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omments1.xml" ContentType="application/vnd.openxmlformats-officedocument.spreadsheetml.comments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ya_DeanTyler\Documents\Master Files\2016 Monthly Financials\01. Jan\New folder\"/>
    </mc:Choice>
  </mc:AlternateContent>
  <bookViews>
    <workbookView xWindow="0" yWindow="0" windowWidth="23040" windowHeight="9384" tabRatio="940" firstSheet="2" activeTab="14"/>
  </bookViews>
  <sheets>
    <sheet name="Inv Purchase" sheetId="10" r:id="rId1"/>
    <sheet name="Log Ins" sheetId="30" r:id="rId2"/>
    <sheet name="Koger Notes" sheetId="54" r:id="rId3"/>
    <sheet name="Ratners" sheetId="80" r:id="rId4"/>
    <sheet name="IC Exp Alloc YTD Sep" sheetId="86" r:id="rId5"/>
    <sheet name="LLC Expenses" sheetId="20" r:id="rId6"/>
    <sheet name="INC Expenses" sheetId="12" r:id="rId7"/>
    <sheet name="9319" sheetId="94" r:id="rId8"/>
    <sheet name="2015" sheetId="1" r:id="rId9"/>
    <sheet name="Perzov Inventory" sheetId="58" r:id="rId10"/>
    <sheet name="INC Accounts" sheetId="16" r:id="rId11"/>
    <sheet name="LLC Accounts" sheetId="21" r:id="rId12"/>
    <sheet name="LLC SALES JE" sheetId="60" r:id="rId13"/>
    <sheet name="INC SALES JE" sheetId="77" r:id="rId14"/>
    <sheet name="Sales" sheetId="56" r:id="rId15"/>
    <sheet name="reference" sheetId="2" r:id="rId16"/>
    <sheet name="SUMMARY" sheetId="57" r:id="rId17"/>
    <sheet name="acct checklist" sheetId="55" r:id="rId18"/>
    <sheet name="Marc Jacobs" sheetId="9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0592__LLC">'2015'!$A$4055</definedName>
    <definedName name="_9306__INC">'2015'!$A$2214</definedName>
    <definedName name="_9319__INC">'2015'!$A$2350</definedName>
    <definedName name="_9607__INC">'2015'!$A$3665</definedName>
    <definedName name="_xlnm._FilterDatabase" localSheetId="8" hidden="1">'2015'!$A$18:$S$8884</definedName>
    <definedName name="_xlnm._FilterDatabase" localSheetId="13" hidden="1">'INC SALES JE'!$A$1:$L$1041</definedName>
    <definedName name="_xlnm._FilterDatabase" localSheetId="18" hidden="1">'Marc Jacobs'!$A$7:$F$26</definedName>
    <definedName name="_xlnm._FilterDatabase" localSheetId="15" hidden="1">reference!$A$3:$M$191</definedName>
    <definedName name="All_Activity">'2015'!$A$18:$S$8884</definedName>
    <definedName name="Amazon_in_AMEX">'2015'!$A$2083</definedName>
    <definedName name="AMEX">'2015'!$A$171</definedName>
    <definedName name="BofA_CC__INC">'2015'!$A$3992</definedName>
    <definedName name="BofA_CC__LLC">'2015'!$A$4321</definedName>
    <definedName name="HSBC_Canada__LLC">'2015'!$A$4415</definedName>
    <definedName name="PayPal__INC">'2015'!$A$4454</definedName>
    <definedName name="PayPal__INC__fees">'2015'!$A$5698</definedName>
    <definedName name="PayPal__LLC">'2015'!$A$6942</definedName>
    <definedName name="PayPal__LLC__fees">'2015'!$A$7914</definedName>
    <definedName name="Upwork">'2015'!$A$19</definedName>
  </definedNames>
  <calcPr calcId="152511" calcMode="manual"/>
  <pivotCaches>
    <pivotCache cacheId="3" r:id="rId33"/>
    <pivotCache cacheId="4" r:id="rId34"/>
    <pivotCache cacheId="5" r:id="rId35"/>
  </pivotCaches>
</workbook>
</file>

<file path=xl/calcChain.xml><?xml version="1.0" encoding="utf-8"?>
<calcChain xmlns="http://schemas.openxmlformats.org/spreadsheetml/2006/main">
  <c r="L47" i="80" l="1"/>
  <c r="K47" i="80"/>
  <c r="J47" i="80"/>
  <c r="I47" i="80"/>
  <c r="H47" i="80"/>
  <c r="G47" i="80"/>
  <c r="F47" i="80"/>
  <c r="E47" i="80"/>
  <c r="M30" i="80"/>
  <c r="L30" i="80"/>
  <c r="K30" i="80"/>
  <c r="J30" i="80"/>
  <c r="I30" i="80"/>
  <c r="H30" i="80"/>
  <c r="G30" i="80"/>
  <c r="F30" i="80"/>
  <c r="E30" i="80"/>
  <c r="T82" i="56"/>
  <c r="T81" i="56"/>
  <c r="T80" i="56"/>
  <c r="T77" i="56"/>
  <c r="T76" i="56"/>
  <c r="T75" i="56"/>
  <c r="P77" i="56"/>
  <c r="O77" i="56"/>
  <c r="N77" i="56"/>
  <c r="M77" i="56"/>
  <c r="L77" i="56"/>
  <c r="K77" i="56"/>
  <c r="J77" i="56"/>
  <c r="I77" i="56"/>
  <c r="H77" i="56"/>
  <c r="G77" i="56"/>
  <c r="F77" i="56"/>
  <c r="E77" i="56"/>
  <c r="P76" i="56"/>
  <c r="O76" i="56"/>
  <c r="N76" i="56"/>
  <c r="M76" i="56"/>
  <c r="L76" i="56"/>
  <c r="K76" i="56"/>
  <c r="J76" i="56"/>
  <c r="I76" i="56"/>
  <c r="H76" i="56"/>
  <c r="G76" i="56"/>
  <c r="F76" i="56"/>
  <c r="E76" i="56"/>
  <c r="P75" i="56"/>
  <c r="O75" i="56"/>
  <c r="N75" i="56"/>
  <c r="M75" i="56"/>
  <c r="L75" i="56"/>
  <c r="K75" i="56"/>
  <c r="J75" i="56"/>
  <c r="I75" i="56"/>
  <c r="H75" i="56"/>
  <c r="G75" i="56"/>
  <c r="F75" i="56"/>
  <c r="E75" i="56"/>
  <c r="T62" i="56"/>
  <c r="T61" i="56"/>
  <c r="T60" i="56"/>
  <c r="P62" i="56"/>
  <c r="O62" i="56"/>
  <c r="N62" i="56"/>
  <c r="M62" i="56"/>
  <c r="L62" i="56"/>
  <c r="K62" i="56"/>
  <c r="J62" i="56"/>
  <c r="I62" i="56"/>
  <c r="H62" i="56"/>
  <c r="G62" i="56"/>
  <c r="F62" i="56"/>
  <c r="E62" i="56"/>
  <c r="P61" i="56"/>
  <c r="O61" i="56"/>
  <c r="N61" i="56"/>
  <c r="M61" i="56"/>
  <c r="L61" i="56"/>
  <c r="K61" i="56"/>
  <c r="J61" i="56"/>
  <c r="I61" i="56"/>
  <c r="H61" i="56"/>
  <c r="G61" i="56"/>
  <c r="F61" i="56"/>
  <c r="E61" i="56"/>
  <c r="P60" i="56"/>
  <c r="O60" i="56"/>
  <c r="N60" i="56"/>
  <c r="M60" i="56"/>
  <c r="L60" i="56"/>
  <c r="K60" i="56"/>
  <c r="J60" i="56"/>
  <c r="I60" i="56"/>
  <c r="H60" i="56"/>
  <c r="G60" i="56"/>
  <c r="F60" i="56"/>
  <c r="E60" i="56"/>
  <c r="P57" i="56"/>
  <c r="O57" i="56"/>
  <c r="N57" i="56"/>
  <c r="M57" i="56"/>
  <c r="L57" i="56"/>
  <c r="K57" i="56"/>
  <c r="J57" i="56"/>
  <c r="I57" i="56"/>
  <c r="H57" i="56"/>
  <c r="G57" i="56"/>
  <c r="F57" i="56"/>
  <c r="E57" i="56"/>
  <c r="P56" i="56"/>
  <c r="O56" i="56"/>
  <c r="N56" i="56"/>
  <c r="M56" i="56"/>
  <c r="L56" i="56"/>
  <c r="K56" i="56"/>
  <c r="J56" i="56"/>
  <c r="I56" i="56"/>
  <c r="H56" i="56"/>
  <c r="G56" i="56"/>
  <c r="F56" i="56"/>
  <c r="E56" i="56"/>
  <c r="P55" i="56"/>
  <c r="O55" i="56"/>
  <c r="N55" i="56"/>
  <c r="M55" i="56"/>
  <c r="L55" i="56"/>
  <c r="K55" i="56"/>
  <c r="J55" i="56"/>
  <c r="I55" i="56"/>
  <c r="H55" i="56"/>
  <c r="G55" i="56"/>
  <c r="F55" i="56"/>
  <c r="E55" i="56"/>
  <c r="P16" i="56"/>
  <c r="O16" i="56"/>
  <c r="N16" i="56"/>
  <c r="M16" i="56"/>
  <c r="L16" i="56"/>
  <c r="K16" i="56"/>
  <c r="J16" i="56"/>
  <c r="I16" i="56"/>
  <c r="H16" i="56"/>
  <c r="G16" i="56"/>
  <c r="F16" i="56"/>
  <c r="E16" i="56"/>
  <c r="I1038" i="77"/>
  <c r="I1037" i="77"/>
  <c r="I1036" i="77"/>
  <c r="I1035" i="77"/>
  <c r="I1034" i="77"/>
  <c r="I1033" i="77"/>
  <c r="I1032" i="77"/>
  <c r="I1031" i="77"/>
  <c r="I1030" i="77"/>
  <c r="I1029" i="77"/>
  <c r="I1028" i="77"/>
  <c r="I1027" i="77"/>
  <c r="I1026" i="77"/>
  <c r="I1025" i="77"/>
  <c r="I1024" i="77"/>
  <c r="I1023" i="77"/>
  <c r="I1022" i="77"/>
  <c r="I1021" i="77"/>
  <c r="I934" i="77"/>
  <c r="I933" i="77"/>
  <c r="I932" i="77"/>
  <c r="I931" i="77"/>
  <c r="I930" i="77"/>
  <c r="I929" i="77"/>
  <c r="I928" i="77"/>
  <c r="I927" i="77"/>
  <c r="I926" i="77"/>
  <c r="I925" i="77"/>
  <c r="I924" i="77"/>
  <c r="I923" i="77"/>
  <c r="I922" i="77"/>
  <c r="I921" i="77"/>
  <c r="I920" i="77"/>
  <c r="I919" i="77"/>
  <c r="I918" i="77"/>
  <c r="I917" i="77"/>
  <c r="I830" i="77"/>
  <c r="I829" i="77"/>
  <c r="I828" i="77"/>
  <c r="I827" i="77"/>
  <c r="I826" i="77"/>
  <c r="I825" i="77"/>
  <c r="I824" i="77"/>
  <c r="I823" i="77"/>
  <c r="I822" i="77"/>
  <c r="I821" i="77"/>
  <c r="I820" i="77"/>
  <c r="I819" i="77"/>
  <c r="I818" i="77"/>
  <c r="I817" i="77"/>
  <c r="I816" i="77"/>
  <c r="I815" i="77"/>
  <c r="I814" i="77"/>
  <c r="I813" i="77"/>
  <c r="I726" i="77"/>
  <c r="I725" i="77"/>
  <c r="I724" i="77"/>
  <c r="I723" i="77"/>
  <c r="I722" i="77"/>
  <c r="I721" i="77"/>
  <c r="I720" i="77"/>
  <c r="I719" i="77"/>
  <c r="I718" i="77"/>
  <c r="I717" i="77"/>
  <c r="I716" i="77"/>
  <c r="I715" i="77"/>
  <c r="I714" i="77"/>
  <c r="I713" i="77"/>
  <c r="I712" i="77"/>
  <c r="I711" i="77"/>
  <c r="I710" i="77"/>
  <c r="I709" i="77"/>
  <c r="I622" i="77"/>
  <c r="I621" i="77"/>
  <c r="I620" i="77"/>
  <c r="I619" i="77"/>
  <c r="I618" i="77"/>
  <c r="I617" i="77"/>
  <c r="I616" i="77"/>
  <c r="I615" i="77"/>
  <c r="I614" i="77"/>
  <c r="I613" i="77"/>
  <c r="I612" i="77"/>
  <c r="I611" i="77"/>
  <c r="I610" i="77"/>
  <c r="I609" i="77"/>
  <c r="I608" i="77"/>
  <c r="I607" i="77"/>
  <c r="I606" i="77"/>
  <c r="I605" i="77"/>
  <c r="I518" i="77"/>
  <c r="I517" i="77"/>
  <c r="I516" i="77"/>
  <c r="I515" i="77"/>
  <c r="I514" i="77"/>
  <c r="I513" i="77"/>
  <c r="I512" i="77"/>
  <c r="I511" i="77"/>
  <c r="I510" i="77"/>
  <c r="I509" i="77"/>
  <c r="I508" i="77"/>
  <c r="I507" i="77"/>
  <c r="I506" i="77"/>
  <c r="I505" i="77"/>
  <c r="I504" i="77"/>
  <c r="I503" i="77"/>
  <c r="I502" i="77"/>
  <c r="I501" i="77"/>
  <c r="I414" i="77"/>
  <c r="I413" i="77"/>
  <c r="I412" i="77"/>
  <c r="I411" i="77"/>
  <c r="I410" i="77"/>
  <c r="I409" i="77"/>
  <c r="I408" i="77"/>
  <c r="I407" i="77"/>
  <c r="I406" i="77"/>
  <c r="I405" i="77"/>
  <c r="I404" i="77"/>
  <c r="I403" i="77"/>
  <c r="I402" i="77"/>
  <c r="I401" i="77"/>
  <c r="I400" i="77"/>
  <c r="I399" i="77"/>
  <c r="I398" i="77"/>
  <c r="I397" i="77"/>
  <c r="I310" i="77"/>
  <c r="I309" i="77"/>
  <c r="I308" i="77"/>
  <c r="I307" i="77"/>
  <c r="I306" i="77"/>
  <c r="I305" i="77"/>
  <c r="I304" i="77"/>
  <c r="I303" i="77"/>
  <c r="I302" i="77"/>
  <c r="I301" i="77"/>
  <c r="I300" i="77"/>
  <c r="I299" i="77"/>
  <c r="I298" i="77"/>
  <c r="I297" i="77"/>
  <c r="I296" i="77"/>
  <c r="I295" i="77"/>
  <c r="I294" i="77"/>
  <c r="I293" i="77"/>
  <c r="I206" i="77"/>
  <c r="I205" i="77"/>
  <c r="I204" i="77"/>
  <c r="I203" i="77"/>
  <c r="I202" i="77"/>
  <c r="I201" i="77"/>
  <c r="I200" i="77"/>
  <c r="I199" i="77"/>
  <c r="I198" i="77"/>
  <c r="I197" i="77"/>
  <c r="I196" i="77"/>
  <c r="I195" i="77"/>
  <c r="I194" i="77"/>
  <c r="I193" i="77"/>
  <c r="I192" i="77"/>
  <c r="I191" i="77"/>
  <c r="I190" i="77"/>
  <c r="I189" i="77"/>
  <c r="I102" i="77"/>
  <c r="I101" i="77"/>
  <c r="I100" i="77"/>
  <c r="I99" i="77"/>
  <c r="I98" i="77"/>
  <c r="I97" i="77"/>
  <c r="I96" i="77"/>
  <c r="I95" i="77"/>
  <c r="I94" i="77"/>
  <c r="I93" i="77"/>
  <c r="I92" i="77"/>
  <c r="I91" i="77"/>
  <c r="I90" i="77"/>
  <c r="I89" i="77"/>
  <c r="I88" i="77"/>
  <c r="I87" i="77"/>
  <c r="I86" i="77"/>
  <c r="I85" i="77"/>
  <c r="I1020" i="77"/>
  <c r="I1019" i="77"/>
  <c r="I1018" i="77"/>
  <c r="I1017" i="77"/>
  <c r="I1016" i="77"/>
  <c r="I1015" i="77"/>
  <c r="I1014" i="77"/>
  <c r="I1013" i="77"/>
  <c r="I1012" i="77"/>
  <c r="I1011" i="77"/>
  <c r="I1010" i="77"/>
  <c r="I1009" i="77"/>
  <c r="I1008" i="77"/>
  <c r="I1007" i="77"/>
  <c r="I1006" i="77"/>
  <c r="I1005" i="77"/>
  <c r="I1004" i="77"/>
  <c r="I1003" i="77"/>
  <c r="I1002" i="77"/>
  <c r="I1001" i="77"/>
  <c r="I1000" i="77"/>
  <c r="I999" i="77"/>
  <c r="I998" i="77"/>
  <c r="I997" i="77"/>
  <c r="I996" i="77"/>
  <c r="I995" i="77"/>
  <c r="I994" i="77"/>
  <c r="I993" i="77"/>
  <c r="I992" i="77"/>
  <c r="I991" i="77"/>
  <c r="I990" i="77"/>
  <c r="I989" i="77"/>
  <c r="I988" i="77"/>
  <c r="I987" i="77"/>
  <c r="I986" i="77"/>
  <c r="I985" i="77"/>
  <c r="I984" i="77"/>
  <c r="I983" i="77"/>
  <c r="I982" i="77"/>
  <c r="I981" i="77"/>
  <c r="I980" i="77"/>
  <c r="I979" i="77"/>
  <c r="I978" i="77"/>
  <c r="I977" i="77"/>
  <c r="I976" i="77"/>
  <c r="I975" i="77"/>
  <c r="I974" i="77"/>
  <c r="I973" i="77"/>
  <c r="I972" i="77"/>
  <c r="I971" i="77"/>
  <c r="I970" i="77"/>
  <c r="I969" i="77"/>
  <c r="I916" i="77"/>
  <c r="I915" i="77"/>
  <c r="I914" i="77"/>
  <c r="I913" i="77"/>
  <c r="I912" i="77"/>
  <c r="I911" i="77"/>
  <c r="I910" i="77"/>
  <c r="I909" i="77"/>
  <c r="I908" i="77"/>
  <c r="I907" i="77"/>
  <c r="I906" i="77"/>
  <c r="I905" i="77"/>
  <c r="I904" i="77"/>
  <c r="I903" i="77"/>
  <c r="I902" i="77"/>
  <c r="I901" i="77"/>
  <c r="I900" i="77"/>
  <c r="I899" i="77"/>
  <c r="I898" i="77"/>
  <c r="I897" i="77"/>
  <c r="I896" i="77"/>
  <c r="I895" i="77"/>
  <c r="I894" i="77"/>
  <c r="I893" i="77"/>
  <c r="I892" i="77"/>
  <c r="I891" i="77"/>
  <c r="I890" i="77"/>
  <c r="I889" i="77"/>
  <c r="I888" i="77"/>
  <c r="I887" i="77"/>
  <c r="I886" i="77"/>
  <c r="I885" i="77"/>
  <c r="I884" i="77"/>
  <c r="I883" i="77"/>
  <c r="I882" i="77"/>
  <c r="I881" i="77"/>
  <c r="I880" i="77"/>
  <c r="I879" i="77"/>
  <c r="I878" i="77"/>
  <c r="I877" i="77"/>
  <c r="I876" i="77"/>
  <c r="I875" i="77"/>
  <c r="I874" i="77"/>
  <c r="I873" i="77"/>
  <c r="I872" i="77"/>
  <c r="I871" i="77"/>
  <c r="I870" i="77"/>
  <c r="I869" i="77"/>
  <c r="I868" i="77"/>
  <c r="I867" i="77"/>
  <c r="I866" i="77"/>
  <c r="I865" i="77"/>
  <c r="I812" i="77"/>
  <c r="I811" i="77"/>
  <c r="I810" i="77"/>
  <c r="I809" i="77"/>
  <c r="I808" i="77"/>
  <c r="I807" i="77"/>
  <c r="I806" i="77"/>
  <c r="I805" i="77"/>
  <c r="I804" i="77"/>
  <c r="I803" i="77"/>
  <c r="I802" i="77"/>
  <c r="I801" i="77"/>
  <c r="I800" i="77"/>
  <c r="I799" i="77"/>
  <c r="I798" i="77"/>
  <c r="I797" i="77"/>
  <c r="I796" i="77"/>
  <c r="I795" i="77"/>
  <c r="I794" i="77"/>
  <c r="I793" i="77"/>
  <c r="I792" i="77"/>
  <c r="I791" i="77"/>
  <c r="I790" i="77"/>
  <c r="I789" i="77"/>
  <c r="I788" i="77"/>
  <c r="I787" i="77"/>
  <c r="I786" i="77"/>
  <c r="I785" i="77"/>
  <c r="I784" i="77"/>
  <c r="I783" i="77"/>
  <c r="I782" i="77"/>
  <c r="I781" i="77"/>
  <c r="I780" i="77"/>
  <c r="I779" i="77"/>
  <c r="I778" i="77"/>
  <c r="I777" i="77"/>
  <c r="I776" i="77"/>
  <c r="I775" i="77"/>
  <c r="I774" i="77"/>
  <c r="I773" i="77"/>
  <c r="I772" i="77"/>
  <c r="I771" i="77"/>
  <c r="I770" i="77"/>
  <c r="I769" i="77"/>
  <c r="I768" i="77"/>
  <c r="I767" i="77"/>
  <c r="I766" i="77"/>
  <c r="I765" i="77"/>
  <c r="I764" i="77"/>
  <c r="I763" i="77"/>
  <c r="I762" i="77"/>
  <c r="I761" i="77"/>
  <c r="I708" i="77"/>
  <c r="I707" i="77"/>
  <c r="I706" i="77"/>
  <c r="I705" i="77"/>
  <c r="I704" i="77"/>
  <c r="I703" i="77"/>
  <c r="I702" i="77"/>
  <c r="I701" i="77"/>
  <c r="I700" i="77"/>
  <c r="I699" i="77"/>
  <c r="I698" i="77"/>
  <c r="I697" i="77"/>
  <c r="I696" i="77"/>
  <c r="I695" i="77"/>
  <c r="I694" i="77"/>
  <c r="I693" i="77"/>
  <c r="I692" i="77"/>
  <c r="I691" i="77"/>
  <c r="I690" i="77"/>
  <c r="I689" i="77"/>
  <c r="I688" i="77"/>
  <c r="I687" i="77"/>
  <c r="I686" i="77"/>
  <c r="I685" i="77"/>
  <c r="I684" i="77"/>
  <c r="I683" i="77"/>
  <c r="I682" i="77"/>
  <c r="I681" i="77"/>
  <c r="I680" i="77"/>
  <c r="I679" i="77"/>
  <c r="I678" i="77"/>
  <c r="I677" i="77"/>
  <c r="I676" i="77"/>
  <c r="I675" i="77"/>
  <c r="I674" i="77"/>
  <c r="I673" i="77"/>
  <c r="I672" i="77"/>
  <c r="I671" i="77"/>
  <c r="I670" i="77"/>
  <c r="I669" i="77"/>
  <c r="I668" i="77"/>
  <c r="I667" i="77"/>
  <c r="I666" i="77"/>
  <c r="I665" i="77"/>
  <c r="I664" i="77"/>
  <c r="I663" i="77"/>
  <c r="I662" i="77"/>
  <c r="I661" i="77"/>
  <c r="I660" i="77"/>
  <c r="I659" i="77"/>
  <c r="I658" i="77"/>
  <c r="I657" i="77"/>
  <c r="I604" i="77"/>
  <c r="I603" i="77"/>
  <c r="I602" i="77"/>
  <c r="I601" i="77"/>
  <c r="I600" i="77"/>
  <c r="I599" i="77"/>
  <c r="I598" i="77"/>
  <c r="I597" i="77"/>
  <c r="I596" i="77"/>
  <c r="I595" i="77"/>
  <c r="I594" i="77"/>
  <c r="I593" i="77"/>
  <c r="I592" i="77"/>
  <c r="I591" i="77"/>
  <c r="I590" i="77"/>
  <c r="I589" i="77"/>
  <c r="I588" i="77"/>
  <c r="I587" i="77"/>
  <c r="I586" i="77"/>
  <c r="I585" i="77"/>
  <c r="I584" i="77"/>
  <c r="I583" i="77"/>
  <c r="I582" i="77"/>
  <c r="I581" i="77"/>
  <c r="I580" i="77"/>
  <c r="I579" i="77"/>
  <c r="I578" i="77"/>
  <c r="I577" i="77"/>
  <c r="I576" i="77"/>
  <c r="I575" i="77"/>
  <c r="I574" i="77"/>
  <c r="I573" i="77"/>
  <c r="I572" i="77"/>
  <c r="I571" i="77"/>
  <c r="I570" i="77"/>
  <c r="I569" i="77"/>
  <c r="I568" i="77"/>
  <c r="I567" i="77"/>
  <c r="I566" i="77"/>
  <c r="I565" i="77"/>
  <c r="I564" i="77"/>
  <c r="I563" i="77"/>
  <c r="I562" i="77"/>
  <c r="I561" i="77"/>
  <c r="I560" i="77"/>
  <c r="I559" i="77"/>
  <c r="I558" i="77"/>
  <c r="I557" i="77"/>
  <c r="I556" i="77"/>
  <c r="I555" i="77"/>
  <c r="I554" i="77"/>
  <c r="I553" i="77"/>
  <c r="I500" i="77"/>
  <c r="I499" i="77"/>
  <c r="I498" i="77"/>
  <c r="I497" i="77"/>
  <c r="I496" i="77"/>
  <c r="I495" i="77"/>
  <c r="I494" i="77"/>
  <c r="I493" i="77"/>
  <c r="I492" i="77"/>
  <c r="I491" i="77"/>
  <c r="I490" i="77"/>
  <c r="I489" i="77"/>
  <c r="I488" i="77"/>
  <c r="I487" i="77"/>
  <c r="I486" i="77"/>
  <c r="I485" i="77"/>
  <c r="I484" i="77"/>
  <c r="I483" i="77"/>
  <c r="I482" i="77"/>
  <c r="I481" i="77"/>
  <c r="I480" i="77"/>
  <c r="I479" i="77"/>
  <c r="I478" i="77"/>
  <c r="I477" i="77"/>
  <c r="I476" i="77"/>
  <c r="I475" i="77"/>
  <c r="I474" i="77"/>
  <c r="I473" i="77"/>
  <c r="I472" i="77"/>
  <c r="I471" i="77"/>
  <c r="I470" i="77"/>
  <c r="I469" i="77"/>
  <c r="I468" i="77"/>
  <c r="I467" i="77"/>
  <c r="I466" i="77"/>
  <c r="I465" i="77"/>
  <c r="I464" i="77"/>
  <c r="I463" i="77"/>
  <c r="I462" i="77"/>
  <c r="I461" i="77"/>
  <c r="I460" i="77"/>
  <c r="I459" i="77"/>
  <c r="I458" i="77"/>
  <c r="I457" i="77"/>
  <c r="I456" i="77"/>
  <c r="I455" i="77"/>
  <c r="I454" i="77"/>
  <c r="I453" i="77"/>
  <c r="I452" i="77"/>
  <c r="I451" i="77"/>
  <c r="I450" i="77"/>
  <c r="I449" i="77"/>
  <c r="I396" i="77"/>
  <c r="I395" i="77"/>
  <c r="I394" i="77"/>
  <c r="I393" i="77"/>
  <c r="I392" i="77"/>
  <c r="I391" i="77"/>
  <c r="I390" i="77"/>
  <c r="I389" i="77"/>
  <c r="I388" i="77"/>
  <c r="I387" i="77"/>
  <c r="I386" i="77"/>
  <c r="I385" i="77"/>
  <c r="I384" i="77"/>
  <c r="I383" i="77"/>
  <c r="I382" i="77"/>
  <c r="I381" i="77"/>
  <c r="I380" i="77"/>
  <c r="I379" i="77"/>
  <c r="I378" i="77"/>
  <c r="I377" i="77"/>
  <c r="I376" i="77"/>
  <c r="I375" i="77"/>
  <c r="I374" i="77"/>
  <c r="I373" i="77"/>
  <c r="I372" i="77"/>
  <c r="I371" i="77"/>
  <c r="I370" i="77"/>
  <c r="I369" i="77"/>
  <c r="I368" i="77"/>
  <c r="I367" i="77"/>
  <c r="I366" i="77"/>
  <c r="I365" i="77"/>
  <c r="I364" i="77"/>
  <c r="I363" i="77"/>
  <c r="I362" i="77"/>
  <c r="I361" i="77"/>
  <c r="I360" i="77"/>
  <c r="I359" i="77"/>
  <c r="I358" i="77"/>
  <c r="I357" i="77"/>
  <c r="I356" i="77"/>
  <c r="I355" i="77"/>
  <c r="I354" i="77"/>
  <c r="I353" i="77"/>
  <c r="I352" i="77"/>
  <c r="I351" i="77"/>
  <c r="I350" i="77"/>
  <c r="I349" i="77"/>
  <c r="I348" i="77"/>
  <c r="I347" i="77"/>
  <c r="I346" i="77"/>
  <c r="I345" i="77"/>
  <c r="I292" i="77"/>
  <c r="I291" i="77"/>
  <c r="I290" i="77"/>
  <c r="I289" i="77"/>
  <c r="I288" i="77"/>
  <c r="I287" i="77"/>
  <c r="I286" i="77"/>
  <c r="I285" i="77"/>
  <c r="I284" i="77"/>
  <c r="I283" i="77"/>
  <c r="I282" i="77"/>
  <c r="I281" i="77"/>
  <c r="I280" i="77"/>
  <c r="I279" i="77"/>
  <c r="I278" i="77"/>
  <c r="I277" i="77"/>
  <c r="I276" i="77"/>
  <c r="I275" i="77"/>
  <c r="I274" i="77"/>
  <c r="I273" i="77"/>
  <c r="I272" i="77"/>
  <c r="I271" i="77"/>
  <c r="I270" i="77"/>
  <c r="I269" i="77"/>
  <c r="I268" i="77"/>
  <c r="I267" i="77"/>
  <c r="I266" i="77"/>
  <c r="I265" i="77"/>
  <c r="I264" i="77"/>
  <c r="I263" i="77"/>
  <c r="I262" i="77"/>
  <c r="I261" i="77"/>
  <c r="I260" i="77"/>
  <c r="I259" i="77"/>
  <c r="I258" i="77"/>
  <c r="I257" i="77"/>
  <c r="I256" i="77"/>
  <c r="I255" i="77"/>
  <c r="I254" i="77"/>
  <c r="I253" i="77"/>
  <c r="I252" i="77"/>
  <c r="I251" i="77"/>
  <c r="I250" i="77"/>
  <c r="I249" i="77"/>
  <c r="I248" i="77"/>
  <c r="I247" i="77"/>
  <c r="I246" i="77"/>
  <c r="I245" i="77"/>
  <c r="I244" i="77"/>
  <c r="I243" i="77"/>
  <c r="I242" i="77"/>
  <c r="I241" i="77"/>
  <c r="I188" i="77"/>
  <c r="I187" i="77"/>
  <c r="I186" i="77"/>
  <c r="I185" i="77"/>
  <c r="I184" i="77"/>
  <c r="I183" i="77"/>
  <c r="I182" i="77"/>
  <c r="I181" i="77"/>
  <c r="I180" i="77"/>
  <c r="I179" i="77"/>
  <c r="I178" i="77"/>
  <c r="I177" i="77"/>
  <c r="I176" i="77"/>
  <c r="I175" i="77"/>
  <c r="I174" i="77"/>
  <c r="I173" i="77"/>
  <c r="I172" i="77"/>
  <c r="I171" i="77"/>
  <c r="I170" i="77"/>
  <c r="I169" i="77"/>
  <c r="I168" i="77"/>
  <c r="I167" i="77"/>
  <c r="I166" i="77"/>
  <c r="I165" i="77"/>
  <c r="I164" i="77"/>
  <c r="I163" i="77"/>
  <c r="I162" i="77"/>
  <c r="I161" i="77"/>
  <c r="I160" i="77"/>
  <c r="I159" i="77"/>
  <c r="I158" i="77"/>
  <c r="I157" i="77"/>
  <c r="I156" i="77"/>
  <c r="I155" i="77"/>
  <c r="I154" i="77"/>
  <c r="I153" i="77"/>
  <c r="I152" i="77"/>
  <c r="I151" i="77"/>
  <c r="I150" i="77"/>
  <c r="I149" i="77"/>
  <c r="I148" i="77"/>
  <c r="I147" i="77"/>
  <c r="I146" i="77"/>
  <c r="I145" i="77"/>
  <c r="I144" i="77"/>
  <c r="I143" i="77"/>
  <c r="I142" i="77"/>
  <c r="I141" i="77"/>
  <c r="I140" i="77"/>
  <c r="I139" i="77"/>
  <c r="I138" i="77"/>
  <c r="I137" i="77"/>
  <c r="I84" i="77"/>
  <c r="I83" i="77"/>
  <c r="I82" i="77"/>
  <c r="I81" i="77"/>
  <c r="I80" i="77"/>
  <c r="I79" i="77"/>
  <c r="I78" i="77"/>
  <c r="I77" i="77"/>
  <c r="I76" i="77"/>
  <c r="I75" i="77"/>
  <c r="I74" i="77"/>
  <c r="I73" i="77"/>
  <c r="I72" i="77"/>
  <c r="I71" i="77"/>
  <c r="I70" i="77"/>
  <c r="I69" i="77"/>
  <c r="I68" i="77"/>
  <c r="I67" i="77"/>
  <c r="I66" i="77"/>
  <c r="I65" i="77"/>
  <c r="I64" i="77"/>
  <c r="I63" i="77"/>
  <c r="I62" i="77"/>
  <c r="I61" i="77"/>
  <c r="I60" i="77"/>
  <c r="I59" i="77"/>
  <c r="I58" i="77"/>
  <c r="I57" i="77"/>
  <c r="I56" i="77"/>
  <c r="I55" i="77"/>
  <c r="I54" i="77"/>
  <c r="I53" i="77"/>
  <c r="I52" i="77"/>
  <c r="I51" i="77"/>
  <c r="I50" i="77"/>
  <c r="I49" i="77"/>
  <c r="I48" i="77"/>
  <c r="I47" i="77"/>
  <c r="I46" i="77"/>
  <c r="I45" i="77"/>
  <c r="I44" i="77"/>
  <c r="I43" i="77"/>
  <c r="I42" i="77"/>
  <c r="I41" i="77"/>
  <c r="I40" i="77"/>
  <c r="I39" i="77"/>
  <c r="I38" i="77"/>
  <c r="I37" i="77"/>
  <c r="I36" i="77"/>
  <c r="I35" i="77"/>
  <c r="I34" i="77"/>
  <c r="I33" i="77"/>
  <c r="H170" i="60"/>
  <c r="H169" i="60"/>
  <c r="H168" i="60"/>
  <c r="H167" i="60"/>
  <c r="H166" i="60"/>
  <c r="H165" i="60"/>
  <c r="H164" i="60"/>
  <c r="H163" i="60"/>
  <c r="H153" i="60"/>
  <c r="H152" i="60"/>
  <c r="H151" i="60"/>
  <c r="H150" i="60"/>
  <c r="H149" i="60"/>
  <c r="H148" i="60"/>
  <c r="H147" i="60"/>
  <c r="H146" i="60"/>
  <c r="H136" i="60"/>
  <c r="H135" i="60"/>
  <c r="H134" i="60"/>
  <c r="H133" i="60"/>
  <c r="H132" i="60"/>
  <c r="H131" i="60"/>
  <c r="H130" i="60"/>
  <c r="H129" i="60"/>
  <c r="H119" i="60"/>
  <c r="H118" i="60"/>
  <c r="H117" i="60"/>
  <c r="H116" i="60"/>
  <c r="H115" i="60"/>
  <c r="H114" i="60"/>
  <c r="H113" i="60"/>
  <c r="H112" i="60"/>
  <c r="H102" i="60"/>
  <c r="H101" i="60"/>
  <c r="H100" i="60"/>
  <c r="H99" i="60"/>
  <c r="H98" i="60"/>
  <c r="H97" i="60"/>
  <c r="H96" i="60"/>
  <c r="H95" i="60"/>
  <c r="H85" i="60"/>
  <c r="H84" i="60"/>
  <c r="H83" i="60"/>
  <c r="H82" i="60"/>
  <c r="H81" i="60"/>
  <c r="H80" i="60"/>
  <c r="H79" i="60"/>
  <c r="H78" i="60"/>
  <c r="H68" i="60"/>
  <c r="H67" i="60"/>
  <c r="H66" i="60"/>
  <c r="H65" i="60"/>
  <c r="H64" i="60"/>
  <c r="H63" i="60"/>
  <c r="H62" i="60"/>
  <c r="H61" i="60"/>
  <c r="H51" i="60"/>
  <c r="H50" i="60"/>
  <c r="H49" i="60"/>
  <c r="H48" i="60"/>
  <c r="H47" i="60"/>
  <c r="H46" i="60"/>
  <c r="H45" i="60"/>
  <c r="H44" i="60"/>
  <c r="H34" i="60"/>
  <c r="H33" i="60"/>
  <c r="H32" i="60"/>
  <c r="H31" i="60"/>
  <c r="H30" i="60"/>
  <c r="H29" i="60"/>
  <c r="H28" i="60"/>
  <c r="H27" i="60"/>
  <c r="H17" i="60"/>
  <c r="H16" i="60"/>
  <c r="H15" i="60"/>
  <c r="H14" i="60"/>
  <c r="H13" i="60"/>
  <c r="H12" i="60"/>
  <c r="H11" i="60"/>
  <c r="H10" i="60"/>
  <c r="P34" i="58"/>
  <c r="O34" i="58"/>
  <c r="N34" i="58"/>
  <c r="M34" i="58"/>
  <c r="L34" i="58"/>
  <c r="K34" i="58"/>
  <c r="J34" i="58"/>
  <c r="I34" i="58"/>
  <c r="H34" i="58"/>
  <c r="G34" i="58"/>
  <c r="F34" i="58"/>
  <c r="E34" i="58"/>
  <c r="P33" i="58"/>
  <c r="O33" i="58"/>
  <c r="N33" i="58"/>
  <c r="M33" i="58"/>
  <c r="L33" i="58"/>
  <c r="K33" i="58"/>
  <c r="J33" i="58"/>
  <c r="I33" i="58"/>
  <c r="H33" i="58"/>
  <c r="G33" i="58"/>
  <c r="F33" i="58"/>
  <c r="E33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L10" i="1"/>
  <c r="J10" i="1"/>
  <c r="P17" i="56"/>
  <c r="P54" i="56" s="1"/>
  <c r="O17" i="56"/>
  <c r="N17" i="56"/>
  <c r="M17" i="56"/>
  <c r="L17" i="56"/>
  <c r="K17" i="56"/>
  <c r="J17" i="56"/>
  <c r="I17" i="56"/>
  <c r="H17" i="56"/>
  <c r="G17" i="56"/>
  <c r="F17" i="56"/>
  <c r="E17" i="56"/>
  <c r="I10" i="1"/>
  <c r="H10" i="1"/>
  <c r="G10" i="1"/>
  <c r="F10" i="1"/>
  <c r="E10" i="1"/>
  <c r="D10" i="1"/>
  <c r="C10" i="1"/>
  <c r="K10" i="1"/>
  <c r="K3" i="1"/>
  <c r="L14" i="1"/>
  <c r="K14" i="1"/>
  <c r="J14" i="1"/>
  <c r="I14" i="1"/>
  <c r="H14" i="1"/>
  <c r="G14" i="1"/>
  <c r="F14" i="1"/>
  <c r="E14" i="1"/>
  <c r="D14" i="1"/>
  <c r="C14" i="1"/>
  <c r="M52" i="94"/>
  <c r="L52" i="94"/>
  <c r="K52" i="94"/>
  <c r="J52" i="94"/>
  <c r="I52" i="94"/>
  <c r="H52" i="94"/>
  <c r="G52" i="94"/>
  <c r="F52" i="94"/>
  <c r="E52" i="94"/>
  <c r="D52" i="94"/>
  <c r="C52" i="94"/>
  <c r="B52" i="94"/>
  <c r="P72" i="56" l="1"/>
  <c r="P70" i="56" l="1"/>
  <c r="P71" i="56" l="1"/>
  <c r="P78" i="56" l="1"/>
  <c r="P63" i="56"/>
  <c r="P67" i="56" l="1"/>
  <c r="P82" i="56" s="1"/>
  <c r="P73" i="56"/>
  <c r="P65" i="56"/>
  <c r="P66" i="56"/>
  <c r="P81" i="56" s="1"/>
  <c r="P68" i="56" l="1"/>
  <c r="P80" i="56"/>
  <c r="P83" i="56" l="1"/>
  <c r="P103" i="56" l="1"/>
  <c r="P102" i="56"/>
  <c r="P101" i="56"/>
  <c r="P93" i="56" l="1"/>
  <c r="P98" i="56"/>
  <c r="P92" i="56"/>
  <c r="P97" i="56"/>
  <c r="P104" i="56"/>
  <c r="P91" i="56"/>
  <c r="P96" i="56"/>
  <c r="P88" i="56" l="1"/>
  <c r="P87" i="56"/>
  <c r="P94" i="56"/>
  <c r="P99" i="56"/>
  <c r="P86" i="56"/>
  <c r="P89" i="56" l="1"/>
  <c r="M527" i="12"/>
  <c r="M562" i="12"/>
  <c r="M565" i="12"/>
  <c r="M548" i="12"/>
  <c r="M535" i="12"/>
  <c r="M530" i="12"/>
  <c r="R570" i="12"/>
  <c r="Q570" i="12"/>
  <c r="O570" i="12"/>
  <c r="N570" i="12"/>
  <c r="M570" i="12"/>
  <c r="R569" i="12"/>
  <c r="Q569" i="12"/>
  <c r="O569" i="12"/>
  <c r="N569" i="12"/>
  <c r="R568" i="12"/>
  <c r="Q568" i="12"/>
  <c r="O568" i="12"/>
  <c r="N568" i="12"/>
  <c r="M568" i="12"/>
  <c r="M569" i="12" s="1"/>
  <c r="R567" i="12"/>
  <c r="Q567" i="12"/>
  <c r="O567" i="12"/>
  <c r="N567" i="12"/>
  <c r="M567" i="12"/>
  <c r="R566" i="12"/>
  <c r="Q566" i="12"/>
  <c r="Q565" i="12" s="1"/>
  <c r="O566" i="12"/>
  <c r="N566" i="12"/>
  <c r="M566" i="12"/>
  <c r="R564" i="12"/>
  <c r="Q564" i="12"/>
  <c r="O564" i="12"/>
  <c r="N564" i="12"/>
  <c r="M564" i="12"/>
  <c r="R563" i="12"/>
  <c r="Q563" i="12"/>
  <c r="Q562" i="12" s="1"/>
  <c r="O563" i="12"/>
  <c r="N563" i="12"/>
  <c r="M563" i="12"/>
  <c r="R561" i="12"/>
  <c r="Q561" i="12"/>
  <c r="O561" i="12"/>
  <c r="N561" i="12"/>
  <c r="M561" i="12"/>
  <c r="R560" i="12"/>
  <c r="Q560" i="12"/>
  <c r="O560" i="12"/>
  <c r="N560" i="12"/>
  <c r="M560" i="12"/>
  <c r="R559" i="12"/>
  <c r="Q559" i="12"/>
  <c r="O559" i="12"/>
  <c r="N559" i="12"/>
  <c r="M559" i="12"/>
  <c r="R558" i="12"/>
  <c r="Q558" i="12"/>
  <c r="O558" i="12"/>
  <c r="N558" i="12"/>
  <c r="M558" i="12"/>
  <c r="R557" i="12"/>
  <c r="Q557" i="12"/>
  <c r="O557" i="12"/>
  <c r="N557" i="12"/>
  <c r="M557" i="12"/>
  <c r="R556" i="12"/>
  <c r="Q556" i="12"/>
  <c r="O556" i="12"/>
  <c r="N556" i="12"/>
  <c r="M556" i="12"/>
  <c r="R555" i="12"/>
  <c r="Q555" i="12"/>
  <c r="O555" i="12"/>
  <c r="N555" i="12"/>
  <c r="M555" i="12"/>
  <c r="R554" i="12"/>
  <c r="Q554" i="12"/>
  <c r="O554" i="12"/>
  <c r="N554" i="12"/>
  <c r="M554" i="12"/>
  <c r="R553" i="12"/>
  <c r="Q553" i="12"/>
  <c r="O553" i="12"/>
  <c r="N553" i="12"/>
  <c r="R552" i="12"/>
  <c r="Q552" i="12"/>
  <c r="O552" i="12"/>
  <c r="R551" i="12"/>
  <c r="Q551" i="12"/>
  <c r="O551" i="12"/>
  <c r="N551" i="12"/>
  <c r="N552" i="12" s="1"/>
  <c r="M551" i="12"/>
  <c r="M552" i="12" s="1"/>
  <c r="M553" i="12" s="1"/>
  <c r="R550" i="12"/>
  <c r="Q550" i="12"/>
  <c r="O550" i="12"/>
  <c r="N550" i="12"/>
  <c r="M550" i="12"/>
  <c r="R549" i="12"/>
  <c r="Q549" i="12"/>
  <c r="Q548" i="12" s="1"/>
  <c r="O549" i="12"/>
  <c r="N549" i="12"/>
  <c r="M549" i="12"/>
  <c r="R547" i="12"/>
  <c r="Q547" i="12"/>
  <c r="O547" i="12"/>
  <c r="N547" i="12"/>
  <c r="M547" i="12"/>
  <c r="R546" i="12"/>
  <c r="Q546" i="12"/>
  <c r="O546" i="12"/>
  <c r="N546" i="12"/>
  <c r="M546" i="12"/>
  <c r="R545" i="12"/>
  <c r="Q545" i="12"/>
  <c r="O545" i="12"/>
  <c r="N545" i="12"/>
  <c r="M545" i="12"/>
  <c r="R544" i="12"/>
  <c r="Q544" i="12"/>
  <c r="O544" i="12"/>
  <c r="N544" i="12"/>
  <c r="M544" i="12"/>
  <c r="R543" i="12"/>
  <c r="Q543" i="12"/>
  <c r="O543" i="12"/>
  <c r="R542" i="12"/>
  <c r="Q542" i="12"/>
  <c r="O542" i="12"/>
  <c r="N542" i="12"/>
  <c r="N543" i="12" s="1"/>
  <c r="M542" i="12"/>
  <c r="M543" i="12" s="1"/>
  <c r="R541" i="12"/>
  <c r="Q541" i="12"/>
  <c r="O541" i="12"/>
  <c r="N541" i="12"/>
  <c r="M541" i="12"/>
  <c r="R540" i="12"/>
  <c r="Q540" i="12"/>
  <c r="O540" i="12"/>
  <c r="N540" i="12"/>
  <c r="R539" i="12"/>
  <c r="Q539" i="12"/>
  <c r="O539" i="12"/>
  <c r="R538" i="12"/>
  <c r="Q538" i="12"/>
  <c r="O538" i="12"/>
  <c r="N538" i="12"/>
  <c r="N539" i="12" s="1"/>
  <c r="M538" i="12"/>
  <c r="M539" i="12" s="1"/>
  <c r="M540" i="12" s="1"/>
  <c r="R537" i="12"/>
  <c r="Q537" i="12"/>
  <c r="O537" i="12"/>
  <c r="N537" i="12"/>
  <c r="M537" i="12"/>
  <c r="R536" i="12"/>
  <c r="Q536" i="12"/>
  <c r="Q535" i="12" s="1"/>
  <c r="O536" i="12"/>
  <c r="N536" i="12"/>
  <c r="M536" i="12"/>
  <c r="R534" i="12"/>
  <c r="Q534" i="12"/>
  <c r="O534" i="12"/>
  <c r="N534" i="12"/>
  <c r="M534" i="12"/>
  <c r="R533" i="12"/>
  <c r="Q533" i="12"/>
  <c r="O533" i="12"/>
  <c r="N533" i="12"/>
  <c r="M533" i="12"/>
  <c r="R532" i="12"/>
  <c r="Q532" i="12"/>
  <c r="O532" i="12"/>
  <c r="N532" i="12"/>
  <c r="M532" i="12"/>
  <c r="R531" i="12"/>
  <c r="Q531" i="12"/>
  <c r="Q530" i="12" s="1"/>
  <c r="O531" i="12"/>
  <c r="N531" i="12"/>
  <c r="M531" i="12"/>
  <c r="R529" i="12"/>
  <c r="Q529" i="12"/>
  <c r="O529" i="12"/>
  <c r="N529" i="12"/>
  <c r="M529" i="12"/>
  <c r="R528" i="12"/>
  <c r="Q528" i="12"/>
  <c r="Q527" i="12" s="1"/>
  <c r="O528" i="12"/>
  <c r="N528" i="12"/>
  <c r="M528" i="12"/>
  <c r="M523" i="12"/>
  <c r="M519" i="12"/>
  <c r="M503" i="12"/>
  <c r="M492" i="12"/>
  <c r="M486" i="12"/>
  <c r="R525" i="12"/>
  <c r="Q525" i="12"/>
  <c r="O525" i="12"/>
  <c r="N525" i="12"/>
  <c r="M525" i="12"/>
  <c r="R524" i="12"/>
  <c r="Q524" i="12"/>
  <c r="Q523" i="12" s="1"/>
  <c r="O524" i="12"/>
  <c r="N524" i="12"/>
  <c r="M524" i="12"/>
  <c r="R522" i="12"/>
  <c r="Q522" i="12"/>
  <c r="O522" i="12"/>
  <c r="N522" i="12"/>
  <c r="M522" i="12"/>
  <c r="R521" i="12"/>
  <c r="Q521" i="12"/>
  <c r="O521" i="12"/>
  <c r="N521" i="12"/>
  <c r="M521" i="12"/>
  <c r="R520" i="12"/>
  <c r="Q520" i="12"/>
  <c r="Q519" i="12" s="1"/>
  <c r="O520" i="12"/>
  <c r="N520" i="12"/>
  <c r="M520" i="12"/>
  <c r="R518" i="12"/>
  <c r="Q518" i="12"/>
  <c r="O518" i="12"/>
  <c r="N518" i="12"/>
  <c r="M518" i="12"/>
  <c r="R517" i="12"/>
  <c r="Q517" i="12"/>
  <c r="O517" i="12"/>
  <c r="N517" i="12"/>
  <c r="M517" i="12"/>
  <c r="R516" i="12"/>
  <c r="Q516" i="12"/>
  <c r="O516" i="12"/>
  <c r="N516" i="12"/>
  <c r="M516" i="12"/>
  <c r="R515" i="12"/>
  <c r="Q515" i="12"/>
  <c r="O515" i="12"/>
  <c r="N515" i="12"/>
  <c r="M515" i="12"/>
  <c r="R514" i="12"/>
  <c r="Q514" i="12"/>
  <c r="O514" i="12"/>
  <c r="N514" i="12"/>
  <c r="M514" i="12"/>
  <c r="R513" i="12"/>
  <c r="Q513" i="12"/>
  <c r="O513" i="12"/>
  <c r="N513" i="12"/>
  <c r="M513" i="12"/>
  <c r="R512" i="12"/>
  <c r="Q512" i="12"/>
  <c r="O512" i="12"/>
  <c r="N512" i="12"/>
  <c r="M512" i="12"/>
  <c r="R511" i="12"/>
  <c r="Q511" i="12"/>
  <c r="O511" i="12"/>
  <c r="N511" i="12"/>
  <c r="M511" i="12"/>
  <c r="R510" i="12"/>
  <c r="Q510" i="12"/>
  <c r="O510" i="12"/>
  <c r="N510" i="12"/>
  <c r="M510" i="12"/>
  <c r="R509" i="12"/>
  <c r="Q509" i="12"/>
  <c r="O509" i="12"/>
  <c r="N509" i="12"/>
  <c r="R508" i="12"/>
  <c r="Q508" i="12"/>
  <c r="O508" i="12"/>
  <c r="R507" i="12"/>
  <c r="Q507" i="12"/>
  <c r="O507" i="12"/>
  <c r="N507" i="12"/>
  <c r="N508" i="12" s="1"/>
  <c r="R506" i="12"/>
  <c r="Q506" i="12"/>
  <c r="O506" i="12"/>
  <c r="N506" i="12"/>
  <c r="R505" i="12"/>
  <c r="Q505" i="12"/>
  <c r="O505" i="12"/>
  <c r="R504" i="12"/>
  <c r="Q504" i="12"/>
  <c r="Q503" i="12" s="1"/>
  <c r="O504" i="12"/>
  <c r="N504" i="12"/>
  <c r="N505" i="12" s="1"/>
  <c r="M504" i="12"/>
  <c r="M505" i="12" s="1"/>
  <c r="M506" i="12" s="1"/>
  <c r="M507" i="12" s="1"/>
  <c r="M508" i="12" s="1"/>
  <c r="M509" i="12" s="1"/>
  <c r="R502" i="12"/>
  <c r="Q502" i="12"/>
  <c r="O502" i="12"/>
  <c r="N502" i="12"/>
  <c r="M502" i="12"/>
  <c r="R501" i="12"/>
  <c r="Q501" i="12"/>
  <c r="O501" i="12"/>
  <c r="N501" i="12"/>
  <c r="M501" i="12"/>
  <c r="R500" i="12"/>
  <c r="Q500" i="12"/>
  <c r="O500" i="12"/>
  <c r="R499" i="12"/>
  <c r="Q499" i="12"/>
  <c r="O499" i="12"/>
  <c r="N499" i="12"/>
  <c r="N500" i="12" s="1"/>
  <c r="M499" i="12"/>
  <c r="M500" i="12" s="1"/>
  <c r="R498" i="12"/>
  <c r="Q498" i="12"/>
  <c r="O498" i="12"/>
  <c r="N498" i="12"/>
  <c r="M498" i="12"/>
  <c r="R497" i="12"/>
  <c r="Q497" i="12"/>
  <c r="O497" i="12"/>
  <c r="R496" i="12"/>
  <c r="Q496" i="12"/>
  <c r="O496" i="12"/>
  <c r="N496" i="12"/>
  <c r="N497" i="12" s="1"/>
  <c r="M496" i="12"/>
  <c r="M497" i="12" s="1"/>
  <c r="R495" i="12"/>
  <c r="Q495" i="12"/>
  <c r="O495" i="12"/>
  <c r="N495" i="12"/>
  <c r="M495" i="12"/>
  <c r="R494" i="12"/>
  <c r="Q494" i="12"/>
  <c r="O494" i="12"/>
  <c r="N494" i="12"/>
  <c r="M494" i="12"/>
  <c r="R493" i="12"/>
  <c r="Q493" i="12"/>
  <c r="Q492" i="12" s="1"/>
  <c r="O493" i="12"/>
  <c r="N493" i="12"/>
  <c r="M493" i="12"/>
  <c r="R491" i="12"/>
  <c r="Q491" i="12"/>
  <c r="O491" i="12"/>
  <c r="N491" i="12"/>
  <c r="M491" i="12"/>
  <c r="R490" i="12"/>
  <c r="Q490" i="12"/>
  <c r="O490" i="12"/>
  <c r="N490" i="12"/>
  <c r="M490" i="12"/>
  <c r="R489" i="12"/>
  <c r="Q489" i="12"/>
  <c r="O489" i="12"/>
  <c r="N489" i="12"/>
  <c r="M489" i="12"/>
  <c r="R488" i="12"/>
  <c r="Q488" i="12"/>
  <c r="O488" i="12"/>
  <c r="N488" i="12"/>
  <c r="M488" i="12"/>
  <c r="R487" i="12"/>
  <c r="Q487" i="12"/>
  <c r="Q486" i="12" s="1"/>
  <c r="O487" i="12"/>
  <c r="N487" i="12"/>
  <c r="M487" i="12"/>
  <c r="R485" i="12"/>
  <c r="Q485" i="12"/>
  <c r="O485" i="12"/>
  <c r="N485" i="12"/>
  <c r="R484" i="12"/>
  <c r="Q484" i="12"/>
  <c r="O484" i="12"/>
  <c r="N484" i="12"/>
  <c r="R483" i="12"/>
  <c r="Q483" i="12"/>
  <c r="Q482" i="12" s="1"/>
  <c r="O483" i="12"/>
  <c r="N483" i="12"/>
  <c r="M483" i="12"/>
  <c r="M484" i="12" s="1"/>
  <c r="M485" i="12" s="1"/>
  <c r="M482" i="12"/>
  <c r="O482" i="12" l="1"/>
  <c r="O519" i="12"/>
  <c r="O523" i="12"/>
  <c r="O492" i="12"/>
  <c r="O527" i="12"/>
  <c r="O486" i="12"/>
  <c r="O503" i="12"/>
  <c r="O535" i="12"/>
  <c r="O565" i="12"/>
  <c r="O548" i="12"/>
  <c r="O562" i="12"/>
  <c r="O530" i="12"/>
  <c r="M793" i="20"/>
  <c r="M756" i="20"/>
  <c r="M754" i="20"/>
  <c r="M749" i="20"/>
  <c r="M746" i="20"/>
  <c r="R794" i="20"/>
  <c r="Q794" i="20"/>
  <c r="Q793" i="20" s="1"/>
  <c r="O794" i="20"/>
  <c r="O793" i="20" s="1"/>
  <c r="N794" i="20"/>
  <c r="M794" i="20"/>
  <c r="R792" i="20"/>
  <c r="Q792" i="20"/>
  <c r="O792" i="20"/>
  <c r="N792" i="20"/>
  <c r="M792" i="20"/>
  <c r="R791" i="20"/>
  <c r="Q791" i="20"/>
  <c r="O791" i="20"/>
  <c r="N791" i="20"/>
  <c r="M791" i="20"/>
  <c r="R790" i="20"/>
  <c r="Q790" i="20"/>
  <c r="O790" i="20"/>
  <c r="N790" i="20"/>
  <c r="M790" i="20"/>
  <c r="R789" i="20"/>
  <c r="Q789" i="20"/>
  <c r="O789" i="20"/>
  <c r="R788" i="20"/>
  <c r="Q788" i="20"/>
  <c r="O788" i="20"/>
  <c r="R787" i="20"/>
  <c r="Q787" i="20"/>
  <c r="O787" i="20"/>
  <c r="N787" i="20"/>
  <c r="N788" i="20" s="1"/>
  <c r="N789" i="20" s="1"/>
  <c r="M787" i="20"/>
  <c r="M788" i="20" s="1"/>
  <c r="M789" i="20" s="1"/>
  <c r="R786" i="20"/>
  <c r="Q786" i="20"/>
  <c r="O786" i="20"/>
  <c r="R785" i="20"/>
  <c r="Q785" i="20"/>
  <c r="O785" i="20"/>
  <c r="N785" i="20"/>
  <c r="N786" i="20" s="1"/>
  <c r="M785" i="20"/>
  <c r="M786" i="20" s="1"/>
  <c r="R784" i="20"/>
  <c r="Q784" i="20"/>
  <c r="O784" i="20"/>
  <c r="N784" i="20"/>
  <c r="R783" i="20"/>
  <c r="Q783" i="20"/>
  <c r="O783" i="20"/>
  <c r="N783" i="20"/>
  <c r="M783" i="20"/>
  <c r="M784" i="20" s="1"/>
  <c r="R782" i="20"/>
  <c r="Q782" i="20"/>
  <c r="O782" i="20"/>
  <c r="N782" i="20"/>
  <c r="M782" i="20"/>
  <c r="R781" i="20"/>
  <c r="Q781" i="20"/>
  <c r="O781" i="20"/>
  <c r="R780" i="20"/>
  <c r="Q780" i="20"/>
  <c r="O780" i="20"/>
  <c r="N780" i="20"/>
  <c r="N781" i="20" s="1"/>
  <c r="M780" i="20"/>
  <c r="M781" i="20" s="1"/>
  <c r="R779" i="20"/>
  <c r="Q779" i="20"/>
  <c r="O779" i="20"/>
  <c r="N779" i="20"/>
  <c r="M779" i="20"/>
  <c r="R778" i="20"/>
  <c r="Q778" i="20"/>
  <c r="O778" i="20"/>
  <c r="N778" i="20"/>
  <c r="M778" i="20"/>
  <c r="R777" i="20"/>
  <c r="Q777" i="20"/>
  <c r="O777" i="20"/>
  <c r="R776" i="20"/>
  <c r="Q776" i="20"/>
  <c r="O776" i="20"/>
  <c r="R775" i="20"/>
  <c r="Q775" i="20"/>
  <c r="O775" i="20"/>
  <c r="N775" i="20"/>
  <c r="N776" i="20" s="1"/>
  <c r="N777" i="20" s="1"/>
  <c r="M775" i="20"/>
  <c r="M776" i="20" s="1"/>
  <c r="M777" i="20" s="1"/>
  <c r="R774" i="20"/>
  <c r="Q774" i="20"/>
  <c r="O774" i="20"/>
  <c r="N774" i="20"/>
  <c r="R773" i="20"/>
  <c r="Q773" i="20"/>
  <c r="O773" i="20"/>
  <c r="R772" i="20"/>
  <c r="Q772" i="20"/>
  <c r="O772" i="20"/>
  <c r="R771" i="20"/>
  <c r="Q771" i="20"/>
  <c r="O771" i="20"/>
  <c r="N771" i="20"/>
  <c r="N772" i="20" s="1"/>
  <c r="N773" i="20" s="1"/>
  <c r="M771" i="20"/>
  <c r="M772" i="20" s="1"/>
  <c r="M773" i="20" s="1"/>
  <c r="M774" i="20" s="1"/>
  <c r="R770" i="20"/>
  <c r="Q770" i="20"/>
  <c r="O770" i="20"/>
  <c r="N770" i="20"/>
  <c r="M770" i="20"/>
  <c r="R769" i="20"/>
  <c r="Q769" i="20"/>
  <c r="O769" i="20"/>
  <c r="N769" i="20"/>
  <c r="R768" i="20"/>
  <c r="Q768" i="20"/>
  <c r="O768" i="20"/>
  <c r="N768" i="20"/>
  <c r="M768" i="20"/>
  <c r="M769" i="20" s="1"/>
  <c r="R767" i="20"/>
  <c r="Q767" i="20"/>
  <c r="O767" i="20"/>
  <c r="N767" i="20"/>
  <c r="M767" i="20"/>
  <c r="R766" i="20"/>
  <c r="Q766" i="20"/>
  <c r="O766" i="20"/>
  <c r="R765" i="20"/>
  <c r="Q765" i="20"/>
  <c r="O765" i="20"/>
  <c r="R764" i="20"/>
  <c r="Q764" i="20"/>
  <c r="O764" i="20"/>
  <c r="N764" i="20"/>
  <c r="N765" i="20" s="1"/>
  <c r="N766" i="20" s="1"/>
  <c r="M764" i="20"/>
  <c r="M765" i="20" s="1"/>
  <c r="M766" i="20" s="1"/>
  <c r="R763" i="20"/>
  <c r="Q763" i="20"/>
  <c r="O763" i="20"/>
  <c r="N763" i="20"/>
  <c r="M763" i="20"/>
  <c r="R762" i="20"/>
  <c r="Q762" i="20"/>
  <c r="O762" i="20"/>
  <c r="N762" i="20"/>
  <c r="M762" i="20"/>
  <c r="Q761" i="20"/>
  <c r="O761" i="20"/>
  <c r="R760" i="20"/>
  <c r="R761" i="20" s="1"/>
  <c r="Q760" i="20"/>
  <c r="O760" i="20"/>
  <c r="N760" i="20"/>
  <c r="N761" i="20" s="1"/>
  <c r="M760" i="20"/>
  <c r="M761" i="20" s="1"/>
  <c r="R759" i="20"/>
  <c r="Q759" i="20"/>
  <c r="O759" i="20"/>
  <c r="R758" i="20"/>
  <c r="Q758" i="20"/>
  <c r="O758" i="20"/>
  <c r="R757" i="20"/>
  <c r="Q757" i="20"/>
  <c r="Q756" i="20" s="1"/>
  <c r="O757" i="20"/>
  <c r="N757" i="20"/>
  <c r="N758" i="20" s="1"/>
  <c r="N759" i="20" s="1"/>
  <c r="M757" i="20"/>
  <c r="M758" i="20" s="1"/>
  <c r="M759" i="20" s="1"/>
  <c r="R755" i="20"/>
  <c r="Q755" i="20"/>
  <c r="Q754" i="20" s="1"/>
  <c r="O755" i="20"/>
  <c r="O754" i="20" s="1"/>
  <c r="N755" i="20"/>
  <c r="M755" i="20"/>
  <c r="R753" i="20"/>
  <c r="Q753" i="20"/>
  <c r="O753" i="20"/>
  <c r="N753" i="20"/>
  <c r="M753" i="20"/>
  <c r="R752" i="20"/>
  <c r="Q752" i="20"/>
  <c r="O752" i="20"/>
  <c r="N752" i="20"/>
  <c r="M752" i="20"/>
  <c r="R751" i="20"/>
  <c r="Q751" i="20"/>
  <c r="O751" i="20"/>
  <c r="N751" i="20"/>
  <c r="M751" i="20"/>
  <c r="R750" i="20"/>
  <c r="Q750" i="20"/>
  <c r="Q749" i="20" s="1"/>
  <c r="O750" i="20"/>
  <c r="N750" i="20"/>
  <c r="M750" i="20"/>
  <c r="R748" i="20"/>
  <c r="Q748" i="20"/>
  <c r="O748" i="20"/>
  <c r="N748" i="20"/>
  <c r="M748" i="20"/>
  <c r="R747" i="20"/>
  <c r="Q747" i="20"/>
  <c r="Q746" i="20" s="1"/>
  <c r="O747" i="20"/>
  <c r="N747" i="20"/>
  <c r="M747" i="20"/>
  <c r="E2096" i="1"/>
  <c r="E2098" i="1"/>
  <c r="E2099" i="1"/>
  <c r="E2107" i="1"/>
  <c r="E2113" i="1"/>
  <c r="E2114" i="1"/>
  <c r="E2115" i="1"/>
  <c r="E2116" i="1"/>
  <c r="E2123" i="1"/>
  <c r="E2124" i="1"/>
  <c r="E2125" i="1"/>
  <c r="E2126" i="1"/>
  <c r="E2128" i="1"/>
  <c r="E2132" i="1"/>
  <c r="E2133" i="1"/>
  <c r="E2134" i="1"/>
  <c r="E2135" i="1"/>
  <c r="E2139" i="1"/>
  <c r="E2140" i="1"/>
  <c r="E2142" i="1"/>
  <c r="E2143" i="1"/>
  <c r="E2157" i="1"/>
  <c r="E2158" i="1"/>
  <c r="E2161" i="1"/>
  <c r="E2163" i="1"/>
  <c r="E2166" i="1"/>
  <c r="E2167" i="1"/>
  <c r="E2168" i="1"/>
  <c r="E2170" i="1"/>
  <c r="E2171" i="1"/>
  <c r="E2084" i="1"/>
  <c r="E2085" i="1"/>
  <c r="E2086" i="1"/>
  <c r="E2087" i="1"/>
  <c r="E2089" i="1"/>
  <c r="E2090" i="1"/>
  <c r="E2091" i="1"/>
  <c r="E2092" i="1"/>
  <c r="E2093" i="1"/>
  <c r="E2094" i="1"/>
  <c r="E2095" i="1"/>
  <c r="E2097" i="1"/>
  <c r="E2100" i="1"/>
  <c r="E2101" i="1"/>
  <c r="E2102" i="1"/>
  <c r="E2103" i="1"/>
  <c r="E2104" i="1"/>
  <c r="E2105" i="1"/>
  <c r="E2106" i="1"/>
  <c r="E2108" i="1"/>
  <c r="E2109" i="1"/>
  <c r="E2110" i="1"/>
  <c r="E2111" i="1"/>
  <c r="E2112" i="1"/>
  <c r="E2117" i="1"/>
  <c r="E2118" i="1"/>
  <c r="E2119" i="1"/>
  <c r="E2120" i="1"/>
  <c r="E2121" i="1"/>
  <c r="E2122" i="1"/>
  <c r="E2127" i="1"/>
  <c r="E2129" i="1"/>
  <c r="E2130" i="1"/>
  <c r="E2131" i="1"/>
  <c r="E2136" i="1"/>
  <c r="E2137" i="1"/>
  <c r="E2138" i="1"/>
  <c r="E2141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9" i="1"/>
  <c r="E2160" i="1"/>
  <c r="E2162" i="1"/>
  <c r="E2164" i="1"/>
  <c r="E2165" i="1"/>
  <c r="E2169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088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O746" i="20" l="1"/>
  <c r="O749" i="20"/>
  <c r="O756" i="20"/>
  <c r="E8758" i="1" l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6940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4452" i="1" l="1"/>
  <c r="E4451" i="1"/>
  <c r="E4450" i="1"/>
  <c r="E4449" i="1"/>
  <c r="E4448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H59" i="58" l="1"/>
  <c r="J31" i="16"/>
  <c r="P8" i="12"/>
  <c r="O8" i="12"/>
  <c r="N8" i="12"/>
  <c r="M8" i="12"/>
  <c r="Q8" i="12" l="1"/>
  <c r="R8" i="12" s="1"/>
  <c r="B51" i="94" l="1"/>
  <c r="C51" i="94" s="1"/>
  <c r="D51" i="94" s="1"/>
  <c r="E51" i="94" s="1"/>
  <c r="F51" i="94" s="1"/>
  <c r="G51" i="94" s="1"/>
  <c r="H51" i="94" s="1"/>
  <c r="I51" i="94" s="1"/>
  <c r="J51" i="94" s="1"/>
  <c r="K51" i="94" s="1"/>
  <c r="L51" i="94" s="1"/>
  <c r="M51" i="94" s="1"/>
  <c r="N51" i="94" s="1"/>
  <c r="F55" i="94" l="1"/>
  <c r="M53" i="94"/>
  <c r="F53" i="94"/>
  <c r="F58" i="94" s="1"/>
  <c r="B53" i="94"/>
  <c r="C53" i="94"/>
  <c r="E53" i="94"/>
  <c r="G53" i="94" l="1"/>
  <c r="H53" i="94"/>
  <c r="K60" i="58" s="1"/>
  <c r="J53" i="94"/>
  <c r="I53" i="94"/>
  <c r="K59" i="58" s="1"/>
  <c r="L53" i="94"/>
  <c r="K53" i="94"/>
  <c r="P1" i="16"/>
  <c r="N51" i="16"/>
  <c r="N52" i="16" s="1"/>
  <c r="M51" i="16"/>
  <c r="M52" i="16" s="1"/>
  <c r="L51" i="16"/>
  <c r="L52" i="16" s="1"/>
  <c r="K51" i="16"/>
  <c r="K52" i="16" s="1"/>
  <c r="J51" i="16"/>
  <c r="J52" i="16" s="1"/>
  <c r="I51" i="16"/>
  <c r="I52" i="16" s="1"/>
  <c r="H51" i="16"/>
  <c r="H52" i="16" s="1"/>
  <c r="N49" i="16"/>
  <c r="N50" i="16" s="1"/>
  <c r="M49" i="16"/>
  <c r="M50" i="16" s="1"/>
  <c r="L49" i="16"/>
  <c r="L50" i="16" s="1"/>
  <c r="K49" i="16"/>
  <c r="K50" i="16" s="1"/>
  <c r="J49" i="16"/>
  <c r="J50" i="16" s="1"/>
  <c r="I49" i="16"/>
  <c r="I50" i="16" s="1"/>
  <c r="H49" i="16"/>
  <c r="H50" i="16" s="1"/>
  <c r="G51" i="16"/>
  <c r="G52" i="16" s="1"/>
  <c r="G49" i="16"/>
  <c r="G50" i="16" s="1"/>
  <c r="K61" i="58" l="1"/>
  <c r="Q375" i="12"/>
  <c r="O375" i="12"/>
  <c r="Q374" i="12"/>
  <c r="O374" i="12"/>
  <c r="Q373" i="12"/>
  <c r="O373" i="12"/>
  <c r="Q372" i="12"/>
  <c r="O372" i="12"/>
  <c r="Q371" i="12"/>
  <c r="O371" i="12"/>
  <c r="Q370" i="12"/>
  <c r="O370" i="12"/>
  <c r="Q369" i="12"/>
  <c r="O369" i="12"/>
  <c r="Q368" i="12"/>
  <c r="O368" i="12"/>
  <c r="Q367" i="12"/>
  <c r="O367" i="12"/>
  <c r="Q366" i="12"/>
  <c r="O366" i="12"/>
  <c r="Q365" i="12"/>
  <c r="O365" i="12"/>
  <c r="Q364" i="12"/>
  <c r="O364" i="12"/>
  <c r="Q363" i="12"/>
  <c r="O363" i="12"/>
  <c r="Q362" i="12"/>
  <c r="O362" i="12"/>
  <c r="R361" i="12"/>
  <c r="R362" i="12" s="1"/>
  <c r="R363" i="12" s="1"/>
  <c r="R364" i="12" s="1"/>
  <c r="R365" i="12" s="1"/>
  <c r="R366" i="12" s="1"/>
  <c r="R367" i="12" s="1"/>
  <c r="R368" i="12" s="1"/>
  <c r="R369" i="12" s="1"/>
  <c r="R370" i="12" s="1"/>
  <c r="R371" i="12" s="1"/>
  <c r="R372" i="12" s="1"/>
  <c r="R373" i="12" s="1"/>
  <c r="R374" i="12" s="1"/>
  <c r="R375" i="12" s="1"/>
  <c r="Q361" i="12"/>
  <c r="O361" i="12"/>
  <c r="N361" i="12"/>
  <c r="N362" i="12" s="1"/>
  <c r="N363" i="12" s="1"/>
  <c r="N364" i="12" s="1"/>
  <c r="N365" i="12" s="1"/>
  <c r="N366" i="12" s="1"/>
  <c r="N367" i="12" s="1"/>
  <c r="N368" i="12" s="1"/>
  <c r="N369" i="12" s="1"/>
  <c r="N370" i="12" s="1"/>
  <c r="N371" i="12" s="1"/>
  <c r="N372" i="12" s="1"/>
  <c r="N373" i="12" s="1"/>
  <c r="N374" i="12" s="1"/>
  <c r="N375" i="12" s="1"/>
  <c r="Q360" i="12"/>
  <c r="M360" i="12"/>
  <c r="M361" i="12" s="1"/>
  <c r="M362" i="12" s="1"/>
  <c r="M363" i="12" s="1"/>
  <c r="M364" i="12" s="1"/>
  <c r="M365" i="12" s="1"/>
  <c r="M366" i="12" s="1"/>
  <c r="M367" i="12" s="1"/>
  <c r="M368" i="12" s="1"/>
  <c r="M369" i="12" s="1"/>
  <c r="M370" i="12" s="1"/>
  <c r="M371" i="12" s="1"/>
  <c r="M372" i="12" s="1"/>
  <c r="M373" i="12" s="1"/>
  <c r="M374" i="12" s="1"/>
  <c r="M375" i="12" s="1"/>
  <c r="N16" i="12"/>
  <c r="P16" i="12"/>
  <c r="O16" i="12"/>
  <c r="M16" i="12"/>
  <c r="Q44" i="16"/>
  <c r="P44" i="16"/>
  <c r="O44" i="16"/>
  <c r="Q42" i="16"/>
  <c r="P42" i="16"/>
  <c r="O42" i="16"/>
  <c r="Q40" i="16"/>
  <c r="P40" i="16"/>
  <c r="O40" i="16"/>
  <c r="Q38" i="16"/>
  <c r="P38" i="16"/>
  <c r="O38" i="16"/>
  <c r="R53" i="21"/>
  <c r="Q53" i="21"/>
  <c r="P53" i="21"/>
  <c r="R52" i="21"/>
  <c r="Q52" i="21"/>
  <c r="P52" i="21"/>
  <c r="R49" i="21"/>
  <c r="Q49" i="21"/>
  <c r="P49" i="21"/>
  <c r="R46" i="21"/>
  <c r="Q46" i="21"/>
  <c r="P46" i="21"/>
  <c r="R40" i="21"/>
  <c r="R41" i="21" s="1"/>
  <c r="Q40" i="21"/>
  <c r="Q41" i="21" s="1"/>
  <c r="P40" i="21"/>
  <c r="P41" i="21" s="1"/>
  <c r="R34" i="21"/>
  <c r="Q34" i="21"/>
  <c r="R33" i="21" s="1"/>
  <c r="P34" i="21"/>
  <c r="Q33" i="21" s="1"/>
  <c r="N16" i="20"/>
  <c r="O16" i="20"/>
  <c r="M16" i="20"/>
  <c r="H161" i="60"/>
  <c r="H160" i="60"/>
  <c r="H158" i="60"/>
  <c r="H144" i="60"/>
  <c r="H143" i="60"/>
  <c r="H141" i="60"/>
  <c r="I1040" i="77"/>
  <c r="I1039" i="77"/>
  <c r="I956" i="77"/>
  <c r="I955" i="77"/>
  <c r="I954" i="77"/>
  <c r="I949" i="77"/>
  <c r="I948" i="77"/>
  <c r="I947" i="77"/>
  <c r="I936" i="77"/>
  <c r="I935" i="77"/>
  <c r="I852" i="77"/>
  <c r="I851" i="77"/>
  <c r="I850" i="77"/>
  <c r="I845" i="77"/>
  <c r="I844" i="77"/>
  <c r="I843" i="77"/>
  <c r="H142" i="60" l="1"/>
  <c r="O360" i="12"/>
  <c r="H159" i="60"/>
  <c r="I953" i="77"/>
  <c r="I849" i="77"/>
  <c r="P16" i="20"/>
  <c r="Q16" i="20" s="1"/>
  <c r="O85" i="56" l="1"/>
  <c r="N85" i="56"/>
  <c r="M85" i="56"/>
  <c r="L85" i="56"/>
  <c r="K85" i="56"/>
  <c r="J85" i="56"/>
  <c r="I85" i="56"/>
  <c r="H85" i="56"/>
  <c r="G85" i="56"/>
  <c r="F85" i="56"/>
  <c r="E85" i="56"/>
  <c r="O59" i="56"/>
  <c r="N59" i="56"/>
  <c r="M59" i="56"/>
  <c r="L59" i="56"/>
  <c r="K59" i="56"/>
  <c r="J59" i="56"/>
  <c r="I59" i="56"/>
  <c r="H59" i="56"/>
  <c r="G59" i="56"/>
  <c r="F59" i="56"/>
  <c r="E59" i="56"/>
  <c r="O71" i="56" l="1"/>
  <c r="O66" i="56" s="1"/>
  <c r="O70" i="56"/>
  <c r="N78" i="56" l="1"/>
  <c r="Q60" i="56"/>
  <c r="U60" i="56" s="1"/>
  <c r="O78" i="56"/>
  <c r="Q61" i="56"/>
  <c r="U61" i="56" s="1"/>
  <c r="Q75" i="56"/>
  <c r="U75" i="56" s="1"/>
  <c r="Q76" i="56"/>
  <c r="U76" i="56" s="1"/>
  <c r="N63" i="56"/>
  <c r="Q62" i="56"/>
  <c r="U62" i="56" s="1"/>
  <c r="O63" i="56"/>
  <c r="Q77" i="56"/>
  <c r="U77" i="56" s="1"/>
  <c r="O65" i="56"/>
  <c r="O80" i="56" s="1"/>
  <c r="O81" i="56"/>
  <c r="Q78" i="56" l="1"/>
  <c r="Q63" i="56"/>
  <c r="O54" i="56" l="1"/>
  <c r="O72" i="56" s="1"/>
  <c r="H157" i="60"/>
  <c r="H156" i="60" s="1"/>
  <c r="H155" i="60" s="1"/>
  <c r="H140" i="60"/>
  <c r="H139" i="60" s="1"/>
  <c r="H138" i="60" s="1"/>
  <c r="O67" i="56" l="1"/>
  <c r="O73" i="56"/>
  <c r="O82" i="56" l="1"/>
  <c r="O68" i="56"/>
  <c r="O83" i="56" l="1"/>
  <c r="O103" i="56" l="1"/>
  <c r="O101" i="56"/>
  <c r="O102" i="56"/>
  <c r="O97" i="56" l="1"/>
  <c r="O92" i="56"/>
  <c r="O93" i="56"/>
  <c r="O98" i="56"/>
  <c r="O91" i="56"/>
  <c r="O104" i="56"/>
  <c r="O96" i="56"/>
  <c r="O87" i="56" l="1"/>
  <c r="O86" i="56"/>
  <c r="O88" i="56"/>
  <c r="O94" i="56"/>
  <c r="O99" i="56"/>
  <c r="O89" i="56" l="1"/>
  <c r="E8757" i="1" l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4447" i="1"/>
  <c r="E4446" i="1"/>
  <c r="E4445" i="1"/>
  <c r="E4444" i="1"/>
  <c r="E4443" i="1"/>
  <c r="E4373" i="1" l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K5" i="1" l="1"/>
  <c r="K4" i="1"/>
  <c r="S2214" i="1"/>
  <c r="S171" i="1"/>
  <c r="S8643" i="1" l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3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4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0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4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1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4" i="1"/>
  <c r="S2349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3" i="1"/>
  <c r="S2082" i="1"/>
  <c r="S172" i="1"/>
  <c r="S17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J37" i="80"/>
  <c r="P30" i="80"/>
  <c r="N35" i="80"/>
  <c r="L48" i="80" l="1"/>
  <c r="K48" i="80"/>
  <c r="J48" i="80"/>
  <c r="I48" i="80"/>
  <c r="H48" i="80"/>
  <c r="G48" i="80"/>
  <c r="F48" i="80"/>
  <c r="M31" i="80"/>
  <c r="M34" i="80" s="1"/>
  <c r="L31" i="80"/>
  <c r="L36" i="80" s="1"/>
  <c r="I31" i="80"/>
  <c r="H31" i="80"/>
  <c r="H33" i="80" s="1"/>
  <c r="G31" i="80"/>
  <c r="G36" i="80" s="1"/>
  <c r="F31" i="80"/>
  <c r="M16" i="80"/>
  <c r="L16" i="80"/>
  <c r="K16" i="80"/>
  <c r="J16" i="80"/>
  <c r="I16" i="80"/>
  <c r="H16" i="80"/>
  <c r="G16" i="80"/>
  <c r="F16" i="80"/>
  <c r="K31" i="80" l="1"/>
  <c r="K33" i="80" s="1"/>
  <c r="J31" i="80"/>
  <c r="J34" i="80"/>
  <c r="J33" i="80" s="1"/>
  <c r="J38" i="80" s="1"/>
  <c r="G37" i="80"/>
  <c r="I36" i="80"/>
  <c r="N36" i="80" s="1"/>
  <c r="M33" i="80"/>
  <c r="M38" i="80" s="1"/>
  <c r="L37" i="80"/>
  <c r="L38" i="80" s="1"/>
  <c r="H34" i="80"/>
  <c r="H38" i="80" s="1"/>
  <c r="N16" i="80"/>
  <c r="N30" i="80"/>
  <c r="M48" i="80"/>
  <c r="M47" i="80"/>
  <c r="F34" i="80"/>
  <c r="K34" i="80" l="1"/>
  <c r="N34" i="80" s="1"/>
  <c r="I37" i="80"/>
  <c r="N37" i="80" s="1"/>
  <c r="G38" i="80"/>
  <c r="N31" i="80"/>
  <c r="F33" i="80"/>
  <c r="T52" i="58"/>
  <c r="L12" i="1"/>
  <c r="K12" i="1"/>
  <c r="J12" i="1"/>
  <c r="I12" i="1"/>
  <c r="H12" i="1"/>
  <c r="F12" i="1"/>
  <c r="E12" i="1"/>
  <c r="D12" i="1"/>
  <c r="C12" i="1"/>
  <c r="I832" i="77"/>
  <c r="I728" i="77"/>
  <c r="I624" i="77"/>
  <c r="I520" i="77"/>
  <c r="I416" i="77"/>
  <c r="I312" i="77"/>
  <c r="I831" i="77"/>
  <c r="I727" i="77"/>
  <c r="I623" i="77"/>
  <c r="I519" i="77"/>
  <c r="I415" i="77"/>
  <c r="I311" i="77"/>
  <c r="I748" i="77"/>
  <c r="I644" i="77"/>
  <c r="I540" i="77"/>
  <c r="I436" i="77"/>
  <c r="I332" i="77"/>
  <c r="I228" i="77"/>
  <c r="I747" i="77"/>
  <c r="I643" i="77"/>
  <c r="I539" i="77"/>
  <c r="I435" i="77"/>
  <c r="I331" i="77"/>
  <c r="I227" i="77"/>
  <c r="I746" i="77"/>
  <c r="I642" i="77"/>
  <c r="I538" i="77"/>
  <c r="I434" i="77"/>
  <c r="I330" i="77"/>
  <c r="I226" i="77"/>
  <c r="I741" i="77"/>
  <c r="I637" i="77"/>
  <c r="I533" i="77"/>
  <c r="I429" i="77"/>
  <c r="I325" i="77"/>
  <c r="I221" i="77"/>
  <c r="I740" i="77"/>
  <c r="I636" i="77"/>
  <c r="I532" i="77"/>
  <c r="I428" i="77"/>
  <c r="I324" i="77"/>
  <c r="I220" i="77"/>
  <c r="I739" i="77"/>
  <c r="I635" i="77"/>
  <c r="I531" i="77"/>
  <c r="I427" i="77"/>
  <c r="I323" i="77"/>
  <c r="I219" i="77"/>
  <c r="I208" i="77"/>
  <c r="I207" i="77"/>
  <c r="I124" i="77"/>
  <c r="I123" i="77"/>
  <c r="I122" i="77"/>
  <c r="I117" i="77"/>
  <c r="I116" i="77"/>
  <c r="I115" i="77"/>
  <c r="I104" i="77"/>
  <c r="I103" i="77"/>
  <c r="K38" i="80" l="1"/>
  <c r="I38" i="80"/>
  <c r="N33" i="80"/>
  <c r="F38" i="80"/>
  <c r="I433" i="77"/>
  <c r="Q16" i="12"/>
  <c r="R16" i="12" s="1"/>
  <c r="I641" i="77"/>
  <c r="I329" i="77"/>
  <c r="I537" i="77"/>
  <c r="I121" i="77"/>
  <c r="I225" i="77"/>
  <c r="I745" i="77"/>
  <c r="N38" i="80" l="1"/>
  <c r="A93" i="56" l="1"/>
  <c r="A92" i="56"/>
  <c r="A91" i="56"/>
  <c r="E63" i="56" l="1"/>
  <c r="M63" i="56"/>
  <c r="F63" i="56"/>
  <c r="T63" i="56"/>
  <c r="U63" i="56" s="1"/>
  <c r="J63" i="56"/>
  <c r="H63" i="56"/>
  <c r="L63" i="56"/>
  <c r="K63" i="56"/>
  <c r="I63" i="56"/>
  <c r="G63" i="56"/>
  <c r="I20" i="77" l="1"/>
  <c r="I19" i="77"/>
  <c r="I18" i="77"/>
  <c r="I13" i="77"/>
  <c r="I12" i="77"/>
  <c r="I11" i="77"/>
  <c r="I17" i="77" l="1"/>
  <c r="U20" i="21" l="1"/>
  <c r="U18" i="21"/>
  <c r="U17" i="21"/>
  <c r="U15" i="21"/>
  <c r="U13" i="21"/>
  <c r="U12" i="21"/>
  <c r="U11" i="21"/>
  <c r="U10" i="21"/>
  <c r="U9" i="21"/>
  <c r="U8" i="21"/>
  <c r="U6" i="21"/>
  <c r="U5" i="21"/>
  <c r="O33" i="21"/>
  <c r="N33" i="21"/>
  <c r="M33" i="21"/>
  <c r="L33" i="21"/>
  <c r="K33" i="21"/>
  <c r="J33" i="21"/>
  <c r="I33" i="21"/>
  <c r="H33" i="21"/>
  <c r="C34" i="21"/>
  <c r="C33" i="21"/>
  <c r="H5" i="60"/>
  <c r="H7" i="60"/>
  <c r="H8" i="60"/>
  <c r="H22" i="60"/>
  <c r="H24" i="60"/>
  <c r="H25" i="60"/>
  <c r="H39" i="60"/>
  <c r="H41" i="60"/>
  <c r="H42" i="60"/>
  <c r="H56" i="60"/>
  <c r="H58" i="60"/>
  <c r="H59" i="60"/>
  <c r="H73" i="60"/>
  <c r="H75" i="60"/>
  <c r="H76" i="60"/>
  <c r="H90" i="60"/>
  <c r="H92" i="60"/>
  <c r="H93" i="60"/>
  <c r="H107" i="60"/>
  <c r="H109" i="60"/>
  <c r="H110" i="60"/>
  <c r="H124" i="60"/>
  <c r="H126" i="60"/>
  <c r="H127" i="60"/>
  <c r="N54" i="56"/>
  <c r="D54" i="56"/>
  <c r="M54" i="56"/>
  <c r="L54" i="56"/>
  <c r="K54" i="56"/>
  <c r="J54" i="56"/>
  <c r="I54" i="56"/>
  <c r="H54" i="56"/>
  <c r="G54" i="56"/>
  <c r="F54" i="56"/>
  <c r="E54" i="56"/>
  <c r="E72" i="56" s="1"/>
  <c r="M72" i="56" l="1"/>
  <c r="M67" i="56" s="1"/>
  <c r="I855" i="77"/>
  <c r="I854" i="77" s="1"/>
  <c r="I848" i="77"/>
  <c r="I847" i="77" s="1"/>
  <c r="I846" i="77" s="1"/>
  <c r="I836" i="77"/>
  <c r="I835" i="77" s="1"/>
  <c r="N72" i="56"/>
  <c r="N67" i="56" s="1"/>
  <c r="N82" i="56" s="1"/>
  <c r="I940" i="77"/>
  <c r="I939" i="77" s="1"/>
  <c r="I959" i="77"/>
  <c r="I958" i="77" s="1"/>
  <c r="I952" i="77"/>
  <c r="I951" i="77" s="1"/>
  <c r="I950" i="77" s="1"/>
  <c r="L72" i="56"/>
  <c r="L67" i="56" s="1"/>
  <c r="I744" i="77"/>
  <c r="I743" i="77" s="1"/>
  <c r="I742" i="77" s="1"/>
  <c r="I751" i="77"/>
  <c r="I750" i="77" s="1"/>
  <c r="I732" i="77"/>
  <c r="I731" i="77" s="1"/>
  <c r="F72" i="56"/>
  <c r="F67" i="56" s="1"/>
  <c r="I108" i="77"/>
  <c r="I107" i="77" s="1"/>
  <c r="I127" i="77"/>
  <c r="I126" i="77" s="1"/>
  <c r="I120" i="77"/>
  <c r="I119" i="77" s="1"/>
  <c r="I118" i="77" s="1"/>
  <c r="K72" i="56"/>
  <c r="K67" i="56" s="1"/>
  <c r="I640" i="77"/>
  <c r="I639" i="77" s="1"/>
  <c r="I638" i="77" s="1"/>
  <c r="I647" i="77"/>
  <c r="I646" i="77" s="1"/>
  <c r="I628" i="77"/>
  <c r="I627" i="77" s="1"/>
  <c r="I72" i="56"/>
  <c r="I67" i="56" s="1"/>
  <c r="I420" i="77"/>
  <c r="I419" i="77" s="1"/>
  <c r="I432" i="77"/>
  <c r="I431" i="77" s="1"/>
  <c r="I430" i="77" s="1"/>
  <c r="I439" i="77"/>
  <c r="I438" i="77" s="1"/>
  <c r="H72" i="56"/>
  <c r="H67" i="56" s="1"/>
  <c r="I316" i="77"/>
  <c r="I315" i="77" s="1"/>
  <c r="I328" i="77"/>
  <c r="I327" i="77" s="1"/>
  <c r="I326" i="77" s="1"/>
  <c r="I335" i="77"/>
  <c r="I334" i="77" s="1"/>
  <c r="J72" i="56"/>
  <c r="J67" i="56" s="1"/>
  <c r="I524" i="77"/>
  <c r="I523" i="77" s="1"/>
  <c r="I543" i="77"/>
  <c r="I542" i="77" s="1"/>
  <c r="I536" i="77"/>
  <c r="I535" i="77" s="1"/>
  <c r="I534" i="77" s="1"/>
  <c r="G72" i="56"/>
  <c r="G67" i="56" s="1"/>
  <c r="I224" i="77"/>
  <c r="I223" i="77" s="1"/>
  <c r="I222" i="77" s="1"/>
  <c r="I231" i="77"/>
  <c r="I230" i="77" s="1"/>
  <c r="I212" i="77"/>
  <c r="I211" i="77" s="1"/>
  <c r="H108" i="60"/>
  <c r="E67" i="56"/>
  <c r="H6" i="60"/>
  <c r="I23" i="77"/>
  <c r="I22" i="77" s="1"/>
  <c r="I4" i="77"/>
  <c r="I3" i="77" s="1"/>
  <c r="I16" i="77"/>
  <c r="I15" i="77" s="1"/>
  <c r="I14" i="77" s="1"/>
  <c r="H57" i="60"/>
  <c r="H74" i="60"/>
  <c r="H125" i="60"/>
  <c r="H40" i="60"/>
  <c r="H91" i="60"/>
  <c r="H23" i="60"/>
  <c r="Q72" i="56" l="1"/>
  <c r="Q67" i="56"/>
  <c r="I942" i="77" l="1"/>
  <c r="I941" i="77" s="1"/>
  <c r="I838" i="77"/>
  <c r="I837" i="77" s="1"/>
  <c r="I734" i="77"/>
  <c r="I733" i="77" s="1"/>
  <c r="I630" i="77"/>
  <c r="I629" i="77" s="1"/>
  <c r="I526" i="77"/>
  <c r="I525" i="77" s="1"/>
  <c r="I422" i="77"/>
  <c r="I421" i="77" s="1"/>
  <c r="I318" i="77"/>
  <c r="I317" i="77" s="1"/>
  <c r="I214" i="77"/>
  <c r="I213" i="77" s="1"/>
  <c r="I110" i="77"/>
  <c r="I109" i="77" s="1"/>
  <c r="I6" i="77"/>
  <c r="I5" i="77" s="1"/>
  <c r="H123" i="60"/>
  <c r="H122" i="60" s="1"/>
  <c r="H121" i="60" s="1"/>
  <c r="H106" i="60"/>
  <c r="H105" i="60" s="1"/>
  <c r="H104" i="60" s="1"/>
  <c r="H89" i="60"/>
  <c r="H88" i="60" s="1"/>
  <c r="H87" i="60" s="1"/>
  <c r="H72" i="60"/>
  <c r="H71" i="60" s="1"/>
  <c r="H70" i="60" s="1"/>
  <c r="H55" i="60"/>
  <c r="H54" i="60" s="1"/>
  <c r="H53" i="60" s="1"/>
  <c r="H38" i="60"/>
  <c r="H37" i="60" s="1"/>
  <c r="H36" i="60" s="1"/>
  <c r="H21" i="60"/>
  <c r="H20" i="60" s="1"/>
  <c r="H19" i="60" s="1"/>
  <c r="H4" i="60"/>
  <c r="H3" i="60" s="1"/>
  <c r="H2" i="60" s="1"/>
  <c r="Q56" i="58" l="1"/>
  <c r="P57" i="58"/>
  <c r="O57" i="58"/>
  <c r="N57" i="58"/>
  <c r="A39" i="56" l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35" i="56"/>
  <c r="A36" i="56" s="1"/>
  <c r="A37" i="56" s="1"/>
  <c r="A38" i="56" s="1"/>
  <c r="A24" i="56"/>
  <c r="A7" i="56"/>
  <c r="A8" i="56" s="1"/>
  <c r="A9" i="56"/>
  <c r="A6" i="56"/>
  <c r="A103" i="56"/>
  <c r="A102" i="56"/>
  <c r="A101" i="56"/>
  <c r="A98" i="56"/>
  <c r="A97" i="56"/>
  <c r="A96" i="56"/>
  <c r="A88" i="56"/>
  <c r="A87" i="56"/>
  <c r="A86" i="56"/>
  <c r="A10" i="56" l="1"/>
  <c r="A11" i="56" s="1"/>
  <c r="A12" i="56" s="1"/>
  <c r="A13" i="56" s="1"/>
  <c r="A25" i="56"/>
  <c r="A26" i="56" l="1"/>
  <c r="E82" i="56" l="1"/>
  <c r="L82" i="56"/>
  <c r="K82" i="56"/>
  <c r="M82" i="56"/>
  <c r="H82" i="56"/>
  <c r="G82" i="56"/>
  <c r="J82" i="56"/>
  <c r="I82" i="56"/>
  <c r="F82" i="56"/>
  <c r="A27" i="56"/>
  <c r="A28" i="56"/>
  <c r="H78" i="56"/>
  <c r="J78" i="56"/>
  <c r="F78" i="56"/>
  <c r="L78" i="56"/>
  <c r="I78" i="56"/>
  <c r="T78" i="56"/>
  <c r="U78" i="56" s="1"/>
  <c r="G78" i="56"/>
  <c r="E78" i="56"/>
  <c r="M78" i="56"/>
  <c r="T83" i="56"/>
  <c r="K78" i="56"/>
  <c r="P114" i="56" l="1"/>
  <c r="P110" i="56"/>
  <c r="O114" i="56"/>
  <c r="O110" i="56"/>
  <c r="A29" i="56"/>
  <c r="Q82" i="56"/>
  <c r="U82" i="56" s="1"/>
  <c r="P118" i="56" l="1"/>
  <c r="A30" i="56"/>
  <c r="O118" i="56"/>
  <c r="P115" i="56" l="1"/>
  <c r="O111" i="56"/>
  <c r="O115" i="56"/>
  <c r="P111" i="56"/>
  <c r="A31" i="56"/>
  <c r="N44" i="16"/>
  <c r="M44" i="16"/>
  <c r="L44" i="16"/>
  <c r="K44" i="16"/>
  <c r="J44" i="16"/>
  <c r="I44" i="16"/>
  <c r="H44" i="16"/>
  <c r="G44" i="16"/>
  <c r="N42" i="16"/>
  <c r="M42" i="16"/>
  <c r="L42" i="16"/>
  <c r="K42" i="16"/>
  <c r="J42" i="16"/>
  <c r="I42" i="16"/>
  <c r="H42" i="16"/>
  <c r="G42" i="16"/>
  <c r="N40" i="16"/>
  <c r="M40" i="16"/>
  <c r="L40" i="16"/>
  <c r="K40" i="16"/>
  <c r="J40" i="16"/>
  <c r="I40" i="16"/>
  <c r="H40" i="16"/>
  <c r="G40" i="16"/>
  <c r="N38" i="16"/>
  <c r="M38" i="16"/>
  <c r="L38" i="16"/>
  <c r="K38" i="16"/>
  <c r="J38" i="16"/>
  <c r="I38" i="16"/>
  <c r="H38" i="16"/>
  <c r="G38" i="16"/>
  <c r="O53" i="21"/>
  <c r="N53" i="21"/>
  <c r="M53" i="21"/>
  <c r="L53" i="21"/>
  <c r="K53" i="21"/>
  <c r="J53" i="21"/>
  <c r="I53" i="21"/>
  <c r="H53" i="21"/>
  <c r="O52" i="21"/>
  <c r="N52" i="21"/>
  <c r="M52" i="21"/>
  <c r="L52" i="21"/>
  <c r="K52" i="21"/>
  <c r="J52" i="21"/>
  <c r="I52" i="21"/>
  <c r="H52" i="21"/>
  <c r="G53" i="21"/>
  <c r="G52" i="21"/>
  <c r="O49" i="21"/>
  <c r="N49" i="21"/>
  <c r="M49" i="21"/>
  <c r="L49" i="21"/>
  <c r="K49" i="21"/>
  <c r="J49" i="21"/>
  <c r="I49" i="21"/>
  <c r="H49" i="21"/>
  <c r="G49" i="21"/>
  <c r="O46" i="21"/>
  <c r="N46" i="21"/>
  <c r="M46" i="21"/>
  <c r="L46" i="21"/>
  <c r="K46" i="21"/>
  <c r="J46" i="21"/>
  <c r="I46" i="21"/>
  <c r="H46" i="21"/>
  <c r="G46" i="21"/>
  <c r="O40" i="21"/>
  <c r="O41" i="21" s="1"/>
  <c r="N40" i="21"/>
  <c r="N41" i="21" s="1"/>
  <c r="M40" i="21"/>
  <c r="M41" i="21" s="1"/>
  <c r="L40" i="21"/>
  <c r="L41" i="21" s="1"/>
  <c r="J40" i="21"/>
  <c r="J41" i="21" s="1"/>
  <c r="I40" i="21"/>
  <c r="I41" i="21" s="1"/>
  <c r="H40" i="21"/>
  <c r="H41" i="21" s="1"/>
  <c r="G40" i="21"/>
  <c r="G41" i="21" s="1"/>
  <c r="K40" i="21"/>
  <c r="K41" i="21" s="1"/>
  <c r="A27" i="16"/>
  <c r="B22" i="16"/>
  <c r="B23" i="16" s="1"/>
  <c r="B24" i="16" s="1"/>
  <c r="B25" i="16" s="1"/>
  <c r="B26" i="16" s="1"/>
  <c r="B27" i="16" s="1"/>
  <c r="B21" i="16"/>
  <c r="B20" i="16"/>
  <c r="A18" i="16"/>
  <c r="A19" i="16" s="1"/>
  <c r="A20" i="16" s="1"/>
  <c r="A21" i="16" s="1"/>
  <c r="A22" i="16" s="1"/>
  <c r="A23" i="16" s="1"/>
  <c r="A24" i="16" s="1"/>
  <c r="A25" i="16" s="1"/>
  <c r="A26" i="16" s="1"/>
  <c r="B15" i="16"/>
  <c r="B16" i="16" s="1"/>
  <c r="B17" i="16" s="1"/>
  <c r="B18" i="16" s="1"/>
  <c r="B19" i="16" s="1"/>
  <c r="B14" i="16"/>
  <c r="B13" i="16"/>
  <c r="A13" i="16"/>
  <c r="A14" i="16" s="1"/>
  <c r="A15" i="16" s="1"/>
  <c r="A16" i="16" s="1"/>
  <c r="A17" i="16" s="1"/>
  <c r="A12" i="16"/>
  <c r="B11" i="16"/>
  <c r="B12" i="16" s="1"/>
  <c r="B10" i="16"/>
  <c r="B9" i="16"/>
  <c r="B8" i="16"/>
  <c r="A8" i="16"/>
  <c r="A9" i="16" s="1"/>
  <c r="A10" i="16" s="1"/>
  <c r="A7" i="16"/>
  <c r="B6" i="16"/>
  <c r="B7" i="16" s="1"/>
  <c r="B5" i="16"/>
  <c r="A5" i="16"/>
  <c r="O34" i="21"/>
  <c r="P33" i="21" s="1"/>
  <c r="O119" i="56" l="1"/>
  <c r="P119" i="56"/>
  <c r="A32" i="56"/>
  <c r="A34" i="56"/>
  <c r="R44" i="21"/>
  <c r="Q37" i="21"/>
  <c r="P37" i="21"/>
  <c r="R37" i="21"/>
  <c r="P44" i="21"/>
  <c r="Q44" i="21"/>
  <c r="A6" i="16"/>
  <c r="M44" i="21"/>
  <c r="A11" i="16"/>
  <c r="O37" i="21"/>
  <c r="O44" i="21"/>
  <c r="N44" i="21"/>
  <c r="I37" i="21"/>
  <c r="L44" i="21"/>
  <c r="G37" i="21"/>
  <c r="K44" i="21"/>
  <c r="N37" i="21"/>
  <c r="I44" i="21"/>
  <c r="L37" i="21"/>
  <c r="H44" i="21"/>
  <c r="J37" i="21"/>
  <c r="H37" i="21"/>
  <c r="J44" i="21"/>
  <c r="M37" i="21"/>
  <c r="K37" i="21"/>
  <c r="G44" i="21"/>
  <c r="P112" i="56" l="1"/>
  <c r="O116" i="56"/>
  <c r="O117" i="56" s="1"/>
  <c r="O112" i="56"/>
  <c r="O113" i="56" s="1"/>
  <c r="P116" i="56"/>
  <c r="P117" i="56" s="1"/>
  <c r="A33" i="56"/>
  <c r="H33" i="16"/>
  <c r="P32" i="16"/>
  <c r="O32" i="16"/>
  <c r="P33" i="16"/>
  <c r="Q32" i="16"/>
  <c r="N33" i="16"/>
  <c r="Q33" i="16"/>
  <c r="O33" i="16"/>
  <c r="K33" i="16"/>
  <c r="L33" i="16"/>
  <c r="N32" i="16"/>
  <c r="J32" i="16"/>
  <c r="M32" i="16"/>
  <c r="H32" i="16"/>
  <c r="L32" i="16"/>
  <c r="I32" i="16"/>
  <c r="K32" i="16"/>
  <c r="G32" i="16"/>
  <c r="J33" i="16"/>
  <c r="I33" i="16"/>
  <c r="M33" i="16"/>
  <c r="G33" i="16"/>
  <c r="P120" i="56" l="1"/>
  <c r="P121" i="56" s="1"/>
  <c r="P113" i="56"/>
  <c r="N34" i="16"/>
  <c r="O120" i="56"/>
  <c r="O121" i="56" s="1"/>
  <c r="H34" i="16"/>
  <c r="P34" i="16"/>
  <c r="Q34" i="16"/>
  <c r="O34" i="16"/>
  <c r="M34" i="16"/>
  <c r="K34" i="16"/>
  <c r="L34" i="16"/>
  <c r="J34" i="16"/>
  <c r="I34" i="16"/>
  <c r="G34" i="16"/>
  <c r="A22" i="21" l="1"/>
  <c r="B20" i="21"/>
  <c r="B21" i="21" s="1"/>
  <c r="B22" i="21" s="1"/>
  <c r="B18" i="21"/>
  <c r="B19" i="21" s="1"/>
  <c r="A17" i="21"/>
  <c r="A18" i="21" s="1"/>
  <c r="A19" i="21" s="1"/>
  <c r="A20" i="21" s="1"/>
  <c r="A21" i="21" s="1"/>
  <c r="A16" i="21"/>
  <c r="B15" i="21"/>
  <c r="B16" i="21" s="1"/>
  <c r="B17" i="21" s="1"/>
  <c r="A15" i="21"/>
  <c r="B13" i="21"/>
  <c r="B14" i="21" s="1"/>
  <c r="B12" i="21"/>
  <c r="B11" i="21"/>
  <c r="B10" i="21"/>
  <c r="B9" i="21"/>
  <c r="B8" i="21"/>
  <c r="A8" i="21"/>
  <c r="A9" i="21" s="1"/>
  <c r="A10" i="21" s="1"/>
  <c r="A11" i="21" s="1"/>
  <c r="A12" i="21" s="1"/>
  <c r="A13" i="21" s="1"/>
  <c r="A14" i="21" s="1"/>
  <c r="A7" i="21"/>
  <c r="B5" i="21"/>
  <c r="A5" i="21"/>
  <c r="B6" i="21"/>
  <c r="B7" i="21" s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P36" i="21" l="1"/>
  <c r="P38" i="21" s="1"/>
  <c r="Q36" i="21"/>
  <c r="Q38" i="21" s="1"/>
  <c r="R36" i="21"/>
  <c r="R38" i="21" s="1"/>
  <c r="P43" i="21"/>
  <c r="Q43" i="21"/>
  <c r="R43" i="21"/>
  <c r="I43" i="21"/>
  <c r="J43" i="21"/>
  <c r="M43" i="21"/>
  <c r="N43" i="21"/>
  <c r="H43" i="21"/>
  <c r="K43" i="21"/>
  <c r="O43" i="21"/>
  <c r="G43" i="21"/>
  <c r="L43" i="21"/>
  <c r="I36" i="21"/>
  <c r="I38" i="21" s="1"/>
  <c r="J36" i="21"/>
  <c r="J38" i="21" s="1"/>
  <c r="L36" i="21"/>
  <c r="L38" i="21" s="1"/>
  <c r="N36" i="21"/>
  <c r="N38" i="21" s="1"/>
  <c r="O36" i="21"/>
  <c r="O38" i="21" s="1"/>
  <c r="K36" i="21"/>
  <c r="K38" i="21" s="1"/>
  <c r="M36" i="21"/>
  <c r="M38" i="21" s="1"/>
  <c r="G36" i="21"/>
  <c r="H36" i="21"/>
  <c r="H38" i="21" s="1"/>
  <c r="A6" i="21"/>
  <c r="K31" i="21" s="1"/>
  <c r="Q31" i="21" l="1"/>
  <c r="Q30" i="21"/>
  <c r="R30" i="21"/>
  <c r="P30" i="21"/>
  <c r="R31" i="21"/>
  <c r="P31" i="21"/>
  <c r="G38" i="21"/>
  <c r="K30" i="21"/>
  <c r="K32" i="21" s="1"/>
  <c r="N31" i="21"/>
  <c r="G30" i="21"/>
  <c r="H31" i="21"/>
  <c r="L31" i="21"/>
  <c r="L30" i="21"/>
  <c r="N30" i="21"/>
  <c r="O31" i="21"/>
  <c r="J31" i="21"/>
  <c r="M31" i="21"/>
  <c r="J30" i="21"/>
  <c r="G31" i="21"/>
  <c r="O30" i="21"/>
  <c r="H30" i="21"/>
  <c r="I31" i="21"/>
  <c r="I30" i="21"/>
  <c r="M30" i="2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4455" i="1"/>
  <c r="Q32" i="21" l="1"/>
  <c r="R32" i="21"/>
  <c r="P32" i="21"/>
  <c r="J32" i="21"/>
  <c r="G32" i="21"/>
  <c r="N32" i="21"/>
  <c r="I32" i="21"/>
  <c r="M32" i="21"/>
  <c r="O32" i="21"/>
  <c r="H32" i="21"/>
  <c r="L32" i="21"/>
  <c r="E4417" i="1" l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16" i="1"/>
  <c r="E4323" i="1" l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22" i="1"/>
  <c r="H5" i="1"/>
  <c r="H4" i="1"/>
  <c r="G7" i="1"/>
  <c r="G5" i="1"/>
  <c r="G4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3993" i="1"/>
  <c r="G12" i="1" l="1"/>
  <c r="H7" i="1"/>
  <c r="G6" i="1"/>
  <c r="G8" i="1"/>
  <c r="H6" i="1"/>
  <c r="H8" i="1"/>
  <c r="E172" i="1" l="1"/>
  <c r="K6" i="1" l="1"/>
  <c r="K7" i="1"/>
  <c r="K8" i="1"/>
  <c r="E26" i="9"/>
  <c r="E25" i="9"/>
  <c r="E24" i="9"/>
  <c r="E23" i="9"/>
  <c r="E22" i="9"/>
  <c r="E21" i="9"/>
  <c r="E20" i="9"/>
  <c r="E19" i="9"/>
  <c r="E18" i="9"/>
  <c r="E17" i="9"/>
  <c r="F16" i="9"/>
  <c r="E16" i="9"/>
  <c r="F15" i="9"/>
  <c r="E15" i="9"/>
  <c r="F14" i="9"/>
  <c r="E14" i="9"/>
  <c r="E13" i="9"/>
  <c r="E12" i="9"/>
  <c r="E11" i="9"/>
  <c r="E10" i="9"/>
  <c r="F9" i="9"/>
  <c r="E9" i="9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G46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L27" i="2"/>
  <c r="A27" i="2"/>
  <c r="L26" i="2"/>
  <c r="A26" i="2"/>
  <c r="L25" i="2"/>
  <c r="A25" i="2"/>
  <c r="L24" i="2"/>
  <c r="A24" i="2"/>
  <c r="L23" i="2"/>
  <c r="A23" i="2"/>
  <c r="L22" i="2"/>
  <c r="A22" i="2"/>
  <c r="L21" i="2"/>
  <c r="A21" i="2"/>
  <c r="L20" i="2"/>
  <c r="A20" i="2"/>
  <c r="L19" i="2"/>
  <c r="A19" i="2"/>
  <c r="L18" i="2"/>
  <c r="A18" i="2"/>
  <c r="L17" i="2"/>
  <c r="A17" i="2"/>
  <c r="L16" i="2"/>
  <c r="A16" i="2"/>
  <c r="L15" i="2"/>
  <c r="A15" i="2"/>
  <c r="L14" i="2"/>
  <c r="A14" i="2"/>
  <c r="L13" i="2"/>
  <c r="A13" i="2"/>
  <c r="L12" i="2"/>
  <c r="A12" i="2"/>
  <c r="L11" i="2"/>
  <c r="A11" i="2"/>
  <c r="L10" i="2"/>
  <c r="A10" i="2"/>
  <c r="L9" i="2"/>
  <c r="A9" i="2"/>
  <c r="L8" i="2"/>
  <c r="A8" i="2"/>
  <c r="L7" i="2"/>
  <c r="A7" i="2"/>
  <c r="L6" i="2"/>
  <c r="A6" i="2"/>
  <c r="L5" i="2"/>
  <c r="A5" i="2"/>
  <c r="A4" i="2"/>
  <c r="Q1" i="1"/>
  <c r="P1" i="1"/>
  <c r="M1" i="1"/>
  <c r="L1" i="1"/>
  <c r="K1" i="1"/>
  <c r="H1" i="1"/>
  <c r="G1" i="1"/>
  <c r="F28" i="9" l="1"/>
  <c r="F32" i="9" s="1"/>
  <c r="L4" i="1"/>
  <c r="J1" i="1"/>
  <c r="I4" i="1"/>
  <c r="J4" i="1"/>
  <c r="I5" i="1"/>
  <c r="I1" i="1"/>
  <c r="F1" i="1"/>
  <c r="D7" i="1"/>
  <c r="O1" i="1"/>
  <c r="I8" i="1"/>
  <c r="N1" i="1"/>
  <c r="I6" i="1"/>
  <c r="C5" i="1"/>
  <c r="E7" i="1"/>
  <c r="L5" i="1"/>
  <c r="D8" i="1"/>
  <c r="F7" i="1"/>
  <c r="L6" i="1"/>
  <c r="D4" i="1"/>
  <c r="L7" i="1"/>
  <c r="F4" i="1"/>
  <c r="J8" i="1"/>
  <c r="E4" i="1"/>
  <c r="F6" i="1"/>
  <c r="F8" i="1"/>
  <c r="J5" i="1"/>
  <c r="D5" i="1"/>
  <c r="J6" i="1"/>
  <c r="L8" i="1"/>
  <c r="C4" i="1"/>
  <c r="F5" i="1"/>
  <c r="E6" i="1"/>
  <c r="E8" i="1"/>
  <c r="J7" i="1"/>
  <c r="D6" i="1"/>
  <c r="I7" i="1"/>
  <c r="E5" i="1"/>
  <c r="C6" i="1"/>
  <c r="C8" i="1"/>
  <c r="C7" i="1"/>
  <c r="F9" i="1" l="1"/>
  <c r="L9" i="1"/>
  <c r="L11" i="1" s="1"/>
  <c r="I9" i="1"/>
  <c r="J9" i="1"/>
  <c r="J11" i="1" s="1"/>
  <c r="K9" i="1"/>
  <c r="K11" i="1" s="1"/>
  <c r="E9" i="1"/>
  <c r="C9" i="1"/>
  <c r="C13" i="1" s="1"/>
  <c r="H9" i="1"/>
  <c r="D9" i="1"/>
  <c r="D13" i="1" s="1"/>
  <c r="G9" i="1"/>
  <c r="G11" i="1" s="1"/>
  <c r="H13" i="1" l="1"/>
  <c r="L13" i="1"/>
  <c r="F13" i="1"/>
  <c r="G13" i="1"/>
  <c r="I13" i="1"/>
  <c r="J13" i="1"/>
  <c r="K13" i="1"/>
  <c r="E13" i="1"/>
  <c r="F11" i="1"/>
  <c r="I11" i="1"/>
  <c r="C11" i="1"/>
  <c r="H11" i="1"/>
  <c r="D11" i="1"/>
  <c r="E11" i="1"/>
  <c r="E71" i="56" l="1"/>
  <c r="I8" i="77"/>
  <c r="I7" i="77" s="1"/>
  <c r="I736" i="77"/>
  <c r="I735" i="77" s="1"/>
  <c r="L71" i="56"/>
  <c r="L66" i="56" s="1"/>
  <c r="L81" i="56" s="1"/>
  <c r="I216" i="77"/>
  <c r="I215" i="77" s="1"/>
  <c r="G71" i="56"/>
  <c r="I71" i="56"/>
  <c r="I424" i="77"/>
  <c r="I423" i="77" s="1"/>
  <c r="I632" i="77"/>
  <c r="I631" i="77" s="1"/>
  <c r="K71" i="56"/>
  <c r="J71" i="56"/>
  <c r="I528" i="77"/>
  <c r="I527" i="77" s="1"/>
  <c r="F71" i="56"/>
  <c r="I112" i="77"/>
  <c r="I111" i="77" s="1"/>
  <c r="I320" i="77"/>
  <c r="I319" i="77" s="1"/>
  <c r="H71" i="56"/>
  <c r="H66" i="56" s="1"/>
  <c r="H81" i="56" s="1"/>
  <c r="M71" i="56" l="1"/>
  <c r="M66" i="56" s="1"/>
  <c r="M81" i="56" s="1"/>
  <c r="I840" i="77"/>
  <c r="I839" i="77" s="1"/>
  <c r="M70" i="56"/>
  <c r="I842" i="77"/>
  <c r="I841" i="77" s="1"/>
  <c r="I114" i="77"/>
  <c r="I113" i="77" s="1"/>
  <c r="I106" i="77" s="1"/>
  <c r="F70" i="56"/>
  <c r="E66" i="56"/>
  <c r="I218" i="77"/>
  <c r="I217" i="77" s="1"/>
  <c r="I210" i="77" s="1"/>
  <c r="G70" i="56"/>
  <c r="K66" i="56"/>
  <c r="K81" i="56" s="1"/>
  <c r="I530" i="77"/>
  <c r="I529" i="77" s="1"/>
  <c r="I522" i="77" s="1"/>
  <c r="J70" i="56"/>
  <c r="G66" i="56"/>
  <c r="G81" i="56" s="1"/>
  <c r="F66" i="56"/>
  <c r="F81" i="56" s="1"/>
  <c r="I738" i="77"/>
  <c r="I737" i="77" s="1"/>
  <c r="I730" i="77" s="1"/>
  <c r="L70" i="56"/>
  <c r="K70" i="56"/>
  <c r="I634" i="77"/>
  <c r="I633" i="77" s="1"/>
  <c r="I626" i="77" s="1"/>
  <c r="J66" i="56"/>
  <c r="J81" i="56" s="1"/>
  <c r="I322" i="77"/>
  <c r="I321" i="77" s="1"/>
  <c r="I314" i="77" s="1"/>
  <c r="H70" i="56"/>
  <c r="E70" i="56"/>
  <c r="I10" i="77"/>
  <c r="I9" i="77" s="1"/>
  <c r="I2" i="77" s="1"/>
  <c r="I70" i="56"/>
  <c r="I426" i="77"/>
  <c r="I425" i="77" s="1"/>
  <c r="I418" i="77" s="1"/>
  <c r="I66" i="56"/>
  <c r="I81" i="56" s="1"/>
  <c r="I834" i="77" l="1"/>
  <c r="M73" i="56"/>
  <c r="N70" i="56"/>
  <c r="I946" i="77"/>
  <c r="I945" i="77" s="1"/>
  <c r="N71" i="56"/>
  <c r="Q71" i="56" s="1"/>
  <c r="I944" i="77"/>
  <c r="I943" i="77" s="1"/>
  <c r="M65" i="56"/>
  <c r="M80" i="56" s="1"/>
  <c r="F65" i="56"/>
  <c r="F73" i="56"/>
  <c r="E65" i="56"/>
  <c r="E73" i="56"/>
  <c r="K65" i="56"/>
  <c r="K73" i="56"/>
  <c r="J65" i="56"/>
  <c r="J73" i="56"/>
  <c r="L65" i="56"/>
  <c r="L73" i="56"/>
  <c r="E81" i="56"/>
  <c r="G65" i="56"/>
  <c r="G73" i="56"/>
  <c r="H65" i="56"/>
  <c r="H73" i="56"/>
  <c r="I65" i="56"/>
  <c r="I73" i="56"/>
  <c r="N73" i="56" l="1"/>
  <c r="M68" i="56"/>
  <c r="N66" i="56"/>
  <c r="N65" i="56"/>
  <c r="Q70" i="56"/>
  <c r="Q73" i="56" s="1"/>
  <c r="I938" i="77"/>
  <c r="K80" i="56"/>
  <c r="K68" i="56"/>
  <c r="M83" i="56"/>
  <c r="L68" i="56"/>
  <c r="L80" i="56"/>
  <c r="F68" i="56"/>
  <c r="F80" i="56"/>
  <c r="H80" i="56"/>
  <c r="H68" i="56"/>
  <c r="J68" i="56"/>
  <c r="J80" i="56"/>
  <c r="E80" i="56"/>
  <c r="E68" i="56"/>
  <c r="I68" i="56"/>
  <c r="I80" i="56"/>
  <c r="G68" i="56"/>
  <c r="G80" i="56"/>
  <c r="Q66" i="56" l="1"/>
  <c r="N80" i="56"/>
  <c r="Q80" i="56" s="1"/>
  <c r="U80" i="56" s="1"/>
  <c r="N81" i="56"/>
  <c r="Q81" i="56" s="1"/>
  <c r="U81" i="56" s="1"/>
  <c r="Q65" i="56"/>
  <c r="N68" i="56"/>
  <c r="J83" i="56"/>
  <c r="J101" i="56" s="1"/>
  <c r="L83" i="56"/>
  <c r="K83" i="56"/>
  <c r="E83" i="56"/>
  <c r="F83" i="56"/>
  <c r="I83" i="56"/>
  <c r="M102" i="56"/>
  <c r="M103" i="56"/>
  <c r="G83" i="56"/>
  <c r="G101" i="56" s="1"/>
  <c r="H83" i="56"/>
  <c r="M101" i="56"/>
  <c r="Q68" i="56" l="1"/>
  <c r="N83" i="56"/>
  <c r="N102" i="56" s="1"/>
  <c r="Q83" i="56"/>
  <c r="U83" i="56" s="1"/>
  <c r="J91" i="56"/>
  <c r="J96" i="56"/>
  <c r="G91" i="56"/>
  <c r="G96" i="56"/>
  <c r="I102" i="56"/>
  <c r="I103" i="56"/>
  <c r="G102" i="56"/>
  <c r="G103" i="56"/>
  <c r="J103" i="56"/>
  <c r="J102" i="56"/>
  <c r="L101" i="56"/>
  <c r="L103" i="56"/>
  <c r="L102" i="56"/>
  <c r="M97" i="56"/>
  <c r="M92" i="56"/>
  <c r="I860" i="77" s="1"/>
  <c r="F103" i="56"/>
  <c r="F102" i="56"/>
  <c r="K103" i="56"/>
  <c r="K102" i="56"/>
  <c r="I101" i="56"/>
  <c r="E101" i="56"/>
  <c r="E103" i="56"/>
  <c r="E102" i="56"/>
  <c r="H101" i="56"/>
  <c r="H103" i="56"/>
  <c r="H102" i="56"/>
  <c r="M96" i="56"/>
  <c r="M104" i="56"/>
  <c r="M91" i="56"/>
  <c r="I859" i="77" s="1"/>
  <c r="M93" i="56"/>
  <c r="I861" i="77" s="1"/>
  <c r="M98" i="56"/>
  <c r="F101" i="56"/>
  <c r="K101" i="56"/>
  <c r="I864" i="77" l="1"/>
  <c r="I862" i="77"/>
  <c r="I863" i="77"/>
  <c r="N103" i="56"/>
  <c r="N101" i="56"/>
  <c r="Q102" i="56"/>
  <c r="N92" i="56"/>
  <c r="N97" i="56"/>
  <c r="J104" i="56"/>
  <c r="G86" i="56"/>
  <c r="J86" i="56"/>
  <c r="M87" i="56"/>
  <c r="M88" i="56"/>
  <c r="M99" i="56"/>
  <c r="H92" i="56"/>
  <c r="I340" i="77" s="1"/>
  <c r="H97" i="56"/>
  <c r="I547" i="77"/>
  <c r="K92" i="56"/>
  <c r="I652" i="77" s="1"/>
  <c r="K97" i="56"/>
  <c r="L98" i="56"/>
  <c r="L93" i="56"/>
  <c r="I757" i="77" s="1"/>
  <c r="I93" i="56"/>
  <c r="I445" i="77" s="1"/>
  <c r="I98" i="56"/>
  <c r="I104" i="56"/>
  <c r="I91" i="56"/>
  <c r="I96" i="56"/>
  <c r="L92" i="56"/>
  <c r="I756" i="77" s="1"/>
  <c r="L97" i="56"/>
  <c r="K104" i="56"/>
  <c r="K96" i="56"/>
  <c r="K91" i="56"/>
  <c r="I92" i="56"/>
  <c r="I444" i="77" s="1"/>
  <c r="I97" i="56"/>
  <c r="E104" i="56"/>
  <c r="E91" i="56"/>
  <c r="E96" i="56"/>
  <c r="E98" i="56"/>
  <c r="E93" i="56"/>
  <c r="G92" i="56"/>
  <c r="I236" i="77" s="1"/>
  <c r="G97" i="56"/>
  <c r="G104" i="56"/>
  <c r="K98" i="56"/>
  <c r="K93" i="56"/>
  <c r="I653" i="77" s="1"/>
  <c r="M86" i="56"/>
  <c r="M94" i="56"/>
  <c r="E92" i="56"/>
  <c r="E97" i="56"/>
  <c r="G98" i="56"/>
  <c r="G93" i="56"/>
  <c r="I237" i="77" s="1"/>
  <c r="L104" i="56"/>
  <c r="L91" i="56"/>
  <c r="L96" i="56"/>
  <c r="I550" i="77"/>
  <c r="H104" i="56"/>
  <c r="H91" i="56"/>
  <c r="H96" i="56"/>
  <c r="F98" i="56"/>
  <c r="F93" i="56"/>
  <c r="I133" i="77" s="1"/>
  <c r="J98" i="56"/>
  <c r="J93" i="56"/>
  <c r="I549" i="77" s="1"/>
  <c r="I235" i="77"/>
  <c r="F104" i="56"/>
  <c r="F96" i="56"/>
  <c r="F91" i="56"/>
  <c r="H98" i="56"/>
  <c r="H93" i="56"/>
  <c r="I341" i="77" s="1"/>
  <c r="F97" i="56"/>
  <c r="F92" i="56"/>
  <c r="I132" i="77" s="1"/>
  <c r="J97" i="56"/>
  <c r="J92" i="56"/>
  <c r="I548" i="77" s="1"/>
  <c r="I238" i="77"/>
  <c r="N104" i="56" l="1"/>
  <c r="I760" i="77"/>
  <c r="I858" i="77"/>
  <c r="Q101" i="56"/>
  <c r="I448" i="77"/>
  <c r="I240" i="77"/>
  <c r="I344" i="77"/>
  <c r="I136" i="77"/>
  <c r="I656" i="77"/>
  <c r="I552" i="77"/>
  <c r="I856" i="77"/>
  <c r="I239" i="77"/>
  <c r="I343" i="77"/>
  <c r="I447" i="77"/>
  <c r="N93" i="56"/>
  <c r="I965" i="77" s="1"/>
  <c r="N98" i="56"/>
  <c r="I232" i="77"/>
  <c r="N91" i="56"/>
  <c r="I963" i="77" s="1"/>
  <c r="N96" i="56"/>
  <c r="I857" i="77"/>
  <c r="I551" i="77"/>
  <c r="I135" i="77"/>
  <c r="I655" i="77"/>
  <c r="I544" i="77"/>
  <c r="Q103" i="56"/>
  <c r="I964" i="77"/>
  <c r="I967" i="77"/>
  <c r="Q92" i="56"/>
  <c r="Q97" i="56"/>
  <c r="N87" i="56"/>
  <c r="F86" i="56"/>
  <c r="L86" i="56"/>
  <c r="G94" i="56"/>
  <c r="E87" i="56"/>
  <c r="I86" i="56"/>
  <c r="E88" i="56"/>
  <c r="H87" i="56"/>
  <c r="M89" i="56"/>
  <c r="G99" i="56"/>
  <c r="H88" i="56"/>
  <c r="I27" i="77"/>
  <c r="E94" i="56"/>
  <c r="I342" i="77"/>
  <c r="H99" i="56"/>
  <c r="I28" i="77"/>
  <c r="I30" i="77"/>
  <c r="E99" i="56"/>
  <c r="I651" i="77"/>
  <c r="K94" i="56"/>
  <c r="F87" i="56"/>
  <c r="K99" i="56"/>
  <c r="I654" i="77"/>
  <c r="I755" i="77"/>
  <c r="L94" i="56"/>
  <c r="I31" i="77"/>
  <c r="I443" i="77"/>
  <c r="I94" i="56"/>
  <c r="I87" i="56"/>
  <c r="F99" i="56"/>
  <c r="I134" i="77"/>
  <c r="I29" i="77"/>
  <c r="F88" i="56"/>
  <c r="J99" i="56"/>
  <c r="K88" i="56"/>
  <c r="L88" i="56"/>
  <c r="I339" i="77"/>
  <c r="H94" i="56"/>
  <c r="L87" i="56"/>
  <c r="I759" i="77"/>
  <c r="G88" i="56"/>
  <c r="E86" i="56"/>
  <c r="I758" i="77"/>
  <c r="L99" i="56"/>
  <c r="I32" i="77"/>
  <c r="I131" i="77"/>
  <c r="F94" i="56"/>
  <c r="J87" i="56"/>
  <c r="H86" i="56"/>
  <c r="G87" i="56"/>
  <c r="J94" i="56"/>
  <c r="I446" i="77"/>
  <c r="I99" i="56"/>
  <c r="J88" i="56"/>
  <c r="K86" i="56"/>
  <c r="I88" i="56"/>
  <c r="K87" i="56"/>
  <c r="E110" i="56" l="1"/>
  <c r="E111" i="56"/>
  <c r="Q96" i="56"/>
  <c r="E112" i="56"/>
  <c r="Q104" i="56"/>
  <c r="Q91" i="56"/>
  <c r="I442" i="77"/>
  <c r="I234" i="77"/>
  <c r="I130" i="77"/>
  <c r="I754" i="77"/>
  <c r="I650" i="77"/>
  <c r="Q98" i="56"/>
  <c r="I338" i="77"/>
  <c r="I546" i="77"/>
  <c r="I441" i="77"/>
  <c r="I129" i="77"/>
  <c r="I968" i="77"/>
  <c r="N88" i="56"/>
  <c r="I440" i="77"/>
  <c r="I649" i="77"/>
  <c r="N99" i="56"/>
  <c r="N86" i="56"/>
  <c r="I966" i="77"/>
  <c r="Q93" i="56"/>
  <c r="I753" i="77"/>
  <c r="I337" i="77"/>
  <c r="I752" i="77"/>
  <c r="N94" i="56"/>
  <c r="I961" i="77"/>
  <c r="I26" i="77"/>
  <c r="I25" i="77"/>
  <c r="Q87" i="56"/>
  <c r="T102" i="56" s="1"/>
  <c r="U102" i="56" s="1"/>
  <c r="F89" i="56"/>
  <c r="I128" i="77"/>
  <c r="I89" i="56"/>
  <c r="I24" i="77"/>
  <c r="E89" i="56"/>
  <c r="I545" i="77"/>
  <c r="J89" i="56"/>
  <c r="I336" i="77"/>
  <c r="H89" i="56"/>
  <c r="K89" i="56"/>
  <c r="I648" i="77"/>
  <c r="I233" i="77"/>
  <c r="G89" i="56"/>
  <c r="L89" i="56"/>
  <c r="Q99" i="56" l="1"/>
  <c r="Q88" i="56"/>
  <c r="T103" i="56" s="1"/>
  <c r="U103" i="56" s="1"/>
  <c r="Q94" i="56"/>
  <c r="I962" i="77"/>
  <c r="I960" i="77"/>
  <c r="Q86" i="56"/>
  <c r="T101" i="56" s="1"/>
  <c r="U101" i="56" s="1"/>
  <c r="N89" i="56"/>
  <c r="Q89" i="56" l="1"/>
  <c r="T104" i="56"/>
  <c r="U104" i="56" s="1"/>
  <c r="J42" i="58" l="1"/>
  <c r="L42" i="58"/>
  <c r="O42" i="58"/>
  <c r="N42" i="58"/>
  <c r="E42" i="58"/>
  <c r="M42" i="58"/>
  <c r="K42" i="58"/>
  <c r="G42" i="58"/>
  <c r="Q18" i="58"/>
  <c r="F42" i="58"/>
  <c r="H42" i="58"/>
  <c r="I42" i="58"/>
  <c r="P42" i="58"/>
  <c r="P32" i="58"/>
  <c r="P31" i="58"/>
  <c r="M26" i="58"/>
  <c r="P26" i="58"/>
  <c r="F26" i="58"/>
  <c r="G26" i="58"/>
  <c r="H26" i="58"/>
  <c r="J26" i="58"/>
  <c r="I41" i="58"/>
  <c r="P41" i="58"/>
  <c r="I31" i="58" l="1"/>
  <c r="I32" i="58"/>
  <c r="Q30" i="58"/>
  <c r="Q42" i="58"/>
  <c r="L38" i="58"/>
  <c r="H46" i="58"/>
  <c r="H50" i="58" s="1"/>
  <c r="H38" i="58"/>
  <c r="N26" i="58"/>
  <c r="O26" i="58"/>
  <c r="P46" i="58"/>
  <c r="P50" i="58" s="1"/>
  <c r="P38" i="58"/>
  <c r="K26" i="58"/>
  <c r="I26" i="58"/>
  <c r="L20" i="58"/>
  <c r="L19" i="58"/>
  <c r="P20" i="58"/>
  <c r="P19" i="58"/>
  <c r="I20" i="58"/>
  <c r="I19" i="58"/>
  <c r="K19" i="58"/>
  <c r="K20" i="58"/>
  <c r="H20" i="58"/>
  <c r="H19" i="58"/>
  <c r="F20" i="58"/>
  <c r="F19" i="58"/>
  <c r="N20" i="58"/>
  <c r="N19" i="58"/>
  <c r="G20" i="58"/>
  <c r="G19" i="58"/>
  <c r="O19" i="58"/>
  <c r="O20" i="58"/>
  <c r="J20" i="58"/>
  <c r="J19" i="58"/>
  <c r="J32" i="58"/>
  <c r="J31" i="58"/>
  <c r="J41" i="58"/>
  <c r="F31" i="58"/>
  <c r="F32" i="58"/>
  <c r="F41" i="58"/>
  <c r="E31" i="58"/>
  <c r="E32" i="58"/>
  <c r="O32" i="58"/>
  <c r="O31" i="58"/>
  <c r="O41" i="58"/>
  <c r="P43" i="58"/>
  <c r="N32" i="58"/>
  <c r="N31" i="58"/>
  <c r="N41" i="58"/>
  <c r="I43" i="58"/>
  <c r="L32" i="58"/>
  <c r="L31" i="58"/>
  <c r="L41" i="58"/>
  <c r="H35" i="58"/>
  <c r="J35" i="58" l="1"/>
  <c r="F35" i="58"/>
  <c r="H36" i="58"/>
  <c r="E38" i="58"/>
  <c r="Q34" i="58"/>
  <c r="E46" i="58"/>
  <c r="G38" i="58"/>
  <c r="G46" i="58"/>
  <c r="G50" i="58" s="1"/>
  <c r="G35" i="58"/>
  <c r="N46" i="58"/>
  <c r="N50" i="58" s="1"/>
  <c r="N38" i="58"/>
  <c r="F37" i="58"/>
  <c r="E26" i="58"/>
  <c r="N36" i="58"/>
  <c r="K35" i="58"/>
  <c r="F38" i="58"/>
  <c r="F46" i="58"/>
  <c r="F50" i="58" s="1"/>
  <c r="F36" i="58"/>
  <c r="K38" i="58"/>
  <c r="K46" i="58"/>
  <c r="K50" i="58" s="1"/>
  <c r="J38" i="58"/>
  <c r="J36" i="58"/>
  <c r="J46" i="58"/>
  <c r="J50" i="58" s="1"/>
  <c r="J37" i="58"/>
  <c r="E36" i="58"/>
  <c r="O38" i="58"/>
  <c r="O46" i="58"/>
  <c r="O50" i="58" s="1"/>
  <c r="O36" i="58"/>
  <c r="I36" i="58"/>
  <c r="Q22" i="58"/>
  <c r="I38" i="58"/>
  <c r="I46" i="58"/>
  <c r="I50" i="58" s="1"/>
  <c r="M35" i="58"/>
  <c r="M46" i="58"/>
  <c r="M50" i="58" s="1"/>
  <c r="M38" i="58"/>
  <c r="G31" i="58"/>
  <c r="G32" i="58"/>
  <c r="G41" i="58"/>
  <c r="Q29" i="58"/>
  <c r="Q31" i="58" s="1"/>
  <c r="M19" i="58"/>
  <c r="M20" i="58"/>
  <c r="E41" i="58"/>
  <c r="E43" i="58" s="1"/>
  <c r="L43" i="58"/>
  <c r="N43" i="58"/>
  <c r="O43" i="58"/>
  <c r="F43" i="58"/>
  <c r="K31" i="58"/>
  <c r="K32" i="58"/>
  <c r="K41" i="58"/>
  <c r="J43" i="58"/>
  <c r="M32" i="58"/>
  <c r="M31" i="58"/>
  <c r="M41" i="58"/>
  <c r="O25" i="58"/>
  <c r="O27" i="58" s="1"/>
  <c r="F40" i="58" l="1"/>
  <c r="F39" i="58"/>
  <c r="F55" i="58" s="1"/>
  <c r="F57" i="58" s="1"/>
  <c r="G37" i="58"/>
  <c r="G39" i="58" s="1"/>
  <c r="J40" i="58"/>
  <c r="Q38" i="58"/>
  <c r="J39" i="58"/>
  <c r="J11" i="58" s="1"/>
  <c r="M37" i="58"/>
  <c r="M39" i="58" s="1"/>
  <c r="O35" i="58"/>
  <c r="O37" i="58"/>
  <c r="K37" i="58"/>
  <c r="K39" i="58" s="1"/>
  <c r="M36" i="58"/>
  <c r="K36" i="58"/>
  <c r="G36" i="58"/>
  <c r="L26" i="58"/>
  <c r="Q26" i="58" s="1"/>
  <c r="L46" i="58"/>
  <c r="L50" i="58" s="1"/>
  <c r="I35" i="58"/>
  <c r="I37" i="58"/>
  <c r="I39" i="58" s="1"/>
  <c r="E35" i="58"/>
  <c r="E37" i="58"/>
  <c r="E39" i="58" s="1"/>
  <c r="E11" i="58" s="1"/>
  <c r="N35" i="58"/>
  <c r="N37" i="58"/>
  <c r="P35" i="58"/>
  <c r="P37" i="58"/>
  <c r="P36" i="58"/>
  <c r="E50" i="58"/>
  <c r="Q33" i="58"/>
  <c r="Q32" i="58"/>
  <c r="O28" i="58"/>
  <c r="O23" i="58"/>
  <c r="O45" i="58"/>
  <c r="O24" i="58"/>
  <c r="H25" i="58"/>
  <c r="E25" i="58"/>
  <c r="P25" i="58"/>
  <c r="I25" i="58"/>
  <c r="G25" i="58"/>
  <c r="K25" i="58"/>
  <c r="F25" i="58"/>
  <c r="N25" i="58"/>
  <c r="M25" i="58"/>
  <c r="M28" i="58" s="1"/>
  <c r="J25" i="58"/>
  <c r="L25" i="58"/>
  <c r="M43" i="58"/>
  <c r="K43" i="58"/>
  <c r="E19" i="58"/>
  <c r="E20" i="58"/>
  <c r="Q17" i="58"/>
  <c r="H31" i="58"/>
  <c r="H37" i="58"/>
  <c r="H32" i="58"/>
  <c r="H41" i="58"/>
  <c r="Q41" i="58" s="1"/>
  <c r="Q43" i="58" s="1"/>
  <c r="G43" i="58"/>
  <c r="E55" i="58" l="1"/>
  <c r="E57" i="58" s="1"/>
  <c r="F11" i="58"/>
  <c r="E40" i="58"/>
  <c r="G40" i="58"/>
  <c r="K40" i="58"/>
  <c r="I40" i="58"/>
  <c r="J55" i="58"/>
  <c r="J57" i="58" s="1"/>
  <c r="Q35" i="58"/>
  <c r="Q36" i="58"/>
  <c r="M40" i="58"/>
  <c r="I55" i="58"/>
  <c r="I57" i="58" s="1"/>
  <c r="I11" i="58"/>
  <c r="O39" i="58"/>
  <c r="O40" i="58"/>
  <c r="L35" i="58"/>
  <c r="L37" i="58"/>
  <c r="Q37" i="58" s="1"/>
  <c r="L36" i="58"/>
  <c r="Q50" i="58"/>
  <c r="Q46" i="58"/>
  <c r="P40" i="58"/>
  <c r="P39" i="58"/>
  <c r="N40" i="58"/>
  <c r="N39" i="58"/>
  <c r="N11" i="58" s="1"/>
  <c r="J28" i="58"/>
  <c r="J27" i="58"/>
  <c r="K27" i="58"/>
  <c r="K28" i="58"/>
  <c r="G27" i="58"/>
  <c r="G28" i="58"/>
  <c r="L27" i="58"/>
  <c r="L28" i="58"/>
  <c r="F27" i="58"/>
  <c r="F28" i="58"/>
  <c r="P27" i="58"/>
  <c r="P28" i="58"/>
  <c r="H28" i="58"/>
  <c r="H27" i="58"/>
  <c r="O47" i="58"/>
  <c r="O49" i="58"/>
  <c r="O51" i="58" s="1"/>
  <c r="M27" i="58"/>
  <c r="N27" i="58"/>
  <c r="N28" i="58"/>
  <c r="I28" i="58"/>
  <c r="I27" i="58"/>
  <c r="G11" i="58"/>
  <c r="G55" i="58"/>
  <c r="G57" i="58" s="1"/>
  <c r="H43" i="58"/>
  <c r="H40" i="58"/>
  <c r="H39" i="58"/>
  <c r="Q25" i="58"/>
  <c r="E28" i="58"/>
  <c r="E27" i="58"/>
  <c r="Q20" i="58"/>
  <c r="Q19" i="58"/>
  <c r="K11" i="58"/>
  <c r="K55" i="58"/>
  <c r="K57" i="58" s="1"/>
  <c r="M11" i="58"/>
  <c r="M55" i="58"/>
  <c r="M57" i="58" s="1"/>
  <c r="L24" i="58"/>
  <c r="L45" i="58"/>
  <c r="L23" i="58"/>
  <c r="J24" i="58"/>
  <c r="J23" i="58"/>
  <c r="J45" i="58"/>
  <c r="M24" i="58"/>
  <c r="M45" i="58"/>
  <c r="M23" i="58"/>
  <c r="N24" i="58"/>
  <c r="N23" i="58"/>
  <c r="N45" i="58"/>
  <c r="F23" i="58"/>
  <c r="F24" i="58"/>
  <c r="F45" i="58"/>
  <c r="K23" i="58"/>
  <c r="K24" i="58"/>
  <c r="K45" i="58"/>
  <c r="G45" i="58"/>
  <c r="G24" i="58"/>
  <c r="G23" i="58"/>
  <c r="I23" i="58"/>
  <c r="I24" i="58"/>
  <c r="I45" i="58"/>
  <c r="P24" i="58"/>
  <c r="P23" i="58"/>
  <c r="P45" i="58"/>
  <c r="E23" i="58"/>
  <c r="Q21" i="58"/>
  <c r="E24" i="58"/>
  <c r="E45" i="58"/>
  <c r="E49" i="58" s="1"/>
  <c r="H23" i="58"/>
  <c r="H24" i="58"/>
  <c r="H45" i="58"/>
  <c r="H47" i="58" s="1"/>
  <c r="Q40" i="58" l="1"/>
  <c r="Q39" i="58"/>
  <c r="L39" i="58"/>
  <c r="L40" i="58"/>
  <c r="M47" i="58"/>
  <c r="M49" i="58"/>
  <c r="M51" i="58" s="1"/>
  <c r="K47" i="58"/>
  <c r="K49" i="58"/>
  <c r="K51" i="58" s="1"/>
  <c r="L47" i="58"/>
  <c r="L49" i="58"/>
  <c r="L51" i="58" s="1"/>
  <c r="F47" i="58"/>
  <c r="F49" i="58"/>
  <c r="F51" i="58" s="1"/>
  <c r="I47" i="58"/>
  <c r="I49" i="58"/>
  <c r="I51" i="58" s="1"/>
  <c r="P47" i="58"/>
  <c r="P49" i="58"/>
  <c r="P51" i="58" s="1"/>
  <c r="G47" i="58"/>
  <c r="G49" i="58"/>
  <c r="G51" i="58" s="1"/>
  <c r="H49" i="58"/>
  <c r="H51" i="58" s="1"/>
  <c r="N47" i="58"/>
  <c r="N49" i="58"/>
  <c r="N51" i="58" s="1"/>
  <c r="E51" i="58"/>
  <c r="J47" i="58"/>
  <c r="J49" i="58"/>
  <c r="J51" i="58" s="1"/>
  <c r="Q45" i="58"/>
  <c r="Q47" i="58" s="1"/>
  <c r="E47" i="58"/>
  <c r="Q24" i="58"/>
  <c r="Q23" i="58"/>
  <c r="Q28" i="58"/>
  <c r="Q27" i="58"/>
  <c r="H55" i="58"/>
  <c r="H11" i="58"/>
  <c r="L11" i="58" l="1"/>
  <c r="O11" i="58" s="1"/>
  <c r="L55" i="58"/>
  <c r="L57" i="58" s="1"/>
  <c r="T51" i="58"/>
  <c r="Q49" i="58"/>
  <c r="Q51" i="58" s="1"/>
  <c r="H57" i="58"/>
  <c r="Q55" i="58" l="1"/>
  <c r="Q57" i="58" s="1"/>
  <c r="H9" i="60" l="1"/>
  <c r="H145" i="60"/>
  <c r="H43" i="60"/>
  <c r="H77" i="60"/>
  <c r="H94" i="60" l="1"/>
  <c r="H60" i="60"/>
  <c r="H128" i="60"/>
  <c r="H26" i="60"/>
  <c r="H111" i="60"/>
  <c r="H162" i="60"/>
  <c r="I645" i="77" l="1"/>
  <c r="I749" i="77"/>
  <c r="I437" i="77"/>
  <c r="I21" i="77" l="1"/>
  <c r="I957" i="77"/>
  <c r="I853" i="77"/>
  <c r="I125" i="77"/>
  <c r="I229" i="77"/>
  <c r="I541" i="77"/>
  <c r="I333" i="77"/>
  <c r="D53" i="94" l="1"/>
  <c r="E55" i="94"/>
  <c r="I15" i="1" l="1"/>
  <c r="E15" i="1"/>
  <c r="H15" i="1"/>
  <c r="C15" i="1"/>
  <c r="L15" i="1"/>
  <c r="D15" i="1"/>
  <c r="F15" i="1"/>
  <c r="G15" i="1"/>
  <c r="J15" i="1"/>
  <c r="K15" i="1"/>
</calcChain>
</file>

<file path=xl/comments1.xml><?xml version="1.0" encoding="utf-8"?>
<comments xmlns="http://schemas.openxmlformats.org/spreadsheetml/2006/main">
  <authors>
    <author>Kristina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Kristina:</t>
        </r>
        <r>
          <rPr>
            <sz val="9"/>
            <color indexed="81"/>
            <rFont val="Tahoma"/>
            <family val="2"/>
          </rPr>
          <t xml:space="preserve">
only BofA bank accounts updated thru 11/10, the rest 11/5</t>
        </r>
      </text>
    </comment>
  </commentList>
</comments>
</file>

<file path=xl/sharedStrings.xml><?xml version="1.0" encoding="utf-8"?>
<sst xmlns="http://schemas.openxmlformats.org/spreadsheetml/2006/main" count="120753" uniqueCount="4960">
  <si>
    <t>DATE</t>
  </si>
  <si>
    <t>DESCRIPTION</t>
  </si>
  <si>
    <t>AMOUNT</t>
  </si>
  <si>
    <t>BALANCE</t>
  </si>
  <si>
    <t>FOR JE</t>
  </si>
  <si>
    <t>INC/EXP</t>
  </si>
  <si>
    <t>Bank Accout</t>
  </si>
  <si>
    <t>ENTITY</t>
  </si>
  <si>
    <t>MONTH</t>
  </si>
  <si>
    <t>YEAR</t>
  </si>
  <si>
    <t>QB ACCOUNT</t>
  </si>
  <si>
    <t>VENDOR</t>
  </si>
  <si>
    <t>CLASS</t>
  </si>
  <si>
    <t>ACCT ENTITY</t>
  </si>
  <si>
    <t>BS OR IS</t>
  </si>
  <si>
    <t>MEMO</t>
  </si>
  <si>
    <t>SPLIT</t>
  </si>
  <si>
    <t>x</t>
  </si>
  <si>
    <t>Income</t>
  </si>
  <si>
    <t>11500 · BofA 9306 (INC)</t>
  </si>
  <si>
    <t>INC</t>
  </si>
  <si>
    <t>11300 · PayPal (INC)</t>
  </si>
  <si>
    <t>PayPal</t>
  </si>
  <si>
    <t>Corporate</t>
  </si>
  <si>
    <t>Balance Sheet</t>
  </si>
  <si>
    <t>BANK OF AMERICA DES:DEPOSIT ID:345558579883 INDN:DEAN &amp; TYLER INC CO ID:941687665B CCD</t>
  </si>
  <si>
    <t>41500 · Sales Revenue</t>
  </si>
  <si>
    <t>?</t>
  </si>
  <si>
    <t>BOTH</t>
  </si>
  <si>
    <t>Income Statement</t>
  </si>
  <si>
    <t>Expense</t>
  </si>
  <si>
    <t>13100 · Inventory Purchase</t>
  </si>
  <si>
    <t>Perzov Israel</t>
  </si>
  <si>
    <t>9306 (INC) Activity</t>
  </si>
  <si>
    <t>62203 · Labor - Warehouse Staff</t>
  </si>
  <si>
    <t>Timofey Trofimenkov</t>
  </si>
  <si>
    <t>Warehouse</t>
  </si>
  <si>
    <t>75000 · Miscellaneous</t>
  </si>
  <si>
    <t>76000 · LLC Service Fee</t>
  </si>
  <si>
    <t>Dean &amp; Tyler, LLC</t>
  </si>
  <si>
    <t>62101 · Social Security/Medicare</t>
  </si>
  <si>
    <t>IRS</t>
  </si>
  <si>
    <t>BANK OF AMERICA DES:INTERCHNG ID:345558579883 INDN:DEAN &amp; TYLER INC CO ID:941687665B CCD</t>
  </si>
  <si>
    <t>74002 · Credit Card Merchant Fees</t>
  </si>
  <si>
    <t>Authorize.net</t>
  </si>
  <si>
    <t>BANK OF AMERICA DES:DISCOUNT ID:345558579883 INDN:DEAN &amp; TYLER INC CO ID:941687665B CCD</t>
  </si>
  <si>
    <t>BANK OF AMERICA DES:FEE ID:345558579883 INDN:DEAN &amp; TYLER INC CO ID:941687665B CCD</t>
  </si>
  <si>
    <t>Payroll Service DES:Fee ID:2489155 INDN:Trofimenkov, Timofey CO ID:3943345425 CCD</t>
  </si>
  <si>
    <t>74005 · Payroll Fees</t>
  </si>
  <si>
    <t>Intuit</t>
  </si>
  <si>
    <t>Wire Transfer Fee</t>
  </si>
  <si>
    <t>74004 · International Bank Charges</t>
  </si>
  <si>
    <t>BofA</t>
  </si>
  <si>
    <t>74003 · Domestic Bank Charges</t>
  </si>
  <si>
    <t>Bibby Financial</t>
  </si>
  <si>
    <t>Amazon Vendor US</t>
  </si>
  <si>
    <t>71501 · Online Retailer Selling Fee</t>
  </si>
  <si>
    <t>eBay</t>
  </si>
  <si>
    <t>11700 · BofA 9319 (INC)</t>
  </si>
  <si>
    <t>Dean &amp; Tyler, INC</t>
  </si>
  <si>
    <t>9319 (INC) transfers to 9306 (INC)</t>
  </si>
  <si>
    <t>61002 · Bonus</t>
  </si>
  <si>
    <t>Collar UA</t>
  </si>
  <si>
    <t>Check 1101</t>
  </si>
  <si>
    <t>51005 · COGS - Broker</t>
  </si>
  <si>
    <t>Northeastern Customs Brokerage</t>
  </si>
  <si>
    <t>Check 1120</t>
  </si>
  <si>
    <t>62206 · Labor - Photo Shoots/Shop</t>
  </si>
  <si>
    <t>Miguel Esquivel</t>
  </si>
  <si>
    <t>Payroll DES:PAYROLL ID:2489155 INDN:DEAN &amp; TYLER CO ID:1943345425 CCD</t>
  </si>
  <si>
    <t>61000 · Payroll</t>
  </si>
  <si>
    <t>Domingo Gonzalez</t>
  </si>
  <si>
    <t>Check 1102</t>
  </si>
  <si>
    <t>Robinson Windword</t>
  </si>
  <si>
    <t>Check 1118</t>
  </si>
  <si>
    <t>63003 · Cleaning Services</t>
  </si>
  <si>
    <t>Alamo City Commercial Cleaning</t>
  </si>
  <si>
    <t>ONLINE BUSINESS SUITE DIRECT PMT SERVICES</t>
  </si>
  <si>
    <t>72500 · Web Development</t>
  </si>
  <si>
    <t>ZoHo</t>
  </si>
  <si>
    <t>Wholesale</t>
  </si>
  <si>
    <t>19200 · Due (to) / from DT LLC</t>
  </si>
  <si>
    <t>DT AMEX</t>
  </si>
  <si>
    <t>9306 (INC) pays AMEX (LLC)</t>
  </si>
  <si>
    <t>Check 1083</t>
  </si>
  <si>
    <t>Check 1112</t>
  </si>
  <si>
    <t>64500 · Warehousing</t>
  </si>
  <si>
    <t>MSN Air Service</t>
  </si>
  <si>
    <t>Payroll DES:Tax ID:2489155 INDN:DEAN &amp; TYLER CO ID:1943345425 CCD</t>
  </si>
  <si>
    <t>62102 · SUI</t>
  </si>
  <si>
    <t>Texas Comptroller</t>
  </si>
  <si>
    <t>Check 1119</t>
  </si>
  <si>
    <t>63001 · Rent</t>
  </si>
  <si>
    <t>First Class Properties</t>
  </si>
  <si>
    <t>71506 · Other Packaging</t>
  </si>
  <si>
    <t>Check 1084</t>
  </si>
  <si>
    <t>62103 · FUI</t>
  </si>
  <si>
    <t>29100 · Dave Note</t>
  </si>
  <si>
    <t>Dave Ratner</t>
  </si>
  <si>
    <t>Marketing</t>
  </si>
  <si>
    <t>29200 · Kristina Note</t>
  </si>
  <si>
    <t>Kristina Koger</t>
  </si>
  <si>
    <t>70001 · Office Furniture - Fixtures</t>
  </si>
  <si>
    <t>Check 1124</t>
  </si>
  <si>
    <t>70500 · Office Supplies</t>
  </si>
  <si>
    <t>Office Depot</t>
  </si>
  <si>
    <t>23500 · BofA CC (INC)</t>
  </si>
  <si>
    <t>9306 (INC) pays BofA CC (INC)</t>
  </si>
  <si>
    <t>Check 1125</t>
  </si>
  <si>
    <t>Check 1126</t>
  </si>
  <si>
    <t>Henssgen Hardware</t>
  </si>
  <si>
    <t>Check 1139</t>
  </si>
  <si>
    <t>73503 · Licenses &amp; Permits Fees</t>
  </si>
  <si>
    <t>City of Leon Valley</t>
  </si>
  <si>
    <t>Check 1127</t>
  </si>
  <si>
    <t>Amazon Vendor Canada</t>
  </si>
  <si>
    <t>62212 · Labor - IT</t>
  </si>
  <si>
    <t>Proteus Consulting</t>
  </si>
  <si>
    <t>IT</t>
  </si>
  <si>
    <t>63500 · Insurance</t>
  </si>
  <si>
    <t>Hanover</t>
  </si>
  <si>
    <t>Check 1130</t>
  </si>
  <si>
    <t>Check 1142</t>
  </si>
  <si>
    <t>62200 · Consulting</t>
  </si>
  <si>
    <t>FP&amp;A</t>
  </si>
  <si>
    <t>73004 · T&amp;E - Local Transportation</t>
  </si>
  <si>
    <t>Check 1143</t>
  </si>
  <si>
    <t>Check 1132</t>
  </si>
  <si>
    <t>The Wholistic Pet</t>
  </si>
  <si>
    <t>Check 1131</t>
  </si>
  <si>
    <t>Check 1134</t>
  </si>
  <si>
    <t>Check 1133</t>
  </si>
  <si>
    <t>Pet Zone</t>
  </si>
  <si>
    <t>25000 · Sales Tax Payable</t>
  </si>
  <si>
    <t>Check 1135</t>
  </si>
  <si>
    <t>Check 1141</t>
  </si>
  <si>
    <t>Check 1137</t>
  </si>
  <si>
    <t>11600 · BofA 0592 (LLC)</t>
  </si>
  <si>
    <t>Check 1136</t>
  </si>
  <si>
    <t>63004 · Security</t>
  </si>
  <si>
    <t>73001 · T&amp;E - Meals and Entertainment</t>
  </si>
  <si>
    <t>BANK OF AMERICA DES:CHARGEBACK ID:345558579883 INDN:DEAN &amp; TYLER INC CO ID:941687665B CCD</t>
  </si>
  <si>
    <t>46000 · Chargebacks</t>
  </si>
  <si>
    <t>51004 · COGS - Duty</t>
  </si>
  <si>
    <t>HM Revenue &amp; Customs London</t>
  </si>
  <si>
    <t>Amazon Vendor UK</t>
  </si>
  <si>
    <t>41000 · Gross Sales</t>
  </si>
  <si>
    <t>Counter Credit</t>
  </si>
  <si>
    <t>29300 · Cynthia Note</t>
  </si>
  <si>
    <t>Cynthia Koger</t>
  </si>
  <si>
    <t>72002 · Trade Show</t>
  </si>
  <si>
    <t>DT.com</t>
  </si>
  <si>
    <t>CITY PUBLIC SRV DES:CPS WEBPMT ID:003002974368 INDN:DEAN TYLER INC CO ID:6746002071 CCD</t>
  </si>
  <si>
    <t>63002 · Utilities</t>
  </si>
  <si>
    <t>CPS</t>
  </si>
  <si>
    <t>PAYPAL DES:INST XFER ID:EBAY INC INDN:DEAN TYLER INC CO ID:PAYPALSI77 WEB</t>
  </si>
  <si>
    <t>John Estrada</t>
  </si>
  <si>
    <t>9306 (INC) transfers to 9319 (INC)</t>
  </si>
  <si>
    <t>11550 · BofA 9607 (INC)</t>
  </si>
  <si>
    <t>9306 (INC) transfers to 9607 (INC)</t>
  </si>
  <si>
    <t>Monthly Fee for Business Fundamentals</t>
  </si>
  <si>
    <t>9319 (INC) Activity</t>
  </si>
  <si>
    <t>Amazon France</t>
  </si>
  <si>
    <t>9319 (INC) Sales Activity</t>
  </si>
  <si>
    <t>Amazon US</t>
  </si>
  <si>
    <t>Amazon UK</t>
  </si>
  <si>
    <t>Amazon Germany</t>
  </si>
  <si>
    <t>Amazon Japan</t>
  </si>
  <si>
    <t>9319 (INC) transfers to 9607 (INC)</t>
  </si>
  <si>
    <t>9607 (INC) transfers to 9319 (INC)</t>
  </si>
  <si>
    <t>9319 (INC) transfers to 0592 (LLC)</t>
  </si>
  <si>
    <t>PayPal (INC) transfers to 9319 (INC)</t>
  </si>
  <si>
    <t>9319 (INC) pays BofA CC (INC)</t>
  </si>
  <si>
    <t>9319 (INC) transfers to PayPal (INC)</t>
  </si>
  <si>
    <t>Perzov Belarus</t>
  </si>
  <si>
    <t>62202 · Labor - Sales</t>
  </si>
  <si>
    <t>85002 · Personal Property Taxes</t>
  </si>
  <si>
    <t>David Lara</t>
  </si>
  <si>
    <t>9607 (INC) Activity</t>
  </si>
  <si>
    <t>9607 (INC) Sales Activity</t>
  </si>
  <si>
    <t>68001 · Computer - Hardware</t>
  </si>
  <si>
    <t>9607 (INC) pays AMEX (LLC)</t>
  </si>
  <si>
    <t>69000 · Postage &amp; Delivery</t>
  </si>
  <si>
    <t>FedEx</t>
  </si>
  <si>
    <t>44000 · Returns</t>
  </si>
  <si>
    <t>Refund</t>
  </si>
  <si>
    <t>Check 1058</t>
  </si>
  <si>
    <t>Check 1057</t>
  </si>
  <si>
    <t>Check 1060</t>
  </si>
  <si>
    <t>LLC</t>
  </si>
  <si>
    <t>11900 · Petty Cash</t>
  </si>
  <si>
    <t>0592 (LLC) Activity</t>
  </si>
  <si>
    <t>0592 (LLC) Sales Activity</t>
  </si>
  <si>
    <t>11000 · BofA 7593 (LLC)</t>
  </si>
  <si>
    <t>11100 · BofA 7603 (LLC)</t>
  </si>
  <si>
    <t>11200 · PayPal (LLC)</t>
  </si>
  <si>
    <t>PayPal (LLC) transfers to 0592 (LLC)</t>
  </si>
  <si>
    <t>62201 · Labor - Customer Service</t>
  </si>
  <si>
    <t>Emily Orbay</t>
  </si>
  <si>
    <t>Customer Service</t>
  </si>
  <si>
    <t>Lissette Orbay</t>
  </si>
  <si>
    <t>Maryna Meishkova</t>
  </si>
  <si>
    <t>62217 · Labor - Commission</t>
  </si>
  <si>
    <t>Steve Ricci</t>
  </si>
  <si>
    <t>Sales</t>
  </si>
  <si>
    <t>BANK OF AMERICA DES:DEPOSIT ID:313213339887 INDN:DEAN &amp; TYLER LLC CO ID:0941687665 CCD</t>
  </si>
  <si>
    <t>86000 · Service Fee Income</t>
  </si>
  <si>
    <t>22000 · AMEX (LLC)</t>
  </si>
  <si>
    <t>62208 · Labor - Accounting</t>
  </si>
  <si>
    <t>23000 · BofA CC (LLC)</t>
  </si>
  <si>
    <t>0592 (LLC) pays BofA CC (LLC)</t>
  </si>
  <si>
    <t>BANK OF AMERICA DES:INTERCHNG ID:313213339887 INDN:DEAN &amp; TYLER LLC CO ID:0941687665 CCD</t>
  </si>
  <si>
    <t>BANK OF AMERICA DES:FEE ID:313213339887 INDN:DEAN &amp; TYLER LLC CO ID:0941687665 CCD</t>
  </si>
  <si>
    <t>Bond MM (NYC)</t>
  </si>
  <si>
    <t>0592 (LLC) pays AMEX (LLC)</t>
  </si>
  <si>
    <t>MSN Air Services</t>
  </si>
  <si>
    <t>BANK OF AMERICA DES:DISCOUNT ID:313213339887 INDN:DEAN &amp; TYLER LLC CO ID:0941687665 CCD</t>
  </si>
  <si>
    <t>Monthly Fee for Business Advantage</t>
  </si>
  <si>
    <t>19100 · Due (to) / from DT INC</t>
  </si>
  <si>
    <t>11800 · HSBC Canada (LLC)</t>
  </si>
  <si>
    <t>HSBC (LLC) transfers to 0592 (LLC)</t>
  </si>
  <si>
    <t>The Hartford</t>
  </si>
  <si>
    <t>OVERDRAFT PROTECTION FROM 4339931236337184</t>
  </si>
  <si>
    <t>HSBC (LLC)</t>
  </si>
  <si>
    <t>PURCHASE *FINANCE CHARGE*</t>
  </si>
  <si>
    <t>Debit</t>
  </si>
  <si>
    <t>74001 · Credit Card Fee</t>
  </si>
  <si>
    <t>BofA CC (INC) Activity</t>
  </si>
  <si>
    <t>Online payment from CHK 9</t>
  </si>
  <si>
    <t>Payments</t>
  </si>
  <si>
    <t>USPS POSTAGE STAMPSQQQ</t>
  </si>
  <si>
    <t>69001 · Postage</t>
  </si>
  <si>
    <t>USPS</t>
  </si>
  <si>
    <t>71500 · Selling Expense</t>
  </si>
  <si>
    <t>Canine Innovations (Pet Convincer)</t>
  </si>
  <si>
    <t>IFTSOFT COM LLC</t>
  </si>
  <si>
    <t>IFTSOFT</t>
  </si>
  <si>
    <t>BofA CC (LLC) Activity</t>
  </si>
  <si>
    <t>CASH  * FINANCE CHARGE *</t>
  </si>
  <si>
    <t>Online payment from CHK 0</t>
  </si>
  <si>
    <t>***FINANCE CHARGE***CASH</t>
  </si>
  <si>
    <t>OVERDRAFT CASH ADVANCE</t>
  </si>
  <si>
    <t>Amazon Canada</t>
  </si>
  <si>
    <t>HSBC</t>
  </si>
  <si>
    <t>NYC office</t>
  </si>
  <si>
    <t>28000 · Short Term Note Payable</t>
  </si>
  <si>
    <t>DT Amex</t>
  </si>
  <si>
    <t>ONLINE BUSINESS SUITE INVOICING SERVICES</t>
  </si>
  <si>
    <t>HQ</t>
  </si>
  <si>
    <t>Check 1128</t>
  </si>
  <si>
    <t>CHART OF ACCOUNTS</t>
  </si>
  <si>
    <t>IS or BS</t>
  </si>
  <si>
    <t>2011 COA roll up</t>
  </si>
  <si>
    <t>TAX LINE</t>
  </si>
  <si>
    <t>CLASS per QB</t>
  </si>
  <si>
    <t>COMPANY</t>
  </si>
  <si>
    <t>CHANNEL</t>
  </si>
  <si>
    <t>PROF CENTER</t>
  </si>
  <si>
    <t>BofA 7593</t>
  </si>
  <si>
    <t>11001 · Chase</t>
  </si>
  <si>
    <t>Chase</t>
  </si>
  <si>
    <t>Amazon Seller:Amazon Canada</t>
  </si>
  <si>
    <t>Amazon Seller</t>
  </si>
  <si>
    <t>BofA 7603</t>
  </si>
  <si>
    <t>Amazon Seller:Amazon France</t>
  </si>
  <si>
    <t>DT PayPal</t>
  </si>
  <si>
    <t>Amazon Seller:Amazon Germany</t>
  </si>
  <si>
    <t xml:space="preserve"> DT PayPal</t>
  </si>
  <si>
    <t>Amazon Seller:Amazon Japan</t>
  </si>
  <si>
    <t>11400 · PayPal (HQ/UNEX)</t>
  </si>
  <si>
    <t>Amazon Seller:Amazon UK</t>
  </si>
  <si>
    <t>BofA 9306 (INC)</t>
  </si>
  <si>
    <t>Amazon Seller:Amazon US</t>
  </si>
  <si>
    <t>BofA 9607 (INC)</t>
  </si>
  <si>
    <t>Amazon Vendor:Amazon Vendor Canada</t>
  </si>
  <si>
    <t>Amazon Vendor</t>
  </si>
  <si>
    <t>BofA 0592 (LLC)</t>
  </si>
  <si>
    <t>Amazon Vendor:Amazon Vendor UK</t>
  </si>
  <si>
    <t>BofA 9319 (INC)</t>
  </si>
  <si>
    <t>Amazon Vendor:Amazon Vendor US</t>
  </si>
  <si>
    <t>Petty Cash</t>
  </si>
  <si>
    <t>Corporate:Customer Service</t>
  </si>
  <si>
    <t>12000 · Accounts Receivable</t>
  </si>
  <si>
    <t xml:space="preserve"> Accounts Receivable</t>
  </si>
  <si>
    <t>Corporate:FP&amp;A</t>
  </si>
  <si>
    <t>12100 · Intercompany Receivable</t>
  </si>
  <si>
    <t>Corporate:IT</t>
  </si>
  <si>
    <t>Inventory Purchase</t>
  </si>
  <si>
    <t>Corporate:Marketing</t>
  </si>
  <si>
    <t>19000 · Undeposited Funds</t>
  </si>
  <si>
    <t>Undeposited Funds</t>
  </si>
  <si>
    <t>Corporate:No Name</t>
  </si>
  <si>
    <t>No Name</t>
  </si>
  <si>
    <t>Due (to) / from DT INC</t>
  </si>
  <si>
    <t>Corporate:NYC office</t>
  </si>
  <si>
    <t>Due (to) / from DT LLC</t>
  </si>
  <si>
    <t>Corporate:Sales</t>
  </si>
  <si>
    <t>20000 · Accounts Payable</t>
  </si>
  <si>
    <t>Accounts Payable</t>
  </si>
  <si>
    <t>Corporate:Warehouse</t>
  </si>
  <si>
    <t>21000 · Intercompany Payable</t>
  </si>
  <si>
    <t xml:space="preserve"> Accounts Payable</t>
  </si>
  <si>
    <t>eBay:eBay</t>
  </si>
  <si>
    <t>AMEX Gold</t>
  </si>
  <si>
    <t>eBay:HQ</t>
  </si>
  <si>
    <t>e-Commerce:DT Pro.com</t>
  </si>
  <si>
    <t>e-Commerce</t>
  </si>
  <si>
    <t>DT Pro.com</t>
  </si>
  <si>
    <t xml:space="preserve"> BofA Credit Card</t>
  </si>
  <si>
    <t>e-Commerce:DT.com</t>
  </si>
  <si>
    <t>24000 · Income Tax Payable</t>
  </si>
  <si>
    <t xml:space="preserve"> Income Tax Payable</t>
  </si>
  <si>
    <t>24500 · Payroll Liabilities</t>
  </si>
  <si>
    <t xml:space="preserve"> Payroll Liabilities</t>
  </si>
  <si>
    <t xml:space="preserve"> Sales Tax Payable</t>
  </si>
  <si>
    <t>Short Note</t>
  </si>
  <si>
    <t>28001 · Amazon Loan</t>
  </si>
  <si>
    <t>Amazon Loan</t>
  </si>
  <si>
    <t>29000 · Notes Payable</t>
  </si>
  <si>
    <t>Note</t>
  </si>
  <si>
    <t>29000 · Notes Payable</t>
  </si>
  <si>
    <t xml:space="preserve"> Notes Payable</t>
  </si>
  <si>
    <t>Dave Note</t>
  </si>
  <si>
    <t>Kristina Note</t>
  </si>
  <si>
    <t>Cynthia Note</t>
  </si>
  <si>
    <t>29500 · D&amp;T Payable</t>
  </si>
  <si>
    <t>D&amp;T Note</t>
  </si>
  <si>
    <t>30000 · Opening Balance Equity</t>
  </si>
  <si>
    <t xml:space="preserve"> Opening Balance Equity</t>
  </si>
  <si>
    <t>32000 · Members Equity</t>
  </si>
  <si>
    <t xml:space="preserve"> Members Equity</t>
  </si>
  <si>
    <t>35000 · Retained Earnings</t>
  </si>
  <si>
    <t xml:space="preserve"> Retained Earnings</t>
  </si>
  <si>
    <t>Gross Sales</t>
  </si>
  <si>
    <t>Gross Receipts</t>
  </si>
  <si>
    <t>Sales Revenue</t>
  </si>
  <si>
    <t>42000 · Shipping Income</t>
  </si>
  <si>
    <t>Shipping Income</t>
  </si>
  <si>
    <t>42100 · Fulfillment Income</t>
  </si>
  <si>
    <t xml:space="preserve"> Fulfillment Income</t>
  </si>
  <si>
    <t>Returns</t>
  </si>
  <si>
    <t>Returns and Allowances</t>
  </si>
  <si>
    <t>45000 · Discount</t>
  </si>
  <si>
    <t>Discount</t>
  </si>
  <si>
    <t>45001 · Term Discount</t>
  </si>
  <si>
    <t>Chargebacks</t>
  </si>
  <si>
    <t>46001 · Chargebacks - Vendor Violations</t>
  </si>
  <si>
    <t>46002 · Chargebacks - Fraud</t>
  </si>
  <si>
    <t xml:space="preserve"> Chargebacks</t>
  </si>
  <si>
    <t>46003 · Chargebacks - Coop Adv</t>
  </si>
  <si>
    <t>46004 · Chargebacks - Damage Allowance</t>
  </si>
  <si>
    <t>50000 · Cost of Goods Sold</t>
  </si>
  <si>
    <t>Cost of Goods Sold</t>
  </si>
  <si>
    <t>51000 · COGS - Shrink</t>
  </si>
  <si>
    <t xml:space="preserve"> Cost of Goods Sold</t>
  </si>
  <si>
    <t>51001 · COGS  - Freight In</t>
  </si>
  <si>
    <t>51002 · COGS - Freight Out</t>
  </si>
  <si>
    <t>51003 · COGS - Raw Materials</t>
  </si>
  <si>
    <t xml:space="preserve"> Payroll</t>
  </si>
  <si>
    <t>Wages</t>
  </si>
  <si>
    <t>61001 · Commission</t>
  </si>
  <si>
    <t>Contract Labor</t>
  </si>
  <si>
    <t>only Steve Ricci, Consultant is coded to commission</t>
  </si>
  <si>
    <t>61003 · Garment Allowance</t>
  </si>
  <si>
    <t>61004 · Vacation</t>
  </si>
  <si>
    <t>62000 · Payroll Benefits</t>
  </si>
  <si>
    <t>62002 · Medical Plan</t>
  </si>
  <si>
    <t>62003 · Dental Plan</t>
  </si>
  <si>
    <t>62004 · Disability</t>
  </si>
  <si>
    <t>62005 · Life Insurance</t>
  </si>
  <si>
    <t>62007 · 401K Company Match</t>
  </si>
  <si>
    <t>62008 · Medical Plan Employer</t>
  </si>
  <si>
    <t>62009 · Dental Plan Employer</t>
  </si>
  <si>
    <t>62100 · Payroll Taxes</t>
  </si>
  <si>
    <t xml:space="preserve"> Payroll Taxes</t>
  </si>
  <si>
    <t>Taxes and licenses</t>
  </si>
  <si>
    <t>Consulting</t>
  </si>
  <si>
    <t>62204 · Labor - Product Listing</t>
  </si>
  <si>
    <t>62205 · Labor - Graphic Design</t>
  </si>
  <si>
    <t>62207 · Labor - Translation</t>
  </si>
  <si>
    <t>62209 · Labor - Other</t>
  </si>
  <si>
    <t>62210 · Labor - Writing</t>
  </si>
  <si>
    <t>62211 · Labor - Show Help</t>
  </si>
  <si>
    <t xml:space="preserve"> Consulting</t>
  </si>
  <si>
    <t>62213 · Labor - SEO</t>
  </si>
  <si>
    <t>62214 · Labor - Video Editing</t>
  </si>
  <si>
    <t>62215 · Labor - Int'l Customer Service</t>
  </si>
  <si>
    <t>62216 · Labor - Voice</t>
  </si>
  <si>
    <t>62218 · Labor - Recruiting</t>
  </si>
  <si>
    <t>63000 · Occupancy</t>
  </si>
  <si>
    <t>Occupancy</t>
  </si>
  <si>
    <t>Rent - Other</t>
  </si>
  <si>
    <t>Utilities</t>
  </si>
  <si>
    <t>Repairs and Maintenance</t>
  </si>
  <si>
    <t>- Security</t>
  </si>
  <si>
    <t>Insurance</t>
  </si>
  <si>
    <t>Insurance (Other than Health)</t>
  </si>
  <si>
    <t>63501 · Insurance - Wellness Programs</t>
  </si>
  <si>
    <t>Employee Benefit Programs</t>
  </si>
  <si>
    <t>63502 · Insurance - Workers Comp</t>
  </si>
  <si>
    <t xml:space="preserve"> Insurance</t>
  </si>
  <si>
    <t>64000 · Repairs &amp; Maintenance</t>
  </si>
  <si>
    <t>Repairs &amp; Maintenance</t>
  </si>
  <si>
    <t>64001 · Maintenance</t>
  </si>
  <si>
    <t xml:space="preserve"> Repairs &amp; Maintenance</t>
  </si>
  <si>
    <t>64002 · Repairs</t>
  </si>
  <si>
    <t>Warehousing</t>
  </si>
  <si>
    <t>- Warehousing</t>
  </si>
  <si>
    <t>65000 · Equipment Rental</t>
  </si>
  <si>
    <t>Equipment Rental</t>
  </si>
  <si>
    <t>Rent - Vehicles, Machinery, Equip</t>
  </si>
  <si>
    <t>66000 · Advertising</t>
  </si>
  <si>
    <t>Advertising</t>
  </si>
  <si>
    <t>66001 · Advertising - End Consumer</t>
  </si>
  <si>
    <t>66002 · Advertising - Pet Industry</t>
  </si>
  <si>
    <t>66003 · Advertising - Models</t>
  </si>
  <si>
    <t>66004 · Advertising - Gift w/ Purchase</t>
  </si>
  <si>
    <t>66500 · Marketing</t>
  </si>
  <si>
    <t xml:space="preserve"> Marketing</t>
  </si>
  <si>
    <t>66501 · Market Research</t>
  </si>
  <si>
    <t>66502 · Marketing Firm</t>
  </si>
  <si>
    <t>67000 · Public Relations</t>
  </si>
  <si>
    <t>Public Relations</t>
  </si>
  <si>
    <t>67001 · PR - Direct Mail</t>
  </si>
  <si>
    <t xml:space="preserve"> Public Relations</t>
  </si>
  <si>
    <t>67002 · PR - Video Projects</t>
  </si>
  <si>
    <t>67003 · PR - Client Gifts / Thank You</t>
  </si>
  <si>
    <t>67004 · PR Firm</t>
  </si>
  <si>
    <t>67500 · Charitable Donations</t>
  </si>
  <si>
    <t>Charitable Donations</t>
  </si>
  <si>
    <t>- Miscellaneous</t>
  </si>
  <si>
    <t>if can't remember charity</t>
  </si>
  <si>
    <t>68000 · Computer Expense</t>
  </si>
  <si>
    <t>Computer Expense</t>
  </si>
  <si>
    <t>- Computer / Photography Equipment</t>
  </si>
  <si>
    <t>68002 · Computer - Software</t>
  </si>
  <si>
    <t>68003 · Photography Equipment</t>
  </si>
  <si>
    <t>68004 · Vendor System Compliance</t>
  </si>
  <si>
    <t>68500 · Development Expense</t>
  </si>
  <si>
    <t>Development Expense</t>
  </si>
  <si>
    <t>Supplies</t>
  </si>
  <si>
    <t>68501 · Development - Raw Materials</t>
  </si>
  <si>
    <t>68502 · Development - Samples</t>
  </si>
  <si>
    <t>Postage &amp; Delivery</t>
  </si>
  <si>
    <t>- Postage and Delivery</t>
  </si>
  <si>
    <t>69002 · Postage - Virtual Office</t>
  </si>
  <si>
    <t>69003 · Shipping Supplies</t>
  </si>
  <si>
    <t>69500 · Printing Expense</t>
  </si>
  <si>
    <t>Printing Expense</t>
  </si>
  <si>
    <t>- Printing Expense</t>
  </si>
  <si>
    <t>69501 · Catalog Printing</t>
  </si>
  <si>
    <t>70000 · Office Furniture</t>
  </si>
  <si>
    <t>Office Furniture</t>
  </si>
  <si>
    <t>- Office Furniture</t>
  </si>
  <si>
    <t>70002 · Office Furniture - Kitchen</t>
  </si>
  <si>
    <t>Office Supplies</t>
  </si>
  <si>
    <t>Office Expense</t>
  </si>
  <si>
    <t>70501 · Bath &amp; Kitchen Supplies</t>
  </si>
  <si>
    <t>71000 · Telephone &amp; Internet</t>
  </si>
  <si>
    <t>Telephone &amp; Internet</t>
  </si>
  <si>
    <t>71001 · Telephone</t>
  </si>
  <si>
    <t>71002 · Internet</t>
  </si>
  <si>
    <t>71003 · Phone/Net - Customer Service</t>
  </si>
  <si>
    <t>71004 · Employee Mobile</t>
  </si>
  <si>
    <t>Selling Expense</t>
  </si>
  <si>
    <t>- Selling Expense</t>
  </si>
  <si>
    <t>71502 · DT Harness Box</t>
  </si>
  <si>
    <t>71503 · DT Hang Tags</t>
  </si>
  <si>
    <t>71504 · DT Burlap Bags</t>
  </si>
  <si>
    <t>71505 · DT Fixtures</t>
  </si>
  <si>
    <t>72000 · Show Expense</t>
  </si>
  <si>
    <t>Show Expense</t>
  </si>
  <si>
    <t>- Consumer and Trade Show Expense</t>
  </si>
  <si>
    <t>72001 · Consumer Show</t>
  </si>
  <si>
    <t>Web Development</t>
  </si>
  <si>
    <t>- Web Development</t>
  </si>
  <si>
    <t>72501 · Web Development - Amazon</t>
  </si>
  <si>
    <t>72502 · Web Development - DT.com</t>
  </si>
  <si>
    <t>72503 · Web Development - eBay</t>
  </si>
  <si>
    <t>72504 · Web Development - SEO</t>
  </si>
  <si>
    <t>73000 · Travel &amp; Entertainment</t>
  </si>
  <si>
    <t>Travel &amp; Entertainment</t>
  </si>
  <si>
    <t>Meals and Entertainment</t>
  </si>
  <si>
    <t>73002 · T&amp;E - Airfare</t>
  </si>
  <si>
    <t>Travel</t>
  </si>
  <si>
    <t>73003 · T&amp;E - Hotel</t>
  </si>
  <si>
    <t>73005 · T&amp;E - Gas</t>
  </si>
  <si>
    <t>- Gas</t>
  </si>
  <si>
    <t>73006 · T&amp;E - International Telephone</t>
  </si>
  <si>
    <t>73007 · T&amp;E - Parking &amp; Tolls</t>
  </si>
  <si>
    <t>- Parking Fees and Tolls</t>
  </si>
  <si>
    <t>73500 · Fee, Dues &amp; Subscriptions</t>
  </si>
  <si>
    <t>Fee, Dues &amp; Subscriptions</t>
  </si>
  <si>
    <t>- Dues and Subscriptions</t>
  </si>
  <si>
    <t>73501 · Accounting Fees</t>
  </si>
  <si>
    <t>Legal and Professional Services</t>
  </si>
  <si>
    <t>73502 · Legal Fees</t>
  </si>
  <si>
    <t>Taxes and Licenses</t>
  </si>
  <si>
    <t>73504 · Trade Association Fee</t>
  </si>
  <si>
    <t>74000 · CC &amp; Bank Fees</t>
  </si>
  <si>
    <t>CC &amp; Bank Fees</t>
  </si>
  <si>
    <t>- Bank Fees</t>
  </si>
  <si>
    <t xml:space="preserve"> CC &amp; Bank Fees</t>
  </si>
  <si>
    <t>74006 · A/R Funding Fees</t>
  </si>
  <si>
    <t>74500 · Bad Debts</t>
  </si>
  <si>
    <t xml:space="preserve"> Bad Debts</t>
  </si>
  <si>
    <t>Miscellaneous</t>
  </si>
  <si>
    <t>LLC Service Fee</t>
  </si>
  <si>
    <t>- Service Fee</t>
  </si>
  <si>
    <t>85001 · Income Taxes</t>
  </si>
  <si>
    <t>Income Tax</t>
  </si>
  <si>
    <t>Property Tax</t>
  </si>
  <si>
    <t>Service Fee Income</t>
  </si>
  <si>
    <t>87000 · Interest Income</t>
  </si>
  <si>
    <t>Interest Income</t>
  </si>
  <si>
    <t>Other Income</t>
  </si>
  <si>
    <t>87001 · Other Income</t>
  </si>
  <si>
    <t>91000 · FX Translation</t>
  </si>
  <si>
    <t>FX Translation</t>
  </si>
  <si>
    <t>Balance per Transaction Download</t>
  </si>
  <si>
    <t>Balance as of tody</t>
  </si>
  <si>
    <t>xcheck</t>
  </si>
  <si>
    <t>Online Banking transfer to CHK 9607 Confirmation# 0456642694</t>
  </si>
  <si>
    <t>HANOVER/CITIZENS DES:PREM COLL ID:011501220000860 INDN:DEAN &amp; TYLER INC CO ID:3135129825 CCD</t>
  </si>
  <si>
    <t>Online Banking transfer from CHK 9319 Confirmation# 1688788365</t>
  </si>
  <si>
    <t>HANOVER/CITIZENS DES:PREM COLL ID:011502220004211 INDN:DEAN &amp; TYLER INC CO ID:3135129825 CCD</t>
  </si>
  <si>
    <t>BKOFAMERICA MOBILE 02/27 3336198522 DEPOSIT *MOBILE TX</t>
  </si>
  <si>
    <t>Online Banking transfer from CHK 9319 Confirmation# 2992654604</t>
  </si>
  <si>
    <t>WIRE TYPE:WIRE IN DATE: 150319 TIME:1428 ET TRN:2015031900268931 SEQ:S0650781259601/382436 ORIG:PET ZONE CO ID:KW78KFHO00000000 SND BK:CITIBA NK, N.A. ID:0008</t>
  </si>
  <si>
    <t>Online Banking transfer to CHK 9607 Confirmation# 3979148114</t>
  </si>
  <si>
    <t>Online Banking transfer to CHK 9319 Confirmation# 2814428839</t>
  </si>
  <si>
    <t>Online Banking transfer from CHK 9607 Confirmation# 0230513329</t>
  </si>
  <si>
    <t>HANOVER/CITIZENS DES:PREM COLL ID:011503220004253 INDN:DEAN &amp; TYLER INC CO ID:3135129825 CCD</t>
  </si>
  <si>
    <t>Online Banking transfer to CHK 9319 Confirmation# 0289545106</t>
  </si>
  <si>
    <t>Online Banking transfer from CHK 9319 Confirmation# 1617697905</t>
  </si>
  <si>
    <t>HANOVER/CITIZENS DES:PREM COLL ID:011504220000883 INDN:DEAN &amp; TYLER INC CO ID:3135129825 CCD</t>
  </si>
  <si>
    <t>Online Banking transfer from CHK 9319 Confirmation# 2610635705</t>
  </si>
  <si>
    <t>Online Banking transfer from CHK 9319 Confirmation# 0134094728</t>
  </si>
  <si>
    <t>Online Banking transfer from CHK 9319 Confirmation# 0164391307</t>
  </si>
  <si>
    <t>AMERICAN EXPRESS DES:ACH Pmt ID:W4018 INDN:KRISTINA KOGER CO ID:1133133497 WEB</t>
  </si>
  <si>
    <t>HANOVER/CITIZENS DES:PREM COLL ID:011505220000886 INDN:DEAN &amp; TYLER INC CO ID:3135129825 CCD</t>
  </si>
  <si>
    <t>Online Banking transfer to CHK 9607 Confirmation# 3982582877</t>
  </si>
  <si>
    <t>Online Banking transfer from CHK 9607 Confirmation# 2940571106</t>
  </si>
  <si>
    <t>Online Banking transfer from CHK 9319 Confirmation# 0140573528</t>
  </si>
  <si>
    <t>Online Banking transfer from CHK 9607 Confirmation# 1640721678</t>
  </si>
  <si>
    <t>BKOFAMERICA ATM 06/15 #000005949 WITHDRWL BABCOCK SQUARE SAN ANTONIO TX CKCD 4635720010757746</t>
  </si>
  <si>
    <t>QUICK N FAST 06/15 #000894200 PURCHASE CHEVRON/QUICK N F SAN ANTONIO TX CKCD 5541 4635720010757746</t>
  </si>
  <si>
    <t>PAYPAL DES:TRANSFER ID:4KEJ28JQNLJTE INDN:DEAN TYLER INC CO ID:PAYPALSD11 PPD</t>
  </si>
  <si>
    <t>PayPal (INC) transfers CLEARED to 9319 (INC)</t>
  </si>
  <si>
    <t>PAYPAL DES:TRANSFER ID:4KEJ28JRM4GVA INDN:DEAN TYLER INC CO ID:PAYPALSD11 PPD</t>
  </si>
  <si>
    <t>TRANSFER DEAN &amp; TYLER INC:Proteus Confirmation# 1621158930</t>
  </si>
  <si>
    <t>Amazon Services DES:ACCSFRUS ID:PZEL50MP51A1PZA INDN:Dean &amp; Tyler, INC CO ID:5980429507 CCD PMT INFO:payments.amazon.com ID#PZEL50MP51A1PZA</t>
  </si>
  <si>
    <t>Online Banking transfer to CHK 9607 Confirmation# 2748103860</t>
  </si>
  <si>
    <t>WIRE TYPE:INTL OUT DATE:150105 TIME:1315 ET TRN:2015010500262721 SERVICE REF:365590 BNF:PP KIT I PES ID:26005051408742 BNF BK:PRIVATBA NK ID:PBANUA2X/(CH3323 PMT DET:137079300 PATCHES O RDER 19 LAST QUATER GOODS</t>
  </si>
  <si>
    <t>AUTHNET GATEWAY DES:BILLING ID:36494721 INDN:DEAN &amp; TYLER, INC CO ID:1870568569 CCD</t>
  </si>
  <si>
    <t>External transfer fee - 3 Day - 01/02/2015 Confirmation: 136889724</t>
  </si>
  <si>
    <t>WIRE TYPE:BOOK IN DATE:150106 TIME:1530 ET TRN:2015010600258786 SNDR REF:Bibby/Dean and T ORIG:BIBBY INTERNATIONAL TRADE ID:004426465270</t>
  </si>
  <si>
    <t>PAYPAL DES:TRANSFER ID:4KEJ28JYVP674 INDN:DEAN TYLER INC CO ID:PAYPALSD11 PPD</t>
  </si>
  <si>
    <t>AMAZON.COM DES:Marketplac ID:XWZVCN3LLOJZ1Q4 INDN:Dean &amp; Tyler, Inc CO ID:3215240102 CCD PMT INFO:payments.amazon.com ID#XWZVCN3LLOJZ1Q4</t>
  </si>
  <si>
    <t>WIRE TYPE:INTL OUT DATE:150107 TIME:0515 ET TRN:2015010700027003 SERVICE REF:054362 BNF:PERZOV ADI LLC ID:10750038 BNF BK:BANK LEUMI L E-ISRAEL ID:LUMIILIT PMT DET:137211882 ISRAEL ORDE RS AND BELARUS</t>
  </si>
  <si>
    <t>Online Banking transfer to CHK 9607 Confirmation# 3965720447</t>
  </si>
  <si>
    <t>THE HARTFORD DES:NTCLBIIVRC ID:12879272 INDN:DEAN &amp; TYLER CO ID:9942902727 CCD</t>
  </si>
  <si>
    <t>Amazon Services DES:ACCSDEUS ID:VE3OU9RCKQ8MNIV INDN:Dean &amp; Tyler, INC CO ID:4980429507 CCD PMT INFO:payments.amazon.com ID#VE3OU9RCKQ8MNIV</t>
  </si>
  <si>
    <t>Amazon Services DES:ACCSUKUS ID:TK6Q0ELWSUB73U6 INDN:Dean &amp; Tyler, INC CO ID:3980429507 CCD PMT INFO:payments.amazon.com ID#TK6Q0ELWSUB73U6</t>
  </si>
  <si>
    <t>TRANSFER DEAN &amp; TYLER INC:Proteus Confirmation# 0406883538</t>
  </si>
  <si>
    <t>WIRE TYPE:INTL OUT DATE:150112 TIME:1415 ET TRN:2015011200268772 SERVICE REF:415730 BNF:PP KIT I PES ID:26005051408742 BNF BK:PRIVATBA NK ID:PBANUA2X/(CH3323 PMT DET:137529828 PATCHES O RDR 20 FIRST HALF GOODS</t>
  </si>
  <si>
    <t>External transfer fee - 3 Day - 01/12/2015 Confirmation: 137479020</t>
  </si>
  <si>
    <t>WIRE TYPE:FX IN DATE:150115 TIME:0509 ET TRN:2015011500059080 FX:GBP 119.49 1.4622 ORIG:AMAZON EU SARL ID:26454000 ORIG BK:DEUTSCHE B ANK AG ID:DEUTGB2L PMT DET:OFA000057119605 /RFB/OF A000057119605 OFA000057119605PAYMENT : 20209958 N</t>
  </si>
  <si>
    <t>Online Banking transfer to CHK 9607 Confirmation# 2934681190</t>
  </si>
  <si>
    <t>WIRE TYPE:BOOK IN DATE:150116 TIME:1457 ET TRN:2015011600304557 SNDR REF:Bibby/Dean and T ORIG:BIBBY INTERNATIONAL TRADE ID:004426465270</t>
  </si>
  <si>
    <t>Online Banking transfer from CHK 9607 Confirmation# 1643938841</t>
  </si>
  <si>
    <t>Online Banking transfer to CHK 9607 Confirmation# 2943898591</t>
  </si>
  <si>
    <t>WIRE TYPE:INTL OUT DATE:150116 TIME:1525 ET TRN:2015011600315272 SERVICE REF:415208 BNF:PERZOV ADI LLC ID:10750038 BNF BK:BANK LEUMI L E-ISRAEL ID:LUMIILIT PMT DET:137883578 BELARUS ORD ERS 151 152 ISRAEL LINE</t>
  </si>
  <si>
    <t>PAYPAL DES:TRANSFER ID:4KEJ28KQ6T58J INDN:DEAN TYLER INC CO ID:PAYPALSD11 PPD</t>
  </si>
  <si>
    <t>PAYPAL DES:TRANSFER ID:4KEJ28KTZJ394 INDN:DEAN TYLER INC CO ID:PAYPALSD11 PPD</t>
  </si>
  <si>
    <t>Amazon Services DES:ACCSFRUS ID:YTE3LY7PAZ8X9N4 INDN:Dean &amp; Tyler, INC CO ID:5980429507 CCD PMT INFO:payments.amazon.com ID#YTE3LY7PAZ8X9N4</t>
  </si>
  <si>
    <t>Online Banking transfer to CHK 9607 Confirmation# 3868231262</t>
  </si>
  <si>
    <t>AMAZON.COM DES:Marketplac ID:DVPBIDBZ2JTU0KT INDN:Dean &amp; Tyler, Inc CO ID:3215240102 CCD PMT INFO:payments.amazon.com ID#DVPBIDBZ2JTU0KT</t>
  </si>
  <si>
    <t>TRANSFER DEAN &amp; TYLER INC:David Ratner Confirmation# 4084383673</t>
  </si>
  <si>
    <t>Online Banking transfer to CHK 9607 Confirmation# 0494091178</t>
  </si>
  <si>
    <t>IRS DES:USATAXPYMT ID:227542266055698 INDN:DEAN &amp; TYLER INC CO ID:3387702000 CCD</t>
  </si>
  <si>
    <t>WIRE TYPE:BOOK IN DATE:150123 TIME:1457 ET TRN:2015012300291038 SNDR REF:Bibby/Dean and T ORIG:BIBBY INTERNATIONAL TRADE ID:004426465270</t>
  </si>
  <si>
    <t>Online Banking transfer to CHK 9607 Confirmation# 0404798472</t>
  </si>
  <si>
    <t>PAYPAL DES:TRANSFER ID:4KEJ28L8AF32A INDN:DEAN TYLER INC CO ID:PAYPALSD11 PPD</t>
  </si>
  <si>
    <t>Amazon Services DES:ACCSDEUS ID:GVW5Z8V8MC0BSA3 INDN:Dean &amp; Tyler, INC CO ID:4980429507 CCD PMT INFO:payments.amazon.com ID#GVW5Z8V8MC0BSA3</t>
  </si>
  <si>
    <t>Amazon Services DES:ACCSUKUS ID:MLXW2EOZEYWOEFW INDN:Dean &amp; Tyler, INC CO ID:3980429507 CCD PMT INFO:payments.amazon.com ID#MLXW2EOZEYWOEFW</t>
  </si>
  <si>
    <t>TRANSFER DEAN &amp; TYLER INC:David Ratner Confirmation# 0428144461</t>
  </si>
  <si>
    <t>BKOFAMERICA MOBILE 01/28 3330046085 DEPOSIT *MOBILE TX</t>
  </si>
  <si>
    <t>BKOFAMERICA MOBILE 01/28 3330046866 DEPOSIT *MOBILE TX</t>
  </si>
  <si>
    <t>TX TLR transfer to CHK 9607 Banking Ctr MEDICAL CENTER #0000511 TX Confirmation# 0446735803</t>
  </si>
  <si>
    <t>PAYPAL DES:TRANSFER ID:4KEJ28LERR3P4 INDN:DEAN TYLER INC CO ID:PAYPALSD11 PPD</t>
  </si>
  <si>
    <t>Online Banking payment to CRD 6466 Confirmation# 0456389412</t>
  </si>
  <si>
    <t>IRS DES:USATAXPYMT ID:227542966018788 INDN:DEAN &amp; TYLER INC CO ID:3387702000 CCD</t>
  </si>
  <si>
    <t>WIRE TYPE:BOOK IN DATE:150202 TIME:1443 ET TRN:2015020200341876 SNDR REF:Bibby/Dean and T ORIG:BIBBY INTERNATIONAL TRADE ID:004426465270</t>
  </si>
  <si>
    <t>WIRE TYPE:WIRE IN DATE: 150202 TIME:0656 ET TRN:2015020200186560 SEQ:020215581070/248951 ORIG:JUMBO CO.,LTD. ID:0024000049573 SND BK:DEUTSC HE BANK TRUST CO. AMERI ID:0103</t>
  </si>
  <si>
    <t>Amazon Services DES:ACCSFRUS ID:HNP5W15CLJV7EKK INDN:Dean &amp; Tyler, INC CO ID:5980429507 CCD PMT INFO:payments.amazon.com ID#HNP5W15CLJV7EKK</t>
  </si>
  <si>
    <t>WIRE TYPE:BOOK OUT DATE:150202 TIME:1048 ET TRN:2015020200255429 RELATED REF:138924100 BNF:DEAN &amp; TYLER, LLC ID:435004480592</t>
  </si>
  <si>
    <t>AUTHNET GATEWAY DES:BILLING ID:36785595 INDN:DEAN &amp; TYLER, INC CO ID:1870568569 CCD</t>
  </si>
  <si>
    <t>AMAZON.COM DES:Marketplac ID:KFTGZ2KDQ095QWS INDN:Dean &amp; Tyler, Inc CO ID:3215240102 CCD PMT INFO:payments.amazon.com ID#KFTGZ2KDQ095QWS</t>
  </si>
  <si>
    <t>TX TLR transfer to CHK 9607 Banking Ctr 1604 - BANDERA #0000409 TX Confirmation# 1507541012</t>
  </si>
  <si>
    <t>WIRE TYPE:INTL OUT DATE:150205 TIME:0515 ET TRN:2015020500093248 SERVICE REF:050391 BNF:PERZOV ADI LLC ID:10750038 BNF BK:BANK LEUMI L E-ISRAEL ID:LUMIILIT PMT DET:139176588 ISRAEL ORDE RS AND SHIPPING</t>
  </si>
  <si>
    <t>WIRE TYPE:INTL OUT DATE:150205 TIME:1357 ET TRN:2015020500263662 SERVICE REF:404448 BNF:PP KIT I PES ID:26005051408742 BNF BK:PRIVATBA NK ID:PBANUA2X/(CH3323 PMT DET:139224612 PATCHES O RDER 20 PART 4 PLUS SHIPPIGOODS</t>
  </si>
  <si>
    <t>PAYPAL DES:TRANSFER ID:4KEJ28LWWRPUW INDN:DEAN TYLER INC CO ID:PAYPALSD11 PPD</t>
  </si>
  <si>
    <t>Amazon Services DES:ACCSDEUS ID:YW590VHIJ2I1966 INDN:Dean &amp; Tyler, INC CO ID:4980429507 CCD PMT INFO:payments.amazon.com ID#YW590VHIJ2I1966</t>
  </si>
  <si>
    <t>Amazon Services DES:ACCSUKUS ID:OCMLTBWAL5BEWOZ INDN:Dean &amp; Tyler, INC CO ID:3980429507 CCD PMT INFO:payments.amazon.com ID#OCMLTBWAL5BEWOZ</t>
  </si>
  <si>
    <t>TRANSFER DEAN &amp; TYLER INC:Proteus Confirmation# 2948962776</t>
  </si>
  <si>
    <t>External transfer fee - 3 Day - 02/09/2015 Confirmation: 139411236</t>
  </si>
  <si>
    <t>WIRE TYPE:BOOK IN DATE:150211 TIME:1209 ET TRN:2015021100211844 SNDR REF:Bibby/Dean and T ORIG:BIBBY INTERNATIONAL TRADE ID:004426465270</t>
  </si>
  <si>
    <t>WIRE TYPE:INTL OUT DATE:150212 TIME:0519 ET TRN:2015021200071170 SERVICE REF:197094 BNF:OOO GLOBAL WORK SOLUTION ID:3012373385017 BNF BK:VTB BANK (BELARUS) ID:SLANBY22/(CH3770 PMT DET:139643666 BEL ORDER 152 PART 2 GOODS</t>
  </si>
  <si>
    <t>Online Banking transfer to CHK 9607 Confirmation# 0284711632</t>
  </si>
  <si>
    <t>PAYPAL DES:TRANSFER ID:4KEJ28MLBNNRG INDN:DEAN TYLER INC CO ID:PAYPALSD11 PPD</t>
  </si>
  <si>
    <t>Amazon Services DES:ACCSFRUS ID:DBIBFMRKTVRQ8CS INDN:Dean &amp; Tyler, INC CO ID:5980429507 CCD PMT INFO:payments.amazon.com ID#DBIBFMRKTVRQ8CS</t>
  </si>
  <si>
    <t>Online Banking transfer to CHK 9607 Confirmation# 2620895804</t>
  </si>
  <si>
    <t>AMAZON.COM DES:Marketplac ID:GP48NYLLQRP6FX1 INDN:Dean &amp; Tyler, Inc CO ID:3215240102 CCD PMT INFO:payments.amazon.com ID#GP48NYLLQRP6FX1</t>
  </si>
  <si>
    <t>Lauren Sanchez</t>
  </si>
  <si>
    <t>AMERICAN EXPRESS DES:ATM CASH ID:150217010003633 INDN:KRISTINA KOGER CO ID:0005000008 PPD</t>
  </si>
  <si>
    <t>IRS DES:USATAXPYMT ID:227545066065144 INDN:DEAN &amp; TYLER INC CO ID:3387702000 CCD</t>
  </si>
  <si>
    <t>WIRE TYPE:BOOK IN DATE:150223 TIME:1150 ET TRN:2015022300219236 SNDR REF:Bibby/Dean and T ORIG:BIBBY INTERNATIONAL TRADE ID:004426465270</t>
  </si>
  <si>
    <t>Amazon Services DES:ACCSDEUS ID:CE9NBXGG1EI15H0 INDN:Dean &amp; Tyler, INC CO ID:4980429507 CCD PMT INFO:payments.amazon.com ID#CE9NBXGG1EI15H0</t>
  </si>
  <si>
    <t>Amazon Services DES:ACCSUKUS ID:U4PB0PVXTB9A7NE INDN:Dean &amp; Tyler, INC CO ID:3980429507 CCD PMT INFO:payments.amazon.com ID#U4PB0PVXTB9A7NE</t>
  </si>
  <si>
    <t>TRANSFER DEAN &amp; TYLER INC:Timofey Trofimenkov Confirmation# 1671195764</t>
  </si>
  <si>
    <t>Online Banking transfer to CHK 9607 Confirmation# 2981419795</t>
  </si>
  <si>
    <t>Online Banking transfer to CHK 9607 Confirmation# 2981425568</t>
  </si>
  <si>
    <t>Online Banking transfer to CHK 9306 Confirmation# 1688788365</t>
  </si>
  <si>
    <t>Online Banking transfer to CHK 9607 Confirmation# 2888794497</t>
  </si>
  <si>
    <t>WIRE TYPE:BOOK IN DATE:150227 TIME:1454 ET TRN:2015022700358599 SNDR REF:Bibby/Dean and T ORIG:BIBBY INTERNATIONAL TRADE ID:004426465270</t>
  </si>
  <si>
    <t>Amazon Services DES:ACCSFRUS ID:GAVG218X0YGB7GQ INDN:Dean &amp; Tyler, INC CO ID:5980429507 CCD PMT INFO:payments.amazon.com ID#GAVG218X0YGB7GQ</t>
  </si>
  <si>
    <t>WIRE TYPE:BOOK OUT DATE:150302 TIME:1058 ET TRN:2015030200277637 RELATED REF:140854996 BNF:DEAN &amp; TYLER, LLC ID:435004480592</t>
  </si>
  <si>
    <t>TRANSFER DEAN &amp; TYLER INC:Proteus Confirmation# 1531196695</t>
  </si>
  <si>
    <t>PAYPAL DES:TRANSFER ID:4KEJ28NFEEEML INDN:DEAN TYLER INC CO ID:PAYPALSD11 PPD</t>
  </si>
  <si>
    <t>AUTHNET GATEWAY DES:BILLING ID:37169415 INDN:DEAN &amp; TYLER, INC CO ID:1870568569 CCD</t>
  </si>
  <si>
    <t>External transfer fee - 3 Day - 03/02/2015 Confirmation: 140855804</t>
  </si>
  <si>
    <t>AMAZON.COM DES:Marketplac ID:VBJEJW1ONZ5WKDE INDN:Dean &amp; Tyler, Inc CO ID:3215240102 CCD PMT INFO:payments.amazon.com ID#VBJEJW1ONZ5WKDE</t>
  </si>
  <si>
    <t>WIRE TYPE:INTL OUT DATE:150304 TIME:1118 ET TRN:2015030400208645 SERVICE REF:329312 BNF:OOO GLOBAL WORK SOLUTION ID:3012373385017 BNF BK:VTB BANK (BELARUS) ID:SLANBY22/(CH3770 PMT DET:141129518 PRODUCT PAYMENT LINE 7 IN PAYABL</t>
  </si>
  <si>
    <t>Online Banking payment to CRD 6466 Confirmation# 2949677610</t>
  </si>
  <si>
    <t>PAYPAL DES:TRANSFER ID:4KEJ28NTQGQ6E INDN:DEAN TYLER INC CO ID:PAYPALSD11 PPD</t>
  </si>
  <si>
    <t>Amazon Services DES:ACCSDEUS ID:FPNHVXC1PWL8QL1 INDN:Dean &amp; Tyler, INC CO ID:4980429507 CCD PMT INFO:payments.amazon.com ID#FPNHVXC1PWL8QL1</t>
  </si>
  <si>
    <t>Amazon Services DES:ACCSUKUS ID:HV61LN64CTNQ462 INDN:Dean &amp; Tyler, INC CO ID:3980429507 CCD PMT INFO:payments.amazon.com ID#HV61LN64CTNQ462</t>
  </si>
  <si>
    <t>AMAZON.COM589347 DES:Misc. Paym ID:59140483D INDN:DEAN AND TYLER CO ID:9215240102 CCD PMT INFO:Amazon.com Payments ID#21843427</t>
  </si>
  <si>
    <t>TRANSFER DEAN &amp; TYLER INC:Proteus Confirmation# 0290436025</t>
  </si>
  <si>
    <t>Online Banking transfer to CHK 9306 Confirmation# 2992654604</t>
  </si>
  <si>
    <t>Online Banking transfer to CHK 9607 Confirmation# 3893781613</t>
  </si>
  <si>
    <t>External transfer fee - 3 Day - 03/09/2015 Confirmation: 141388762</t>
  </si>
  <si>
    <t>Online Banking transfer to CHK 9607 Confirmation# 0209256884</t>
  </si>
  <si>
    <t>WIRE TYPE:FX IN DATE:150313 TIME:0510 ET TRN:2015031300064311 FX:GBP 449.70 1.4276 ORIG:AMAZON EU SARL ID:26454000 ORIG BK:DEUTSCHE B ANK AG ID:DEUTGB2L PMT DET:OFA000059256444 /RFB/OF A000059256444 OFA000059256444PAYMENT : 21916116 N</t>
  </si>
  <si>
    <t>PAYPAL DES:TRANSFER ID:4KEJ28PA46LLE INDN:DEAN TYLER INC CO ID:PAYPALSD11 PPD</t>
  </si>
  <si>
    <t>Amazon Services DES:ACCSFRUS ID:TQY7UXNFEU75E9B INDN:Dean &amp; Tyler, INC CO ID:5980429507 CCD PMT INFO:payments.amazon.com ID#TQY7UXNFEU75E9B</t>
  </si>
  <si>
    <t>TRANSFER DEAN &amp; TYLER INC:Proteus Confirmation# 0250957261</t>
  </si>
  <si>
    <t>WIRE TYPE:BOOK IN DATE:150317 TIME:1418 ET TRN:2015031700258305 SNDR REF:Bibby/Dean and T ORIG:BIBBY INTERNATIONAL TRADE ID:004426465270</t>
  </si>
  <si>
    <t>TRANSFER DEAN &amp; TYLER INC:Proteus Confirmation# 1660680009</t>
  </si>
  <si>
    <t>Online Banking transfer to CHK 9607 Confirmation# 3760689613</t>
  </si>
  <si>
    <t>External transfer fee - 3 Day - 03/16/2015 Confirmation: 141872004</t>
  </si>
  <si>
    <t>AMAZON.COM DES:Marketplac ID:YA6GVSY9KI0YXLP INDN:Dean &amp; Tyler, Inc CO ID:3215240102 CCD PMT INFO:payments.amazon.com ID#YA6GVSY9KI0YXLP</t>
  </si>
  <si>
    <t>External transfer fee - 3 Day - 03/17/2015 Confirmation: 141997816</t>
  </si>
  <si>
    <t>WIRE TYPE:INTL OUT DATE:150319 TIME:1446 ET TRN:2015031900275135 SERVICE REF:806160 BNF:PERZOV ADI LLC ID:10750038 BNF BK:BANK LEUMI L E-ISRAEL ID:LUMIILIT PMT DET:142154592 ISAEL AND B ELARUS PRODUCT PAYMENTS</t>
  </si>
  <si>
    <t>Online Banking transfer to CHK 9607 Confirmation# 1679143922</t>
  </si>
  <si>
    <t>IRS DES:USATAXPYMT ID:227547866005706 INDN:DEAN &amp; TYLER INC CO ID:3387702000 CCD</t>
  </si>
  <si>
    <t>WIRE TYPE:BOOK IN DATE:150323 TIME:1443 ET TRN:2015032300304244 SNDR REF:Bibby/Dean and T ORIG:BIBBY INTERNATIONAL TRADE ID:004426465270</t>
  </si>
  <si>
    <t>Amazon Services DES:ACCSUKUS ID:NB3BK62Z566JHLB INDN:Dean &amp; Tyler, INC CO ID:3980429507 CCD PMT INFO:payments.amazon.com ID#NB3BK62Z566JHLB</t>
  </si>
  <si>
    <t>Online Banking transfer from CHK 9306 Confirmation# 2814428839</t>
  </si>
  <si>
    <t>Amazon Services DES:ACCSDEUS ID:UC34KUFWVTPNO3S INDN:Dean &amp; Tyler, INC CO ID:4980429507 CCD PMT INFO:payments.amazon.com ID#UC34KUFWVTPNO3S</t>
  </si>
  <si>
    <t>Online Banking transfer to CHK 9607 Confirmation# 3714072326</t>
  </si>
  <si>
    <t>TRANSFER DEAN &amp; TYLER INC:Proteus Confirmation# 0149741580</t>
  </si>
  <si>
    <t>PAYPAL DES:TRANSFER ID:4KEJ28Q3AWFFG INDN:DEAN TYLER INC CO ID:PAYPALSD11 PPD</t>
  </si>
  <si>
    <t>Amazon Services DES:ACCSFRUS ID:XRZ9JKW0BGHPXJA INDN:Dean &amp; Tyler, INC CO ID:5980429507 CCD PMT INFO:payments.amazon.com ID#XRZ9JKW0BGHPXJA</t>
  </si>
  <si>
    <t>BKOFAMERICA MOBILE 03/30 3342811957 DEPOSIT *MOBILE TX</t>
  </si>
  <si>
    <t>Online Banking payment to CRD 6466 Confirmation# 4173910334</t>
  </si>
  <si>
    <t>External transfer fee - 3 Day - 03/27/2015 Confirmation: 142738234</t>
  </si>
  <si>
    <t>AMAZON.COM DES:Marketplac ID:T4T2K3BO4PC83IN INDN:Dean &amp; Tyler, Inc CO ID:3215240102 CCD PMT INFO:payments.amazon.com ID#T4T2K3BO4PC83IN</t>
  </si>
  <si>
    <t>WIRE TYPE:BOOK IN DATE:150402 TIME:1135 ET TRN:2015040200228821 SNDR REF:Bibby/Dean and T ORIG:BIBBY INTERNATIONAL TRADE ID:004426465270</t>
  </si>
  <si>
    <t>Online Banking transfer to CHK 9607 Confirmation# 0299166610</t>
  </si>
  <si>
    <t>AUTHNET GATEWAY DES:BILLING ID:37626059 INDN:DEAN &amp; TYLER, INC CO ID:1870568569 CCD</t>
  </si>
  <si>
    <t>Amazon Services DES:ACCSDEUS ID:VN23OFW2MM5HWJY INDN:Dean &amp; Tyler, INC CO ID:4980429507 CCD PMT INFO:payments.amazon.com ID#VN23OFW2MM5HWJY</t>
  </si>
  <si>
    <t>Amazon Services DES:ACCSUKUS ID:SLIIR26QAOCHB8C INDN:Dean &amp; Tyler, INC CO ID:3980429507 CCD PMT INFO:payments.amazon.com ID#SLIIR26QAOCHB8C</t>
  </si>
  <si>
    <t>Online Banking transfer from CHK 9607 Confirmation# 3734912980</t>
  </si>
  <si>
    <t>Online Banking transfer to CHK 9607 Confirmation# 3734131017</t>
  </si>
  <si>
    <t>Online Banking transfer to CHK 9607 Confirmation# 0234156670</t>
  </si>
  <si>
    <t>PAYPAL DES:TRANSFER ID:4KEJ28QN6BJDA INDN:DEAN TYLER INC CO ID:PAYPALSD11 PPD</t>
  </si>
  <si>
    <t>PAYPAL DES:TRANSFER ID:4KEJ28QNTFYT8 INDN:DEAN TYLER INC CO ID:PAYPALSD11 PPD</t>
  </si>
  <si>
    <t>PAYPAL DES:ECHECK ID:J222224J9JYCW INDN:DEAN TYLER INC CO ID:PAYPALEC88 WEB</t>
  </si>
  <si>
    <t>Online Banking transfer to CHK 9607 Confirmation# 4069685441</t>
  </si>
  <si>
    <t>Amazon Services DES:ACCSFRUS ID:T97IT8STHXSCRNS INDN:Dean &amp; Tyler, INC CO ID:5980429507 CCD PMT INFO:payments.amazon.com ID#T97IT8STHXSCRNS</t>
  </si>
  <si>
    <t>WIRE TYPE:INTL OUT DATE:150414 TIME:1224 ET TRN:2015041400232779 SERVICE REF:335660 BNF:PP KIT I PES ID:26008097553000 BNF BK:JOINT ST OCK COMMERCIAL ID:KHABUA2K/(CH3505 PMT DET:1439665 50 PATCHES ORDER 20 AND 21 FIRST HALF GOODS</t>
  </si>
  <si>
    <t>AMAZON.COM DES:Marketplac ID:Q7FLNXAH04RD3SY INDN:Dean &amp; Tyler, Inc CO ID:3215240102 CCD PMT INFO:payments.amazon.com ID#Q7FLNXAH04RD3SY</t>
  </si>
  <si>
    <t>WIRE TYPE:WIRE OUT DATE:150415 TIME:1116 ET TRN:2015041500226453 SERVICE REF:006349 BNF:DAVID RATNER ID:7012267007 BNF BK:CAPITAL ONE, N.A. ID:021407912 PMT DET:144053528</t>
  </si>
  <si>
    <t>WIRE TYPE:BOOK IN DATE:150416 TIME:1354 ET TRN:2015041600272161 SNDR REF:Bibby/Dean and T ORIG:BIBBY INTERNATIONAL TRADE ID:004426465270</t>
  </si>
  <si>
    <t>Online Banking transfer to CHK 9607 Confirmation# 1620226692</t>
  </si>
  <si>
    <t>WIRE TYPE:INTL OUT DATE:150417 TIME:1320 ET TRN:2015041700254674 SERVICE REF:803317 BNF:PERZOV ADI LLC ID:10750038 BNF BK:BANK LEUMI L E-ISRAEL ID:LUMIILIT PMT DET:144234370 PRODUCT PAY MENT</t>
  </si>
  <si>
    <t>Online Banking transfer to CHK 9607 Confirmation# 1629131909</t>
  </si>
  <si>
    <t>Amazon Services DES:ACCSUKUS ID:LS3KLQMHYBYIRK8 INDN:Dean &amp; Tyler, INC CO ID:3980429507 CCD PMT INFO:payments.amazon.com ID#LS3KLQMHYBYIRK8</t>
  </si>
  <si>
    <t>Amazon Services DES:ACCSDEUS ID:MIQQZC5QSWA4I1O INDN:Dean &amp; Tyler, INC CO ID:4980429507 CCD PMT INFO:payments.amazon.com ID#MIQQZC5QSWA4I1O</t>
  </si>
  <si>
    <t>Online Banking transfer to CHK 9607 Confirmation# 2963926425</t>
  </si>
  <si>
    <t>PAYPAL DES:TRANSFER ID:4KEJ28RLUA2HE INDN:DEAN TYLER INC CO ID:PAYPALSD11 PPD</t>
  </si>
  <si>
    <t>BKOFAMERICA MOBILE 04/22 3347900675 DEPOSIT *MOBILE TX</t>
  </si>
  <si>
    <t>Online Banking transfer to CHK 9607 Confirmation# 2971861917</t>
  </si>
  <si>
    <t>WIRE TYPE:BOOK IN DATE:150423 TIME:1446 ET TRN:2015042300272599 SNDR REF:Bibby/Dean and T ORIG:BIBBY INTERNATIONAL TRADE ID:004426465270</t>
  </si>
  <si>
    <t>Online Banking transfer to CHK 9607 Confirmation# 3982479568</t>
  </si>
  <si>
    <t>Online Banking transfer from CHK 9607 Confirmation# 0289543369</t>
  </si>
  <si>
    <t>Online Banking transfer from CHK 9306 Confirmation# 0289545106</t>
  </si>
  <si>
    <t>BKOFAMERICA MOBILE 04/24 3348333710 DEPOSIT *MOBILE TX</t>
  </si>
  <si>
    <t>IRS DES:USATAXPYMT ID:227551466024568 INDN:DEAN &amp; TYLER INC CO ID:3387702000 CCD</t>
  </si>
  <si>
    <t>Amazon Services DES:ACCSFRUS ID:PO6N4Q1AAEUUM8M INDN:Dean &amp; Tyler, INC CO ID:5980429507 CCD PMT INFO:payments.amazon.com ID#PO6N4Q1AAEUUM8M</t>
  </si>
  <si>
    <t>Online Banking transfer to CHK 9306 Confirmation# 1617697905</t>
  </si>
  <si>
    <t>PAYPAL DES:TRANSFER ID:4KEJ28RZMT44U INDN:DEAN TYLER INC CO ID:PAYPALSD11 PPD</t>
  </si>
  <si>
    <t>AMAZON.COM DES:Marketplac ID:HROD4UBNQB1J67Q INDN:Dean &amp; Tyler, Inc CO ID:3215240102 CCD PMT INFO:payments.amazon.com ID#HROD4UBNQB1J67Q</t>
  </si>
  <si>
    <t>WIRE TYPE:BOOK IN DATE:150430 TIME:1148 ET TRN:2015043000287648 SNDR REF:Bibby/Dean and T ORIG:BIBBY INTERNATIONAL TRADE ID:004426465270</t>
  </si>
  <si>
    <t>WIRE TYPE:INTL OUT DATE:150430 TIME:1321 ET TRN:2015043000328330 SERVICE REF:251166 BNF:PERZOV ADI LLC ID:10750038 BNF BK:BANK LEUMI L E-ISRAEL ID:LUMIILIT PMT DET:145096208 FIRST HALF OF 04 27 TRANSFER</t>
  </si>
  <si>
    <t>Amazon Services DES:ACCSUKUS ID:PCLGN5QWKHEMPNH INDN:Dean &amp; Tyler, INC CO ID:3980429507 CCD PMT INFO:payments.amazon.com ID#PCLGN5QWKHEMPNH</t>
  </si>
  <si>
    <t>Amazon Services DES:ACCSDEUS ID:U5XVDQUPP7VZ07A INDN:Dean &amp; Tyler, INC CO ID:4980429507 CCD PMT INFO:payments.amazon.com ID#U5XVDQUPP7VZ07A</t>
  </si>
  <si>
    <t>PAYPAL DES:TRANSFER ID:4KEJ28S9Q2LHC INDN:DEAN TYLER INC CO ID:PAYPALSD11 PPD</t>
  </si>
  <si>
    <t>TRANSFER DEAN &amp; TYLER INC:Proteus Confirmation# 1674187332</t>
  </si>
  <si>
    <t>TRANSFER DEAN &amp; TYLER INC:Proteus Confirmation# 1674478795</t>
  </si>
  <si>
    <t>AUTHNET GATEWAY DES:BILLING ID:37943427 INDN:DEAN &amp; TYLER, INC CO ID:1870568569 CCD</t>
  </si>
  <si>
    <t>Online Banking payment to CRD 6466 Confirmation# 1684805357</t>
  </si>
  <si>
    <t>TRANSFER DEAN &amp; TYLER INC:Lissette Orbay Confirmation# 0184930789</t>
  </si>
  <si>
    <t>External transfer fee - 3 Day - 05/04/2015 Confirmation: 145339482</t>
  </si>
  <si>
    <t>External transfer fee - 3 Day - 05/04/2015 Confirmation: 145354410</t>
  </si>
  <si>
    <t>PAYPAL DES:TRANSFER ID:4KEJ28SHV4V7A INDN:DEAN TYLER INC CO ID:PAYPALSD11 PPD</t>
  </si>
  <si>
    <t>TX TLR transfer to CHK 9125 Banking Ctr MEDICAL CENTER #0000511 TX Confirmation# 2594399886</t>
  </si>
  <si>
    <t>UNITED SA FEDERA DES:UNITED SA ID:0000731849 INDN:KOGER KR849 CO ID:751103106 PPD</t>
  </si>
  <si>
    <t>WIRE TYPE:BOOK IN DATE:150508 TIME:1447 ET TRN:2015050800288662 SNDR REF:Bibby/Dean and T ORIG:BIBBY INTERNATIONAL TRADE ID:004426465270</t>
  </si>
  <si>
    <t>Online Banking transfer to CHK 9607 Confirmation# 3705958411</t>
  </si>
  <si>
    <t>Online Banking transfer to CHK 9306 Confirmation# 2610635705</t>
  </si>
  <si>
    <t>WIRE TYPE:INTL OUT DATE:150508 TIME:1334 ET TRN:2015050800263113 SERVICE REF:387555 BNF:PP KIT I PES ID:26008097553000 BNF BK:JOINT ST OCK COMMERCIAL ID:KHABUA2K/(CH3505 PMT DET:1457700 48 PATCHES ORDER 21 AND 22 GOODS</t>
  </si>
  <si>
    <t>Amazon Services DES:ACCSFRUS ID:EX06MRKTY6NW4ZA INDN:Dean &amp; Tyler, INC CO ID:5980429507 CCD PMT INFO:payments.amazon.com ID#EX06MRKTY6NW4ZA</t>
  </si>
  <si>
    <t>WIRE TYPE:INTL OUT DATE:150511 TIME:0522 ET TRN:2015051100001331 SERVICE REF:096072 BNF:PERZOV ADI LLC ID:10750038 BNF BK:BANK LEUMI L E-ISRAEL ID:LUMIILIT PMT DET:145795966 BEL AND ISR AEL PRODUCT PAYMENTS</t>
  </si>
  <si>
    <t>TRANSFER DEAN &amp; TYLER INC:Lissette Orbay Confirmation# 1646507546</t>
  </si>
  <si>
    <t>AMAZON.COM DES:Marketplac ID:KIV53M3M4D9B8AR INDN:Dean &amp; Tyler, Inc CO ID:3215240102 CCD PMT INFO:payments.amazon.com ID#KIV53M3M4D9B8AR</t>
  </si>
  <si>
    <t>PAYPAL DES:TRANSFER ID:4KEJ28T2Y2WXW INDN:DEAN TYLER INC CO ID:PAYPALSD11 PPD</t>
  </si>
  <si>
    <t>Online Banking transfer to CHK 9607 Confirmation# 2861184251</t>
  </si>
  <si>
    <t>Online Banking transfer to CHK 9607 Confirmation# 2863043699</t>
  </si>
  <si>
    <t>TRANSFER DEAN &amp; TYLER INC:Proteus Confirmation# 1663226376</t>
  </si>
  <si>
    <t>Online Banking transfer to CHK 9607 Confirmation# 0170385473</t>
  </si>
  <si>
    <t>External transfer fee - 3 Day - 05/14/2015 Confirmation: 146142846</t>
  </si>
  <si>
    <t>WIRE TYPE:BOOK IN DATE:150518 TIME:1429 ET TRN:2015051800301748 SNDR REF:Bibby/Dean and T ORIG:BIBBY INTERNATIONAL TRADE ID:004426465270</t>
  </si>
  <si>
    <t>Amazon Services DES:ACCSUKUS ID:SYHL28W7L0Q4HVO INDN:Dean &amp; Tyler, INC CO ID:3980429507 CCD PMT INFO:payments.amazon.com ID#SYHL28W7L0Q4HVO</t>
  </si>
  <si>
    <t>Amazon Services DES:ACCSDEUS ID:JHA6KWKZYNXJ06B INDN:Dean &amp; Tyler, INC CO ID:4980429507 CCD PMT INFO:payments.amazon.com ID#JHA6KWKZYNXJ06B</t>
  </si>
  <si>
    <t>WEBFILE TAX PYMT DES:DD ID:902/20852725 INDN:33311/12345/EDI/XML - CO ID:2146000311 CCD</t>
  </si>
  <si>
    <t>PAYPAL DES:TRANSFER ID:4KEJ28TBXGPXY INDN:DEAN TYLER INC CO ID:PAYPALSD11 PPD</t>
  </si>
  <si>
    <t>Online Banking transfer to CHK 9607 Confirmation# 3705878326</t>
  </si>
  <si>
    <t>TRANSFER DEAN &amp; TYLER INC:Lissette Orbay Confirmation# 1606359869</t>
  </si>
  <si>
    <t>WIRE TYPE:WIRE IN DATE: 150520 TIME:0716 ET TRN:2015052000139659 SEQ:052015574589/235579 ORIG:JUMBO CO.,LTD. ID:0024000049573 SND BK:DEUTSC HE BANK TRUST CO. AMERI ID:0103</t>
  </si>
  <si>
    <t>Online Banking transfer to CHK 9607 Confirmation# 2821825696</t>
  </si>
  <si>
    <t>WIRE TYPE:BOOK IN DATE:150522 TIME:1434 ET TRN:2015052200293546 SNDR REF:Bibby/Dean and T ORIG:BIBBY INTERNATIONAL TRADE ID:004426465270</t>
  </si>
  <si>
    <t>WIRE TYPE:INTL OUT DATE:150522 TIME:1048 ET TRN:2015052200209943 SERVICE REF:002279 BNF:PERZOV ADI LLC ID:10750038 BNF BK:BANK LEUMI L E-ISRAEL ID:LUMIILIT PMT DET:146678248 BEL AND ISR AEL PRODUCT PAYMENTS</t>
  </si>
  <si>
    <t>Online Banking transfer to CHK 9607 Confirmation# 1730730565</t>
  </si>
  <si>
    <t>Online Banking transfer to CHK 9306 Confirmation# 0134094728</t>
  </si>
  <si>
    <t>Online Banking transfer from CHK 9607 Confirmation# 0168936195</t>
  </si>
  <si>
    <t>Amazon Services DES:ACCSFRUS ID:KRZHAG23RHB6ULH INDN:Dean &amp; Tyler, INC CO ID:5980429507 CCD PMT INFO:payments.amazon.com ID#KRZHAG23RHB6ULH</t>
  </si>
  <si>
    <t>Online Banking transfer to CHK 9306 Confirmation# 0164391307</t>
  </si>
  <si>
    <t>Online Banking transfer to CHK 9607 Confirmation# 2966253981</t>
  </si>
  <si>
    <t>AMAZON.COM DES:Marketplac ID:VLMRMAA6FWOMNPT INDN:Dean &amp; Tyler, Inc CO ID:3215240102 CCD PMT INFO:payments.amazon.com ID#VLMRMAA6FWOMNPT</t>
  </si>
  <si>
    <t>PAYPAL DES:TRANSFER ID:4KEJ28TTYKKY8 INDN:DEAN TYLER INC CO ID:PAYPALSD11 PPD</t>
  </si>
  <si>
    <t>BKOFAMERICA MOBILE 05/27 3355606682 DEPOSIT *MOBILE TX</t>
  </si>
  <si>
    <t>BKOFAMERICA MOBILE 05/27 3355606862 DEPOSIT *MOBILE TX</t>
  </si>
  <si>
    <t>BKOFAMERICA MOBILE 05/27 3355606496 DEPOSIT *MOBILE TX</t>
  </si>
  <si>
    <t>WIRE TYPE:WIRE OUT DATE:150527 TIME:1318 ET TRN:2015052700279527 SERVICE REF:404545 BNF:PROTEUS ID:3085555851 BNF BK:JPMORGAN CHASE BA NK, N. ID:0002 PMT DET:146950488</t>
  </si>
  <si>
    <t>Online Banking transfer to CHK 9607 Confirmation# 0175025867</t>
  </si>
  <si>
    <t>TRANSFER DEAN &amp; TYLER INC:Lissette Orbay Confirmation# 0176733299</t>
  </si>
  <si>
    <t>Online Banking transfer to CHK 9607 Confirmation# 1782580471</t>
  </si>
  <si>
    <t>AMAZON.COM620762 DES:Misc. Paym ID:62253066D INDN:DEAN AND TYLER CO ID:9215240102 CCD PMT INFO:Amazon.com Payments ID#24388592</t>
  </si>
  <si>
    <t>Amazon Services DES:ACCSUKUS ID:JXBIRCIWG82ZMGQ INDN:Dean &amp; Tyler, INC CO ID:3980429507 CCD PMT INFO:payments.amazon.com ID#JXBIRCIWG82ZMGQ</t>
  </si>
  <si>
    <t>Amazon Services DES:ACCSDEUS ID:CNNBEHPLWEYRIVJ INDN:Dean &amp; Tyler, INC CO ID:4980429507 CCD PMT INFO:payments.amazon.com ID#CNNBEHPLWEYRIVJ</t>
  </si>
  <si>
    <t>Online Banking transfer to CHK 9607 Confirmation# 2519472790</t>
  </si>
  <si>
    <t>Online Banking transfer to CHK 9607 Confirmation# 2519497503</t>
  </si>
  <si>
    <t>Online Banking payment to CRD 6466 Confirmation# 0519505715</t>
  </si>
  <si>
    <t>PAYPAL DES:TRANSFER ID:4KEJ28U8ZY86S INDN:DEAN TYLER INC CO ID:PAYPALSD11 PPD</t>
  </si>
  <si>
    <t>CITI CARD ONLINE DES:PAYMENT ID:121712046112880 INDN:TIMOFEY TROFIMENKOV CO ID:CITICTP WEB</t>
  </si>
  <si>
    <t>AUTHNET GATEWAY DES:BILLING ID:38287964 INDN:DEAN &amp; TYLER, INC CO ID:1870568569 CCD</t>
  </si>
  <si>
    <t>Online Banking transfer to CHK 9607 Confirmation# 3836296985</t>
  </si>
  <si>
    <t>Online Banking transfer to CHK 9607 Confirmation# 3853195466</t>
  </si>
  <si>
    <t>PAYPAL DES:TRANSFER ID:4KEJ28UHVQKGL INDN:DEAN TYLER INC CO ID:PAYPALSD11 PPD</t>
  </si>
  <si>
    <t>Amazon Services DES:ACCSFRUS ID:WDUT8AMIFS4QB9H INDN:Dean &amp; Tyler, INC CO ID:5980429507 CCD PMT INFO:payments.amazon.com ID#WDUT8AMIFS4QB9H</t>
  </si>
  <si>
    <t>WIRE TYPE:BOOK IN DATE:150609 TIME:1433 ET TRN:2015060900261215 SNDR REF:Bibby/Dean and T ORIG:BIBBY INTERNATIONAL TRADE ID:004426465270</t>
  </si>
  <si>
    <t>WIRE TYPE:INTL OUT DATE:150609 TIME:1457 ET TRN:2015060900269279 SERVICE REF:379535 BNF:OOO GLOBAL WORK SOLUTION ID:3012373385017 BNF BK:VTB BANK (BELARUS) ID:SLANBY22/(CH3770 PMT DET:147958742 BELARUS ORDERS GOODS</t>
  </si>
  <si>
    <t>TRANSFER DEAN &amp; TYLER INC:Lissette Orbay Confirmation# 0287643151</t>
  </si>
  <si>
    <t>AMAZON.COM DES:Marketplac ID:W6I7ZYDB1E0S23M INDN:Dean &amp; Tyler, Inc CO ID:3215240102 CCD PMT INFO:payments.amazon.com ID#W6I7ZYDB1E0S23M</t>
  </si>
  <si>
    <t>TRANSFER DEAN &amp; TYLER INC:Timofey Trofimenkov Confirmation# 3897000149</t>
  </si>
  <si>
    <t>IRS DES:USATAXPYMT ID:227556166060086 INDN:DEAN &amp; TYLER INC CO ID:3387702000 CCD</t>
  </si>
  <si>
    <t>TX TLR cash withdrawal from CHK 9319 Banking Ctr MEDICAL CENTER #0000511 TX Confirmation# 3804103227</t>
  </si>
  <si>
    <t>WIRE TYPE:BOOK IN DATE:150612 TIME:1502 ET TRN:2015061200293118 SNDR REF:Bibby/Dean and T ORIG:BIBBY INTERNATIONAL TRADE ID:004426465270</t>
  </si>
  <si>
    <t>WIRE TYPE:INTL OUT DATE:150615 TIME:1817 ET TRN:2015061200353311 SERVICE REF:226184 BNF:PERZOV ADI LLC ID:10750038 BNF BK:BANK LEUMI L E-ISRAEL ID:LUMIILIT PMT DET:148225152 BELARUS AND ISRAEL ORDERS</t>
  </si>
  <si>
    <t>Amazon Services DES:ACCSDEUS ID:TMVGXWPGAZ9HU7W INDN:Dean &amp; Tyler, INC CO ID:4980429507 CCD PMT INFO:payments.amazon.com ID#TMVGXWPGAZ9HU7W</t>
  </si>
  <si>
    <t>Amazon Services DES:ACCSUKUS ID:DP19CNDGJW33SBN INDN:Dean &amp; Tyler, INC CO ID:3980429507 CCD PMT INFO:payments.amazon.com ID#DP19CNDGJW33SBN</t>
  </si>
  <si>
    <t>TRANSFER DEAN &amp; TYLER INC:Proteus Confirmation# 1637189660</t>
  </si>
  <si>
    <t>Online Banking transfer to CHK 9306 Confirmation# 0140573528</t>
  </si>
  <si>
    <t>Online Banking transfer to CHK 9607 Confirmation# 0140746296</t>
  </si>
  <si>
    <t>Online Banking transfer from CHK 9319 Confirmation# 2748103860</t>
  </si>
  <si>
    <t>Check 1069</t>
  </si>
  <si>
    <t>Check 1070</t>
  </si>
  <si>
    <t>9607 (INC) pays 0592 (LLC) Service Fee</t>
  </si>
  <si>
    <t>Online Banking transfer from CHK 9306 Confirmation# 0456642694</t>
  </si>
  <si>
    <t>Check 1071</t>
  </si>
  <si>
    <t>Online Banking transfer from CHK 9319 Confirmation# 3965720447</t>
  </si>
  <si>
    <t>Check 1072</t>
  </si>
  <si>
    <t>Steve Cook, CPA</t>
  </si>
  <si>
    <t>Online Banking transfer from CHK 9319 Confirmation# 2934681190</t>
  </si>
  <si>
    <t>Online Banking transfer from CHK 9319 Confirmation# 2943898591</t>
  </si>
  <si>
    <t>Online Banking transfer to CHK 9319 Confirmation# 1643938841</t>
  </si>
  <si>
    <t>Online Banking transfer from CHK 9319 Confirmation# 3868231262</t>
  </si>
  <si>
    <t>CHECKCARD 0116 ROBINSON WINDWORD SPOKANE WA 85258825018900018400011 CKCD 5137 5348750000735209</t>
  </si>
  <si>
    <t>Online Banking transfer from CHK 9319 Confirmation# 0494091178</t>
  </si>
  <si>
    <t>Customer Withdrawal Image</t>
  </si>
  <si>
    <t>Kristina's signature, no description</t>
  </si>
  <si>
    <t>Check 1073</t>
  </si>
  <si>
    <t>AMERICAN EXPRESS DES:ACH Pmt ID:W9886 INDN:KRISTINA KOGER CO ID:1133133497 WEB</t>
  </si>
  <si>
    <t>Online Banking transfer from CHK 9319 Confirmation# 0404798472</t>
  </si>
  <si>
    <t>AMERICAN EXPRESS DES:ACH Pmt ID:W4748 INDN:KRISTINA KOGER CO ID:1133133497 WEB</t>
  </si>
  <si>
    <t>TX TLR transfer Banking Ctr MEDICAL CENTER #0000511 TX Confirmation# 0446735803</t>
  </si>
  <si>
    <t>Check 1075</t>
  </si>
  <si>
    <t>Check 1029</t>
  </si>
  <si>
    <t>Microchip Café</t>
  </si>
  <si>
    <t>Check 1076</t>
  </si>
  <si>
    <t>TX TLR transfer Banking Ctr 1604 - BANDERA #0000409 TX Confirmation# 1507541012</t>
  </si>
  <si>
    <t>Check 1077</t>
  </si>
  <si>
    <t>BKOFAMERICA ATM 02/05 #000001547 WITHDRWL BANDERA FESTIVAL SAN ANTONIO TX CKCD 5348750000735209</t>
  </si>
  <si>
    <t>Check 1082</t>
  </si>
  <si>
    <t>Check 1059</t>
  </si>
  <si>
    <t>OVERDRAFT ITEM FEE FOR ACTIVITY OF 02-12 CHECK #0000001059 POSTING DATE 02-12-15 POSTING SEQ 00001</t>
  </si>
  <si>
    <t>Online Banking transfer from CHK 9319 Confirmation# 0284711632</t>
  </si>
  <si>
    <t>Online Banking transfer from CHK 9319 Confirmation# 2620895804</t>
  </si>
  <si>
    <t>Check 1079</t>
  </si>
  <si>
    <t>OVERDRAFT ITEM FEE FOR ACTIVITY OF 02-23 CHECK #0000001079 POSTING DATE 02-23-15 POSTING SEQ 00001</t>
  </si>
  <si>
    <t>Online Banking transfer from CHK 9319 Confirmation# 2981419795</t>
  </si>
  <si>
    <t>Online Banking transfer from CHK 9319 Confirmation# 2981425568</t>
  </si>
  <si>
    <t>CHECKCARD 0223 HM REVENUE &amp; CUST LONDON 55184225054870556971501 CKCD 9399 5348750000735209</t>
  </si>
  <si>
    <t>CHECKCARD 0223 HM REVENUE &amp; CUST LONDON 55184225054870556971501 CKCD 9399 5348750000735209 INTERNATIONAL TRANSACTION FEE</t>
  </si>
  <si>
    <t>Online Banking transfer from CHK 9319 Confirmation# 2888794497</t>
  </si>
  <si>
    <t>Check 1080</t>
  </si>
  <si>
    <t>Marc jacobs payment</t>
  </si>
  <si>
    <t>Check 1078</t>
  </si>
  <si>
    <t>Check 1085</t>
  </si>
  <si>
    <t>Online Banking transfer from CHK 9319 Confirmation# 3893781613</t>
  </si>
  <si>
    <t>Check 1081</t>
  </si>
  <si>
    <t>Online Banking transfer from CHK 9319 Confirmation# 0209256884</t>
  </si>
  <si>
    <t>Online Banking transfer from CHK 9319 Confirmation# 3760689613</t>
  </si>
  <si>
    <t>Online Banking transfer from CHK 9319 Confirmation# 1679143922</t>
  </si>
  <si>
    <t>Online Banking transfer from CHK 9306 Confirmation# 3979148114</t>
  </si>
  <si>
    <t>AMERICAN EXPRESS DES:ACH Pmt ID:W7420 INDN:KRISTINA KOGER CO ID:1133133497 WEB</t>
  </si>
  <si>
    <t>Online Banking transfer from CHK 9319 Confirmation# 3714072326</t>
  </si>
  <si>
    <t>Check 1086</t>
  </si>
  <si>
    <t>Global Pet Fund</t>
  </si>
  <si>
    <t>AMERICAN EXPRESS DES:ACH Pmt ID:W3814 INDN:KRISTINA KOGER CO ID:1133133497 WEB</t>
  </si>
  <si>
    <t>Online Banking transfer to CHK 9306 Confirmation# 0230513329</t>
  </si>
  <si>
    <t>Check 1088</t>
  </si>
  <si>
    <t>Online Banking transfer from CHK 9319 Confirmation# 0299166610</t>
  </si>
  <si>
    <t>WIRE TYPE:INTL OUT DATE:150402 TIME:1227 ET TRN:2015040200246398 SERVICE REF:893294 BNF:PERZOV ADI LLC ID:10750038 BNF BK:BANK LEUMI L E-ISRAEL ID:LUMIILIT PMT DET:143187264 BELARUS AND ISRAEL ORDERS</t>
  </si>
  <si>
    <t>Online Banking transfer from CHK 9319 Confirmation# 0234156670</t>
  </si>
  <si>
    <t>Online Banking transfer from CHK 9319 Confirmation# 3734131017</t>
  </si>
  <si>
    <t>Online Banking transfer to CHK 9319 Confirmation# 3734912980</t>
  </si>
  <si>
    <t>TRANSFER DEAN &amp; TYLER INC:Proteus Confirmation# 0236125665</t>
  </si>
  <si>
    <t>Check 1090</t>
  </si>
  <si>
    <t>Check 1092</t>
  </si>
  <si>
    <t>KT Alchemy</t>
  </si>
  <si>
    <t>AMERICAN EXPRESS DES:ACH Pmt ID:W9718 INDN:KRISTINA KOGER CO ID:1133133497 WEB</t>
  </si>
  <si>
    <t>External transfer fee - 3 Day - 04/06/2015 Confirmation: 143445226</t>
  </si>
  <si>
    <t>Check 1087</t>
  </si>
  <si>
    <t>Tanna Rogan</t>
  </si>
  <si>
    <t>Online Banking transfer from CHK 9319 Confirmation# 4069685441</t>
  </si>
  <si>
    <t>Check 1091</t>
  </si>
  <si>
    <t>Online Banking transfer from CHK 9319 Confirmation# 1620226692</t>
  </si>
  <si>
    <t>VL741011000000 04/16 #000003849 WITHDRWL Cardtronics CCS1 SAN ANTONIO TX CKCD 5348750000735209</t>
  </si>
  <si>
    <t>VL741011000000 04/16 #000003849 WITHDRWL Cardtronics CCS1 SAN ANTONIO TX FEE CKCD 5348750000735209</t>
  </si>
  <si>
    <t>Online Banking transfer from CHK 9319 Confirmation# 1629131909</t>
  </si>
  <si>
    <t>AMERICAN EXPRESS DES:ACH Pmt ID:W5426 INDN:KRISTINA KOGER CO ID:1133133497 WEB</t>
  </si>
  <si>
    <t>CHECKCARD 0416 Alchemy SAN ANTONIO TX 85544025107980002431522 CKCD 5812 5348750000735209</t>
  </si>
  <si>
    <t>Check 1094</t>
  </si>
  <si>
    <t>West China Tea Company</t>
  </si>
  <si>
    <t>Check 1096</t>
  </si>
  <si>
    <t>OVERDRAFT ITEM FEE FOR ACTIVITY OF 04-20 CHECK #0000001096 POSTING DATE 04-20-15 POSTING SEQ 00003</t>
  </si>
  <si>
    <t>Online Banking transfer from CHK 9319 Confirmation# 2963926425</t>
  </si>
  <si>
    <t>Check 1093</t>
  </si>
  <si>
    <t>Online Banking transfer from CHK 9319 Confirmation# 2971861917</t>
  </si>
  <si>
    <t>BKOFAMERICA MOBILE 04/22 3347896926 DEPOSIT *MOBILE TX</t>
  </si>
  <si>
    <t>Check 1095</t>
  </si>
  <si>
    <t>AMERICAN EXPRESS DES:ACH Pmt ID:W4234 INDN:KRISTINA KOGER CO ID:1133133497 WEB</t>
  </si>
  <si>
    <t>Online Banking transfer from CHK 9319 Confirmation# 3982479568</t>
  </si>
  <si>
    <t>Online Banking transfer to CHK 9319 Confirmation# 0289543369</t>
  </si>
  <si>
    <t>AMERICAN EXPRESS DES:ACH Pmt ID:W3108 INDN:KRISTINA KOGER CO ID:1133133497 WEB</t>
  </si>
  <si>
    <t>BKOFAMERICA MOBILE 04/28 3349054363 DEPOSIT *MOBILE TX</t>
  </si>
  <si>
    <t>Check 1097</t>
  </si>
  <si>
    <t>Kathy DeMaio</t>
  </si>
  <si>
    <t>Check 1089</t>
  </si>
  <si>
    <t>Check 1098</t>
  </si>
  <si>
    <t>OVERDRAFT ITEM FEE FOR ACTIVITY OF 05-06 CHECK #0000001089 POSTING DATE 05-06-15 POSTING SEQ 00001</t>
  </si>
  <si>
    <t>OVERDRAFT ITEM FEE FOR ACTIVITY OF 05-06 CHECK #0000001098 POSTING DATE 05-06-15 POSTING SEQ 00002</t>
  </si>
  <si>
    <t>Online Banking transfer from CHK 9319 Confirmation# 3705958411</t>
  </si>
  <si>
    <t>Check 1099</t>
  </si>
  <si>
    <t>Leslie Loughmiller</t>
  </si>
  <si>
    <t>Check 1103</t>
  </si>
  <si>
    <t>NSF: RETURNED ITEM FEE FOR ACTIVITY OF 05-13 CHECK #0000001103 POSTING DATE 05-13-15 POSTING SEQ 00002</t>
  </si>
  <si>
    <t>RETURN OF POSTED CHECK / ITEM (RECEIVED ON 05-13) CHECK #0000001103</t>
  </si>
  <si>
    <t>Online Banking transfer from CHK 9319 Confirmation# 2861184251</t>
  </si>
  <si>
    <t>Online Banking transfer from CHK 9319 Confirmation# 2863043699</t>
  </si>
  <si>
    <t>Online Banking transfer from CHK 9319 Confirmation# 0170385473</t>
  </si>
  <si>
    <t>AMERICAN EXPRESS DES:ACH Pmt ID:W6166 INDN:KRISTINA KOGER CO ID:1133133497 WEB</t>
  </si>
  <si>
    <t>Online Banking transfer from CHK 9319 Confirmation# 3705878326</t>
  </si>
  <si>
    <t>CHECKCARD 0519 ROBINSON WINDWORD SPOKANE WA 85258825140900010300020 CKCD 5137 5348750000735209</t>
  </si>
  <si>
    <t>Check 1107</t>
  </si>
  <si>
    <t>OVERDRAFT ITEM FEE FOR ACTIVITY OF 05-20 CHECK #0000001107 POSTING DATE 05-20-15 POSTING SEQ 00002</t>
  </si>
  <si>
    <t>Online Banking transfer from CHK 9319 Confirmation# 2821825696</t>
  </si>
  <si>
    <t>Online Banking transfer from CHK 9319 Confirmation# 1730730565</t>
  </si>
  <si>
    <t>CHASE 05/22 #000276347 WITHDRWL 201 FM 685 PFLUGERVILLE TX CKCD 5348750000735209</t>
  </si>
  <si>
    <t>AMERICAN EXPRESS DES:ACH Pmt ID:W5778 INDN:KRISTINA KOGER CO ID:1133133497 WEB</t>
  </si>
  <si>
    <t>CHASE 05/22 #000276347 WITHDRWL 201 FM 685 PFLUGERVILLE TX FEE CKCD 5348750000735209</t>
  </si>
  <si>
    <t>Online Banking transfer from CHK 9319 Confirmation# 2966253981</t>
  </si>
  <si>
    <t>Online Banking transfer to CHK 9319 Confirmation# 0168936195</t>
  </si>
  <si>
    <t>AMERICAN EXPRESS DES:ACH Pmt ID:W5686 INDN:KRISTINA KOGER CO ID:1133133497 WEB</t>
  </si>
  <si>
    <t>Online Banking transfer from CHK 9319 Confirmation# 0175025867</t>
  </si>
  <si>
    <t>Check 1106</t>
  </si>
  <si>
    <t>AMERICAN EXPRESS DES:ACH Pmt ID:W5784 INDN:KRISTINA KOGER CO ID:1133133497 WEB</t>
  </si>
  <si>
    <t>NSF: RETURNED ITEM FEE FOR ACTIVITY OF 05-27 ELECTRONIC TRANSACTION POSTING DATE 05-27-15 POSTING SEQ 00003</t>
  </si>
  <si>
    <t>RETURN OF POSTED CHECK / ITEM (RECEIVED ON 05-27) ELECTRONIC TRANSACTION</t>
  </si>
  <si>
    <t>Online Banking transfer from CHK 9319 Confirmation# 1782580471</t>
  </si>
  <si>
    <t>Online Banking transfer from CHK 9306 Confirmation# 3982582877</t>
  </si>
  <si>
    <t>Online Banking transfer from CHK 9319 Confirmation# 2519472790</t>
  </si>
  <si>
    <t>Online Banking transfer from CHK 9319 Confirmation# 2519497503</t>
  </si>
  <si>
    <t>CHECKCARD 0528 VIETNAM MARKET - SAN ANTONIO TX 55421355149176782766086 CKCD 5499 5348750000735209</t>
  </si>
  <si>
    <t>Check 1108</t>
  </si>
  <si>
    <t>CHECKCARD 0531 SQ *SENSATIONAL S San Antonio TX 55432865152000902832322 CKCD 5814 5348750000735209</t>
  </si>
  <si>
    <t>Check 1105</t>
  </si>
  <si>
    <t>AMERICAN EXPRESS DES:ACH Pmt ID:W0696 INDN:KRISTINA KOGER CO ID:1133133497 WEB</t>
  </si>
  <si>
    <t>Online Banking transfer from CHK 9319 Confirmation# 3836296985</t>
  </si>
  <si>
    <t>TX TLR cash withdrawal from CHK 9607 Banking Ctr MEDICAL CENTER #0000511 TX Confirmation# 2836528053</t>
  </si>
  <si>
    <t>Online Banking transfer from CHK 9319 Confirmation# 3853195466</t>
  </si>
  <si>
    <t>BKOFAMERICA MOBILE 06/05 3357777213 DEPOSIT *MOBILE TX</t>
  </si>
  <si>
    <t>BKOFAMERICA MOBILE 06/05 3357777642 DEPOSIT *MOBILE TX</t>
  </si>
  <si>
    <t>BKOFAMERICA MOBILE 06/05 3357777448 DEPOSIT *MOBILE TX</t>
  </si>
  <si>
    <t>Check 1109</t>
  </si>
  <si>
    <t>Check 1110</t>
  </si>
  <si>
    <t>THE KOROVA 06/08 #000263666 WITHDRWL 107 E MARTIN STRE SAN ANTONIO TX CKCD 5348750000735209</t>
  </si>
  <si>
    <t>Check 1104</t>
  </si>
  <si>
    <t>THE KOROVA 06/08 #000263666 WITHDRWL 107 E MARTIN STRE SAN ANTONIO TX FEE CKCD 5348750000735209</t>
  </si>
  <si>
    <t>BKOFAMERICA MOBILE 06/09 3358692994 DEPOSIT *MOBILE TX</t>
  </si>
  <si>
    <t>Online Banking transfer from CHK 9319 Confirmation# 0140746296</t>
  </si>
  <si>
    <t>Online Banking transfer to CHK 9306 Confirmation# 2940571106</t>
  </si>
  <si>
    <t>Online Banking transfer to CHK 9306 Confirmation# 1640721678</t>
  </si>
  <si>
    <t>PAYPAL DES:TRANSFER ID:55M228JQNQX42 INDN:DEAN TYLER LLC CO ID:PAYPALSD11 PPD</t>
  </si>
  <si>
    <t>PAYPAL DES:TRANSFER ID:55M228JRM58FC INDN:DEAN TYLER LLC CO ID:PAYPALSD11 PPD</t>
  </si>
  <si>
    <t>BKOFAMERICA MOBILE 01/05 3325428894 DEPOSIT *MOBILE VA</t>
  </si>
  <si>
    <t>TRANSFER DEAN &amp; TYLER, LLC:Lissette Orbay Confirmation# 1645926910</t>
  </si>
  <si>
    <t>TRANSFER DEAN &amp; TYLER, LLC:Emily Orbay Confirmation# 0445934827</t>
  </si>
  <si>
    <t>WIRE TYPE:BOOK OUT DATE:150105 TIME:0704 ET TRN:2015010500165551 RELATED REF:136995910 BNF:MARYNA MIESHKOVA ID:483016499484</t>
  </si>
  <si>
    <t>AUTHNET GATEWAY DES:BILLING ID:36598387 INDN:DEAN &amp; TYLER, LLC CO ID:1870568569 CCD</t>
  </si>
  <si>
    <t>PAYPAL DES:TRANSFER ID:55M228JYVN92U INDN:DEAN TYLER LLC CO ID:PAYPALSD11 PPD</t>
  </si>
  <si>
    <t>TRANSFER DEAN &amp; TYLER, LLC:Emily Orbay Confirmation# 0407130349</t>
  </si>
  <si>
    <t>TRANSFER DEAN &amp; TYLER, LLC:Lissette Orbay Confirmation# 1607131554</t>
  </si>
  <si>
    <t>CREDIT 0</t>
  </si>
  <si>
    <t>PAYPAL DES:TRANSFER ID:55M228KTZJYWN INDN:DEAN TYLER LLC CO ID:PAYPALSD11 PPD</t>
  </si>
  <si>
    <t>TRANSFER DEAN &amp; TYLER, LLC:Maryna Mieshkova Confirmation# 3876563507</t>
  </si>
  <si>
    <t>TRANSFER DEAN &amp; TYLER, LLC:Emily Orbay Confirmation# 0476564325</t>
  </si>
  <si>
    <t>TRANSFER DEAN &amp; TYLER, LLC:Lissette Orbay Confirmation# 3876564356</t>
  </si>
  <si>
    <t>BKOFAMERICA MOBILE 01/22 3328890694 DEPOSIT *MOBILE VA</t>
  </si>
  <si>
    <t>TRANSFER DEAN &amp; TYLER, LLC:Emily Orbay Confirmation# 0428148519</t>
  </si>
  <si>
    <t>TRANSFER DEAN &amp; TYLER, LLC:Lissette Orbay Confirmation# 0428149489</t>
  </si>
  <si>
    <t>PAYPAL DES:TRANSFER ID:55M228L8ADUBS INDN:DEAN TYLER LLC CO ID:PAYPALSD11 PPD</t>
  </si>
  <si>
    <t>WIRE TYPE:BOOK IN DATE:150202 TIME:1048 ET TRN:2015020200255429 SNDR REF:138924100 ORIG:DEAN &amp; TYLER INC ID:586031239319</t>
  </si>
  <si>
    <t>PAYPAL DES:TRANSFER ID:55M228LGUHSWA INDN:DEAN TYLER LLC CO ID:PAYPALSD11 PPD</t>
  </si>
  <si>
    <t>TRANSFER DEAN &amp; TYLER, LLC:Lissette Orbay Confirmation# 1589212519</t>
  </si>
  <si>
    <t>TRANSFER DEAN &amp; TYLER, LLC:Emily Orbay Confirmation# 2889216934</t>
  </si>
  <si>
    <t>TRANSFER DEAN &amp; TYLER, LLC:Maryna Mieshkova Confirmation# 0189220873</t>
  </si>
  <si>
    <t>Check 8888</t>
  </si>
  <si>
    <t>AUTHNET GATEWAY DES:BILLING ID:36863686 INDN:DEAN &amp; TYLER, LLC CO ID:1870568569 CCD</t>
  </si>
  <si>
    <t>MARC JACOBS INTE DES:5646259850 ID:5646259850 INDN:DEAN &amp; TYLER LLC CO ID:1133923957 CCD</t>
  </si>
  <si>
    <t>TRANSFER DEAN &amp; TYLER, LLC:Emily Orbay Confirmation# 0248967610</t>
  </si>
  <si>
    <t>TRANSFER DEAN &amp; TYLER, LLC:Lissette Orbay Confirmation# 1648969588</t>
  </si>
  <si>
    <t>CARDMEMBER SERV DES:WEB PYMT ID:***********5165 INDN:KOGER,KRISTINA R CO ID:5911111111 WEB</t>
  </si>
  <si>
    <t>BARCLAYCARD US DES:CREDITCARD ID:279097002 INDN:KRISTINA KOGER CO ID:2510407970 WEB</t>
  </si>
  <si>
    <t>COLONIAL SAVINGS DES:MRTG PMNT ID:00731849 INDN:KRISTINA R KOGER CO ID:9311972238 PPD</t>
  </si>
  <si>
    <t>PAYPAL DES:TRANSFER ID:55M228M5KTCXW INDN:DEAN TYLER LLC CO ID:PAYPALSD11 PPD</t>
  </si>
  <si>
    <t>TRANSFER DEAN &amp; TYLER, LLC:Maryna Mieshkova Confirmation# 1618677195</t>
  </si>
  <si>
    <t>TRANSFER DEAN &amp; TYLER, LLC:Lissette Orbay Confirmation# 4018677724</t>
  </si>
  <si>
    <t>TRANSFER DEAN &amp; TYLER, LLC:Emily Orbay Confirmation# 0218678599</t>
  </si>
  <si>
    <t>PAYPAL DES:TRANSFER ID:55M228MLBLXCC INDN:DEAN TYLER LLC CO ID:PAYPALSD11 PPD</t>
  </si>
  <si>
    <t>AMERICAN EXPRESS DES:ACH Pmt ID:W2926 INDN:KRISTINA KOGER CO ID:1133133497 WEB</t>
  </si>
  <si>
    <t>TRANSFER DEAN &amp; TYLER, LLC:Proteus Consulting Confirmation# 1669678094</t>
  </si>
  <si>
    <t>Online Banking payment to CRD 3836 Confirmation# 3874428101</t>
  </si>
  <si>
    <t>TRANSFER DEAN &amp; TYLER, LLC:Lissette Orbay Confirmation# 1678392626</t>
  </si>
  <si>
    <t>TRANSFER DEAN &amp; TYLER, LLC:Emily Orbay Confirmation# 0278393370</t>
  </si>
  <si>
    <t>TRANSFER DEAN &amp; TYLER, LLC:Krisina Koger Confirmation# 0181692580</t>
  </si>
  <si>
    <t>External transfer fee - 3 Day - 02/23/2015 Confirmation: 140264008</t>
  </si>
  <si>
    <t>WIRE TYPE:BOOK IN DATE:150302 TIME:1058 ET TRN:2015030200277637 SNDR REF:140854996 ORIG:DEAN &amp; TYLER INC ID:586031239319</t>
  </si>
  <si>
    <t>TRANSFER DEAN &amp; TYLER, LLC:Emily Orbay Confirmation# 1531203241</t>
  </si>
  <si>
    <t>TRANSFER DEAN &amp; TYLER, LLC:Lissette Orbay Confirmation# 1531210423</t>
  </si>
  <si>
    <t>TRANSFER DEAN &amp; TYLER, LLC:Maryna Mieshkova Confirmation# 0231215171</t>
  </si>
  <si>
    <t>AUTHNET GATEWAY DES:BILLING ID:37111028 INDN:DEAN &amp; TYLER, LLC CO ID:1870568569 CCD</t>
  </si>
  <si>
    <t>PAYPAL DES:TRANSFER ID:55M228NFEHJ8S INDN:DEAN TYLER LLC CO ID:PAYPALSD11 PPD</t>
  </si>
  <si>
    <t>BKOFAMERICA MOBILE 03/04 3337338439 DEPOSIT *MOBILE VA</t>
  </si>
  <si>
    <t>Adjustment/Correction Of Posted Item</t>
  </si>
  <si>
    <t>Online Banking payment to CRD 3836 Confirmation# 4247798265</t>
  </si>
  <si>
    <t>TRANSFER DEAN &amp; TYLER, LLC:Emily Orbay Confirmation# 0290663815</t>
  </si>
  <si>
    <t>TRANSFER DEAN &amp; TYLER, LLC:Lissette Orbay Confirmation# 0290664603</t>
  </si>
  <si>
    <t>PAYPAL DES:TRANSFER ID:55M228NTQFVPN INDN:DEAN TYLER LLC CO ID:PAYPALSD11 PPD</t>
  </si>
  <si>
    <t>TRANSFER DEAN &amp; TYLER, LLC:Emily Orbay Confirmation# 1651197226</t>
  </si>
  <si>
    <t>TRANSFER DEAN &amp; TYLER, LLC:Maryna Mieshkova Confirmation# 0251197469</t>
  </si>
  <si>
    <t>TRANSFER DEAN &amp; TYLER, LLC:Lissette Orbay Confirmation# 1651198733</t>
  </si>
  <si>
    <t>PAYPAL DES:TRANSFER ID:55M228PA47TP4 INDN:DEAN TYLER LLC CO ID:PAYPALSD11 PPD</t>
  </si>
  <si>
    <t>TRANSFER DEAN &amp; TYLER, LLC:Lissette Orbay Confirmation# 1614455153</t>
  </si>
  <si>
    <t>TRANSFER DEAN &amp; TYLER, LLC:Emily Orbay Confirmation# 1614461861</t>
  </si>
  <si>
    <t>PAYPAL DES:TRANSFER ID:55M228Q3AV4EY INDN:DEAN TYLER LLC CO ID:PAYPALSD11 PPD</t>
  </si>
  <si>
    <t>Online Banking payment to CRD 3836 Confirmation# 0175512233</t>
  </si>
  <si>
    <t>TRANSFER DEAN &amp; TYLER, LLC:Lissette Orbay Confirmation# 1675521144</t>
  </si>
  <si>
    <t>TRANSFER DEAN &amp; TYLER, LLC:Emily Orbay Confirmation# 1675536872</t>
  </si>
  <si>
    <t>BKOFAMERICA MOBILE 03/31 3343030441 DEPOSIT *MOBILE VA</t>
  </si>
  <si>
    <t>BKOFAMERICA MOBILE 03/31 3342951642 DEPOSIT *MOBILE VA</t>
  </si>
  <si>
    <t>BKOFAMERICA MOBILE 04/01 3343185489 DEPOSIT *MOBILE VA</t>
  </si>
  <si>
    <t>TRANSFER DEAN &amp; TYLER, LLC:Maryna Mieshkova Confirmation# 0190166856</t>
  </si>
  <si>
    <t>AUTHNET GATEWAY DES:BILLING ID:37627861 INDN:DEAN &amp; TYLER, LLC CO ID:1870568569 CCD</t>
  </si>
  <si>
    <t>TRANSFER DEAN &amp; TYLER, LLC:Lissette Orbay Confirmation# 1634935461</t>
  </si>
  <si>
    <t>PAYPAL DES:TRANSFER ID:55M228QN6G8XL INDN:DEAN TYLER LLC CO ID:PAYPALSD11 PPD</t>
  </si>
  <si>
    <t>BKOFAMERICA MOBILE 04/09 3345163065 DEPOSIT *MOBILE VA</t>
  </si>
  <si>
    <t>TRANSFER DEAN &amp; TYLER, LLC:Lissette Orbay Confirmation# 1602841913</t>
  </si>
  <si>
    <t>TRANSFER DEAN &amp; TYLER, LLC:Lissette Orbay Confirmation# 0271788005</t>
  </si>
  <si>
    <t>PAYPAL DES:TRANSFER ID:55M228RLU7LM2 INDN:DEAN TYLER LLC CO ID:PAYPALSD11 PPD</t>
  </si>
  <si>
    <t>AMERICAN EXPRESS DES:ACH Pmt ID:W6722 INDN:KRISTINA KOGER CO ID:1133133497 WEB</t>
  </si>
  <si>
    <t>DEBIT ADJUSTMENT DUPLICATE ITEM Reversing deposit made on 04/01/15 as duplicate it em. Ref # R3 921524 FDES NTX 0007167 971011</t>
  </si>
  <si>
    <t>PAYPAL DES:TRANSFER ID:55M228RZMUN4L INDN:DEAN TYLER LLC CO ID:PAYPALSD11 PPD</t>
  </si>
  <si>
    <t>TRANSFER DEAN &amp; TYLER, LLC:Lissette Orbay Confirmation# 1642496522</t>
  </si>
  <si>
    <t>TRANSFER DEAN &amp; TYLER, LLC:Maryna Mieshkova Confirmation# 1750583933</t>
  </si>
  <si>
    <t>PAYPAL DES:TRANSFER ID:55M228S9PVUFQ INDN:DEAN TYLER LLC CO ID:PAYPALSD11 PPD</t>
  </si>
  <si>
    <t>AUTHNET GATEWAY DES:BILLING ID:37930393 INDN:DEAN &amp; TYLER, LLC CO ID:1870568569 CCD</t>
  </si>
  <si>
    <t>Online Banking payment to CRD 3836 Confirmation# 0184830276</t>
  </si>
  <si>
    <t>PAYPAL DES:TRANSFER ID:55M228T2Y53TJ INDN:DEAN TYLER LLC CO ID:PAYPALSD11 PPD</t>
  </si>
  <si>
    <t>WIRE TYPE:WIRE IN DATE: 150519 TIME:0503 ET TRN:2015051900046860 SEQ:FTS1505183147600/021945 ORIG:DEAN TYLER, LLC ID:CAHKBC3200901160 SND BK:TH E BANK OF NEW YORK MELLON ID:0001 PMT DET:CAH19055 7ZCOCRK0LESS FEES</t>
  </si>
  <si>
    <t>Online Banking payment to CRD 3836 Confirmation# 2806370643</t>
  </si>
  <si>
    <t>TRANSFER DEAN &amp; TYLER, LLC:Proteus Consulting Confirmation# 0106399466</t>
  </si>
  <si>
    <t>PAYPAL DES:TRANSFER ID:55M228TBWMMAN INDN:DEAN TYLER LLC CO ID:PAYPALSD11 PPD</t>
  </si>
  <si>
    <t>External transfer fee - 3 Day - 05/19/2015 Confirmation: 146451598</t>
  </si>
  <si>
    <t>AMERICAN EXPRESS DES:ACH Pmt ID:W1266 INDN:KRISTINA KOGER CO ID:1133133497 WEB</t>
  </si>
  <si>
    <t>PAYPAL DES:TRANSFER ID:55M228TTZJRKQ INDN:DEAN TYLER LLC CO ID:PAYPALSD11 PPD</t>
  </si>
  <si>
    <t>AUTHNET GATEWAY DES:BILLING ID:38471950 INDN:DEAN &amp; TYLER, LLC CO ID:1870568569 CCD</t>
  </si>
  <si>
    <t>PAYPAL DES:TRANSFER ID:55M228U92PZCE INDN:DEAN TYLER LLC CO ID:PAYPALSD11 PPD</t>
  </si>
  <si>
    <t>TRANSFER DEAN &amp; TYLER, LLC:Maryna Mieshkova Confirmation# 0153069941</t>
  </si>
  <si>
    <t>PAYPAL DES:TRANSFER ID:55M228UHVJWE8 INDN:DEAN TYLER LLC CO ID:PAYPALSD11 PPD</t>
  </si>
  <si>
    <t>PAYPAL DES:TRANSFER ID:55M228UNQVT5G INDN:DEAN TYLER LLC CO ID:PAYPALSD11 PPD</t>
  </si>
  <si>
    <t>IFT INTERNATIONAL</t>
  </si>
  <si>
    <t>PAY BY PHONE PAYMENT</t>
  </si>
  <si>
    <t>LATE PAYMENT FEE</t>
  </si>
  <si>
    <t>Credit</t>
  </si>
  <si>
    <t>AMAZON.CA MSP EF0160002203226457216423</t>
  </si>
  <si>
    <t>AMAZON.CA MSP EF0160002203246463596103</t>
  </si>
  <si>
    <t>Bank Charges 01DEC2014 TO 31DEC2014 Invoice No 3310385</t>
  </si>
  <si>
    <t>AMAZON.CA MSP EF0160002203286477167262</t>
  </si>
  <si>
    <t>Bank Charges 01JAN2015 TO 31JAN2015 Invoice No 3374423</t>
  </si>
  <si>
    <t>AMAZON.CA MSP EF0160002203266470332418</t>
  </si>
  <si>
    <t>AMAZON.CA MSP EF0160002203306484014780</t>
  </si>
  <si>
    <t>AMAZON.CA MSP EF0160002203326491325372</t>
  </si>
  <si>
    <t>Bank Charges 01FEB2015 TO 28FEB2015 Invoice No 3438230</t>
  </si>
  <si>
    <t>AMAZON.CA MSP EF0160002203346497474879</t>
  </si>
  <si>
    <t>AMAZON.CA MSP EF0160002203364504995135</t>
  </si>
  <si>
    <t>Bank Charges 01MAR2015 TO 31MAR2015 Invoice No 3502020</t>
  </si>
  <si>
    <t>AMAZON.CA MSP EF0160002203384511321116</t>
  </si>
  <si>
    <t>AMAZON.CA MSP EF0160002203404519384398</t>
  </si>
  <si>
    <t>DEAN TYLER, LLC 
19034CC00VSZ 
435004480592 FX USD 1871.40 
AT 1.2290264 0039465440</t>
  </si>
  <si>
    <t>Bank Charges 01APR2015 TO 30APR2015 Invoice No 3565773</t>
  </si>
  <si>
    <t>AMAZON.CA MSP EF0160002203422525665073</t>
  </si>
  <si>
    <t>AMAZON.CA MSP EF0160002203442533673281</t>
  </si>
  <si>
    <t>Beginning Balance as of 1/1/2015</t>
  </si>
  <si>
    <t>Grand Total</t>
  </si>
  <si>
    <t>Sum of FOR JE</t>
  </si>
  <si>
    <t>CHECKCARD 0615 WING DADDYS 8 SAN ANTONIO TX 24493985167207799700261 CKCD 5812 4635720010757746</t>
  </si>
  <si>
    <t>External transfer fee - 3 Day - 06/15/2015 Confirmation: 148277720</t>
  </si>
  <si>
    <t>PAYPAL DES:TRANSFER ID:4KEJ28V87S6E2 INDN:DEAN TYLER INC CO ID:PAYPALSD11 PPD</t>
  </si>
  <si>
    <t>TRANSFER DEAN &amp; TYLER INC:Proteus Confirmation# 0154073558</t>
  </si>
  <si>
    <t>TRANSFER DEAN &amp; TYLER INC:Lissette Orbay Confirmation# 3754140178</t>
  </si>
  <si>
    <t>External transfer fee - 3 Day - 06/17/2015 Confirmation: 148475060</t>
  </si>
  <si>
    <t>WIRE TYPE:INTL OUT DATE:150619 TIME:1211 ET TRN:2015061900216537 SERVICE REF:343853 BNF:PP KIT I PES ID:26008097553000 BNF BK:JOINT ST OCK COMMERCIAL ID:KHABUA2K/(CH3505 PMT DET:1486511 58 PATCHES ORDER 21 AND 22 GOODS</t>
  </si>
  <si>
    <t>PAYPAL DES:TRANSFER ID:4KEJ28VJ79QF2 INDN:DEAN TYLER INC CO ID:PAYPALSD11 PPD</t>
  </si>
  <si>
    <t>Amazon Services DES:ACCSFRUS ID:O3PDD12BSCN43IO INDN:Dean &amp; Tyler, INC CO ID:5980429507 CCD PMT INFO:payments.amazon.com ID#O3PDD12BSCN43IO</t>
  </si>
  <si>
    <t>Check 1111</t>
  </si>
  <si>
    <t>AMERICAN EXPRESS DES:ACH Pmt ID:W4598 INDN:KRISTINA KOGER CO ID:1133133497 WEB</t>
  </si>
  <si>
    <t>Check 1113</t>
  </si>
  <si>
    <t>TRANSFER DEAN &amp; TYLER, LLC:Maryna Mieshkova Confirmation# 0154124375</t>
  </si>
  <si>
    <t>PAYPAL DES:TRANSFER ID:55M228V87PYW4 INDN:DEAN TYLER LLC CO ID:PAYPALSD11 PPD</t>
  </si>
  <si>
    <t>BKOFAMERICA MOBILE 06/22 3361534647 DEPOSIT *MOBILE VA</t>
  </si>
  <si>
    <t>BKOFAMERICA MOBILE 06/22 3361533854 DEPOSIT *MOBILE VA</t>
  </si>
  <si>
    <t>Online Banking payment to CRD 3836 Confirmation# 0507374089</t>
  </si>
  <si>
    <t>TRANSFER DEAN &amp; TYLER, LLC:Maryna Mieshkova Confirmation# 1409522982</t>
  </si>
  <si>
    <t>6/23/2015</t>
  </si>
  <si>
    <t>TRANSFER FROM ACCT #9319 ON 06/25 VIA WEB</t>
  </si>
  <si>
    <t>ACH HOLD HANOVER/CITIZENS PREM COLL ON 06/25</t>
  </si>
  <si>
    <t>BKOFAMERICA MOBILE 06/23 3361823914 DEPOSIT *MOBILE TX</t>
  </si>
  <si>
    <t>BKOFAMERICA MOBILE 06/23 3361823774 DEPOSIT *MOBILE TX</t>
  </si>
  <si>
    <t>TRANSFER DEAN &amp; TYLER INC:Timofey Trofimenkov Confirmation# 0507445101</t>
  </si>
  <si>
    <t>TRANSFER DEAN &amp; TYLER INC:Lissette Orbay Confirmation# 1409538825</t>
  </si>
  <si>
    <t>WIRE TYPE:BOOK IN DATE:150624 TIME:1502 ET TRN:2015062400270132 SNDR REF:Bibby/Dean and T ORIG:BIBBY INTERNATIONAL TRADE ID:004426465270</t>
  </si>
  <si>
    <t>AMAZON.COM DES:Marketplac ID:F87XDNPGUAY7XSM INDN:Dean &amp; Tyler, Inc CO ID:3215240102 CCD PMT INFO:payments.amazon.com ID#F87XDNPGUAY7XSM</t>
  </si>
  <si>
    <t>PAYPAL DES:TRANSFER ID:4KEJ28VNA5UBN INDN:DEAN TYLER INC CO ID:PAYPALSD11 PPD</t>
  </si>
  <si>
    <t>WIRE TYPE:INTL OUT DATE:150624 TIME:1606 ET TRN:2015062400296383 SERVICE REF:589101 BNF:PERZOV ADI LLC ID:10750038 BNF BK:BANK LEUMI L E-ISRAEL ID:LUMIILIT PMT DET:148947704 BELARUS AND ISRAEL</t>
  </si>
  <si>
    <t>Online Banking transfer to CHK 9607 Confirmation# 2918004402</t>
  </si>
  <si>
    <t>Online Banking transfer from CHK 9319 Confirmation# 2918004402</t>
  </si>
  <si>
    <t>Check 1114</t>
  </si>
  <si>
    <t>ACH HOLD AMERICAN EXPRESS ACH Pmt ON 06/25</t>
  </si>
  <si>
    <t>ACH CREDIT PAYPAL TRANSFER ON 06/25</t>
  </si>
  <si>
    <t>TRANSFER TO ACCT #9306 ON 06/25 VIA WEB</t>
  </si>
  <si>
    <t>TRANSFER TO ACCT #9607 ON 06/25 VIA WEB</t>
  </si>
  <si>
    <t>WIRE TYPE:BOOK IN DATE:150626 TIME:1310 ET TRN:2015062600267307 SNDR REF:Bibby/Dean and T ORIG:BIBBY INTERNATIONAL TRADE ID:004426465270</t>
  </si>
  <si>
    <t>PAYPAL DES:TRANSFER ID:4KEJ28VYYJTWJ INDN:DEAN TYLER INC CO ID:PAYPALSD11 PPD</t>
  </si>
  <si>
    <t>Amazon Services DES:ACCSDEUS ID:MUSU1B7TF44MCN4 INDN:Dean &amp; Tyler, INC CO ID:4980429507 CCD PMT INFO:payments.amazon.com ID#MUSU1B7TF44MCN4</t>
  </si>
  <si>
    <t>Amazon Services DES:ACCSFRUS ID:X1QEC3GUL26PRH3 INDN:Dean &amp; Tyler, INC CO ID:5980429507 CCD PMT INFO:payments.amazon.com ID#X1QEC3GUL26PRH3</t>
  </si>
  <si>
    <t>Online Banking transfer to CHK 9607 Confirmation# 0151024442</t>
  </si>
  <si>
    <t>TRANSFER DEAN &amp; TYLER INC:Proteus Confirmation# 1458231024</t>
  </si>
  <si>
    <t>Online Banking transfer to CHK 9607 Confirmation# 2959039907</t>
  </si>
  <si>
    <t>PAYPAL DES:TRANSFER ID:4KEJ28W28UVPW INDN:DEAN TYLER INC CO ID:PAYPALSD11 PPD</t>
  </si>
  <si>
    <t>BKOFAMERICA MOBILE 06/30 3363280823 DEPOSIT *MOBILE TX</t>
  </si>
  <si>
    <t>TRANSFER DEAN &amp; TYLER INC:Lissette Orbay Confirmation# 1469402652</t>
  </si>
  <si>
    <t>External transfer fee - 3 Day - 06/29/2015 Confirmation: 149211644</t>
  </si>
  <si>
    <t>WIRE TYPE:BOOK IN DATE:150701 TIME:1122 ET TRN:2015070100253786 SNDR REF:Bibby/Dean and T ORIG:BIBBY INTERNATIONAL TRADE ID:004426465270</t>
  </si>
  <si>
    <t>Online Banking transfer to CHK 9607 Confirmation# 3877312573</t>
  </si>
  <si>
    <t>AMERICAN EXPRESS DES:ACH Pmt ID:W5456 INDN:KRISTINA KOGER CO ID:1133133497 WEB</t>
  </si>
  <si>
    <t>Online Banking transfer from CHK 9319 Confirmation# 0151024442</t>
  </si>
  <si>
    <t>Online Banking transfer from CHK 9319 Confirmation# 2959039907</t>
  </si>
  <si>
    <t>AMERICAN EXPRESS DES:ACH Pmt ID:W0108 INDN:KRISTINA KOGER CO ID:1133133497 WEB</t>
  </si>
  <si>
    <t>AMERICAN EXPRESS DES:ACH Pmt ID:W1364 INDN:KRISTINA KOGER CO ID:1133133497 WEB</t>
  </si>
  <si>
    <t>Online Banking transfer from CHK 9319 Confirmation# 3877312573</t>
  </si>
  <si>
    <t>AMERICAN EXPRESS DES:ACH Pmt ID:W5910 INDN:KRISTINA KOGER CO ID:1133133497 WEB</t>
  </si>
  <si>
    <t>AMERICAN EXPRESS DES:ACH Pmt ID:W7108 INDN:KRISTINA KOGER CO ID:1133133497 WEB</t>
  </si>
  <si>
    <t>PAYPAL DES:ECHECK ID:J2222253WVWTQ INDN:DEAN TYLER LLC CO ID:PAYPALEC88 WEB</t>
  </si>
  <si>
    <t>PAYPAL DES:TRANSFER ID:55M228W28SXR6 INDN:DEAN TYLER LLC CO ID:PAYPALSD11 PPD</t>
  </si>
  <si>
    <t xml:space="preserve">Bank Charges 01FEB2015 TO 28FEB2015 Invoice No </t>
  </si>
  <si>
    <t>PAYPAL DES:TRANSFER ID:55M228VNB336G INDN:DEAN TYLER LLC CO ID:PAYPALSD11 PPD</t>
  </si>
  <si>
    <t>Hulu</t>
  </si>
  <si>
    <t>Antik Corporation</t>
  </si>
  <si>
    <t>NYSC-BROOKLYN BELT 877-258-2311 NY</t>
  </si>
  <si>
    <t>BEST SHOT PET PRODUCLEXINGTON KY</t>
  </si>
  <si>
    <t>CALENDAR WIZ LLC 882HAMPTON NH</t>
  </si>
  <si>
    <t>VOC*ICONTACTEMAIL MK877-968-3996 MD</t>
  </si>
  <si>
    <t>5% OPEN Savings at FedEx</t>
  </si>
  <si>
    <t>AT&amp;T*BILL PAYMENT 95DALLAS TX</t>
  </si>
  <si>
    <t>ESPREE ANIMAL PRODUCGRAPEVINE TX</t>
  </si>
  <si>
    <t>DELTA AIR LINES ATLANTA</t>
  </si>
  <si>
    <t>ZOHO CORPORATION ZOHPLEASANTON CA</t>
  </si>
  <si>
    <t>4 TELL INC 00-080193STEVENSON WA</t>
  </si>
  <si>
    <t>BAY &amp; BATH MARKET 00BROOKLYN NY</t>
  </si>
  <si>
    <t>CRAIGSLIST INC CRAIGSAN FRANCISCO CA</t>
  </si>
  <si>
    <t>TOWER STAR PETS 610-296-4970 PA</t>
  </si>
  <si>
    <t>USPS POSTAGE STAMPS.WASHINGTON DC</t>
  </si>
  <si>
    <t>TIME WARNER CABLE 888-TWCABLE TX</t>
  </si>
  <si>
    <t>AT&amp;T BILL PAYMENT 800-288-2020 TX</t>
  </si>
  <si>
    <t>ONLINE PAYMENT - THANK YOU</t>
  </si>
  <si>
    <t>TIME WARNER ENTRMT 718-358-0900 NY</t>
  </si>
  <si>
    <t>AT&amp;T DATA 190 ALPHARETTA GA</t>
  </si>
  <si>
    <t>CORNER STORE 1048 00SAN ANTONIO TX</t>
  </si>
  <si>
    <t>EXPERIAN *CREDITR866-506-7894 CA</t>
  </si>
  <si>
    <t>VZW APO VZWRLSS*APOCC</t>
  </si>
  <si>
    <t>KRAV MAGA 8829000992BALCONES HEIGH TX</t>
  </si>
  <si>
    <t>VOLUSION INC 8788105AUSTIN TX</t>
  </si>
  <si>
    <t>MES*RINGCENTRAL, INCSAN MATEO CA</t>
  </si>
  <si>
    <t>PET INSURANCE 800-USAPETS CA</t>
  </si>
  <si>
    <t>NETFLIX WWW.NETFLIX.LOS GATOS CA</t>
  </si>
  <si>
    <t>CORNER STORE 0932 00LEON VALLEY TX</t>
  </si>
  <si>
    <t>STAMPS.COM 855-608-2677 CA</t>
  </si>
  <si>
    <t>THE HOME DEPOT 581 SAN ANTONIO TX</t>
  </si>
  <si>
    <t>WAL-MART SUPERCENTERSAN ANTONIO TX</t>
  </si>
  <si>
    <t>BOINGO WIRELESS 8008804117 CA</t>
  </si>
  <si>
    <t>WALGREENS #3505 0000SAN ANTONIO TX</t>
  </si>
  <si>
    <t>EBAY INC. 0000 SAN JOSE CA</t>
  </si>
  <si>
    <t>Starbucks #06574 SanSan Antonio TX</t>
  </si>
  <si>
    <t>WHOLEFDS QRY 10075 02108264676</t>
  </si>
  <si>
    <t>EXXONMOBIL SAN ANTONIO TX</t>
  </si>
  <si>
    <t>VERIZONRECURRING PAYPHONESERVICE</t>
  </si>
  <si>
    <t>GOOGLE *GOOGLE STORAGOOGLE.COM/CH CA</t>
  </si>
  <si>
    <t>MYDOGTOY.COM - TUFFIPHOENIX AZ</t>
  </si>
  <si>
    <t>IGENII 2715007028620NEW YORK NY</t>
  </si>
  <si>
    <t>ADTSECURITY MYADT.COADT SECURITY SERVI</t>
  </si>
  <si>
    <t>AUDIBLE 888-283-5051 NJ</t>
  </si>
  <si>
    <t>ULINE SHIP SUPPLIES SHIPPING SUP</t>
  </si>
  <si>
    <t>AMTRUST NA 8775287878 OH</t>
  </si>
  <si>
    <t>ZAPPOS.COM 800-927-7671 NV</t>
  </si>
  <si>
    <t>SQUARESPACE INC. 6465803456 NY</t>
  </si>
  <si>
    <t>BEST BUY 152 SAN ANTONIO TX</t>
  </si>
  <si>
    <t>GODADDY.COM (480)505-8855</t>
  </si>
  <si>
    <t>CORNER STORE 2289 00SAN ANTONIO TX</t>
  </si>
  <si>
    <t>CPA TEXAS TAX 542929AUSTIN TX</t>
  </si>
  <si>
    <t>METALOCATOR/FATICA CDENVER CO</t>
  </si>
  <si>
    <t>FEDEX FREIGHT INC 870-741-9000</t>
  </si>
  <si>
    <t>5% OPEN Savings discount on</t>
  </si>
  <si>
    <t>CANINE INNOVATIONS, 734-604-2590</t>
  </si>
  <si>
    <t>OFFICE DEPOT 000111 SAN ANTONIO TX</t>
  </si>
  <si>
    <t>STAPLES 00653 (800)333-3330</t>
  </si>
  <si>
    <t>ANNUAL MEMBERSHIP FEE</t>
  </si>
  <si>
    <t>OMNITELECOM/LOCAL03 RAMAT GAN</t>
  </si>
  <si>
    <t>EBAY PAYPAL GIVING FWASHINGTON DC</t>
  </si>
  <si>
    <t>USPS POSTAGE (INTERN800-576-3279 CA</t>
  </si>
  <si>
    <t>BIO TRUST NUTRITION LAKEWAY TX</t>
  </si>
  <si>
    <t>VUDU.COM 9123 408-492-1010</t>
  </si>
  <si>
    <t>ZAZZLECOM ZAZZLE, INREDWOOD CITY CA</t>
  </si>
  <si>
    <t>USPS 487966023808386SAN ANTONIO TX</t>
  </si>
  <si>
    <t>WHOLEFDS BKN #10220 8777445300</t>
  </si>
  <si>
    <t>CORNER STORE 1011 00SAN ANTONIO TX</t>
  </si>
  <si>
    <t>ACADEMY SPORTS #47 0SAN ANTONIO TX</t>
  </si>
  <si>
    <t>CHEVRON 7-ELEVEN 362SAN ANTONIO TX</t>
  </si>
  <si>
    <t>BLS*COMO 858-350-7473 CA</t>
  </si>
  <si>
    <t>GOGOAIR.COM 877-350-0038 IL</t>
  </si>
  <si>
    <t>ANGIES LIST 8666236088 IN</t>
  </si>
  <si>
    <t>UNITED AIRLINES HOUSTON TX</t>
  </si>
  <si>
    <t>THE LION AND ROSE 54SAN ANTONIO TX</t>
  </si>
  <si>
    <t>BURGER FI SAN ANTONIO TX</t>
  </si>
  <si>
    <t>5% Statement Credit or 2 additional MR</t>
  </si>
  <si>
    <t>DRI*KASPERSKY.COM 00ORDERFIND.COM MN</t>
  </si>
  <si>
    <t>BELTWAY ENERGY BROOKLYN NY</t>
  </si>
  <si>
    <t>VERIZONWRLS*WALCCRVE8009220204</t>
  </si>
  <si>
    <t>HENSSGEN HARDWARE COQUEENSBURY NY</t>
  </si>
  <si>
    <t>DEAN &amp; TYLER INC SAN ANTONIO TX</t>
  </si>
  <si>
    <t>VZWRLSS BILL PAY VE 800-922-0204 NJ</t>
  </si>
  <si>
    <t>FEDEX INV 135032322 1-800-622-1147</t>
  </si>
  <si>
    <t>ETSY SELLER FEES 542BROOKLYN NY</t>
  </si>
  <si>
    <t>PRINTPLACE.COM 0577 ARLINGTON TX</t>
  </si>
  <si>
    <t>DISCOUNT TIRE TXS07 LEON VALLEY TX</t>
  </si>
  <si>
    <t>TEXAS SECRETARY OF SAUSTIN TX</t>
  </si>
  <si>
    <t>EXPRESS USPS POSTAGE801-944-1661 UT</t>
  </si>
  <si>
    <t>POLAND SPRING WATER STAMFORD CT</t>
  </si>
  <si>
    <t>ESH*TECHPROTECT PREM855-309-8345 GA</t>
  </si>
  <si>
    <t>THE HOME DEPOT 6544 SAN ANTONIO TX</t>
  </si>
  <si>
    <t>MATCHPOINT NYC 718-769-0001 NY</t>
  </si>
  <si>
    <t>SHERWIN-WILLIAMS SAN ANTONIO TX</t>
  </si>
  <si>
    <t>DROPCAM.COM 27300024SAN FRANCISCO CA</t>
  </si>
  <si>
    <t>TRUESHIP 0211 SCOTTSDALE AZ</t>
  </si>
  <si>
    <t>HEB #618 00000000090SAN ANTONIO TX</t>
  </si>
  <si>
    <t>PETS BARN 6500000073SAN ANTONIO TX</t>
  </si>
  <si>
    <t>SPROUTS FARMERS MKT#SAN ANTONIO TX</t>
  </si>
  <si>
    <t>VARSITY PETS LLC 049SALT LAKE CIT UT</t>
  </si>
  <si>
    <t>DOMINO'S 6705 000006SAN ANTONIO TX</t>
  </si>
  <si>
    <t>AUTO 800-841-3000 DC</t>
  </si>
  <si>
    <t>THE WHOLISTIC PET 65BEDFORD NH</t>
  </si>
  <si>
    <t>THE HOME DEPOT 503 SAN ANTONIO TX</t>
  </si>
  <si>
    <t>295255801884 CHICAGO IL</t>
  </si>
  <si>
    <t>INTUIT PAYROLL 888-537-7794 CA</t>
  </si>
  <si>
    <t>HEB #262 00000000087SAN ANTONIO TX</t>
  </si>
  <si>
    <t>CHACHOS #2 542929802SAN ANTONIO TX</t>
  </si>
  <si>
    <t>GOOGLE*SVCSAPPSELEMEMountain View</t>
  </si>
  <si>
    <t>IDSUPERSTOR 8006671772 WA</t>
  </si>
  <si>
    <t>HEB #385 00000000088SAN ANTONIO TX</t>
  </si>
  <si>
    <t>MOJO SELLING SOLUTIOLITTLETON NH</t>
  </si>
  <si>
    <t>WING DADDYS 8 0080 SAN ANTONIO TX</t>
  </si>
  <si>
    <t>PLANET DOG WHOLESALEWESTBOORK ME</t>
  </si>
  <si>
    <t>THE HOME DEPOT 588 SAN ANTONIO TX</t>
  </si>
  <si>
    <t>SHOPKEEP.COM INC. NEW YORK NY</t>
  </si>
  <si>
    <t>Facebook</t>
  </si>
  <si>
    <t>NYSC</t>
  </si>
  <si>
    <t>Best Shot Pet Products</t>
  </si>
  <si>
    <t>Calendar Wiz</t>
  </si>
  <si>
    <t>iContact</t>
  </si>
  <si>
    <t>AT&amp;T</t>
  </si>
  <si>
    <t>Espree Animal Products</t>
  </si>
  <si>
    <t>4 Tell</t>
  </si>
  <si>
    <t>Craigslist</t>
  </si>
  <si>
    <t>Towerstar Pets Llc</t>
  </si>
  <si>
    <t>Spotify</t>
  </si>
  <si>
    <t>Time Warner Cable</t>
  </si>
  <si>
    <t>Valero</t>
  </si>
  <si>
    <t>Consumer Info</t>
  </si>
  <si>
    <t>Dropcam</t>
  </si>
  <si>
    <t>Verizon</t>
  </si>
  <si>
    <t>Staples</t>
  </si>
  <si>
    <t>Trueship</t>
  </si>
  <si>
    <t>Krav Maga</t>
  </si>
  <si>
    <t>UPS</t>
  </si>
  <si>
    <t>Volusion</t>
  </si>
  <si>
    <t>RingCentral</t>
  </si>
  <si>
    <t>Poland Spring</t>
  </si>
  <si>
    <t>Stamps.com</t>
  </si>
  <si>
    <t>Boingo</t>
  </si>
  <si>
    <t>Google Checkout</t>
  </si>
  <si>
    <t>Mydogtoy.Com</t>
  </si>
  <si>
    <t>BlueSnap</t>
  </si>
  <si>
    <t>I Genii</t>
  </si>
  <si>
    <t>ADT</t>
  </si>
  <si>
    <t>Uline</t>
  </si>
  <si>
    <t>AmTrust</t>
  </si>
  <si>
    <t>Adobe</t>
  </si>
  <si>
    <t>Go Daddy</t>
  </si>
  <si>
    <t>Brain Tree Charge</t>
  </si>
  <si>
    <t>Match Point</t>
  </si>
  <si>
    <t>Omni Telecom</t>
  </si>
  <si>
    <t>Mission Fish</t>
  </si>
  <si>
    <t>Varsity Pets (large balls)</t>
  </si>
  <si>
    <t>Skype</t>
  </si>
  <si>
    <t>Angie's List</t>
  </si>
  <si>
    <t>United Airlines</t>
  </si>
  <si>
    <t>Burger Fi</t>
  </si>
  <si>
    <t>Dean &amp; Tyler</t>
  </si>
  <si>
    <t>Etsy</t>
  </si>
  <si>
    <t>Lowe's</t>
  </si>
  <si>
    <t>Print Place</t>
  </si>
  <si>
    <t>TechProtect</t>
  </si>
  <si>
    <t>ID Badges</t>
  </si>
  <si>
    <t>Planet Dog</t>
  </si>
  <si>
    <t>Amazon</t>
  </si>
  <si>
    <t>Teodora Angelova</t>
  </si>
  <si>
    <t>Richa Rai</t>
  </si>
  <si>
    <t>Svetlozar Draganov</t>
  </si>
  <si>
    <t>Catherine W Dronen</t>
  </si>
  <si>
    <t>Mari Snyder</t>
  </si>
  <si>
    <t>Shara Camille</t>
  </si>
  <si>
    <t>Mariia Krylenko</t>
  </si>
  <si>
    <t>9607 (INC) transfers to 9306 (INC)</t>
  </si>
  <si>
    <t>9607 (INC) Amazon Refund</t>
  </si>
  <si>
    <t>9607 (INC) Refund</t>
  </si>
  <si>
    <t>9607 (INC) Refund 8631</t>
  </si>
  <si>
    <t>Description</t>
  </si>
  <si>
    <t>Summary Amt.</t>
  </si>
  <si>
    <t>Beginning balance as of 02/04/2015</t>
  </si>
  <si>
    <t>Total credits</t>
  </si>
  <si>
    <t>Total debits</t>
  </si>
  <si>
    <t>Ending balance as of 02/24/2015</t>
  </si>
  <si>
    <t>Date</t>
  </si>
  <si>
    <t>Amount</t>
  </si>
  <si>
    <t>Running Bal.</t>
  </si>
  <si>
    <t>Income/Expense</t>
  </si>
  <si>
    <t>Tina</t>
  </si>
  <si>
    <t>(still have a $2,752.55 balance, available credit $4,200) - 11/23/15 0% expires!</t>
  </si>
  <si>
    <t>LLC - pay individual initiated 2/24, s/b received 2/27</t>
  </si>
  <si>
    <t>Pay CC</t>
  </si>
  <si>
    <t>Balance</t>
  </si>
  <si>
    <t>Kristina lends to 9319 (INC)</t>
  </si>
  <si>
    <t>13100 · Inventory Purchase Total</t>
  </si>
  <si>
    <t>11300 · PayPal (INC) Total</t>
  </si>
  <si>
    <t>11700 · BofA 9319 (INC) Total</t>
  </si>
  <si>
    <t>11550 · BofA 9607 (INC) Total</t>
  </si>
  <si>
    <t>9 Total</t>
  </si>
  <si>
    <t>11200 · PayPal (LLC) Total</t>
  </si>
  <si>
    <t>11500 · BofA 9306 (INC) Total</t>
  </si>
  <si>
    <t>11600 · BofA 0592 (LLC) Total</t>
  </si>
  <si>
    <t>11800 · HSBC Canada (LLC) Total</t>
  </si>
  <si>
    <t>22000 · AMEX (LLC) Total</t>
  </si>
  <si>
    <t>Interco</t>
  </si>
  <si>
    <t xml:space="preserve">EIN: </t>
  </si>
  <si>
    <t>46-193 5948</t>
  </si>
  <si>
    <t>PayPal:</t>
  </si>
  <si>
    <t>tim@deantylerproducts.com</t>
  </si>
  <si>
    <t>deantyler14</t>
  </si>
  <si>
    <t>BofA:</t>
  </si>
  <si>
    <t>Deantylerinc</t>
  </si>
  <si>
    <t>tyleranddean15</t>
  </si>
  <si>
    <t>Deantylerllc</t>
  </si>
  <si>
    <t>tyleranddean2015</t>
  </si>
  <si>
    <t>billing@deantylerproducts.com</t>
  </si>
  <si>
    <t>qualitydog2014</t>
  </si>
  <si>
    <t>5 Total</t>
  </si>
  <si>
    <t>Upwork in AMEX (LLC)</t>
  </si>
  <si>
    <t>Upwork in BofA CC (INC)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</si>
  <si>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</si>
  <si>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</si>
  <si>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</si>
  <si>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</si>
  <si>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</si>
  <si>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</si>
  <si>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</si>
  <si>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</si>
  <si>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</si>
  <si>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</si>
  <si>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</si>
  <si>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</si>
  <si>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</si>
  <si>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</si>
  <si>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</si>
  <si>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</si>
  <si>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</si>
  <si>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</si>
  <si>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</si>
  <si>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</si>
  <si>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</si>
  <si>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</si>
  <si>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</si>
  <si>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</si>
  <si>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</si>
  <si>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</si>
  <si>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</si>
  <si>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</si>
  <si>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</si>
  <si>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</si>
  <si>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</si>
  <si>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</si>
  <si>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</si>
  <si>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</si>
  <si>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</si>
  <si>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</si>
  <si>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</si>
  <si>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</si>
  <si>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</si>
  <si>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</si>
  <si>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</si>
  <si>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</si>
  <si>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</si>
  <si>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</si>
  <si>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</si>
  <si>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</si>
  <si>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</si>
  <si>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</si>
  <si>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</si>
  <si>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</si>
  <si>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</si>
  <si>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</si>
  <si>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</si>
  <si>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</si>
  <si>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</si>
  <si>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</si>
  <si>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</si>
  <si>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</si>
  <si>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</si>
  <si>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</si>
  <si>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</si>
  <si>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</si>
  <si>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</si>
  <si>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</si>
  <si>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</si>
  <si>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</si>
  <si>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</si>
  <si>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</si>
  <si>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</si>
  <si>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</si>
  <si>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</si>
  <si>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</si>
  <si>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</si>
  <si>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</si>
  <si>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</si>
  <si>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</si>
  <si>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</si>
  <si>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</si>
  <si>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</si>
  <si>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</si>
  <si>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</si>
  <si>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</si>
  <si>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</si>
  <si>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</si>
  <si>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</si>
  <si>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</si>
  <si>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</si>
  <si>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</si>
  <si>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</si>
  <si>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</si>
  <si>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</si>
  <si>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</si>
  <si>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</si>
  <si>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</si>
  <si>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</si>
  <si>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</si>
  <si>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</si>
  <si>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</si>
  <si>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</si>
  <si>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</si>
  <si>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</si>
  <si>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</si>
  <si>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</si>
  <si>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</si>
  <si>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</si>
  <si>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</si>
  <si>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</si>
  <si>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</si>
  <si>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</si>
  <si>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</si>
  <si>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</si>
  <si>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</si>
  <si>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</si>
  <si>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</si>
  <si>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</si>
  <si>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</si>
  <si>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</si>
  <si>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</si>
  <si>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</si>
  <si>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</si>
  <si>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</si>
  <si>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</si>
  <si>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</si>
  <si>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</si>
  <si>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</si>
  <si>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</si>
  <si>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</si>
  <si>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</si>
  <si>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</si>
  <si>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</si>
  <si>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</si>
  <si>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</si>
  <si>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</si>
  <si>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</si>
  <si>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</si>
  <si>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</si>
  <si>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</si>
  <si>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</si>
  <si>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</si>
  <si>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</si>
  <si>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</si>
  <si>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</si>
  <si>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</si>
  <si>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</si>
  <si>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</si>
  <si>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</si>
  <si>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</si>
  <si>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</si>
  <si>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</si>
  <si>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</si>
  <si>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</si>
  <si>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</si>
  <si>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</si>
  <si>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</si>
  <si>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</si>
  <si>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</si>
  <si>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</si>
  <si>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</si>
  <si>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</si>
  <si>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</si>
  <si>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</si>
  <si>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</si>
  <si>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</si>
  <si>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</si>
  <si>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</si>
  <si>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</si>
  <si>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</si>
  <si>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</si>
  <si>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</si>
  <si>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</si>
  <si>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</si>
  <si>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</si>
  <si>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</si>
  <si>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</si>
  <si>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</si>
  <si>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</si>
  <si>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</si>
  <si>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</si>
  <si>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</si>
  <si>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</si>
  <si>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</si>
  <si>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</si>
  <si>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</si>
  <si>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</si>
  <si>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</si>
  <si>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</si>
  <si>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</si>
  <si>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</si>
  <si>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</si>
  <si>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</si>
  <si>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</si>
  <si>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</si>
  <si>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</si>
  <si>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</si>
  <si>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</si>
  <si>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</si>
  <si>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</si>
  <si>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</si>
  <si>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</si>
  <si>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</si>
  <si>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</si>
  <si>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</si>
  <si>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</si>
  <si>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</si>
  <si>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</si>
  <si>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</si>
  <si>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</si>
  <si>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</si>
  <si>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</si>
  <si>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</si>
  <si>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</si>
  <si>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</si>
  <si>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</si>
  <si>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</si>
  <si>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</si>
  <si>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</si>
  <si>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</si>
  <si>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</si>
  <si>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</si>
  <si>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</si>
  <si>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</si>
  <si>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</si>
  <si>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</si>
  <si>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</si>
  <si>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</si>
  <si>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</si>
  <si>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</si>
  <si>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</si>
  <si>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</si>
  <si>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</si>
  <si>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08/24/2015</t>
  </si>
  <si>
    <t>08/26/2015</t>
  </si>
  <si>
    <t>08/27/2015</t>
  </si>
  <si>
    <t>08/28/2015</t>
  </si>
  <si>
    <t>08/29/2015</t>
  </si>
  <si>
    <t>08/31/2015</t>
  </si>
  <si>
    <t>09/02/2015</t>
  </si>
  <si>
    <t>09/03/2015</t>
  </si>
  <si>
    <t>09/04/2015</t>
  </si>
  <si>
    <t>09/05/2015</t>
  </si>
  <si>
    <t>09/06/2015</t>
  </si>
  <si>
    <t>09/08/2015</t>
  </si>
  <si>
    <t>09/09/2015</t>
  </si>
  <si>
    <t>09/12/2015</t>
  </si>
  <si>
    <t>TO TIE OUT BALANCE</t>
  </si>
  <si>
    <t>DOLRTREE 2533 025338SAN ANTONIO TX</t>
  </si>
  <si>
    <t>FEDEX INV 481693693 1-800-622-1147</t>
  </si>
  <si>
    <t>FEDEX INV 643011438 1-800-622-1147</t>
  </si>
  <si>
    <t>PAYPAL *GODADDY.COM*LONDON FR</t>
  </si>
  <si>
    <t>UPS* 0000001086A4524SHIPPING</t>
  </si>
  <si>
    <t>FEDEX INV 643043727 1-800-622-1147</t>
  </si>
  <si>
    <t>AT&amp;T*BILL PAYMENT 95DALLAS</t>
  </si>
  <si>
    <t>DOUGH PIZZERIA NAPOLSAN ANTONIO TX</t>
  </si>
  <si>
    <t>FEDEX INV 481778103 1-800-622-1147</t>
  </si>
  <si>
    <t>FEDEX INV 643083392 1-800-622-1147</t>
  </si>
  <si>
    <t>FREETAIL BREWING COMSAN ANTONIO TX</t>
  </si>
  <si>
    <t>FEDEX INV 481937149 1-800-622-1147</t>
  </si>
  <si>
    <t>FEDEX INV 481944569 1-800-622-1147</t>
  </si>
  <si>
    <t>AT&amp;T BILL PAYMENT 800-288-2020</t>
  </si>
  <si>
    <t>FEDEX INV 643127268 1-800-622-1147</t>
  </si>
  <si>
    <t>SUNOCO 0732528500 BROOKLYN NY</t>
  </si>
  <si>
    <t>FEDEX INV 643169822 1-800-622-1147</t>
  </si>
  <si>
    <t>UPS* 0000001086A4015SHIPPING</t>
  </si>
  <si>
    <t>FEDEX INV 482202253 1-800-622-1147</t>
  </si>
  <si>
    <t>FEDEX INV 643204290 1-800-622-1147</t>
  </si>
  <si>
    <t>SPOTIFY USA 515761139010 SE</t>
  </si>
  <si>
    <t>FS *BELIGHTSOFTWARE 877-327-8914 CA</t>
  </si>
  <si>
    <t>EXXONMOBIL 9749 BROOKLYN NY</t>
  </si>
  <si>
    <t>FEDEX INV 643243873 1-800-622-1147</t>
  </si>
  <si>
    <t>HOT JOY SAN ANTONIO TX</t>
  </si>
  <si>
    <t>FEDEX INV 643295925 1-800-622-1147</t>
  </si>
  <si>
    <t>TARGET T2467 2467 SAN ANTONIO TX</t>
  </si>
  <si>
    <t>THE FRIENDLY SPOT ICSAN ANTONIO TX</t>
  </si>
  <si>
    <t>HALF PRICE BOOKS 025SAN ANTONIO TX</t>
  </si>
  <si>
    <t>BARBORO SAN ANTONIO TX</t>
  </si>
  <si>
    <t>Courtyard Cafe SanAntonio TX</t>
  </si>
  <si>
    <t>EXPEDIA*195284059212EXPEDIA.COM WA</t>
  </si>
  <si>
    <t>INTERJET USD TOLUCA TOLUCA ED</t>
  </si>
  <si>
    <t>MYRTLE GRACE GAS 940BROOKLYN NY</t>
  </si>
  <si>
    <t>CENTER OF THE WORLD LIC NY</t>
  </si>
  <si>
    <t>FEDEX INV 482557203 1-800-622-1147</t>
  </si>
  <si>
    <t>FEDEX INV 482564278 1-800-622-1147</t>
  </si>
  <si>
    <t>FEDEX INV 643352436 1-800-622-1147</t>
  </si>
  <si>
    <t>FEDEX INV 643352435 1-800-622-1147</t>
  </si>
  <si>
    <t>FEDEX INV 482657987 1-800-622-1147</t>
  </si>
  <si>
    <t>UPS* 0000001086A4025SHIPPING</t>
  </si>
  <si>
    <t>FEDEX INV 482843960 1-800-622-1147</t>
  </si>
  <si>
    <t>FEDEX INV 643442620 1-800-622-1147</t>
  </si>
  <si>
    <t>FEDEX INV 643481228 1-800-622-1147</t>
  </si>
  <si>
    <t>CHEVRON QUICK STUFF SAN ANTONIO TX</t>
  </si>
  <si>
    <t>EXXONMOBIL 4794 SAN ANTONIO TX</t>
  </si>
  <si>
    <t>FEDEX INV 643535563 1-800-622-1147</t>
  </si>
  <si>
    <t>SPOTIFY USA 522941456017 SE</t>
  </si>
  <si>
    <t>FEDEX INV 483206922 1-800-622-1147</t>
  </si>
  <si>
    <t>FEDEX INV 483200133 1-800-622-1147</t>
  </si>
  <si>
    <t>FEDEX INV 482963967 1-800-622-1147</t>
  </si>
  <si>
    <t>LAWDEPOT.COM 855-231-8425</t>
  </si>
  <si>
    <t>FEDEX INV 643596099 1-800-622-1147</t>
  </si>
  <si>
    <t>FEDEX INV 643596098 1-800-622-1147</t>
  </si>
  <si>
    <t>CITY CLERK MANHATTANNEW YORK NY</t>
  </si>
  <si>
    <t>UPS* 0000001086A4035SHIPPING</t>
  </si>
  <si>
    <t>FEDEX INV 643680089 1-800-622-1147</t>
  </si>
  <si>
    <t>FEDEX INV 643726519 1-800-622-1147</t>
  </si>
  <si>
    <t>CENTRAL MARKET #191 SAN ANTONIO TX</t>
  </si>
  <si>
    <t>SILO ELEVATED CUISINSAN ANTONIO TX</t>
  </si>
  <si>
    <t>FEDEX INV 643786340 1-800-622-1147</t>
  </si>
  <si>
    <t>FEDEX INV 483585421 1-800-622-1147</t>
  </si>
  <si>
    <t>PAYPAL *NYREI COM 4029357733 NY</t>
  </si>
  <si>
    <t>USPS 487966955802274SAN ANTONIO TX</t>
  </si>
  <si>
    <t>FEDEX INV 483818807 1-800-622-1147</t>
  </si>
  <si>
    <t>FEDEX INV 643848014 1-800-622-1147</t>
  </si>
  <si>
    <t>FEDEX INV 483902190 1-800-622-1147</t>
  </si>
  <si>
    <t>FEDEX INV 483811797 1-800-622-1147</t>
  </si>
  <si>
    <t>FEDEX INV 643848013 1-800-622-1147</t>
  </si>
  <si>
    <t>FEDEX INV 643898715 1-800-622-1147</t>
  </si>
  <si>
    <t>UPS* 0000001086A4045SHIPPING</t>
  </si>
  <si>
    <t>FEDEX INV 643941280 1-800-622-1147</t>
  </si>
  <si>
    <t>FEDEX INV 643986781 1-800-622-1147</t>
  </si>
  <si>
    <t>TARGET T1785 1785 SAN ANTONIO TX</t>
  </si>
  <si>
    <t>CHEVRON BANDERA CHEVSAN ANTONIO TX</t>
  </si>
  <si>
    <t>FACEBK *5N8LD7AJH2 WWW.FB.ME/ADS CA</t>
  </si>
  <si>
    <t>FEDEX INV 484191243 1-800-622-1147</t>
  </si>
  <si>
    <t>FEDEX INV 644044199 1-800-622-1147</t>
  </si>
  <si>
    <t>NYSC-BROOKLYN BELT BROOKLYN NY</t>
  </si>
  <si>
    <t>ESH*TECHPROTECT PREM844-400-0452 GA</t>
  </si>
  <si>
    <t>FEDEX INV 484431923 1-800-622-1147</t>
  </si>
  <si>
    <t>FEDEX INV 484424851 1-800-622-1147</t>
  </si>
  <si>
    <t>DISCOUNTLAS 2105230641 TX</t>
  </si>
  <si>
    <t>FEDEX PYMT 93261658 1-800-622-1147</t>
  </si>
  <si>
    <t>FEDEX INV 644104957 1-800-622-1147</t>
  </si>
  <si>
    <t>COUNTY WIDE 20100100210-7329772 TX</t>
  </si>
  <si>
    <t>UPS* 0000001086A4055SHIPPING</t>
  </si>
  <si>
    <t>FEDEX INV 644204106 1-800-622-1147</t>
  </si>
  <si>
    <t>NYCFINANCECONVENIENCNEW YORK NY</t>
  </si>
  <si>
    <t>DOF PARKINGANDCAMERANEW YORK NY</t>
  </si>
  <si>
    <t>FEDEX INV 644303893 1-800-622-1147</t>
  </si>
  <si>
    <t>FEDEX INV 484810500 1-800-622-1147</t>
  </si>
  <si>
    <t>SPOTIFY USA 539008819010 SE</t>
  </si>
  <si>
    <t>AUDIBLE US 888-283-5051 NJ</t>
  </si>
  <si>
    <t>PETCO 3711 537112BROOKLYN NY</t>
  </si>
  <si>
    <t>FEDEX INV 485039153 1-800-622-1147</t>
  </si>
  <si>
    <t>FEDEX INV 485046310 1-800-622-1147</t>
  </si>
  <si>
    <t>FEDEX INV 644366327 1-800-622-1147</t>
  </si>
  <si>
    <t>FEDEX INV 644366326 1-800-622-1147</t>
  </si>
  <si>
    <t>FEDEX INV 485131776 1-800-622-1147</t>
  </si>
  <si>
    <t>ADOBE SYSTEMS, INC. 800-833-6687 CA</t>
  </si>
  <si>
    <t>EXXONMOBIL NEW YORK NY</t>
  </si>
  <si>
    <t>FEDEX INV 644419757 1-800-622-1147</t>
  </si>
  <si>
    <t>FEDEX INV 485222826 1-800-622-1147</t>
  </si>
  <si>
    <t>UPS* 0000001086A4065SHIPPING</t>
  </si>
  <si>
    <t>FEDEX INV 644462001 1-800-622-1147</t>
  </si>
  <si>
    <t>FEDEX INV 485324437 1-800-622-1147</t>
  </si>
  <si>
    <t>FEDEX INV 644483190 1-800-622-1147</t>
  </si>
  <si>
    <t>SEAMLESS * OZU JAPAN800-905-9322</t>
  </si>
  <si>
    <t>FEDEX INV 644510728 1-800-622-1147</t>
  </si>
  <si>
    <t>FEDEX INV 485454751 1-800-622-1147</t>
  </si>
  <si>
    <t>FEDEX INV 644569436 1-800-622-1147</t>
  </si>
  <si>
    <t>DOC WINE BAR 0500000BROOKLYN NY</t>
  </si>
  <si>
    <t>FEDEX INV 485719176 1-800-622-1147</t>
  </si>
  <si>
    <t>FEDEX INV 485712132 1-800-622-1147</t>
  </si>
  <si>
    <t>FEDEX INV 644633274 1-800-622-1147</t>
  </si>
  <si>
    <t>FEDEX INV 644633273 1-800-622-1147</t>
  </si>
  <si>
    <t>SPOTIFY USA 546514878018 SE</t>
  </si>
  <si>
    <t>FACEBK *8HUMQ76JH2 WWW.FB.ME/CC CA</t>
  </si>
  <si>
    <t>UPS* 0000001086A4075SHIPPING</t>
  </si>
  <si>
    <t>HESS 32524 000000000BROOKLYN NY</t>
  </si>
  <si>
    <t>HIGHSPIRITS 5203942900 AZ</t>
  </si>
  <si>
    <t>AMERICAN EXPRESS 8 VMEXICO DI</t>
  </si>
  <si>
    <t>TABA CAFE T1 MEX V CMEXICO DI</t>
  </si>
  <si>
    <t>FEDEX INV 644817672 1-800-622-1147</t>
  </si>
  <si>
    <t>FEDEX INV 486082935 1-800-622-1147</t>
  </si>
  <si>
    <t>FEDEX INV 486315836 1-800-622-1147</t>
  </si>
  <si>
    <t>FEDEX INV 486308975 1-800-622-1147</t>
  </si>
  <si>
    <t>FEDEX INV 644876426 1-800-622-1147</t>
  </si>
  <si>
    <t>FEDEX INV 486400603 1-800-622-1147</t>
  </si>
  <si>
    <t>FEDEX INV 644876425 1-800-622-1147</t>
  </si>
  <si>
    <t>FEDEX INV 486491146 1-800-622-1147</t>
  </si>
  <si>
    <t>FEDEX INV 644930763 1-800-622-1147</t>
  </si>
  <si>
    <t>SKYPE.COM SKYPE.COM UNITED KINGDOM GB</t>
  </si>
  <si>
    <t>CHEVRON QUICK N FASTSAN ANTONIO TX</t>
  </si>
  <si>
    <t>FEDEX INV 644975192 1-800-622-1147</t>
  </si>
  <si>
    <t>SHOPKEEP.COM INC. 800-820-9814</t>
  </si>
  <si>
    <t>Alchemy 210-320-1168</t>
  </si>
  <si>
    <t>FEDEX INV 486590362 1-800-622-1147</t>
  </si>
  <si>
    <t>FEDEX INV 645019722 1-800-622-1147</t>
  </si>
  <si>
    <t>FEDEX INV 645037844 1-800-622-1147</t>
  </si>
  <si>
    <t>FACEBK *YN7ZK7EHH2 WWW.FB.ME/ADS CA</t>
  </si>
  <si>
    <t>FEDEX INV 486716580 1-800-622-1147</t>
  </si>
  <si>
    <t>FEDEX INV 645077311 1-800-622-1147</t>
  </si>
  <si>
    <t>CUBESMART 824 201001BROOKLYN NY</t>
  </si>
  <si>
    <t>STRIPES 1530 0000000BUDA TX</t>
  </si>
  <si>
    <t>THE HOME DEPOT 1225 BROOKLYN NY</t>
  </si>
  <si>
    <t>UHAUL RENTAL/PURCHASBROOKLYN NY</t>
  </si>
  <si>
    <t>CUBESMART 6601 20100BROOKLYN NY</t>
  </si>
  <si>
    <t>FEDEX INV 486894765 1-800-622-1147</t>
  </si>
  <si>
    <t>FEDEX INV 486952630 1-800-622-1147</t>
  </si>
  <si>
    <t>FEDEX INV 486959819 1-800-622-1147</t>
  </si>
  <si>
    <t>FEDEX INV 645142363 1-800-622-1147</t>
  </si>
  <si>
    <t>FEDEX INV 645165236 1-800-622-1147</t>
  </si>
  <si>
    <t>ITUNES.COM/BILL ITUNCUPERTINO CA</t>
  </si>
  <si>
    <t>4YOURTYPE 2037610042 CT</t>
  </si>
  <si>
    <t>FEDEX INV 487145149 1-800-622-1147</t>
  </si>
  <si>
    <t>FEDEX INV 645192568 1-800-622-1147</t>
  </si>
  <si>
    <t>SHOPKEEP.COM INC. 800-820-9814 NY</t>
  </si>
  <si>
    <t>STAPLES 00184 (800)333-3330</t>
  </si>
  <si>
    <t>FEDEX INV 487245389 1-800-622-1147</t>
  </si>
  <si>
    <t>FEDEX INV 645234641 1-800-622-1147</t>
  </si>
  <si>
    <t>LAW OFFICES OF SCHARSAN ANTONIO TX</t>
  </si>
  <si>
    <t>UPS* 0000001086A4095SHIPPING</t>
  </si>
  <si>
    <t>FEDEX INV 487355138 1-800-622-1147</t>
  </si>
  <si>
    <t>FEDEX INV 645330972 1-800-622-1147</t>
  </si>
  <si>
    <t>SPOTIFY USA 562128952016 SE</t>
  </si>
  <si>
    <t>FEDEX INV 487574365 1-800-622-1147</t>
  </si>
  <si>
    <t>FEDEX INV 487581712 1-800-622-1147</t>
  </si>
  <si>
    <t>SHELL OIL 5754130860SAN ANTONIO TX</t>
  </si>
  <si>
    <t>FEDEX INV 487677390 1-800-622-1147</t>
  </si>
  <si>
    <t>FEDEX INV 645392776 1-800-622-1147</t>
  </si>
  <si>
    <t>FEDEX INV 645392777 1-800-622-1147</t>
  </si>
  <si>
    <t>NYU SCPS STUDENT PYMNEW YORK NY</t>
  </si>
  <si>
    <t>WPY*Selenas Medical Palo Alto CA</t>
  </si>
  <si>
    <t>EXXONMOBIL 9748 BROOKLYN NY</t>
  </si>
  <si>
    <t>USPS CHANGE OF100959MEMPHIS TN</t>
  </si>
  <si>
    <t>FEDEX INV 487892046 1-800-622-1147</t>
  </si>
  <si>
    <t>FEDEX INV 645487894 1-800-622-1147</t>
  </si>
  <si>
    <t>FEDEX INV 645533706 1-800-622-1147</t>
  </si>
  <si>
    <t>FEDEX INV 645547797 1-800-622-1147</t>
  </si>
  <si>
    <t>THE UPS STORE #0561 NEW YORK NY</t>
  </si>
  <si>
    <t>FEDEX INV 488024389 1-800-622-1147</t>
  </si>
  <si>
    <t>FEDEX INV 645588464 1-800-622-1147</t>
  </si>
  <si>
    <t>THE HOME DEPOT 580 SAN ANTONIO TX</t>
  </si>
  <si>
    <t>THE HOME DEPOT 582 SAN ANTONIO TX</t>
  </si>
  <si>
    <t>FEDEX INV 488270607 1-800-622-1147</t>
  </si>
  <si>
    <t>FEDEX INV 488277471 1-800-622-1147</t>
  </si>
  <si>
    <t>PAYPAL *HURWITZLAWF 4029357733 NY</t>
  </si>
  <si>
    <t>FEDEX INV 488368490 1-800-622-1147</t>
  </si>
  <si>
    <t>FEDEX INV 645654867 1-800-622-1147</t>
  </si>
  <si>
    <t>IN *CANINE INNOVATIOMOUNT CLEMENS MI</t>
  </si>
  <si>
    <t>SKYPE SUBSCRIPTION SUNITED KINGDOM GB</t>
  </si>
  <si>
    <t>COST PLUS WLD #316 3SAN ANTONIO TX</t>
  </si>
  <si>
    <t>FEDEX INV 488466888 1-800-622-1147</t>
  </si>
  <si>
    <t>FEDEX INV 645707047 1-800-622-1147</t>
  </si>
  <si>
    <t>LOWE'S OF NWC SAN ANSAN ANTONIO TX</t>
  </si>
  <si>
    <t>SPOTIFY USA 571178521019 SE</t>
  </si>
  <si>
    <t>FEDEX INV 645751196 1-800-622-1147</t>
  </si>
  <si>
    <t>FEDEX INV 645770144 1-800-622-1147</t>
  </si>
  <si>
    <t>COST PLUS WLD #143 1SELMA TX</t>
  </si>
  <si>
    <t>COST PLUS WLD #341 3SAN ANTONIO TX</t>
  </si>
  <si>
    <t>FEDEX INV 488571266 1-800-622-1147</t>
  </si>
  <si>
    <t>FEDEX INV 645797936 1-800-622-1147</t>
  </si>
  <si>
    <t>THE HOME DEPOT 6551 SELMA TX</t>
  </si>
  <si>
    <t>FEDEX INV 488698140 1-800-622-1147</t>
  </si>
  <si>
    <t>FEDEX INV 645857625 1-800-622-1147</t>
  </si>
  <si>
    <t>BAR 1919 08487001787SAN ANTONIO TX</t>
  </si>
  <si>
    <t>LYFT MON AT 07:56PM 8552800278 CA</t>
  </si>
  <si>
    <t>FEDEX INV 488936559 1-800-622-1147</t>
  </si>
  <si>
    <t>FEDEX INV 488943294 1-800-622-1147</t>
  </si>
  <si>
    <t>FEDEX INV 645920449 1-800-622-1147</t>
  </si>
  <si>
    <t>FEDEX INV 645920450 1-800-622-1147</t>
  </si>
  <si>
    <t>FEDEX INV 645973699 1-800-622-1147</t>
  </si>
  <si>
    <t>A CITY DISCOUNT PEACNORCROSS GA</t>
  </si>
  <si>
    <t>FEDEX INV 489228975 1-800-622-1147</t>
  </si>
  <si>
    <t>FEDEX INV 489260380 1-800-622-1147</t>
  </si>
  <si>
    <t>FEDEX INV 646019876 1-800-622-1147</t>
  </si>
  <si>
    <t>FEDEX INV 646039104 1-800-622-1147</t>
  </si>
  <si>
    <t>UPS* 0000001086A4125SHIPPING</t>
  </si>
  <si>
    <t>FEDEX INV 646066386 1-800-622-1147</t>
  </si>
  <si>
    <t>CORNER STORE 1060 00BOERNE TX</t>
  </si>
  <si>
    <t>FEDEX INV 489357096 1-800-622-1147</t>
  </si>
  <si>
    <t>FEDEX INV 646126857 1-800-622-1147</t>
  </si>
  <si>
    <t>GRUBHUB SEAMLESS 8775857878 IL</t>
  </si>
  <si>
    <t>FACEBK *ZJ99L7NHH2 WWW.FB.ME/ADS CA</t>
  </si>
  <si>
    <t>FEDEX INV 489598956 1-800-622-1147</t>
  </si>
  <si>
    <t>FEDEX INV 489606063 1-800-622-1147</t>
  </si>
  <si>
    <t>FEDEX INV 489799582 1-800-622-1147</t>
  </si>
  <si>
    <t>FEDEX INV 646245604 1-800-622-1147</t>
  </si>
  <si>
    <t>FEDEX INV 646265240 1-800-622-1147</t>
  </si>
  <si>
    <t>FEDEX INV 489909917 1-800-622-1147</t>
  </si>
  <si>
    <t>FEDEX INV 646292486 1-800-622-1147</t>
  </si>
  <si>
    <t>UPS* 0000001086A4135SHIPPING</t>
  </si>
  <si>
    <t>CORNER STORE 1052 00SAN ANTONIO TX</t>
  </si>
  <si>
    <t>FEDEX INV 646339626 1-800-622-1147</t>
  </si>
  <si>
    <t>FEDEX INV 490047111 1-800-622-1147</t>
  </si>
  <si>
    <t>FEDEX INV 490297513 1-800-622-1147</t>
  </si>
  <si>
    <t>FEDEX INV 490304523 1-800-622-1147</t>
  </si>
  <si>
    <t>FEDEX INV 490397031 1-800-622-1147</t>
  </si>
  <si>
    <t>FEDEX INV 646449546 1-800-622-1147</t>
  </si>
  <si>
    <t>FEDEX INV 646473163 1-800-622-1147</t>
  </si>
  <si>
    <t>ENTERPRISE RENT A CAAUSTIN TX</t>
  </si>
  <si>
    <t>FEDEX INV 646503340 1-800-622-1147</t>
  </si>
  <si>
    <t>JRS HTG./ A/C. INC. San Antonio TX</t>
  </si>
  <si>
    <t>SPOTIFY USA 591653373017 SE</t>
  </si>
  <si>
    <t>FEDEX INV 490590789 1-800-622-1147</t>
  </si>
  <si>
    <t>FEDEX INV 646551733 1-800-622-1147</t>
  </si>
  <si>
    <t>UPS* 0000001086A4145SHIPPING</t>
  </si>
  <si>
    <t>FEDEX INV 646598183 1-800-622-1147</t>
  </si>
  <si>
    <t>SANCHO'S RESTAURAN 5SAN ANTONIO TX</t>
  </si>
  <si>
    <t>FEDEX INV 490721105 1-800-622-1147</t>
  </si>
  <si>
    <t>FEDEX INV 646655906 1-800-622-1147</t>
  </si>
  <si>
    <t>STONE WERKS BIG ROCKSAN ANTONIO TX</t>
  </si>
  <si>
    <t>Parker Creek Ranch San Antonio TX</t>
  </si>
  <si>
    <t>FEDEX INV 490956282 1-800-622-1147</t>
  </si>
  <si>
    <t>FEDEX INV 490963727 1-800-622-1147</t>
  </si>
  <si>
    <t>FEDEX INV 646719101 1-800-622-1147</t>
  </si>
  <si>
    <t>TRIDEV PETROLEUM 000BROOKLYN NY</t>
  </si>
  <si>
    <t>ACE MART RESTAURANT SAN ANTONIO TX</t>
  </si>
  <si>
    <t>FEDEX INV 646791614 1-800-622-1147</t>
  </si>
  <si>
    <t>GUADALUPE LUMBER CO SAN ANTONIO TX</t>
  </si>
  <si>
    <t>MATCHPOINT NYC BROOKLYN NY</t>
  </si>
  <si>
    <t>MISSION RESTAURANT SSAN ANTONIO TX</t>
  </si>
  <si>
    <t>ANALYTICAL SCIENTIFISAN ANTONIO TX</t>
  </si>
  <si>
    <t>FEDEX INV 491261643 1-800-622-1147</t>
  </si>
  <si>
    <t>UPS* 0000001086A4155SHIPPING</t>
  </si>
  <si>
    <t>AT&amp;T EDLR 11070 100 800-331-0500</t>
  </si>
  <si>
    <t>FEDEX INV 646862461 1-800-622-1147</t>
  </si>
  <si>
    <t>CONTAINERSTORESANANTSAN ANTONIO TX</t>
  </si>
  <si>
    <t>FEDEX INV 491391314 1-800-622-1147</t>
  </si>
  <si>
    <t>NETFLIX.COM NETFLIX.COM CA</t>
  </si>
  <si>
    <t>RESTAURANT DEPOT 570SAN ANTONIO TX</t>
  </si>
  <si>
    <t>SPOTIFY USA 601332275010 SE</t>
  </si>
  <si>
    <t>NYC TAXI 6J54 090078NEW YORK NY</t>
  </si>
  <si>
    <t>NYC TAXI 8N58 090118LONG ISLAND C NY</t>
  </si>
  <si>
    <t>FEDEX INV 491619923 1-800-622-1147</t>
  </si>
  <si>
    <t>FEDEX INV 491626518 1-800-622-1147</t>
  </si>
  <si>
    <t>FEDEX INV 491715511 1-800-622-1147</t>
  </si>
  <si>
    <t>FEDEX INV 646986027 1-800-622-1147</t>
  </si>
  <si>
    <t>FEDEX INV 491804149 1-800-622-1147</t>
  </si>
  <si>
    <t>FEDEX INV 647128827 1-800-622-1147</t>
  </si>
  <si>
    <t>OVR*O.CO/OVERSTOCK.C800-843-2446 UT</t>
  </si>
  <si>
    <t>FEDEX INV 492017662 1-800-622-1147</t>
  </si>
  <si>
    <t>HESS 32522 000000000BROOKLYN NY</t>
  </si>
  <si>
    <t>THE HURWITZ LAW FIRM212-3908401 NY</t>
  </si>
  <si>
    <t>FEDEX INV 492248540 1-800-622-1147</t>
  </si>
  <si>
    <t>FEDEX INV 492255258 1-800-622-1147</t>
  </si>
  <si>
    <t>FEDEX INV 492344806 1-800-622-1147</t>
  </si>
  <si>
    <t>FEDEX INV 647251903 1-800-622-1147</t>
  </si>
  <si>
    <t>FEDEX INV 647251904 1-800-622-1147</t>
  </si>
  <si>
    <t>REDBOX DVD RENTAL 866-733-2693 IL</t>
  </si>
  <si>
    <t>FEDEX INV 492434448 1-800-622-1147</t>
  </si>
  <si>
    <t>FEDEX INV 647306843 1-800-622-1147</t>
  </si>
  <si>
    <t>ALIBABA INTERNATIONASAN ANTONIO TX</t>
  </si>
  <si>
    <t>BOLNERS GROCERY &amp; MESAN ANTONIO TX</t>
  </si>
  <si>
    <t>FACEBK *ND2JV7EHH2 WWW.FB.ME/ADS CA</t>
  </si>
  <si>
    <t>FEDEX INV 492535446 1-800-622-1147</t>
  </si>
  <si>
    <t>FEDEX INV 647351516 1-800-622-1147</t>
  </si>
  <si>
    <t>FEDEX INV 647351517 1-800-622-1147</t>
  </si>
  <si>
    <t>HEB #480 00000000087SAN ANTONIO TX</t>
  </si>
  <si>
    <t>HEB #556 00000000088SAN ANTONIO TX</t>
  </si>
  <si>
    <t>LA MICHOACANA SA5 00SAN ANTONIO TX</t>
  </si>
  <si>
    <t>Salaam InternationalSan Antonio TX</t>
  </si>
  <si>
    <t>TOKYO MART 0202 SAN ANTONIO TX</t>
  </si>
  <si>
    <t>ALAMO DRAFTHOUSE 210-677-8500 TX</t>
  </si>
  <si>
    <t>FEDEX INV 647396509 1-800-622-1147</t>
  </si>
  <si>
    <t>FEDEX INV 647454341 1-800-622-1147</t>
  </si>
  <si>
    <t>AMISH MARKET OF TR 5NEW YORK NY</t>
  </si>
  <si>
    <t>FEDEX INV 492900222 1-800-622-1147</t>
  </si>
  <si>
    <t>FEDEX INV 492900799 1-800-622-1147</t>
  </si>
  <si>
    <t>FEDEX INV 492990502 1-800-622-1147</t>
  </si>
  <si>
    <t>FEDEX INV 647513215 1-800-622-1147</t>
  </si>
  <si>
    <t>FEDEX INV 493085621 1-800-622-1147</t>
  </si>
  <si>
    <t>FEDEX INV 647568165 1-800-622-1147</t>
  </si>
  <si>
    <t>OFFICE DEPOT 002805 BALCONES HTS TX</t>
  </si>
  <si>
    <t>FEDEX INV 493185676 1-800-622-1147</t>
  </si>
  <si>
    <t>FEDEX INV 647613996 1-800-622-1147</t>
  </si>
  <si>
    <t>FEDEX INV 647632460 1-800-622-1147</t>
  </si>
  <si>
    <t>FEDEX INV 647659460 1-800-622-1147</t>
  </si>
  <si>
    <t>FEDEX INV 647678915 1-800-622-1147</t>
  </si>
  <si>
    <t>SPOTIFY USA 620715848011 SE</t>
  </si>
  <si>
    <t>BAKERY LORRAINE San Antonio TX</t>
  </si>
  <si>
    <t>FEDEX INV 493316248 1-800-622-1147</t>
  </si>
  <si>
    <t>FEDEX INV 647719700 1-800-622-1147</t>
  </si>
  <si>
    <t>CRICKET WIRELESS 855-246-2461 FL</t>
  </si>
  <si>
    <t>FEDEX INV 493561979 1-800-622-1147</t>
  </si>
  <si>
    <t>FEDEX INV 493569140 1-800-622-1147</t>
  </si>
  <si>
    <t>FEDEX INV 493666282 1-800-622-1147</t>
  </si>
  <si>
    <t>FEDEX INV 647782445 1-800-622-1147</t>
  </si>
  <si>
    <t>INDIA STORE 210-681-3100</t>
  </si>
  <si>
    <t>FEDEX INV 647839996 1-800-622-1147</t>
  </si>
  <si>
    <t>FEDEX INV 493762113 1-800-622-1147</t>
  </si>
  <si>
    <t>FEDEX INV 647885898 1-800-622-1147</t>
  </si>
  <si>
    <t>TARGET BALCONES HEIGBALCONES HEIGHTS TX</t>
  </si>
  <si>
    <t>UPS* 0000001086A4195SHIPPING</t>
  </si>
  <si>
    <t>FEDEX INV 647988983 1-800-622-1147</t>
  </si>
  <si>
    <t>FEDEX INV 494218229 1-800-622-1147</t>
  </si>
  <si>
    <t>FEDEX INV 494225083 1-800-622-1147</t>
  </si>
  <si>
    <t>MUNICIPAL COURT - INSAN ANTONIO TX</t>
  </si>
  <si>
    <t>PRIMA SUPPLY 0690000LOUISVILLE KY</t>
  </si>
  <si>
    <t>SPOTIFY USA 629910206016 SE</t>
  </si>
  <si>
    <t>FEDEX INV 494315072 1-800-622-1147</t>
  </si>
  <si>
    <t>FEDEX INV 648053059 1-800-622-1147</t>
  </si>
  <si>
    <t>FEDEXOFFICE 001837891-888-889-7121</t>
  </si>
  <si>
    <t>PRESS COFFEE San Antonio TX</t>
  </si>
  <si>
    <t>UPS* 0000001086A4205SHIPPING</t>
  </si>
  <si>
    <t>7-ELEVEN 35520 00073CENTER MORICHES NY</t>
  </si>
  <si>
    <t>FEDEX INV 648200834 1-800-622-1147</t>
  </si>
  <si>
    <t>GERALD SCHWARTZ, INCSTONE MOUNTAI GA</t>
  </si>
  <si>
    <t>HEB #479 00000000087PFLUGERVILLE TX</t>
  </si>
  <si>
    <t>FEDEX INV 494620352 1-800-622-1147</t>
  </si>
  <si>
    <t>FEDEX INV 648261030 1-800-622-1147</t>
  </si>
  <si>
    <t>FEDEX INV 494852150 1-800-622-1147</t>
  </si>
  <si>
    <t>FEDEX INV 494858660 1-800-622-1147</t>
  </si>
  <si>
    <t>STRIPES 1521 0000000FENTRESS TX</t>
  </si>
  <si>
    <t>UNIVERSITY BOWL 0012SAN ANTONIO TX</t>
  </si>
  <si>
    <t>FEDEX INV 648320142 1-800-622-1147</t>
  </si>
  <si>
    <t>FEDEX INV 494957123 1-800-622-1147</t>
  </si>
  <si>
    <t>FEDEX INV 648368907 1-800-622-1147</t>
  </si>
  <si>
    <t>FEDEX INV 648381530 1-800-622-1147</t>
  </si>
  <si>
    <t>VOLUSION INC AUSTIN TX</t>
  </si>
  <si>
    <t>J &amp; E GULF SVC INC 0BROOKLYN</t>
  </si>
  <si>
    <t>UPS* 0000001086A4215SHIPPING</t>
  </si>
  <si>
    <t>$5 CARWASH AMERICA -SAN ANTONIO TX</t>
  </si>
  <si>
    <t>FEDEX INV 648447708 1-800-622-1147</t>
  </si>
  <si>
    <t>RETURN PAYMENT FEE</t>
  </si>
  <si>
    <t>FEDEX INV 495176986 1-800-622-1147</t>
  </si>
  <si>
    <t>FEDEX INV 648507354 1-800-622-1147</t>
  </si>
  <si>
    <t>FACEBK *FCP7Z7AHH2 WWW.FB.ME/ADS CA</t>
  </si>
  <si>
    <t>FEDEX INV 495403870 1-800-622-1147</t>
  </si>
  <si>
    <t>FEDEX INV 495411166 1-800-622-1147</t>
  </si>
  <si>
    <t>SHORT`S GARAGE 210-494-3964</t>
  </si>
  <si>
    <t>FEDEX INV 495494412 1-800-622-1147</t>
  </si>
  <si>
    <t>FEDEX INV 648569753 1-800-622-1147</t>
  </si>
  <si>
    <t>FEDEX INV 648625380 1-800-622-1147</t>
  </si>
  <si>
    <t>FEDEX INV 648669282 1-800-622-1147</t>
  </si>
  <si>
    <t>FEDEX INV 495799822 1-800-622-1147</t>
  </si>
  <si>
    <t>FEDEX INV 648770714 1-800-622-1147</t>
  </si>
  <si>
    <t>SHELL OIL 5754578650SAN ANTONIO TX</t>
  </si>
  <si>
    <t>FEDEX INV 496050958 1-800-622-1147</t>
  </si>
  <si>
    <t>FEDEX INV 496058245 1-800-622-1147</t>
  </si>
  <si>
    <t>SPOTIFY USA 650334356013 SE</t>
  </si>
  <si>
    <t>FEDEX INV 648834262 1-800-622-1147</t>
  </si>
  <si>
    <t>FEDEX INV 496143772 1-800-622-1147</t>
  </si>
  <si>
    <t>BR7P:0001 Fedex Shipping OPEN Savings</t>
  </si>
  <si>
    <t>EXPERIAN *CREDITR866-582-7269 CA</t>
  </si>
  <si>
    <t>FEDEX INV 648891494 1-800-622-1147</t>
  </si>
  <si>
    <t>FEDEX INV 496234467 1-800-622-1147</t>
  </si>
  <si>
    <t>FEDEX INV 496330795 1-800-622-1147</t>
  </si>
  <si>
    <t>FEDEX INV 648936890 1-800-622-1147</t>
  </si>
  <si>
    <t>FEDEX INV 648983374 1-800-622-1147</t>
  </si>
  <si>
    <t>FEDEX INV 649043497 1-800-622-1147</t>
  </si>
  <si>
    <t>FEDEX INV 496449890 1-800-622-1147</t>
  </si>
  <si>
    <t>I10 ICEHOUSE I10 ICESAN ANTONIO TX</t>
  </si>
  <si>
    <t>AT&amp;T DATA 190 ALPHARETTA</t>
  </si>
  <si>
    <t>FEDEX INV 496687411 1-800-622-1147</t>
  </si>
  <si>
    <t>FEDEX INV 496687677 1-800-622-1147</t>
  </si>
  <si>
    <t>HENSSGEN HARDWARE 54QUEENSBURY NY</t>
  </si>
  <si>
    <t>FEDEX INV 649108782 1-800-622-1147</t>
  </si>
  <si>
    <t>FEDEX INV 649167828 1-800-622-1147</t>
  </si>
  <si>
    <t>ANCIRA VW KIA 0649 SAN ANTONIO TX</t>
  </si>
  <si>
    <t>FEDEX INV 496968092 1-800-622-1147</t>
  </si>
  <si>
    <t>FEDEX INV 649212266 1-800-622-1147</t>
  </si>
  <si>
    <t>FEDEX INV 649231701 1-800-622-1147</t>
  </si>
  <si>
    <t>FEDEX INV 649212267 1-800-622-1147</t>
  </si>
  <si>
    <t>FEDEX INV 649212265 1-800-622-1147</t>
  </si>
  <si>
    <t>FEDEX INV 649258569 1-800-622-1147</t>
  </si>
  <si>
    <t>SPOTIFY USA NEW YORK</t>
  </si>
  <si>
    <t>FEDEX INV 649319546 1-800-622-1147</t>
  </si>
  <si>
    <t>FEDEX INV 497089499 1-800-622-1147</t>
  </si>
  <si>
    <t>HARRAHS PIRATES BAR NEW ORLEANS LA</t>
  </si>
  <si>
    <t>SALESFORCE.COM Sales800-667-6389</t>
  </si>
  <si>
    <t>FEDEX INV 497333373 1-800-622-1147</t>
  </si>
  <si>
    <t>FEDEX INV 497340466 1-800-622-1147</t>
  </si>
  <si>
    <t>FEDEX INV 649383018 1-800-622-1147</t>
  </si>
  <si>
    <t>FEDEX INV 497432420 1-800-622-1147</t>
  </si>
  <si>
    <t>FEDEX INV 649383019 1-800-622-1147</t>
  </si>
  <si>
    <t>FEDEX INV 649439200 1-800-622-1147</t>
  </si>
  <si>
    <t>FEDEX INV 649458897 1-800-622-1147</t>
  </si>
  <si>
    <t>Dispute - KRAV MAGA 8829000992605</t>
  </si>
  <si>
    <t>FEDEX INV 649485239 1-800-622-1147</t>
  </si>
  <si>
    <t>FEDEX INV 497620580 1-800-622-1147</t>
  </si>
  <si>
    <t>FEDEX INV 649591324 1-800-622-1147</t>
  </si>
  <si>
    <t>MORCREDIT COM 888-209090 NY</t>
  </si>
  <si>
    <t>FACEBK *3MU4682JH2 WWW.FB.ME/ADS CA</t>
  </si>
  <si>
    <t>FEDEX INV 497739306 1-800-622-1147</t>
  </si>
  <si>
    <t>FEDEX INV 497975241 1-800-622-1147</t>
  </si>
  <si>
    <t>FEDEX INV 497975673 1-800-622-1147</t>
  </si>
  <si>
    <t>FEDEX INV 649792253 1-800-622-1147</t>
  </si>
  <si>
    <t>FEDEX INV 498251358 1-800-622-1147</t>
  </si>
  <si>
    <t>FEDEX INV 649851322 1-800-622-1147</t>
  </si>
  <si>
    <t>NAME-CHEAP.COM NAME-3233752822 CA</t>
  </si>
  <si>
    <t>FEDEX INV 498374735 1-800-622-1147</t>
  </si>
  <si>
    <t>FEDEX INV 498571928 1-800-622-1147</t>
  </si>
  <si>
    <t>FEDEX INV 498573289 1-800-622-1147</t>
  </si>
  <si>
    <t>FEDEX INV 649910938 1-800-622-1147</t>
  </si>
  <si>
    <t>FEDEX INV 649910939 1-800-622-1147</t>
  </si>
  <si>
    <t>FEDEX INV 649928199 1-800-622-1147</t>
  </si>
  <si>
    <t>FEDEX INV 498652206 1-800-622-1147</t>
  </si>
  <si>
    <t>FEDEX INV 649953909 1-800-622-1147</t>
  </si>
  <si>
    <t>FUNG LUM CONCESSIONSSAN FRANCISCO CA</t>
  </si>
  <si>
    <t>SP * 100 PURE SAN FRSAN FRANCIS CA</t>
  </si>
  <si>
    <t>SPOTIFY USA 679319972015 SE</t>
  </si>
  <si>
    <t>FEDEX INV 649999423 1-800-622-1147</t>
  </si>
  <si>
    <t>SQUARESPACE INC. NEW YORK CITY NY</t>
  </si>
  <si>
    <t>FEDEX INV 650101625 1-800-622-1147</t>
  </si>
  <si>
    <t>AT&amp;T*BILL PAYMENT 41DALLAS TX</t>
  </si>
  <si>
    <t>FEDEX INV 499186307 1-800-622-1147</t>
  </si>
  <si>
    <t>FEDEX INV 499186746 1-800-622-1147</t>
  </si>
  <si>
    <t>FEDEX INV 650166033 1-800-622-1147</t>
  </si>
  <si>
    <t>LAS PALAPAS LOOP 410SAN ANTONIO TX</t>
  </si>
  <si>
    <t>FEDEX INV 499362813 1-800-622-1147</t>
  </si>
  <si>
    <t>FEDEX INV 650219493 1-800-622-1147</t>
  </si>
  <si>
    <t>FEDEX INV 650265441 1-800-622-1147</t>
  </si>
  <si>
    <t>FEDEX INV 499458596 1-800-622-1147</t>
  </si>
  <si>
    <t>FEDEX INV 650310930 1-800-622-1147</t>
  </si>
  <si>
    <t>MES*RINGCENTRAL, INCBELMONT CA</t>
  </si>
  <si>
    <t>TEXACO BIGS 0355589 SAN ANTONIO TX</t>
  </si>
  <si>
    <t>NATURAL GROCERS BN 7BEND OR</t>
  </si>
  <si>
    <t>PILOT TRAVEL CENTER CHEMULT OR</t>
  </si>
  <si>
    <t>VZWRLSS BILL PAY VN 800-922-0204 NJ</t>
  </si>
  <si>
    <t>Dispute - ANGIES LIST</t>
  </si>
  <si>
    <t>TORCHYS TACOS - LINCSAN ANTONIO TX</t>
  </si>
  <si>
    <t>FEDEX INV 499581250 1-800-622-1147</t>
  </si>
  <si>
    <t>FEDEX INV 499632229 1-800-622-1147</t>
  </si>
  <si>
    <t>FEDEX INV 499807928 1-800-622-1147</t>
  </si>
  <si>
    <t>FEDEX INV 499814898 1-800-622-1147</t>
  </si>
  <si>
    <t>FEDEX INV 499902432 1-800-622-1147</t>
  </si>
  <si>
    <t>LAUGHING PLANET CAFEBEND OR</t>
  </si>
  <si>
    <t>ADVANCE AUTO #6413 0SAN ANTONIO TX</t>
  </si>
  <si>
    <t>FEDEX INV 400088601 1-800-622-1147</t>
  </si>
  <si>
    <t>FEDEX INV 650529164 1-800-622-1147</t>
  </si>
  <si>
    <t>THE FLYING SAUCER 00SAN ANTONIO TX</t>
  </si>
  <si>
    <t>AUTOZONE 5773 SAN ANTONIO TX</t>
  </si>
  <si>
    <t>FEDEX INV 650573051 1-800-622-1147</t>
  </si>
  <si>
    <t>FEDEX INV 400205040 1-800-622-1147</t>
  </si>
  <si>
    <t>FEDEX INV 650632089 1-800-622-1147</t>
  </si>
  <si>
    <t>FEDEX INV 400431453 1-800-622-1147</t>
  </si>
  <si>
    <t>FEDEX INV 400438440 1-800-622-1147</t>
  </si>
  <si>
    <t>TARGET SAN ANTONIO WSAN ANTONIO TX</t>
  </si>
  <si>
    <t>FEDEX INV 400523376 1-800-622-1147</t>
  </si>
  <si>
    <t>FEDEX INV 650692454 1-800-622-1147</t>
  </si>
  <si>
    <t>TERMINIX INT. 2406 800-837-6464 TX</t>
  </si>
  <si>
    <t>CUSTOMER SERVICE PAYMENT THANK YOU</t>
  </si>
  <si>
    <t>FACEBK *R2H8D8SHH2 WWW.FB.ME/ADS CA</t>
  </si>
  <si>
    <t>FEDEX INV 650834700 1-800-622-1147</t>
  </si>
  <si>
    <t>FEDEX INV 400712130 1-800-622-1147</t>
  </si>
  <si>
    <t>FEDEX INV 400834885 1-800-622-1147</t>
  </si>
  <si>
    <t>FEDEX INV 401010079 1-800-622-1147</t>
  </si>
  <si>
    <t>FEDEX INV 401066773 1-800-622-1147</t>
  </si>
  <si>
    <t>FEDEX INV 401073847 1-800-622-1147</t>
  </si>
  <si>
    <t>FEDEX INV 650955073 1-800-622-1147</t>
  </si>
  <si>
    <t>FEDEX INV 650955074 1-800-622-1147</t>
  </si>
  <si>
    <t>FEDEX INV 650977958 1-800-622-1147</t>
  </si>
  <si>
    <t>BEDBATH&amp;BEYOND#0134 SAN ANTONIO</t>
  </si>
  <si>
    <t>SPOTIFY USA 709944771019 SE</t>
  </si>
  <si>
    <t>FEDEX INV 401696448 1-800-622-1147</t>
  </si>
  <si>
    <t>FEDEX INV 401464795 1-800-622-1147</t>
  </si>
  <si>
    <t>EXPERIAN *CREDITR866-369-0415 CA</t>
  </si>
  <si>
    <t>FEDEX INV 651211011 1-800-622-1147</t>
  </si>
  <si>
    <t>FEDEX INV 401703835 1-800-622-1147</t>
  </si>
  <si>
    <t>FEDEX INV 401891769 1-800-622-1147</t>
  </si>
  <si>
    <t>FEDEX INV 651260990 1-800-622-1147</t>
  </si>
  <si>
    <t>LATE FEE</t>
  </si>
  <si>
    <t>FEDEX INV 651302930 1-800-622-1147</t>
  </si>
  <si>
    <t>FEDEX INV 401985882 1-800-622-1147</t>
  </si>
  <si>
    <t>FEDEX INV 651349505 1-800-622-1147</t>
  </si>
  <si>
    <t>EXXONMOBIL 4795 SAN ANTONIO TX</t>
  </si>
  <si>
    <t>FEDEX INV 402107148 1-800-622-1147</t>
  </si>
  <si>
    <t>FEDEX INV 651407909 1-800-622-1147</t>
  </si>
  <si>
    <t>GOOGLE *YOUTUBE GOOGLE.COM/CH CA</t>
  </si>
  <si>
    <t>FEDEX PYMT 95673501 1-800-622-1147</t>
  </si>
  <si>
    <t>FEDEX INV 402339168 1-800-622-1147</t>
  </si>
  <si>
    <t>FEDEX INV 402339565 1-800-622-1147</t>
  </si>
  <si>
    <t>FEDEX INV 402434166 1-800-622-1147</t>
  </si>
  <si>
    <t>FEDEX INV 651469487 1-800-622-1147</t>
  </si>
  <si>
    <t>FEDEX INV 651520080 1-800-622-1147</t>
  </si>
  <si>
    <t>FEDEX INV 402522258 1-800-622-1147</t>
  </si>
  <si>
    <t>RINGCENTRAL, INC BELMONT CA</t>
  </si>
  <si>
    <t>FEDEX INV 651565411 1-800-622-1147</t>
  </si>
  <si>
    <t>FEDEX INV 402621943 1-800-622-1147</t>
  </si>
  <si>
    <t>FEDEX INV 651584058 1-800-622-1147</t>
  </si>
  <si>
    <t>FEDEX INV 651609220 1-800-622-1147</t>
  </si>
  <si>
    <t>RETURNED CHECK/DECLINED BANK TRANSACTIONS</t>
  </si>
  <si>
    <t>FEDEX INV 651723849 1-800-622-1147</t>
  </si>
  <si>
    <t>FEDEX INV 651863369 1-800-622-1147</t>
  </si>
  <si>
    <t>FEDEX INV 651921451 1-800-622-1147</t>
  </si>
  <si>
    <t>FEDEX INV 403380175 1-800-622-1147</t>
  </si>
  <si>
    <t>ESECURITEL.COM EVO2 PREM 844-400-0452 GA</t>
  </si>
  <si>
    <t>FEDEX INV 403812327 1-800-622-1147</t>
  </si>
  <si>
    <t>FEDEX INV 652028830 1-800-622-1147</t>
  </si>
  <si>
    <t>FACEBK *PGHCJ8SHH2 WWW.FB.ME/ADS CA</t>
  </si>
  <si>
    <t>FEDEX INV 404039161 1-800-622-1147</t>
  </si>
  <si>
    <t>FEDEX INV 652175032 1-800-622-1147</t>
  </si>
  <si>
    <t>FEDEX PYMT 95925711 1-800-622-1147</t>
  </si>
  <si>
    <t>AT&amp;T*BILL PAYMENT 41DALLAS</t>
  </si>
  <si>
    <t>FEDEX INV 404278367 1-800-622-1147</t>
  </si>
  <si>
    <t>FEDEX INV 404278795 1-800-622-1147</t>
  </si>
  <si>
    <t>FEDEX INV 652247450 1-800-622-1147</t>
  </si>
  <si>
    <t>SPOTIFY USA 741945810017 SE</t>
  </si>
  <si>
    <t>FEDEX INV 404384057 1-800-622-1147</t>
  </si>
  <si>
    <t>FEDEX INV 652275800 1-800-622-1147</t>
  </si>
  <si>
    <t>AMEX (LLC) Activity</t>
  </si>
  <si>
    <t>AMEX (LLC) repays Dave note</t>
  </si>
  <si>
    <t>AMEX (LLC) repays Kristina note</t>
  </si>
  <si>
    <t>Belight Software</t>
  </si>
  <si>
    <t>LawDepot</t>
  </si>
  <si>
    <t>Discount Laser</t>
  </si>
  <si>
    <t>Cricket Wireless</t>
  </si>
  <si>
    <t>Gerald Schwartz</t>
  </si>
  <si>
    <t>Name-Cheap.com</t>
  </si>
  <si>
    <t>Fung Lum</t>
  </si>
  <si>
    <t>Las Palapas</t>
  </si>
  <si>
    <t>Kaspersky</t>
  </si>
  <si>
    <t>X</t>
  </si>
  <si>
    <t>AMAZON WEB SERVICES AWS.AMAZON.CO WA</t>
  </si>
  <si>
    <t>AMAZON.COM AMZN.COM/BILL WA</t>
  </si>
  <si>
    <t>AMAZON MKTPLACE PMTSAMZN.COM/BILL WA</t>
  </si>
  <si>
    <t>AMAZON VIDEO ON DEMA866-216-1072 WA</t>
  </si>
  <si>
    <t>AMAZON.COM PAYMENTS AMAZON.JP.COM GB</t>
  </si>
  <si>
    <t>AMAZON MEDIA GROUP 866-216-1072 WA</t>
  </si>
  <si>
    <t>AMAZON MARKETING SER866-216-1072 WA</t>
  </si>
  <si>
    <t>AMAZONPRIME MEMBERSHAMZN.COM/PRME NV</t>
  </si>
  <si>
    <t>AMAZON SVCS EU-UK AMAZON.CO.UK LU</t>
  </si>
  <si>
    <t>Amazon Web Services</t>
  </si>
  <si>
    <t>Amazon Purchases in AMEX (LLC)</t>
  </si>
  <si>
    <t>AMEX in Amazon</t>
  </si>
  <si>
    <t>9306 (INC) repays Kristina note</t>
  </si>
  <si>
    <t>Online Banking transfer from CHK 9319 Confirmation# 3885259323</t>
  </si>
  <si>
    <t>Online Banking transfer from CHK 9319 Confirmation# 2981315792</t>
  </si>
  <si>
    <t>Online Banking transfer from CHK 9319 Confirmation# 1402404273</t>
  </si>
  <si>
    <t>HANOVER/CITIZENS DES:PREM COLL ID:011507220000913 INDN:DEAN &amp; TYLER INC CO ID:3135129825 CCD</t>
  </si>
  <si>
    <t>AMERICAN EXPRESS DES:ACH Pmt ID:R7906MSP INDN:KRISTINA KOGER CO ID:1133133497 PPD</t>
  </si>
  <si>
    <t>NSF: RETURNED ITEM FEE FOR ACTIVITY OF 08-04 ELECTRONIC TRANSACTION POSTING DATE 08-04-15 POSTING SEQ 00001</t>
  </si>
  <si>
    <t>RETURN OF POSTED CHECK / ITEM (RECEIVED ON 08-04) ELECTRONIC TRANSACTION</t>
  </si>
  <si>
    <t>Online Banking transfer from CHK 9319 Confirmation# 2879294309</t>
  </si>
  <si>
    <t>Online Banking transfer from CHK 9319 Confirmation# 2722758978</t>
  </si>
  <si>
    <t>Online Banking transfer from CHK 9319 Confirmation# 3724381339</t>
  </si>
  <si>
    <t>BKOFAMERICA MOBILE 08/10 3372521385 DEPOSIT *MOBILE TX</t>
  </si>
  <si>
    <t>Online Banking transfer to CHK 9319 Confirmation# 2722464395</t>
  </si>
  <si>
    <t>Online Banking transfer from CHK 9319 Confirmation# 3731843267</t>
  </si>
  <si>
    <t>Online Banking transfer to CHK 9319 Confirmation# 3732037458</t>
  </si>
  <si>
    <t>Online Banking transfer from CHK 9319 Confirmation# 0141964781</t>
  </si>
  <si>
    <t>AMERICAN EXPRESS DES:ACH Pmt ID:R2818MSP INDN:KRISTINA KOGER CO ID:1133133497 PPD</t>
  </si>
  <si>
    <t>Online Banking transfer from CHK 9319 Confirmation# 3899938943</t>
  </si>
  <si>
    <t>Online Banking transfer from CHK 9319 Confirmation# 3910162374</t>
  </si>
  <si>
    <t>Online Banking transfer from CHK 9319 Confirmation# 2807953999</t>
  </si>
  <si>
    <t>AMERICAN EXPRESS DES:ACH Pmt ID:R2820MSP INDN:KRISTINA KOGER CO ID:1133133497 PPD</t>
  </si>
  <si>
    <t>AMERICAN EXPRESS DES:ACH Pmt ID:R7908MSP INDN:KRISTINA KOGER CO ID:1133133497 PPD</t>
  </si>
  <si>
    <t>NSF: RETURNED ITEM FEE FOR ACTIVITY OF 08-24 ELECTRONIC TRANSACTION POSTING DATE 08-24-15 POSTING SEQ 00001</t>
  </si>
  <si>
    <t>RETURN OF POSTED CHECK / ITEM (RECEIVED ON 08-24) ELECTRONIC TRANSACTION</t>
  </si>
  <si>
    <t>Online Banking transfer from CHK 9319 Confirmation# 0253388622</t>
  </si>
  <si>
    <t>HANOVER/CITIZENS DES:PREM COLL ID:011508230000924 INDN:DEAN &amp; TYLER INC CO ID:3135129825 CCD</t>
  </si>
  <si>
    <t>Fee Refund nbk1yf0</t>
  </si>
  <si>
    <t>Online Banking transfer from CHK 9319 Confirmation# 2776737488</t>
  </si>
  <si>
    <t>AMERICAN EXPRESS DES:ACH Pmt ID:R2012MSP INDN:KRISTINA KOGER CO ID:1133133497 PPD</t>
  </si>
  <si>
    <t>Online Banking transfer from CHK 9319 Confirmation# 4132486302</t>
  </si>
  <si>
    <t>AMERICAN EXPRESS DES:ACH Pmt ID:R2014MSP INDN:KRISTINA KOGER CO ID:1133133497 PPD</t>
  </si>
  <si>
    <t>Bank of America Credit Card Bill Payment</t>
  </si>
  <si>
    <t>Online Banking transfer from CHK 9319 Confirmation# 2971380517</t>
  </si>
  <si>
    <t>WIRE TYPE:INTL OUT DATE:150908 TIME:0813 ET TRN:2015090800310089 SERVICE REF:489818 BNF:PP KIT I PES ID:26008097553000 BNF BK:JOINT ST OCK COMMERCIAL ID:KHABUA2K/(CH3505 PMT DET:1544066 96 3RD PAYMENT FOR PATCHES GOODS</t>
  </si>
  <si>
    <t>9319 (INC) repays Dave Note</t>
  </si>
  <si>
    <t>AMEX (LLC) transfers to 9319 (INC)</t>
  </si>
  <si>
    <t>9319 (INC) repays Kristina Note</t>
  </si>
  <si>
    <t>Online Banking transfer to CHK 9306 Confirmation# 3885259323</t>
  </si>
  <si>
    <t>PAYPAL DES:ECHECK ID:J2222254DD56Y INDN:DEAN TYLER INC CO ID:PAYPALEC88 WEB</t>
  </si>
  <si>
    <t>AUTHNET GATEWAY DES:BILLING ID:39114238 INDN:DEAN &amp; TYLER, INC CO ID:1870568569 CCD</t>
  </si>
  <si>
    <t>WIRE TYPE:INTL OUT DATE:150706 TIME:1207 ET TRN:2015070600235890 SERVICE REF:372270 BNF:PP KIT I PES ID:26008097553000 BNF BK:JOINT ST OCK COMMERCIAL ID:KHABUA2K/(CH3505 PMT DET:1498423 32 PATCHES ORDER 23 GOODS</t>
  </si>
  <si>
    <t>Online Banking transfer to CHK 9607 Confirmation# 0620905047</t>
  </si>
  <si>
    <t>PAYPAL DES:TRANSFER ID:4KEJ28WH9JRU6 INDN:DEAN TYLER INC CO ID:PAYPALSD11 PPD</t>
  </si>
  <si>
    <t>TX TLR cash withdrawal from CHK 9319 Banking Ctr MEDICAL CENTER #0000511 TX Confirmation# 0629564897</t>
  </si>
  <si>
    <t>BKOFAMERICA MOBILE 07/08 3365181812 DEPOSIT *MOBILE TX</t>
  </si>
  <si>
    <t>Online Banking transfer to CHK 9607 Confirmation# 3946740923</t>
  </si>
  <si>
    <t>WIRE TYPE:FX IN DATE:150710 TIME:0509 ET TRN:2015071000051909 FX:GBP 586.68 1.4761 ORIG:AMAZON EU SARL UK BRANCH ID:17910900 ORIG BK: DEUTSCHE BANK AG ID:DEUTGB2L PMT DET:OFA0000636040 17 /RFB/OFA000063604017 OFA000063604017PAYMENT : 2</t>
  </si>
  <si>
    <t>Online Banking transfer to CHK 9607 Confirmation# 1454776281</t>
  </si>
  <si>
    <t>Online Banking payment to CRD 6466 Confirmation# 2654895389</t>
  </si>
  <si>
    <t>WIRE TYPE:BOOK IN DATE:150713 TIME:1500 ET TRN:2015071300304602 SNDR REF:Bibby/Dean and T ORIG:BIBBY INTERNATIONAL TRADE ID:004426465270</t>
  </si>
  <si>
    <t>AMAZON.COM635345 DES:Misc. Paym ID:63611774D INDN:DEAN AND TYLER CO ID:9215240102 CCD PMT INFO:Amazon.com Payments ID#25511150</t>
  </si>
  <si>
    <t>Amazon Services DES:ACCSUKUS ID:XUGJ5UHS9WLO9FF INDN:Dean &amp; Tyler, INC CO ID:3980429507 CCD PMT INFO:payments.amazon.com ID#XUGJ5UHS9WLO9FF</t>
  </si>
  <si>
    <t>Amazon Services DES:ACCSFRUS ID:ISJ4QFV4LEAGQ7A INDN:Dean &amp; Tyler, INC CO ID:5980429507 CCD PMT INFO:payments.amazon.com ID#ISJ4QFV4LEAGQ7A</t>
  </si>
  <si>
    <t>Amazon Services DES:ACCSDEUS ID:O9I55HRAKFD8F2J INDN:Dean &amp; Tyler, INC CO ID:4980429507 CCD PMT INFO:payments.amazon.com ID#O9I55HRAKFD8F2J</t>
  </si>
  <si>
    <t>BKOFAMERICA MOBILE 07/13 3366232240 DEPOSIT *MOBILE TX</t>
  </si>
  <si>
    <t>Online Banking transfer to CHK 9306 Confirmation# 2981315792</t>
  </si>
  <si>
    <t>TRANSFER DEAN &amp; TYLER INC:Timofey Trofimenkov Confirmation# 0181320973</t>
  </si>
  <si>
    <t>WIRE TYPE:INTL OUT DATE:150713 TIME:1510 ET TRN:2015071300308725 SERVICE REF:779643 BNF:PERZOV ADI LLC ID:10750038 BNF BK:BANK LEUMI L E-ISRAEL ID:LUMIILIT PMT DET:150342180 ORDER PAYME NTS</t>
  </si>
  <si>
    <t>TRANSFER DEAN &amp; TYLER INC:Lissette Orbay Confirmation# 2981927671</t>
  </si>
  <si>
    <t>Online Banking transfer to CHK 9607 Confirmation# 1481954190</t>
  </si>
  <si>
    <t>WIRE TYPE:BOOK IN DATE:150714 TIME:1428 ET TRN:2015071400270236 SNDR REF:Bibby/Dean and T ORIG:BIBBY INTERNATIONAL TRADE ID:004426465270</t>
  </si>
  <si>
    <t>PAYPAL DES:TRANSFER ID:4KEJ28WY8XCCY INDN:DEAN TYLER INC CO ID:PAYPALSD11 PPD</t>
  </si>
  <si>
    <t>WIRE TYPE:INTL OUT DATE:150715 TIME:0520 ET TRN:2015071400347501 SERVICE REF:199885 BNF:OOO GLOBAL WORK SOLUTION ID:3012373385017 BNF BK:VTB BANK (BELARUS) ID:SLANBY22/(CH3770 PMT DET:150450850 PRODUCT PAYMENT GOODS</t>
  </si>
  <si>
    <t>IRS DES:USATAXPYMT ID:227559666141156 INDN:DEAN &amp; TYLER INC CO ID:3387702000 CCD</t>
  </si>
  <si>
    <t>PAYPAL DES:TRANSFER ID:4KEJ28XFG6MR2 INDN:DEAN TYLER INC CO ID:PAYPALSD11 PPD</t>
  </si>
  <si>
    <t>TRANSFER DEAN &amp; TYLER INC:Timofey Trofimenkov Confirmation# 0650069976</t>
  </si>
  <si>
    <t>Online Banking transfer to CHK 9607 Confirmation# 0650109351</t>
  </si>
  <si>
    <t>AMAZON.COM DES:Marketplac ID:D4VP6FA9DKLBTLI INDN:Dean &amp; Tyler, Inc CO ID:3215240102 CCD PMT INFO:payments.amazon.com ID#D4VP6FA9DKLBTLI</t>
  </si>
  <si>
    <t>TRANSFER DEAN &amp; TYLER INC:Proteus Confirmation# 0668236959</t>
  </si>
  <si>
    <t>Online Banking transfer to CHK 9607 Confirmation# 0669564711</t>
  </si>
  <si>
    <t>Online Banking transfer to CHK 9607 Confirmation# 2969567093</t>
  </si>
  <si>
    <t>WIRE TYPE:BOOK IN DATE:150724 TIME:1459 ET TRN:2015072400284222 SNDR REF:Bibby/Dean and T ORIG:BIBBY INTERNATIONAL TRADE ID:004426465270</t>
  </si>
  <si>
    <t>WIRE TYPE:INTL OUT DATE:150724 TIME:1448 ET TRN:2015072400279665 SERVICE REF:397775 BNF:PP KIT I PES ID:26008097553000 BNF BK:JOINT ST OCK COMMERCIAL ID:KHABUA2K/(CH3505 PMT DET:1511310 36 PATCHES ORDER 23 SECOND HALF GOODS</t>
  </si>
  <si>
    <t>PAYPAL DES:INST XFER ID:COLLAR LLC INDN:DEAN TYLER INC CO ID:PAYPALSI77 WEB</t>
  </si>
  <si>
    <t>External transfer fee - 3 Day - 07/23/2015 Confirmation: 151038716</t>
  </si>
  <si>
    <t>Amazon Services DES:ACCSDEUS ID:DNJC1K7HY6FLHG0 INDN:Dean &amp; Tyler, INC CO ID:4980429507 CCD PMT INFO:payments.amazon.com ID#DNJC1K7HY6FLHG0</t>
  </si>
  <si>
    <t>Amazon Services DES:ACCSFRUS ID:XMMTJZGEUP3TFWA INDN:Dean &amp; Tyler, INC CO ID:5980429507 CCD PMT INFO:payments.amazon.com ID#XMMTJZGEUP3TFWA</t>
  </si>
  <si>
    <t>Online Banking transfer to CHK 9306 Confirmation# 1402404273</t>
  </si>
  <si>
    <t>WIRE TYPE:INTL OUT DATE:150728 TIME:1833 ET TRN:2015072700382092 SERVICE REF:671850 BNF:PERZOV ADI LLC ID:10750038 BNF BK:BANK LEUMI L E-ISRAEL ID:LUMIILIT PMT DET:151276224 EQUIPMENT O RDERS</t>
  </si>
  <si>
    <t>TRANSFER DEAN &amp; TYLER INC:Lissette Orbay Confirmation# 0103670918</t>
  </si>
  <si>
    <t>PAYPAL DES:INST XFER ID:HULU INDN:DEAN TYLER INC CO ID:PAYPALSI77 WEB</t>
  </si>
  <si>
    <t>PAYPAL DES:TRANSFER ID:4KEJ28XWD62K4 INDN:DEAN TYLER INC CO ID:PAYPALSD11 PPD</t>
  </si>
  <si>
    <t>TRANSFER DEAN &amp; TYLER INC:Timofey Trofimenkov Confirmation# 0111862370</t>
  </si>
  <si>
    <t>WIRE TYPE:BOOK IN DATE:150730 TIME:1152 ET TRN:2015073000235773 SNDR REF:Bibby/Dean and T ORIG:BIBBY INTERNATIONAL TRADE ID:004426465270</t>
  </si>
  <si>
    <t>BKOFAMERICA MOBILE 07/30 3369881659 DEPOSIT *MOBILE TX</t>
  </si>
  <si>
    <t>WIRE TYPE:INTL OUT DATE:150730 TIME:1556 ET TRN:2015073000324604 SERVICE REF:435583 BNF:OOO GLOBAL WORK SOLUTION ID:3012373385017 BNF BK:VTB BANK (BELARUS) ID:SLANBY22/(CH3770 PMT DET:151532782 TRAINING EQUIPMENT GOODS</t>
  </si>
  <si>
    <t>IRS DES:USATAXPYMT ID:227561166009990 INDN:DEAN &amp; TYLER INC CO ID:3387702000 CCD</t>
  </si>
  <si>
    <t>Online Banking transfer to CHK 9607 Confirmation# 1451881132</t>
  </si>
  <si>
    <t>Online Banking transfer to CHK 9607 Confirmation# 0561332938</t>
  </si>
  <si>
    <t>PAYPAL DES:TRANSFER ID:4KEJ28YD72L44 INDN:DEAN TYLER INC CO ID:PAYPALSD11 PPD</t>
  </si>
  <si>
    <t>AUTHNET GATEWAY DES:BILLING ID:39540611 INDN:DEAN &amp; TYLER, INC CO ID:1870568569 CCD</t>
  </si>
  <si>
    <t>WIRE TYPE:BOOK IN DATE:150805 TIME:1152 ET TRN:2015080500219368 SNDR REF:Bibby/Dean and T ORIG:BIBBY INTERNATIONAL TRADE ID:004426465270</t>
  </si>
  <si>
    <t>AMAZON.COM DES:Marketplac ID:LN8K1SYG35H9051 INDN:Dean &amp; Tyler, Inc CO ID:3215240102 CCD PMT INFO:payments.amazon.com ID#LN8K1SYG35H9051</t>
  </si>
  <si>
    <t>Online Banking transfer to CHK 9306 Confirmation# 2879294309</t>
  </si>
  <si>
    <t>Online Banking transfer to CHK 9607 Confirmation# 1489446349</t>
  </si>
  <si>
    <t>PAYPAL DES:TRANSFER ID:4KEJ28YL8DN9Y INDN:DEAN TYLER INC CO ID:PAYPALSD11 PPD</t>
  </si>
  <si>
    <t>PAYPAL DES:ECHECK ID:J222225BYAY2A INDN:DEAN TYLER INC CO ID:PAYPALEC88 WEB</t>
  </si>
  <si>
    <t>WIRE TYPE:BOOK IN DATE:150810 TIME:1452 ET TRN:2015081000296811 SNDR REF:Bibby/Dean and T ORIG:BIBBY INTERNATIONAL TRADE ID:004426465270</t>
  </si>
  <si>
    <t>Online Banking transfer from CHK 9306 Confirmation# 2722464395</t>
  </si>
  <si>
    <t>Amazon Services DES:ACCSUKUS ID:T30FDIL2ULIFG3C INDN:Dean &amp; Tyler, INC CO ID:3980429507 CCD PMT INFO:payments.amazon.com ID#T30FDIL2ULIFG3C</t>
  </si>
  <si>
    <t>Amazon Services DES:ACCSDEUS ID:JQT2UYFOLDLHNQT INDN:Dean &amp; Tyler, INC CO ID:4980429507 CCD PMT INFO:payments.amazon.com ID#JQT2UYFOLDLHNQT</t>
  </si>
  <si>
    <t>Online Banking transfer from CHK 9607 Confirmation# 3722466444</t>
  </si>
  <si>
    <t>Amazon Services DES:ACCSFRUS ID:DUDRUQF2WUAVGEK INDN:Dean &amp; Tyler, INC CO ID:5980429507 CCD PMT INFO:payments.amazon.com ID#DUDRUQF2WUAVGEK</t>
  </si>
  <si>
    <t>Online Banking payment to CRD 6466 Confirmation# 2722403454</t>
  </si>
  <si>
    <t>Online Banking transfer to CHK 9306 Confirmation# 2722758978</t>
  </si>
  <si>
    <t>TX TLR transfer to CHK 9125 Banking Ctr MEDICAL CENTER #0000511 TX Confirmation# 2722949255</t>
  </si>
  <si>
    <t>Online Banking transfer to CHK 9306 Confirmation# 3724381339</t>
  </si>
  <si>
    <t>TRANSFER DEAN &amp; TYLER INC:Lissette Orbay Confirmation# 1424502838</t>
  </si>
  <si>
    <t>TRANSFER DEAN &amp; TYLER INC:Timofey Trofimenkov Confirmation# 1424556668</t>
  </si>
  <si>
    <t>Online Banking transfer from CHK 9306 Confirmation# 3732037458</t>
  </si>
  <si>
    <t>WIRE TYPE:BOOK IN DATE:150811 TIME:0945 ET TRN:2015081100172167 SNDR REF:Bibby/Dean and T ORIG:BIBBY INTERNATIONAL TRADE ID:004426465270</t>
  </si>
  <si>
    <t>PAYPAL DES:TRANSFER ID:4KEJ28YUAC354 INDN:DEAN TYLER INC CO ID:PAYPALSD11 PPD</t>
  </si>
  <si>
    <t>Online Banking transfer to CHK 9306 Confirmation# 3731843267</t>
  </si>
  <si>
    <t>WIRE TYPE:INTL OUT DATE:150811 TIME:1514 ET TRN:2015081100272617 SERVICE REF:371126 BNF:OOO GLOBAL WORK SOLUTION ID:3012373385017 BNF BK:VTB BANK (BELARUS) ID:SLANBY22/(CH3770 PMT DET:152454532 BELARUS ORDERS GOODS</t>
  </si>
  <si>
    <t>WIRE TYPE:BOOK IN DATE:150812 TIME:1525 ET TRN:2015081200274691 SNDR REF:Bibby/Dean and T ORIG:BIBBY INTERNATIONAL TRADE ID:004426465270</t>
  </si>
  <si>
    <t>Online Banking transfer to CHK 9607 Confirmation# 2838168976</t>
  </si>
  <si>
    <t>Online Banking transfer to CHK 9306 Confirmation# 0141964781</t>
  </si>
  <si>
    <t>PAYPAL DES:TRANSFER ID:4KEJ28Z4H74ZQ INDN:DEAN TYLER INC CO ID:PAYPALSD11 PPD</t>
  </si>
  <si>
    <t>BKOFAMERICA MOBILE 08/17 3374122919 DEPOSIT *MOBILE TX</t>
  </si>
  <si>
    <t>TRANSFER DEAN &amp; TYLER INC:Timofey Trofimenkov Confirmation# 0584247075</t>
  </si>
  <si>
    <t>PAYPAL DES:TRANSFER ID:4KEJ28ZETEJA2 INDN:DEAN TYLER INC CO ID:PAYPALSD11 PPD</t>
  </si>
  <si>
    <t>TRANSFER DEAN &amp; TYLER INC:Proteus Confirmation# 0589733380</t>
  </si>
  <si>
    <t>AMAZON.COM DES:Marketplac ID:DOAITZISDHUROAX INDN:Dean &amp; Tyler, Inc CO ID:3215240102 CCD PMT INFO:payments.amazon.com ID#DOAITZISDHUROAX</t>
  </si>
  <si>
    <t>Online Banking transfer to CHK 9306 Confirmation# 3899938943</t>
  </si>
  <si>
    <t>External transfer fee - 3 Day - 08/18/2015 Confirmation: 152875362</t>
  </si>
  <si>
    <t>WIRE TYPE:BOOK IN DATE:150820 TIME:1455 ET TRN:2015082000287279 SNDR REF:Bibby/Dean and T ORIG:BIBBY INTERNATIONAL TRADE ID:004426465270</t>
  </si>
  <si>
    <t>PAYPAL DES:TRANSFER ID:4KEJ28ZJNNC9Q INDN:DEAN TYLER INC CO ID:PAYPALSD11 PPD</t>
  </si>
  <si>
    <t>Online Banking transfer to CHK 9306 Confirmation# 2807953999</t>
  </si>
  <si>
    <t>Online Banking transfer to CHK 9306 Confirmation# 3910162374</t>
  </si>
  <si>
    <t>Online Banking transfer to CHK 9607 Confirmation# 0517524719</t>
  </si>
  <si>
    <t>Online Banking transfer to CHK 9607 Confirmation# 3917552977</t>
  </si>
  <si>
    <t>Cynthia lends to 9319 (INC)</t>
  </si>
  <si>
    <t>Online Banking transfer from CHK 9607 Confirmation# 3944370800</t>
  </si>
  <si>
    <t>0592 (LLC) transfers to 9319 (INC)</t>
  </si>
  <si>
    <t>Amazon Services DES:ACCSDEUS ID:I7BMFDGSUTLRMIM INDN:Dean &amp; Tyler, INC CO ID:4980429507 CCD PMT INFO:payments.amazon.com ID#I7BMFDGSUTLRMIM</t>
  </si>
  <si>
    <t>Amazon Services DES:ACCSFRUS ID:Y95NW9GCQU7GZMP INDN:Dean &amp; Tyler, INC CO ID:5980429507 CCD PMT INFO:payments.amazon.com ID#Y95NW9GCQU7GZMP</t>
  </si>
  <si>
    <t>Amazon Services DES:ACCSUKUS ID:YJ8XXOPVU20RT7V INDN:Dean &amp; Tyler, INC CO ID:3980429507 CCD PMT INFO:payments.amazon.com ID#YJ8XXOPVU20RT7V</t>
  </si>
  <si>
    <t>Online Banking transfer to CHK 9607 Confirmation# 2944433095</t>
  </si>
  <si>
    <t>PAYPAL DES:TRANSFER ID:4KEJ28ZUJJNTG INDN:DEAN TYLER INC CO ID:PAYPALSD11 PPD</t>
  </si>
  <si>
    <t>PAYPAL DES:TRANSFER ID:4KEJ28ZVG23MU INDN:DEAN TYLER INC CO ID:PAYPALSD11 PPD</t>
  </si>
  <si>
    <t>WIRE TYPE:INTL OUT DATE:150825 TIME:0514 ET TRN:2015082400365537 SERVICE REF:182789 BNF:OOO GLOBAL WORK SOLUTION ID:3012373385017 BNF BK:VTB BANK (BELARUS) ID:SLANBY22/(CH3770 PMT DET:153298138 POS 170 THRU 174 GOODS</t>
  </si>
  <si>
    <t>Online Banking transfer to CHK 9306 Confirmation# 0253388622</t>
  </si>
  <si>
    <t>PAYPAL DES:TRANSFER ID:4KEJ29225K8QW INDN:DEAN TYLER INC CO ID:PAYPALSD11 PPD</t>
  </si>
  <si>
    <t>WIRE TYPE:BOOK IN DATE:150828 TIME:1434 ET TRN:2015082800328711 SNDR REF:Bibby/Dean and T ORIG:BIBBY INTERNATIONAL TRADE ID:004426465270</t>
  </si>
  <si>
    <t>Online Banking transfer to CHK 9306 Confirmation# 2776737488</t>
  </si>
  <si>
    <t>PAYPAL DES:TRANSFER ID:4KEJ292BEJDDU INDN:DEAN TYLER INC CO ID:PAYPALSD11 PPD</t>
  </si>
  <si>
    <t>Online Banking transfer to CHK 9607 Confirmation# 1710950453</t>
  </si>
  <si>
    <t>Online Banking transfer to CHK 9607 Confirmation# 2712161458</t>
  </si>
  <si>
    <t>PAYPAL DES:TRANSFER ID:4KEJ292FNB4VJ INDN:DEAN TYLER INC CO ID:PAYPALSD11 PPD</t>
  </si>
  <si>
    <t>AUTHNET GATEWAY DES:BILLING ID:39823033 INDN:DEAN &amp; TYLER, INC CO ID:1870568569 CCD</t>
  </si>
  <si>
    <t>AMAZON.COM DES:Marketplac ID:KW12BX23HKU5ANV INDN:Dean &amp; Tyler, Inc CO ID:3215240102 CCD PMT INFO:payments.amazon.com ID#KW12BX23HKU5ANV</t>
  </si>
  <si>
    <t>Online Banking transfer to CHK 9306 Confirmation# 4132486302</t>
  </si>
  <si>
    <t>WIRE TYPE:BOOK IN DATE:150904 TIME:1154 ET TRN:2015090400217539 SNDR REF:Bibby/Dean and T ORIG:BIBBY INTERNATIONAL TRADE ID:004426465270</t>
  </si>
  <si>
    <t>WIRE TYPE:BOOK OUT DATE:150904 TIME:0830 ET TRN:2015090400149493 RELATED REF:154269224 BNF:DEAN &amp; TYLER, LLC ID:435004480592 PMT DET:SERV ICE PAYMENT</t>
  </si>
  <si>
    <t>WIRE TYPE:INTL OUT DATE:150904 TIME:1408 ET TRN:2015090400265605 SERVICE REF:356481 BNF:OOO GLOBAL WORK SOLUTION ID:3012373385017 BNF BK:VTB BANK (BELARUS) ID:SLANBY22/(CH3770 PMT DET:154303226 PAYMENT FOR GOODS GOODS</t>
  </si>
  <si>
    <t>Amazon Services DES:ACCSDEUS ID:W0IRU15QMSI9MRY INDN:Dean &amp; Tyler, INC CO ID:4980429507 CCD PMT INFO:payments.amazon.com ID#W0IRU15QMSI9MRY</t>
  </si>
  <si>
    <t>PAYPAL DES:TRANSFER ID:4KEJ292Q5JGPE INDN:DEAN TYLER INC CO ID:PAYPALSD11 PPD</t>
  </si>
  <si>
    <t>Bank of America DES:CASHREWARD ID:AND TYLER INC INDN:0000000001324387000000 CO ID:2002290310 PPD</t>
  </si>
  <si>
    <t>BofA CC (INC) transfers Rewards to 9319 (INC)</t>
  </si>
  <si>
    <t>Amazon Services DES:ACCSFRUS ID:I0SJBK4OLGGHLFX INDN:Dean &amp; Tyler, INC CO ID:5980429507 CCD PMT INFO:payments.amazon.com ID#I0SJBK4OLGGHLFX</t>
  </si>
  <si>
    <t>Amazon Services DES:ACCSUKUS ID:Y0EPO5UEZM0T1E7 INDN:Dean &amp; Tyler, INC CO ID:3980429507 CCD PMT INFO:payments.amazon.com ID#Y0EPO5UEZM0T1E7</t>
  </si>
  <si>
    <t>TRANSFER DEAN &amp; TYLER INC:Proteus Confirmation# 0271286306</t>
  </si>
  <si>
    <t>Online Banking transfer to CHK 9306 Confirmation# 2971380517</t>
  </si>
  <si>
    <t>PAYPAL DES:TRANSFER ID:4KEJ292VC5HSC INDN:DEAN TYLER INC CO ID:PAYPALSD11 PPD</t>
  </si>
  <si>
    <t>BKOFAMERICA MOBILE 09/09 3379278659 DEPOSIT *MOBILE TX</t>
  </si>
  <si>
    <t>BKOFAMERICA MOBILE 09/09 3379278826 DEPOSIT *MOBILE TX</t>
  </si>
  <si>
    <t>Online Banking transfer to CHK 9607 Confirmation# 4080328197</t>
  </si>
  <si>
    <t>External transfer fee - 3 Day - 09/08/2015 Confirmation: 154382464</t>
  </si>
  <si>
    <t>BKOFAMERICA MOBILE 09/10 3379514221 DEPOSIT *MOBILE TX</t>
  </si>
  <si>
    <t>Online Banking transfer to CHK 9607 Confirmation# 0389511940</t>
  </si>
  <si>
    <t>WIRE TYPE:BOOK IN DATE:150911 TIME:1441 ET TRN:2015091100279004 SNDR REF:Bibby/Dean and T ORIG:BIBBY INTERNATIONAL TRADE ID:004426465270</t>
  </si>
  <si>
    <t>PAYPAL DES:TRANSFER ID:4KEJ2932BGTMA INDN:DEAN TYLER INC CO ID:PAYPALSD11 PPD</t>
  </si>
  <si>
    <t>TRANSFER DEAN &amp; TYLER INC:Lissette Orbay Confirmation# 0600158802</t>
  </si>
  <si>
    <t>TRANSFER DEAN &amp; TYLER INC:Timofey Trofimenkov Confirmation# 0600288930</t>
  </si>
  <si>
    <t>Online Banking transfer to CHK 9607 Confirmation# 0602020150</t>
  </si>
  <si>
    <t>WEBFILE TAX PYMT DES:DD ID:902/21820807 INDN:33311/12345/EDI/XML - CO ID:2146000311 CCD</t>
  </si>
  <si>
    <t>WIRE TYPE:WIRE IN DATE: 150914 TIME:0805 ET TRN:2015091400181318 SEQ:091415316285/282214 ORIG:JUMBO CO.,LTD. ID:0024000049573 SND BK:DEUTSC HE BANK TRUST CO. AMERI ID:0103</t>
  </si>
  <si>
    <t>PAYPAL DES:TRANSFER ID:4KEJ2935CJ7EA INDN:DEAN TYLER INC CO ID:PAYPALSD11 PPD</t>
  </si>
  <si>
    <t>WIRE TYPE:INTL OUT DATE:150914 TIME:0527 ET TRN:2015091400062942 SERVICE REF:286200 BNF:PERZOV ADI LLC ID:10750038 BNF BK:BANK LEUMI L E-ISRAEL ID:LUMIILIT PMT DET:154782064 STILL OWE 1 448 FROM PAYMENT ON SEPT</t>
  </si>
  <si>
    <t>Tim pays Kristina Rent + Car</t>
  </si>
  <si>
    <t>9607 (INC) repays Kristina's AMEX &amp; BofA loan</t>
  </si>
  <si>
    <t>Online Banking transfer from CHK 9319 Confirmation# 0620905047</t>
  </si>
  <si>
    <t>Online Banking transfer from CHK 9319 Confirmation# 3946740923</t>
  </si>
  <si>
    <t>Veronica Saenz</t>
  </si>
  <si>
    <t>OVERDRAFT ITEM FEE FOR ACTIVITY OF 07-09 CHECK #0000001127 POSTING DATE 07-09-15 POSTING SEQ 00005</t>
  </si>
  <si>
    <t>Online Banking transfer from CHK 9319 Confirmation# 1454776281</t>
  </si>
  <si>
    <t>Online Banking transfer from CHK 9319 Confirmation# 1481954190</t>
  </si>
  <si>
    <t>U.S. Treasury</t>
  </si>
  <si>
    <t>Online Banking transfer from CHK 9319 Confirmation# 0650109351</t>
  </si>
  <si>
    <t>Online Banking transfer from CHK 9319 Confirmation# 0669564711</t>
  </si>
  <si>
    <t>Online Banking transfer from CHK 9319 Confirmation# 2969567093</t>
  </si>
  <si>
    <t>BKOFAMERICA ATM 07/26 #000007976 WITHDRWL HILDEBRAND SAN ANTONIO TX CKCD 5348750000735209</t>
  </si>
  <si>
    <t>Online Banking transfer from CHK 9319 Confirmation# 0561332938</t>
  </si>
  <si>
    <t>Online Banking transfer from CHK 9319 Confirmation# 1451881132</t>
  </si>
  <si>
    <t>Online Banking transfer from CHK 9319 Confirmation# 1489446349</t>
  </si>
  <si>
    <t>Online Banking transfer to CHK 9319 Confirmation# 3722466444</t>
  </si>
  <si>
    <t>OVERDRAFT ITEM FEE FOR ACTIVITY OF 08-11 CHECK #0000001135 POSTING DATE 08-11-15 POSTING SEQ 00001</t>
  </si>
  <si>
    <t>Online Banking transfer from CHK 9319 Confirmation# 2838168976</t>
  </si>
  <si>
    <t>Online Banking transfer from CHK 9319 Confirmation# 0517524719</t>
  </si>
  <si>
    <t>Online Banking transfer from CHK 9319 Confirmation# 3917552977</t>
  </si>
  <si>
    <t>Online Banking transfer from CHK 9319 Confirmation# 2944433095</t>
  </si>
  <si>
    <t>Online Banking transfer to CHK 9319 Confirmation# 3944370800</t>
  </si>
  <si>
    <t>OVERDRAFT ITEM FEE FOR ACTIVITY OF 08-31 CHECK #0000001137 POSTING DATE 08-31-15 POSTING SEQ 00002</t>
  </si>
  <si>
    <t>Online Banking transfer from CHK 9319 Confirmation# 2712161458</t>
  </si>
  <si>
    <t>Online Banking transfer from CHK 9319 Confirmation# 1710950453</t>
  </si>
  <si>
    <t>Check 1115</t>
  </si>
  <si>
    <t>OVERDRAFT ITEM FEE FOR ACTIVITY OF 09-08 CHECK #0000001141 POSTING DATE 09-08-15 POSTING SEQ 00001</t>
  </si>
  <si>
    <t>Online Banking transfer from CHK 9319 Confirmation# 4080328197</t>
  </si>
  <si>
    <t>Online Banking transfer from CHK 9319 Confirmation# 0389511940</t>
  </si>
  <si>
    <t>Online Banking transfer from CHK 9319 Confirmation# 0602020150</t>
  </si>
  <si>
    <t>BKOFAMERICA MOBILE 09/14 3380374099 DEPOSIT *MOBILE TX</t>
  </si>
  <si>
    <t>BKOFAMERICA ATM 09/11 #000008872 WITHDRWL HILDEBRAND SAN ANTONIO TX CKCD 5348750000735209</t>
  </si>
  <si>
    <t>1/2/2015</t>
  </si>
  <si>
    <t>1/8/2015</t>
  </si>
  <si>
    <t>1/29/2015</t>
  </si>
  <si>
    <t>2/6/2015</t>
  </si>
  <si>
    <t>3/4/2015</t>
  </si>
  <si>
    <t>3/6/2015</t>
  </si>
  <si>
    <t>3/30/2015</t>
  </si>
  <si>
    <t>4/8/2015</t>
  </si>
  <si>
    <t>5/5/2015</t>
  </si>
  <si>
    <t>5/8/2015</t>
  </si>
  <si>
    <t>6/1/2015</t>
  </si>
  <si>
    <t>6/8/2015</t>
  </si>
  <si>
    <t>7/6/2015</t>
  </si>
  <si>
    <t>7/8/2015</t>
  </si>
  <si>
    <t>7/10/2015</t>
  </si>
  <si>
    <t>7/17/2015</t>
  </si>
  <si>
    <t>ROBINSON WINDWORD INC</t>
  </si>
  <si>
    <t>7/31/2015</t>
  </si>
  <si>
    <t>OFFICE DEPOT #111</t>
  </si>
  <si>
    <t>8/4/2015</t>
  </si>
  <si>
    <t>8/7/2015</t>
  </si>
  <si>
    <t>8/10/2015</t>
  </si>
  <si>
    <t>8/25/2015</t>
  </si>
  <si>
    <t>Amazon.com</t>
  </si>
  <si>
    <t>8/26/2015</t>
  </si>
  <si>
    <t>8/27/2015</t>
  </si>
  <si>
    <t>8/31/2015</t>
  </si>
  <si>
    <t>EBAY INC.</t>
  </si>
  <si>
    <t>TOWER STAR PETS</t>
  </si>
  <si>
    <t>VOLUSION INC</t>
  </si>
  <si>
    <t>9/2/2015</t>
  </si>
  <si>
    <t>9/3/2015</t>
  </si>
  <si>
    <t>9/4/2015</t>
  </si>
  <si>
    <t>PAYMENT - THANK YOU</t>
  </si>
  <si>
    <t>Amazon web services</t>
  </si>
  <si>
    <t>9/7/2015</t>
  </si>
  <si>
    <t>9/8/2015</t>
  </si>
  <si>
    <t>9/10/2015</t>
  </si>
  <si>
    <t>9/11/2015</t>
  </si>
  <si>
    <t>GOOGLE *Google Storage</t>
  </si>
  <si>
    <t>Google</t>
  </si>
  <si>
    <t>Kristina lends to 0592 (LLC)</t>
  </si>
  <si>
    <t>0592 (LLC) repays Kristina</t>
  </si>
  <si>
    <t>AUTHNET GATEWAY DES:BILLING ID:39204897 INDN:DEAN &amp; TYLER, LLC CO ID:1870568569 CCD</t>
  </si>
  <si>
    <t>PAYPAL DES:TRANSFER ID:55M228WBTQGFW INDN:DEAN TYLER LLC CO ID:PAYPALSD11 PPD</t>
  </si>
  <si>
    <t>TRANSFER DEAN &amp; TYLER, LLC:Proteus Consulting Confirmation# 1420892358</t>
  </si>
  <si>
    <t>External transfer fee - 3 Day - 07/06/2015 Confirmation: 149861082</t>
  </si>
  <si>
    <t>MARC JACOBS INTE DES:5647850858 ID:5647850858 INDN:DEAN &amp; TYLER LLC CO ID:1133923957 CCD</t>
  </si>
  <si>
    <t>PAYPAL DES:TRANSFER ID:55M228WY8ZC9C INDN:DEAN TYLER LLC CO ID:PAYPALSD11 PPD</t>
  </si>
  <si>
    <t>Check 1020</t>
  </si>
  <si>
    <t>PAYPAL DES:TRANSFER ID:55M228XFFYJAS INDN:DEAN TYLER LLC CO ID:PAYPALSD11 PPD</t>
  </si>
  <si>
    <t>PAYPAL DES:TRANSFER ID:55M228XQU5PCL INDN:DEAN TYLER LLC CO ID:PAYPALSD11 PPD</t>
  </si>
  <si>
    <t>Online Banking payment to CRD 3836 Confirmation# 3911925441</t>
  </si>
  <si>
    <t>AMERICAN EXPRESS DES:ACH Pmt ID:R7904MSP INDN:KRISTINA KOGER CO ID:1133133497 PPD</t>
  </si>
  <si>
    <t>PAYPAL DES:TRANSFER ID:55M228Y5DGBDY INDN:DEAN TYLER LLC CO ID:PAYPALSD11 PPD</t>
  </si>
  <si>
    <t>TRANSFER DEAN &amp; TYLER, LLC:Maryna Mieshkova Confirmation# 0571073167</t>
  </si>
  <si>
    <t>AUTHNET GATEWAY DES:BILLING ID:39438229 INDN:DEAN &amp; TYLER, LLC CO ID:1870568569 CCD</t>
  </si>
  <si>
    <t>PAYPAL DES:TRANSFER ID:55M228YD6Y544 INDN:DEAN TYLER LLC CO ID:PAYPALSD11 PPD</t>
  </si>
  <si>
    <t>TX TLR transfer to CHK 9125 Banking Ctr MEDICAL CENTER #0000511 TX Confirmation# 1422964527</t>
  </si>
  <si>
    <t>PAYPAL DES:TRANSFER ID:55M228YUA95Y8 INDN:DEAN TYLER LLC CO ID:PAYPALSD11 PPD</t>
  </si>
  <si>
    <t>PAYPAL DES:TRANSFER ID:55M228Z4H8ZRY INDN:DEAN TYLER LLC CO ID:PAYPALSD11 PPD</t>
  </si>
  <si>
    <t>TRANSFER DEAN &amp; TYLER, LLC:Timofey Trofimenkov Confirmation# 0592832909</t>
  </si>
  <si>
    <t>TRANSFER DEAN &amp; TYLER, LLC:Lissette Orbay Confirmation# 0592883233</t>
  </si>
  <si>
    <t>PAYPAL DES:TRANSFER ID:55M228ZETGWFW INDN:DEAN TYLER LLC CO ID:PAYPALSD11 PPD</t>
  </si>
  <si>
    <t>REVERSAL DEAN &amp; TYLER, LLC:Timofey Trofimenkov Confirmation# 0500393456</t>
  </si>
  <si>
    <t>PAYPAL DES:TRANSFER ID:55M228ZLXZ522 INDN:DEAN TYLER LLC CO ID:PAYPALSD11 PPD</t>
  </si>
  <si>
    <t>CN001881000000 08/23 #000013094 WITHDRWL Cardtronics CCS2 VACAVILLE CA CKCD 4635780003328335</t>
  </si>
  <si>
    <t>TRANSFER DEAN &amp; TYLER, LLC:Lissette Orbay Confirmation# 0342636011</t>
  </si>
  <si>
    <t>TX TLR cash withdrawal from CHK 0592 Banking Ctr MEDICAL CENTER #0000511 TX Confirmation# 0344834294</t>
  </si>
  <si>
    <t>CN001881000 08/23 #000013090 BAL INQ Cardtronics CCS2 FEE</t>
  </si>
  <si>
    <t>CN001881000000 08/23 #000013094 WITHDRWL Cardtronics CCS2 VACAVILLE CA FEE CKCD 4635780003328335</t>
  </si>
  <si>
    <t>PAYPAL DES:TRANSFER ID:55M228ZUJHFSJ INDN:DEAN TYLER LLC CO ID:PAYPALSD11 PPD</t>
  </si>
  <si>
    <t>PAYPAL DES:TRANSFER ID:55M228ZVG5TQ4 INDN:DEAN TYLER LLC CO ID:PAYPALSD11 PPD</t>
  </si>
  <si>
    <t>PAYPAL DES:TRANSFER ID:55M22926RRGKU INDN:DEAN TYLER LLC CO ID:PAYPALSD11 PPD</t>
  </si>
  <si>
    <t>TRANSFER DEAN &amp; TYLER, LLC:Lissette Orbay Confirmation# 1704001017</t>
  </si>
  <si>
    <t>AUTHNET GATEWAY DES:BILLING ID:39962612 INDN:DEAN &amp; TYLER, LLC CO ID:1870568569 CCD</t>
  </si>
  <si>
    <t>WIRE TYPE:BOOK IN DATE:150904 TIME:0830 ET TRN:2015090400149493 SNDR REF:154269224 ORIG:DEAN &amp; TYLER INC ID:586031239319 PMT DET:SERV ICE PAYMENT</t>
  </si>
  <si>
    <t>PAYPAL DES:TRANSFER ID:55M2292JFGRX4 INDN:DEAN TYLER LLC CO ID:PAYPALSD11 PPD</t>
  </si>
  <si>
    <t>Online Banking payment to CRD 3836 Confirmation# 4136992375</t>
  </si>
  <si>
    <t>PAYPAL DES:TRANSFER ID:55M2292Q5GH46 INDN:DEAN TYLER LLC CO ID:PAYPALSD11 PPD</t>
  </si>
  <si>
    <t>TX TLR cash withdrawal from CHK 0592 Banking Ctr MEDICAL CENTER #0000511 TX Confirmation# 2600328726</t>
  </si>
  <si>
    <t>ACH CREDIT PAYPAL TRANSFER ON 09/12</t>
  </si>
  <si>
    <t>1/5/2015</t>
  </si>
  <si>
    <t>1/6/2015</t>
  </si>
  <si>
    <t>1/19/2015</t>
  </si>
  <si>
    <t>1/27/2015</t>
  </si>
  <si>
    <t>2/2/2015</t>
  </si>
  <si>
    <t>2/3/2015</t>
  </si>
  <si>
    <t>2/24/2015</t>
  </si>
  <si>
    <t>3/3/2015</t>
  </si>
  <si>
    <t>3/31/2015</t>
  </si>
  <si>
    <t>4/3/2015</t>
  </si>
  <si>
    <t>4/6/2015</t>
  </si>
  <si>
    <t>5/4/2015</t>
  </si>
  <si>
    <t>5/6/2015</t>
  </si>
  <si>
    <t>5/19/2015</t>
  </si>
  <si>
    <t>6/5/2015</t>
  </si>
  <si>
    <t>AMDA</t>
  </si>
  <si>
    <t>7/20/2015</t>
  </si>
  <si>
    <t>LOWES #01155*</t>
  </si>
  <si>
    <t>7/28/2015</t>
  </si>
  <si>
    <t>8/6/2015</t>
  </si>
  <si>
    <t>BofA CC (LLC) repays Dave note</t>
  </si>
  <si>
    <t>BofA CC (LLC) Fraud Activity</t>
  </si>
  <si>
    <t>AMAZON.CA MSP EF0160002203500554402758</t>
  </si>
  <si>
    <t>Bank Charges 01JUN2015 TO 30JUN2015 Invoice No 3692978</t>
  </si>
  <si>
    <t>AMAZON.CA MSP EF0160002203520561261057</t>
  </si>
  <si>
    <t>AMAZON.CA MSP EF0160002203540568376421</t>
  </si>
  <si>
    <t>Bank Charges 01JUL2015 TO 31JUL2015 Invoice No 3756546</t>
  </si>
  <si>
    <t>AMAZON.CA MSP EF0160002203560574858328</t>
  </si>
  <si>
    <t>AMAZON.CA MSP EF0160002203578582378833</t>
  </si>
  <si>
    <t>HSBC (LLC) Sales Activity</t>
  </si>
  <si>
    <t>Gary Dycus</t>
  </si>
  <si>
    <t>William Wallace</t>
  </si>
  <si>
    <t>eBay Inc Shipping</t>
  </si>
  <si>
    <t>terrence greene</t>
  </si>
  <si>
    <t>Linda Kunysz</t>
  </si>
  <si>
    <t>mark greengard</t>
  </si>
  <si>
    <t>sergey fedorov</t>
  </si>
  <si>
    <t>Michael Swedelson</t>
  </si>
  <si>
    <t>Steven Walker</t>
  </si>
  <si>
    <t>Bank Account</t>
  </si>
  <si>
    <t>JAS Enterprises</t>
  </si>
  <si>
    <t>Douglas Ramos</t>
  </si>
  <si>
    <t>Ann Clements</t>
  </si>
  <si>
    <t>Jill Gimelli</t>
  </si>
  <si>
    <t>Tiago Castro</t>
  </si>
  <si>
    <t>Verna A Brisbon-Lucey</t>
  </si>
  <si>
    <t>Seth Whiteley</t>
  </si>
  <si>
    <t>Brindley Lyon</t>
  </si>
  <si>
    <t>wright wright</t>
  </si>
  <si>
    <t>Jayson Rohe</t>
  </si>
  <si>
    <t>Anne-Marie Chapman</t>
  </si>
  <si>
    <t>Ronda Urkowitz</t>
  </si>
  <si>
    <t>Nina Mitina</t>
  </si>
  <si>
    <t>Carlton Norris</t>
  </si>
  <si>
    <t>WILLIAM TALBERT</t>
  </si>
  <si>
    <t>grace lincoln</t>
  </si>
  <si>
    <t>Anthony Perez</t>
  </si>
  <si>
    <t>PETMOODS</t>
  </si>
  <si>
    <t>Amanda Barrera</t>
  </si>
  <si>
    <t>chris østergren</t>
  </si>
  <si>
    <t>Natalie Gilbert</t>
  </si>
  <si>
    <t>EFG Funding</t>
  </si>
  <si>
    <t>Brandy Rasmussen</t>
  </si>
  <si>
    <t>Robert Baumiller</t>
  </si>
  <si>
    <t>William Gardner</t>
  </si>
  <si>
    <t>james wright</t>
  </si>
  <si>
    <t>Loriann Rivas</t>
  </si>
  <si>
    <t>Pierre Turgeon</t>
  </si>
  <si>
    <t>Nancy Flora Alves Pinto</t>
  </si>
  <si>
    <t>brooklyn pitcock</t>
  </si>
  <si>
    <t>Shannon Bowe</t>
  </si>
  <si>
    <t>Lynn Goodfellow</t>
  </si>
  <si>
    <t>Jeff Nawrot</t>
  </si>
  <si>
    <t>jason hurley</t>
  </si>
  <si>
    <t>laura vig</t>
  </si>
  <si>
    <t>Sarah Kester</t>
  </si>
  <si>
    <t>Curtis smith</t>
  </si>
  <si>
    <t>cynthia boucher</t>
  </si>
  <si>
    <t>Jacinta Denton</t>
  </si>
  <si>
    <t>Kathy Yaskin</t>
  </si>
  <si>
    <t>Stefanie Young</t>
  </si>
  <si>
    <t>chree donaldson</t>
  </si>
  <si>
    <t>Heather Turner</t>
  </si>
  <si>
    <t>Jeffrey Dapper</t>
  </si>
  <si>
    <t>Tracy A Perrine</t>
  </si>
  <si>
    <t>Jaimie Whitney</t>
  </si>
  <si>
    <t>stanley young</t>
  </si>
  <si>
    <t>Anthony Needham</t>
  </si>
  <si>
    <t>Robert Cash</t>
  </si>
  <si>
    <t>Ralph Sculco Jr</t>
  </si>
  <si>
    <t>Angela Secrest</t>
  </si>
  <si>
    <t>tyler holladay</t>
  </si>
  <si>
    <t>Derek Havran</t>
  </si>
  <si>
    <t>Donna Crotty</t>
  </si>
  <si>
    <t>Alicia East</t>
  </si>
  <si>
    <t>brian unger</t>
  </si>
  <si>
    <t>Jeff Buckless</t>
  </si>
  <si>
    <t>Jack Vo</t>
  </si>
  <si>
    <t>Dee Lee</t>
  </si>
  <si>
    <t>Kathleen Von Bergen</t>
  </si>
  <si>
    <t>Diana Alexander</t>
  </si>
  <si>
    <t>Grassif Uwood</t>
  </si>
  <si>
    <t>Margaret Watson</t>
  </si>
  <si>
    <t>Tamara Arlin</t>
  </si>
  <si>
    <t>Matt Carlson</t>
  </si>
  <si>
    <t>Tristan Kirby</t>
  </si>
  <si>
    <t>Edward Frias</t>
  </si>
  <si>
    <t>Noelle Kubinec</t>
  </si>
  <si>
    <t>edgar murguia</t>
  </si>
  <si>
    <t>Kathy Murray</t>
  </si>
  <si>
    <t>Mary Ann Scaffidi</t>
  </si>
  <si>
    <t>AARON RILEY</t>
  </si>
  <si>
    <t>Mary B White</t>
  </si>
  <si>
    <t>Lauro aybar</t>
  </si>
  <si>
    <t>stacy civittolo</t>
  </si>
  <si>
    <t>Mesonika Piecuch</t>
  </si>
  <si>
    <t>Louis Perez</t>
  </si>
  <si>
    <t>carlos sanchez</t>
  </si>
  <si>
    <t>Evan Boulanger</t>
  </si>
  <si>
    <t>TC Polite</t>
  </si>
  <si>
    <t>Duke Yee</t>
  </si>
  <si>
    <t>Sharon Minerd</t>
  </si>
  <si>
    <t>Jan Nielsen</t>
  </si>
  <si>
    <t>Todd Ellingson</t>
  </si>
  <si>
    <t>Audrey Knight</t>
  </si>
  <si>
    <t>Alton Moore</t>
  </si>
  <si>
    <t>miller miller</t>
  </si>
  <si>
    <t>Julia Houska</t>
  </si>
  <si>
    <t>Jill Smith</t>
  </si>
  <si>
    <t>eBay Inc.</t>
  </si>
  <si>
    <t>henriette ingebrigtsen</t>
  </si>
  <si>
    <t>Amy Funk</t>
  </si>
  <si>
    <t>Jessica Davis</t>
  </si>
  <si>
    <t>Brooke Foizie</t>
  </si>
  <si>
    <t>DejanArts</t>
  </si>
  <si>
    <t>Erin McElroy</t>
  </si>
  <si>
    <t>Greggsgoodstuff</t>
  </si>
  <si>
    <t>C J Lee</t>
  </si>
  <si>
    <t>travis hanger</t>
  </si>
  <si>
    <t>Trash To Treasures</t>
  </si>
  <si>
    <t>hamirving16@yahoo.com</t>
  </si>
  <si>
    <t>Darren Donald</t>
  </si>
  <si>
    <t>Faith Powell</t>
  </si>
  <si>
    <t>eBay Buyer Dispute</t>
  </si>
  <si>
    <t>LORI VASQUEZ</t>
  </si>
  <si>
    <t>Amber D kendrick</t>
  </si>
  <si>
    <t>kim greager</t>
  </si>
  <si>
    <t>Ronnie Hawkins</t>
  </si>
  <si>
    <t>4J CUSTOM DESIGN INC.</t>
  </si>
  <si>
    <t>ken josefsen</t>
  </si>
  <si>
    <t>Tina Jackson</t>
  </si>
  <si>
    <t>Melissa Laubach</t>
  </si>
  <si>
    <t>CECILIA ZAPIEN</t>
  </si>
  <si>
    <t>Melissa Woodrow</t>
  </si>
  <si>
    <t>Steven Laurance</t>
  </si>
  <si>
    <t>Mario Avallone</t>
  </si>
  <si>
    <t>David McCune</t>
  </si>
  <si>
    <t>Renee Rambo</t>
  </si>
  <si>
    <t>Donna Asher</t>
  </si>
  <si>
    <t>Jeffrey D Whitley</t>
  </si>
  <si>
    <t>Tim Isaacson</t>
  </si>
  <si>
    <t>Mary Kiser</t>
  </si>
  <si>
    <t>Loretta Melby</t>
  </si>
  <si>
    <t>Eddie Davis</t>
  </si>
  <si>
    <t>carmen tarin</t>
  </si>
  <si>
    <t>Todd Cappellino</t>
  </si>
  <si>
    <t>Thomas Casey</t>
  </si>
  <si>
    <t>karen martin</t>
  </si>
  <si>
    <t>Reversal</t>
  </si>
  <si>
    <t>Vina Nicolich</t>
  </si>
  <si>
    <t>Kenneth Rolon</t>
  </si>
  <si>
    <t>Bunny Bishop</t>
  </si>
  <si>
    <t>James Sprecher</t>
  </si>
  <si>
    <t>jared cavanagh</t>
  </si>
  <si>
    <t>Diane Whittaker</t>
  </si>
  <si>
    <t>Petrashchuk Evgeny</t>
  </si>
  <si>
    <t>Lisa Massey</t>
  </si>
  <si>
    <t>Jessica Leake</t>
  </si>
  <si>
    <t>marjorie acton</t>
  </si>
  <si>
    <t>nathan mayer</t>
  </si>
  <si>
    <t>Ann Neet</t>
  </si>
  <si>
    <t>Enrique Salazar</t>
  </si>
  <si>
    <t>emanuel azrzar</t>
  </si>
  <si>
    <t>Ryan Gallagher</t>
  </si>
  <si>
    <t>Jakobi Morgan</t>
  </si>
  <si>
    <t>Cat Clutton</t>
  </si>
  <si>
    <t>Woof Pals Pte Ltd</t>
  </si>
  <si>
    <t>Mark Ankenbrand</t>
  </si>
  <si>
    <t>Christine Lucas</t>
  </si>
  <si>
    <t>donald paul</t>
  </si>
  <si>
    <t>orlando elizondo</t>
  </si>
  <si>
    <t>brian brooks</t>
  </si>
  <si>
    <t>Denca Mayers</t>
  </si>
  <si>
    <t>GINA MORGAN</t>
  </si>
  <si>
    <t>Louis Birdman</t>
  </si>
  <si>
    <t>Jorge Calle</t>
  </si>
  <si>
    <t>Kevin McCarthy</t>
  </si>
  <si>
    <t>James Burk</t>
  </si>
  <si>
    <t>andrea calvino</t>
  </si>
  <si>
    <t>Janie Griffin</t>
  </si>
  <si>
    <t>Juliet Collins</t>
  </si>
  <si>
    <t>kathryn oppenheimer</t>
  </si>
  <si>
    <t>Jonathan Grosse</t>
  </si>
  <si>
    <t>Jennifer Curcio</t>
  </si>
  <si>
    <t>brian swearingen</t>
  </si>
  <si>
    <t>Robert Aho</t>
  </si>
  <si>
    <t>Wendy Manson-Misener</t>
  </si>
  <si>
    <t>Joshua Cleghorn</t>
  </si>
  <si>
    <t>Rodrigo Vasquez</t>
  </si>
  <si>
    <t>Luis Velasquez</t>
  </si>
  <si>
    <t>heather irving</t>
  </si>
  <si>
    <t>Hart Ripley</t>
  </si>
  <si>
    <t>Fermin Begnoche</t>
  </si>
  <si>
    <t>Kamal hasan</t>
  </si>
  <si>
    <t>Ronald Isbell</t>
  </si>
  <si>
    <t>Fat cycles</t>
  </si>
  <si>
    <t>Kathy Devlin</t>
  </si>
  <si>
    <t>david diaz</t>
  </si>
  <si>
    <t>Luka</t>
  </si>
  <si>
    <t>Kristine Clifton</t>
  </si>
  <si>
    <t>robert estores</t>
  </si>
  <si>
    <t>anthony mallia</t>
  </si>
  <si>
    <t>Emily Smith</t>
  </si>
  <si>
    <t>William Desiderio</t>
  </si>
  <si>
    <t>lincoln auto sales / amed chergui</t>
  </si>
  <si>
    <t>john snyder</t>
  </si>
  <si>
    <t>A1 Home Pest Control, Inc.</t>
  </si>
  <si>
    <t>Ricardo Secunza</t>
  </si>
  <si>
    <t>Bow Wow Productions</t>
  </si>
  <si>
    <t>Sheryl Kessler</t>
  </si>
  <si>
    <t>Elyse Clawson</t>
  </si>
  <si>
    <t>Samuel Monk</t>
  </si>
  <si>
    <t>Rachel Wisnoski</t>
  </si>
  <si>
    <t>Bradley Knaub</t>
  </si>
  <si>
    <t>colombia colombia</t>
  </si>
  <si>
    <t>Byron brown</t>
  </si>
  <si>
    <t>Rabinder Castellano</t>
  </si>
  <si>
    <t>allitia dibernardo</t>
  </si>
  <si>
    <t>William Cooper</t>
  </si>
  <si>
    <t>steve adler</t>
  </si>
  <si>
    <t>Bryce ODriscoll</t>
  </si>
  <si>
    <t>M. Peoples</t>
  </si>
  <si>
    <t>Kayleen van Rooyen</t>
  </si>
  <si>
    <t>Jacob Schultz</t>
  </si>
  <si>
    <t>Guillaume Lemay</t>
  </si>
  <si>
    <t>Luke Anderson</t>
  </si>
  <si>
    <t>Barrel Maker Brew Co LLC</t>
  </si>
  <si>
    <t>Gerry binnie</t>
  </si>
  <si>
    <t>Deborah Mihalko</t>
  </si>
  <si>
    <t>Scott Dizais</t>
  </si>
  <si>
    <t>Tim Reeves</t>
  </si>
  <si>
    <t>Paul Tabili</t>
  </si>
  <si>
    <t>Rick Robinson</t>
  </si>
  <si>
    <t>Tania Jose</t>
  </si>
  <si>
    <t>angeles huot</t>
  </si>
  <si>
    <t>James Counterman</t>
  </si>
  <si>
    <t>MyStoreCredit, Inc.</t>
  </si>
  <si>
    <t>Justin May</t>
  </si>
  <si>
    <t>Elsie Adler</t>
  </si>
  <si>
    <t>Sabatino Risoldi</t>
  </si>
  <si>
    <t>Kevin Kimbell</t>
  </si>
  <si>
    <t>charlene schneckenberger</t>
  </si>
  <si>
    <t>ANTIK-GROUP</t>
  </si>
  <si>
    <t>Tamara Burnett</t>
  </si>
  <si>
    <t>TED ARNOLD</t>
  </si>
  <si>
    <t>Shawn Erway</t>
  </si>
  <si>
    <t>John Huber</t>
  </si>
  <si>
    <t>yegor arshanyan</t>
  </si>
  <si>
    <t>michael frensley</t>
  </si>
  <si>
    <t>glen reiner</t>
  </si>
  <si>
    <t>andrea schaeffer</t>
  </si>
  <si>
    <t>Shawn Price</t>
  </si>
  <si>
    <t>Hans Dau</t>
  </si>
  <si>
    <t>Roxy Beaudet</t>
  </si>
  <si>
    <t>Nicole Goettsch</t>
  </si>
  <si>
    <t>arlene johnston</t>
  </si>
  <si>
    <t>David Fluegge</t>
  </si>
  <si>
    <t>patrick bittinger</t>
  </si>
  <si>
    <t>Amber Keyes</t>
  </si>
  <si>
    <t>Christopher Smith</t>
  </si>
  <si>
    <t>RUDY RAMPERSAD</t>
  </si>
  <si>
    <t>Mindee Figus</t>
  </si>
  <si>
    <t>Emre Acikaraoglu</t>
  </si>
  <si>
    <t>Akita Angels, Inc.</t>
  </si>
  <si>
    <t>Robert Hoskins</t>
  </si>
  <si>
    <t>Andrea Reiskin</t>
  </si>
  <si>
    <t>Jeremy Steinbrecher</t>
  </si>
  <si>
    <t>Kristin Druey</t>
  </si>
  <si>
    <t>jerry prince</t>
  </si>
  <si>
    <t>Gregory Itsines</t>
  </si>
  <si>
    <t>Melanie-Aileen Hernandez</t>
  </si>
  <si>
    <t>Gianna valentino</t>
  </si>
  <si>
    <t>Pure Kennels</t>
  </si>
  <si>
    <t>Ruth Dease-Smith</t>
  </si>
  <si>
    <t>Jeff Norris</t>
  </si>
  <si>
    <t>Shane Armstrong</t>
  </si>
  <si>
    <t>Don Martin</t>
  </si>
  <si>
    <t>Malibu Elite Services</t>
  </si>
  <si>
    <t>Tracey Rodd</t>
  </si>
  <si>
    <t>mclean@meangrrl.com</t>
  </si>
  <si>
    <t>Angela Prince</t>
  </si>
  <si>
    <t>Emilie Abbott</t>
  </si>
  <si>
    <t>fazlin doutie</t>
  </si>
  <si>
    <t>Grace Koster</t>
  </si>
  <si>
    <t>Jesse Cudd</t>
  </si>
  <si>
    <t>Chadd Sanders</t>
  </si>
  <si>
    <t>David McCormick</t>
  </si>
  <si>
    <t>Nathan Schrantz</t>
  </si>
  <si>
    <t>philip beck</t>
  </si>
  <si>
    <t>valerie frommer shore</t>
  </si>
  <si>
    <t>julie altman</t>
  </si>
  <si>
    <t>Hayes Hayes</t>
  </si>
  <si>
    <t>Johanna Clark</t>
  </si>
  <si>
    <t>karen harsh</t>
  </si>
  <si>
    <t>Charly Zuetlau</t>
  </si>
  <si>
    <t>Brian Dubs</t>
  </si>
  <si>
    <t>Donna Gillstrap</t>
  </si>
  <si>
    <t>Emma Munson-Blatt</t>
  </si>
  <si>
    <t>Teresa Pooler</t>
  </si>
  <si>
    <t>DON WALDRON</t>
  </si>
  <si>
    <t>christine love</t>
  </si>
  <si>
    <t>Elizabeth DiGregorio</t>
  </si>
  <si>
    <t>Tanya Alexander</t>
  </si>
  <si>
    <t>ells mchaffie</t>
  </si>
  <si>
    <t>Brandee Anderson</t>
  </si>
  <si>
    <t>stan soltz</t>
  </si>
  <si>
    <t>Michael Ibarra</t>
  </si>
  <si>
    <t>Amanda Jane Roberts</t>
  </si>
  <si>
    <t>Seth Parrish</t>
  </si>
  <si>
    <t>Nancy L Anderson</t>
  </si>
  <si>
    <t>Kelly Deere</t>
  </si>
  <si>
    <t>Benjamin Cromwell</t>
  </si>
  <si>
    <t>seog joo lee</t>
  </si>
  <si>
    <t>Jo Rothgery</t>
  </si>
  <si>
    <t>nikki wallace</t>
  </si>
  <si>
    <t>Melissa Plourde</t>
  </si>
  <si>
    <t>Josh Hall</t>
  </si>
  <si>
    <t>Egan de los Cobos</t>
  </si>
  <si>
    <t>Resid Crnac</t>
  </si>
  <si>
    <t>Keever's Closet</t>
  </si>
  <si>
    <t>karalie andrews</t>
  </si>
  <si>
    <t>Peter Horlor</t>
  </si>
  <si>
    <t>Medacore LLC</t>
  </si>
  <si>
    <t>Arturo Montoya</t>
  </si>
  <si>
    <t>Virginia Romo</t>
  </si>
  <si>
    <t>Jaime Martinez</t>
  </si>
  <si>
    <t>Susan Kingston</t>
  </si>
  <si>
    <t>Paradise Motorsports</t>
  </si>
  <si>
    <t>Linda du Toit</t>
  </si>
  <si>
    <t>TOBY VICTORIA</t>
  </si>
  <si>
    <t>Barbara L Sellers</t>
  </si>
  <si>
    <t>Geoffrey Goodwin</t>
  </si>
  <si>
    <t>Shalini R</t>
  </si>
  <si>
    <t>David Ratner</t>
  </si>
  <si>
    <t>April Hollis</t>
  </si>
  <si>
    <t>Anna Johnson</t>
  </si>
  <si>
    <t>DMITRY SHEYMAN</t>
  </si>
  <si>
    <t>The Phat Cat Inn</t>
  </si>
  <si>
    <t>Terrie Dwyer</t>
  </si>
  <si>
    <t>Mark Morgenfruh</t>
  </si>
  <si>
    <t>Michelle Henson</t>
  </si>
  <si>
    <t>Megan DElia</t>
  </si>
  <si>
    <t>john simantiras</t>
  </si>
  <si>
    <t>James Davis</t>
  </si>
  <si>
    <t>Angela Gerou</t>
  </si>
  <si>
    <t>CHRISTINE NACKERS</t>
  </si>
  <si>
    <t>Keith Robbins</t>
  </si>
  <si>
    <t>Lawrence Ward</t>
  </si>
  <si>
    <t>kaletia vernon</t>
  </si>
  <si>
    <t>Barbara Peters</t>
  </si>
  <si>
    <t>Bob Rodgers</t>
  </si>
  <si>
    <t>margaret falco</t>
  </si>
  <si>
    <t>Craig Bell</t>
  </si>
  <si>
    <t>Kristopher Dukes</t>
  </si>
  <si>
    <t>Martha Collins</t>
  </si>
  <si>
    <t>Christopher Anderson</t>
  </si>
  <si>
    <t>Karen Anderson</t>
  </si>
  <si>
    <t>knin.es</t>
  </si>
  <si>
    <t>deatra stone</t>
  </si>
  <si>
    <t>zachary lucas</t>
  </si>
  <si>
    <t>Cory Watson</t>
  </si>
  <si>
    <t>Tomasz Gorny</t>
  </si>
  <si>
    <t>paul couget</t>
  </si>
  <si>
    <t>Taylor Smith</t>
  </si>
  <si>
    <t>Lorraine Sambo</t>
  </si>
  <si>
    <t>Judy Wu</t>
  </si>
  <si>
    <t>Emma Thompson</t>
  </si>
  <si>
    <t>Patty Aguirre</t>
  </si>
  <si>
    <t>Anne Yeager</t>
  </si>
  <si>
    <t>walter edmonds</t>
  </si>
  <si>
    <t>Omar Jaber</t>
  </si>
  <si>
    <t>Felipe Freitas</t>
  </si>
  <si>
    <t>Karen Grant</t>
  </si>
  <si>
    <t>Steven Betancourt</t>
  </si>
  <si>
    <t>joseph pascone</t>
  </si>
  <si>
    <t>Sheriee Davis</t>
  </si>
  <si>
    <t>patricia m haley</t>
  </si>
  <si>
    <t>The Wounded</t>
  </si>
  <si>
    <t>Amanda Felt</t>
  </si>
  <si>
    <t>Peter Arcemont II</t>
  </si>
  <si>
    <t>Stephen Cook</t>
  </si>
  <si>
    <t>Jamie Christman</t>
  </si>
  <si>
    <t>Brenda Moran</t>
  </si>
  <si>
    <t>Raymond Johns</t>
  </si>
  <si>
    <t>Thomas Hartman</t>
  </si>
  <si>
    <t>Edward Mazel</t>
  </si>
  <si>
    <t>Prene Products LLC</t>
  </si>
  <si>
    <t>Holly Reese</t>
  </si>
  <si>
    <t>kimberly melton</t>
  </si>
  <si>
    <t>Amy Walkowiak</t>
  </si>
  <si>
    <t>Cheryl Wassus</t>
  </si>
  <si>
    <t>Alexandra Coffelt</t>
  </si>
  <si>
    <t>Kimberly Miller</t>
  </si>
  <si>
    <t>Toby Norris</t>
  </si>
  <si>
    <t>Juvenal Onate</t>
  </si>
  <si>
    <t>Raymond A Hill</t>
  </si>
  <si>
    <t>Meghan Stanley</t>
  </si>
  <si>
    <t>tang nsy</t>
  </si>
  <si>
    <t>Indian Land Jam</t>
  </si>
  <si>
    <t>Laura Patrick</t>
  </si>
  <si>
    <t>Kurt Sather</t>
  </si>
  <si>
    <t>Michael Gibson</t>
  </si>
  <si>
    <t>Alexandr Bigozhin</t>
  </si>
  <si>
    <t>Damon Raccuglia</t>
  </si>
  <si>
    <t>Justin Yarboro</t>
  </si>
  <si>
    <t>charles ferguson</t>
  </si>
  <si>
    <t>Tammy Wiecek</t>
  </si>
  <si>
    <t>carlos JOHNSON</t>
  </si>
  <si>
    <t>Holly Goltra</t>
  </si>
  <si>
    <t>Eric Jensen</t>
  </si>
  <si>
    <t>Kylie griffin</t>
  </si>
  <si>
    <t>Nueva Moda</t>
  </si>
  <si>
    <t>Kimberly Humphrey</t>
  </si>
  <si>
    <t>Rebecca Croft</t>
  </si>
  <si>
    <t>Michael Appleman</t>
  </si>
  <si>
    <t>Zoe draughon</t>
  </si>
  <si>
    <t>Stephen Silva</t>
  </si>
  <si>
    <t>Russell Toumberlin</t>
  </si>
  <si>
    <t>James Adams</t>
  </si>
  <si>
    <t>Brian Cranny</t>
  </si>
  <si>
    <t>Deirdre Dreslough</t>
  </si>
  <si>
    <t>MAX PEARSON</t>
  </si>
  <si>
    <t>william gray</t>
  </si>
  <si>
    <t>Sara Lee</t>
  </si>
  <si>
    <t>Mark Sharp</t>
  </si>
  <si>
    <t>Bernadette Tonee Whitfield</t>
  </si>
  <si>
    <t>Jan Freeman</t>
  </si>
  <si>
    <t>Vincent Masters</t>
  </si>
  <si>
    <t>Briehn Mays</t>
  </si>
  <si>
    <t>Dana Kirven</t>
  </si>
  <si>
    <t>Alejandro Cueto Gomez</t>
  </si>
  <si>
    <t>Natalie lazos</t>
  </si>
  <si>
    <t>Peter Vaktor</t>
  </si>
  <si>
    <t>Linda Walker</t>
  </si>
  <si>
    <t>Camille Cleare</t>
  </si>
  <si>
    <t>Neil Topalian</t>
  </si>
  <si>
    <t>Marcella D Winslow</t>
  </si>
  <si>
    <t>Valerie Grison</t>
  </si>
  <si>
    <t>Kate Alexander</t>
  </si>
  <si>
    <t>Jennifer Deleon</t>
  </si>
  <si>
    <t>Daniel Valdez</t>
  </si>
  <si>
    <t>Jay Volquardsen</t>
  </si>
  <si>
    <t>Rasim Aliyev</t>
  </si>
  <si>
    <t>cynthia romano</t>
  </si>
  <si>
    <t>Alexey Kurovskiy</t>
  </si>
  <si>
    <t>Empire Furniture Home Decor &amp; Gifts</t>
  </si>
  <si>
    <t>Thomas Huber</t>
  </si>
  <si>
    <t>Marc Bundy Bundy</t>
  </si>
  <si>
    <t>Ryan Long</t>
  </si>
  <si>
    <t>Kathy Wilson</t>
  </si>
  <si>
    <t>BILL FORRAI</t>
  </si>
  <si>
    <t>Veronica Soler</t>
  </si>
  <si>
    <t>Ronald Zaccaglino</t>
  </si>
  <si>
    <t>John Collums</t>
  </si>
  <si>
    <t>Susan White</t>
  </si>
  <si>
    <t>stephanie ziemer</t>
  </si>
  <si>
    <t>bob hora</t>
  </si>
  <si>
    <t>eBay Inc</t>
  </si>
  <si>
    <t>COL Crabb</t>
  </si>
  <si>
    <t>ROBERT RISKO</t>
  </si>
  <si>
    <t>Ape Productions</t>
  </si>
  <si>
    <t>George LONG</t>
  </si>
  <si>
    <t>thomas szotak</t>
  </si>
  <si>
    <t>Guy Le Roy</t>
  </si>
  <si>
    <t>Rebecca Marko</t>
  </si>
  <si>
    <t>Melanie Montijo</t>
  </si>
  <si>
    <t>William Brice</t>
  </si>
  <si>
    <t>Raysa Aswad</t>
  </si>
  <si>
    <t>Robert Bonham</t>
  </si>
  <si>
    <t>Verlin Sherrell</t>
  </si>
  <si>
    <t>Jennifer Brockman</t>
  </si>
  <si>
    <t>Ida lamar</t>
  </si>
  <si>
    <t>Understanding Our Dogs LLC</t>
  </si>
  <si>
    <t>TERRORDOME MUSIC ETC...</t>
  </si>
  <si>
    <t>Michael Manahan</t>
  </si>
  <si>
    <t>Nicole Fader</t>
  </si>
  <si>
    <t>Christopher Catalano</t>
  </si>
  <si>
    <t>Michael Meade</t>
  </si>
  <si>
    <t>Pisces Pet Emporium Ltd</t>
  </si>
  <si>
    <t>Pamela Markowitz</t>
  </si>
  <si>
    <t>Sigmacanineusa</t>
  </si>
  <si>
    <t>Mallikarjun Udoshi</t>
  </si>
  <si>
    <t>J Fitch</t>
  </si>
  <si>
    <t>Jeneen A Quinlan</t>
  </si>
  <si>
    <t>Gayle Fairweather</t>
  </si>
  <si>
    <t>Ayush Sharma</t>
  </si>
  <si>
    <t>Russell Palmer</t>
  </si>
  <si>
    <t>Denise Caton</t>
  </si>
  <si>
    <t>Tjhin Ping Sie</t>
  </si>
  <si>
    <t>Mary Zaragoza</t>
  </si>
  <si>
    <t>Debra Nezgoda</t>
  </si>
  <si>
    <t>sharon parodi</t>
  </si>
  <si>
    <t>john hoving</t>
  </si>
  <si>
    <t>Rebecca LeMaster</t>
  </si>
  <si>
    <t>lynn roop</t>
  </si>
  <si>
    <t>Clifton J Dawson</t>
  </si>
  <si>
    <t>Jose Ochoa</t>
  </si>
  <si>
    <t>Collar LLC</t>
  </si>
  <si>
    <t>nick nicklaus</t>
  </si>
  <si>
    <t>Christian Suarez</t>
  </si>
  <si>
    <t>Becky Haley</t>
  </si>
  <si>
    <t>alexander kostopoulos</t>
  </si>
  <si>
    <t>FROST KENNELS LLP</t>
  </si>
  <si>
    <t>Jose Rodriguez</t>
  </si>
  <si>
    <t>Jenna Karimoto</t>
  </si>
  <si>
    <t>Nancy Roden</t>
  </si>
  <si>
    <t>Sara van Valkenburg</t>
  </si>
  <si>
    <t>eric covarrubias</t>
  </si>
  <si>
    <t>amber beckstead</t>
  </si>
  <si>
    <t>David Marsh</t>
  </si>
  <si>
    <t>Tina Marcario</t>
  </si>
  <si>
    <t>Terry Lafferty</t>
  </si>
  <si>
    <t>Brian Melancon</t>
  </si>
  <si>
    <t>David Smith</t>
  </si>
  <si>
    <t>Katherine Parks</t>
  </si>
  <si>
    <t>Jenny Ovick</t>
  </si>
  <si>
    <t>JoAnne Pilger</t>
  </si>
  <si>
    <t>James Stanton</t>
  </si>
  <si>
    <t>Stacy Ritter</t>
  </si>
  <si>
    <t>Amanda Clower</t>
  </si>
  <si>
    <t>Desiree Stone</t>
  </si>
  <si>
    <t>Richard Keaton</t>
  </si>
  <si>
    <t>Timothy Wall</t>
  </si>
  <si>
    <t>Bruce Lupoli</t>
  </si>
  <si>
    <t>Karen Leigh Studios</t>
  </si>
  <si>
    <t>Judy Crowe</t>
  </si>
  <si>
    <t>Adriana Erni</t>
  </si>
  <si>
    <t>YoshaShara Randall</t>
  </si>
  <si>
    <t>Holly Rainey</t>
  </si>
  <si>
    <t>denise garris</t>
  </si>
  <si>
    <t>Ash Samadi</t>
  </si>
  <si>
    <t>sharlita conrad</t>
  </si>
  <si>
    <t>Neill Shotter</t>
  </si>
  <si>
    <t>Travis Cole</t>
  </si>
  <si>
    <t>Triple A Signature Building and Medical</t>
  </si>
  <si>
    <t>David Ray</t>
  </si>
  <si>
    <t>PRECIOUS PAWS</t>
  </si>
  <si>
    <t>Steven Wisecup</t>
  </si>
  <si>
    <t>Jeanette Nelson</t>
  </si>
  <si>
    <t>Gayle Griffin</t>
  </si>
  <si>
    <t>nick steker</t>
  </si>
  <si>
    <t>Angelika Boggs</t>
  </si>
  <si>
    <t>Sara E Avila</t>
  </si>
  <si>
    <t>Action Sparks</t>
  </si>
  <si>
    <t>Bryden Klotz</t>
  </si>
  <si>
    <t>Petsonline</t>
  </si>
  <si>
    <t>Lisa Burns</t>
  </si>
  <si>
    <t>Everbully</t>
  </si>
  <si>
    <t>Lewis Drayton</t>
  </si>
  <si>
    <t>melissa poeschel</t>
  </si>
  <si>
    <t>Paul Smoot</t>
  </si>
  <si>
    <t>carlos rodriguez</t>
  </si>
  <si>
    <t>Pattarika Wongcharoen</t>
  </si>
  <si>
    <t>Jacqueline Horn</t>
  </si>
  <si>
    <t>Chen Keren Kaminsky</t>
  </si>
  <si>
    <t>Mark Poziomek</t>
  </si>
  <si>
    <t>Stacey Noton</t>
  </si>
  <si>
    <t>Gayle Billadeau</t>
  </si>
  <si>
    <t>Doggett Enterprise</t>
  </si>
  <si>
    <t>Judi Rogers</t>
  </si>
  <si>
    <t>gail woods</t>
  </si>
  <si>
    <t>Jessica Sponheimer</t>
  </si>
  <si>
    <t>Anthony McKenna</t>
  </si>
  <si>
    <t>Betty Wilkins</t>
  </si>
  <si>
    <t>ThePuzzleGarden</t>
  </si>
  <si>
    <t>sahba sizdahkhani</t>
  </si>
  <si>
    <t>Roger Collins</t>
  </si>
  <si>
    <t>Mari Schaan</t>
  </si>
  <si>
    <t>Ronald Zwieg</t>
  </si>
  <si>
    <t>Mohammad Nagimesh Abdulaziz alenzi</t>
  </si>
  <si>
    <t>jose portal</t>
  </si>
  <si>
    <t>JUTTA DAVIS</t>
  </si>
  <si>
    <t>Cynthia Michel</t>
  </si>
  <si>
    <t>Tara Brown</t>
  </si>
  <si>
    <t>Edwin Grant</t>
  </si>
  <si>
    <t>SAMUEL TAMBE</t>
  </si>
  <si>
    <t>Katherine Gilmur</t>
  </si>
  <si>
    <t>philip rapoport</t>
  </si>
  <si>
    <t>Sharon Budhai</t>
  </si>
  <si>
    <t>Erica Woodside</t>
  </si>
  <si>
    <t>Donald Pless</t>
  </si>
  <si>
    <t>Kelly Saunders</t>
  </si>
  <si>
    <t>Susan Corning</t>
  </si>
  <si>
    <t>Mary Bayley</t>
  </si>
  <si>
    <t>Michael Hinchley</t>
  </si>
  <si>
    <t>David Coombes</t>
  </si>
  <si>
    <t>Charles M. Creasman</t>
  </si>
  <si>
    <t>Thomas Stiffler</t>
  </si>
  <si>
    <t>michael smith</t>
  </si>
  <si>
    <t>anthony coutain</t>
  </si>
  <si>
    <t>RealPuppy</t>
  </si>
  <si>
    <t>Karen Clark</t>
  </si>
  <si>
    <t>debra carton</t>
  </si>
  <si>
    <t>James McCracken</t>
  </si>
  <si>
    <t>Matthew Soll</t>
  </si>
  <si>
    <t>Jason Hayes</t>
  </si>
  <si>
    <t>Robert Masters</t>
  </si>
  <si>
    <t>Rebecca Jensen</t>
  </si>
  <si>
    <t>Maria Rivero</t>
  </si>
  <si>
    <t>Angela Santucci</t>
  </si>
  <si>
    <t>Shannon Hiscock</t>
  </si>
  <si>
    <t>Steven Blizzard</t>
  </si>
  <si>
    <t>Barney Garcia</t>
  </si>
  <si>
    <t>DEBORAH KINSELLA</t>
  </si>
  <si>
    <t>Beth Pederson</t>
  </si>
  <si>
    <t>Henry Harvey</t>
  </si>
  <si>
    <t>Diane Higgins</t>
  </si>
  <si>
    <t>Rosemary Natrajan</t>
  </si>
  <si>
    <t>Maria Soo</t>
  </si>
  <si>
    <t>Donald Songster</t>
  </si>
  <si>
    <t>Clyde Enoch</t>
  </si>
  <si>
    <t>Jenn Seidl</t>
  </si>
  <si>
    <t>thomas oommen</t>
  </si>
  <si>
    <t>christopher gray</t>
  </si>
  <si>
    <t>Kiana Lynn</t>
  </si>
  <si>
    <t>marc gough</t>
  </si>
  <si>
    <t>Chubby Mermaid</t>
  </si>
  <si>
    <t>jessica sirota</t>
  </si>
  <si>
    <t>Patricia Villari</t>
  </si>
  <si>
    <t>John Sims</t>
  </si>
  <si>
    <t>Taisha Harmon</t>
  </si>
  <si>
    <t>Mission K9 Rescue</t>
  </si>
  <si>
    <t>THURMAN Penn</t>
  </si>
  <si>
    <t>Travis Outlaw</t>
  </si>
  <si>
    <t>Donovan Cavin</t>
  </si>
  <si>
    <t>NORWALK SALES</t>
  </si>
  <si>
    <t>kaylene addington</t>
  </si>
  <si>
    <t>PayPal (INC) Sales Activity</t>
  </si>
  <si>
    <t>PayPal (INC) Activity</t>
  </si>
  <si>
    <t>Texas Instruments</t>
  </si>
  <si>
    <t>PayPal (INC) repays Dave Note</t>
  </si>
  <si>
    <t>Buyer Dispute</t>
  </si>
  <si>
    <t>MyStore Credit</t>
  </si>
  <si>
    <t>McLean</t>
  </si>
  <si>
    <t>Pisces Pet Emporium</t>
  </si>
  <si>
    <t>PayPal (INC) transfers UNDEPOSITED to 9319 (INC)</t>
  </si>
  <si>
    <t>Credit Card</t>
  </si>
  <si>
    <t>Go Daddy Europe Limited</t>
  </si>
  <si>
    <t>Sam West</t>
  </si>
  <si>
    <t>Steve Wolf</t>
  </si>
  <si>
    <t>Alejandro Wehber</t>
  </si>
  <si>
    <t>Howard Saylor</t>
  </si>
  <si>
    <t>Christian Huber</t>
  </si>
  <si>
    <t>Juan Olivarez</t>
  </si>
  <si>
    <t>manuel munos</t>
  </si>
  <si>
    <t>jessee perry</t>
  </si>
  <si>
    <t>Ruben Moreno</t>
  </si>
  <si>
    <t>char thompson</t>
  </si>
  <si>
    <t>ICC GEB</t>
  </si>
  <si>
    <t>Michael Davis</t>
  </si>
  <si>
    <t>carolina vielma</t>
  </si>
  <si>
    <t>Marsha Gift</t>
  </si>
  <si>
    <t>Jacklyn Jacobson</t>
  </si>
  <si>
    <t>susan nannini</t>
  </si>
  <si>
    <t>Suzette Bourcier</t>
  </si>
  <si>
    <t>Annie Baker</t>
  </si>
  <si>
    <t>Daniel Mahoney</t>
  </si>
  <si>
    <t>sergio vergara</t>
  </si>
  <si>
    <t>Emilio Fernandez</t>
  </si>
  <si>
    <t>Richard Stairs</t>
  </si>
  <si>
    <t>Tiffani Lanier</t>
  </si>
  <si>
    <t>Daniel LaPorta</t>
  </si>
  <si>
    <t>joseph stillman</t>
  </si>
  <si>
    <t>Thomas VanHoesen</t>
  </si>
  <si>
    <t>Russell Steele</t>
  </si>
  <si>
    <t>Dirk Randol</t>
  </si>
  <si>
    <t>Angie Forslund</t>
  </si>
  <si>
    <t>JOHN VINTILA</t>
  </si>
  <si>
    <t>3D Sellers eBay apps for sellers</t>
  </si>
  <si>
    <t>PIECeS</t>
  </si>
  <si>
    <t>TADASHI YOSHINO</t>
  </si>
  <si>
    <t>Judy Cummings</t>
  </si>
  <si>
    <t>Davinia Lefroy</t>
  </si>
  <si>
    <t>jeremiah knipe</t>
  </si>
  <si>
    <t>Gina Callozzo</t>
  </si>
  <si>
    <t>Big Buttons by Pets-Shows-On-Wheels pets and supplies</t>
  </si>
  <si>
    <t>Pamela Banis</t>
  </si>
  <si>
    <t>Henna Takatalo</t>
  </si>
  <si>
    <t>Mimi Madayag</t>
  </si>
  <si>
    <t>Ted Moy</t>
  </si>
  <si>
    <t>james esther</t>
  </si>
  <si>
    <t>Mikael Koivula</t>
  </si>
  <si>
    <t>Calli Carboni</t>
  </si>
  <si>
    <t>Nellie Sheppard</t>
  </si>
  <si>
    <t>gary white</t>
  </si>
  <si>
    <t>Gregory Gebhardt</t>
  </si>
  <si>
    <t>Susan Sowa</t>
  </si>
  <si>
    <t>Thomas Migliore</t>
  </si>
  <si>
    <t>Vito Modica</t>
  </si>
  <si>
    <t>Chris Spencer</t>
  </si>
  <si>
    <t>John Young</t>
  </si>
  <si>
    <t>Tara Sharum</t>
  </si>
  <si>
    <t>Chris Johnsin</t>
  </si>
  <si>
    <t>Rhonda Coon</t>
  </si>
  <si>
    <t>Leslie A Mikelson</t>
  </si>
  <si>
    <t>jamonte lawson</t>
  </si>
  <si>
    <t>AAD</t>
  </si>
  <si>
    <t>Skype Communications Sarl</t>
  </si>
  <si>
    <t>Andrew Wallender</t>
  </si>
  <si>
    <t>Morgan Seaborn</t>
  </si>
  <si>
    <t>Sandra Bruyere</t>
  </si>
  <si>
    <t>Tyler Stockdale</t>
  </si>
  <si>
    <t>Carlos Morales</t>
  </si>
  <si>
    <t>Spotify USA Inc</t>
  </si>
  <si>
    <t>Floyd Huszagh</t>
  </si>
  <si>
    <t>david riedlinger</t>
  </si>
  <si>
    <t>Robert A Dorado</t>
  </si>
  <si>
    <t>Annie dethier</t>
  </si>
  <si>
    <t>Ashley Cunnington</t>
  </si>
  <si>
    <t>Megan Battista</t>
  </si>
  <si>
    <t>KRISTINA JAEGER</t>
  </si>
  <si>
    <t>katherine defranco</t>
  </si>
  <si>
    <t>Mjaed saeed Alghamdi</t>
  </si>
  <si>
    <t>Angelica Arambula</t>
  </si>
  <si>
    <t>jack lazar</t>
  </si>
  <si>
    <t>Andrea Lord</t>
  </si>
  <si>
    <t>tina spivey</t>
  </si>
  <si>
    <t>K. McMahon</t>
  </si>
  <si>
    <t>Maryna Grabovskiy</t>
  </si>
  <si>
    <t>Alejandro Bucio</t>
  </si>
  <si>
    <t>Hugh Dyer</t>
  </si>
  <si>
    <t>Troy Cronk</t>
  </si>
  <si>
    <t>Pedro Leal</t>
  </si>
  <si>
    <t>Dominik Chrzan</t>
  </si>
  <si>
    <t>Ernie Williams</t>
  </si>
  <si>
    <t>iNetworking</t>
  </si>
  <si>
    <t>Bouncing Wolf Creations</t>
  </si>
  <si>
    <t>Larry Thompson</t>
  </si>
  <si>
    <t>Tiffany Ernst</t>
  </si>
  <si>
    <t>Rachel Pollock</t>
  </si>
  <si>
    <t>Eoghan Byrne</t>
  </si>
  <si>
    <t>_x001A_ _x001A__x001A_</t>
  </si>
  <si>
    <t>james rogers</t>
  </si>
  <si>
    <t>Denise Shifflett</t>
  </si>
  <si>
    <t>Kimberly McGrew</t>
  </si>
  <si>
    <t>Brian Casey</t>
  </si>
  <si>
    <t>miguel aponte</t>
  </si>
  <si>
    <t>debra anderson</t>
  </si>
  <si>
    <t>Kenia Sanchez</t>
  </si>
  <si>
    <t>Jenise Howard</t>
  </si>
  <si>
    <t>william shields</t>
  </si>
  <si>
    <t>kurtis thompson</t>
  </si>
  <si>
    <t>Chimene L Cain</t>
  </si>
  <si>
    <t>The People's Choice Entertainment Inc</t>
  </si>
  <si>
    <t>Robert Lewis</t>
  </si>
  <si>
    <t>William Pelton</t>
  </si>
  <si>
    <t>Ibrahim peri</t>
  </si>
  <si>
    <t>BM CONSULTING</t>
  </si>
  <si>
    <t>Barbara Twaddle</t>
  </si>
  <si>
    <t>Richard skinner</t>
  </si>
  <si>
    <t>Karen-Kitty Carroll</t>
  </si>
  <si>
    <t>Carla Kohle</t>
  </si>
  <si>
    <t>tim coburn</t>
  </si>
  <si>
    <t>Gilbert Martin</t>
  </si>
  <si>
    <t>Amber Arceo</t>
  </si>
  <si>
    <t>antonio alvarez</t>
  </si>
  <si>
    <t>mary bazoff</t>
  </si>
  <si>
    <t>William T. Parker</t>
  </si>
  <si>
    <t>Timothy J Bowers Jr</t>
  </si>
  <si>
    <t>Schenley Hutson Kirk</t>
  </si>
  <si>
    <t>Strutting Your Stuff Standard Poodles</t>
  </si>
  <si>
    <t>Robert Rozzi</t>
  </si>
  <si>
    <t>To Euro</t>
  </si>
  <si>
    <t>From U.S. Dollar</t>
  </si>
  <si>
    <t>Robert Gay</t>
  </si>
  <si>
    <t>Tyler Newbury</t>
  </si>
  <si>
    <t>becca mckain</t>
  </si>
  <si>
    <t>rob chesson</t>
  </si>
  <si>
    <t>Peter Gonzalez</t>
  </si>
  <si>
    <t>Stanislav Dakhe</t>
  </si>
  <si>
    <t>richard wrathell</t>
  </si>
  <si>
    <t>chris chesnes</t>
  </si>
  <si>
    <t>Lauren Pederson</t>
  </si>
  <si>
    <t>Karen Musiak</t>
  </si>
  <si>
    <t>Tracy Duplichan</t>
  </si>
  <si>
    <t>Amanda Fisher</t>
  </si>
  <si>
    <t>Page Page</t>
  </si>
  <si>
    <t>Michael Iulo</t>
  </si>
  <si>
    <t>Alison McCormic</t>
  </si>
  <si>
    <t>Jenn Deese</t>
  </si>
  <si>
    <t>Crissie Gabriel</t>
  </si>
  <si>
    <t>Patricia Hall</t>
  </si>
  <si>
    <t>Car 1 Auto Group Inc</t>
  </si>
  <si>
    <t>Tonya Grossman</t>
  </si>
  <si>
    <t>SANJAY CHANDRAHAS</t>
  </si>
  <si>
    <t>Mike Krieck</t>
  </si>
  <si>
    <t>carlos MURILLO</t>
  </si>
  <si>
    <t>Pamela Larsen</t>
  </si>
  <si>
    <t>Lucie Whitcomb-Meeker</t>
  </si>
  <si>
    <t>Jennifer Wolfe</t>
  </si>
  <si>
    <t>Trading inc</t>
  </si>
  <si>
    <t>Havoc K-9, Inc.</t>
  </si>
  <si>
    <t>Kammerflage Kreations</t>
  </si>
  <si>
    <t>Mitchell Cardona</t>
  </si>
  <si>
    <t>Adam Lewis</t>
  </si>
  <si>
    <t>michelle gibson</t>
  </si>
  <si>
    <t>Carolyn Beach</t>
  </si>
  <si>
    <t>Lori Rougeau</t>
  </si>
  <si>
    <t>David Chaplin</t>
  </si>
  <si>
    <t>christie thomas</t>
  </si>
  <si>
    <t>Paul Frazier</t>
  </si>
  <si>
    <t>gerald hayes</t>
  </si>
  <si>
    <t>mark nicholls</t>
  </si>
  <si>
    <t>Robert Roy</t>
  </si>
  <si>
    <t>Richard Smith</t>
  </si>
  <si>
    <t>Geoffrey Robles</t>
  </si>
  <si>
    <t>Hope Smith</t>
  </si>
  <si>
    <t>serafin lorenzo</t>
  </si>
  <si>
    <t>david langseth</t>
  </si>
  <si>
    <t>BeBrightSales</t>
  </si>
  <si>
    <t>Patricia Noffsinger-Hall</t>
  </si>
  <si>
    <t>SCOTT BAIR</t>
  </si>
  <si>
    <t>Patrick ORiordan</t>
  </si>
  <si>
    <t>Bonnie Law</t>
  </si>
  <si>
    <t>Scot Price</t>
  </si>
  <si>
    <t>Roderick Pradilla</t>
  </si>
  <si>
    <t>andrew casanova</t>
  </si>
  <si>
    <t>Shelina Johnson</t>
  </si>
  <si>
    <t>Jose Roman</t>
  </si>
  <si>
    <t>Hellrider</t>
  </si>
  <si>
    <t>Ferretería el Descuento</t>
  </si>
  <si>
    <t>Christine Renda</t>
  </si>
  <si>
    <t>sue-ann faucher</t>
  </si>
  <si>
    <t>Christine Ponti</t>
  </si>
  <si>
    <t>Fredy Magana</t>
  </si>
  <si>
    <t>Alyssa Chapa</t>
  </si>
  <si>
    <t>Carroll Alley</t>
  </si>
  <si>
    <t>melvin hernandez</t>
  </si>
  <si>
    <t>Nil Turkseven</t>
  </si>
  <si>
    <t>Carey Glover</t>
  </si>
  <si>
    <t>david oshins</t>
  </si>
  <si>
    <t>J &amp; J Emporium</t>
  </si>
  <si>
    <t>rizwan ayyub</t>
  </si>
  <si>
    <t>Michelle Lee</t>
  </si>
  <si>
    <t>Sally Davidson</t>
  </si>
  <si>
    <t>Roman Zukowski</t>
  </si>
  <si>
    <t>Champagne Vanwhy</t>
  </si>
  <si>
    <t>Blessed Critters All Animal Rescue</t>
  </si>
  <si>
    <t>Donna Saville</t>
  </si>
  <si>
    <t>joshua varela</t>
  </si>
  <si>
    <t>Animal Resuce</t>
  </si>
  <si>
    <t>jose balderrama</t>
  </si>
  <si>
    <t>Deborah Jaynes</t>
  </si>
  <si>
    <t>Sandra Shuck</t>
  </si>
  <si>
    <t>barbara lash</t>
  </si>
  <si>
    <t>James Mustoe</t>
  </si>
  <si>
    <t>Robin Travis</t>
  </si>
  <si>
    <t>hugh gonder</t>
  </si>
  <si>
    <t>Samantha Bigelow</t>
  </si>
  <si>
    <t>Lewis Hays</t>
  </si>
  <si>
    <t>Kate Szymanski</t>
  </si>
  <si>
    <t>Manar Aljobori</t>
  </si>
  <si>
    <t>MaryLee Overley</t>
  </si>
  <si>
    <t>albert zagey</t>
  </si>
  <si>
    <t>Susan Jones</t>
  </si>
  <si>
    <t>Debra Ramon</t>
  </si>
  <si>
    <t>Bill Powers</t>
  </si>
  <si>
    <t>Joshua Ellis</t>
  </si>
  <si>
    <t>ron amid</t>
  </si>
  <si>
    <t>Zackery Strudel</t>
  </si>
  <si>
    <t>CJ Rico</t>
  </si>
  <si>
    <t>MyFly2Fly</t>
  </si>
  <si>
    <t>katrina hyde</t>
  </si>
  <si>
    <t>Kendall Sexton</t>
  </si>
  <si>
    <t>Donna Logsdon</t>
  </si>
  <si>
    <t>Lawrence Neely</t>
  </si>
  <si>
    <t>Michelle Bell</t>
  </si>
  <si>
    <t>Mike Meado</t>
  </si>
  <si>
    <t>chet frizzell</t>
  </si>
  <si>
    <t>Centrex</t>
  </si>
  <si>
    <t>Donna Gentry</t>
  </si>
  <si>
    <t>terry ghaney</t>
  </si>
  <si>
    <t>chris norment</t>
  </si>
  <si>
    <t>aquinas coleman</t>
  </si>
  <si>
    <t>TERESA DAVIDSON</t>
  </si>
  <si>
    <t>RICHARD FREIT</t>
  </si>
  <si>
    <t>Anne Canton</t>
  </si>
  <si>
    <t>iveta plihal</t>
  </si>
  <si>
    <t>Devon Edwards</t>
  </si>
  <si>
    <t>MARLA BYRD</t>
  </si>
  <si>
    <t>Dee Bateman</t>
  </si>
  <si>
    <t>cody cusack</t>
  </si>
  <si>
    <t>larissa murray</t>
  </si>
  <si>
    <t>francis polanco</t>
  </si>
  <si>
    <t>Erik Viker</t>
  </si>
  <si>
    <t>Katie Mutzebaugh</t>
  </si>
  <si>
    <t>Steven Link</t>
  </si>
  <si>
    <t>Feline Friends of North Okaloosa</t>
  </si>
  <si>
    <t>keelan chan</t>
  </si>
  <si>
    <t>Totally Feathered! Etc...</t>
  </si>
  <si>
    <t>adam abraham</t>
  </si>
  <si>
    <t>Russ Shore</t>
  </si>
  <si>
    <t>Barry Holtry</t>
  </si>
  <si>
    <t>giuseppa alaimo</t>
  </si>
  <si>
    <t>Trey Klonower</t>
  </si>
  <si>
    <t>donny meadows</t>
  </si>
  <si>
    <t>Janice Zimmer</t>
  </si>
  <si>
    <t>james anderson</t>
  </si>
  <si>
    <t>JB's Redneck Resale</t>
  </si>
  <si>
    <t>Jill Mitchell</t>
  </si>
  <si>
    <t>Ruth Jackson Espitia</t>
  </si>
  <si>
    <t>Tyler Lindsay</t>
  </si>
  <si>
    <t>Tanya Anderson</t>
  </si>
  <si>
    <t>Berry Seeder Company, Inc.</t>
  </si>
  <si>
    <t>Kristin Brown</t>
  </si>
  <si>
    <t>Vu Lu</t>
  </si>
  <si>
    <t>Ronnie Bouche</t>
  </si>
  <si>
    <t>Ross Writer</t>
  </si>
  <si>
    <t>Mary R Lee</t>
  </si>
  <si>
    <t>Charles Helwig</t>
  </si>
  <si>
    <t>Joel Baumgart</t>
  </si>
  <si>
    <t>Staci Sattler</t>
  </si>
  <si>
    <t>janice herold</t>
  </si>
  <si>
    <t>Trade Warehouse</t>
  </si>
  <si>
    <t>Susan Kitchen</t>
  </si>
  <si>
    <t>Angelica Lutz</t>
  </si>
  <si>
    <t>Jessica Bovaird</t>
  </si>
  <si>
    <t>Danielle Boraz</t>
  </si>
  <si>
    <t>david gregoire</t>
  </si>
  <si>
    <t>Jessica Fairbrother</t>
  </si>
  <si>
    <t>Jeffrey viales</t>
  </si>
  <si>
    <t>Zachary Sloan</t>
  </si>
  <si>
    <t>sandra theis</t>
  </si>
  <si>
    <t>Clelia Martina</t>
  </si>
  <si>
    <t>JDI Cabling, LLC</t>
  </si>
  <si>
    <t>Kelly Taylor</t>
  </si>
  <si>
    <t>Cara paris</t>
  </si>
  <si>
    <t>Michelle Chan</t>
  </si>
  <si>
    <t>Debra Johnston</t>
  </si>
  <si>
    <t>Sharon Sigona</t>
  </si>
  <si>
    <t>Buscalibre</t>
  </si>
  <si>
    <t>Jeff Carp</t>
  </si>
  <si>
    <t>Charles Slate</t>
  </si>
  <si>
    <t>trisha danula</t>
  </si>
  <si>
    <t>Fred Koster</t>
  </si>
  <si>
    <t>Jan Lingford</t>
  </si>
  <si>
    <t>carey hall</t>
  </si>
  <si>
    <t>freedomSpirit creations</t>
  </si>
  <si>
    <t>charles minerva</t>
  </si>
  <si>
    <t>Sharon Kirkpatrick</t>
  </si>
  <si>
    <t>Norman McGuire</t>
  </si>
  <si>
    <t>Louie Aceti</t>
  </si>
  <si>
    <t>Mark Stoehr</t>
  </si>
  <si>
    <t>natty fox</t>
  </si>
  <si>
    <t>Joseph Wittman</t>
  </si>
  <si>
    <t>John Summerfield</t>
  </si>
  <si>
    <t>oscar erick vargas franco</t>
  </si>
  <si>
    <t>sue friedlander</t>
  </si>
  <si>
    <t>cynthia wallace</t>
  </si>
  <si>
    <t>Daniel Davis</t>
  </si>
  <si>
    <t>curtis foster</t>
  </si>
  <si>
    <t>Samir Abdulqasimov</t>
  </si>
  <si>
    <t>Joan Wytman</t>
  </si>
  <si>
    <t>john n swain</t>
  </si>
  <si>
    <t>Rafael torres</t>
  </si>
  <si>
    <t>Madeleine Carlo</t>
  </si>
  <si>
    <t>Angela Becroft</t>
  </si>
  <si>
    <t>mohammad amara</t>
  </si>
  <si>
    <t>Ryan Parra</t>
  </si>
  <si>
    <t>DAN WILLIAMSON</t>
  </si>
  <si>
    <t>Ashley Seitz</t>
  </si>
  <si>
    <t>Jo A Powers</t>
  </si>
  <si>
    <t>william moore</t>
  </si>
  <si>
    <t>vincetta LeFevre</t>
  </si>
  <si>
    <t>Phillip Ditmore</t>
  </si>
  <si>
    <t>Esten Millard</t>
  </si>
  <si>
    <t>william miller</t>
  </si>
  <si>
    <t>Rene Rodriguez</t>
  </si>
  <si>
    <t>LaTonya Allen</t>
  </si>
  <si>
    <t>DONNIE STIPE</t>
  </si>
  <si>
    <t>Justin ERICKSON</t>
  </si>
  <si>
    <t>Christopher Belanger</t>
  </si>
  <si>
    <t>Sasha Hohn</t>
  </si>
  <si>
    <t>Nancy Lewis</t>
  </si>
  <si>
    <t>Pui Li Lim</t>
  </si>
  <si>
    <t>Marigold Alvarenga</t>
  </si>
  <si>
    <t>Leigh ann Colley</t>
  </si>
  <si>
    <t>Juan Gutierrez</t>
  </si>
  <si>
    <t>Teresa Zeigler</t>
  </si>
  <si>
    <t>Heather Callantine</t>
  </si>
  <si>
    <t>Teresa Lopez</t>
  </si>
  <si>
    <t>Gopaul Salick</t>
  </si>
  <si>
    <t>Andreas Kverneland</t>
  </si>
  <si>
    <t>EUGENE BRIGGS</t>
  </si>
  <si>
    <t>Cheryl Key</t>
  </si>
  <si>
    <t>Roger Passmore</t>
  </si>
  <si>
    <t>Bonnie Pertl</t>
  </si>
  <si>
    <t>rich hanners</t>
  </si>
  <si>
    <t>Tom Nyborg</t>
  </si>
  <si>
    <t>Erik Porter</t>
  </si>
  <si>
    <t>Linda McLean</t>
  </si>
  <si>
    <t>Katrina French</t>
  </si>
  <si>
    <t>Ms LauraRoach</t>
  </si>
  <si>
    <t>Billie Smith</t>
  </si>
  <si>
    <t>Nella Seivert</t>
  </si>
  <si>
    <t>Idan Schwartz</t>
  </si>
  <si>
    <t>Amber Chrystal</t>
  </si>
  <si>
    <t>Michel Starnes</t>
  </si>
  <si>
    <t>Kathryn Bowen</t>
  </si>
  <si>
    <t>Daniel Saldivar</t>
  </si>
  <si>
    <t>robert dunne</t>
  </si>
  <si>
    <t>SHARON NICHOLS</t>
  </si>
  <si>
    <t>Grimm Bros.</t>
  </si>
  <si>
    <t>Kamel Farhoud</t>
  </si>
  <si>
    <t>Kenneth Rogers</t>
  </si>
  <si>
    <t>michael doerzbacher</t>
  </si>
  <si>
    <t>Franky Perez</t>
  </si>
  <si>
    <t>michael bergman</t>
  </si>
  <si>
    <t>Jason Brownlee</t>
  </si>
  <si>
    <t>Nathan Tarte</t>
  </si>
  <si>
    <t>eric afan</t>
  </si>
  <si>
    <t>Tara-Ashley Gable</t>
  </si>
  <si>
    <t xml:space="preserve"> </t>
  </si>
  <si>
    <t>Carol Tam</t>
  </si>
  <si>
    <t>Jennifer DeSpain</t>
  </si>
  <si>
    <t>Dawn Bradley</t>
  </si>
  <si>
    <t>Mike Walton</t>
  </si>
  <si>
    <t>john chavez</t>
  </si>
  <si>
    <t>Jaimey Hatcher</t>
  </si>
  <si>
    <t>hazen currier</t>
  </si>
  <si>
    <t>Kent corado</t>
  </si>
  <si>
    <t>_x001A_ _x001A_</t>
  </si>
  <si>
    <t>Amber Roberts</t>
  </si>
  <si>
    <t>Jason Starkey</t>
  </si>
  <si>
    <t>Inge Potz</t>
  </si>
  <si>
    <t>kimberly GENT</t>
  </si>
  <si>
    <t>lloyd whitford</t>
  </si>
  <si>
    <t>joshua sarver</t>
  </si>
  <si>
    <t>William Creager</t>
  </si>
  <si>
    <t>BDS</t>
  </si>
  <si>
    <t>K-9 SOLUTIONS GLOBAL</t>
  </si>
  <si>
    <t>Hilary Slade</t>
  </si>
  <si>
    <t>Jaimie Miller</t>
  </si>
  <si>
    <t>Lyle Strader</t>
  </si>
  <si>
    <t>stephen toth</t>
  </si>
  <si>
    <t>Rich Helberg</t>
  </si>
  <si>
    <t>Julie Wiseman</t>
  </si>
  <si>
    <t>Jason Dix</t>
  </si>
  <si>
    <t>JANNIE ENGELBRECHT</t>
  </si>
  <si>
    <t>Monika Canaday</t>
  </si>
  <si>
    <t>Laura Jeffreys</t>
  </si>
  <si>
    <t>MARCO URESTI</t>
  </si>
  <si>
    <t>Lonnie Boyer</t>
  </si>
  <si>
    <t>Justin McFarland</t>
  </si>
  <si>
    <t>Leigh Gibson</t>
  </si>
  <si>
    <t>Melanie Remington</t>
  </si>
  <si>
    <t>Cornelius Cloman</t>
  </si>
  <si>
    <t>canh tran</t>
  </si>
  <si>
    <t>Heather Applegate</t>
  </si>
  <si>
    <t>Vincent Kresho</t>
  </si>
  <si>
    <t>Roxanne Kastner</t>
  </si>
  <si>
    <t>Pam Harman</t>
  </si>
  <si>
    <t>Shiraz Khan</t>
  </si>
  <si>
    <t>michele schols</t>
  </si>
  <si>
    <t>Timothy Christopher Hooper</t>
  </si>
  <si>
    <t>Jose Menendez</t>
  </si>
  <si>
    <t>Doug Houk</t>
  </si>
  <si>
    <t>Mario Knox</t>
  </si>
  <si>
    <t>Timothy Dugin</t>
  </si>
  <si>
    <t>Omar Osorio</t>
  </si>
  <si>
    <t>Gordon Wybo</t>
  </si>
  <si>
    <t>Jerry Xiong</t>
  </si>
  <si>
    <t>edgar ortega</t>
  </si>
  <si>
    <t>JOSEPH JADER</t>
  </si>
  <si>
    <t>Suzanne Dube</t>
  </si>
  <si>
    <t>Brandon Osborn</t>
  </si>
  <si>
    <t>TIMOTHY FOPPIANO</t>
  </si>
  <si>
    <t>Daniel Dorrance   II</t>
  </si>
  <si>
    <t>kevin young</t>
  </si>
  <si>
    <t>Michelle Upchurch</t>
  </si>
  <si>
    <t>KCR Products Unlimited LLC</t>
  </si>
  <si>
    <t>Michel Edes</t>
  </si>
  <si>
    <t>amanda bessette</t>
  </si>
  <si>
    <t>Karen Wright</t>
  </si>
  <si>
    <t>Brandi Taylor</t>
  </si>
  <si>
    <t>Rachael Carland</t>
  </si>
  <si>
    <t>luis marrero</t>
  </si>
  <si>
    <t>Debra LLoyd</t>
  </si>
  <si>
    <t>Anthony D'Orazio</t>
  </si>
  <si>
    <t>justin evans</t>
  </si>
  <si>
    <t>john griffin</t>
  </si>
  <si>
    <t>james comeau</t>
  </si>
  <si>
    <t>Charles Jones</t>
  </si>
  <si>
    <t>Jill Bengston</t>
  </si>
  <si>
    <t>Shelly Lucas</t>
  </si>
  <si>
    <t>James Robinson</t>
  </si>
  <si>
    <t>Teah Smith</t>
  </si>
  <si>
    <t>James Wilson</t>
  </si>
  <si>
    <t>Robin Berry</t>
  </si>
  <si>
    <t>Denise Afflerbach</t>
  </si>
  <si>
    <t>david doyle</t>
  </si>
  <si>
    <t>Kathleen Murray</t>
  </si>
  <si>
    <t>Davi Lucas</t>
  </si>
  <si>
    <t>david tarason</t>
  </si>
  <si>
    <t>James Moloney</t>
  </si>
  <si>
    <t>andrew carbone</t>
  </si>
  <si>
    <t>Austin Wiser</t>
  </si>
  <si>
    <t>susan Lennard</t>
  </si>
  <si>
    <t>Dwayne T. Jacobson</t>
  </si>
  <si>
    <t>Matthew Mardesich</t>
  </si>
  <si>
    <t>Susan Ziegelhofer</t>
  </si>
  <si>
    <t>Hussein Mahmoud</t>
  </si>
  <si>
    <t>Drew Bostock</t>
  </si>
  <si>
    <t>John Ramirez</t>
  </si>
  <si>
    <t>Mark English</t>
  </si>
  <si>
    <t>Michael Bradley</t>
  </si>
  <si>
    <t>sue abo</t>
  </si>
  <si>
    <t>Yoshi De la Prida</t>
  </si>
  <si>
    <t>Jane Stoutenburg</t>
  </si>
  <si>
    <t>Ivy Chincarini</t>
  </si>
  <si>
    <t>Schertz Photography &amp; Gifts</t>
  </si>
  <si>
    <t>likeit4less</t>
  </si>
  <si>
    <t>Sybille Phillips</t>
  </si>
  <si>
    <t>Angela Weikal</t>
  </si>
  <si>
    <t>Jeffrey S. Johnson</t>
  </si>
  <si>
    <t>Manuel Aponte</t>
  </si>
  <si>
    <t>The Arms Cache</t>
  </si>
  <si>
    <t>Mark Brulinski</t>
  </si>
  <si>
    <t>Byron Bell</t>
  </si>
  <si>
    <t>patricia weatherbee</t>
  </si>
  <si>
    <t>Rick Price</t>
  </si>
  <si>
    <t>vilmos szabo</t>
  </si>
  <si>
    <t>john backshis</t>
  </si>
  <si>
    <t>christina fay</t>
  </si>
  <si>
    <t>Nancye McCowan</t>
  </si>
  <si>
    <t>Lyall Jellyman</t>
  </si>
  <si>
    <t>Edward Cutter</t>
  </si>
  <si>
    <t>Diana Klaprod</t>
  </si>
  <si>
    <t>GoDaddy</t>
  </si>
  <si>
    <t>PayPal (LLC) Activity</t>
  </si>
  <si>
    <t>PayPal (LLC) Sales Activity</t>
  </si>
  <si>
    <t>Cozy Rooms</t>
  </si>
  <si>
    <t>edonlg</t>
  </si>
  <si>
    <t>PayPal (LLC) transfers UNDEPOSITED to 0592 (LLC)</t>
  </si>
  <si>
    <t>23000 · BofA CC (LLC) Total</t>
  </si>
  <si>
    <t>1 Total</t>
  </si>
  <si>
    <t>2 Total</t>
  </si>
  <si>
    <t>3 Total</t>
  </si>
  <si>
    <t>4 Total</t>
  </si>
  <si>
    <t>6 Total</t>
  </si>
  <si>
    <t>7 Total</t>
  </si>
  <si>
    <t>8 Total</t>
  </si>
  <si>
    <t>23500 · BofA CC (INC) Total</t>
  </si>
  <si>
    <t>(All)</t>
  </si>
  <si>
    <t>TOTAL</t>
  </si>
  <si>
    <t>COGS</t>
  </si>
  <si>
    <t>(Multiple Items)</t>
  </si>
  <si>
    <t>SALES REVENUE</t>
  </si>
  <si>
    <t>BALANCE SHEET</t>
  </si>
  <si>
    <t>INC Total</t>
  </si>
  <si>
    <t>LLC Total</t>
  </si>
  <si>
    <t>0592 (LLC) clears PayPal (LLC) UNDEPOSITED</t>
  </si>
  <si>
    <t>Variance</t>
  </si>
  <si>
    <t>0592 (LLC) CLEARS UNDEPOSITED BofA CC (LLC)</t>
  </si>
  <si>
    <t>9319 (INC) clears PayPal (INC) UNDEPOSITED</t>
  </si>
  <si>
    <t>9319 (INC) clears BofA CC (INC) UNDEPOSITED</t>
  </si>
  <si>
    <t>9319 (INC) transfers BofA CC (INC) UNDEPOSITED</t>
  </si>
  <si>
    <t>9607 (INC) Cargo Claim</t>
  </si>
  <si>
    <t>Cornerstone Brands</t>
  </si>
  <si>
    <t>J&amp;M Feed Corp</t>
  </si>
  <si>
    <t>Park Boulevard Productions</t>
  </si>
  <si>
    <t>Security Deposit Return</t>
  </si>
  <si>
    <t>Gregory Coleman</t>
  </si>
  <si>
    <t>Frontgate</t>
  </si>
  <si>
    <t>Specialty Pet Supplies</t>
  </si>
  <si>
    <t>Woofs And Hoofs, LLC</t>
  </si>
  <si>
    <t>Animal Feeds</t>
  </si>
  <si>
    <t>per Data</t>
  </si>
  <si>
    <t>Net Sales</t>
  </si>
  <si>
    <t>PER AUTHORIZE.NET</t>
  </si>
  <si>
    <t>FOR JOURNAL ENTRY</t>
  </si>
  <si>
    <t>INV?</t>
  </si>
  <si>
    <t>Inventory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</si>
  <si>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</si>
  <si>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</si>
  <si>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</si>
  <si>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</si>
  <si>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</si>
  <si>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</si>
  <si>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</si>
  <si>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</si>
  <si>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</si>
  <si>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</si>
  <si>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</si>
  <si>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</si>
  <si>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</si>
  <si>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ISRAEL A/P</t>
  </si>
  <si>
    <t>BELARUS A/P</t>
  </si>
  <si>
    <t>BELARUS SHIP A/P</t>
  </si>
  <si>
    <t>TOTAL A/P</t>
  </si>
  <si>
    <t>TOTAL SHIP A/P</t>
  </si>
  <si>
    <t>BofA vs. Perzov Pay File</t>
  </si>
  <si>
    <t xml:space="preserve">Credit used for Belarus merch </t>
  </si>
  <si>
    <t>Shipping %</t>
  </si>
  <si>
    <t>YTD</t>
  </si>
  <si>
    <t>TRNS</t>
  </si>
  <si>
    <t>SPL</t>
  </si>
  <si>
    <t>GENERAL JOURNAL</t>
  </si>
  <si>
    <t>!SPL</t>
  </si>
  <si>
    <t>SPLID</t>
  </si>
  <si>
    <t>TRNSTYPE</t>
  </si>
  <si>
    <t>ACCNT</t>
  </si>
  <si>
    <t>DOCNUM</t>
  </si>
  <si>
    <t>NAME</t>
  </si>
  <si>
    <t>ENDTRNS</t>
  </si>
  <si>
    <t>11200</t>
  </si>
  <si>
    <t>41000</t>
  </si>
  <si>
    <t>42000</t>
  </si>
  <si>
    <t>44000</t>
  </si>
  <si>
    <t>11600</t>
  </si>
  <si>
    <t>11800</t>
  </si>
  <si>
    <t>45000</t>
  </si>
  <si>
    <t>71501</t>
  </si>
  <si>
    <t>64500</t>
  </si>
  <si>
    <t>69000</t>
  </si>
  <si>
    <t>75000</t>
  </si>
  <si>
    <t>9306 (INC) Sales Activity</t>
  </si>
  <si>
    <t>Payment Received</t>
  </si>
  <si>
    <t>NET SALES</t>
  </si>
  <si>
    <t>Before Fees</t>
  </si>
  <si>
    <t>Jumbo Co. Fees</t>
  </si>
  <si>
    <t>11300</t>
  </si>
  <si>
    <t>11500</t>
  </si>
  <si>
    <t>11550</t>
  </si>
  <si>
    <t>11700</t>
  </si>
  <si>
    <t>46001</t>
  </si>
  <si>
    <t>50000</t>
  </si>
  <si>
    <t>69001</t>
  </si>
  <si>
    <t>NET S</t>
  </si>
  <si>
    <t>Befor</t>
  </si>
  <si>
    <t>0</t>
  </si>
  <si>
    <t>Jumbo</t>
  </si>
  <si>
    <t>62215</t>
  </si>
  <si>
    <t>74004</t>
  </si>
  <si>
    <t>46003</t>
  </si>
  <si>
    <t>46004</t>
  </si>
  <si>
    <t>74006</t>
  </si>
  <si>
    <t>46000</t>
  </si>
  <si>
    <t/>
  </si>
  <si>
    <t>Israel Merch Paid</t>
  </si>
  <si>
    <t>Israel Ship Paid</t>
  </si>
  <si>
    <t>Belarus Ship Paid</t>
  </si>
  <si>
    <t>Total Paid</t>
  </si>
  <si>
    <t>Total Ship Paid</t>
  </si>
  <si>
    <t>Israel Merch A/P</t>
  </si>
  <si>
    <t>Israel Ship A/P</t>
  </si>
  <si>
    <t>Israel Merch Received</t>
  </si>
  <si>
    <t>Israel Ship Received</t>
  </si>
  <si>
    <t>Belarus Merch Received</t>
  </si>
  <si>
    <t>Belarus Ship Received</t>
  </si>
  <si>
    <t>Total Received</t>
  </si>
  <si>
    <t>Total Ship Received</t>
  </si>
  <si>
    <t>Due to LLC</t>
  </si>
  <si>
    <t>JE #</t>
  </si>
  <si>
    <t>9319 (INC) reduces Accounts Payable (LLC)</t>
  </si>
  <si>
    <t>na</t>
  </si>
  <si>
    <t>Belarus Merch Paid</t>
  </si>
  <si>
    <t>AP:</t>
  </si>
  <si>
    <t>Dave July placeholder</t>
  </si>
  <si>
    <t>0592 (LLC) placeholder</t>
  </si>
  <si>
    <t>BofA Dave Note vs. Dave's file</t>
  </si>
  <si>
    <t>MyTimeStation</t>
  </si>
  <si>
    <t>Proteus not Ilya</t>
  </si>
  <si>
    <t>BofA (QB) vs. TimeStation</t>
  </si>
  <si>
    <t>OK! Good</t>
  </si>
  <si>
    <t>Since Maryna's BofA and Time Station tie out (see below), Proteus not Ilya must be Dave!</t>
  </si>
  <si>
    <t>JE Reclasses</t>
  </si>
  <si>
    <t>INC - Dave</t>
  </si>
  <si>
    <t>INC - Proteus</t>
  </si>
  <si>
    <t>LLC - Dave</t>
  </si>
  <si>
    <t>LLC - Proteus</t>
  </si>
  <si>
    <t>Upwork</t>
  </si>
  <si>
    <t>Date &amp; Description</t>
  </si>
  <si>
    <t>AMEX</t>
  </si>
  <si>
    <t>09/17/2015</t>
  </si>
  <si>
    <t>09/18/2015</t>
  </si>
  <si>
    <t>09/19/2015</t>
  </si>
  <si>
    <t>09/20/2015</t>
  </si>
  <si>
    <t>09/21/2015</t>
  </si>
  <si>
    <t>09/22/2015</t>
  </si>
  <si>
    <t>09/24/2015</t>
  </si>
  <si>
    <t>09/25/2015</t>
  </si>
  <si>
    <t>09/26/2015</t>
  </si>
  <si>
    <t>09/28/2015</t>
  </si>
  <si>
    <t>09/29/2015</t>
  </si>
  <si>
    <t>09/30/2015</t>
  </si>
  <si>
    <t>10/01/2015</t>
  </si>
  <si>
    <t>10/02/2015</t>
  </si>
  <si>
    <t>10/03/2015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</si>
  <si>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</si>
  <si>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</si>
  <si>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</si>
  <si>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</si>
  <si>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</si>
  <si>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</si>
  <si>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</si>
  <si>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</si>
  <si>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</si>
  <si>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</si>
  <si>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</si>
  <si>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</si>
  <si>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</si>
  <si>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</si>
  <si>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</si>
  <si>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</si>
  <si>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</si>
  <si>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</si>
  <si>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</si>
  <si>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</si>
  <si>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</si>
  <si>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</si>
  <si>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</si>
  <si>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</si>
  <si>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</si>
  <si>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</si>
  <si>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</si>
  <si>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</si>
  <si>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</si>
  <si>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TELMATE 161000136509SAN FRANCISCO CA</t>
  </si>
  <si>
    <t>NETFLIX.COM 866-579-7172 CA</t>
  </si>
  <si>
    <t>MES*RINGCENTRAL, INC6504724100</t>
  </si>
  <si>
    <t>EBAY INC. 0000 EBAY.COM/CC CA</t>
  </si>
  <si>
    <t>FEDEX PYMT 96197876 1-800-622-1147</t>
  </si>
  <si>
    <t>HOBBY-LOBBY #0123 00SAN ANTONIO TX</t>
  </si>
  <si>
    <t>FEDEX INV 406418313 1-800-622-1147</t>
  </si>
  <si>
    <t>FEDEX INV 406548516 1-800-622-1147</t>
  </si>
  <si>
    <t>FEDEX INV 653191272 1-800-622-1147</t>
  </si>
  <si>
    <t>FEDEX INV 406783312 1-800-622-1147</t>
  </si>
  <si>
    <t>AT&amp;T PHONE PAYMENT 800-288-2020</t>
  </si>
  <si>
    <t>FEDEX INV 406881035 1-800-622-1147</t>
  </si>
  <si>
    <t>FEDEX INV 653251936 1-800-622-1147</t>
  </si>
  <si>
    <t>FEDEX INV 406977128 1-800-622-1147</t>
  </si>
  <si>
    <t>FEDEX INV 653304142 1-800-622-1147</t>
  </si>
  <si>
    <t>FEDEX INV 407077987 1-800-622-1147</t>
  </si>
  <si>
    <t>SPOTIFY USA 773979472018 SE</t>
  </si>
  <si>
    <t>FEDEX INV 653390396 1-800-622-1147</t>
  </si>
  <si>
    <t>FEDEX INV 407202731 1-800-622-1147</t>
  </si>
  <si>
    <t>FEDEX INV 407436573 1-800-622-1147</t>
  </si>
  <si>
    <t>FEDEX INV 407443522 1-800-622-1147</t>
  </si>
  <si>
    <t>FEDEX INV 653512379 1-800-622-1147</t>
  </si>
  <si>
    <t>FEDEX INV 407630548 1-800-622-1147</t>
  </si>
  <si>
    <t>DRI*KASPERSKY.COM 9529084089</t>
  </si>
  <si>
    <t>FEDEX INV 653651321 1-800-622-1147</t>
  </si>
  <si>
    <t>LUMOSITY.COM 877-777-0502 CA</t>
  </si>
  <si>
    <t>FEDEX INV 407856979 1-800-622-1147</t>
  </si>
  <si>
    <t>FEDEX INV 653706796 1-800-622-1147</t>
  </si>
  <si>
    <t>FEDEX PYMT 96378311 1-800-622-1147</t>
  </si>
  <si>
    <t>FEDEX INV 408098412 1-800-622-1147</t>
  </si>
  <si>
    <t>FEDEX INV 408105157 1-800-622-1147</t>
  </si>
  <si>
    <t>MEINEKE CAR CARE CTRLEON VALLY TX</t>
  </si>
  <si>
    <t>FEDEX INV 408196826 1-800-622-1147</t>
  </si>
  <si>
    <t>STAMPS.COM (855)608-2677 CA</t>
  </si>
  <si>
    <t>TERMINIX (800)837-6464 TX</t>
  </si>
  <si>
    <t>FEDEX INV 408388665 1-800-622-1147</t>
  </si>
  <si>
    <t>HABERS EXPORT AGENCYGLENS FALLS NY</t>
  </si>
  <si>
    <t>FEDEX INV 408509389 1-800-622-1147</t>
  </si>
  <si>
    <t>FUEL STATION 0000000SAN ANTONIO TX</t>
  </si>
  <si>
    <t>SANCHO'S RESTAURAN 5SAN ANTONIO</t>
  </si>
  <si>
    <t>FEDEX INV 408688601 1-800-622-1147</t>
  </si>
  <si>
    <t>FEDEX INV 408748514 1-800-622-1147</t>
  </si>
  <si>
    <t>FEDEX INV 408755258 1-800-622-1147</t>
  </si>
  <si>
    <t>FEDEX INV 408844927 1-800-622-1147</t>
  </si>
  <si>
    <t>FEDEX INV 654028693 1-800-622-1147</t>
  </si>
  <si>
    <t>FEDEX INV 654053618 1-800-622-1147</t>
  </si>
  <si>
    <t>FEDEX INV 409038101 1-800-622-1147</t>
  </si>
  <si>
    <t>FEDEX INV 654127560 1-800-622-1147</t>
  </si>
  <si>
    <t>PAYPAL *NEWCASTLEHD 7249242310 CA</t>
  </si>
  <si>
    <t>FEDEX INV 409162139 1-800-622-1147</t>
  </si>
  <si>
    <t>Google Adwords</t>
  </si>
  <si>
    <t>Haber's Export Agency</t>
  </si>
  <si>
    <t>US Patent Trademark</t>
  </si>
  <si>
    <t>Amazon in AMEX</t>
  </si>
  <si>
    <t>AMAZON VIDEO ON DEMAAMZN.COM/BILL WA</t>
  </si>
  <si>
    <t>9306 (INC)</t>
  </si>
  <si>
    <t>YTD October Data</t>
  </si>
  <si>
    <t>Online Banking transfer from CHK 9319 Confirmation# 4051086309</t>
  </si>
  <si>
    <t>AMERICAN EXPRESS DES:ACH Pmt ID:W2374 INDN:KRISTINA KOGER CO ID:1133133497 WEB</t>
  </si>
  <si>
    <t>Online Banking transfer from CHK 9319 Confirmation# 0359564301</t>
  </si>
  <si>
    <t>Online Banking transfer from CHK 9319 Confirmation# 1684818296</t>
  </si>
  <si>
    <t>CHECKCARD 0918 HABERS EXPORT AGENCY 518-7933517 NY 24071055263987110345673 CKCD 5300 4635720010757746</t>
  </si>
  <si>
    <t>AMERICAN EXPRESS DES:ACH Pmt ID:W4400 INDN:KRISTINA KOGER CO ID:1133133497 WEB</t>
  </si>
  <si>
    <t>Online Banking transfer from CHK 9319 Confirmation# 2506019154</t>
  </si>
  <si>
    <t>BKOFAMERICA ATM 09/23 #000003432 WITHDRWL LOOP 1604/BANDER SAN ANTONIO TX CKCD 4635720010757746</t>
  </si>
  <si>
    <t>Online Banking transfer from CHK 9319 Confirmation# 2520173688</t>
  </si>
  <si>
    <t>HANOVER/CITIZENS DES:PREM COLL ID:011509220000937 INDN:DEAN &amp; TYLER INC CO ID:3135129825 CCD</t>
  </si>
  <si>
    <t>Online Banking transfer from CHK 9319 Confirmation# 3862688717</t>
  </si>
  <si>
    <t>AMERICAN EXPRESS DES:ACH Pmt ID:W4120 INDN:KRISTINA KOGER CO ID:1133133497 WEB</t>
  </si>
  <si>
    <t>Online Banking transfer from CHK 9319 Confirmation# 3707253044</t>
  </si>
  <si>
    <t>Online Banking transfer from CHK 9607 Confirmation# 3707142197</t>
  </si>
  <si>
    <t>AMERICAN EXPRESS DES:ACH Pmt ID:R3814 INDN:KRISTINA KOGER CO ID:1133133497 PPD</t>
  </si>
  <si>
    <t>CHECKCARD 1005 USPS POSTAGE STAMPS.COM WASHINGTON DC 24610435279004052238694 CKCD 9402 4635720010757746</t>
  </si>
  <si>
    <t>CHECKCARD 1006 USPS POSTAGE STAMPS.COM WASHINGTON DC 24610435280004048268596 CKCD 9402 4635720010757746</t>
  </si>
  <si>
    <t>Online Banking transfer from CHK 9319 Confirmation# 1675787390</t>
  </si>
  <si>
    <t>Online Banking transfer from CHK 9607 Confirmation# 4075789491</t>
  </si>
  <si>
    <t>Online Banking transfer from CHK 9319 Confirmation# 4077152168</t>
  </si>
  <si>
    <t>CHECKCARD 1008 USPS POSTAGE STAMPS.COM WASHINGTON DC 24610435282004036113547 CKCD 9402 4635720010757746</t>
  </si>
  <si>
    <t>CHECKCARD 1009 USPS POSTAGE STAMPS.COM WASHINGTON DC 24610435283004038191789 CKCD 9402 4635720010757746</t>
  </si>
  <si>
    <t>AMERICAN EXPRESS DES:ACH Pmt ID:R7208MSP INDN:KRISTINA KOGER CO ID:1133133497 PPD</t>
  </si>
  <si>
    <t>Online Banking transfer from CHK 9319 Confirmation# 0592673157</t>
  </si>
  <si>
    <t>Online Banking transfer to CHK 9607 Confirmation# 2544771137</t>
  </si>
  <si>
    <t>Online Banking transfer from CHK 9319 Confirmation# 2586809996</t>
  </si>
  <si>
    <t>HANOVER/CITIZENS DES:PREM COLL ID:011510220000961 INDN:DEAN &amp; TYLER INC CO ID:3135129825 CCD</t>
  </si>
  <si>
    <t>9319 (INC)</t>
  </si>
  <si>
    <t>WIRE TYPE:BOOK IN DATE:150915 TIME:1448 ET TRN:2015091500294422 SNDR REF:Bibby/Dean and T ORIG:BIBBY INTERNATIONAL TRADE ID:004426465270</t>
  </si>
  <si>
    <t>PAYPAL DES:TRANSFER ID:4KEJ293A9R9WA INDN:DEAN TYLER INC CO ID:PAYPALSD11 PPD</t>
  </si>
  <si>
    <t>AMAZON.COM658554 DES:Misc. Paym ID:66062304D INDN:DEAN AND TYLER CO ID:9215240102 CCD PMT INFO:Amazon.com Payments ID#27571013</t>
  </si>
  <si>
    <t>Online Banking transfer to CHK 9607 Confirmation# 2643061736</t>
  </si>
  <si>
    <t>Lauren  Sanchez</t>
  </si>
  <si>
    <t>AMAZON.COM DES:Marketplac ID:C7ZG2OZ2JZYGZT3 INDN:Dean &amp; Tyler, Inc CO ID:3215240102 CCD PMT INFO:payments.amazon.com ID#C7ZG2OZ2JZYGZT3</t>
  </si>
  <si>
    <t>WIRE TYPE:FX IN DATE:150917 TIME:0507 ET TRN:2015091700056889 FX:GBP 831.90 1.4891 ORIG:AMAZON EU SARL UK BRANCH ID:17910900 ORIG BK: DEUTSCHE BANK AG ID:DEUTGB2L PMT DET:OFA0000660908 45 /RFB/OFA000066090845 OFA000066090845PAYMENT : 2</t>
  </si>
  <si>
    <t>TX TLR cash withdrawal from CHK 9319 Banking Ctr MEDICAL CENTER #0000511 TX Confirmation# 4050477920</t>
  </si>
  <si>
    <t>Online Banking transfer to CHK 9607 Confirmation# 0351034418</t>
  </si>
  <si>
    <t>Online Banking transfer to CHK 9306 Confirmation# 4051086309</t>
  </si>
  <si>
    <t>TRANSFER DEAN &amp; TYLER INC:Ilya Ratner Confirmation# 1751243195</t>
  </si>
  <si>
    <t>Ilya Ratner</t>
  </si>
  <si>
    <t>IRS DES:USATAXPYMT ID:222566001745710 INDN:KRISTINA KOGER &amp; TIMO CO ID:3387702000 WEB</t>
  </si>
  <si>
    <t>WIRE TYPE:FX IN DATE:150918 TIME:0508 ET TRN:2015091800054945 FX:GBP 947.99 1.4949 ORIG:AMAZON EU SARL UK BRANCH ID:17910900 ORIG BK: DEUTSCHE BANK AG ID:DEUTGB2L PMT DET:OFA0000661123 00 /RFB/OFA000066112300 OFA000066112300PAYMENT : 2</t>
  </si>
  <si>
    <t>Online Banking transfer to CHK 9306 Confirmation# 0359564301</t>
  </si>
  <si>
    <t>PAYPAL DES:TRANSFER ID:4KEJ293LJGCFQ INDN:DEAN TYLER INC CO ID:PAYPALSD11 PPD</t>
  </si>
  <si>
    <t>Amazon Services DES:ACCSFRUS ID:IU6GZSIXFLM9VSL INDN:Dean &amp; Tyler, INC CO ID:5980429507 CCD PMT INFO:payments.amazon.com ID#IU6GZSIXFLM9VSL</t>
  </si>
  <si>
    <t>Amazon Services DES:ACCSUKUS ID:OBUVMTWXC8LGJYR INDN:Dean &amp; Tyler, INC CO ID:3980429507 CCD PMT INFO:payments.amazon.com ID#OBUVMTWXC8LGJYR</t>
  </si>
  <si>
    <t>Amazon Services DES:ACCSDEUS ID:MLK0QFI5V49PMSJ INDN:Dean &amp; Tyler, INC CO ID:4980429507 CCD PMT INFO:payments.amazon.com ID#MLK0QFI5V49PMSJ</t>
  </si>
  <si>
    <t>Online Banking transfer to CHK 9306 Confirmation# 1684818296</t>
  </si>
  <si>
    <t>BIBBY INTL TRADE DES:REMITTANCE ID:BIBBY INDN:DEAN &amp; TYLER INC CO ID:5760791245 CCD PMT INFO:RMT***1828.86*0***0*0\</t>
  </si>
  <si>
    <t>PAYPAL DES:TRANSFER ID:4KEJ293S849WG INDN:DEAN TYLER INC CO ID:PAYPALSD11 PPD</t>
  </si>
  <si>
    <t>Online Banking transfer to CHK 9306 Confirmation# 2506019154</t>
  </si>
  <si>
    <t>Online Banking transfer to CHK 9607 Confirmation# 0311432587</t>
  </si>
  <si>
    <t>Online Banking transfer to CHK 9306 Confirmation# 2520173688</t>
  </si>
  <si>
    <t>WIRE TYPE:BOOK IN DATE:150928 TIME:1546 ET TRN:2015092800331515 SNDR REF:Bibby/Dean and T ORIG:BIBBY INTERNATIONAL TRADE ID:004426465270</t>
  </si>
  <si>
    <t>PAYPAL DES:TRANSFER ID:4KEJ2946DG29E INDN:DEAN TYLER INC CO ID:PAYPALSD11 PPD</t>
  </si>
  <si>
    <t>Online Banking transfer to CHK 9607 Confirmation# 2545384350</t>
  </si>
  <si>
    <t>TRANSFER DEAN &amp; TYLER INC:Lissette Orbay Confirmation# 1648154004</t>
  </si>
  <si>
    <t>PAYPAL DES:TRANSFER ID:4KEJ294AJ6SGW INDN:DEAN TYLER INC CO ID:PAYPALSD11 PPD</t>
  </si>
  <si>
    <t>WIRE TYPE:INTL OUT DATE:150929 TIME:0526 ET TRN:2015092900058115 SERVICE REF:500506 BNF:PERZOV ADI LLC ID:10750038 BNF BK:BANK LEUMI L E-ISRAEL ID:LUMIILIT PMT DET:155864462 PRODUCT PAY MENT</t>
  </si>
  <si>
    <t>WIRE TYPE:BOOK IN DATE:150930 TIME:1145 ET TRN:2015093000294681 SNDR REF:Bibby/Dean and T ORIG:BIBBY INTERNATIONAL TRADE ID:004426465270</t>
  </si>
  <si>
    <t>Online Banking transfer to CHK 9306 Confirmation# 3862688717</t>
  </si>
  <si>
    <t>TRANSFER DEAN &amp; TYLER INC:Ilya Ratner Confirmation# 1662860446</t>
  </si>
  <si>
    <t>WIRE TYPE:INTL OUT DATE:150930 TIME:1348 ET TRN:2015093000354706 SERVICE REF:523858 BNF:OOO GLOBAL WORK SOLUTION ID:3012373385017 BNF BK:VTB BANK (BELARUS) ID:SLANBY22/(CH3770 PMT DET:156043212 PRODUCT PAYMENT AND SHIPPING GOO</t>
  </si>
  <si>
    <t>AMAZON.COM DES:Marketplac ID:F8FHW59UUTO8ZS4 INDN:Dean &amp; Tyler, Inc CO ID:3215240102 CCD PMT INFO:payments.amazon.com ID#F8FHW59UUTO8ZS4</t>
  </si>
  <si>
    <t>Online Banking transfer to CHK 9607 Confirmation# 2573096004</t>
  </si>
  <si>
    <t>WIRE TYPE:BOOK IN DATE:151002 TIME:1440 ET TRN:2015100200279650 SNDR REF:Bibby/Dean and T ORIG:BIBBY INTERNATIONAL TRADE ID:004426465270</t>
  </si>
  <si>
    <t>WIRE TYPE:FX IN DATE:151002 TIME:0509 ET TRN:2015100200062746 FX:GBP 591.54 1.4535 ORIG:AMAZON EU SARL UK BRANCH ID:17910900 ORIG BK: DEUTSCHE BANK AG ID:DEUTGB2L PMT DET:OFA0000668939 59 /RFB/OFA000066893959 OFA000066893959PAYMENT : 2</t>
  </si>
  <si>
    <t>AUTHNET GATEWAY DES:BILLING ID:40094515 INDN:DEAN &amp; TYLER, INC CO ID:1870568569 CCD</t>
  </si>
  <si>
    <t>Amazon Services DES:ACCSDEUS ID:GPXYJCID5B6GUGU INDN:Dean &amp; Tyler, INC CO ID:4980429507 CCD PMT INFO:payments.amazon.com ID#GPXYJCID5B6GUGU</t>
  </si>
  <si>
    <t>Amazon Services DES:ACCSUKUS ID:N8VENIG8TRYUVUX INDN:Dean &amp; Tyler, INC CO ID:3980429507 CCD PMT INFO:payments.amazon.com ID#N8VENIG8TRYUVUX</t>
  </si>
  <si>
    <t>Amazon Services DES:ACCSFRUS ID:LA5WDXZ0J8TB5LF INDN:Dean &amp; Tyler, INC CO ID:5980429507 CCD PMT INFO:payments.amazon.com ID#LA5WDXZ0J8TB5LF</t>
  </si>
  <si>
    <t>WIRE TYPE:INTL OUT DATE:151005 TIME:1155 ET TRN:2015100500242083 SERVICE REF:329441 BNF:PP KIT I PES ID:26008097553000 BNF BK:JOINT ST OCK COMMERCIAL ID:KHABUA2K/(CH3505 PMT DET:1564475 46 FIRST HALF ORDER 24 GOODS</t>
  </si>
  <si>
    <t>Online Banking transfer to CHK 9607 Confirmation# 2606254837</t>
  </si>
  <si>
    <t>Online Banking payment to CRD 6466 Confirmation# 2606833625</t>
  </si>
  <si>
    <t>Online Banking transfer to CHK 9607 Confirmation# 2606996849</t>
  </si>
  <si>
    <t>Online Banking transfer to CHK 9306 Confirmation# 3707253044</t>
  </si>
  <si>
    <t>PAYPAL DES:TRANSFER ID:4KEJ294RYVQLN INDN:DEAN TYLER INC CO ID:PAYPALSD11 PPD</t>
  </si>
  <si>
    <t>TRANSFER DEAN &amp; TYLER INC:Ilya Ratner Confirmation# 1716709505</t>
  </si>
  <si>
    <t>Online Banking transfer to CHK 9607 Confirmation# 0422476225</t>
  </si>
  <si>
    <t>WIRE TYPE:BOOK IN DATE:151008 TIME:1455 ET TRN:2015100800282790 SNDR REF:Bibby/Dean and T ORIG:BIBBY INTERNATIONAL TRADE ID:004426465270</t>
  </si>
  <si>
    <t>WIRE TYPE:INTL OUT DATE:151009 TIME:1806 ET TRN:2015100800341075 SERVICE REF:884149 BNF:PERZOV ADI LLC ID:10750038 BNF BK:BANK LEUMI L E-ISRAEL ID:LUMIILIT PMT DET:156744378 SEPT BALANC E 1764 AND SHIPPING 3095</t>
  </si>
  <si>
    <t>PAYPAL DES:TRANSFER ID:4KEJ294ZAAC5W INDN:DEAN TYLER INC CO ID:PAYPALSD11 PPD</t>
  </si>
  <si>
    <t>WIRE TYPE:BOOK IN DATE:151013 TIME:1449 ET TRN:2015101300472417 SNDR REF:Bibby/Dean and T ORIG:BIBBY INTERNATIONAL TRADE ID:004426465270</t>
  </si>
  <si>
    <t>PAYPAL DES:TRANSFER ID:4KEJ2959STK9E INDN:DEAN TYLER INC CO ID:PAYPALSD11 PPD</t>
  </si>
  <si>
    <t>Online Banking transfer to CHK 9607 Confirmation# 3744825959</t>
  </si>
  <si>
    <t>Online Banking transfer to CHK 9306 Confirmation# 1675787390</t>
  </si>
  <si>
    <t>Online Banking transfer to CHK 9306 Confirmation# 4077152168</t>
  </si>
  <si>
    <t>Online Banking transfer to CHK 9607 Confirmation# 4077153750</t>
  </si>
  <si>
    <t>PAYPAL DES:TRANSFER ID:4KEJ295C9KHHC INDN:DEAN TYLER INC CO ID:PAYPALSD11 PPD</t>
  </si>
  <si>
    <t>WIRE TYPE:INTL OUT DATE:151014 TIME:0534 ET TRN:2015101300546410 SERVICE REF:174666 BNF:OOO GLOBAL WORK SOLUTION ID:3012373385017 BNF BK:VTB BANK (BELARUS) ID:SLANBY22/(CH3770 PMT DET:157046036 DOG PRODUCTS GOODS</t>
  </si>
  <si>
    <t>Online Banking transfer to CHK 9607 Confirmation# 0383853114</t>
  </si>
  <si>
    <t>TRANSFER DEAN &amp; TYLER INC:Ilya Ratner Confirmation# 1586082584</t>
  </si>
  <si>
    <t>PAYPAL DES:TRANSFER ID:4KEJ295F8EHG2 INDN:DEAN TYLER INC CO ID:PAYPALSD11 PPD</t>
  </si>
  <si>
    <t>Online Banking transfer to CHK 9306 Confirmation# 0592673157</t>
  </si>
  <si>
    <t>TX TLR cash withdrawal from CHK 9319 Banking Ctr MEDICAL CENTER #0000511 TX Confirmation# 4093704885</t>
  </si>
  <si>
    <t>PAYPAL DES:TRANSFER ID:4KEJ295GWJ3MU INDN:DEAN TYLER INC CO ID:PAYPALSD11 PPD</t>
  </si>
  <si>
    <t>BKOFAMERICA MOBILE 10/16 3388080490 DEPOSIT *MOBILE TX</t>
  </si>
  <si>
    <t>Amazon Services DES:ACCSUKUS ID:N4QHXK331KZCWTX INDN:Dean &amp; Tyler, INC CO ID:3980429507 CCD PMT INFO:payments.amazon.com ID#N4QHXK331KZCWTX</t>
  </si>
  <si>
    <t>Amazon Services DES:ACCSFRUS ID:LFZ5PR6V3D5NLAP INDN:Dean &amp; Tyler, INC CO ID:5980429507 CCD PMT INFO:payments.amazon.com ID#LFZ5PR6V3D5NLAP</t>
  </si>
  <si>
    <t>Online Banking transfer to CHK 9607 Confirmation# 2526875207</t>
  </si>
  <si>
    <t>WIRE TYPE:BOOK IN DATE:151020 TIME:1145 ET TRN:2015102000218067 SNDR REF:Bibby/Dean and T ORIG:BIBBY INTERNATIONAL TRADE ID:004426465270</t>
  </si>
  <si>
    <t>PAYPAL DES:TRANSFER ID:4KEJ295QAAFBE INDN:DEAN TYLER INC CO ID:PAYPALSD11 PPD</t>
  </si>
  <si>
    <t>BKOFAMERICA MOBILE 10/20 3388959397 DEPOSIT *MOBILE TX</t>
  </si>
  <si>
    <t>WIRE TYPE:INTL OUT DATE:151020 TIME:1429 ET TRN:2015102000269689 SERVICE REF:378064 BNF:OOO GLOBAL WORK SOLUTION ID:3012373385017 BNF BK:VTB BANK (BELARUS) ID:SLANBY22/(CH3770 PMT DET:157502992 PRODUCT PAYMET GOODS</t>
  </si>
  <si>
    <t>AMZNIFZWZEWW DES:Marketplac ID:KX7WA6TZ4WAWOCN INDN:Dean &amp; Tyler, Inc CO ID:3215240102 CCD PMT INFO:payments.amazon.com ID#KX7WA6TZ4WAWOCN</t>
  </si>
  <si>
    <t>WIRE TYPE:BOOK IN DATE:151021 TIME:1447 ET TRN:2015102100261570 SNDR REF:Bibby/Dean and T ORIG:BIBBY INTERNATIONAL TRADE ID:004426465270</t>
  </si>
  <si>
    <t>TRANSFER DEAN &amp; TYLER INC:Ilya Ratner Confirmation# 0344731489</t>
  </si>
  <si>
    <t>Online Banking transfer to CHK 9607 Confirmation# 1444782538</t>
  </si>
  <si>
    <t>TRANSFER DEAN &amp; TYLER INC:Timofey Trofimenkov Confirmation# 0346191748</t>
  </si>
  <si>
    <t>Online Banking transfer to CHK 9607 Confirmation# 2546224780</t>
  </si>
  <si>
    <t>PAYPAL DES:TRANSFER ID:4KEJ295W9BH72 INDN:DEAN TYLER INC CO ID:PAYPALSD11 PPD</t>
  </si>
  <si>
    <t>PAYPAL DES:ECHECK ID:J222225UX6VXY INDN:DEAN TYLER INC CO ID:PAYPALEC88 WEB</t>
  </si>
  <si>
    <t>ONLINE BUSINESS SUITE NEXT DAY PAYMENT</t>
  </si>
  <si>
    <t>PAYPAL DES:TRANSFER ID:4KEJ2965HK5QE INDN:DEAN TYLER INC CO ID:PAYPALSD11 PPD</t>
  </si>
  <si>
    <t>Online Banking transfer to CHK 9607 Confirmation# 2571033573</t>
  </si>
  <si>
    <t>Online Banking transfer to CHK 9306 Confirmation# 2586809996</t>
  </si>
  <si>
    <t>TRANSFER DEAN &amp; TYLER INC:Lissette Orbay Confirmation# 1596475572</t>
  </si>
  <si>
    <t>TRANSFER DEAN &amp; TYLER INC:Ilya Ratner Confirmation# 0496525244</t>
  </si>
  <si>
    <t>WIRE TYPE:INTL OUT DATE:151028 TIME:1838 ET TRN:2015102700351284 SERVICE REF:766964 BNF:PERZOV ADI LLC ID:10750038 BNF BK:BANK LEUMI L E-ISRAEL ID:LUMIILIT PMT DET:158011550</t>
  </si>
  <si>
    <t>WIRE TYPE:BOOK IN DATE:151028 TIME:1158 ET TRN:2015102800230014 SNDR REF:Bibby/Dean and T ORIG:BIBBY INTERNATIONAL TRADE ID:004426465270</t>
  </si>
  <si>
    <t>PAYPAL DES:TRANSFER ID:4KEJ296BPW49S INDN:DEAN TYLER INC CO ID:PAYPALSD11 PPD</t>
  </si>
  <si>
    <t>WIRE TYPE:BOOK IN DATE:151029 TIME:1449 ET TRN:2015102900303259 SNDR REF:Bibby/Dean and T ORIG:BIBBY INTERNATIONAL TRADE ID:004426465270</t>
  </si>
  <si>
    <t>WIRE TYPE:INTL OUT DATE:151029 TIME:1146 ET TRN:2015102900236865 SERVICE REF:367027 BNF:PP KIT I PES ID:26008097553000 BNF BK:JOINT ST OCK COMMERCIAL ID:KHABUA2K/(CH3505 PMT DET:1581439 82 PATCHES ORDER 24 AND SHIPPING GOODS</t>
  </si>
  <si>
    <t>WIRE TYPE:INTL OUT DATE:151029 TIME:1645 ET TRN:2015102900350863 SERVICE REF:612061 BNF:PERZOV ADI LLC ID:10750038 BNF BK:BANK LEUMI L E-ISRAEL ID:LUMIILIT PMT DET:158170808</t>
  </si>
  <si>
    <t>PAYPAL DES:TRANSFER ID:4KEJ296GA3K2A INDN:DEAN TYLER INC CO ID:PAYPALSD11 PPD</t>
  </si>
  <si>
    <t>Online Banking transfer to CHK 9607 Confirmation# 3823943654</t>
  </si>
  <si>
    <t>Amazon Services DES:ACCSDEUS ID:OIM43WK3Z6VSIMX INDN:Dean &amp; Tyler, INC CO ID:4980429507 CCD PMT INFO:payments.amazon.com ID#OIM43WK3Z6VSIMX</t>
  </si>
  <si>
    <t>Amazon Services DES:ACCSUKUS ID:QYPGR3KZ6LY32QU INDN:Dean &amp; Tyler, INC CO ID:3980429507 CCD PMT INFO:payments.amazon.com ID#QYPGR3KZ6LY32QU</t>
  </si>
  <si>
    <t>Online Banking transfer to CHK 9607 Confirmation# 4043840664</t>
  </si>
  <si>
    <t>BANK OF AMERICA DES:QRMT Pymt ID:DEAN AND INDN:4339931506603836 00 CO ID:3001190310 CCD</t>
  </si>
  <si>
    <t>9319 (INC) pays BofA CC (LLC)</t>
  </si>
  <si>
    <t>PAYPAL DES:ECHECK ID:J222225WY7PNN INDN:DEAN TYLER INC CO ID:PAYPALEC88 WEB</t>
  </si>
  <si>
    <t>WIRE TYPE:BOOK IN DATE:151103 TIME:1438 ET TRN:2015110300281739 SNDR REF:Bibby/Dean and T ORIG:BIBBY INTERNATIONAL TRADE ID:004426465270</t>
  </si>
  <si>
    <t>PAYPAL DES:TRANSFER ID:4KEJ296Q7ZAFY INDN:DEAN TYLER INC CO ID:PAYPALSD11 PPD</t>
  </si>
  <si>
    <t>TRANSFER DEAN &amp; TYLER INC:Lissette Orbay Confirmation# 1359041562</t>
  </si>
  <si>
    <t>TRANSFER DEAN &amp; TYLER INC:Ilya Ratner Confirmation# 0559074512</t>
  </si>
  <si>
    <t>Online Banking transfer to CHK 9607 Confirmation# 3859093334</t>
  </si>
  <si>
    <t>AUTHNET GATEWAY DES:BILLING ID:41431581 INDN:DEAN &amp; TYLER, INC CO ID:1870568569 CCD</t>
  </si>
  <si>
    <t>9607 (INC)</t>
  </si>
  <si>
    <t>Check 1144</t>
  </si>
  <si>
    <t>Online Banking transfer from CHK 9319 Confirmation# 2643061736</t>
  </si>
  <si>
    <t>BKOFAMERICA ATM 09/16 #000007819 WITHDRWL VANCE JACKSON SAN ANTONIO TX CKCD 5348750000735209</t>
  </si>
  <si>
    <t>Online Banking transfer from CHK 9319 Confirmation# 0351034418</t>
  </si>
  <si>
    <t>Online Banking transfer from CHK 9319 Confirmation# 0311432587</t>
  </si>
  <si>
    <t>Check 1149</t>
  </si>
  <si>
    <t>Mark A. Garcia</t>
  </si>
  <si>
    <t>Online Banking transfer from CHK 9319 Confirmation# 2545384350</t>
  </si>
  <si>
    <t>Online Banking transfer from CHK 9319 Confirmation# 2573096004</t>
  </si>
  <si>
    <t>Check 1117</t>
  </si>
  <si>
    <t>Check 1145</t>
  </si>
  <si>
    <t>Check 1146</t>
  </si>
  <si>
    <t>Online Banking transfer from CHK 9319 Confirmation# 2606254837</t>
  </si>
  <si>
    <t>Online Banking transfer from CHK 9319 Confirmation# 2606996849</t>
  </si>
  <si>
    <t>CHECKCARD 1003 TIMS ORIENTAL AND SAN ANTONIO TX 05227025276300182076772 CKCD 5812 5348750000735209</t>
  </si>
  <si>
    <t>Tims Oriental</t>
  </si>
  <si>
    <t>CHECKCARD 1004 TAQUERIA CHAPALA SAN ANTONIO TX 25247805277000240663672 CKCD 5812 5348750000735209</t>
  </si>
  <si>
    <t>Taqueria Chapala</t>
  </si>
  <si>
    <t>Online Banking transfer to CHK 9306 Confirmation# 3707142197</t>
  </si>
  <si>
    <t>Check 1150</t>
  </si>
  <si>
    <t>Online Banking transfer from CHK 9319 Confirmation# 0422476225</t>
  </si>
  <si>
    <t>Check 1147</t>
  </si>
  <si>
    <t>CHECK ORDER00099 DES:FEE ID:00N49002 INDN:DEAN &amp; TYLER INC CO ID:0000000099 PPD PMT INFO: PRODUCT(S): 36.03 S&amp;H: 0.00 TX TAX: 2.97</t>
  </si>
  <si>
    <t>9607 (INC) orders Checks</t>
  </si>
  <si>
    <t>Online Banking transfer from CHK 9319 Confirmation# 3744825959</t>
  </si>
  <si>
    <t>Online Banking transfer from CHK 9319 Confirmation# 4077153750</t>
  </si>
  <si>
    <t>CHECKCARD 1008 CORNER STORE 0932 LEON VALLEY TX 05140485282120000299295 CKCD 5542 5348750000735209</t>
  </si>
  <si>
    <t>CHECKCARD 1009 TIMS ORIENTAL AND SAN ANTONIO TX 05227025282300166295184 CKCD 5812 5348750000735209</t>
  </si>
  <si>
    <t>Online Banking transfer to CHK 9306 Confirmation# 4075789491</t>
  </si>
  <si>
    <t>Check 1151</t>
  </si>
  <si>
    <t>OVERDRAFT ITEM FEE FOR ACTIVITY OF 10-13 CHECK #0000001151 POSTING DATE 10-13-15 POSTING SEQ 00006</t>
  </si>
  <si>
    <t>Online Banking transfer from CHK 9319 Confirmation# 0383853114</t>
  </si>
  <si>
    <t>Online Banking transfer from CHK 9319 Confirmation# 2526875207</t>
  </si>
  <si>
    <t>AMERICAN EXPRESS DES:ACH Pmt ID:R7210MSP INDN:KRISTINA KOGER CO ID:1133133497 PPD</t>
  </si>
  <si>
    <t>Online Banking transfer from CHK 9319 Confirmation# 2546224780</t>
  </si>
  <si>
    <t>Online Banking transfer from CHK 9319 Confirmation# 1444782538</t>
  </si>
  <si>
    <t>Online Banking transfer from CHK 9306 Confirmation# 2544771137</t>
  </si>
  <si>
    <t>BKOFAMERICA ATM 10/21 #000007462 WITHDRWL BANDERA FESTIVAL SAN ANTONIO TX CKCD 5348750000735209</t>
  </si>
  <si>
    <t>IRS DES:USATAXPYMT ID:222569561561205 INDN:KRISTINA KOGER &amp; TIMO CO ID:3387702000 WEB</t>
  </si>
  <si>
    <t>Online Banking transfer from CHK 9319 Confirmation# 2571033573</t>
  </si>
  <si>
    <t>AMERICAN EXPRESS DES:ACH Pmt ID:R9758MSP INDN:KRISTINA KOGER CO ID:1133133497 PPD</t>
  </si>
  <si>
    <t>Online Banking transfer from CHK 9319 Confirmation# 3823943654</t>
  </si>
  <si>
    <t>BKOFAMERICA ATM 10/30 #000009330 WITHDRWL ONE BANDERA PLAZ SAN ANTONIO TX CKCD 5348750000735209</t>
  </si>
  <si>
    <t>Check 1152</t>
  </si>
  <si>
    <t>Suzanne Connor</t>
  </si>
  <si>
    <t>Refund 1729</t>
  </si>
  <si>
    <t>Online Banking transfer from CHK 9319 Confirmation# 4043840664</t>
  </si>
  <si>
    <t>CHECKCARD 1030 HMRC VAT CUMBERNAULD 95425155305060480735633 CKCD 9311 5348750000735209</t>
  </si>
  <si>
    <t>Check 1116</t>
  </si>
  <si>
    <t>CHECKCARD 1030 HMRC VAT CUMBERNAULD 95425155305060480735633 CKCD 9311 5348750000735209 INTERNATIONAL TRANSACTION FEE</t>
  </si>
  <si>
    <t>Online Banking transfer from CHK 9319 Confirmation# 3859093334</t>
  </si>
  <si>
    <t>BofA CC (INC)</t>
  </si>
  <si>
    <t>9/14/2015</t>
  </si>
  <si>
    <t>VARSITY PETS LLC</t>
  </si>
  <si>
    <t>9/16/2015</t>
  </si>
  <si>
    <t>9/17/2015</t>
  </si>
  <si>
    <t>9/18/2015</t>
  </si>
  <si>
    <t>9/21/2015</t>
  </si>
  <si>
    <t>10/5/2015</t>
  </si>
  <si>
    <t>10/7/2015</t>
  </si>
  <si>
    <t>10/8/2015</t>
  </si>
  <si>
    <t>INTERNATIONAL TRANSACTION</t>
  </si>
  <si>
    <t>Amazon Svcs EU-DE</t>
  </si>
  <si>
    <t>11/2/2015</t>
  </si>
  <si>
    <t>0592 (LLC)</t>
  </si>
  <si>
    <t>TRANSFER DEAN &amp; TYLER, LLC:Lissette Orbay Confirmation# 1634677727</t>
  </si>
  <si>
    <t>PAYPAL DES:TRANSFER ID:55M2293A9P6FL INDN:DEAN TYLER LLC CO ID:PAYPALSD11 PPD</t>
  </si>
  <si>
    <t>WIRE TYPE:WIRE IN DATE: 150918 TIME:0804 ET TRN:2015091800152943 SEQ:261308013/251327 ORIG:DEAN TYLER, LLC ID:CAHKBC3200901160 SND BK:HS BC BANK USA, NA ID:0108 PMT DET:CAH170957YNRZ3I8CA D1300.0 /BNF/SMCA/</t>
  </si>
  <si>
    <t>PAYPAL DES:TRANSFER ID:55M2293LSYXNY INDN:DEAN TYLER LLC CO ID:PAYPALSD11 PPD</t>
  </si>
  <si>
    <t>TRANSFER DEAN &amp; TYLER, LLC:Lissette Orbay Confirmation# 0385016810</t>
  </si>
  <si>
    <t>TRANSFER DEAN &amp; TYLER, LLC:Timofey Trofimenkov Confirmation# 0385201310</t>
  </si>
  <si>
    <t>TRANSFER DEAN &amp; TYLER, LLC:Krisina Koger Confirmation# 1685208366</t>
  </si>
  <si>
    <t>Bank of America Business Card Bill Payment</t>
  </si>
  <si>
    <t>PAYPAL DES:TRANSFER ID:55M229496QD6E INDN:DEAN TYLER LLC CO ID:PAYPALSD11 PPD</t>
  </si>
  <si>
    <t>Online Banking payment to CRD 3836 Confirmation# 3862785321</t>
  </si>
  <si>
    <t>AUTHNET GATEWAY DES:BILLING ID:40071313 INDN:DEAN &amp; TYLER, LLC CO ID:1870568569 CCD</t>
  </si>
  <si>
    <t>PAYPAL DES:TRANSFER ID:55M2294RZTRC8 INDN:DEAN TYLER LLC CO ID:PAYPALSD11 PPD</t>
  </si>
  <si>
    <t>TRANSFER DEAN &amp; TYLER, LLC:Lissette Orbay Confirmation# 0316694088</t>
  </si>
  <si>
    <t>PAYPAL DES:TRANSFER ID:55M229593XEZ8 INDN:DEAN TYLER LLC CO ID:PAYPALSD11 PPD</t>
  </si>
  <si>
    <t>BKOFAMERICA ATM 10/11 #000002591 WITHDRWL ENCINO PARK SAN ANTONIO TX CKCD 4635780003328335</t>
  </si>
  <si>
    <t>TRANSFER DEAN &amp; TYLER, LLC:Lissette Orbay Confirmation# 0375863672</t>
  </si>
  <si>
    <t>PAYPAL DES:TRANSFER ID:55M2295C8SXWC INDN:DEAN TYLER LLC CO ID:PAYPALSD11 PPD</t>
  </si>
  <si>
    <t>PAYPAL DES:TRANSFER ID:55M2295F8JGXQ INDN:DEAN TYLER LLC CO ID:PAYPALSD11 PPD</t>
  </si>
  <si>
    <t>TX TLR cash withdrawal from CHK 0592 Banking Ctr MEDICAL CENTER #0000511 TX Confirmation# 4093710477</t>
  </si>
  <si>
    <t>PAYPAL DES:TRANSFER ID:55M2295QA9ED2 INDN:DEAN TYLER LLC CO ID:PAYPALSD11 PPD</t>
  </si>
  <si>
    <t>PAYPAL DES:TRANSFER ID:55M2295RKRKVW INDN:DEAN TYLER LLC CO ID:PAYPALSD11 PPD</t>
  </si>
  <si>
    <t>TRANSFER DEAN &amp; TYLER, LLC:Lissette Orbay Confirmation# 0344715644</t>
  </si>
  <si>
    <t>PAYPAL DES:TRANSFER ID:55M2295WNEUY4 INDN:DEAN TYLER LLC CO ID:PAYPALSD11 PPD</t>
  </si>
  <si>
    <t>TRANSFER DEAN &amp; TYLER, LLC:Lissette Orbay Confirmation# 1596410805</t>
  </si>
  <si>
    <t>PAYPAL DES:TRANSFER ID:55M2296BPZEK6 INDN:DEAN TYLER LLC CO ID:PAYPALSD11 PPD</t>
  </si>
  <si>
    <t>PAYPAL DES:TRANSFER ID:55M2296QCHMWS INDN:DEAN TYLER LLC CO ID:PAYPALSD11 PPD</t>
  </si>
  <si>
    <t>AUTHNET GATEWAY DES:BILLING ID:41666951 INDN:DEAN &amp; TYLER, LLC CO ID:1870568569 CCD</t>
  </si>
  <si>
    <t>BofA CC (LLC)</t>
  </si>
  <si>
    <t>9/15/2015</t>
  </si>
  <si>
    <t>FEDEX 404510897</t>
  </si>
  <si>
    <t>FEDEX 95954290</t>
  </si>
  <si>
    <t>KRAV MAGA</t>
  </si>
  <si>
    <t>VISTAPR*VistaPrint.com</t>
  </si>
  <si>
    <t>9/30/2015</t>
  </si>
  <si>
    <t>10/6/2015</t>
  </si>
  <si>
    <t>USPS POSTAGE STAMPS.COM</t>
  </si>
  <si>
    <t>ULINE  *SHIP SUPPLIES</t>
  </si>
  <si>
    <t>GOOGLE *ADWS1672732257</t>
  </si>
  <si>
    <t>Vista Print</t>
  </si>
  <si>
    <t>HSBC Canada (LLC)</t>
  </si>
  <si>
    <t>DEAN TYLER, LLC 
59834FP01B1W 
435004480592</t>
  </si>
  <si>
    <t>Bank Charges 01AUG2015 TO 31AUG2015 Invoice No 3820122</t>
  </si>
  <si>
    <t>AMAZON.CA MSP EF0160002203618597141023</t>
  </si>
  <si>
    <t>Bank Charges 01SEP2015 TO 30SEP2015 Invoice No 3883668</t>
  </si>
  <si>
    <t>AMAZON.CA MSP EF0160002203636603351992</t>
  </si>
  <si>
    <t>Julie Henry</t>
  </si>
  <si>
    <t>Martin Alexander</t>
  </si>
  <si>
    <t>Deanna Aho</t>
  </si>
  <si>
    <t>Alison Kelley</t>
  </si>
  <si>
    <t>Mary Kroes</t>
  </si>
  <si>
    <t>BETH TROLLMAN</t>
  </si>
  <si>
    <t>Garza's Warehouse</t>
  </si>
  <si>
    <t>Nicholas Stockman-Collins</t>
  </si>
  <si>
    <t>Chris McMullen</t>
  </si>
  <si>
    <t>Jessica Miklasz</t>
  </si>
  <si>
    <t>LaRetta Kwandt</t>
  </si>
  <si>
    <t>Stewart McKibben</t>
  </si>
  <si>
    <t>Warren Goldman</t>
  </si>
  <si>
    <t>andrea dente</t>
  </si>
  <si>
    <t>Juan Espiga</t>
  </si>
  <si>
    <t>LaNell Strietzel</t>
  </si>
  <si>
    <t>Christopher Merrill</t>
  </si>
  <si>
    <t>Laura Colello</t>
  </si>
  <si>
    <t>Jerome Smith</t>
  </si>
  <si>
    <t>paul MOLLOY</t>
  </si>
  <si>
    <t>Diane Hannah</t>
  </si>
  <si>
    <t>CODY SCHRAMER</t>
  </si>
  <si>
    <t>Lisa Yamaura</t>
  </si>
  <si>
    <t>juan contreras</t>
  </si>
  <si>
    <t>Golden Services 3</t>
  </si>
  <si>
    <t>URIAH WILSON</t>
  </si>
  <si>
    <t>B.A.S.I.C.S., LLC</t>
  </si>
  <si>
    <t>James Buhl</t>
  </si>
  <si>
    <t>mike radillo</t>
  </si>
  <si>
    <t>JOHN UMINA</t>
  </si>
  <si>
    <t>Adam Powell</t>
  </si>
  <si>
    <t>Andrea Molony</t>
  </si>
  <si>
    <t>Masha Roskach</t>
  </si>
  <si>
    <t>Deanna Duffy</t>
  </si>
  <si>
    <t>Warren Willis Jr</t>
  </si>
  <si>
    <t>CLYDE LAMB</t>
  </si>
  <si>
    <t>Ryan Maphet</t>
  </si>
  <si>
    <t>Crystal Gottfried</t>
  </si>
  <si>
    <t>STEVEN ROITMAN</t>
  </si>
  <si>
    <t>Gary Carson</t>
  </si>
  <si>
    <t>kenneth leitenberger</t>
  </si>
  <si>
    <t>Debbie Horan</t>
  </si>
  <si>
    <t>Kathy Mensinger</t>
  </si>
  <si>
    <t>Linda M Calsada</t>
  </si>
  <si>
    <t>megan mcdonald</t>
  </si>
  <si>
    <t>Brandy Prokop</t>
  </si>
  <si>
    <t>Tisha Vogt</t>
  </si>
  <si>
    <t>todd baver</t>
  </si>
  <si>
    <t>Noemi Sandoval</t>
  </si>
  <si>
    <t>Katherine Meadows</t>
  </si>
  <si>
    <t>Michelle Serna</t>
  </si>
  <si>
    <t>pedro farinacci</t>
  </si>
  <si>
    <t>Laurel Jacobsen</t>
  </si>
  <si>
    <t>Michael Weitzenhoff</t>
  </si>
  <si>
    <t>Linda Eklund Francis</t>
  </si>
  <si>
    <t>Carlos Harris</t>
  </si>
  <si>
    <t>Matt Spradlin</t>
  </si>
  <si>
    <t>Jonathan Judy</t>
  </si>
  <si>
    <t>BC Consulting</t>
  </si>
  <si>
    <t>Samantha Beaver</t>
  </si>
  <si>
    <t>Maya Alam</t>
  </si>
  <si>
    <t>Troy Harmon</t>
  </si>
  <si>
    <t>New Castle HD</t>
  </si>
  <si>
    <t>Bubs and Scrubs</t>
  </si>
  <si>
    <t>Kimberly Ginther</t>
  </si>
  <si>
    <t>Marisa Marzilli</t>
  </si>
  <si>
    <t>Cedric Frierson</t>
  </si>
  <si>
    <t>Chana Andrews</t>
  </si>
  <si>
    <t>Carla Rack</t>
  </si>
  <si>
    <t>Julia Roach</t>
  </si>
  <si>
    <t>George Ybarra</t>
  </si>
  <si>
    <t>Richard McRae</t>
  </si>
  <si>
    <t>Daniel Stromski</t>
  </si>
  <si>
    <t>Deborah Davis</t>
  </si>
  <si>
    <t>PayPal (LLC) New Castle HD</t>
  </si>
  <si>
    <t>lisa pagano</t>
  </si>
  <si>
    <t>Katie Robey</t>
  </si>
  <si>
    <t>Veronica A Cabigas</t>
  </si>
  <si>
    <t>RALPH HAINES JR</t>
  </si>
  <si>
    <t>Argol Barrow</t>
  </si>
  <si>
    <t>Jason Phillips</t>
  </si>
  <si>
    <t>Dave and Anne Descoteaux</t>
  </si>
  <si>
    <t>michael catalano</t>
  </si>
  <si>
    <t>Aimee R Pearce</t>
  </si>
  <si>
    <t>herman arcino</t>
  </si>
  <si>
    <t>Aangelina Archuletta</t>
  </si>
  <si>
    <t>Corrine White</t>
  </si>
  <si>
    <t>Tracy Reynolds</t>
  </si>
  <si>
    <t>andrew yeung</t>
  </si>
  <si>
    <t>stuart Ballantyne</t>
  </si>
  <si>
    <t>Jacob Rios</t>
  </si>
  <si>
    <t>Stair System II Corp</t>
  </si>
  <si>
    <t>Justin Jackalone</t>
  </si>
  <si>
    <t>Heather Nixon</t>
  </si>
  <si>
    <t>Debra Chandler</t>
  </si>
  <si>
    <t>Lisa Ledder</t>
  </si>
  <si>
    <t>Neighborhood Surveilance System</t>
  </si>
  <si>
    <t>Riccardo Abate</t>
  </si>
  <si>
    <t>Stephen Powell</t>
  </si>
  <si>
    <t>Van Hendrix K-9</t>
  </si>
  <si>
    <t>Alexander Halstein</t>
  </si>
  <si>
    <t>Nancy Smith</t>
  </si>
  <si>
    <t>Robert F Hooker</t>
  </si>
  <si>
    <t>Vanessa zita</t>
  </si>
  <si>
    <t>Shpendi Kaba</t>
  </si>
  <si>
    <t>Daniel McCarthy</t>
  </si>
  <si>
    <t>Therese Clemens</t>
  </si>
  <si>
    <t>Sanjay Udoshi</t>
  </si>
  <si>
    <t>Lucas Mucha</t>
  </si>
  <si>
    <t>robert  scott feldman</t>
  </si>
  <si>
    <t>jonathan avendano</t>
  </si>
  <si>
    <t>Dawn Eilber</t>
  </si>
  <si>
    <t>Roberto Sandoval Rios</t>
  </si>
  <si>
    <t>Kayla Clark</t>
  </si>
  <si>
    <t>Tracy Dawkins</t>
  </si>
  <si>
    <t>Darrell Wright</t>
  </si>
  <si>
    <t>Fusion Motorsports</t>
  </si>
  <si>
    <t>guillaume bordival</t>
  </si>
  <si>
    <t>Tiffany Long</t>
  </si>
  <si>
    <t>Rons Computer Repair</t>
  </si>
  <si>
    <t>Luis Manuel Amorim</t>
  </si>
  <si>
    <t>Emelia Wilbur</t>
  </si>
  <si>
    <t>Darrin Villanueva</t>
  </si>
  <si>
    <t>Allan Wyman</t>
  </si>
  <si>
    <t>Paul Cena</t>
  </si>
  <si>
    <t>Ana Mata</t>
  </si>
  <si>
    <t>Louise Kalmouni</t>
  </si>
  <si>
    <t>Debbie Jo Neil</t>
  </si>
  <si>
    <t>Lori Ann Graves</t>
  </si>
  <si>
    <t>Kyle Brademas</t>
  </si>
  <si>
    <t>Dorice Brunner</t>
  </si>
  <si>
    <t>deborah willem</t>
  </si>
  <si>
    <t>Francisco Acevedo</t>
  </si>
  <si>
    <t>JENNIFER COVILLO</t>
  </si>
  <si>
    <t>Christi Lundby</t>
  </si>
  <si>
    <t>Modesto Hernandez</t>
  </si>
  <si>
    <t>Phillip Lopez</t>
  </si>
  <si>
    <t>Andrew Kitowski</t>
  </si>
  <si>
    <t>Soeren Rantzau Petersen</t>
  </si>
  <si>
    <t>DAVID TAYLOR</t>
  </si>
  <si>
    <t>David Gray</t>
  </si>
  <si>
    <t>Ashley Willis</t>
  </si>
  <si>
    <t>Sarah Berman</t>
  </si>
  <si>
    <t>mitchell finegold</t>
  </si>
  <si>
    <t>justin Wittig</t>
  </si>
  <si>
    <t>ginnette chicoine</t>
  </si>
  <si>
    <t>Diallo Daye</t>
  </si>
  <si>
    <t>PayPal (INC)</t>
  </si>
  <si>
    <t>PayPal (LLC)</t>
  </si>
  <si>
    <t>PayPal (INC) fees</t>
  </si>
  <si>
    <t>PayPal (LLC) fees</t>
  </si>
  <si>
    <t>10 Total</t>
  </si>
  <si>
    <t>11 Total</t>
  </si>
  <si>
    <t>had a $5600 credit from 2014!</t>
  </si>
  <si>
    <t>PER INVOICE %'S</t>
  </si>
  <si>
    <t>sales!L</t>
  </si>
  <si>
    <t>AmazonSeller!Y</t>
  </si>
  <si>
    <t>Global Vendor!J</t>
  </si>
  <si>
    <t>SEPT</t>
  </si>
  <si>
    <t>sales!M</t>
  </si>
  <si>
    <t>AmazonSeller!Z</t>
  </si>
  <si>
    <t>Global Vendor!K</t>
  </si>
  <si>
    <t>sales!N</t>
  </si>
  <si>
    <t>AmazonSeller!AA</t>
  </si>
  <si>
    <t>Global Vendor!L</t>
  </si>
  <si>
    <t>!ENDTRNS</t>
  </si>
  <si>
    <t>entered in Qb</t>
  </si>
  <si>
    <t>YTD OCT!</t>
  </si>
  <si>
    <t>Type</t>
  </si>
  <si>
    <t>Num</t>
  </si>
  <si>
    <t>Name</t>
  </si>
  <si>
    <t>Memo</t>
  </si>
  <si>
    <t>Account</t>
  </si>
  <si>
    <t>Class</t>
  </si>
  <si>
    <t>Split</t>
  </si>
  <si>
    <t>General Journal</t>
  </si>
  <si>
    <t>818</t>
  </si>
  <si>
    <t>Interco. Expense Allocation</t>
  </si>
  <si>
    <t>-SPLIT-</t>
  </si>
  <si>
    <t>819</t>
  </si>
  <si>
    <t>820</t>
  </si>
  <si>
    <t>821</t>
  </si>
  <si>
    <t>822</t>
  </si>
  <si>
    <t>823</t>
  </si>
  <si>
    <t>824</t>
  </si>
  <si>
    <t>825</t>
  </si>
  <si>
    <t>Row Labels</t>
  </si>
  <si>
    <t>Sum of Amount</t>
  </si>
  <si>
    <t>EXCLUDE PERZOV'S</t>
  </si>
  <si>
    <t>432</t>
  </si>
  <si>
    <t>433</t>
  </si>
  <si>
    <t>434</t>
  </si>
  <si>
    <t>435</t>
  </si>
  <si>
    <t>436</t>
  </si>
  <si>
    <t>437</t>
  </si>
  <si>
    <t>438</t>
  </si>
  <si>
    <t>439</t>
  </si>
  <si>
    <t>Column Labels</t>
  </si>
  <si>
    <t>YTD OCtober Quickbooks</t>
  </si>
  <si>
    <t>Beg. Balance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</si>
  <si>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</si>
  <si>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</si>
  <si>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</si>
  <si>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</si>
  <si>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</si>
  <si>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</si>
  <si>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</si>
  <si>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</si>
  <si>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</si>
  <si>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</si>
  <si>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</si>
  <si>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Sum of AMOUNT</t>
  </si>
  <si>
    <t>Should Be:</t>
  </si>
  <si>
    <t>Per QB:</t>
  </si>
  <si>
    <t>BKOFAMERICA MOBILE 11/05 3392853145 DEPOSIT *MOBILE TX</t>
  </si>
  <si>
    <t>BKOFAMERICA MOBILE 11/09 3393815765 DEPOSIT *MOBILE TX</t>
  </si>
  <si>
    <t>BKOFAMERICA MOBILE 11/09 3393790169 DEPOSIT *MOBILE TX</t>
  </si>
  <si>
    <t>Credit One Bank DES:Payment ID:0000122384862 INDN:TROFIMENKOV,TIMOFEY CO ID:912240213 WEB</t>
  </si>
  <si>
    <t>AMZNIGJX5BIX DES:Marketplac ID:W11PNMKPE7D8GS4 INDN:Dean &amp; Tyler, Inc CO ID:3215240102 CCD PMT INFO:payments.amazon.com ID#W11PNMKPE7D8GS4</t>
  </si>
  <si>
    <t>WIRE TYPE:BOOK IN DATE:151104 TIME:1453 ET TRN:2015110400277552 SNDR REF:Bibby/Dean and T ORIG:BIBBY INTERNATIONAL TRADE ID:004426465270</t>
  </si>
  <si>
    <t>PAYPAL DES:TRANSFER ID:4KEJ296TYAPCN INDN:DEAN TYLER INC CO ID:PAYPALSD11 PPD</t>
  </si>
  <si>
    <t>WIRE TYPE:WIRE IN DATE: 151106 TIME:0808 ET TRN:2015110600151423 SEQ:110615648991/256013 ORIG:JUMBO CO.,LTD. ID:0024000049573 SND BK:DEUTSC HE BANK TRUST CO. AMERI ID:0103</t>
  </si>
  <si>
    <t>PAYPAL DES:TRANSFER ID:4KEJ296YTWZ7Y INDN:DEAN TYLER INC CO ID:PAYPALSD11 PPD</t>
  </si>
  <si>
    <t>WIRE TYPE:INTL OUT DATE:151106 TIME:0520 ET TRN:2015110600006567 SERVICE REF:131651 BNF:PERZOV ADI LLC ID:10750038 BNF BK:BANK LEUMI L E-ISRAEL ID:LUMIILIT PMT DET:158810244 DOG PRODUCT INVOICES</t>
  </si>
  <si>
    <t>IRS DES:USATAXPYMT ID:227571066033124 INDN:DEAN &amp; TYLER INC CO ID:3387702000 CCD</t>
  </si>
  <si>
    <t>Online Banking transfer to CHK 9607 Confirmation# 4009122405</t>
  </si>
  <si>
    <t>TRANSFER DEAN &amp; TYLER INC:Ilya Ratner Confirmation# 1709280882</t>
  </si>
  <si>
    <t>TRANSFER DEAN &amp; TYLER INC:Lissette Orbay Confirmation# 1709288377</t>
  </si>
  <si>
    <t>TRANSFER DEAN &amp; TYLER INC:Timofey Trofimenkov Confirmation# 1710292776</t>
  </si>
  <si>
    <t>ACH CREDIT PAYPAL TRANSFER ON 11/10</t>
  </si>
  <si>
    <t>Online Banking transfer from CHK 9319 Confirmation# 4009122405</t>
  </si>
  <si>
    <t>AMERICAN EXPRESS DES:ACH Pmt ID:W8394 INDN:KRISTINA KOGER CO ID:1133133497 WEB</t>
  </si>
  <si>
    <t>PAYPAL DES:TRANSFER ID:55M2296VFACWL INDN:DEAN TYLER LLC CO ID:PAYPALSD11 PPD</t>
  </si>
  <si>
    <t>BKOFAMERICA ATM 11/06 #000003448 WITHDRWL HILDEBRAND SAN ANTONIO TX CKCD 4635780003328335</t>
  </si>
  <si>
    <t>PAYPAL DES:ECHECK ID:SUPPORT INDN:DEAN TYLER LLC CO ID:PAYPALEC88 WEB</t>
  </si>
  <si>
    <t>(blank)</t>
  </si>
  <si>
    <t>BIBBY INTL TRADE DES:REMITTANCE ID:BIBBY INDN:DEAN &amp; TYLER INC CO ID:5760791245 CCD PMT INFO:RMT***2200.00*0***0*0\</t>
  </si>
  <si>
    <t>BOFA MERCH SVCS DES:DEPOSIT ID:345558579883 INDN:DEAN &amp; TYLER INC CO ID:941687665B CCD</t>
  </si>
  <si>
    <t>PAYPAL DES:TRANSFER ID:4KEJ2978TRM52 INDN:DEAN TYLER INC CO ID:PAYPALSD11 PPD</t>
  </si>
  <si>
    <t>PAYPAL DES:ECHECK ID:J222225ZG6AVQ INDN:DEAN TYLER INC CO ID:PAYPALEC88 WEB</t>
  </si>
  <si>
    <t>WIRE TYPE:BOOK IN DATE:151112 TIME:1438 ET TRN:2015111200452756 SNDR REF:Bibby/Dean and T ORIG:BIBBY INTERNATIONAL TRADE ID:004426465270</t>
  </si>
  <si>
    <t>Online Banking transfer to CHK 9607 Confirmation# 4026629799</t>
  </si>
  <si>
    <t>IRS DES:USATAXPYMT ID:227571666037766 INDN:DEAN &amp; TYLER INC CO ID:3387702000 CCD</t>
  </si>
  <si>
    <t>PAYPAL DES:ECHECK ID:PURPLEPAWS1 INDN:DEAN TYLER INC CO ID:PAYPALEC88 WEB</t>
  </si>
  <si>
    <t>PAYPAL DES:ECHECK ID:J222225ZPY2WQ INDN:DEAN TYLER INC CO ID:PAYPALEC88 WEB</t>
  </si>
  <si>
    <t>BIBBY INTL TRADE DES:REMITTANCE ID:BIBBY INDN:DEAN &amp; TYLER INC CO ID:5760791245 CCD PMT INFO:RMT***2437.30*0***0*0\</t>
  </si>
  <si>
    <t>Amazon Services DES:ACCSUKUS ID:PKK99AFX6KHUOGV INDN:Dean &amp; Tyler, INC CO ID:3980429507 CCD PMT INFO:payments.amazon.com ID#PKK99AFX6KHUOGV</t>
  </si>
  <si>
    <t>PAYPAL DES:TRANSFER ID:4KEJ297JL6W22 INDN:DEAN TYLER INC CO ID:PAYPALSD11 PPD</t>
  </si>
  <si>
    <t>Amazon Services DES:ACCSFRUS ID:L1R6LJZ954XDLKQ INDN:Dean &amp; Tyler, INC CO ID:5980429507 CCD PMT INFO:payments.amazon.com ID#L1R6LJZ954XDLKQ</t>
  </si>
  <si>
    <t>Amazon Services DES:ACCSDEUS ID:SHPIBW8OG06NOFC INDN:Dean &amp; Tyler, INC CO ID:4980429507 CCD PMT INFO:payments.amazon.com ID#SHPIBW8OG06NOFC</t>
  </si>
  <si>
    <t>Online Banking transfer to CHK 9607 Confirmation# 4070595351</t>
  </si>
  <si>
    <t>Online Banking transfer to CHK 9607 Confirmation# 4070706434</t>
  </si>
  <si>
    <t>TRANSFER DEAN &amp; TYLER INC:Ilya Ratner Confirmation# 0171011183</t>
  </si>
  <si>
    <t>PAYPAL DES:TRANSFER ID:4KEJ297QTEC5J INDN:DEAN TYLER INC CO ID:PAYPALSD11 PPD</t>
  </si>
  <si>
    <t>WIRE TYPE:INTL OUT DATE:151117 TIME:1328 ET TRN:2015111700244948 SERVICE REF:464544 BNF:PERZOV ADI LLC ID:10750038 BNF BK:BANK LEUMI L E-ISRAEL ID:LUMIILIT PMT DET:159582336 NOVEMBER 17 PAYMENT FOR DOG PRODUCT</t>
  </si>
  <si>
    <t>BIBBY INTL TRADE DES:REMITTANCE ID:BIBBY INDN:DEAN &amp; TYLER INC CO ID:5760791245 CCD PMT INFO:RMT***4645.72*0***0*0\</t>
  </si>
  <si>
    <t>WIRE TYPE:BOOK IN DATE:151118 TIME:1521 ET TRN:2015111800281679 SNDR REF:Bibby/Dean and T ORIG:BIBBY INTERNATIONAL TRADE ID:004426465270</t>
  </si>
  <si>
    <t>PAYPAL DES:TRANSFER ID:4KEJ297TSMAY2 INDN:DEAN TYLER INC CO ID:PAYPALSD11 PPD</t>
  </si>
  <si>
    <t>AMZNIH3XEHKH DES:Marketplac ID:X8A8O2YPUY8CINT INDN:Dean &amp; Tyler, Inc CO ID:3215240102 CCD PMT INFO:payments.amazon.com ID#X8A8O2YPUY8CINT</t>
  </si>
  <si>
    <t>Online Banking transfer to CHK 9607 Confirmation# 2586284156</t>
  </si>
  <si>
    <t>Online Banking transfer to CHK 9607 Confirmation# 1695684381</t>
  </si>
  <si>
    <t>TRANSFER TO ACCT #9607 ON 11/20 VIA WEB</t>
  </si>
  <si>
    <t>ACH CREDIT PAYPAL TRANSFER ON 11/20</t>
  </si>
  <si>
    <t>ACH CREDIT BOFA MERCH SVCS DEPOSIT ON 11/20</t>
  </si>
  <si>
    <t>Online Banking transfer to CHK 9306 Confirmation# 0604502043</t>
  </si>
  <si>
    <t>TRANSFER DEAN &amp; TYLER INC:Timofey Trofimenkov Confirmation# 1405991565</t>
  </si>
  <si>
    <t>BIBBY INTL TRADE DES:REMITTANCE ID:BIBBY INDN:DEAN &amp; TYLER INC CO ID:5760791245 CCD PMT INFO:RMT***5534.71*0***0*0\</t>
  </si>
  <si>
    <t>PAYPAL DES:TRANSFER ID:4KEJ2982ZMXL8 INDN:DEAN TYLER INC CO ID:PAYPALSD11 PPD</t>
  </si>
  <si>
    <t>Online Banking transfer to CHK 9607 Confirmation# 0631063893</t>
  </si>
  <si>
    <t>TRANSFER DEAN &amp; TYLER INC:Ilya Ratner Confirmation# 1431867919</t>
  </si>
  <si>
    <t>TRANSFER DEAN &amp; TYLER INC:Lissette Orbay Confirmation# 0631875687</t>
  </si>
  <si>
    <t>Online Banking transfer to CHK 9306 Confirmation# 2831918349</t>
  </si>
  <si>
    <t>TRANSFER DEAN &amp; TYLER INC:Ilya Ratner Confirmation# 1432179389</t>
  </si>
  <si>
    <t>PAYPAL DES:TRANSFER ID:4KEJ2989J9UTG INDN:DEAN TYLER INC CO ID:PAYPALSD11 PPD</t>
  </si>
  <si>
    <t>Online Banking transfer to CHK 9607 Confirmation# 2840566544</t>
  </si>
  <si>
    <t>BIBBY INTL TRADE DES:REMITTANCE ID:BIBBY INDN:DEAN &amp; TYLER INC CO ID:5760791245 CCD PMT INFO:RMT***8026.81*0***0*0\</t>
  </si>
  <si>
    <t>WIRE TYPE:BOOK IN DATE:151125 TIME:1414 ET TRN:2015112500315110 SNDR REF:Bibby/Dean and T ORIG:BIBBY INTERNATIONAL TRADE ID:004426465270</t>
  </si>
  <si>
    <t>Online Banking transfer to CHK 9306 Confirmation# 3847219611</t>
  </si>
  <si>
    <t>Online Banking transfer to CHK 9306 Confirmation# 1447950729</t>
  </si>
  <si>
    <t>WIRE TYPE:FX IN DATE:151127 TIME:0517 ET TRN:2015112700045333 FX:GBP 1454.05 1.4532 ORIG:AMAZON EU SARL UK BRANCH ID:17910900 ORIG BK: DEUTSCHE BANK AG ID:DEUTGB2L PMT DET:OFA0000690445 01 /RFB/OFA000069044501 OFA000069044501PAYMENT : 3</t>
  </si>
  <si>
    <t>WIRE TYPE:INTL OUT DATE:151127 TIME:1604 ET TRN:2015112700450391 SERVICE REF:630365 BNF:PERZOV ADI LLC ID:10750038 BNF BK:BANK LEUMI L E-ISRAEL ID:LUMIILIT PMT DET:160279932 LAST NOVEMB ER PAYMENT</t>
  </si>
  <si>
    <t>IRS DES:USATAXPYMT ID:227573166012312 INDN:DEAN &amp; TYLER INC CO ID:3387702000 CCD</t>
  </si>
  <si>
    <t>AMZNIHIPXK62 DES:ACCSUKUS ID:LWPCOLDPU0CUMMD INDN:Dean &amp; Tyler, INC CO ID:3980429507 CCD PMT INFO:payments.amazon.com ID#LWPCOLDPU0CUMMD</t>
  </si>
  <si>
    <t>AMZNIHIPXK62 DES:ACCSFRUS ID:T7760LOLJRPUIGE INDN:Dean &amp; Tyler, INC CO ID:5980429507 CCD PMT INFO:payments.amazon.com ID#T7760LOLJRPUIGE</t>
  </si>
  <si>
    <t>Online Banking transfer to CHK 9607 Confirmation# 0691315437</t>
  </si>
  <si>
    <t>TRANSFER DEAN &amp; TYLER INC:Lissette Orbay Confirmation# 1491657127</t>
  </si>
  <si>
    <t>PAYPAL DES:TRANSFER ID:4KEJ298UFBRXC INDN:DEAN TYLER INC CO ID:PAYPALSD11 PPD</t>
  </si>
  <si>
    <t>BKOFAMERICA MOBILE 12/01 3398957417 DEPOSIT *MOBILE TX</t>
  </si>
  <si>
    <t>TRANSFER DEAN &amp; TYLER INC:Timofey Trofimenkov Confirmation# 0600304064</t>
  </si>
  <si>
    <t>AMZNIHNXH64W DES:Marketplac ID:G8X6X8B1PD7RD6V INDN:Dean &amp; Tyler, Inc CO ID:3215240102 CCD PMT INFO:payments.amazon.com ID#G8X6X8B1PD7RD6V</t>
  </si>
  <si>
    <t>PAYPAL DES:TRANSFER ID:4KEJ298XA9YUQ INDN:DEAN TYLER INC CO ID:PAYPALSD11 PPD</t>
  </si>
  <si>
    <t>BOFA MERCH SVCS DES:INTERCHNG ID:345558579883 INDN:DEAN &amp; TYLER INC CO ID:941687665B CCD</t>
  </si>
  <si>
    <t>BOFA MERCH SVCS DES:FEE ID:345558579883 INDN:DEAN &amp; TYLER INC CO ID:941687665B CCD</t>
  </si>
  <si>
    <t>AUTHNET GATEWAY DES:BILLING ID:41991091 INDN:DEAN &amp; TYLER, INC CO ID:1870568569 CCD</t>
  </si>
  <si>
    <t>BOFA MERCH SVCS DES:DISCOUNT ID:345558579883 INDN:DEAN &amp; TYLER INC CO ID:941687665B CCD</t>
  </si>
  <si>
    <t>BIBBY INTL TRADE DES:REMITTANCE ID:BIBBY INDN:DEAN &amp; TYLER INC CO ID:5760791245 CCD PMT INFO:RMT***797.15*0***0*0\</t>
  </si>
  <si>
    <t>WIRE TYPE:INTL OUT DATE:151203 TIME:1554 ET TRN:2015120300316193 SERVICE REF:401376 BNF:PP KIT I PES ID:26008097553000 BNF BK:JOINT ST OCK COMMERCIAL ID:KHABUA2K/(CH3505 PMT DET:1608121 98 INSHA CHASTYNA TOHO PATCH 24 POP GOODS</t>
  </si>
  <si>
    <t>Online Banking payment to CRD 6466 Confirmation# 4018501329</t>
  </si>
  <si>
    <t>WIRE TYPE:FX IN DATE:151204 TIME:0509 ET TRN:2015120400055798 FX:GBP 160.90 1.4518 ORIG:AMAZON EU SARL UK BRANCH ID:17910900 ORIG BK: DEUTSCHE BANK AG ID:DEUTGB2L PMT DET:OFA0000692675 79 /RFB/OFA000069267579 OFA000069267579PAYMENT : 3</t>
  </si>
  <si>
    <t>BIBBY INTL TRADE DES:REMITTANCE ID:BIBBY INDN:DEAN &amp; TYLER INC CO ID:5760791245 CCD PMT INFO:RMT***2969.30*0***0*0\</t>
  </si>
  <si>
    <t>PAYPAL DES:TRANSFER ID:4KEJ299AS8LZ6 INDN:DEAN TYLER INC CO ID:PAYPALSD11 PPD</t>
  </si>
  <si>
    <t>Online Banking transfer to CHK 9607 Confirmation# 0151520867</t>
  </si>
  <si>
    <t>Online Banking transfer to CHK 9607 Confirmation# 1651552570</t>
  </si>
  <si>
    <t>TRANSFER DEAN &amp; TYLER INC:Ilya Ratner Confirmation# 1651793004</t>
  </si>
  <si>
    <t>TRANSFER DEAN &amp; TYLER INC:Lissette Orbay Confirmation# 1651808342</t>
  </si>
  <si>
    <t>BIBBY INTL TRADE DES:REMITTANCE ID:BIBBY INDN:DEAN &amp; TYLER INC CO ID:5760791245 CCD PMT INFO:RMT***879.77*0***0*0\</t>
  </si>
  <si>
    <t>PAYPAL DES:TRANSFER ID:4KEJ299JD3V4Y INDN:DEAN TYLER INC CO ID:PAYPALSD11 PPD</t>
  </si>
  <si>
    <t>Online Banking transfer to CHK 9607 Confirmation# 4062909696</t>
  </si>
  <si>
    <t>WIRE TYPE:FX IN DATE:151209 TIME:0511 ET TRN:2015120900051111 FX:GBP 1349.13 1.4445 ORIG:AMAZON EU SARL UK BRANCH ID:17910900 ORIG BK: DEUTSCHE BANK AG ID:DEUTGB2L PMT DET:OFA0000693622 56 /RFB/OFA000069362256 OFA000069362256PAYMENT : 3</t>
  </si>
  <si>
    <t>BIBBY INTL TRADE DES:REMITTANCE ID:BIBBY INDN:DEAN &amp; TYLER INC CO ID:5760791245 CCD PMT INFO:RMT***1519.86*0***0*0\</t>
  </si>
  <si>
    <t>Online Banking transfer to CHK 9607 Confirmation# 2767528544</t>
  </si>
  <si>
    <t>WIRE TYPE:INTL OUT DATE:151209 TIME:1534 ET TRN:2015120900290850 SERVICE REF:050601 BNF:PERZOV ADI LLC ID:10750038 BNF BK:BANK LEUMI L E-ISRAEL ID:LUMIILIT PMT DET:161228958 PAYMENT FOR DOG PRODUCTS</t>
  </si>
  <si>
    <t>Online Banking transfer to CHK 9607 Confirmation# 4069667130</t>
  </si>
  <si>
    <t>Online Banking transfer to CHK 9607 Confirmation# 2526631697</t>
  </si>
  <si>
    <t>Online Banking transfer from CHK 9319 Confirmation# 0604502043</t>
  </si>
  <si>
    <t>BKOFAMERICA ATM 11/20 #000005630 WITHDRWL BABCOCK SQUARE SAN ANTONIO TX CKCD 4635720010757746</t>
  </si>
  <si>
    <t>Online Banking transfer from CHK 9319 Confirmation# 2831918349</t>
  </si>
  <si>
    <t>Online Banking transfer from CHK 9319 Confirmation# 1447950729</t>
  </si>
  <si>
    <t>Online Banking transfer from CHK 9319 Confirmation# 3847219611</t>
  </si>
  <si>
    <t>BKOFAMERICA ATM 11/25 #000007117 WITHDRWL BABCOCK SQUARE SAN ANTONIO TX CKCD 4635720010757746</t>
  </si>
  <si>
    <t>HANOVER/CITIZENS DES:PREM COLL ID:011511220004480 INDN:DEAN &amp; TYLER INC CO ID:3135129825 CCD</t>
  </si>
  <si>
    <t>Online Banking transfer from CHK 9319 Confirmation# 0184543494</t>
  </si>
  <si>
    <t>BKOFAMERICA ATM 12/11 #000001889 WITHDRWL BANDERA FESTIVAL SAN ANTONIO TX CKCD 4635720010757746</t>
  </si>
  <si>
    <t>TRANSFER FROM ACCT #9319 ON 12/28 VIA WEB</t>
  </si>
  <si>
    <t>ACH HOLD HANOVER/CITIZENS PREM COLL ON 12/28</t>
  </si>
  <si>
    <t>WIRE TYPE:FX IN DATE:151210 TIME:0509 ET TRN:2015121000056563 FX:GBP 4187.71 1.4603 ORIG:AMAZON EU SARL UK BRANCH ID:17910900 ORIG BK: DEUTSCHE BANK AG ID:DEUTGB2L PMT DET:OFA0000693821 33 /RFB/OFA000069382133 OFA000069382133PAYMENT : 3</t>
  </si>
  <si>
    <t>WIRE TYPE:BOOK OUT DATE:151210 TIME:1550 ET TRN:2015121000319846 RELATED REF:161315652 BNF:BIBBY INTERNATIONAL TRADE ID:004426465267 PMT DET:REPAYMENT FOR VENDOR UK</t>
  </si>
  <si>
    <t>Online Banking transfer to CHK 9306 Confirmation# 0184543494</t>
  </si>
  <si>
    <t>PAYPAL DES:TRANSFER ID:4KEJ299VNB9Z4 INDN:DEAN TYLER INC CO ID:PAYPALSD11 PPD</t>
  </si>
  <si>
    <t>AMZNII2Q3HY1 DES:ACCSDEUS ID:JSSLZUH85Z1Q3FQ INDN:Dean &amp; Tyler, INC CO ID:4980429507 CCD PMT INFO:payments.amazon.com ID#JSSLZUH85Z1Q3FQ</t>
  </si>
  <si>
    <t>AMZNII2Q3HY1 DES:ACCSFRUS ID:N3L6QT4V0BOJXH6 INDN:Dean &amp; Tyler, INC CO ID:5980429507 CCD PMT INFO:payments.amazon.com ID#N3L6QT4V0BOJXH6</t>
  </si>
  <si>
    <t>TRANSFER DEAN &amp; TYLER INC:Ilya Ratner Confirmation# 0513231528</t>
  </si>
  <si>
    <t>BIBBY INTL TRADE DES:REMITTANCE ID:BIBBY INDN:DEAN &amp; TYLER INC CO ID:5760791245 CCD PMT INFO:RMT***8900.00*0***0*0\</t>
  </si>
  <si>
    <t>PAYPAL DES:TRANSFER ID:4KEJ29A73HAA4 INDN:DEAN TYLER INC CO ID:PAYPALSD11 PPD</t>
  </si>
  <si>
    <t>JM Feed Corp INV8842</t>
  </si>
  <si>
    <t>JM Feed Corp</t>
  </si>
  <si>
    <t>Online Banking transfer to CHK 9607 Confirmation# 1621041505</t>
  </si>
  <si>
    <t>Kristina Salary and Loan Repay</t>
  </si>
  <si>
    <t>Payroll: Domingo Gonzalez</t>
  </si>
  <si>
    <t>Payroll: Lauren Sanchez</t>
  </si>
  <si>
    <t>Payroll: David Lara</t>
  </si>
  <si>
    <t>AMZNII7XN7XV DES:Marketplac ID:CLI752NK5OSS8CD INDN:Dean &amp; Tyler, Inc CO ID:3215240102 CCD PMT INFO:payments.amazon.com ID#CLI752NK5OSS8CD</t>
  </si>
  <si>
    <t>BIBBY INTL TRADE DES:REMITTANCE ID:BIBBY INDN:DEAN &amp; TYLER INC CO ID:5760791245 CCD PMT INFO:RMT***2666.62*0***0*0\</t>
  </si>
  <si>
    <t>TRANSFER DEAN &amp; TYLER INC:Lissette Orbay Confirmation# 0629074894</t>
  </si>
  <si>
    <t>Online Banking transfer to CHK 9607 Confirmation# 2529485300</t>
  </si>
  <si>
    <t>PAYPAL DES:TRANSFER ID:4KEJ29ADGG8LA INDN:DEAN TYLER INC CO ID:PAYPALSD11 PPD</t>
  </si>
  <si>
    <t>Online Banking payment to CRD 6466 Confirmation# 4047723822</t>
  </si>
  <si>
    <t>Online Banking transfer to CHK 9607 Confirmation# 1647850322</t>
  </si>
  <si>
    <t>TRANSFER DEAN &amp; TYLER INC:Lissette Orbay Confirmation# 1673084293</t>
  </si>
  <si>
    <t>TRANSFER DEAN &amp; TYLER INC:Ilya Ratner Confirmation# 1673095087</t>
  </si>
  <si>
    <t>Online Banking transfer to CHK 9607 Confirmation# 3988924830</t>
  </si>
  <si>
    <t>TRANSFER DEAN &amp; TYLER INC:Timofey Trofimenkov Confirmation# 0688970767</t>
  </si>
  <si>
    <t>PAYPAL DES:ECHECK ID:J222226D7AFCS INDN:DEAN TYLER INC CO ID:PAYPALEC88 WEB</t>
  </si>
  <si>
    <t>BIBBY INTL TRADE DES:REMITTANCE ID:BIBBY INDN:DEAN &amp; TYLER INC CO ID:5760791245 CCD PMT INFO:RMT***3428.90*0***0*0\</t>
  </si>
  <si>
    <t>AMZNIIMQ9EKS DES:ACCSUKUS ID:MPQE2SH41YOK8ON INDN:Dean &amp; Tyler, INC CO ID:3980429507 CCD PMT INFO:payments.amazon.com ID#MPQE2SH41YOK8ON</t>
  </si>
  <si>
    <t>AMZNIIMQ9EKS DES:ACCSFRUS ID:XA96E48SX62FGPB INDN:Dean &amp; Tyler, INC CO ID:5980429507 CCD PMT INFO:payments.amazon.com ID#XA96E48SX62FGPB</t>
  </si>
  <si>
    <t>Online Banking transfer to CHK 9306 Confirmation# 0632735865</t>
  </si>
  <si>
    <t>Online Banking transfer to CHK 9607 Confirmation# 2532847260</t>
  </si>
  <si>
    <t>TRANSFER DEAN &amp; TYLER INC:Ilya Ratner Confirmation# 1432952064</t>
  </si>
  <si>
    <t>TRANSFER DEAN &amp; TYLER INC:Lissette Orbay Confirmation# 1432958551</t>
  </si>
  <si>
    <t>WIRE TYPE:INTL OUT DATE:151228 TIME:1541 ET TRN:2015122800329889 SERVICE REF:703496 BNF:PERZOV ADI LLC ID:10750038 BNF BK:BANK LEUMI L E-ISRAEL ID:LUMIILIT PMT DET:162482372 DOG PRODUCT S PAYMENT</t>
  </si>
  <si>
    <t>PAYPAL DES:TRANSFER ID:4KEJ29BA888ES INDN:DEAN TYLER INC CO ID:PAYPALSD11 PPD</t>
  </si>
  <si>
    <t>AMZNIIRXSZ0Q DES:Marketplac ID:U3K0IYCQ1F4SYWR INDN:Dean &amp; Tyler, Inc CO ID:3215240102 CCD PMT INFO:payments.amazon.com ID#U3K0IYCQ1F4SYWR</t>
  </si>
  <si>
    <t>BIBBY INTL TRADE DES:REMITTANCE ID:BIBBY INDN:DEAN &amp; TYLER INC CO ID:5760791245 CCD PMT INFO:RMT***3241.80*0***0*0\</t>
  </si>
  <si>
    <t>Online Banking transfer to CHK 9607 Confirmation# 1457312579</t>
  </si>
  <si>
    <t>Online Banking transfer to CHK 9607 Confirmation# 0658139445</t>
  </si>
  <si>
    <t>Online Banking payment to CRD 6466 Confirmation# 1458154446</t>
  </si>
  <si>
    <t>TRANSFER DEAN &amp; TYLER INC:Ilya Ratner Confirmation# 0559915731</t>
  </si>
  <si>
    <t>TRANSFER DEAN &amp; TYLER INC:Lissette Orbay Confirmation# 0559921227</t>
  </si>
  <si>
    <t>Online Banking transfer from CHK 9319 Confirmation# 4026629799</t>
  </si>
  <si>
    <t>Online Banking transfer from CHK 9306 Confirmation# 2526631697</t>
  </si>
  <si>
    <t>Check 1154: First Class Properties 1154</t>
  </si>
  <si>
    <t>Online Banking transfer from CHK 9319 Confirmation# 4070706434</t>
  </si>
  <si>
    <t>Online Banking transfer from CHK 9319 Confirmation# 4070595351</t>
  </si>
  <si>
    <t>Check 1153: Steve Cook CPA 1153</t>
  </si>
  <si>
    <t>AMERICAN EXPRESS DES:ACH Pmt ID:W2646 INDN:KRISTINA KOGER CO ID:1133133497 WEB</t>
  </si>
  <si>
    <t>Check 1148: Stanton Longehecke Refund 1148</t>
  </si>
  <si>
    <t>Stanton Longehecke</t>
  </si>
  <si>
    <t>OVERDRAFT ITEM FEE FOR ACTIVITY OF 11-17 CHECK #0000001148 POSTING DATE 11-17-15 POSTING SEQ 00001</t>
  </si>
  <si>
    <t>Online Banking transfer from CHK 9319 Confirmation# 2586284156</t>
  </si>
  <si>
    <t>Online Banking transfer from CHK 9319 Confirmation# 1695684381</t>
  </si>
  <si>
    <t>AMERICAN EXPRESS DES:ACH Pmt ID:W2648 INDN:KRISTINA KOGER CO ID:1133133497 WEB</t>
  </si>
  <si>
    <t>Online Banking transfer from CHK 9319 Confirmation# 0603506713</t>
  </si>
  <si>
    <t>Online Banking transfer from CHK 9319 Confirmation# 0631063893</t>
  </si>
  <si>
    <t>AMERICAN EXPRESS DES:ACH Pmt ID:W2890 INDN:KRISTINA KOGER CO ID:1133133497 WEB</t>
  </si>
  <si>
    <t>BARCLAYCARD US DES:CREDITCARD ID:335766088 INDN:KRISTINA KOGER CO ID:2510407970 WEB</t>
  </si>
  <si>
    <t>9607 (INC) repays Kristina's note</t>
  </si>
  <si>
    <t>Online Banking transfer from CHK 9319 Confirmation# 2840566544</t>
  </si>
  <si>
    <t>Check 1158: David Lara 1158</t>
  </si>
  <si>
    <t>Alchemy Payroll Loan</t>
  </si>
  <si>
    <t>Online Banking transfer from CHK 9319 Confirmation# 0691315437</t>
  </si>
  <si>
    <t>Check 1155: MSN Air Service 1155</t>
  </si>
  <si>
    <t>Check 1157: Steve Ricci 1157</t>
  </si>
  <si>
    <t>AMERICAN EXPRESS DES:ACH Pmt ID:W5732 INDN:KRISTINA KOGER CO ID:1133133497 WEB</t>
  </si>
  <si>
    <t>Check 1156: First Class Properties 1156</t>
  </si>
  <si>
    <t>Check 1160: Dean and Tyler LLC 1160</t>
  </si>
  <si>
    <t>9607 (INC) transfers to 0592 (LLC)</t>
  </si>
  <si>
    <t>Online Banking transfer from CHK 9319 Confirmation# 0151520867</t>
  </si>
  <si>
    <t>Online Banking transfer from CHK 9319 Confirmation# 1651552570</t>
  </si>
  <si>
    <t>Check 1121: Veronica Saenz 1121</t>
  </si>
  <si>
    <t>Online Banking transfer from CHK 9319 Confirmation# 4062909696</t>
  </si>
  <si>
    <t>Check 1159: Robinson Windword 1159</t>
  </si>
  <si>
    <t>Online Banking transfer from CHK 9319 Confirmation# 4069667130</t>
  </si>
  <si>
    <t>Online Banking transfer from CHK 9319 Confirmation# 2767528544</t>
  </si>
  <si>
    <t>AMERICAN EXPRESS DES:ACH Pmt ID:W3446 INDN:KRISTINA KOGER CO ID:1133133497 WEB</t>
  </si>
  <si>
    <t>AMERICAN EXPRESS DES:ACH Pmt ID:W8348 INDN:KRISTINA KOGER CO ID:1133133497 WEB</t>
  </si>
  <si>
    <t>Online Banking transfer from CHK 9319 Confirmation# 1621041505</t>
  </si>
  <si>
    <t>BKOFAMERICA MOBILE 12/15 3402744648 DEPOSIT *MOBILE TX</t>
  </si>
  <si>
    <t>Online Banking transfer from CHK 9319 Confirmation# 2529485300</t>
  </si>
  <si>
    <t>BKOFAMERICA ATM 12/16 #000007660 WITHDRWL CONVENT SAN ANTONIO TX CKCD 5348750000735209</t>
  </si>
  <si>
    <t>Online Banking transfer from CHK 9319 Confirmation# 1647850322</t>
  </si>
  <si>
    <t>AMERICAN EXPRESS DES:ACH Pmt ID:W9936 INDN:KRISTINA KOGER CO ID:1133133497 WEB</t>
  </si>
  <si>
    <t>CSI Bxr Tax DES:TAXPAYMENT ID:T10812703 INDN:DEAN AND TYLER LLC 7 CO ID:1810599849 CCD</t>
  </si>
  <si>
    <t>Albert Uresti</t>
  </si>
  <si>
    <t>David Lara Check 1164</t>
  </si>
  <si>
    <t>Check 1161: Northeastern Customs 1161</t>
  </si>
  <si>
    <t>Check 1162: Northeastern Customs 1162</t>
  </si>
  <si>
    <t>Check 1165: Domingo Gonazlez 1165</t>
  </si>
  <si>
    <t>Check 1166: Lauren Sanchez 1166</t>
  </si>
  <si>
    <t>OVERDRAFT ITEM FEE FOR ACTIVITY OF 12-22 CHECK #0000001165 POSTING DATE 12-22-15 POSTING SEQ 00004</t>
  </si>
  <si>
    <t>OVERDRAFT ITEM FEE FOR ACTIVITY OF 12-22 CHECK #0000001166 POSTING DATE 12-22-15 POSTING SEQ 00005</t>
  </si>
  <si>
    <t>Online Banking transfer from CHK 9319 Confirmation# 3988924830</t>
  </si>
  <si>
    <t>Online Banking transfer from CHK 9319 Confirmation# 2532847260</t>
  </si>
  <si>
    <t>Fee Refund zkw3olq</t>
  </si>
  <si>
    <t>Agent Assisted transfer from CHK 9306 Confirmation# 3134014846</t>
  </si>
  <si>
    <t>Check 1163: First Class Properties 1163</t>
  </si>
  <si>
    <t>Online Banking transfer from CHK 9319 Confirmation# 1457312579</t>
  </si>
  <si>
    <t>Online Banking transfer from CHK 9319 Confirmation# 0658139445</t>
  </si>
  <si>
    <t>Check 1167: Lauren Sanchez 1167</t>
  </si>
  <si>
    <t>Check 1168: Domingo Gonzalez 1168</t>
  </si>
  <si>
    <t>11/4/2015</t>
  </si>
  <si>
    <t>11/6/2015</t>
  </si>
  <si>
    <t>12/4/2015</t>
  </si>
  <si>
    <t>12/8/2015</t>
  </si>
  <si>
    <t>12/11/2015</t>
  </si>
  <si>
    <t>Amazon Svcs EU-UK</t>
  </si>
  <si>
    <t>12/14/2015</t>
  </si>
  <si>
    <t>CPS ENERGY  * PAYMENT (Alchemy)</t>
  </si>
  <si>
    <t>CPS ENERGY  * CHASEFEE (Alchemy)</t>
  </si>
  <si>
    <t>12/18/2015</t>
  </si>
  <si>
    <t>12/28/2015</t>
  </si>
  <si>
    <t>12/31/2015</t>
  </si>
  <si>
    <t>PAYPAL DES:TRANSFER ID:55M2297DZDFME INDN:DEAN TYLER LLC CO ID:PAYPALSD11 PPD</t>
  </si>
  <si>
    <t>PAYPAL DES:TRANSFER ID:55M2297J8RDRU INDN:DEAN TYLER LLC CO ID:PAYPALSD11 PPD</t>
  </si>
  <si>
    <t>BKOFAMERICA ATM 11/15 #000003385 WITHDRWL ONE BANDERA PLAZ SAN ANTONIO TX CKCD 4635780003328335</t>
  </si>
  <si>
    <t>CHECKCARD 1115 PETS BARN SAN ANTONIO TX 24013395319001503891544 CKCD 5995 4635780003328335</t>
  </si>
  <si>
    <t>TRANSFER DEAN &amp; TYLER, LLC:Lissette Orbay Confirmation# 0170993945</t>
  </si>
  <si>
    <t>PAYPAL DES:TRANSFER ID:55M2297RK8BLU INDN:DEAN TYLER LLC CO ID:PAYPALSD11 PPD</t>
  </si>
  <si>
    <t>IRS DES:USATAXPYMT ID:222572125644959 INDN:KRISTINA KOGER &amp; T TRO CO ID:3387702000 WEB</t>
  </si>
  <si>
    <t>PAYPAL DES:TRANSFER ID:55M2297TQXYE4 INDN:DEAN TYLER LLC CO ID:PAYPALSD22 WEB</t>
  </si>
  <si>
    <t>PAYPAL DES:ECHECK ID:J22222645RBUN INDN:DEAN TYLER LLC CO ID:PAYPALEC88 WEB</t>
  </si>
  <si>
    <t>PAYPAL DES:TRANSFER ID:55M2298UEXGSJ INDN:DEAN TYLER LLC CO ID:PAYPALSD11 PPD</t>
  </si>
  <si>
    <t>AUTHNET GATEWAY DES:BILLING ID:41802593 INDN:DEAN &amp; TYLER, LLC CO ID:1870568569 CCD</t>
  </si>
  <si>
    <t>BKOFAMERICA MOBILE 12/03 3399581068 DEPOSIT *MOBILE VA</t>
  </si>
  <si>
    <t>Online Banking payment to CRD 3836 Confirmation# 1618521923</t>
  </si>
  <si>
    <t>BOFA MERCH SVCS DES:FEE ID:313213339887 INDN:DEAN &amp; TYLER LLC CO ID:0941687665 CCD</t>
  </si>
  <si>
    <t>PAYPAL DES:TRANSFER ID:55M2299JCUL7N INDN:DEAN TYLER LLC CO ID:PAYPALSD11 PPD</t>
  </si>
  <si>
    <t>PAYPAL DES:TRANSFER ID:55M229A73CWBJ INDN:DEAN TYLER LLC CO ID:PAYPALSD11 PPD</t>
  </si>
  <si>
    <t>PAYPAL DES:TRANSFER ID:55M229ADLGSKL INDN:DEAN TYLER LLC CO ID:PAYPALSD11 PPD</t>
  </si>
  <si>
    <t>Online Banking payment to CRD 3836 Confirmation# 1647908893</t>
  </si>
  <si>
    <t>PAYPAL DES:TRANSFER ID:55M229ALHAUQJ INDN:DEAN TYLER LLC CO ID:PAYPALSD11 PPD</t>
  </si>
  <si>
    <t>PAYPAL DES:TRANSFER ID:55M229ASAGCYW INDN:DEAN TYLER LLC CO ID:PAYPALSD11 PPD</t>
  </si>
  <si>
    <t>Online Banking payment to CRD 3836 Confirmation# 3989106409</t>
  </si>
  <si>
    <t>PAYPAL DES:TRANSFER ID:55M229AY5VR5J INDN:DEAN TYLER LLC CO ID:PAYPALSD11 PPD</t>
  </si>
  <si>
    <t>IRS DES:USATAXPYMT ID:222575805014212 INDN:KRISTINA KOGER &amp; T TRO CO ID:3387702000 WEB</t>
  </si>
  <si>
    <t>PAYPAL DES:TRANSFER ID:55M229BA8CLAJ INDN:DEAN TYLER LLC CO ID:PAYPALSD11 PPD</t>
  </si>
  <si>
    <t>11/9/2015</t>
  </si>
  <si>
    <t>OVERDRAFT ADVANCE - NO FE</t>
  </si>
  <si>
    <t>11/18/2015</t>
  </si>
  <si>
    <t>11/24/2015</t>
  </si>
  <si>
    <t>12/3/2015</t>
  </si>
  <si>
    <t>LATE FEE REVERSAL</t>
  </si>
  <si>
    <t>12/23/2015</t>
  </si>
  <si>
    <t>AMAZON.CA MSP EF0160002203656611377296</t>
  </si>
  <si>
    <t>Bank Charges 01OCT2015 TO 31OCT2015 Invoice No 3947319</t>
  </si>
  <si>
    <t>AMAZON.CA MSP EF0160002203674618028325</t>
  </si>
  <si>
    <t>AMAZON.CA MSP EF0160002203694626226970</t>
  </si>
  <si>
    <t>Bank Charges 01NOV2015 TO 30NOV2015 Invoice No 4013078</t>
  </si>
  <si>
    <t>Patricia McCauley</t>
  </si>
  <si>
    <t>Lora Roa</t>
  </si>
  <si>
    <t>Torri Hauger</t>
  </si>
  <si>
    <t>Kristina Fowler</t>
  </si>
  <si>
    <t>Transfer to Bank Completed</t>
  </si>
  <si>
    <t>christopher amezcua</t>
  </si>
  <si>
    <t>Brandon Eckstein</t>
  </si>
  <si>
    <t>Scott Loy</t>
  </si>
  <si>
    <t>Stephanie Rowland</t>
  </si>
  <si>
    <t>kathy kavanagh</t>
  </si>
  <si>
    <t>Transfer From Bank Completed</t>
  </si>
  <si>
    <t>Marc Jordan</t>
  </si>
  <si>
    <t>Cynthia Bolis-Bozzomo</t>
  </si>
  <si>
    <t>Anders Holth</t>
  </si>
  <si>
    <t>igor lagutkin</t>
  </si>
  <si>
    <t>CPU Physicians</t>
  </si>
  <si>
    <t>Garry S. Stanislaw</t>
  </si>
  <si>
    <t>Jonathan Cheng</t>
  </si>
  <si>
    <t>Matt Jacobson</t>
  </si>
  <si>
    <t>Alex Richards</t>
  </si>
  <si>
    <t>Tanner Bloom</t>
  </si>
  <si>
    <t>Michael Fawcett</t>
  </si>
  <si>
    <t>Ashley Clark</t>
  </si>
  <si>
    <t>charles malone</t>
  </si>
  <si>
    <t>Cathryn Howard</t>
  </si>
  <si>
    <t>Jacqueline Pippin</t>
  </si>
  <si>
    <t>Chris Stiffler</t>
  </si>
  <si>
    <t>Elizabeth Filauri</t>
  </si>
  <si>
    <t>Jeffery Smith</t>
  </si>
  <si>
    <t>Ralph Silva</t>
  </si>
  <si>
    <t>Patty Stockwell</t>
  </si>
  <si>
    <t>Matt Jackson</t>
  </si>
  <si>
    <t>Bryan Elder</t>
  </si>
  <si>
    <t>ROBERT B CHURCH</t>
  </si>
  <si>
    <t>jeannette kern</t>
  </si>
  <si>
    <t>Judy Brock</t>
  </si>
  <si>
    <t>Robert Uckar</t>
  </si>
  <si>
    <t>Creedence Otto</t>
  </si>
  <si>
    <t>Abdulwahab Alsheshteri</t>
  </si>
  <si>
    <t>Frank Tomkowski</t>
  </si>
  <si>
    <t>Zaira Calderon</t>
  </si>
  <si>
    <t>Mark Childers</t>
  </si>
  <si>
    <t>Jennifer DaRos</t>
  </si>
  <si>
    <t>Aaron Jerger</t>
  </si>
  <si>
    <t>Jeanne Miller</t>
  </si>
  <si>
    <t>ADAM WALTMAN</t>
  </si>
  <si>
    <t>Teresa Highsmith</t>
  </si>
  <si>
    <t>jaime sanzetenea</t>
  </si>
  <si>
    <t>Patrick Smyth</t>
  </si>
  <si>
    <t>Deborah Rubenfeld</t>
  </si>
  <si>
    <t>Neha Thapar</t>
  </si>
  <si>
    <t>10K LLC</t>
  </si>
  <si>
    <t>Art Needlepoint</t>
  </si>
  <si>
    <t>Justin McKinnon</t>
  </si>
  <si>
    <t>David Harbeson</t>
  </si>
  <si>
    <t>ryan casson</t>
  </si>
  <si>
    <t>Christopher Healy</t>
  </si>
  <si>
    <t>J B Martinez</t>
  </si>
  <si>
    <t>John Sullivan</t>
  </si>
  <si>
    <t>Brett Baragia</t>
  </si>
  <si>
    <t>Raymond Rossi</t>
  </si>
  <si>
    <t>Lauren Sons</t>
  </si>
  <si>
    <t>Barbara cassata</t>
  </si>
  <si>
    <t>Bonnie Ceroll</t>
  </si>
  <si>
    <t>chris harrison</t>
  </si>
  <si>
    <t>andrea Davidson-wright</t>
  </si>
  <si>
    <t>Richard Long</t>
  </si>
  <si>
    <t>Margaret Smith</t>
  </si>
  <si>
    <t>danni yao</t>
  </si>
  <si>
    <t>denise newcomer</t>
  </si>
  <si>
    <t>Bruce Kyckelhahn</t>
  </si>
  <si>
    <t>De Franco Photography</t>
  </si>
  <si>
    <t>Janice Fellows</t>
  </si>
  <si>
    <t>Wencke Synak</t>
  </si>
  <si>
    <t>J Scott Zundel</t>
  </si>
  <si>
    <t>Nikola Palakow</t>
  </si>
  <si>
    <t>alberto Hernandez</t>
  </si>
  <si>
    <t>Stacy Grover</t>
  </si>
  <si>
    <t>Mulberry &amp; Beech, LLC</t>
  </si>
  <si>
    <t>Jay Meranchik</t>
  </si>
  <si>
    <t>Steven Bragdon</t>
  </si>
  <si>
    <t>Andrzej Rybarski</t>
  </si>
  <si>
    <t>Gisell Diaz</t>
  </si>
  <si>
    <t>Gillian Mullen</t>
  </si>
  <si>
    <t>Gonzalo Rueda</t>
  </si>
  <si>
    <t>Ryan Hooson</t>
  </si>
  <si>
    <t>Joseph Riff</t>
  </si>
  <si>
    <t>Nelson Light</t>
  </si>
  <si>
    <t>Ronald Fried</t>
  </si>
  <si>
    <t>Evgeny Petrashchuk</t>
  </si>
  <si>
    <t>frank ted</t>
  </si>
  <si>
    <t>felix carrion</t>
  </si>
  <si>
    <t>Matthew Cluff</t>
  </si>
  <si>
    <t>Julianne M Kohn</t>
  </si>
  <si>
    <t>stephen scally</t>
  </si>
  <si>
    <t>DeWitt Newins</t>
  </si>
  <si>
    <t>courtney Harris</t>
  </si>
  <si>
    <t>JOHN ERICKSON</t>
  </si>
  <si>
    <t>Kristi Kay Schiller</t>
  </si>
  <si>
    <t>Claudia Paluch</t>
  </si>
  <si>
    <t>Alexandra Lowry</t>
  </si>
  <si>
    <t>jesus Puente</t>
  </si>
  <si>
    <t>Pamela Ahnberg</t>
  </si>
  <si>
    <t>Jeff Dillman</t>
  </si>
  <si>
    <t>Alexandra Buntjer</t>
  </si>
  <si>
    <t>Kasey Wiley</t>
  </si>
  <si>
    <t>James Countryman</t>
  </si>
  <si>
    <t>Lisa Lucero</t>
  </si>
  <si>
    <t>Don Berghoff</t>
  </si>
  <si>
    <t>Igor Krugov</t>
  </si>
  <si>
    <t>Wings Around the Planet</t>
  </si>
  <si>
    <t>Add Funds from a Bank Account</t>
  </si>
  <si>
    <t>hugh barrow</t>
  </si>
  <si>
    <t>Rebekah Stone</t>
  </si>
  <si>
    <t>enter month you want to subtract here!</t>
  </si>
  <si>
    <t>Manny Arteaga</t>
  </si>
  <si>
    <t>NIcole EVERITT</t>
  </si>
  <si>
    <t>Dale Bush</t>
  </si>
  <si>
    <t>aguila de coatza auto service</t>
  </si>
  <si>
    <t>Cynthia Nickell</t>
  </si>
  <si>
    <t>Jeffrey Martin</t>
  </si>
  <si>
    <t>Bernard ONeill</t>
  </si>
  <si>
    <t>Cuddlekins Kennels</t>
  </si>
  <si>
    <t>carina monzalvo</t>
  </si>
  <si>
    <t>Elaine Swingle</t>
  </si>
  <si>
    <t>Roberto Moneta</t>
  </si>
  <si>
    <t>MarcAntony La Guerra</t>
  </si>
  <si>
    <t>Hannah Burdette</t>
  </si>
  <si>
    <t>Richard Coleman</t>
  </si>
  <si>
    <t>israel vargas</t>
  </si>
  <si>
    <t>Martin Witman</t>
  </si>
  <si>
    <t>sheldon souray</t>
  </si>
  <si>
    <t>Dale Doty</t>
  </si>
  <si>
    <t>Lynette Wood</t>
  </si>
  <si>
    <t>Chiara Zarlocco</t>
  </si>
  <si>
    <t>Patrick Sospenzo</t>
  </si>
  <si>
    <t>Judtih Straub</t>
  </si>
  <si>
    <t>david BEEBE</t>
  </si>
  <si>
    <t>gigimann</t>
  </si>
  <si>
    <t>Edward Wolek</t>
  </si>
  <si>
    <t>William Dale</t>
  </si>
  <si>
    <t>Silky's Silver Ideas</t>
  </si>
  <si>
    <t>Akop Aslanyan</t>
  </si>
  <si>
    <t>Angela OKelly</t>
  </si>
  <si>
    <t>Ernest Harris</t>
  </si>
  <si>
    <t>JOHN MILLER</t>
  </si>
  <si>
    <t>Leo Selasky</t>
  </si>
  <si>
    <t>Deborah Jo Neil</t>
  </si>
  <si>
    <t>Danielle Volman</t>
  </si>
  <si>
    <t>Dwayne Dye</t>
  </si>
  <si>
    <t>Michael Wall</t>
  </si>
  <si>
    <t>George Esters</t>
  </si>
  <si>
    <t>Jared Rosenfeld</t>
  </si>
  <si>
    <t>cesia barahona</t>
  </si>
  <si>
    <t>claudio freixas</t>
  </si>
  <si>
    <t>james hyman</t>
  </si>
  <si>
    <t>Terry Coker</t>
  </si>
  <si>
    <t>Jon Foster</t>
  </si>
  <si>
    <t>Cancun Whale Shark Tours</t>
  </si>
  <si>
    <t>adam cornell</t>
  </si>
  <si>
    <t>Richard Cooper</t>
  </si>
  <si>
    <t>Ronald Sinek</t>
  </si>
  <si>
    <t>EDDYSON ENT. INC.</t>
  </si>
  <si>
    <t>RIGHT HAND CROSS</t>
  </si>
  <si>
    <t>Marco Castillo</t>
  </si>
  <si>
    <t>JOE GALINDO</t>
  </si>
  <si>
    <t>Chris Paquette</t>
  </si>
  <si>
    <t>richard chen</t>
  </si>
  <si>
    <t>Andrea Kemeny</t>
  </si>
  <si>
    <t>Hernan Hiablochnik</t>
  </si>
  <si>
    <t>Liesel Folden</t>
  </si>
  <si>
    <t>Nanci Medina</t>
  </si>
  <si>
    <t>brant bristow</t>
  </si>
  <si>
    <t>Robin Bartlett-Asnicar</t>
  </si>
  <si>
    <t>william bennett</t>
  </si>
  <si>
    <t>Texas Forward Visions, Inc.</t>
  </si>
  <si>
    <t>izudin bajramovic</t>
  </si>
  <si>
    <t>Jennifer Harmon</t>
  </si>
  <si>
    <t>Dezzis Custom Jewelry &amp;amp; Mural Design</t>
  </si>
  <si>
    <t>Christiaan Rodriguez</t>
  </si>
  <si>
    <t>Richard Blouin</t>
  </si>
  <si>
    <t>Luis Sell</t>
  </si>
  <si>
    <t>Rapid General Contractor</t>
  </si>
  <si>
    <t>Alissa Tennen</t>
  </si>
  <si>
    <t>June Roberts</t>
  </si>
  <si>
    <t>mrs c l simmonds</t>
  </si>
  <si>
    <t>rodney morreira</t>
  </si>
  <si>
    <t>Phillip Cannatti</t>
  </si>
  <si>
    <t>Ramon Scheffer</t>
  </si>
  <si>
    <t>ANGELA MACGOWAN</t>
  </si>
  <si>
    <t>PAUL SHACKEL</t>
  </si>
  <si>
    <t>Blair Williams</t>
  </si>
  <si>
    <t>Paul Lucas</t>
  </si>
  <si>
    <t>Nicholas  Mounts</t>
  </si>
  <si>
    <t>Scott Griffin</t>
  </si>
  <si>
    <t>Ashley Miller</t>
  </si>
  <si>
    <t>Luis Ledesma Jr</t>
  </si>
  <si>
    <t>Gerardo Conception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</si>
  <si>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</si>
  <si>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</si>
  <si>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</si>
  <si>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</si>
  <si>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</si>
  <si>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</si>
  <si>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</si>
  <si>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</si>
  <si>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</si>
  <si>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</si>
  <si>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</si>
  <si>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</si>
  <si>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</si>
  <si>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</si>
  <si>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</si>
  <si>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11/19/2015</t>
  </si>
  <si>
    <t>11/20/2015</t>
  </si>
  <si>
    <t>11/21/2015</t>
  </si>
  <si>
    <t>11/22/2015</t>
  </si>
  <si>
    <t>11/23/2015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</si>
  <si>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</si>
  <si>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</si>
  <si>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</si>
  <si>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</si>
  <si>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</si>
  <si>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</si>
  <si>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</si>
  <si>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</si>
  <si>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</si>
  <si>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</si>
  <si>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</si>
  <si>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</si>
  <si>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</si>
  <si>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</si>
  <si>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</si>
  <si>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</si>
  <si>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12/12/2015</t>
  </si>
  <si>
    <t>12/13/2015</t>
  </si>
  <si>
    <t>12/15/2015</t>
  </si>
  <si>
    <t>12/16/2015</t>
  </si>
  <si>
    <t>12/17/2015</t>
  </si>
  <si>
    <t>12/19/2015</t>
  </si>
  <si>
    <t>12/20/2015</t>
  </si>
  <si>
    <t>12/21/2015</t>
  </si>
  <si>
    <t>12/22/2015</t>
  </si>
  <si>
    <t>12/24/2015</t>
  </si>
  <si>
    <t>12/25/2015</t>
  </si>
  <si>
    <t>12/26/2015</t>
  </si>
  <si>
    <t>12/27/2015</t>
  </si>
  <si>
    <t>12/29/2015</t>
  </si>
  <si>
    <t>12/30/2015</t>
  </si>
  <si>
    <t>FEDEX INV 409407523 MEMPHIS TN</t>
  </si>
  <si>
    <t>FEDEX INV 409413899 MEMPHIS TN</t>
  </si>
  <si>
    <t>HEB #699 00000000004SAN ANTONIO TX</t>
  </si>
  <si>
    <t>SAWS 542929806250551SAN ANTONIO TX</t>
  </si>
  <si>
    <t>SAWS CONV. FEE NASHVILLE TN</t>
  </si>
  <si>
    <t>FEDEX INV 654295181 MEMPHIS TN</t>
  </si>
  <si>
    <t>US PATENT TRADEMARK ALEXANDRIA VA</t>
  </si>
  <si>
    <t>FEDEX INV 409608237 MEMPHIS TN</t>
  </si>
  <si>
    <t>WHOLEFDS QRY 10075 0SAN ANTONIO TX</t>
  </si>
  <si>
    <t>EXXONMOBIL 4794 HELOTES TX</t>
  </si>
  <si>
    <t>AT&amp;T PHONE PAYMENT 800-288-2020 TX</t>
  </si>
  <si>
    <t>SHELL OIL 5754217630SAN ANTONIO TX</t>
  </si>
  <si>
    <t>FEDEX INV 409821524 MEMPHIS TN</t>
  </si>
  <si>
    <t>FEDEX INV 654498770 MEMPHIS TN</t>
  </si>
  <si>
    <t>FEDEX INV 654522107 MEMPHIS TN</t>
  </si>
  <si>
    <t>BILL MILLER BAR-B-Q SAN ANTONIO TX</t>
  </si>
  <si>
    <t>SPOTIFY USA 807756722011 SE</t>
  </si>
  <si>
    <t>VERIZONWRLS*WALCCRVEFOLSOM CA</t>
  </si>
  <si>
    <t>CELLULAR SALES ST-KJKERRVILLE TX</t>
  </si>
  <si>
    <t>FEDEX INV 410058018 MEMPHIS TN</t>
  </si>
  <si>
    <t>FEDEX INV 410064728 MEMPHIS TN</t>
  </si>
  <si>
    <t>FEDEX INV 654561925 MEMPHIS TN</t>
  </si>
  <si>
    <t>FEDEX INV 654586666 MEMPHIS TN</t>
  </si>
  <si>
    <t>FEDEX INV 410155326 MEMPHIS TN</t>
  </si>
  <si>
    <t>FEDEX INV 654614469 MEMPHIS TN</t>
  </si>
  <si>
    <t>GROOMER SEAFOOD OF SSAN ANTONIO TX</t>
  </si>
  <si>
    <t>FEDEX INV 654677703 MEMPHIS TN</t>
  </si>
  <si>
    <t>ADTSECURITY MYADT.CO800-238-2455 CO</t>
  </si>
  <si>
    <t>FEDEX INV 654763653 MEMPHIS TN</t>
  </si>
  <si>
    <t>FEDEX INV 654786573 MEMPHIS TN</t>
  </si>
  <si>
    <t>H-E-B SAN ANTONIO TX</t>
  </si>
  <si>
    <t>LA MICHOACANA SA SAN ANTONIO TX</t>
  </si>
  <si>
    <t>FEDEX INV 410698418 MEMPHIS TN</t>
  </si>
  <si>
    <t>FEDEX INV 410692212 MEMPHIS TN</t>
  </si>
  <si>
    <t>FEDEX INV 410792887 MEMPHIS TN</t>
  </si>
  <si>
    <t>FEDEX INV 654827419 MEMPHIS TN</t>
  </si>
  <si>
    <t>DOLLAR-GENERAL #6095SAN ANTONIO TX</t>
  </si>
  <si>
    <t>FEDEX INV 410890082 MEMPHIS TN</t>
  </si>
  <si>
    <t>FEDEX INV 654883378 MEMPHIS TN</t>
  </si>
  <si>
    <t>FEDEX INV 410984899 MEMPHIS TN</t>
  </si>
  <si>
    <t>FEDEX INV 654926831 MEMPHIS TN</t>
  </si>
  <si>
    <t>GOOGLE SELLER GOOGLE.COM/CH CA</t>
  </si>
  <si>
    <t>US TREASURY TAX PA 5NASHVILLE TN</t>
  </si>
  <si>
    <t>VALUE TAXPAYMENT C 5NASHVILLE TN</t>
  </si>
  <si>
    <t>BARLATA 542929805381AUSTIN TX</t>
  </si>
  <si>
    <t>FEDEX INV 411104333 MEMPHIS TN</t>
  </si>
  <si>
    <t>FEDEX INV 655028137 MEMPHIS TN</t>
  </si>
  <si>
    <t>WEST CHINA TEA COMPAAustin TX</t>
  </si>
  <si>
    <t>GODADDY.COM 480-505-8855 AZ</t>
  </si>
  <si>
    <t>WALGREEN SAN ANTONIO TX</t>
  </si>
  <si>
    <t>WHITE ELEPHANT COFFESan Antonio TX</t>
  </si>
  <si>
    <t>FEDEX INV 411340669 MEMPHIS TN</t>
  </si>
  <si>
    <t>FEDEX INV 411346993 MEMPHIS TN</t>
  </si>
  <si>
    <t>FEDEX INV 655145849 MEMPHIS TN</t>
  </si>
  <si>
    <t>PLANET DOG WHOLESALE800-3811516 ME</t>
  </si>
  <si>
    <t>FEDEX INV 655235490 MEMPHIS TN</t>
  </si>
  <si>
    <t>MAILCHIMP MAILCHIMP.COM GA</t>
  </si>
  <si>
    <t>FEDEX INV 411642775 MEMPHIS TN</t>
  </si>
  <si>
    <t>FEDEX INV 655290316 MEMPHIS TN</t>
  </si>
  <si>
    <t>FACEBK *9AJ5G925R2 WWW.FB.ME/ADS CA</t>
  </si>
  <si>
    <t>FACEBK *LJYCB8A462 WWW.FB.ME/ADS CA</t>
  </si>
  <si>
    <t>FEDEX INV 411721899 MEMPHIS TN</t>
  </si>
  <si>
    <t>FEDEX INV 411846701 MEMPHIS TN</t>
  </si>
  <si>
    <t>FEDEX INV 411848387 MEMPHIS TN</t>
  </si>
  <si>
    <t>FEDEX INV 655339966 MEMPHIS TN</t>
  </si>
  <si>
    <t>FEDEX INV 655363395 MEMPHIS TN</t>
  </si>
  <si>
    <t>FEDEX INV 412023624 MEMPHIS TN</t>
  </si>
  <si>
    <t>FEDEX INV 412117443 MEMPHIS TN</t>
  </si>
  <si>
    <t>ULINE SHIP SUPPLIES 800-295-5510 IL</t>
  </si>
  <si>
    <t>Alchemy SAN ANTONIO TX</t>
  </si>
  <si>
    <t>MORE FLAVOR INC. 800-600-0033 CA</t>
  </si>
  <si>
    <t>FEDEX INV 412244801 MEMPHIS TN</t>
  </si>
  <si>
    <t>HEB #718 00000000030SAN ANTONIO TX</t>
  </si>
  <si>
    <t>FEDEX FREIGHT INC HARRISON AR</t>
  </si>
  <si>
    <t>FEDEX INV 412427275 MEMPHIS TN</t>
  </si>
  <si>
    <t>FEDEX INV 412494632 MEMPHIS TN</t>
  </si>
  <si>
    <t>FEDEX INV 412501312 MEMPHIS TN</t>
  </si>
  <si>
    <t>SPOTIFY USA 844263910011 SE</t>
  </si>
  <si>
    <t>FEDEX INV 655649364 MEMPHIS TN</t>
  </si>
  <si>
    <t>FEDEX INV 655666632 MEMPHIS TN</t>
  </si>
  <si>
    <t>FEDEX INV 412812651 MEMPHIS TN</t>
  </si>
  <si>
    <t>MES*E.D. BRANDS WHITMORE LAKE MI</t>
  </si>
  <si>
    <t>FEDEX INV 412944921 MEMPHIS TN</t>
  </si>
  <si>
    <t>FEDEX INV 655803042 MEMPHIS TN</t>
  </si>
  <si>
    <t>FEDEX INV 655826448 MEMPHIS TN</t>
  </si>
  <si>
    <t>FACEBK *LVLR3965R2 WWW.FB.ME/ADS CA</t>
  </si>
  <si>
    <t>LOWE'S OF NW SAN ANTSAN ANTONIO TX</t>
  </si>
  <si>
    <t>ROSETTA STONE HARRISONBURG VA</t>
  </si>
  <si>
    <t>FEDEX INV 413244951 MEMPHIS TN</t>
  </si>
  <si>
    <t>FEDEX INV 655869282 MEMPHIS TN</t>
  </si>
  <si>
    <t>FEDEX INV 413250302 MEMPHIS TN</t>
  </si>
  <si>
    <t>FEDEX INV 413386286 MEMPHIS TN</t>
  </si>
  <si>
    <t>HOBBY LOBBY SAN ANTONIO TX</t>
  </si>
  <si>
    <t>FEDEX INV 656081810 MEMPHIS TN</t>
  </si>
  <si>
    <t>DRI*KASPERSKY.COM ORDERFIND.COM MN</t>
  </si>
  <si>
    <t>FEDEX INV 413628051 MEMPHIS TN</t>
  </si>
  <si>
    <t>FEDEX INV 413783257 MEMPHIS TN</t>
  </si>
  <si>
    <t>FEDEX INV 414215235 MEMPHIS TN</t>
  </si>
  <si>
    <t>FEDEX INV 414234878 MEMPHIS TN</t>
  </si>
  <si>
    <t>FEDEX INV 656149137 MEMPHIS TN</t>
  </si>
  <si>
    <t>FEDEX INV 656181850 MEMPHIS TN</t>
  </si>
  <si>
    <t>FACEBK *MS68E8ASC2 WWW.FB.ME/ADS CA</t>
  </si>
  <si>
    <t>FEDEX INV 414609532 MEMPHIS TN</t>
  </si>
  <si>
    <t>FEDEX INV 656213451 MEMPHIS TN</t>
  </si>
  <si>
    <t>FEDEX INV 656232704 MEMPHIS TN</t>
  </si>
  <si>
    <t>DROPBOX*8YRH6XWDG1NBSAN FRANCISCO CA</t>
  </si>
  <si>
    <t>FEDEX INV 414757887 MEMPHIS TN</t>
  </si>
  <si>
    <t>FEDEX INV 656260651 MEMPHIS TN</t>
  </si>
  <si>
    <t>VUDU.COM 9123 SUNNYVALE CA</t>
  </si>
  <si>
    <t>FEDEX INV 656308688 MEMPHIS TN</t>
  </si>
  <si>
    <t>FEDEX INV 414913893 MEMPHIS TN</t>
  </si>
  <si>
    <t>FEDEX INV 656389879 MEMPHIS TN</t>
  </si>
  <si>
    <t>FEDEX INV 415199996 MEMPHIS TN</t>
  </si>
  <si>
    <t>LOWE'S SAN ANTONIO TX</t>
  </si>
  <si>
    <t>FEDEX INV 415206620 MEMPHIS TN</t>
  </si>
  <si>
    <t>THE HOME DEPOT SAN ANTONIO TX</t>
  </si>
  <si>
    <t>FEDEX INV 415335959 MEMPHIS TN</t>
  </si>
  <si>
    <t>FACEBK *EMAY29JSC2 WWW.FB.ME/ADS CA</t>
  </si>
  <si>
    <t>FACEBK *YCHJB86462 WWW.FB.ME/ADS CA</t>
  </si>
  <si>
    <t>FEDEX INV 415443127 MEMPHIS TN</t>
  </si>
  <si>
    <t>FEDEX INV 415539563 MEMPHIS TN</t>
  </si>
  <si>
    <t>SKYPE SUBSCRIPTION SLUXEMBOURG LU</t>
  </si>
  <si>
    <t>Kristna Koger</t>
  </si>
  <si>
    <t>Bill Miller</t>
  </si>
  <si>
    <t>KT Alchemy, LLC</t>
  </si>
  <si>
    <t>AustriAlpin</t>
  </si>
  <si>
    <t>US Treasury</t>
  </si>
  <si>
    <t>Value Taxpayment</t>
  </si>
  <si>
    <t>KT Element, LLC</t>
  </si>
  <si>
    <t>Bickmore</t>
  </si>
  <si>
    <t>Hobby Lobby</t>
  </si>
  <si>
    <t>Dropbox</t>
  </si>
  <si>
    <t>Corproate:IT</t>
  </si>
  <si>
    <t>Kristina pays AMEX (LLC)</t>
  </si>
  <si>
    <t>DISPUTE</t>
  </si>
  <si>
    <t>Dispute</t>
  </si>
  <si>
    <t>booked in Amazon Purch JE</t>
  </si>
  <si>
    <t>12 Total</t>
  </si>
  <si>
    <t>ACH CREDIT BANK OF AMERICA DEPOSIT ON 06/25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</si>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</sst>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mm/dd/yyyy"/>
    <numFmt numFmtId="166" formatCode="#,##0.00;\-#,##0.00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Book Antiqua"/>
      <family val="1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000000"/>
      <name val="Open Sans"/>
      <family val="2"/>
    </font>
    <font>
      <sz val="10"/>
      <color theme="1"/>
      <name val="Arial Unicode MS"/>
      <family val="2"/>
    </font>
    <font>
      <u/>
      <sz val="11"/>
      <color theme="10"/>
      <name val="Calibri"/>
      <family val="2"/>
    </font>
    <font>
      <sz val="11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0000CC"/>
      <name val="Calibri"/>
      <family val="2"/>
    </font>
    <font>
      <b/>
      <sz val="11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FF0000"/>
      <name val="Arial"/>
      <family val="2"/>
    </font>
    <font>
      <b/>
      <i/>
      <u/>
      <sz val="10"/>
      <color rgb="FFFF0000"/>
      <name val="Arial"/>
      <family val="2"/>
    </font>
    <font>
      <b/>
      <strike/>
      <sz val="11"/>
      <color rgb="FF3333FF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strike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rgb="FF3333FF"/>
      <name val="Calibri"/>
      <family val="2"/>
      <scheme val="minor"/>
    </font>
    <font>
      <sz val="11"/>
      <color rgb="FF3333FF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rgb="FFD8D8D8"/>
        <bgColor rgb="FFD8D8D8"/>
      </patternFill>
    </fill>
    <fill>
      <patternFill patternType="solid">
        <fgColor theme="2" tint="-0.249977111117893"/>
        <bgColor indexed="64"/>
      </patternFill>
    </fill>
    <fill>
      <patternFill patternType="solid"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EEEEEE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rgb="FF000000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54">
    <xf numFmtId="0" fontId="0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6" fillId="3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/>
    <xf numFmtId="0" fontId="1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7" fillId="4" borderId="0" applyNumberFormat="0" applyBorder="0" applyAlignment="0" applyProtection="0"/>
    <xf numFmtId="0" fontId="17" fillId="0" borderId="0"/>
    <xf numFmtId="0" fontId="23" fillId="0" borderId="0"/>
    <xf numFmtId="0" fontId="17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9" fillId="6" borderId="5" applyNumberFormat="0" applyAlignment="0" applyProtection="0"/>
    <xf numFmtId="0" fontId="15" fillId="0" borderId="9" applyNumberFormat="0" applyFill="0" applyAlignment="0" applyProtection="0"/>
    <xf numFmtId="0" fontId="13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9" fontId="17" fillId="0" borderId="0" applyFont="0" applyFill="0" applyBorder="0" applyAlignment="0" applyProtection="0"/>
  </cellStyleXfs>
  <cellXfs count="262">
    <xf numFmtId="0" fontId="0" fillId="0" borderId="0" xfId="0"/>
    <xf numFmtId="43" fontId="0" fillId="0" borderId="0" xfId="1" applyFont="1"/>
    <xf numFmtId="164" fontId="18" fillId="33" borderId="10" xfId="2" applyNumberFormat="1" applyFont="1" applyFill="1" applyBorder="1" applyAlignment="1">
      <alignment horizontal="center"/>
    </xf>
    <xf numFmtId="0" fontId="19" fillId="34" borderId="0" xfId="0" applyFont="1" applyFill="1" applyBorder="1" applyAlignment="1">
      <alignment horizontal="left" vertical="top" wrapText="1" indent="2"/>
    </xf>
    <xf numFmtId="43" fontId="19" fillId="34" borderId="0" xfId="1" applyFont="1" applyFill="1" applyBorder="1" applyAlignment="1">
      <alignment horizontal="left" vertical="top" wrapText="1" indent="2"/>
    </xf>
    <xf numFmtId="164" fontId="20" fillId="35" borderId="0" xfId="1" applyNumberFormat="1" applyFont="1" applyFill="1" applyAlignment="1">
      <alignment vertical="top" wrapText="1"/>
    </xf>
    <xf numFmtId="164" fontId="20" fillId="36" borderId="0" xfId="1" applyNumberFormat="1" applyFont="1" applyFill="1" applyAlignment="1">
      <alignment vertical="top" wrapText="1"/>
    </xf>
    <xf numFmtId="0" fontId="21" fillId="37" borderId="0" xfId="0" applyFont="1" applyFill="1" applyAlignment="1">
      <alignment vertical="top"/>
    </xf>
    <xf numFmtId="0" fontId="20" fillId="38" borderId="0" xfId="0" applyFont="1" applyFill="1" applyAlignment="1">
      <alignment horizontal="center" vertical="center"/>
    </xf>
    <xf numFmtId="0" fontId="20" fillId="39" borderId="0" xfId="0" applyFont="1" applyFill="1" applyAlignment="1">
      <alignment vertical="top"/>
    </xf>
    <xf numFmtId="0" fontId="20" fillId="40" borderId="0" xfId="0" applyFont="1" applyFill="1" applyAlignment="1">
      <alignment vertical="top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36" borderId="0" xfId="1" applyNumberFormat="1" applyFont="1" applyFill="1"/>
    <xf numFmtId="49" fontId="0" fillId="36" borderId="0" xfId="1" applyNumberFormat="1" applyFont="1" applyFill="1"/>
    <xf numFmtId="0" fontId="0" fillId="39" borderId="0" xfId="0" applyFill="1"/>
    <xf numFmtId="0" fontId="0" fillId="41" borderId="0" xfId="0" applyFill="1"/>
    <xf numFmtId="0" fontId="17" fillId="0" borderId="0" xfId="45"/>
    <xf numFmtId="0" fontId="17" fillId="0" borderId="0" xfId="45" applyFont="1"/>
    <xf numFmtId="2" fontId="0" fillId="0" borderId="0" xfId="2" applyNumberFormat="1" applyFont="1"/>
    <xf numFmtId="43" fontId="0" fillId="0" borderId="0" xfId="2" applyFont="1"/>
    <xf numFmtId="43" fontId="19" fillId="34" borderId="11" xfId="2" applyFont="1" applyFill="1" applyBorder="1" applyAlignment="1">
      <alignment horizontal="center" vertical="center" wrapText="1"/>
    </xf>
    <xf numFmtId="0" fontId="0" fillId="0" borderId="11" xfId="45" applyFont="1" applyBorder="1" applyAlignment="1">
      <alignment horizontal="center" vertical="center"/>
    </xf>
    <xf numFmtId="0" fontId="17" fillId="0" borderId="11" xfId="45" applyBorder="1" applyAlignment="1">
      <alignment horizontal="center" vertical="center"/>
    </xf>
    <xf numFmtId="0" fontId="17" fillId="44" borderId="11" xfId="45" applyFill="1" applyBorder="1" applyAlignment="1">
      <alignment horizontal="center" vertical="center"/>
    </xf>
    <xf numFmtId="0" fontId="17" fillId="45" borderId="11" xfId="45" applyFill="1" applyBorder="1" applyAlignment="1">
      <alignment horizontal="center" vertical="center"/>
    </xf>
    <xf numFmtId="0" fontId="25" fillId="0" borderId="0" xfId="45" applyFont="1"/>
    <xf numFmtId="0" fontId="17" fillId="0" borderId="12" xfId="45" applyBorder="1" applyAlignment="1">
      <alignment horizontal="center" vertical="center"/>
    </xf>
    <xf numFmtId="0" fontId="17" fillId="0" borderId="13" xfId="45" applyBorder="1" applyAlignment="1">
      <alignment horizontal="center" vertical="center"/>
    </xf>
    <xf numFmtId="0" fontId="17" fillId="0" borderId="14" xfId="45" applyBorder="1" applyAlignment="1">
      <alignment horizontal="center" vertical="center"/>
    </xf>
    <xf numFmtId="0" fontId="17" fillId="0" borderId="15" xfId="45" applyBorder="1" applyAlignment="1">
      <alignment horizontal="center" vertical="center"/>
    </xf>
    <xf numFmtId="0" fontId="17" fillId="0" borderId="16" xfId="45" applyBorder="1" applyAlignment="1">
      <alignment horizontal="center" vertical="center"/>
    </xf>
    <xf numFmtId="0" fontId="17" fillId="0" borderId="17" xfId="45" applyBorder="1" applyAlignment="1">
      <alignment horizontal="center" vertical="center"/>
    </xf>
    <xf numFmtId="0" fontId="17" fillId="0" borderId="18" xfId="45" applyBorder="1" applyAlignment="1">
      <alignment horizontal="center" vertical="center"/>
    </xf>
    <xf numFmtId="0" fontId="17" fillId="0" borderId="19" xfId="45" applyBorder="1" applyAlignment="1">
      <alignment horizontal="center" vertical="center"/>
    </xf>
    <xf numFmtId="0" fontId="17" fillId="0" borderId="11" xfId="45" quotePrefix="1" applyBorder="1" applyAlignment="1">
      <alignment horizontal="center" vertical="center"/>
    </xf>
    <xf numFmtId="2" fontId="0" fillId="0" borderId="0" xfId="0" applyNumberFormat="1"/>
    <xf numFmtId="0" fontId="25" fillId="0" borderId="0" xfId="0" applyFont="1" applyAlignment="1">
      <alignment horizontal="right"/>
    </xf>
    <xf numFmtId="43" fontId="26" fillId="0" borderId="0" xfId="0" applyNumberFormat="1" applyFont="1" applyAlignment="1">
      <alignment horizontal="right"/>
    </xf>
    <xf numFmtId="43" fontId="27" fillId="0" borderId="0" xfId="1" applyFont="1"/>
    <xf numFmtId="43" fontId="20" fillId="37" borderId="10" xfId="1" applyFont="1" applyFill="1" applyBorder="1" applyAlignment="1">
      <alignment horizontal="right"/>
    </xf>
    <xf numFmtId="43" fontId="21" fillId="38" borderId="0" xfId="1" applyFont="1" applyFill="1" applyBorder="1" applyAlignment="1">
      <alignment horizontal="left" vertical="top" wrapText="1" indent="2"/>
    </xf>
    <xf numFmtId="43" fontId="22" fillId="38" borderId="0" xfId="1" applyFont="1" applyFill="1"/>
    <xf numFmtId="164" fontId="18" fillId="33" borderId="21" xfId="2" applyNumberFormat="1" applyFont="1" applyFill="1" applyBorder="1" applyAlignment="1">
      <alignment horizontal="center"/>
    </xf>
    <xf numFmtId="43" fontId="26" fillId="0" borderId="20" xfId="1" applyFont="1" applyBorder="1" applyAlignment="1">
      <alignment horizontal="left" wrapText="1"/>
    </xf>
    <xf numFmtId="164" fontId="21" fillId="38" borderId="22" xfId="1" applyNumberFormat="1" applyFont="1" applyFill="1" applyBorder="1" applyAlignment="1">
      <alignment horizontal="center"/>
    </xf>
    <xf numFmtId="0" fontId="0" fillId="40" borderId="0" xfId="0" applyFill="1"/>
    <xf numFmtId="0" fontId="0" fillId="38" borderId="0" xfId="0" applyFill="1"/>
    <xf numFmtId="0" fontId="0" fillId="0" borderId="0" xfId="0" pivotButton="1"/>
    <xf numFmtId="164" fontId="0" fillId="0" borderId="0" xfId="0" applyNumberFormat="1"/>
    <xf numFmtId="43" fontId="0" fillId="0" borderId="0" xfId="1" applyFont="1" applyFill="1"/>
    <xf numFmtId="0" fontId="0" fillId="42" borderId="0" xfId="0" applyFill="1"/>
    <xf numFmtId="43" fontId="0" fillId="0" borderId="0" xfId="0" applyNumberFormat="1"/>
    <xf numFmtId="0" fontId="1" fillId="0" borderId="0" xfId="46"/>
    <xf numFmtId="43" fontId="0" fillId="0" borderId="0" xfId="32" applyFont="1"/>
    <xf numFmtId="0" fontId="1" fillId="0" borderId="0" xfId="46" applyAlignment="1">
      <alignment horizontal="center"/>
    </xf>
    <xf numFmtId="14" fontId="1" fillId="0" borderId="0" xfId="46" applyNumberFormat="1"/>
    <xf numFmtId="14" fontId="1" fillId="43" borderId="0" xfId="46" applyNumberFormat="1" applyFill="1"/>
    <xf numFmtId="0" fontId="1" fillId="43" borderId="0" xfId="46" applyFill="1"/>
    <xf numFmtId="43" fontId="0" fillId="43" borderId="0" xfId="32" applyFont="1" applyFill="1"/>
    <xf numFmtId="43" fontId="1" fillId="43" borderId="0" xfId="46" applyNumberFormat="1" applyFill="1"/>
    <xf numFmtId="43" fontId="0" fillId="0" borderId="0" xfId="32" applyFont="1" applyAlignment="1">
      <alignment horizontal="right"/>
    </xf>
    <xf numFmtId="164" fontId="0" fillId="41" borderId="0" xfId="0" applyNumberFormat="1" applyFill="1"/>
    <xf numFmtId="0" fontId="0" fillId="37" borderId="0" xfId="0" applyFill="1"/>
    <xf numFmtId="43" fontId="0" fillId="37" borderId="0" xfId="0" applyNumberFormat="1" applyFill="1"/>
    <xf numFmtId="0" fontId="0" fillId="36" borderId="0" xfId="0" applyFill="1"/>
    <xf numFmtId="43" fontId="0" fillId="36" borderId="0" xfId="0" applyNumberFormat="1" applyFill="1"/>
    <xf numFmtId="0" fontId="0" fillId="46" borderId="0" xfId="0" applyFill="1"/>
    <xf numFmtId="43" fontId="0" fillId="42" borderId="0" xfId="0" applyNumberFormat="1" applyFill="1"/>
    <xf numFmtId="0" fontId="0" fillId="0" borderId="0" xfId="0" applyAlignment="1">
      <alignment horizontal="right"/>
    </xf>
    <xf numFmtId="0" fontId="29" fillId="0" borderId="23" xfId="0" applyFont="1" applyBorder="1" applyAlignment="1">
      <alignment vertical="top" indent="1"/>
    </xf>
    <xf numFmtId="0" fontId="30" fillId="0" borderId="0" xfId="0" applyFont="1"/>
    <xf numFmtId="0" fontId="31" fillId="0" borderId="0" xfId="52" applyAlignment="1" applyProtection="1"/>
    <xf numFmtId="43" fontId="0" fillId="43" borderId="0" xfId="0" applyNumberFormat="1" applyFill="1"/>
    <xf numFmtId="43" fontId="0" fillId="40" borderId="0" xfId="0" applyNumberFormat="1" applyFont="1" applyFill="1"/>
    <xf numFmtId="43" fontId="0" fillId="42" borderId="0" xfId="0" applyNumberFormat="1" applyFont="1" applyFill="1"/>
    <xf numFmtId="43" fontId="0" fillId="37" borderId="0" xfId="0" applyNumberFormat="1" applyFont="1" applyFill="1"/>
    <xf numFmtId="164" fontId="32" fillId="35" borderId="0" xfId="1" applyNumberFormat="1" applyFont="1" applyFill="1"/>
    <xf numFmtId="0" fontId="32" fillId="37" borderId="0" xfId="0" applyFont="1" applyFill="1"/>
    <xf numFmtId="0" fontId="32" fillId="38" borderId="0" xfId="0" applyFont="1" applyFill="1"/>
    <xf numFmtId="0" fontId="32" fillId="40" borderId="0" xfId="0" applyFont="1" applyFill="1"/>
    <xf numFmtId="43" fontId="0" fillId="44" borderId="0" xfId="1" applyFont="1" applyFill="1"/>
    <xf numFmtId="0" fontId="0" fillId="0" borderId="0" xfId="0" applyFill="1"/>
    <xf numFmtId="43" fontId="0" fillId="0" borderId="0" xfId="0" applyNumberFormat="1" applyFill="1"/>
    <xf numFmtId="0" fontId="0" fillId="47" borderId="0" xfId="0" applyFill="1"/>
    <xf numFmtId="43" fontId="0" fillId="43" borderId="0" xfId="0" applyNumberFormat="1" applyFont="1" applyFill="1"/>
    <xf numFmtId="0" fontId="20" fillId="0" borderId="0" xfId="0" applyFont="1" applyFill="1"/>
    <xf numFmtId="0" fontId="0" fillId="43" borderId="0" xfId="0" applyFill="1"/>
    <xf numFmtId="43" fontId="0" fillId="0" borderId="0" xfId="0" applyNumberFormat="1" applyFont="1" applyFill="1"/>
    <xf numFmtId="43" fontId="0" fillId="36" borderId="0" xfId="0" applyNumberFormat="1" applyFont="1" applyFill="1"/>
    <xf numFmtId="0" fontId="33" fillId="0" borderId="0" xfId="0" applyFont="1"/>
    <xf numFmtId="0" fontId="28" fillId="0" borderId="0" xfId="0" applyFont="1" applyFill="1" applyAlignment="1">
      <alignment horizontal="left"/>
    </xf>
    <xf numFmtId="43" fontId="28" fillId="0" borderId="0" xfId="1" applyFont="1" applyFill="1" applyAlignment="1">
      <alignment horizontal="left"/>
    </xf>
    <xf numFmtId="0" fontId="20" fillId="36" borderId="0" xfId="0" applyFont="1" applyFill="1"/>
    <xf numFmtId="43" fontId="34" fillId="36" borderId="0" xfId="0" applyNumberFormat="1" applyFont="1" applyFill="1"/>
    <xf numFmtId="43" fontId="0" fillId="42" borderId="0" xfId="1" applyFont="1" applyFill="1"/>
    <xf numFmtId="43" fontId="0" fillId="46" borderId="0" xfId="0" applyNumberFormat="1" applyFont="1" applyFill="1"/>
    <xf numFmtId="43" fontId="0" fillId="39" borderId="0" xfId="0" applyNumberFormat="1" applyFont="1" applyFill="1"/>
    <xf numFmtId="43" fontId="22" fillId="39" borderId="0" xfId="0" applyNumberFormat="1" applyFont="1" applyFill="1"/>
    <xf numFmtId="0" fontId="0" fillId="43" borderId="0" xfId="0" applyFont="1" applyFill="1"/>
    <xf numFmtId="43" fontId="0" fillId="43" borderId="0" xfId="1" applyFont="1" applyFill="1"/>
    <xf numFmtId="43" fontId="0" fillId="41" borderId="0" xfId="0" applyNumberFormat="1" applyFont="1" applyFill="1"/>
    <xf numFmtId="0" fontId="20" fillId="41" borderId="0" xfId="0" applyFont="1" applyFill="1"/>
    <xf numFmtId="0" fontId="20" fillId="40" borderId="0" xfId="0" applyFont="1" applyFill="1"/>
    <xf numFmtId="0" fontId="0" fillId="46" borderId="0" xfId="0" applyFont="1" applyFill="1"/>
    <xf numFmtId="43" fontId="0" fillId="38" borderId="0" xfId="0" applyNumberFormat="1" applyFont="1" applyFill="1"/>
    <xf numFmtId="0" fontId="0" fillId="48" borderId="0" xfId="0" applyFill="1"/>
    <xf numFmtId="43" fontId="0" fillId="48" borderId="0" xfId="0" applyNumberFormat="1" applyFont="1" applyFill="1"/>
    <xf numFmtId="43" fontId="0" fillId="47" borderId="0" xfId="0" applyNumberFormat="1" applyFont="1" applyFill="1"/>
    <xf numFmtId="43" fontId="0" fillId="41" borderId="0" xfId="0" applyNumberFormat="1" applyFill="1"/>
    <xf numFmtId="43" fontId="0" fillId="49" borderId="0" xfId="0" applyNumberFormat="1" applyFill="1"/>
    <xf numFmtId="43" fontId="0" fillId="47" borderId="0" xfId="0" applyNumberFormat="1" applyFill="1"/>
    <xf numFmtId="0" fontId="0" fillId="49" borderId="0" xfId="0" applyFill="1"/>
    <xf numFmtId="43" fontId="20" fillId="37" borderId="21" xfId="0" applyNumberFormat="1" applyFont="1" applyFill="1" applyBorder="1"/>
    <xf numFmtId="0" fontId="20" fillId="0" borderId="0" xfId="0" applyFont="1" applyAlignment="1">
      <alignment horizontal="right"/>
    </xf>
    <xf numFmtId="0" fontId="20" fillId="38" borderId="24" xfId="0" applyFont="1" applyFill="1" applyBorder="1" applyAlignment="1">
      <alignment horizontal="right"/>
    </xf>
    <xf numFmtId="0" fontId="20" fillId="38" borderId="24" xfId="0" applyFont="1" applyFill="1" applyBorder="1"/>
    <xf numFmtId="0" fontId="35" fillId="38" borderId="24" xfId="0" applyFont="1" applyFill="1" applyBorder="1" applyAlignment="1">
      <alignment horizontal="right"/>
    </xf>
    <xf numFmtId="0" fontId="33" fillId="0" borderId="25" xfId="0" applyFont="1" applyBorder="1"/>
    <xf numFmtId="0" fontId="0" fillId="0" borderId="21" xfId="0" applyBorder="1"/>
    <xf numFmtId="0" fontId="20" fillId="49" borderId="20" xfId="0" applyFont="1" applyFill="1" applyBorder="1"/>
    <xf numFmtId="0" fontId="0" fillId="0" borderId="27" xfId="0" applyBorder="1"/>
    <xf numFmtId="0" fontId="2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43" fontId="0" fillId="0" borderId="0" xfId="1" applyFont="1" applyBorder="1"/>
    <xf numFmtId="0" fontId="0" fillId="0" borderId="0" xfId="0" applyBorder="1"/>
    <xf numFmtId="0" fontId="0" fillId="0" borderId="28" xfId="0" applyBorder="1"/>
    <xf numFmtId="0" fontId="0" fillId="0" borderId="24" xfId="0" applyBorder="1"/>
    <xf numFmtId="43" fontId="20" fillId="37" borderId="20" xfId="0" applyNumberFormat="1" applyFont="1" applyFill="1" applyBorder="1"/>
    <xf numFmtId="0" fontId="0" fillId="50" borderId="0" xfId="0" applyFill="1"/>
    <xf numFmtId="43" fontId="0" fillId="50" borderId="0" xfId="0" applyNumberFormat="1" applyFill="1"/>
    <xf numFmtId="0" fontId="0" fillId="36" borderId="0" xfId="0" applyFill="1" applyAlignment="1">
      <alignment horizontal="right"/>
    </xf>
    <xf numFmtId="0" fontId="0" fillId="50" borderId="0" xfId="0" applyFill="1" applyAlignment="1">
      <alignment horizontal="right"/>
    </xf>
    <xf numFmtId="0" fontId="0" fillId="43" borderId="0" xfId="0" applyFill="1" applyAlignment="1">
      <alignment horizontal="right"/>
    </xf>
    <xf numFmtId="0" fontId="0" fillId="51" borderId="0" xfId="0" applyFill="1"/>
    <xf numFmtId="43" fontId="0" fillId="51" borderId="0" xfId="0" applyNumberFormat="1" applyFill="1"/>
    <xf numFmtId="14" fontId="34" fillId="0" borderId="0" xfId="0" applyNumberFormat="1" applyFont="1" applyAlignment="1">
      <alignment horizontal="left"/>
    </xf>
    <xf numFmtId="49" fontId="36" fillId="52" borderId="29" xfId="0" applyNumberFormat="1" applyFont="1" applyFill="1" applyBorder="1" applyAlignment="1">
      <alignment horizontal="center" vertical="top"/>
    </xf>
    <xf numFmtId="0" fontId="0" fillId="0" borderId="0" xfId="0" applyFont="1" applyAlignment="1"/>
    <xf numFmtId="43" fontId="37" fillId="53" borderId="30" xfId="0" applyNumberFormat="1" applyFont="1" applyFill="1" applyBorder="1" applyAlignment="1">
      <alignment horizontal="center" vertical="top" wrapText="1"/>
    </xf>
    <xf numFmtId="43" fontId="37" fillId="53" borderId="20" xfId="0" applyNumberFormat="1" applyFont="1" applyFill="1" applyBorder="1" applyAlignment="1">
      <alignment horizontal="center" vertical="top" wrapText="1"/>
    </xf>
    <xf numFmtId="43" fontId="37" fillId="53" borderId="31" xfId="0" applyNumberFormat="1" applyFont="1" applyFill="1" applyBorder="1" applyAlignment="1">
      <alignment horizontal="center" vertical="top" wrapText="1"/>
    </xf>
    <xf numFmtId="0" fontId="38" fillId="0" borderId="0" xfId="0" applyFont="1" applyAlignment="1">
      <alignment horizontal="right"/>
    </xf>
    <xf numFmtId="164" fontId="0" fillId="0" borderId="32" xfId="0" applyNumberFormat="1" applyFont="1" applyBorder="1"/>
    <xf numFmtId="164" fontId="0" fillId="0" borderId="33" xfId="0" applyNumberFormat="1" applyFont="1" applyBorder="1"/>
    <xf numFmtId="164" fontId="39" fillId="0" borderId="34" xfId="0" applyNumberFormat="1" applyFont="1" applyBorder="1"/>
    <xf numFmtId="164" fontId="39" fillId="38" borderId="30" xfId="0" applyNumberFormat="1" applyFont="1" applyFill="1" applyBorder="1" applyAlignment="1">
      <alignment horizontal="right"/>
    </xf>
    <xf numFmtId="164" fontId="39" fillId="38" borderId="20" xfId="0" applyNumberFormat="1" applyFont="1" applyFill="1" applyBorder="1" applyAlignment="1">
      <alignment horizontal="right"/>
    </xf>
    <xf numFmtId="164" fontId="39" fillId="38" borderId="31" xfId="0" applyNumberFormat="1" applyFont="1" applyFill="1" applyBorder="1" applyAlignment="1">
      <alignment horizontal="right"/>
    </xf>
    <xf numFmtId="0" fontId="0" fillId="0" borderId="0" xfId="0" applyFont="1" applyAlignment="1">
      <alignment horizontal="right"/>
    </xf>
    <xf numFmtId="9" fontId="40" fillId="0" borderId="0" xfId="53" applyNumberFormat="1" applyFont="1" applyAlignment="1"/>
    <xf numFmtId="9" fontId="41" fillId="0" borderId="0" xfId="53" applyNumberFormat="1" applyFont="1" applyAlignment="1"/>
    <xf numFmtId="164" fontId="0" fillId="0" borderId="35" xfId="0" applyNumberFormat="1" applyFont="1" applyBorder="1"/>
    <xf numFmtId="164" fontId="0" fillId="0" borderId="36" xfId="0" applyNumberFormat="1" applyFont="1" applyBorder="1"/>
    <xf numFmtId="164" fontId="39" fillId="0" borderId="37" xfId="0" applyNumberFormat="1" applyFont="1" applyBorder="1"/>
    <xf numFmtId="164" fontId="39" fillId="37" borderId="30" xfId="0" applyNumberFormat="1" applyFont="1" applyFill="1" applyBorder="1" applyAlignment="1">
      <alignment horizontal="right"/>
    </xf>
    <xf numFmtId="164" fontId="39" fillId="37" borderId="20" xfId="0" applyNumberFormat="1" applyFont="1" applyFill="1" applyBorder="1" applyAlignment="1">
      <alignment horizontal="right"/>
    </xf>
    <xf numFmtId="164" fontId="39" fillId="37" borderId="31" xfId="0" applyNumberFormat="1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164" fontId="39" fillId="43" borderId="30" xfId="0" applyNumberFormat="1" applyFont="1" applyFill="1" applyBorder="1" applyAlignment="1">
      <alignment horizontal="right"/>
    </xf>
    <xf numFmtId="164" fontId="39" fillId="43" borderId="20" xfId="0" applyNumberFormat="1" applyFont="1" applyFill="1" applyBorder="1" applyAlignment="1">
      <alignment horizontal="right"/>
    </xf>
    <xf numFmtId="164" fontId="39" fillId="43" borderId="31" xfId="0" applyNumberFormat="1" applyFont="1" applyFill="1" applyBorder="1" applyAlignment="1">
      <alignment horizontal="right"/>
    </xf>
    <xf numFmtId="164" fontId="0" fillId="0" borderId="0" xfId="1" applyNumberFormat="1" applyFont="1"/>
    <xf numFmtId="164" fontId="20" fillId="0" borderId="21" xfId="1" applyNumberFormat="1" applyFont="1" applyBorder="1"/>
    <xf numFmtId="43" fontId="0" fillId="42" borderId="31" xfId="0" applyNumberFormat="1" applyFill="1" applyBorder="1"/>
    <xf numFmtId="9" fontId="0" fillId="0" borderId="0" xfId="0" applyNumberFormat="1"/>
    <xf numFmtId="9" fontId="0" fillId="0" borderId="0" xfId="53" applyNumberFormat="1" applyFont="1"/>
    <xf numFmtId="14" fontId="0" fillId="37" borderId="0" xfId="0" applyNumberFormat="1" applyFill="1"/>
    <xf numFmtId="43" fontId="42" fillId="36" borderId="0" xfId="0" applyNumberFormat="1" applyFont="1" applyFill="1"/>
    <xf numFmtId="43" fontId="43" fillId="36" borderId="0" xfId="0" applyNumberFormat="1" applyFont="1" applyFill="1"/>
    <xf numFmtId="43" fontId="44" fillId="0" borderId="0" xfId="1" applyFont="1" applyFill="1" applyAlignment="1">
      <alignment horizontal="left"/>
    </xf>
    <xf numFmtId="43" fontId="43" fillId="40" borderId="0" xfId="0" applyNumberFormat="1" applyFont="1" applyFill="1"/>
    <xf numFmtId="0" fontId="42" fillId="0" borderId="0" xfId="0" applyFont="1" applyFill="1"/>
    <xf numFmtId="43" fontId="43" fillId="46" borderId="0" xfId="0" applyNumberFormat="1" applyFont="1" applyFill="1"/>
    <xf numFmtId="43" fontId="43" fillId="0" borderId="0" xfId="0" applyNumberFormat="1" applyFont="1" applyFill="1"/>
    <xf numFmtId="43" fontId="43" fillId="42" borderId="0" xfId="1" applyFont="1" applyFill="1"/>
    <xf numFmtId="43" fontId="43" fillId="42" borderId="0" xfId="0" applyNumberFormat="1" applyFont="1" applyFill="1"/>
    <xf numFmtId="43" fontId="20" fillId="42" borderId="31" xfId="0" applyNumberFormat="1" applyFont="1" applyFill="1" applyBorder="1"/>
    <xf numFmtId="43" fontId="20" fillId="0" borderId="31" xfId="0" applyNumberFormat="1" applyFont="1" applyFill="1" applyBorder="1"/>
    <xf numFmtId="43" fontId="43" fillId="43" borderId="0" xfId="0" applyNumberFormat="1" applyFont="1" applyFill="1"/>
    <xf numFmtId="43" fontId="43" fillId="41" borderId="0" xfId="0" applyNumberFormat="1" applyFont="1" applyFill="1"/>
    <xf numFmtId="43" fontId="43" fillId="43" borderId="0" xfId="1" applyFont="1" applyFill="1"/>
    <xf numFmtId="43" fontId="43" fillId="39" borderId="0" xfId="0" applyNumberFormat="1" applyFont="1" applyFill="1"/>
    <xf numFmtId="43" fontId="45" fillId="39" borderId="0" xfId="0" applyNumberFormat="1" applyFont="1" applyFill="1"/>
    <xf numFmtId="43" fontId="46" fillId="0" borderId="20" xfId="1" applyFont="1" applyBorder="1" applyAlignment="1">
      <alignment horizontal="left" wrapText="1"/>
    </xf>
    <xf numFmtId="43" fontId="0" fillId="54" borderId="0" xfId="0" applyNumberFormat="1" applyFill="1"/>
    <xf numFmtId="43" fontId="43" fillId="38" borderId="0" xfId="0" applyNumberFormat="1" applyFont="1" applyFill="1"/>
    <xf numFmtId="43" fontId="43" fillId="48" borderId="0" xfId="0" applyNumberFormat="1" applyFont="1" applyFill="1"/>
    <xf numFmtId="43" fontId="47" fillId="42" borderId="31" xfId="0" applyNumberFormat="1" applyFont="1" applyFill="1" applyBorder="1"/>
    <xf numFmtId="43" fontId="43" fillId="47" borderId="0" xfId="0" applyNumberFormat="1" applyFont="1" applyFill="1"/>
    <xf numFmtId="0" fontId="43" fillId="0" borderId="0" xfId="0" applyFont="1" applyFill="1"/>
    <xf numFmtId="43" fontId="48" fillId="0" borderId="0" xfId="1" applyFont="1" applyFill="1"/>
    <xf numFmtId="43" fontId="0" fillId="0" borderId="0" xfId="0" applyNumberFormat="1" applyFont="1" applyAlignment="1">
      <alignment horizontal="right"/>
    </xf>
    <xf numFmtId="43" fontId="0" fillId="0" borderId="0" xfId="0" applyNumberFormat="1" applyAlignment="1">
      <alignment horizontal="right"/>
    </xf>
    <xf numFmtId="164" fontId="0" fillId="0" borderId="0" xfId="1" applyNumberFormat="1" applyFont="1" applyAlignment="1">
      <alignment horizontal="center"/>
    </xf>
    <xf numFmtId="43" fontId="0" fillId="35" borderId="0" xfId="1" applyFont="1" applyFill="1"/>
    <xf numFmtId="164" fontId="20" fillId="35" borderId="0" xfId="0" applyNumberFormat="1" applyFont="1" applyFill="1"/>
    <xf numFmtId="164" fontId="0" fillId="43" borderId="0" xfId="0" applyNumberFormat="1" applyFill="1"/>
    <xf numFmtId="0" fontId="20" fillId="35" borderId="0" xfId="0" applyFont="1" applyFill="1" applyAlignment="1">
      <alignment horizontal="right"/>
    </xf>
    <xf numFmtId="0" fontId="0" fillId="0" borderId="0" xfId="0" applyFont="1"/>
    <xf numFmtId="0" fontId="20" fillId="35" borderId="30" xfId="0" applyFont="1" applyFill="1" applyBorder="1"/>
    <xf numFmtId="43" fontId="20" fillId="35" borderId="20" xfId="1" applyFont="1" applyFill="1" applyBorder="1"/>
    <xf numFmtId="43" fontId="20" fillId="35" borderId="26" xfId="1" applyFont="1" applyFill="1" applyBorder="1"/>
    <xf numFmtId="43" fontId="20" fillId="0" borderId="0" xfId="1" applyFont="1"/>
    <xf numFmtId="14" fontId="0" fillId="0" borderId="0" xfId="0" applyNumberFormat="1" applyFont="1"/>
    <xf numFmtId="43" fontId="17" fillId="0" borderId="0" xfId="1" applyFont="1"/>
    <xf numFmtId="164" fontId="17" fillId="36" borderId="0" xfId="1" applyNumberFormat="1" applyFont="1" applyFill="1"/>
    <xf numFmtId="49" fontId="17" fillId="36" borderId="0" xfId="1" applyNumberFormat="1" applyFont="1" applyFill="1"/>
    <xf numFmtId="0" fontId="0" fillId="39" borderId="0" xfId="0" applyFont="1" applyFill="1"/>
    <xf numFmtId="14" fontId="33" fillId="0" borderId="0" xfId="0" applyNumberFormat="1" applyFont="1"/>
    <xf numFmtId="43" fontId="0" fillId="49" borderId="0" xfId="1" applyFont="1" applyFill="1"/>
    <xf numFmtId="14" fontId="0" fillId="49" borderId="0" xfId="0" applyNumberFormat="1" applyFill="1"/>
    <xf numFmtId="14" fontId="49" fillId="42" borderId="0" xfId="0" applyNumberFormat="1" applyFont="1" applyFill="1" applyBorder="1" applyAlignment="1">
      <alignment horizontal="left"/>
    </xf>
    <xf numFmtId="0" fontId="0" fillId="0" borderId="0" xfId="0" applyFont="1" applyFill="1"/>
    <xf numFmtId="43" fontId="43" fillId="55" borderId="31" xfId="0" applyNumberFormat="1" applyFont="1" applyFill="1" applyBorder="1"/>
    <xf numFmtId="0" fontId="0" fillId="0" borderId="0" xfId="0" applyFill="1" applyAlignment="1">
      <alignment horizontal="right"/>
    </xf>
    <xf numFmtId="0" fontId="0" fillId="0" borderId="0" xfId="0" applyAlignment="1">
      <alignment horizontal="left"/>
    </xf>
    <xf numFmtId="0" fontId="0" fillId="37" borderId="0" xfId="0" applyFill="1" applyAlignment="1">
      <alignment horizontal="left"/>
    </xf>
    <xf numFmtId="49" fontId="50" fillId="0" borderId="38" xfId="0" applyNumberFormat="1" applyFont="1" applyBorder="1" applyAlignment="1">
      <alignment horizontal="center"/>
    </xf>
    <xf numFmtId="49" fontId="51" fillId="0" borderId="0" xfId="0" applyNumberFormat="1" applyFont="1"/>
    <xf numFmtId="165" fontId="51" fillId="0" borderId="0" xfId="0" applyNumberFormat="1" applyFont="1"/>
    <xf numFmtId="49" fontId="50" fillId="0" borderId="0" xfId="0" applyNumberFormat="1" applyFont="1" applyFill="1" applyBorder="1" applyAlignment="1">
      <alignment horizontal="center"/>
    </xf>
    <xf numFmtId="43" fontId="50" fillId="0" borderId="38" xfId="1" applyFont="1" applyBorder="1" applyAlignment="1">
      <alignment horizontal="center"/>
    </xf>
    <xf numFmtId="43" fontId="51" fillId="0" borderId="0" xfId="1" applyFont="1"/>
    <xf numFmtId="43" fontId="51" fillId="0" borderId="0" xfId="1" applyFont="1" applyBorder="1"/>
    <xf numFmtId="49" fontId="52" fillId="0" borderId="0" xfId="0" applyNumberFormat="1" applyFont="1"/>
    <xf numFmtId="165" fontId="52" fillId="0" borderId="0" xfId="0" applyNumberFormat="1" applyFont="1"/>
    <xf numFmtId="166" fontId="52" fillId="0" borderId="0" xfId="0" applyNumberFormat="1" applyFont="1"/>
    <xf numFmtId="166" fontId="52" fillId="0" borderId="0" xfId="0" applyNumberFormat="1" applyFont="1" applyBorder="1"/>
    <xf numFmtId="43" fontId="43" fillId="37" borderId="0" xfId="0" applyNumberFormat="1" applyFont="1" applyFill="1"/>
    <xf numFmtId="0" fontId="20" fillId="56" borderId="39" xfId="0" applyFont="1" applyFill="1" applyBorder="1"/>
    <xf numFmtId="164" fontId="0" fillId="0" borderId="0" xfId="1" applyNumberFormat="1" applyFont="1" applyAlignment="1">
      <alignment horizontal="right"/>
    </xf>
    <xf numFmtId="164" fontId="0" fillId="0" borderId="0" xfId="0" applyNumberFormat="1" applyFill="1"/>
    <xf numFmtId="43" fontId="0" fillId="0" borderId="0" xfId="1" applyFont="1" applyAlignment="1">
      <alignment horizontal="right"/>
    </xf>
    <xf numFmtId="0" fontId="32" fillId="0" borderId="0" xfId="0" applyFont="1"/>
    <xf numFmtId="0" fontId="31" fillId="49" borderId="0" xfId="52" applyFill="1" applyAlignment="1" applyProtection="1"/>
    <xf numFmtId="0" fontId="31" fillId="41" borderId="0" xfId="52" applyFill="1" applyAlignment="1" applyProtection="1"/>
    <xf numFmtId="14" fontId="31" fillId="49" borderId="0" xfId="52" applyNumberFormat="1" applyFill="1" applyAlignment="1" applyProtection="1"/>
    <xf numFmtId="14" fontId="0" fillId="0" borderId="0" xfId="0" applyNumberFormat="1" applyFill="1"/>
    <xf numFmtId="0" fontId="55" fillId="0" borderId="0" xfId="0" applyFont="1" applyAlignment="1">
      <alignment horizontal="right"/>
    </xf>
    <xf numFmtId="43" fontId="27" fillId="0" borderId="0" xfId="1" applyFont="1" applyAlignment="1">
      <alignment horizontal="right"/>
    </xf>
    <xf numFmtId="164" fontId="0" fillId="35" borderId="0" xfId="1" applyNumberFormat="1" applyFont="1" applyFill="1"/>
    <xf numFmtId="164" fontId="22" fillId="35" borderId="0" xfId="1" applyNumberFormat="1" applyFont="1" applyFill="1"/>
    <xf numFmtId="164" fontId="56" fillId="35" borderId="0" xfId="1" applyNumberFormat="1" applyFont="1" applyFill="1"/>
    <xf numFmtId="0" fontId="22" fillId="37" borderId="0" xfId="0" applyFont="1" applyFill="1"/>
    <xf numFmtId="0" fontId="22" fillId="38" borderId="0" xfId="0" applyFont="1" applyFill="1"/>
    <xf numFmtId="0" fontId="22" fillId="37" borderId="0" xfId="0" applyFont="1" applyFill="1" applyAlignment="1">
      <alignment vertical="top"/>
    </xf>
    <xf numFmtId="0" fontId="22" fillId="38" borderId="0" xfId="0" applyFont="1" applyFill="1" applyAlignment="1">
      <alignment horizontal="left" vertical="center"/>
    </xf>
    <xf numFmtId="14" fontId="0" fillId="42" borderId="0" xfId="0" applyNumberFormat="1" applyFill="1"/>
    <xf numFmtId="0" fontId="22" fillId="38" borderId="0" xfId="0" applyFont="1" applyFill="1" applyAlignment="1">
      <alignment horizontal="left"/>
    </xf>
    <xf numFmtId="43" fontId="22" fillId="49" borderId="0" xfId="1" applyFont="1" applyFill="1"/>
    <xf numFmtId="164" fontId="22" fillId="49" borderId="0" xfId="1" applyNumberFormat="1" applyFont="1" applyFill="1"/>
    <xf numFmtId="164" fontId="56" fillId="49" borderId="0" xfId="1" applyNumberFormat="1" applyFont="1" applyFill="1"/>
    <xf numFmtId="164" fontId="0" fillId="49" borderId="0" xfId="1" applyNumberFormat="1" applyFont="1" applyFill="1"/>
    <xf numFmtId="49" fontId="0" fillId="49" borderId="0" xfId="1" applyNumberFormat="1" applyFont="1" applyFill="1"/>
    <xf numFmtId="0" fontId="22" fillId="49" borderId="0" xfId="0" applyFont="1" applyFill="1" applyAlignment="1">
      <alignment vertical="top"/>
    </xf>
    <xf numFmtId="0" fontId="22" fillId="49" borderId="0" xfId="0" applyFont="1" applyFill="1" applyAlignment="1">
      <alignment horizontal="left" vertical="center"/>
    </xf>
    <xf numFmtId="0" fontId="22" fillId="49" borderId="0" xfId="0" applyFont="1" applyFill="1" applyAlignment="1">
      <alignment horizontal="left"/>
    </xf>
    <xf numFmtId="0" fontId="22" fillId="49" borderId="0" xfId="0" applyFont="1" applyFill="1"/>
    <xf numFmtId="14" fontId="0" fillId="38" borderId="0" xfId="0" applyNumberFormat="1" applyFill="1"/>
    <xf numFmtId="43" fontId="0" fillId="38" borderId="0" xfId="1" applyFont="1" applyFill="1"/>
    <xf numFmtId="14" fontId="0" fillId="43" borderId="0" xfId="0" applyNumberFormat="1" applyFill="1"/>
  </cellXfs>
  <cellStyles count="54">
    <cellStyle name="20% - Accent1 2" xfId="4"/>
    <cellStyle name="20% - Accent2 2" xfId="5"/>
    <cellStyle name="20% - Accent3 2" xfId="6"/>
    <cellStyle name="20% - Accent4 2" xfId="7"/>
    <cellStyle name="20% - Accent5 2" xfId="8"/>
    <cellStyle name="20% - Accent6 2" xfId="9"/>
    <cellStyle name="40% - Accent1 2" xfId="10"/>
    <cellStyle name="40% - Accent2 2" xfId="11"/>
    <cellStyle name="40% - Accent3 2" xfId="12"/>
    <cellStyle name="40% - Accent4 2" xfId="13"/>
    <cellStyle name="40% - Accent5 2" xfId="14"/>
    <cellStyle name="40% - Accent6 2" xfId="15"/>
    <cellStyle name="60% - Accent1 2" xfId="16"/>
    <cellStyle name="60% - Accent2 2" xfId="17"/>
    <cellStyle name="60% - Accent3 2" xfId="18"/>
    <cellStyle name="60% - Accent4 2" xfId="19"/>
    <cellStyle name="60% - Accent5 2" xfId="20"/>
    <cellStyle name="60% - Accent6 2" xfId="21"/>
    <cellStyle name="Accent1 2" xfId="22"/>
    <cellStyle name="Accent2 2" xfId="23"/>
    <cellStyle name="Accent3 2" xfId="24"/>
    <cellStyle name="Accent4 2" xfId="25"/>
    <cellStyle name="Accent5 2" xfId="26"/>
    <cellStyle name="Accent6 2" xfId="27"/>
    <cellStyle name="Bad 2" xfId="28"/>
    <cellStyle name="Calculation 2" xfId="29"/>
    <cellStyle name="Check Cell 2" xfId="30"/>
    <cellStyle name="Comma" xfId="1" builtinId="3"/>
    <cellStyle name="Comma 2" xfId="31"/>
    <cellStyle name="Comma 2 2" xfId="2"/>
    <cellStyle name="Comma 3" xfId="32"/>
    <cellStyle name="Excel Built-in Normal" xfId="33"/>
    <cellStyle name="Explanatory Text 2" xfId="34"/>
    <cellStyle name="Good 2" xfId="35"/>
    <cellStyle name="Heading 1 2" xfId="36"/>
    <cellStyle name="Heading 2 2" xfId="37"/>
    <cellStyle name="Heading 3 2" xfId="38"/>
    <cellStyle name="Heading 4 2" xfId="39"/>
    <cellStyle name="Hyperlink" xfId="52" builtinId="8"/>
    <cellStyle name="Input 2" xfId="40"/>
    <cellStyle name="Linked Cell 2" xfId="41"/>
    <cellStyle name="Neutral 2" xfId="42"/>
    <cellStyle name="Normal" xfId="0" builtinId="0"/>
    <cellStyle name="Normal 2" xfId="43"/>
    <cellStyle name="Normal 3" xfId="44"/>
    <cellStyle name="Normal 3 3" xfId="45"/>
    <cellStyle name="Normal 4" xfId="46"/>
    <cellStyle name="Normal 5" xfId="47"/>
    <cellStyle name="Normal 6" xfId="3"/>
    <cellStyle name="Note 2" xfId="48"/>
    <cellStyle name="Output 2" xfId="49"/>
    <cellStyle name="Percent" xfId="53" builtinId="5"/>
    <cellStyle name="Total 2" xfId="50"/>
    <cellStyle name="Warning Text 2" xfId="51"/>
  </cellStyles>
  <dxfs count="605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5" formatCode="_(* #,##0.00_);_(* \(#,##0.00\);_(* &quot;-&quot;??_);_(@_)"/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5" formatCode="_(* #,##0.00_);_(* \(#,##0.0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5" formatCode="_(* #,##0.00_);_(* \(#,##0.0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5" formatCode="_(* #,##0.00_);_(* \(#,##0.00\);_(* &quot;-&quot;??_);_(@_)"/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FFF00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 patternType="solid"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59999389629810485"/>
        </patternFill>
      </fill>
    </dxf>
    <dxf>
      <font>
        <strike val="0"/>
      </font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trike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trike val="0"/>
      </font>
    </dxf>
    <dxf>
      <font>
        <strike val="0"/>
      </font>
    </dxf>
    <dxf>
      <font>
        <strike val="0"/>
      </font>
    </dxf>
    <dxf>
      <font>
        <strike/>
      </font>
    </dxf>
    <dxf>
      <font>
        <strike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2" tint="-9.9978637043366805E-2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u val="singleAccounting"/>
      </font>
    </dxf>
    <dxf>
      <font>
        <b/>
      </font>
    </dxf>
    <dxf>
      <font>
        <u val="singleAccounting"/>
      </font>
    </dxf>
    <dxf>
      <font>
        <b/>
      </font>
    </dxf>
    <dxf>
      <font>
        <u val="singleAccounting"/>
      </font>
    </dxf>
    <dxf>
      <font>
        <b/>
      </font>
    </dxf>
    <dxf>
      <font>
        <u val="singleAccounting"/>
      </font>
    </dxf>
    <dxf>
      <font>
        <b/>
      </font>
    </dxf>
    <dxf>
      <fill>
        <patternFill patternType="solid">
          <bgColor rgb="FFFFFFCC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rgb="FFFF0000"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rgb="FFFFFFCC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strike val="0"/>
      </font>
    </dxf>
    <dxf>
      <font>
        <strike/>
      </font>
    </dxf>
    <dxf>
      <font>
        <strike/>
      </font>
      <fill>
        <patternFill>
          <bgColor indexed="64"/>
        </patternFill>
      </fill>
    </dxf>
    <dxf>
      <font>
        <strike/>
      </font>
      <fill>
        <patternFill>
          <bgColor indexed="6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>
          <bgColor indexed="6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>
          <bgColor indexed="64"/>
        </patternFill>
      </fill>
    </dxf>
    <dxf>
      <font>
        <strike val="0"/>
      </font>
    </dxf>
    <dxf>
      <font>
        <strike val="0"/>
      </font>
    </dxf>
    <dxf>
      <fill>
        <patternFill>
          <bgColor rgb="FFFFFF00"/>
        </patternFill>
      </fill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ont>
        <strike/>
      </font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numFmt numFmtId="35" formatCode="_(* #,##0.00_);_(* \(#,##0.00\);_(* &quot;-&quot;??_);_(@_)"/>
      <fill>
        <patternFill patternType="solid">
          <fgColor indexed="64"/>
          <bgColor theme="7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font>
        <u val="none"/>
      </font>
    </dxf>
    <dxf>
      <font>
        <b val="0"/>
      </font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ont>
        <b/>
        <u val="singleAccounting"/>
      </font>
    </dxf>
    <dxf>
      <font>
        <b/>
        <u val="singleAccounting"/>
      </font>
    </dxf>
    <dxf>
      <font>
        <u val="singleAccounting"/>
      </font>
    </dxf>
    <dxf>
      <font>
        <b/>
      </font>
    </dxf>
    <dxf>
      <font>
        <u val="singleAccounting"/>
      </font>
    </dxf>
    <dxf>
      <font>
        <u val="singleAccounting"/>
      </font>
    </dxf>
    <dxf>
      <font>
        <b/>
      </font>
    </dxf>
    <dxf>
      <font>
        <b/>
      </font>
    </dxf>
    <dxf>
      <font>
        <color rgb="FFFF0000"/>
      </font>
    </dxf>
    <dxf>
      <font>
        <u val="singleAccounting"/>
      </font>
    </dxf>
    <dxf>
      <font>
        <b/>
      </font>
    </dxf>
    <dxf>
      <font>
        <u val="singleAccounting"/>
      </font>
    </dxf>
    <dxf>
      <font>
        <b/>
      </font>
    </dxf>
    <dxf>
      <font>
        <u val="singleAccounting"/>
      </font>
    </dxf>
    <dxf>
      <font>
        <u val="singleAccounting"/>
      </font>
    </dxf>
    <dxf>
      <font>
        <b/>
      </font>
    </dxf>
    <dxf>
      <font>
        <b/>
      </font>
    </dxf>
    <dxf>
      <font>
        <u val="singleAccounting"/>
      </font>
    </dxf>
    <dxf>
      <font>
        <u val="singleAccounting"/>
      </font>
    </dxf>
    <dxf>
      <font>
        <b/>
      </font>
    </dxf>
    <dxf>
      <font>
        <b/>
      </font>
    </dxf>
    <dxf>
      <font>
        <u val="singleAccounting"/>
      </font>
    </dxf>
    <dxf>
      <font>
        <b/>
      </font>
    </dxf>
    <dxf>
      <font>
        <u val="singleAccounting"/>
      </font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3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ont>
        <condense val="0"/>
        <extend val="0"/>
        <color rgb="FF006100"/>
      </font>
      <fill>
        <patternFill>
          <bgColor rgb="FFC6EFCE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theme="6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5" formatCode="_(* #,##0.00_);_(* \(#,##0.00\);_(* &quot;-&quot;??_);_(@_)"/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fill>
        <patternFill patternType="solid">
          <bgColor theme="8" tint="0.59999389629810485"/>
        </patternFill>
      </fill>
    </dxf>
    <dxf>
      <numFmt numFmtId="35" formatCode="_(* #,##0.00_);_(* \(#,##0.00\);_(* &quot;-&quot;??_);_(@_)"/>
    </dxf>
    <dxf>
      <fill>
        <patternFill patternType="solid">
          <bgColor theme="6" tint="0.599993896298104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9" defaultPivotStyle="PivotStyleLight16"/>
  <colors>
    <mruColors>
      <color rgb="FF3333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pivotCacheDefinition" Target="pivotCache/pivotCacheDefinition1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8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2009-2015%20Re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AMEX_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BofA%20and%20HSBC_2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ZoHo%20Invoice_2015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PayPal_2015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6%20Monthly%20Financials/01.%20Jan/Perzov%20Production%20Payabl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Amazon%20Seller_20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Amazon%20Vendor%20USA_201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eBay_201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Volusion_2015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Authorize.net_201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lya_DeanTyler/Documents/Master%20Files/2015%20Monthly%20Financials/FY/MyTimeStation_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11"/>
      <sheetName val="403"/>
      <sheetName val="413"/>
      <sheetName val="419"/>
    </sheetNames>
    <sheetDataSet>
      <sheetData sheetId="0"/>
      <sheetData sheetId="1"/>
      <sheetData sheetId="2"/>
      <sheetData sheetId="3">
        <row r="9">
          <cell r="H9">
            <v>-2736</v>
          </cell>
        </row>
        <row r="10">
          <cell r="H10">
            <v>-10747.41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C PL"/>
      <sheetName val="FIX"/>
      <sheetName val="AP JE's"/>
      <sheetName val="Bad Debts JE"/>
      <sheetName val="LLC BS by mo"/>
      <sheetName val="INC BS by mo"/>
      <sheetName val="09-15 BS"/>
      <sheetName val="09-15 TOTAL PL"/>
      <sheetName val="2015 9319"/>
      <sheetName val="Expense Details (2)"/>
      <sheetName val="Expense Details"/>
      <sheetName val="trans"/>
      <sheetName val="Consulting"/>
      <sheetName val="Payroll Related"/>
      <sheetName val="reference"/>
      <sheetName val="NOTE &amp; PAY Flag"/>
      <sheetName val="Kristina"/>
      <sheetName val="IMU Analysis"/>
      <sheetName val="IMU Analysis (000s)"/>
      <sheetName val="Sheet3"/>
      <sheetName val="2015 AP"/>
      <sheetName val="AP"/>
      <sheetName val="Sheet1"/>
      <sheetName val="Sheet2"/>
      <sheetName val="Dave"/>
      <sheetName val="2013 Reclass"/>
      <sheetName val="Ilya, Maryna, Proteus"/>
      <sheetName val="09-15 INC PL"/>
      <sheetName val="09-15 LLC PL"/>
      <sheetName val="COGS Acct Adj 2012"/>
      <sheetName val="2013 COGS"/>
      <sheetName val="LLC BS old"/>
      <sheetName val="INC BS old"/>
      <sheetName val="old LLC JE"/>
    </sheetNames>
    <sheetDataSet>
      <sheetData sheetId="0"/>
      <sheetData sheetId="1"/>
      <sheetData sheetId="2"/>
      <sheetData sheetId="3"/>
      <sheetData sheetId="4"/>
      <sheetData sheetId="5">
        <row r="9">
          <cell r="CA9">
            <v>6461</v>
          </cell>
          <cell r="CB9">
            <v>5182.92</v>
          </cell>
          <cell r="CC9">
            <v>16111.26</v>
          </cell>
          <cell r="CD9">
            <v>-16551.080000000002</v>
          </cell>
          <cell r="CE9">
            <v>3787.7400000000002</v>
          </cell>
          <cell r="CF9">
            <v>3227.8700000000003</v>
          </cell>
          <cell r="CG9">
            <v>2424.8900000000003</v>
          </cell>
          <cell r="CH9">
            <v>2451.08</v>
          </cell>
          <cell r="CI9">
            <v>7179.59</v>
          </cell>
          <cell r="CJ9">
            <v>22316.260000000002</v>
          </cell>
          <cell r="CK9">
            <v>42449.93</v>
          </cell>
          <cell r="CL9">
            <v>42449.93</v>
          </cell>
        </row>
      </sheetData>
      <sheetData sheetId="6">
        <row r="8">
          <cell r="AD8">
            <v>125.99000000000001</v>
          </cell>
        </row>
        <row r="9">
          <cell r="AD9">
            <v>-6.05</v>
          </cell>
        </row>
        <row r="11">
          <cell r="AD11">
            <v>50</v>
          </cell>
        </row>
        <row r="12">
          <cell r="AD12">
            <v>806.97999999999979</v>
          </cell>
        </row>
        <row r="13">
          <cell r="AD13">
            <v>160</v>
          </cell>
        </row>
        <row r="14">
          <cell r="AD14">
            <v>42449.93</v>
          </cell>
        </row>
        <row r="15">
          <cell r="AD15">
            <v>135.83000000000001</v>
          </cell>
        </row>
        <row r="35">
          <cell r="AD35">
            <v>14704.04</v>
          </cell>
        </row>
        <row r="36">
          <cell r="AD36">
            <v>32407.88</v>
          </cell>
        </row>
        <row r="37">
          <cell r="AD37">
            <v>13034.28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ference"/>
      <sheetName val="Ratners"/>
      <sheetName val="AMEX CC"/>
      <sheetName val="Amazon in CC"/>
      <sheetName val="Upwork in AMEX"/>
      <sheetName val="Amazon Purch in AMEX JE"/>
      <sheetName val="Rewards"/>
      <sheetName val="CALL LOOK INTO"/>
      <sheetName val="ASSIGN"/>
      <sheetName val="DT Payable in AMEX"/>
    </sheetNames>
    <sheetDataSet>
      <sheetData sheetId="0"/>
      <sheetData sheetId="1"/>
      <sheetData sheetId="2"/>
      <sheetData sheetId="3">
        <row r="1">
          <cell r="F1">
            <v>25790.449999999939</v>
          </cell>
        </row>
        <row r="10">
          <cell r="F10">
            <v>19658.07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ts"/>
      <sheetName val="SALES"/>
      <sheetName val="Sales Revenue"/>
      <sheetName val="1. BofA 9306 (INC)"/>
      <sheetName val="2. BofA 9319 (INC)"/>
      <sheetName val="3. BofA 9607 (INC)"/>
      <sheetName val="4. BofA CC (INC)"/>
      <sheetName val="reference"/>
      <sheetName val="5. BofA 0592 (LLC)"/>
      <sheetName val="6. BofA CC (LLC)"/>
      <sheetName val="7. HSBC (LLC)"/>
      <sheetName val="CAD FX"/>
      <sheetName val="8. BofA 7593 (LLC)"/>
      <sheetName val="9. BofA 7603 (LLC)"/>
      <sheetName val="Cards"/>
    </sheetNames>
    <sheetDataSet>
      <sheetData sheetId="0"/>
      <sheetData sheetId="1"/>
      <sheetData sheetId="2"/>
      <sheetData sheetId="3">
        <row r="7">
          <cell r="C7">
            <v>29.15</v>
          </cell>
        </row>
      </sheetData>
      <sheetData sheetId="4">
        <row r="7">
          <cell r="C7">
            <v>15797.04</v>
          </cell>
        </row>
      </sheetData>
      <sheetData sheetId="5">
        <row r="7">
          <cell r="C7">
            <v>631.82000000000005</v>
          </cell>
        </row>
      </sheetData>
      <sheetData sheetId="6">
        <row r="8">
          <cell r="F8">
            <v>13625.96</v>
          </cell>
        </row>
      </sheetData>
      <sheetData sheetId="7"/>
      <sheetData sheetId="8">
        <row r="6">
          <cell r="C6">
            <v>350.4</v>
          </cell>
        </row>
      </sheetData>
      <sheetData sheetId="9">
        <row r="8">
          <cell r="F8">
            <v>30157.269999999997</v>
          </cell>
        </row>
      </sheetData>
      <sheetData sheetId="10">
        <row r="6">
          <cell r="C6">
            <v>370.26999999999953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 method"/>
      <sheetName val="Payments Received"/>
      <sheetName val="Sheet1"/>
      <sheetName val="Invoice Details"/>
      <sheetName val="Credit Notes"/>
      <sheetName val="LLC COGS"/>
      <sheetName val="INC COGS"/>
      <sheetName val="IMU %"/>
      <sheetName val="Sales &amp; COGS Items"/>
      <sheetName val="Item List"/>
      <sheetName val="UPC Master"/>
      <sheetName val="Listing"/>
      <sheetName val="Bundles"/>
      <sheetName val="COGS Summary"/>
      <sheetName val="missing invoices"/>
      <sheetName val="Log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0">
          <cell r="J20">
            <v>1</v>
          </cell>
          <cell r="K20">
            <v>343.43000000000006</v>
          </cell>
          <cell r="L20">
            <v>5304.36</v>
          </cell>
          <cell r="M20">
            <v>6.4744851405259082E-2</v>
          </cell>
        </row>
        <row r="21">
          <cell r="J21">
            <v>2</v>
          </cell>
          <cell r="K21">
            <v>242.28</v>
          </cell>
          <cell r="L21">
            <v>4315.2999999999993</v>
          </cell>
          <cell r="M21">
            <v>5.6144416378930792E-2</v>
          </cell>
        </row>
        <row r="22">
          <cell r="J22">
            <v>3</v>
          </cell>
          <cell r="K22">
            <v>541.68000000000006</v>
          </cell>
          <cell r="L22">
            <v>8601.8299999999981</v>
          </cell>
          <cell r="M22">
            <v>6.2972646518240902E-2</v>
          </cell>
        </row>
        <row r="23">
          <cell r="J23">
            <v>4</v>
          </cell>
          <cell r="K23">
            <v>807.01</v>
          </cell>
          <cell r="L23">
            <v>5310.3499999999985</v>
          </cell>
          <cell r="M23">
            <v>0.15196926756240176</v>
          </cell>
        </row>
        <row r="24">
          <cell r="J24">
            <v>5</v>
          </cell>
          <cell r="K24">
            <v>490.08</v>
          </cell>
          <cell r="L24">
            <v>5142.4300000000012</v>
          </cell>
          <cell r="M24">
            <v>9.5301248631483537E-2</v>
          </cell>
        </row>
        <row r="25">
          <cell r="J25">
            <v>6</v>
          </cell>
          <cell r="K25">
            <v>964.93</v>
          </cell>
          <cell r="L25">
            <v>4177.4199999999992</v>
          </cell>
          <cell r="M25">
            <v>0.23098706857342574</v>
          </cell>
        </row>
        <row r="26">
          <cell r="J26">
            <v>7</v>
          </cell>
          <cell r="K26">
            <v>560.23</v>
          </cell>
          <cell r="L26">
            <v>4186.4199999999992</v>
          </cell>
          <cell r="M26">
            <v>0.13382078243463391</v>
          </cell>
        </row>
        <row r="27">
          <cell r="J27">
            <v>8</v>
          </cell>
          <cell r="K27">
            <v>489.40000000000003</v>
          </cell>
          <cell r="L27">
            <v>6500.0999999999995</v>
          </cell>
          <cell r="M27">
            <v>7.5291149366932833E-2</v>
          </cell>
        </row>
        <row r="28">
          <cell r="J28">
            <v>9</v>
          </cell>
          <cell r="K28">
            <v>214.85000000000002</v>
          </cell>
          <cell r="L28">
            <v>2124.4800000000005</v>
          </cell>
          <cell r="M28">
            <v>0.1011306296128935</v>
          </cell>
        </row>
        <row r="29">
          <cell r="J29">
            <v>10</v>
          </cell>
          <cell r="K29">
            <v>394.29</v>
          </cell>
          <cell r="L29">
            <v>3591.4800000000005</v>
          </cell>
          <cell r="M29">
            <v>0.10978482408366466</v>
          </cell>
        </row>
        <row r="30">
          <cell r="J30">
            <v>11</v>
          </cell>
          <cell r="K30">
            <v>292.75</v>
          </cell>
          <cell r="L30">
            <v>4673.5399999999981</v>
          </cell>
          <cell r="M30">
            <v>6.2639883257659096E-2</v>
          </cell>
        </row>
        <row r="31">
          <cell r="J31">
            <v>12</v>
          </cell>
          <cell r="K31">
            <v>262.54000000000002</v>
          </cell>
          <cell r="L31">
            <v>11134.730000000007</v>
          </cell>
          <cell r="M31">
            <v>2.3578479226707773E-2</v>
          </cell>
        </row>
        <row r="32">
          <cell r="J32"/>
          <cell r="K32">
            <v>5603.47</v>
          </cell>
          <cell r="L32">
            <v>65062.44</v>
          </cell>
          <cell r="M32">
            <v>8.6124498251218373E-2</v>
          </cell>
        </row>
        <row r="33">
          <cell r="J33"/>
          <cell r="K33">
            <v>15032.370000000004</v>
          </cell>
          <cell r="L33">
            <v>163433.66</v>
          </cell>
          <cell r="M33">
            <v>9.1978421091469184E-2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ities"/>
      <sheetName val="Mo. Summary"/>
      <sheetName val="qb"/>
      <sheetName val="LLC Expenses"/>
      <sheetName val="LLC Sales"/>
      <sheetName val="INC Sales"/>
      <sheetName val="INC Expenses"/>
      <sheetName val="INC ALL"/>
      <sheetName val="INC 1099"/>
      <sheetName val="LLC 1099"/>
      <sheetName val="LLC"/>
      <sheetName val="by mo"/>
      <sheetName val="reference"/>
      <sheetName val="INC"/>
      <sheetName val="2015 bank"/>
      <sheetName val="2014 bank"/>
      <sheetName val="Item Lists"/>
      <sheetName val="accts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01.16"/>
      <sheetName val="02.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G5" t="str">
            <v>176.61</v>
          </cell>
        </row>
      </sheetData>
      <sheetData sheetId="11"/>
      <sheetData sheetId="12"/>
      <sheetData sheetId="13">
        <row r="5">
          <cell r="G5" t="str">
            <v>433.56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 BofA"/>
      <sheetName val="Bank Transfers"/>
      <sheetName val="Historical Payments"/>
      <sheetName val="Payment Summary"/>
      <sheetName val="Belarus Orders &amp; Payments"/>
      <sheetName val="D&amp;T BALANCE 2015 Belarus"/>
      <sheetName val="Israel Orders &amp; Payments"/>
      <sheetName val="From June 2013"/>
      <sheetName val="Shipping Payment Details"/>
      <sheetName val="Order Payment Details"/>
      <sheetName val="Israel Shipping New"/>
      <sheetName val="Israel Shipping"/>
      <sheetName val="Israel In Trans Amazon"/>
      <sheetName val="Israel In Trans Not Amazon"/>
      <sheetName val="PO'S"/>
      <sheetName val="Israel Stopped"/>
      <sheetName val="D&amp;T BALANCE 2012-14 Belarus"/>
      <sheetName val="PO's not in System"/>
      <sheetName val="Belarus Already Ordered"/>
    </sheetNames>
    <sheetDataSet>
      <sheetData sheetId="0"/>
      <sheetData sheetId="1"/>
      <sheetData sheetId="2"/>
      <sheetData sheetId="3">
        <row r="5">
          <cell r="O5">
            <v>12625.290000000005</v>
          </cell>
          <cell r="P5">
            <v>15958.549999999997</v>
          </cell>
          <cell r="Q5">
            <v>12121.13</v>
          </cell>
          <cell r="R5">
            <v>14606.7</v>
          </cell>
          <cell r="S5">
            <v>8368.7300000000032</v>
          </cell>
          <cell r="T5">
            <v>13663.799999999997</v>
          </cell>
          <cell r="U5">
            <v>11558.899999999998</v>
          </cell>
          <cell r="V5">
            <v>7546.5400000000009</v>
          </cell>
          <cell r="W5">
            <v>7816.1499999999978</v>
          </cell>
          <cell r="X5">
            <v>8036.1100000000006</v>
          </cell>
          <cell r="Y5">
            <v>14381.449999999997</v>
          </cell>
          <cell r="Z5">
            <v>6406.829999999999</v>
          </cell>
        </row>
        <row r="6">
          <cell r="O6">
            <v>1164.6600000000001</v>
          </cell>
          <cell r="P6">
            <v>1373.1299999999999</v>
          </cell>
          <cell r="Q6">
            <v>1292</v>
          </cell>
          <cell r="R6">
            <v>1490.82</v>
          </cell>
          <cell r="S6">
            <v>1038.29</v>
          </cell>
          <cell r="T6">
            <v>1149.1499999999999</v>
          </cell>
          <cell r="U6">
            <v>1224.01</v>
          </cell>
          <cell r="V6">
            <v>589.71</v>
          </cell>
          <cell r="W6">
            <v>776.56999999999994</v>
          </cell>
          <cell r="X6">
            <v>843.43000000000006</v>
          </cell>
          <cell r="Y6">
            <v>596.56999999999994</v>
          </cell>
          <cell r="Z6">
            <v>0</v>
          </cell>
        </row>
        <row r="9">
          <cell r="O9">
            <v>0</v>
          </cell>
          <cell r="P9">
            <v>26255.500000000004</v>
          </cell>
          <cell r="Q9">
            <v>0</v>
          </cell>
          <cell r="R9">
            <v>24488.370000000003</v>
          </cell>
          <cell r="S9">
            <v>0</v>
          </cell>
          <cell r="T9">
            <v>31382.999999999996</v>
          </cell>
          <cell r="U9">
            <v>23901.915000000001</v>
          </cell>
          <cell r="V9">
            <v>1013.75</v>
          </cell>
          <cell r="W9">
            <v>20945.799999999996</v>
          </cell>
          <cell r="X9">
            <v>0</v>
          </cell>
          <cell r="Y9">
            <v>0</v>
          </cell>
          <cell r="Z9">
            <v>0</v>
          </cell>
        </row>
        <row r="10">
          <cell r="O10">
            <v>2894.1512607654759</v>
          </cell>
          <cell r="P10">
            <v>3330.0786225895317</v>
          </cell>
          <cell r="Q10">
            <v>0</v>
          </cell>
          <cell r="R10">
            <v>2735.9689660103923</v>
          </cell>
          <cell r="S10">
            <v>0</v>
          </cell>
          <cell r="T10">
            <v>3804.4056047197641</v>
          </cell>
          <cell r="U10">
            <v>2950</v>
          </cell>
          <cell r="V10">
            <v>0</v>
          </cell>
          <cell r="W10">
            <v>3095.76</v>
          </cell>
          <cell r="X10">
            <v>0</v>
          </cell>
          <cell r="Y10">
            <v>0</v>
          </cell>
          <cell r="Z10">
            <v>0</v>
          </cell>
        </row>
        <row r="17">
          <cell r="O17">
            <v>20537.240000000002</v>
          </cell>
          <cell r="P17">
            <v>10805.15</v>
          </cell>
          <cell r="Q17">
            <v>18660.579999999994</v>
          </cell>
          <cell r="R17">
            <v>18744.55</v>
          </cell>
          <cell r="S17">
            <v>5799.9999999999991</v>
          </cell>
          <cell r="T17">
            <v>11449.46</v>
          </cell>
          <cell r="U17">
            <v>19983.429999999997</v>
          </cell>
          <cell r="V17">
            <v>0</v>
          </cell>
          <cell r="W17">
            <v>9000</v>
          </cell>
          <cell r="X17">
            <v>8098.9400000000023</v>
          </cell>
          <cell r="Y17">
            <v>5000.0000000000018</v>
          </cell>
          <cell r="Z17">
            <v>0</v>
          </cell>
        </row>
        <row r="18">
          <cell r="O18">
            <v>1980.1200000000001</v>
          </cell>
          <cell r="P18">
            <v>1074.29</v>
          </cell>
          <cell r="Q18">
            <v>3082.86</v>
          </cell>
          <cell r="R18">
            <v>1268.57</v>
          </cell>
          <cell r="S18">
            <v>5118.8999999999996</v>
          </cell>
          <cell r="T18">
            <v>0</v>
          </cell>
          <cell r="U18">
            <v>1739.9999999999995</v>
          </cell>
          <cell r="V18">
            <v>0</v>
          </cell>
          <cell r="W18">
            <v>0</v>
          </cell>
          <cell r="X18">
            <v>2462.87</v>
          </cell>
          <cell r="Y18">
            <v>0</v>
          </cell>
          <cell r="Z18">
            <v>0</v>
          </cell>
        </row>
        <row r="21">
          <cell r="O21">
            <v>12199.27</v>
          </cell>
          <cell r="P21">
            <v>10300</v>
          </cell>
          <cell r="Q21">
            <v>14293.660000000003</v>
          </cell>
          <cell r="R21">
            <v>31595.199999999997</v>
          </cell>
          <cell r="S21">
            <v>10153.149999999996</v>
          </cell>
          <cell r="T21">
            <v>17976.86</v>
          </cell>
          <cell r="U21">
            <v>8755.31</v>
          </cell>
          <cell r="V21">
            <v>10326.23</v>
          </cell>
          <cell r="W21">
            <v>8994.24</v>
          </cell>
          <cell r="X21">
            <v>7414.1</v>
          </cell>
          <cell r="Y21">
            <v>14999.999999999995</v>
          </cell>
          <cell r="Z21">
            <v>0</v>
          </cell>
        </row>
        <row r="22">
          <cell r="O22">
            <v>2894.1512607654759</v>
          </cell>
          <cell r="P22">
            <v>3330.0786225895317</v>
          </cell>
          <cell r="Q22">
            <v>0</v>
          </cell>
          <cell r="R22">
            <v>2735.9689660103923</v>
          </cell>
          <cell r="S22">
            <v>0</v>
          </cell>
          <cell r="T22">
            <v>3804.4056047197641</v>
          </cell>
          <cell r="U22">
            <v>2950</v>
          </cell>
          <cell r="V22">
            <v>0</v>
          </cell>
          <cell r="W22">
            <v>3095.76</v>
          </cell>
          <cell r="X22">
            <v>0</v>
          </cell>
          <cell r="Y22">
            <v>0</v>
          </cell>
          <cell r="Z22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Sales"/>
      <sheetName val="Sales &amp; Items vs. PMTs"/>
      <sheetName val="Canada"/>
      <sheetName val="Amazon Europe Sold item"/>
      <sheetName val="FX Rates"/>
      <sheetName val="IMU%"/>
      <sheetName val="JE USD"/>
      <sheetName val="Summary USD"/>
      <sheetName val="Summary local currency"/>
      <sheetName val="Jumbo Co"/>
      <sheetName val="coding"/>
      <sheetName val="US - PMT Trans View"/>
      <sheetName val="CA - PMT Trans View"/>
      <sheetName val="UK - PMT Trans View"/>
      <sheetName val="DE - PMT Trans View"/>
      <sheetName val="FR - PMT Trans View"/>
      <sheetName val="JP - PMT Trans View"/>
      <sheetName val="Sheet6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R8">
            <v>-8024.7</v>
          </cell>
          <cell r="S8">
            <v>-7292.09</v>
          </cell>
          <cell r="T8">
            <v>-9057.2800000000007</v>
          </cell>
          <cell r="U8">
            <v>-11810.52</v>
          </cell>
          <cell r="V8">
            <v>-6369.9</v>
          </cell>
          <cell r="W8">
            <v>-7802.59</v>
          </cell>
          <cell r="X8">
            <v>-4949.8100000000004</v>
          </cell>
          <cell r="Y8">
            <v>-6166.51</v>
          </cell>
          <cell r="Z8">
            <v>-8774.42</v>
          </cell>
          <cell r="AA8">
            <v>-8419.7999999999993</v>
          </cell>
        </row>
        <row r="9">
          <cell r="R9">
            <v>-718.01</v>
          </cell>
          <cell r="S9">
            <v>-798.63</v>
          </cell>
          <cell r="T9">
            <v>-1511.49</v>
          </cell>
          <cell r="U9">
            <v>-1713.51</v>
          </cell>
          <cell r="V9">
            <v>-953.57</v>
          </cell>
          <cell r="W9">
            <v>-978.37</v>
          </cell>
          <cell r="X9">
            <v>-630.59</v>
          </cell>
          <cell r="Y9">
            <v>-1026.33</v>
          </cell>
          <cell r="Z9">
            <v>-1434.2</v>
          </cell>
          <cell r="AA9">
            <v>-1508.98</v>
          </cell>
        </row>
        <row r="10">
          <cell r="R10">
            <v>766.35</v>
          </cell>
          <cell r="S10">
            <v>291.83</v>
          </cell>
          <cell r="T10">
            <v>747.88</v>
          </cell>
          <cell r="U10">
            <v>1544.02</v>
          </cell>
          <cell r="V10">
            <v>809.63</v>
          </cell>
          <cell r="W10">
            <v>924.87</v>
          </cell>
          <cell r="X10">
            <v>623.66999999999996</v>
          </cell>
          <cell r="Y10">
            <v>181.99</v>
          </cell>
          <cell r="Z10">
            <v>857.19</v>
          </cell>
          <cell r="AA10">
            <v>881.86</v>
          </cell>
        </row>
        <row r="11"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4">
          <cell r="R14">
            <v>1247.3</v>
          </cell>
          <cell r="S14">
            <v>1131.3900000000001</v>
          </cell>
          <cell r="T14">
            <v>1458.22</v>
          </cell>
          <cell r="U14">
            <v>1693.53</v>
          </cell>
          <cell r="V14">
            <v>977.91</v>
          </cell>
          <cell r="W14">
            <v>1094.5</v>
          </cell>
          <cell r="X14">
            <v>774.23</v>
          </cell>
          <cell r="Y14">
            <v>958.8</v>
          </cell>
          <cell r="Z14">
            <v>1414.71</v>
          </cell>
          <cell r="AA14">
            <v>1263.8399999999999</v>
          </cell>
        </row>
        <row r="15">
          <cell r="R15">
            <v>402.09</v>
          </cell>
          <cell r="S15">
            <v>259.49</v>
          </cell>
          <cell r="T15">
            <v>214.4</v>
          </cell>
          <cell r="U15">
            <v>541.30999999999995</v>
          </cell>
          <cell r="V15">
            <v>205.37</v>
          </cell>
          <cell r="W15">
            <v>316.42</v>
          </cell>
          <cell r="X15">
            <v>215.95</v>
          </cell>
          <cell r="Y15">
            <v>274.62</v>
          </cell>
          <cell r="Z15">
            <v>300.41000000000003</v>
          </cell>
          <cell r="AA15">
            <v>277.47000000000003</v>
          </cell>
        </row>
        <row r="16"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27">
          <cell r="R27">
            <v>-850.2</v>
          </cell>
          <cell r="S27">
            <v>-879.05</v>
          </cell>
          <cell r="T27">
            <v>-885.17</v>
          </cell>
          <cell r="U27">
            <v>-509.22</v>
          </cell>
          <cell r="V27">
            <v>-1652.31</v>
          </cell>
          <cell r="W27">
            <v>-1566.94</v>
          </cell>
          <cell r="X27">
            <v>-289.93</v>
          </cell>
          <cell r="Y27">
            <v>-461.91</v>
          </cell>
          <cell r="Z27">
            <v>-239.31</v>
          </cell>
          <cell r="AA27">
            <v>-1122.1600000000001</v>
          </cell>
        </row>
        <row r="28">
          <cell r="R28">
            <v>-125.65</v>
          </cell>
          <cell r="S28">
            <v>-117.62</v>
          </cell>
          <cell r="T28">
            <v>-219.94</v>
          </cell>
          <cell r="U28">
            <v>-121.37</v>
          </cell>
          <cell r="V28">
            <v>-243.1</v>
          </cell>
          <cell r="W28">
            <v>-355.98</v>
          </cell>
          <cell r="X28">
            <v>-53.94</v>
          </cell>
          <cell r="Y28">
            <v>-153.1</v>
          </cell>
          <cell r="Z28">
            <v>-64.95</v>
          </cell>
          <cell r="AA28">
            <v>-231.15</v>
          </cell>
        </row>
        <row r="29">
          <cell r="R29">
            <v>81.31</v>
          </cell>
          <cell r="S29">
            <v>255.14</v>
          </cell>
          <cell r="T29">
            <v>77.209999999999994</v>
          </cell>
          <cell r="U29">
            <v>48.47</v>
          </cell>
          <cell r="V29">
            <v>107.61</v>
          </cell>
          <cell r="W29">
            <v>660.45</v>
          </cell>
          <cell r="X29">
            <v>90.14</v>
          </cell>
          <cell r="Y29">
            <v>0</v>
          </cell>
          <cell r="Z29">
            <v>0</v>
          </cell>
          <cell r="AA29">
            <v>181.73</v>
          </cell>
        </row>
        <row r="30"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3">
          <cell r="R33">
            <v>168.82</v>
          </cell>
          <cell r="S33">
            <v>141.12</v>
          </cell>
          <cell r="T33">
            <v>159.87</v>
          </cell>
          <cell r="U33">
            <v>87.16</v>
          </cell>
          <cell r="V33">
            <v>271.31</v>
          </cell>
          <cell r="W33">
            <v>275.66000000000003</v>
          </cell>
          <cell r="X33">
            <v>38.86</v>
          </cell>
          <cell r="Y33">
            <v>131.47</v>
          </cell>
          <cell r="Z33">
            <v>64.58</v>
          </cell>
          <cell r="AA33">
            <v>181.34</v>
          </cell>
        </row>
        <row r="34">
          <cell r="R34">
            <v>18.850000000000001</v>
          </cell>
          <cell r="S34">
            <v>17.62</v>
          </cell>
          <cell r="T34">
            <v>32.96</v>
          </cell>
          <cell r="U34">
            <v>18.2</v>
          </cell>
          <cell r="V34">
            <v>36.44</v>
          </cell>
          <cell r="W34">
            <v>53.34</v>
          </cell>
          <cell r="X34">
            <v>8.09</v>
          </cell>
          <cell r="Y34">
            <v>22.94</v>
          </cell>
          <cell r="Z34">
            <v>9.73</v>
          </cell>
          <cell r="AA34">
            <v>34.65</v>
          </cell>
        </row>
        <row r="35"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46">
          <cell r="R46">
            <v>-1536.92</v>
          </cell>
          <cell r="S46">
            <v>-1053.27</v>
          </cell>
          <cell r="T46">
            <v>-1561.5</v>
          </cell>
          <cell r="U46">
            <v>-1070.28</v>
          </cell>
          <cell r="V46">
            <v>-728.94</v>
          </cell>
          <cell r="W46">
            <v>-1370.39</v>
          </cell>
          <cell r="X46">
            <v>-664.64</v>
          </cell>
          <cell r="Y46">
            <v>-671.28</v>
          </cell>
          <cell r="Z46">
            <v>-1230.01</v>
          </cell>
          <cell r="AA46">
            <v>-365.03</v>
          </cell>
        </row>
        <row r="47">
          <cell r="R47">
            <v>-15.91</v>
          </cell>
          <cell r="S47">
            <v>0</v>
          </cell>
          <cell r="T47">
            <v>-17.239999999999998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-7.56</v>
          </cell>
          <cell r="Z47">
            <v>-40</v>
          </cell>
          <cell r="AA47">
            <v>-55.58</v>
          </cell>
        </row>
        <row r="48">
          <cell r="R48">
            <v>0</v>
          </cell>
          <cell r="S48">
            <v>52.27</v>
          </cell>
          <cell r="T48">
            <v>246.05</v>
          </cell>
          <cell r="U48">
            <v>55.41</v>
          </cell>
          <cell r="V48">
            <v>0</v>
          </cell>
          <cell r="W48">
            <v>41.43</v>
          </cell>
          <cell r="X48">
            <v>0</v>
          </cell>
          <cell r="Y48">
            <v>39.119999999999997</v>
          </cell>
          <cell r="Z48">
            <v>135.19</v>
          </cell>
          <cell r="AA48">
            <v>90.89</v>
          </cell>
        </row>
        <row r="49"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2">
          <cell r="R52">
            <v>230.48</v>
          </cell>
          <cell r="S52">
            <v>151.69</v>
          </cell>
          <cell r="T52">
            <v>201.95</v>
          </cell>
          <cell r="U52">
            <v>153.87</v>
          </cell>
          <cell r="V52">
            <v>109.32</v>
          </cell>
          <cell r="W52">
            <v>200.55</v>
          </cell>
          <cell r="X52">
            <v>99.67</v>
          </cell>
          <cell r="Y52">
            <v>95.97</v>
          </cell>
          <cell r="Z52">
            <v>169.5</v>
          </cell>
          <cell r="AA52">
            <v>62.44</v>
          </cell>
        </row>
        <row r="53">
          <cell r="R53">
            <v>2.39</v>
          </cell>
          <cell r="S53">
            <v>0</v>
          </cell>
          <cell r="T53">
            <v>2.59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1.1399999999999999</v>
          </cell>
          <cell r="Z53">
            <v>5.99</v>
          </cell>
          <cell r="AA53">
            <v>8.34</v>
          </cell>
        </row>
        <row r="54"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65">
          <cell r="R65">
            <v>-745.26</v>
          </cell>
          <cell r="S65">
            <v>-364.13</v>
          </cell>
          <cell r="T65">
            <v>-949.06</v>
          </cell>
          <cell r="U65">
            <v>-417.25</v>
          </cell>
          <cell r="V65">
            <v>-606.9</v>
          </cell>
          <cell r="W65">
            <v>-641.71</v>
          </cell>
          <cell r="X65">
            <v>-420.54</v>
          </cell>
          <cell r="Y65">
            <v>-532.66</v>
          </cell>
          <cell r="Z65">
            <v>-540.58000000000004</v>
          </cell>
          <cell r="AA65">
            <v>-351.93</v>
          </cell>
        </row>
        <row r="66">
          <cell r="R66">
            <v>-71.98</v>
          </cell>
          <cell r="S66">
            <v>-27.4</v>
          </cell>
          <cell r="T66">
            <v>-34.6</v>
          </cell>
          <cell r="U66">
            <v>0</v>
          </cell>
          <cell r="V66">
            <v>0</v>
          </cell>
          <cell r="W66">
            <v>-79.34</v>
          </cell>
          <cell r="X66">
            <v>0</v>
          </cell>
          <cell r="Y66">
            <v>-24.57</v>
          </cell>
          <cell r="Z66">
            <v>0</v>
          </cell>
          <cell r="AA66">
            <v>-42.58</v>
          </cell>
        </row>
        <row r="67">
          <cell r="R67">
            <v>0</v>
          </cell>
          <cell r="S67">
            <v>59.1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22.41</v>
          </cell>
          <cell r="Z67">
            <v>104.71</v>
          </cell>
          <cell r="AA67">
            <v>94.18</v>
          </cell>
        </row>
        <row r="68"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71">
          <cell r="R71">
            <v>111.79</v>
          </cell>
          <cell r="S71">
            <v>47.54</v>
          </cell>
          <cell r="T71">
            <v>142.37</v>
          </cell>
          <cell r="U71">
            <v>62.6</v>
          </cell>
          <cell r="V71">
            <v>91.05</v>
          </cell>
          <cell r="W71">
            <v>96.26</v>
          </cell>
          <cell r="X71">
            <v>63.08</v>
          </cell>
          <cell r="Y71">
            <v>77.209999999999994</v>
          </cell>
          <cell r="Z71">
            <v>68.53</v>
          </cell>
          <cell r="AA71">
            <v>41.49</v>
          </cell>
        </row>
        <row r="72">
          <cell r="R72">
            <v>10.8</v>
          </cell>
          <cell r="S72">
            <v>4.12</v>
          </cell>
          <cell r="T72">
            <v>5.18</v>
          </cell>
          <cell r="U72">
            <v>0</v>
          </cell>
          <cell r="V72">
            <v>0</v>
          </cell>
          <cell r="W72">
            <v>11.9</v>
          </cell>
          <cell r="X72">
            <v>0</v>
          </cell>
          <cell r="Y72">
            <v>3.68</v>
          </cell>
          <cell r="Z72">
            <v>0</v>
          </cell>
          <cell r="AA72">
            <v>6.39</v>
          </cell>
        </row>
        <row r="73"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84">
          <cell r="R84">
            <v>0</v>
          </cell>
          <cell r="S84">
            <v>-1679.02</v>
          </cell>
          <cell r="T84">
            <v>0</v>
          </cell>
          <cell r="U84">
            <v>0</v>
          </cell>
          <cell r="V84">
            <v>-1106.21</v>
          </cell>
          <cell r="W84">
            <v>0</v>
          </cell>
          <cell r="X84">
            <v>0</v>
          </cell>
          <cell r="Y84">
            <v>0</v>
          </cell>
          <cell r="Z84">
            <v>-1530.75</v>
          </cell>
          <cell r="AA84">
            <v>0</v>
          </cell>
        </row>
        <row r="85">
          <cell r="R85">
            <v>0</v>
          </cell>
          <cell r="S85">
            <v>-294.18</v>
          </cell>
          <cell r="T85">
            <v>0</v>
          </cell>
          <cell r="U85">
            <v>0</v>
          </cell>
          <cell r="V85">
            <v>-193.82</v>
          </cell>
          <cell r="W85">
            <v>0</v>
          </cell>
          <cell r="X85">
            <v>0</v>
          </cell>
          <cell r="Y85">
            <v>0</v>
          </cell>
          <cell r="Z85">
            <v>-268.2</v>
          </cell>
          <cell r="AA85">
            <v>0</v>
          </cell>
        </row>
        <row r="86">
          <cell r="R86">
            <v>0</v>
          </cell>
          <cell r="S86">
            <v>112.09</v>
          </cell>
          <cell r="T86">
            <v>0</v>
          </cell>
          <cell r="U86">
            <v>0</v>
          </cell>
          <cell r="V86">
            <v>73.849999999999994</v>
          </cell>
          <cell r="W86">
            <v>0</v>
          </cell>
          <cell r="X86">
            <v>0</v>
          </cell>
          <cell r="Y86">
            <v>0</v>
          </cell>
          <cell r="Z86">
            <v>102.19</v>
          </cell>
          <cell r="AA86">
            <v>0</v>
          </cell>
        </row>
        <row r="87"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90">
          <cell r="R90">
            <v>0</v>
          </cell>
          <cell r="S90">
            <v>378</v>
          </cell>
          <cell r="T90">
            <v>0</v>
          </cell>
          <cell r="U90">
            <v>0</v>
          </cell>
          <cell r="V90">
            <v>249.04</v>
          </cell>
          <cell r="W90">
            <v>0</v>
          </cell>
          <cell r="X90">
            <v>0</v>
          </cell>
          <cell r="Y90">
            <v>0</v>
          </cell>
          <cell r="Z90">
            <v>344.62</v>
          </cell>
          <cell r="AA90">
            <v>0</v>
          </cell>
        </row>
        <row r="91">
          <cell r="R91">
            <v>0</v>
          </cell>
          <cell r="S91">
            <v>29.3</v>
          </cell>
          <cell r="T91">
            <v>0</v>
          </cell>
          <cell r="U91">
            <v>0</v>
          </cell>
          <cell r="V91">
            <v>19.3</v>
          </cell>
          <cell r="W91">
            <v>0</v>
          </cell>
          <cell r="X91">
            <v>0</v>
          </cell>
          <cell r="Y91">
            <v>0</v>
          </cell>
          <cell r="Z91">
            <v>26.71</v>
          </cell>
          <cell r="AA91">
            <v>0</v>
          </cell>
        </row>
        <row r="92"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7">
          <cell r="R97">
            <v>0</v>
          </cell>
          <cell r="S97">
            <v>54.62</v>
          </cell>
          <cell r="T97">
            <v>0</v>
          </cell>
          <cell r="U97">
            <v>0</v>
          </cell>
          <cell r="V97">
            <v>35.979999999999997</v>
          </cell>
          <cell r="W97">
            <v>0</v>
          </cell>
          <cell r="X97">
            <v>0</v>
          </cell>
          <cell r="Y97">
            <v>0</v>
          </cell>
          <cell r="Z97">
            <v>49.79</v>
          </cell>
          <cell r="AA97">
            <v>0</v>
          </cell>
        </row>
        <row r="98">
          <cell r="R98">
            <v>0</v>
          </cell>
          <cell r="S98">
            <v>65.14</v>
          </cell>
          <cell r="T98">
            <v>0</v>
          </cell>
          <cell r="U98">
            <v>0</v>
          </cell>
          <cell r="V98">
            <v>42.92</v>
          </cell>
          <cell r="W98">
            <v>0</v>
          </cell>
          <cell r="X98">
            <v>0</v>
          </cell>
          <cell r="Y98">
            <v>0</v>
          </cell>
          <cell r="Z98">
            <v>59.39</v>
          </cell>
          <cell r="AA98">
            <v>0</v>
          </cell>
        </row>
        <row r="99"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9">
          <cell r="R109">
            <v>-649.9</v>
          </cell>
          <cell r="S109">
            <v>-371.44</v>
          </cell>
          <cell r="T109">
            <v>-800.37</v>
          </cell>
          <cell r="U109">
            <v>-1090.1300000000001</v>
          </cell>
          <cell r="V109">
            <v>-443.87</v>
          </cell>
          <cell r="W109">
            <v>-595.25</v>
          </cell>
          <cell r="X109">
            <v>-233.6</v>
          </cell>
          <cell r="Y109">
            <v>-753.17</v>
          </cell>
          <cell r="Z109">
            <v>8.64</v>
          </cell>
          <cell r="AA109">
            <v>-88.15</v>
          </cell>
        </row>
        <row r="110">
          <cell r="R110">
            <v>0</v>
          </cell>
          <cell r="S110">
            <v>-7.63</v>
          </cell>
          <cell r="T110">
            <v>-7.64</v>
          </cell>
          <cell r="U110">
            <v>-9.75</v>
          </cell>
          <cell r="V110">
            <v>0</v>
          </cell>
          <cell r="W110">
            <v>-22.69</v>
          </cell>
          <cell r="X110">
            <v>-15.68</v>
          </cell>
          <cell r="Y110">
            <v>-36.6</v>
          </cell>
          <cell r="Z110">
            <v>-2.67</v>
          </cell>
          <cell r="AA110">
            <v>-47.17</v>
          </cell>
        </row>
        <row r="111">
          <cell r="R111">
            <v>0</v>
          </cell>
          <cell r="S111">
            <v>92.5</v>
          </cell>
          <cell r="T111">
            <v>0</v>
          </cell>
          <cell r="U111">
            <v>92.7</v>
          </cell>
          <cell r="V111">
            <v>8.83</v>
          </cell>
          <cell r="W111">
            <v>0</v>
          </cell>
          <cell r="X111">
            <v>0</v>
          </cell>
          <cell r="Y111">
            <v>0</v>
          </cell>
          <cell r="Z111">
            <v>-23.36</v>
          </cell>
          <cell r="AA111">
            <v>0</v>
          </cell>
        </row>
        <row r="112"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5">
          <cell r="R115">
            <v>164.04</v>
          </cell>
          <cell r="S115">
            <v>91.49</v>
          </cell>
          <cell r="T115">
            <v>158.82</v>
          </cell>
          <cell r="U115">
            <v>195.97</v>
          </cell>
          <cell r="V115">
            <v>87.03</v>
          </cell>
          <cell r="W115">
            <v>122.65</v>
          </cell>
          <cell r="X115">
            <v>75.14</v>
          </cell>
          <cell r="Y115">
            <v>139.65</v>
          </cell>
          <cell r="Z115">
            <v>-8.32</v>
          </cell>
          <cell r="AA115">
            <v>27.51</v>
          </cell>
        </row>
        <row r="116">
          <cell r="R116">
            <v>0</v>
          </cell>
          <cell r="S116">
            <v>-11.09</v>
          </cell>
          <cell r="T116">
            <v>0</v>
          </cell>
          <cell r="U116">
            <v>-9.67</v>
          </cell>
          <cell r="V116">
            <v>-1.06</v>
          </cell>
          <cell r="W116">
            <v>3.4</v>
          </cell>
          <cell r="X116">
            <v>2.35</v>
          </cell>
          <cell r="Y116">
            <v>5.49</v>
          </cell>
          <cell r="Z116">
            <v>3.12</v>
          </cell>
          <cell r="AA116">
            <v>7.07</v>
          </cell>
        </row>
        <row r="117"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Vendor"/>
      <sheetName val="order history"/>
      <sheetName val="Coop Forecast"/>
      <sheetName val="Summary"/>
      <sheetName val="CB reason"/>
      <sheetName val="Shortage"/>
      <sheetName val="Invoices"/>
      <sheetName val="invoice issues"/>
      <sheetName val="Remittance"/>
      <sheetName val="Co-Op"/>
      <sheetName val="PMT's"/>
      <sheetName val="ASN Related"/>
      <sheetName val="Receive Related"/>
      <sheetName val="Prep related"/>
      <sheetName val="PO related"/>
      <sheetName val="remit"/>
      <sheetName val="PAYMENT TRACKING 2015"/>
      <sheetName val="STCF"/>
      <sheetName val="Sales &amp; Inv Summary"/>
      <sheetName val="Warehouse List"/>
    </sheetNames>
    <sheetDataSet>
      <sheetData sheetId="0">
        <row r="18">
          <cell r="C18">
            <v>67321.256284613773</v>
          </cell>
          <cell r="D18">
            <v>81487.256952610172</v>
          </cell>
          <cell r="E18">
            <v>30518.21526366851</v>
          </cell>
          <cell r="F18">
            <v>79357.556796540535</v>
          </cell>
          <cell r="G18">
            <v>46839.784679876517</v>
          </cell>
          <cell r="H18">
            <v>49889.2908219315</v>
          </cell>
          <cell r="I18">
            <v>43307.015257553576</v>
          </cell>
          <cell r="J18">
            <v>37381.756078803446</v>
          </cell>
          <cell r="K18">
            <v>31112.730953070473</v>
          </cell>
          <cell r="L18">
            <v>31259.713237459669</v>
          </cell>
        </row>
        <row r="19">
          <cell r="C19">
            <v>1151.6783292495634</v>
          </cell>
          <cell r="D19">
            <v>1456.7503716503586</v>
          </cell>
          <cell r="E19">
            <v>506.95538031737493</v>
          </cell>
          <cell r="F19">
            <v>1372.5966464441935</v>
          </cell>
          <cell r="G19">
            <v>830.67218639359191</v>
          </cell>
          <cell r="H19">
            <v>871.44604765572694</v>
          </cell>
          <cell r="I19">
            <v>767.18785945684397</v>
          </cell>
          <cell r="J19">
            <v>577.16418770154871</v>
          </cell>
          <cell r="K19">
            <v>372.17354799492927</v>
          </cell>
          <cell r="L19">
            <v>417.19634441135366</v>
          </cell>
        </row>
        <row r="20">
          <cell r="C20">
            <v>456.86309145277397</v>
          </cell>
          <cell r="D20">
            <v>2242.2308786304229</v>
          </cell>
          <cell r="E20">
            <v>575.03071375875527</v>
          </cell>
          <cell r="F20">
            <v>973.46545838378415</v>
          </cell>
          <cell r="G20">
            <v>1637.8164270193433</v>
          </cell>
          <cell r="H20">
            <v>836.41465554041781</v>
          </cell>
          <cell r="I20">
            <v>0</v>
          </cell>
          <cell r="J20">
            <v>702.17559363575174</v>
          </cell>
          <cell r="K20">
            <v>275.28189761014795</v>
          </cell>
          <cell r="L20">
            <v>201.14031862849666</v>
          </cell>
        </row>
        <row r="21">
          <cell r="C21">
            <v>6104.8334909421792</v>
          </cell>
          <cell r="D21">
            <v>15551.050243689515</v>
          </cell>
          <cell r="E21">
            <v>2827.6961518131006</v>
          </cell>
          <cell r="F21">
            <v>7981.8256136146219</v>
          </cell>
          <cell r="G21">
            <v>7864.3956290724891</v>
          </cell>
          <cell r="H21">
            <v>5596.894041850227</v>
          </cell>
          <cell r="I21">
            <v>0</v>
          </cell>
          <cell r="J21">
            <v>6092.8317497294975</v>
          </cell>
          <cell r="K21">
            <v>6244.9652561935354</v>
          </cell>
          <cell r="L21">
            <v>2129.2647183534173</v>
          </cell>
        </row>
        <row r="22">
          <cell r="C22">
            <v>3052.4224975307611</v>
          </cell>
          <cell r="D22">
            <v>7775.5166864435032</v>
          </cell>
          <cell r="E22">
            <v>1413.845987847021</v>
          </cell>
          <cell r="F22">
            <v>3990.912806807311</v>
          </cell>
          <cell r="G22">
            <v>3932.1978145362446</v>
          </cell>
          <cell r="H22">
            <v>2798.447020925114</v>
          </cell>
          <cell r="I22">
            <v>3730.7666758112468</v>
          </cell>
          <cell r="J22">
            <v>1780.182475112561</v>
          </cell>
          <cell r="K22">
            <v>3122.4826280967677</v>
          </cell>
          <cell r="L22">
            <v>1064.6276578790591</v>
          </cell>
        </row>
        <row r="23">
          <cell r="C23">
            <v>1437.3488754384944</v>
          </cell>
          <cell r="D23">
            <v>951.52877219637355</v>
          </cell>
          <cell r="E23">
            <v>1688.6070299322594</v>
          </cell>
          <cell r="F23">
            <v>1369.9962712906204</v>
          </cell>
          <cell r="G23">
            <v>1133.1626228548498</v>
          </cell>
          <cell r="H23">
            <v>1035.6390559600145</v>
          </cell>
          <cell r="I23">
            <v>735.74072228548914</v>
          </cell>
          <cell r="J23">
            <v>1520.6920726240885</v>
          </cell>
          <cell r="K23">
            <v>576.23762317509318</v>
          </cell>
          <cell r="L23">
            <v>848.66419818734232</v>
          </cell>
        </row>
        <row r="32">
          <cell r="C32">
            <v>174.72</v>
          </cell>
          <cell r="D32">
            <v>0</v>
          </cell>
          <cell r="E32">
            <v>830.81814609739831</v>
          </cell>
          <cell r="F32">
            <v>0</v>
          </cell>
          <cell r="G32">
            <v>0</v>
          </cell>
          <cell r="H32">
            <v>0</v>
          </cell>
          <cell r="I32">
            <v>973.03221517692782</v>
          </cell>
          <cell r="J32">
            <v>0</v>
          </cell>
          <cell r="K32">
            <v>2984.181454528089</v>
          </cell>
          <cell r="L32">
            <v>870.4741605296939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10.674160529693939</v>
          </cell>
        </row>
        <row r="35">
          <cell r="C35">
            <v>0</v>
          </cell>
          <cell r="D35">
            <v>0</v>
          </cell>
          <cell r="E35">
            <v>85.827082054703126</v>
          </cell>
          <cell r="F35">
            <v>0</v>
          </cell>
          <cell r="G35">
            <v>0</v>
          </cell>
          <cell r="H35">
            <v>0</v>
          </cell>
          <cell r="I35">
            <v>48.65234881025431</v>
          </cell>
          <cell r="J35">
            <v>0</v>
          </cell>
          <cell r="K35">
            <v>149.20385006938631</v>
          </cell>
          <cell r="L35">
            <v>0</v>
          </cell>
        </row>
        <row r="36">
          <cell r="C36">
            <v>0</v>
          </cell>
          <cell r="D36">
            <v>0</v>
          </cell>
          <cell r="E36">
            <v>103.00106404269513</v>
          </cell>
          <cell r="F36">
            <v>0</v>
          </cell>
          <cell r="G36">
            <v>0</v>
          </cell>
          <cell r="H36">
            <v>0</v>
          </cell>
          <cell r="I36">
            <v>58.379866366673475</v>
          </cell>
          <cell r="J36">
            <v>0</v>
          </cell>
          <cell r="K36">
            <v>179.04760445870249</v>
          </cell>
          <cell r="L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46">
          <cell r="C46">
            <v>0</v>
          </cell>
          <cell r="D46">
            <v>0</v>
          </cell>
          <cell r="E46">
            <v>473.43000000000006</v>
          </cell>
          <cell r="F46">
            <v>0</v>
          </cell>
          <cell r="G46">
            <v>2350.6113156138454</v>
          </cell>
          <cell r="H46">
            <v>0</v>
          </cell>
          <cell r="I46">
            <v>708.62</v>
          </cell>
          <cell r="J46">
            <v>0</v>
          </cell>
          <cell r="K46">
            <v>568.68000000000006</v>
          </cell>
          <cell r="L46">
            <v>0</v>
          </cell>
        </row>
        <row r="47">
          <cell r="C47">
            <v>0</v>
          </cell>
          <cell r="D47">
            <v>0</v>
          </cell>
          <cell r="E47">
            <v>9.4700000000000006</v>
          </cell>
          <cell r="F47">
            <v>0</v>
          </cell>
          <cell r="G47">
            <v>47.0102247157146</v>
          </cell>
          <cell r="H47">
            <v>0</v>
          </cell>
          <cell r="I47">
            <v>14.18</v>
          </cell>
          <cell r="J47">
            <v>0</v>
          </cell>
          <cell r="K47">
            <v>11.38</v>
          </cell>
          <cell r="L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190.56109089813089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>
            <v>0</v>
          </cell>
          <cell r="D49">
            <v>0</v>
          </cell>
          <cell r="E49">
            <v>127.81</v>
          </cell>
          <cell r="F49">
            <v>0</v>
          </cell>
          <cell r="G49">
            <v>0</v>
          </cell>
          <cell r="H49">
            <v>0</v>
          </cell>
          <cell r="I49">
            <v>198.21</v>
          </cell>
          <cell r="J49">
            <v>0</v>
          </cell>
          <cell r="K49">
            <v>63.940000000000012</v>
          </cell>
          <cell r="L49">
            <v>0</v>
          </cell>
        </row>
        <row r="50">
          <cell r="C50">
            <v>0</v>
          </cell>
          <cell r="D50">
            <v>0</v>
          </cell>
          <cell r="E50">
            <v>76.680000000000007</v>
          </cell>
          <cell r="F50">
            <v>0</v>
          </cell>
          <cell r="G50">
            <v>0</v>
          </cell>
          <cell r="H50">
            <v>0</v>
          </cell>
          <cell r="I50">
            <v>42</v>
          </cell>
          <cell r="J50">
            <v>0</v>
          </cell>
          <cell r="K50">
            <v>38.360000000000007</v>
          </cell>
          <cell r="L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GS"/>
      <sheetName val="Active Item ID's"/>
      <sheetName val="IMU %"/>
      <sheetName val="Monthly 2015"/>
      <sheetName val="Expanded HQ"/>
      <sheetName val="Expanded QD"/>
      <sheetName val="Sales by UPC"/>
      <sheetName val="Monthly 2014"/>
      <sheetName val="ITEMS"/>
      <sheetName val="1. Single Inv"/>
      <sheetName val="eBay Listings"/>
      <sheetName val="Past 90 Sold Data (2)"/>
      <sheetName val="Info"/>
    </sheetNames>
    <sheetDataSet>
      <sheetData sheetId="0"/>
      <sheetData sheetId="1"/>
      <sheetData sheetId="2"/>
      <sheetData sheetId="3">
        <row r="20">
          <cell r="D20" t="str">
            <v>JAN</v>
          </cell>
          <cell r="Q20">
            <v>0.15647037584483287</v>
          </cell>
        </row>
        <row r="21">
          <cell r="D21" t="str">
            <v>FEB</v>
          </cell>
          <cell r="Q21">
            <v>0.18017636412645846</v>
          </cell>
        </row>
        <row r="22">
          <cell r="D22" t="str">
            <v>MAR</v>
          </cell>
          <cell r="Q22">
            <v>0.21175836030204961</v>
          </cell>
        </row>
        <row r="23">
          <cell r="D23" t="str">
            <v>APR</v>
          </cell>
          <cell r="Q23">
            <v>0.19898946682150642</v>
          </cell>
        </row>
        <row r="24">
          <cell r="D24" t="str">
            <v>MAY</v>
          </cell>
          <cell r="Q24">
            <v>0.17501904798981141</v>
          </cell>
        </row>
        <row r="25">
          <cell r="D25" t="str">
            <v>JUN</v>
          </cell>
          <cell r="Q25">
            <v>0.14101219634827827</v>
          </cell>
        </row>
        <row r="26">
          <cell r="D26" t="str">
            <v>JUL</v>
          </cell>
          <cell r="Q26">
            <v>0.11768012167127974</v>
          </cell>
        </row>
        <row r="27">
          <cell r="D27" t="str">
            <v>AUG</v>
          </cell>
          <cell r="Q27">
            <v>0.19349404909839008</v>
          </cell>
        </row>
        <row r="28">
          <cell r="D28" t="str">
            <v>SEP</v>
          </cell>
          <cell r="Q28">
            <v>0.11913903432228039</v>
          </cell>
        </row>
        <row r="29">
          <cell r="D29" t="str">
            <v>OCT</v>
          </cell>
          <cell r="Q29">
            <v>0.14019688519094206</v>
          </cell>
        </row>
        <row r="30">
          <cell r="D30" t="str">
            <v>NOV</v>
          </cell>
          <cell r="Q30">
            <v>0.15968459065221041</v>
          </cell>
        </row>
        <row r="31">
          <cell r="D31" t="str">
            <v>DEC</v>
          </cell>
          <cell r="Q31">
            <v>0.16055863957197761</v>
          </cell>
        </row>
        <row r="32">
          <cell r="D32" t="str">
            <v>YTD</v>
          </cell>
          <cell r="Q32">
            <v>0.1642173149488573</v>
          </cell>
        </row>
        <row r="52">
          <cell r="D52" t="str">
            <v>JAN</v>
          </cell>
          <cell r="Q52">
            <v>5.5051834414429561E-2</v>
          </cell>
        </row>
        <row r="53">
          <cell r="D53" t="str">
            <v>FEB</v>
          </cell>
          <cell r="Q53">
            <v>3.2429367306562026E-2</v>
          </cell>
        </row>
        <row r="54">
          <cell r="D54" t="str">
            <v>MAR</v>
          </cell>
          <cell r="Q54">
            <v>4.8045572812984896E-2</v>
          </cell>
        </row>
        <row r="55">
          <cell r="D55" t="str">
            <v>APR</v>
          </cell>
          <cell r="Q55">
            <v>4.1232469885984543E-2</v>
          </cell>
        </row>
        <row r="56">
          <cell r="D56" t="str">
            <v>MAY</v>
          </cell>
          <cell r="Q56">
            <v>9.6469744005740751E-2</v>
          </cell>
        </row>
        <row r="57">
          <cell r="D57" t="str">
            <v>JUN</v>
          </cell>
          <cell r="Q57">
            <v>0</v>
          </cell>
        </row>
        <row r="58">
          <cell r="D58" t="str">
            <v>JUL</v>
          </cell>
          <cell r="Q58">
            <v>0.12704240067330297</v>
          </cell>
        </row>
        <row r="59">
          <cell r="D59" t="str">
            <v>AUG</v>
          </cell>
          <cell r="Q59">
            <v>2.2621404015299214E-2</v>
          </cell>
        </row>
        <row r="60">
          <cell r="D60" t="str">
            <v>SEP</v>
          </cell>
          <cell r="Q60">
            <v>4.9944487204811559E-2</v>
          </cell>
        </row>
        <row r="61">
          <cell r="D61" t="str">
            <v>OCT</v>
          </cell>
          <cell r="Q61">
            <v>5.734850873534926E-2</v>
          </cell>
        </row>
        <row r="62">
          <cell r="D62" t="str">
            <v>NOV</v>
          </cell>
          <cell r="Q62">
            <v>0.15968459065221041</v>
          </cell>
        </row>
        <row r="63">
          <cell r="D63" t="str">
            <v>DEC</v>
          </cell>
          <cell r="Q63">
            <v>9.003389999088264E-2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Summary"/>
      <sheetName val="Payment Method"/>
      <sheetName val="2013 COGS"/>
      <sheetName val="2014 COGS"/>
      <sheetName val="2015 COGS"/>
      <sheetName val="All Ship"/>
      <sheetName val="All Ship 2015"/>
      <sheetName val="CODES"/>
      <sheetName val="DT Pro.com Ship"/>
      <sheetName val="DT.com Ship"/>
      <sheetName val="DT Pro.com"/>
      <sheetName val="DT.com"/>
      <sheetName val="Customers"/>
      <sheetName val="Customer List"/>
      <sheetName val="2013"/>
      <sheetName val="2014"/>
      <sheetName val="2015"/>
      <sheetName val="calendar"/>
    </sheetNames>
    <sheetDataSet>
      <sheetData sheetId="0">
        <row r="26">
          <cell r="C26" t="str">
            <v>JAN</v>
          </cell>
          <cell r="D26">
            <v>2015</v>
          </cell>
          <cell r="E26">
            <v>106</v>
          </cell>
          <cell r="F26">
            <v>8723.32</v>
          </cell>
          <cell r="G26">
            <v>8723.32</v>
          </cell>
          <cell r="H26">
            <v>8598.7999999999993</v>
          </cell>
          <cell r="I26">
            <v>17.22</v>
          </cell>
          <cell r="J26">
            <v>0</v>
          </cell>
          <cell r="K26">
            <v>0</v>
          </cell>
          <cell r="L26">
            <v>371.16</v>
          </cell>
          <cell r="M26">
            <v>125</v>
          </cell>
          <cell r="N26">
            <v>128</v>
          </cell>
          <cell r="O26">
            <v>-4.7021637844283815E-2</v>
          </cell>
          <cell r="P26">
            <v>4.316416244127088E-2</v>
          </cell>
        </row>
        <row r="27">
          <cell r="C27" t="str">
            <v>FEB</v>
          </cell>
          <cell r="D27">
            <v>2015</v>
          </cell>
          <cell r="E27">
            <v>83</v>
          </cell>
          <cell r="F27">
            <v>6725.86</v>
          </cell>
          <cell r="G27">
            <v>6725.86</v>
          </cell>
          <cell r="H27">
            <v>6566.4</v>
          </cell>
          <cell r="I27">
            <v>68.92</v>
          </cell>
          <cell r="J27">
            <v>0</v>
          </cell>
          <cell r="K27">
            <v>0</v>
          </cell>
          <cell r="L27">
            <v>323.73</v>
          </cell>
          <cell r="M27">
            <v>108</v>
          </cell>
          <cell r="N27">
            <v>110</v>
          </cell>
          <cell r="O27">
            <v>-0.36989558713882276</v>
          </cell>
          <cell r="P27">
            <v>4.9300986842105265E-2</v>
          </cell>
        </row>
        <row r="28">
          <cell r="C28" t="str">
            <v>MAR</v>
          </cell>
          <cell r="D28">
            <v>2015</v>
          </cell>
          <cell r="E28">
            <v>113</v>
          </cell>
          <cell r="F28">
            <v>10221.540000000001</v>
          </cell>
          <cell r="G28">
            <v>10245.39</v>
          </cell>
          <cell r="H28">
            <v>10124.99</v>
          </cell>
          <cell r="I28">
            <v>58.8</v>
          </cell>
          <cell r="J28">
            <v>0</v>
          </cell>
          <cell r="K28">
            <v>0</v>
          </cell>
          <cell r="L28">
            <v>598.22</v>
          </cell>
          <cell r="M28">
            <v>143</v>
          </cell>
          <cell r="N28">
            <v>146</v>
          </cell>
          <cell r="O28">
            <v>-0.20293744410716308</v>
          </cell>
          <cell r="P28">
            <v>5.9083515144212492E-2</v>
          </cell>
        </row>
        <row r="29">
          <cell r="C29" t="str">
            <v>APR</v>
          </cell>
          <cell r="D29">
            <v>2015</v>
          </cell>
          <cell r="E29">
            <v>90</v>
          </cell>
          <cell r="F29">
            <v>9144.17</v>
          </cell>
          <cell r="G29">
            <v>9144.17</v>
          </cell>
          <cell r="H29">
            <v>9070.17</v>
          </cell>
          <cell r="I29">
            <v>49.87</v>
          </cell>
          <cell r="J29">
            <v>0</v>
          </cell>
          <cell r="K29">
            <v>0</v>
          </cell>
          <cell r="L29">
            <v>346.14</v>
          </cell>
          <cell r="M29">
            <v>120</v>
          </cell>
          <cell r="N29">
            <v>124</v>
          </cell>
          <cell r="O29">
            <v>-0.19423681353727851</v>
          </cell>
          <cell r="P29">
            <v>3.8162460020043726E-2</v>
          </cell>
        </row>
        <row r="30">
          <cell r="C30" t="str">
            <v>MAY</v>
          </cell>
          <cell r="D30">
            <v>2015</v>
          </cell>
          <cell r="E30">
            <v>104</v>
          </cell>
          <cell r="F30">
            <v>11158.84</v>
          </cell>
          <cell r="G30">
            <v>11158.84</v>
          </cell>
          <cell r="H30">
            <v>10900.5</v>
          </cell>
          <cell r="I30">
            <v>39.04</v>
          </cell>
          <cell r="J30">
            <v>0</v>
          </cell>
          <cell r="K30">
            <v>0</v>
          </cell>
          <cell r="L30">
            <v>713.52</v>
          </cell>
          <cell r="M30">
            <v>151</v>
          </cell>
          <cell r="N30">
            <v>158</v>
          </cell>
          <cell r="O30">
            <v>-6.4659122501724786E-2</v>
          </cell>
          <cell r="P30">
            <v>6.5457547818907391E-2</v>
          </cell>
        </row>
        <row r="31">
          <cell r="C31" t="str">
            <v>JUN</v>
          </cell>
          <cell r="D31">
            <v>2015</v>
          </cell>
          <cell r="E31">
            <v>105</v>
          </cell>
          <cell r="F31">
            <v>14484.91</v>
          </cell>
          <cell r="G31">
            <v>14469.64</v>
          </cell>
          <cell r="H31">
            <v>12989.98</v>
          </cell>
          <cell r="I31">
            <v>41.62</v>
          </cell>
          <cell r="J31">
            <v>0</v>
          </cell>
          <cell r="K31">
            <v>0</v>
          </cell>
          <cell r="L31">
            <v>573.02</v>
          </cell>
          <cell r="M31">
            <v>159</v>
          </cell>
          <cell r="N31">
            <v>213</v>
          </cell>
          <cell r="O31">
            <v>5.4779604314940222E-2</v>
          </cell>
          <cell r="P31">
            <v>4.4112462066916193E-2</v>
          </cell>
        </row>
        <row r="32">
          <cell r="C32" t="str">
            <v>JUL</v>
          </cell>
          <cell r="D32">
            <v>2015</v>
          </cell>
          <cell r="E32">
            <v>131</v>
          </cell>
          <cell r="F32">
            <v>11953.88</v>
          </cell>
          <cell r="G32">
            <v>12043.78</v>
          </cell>
          <cell r="H32">
            <v>11376.73</v>
          </cell>
          <cell r="I32">
            <v>60.07</v>
          </cell>
          <cell r="J32">
            <v>0</v>
          </cell>
          <cell r="K32">
            <v>0</v>
          </cell>
          <cell r="L32">
            <v>427.62</v>
          </cell>
          <cell r="M32">
            <v>215</v>
          </cell>
          <cell r="N32">
            <v>217</v>
          </cell>
          <cell r="O32">
            <v>3.20499154981706E-2</v>
          </cell>
          <cell r="P32">
            <v>3.7587250466522455E-2</v>
          </cell>
        </row>
        <row r="33">
          <cell r="C33" t="str">
            <v>AUG</v>
          </cell>
          <cell r="D33">
            <v>2015</v>
          </cell>
          <cell r="E33">
            <v>124</v>
          </cell>
          <cell r="F33">
            <v>11455.66</v>
          </cell>
          <cell r="G33">
            <v>11433.33</v>
          </cell>
          <cell r="H33">
            <v>11140.67</v>
          </cell>
          <cell r="I33">
            <v>70.52</v>
          </cell>
          <cell r="J33">
            <v>0</v>
          </cell>
          <cell r="K33">
            <v>0</v>
          </cell>
          <cell r="L33">
            <v>824.42</v>
          </cell>
          <cell r="M33">
            <v>172</v>
          </cell>
          <cell r="N33">
            <v>182</v>
          </cell>
          <cell r="O33">
            <v>0.23103638410887273</v>
          </cell>
          <cell r="P33">
            <v>7.4000935311790042E-2</v>
          </cell>
        </row>
        <row r="34">
          <cell r="C34" t="str">
            <v>SEP</v>
          </cell>
          <cell r="D34">
            <v>2015</v>
          </cell>
          <cell r="E34">
            <v>102</v>
          </cell>
          <cell r="F34">
            <v>8674.35</v>
          </cell>
          <cell r="G34">
            <v>8503.24</v>
          </cell>
          <cell r="H34">
            <v>8344.34</v>
          </cell>
          <cell r="I34">
            <v>41.58</v>
          </cell>
          <cell r="J34">
            <v>0</v>
          </cell>
          <cell r="K34">
            <v>0</v>
          </cell>
          <cell r="L34">
            <v>629.77</v>
          </cell>
          <cell r="M34">
            <v>147</v>
          </cell>
          <cell r="N34">
            <v>151</v>
          </cell>
          <cell r="O34">
            <v>-0.31952319634919168</v>
          </cell>
          <cell r="P34">
            <v>7.5472715637186397E-2</v>
          </cell>
        </row>
        <row r="35">
          <cell r="C35" t="str">
            <v>OCT</v>
          </cell>
          <cell r="D35">
            <v>2015</v>
          </cell>
          <cell r="E35">
            <v>85</v>
          </cell>
          <cell r="F35">
            <v>8409.58</v>
          </cell>
          <cell r="G35">
            <v>8409.58</v>
          </cell>
          <cell r="H35">
            <v>8310.0400000000009</v>
          </cell>
          <cell r="I35">
            <v>58.44</v>
          </cell>
          <cell r="J35">
            <v>0</v>
          </cell>
          <cell r="K35">
            <v>0</v>
          </cell>
          <cell r="L35">
            <v>337.1</v>
          </cell>
          <cell r="M35">
            <v>117</v>
          </cell>
          <cell r="N35">
            <v>125</v>
          </cell>
          <cell r="O35">
            <v>-8.9586841515246762E-3</v>
          </cell>
          <cell r="P35">
            <v>4.0565388373581833E-2</v>
          </cell>
        </row>
        <row r="36">
          <cell r="C36" t="str">
            <v>NOV</v>
          </cell>
          <cell r="D36">
            <v>2015</v>
          </cell>
          <cell r="E36">
            <v>153</v>
          </cell>
          <cell r="F36">
            <v>14932.73</v>
          </cell>
          <cell r="G36">
            <v>14916.3</v>
          </cell>
          <cell r="H36">
            <v>14678.08</v>
          </cell>
          <cell r="I36">
            <v>79.069999999999993</v>
          </cell>
          <cell r="J36">
            <v>0</v>
          </cell>
          <cell r="K36">
            <v>0</v>
          </cell>
          <cell r="L36">
            <v>723.83</v>
          </cell>
          <cell r="M36">
            <v>263</v>
          </cell>
          <cell r="N36">
            <v>274</v>
          </cell>
          <cell r="O36">
            <v>0.17139382176523732</v>
          </cell>
          <cell r="P36">
            <v>4.9313670452811272E-2</v>
          </cell>
        </row>
        <row r="37">
          <cell r="C37" t="str">
            <v>DEC</v>
          </cell>
          <cell r="D37">
            <v>2015</v>
          </cell>
          <cell r="E37">
            <v>118</v>
          </cell>
          <cell r="F37">
            <v>12034.01</v>
          </cell>
          <cell r="G37">
            <v>12018.48</v>
          </cell>
          <cell r="H37">
            <v>11955.01</v>
          </cell>
          <cell r="I37">
            <v>47.18</v>
          </cell>
          <cell r="J37">
            <v>0</v>
          </cell>
          <cell r="K37">
            <v>0</v>
          </cell>
          <cell r="L37">
            <v>858.24</v>
          </cell>
          <cell r="M37">
            <v>158</v>
          </cell>
          <cell r="N37">
            <v>164</v>
          </cell>
          <cell r="O37">
            <v>-4.4281200935012754E-2</v>
          </cell>
          <cell r="P37">
            <v>7.1789149486282317E-2</v>
          </cell>
        </row>
        <row r="38">
          <cell r="C38" t="str">
            <v>YTD</v>
          </cell>
          <cell r="D38"/>
          <cell r="E38">
            <v>1314</v>
          </cell>
          <cell r="F38">
            <v>127918.85</v>
          </cell>
          <cell r="G38">
            <v>127791.93000000001</v>
          </cell>
          <cell r="H38">
            <v>124055.70999999999</v>
          </cell>
          <cell r="I38">
            <v>632.32999999999981</v>
          </cell>
          <cell r="J38">
            <v>0</v>
          </cell>
          <cell r="K38">
            <v>0</v>
          </cell>
          <cell r="L38">
            <v>6726.77</v>
          </cell>
          <cell r="M38">
            <v>1878</v>
          </cell>
          <cell r="N38">
            <v>1992</v>
          </cell>
          <cell r="O38">
            <v>-6.8184708311673004E-2</v>
          </cell>
          <cell r="P38">
            <v>5.4223783814545908E-2</v>
          </cell>
        </row>
        <row r="44">
          <cell r="C44" t="str">
            <v>JAN</v>
          </cell>
          <cell r="D44">
            <v>2015</v>
          </cell>
          <cell r="E44">
            <v>8</v>
          </cell>
          <cell r="F44">
            <v>491.94</v>
          </cell>
          <cell r="G44">
            <v>491.94</v>
          </cell>
          <cell r="H44">
            <v>491.94</v>
          </cell>
          <cell r="I44">
            <v>0</v>
          </cell>
          <cell r="J44">
            <v>0</v>
          </cell>
          <cell r="K44">
            <v>0</v>
          </cell>
          <cell r="L44">
            <v>23.74</v>
          </cell>
          <cell r="M44">
            <v>9</v>
          </cell>
          <cell r="N44">
            <v>15</v>
          </cell>
          <cell r="O44">
            <v>-0.62122332070590414</v>
          </cell>
          <cell r="P44">
            <v>4.825791763223157E-2</v>
          </cell>
        </row>
        <row r="45">
          <cell r="C45" t="str">
            <v>FEB</v>
          </cell>
          <cell r="D45">
            <v>2015</v>
          </cell>
          <cell r="E45">
            <v>9</v>
          </cell>
          <cell r="F45">
            <v>808.02</v>
          </cell>
          <cell r="G45">
            <v>808.02</v>
          </cell>
          <cell r="H45">
            <v>808.02</v>
          </cell>
          <cell r="I45">
            <v>2.13</v>
          </cell>
          <cell r="J45">
            <v>0</v>
          </cell>
          <cell r="K45">
            <v>0</v>
          </cell>
          <cell r="L45">
            <v>50.24</v>
          </cell>
          <cell r="M45">
            <v>14</v>
          </cell>
          <cell r="N45">
            <v>16</v>
          </cell>
          <cell r="O45">
            <v>-0.16668041747452667</v>
          </cell>
          <cell r="P45">
            <v>6.2176678795079335E-2</v>
          </cell>
        </row>
        <row r="46">
          <cell r="C46" t="str">
            <v>MAR</v>
          </cell>
          <cell r="D46">
            <v>2015</v>
          </cell>
          <cell r="E46">
            <v>11</v>
          </cell>
          <cell r="F46">
            <v>995.72</v>
          </cell>
          <cell r="G46">
            <v>995.72</v>
          </cell>
          <cell r="H46">
            <v>995.72</v>
          </cell>
          <cell r="I46">
            <v>34.79</v>
          </cell>
          <cell r="J46">
            <v>0</v>
          </cell>
          <cell r="K46">
            <v>0</v>
          </cell>
          <cell r="L46">
            <v>43.28</v>
          </cell>
          <cell r="M46">
            <v>19</v>
          </cell>
          <cell r="N46">
            <v>19</v>
          </cell>
          <cell r="O46">
            <v>1.3392928462351699</v>
          </cell>
          <cell r="P46">
            <v>4.3466034628208736E-2</v>
          </cell>
        </row>
        <row r="47">
          <cell r="C47" t="str">
            <v>APR</v>
          </cell>
          <cell r="D47">
            <v>2015</v>
          </cell>
          <cell r="E47">
            <v>13</v>
          </cell>
          <cell r="F47">
            <v>1217.8699999999999</v>
          </cell>
          <cell r="G47">
            <v>1217.8699999999999</v>
          </cell>
          <cell r="H47">
            <v>1217.8699999999999</v>
          </cell>
          <cell r="I47">
            <v>5.44</v>
          </cell>
          <cell r="J47">
            <v>0</v>
          </cell>
          <cell r="K47">
            <v>0</v>
          </cell>
          <cell r="L47">
            <v>29.33</v>
          </cell>
          <cell r="M47">
            <v>22</v>
          </cell>
          <cell r="N47">
            <v>25</v>
          </cell>
          <cell r="O47">
            <v>-0.43086995532459771</v>
          </cell>
          <cell r="P47">
            <v>2.408303020847874E-2</v>
          </cell>
        </row>
        <row r="48">
          <cell r="C48" t="str">
            <v>MAY</v>
          </cell>
          <cell r="D48">
            <v>2015</v>
          </cell>
          <cell r="E48">
            <v>16</v>
          </cell>
          <cell r="F48">
            <v>2156.02</v>
          </cell>
          <cell r="G48">
            <v>2156.02</v>
          </cell>
          <cell r="H48">
            <v>2093.73</v>
          </cell>
          <cell r="I48">
            <v>4.88</v>
          </cell>
          <cell r="J48">
            <v>0</v>
          </cell>
          <cell r="K48">
            <v>0</v>
          </cell>
          <cell r="L48">
            <v>293.27</v>
          </cell>
          <cell r="M48">
            <v>36</v>
          </cell>
          <cell r="N48">
            <v>39</v>
          </cell>
          <cell r="O48">
            <v>1.8361102080624185</v>
          </cell>
          <cell r="P48">
            <v>0.14007059171908506</v>
          </cell>
        </row>
        <row r="49">
          <cell r="C49" t="str">
            <v>JUN</v>
          </cell>
          <cell r="D49">
            <v>2015</v>
          </cell>
          <cell r="E49">
            <v>13</v>
          </cell>
          <cell r="F49">
            <v>1209.8699999999999</v>
          </cell>
          <cell r="G49">
            <v>1209.8699999999999</v>
          </cell>
          <cell r="H49">
            <v>1154.72</v>
          </cell>
          <cell r="I49">
            <v>0</v>
          </cell>
          <cell r="J49">
            <v>0</v>
          </cell>
          <cell r="K49">
            <v>0</v>
          </cell>
          <cell r="L49">
            <v>180.07</v>
          </cell>
          <cell r="M49">
            <v>14</v>
          </cell>
          <cell r="N49">
            <v>15</v>
          </cell>
          <cell r="O49">
            <v>1.7052126039592364</v>
          </cell>
          <cell r="P49">
            <v>0.15594256616322572</v>
          </cell>
        </row>
        <row r="50">
          <cell r="C50" t="str">
            <v>JUL</v>
          </cell>
          <cell r="D50">
            <v>2015</v>
          </cell>
          <cell r="E50">
            <v>14</v>
          </cell>
          <cell r="F50">
            <v>502.76</v>
          </cell>
          <cell r="G50">
            <v>502.76</v>
          </cell>
          <cell r="H50">
            <v>492.28</v>
          </cell>
          <cell r="I50">
            <v>6.01</v>
          </cell>
          <cell r="J50">
            <v>0</v>
          </cell>
          <cell r="K50">
            <v>0</v>
          </cell>
          <cell r="L50">
            <v>0</v>
          </cell>
          <cell r="M50">
            <v>20</v>
          </cell>
          <cell r="N50">
            <v>20</v>
          </cell>
          <cell r="O50">
            <v>-0.43543929263621461</v>
          </cell>
          <cell r="P50">
            <v>0</v>
          </cell>
        </row>
        <row r="51">
          <cell r="C51" t="str">
            <v>AUG</v>
          </cell>
          <cell r="D51">
            <v>2015</v>
          </cell>
          <cell r="E51">
            <v>19</v>
          </cell>
          <cell r="F51">
            <v>1890.89</v>
          </cell>
          <cell r="G51">
            <v>1890.89</v>
          </cell>
          <cell r="H51">
            <v>1856.67</v>
          </cell>
          <cell r="I51">
            <v>0</v>
          </cell>
          <cell r="J51">
            <v>0</v>
          </cell>
          <cell r="K51">
            <v>0</v>
          </cell>
          <cell r="L51">
            <v>144</v>
          </cell>
          <cell r="M51">
            <v>36</v>
          </cell>
          <cell r="N51">
            <v>43</v>
          </cell>
          <cell r="O51">
            <v>1.4126697420570467</v>
          </cell>
          <cell r="P51">
            <v>7.7558209051689309E-2</v>
          </cell>
        </row>
        <row r="52">
          <cell r="C52" t="str">
            <v>SEP</v>
          </cell>
          <cell r="D52">
            <v>2015</v>
          </cell>
          <cell r="E52">
            <v>11</v>
          </cell>
          <cell r="F52">
            <v>536.44000000000005</v>
          </cell>
          <cell r="G52">
            <v>536.44000000000005</v>
          </cell>
          <cell r="H52">
            <v>536.44000000000005</v>
          </cell>
          <cell r="I52">
            <v>0</v>
          </cell>
          <cell r="J52">
            <v>0</v>
          </cell>
          <cell r="K52">
            <v>0</v>
          </cell>
          <cell r="L52">
            <v>83.39</v>
          </cell>
          <cell r="M52">
            <v>13</v>
          </cell>
          <cell r="N52">
            <v>14</v>
          </cell>
          <cell r="O52">
            <v>-0.70435118079858916</v>
          </cell>
          <cell r="P52">
            <v>0.15545074938483333</v>
          </cell>
        </row>
        <row r="53">
          <cell r="C53" t="str">
            <v>OCT</v>
          </cell>
          <cell r="D53">
            <v>2015</v>
          </cell>
          <cell r="E53">
            <v>18</v>
          </cell>
          <cell r="F53">
            <v>1728.17</v>
          </cell>
          <cell r="G53">
            <v>1728.17</v>
          </cell>
          <cell r="H53">
            <v>1661.97</v>
          </cell>
          <cell r="I53">
            <v>11.04</v>
          </cell>
          <cell r="J53">
            <v>0</v>
          </cell>
          <cell r="K53">
            <v>0</v>
          </cell>
          <cell r="L53">
            <v>11.7</v>
          </cell>
          <cell r="M53">
            <v>36</v>
          </cell>
          <cell r="N53">
            <v>38</v>
          </cell>
          <cell r="O53">
            <v>1.5559725020377404</v>
          </cell>
          <cell r="P53">
            <v>7.0398382642285953E-3</v>
          </cell>
        </row>
        <row r="54">
          <cell r="C54" t="str">
            <v>NOV</v>
          </cell>
          <cell r="D54">
            <v>2015</v>
          </cell>
          <cell r="E54">
            <v>19</v>
          </cell>
          <cell r="F54">
            <v>1079.6300000000001</v>
          </cell>
          <cell r="G54">
            <v>1079.6300000000001</v>
          </cell>
          <cell r="H54">
            <v>1079.6300000000001</v>
          </cell>
          <cell r="I54">
            <v>9.73</v>
          </cell>
          <cell r="J54">
            <v>0</v>
          </cell>
          <cell r="K54">
            <v>0</v>
          </cell>
          <cell r="L54">
            <v>32.659999999999997</v>
          </cell>
          <cell r="M54">
            <v>42</v>
          </cell>
          <cell r="N54">
            <v>49</v>
          </cell>
          <cell r="O54">
            <v>0.89216236110624281</v>
          </cell>
          <cell r="P54">
            <v>3.0251104545075621E-2</v>
          </cell>
        </row>
        <row r="55">
          <cell r="C55" t="str">
            <v>DEC</v>
          </cell>
          <cell r="D55">
            <v>2015</v>
          </cell>
          <cell r="E55">
            <v>18</v>
          </cell>
          <cell r="F55">
            <v>1195.46</v>
          </cell>
          <cell r="G55">
            <v>1195.46</v>
          </cell>
          <cell r="H55">
            <v>1151.74</v>
          </cell>
          <cell r="I55">
            <v>17.03</v>
          </cell>
          <cell r="J55">
            <v>0</v>
          </cell>
          <cell r="K55">
            <v>0</v>
          </cell>
          <cell r="L55">
            <v>42.48</v>
          </cell>
          <cell r="M55">
            <v>22</v>
          </cell>
          <cell r="N55">
            <v>25</v>
          </cell>
          <cell r="O55">
            <v>2.7807028503096687E-2</v>
          </cell>
          <cell r="P55">
            <v>3.6883324361401008E-2</v>
          </cell>
        </row>
        <row r="56">
          <cell r="C56" t="str">
            <v>YTD</v>
          </cell>
          <cell r="D56"/>
          <cell r="E56">
            <v>169</v>
          </cell>
          <cell r="F56">
            <v>13812.79</v>
          </cell>
          <cell r="G56">
            <v>13812.79</v>
          </cell>
          <cell r="H56">
            <v>13540.730000000001</v>
          </cell>
          <cell r="I56">
            <v>91.05</v>
          </cell>
          <cell r="J56">
            <v>0</v>
          </cell>
          <cell r="K56">
            <v>0</v>
          </cell>
          <cell r="L56">
            <v>934.16000000000008</v>
          </cell>
          <cell r="M56">
            <v>283</v>
          </cell>
          <cell r="N56">
            <v>318</v>
          </cell>
          <cell r="O56">
            <v>0.14787163519656032</v>
          </cell>
          <cell r="P56">
            <v>6.8988894985720861E-2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or JE"/>
      <sheetName val="LLC"/>
      <sheetName val="INC"/>
      <sheetName val="Login"/>
      <sheetName val="Months"/>
    </sheetNames>
    <sheetDataSet>
      <sheetData sheetId="0"/>
      <sheetData sheetId="1">
        <row r="9">
          <cell r="A9">
            <v>1</v>
          </cell>
          <cell r="B9">
            <v>362.34</v>
          </cell>
          <cell r="C9">
            <v>6574.6999999999971</v>
          </cell>
          <cell r="D9">
            <v>4104.7500000000009</v>
          </cell>
          <cell r="H9">
            <v>-70.900000000000006</v>
          </cell>
          <cell r="I9">
            <v>-736.48000000000013</v>
          </cell>
          <cell r="J9"/>
        </row>
        <row r="10">
          <cell r="A10">
            <v>2</v>
          </cell>
          <cell r="B10">
            <v>668.73</v>
          </cell>
          <cell r="C10">
            <v>5920.3999999999987</v>
          </cell>
          <cell r="D10">
            <v>2075.67</v>
          </cell>
          <cell r="H10"/>
          <cell r="I10">
            <v>-805.56</v>
          </cell>
          <cell r="J10"/>
        </row>
        <row r="11">
          <cell r="A11">
            <v>3</v>
          </cell>
          <cell r="B11">
            <v>755.37</v>
          </cell>
          <cell r="C11">
            <v>7636.3599999999969</v>
          </cell>
          <cell r="D11">
            <v>3773.75</v>
          </cell>
          <cell r="H11">
            <v>-48.35</v>
          </cell>
          <cell r="I11">
            <v>-603.85</v>
          </cell>
          <cell r="J11">
            <v>-2.83</v>
          </cell>
        </row>
        <row r="12">
          <cell r="A12">
            <v>4</v>
          </cell>
          <cell r="B12">
            <v>870.53</v>
          </cell>
          <cell r="C12">
            <v>7984.0099999999984</v>
          </cell>
          <cell r="D12">
            <v>4950.7800000000007</v>
          </cell>
          <cell r="H12">
            <v>-52.99</v>
          </cell>
          <cell r="I12">
            <v>-520.87</v>
          </cell>
          <cell r="J12">
            <v>-52.2</v>
          </cell>
        </row>
        <row r="13">
          <cell r="A13">
            <v>5</v>
          </cell>
          <cell r="B13">
            <v>1945.93</v>
          </cell>
          <cell r="C13">
            <v>8857.7199999999957</v>
          </cell>
          <cell r="D13">
            <v>5024.6099999999997</v>
          </cell>
          <cell r="H13">
            <v>-29.8</v>
          </cell>
          <cell r="I13">
            <v>-605.80999999999995</v>
          </cell>
          <cell r="J13"/>
        </row>
        <row r="14">
          <cell r="A14">
            <v>6</v>
          </cell>
          <cell r="B14">
            <v>718.9899999999999</v>
          </cell>
          <cell r="C14">
            <v>10585.149999999998</v>
          </cell>
          <cell r="D14">
            <v>3567.56</v>
          </cell>
          <cell r="H14">
            <v>-252.76</v>
          </cell>
          <cell r="I14">
            <v>-683.27</v>
          </cell>
          <cell r="J14"/>
        </row>
        <row r="15">
          <cell r="A15">
            <v>7</v>
          </cell>
          <cell r="B15">
            <v>392.95999999999992</v>
          </cell>
          <cell r="C15">
            <v>9647.5599999999977</v>
          </cell>
          <cell r="D15">
            <v>3981.7400000000002</v>
          </cell>
          <cell r="H15">
            <v>-55.15</v>
          </cell>
          <cell r="I15">
            <v>-1329.3600000000004</v>
          </cell>
          <cell r="J15"/>
        </row>
        <row r="16">
          <cell r="A16">
            <v>8</v>
          </cell>
          <cell r="B16">
            <v>1491.4699999999998</v>
          </cell>
          <cell r="C16">
            <v>8595.8599999999951</v>
          </cell>
          <cell r="D16">
            <v>4552.29</v>
          </cell>
          <cell r="H16">
            <v>-44.7</v>
          </cell>
          <cell r="I16">
            <v>-1544.6800000000003</v>
          </cell>
          <cell r="J16"/>
        </row>
        <row r="17">
          <cell r="A17">
            <v>9</v>
          </cell>
          <cell r="B17">
            <v>353.76</v>
          </cell>
          <cell r="C17">
            <v>7424.4499999999953</v>
          </cell>
          <cell r="D17">
            <v>993.1099999999999</v>
          </cell>
          <cell r="H17">
            <v>-234.38</v>
          </cell>
          <cell r="I17">
            <v>-708.17</v>
          </cell>
          <cell r="J17">
            <v>-311.3</v>
          </cell>
        </row>
        <row r="18">
          <cell r="A18">
            <v>10</v>
          </cell>
          <cell r="B18">
            <v>1381.8200000000002</v>
          </cell>
          <cell r="C18">
            <v>6953.3299999999981</v>
          </cell>
          <cell r="D18">
            <v>2619.75</v>
          </cell>
          <cell r="H18">
            <v>-117.72</v>
          </cell>
          <cell r="I18">
            <v>-954.3900000000001</v>
          </cell>
          <cell r="J18"/>
        </row>
        <row r="19">
          <cell r="A19">
            <v>11</v>
          </cell>
          <cell r="B19">
            <v>394.69000000000005</v>
          </cell>
          <cell r="C19">
            <v>11262.519999999997</v>
          </cell>
          <cell r="D19">
            <v>5661.28</v>
          </cell>
          <cell r="H19"/>
          <cell r="I19">
            <v>-766.62000000000012</v>
          </cell>
          <cell r="J19"/>
        </row>
        <row r="20">
          <cell r="A20">
            <v>12</v>
          </cell>
          <cell r="B20">
            <v>1346.37</v>
          </cell>
          <cell r="C20">
            <v>10697.5</v>
          </cell>
          <cell r="D20">
            <v>2835.7299999999996</v>
          </cell>
          <cell r="H20">
            <v>-293.35000000000002</v>
          </cell>
          <cell r="I20">
            <v>-962.34</v>
          </cell>
          <cell r="J20"/>
        </row>
        <row r="21">
          <cell r="A21" t="str">
            <v>Grand Total</v>
          </cell>
          <cell r="B21">
            <v>10682.96</v>
          </cell>
          <cell r="C21">
            <v>102139.55999999997</v>
          </cell>
          <cell r="D21">
            <v>44141.020000000004</v>
          </cell>
          <cell r="H21">
            <v>-1200.0999999999999</v>
          </cell>
          <cell r="I21">
            <v>-10221.400000000001</v>
          </cell>
          <cell r="J21">
            <v>-366.33000000000004</v>
          </cell>
          <cell r="N21">
            <v>9482.86</v>
          </cell>
          <cell r="O21">
            <v>91918.159999999974</v>
          </cell>
          <cell r="P21">
            <v>43774.69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ata"/>
      <sheetName val="Weekly Payroll"/>
    </sheetNames>
    <sheetDataSet>
      <sheetData sheetId="0">
        <row r="7">
          <cell r="A7" t="str">
            <v>Ilya Ratner</v>
          </cell>
          <cell r="B7">
            <v>2230.5300000000002</v>
          </cell>
          <cell r="C7">
            <v>2303.11</v>
          </cell>
          <cell r="D7">
            <v>2565.8200000000015</v>
          </cell>
          <cell r="E7">
            <v>2997.4499999999994</v>
          </cell>
          <cell r="F7">
            <v>3103.4000000000015</v>
          </cell>
          <cell r="G7">
            <v>2582.2600000000002</v>
          </cell>
          <cell r="H7">
            <v>2475.0099999999998</v>
          </cell>
          <cell r="I7">
            <v>2360.8199999999997</v>
          </cell>
        </row>
        <row r="10">
          <cell r="A10" t="str">
            <v>Marina Meishkova</v>
          </cell>
          <cell r="B10">
            <v>1470.1399999999999</v>
          </cell>
          <cell r="C10">
            <v>820.26</v>
          </cell>
          <cell r="D10">
            <v>938.98</v>
          </cell>
          <cell r="E10">
            <v>574</v>
          </cell>
          <cell r="F10">
            <v>810.74</v>
          </cell>
          <cell r="G10">
            <v>467.88</v>
          </cell>
          <cell r="H10"/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tina" refreshedDate="42422.871738773145" createdVersion="3" refreshedVersion="3" minRefreshableVersion="3" recordCount="8866">
  <cacheSource type="worksheet">
    <worksheetSource name="All_Activity"/>
  </cacheSource>
  <cacheFields count="19">
    <cacheField name="DATE" numFmtId="0">
      <sharedItems containsDate="1" containsMixedTypes="1" minDate="2015-01-01T00:00:00" maxDate="2016-01-01T00:00:00"/>
    </cacheField>
    <cacheField name="DESCRIPTION" numFmtId="0">
      <sharedItems containsBlank="1"/>
    </cacheField>
    <cacheField name="AMOUNT" numFmtId="0">
      <sharedItems containsString="0" containsBlank="1" containsNumber="1" minValue="-23195.05" maxValue="42330"/>
    </cacheField>
    <cacheField name="BALANCE" numFmtId="0">
      <sharedItems containsString="0" containsBlank="1" containsNumber="1" minValue="-13699.15" maxValue="44436.6"/>
    </cacheField>
    <cacheField name="FOR JE" numFmtId="0">
      <sharedItems containsString="0" containsBlank="1" containsNumber="1" minValue="-42330" maxValue="23195.05"/>
    </cacheField>
    <cacheField name="INC/EXP" numFmtId="0">
      <sharedItems containsBlank="1"/>
    </cacheField>
    <cacheField name="Bank Accout" numFmtId="0">
      <sharedItems containsBlank="1" count="11">
        <m/>
        <s v="22000 · AMEX (LLC)"/>
        <s v="23500 · BofA CC (INC)"/>
        <s v="11500 · BofA 9306 (INC)"/>
        <s v="11700 · BofA 9319 (INC)"/>
        <s v="11550 · BofA 9607 (INC)"/>
        <s v="11600 · BofA 0592 (LLC)"/>
        <s v="23000 · BofA CC (LLC)"/>
        <s v="11800 · HSBC Canada (LLC)"/>
        <s v="11300 · PayPal (INC)"/>
        <s v="11200 · PayPal (LLC)"/>
      </sharedItems>
    </cacheField>
    <cacheField name="ENTITY" numFmtId="0">
      <sharedItems containsBlank="1" count="3">
        <m/>
        <s v="LLC"/>
        <s v="INC"/>
      </sharedItems>
    </cacheField>
    <cacheField name="MONTH" numFmtId="0">
      <sharedItems containsString="0" containsBlank="1" containsNumber="1" containsInteger="1" minValue="1" maxValue="12" count="13">
        <m/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tring="0" containsBlank="1" containsNumber="1" containsInteger="1" minValue="2015" maxValue="2015"/>
    </cacheField>
    <cacheField name="QB ACCOUNT" numFmtId="0">
      <sharedItems containsBlank="1" count="97">
        <m/>
        <s v="62213 · Labor - SEO"/>
        <s v="62205 · Labor - Graphic Design"/>
        <s v="62204 · Labor - Product Listing"/>
        <s v="62207 · Labor - Translation"/>
        <s v="62210 · Labor - Writing"/>
        <s v="62206 · Labor - Photo Shoots/Shop"/>
        <s v="62212 · Labor - IT"/>
        <s v="69000 · Postage &amp; Delivery"/>
        <s v="29100 · Dave Note"/>
        <s v="62203 · Labor - Warehouse Staff"/>
        <s v="71501 · Online Retailer Selling Fee"/>
        <s v="63501 · Insurance - Wellness Programs"/>
        <s v="72500 · Web Development"/>
        <s v="68002 · Computer - Software"/>
        <s v="67001 · PR - Direct Mail"/>
        <s v="71004 · Employee Mobile"/>
        <s v="62200 · Consulting"/>
        <s v="13100 · Inventory Purchase"/>
        <s v="71002 · Internet"/>
        <s v="66001 · Advertising - End Consumer"/>
        <s v="69003 · Shipping Supplies"/>
        <s v="73502 · Legal Fees"/>
        <s v="63004 · Security"/>
        <s v="75000 · Miscellaneous"/>
        <s v="71001 · Telephone"/>
        <s v="70500 · Office Supplies"/>
        <s v="62202 · Labor - Sales"/>
        <s v="19100 · Due (to) / from DT INC"/>
        <s v="72503 · Web Development - eBay"/>
        <s v="67500 · Charitable Donations"/>
        <s v="71000 · Telephone &amp; Internet"/>
        <s v="74002 · Credit Card Merchant Fees"/>
        <s v="69500 · Printing Expense"/>
        <s v="62102 · SUI"/>
        <s v="62218 · Labor - Recruiting"/>
        <s v="74005 · Payroll Fees"/>
        <s v="11600 · BofA 0592 (LLC)"/>
        <s v="73500 · Fee, Dues &amp; Subscriptions"/>
        <s v="29200 · Kristina Note"/>
        <s v="51003 · COGS - Raw Materials"/>
        <s v="74001 · Credit Card Fee"/>
        <s v="DISPUTE"/>
        <s v="63502 · Insurance - Workers Comp"/>
        <s v="73001 · T&amp;E - Meals and Entertainment"/>
        <s v="73005 · T&amp;E - Gas"/>
        <s v="73002 · T&amp;E - Airfare"/>
        <s v="85001 · Income Taxes"/>
        <s v="74003 · Domestic Bank Charges"/>
        <s v="booked in Amazon Purch JE"/>
        <s v="66500 · Marketing"/>
        <s v="50000 · Cost of Goods Sold"/>
        <s v="68001 · Computer - Hardware"/>
        <s v="11550 · BofA 9607 (INC)"/>
        <s v="63500 · Insurance"/>
        <s v="11700 · BofA 9319 (INC)"/>
        <s v="63002 · Utilities"/>
        <s v="41000 · Gross Sales"/>
        <s v="19200 · Due (to) / from DT LLC"/>
        <s v="23500 · BofA CC (INC)"/>
        <s v="74004 · International Bank Charges"/>
        <s v="42000 · Shipping Income"/>
        <s v="19000 · Undeposited Funds"/>
        <s v="41500 · Sales Revenue"/>
        <s v="11300 · PayPal (INC)"/>
        <s v="61000 · Payroll"/>
        <s v="62101 · Social Security/Medicare"/>
        <s v="11500 · BofA 9306 (INC)"/>
        <s v="62201 · Labor - Customer Service"/>
        <s v="25000 · Sales Tax Payable"/>
        <s v="46000 · Chargebacks"/>
        <s v="29300 · Cynthia Note"/>
        <s v="44000 · Returns"/>
        <s v="51005 · COGS - Broker"/>
        <s v="76000 · LLC Service Fee"/>
        <s v="73501 · Accounting Fees"/>
        <s v="63001 · Rent"/>
        <s v="68000 · Computer Expense"/>
        <s v="63003 · Cleaning Services"/>
        <s v="73503 · Licenses &amp; Permits Fees"/>
        <s v="51004 · COGS - Duty"/>
        <s v="64500 · Warehousing"/>
        <s v="62217 · Labor - Commission"/>
        <s v="85002 · Personal Property Taxes"/>
        <s v="11200 · PayPal (LLC)"/>
        <s v="86000 · Service Fee Income"/>
        <s v="23000 · BofA CC (LLC)"/>
        <s v="22000 · AMEX (LLC)"/>
        <s v="70002 · Office Furniture - Kitchen"/>
        <s v="11800 · HSBC Canada (LLC)"/>
        <s v="70001 · Office Furniture - Fixtures"/>
        <s v="69001 · Postage"/>
        <s v="66501 · Market Research" u="1"/>
        <s v="64001 · Maintenance" u="1"/>
        <s v="Booked in PayPal INC JE" u="1"/>
        <s v="13101 · Inventory - Raw Materials" u="1"/>
        <s v="64000 · Repairs &amp; Maintenance" u="1"/>
      </sharedItems>
    </cacheField>
    <cacheField name="VENDOR" numFmtId="0">
      <sharedItems containsBlank="1" count="1639">
        <m/>
        <s v="Richa Rai"/>
        <s v="Svetlozar Draganov"/>
        <s v="Shara Camille"/>
        <s v="Mari Snyder"/>
        <s v="Catherine W Dronen"/>
        <s v="Teodora Angelova"/>
        <s v="Mariia Krylenko"/>
        <s v="FedEx"/>
        <s v="Dave Ratner"/>
        <s v="Timofey Trofimenkov"/>
        <s v="Etsy"/>
        <s v="Match Point"/>
        <s v="NYSC"/>
        <s v="Go Daddy"/>
        <s v="UPS"/>
        <s v="Calendar Wiz"/>
        <s v="USPS"/>
        <s v="iContact"/>
        <s v="AT&amp;T"/>
        <s v="Kristina Koger"/>
        <s v="TechProtect"/>
        <s v="Canine Innovations (Pet Convincer)"/>
        <s v="Google Checkout"/>
        <s v="ZoHo"/>
        <s v="Best Shot Pet Products"/>
        <s v="4 Tell"/>
        <s v="Craigslist"/>
        <s v="Time Warner Cable"/>
        <s v="Belight Software"/>
        <s v="Uline"/>
        <s v="Henssgen Hardware"/>
        <s v="Consumer Info"/>
        <s v="Trueship"/>
        <s v="Dropcam"/>
        <s v="Varsity Pets (large balls)"/>
        <s v="Dean &amp; Tyler"/>
        <s v="Krav Maga"/>
        <s v="Verizon"/>
        <s v="Volusion"/>
        <s v="RingCentral"/>
        <s v="LawDepot"/>
        <s v="Stamps.com"/>
        <s v="Poland Spring"/>
        <s v="Ilya Ratner"/>
        <s v="Boingo"/>
        <s v="DT AMEX"/>
        <s v="eBay"/>
        <s v="Mission Fish"/>
        <s v="Omni Telecom"/>
        <s v="Brain Tree Charge"/>
        <s v="BlueSnap"/>
        <s v="Print Place"/>
        <s v="Texas Comptroller"/>
        <s v="I Genii"/>
        <s v="Intuit"/>
        <s v="Facebook"/>
        <s v="ADT"/>
        <s v="Discount Laser"/>
        <s v="Adobe"/>
        <s v="The Wholistic Pet"/>
        <s v="Planet Dog"/>
        <s v="Mydogtoy.Com"/>
        <s v="Skype"/>
        <s v="Staples"/>
        <s v="Espree Animal Products"/>
        <s v="Office Depot"/>
        <s v="Cricket Wireless"/>
        <s v="Gerald Schwartz"/>
        <s v="Angie's List"/>
        <s v="ID Badges"/>
        <s v="Towerstar Pets Llc"/>
        <s v="Name-Cheap.com"/>
        <s v="AmTrust"/>
        <s v="Fung Lum"/>
        <s v="Las Palapas"/>
        <s v="Valero"/>
        <s v="United Airlines"/>
        <s v="Burger Fi"/>
        <s v="Kaspersky"/>
        <s v="Google Adwords"/>
        <s v="KT Alchemy, LLC"/>
        <s v="Kristna Koger"/>
        <s v="Haber's Export Agency"/>
        <s v="US Patent Trademark"/>
        <s v="Bill Miller"/>
        <s v="AustriAlpin"/>
        <s v="US Treasury"/>
        <s v="Value Taxpayment"/>
        <s v="KT Element, LLC"/>
        <s v="Bickmore"/>
        <s v="Hobby Lobby"/>
        <s v="Dropbox"/>
        <s v="Amazon Web Services"/>
        <s v="Amazon"/>
        <s v="booked in Amazon Purch JE"/>
        <s v="BofA"/>
        <s v="Dean &amp; Tyler, INC"/>
        <s v="Hanover"/>
        <s v="CPS"/>
        <s v="Pet Zone"/>
        <s v="Collar UA"/>
        <s v="Cornerstone Brands"/>
        <s v="?"/>
        <s v="Proteus Consulting"/>
        <s v="Authorize.net"/>
        <s v="Amazon France"/>
        <s v="Bibby Financial"/>
        <s v="PayPal"/>
        <s v="Amazon US"/>
        <s v="Perzov Israel"/>
        <s v="Domingo Gonzalez"/>
        <s v="John Estrada"/>
        <s v="The Hartford"/>
        <s v="David Lara"/>
        <s v="Amazon Germany"/>
        <s v="Amazon UK"/>
        <s v="Amazon Vendor UK"/>
        <s v="IRS"/>
        <s v="Amazon Japan"/>
        <s v="Dean &amp; Tyler, LLC"/>
        <s v="Perzov Belarus"/>
        <s v="Lauren Sanchez"/>
        <s v="Amazon Vendor Canada"/>
        <s v="Lissette Orbay"/>
        <s v="Hulu"/>
        <s v="Cynthia Koger"/>
        <s v="Lauren  Sanchez"/>
        <s v="JM Feed Corp"/>
        <s v="Northeastern Customs Brokerage"/>
        <s v="Steve Cook, CPA"/>
        <s v="Robinson Windword"/>
        <s v="First Class Properties"/>
        <s v="Microchip Café"/>
        <s v="Alamo City Commercial Cleaning"/>
        <s v="Miguel Esquivel"/>
        <s v="City of Leon Valley"/>
        <s v="HM Revenue &amp; Customs London"/>
        <s v="MSN Air Services"/>
        <s v="Global Pet Fund"/>
        <s v="KT Alchemy"/>
        <s v="Tanna Rogan"/>
        <s v="West China Tea Company"/>
        <s v="Kathy DeMaio"/>
        <s v="Leslie Loughmiller"/>
        <s v="MSN Air Service"/>
        <s v="Veronica Saenz"/>
        <s v="Steve Ricci"/>
        <s v="U.S. Treasury"/>
        <s v="Mark A. Garcia"/>
        <s v="Tims Oriental"/>
        <s v="Taqueria Chapala"/>
        <s v="Suzanne Connor"/>
        <s v="Stanton Longehecke"/>
        <s v="Albert Uresti"/>
        <s v="Google"/>
        <s v="Emily Orbay"/>
        <s v="Maryna Meishkova"/>
        <s v="Frontgate"/>
        <s v="Bond MM (NYC)"/>
        <s v="Specialty Pet Supplies"/>
        <s v="Woofs And Hoofs, LLC"/>
        <s v="Animal Feeds"/>
        <s v="Park Boulevard Productions"/>
        <s v="Gregory Coleman"/>
        <s v="J&amp;M Feed Corp"/>
        <s v="IFTSOFT"/>
        <s v="AMDA"/>
        <s v="Lowe's"/>
        <s v="Vista Print"/>
        <s v="Amazon Canada"/>
        <s v="HSBC"/>
        <s v="Gary Dycus"/>
        <s v="William Wallace"/>
        <s v="terrence greene"/>
        <s v="Linda Kunysz"/>
        <s v="mark greengard"/>
        <s v="sergey fedorov"/>
        <s v="Michael Swedelson"/>
        <s v="Steven Walker"/>
        <s v="JAS Enterprises"/>
        <s v="Douglas Ramos"/>
        <s v="Ann Clements"/>
        <s v="Jill Gimelli"/>
        <s v="Tiago Castro"/>
        <s v="Verna A Brisbon-Lucey"/>
        <s v="Seth Whiteley"/>
        <s v="Brindley Lyon"/>
        <s v="wright wright"/>
        <s v="Jayson Rohe"/>
        <s v="Anne-Marie Chapman"/>
        <s v="Ronda Urkowitz"/>
        <s v="Nina Mitina"/>
        <s v="Carlton Norris"/>
        <s v="WILLIAM TALBERT"/>
        <s v="grace lincoln"/>
        <s v="Anthony Perez"/>
        <s v="PETMOODS"/>
        <s v="Amanda Barrera"/>
        <s v="chris østergren"/>
        <s v="Natalie Gilbert"/>
        <s v="EFG Funding"/>
        <s v="Brandy Rasmussen"/>
        <s v="Robert Baumiller"/>
        <s v="William Gardner"/>
        <s v="james wright"/>
        <s v="Loriann Rivas"/>
        <s v="Pierre Turgeon"/>
        <s v="Nancy Flora Alves Pinto"/>
        <s v="brooklyn pitcock"/>
        <s v="Shannon Bowe"/>
        <s v="Lynn Goodfellow"/>
        <s v="Jeff Nawrot"/>
        <s v="jason hurley"/>
        <s v="laura vig"/>
        <s v="Sarah Kester"/>
        <s v="Curtis smith"/>
        <s v="cynthia boucher"/>
        <s v="Jacinta Denton"/>
        <s v="Kathy Yaskin"/>
        <s v="Stefanie Young"/>
        <s v="chree donaldson"/>
        <s v="Heather Turner"/>
        <s v="Jeffrey Dapper"/>
        <s v="Tracy A Perrine"/>
        <s v="Jaimie Whitney"/>
        <s v="stanley young"/>
        <s v="Anthony Needham"/>
        <s v="Robert Cash"/>
        <s v="Ralph Sculco Jr"/>
        <s v="Angela Secrest"/>
        <s v="tyler holladay"/>
        <s v="Derek Havran"/>
        <s v="Donna Crotty"/>
        <s v="Alicia East"/>
        <s v="brian unger"/>
        <s v="Jeff Buckless"/>
        <s v="Jack Vo"/>
        <s v="Dee Lee"/>
        <s v="Kathleen Von Bergen"/>
        <s v="Diana Alexander"/>
        <s v="Grassif Uwood"/>
        <s v="Margaret Watson"/>
        <s v="Tamara Arlin"/>
        <s v="Matt Carlson"/>
        <s v="Tristan Kirby"/>
        <s v="Edward Frias"/>
        <s v="Noelle Kubinec"/>
        <s v="edgar murguia"/>
        <s v="Kathy Murray"/>
        <s v="Mary Ann Scaffidi"/>
        <s v="AARON RILEY"/>
        <s v="Mary B White"/>
        <s v="Lauro aybar"/>
        <s v="stacy civittolo"/>
        <s v="Mesonika Piecuch"/>
        <s v="Louis Perez"/>
        <s v="carlos sanchez"/>
        <s v="Evan Boulanger"/>
        <s v="TC Polite"/>
        <s v="Duke Yee"/>
        <s v="Sharon Minerd"/>
        <s v="Jan Nielsen"/>
        <s v="Todd Ellingson"/>
        <s v="Audrey Knight"/>
        <s v="Alton Moore"/>
        <s v="miller miller"/>
        <s v="Julia Houska"/>
        <s v="Jill Smith"/>
        <s v="henriette ingebrigtsen"/>
        <s v="Amy Funk"/>
        <s v="Jessica Davis"/>
        <s v="Brooke Foizie"/>
        <s v="DejanArts"/>
        <s v="Erin McElroy"/>
        <s v="Texas Instruments"/>
        <s v="C J Lee"/>
        <s v="travis hanger"/>
        <s v="Trash To Treasures"/>
        <s v="heather irving"/>
        <s v="Darren Donald"/>
        <s v="Faith Powell"/>
        <s v="Buyer Dispute"/>
        <s v="LORI VASQUEZ"/>
        <s v="Amber D kendrick"/>
        <s v="kim greager"/>
        <s v="Ronnie Hawkins"/>
        <s v="4J CUSTOM DESIGN INC."/>
        <s v="ken josefsen"/>
        <s v="Tina Jackson"/>
        <s v="Melissa Laubach"/>
        <s v="CECILIA ZAPIEN"/>
        <s v="Melissa Woodrow"/>
        <s v="Steven Laurance"/>
        <s v="Mario Avallone"/>
        <s v="David McCune"/>
        <s v="Renee Rambo"/>
        <s v="Donna Asher"/>
        <s v="Jeffrey D Whitley"/>
        <s v="Tim Isaacson"/>
        <s v="Mary Kiser"/>
        <s v="Loretta Melby"/>
        <s v="Eddie Davis"/>
        <s v="carmen tarin"/>
        <s v="Todd Cappellino"/>
        <s v="Thomas Casey"/>
        <s v="karen martin"/>
        <s v="Vina Nicolich"/>
        <s v="Kenneth Rolon"/>
        <s v="Bunny Bishop"/>
        <s v="James Sprecher"/>
        <s v="jared cavanagh"/>
        <s v="Diane Whittaker"/>
        <s v="Petrashchuk Evgeny"/>
        <s v="Lisa Massey"/>
        <s v="Jessica Leake"/>
        <s v="marjorie acton"/>
        <s v="nathan mayer"/>
        <s v="Ann Neet"/>
        <s v="Enrique Salazar"/>
        <s v="emanuel azrzar"/>
        <s v="Ryan Gallagher"/>
        <s v="Jakobi Morgan"/>
        <s v="Cat Clutton"/>
        <s v="Woof Pals Pte Ltd"/>
        <s v="Mark Ankenbrand"/>
        <s v="Christine Lucas"/>
        <s v="donald paul"/>
        <s v="orlando elizondo"/>
        <s v="brian brooks"/>
        <s v="Denca Mayers"/>
        <s v="GINA MORGAN"/>
        <s v="Louis Birdman"/>
        <s v="Jorge Calle"/>
        <s v="Kevin McCarthy"/>
        <s v="James Burk"/>
        <s v="andrea calvino"/>
        <s v="Janie Griffin"/>
        <s v="Juliet Collins"/>
        <s v="kathryn oppenheimer"/>
        <s v="Jonathan Grosse"/>
        <s v="Jennifer Curcio"/>
        <s v="brian swearingen"/>
        <s v="Robert Aho"/>
        <s v="Wendy Manson-Misener"/>
        <s v="Joshua Cleghorn"/>
        <s v="Rodrigo Vasquez"/>
        <s v="Luis Velasquez"/>
        <s v="Hart Ripley"/>
        <s v="Fermin Begnoche"/>
        <s v="Kamal hasan"/>
        <s v="Ronald Isbell"/>
        <s v="Fat cycles"/>
        <s v="Kathy Devlin"/>
        <s v="david diaz"/>
        <s v="Luka"/>
        <s v="Kristine Clifton"/>
        <s v="robert estores"/>
        <s v="anthony mallia"/>
        <s v="Emily Smith"/>
        <s v="William Desiderio"/>
        <s v="lincoln auto sales / amed chergui"/>
        <s v="john snyder"/>
        <s v="A1 Home Pest Control, Inc."/>
        <s v="Ricardo Secunza"/>
        <s v="Bow Wow Productions"/>
        <s v="Sheryl Kessler"/>
        <s v="Elyse Clawson"/>
        <s v="Samuel Monk"/>
        <s v="Rachel Wisnoski"/>
        <s v="Bradley Knaub"/>
        <s v="colombia colombia"/>
        <s v="Byron brown"/>
        <s v="Rabinder Castellano"/>
        <s v="allitia dibernardo"/>
        <s v="William Cooper"/>
        <s v="steve adler"/>
        <s v="Bryce ODriscoll"/>
        <s v="M. Peoples"/>
        <s v="Kayleen van Rooyen"/>
        <s v="Jacob Schultz"/>
        <s v="Guillaume Lemay"/>
        <s v="Luke Anderson"/>
        <s v="Barrel Maker Brew Co LLC"/>
        <s v="Gerry binnie"/>
        <s v="Deborah Mihalko"/>
        <s v="Scott Dizais"/>
        <s v="Tim Reeves"/>
        <s v="Paul Tabili"/>
        <s v="Rick Robinson"/>
        <s v="Tania Jose"/>
        <s v="angeles huot"/>
        <s v="James Counterman"/>
        <s v="MyStore Credit"/>
        <s v="Justin May"/>
        <s v="Elsie Adler"/>
        <s v="Sabatino Risoldi"/>
        <s v="Kevin Kimbell"/>
        <s v="charlene schneckenberger"/>
        <s v="Antik Corporation"/>
        <s v="Tamara Burnett"/>
        <s v="TED ARNOLD"/>
        <s v="Shawn Erway"/>
        <s v="John Huber"/>
        <s v="yegor arshanyan"/>
        <s v="michael frensley"/>
        <s v="glen reiner"/>
        <s v="andrea schaeffer"/>
        <s v="Shawn Price"/>
        <s v="Hans Dau"/>
        <s v="Roxy Beaudet"/>
        <s v="Nicole Goettsch"/>
        <s v="arlene johnston"/>
        <s v="David Fluegge"/>
        <s v="patrick bittinger"/>
        <s v="Amber Keyes"/>
        <s v="Christopher Smith"/>
        <s v="RUDY RAMPERSAD"/>
        <s v="Mindee Figus"/>
        <s v="Emre Acikaraoglu"/>
        <s v="Akita Angels, Inc."/>
        <s v="Robert Hoskins"/>
        <s v="Andrea Reiskin"/>
        <s v="Jeremy Steinbrecher"/>
        <s v="Kristin Druey"/>
        <s v="jerry prince"/>
        <s v="Gregory Itsines"/>
        <s v="Melanie-Aileen Hernandez"/>
        <s v="Gianna valentino"/>
        <s v="Pure Kennels"/>
        <s v="Ruth Dease-Smith"/>
        <s v="Jeff Norris"/>
        <s v="Shane Armstrong"/>
        <s v="Don Martin"/>
        <s v="Malibu Elite Services"/>
        <s v="Tracey Rodd"/>
        <s v="McLean"/>
        <s v="Angela Prince"/>
        <s v="Emilie Abbott"/>
        <s v="fazlin doutie"/>
        <s v="Grace Koster"/>
        <s v="Jesse Cudd"/>
        <s v="Chadd Sanders"/>
        <s v="David McCormick"/>
        <s v="Nathan Schrantz"/>
        <s v="philip beck"/>
        <s v="valerie frommer shore"/>
        <s v="julie altman"/>
        <s v="Hayes Hayes"/>
        <s v="Johanna Clark"/>
        <s v="karen harsh"/>
        <s v="Charly Zuetlau"/>
        <s v="Brian Dubs"/>
        <s v="Donna Gillstrap"/>
        <s v="Emma Munson-Blatt"/>
        <s v="Teresa Pooler"/>
        <s v="DON WALDRON"/>
        <s v="christine love"/>
        <s v="Elizabeth DiGregorio"/>
        <s v="Tanya Alexander"/>
        <s v="ells mchaffie"/>
        <s v="Brandee Anderson"/>
        <s v="stan soltz"/>
        <s v="Michael Ibarra"/>
        <s v="Amanda Jane Roberts"/>
        <s v="Seth Parrish"/>
        <s v="Nancy L Anderson"/>
        <s v="Kelly Deere"/>
        <s v="Benjamin Cromwell"/>
        <s v="seog joo lee"/>
        <s v="Jo Rothgery"/>
        <s v="nikki wallace"/>
        <s v="Melissa Plourde"/>
        <s v="Josh Hall"/>
        <s v="Egan de los Cobos"/>
        <s v="Resid Crnac"/>
        <s v="Keever's Closet"/>
        <s v="karalie andrews"/>
        <s v="Peter Horlor"/>
        <s v="Medacore LLC"/>
        <s v="Arturo Montoya"/>
        <s v="Virginia Romo"/>
        <s v="Jaime Martinez"/>
        <s v="Susan Kingston"/>
        <s v="Paradise Motorsports"/>
        <s v="Linda du Toit"/>
        <s v="TOBY VICTORIA"/>
        <s v="Barbara L Sellers"/>
        <s v="Geoffrey Goodwin"/>
        <s v="Shalini R"/>
        <s v="David Ratner"/>
        <s v="April Hollis"/>
        <s v="Anna Johnson"/>
        <s v="DMITRY SHEYMAN"/>
        <s v="The Phat Cat Inn"/>
        <s v="Terrie Dwyer"/>
        <s v="Mark Morgenfruh"/>
        <s v="Michelle Henson"/>
        <s v="Megan DElia"/>
        <s v="john simantiras"/>
        <s v="James Davis"/>
        <s v="Angela Gerou"/>
        <s v="CHRISTINE NACKERS"/>
        <s v="Keith Robbins"/>
        <s v="Lawrence Ward"/>
        <s v="kaletia vernon"/>
        <s v="Barbara Peters"/>
        <s v="Bob Rodgers"/>
        <s v="margaret falco"/>
        <s v="Craig Bell"/>
        <s v="Kristopher Dukes"/>
        <s v="Martha Collins"/>
        <s v="Christopher Anderson"/>
        <s v="Karen Anderson"/>
        <s v="knin.es"/>
        <s v="deatra stone"/>
        <s v="zachary lucas"/>
        <s v="Cory Watson"/>
        <s v="Tomasz Gorny"/>
        <s v="paul couget"/>
        <s v="Taylor Smith"/>
        <s v="Lorraine Sambo"/>
        <s v="Judy Wu"/>
        <s v="Emma Thompson"/>
        <s v="Patty Aguirre"/>
        <s v="Anne Yeager"/>
        <s v="walter edmonds"/>
        <s v="Omar Jaber"/>
        <s v="Felipe Freitas"/>
        <s v="Karen Grant"/>
        <s v="Steven Betancourt"/>
        <s v="joseph pascone"/>
        <s v="Sheriee Davis"/>
        <s v="patricia m haley"/>
        <s v="The Wounded"/>
        <s v="Amanda Felt"/>
        <s v="Peter Arcemont II"/>
        <s v="Stephen Cook"/>
        <s v="Jamie Christman"/>
        <s v="Brenda Moran"/>
        <s v="Raymond Johns"/>
        <s v="Thomas Hartman"/>
        <s v="Edward Mazel"/>
        <s v="Prene Products LLC"/>
        <s v="Holly Reese"/>
        <s v="kimberly melton"/>
        <s v="Amy Walkowiak"/>
        <s v="Cheryl Wassus"/>
        <s v="Alexandra Coffelt"/>
        <s v="Kimberly Miller"/>
        <s v="Toby Norris"/>
        <s v="Juvenal Onate"/>
        <s v="Raymond A Hill"/>
        <s v="Meghan Stanley"/>
        <s v="tang nsy"/>
        <s v="Indian Land Jam"/>
        <s v="Laura Patrick"/>
        <s v="Kurt Sather"/>
        <s v="Michael Gibson"/>
        <s v="Alexandr Bigozhin"/>
        <s v="Damon Raccuglia"/>
        <s v="Justin Yarboro"/>
        <s v="charles ferguson"/>
        <s v="Tammy Wiecek"/>
        <s v="carlos JOHNSON"/>
        <s v="Holly Goltra"/>
        <s v="Eric Jensen"/>
        <s v="Kylie griffin"/>
        <s v="Nueva Moda"/>
        <s v="Kimberly Humphrey"/>
        <s v="Rebecca Croft"/>
        <s v="Michael Appleman"/>
        <s v="Zoe draughon"/>
        <s v="Stephen Silva"/>
        <s v="Russell Toumberlin"/>
        <s v="James Adams"/>
        <s v="Brian Cranny"/>
        <s v="Deirdre Dreslough"/>
        <s v="MAX PEARSON"/>
        <s v="william gray"/>
        <s v="Sara Lee"/>
        <s v="Mark Sharp"/>
        <s v="Bernadette Tonee Whitfield"/>
        <s v="Jan Freeman"/>
        <s v="Vincent Masters"/>
        <s v="Briehn Mays"/>
        <s v="Dana Kirven"/>
        <s v="Alejandro Cueto Gomez"/>
        <s v="Natalie lazos"/>
        <s v="Peter Vaktor"/>
        <s v="Linda Walker"/>
        <s v="Camille Cleare"/>
        <s v="Neil Topalian"/>
        <s v="Marcella D Winslow"/>
        <s v="Valerie Grison"/>
        <s v="Kate Alexander"/>
        <s v="Jennifer Deleon"/>
        <s v="Daniel Valdez"/>
        <s v="Jay Volquardsen"/>
        <s v="Rasim Aliyev"/>
        <s v="cynthia romano"/>
        <s v="Alexey Kurovskiy"/>
        <s v="Empire Furniture Home Decor &amp; Gifts"/>
        <s v="Thomas Huber"/>
        <s v="Marc Bundy Bundy"/>
        <s v="Ryan Long"/>
        <s v="Kathy Wilson"/>
        <s v="BILL FORRAI"/>
        <s v="Veronica Soler"/>
        <s v="Ronald Zaccaglino"/>
        <s v="John Collums"/>
        <s v="Susan White"/>
        <s v="stephanie ziemer"/>
        <s v="bob hora"/>
        <s v="COL Crabb"/>
        <s v="ROBERT RISKO"/>
        <s v="Ape Productions"/>
        <s v="George LONG"/>
        <s v="thomas szotak"/>
        <s v="Guy Le Roy"/>
        <s v="Rebecca Marko"/>
        <s v="Melanie Montijo"/>
        <s v="William Brice"/>
        <s v="Raysa Aswad"/>
        <s v="Robert Bonham"/>
        <s v="Verlin Sherrell"/>
        <s v="Jennifer Brockman"/>
        <s v="Ida lamar"/>
        <s v="Understanding Our Dogs LLC"/>
        <s v="TERRORDOME MUSIC ETC..."/>
        <s v="Michael Manahan"/>
        <s v="Nicole Fader"/>
        <s v="Christopher Catalano"/>
        <s v="Michael Meade"/>
        <s v="Pisces Pet Emporium"/>
        <s v="Pamela Markowitz"/>
        <s v="Sigmacanineusa"/>
        <s v="Mallikarjun Udoshi"/>
        <s v="J Fitch"/>
        <s v="Jeneen A Quinlan"/>
        <s v="Gayle Fairweather"/>
        <s v="Ayush Sharma"/>
        <s v="Russell Palmer"/>
        <s v="Denise Caton"/>
        <s v="Tjhin Ping Sie"/>
        <s v="Mary Zaragoza"/>
        <s v="Debra Nezgoda"/>
        <s v="sharon parodi"/>
        <s v="john hoving"/>
        <s v="Rebecca LeMaster"/>
        <s v="lynn roop"/>
        <s v="Clifton J Dawson"/>
        <s v="Jose Ochoa"/>
        <s v="nick nicklaus"/>
        <s v="Christian Suarez"/>
        <s v="Becky Haley"/>
        <s v="alexander kostopoulos"/>
        <s v="FROST KENNELS LLP"/>
        <s v="Jose Rodriguez"/>
        <s v="Jenna Karimoto"/>
        <s v="Nancy Roden"/>
        <s v="Sara van Valkenburg"/>
        <s v="eric covarrubias"/>
        <s v="amber beckstead"/>
        <s v="David Marsh"/>
        <s v="Tina Marcario"/>
        <s v="Terry Lafferty"/>
        <s v="Brian Melancon"/>
        <s v="David Smith"/>
        <s v="Katherine Parks"/>
        <s v="Jenny Ovick"/>
        <s v="JoAnne Pilger"/>
        <s v="James Stanton"/>
        <s v="Stacy Ritter"/>
        <s v="Amanda Clower"/>
        <s v="Desiree Stone"/>
        <s v="Richard Keaton"/>
        <s v="Timothy Wall"/>
        <s v="Bruce Lupoli"/>
        <s v="Karen Leigh Studios"/>
        <s v="Judy Crowe"/>
        <s v="Adriana Erni"/>
        <s v="YoshaShara Randall"/>
        <s v="Holly Rainey"/>
        <s v="denise garris"/>
        <s v="Ash Samadi"/>
        <s v="sharlita conrad"/>
        <s v="Neill Shotter"/>
        <s v="Travis Cole"/>
        <s v="Triple A Signature Building and Medical"/>
        <s v="David Ray"/>
        <s v="PRECIOUS PAWS"/>
        <s v="Steven Wisecup"/>
        <s v="Jeanette Nelson"/>
        <s v="Gayle Griffin"/>
        <s v="nick steker"/>
        <s v="Angelika Boggs"/>
        <s v="Sara E Avila"/>
        <s v="Action Sparks"/>
        <s v="Bryden Klotz"/>
        <s v="Petsonline"/>
        <s v="Lisa Burns"/>
        <s v="Everbully"/>
        <s v="Lewis Drayton"/>
        <s v="melissa poeschel"/>
        <s v="Paul Smoot"/>
        <s v="carlos rodriguez"/>
        <s v="Pattarika Wongcharoen"/>
        <s v="Jacqueline Horn"/>
        <s v="Chen Keren Kaminsky"/>
        <s v="Mark Poziomek"/>
        <s v="Stacey Noton"/>
        <s v="Gayle Billadeau"/>
        <s v="Doggett Enterprise"/>
        <s v="Judi Rogers"/>
        <s v="gail woods"/>
        <s v="Jessica Sponheimer"/>
        <s v="Anthony McKenna"/>
        <s v="Betty Wilkins"/>
        <s v="ThePuzzleGarden"/>
        <s v="sahba sizdahkhani"/>
        <s v="Roger Collins"/>
        <s v="Mari Schaan"/>
        <s v="Ronald Zwieg"/>
        <s v="Mohammad Nagimesh Abdulaziz alenzi"/>
        <s v="jose portal"/>
        <s v="JUTTA DAVIS"/>
        <s v="Cynthia Michel"/>
        <s v="Tara Brown"/>
        <s v="Edwin Grant"/>
        <s v="SAMUEL TAMBE"/>
        <s v="Katherine Gilmur"/>
        <s v="philip rapoport"/>
        <s v="Sharon Budhai"/>
        <s v="Erica Woodside"/>
        <s v="Donald Pless"/>
        <s v="Kelly Saunders"/>
        <s v="Susan Corning"/>
        <s v="Mary Bayley"/>
        <s v="Michael Hinchley"/>
        <s v="David Coombes"/>
        <s v="Charles M. Creasman"/>
        <s v="Thomas Stiffler"/>
        <s v="michael smith"/>
        <s v="anthony coutain"/>
        <s v="RealPuppy"/>
        <s v="Karen Clark"/>
        <s v="debra carton"/>
        <s v="James McCracken"/>
        <s v="Matthew Soll"/>
        <s v="Jason Hayes"/>
        <s v="Robert Masters"/>
        <s v="Rebecca Jensen"/>
        <s v="Maria Rivero"/>
        <s v="Angela Santucci"/>
        <s v="Shannon Hiscock"/>
        <s v="Steven Blizzard"/>
        <s v="Barney Garcia"/>
        <s v="DEBORAH KINSELLA"/>
        <s v="Beth Pederson"/>
        <s v="Henry Harvey"/>
        <s v="Diane Higgins"/>
        <s v="Rosemary Natrajan"/>
        <s v="Maria Soo"/>
        <s v="Donald Songster"/>
        <s v="Clyde Enoch"/>
        <s v="Jenn Seidl"/>
        <s v="thomas oommen"/>
        <s v="christopher gray"/>
        <s v="Kiana Lynn"/>
        <s v="marc gough"/>
        <s v="Chubby Mermaid"/>
        <s v="jessica sirota"/>
        <s v="Patricia Villari"/>
        <s v="John Sims"/>
        <s v="Taisha Harmon"/>
        <s v="Mission K9 Rescue"/>
        <s v="THURMAN Penn"/>
        <s v="Travis Outlaw"/>
        <s v="Donovan Cavin"/>
        <s v="kaylene addington"/>
        <s v="Julie Henry"/>
        <s v="Martin Alexander"/>
        <s v="Deanna Aho"/>
        <s v="Alison Kelley"/>
        <s v="Mary Kroes"/>
        <s v="BETH TROLLMAN"/>
        <s v="Garza's Warehouse"/>
        <s v="Nicholas Stockman-Collins"/>
        <s v="Chris McMullen"/>
        <s v="Jessica Miklasz"/>
        <s v="LaRetta Kwandt"/>
        <s v="Stewart McKibben"/>
        <s v="Warren Goldman"/>
        <s v="andrea dente"/>
        <s v="Juan Espiga"/>
        <s v="LaNell Strietzel"/>
        <s v="Christopher Merrill"/>
        <s v="Laura Colello"/>
        <s v="Jerome Smith"/>
        <s v="paul MOLLOY"/>
        <s v="Diane Hannah"/>
        <s v="CODY SCHRAMER"/>
        <s v="Lisa Yamaura"/>
        <s v="juan contreras"/>
        <s v="Golden Services 3"/>
        <s v="URIAH WILSON"/>
        <s v="B.A.S.I.C.S., LLC"/>
        <s v="James Buhl"/>
        <s v="mike radillo"/>
        <s v="JOHN UMINA"/>
        <s v="Adam Powell"/>
        <s v="Andrea Molony"/>
        <s v="Masha Roskach"/>
        <s v="Deanna Duffy"/>
        <s v="Warren Willis Jr"/>
        <s v="CLYDE LAMB"/>
        <s v="Ryan Maphet"/>
        <s v="Crystal Gottfried"/>
        <s v="STEVEN ROITMAN"/>
        <s v="Gary Carson"/>
        <s v="kenneth leitenberger"/>
        <s v="Debbie Horan"/>
        <s v="Hugh Dyer"/>
        <s v="ron amid"/>
        <s v="Kathy Mensinger"/>
        <s v="Linda M Calsada"/>
        <s v="megan mcdonald"/>
        <s v="Brandy Prokop"/>
        <s v="Tisha Vogt"/>
        <s v="david gregoire"/>
        <s v="todd baver"/>
        <s v="Noemi Sandoval"/>
        <s v="Katherine Meadows"/>
        <s v="Michelle Serna"/>
        <s v="pedro farinacci"/>
        <s v="Laurel Jacobsen"/>
        <s v="Michael Weitzenhoff"/>
        <s v="Linda Eklund Francis"/>
        <s v="Carlos Harris"/>
        <s v="Matt Spradlin"/>
        <s v="Jonathan Judy"/>
        <s v="BC Consulting"/>
        <s v="Samantha Beaver"/>
        <s v="Maya Alam"/>
        <s v="Troy Harmon"/>
        <s v="Credit Card"/>
        <s v="Bubs and Scrubs"/>
        <s v="Kimberly Ginther"/>
        <s v="Marisa Marzilli"/>
        <s v="Cedric Frierson"/>
        <s v="Chana Andrews"/>
        <s v="Carla Rack"/>
        <s v="Julia Roach"/>
        <s v="George Ybarra"/>
        <s v="Richard McRae"/>
        <s v="Daniel Stromski"/>
        <s v="Deborah Davis"/>
        <s v="Patricia McCauley"/>
        <s v="Lora Roa"/>
        <s v="Torri Hauger"/>
        <s v="Kristina Fowler"/>
        <s v="christopher amezcua"/>
        <s v="Brandon Eckstein"/>
        <s v="Scott Loy"/>
        <s v="Stephanie Rowland"/>
        <s v="kathy kavanagh"/>
        <s v="Marc Jordan"/>
        <s v="Cynthia Bolis-Bozzomo"/>
        <s v="Anders Holth"/>
        <s v="igor lagutkin"/>
        <s v="CPU Physicians"/>
        <s v="Garry S. Stanislaw"/>
        <s v="Jonathan Cheng"/>
        <s v="Matt Jacobson"/>
        <s v="Alex Richards"/>
        <s v="Tanner Bloom"/>
        <s v="Michael Fawcett"/>
        <s v="Ashley Clark"/>
        <s v="charles malone"/>
        <s v="Cathryn Howard"/>
        <s v="Jacqueline Pippin"/>
        <s v="Chris Stiffler"/>
        <s v="Elizabeth Filauri"/>
        <s v="Jeffery Smith"/>
        <s v="Ralph Silva"/>
        <s v="Patty Stockwell"/>
        <s v="Matt Jackson"/>
        <s v="Bryan Elder"/>
        <s v="ROBERT B CHURCH"/>
        <s v="jeannette kern"/>
        <s v="david riedlinger"/>
        <s v="Judy Brock"/>
        <s v="Robert Uckar"/>
        <s v="Creedence Otto"/>
        <s v="Abdulwahab Alsheshteri"/>
        <s v="Frank Tomkowski"/>
        <s v="Zaira Calderon"/>
        <s v="Mark Childers"/>
        <s v="Jennifer DaRos"/>
        <s v="Aaron Jerger"/>
        <s v="Jeanne Miller"/>
        <s v="ADAM WALTMAN"/>
        <s v="Teresa Highsmith"/>
        <s v="jaime sanzetenea"/>
        <s v="Patrick Smyth"/>
        <s v="Deborah Rubenfeld"/>
        <s v="Neha Thapar"/>
        <s v="10K LLC"/>
        <s v="Art Needlepoint"/>
        <s v="Justin McKinnon"/>
        <s v="David Harbeson"/>
        <s v="ryan casson"/>
        <s v="Christopher Healy"/>
        <s v="J B Martinez"/>
        <s v="John Sullivan"/>
        <s v="Brett Baragia"/>
        <s v="Raymond Rossi"/>
        <s v="Lauren Sons"/>
        <s v="Barbara cassata"/>
        <s v="Bonnie Ceroll"/>
        <s v="chris harrison"/>
        <s v="andrea Davidson-wright"/>
        <s v="Richard Long"/>
        <s v="Margaret Smith"/>
        <s v="danni yao"/>
        <s v="denise newcomer"/>
        <s v="Bruce Kyckelhahn"/>
        <s v="De Franco Photography"/>
        <s v="Janice Fellows"/>
        <s v="Wencke Synak"/>
        <s v="J Scott Zundel"/>
        <s v="Nikola Palakow"/>
        <s v="alberto Hernandez"/>
        <s v="Stacy Grover"/>
        <s v="Mulberry &amp; Beech, LLC"/>
        <s v="Jay Meranchik"/>
        <s v="Steven Bragdon"/>
        <s v="Andrzej Rybarski"/>
        <s v="Gisell Diaz"/>
        <s v="Gillian Mullen"/>
        <s v="Gonzalo Rueda"/>
        <s v="Ryan Hooson"/>
        <s v="Joseph Riff"/>
        <s v="Nelson Light"/>
        <s v="Ronald Fried"/>
        <s v="Evgeny Petrashchuk"/>
        <s v="frank ted"/>
        <s v="felix carrion"/>
        <s v="Matthew Cluff"/>
        <s v="Julianne M Kohn"/>
        <s v="stephen scally"/>
        <s v="DeWitt Newins"/>
        <s v="courtney Harris"/>
        <s v="JOHN ERICKSON"/>
        <s v="Kristi Kay Schiller"/>
        <s v="Claudia Paluch"/>
        <s v="Alexandra Lowry"/>
        <s v="jesus Puente"/>
        <s v="Pamela Ahnberg"/>
        <s v="Jeff Dillman"/>
        <s v="Alexandra Buntjer"/>
        <s v="Kasey Wiley"/>
        <s v="john griffin"/>
        <s v="James Countryman"/>
        <s v="Lisa Lucero"/>
        <s v="David Chaplin"/>
        <s v="Don Berghoff"/>
        <s v="Igor Krugov"/>
        <s v="Wings Around the Planet"/>
        <s v="hugh barrow"/>
        <s v="Rebekah Stone"/>
        <s v="GoDaddy"/>
        <s v="Sam West"/>
        <s v="Steve Wolf"/>
        <s v="Alejandro Wehber"/>
        <s v="Howard Saylor"/>
        <s v="Christian Huber"/>
        <s v="Juan Olivarez"/>
        <s v="manuel munos"/>
        <s v="jessee perry"/>
        <s v="Ruben Moreno"/>
        <s v="char thompson"/>
        <s v="ICC GEB"/>
        <s v="Michael Davis"/>
        <s v="carolina vielma"/>
        <s v="Marsha Gift"/>
        <s v="Jacklyn Jacobson"/>
        <s v="susan nannini"/>
        <s v="Suzette Bourcier"/>
        <s v="Annie Baker"/>
        <s v="Daniel Mahoney"/>
        <s v="sergio vergara"/>
        <s v="Emilio Fernandez"/>
        <s v="Richard Stairs"/>
        <s v="Tiffani Lanier"/>
        <s v="Daniel LaPorta"/>
        <s v="joseph stillman"/>
        <s v="Thomas VanHoesen"/>
        <s v="Russell Steele"/>
        <s v="Dirk Randol"/>
        <s v="Angie Forslund"/>
        <s v="JOHN VINTILA"/>
        <s v="PIECeS"/>
        <s v="TADASHI YOSHINO"/>
        <s v="Judy Cummings"/>
        <s v="Davinia Lefroy"/>
        <s v="jeremiah knipe"/>
        <s v="Gina Callozzo"/>
        <s v="Big Buttons by Pets-Shows-On-Wheels pets and supplies"/>
        <s v="Pamela Banis"/>
        <s v="Henna Takatalo"/>
        <s v="Mimi Madayag"/>
        <s v="Ted Moy"/>
        <s v="james esther"/>
        <s v="Mikael Koivula"/>
        <s v="Calli Carboni"/>
        <s v="Nellie Sheppard"/>
        <s v="gary white"/>
        <s v="Gregory Gebhardt"/>
        <s v="Susan Sowa"/>
        <s v="Thomas Migliore"/>
        <s v="Vito Modica"/>
        <s v="Chris Spencer"/>
        <s v="John Young"/>
        <s v="Tara Sharum"/>
        <s v="Chris Johnsin"/>
        <s v="Rhonda Coon"/>
        <s v="Leslie A Mikelson"/>
        <s v="jamonte lawson"/>
        <s v="AAD"/>
        <s v="Andrew Wallender"/>
        <s v="Morgan Seaborn"/>
        <s v="Sandra Bruyere"/>
        <s v="Tyler Stockdale"/>
        <s v="Carlos Morales"/>
        <s v="Spotify"/>
        <s v="Floyd Huszagh"/>
        <s v="Robert A Dorado"/>
        <s v="Annie dethier"/>
        <s v="Ashley Cunnington"/>
        <s v="Megan Battista"/>
        <s v="KRISTINA JAEGER"/>
        <s v="katherine defranco"/>
        <s v="Mjaed saeed Alghamdi"/>
        <s v="Angelica Arambula"/>
        <s v="jack lazar"/>
        <s v="Andrea Lord"/>
        <s v="tina spivey"/>
        <s v="K. McMahon"/>
        <s v="Maryna Grabovskiy"/>
        <s v="Alejandro Bucio"/>
        <s v="Troy Cronk"/>
        <s v="Pedro Leal"/>
        <s v="Dominik Chrzan"/>
        <s v="Ernie Williams"/>
        <s v="iNetworking"/>
        <s v="Bouncing Wolf Creations"/>
        <s v="Larry Thompson"/>
        <s v="Tiffany Ernst"/>
        <s v="Rachel Pollock"/>
        <s v="Eoghan Byrne"/>
        <s v="_x001a_ _x001a__x001a_"/>
        <s v="Cozy Rooms"/>
        <s v="james rogers"/>
        <s v="Denise Shifflett"/>
        <s v="Kimberly McGrew"/>
        <s v="Brian Casey"/>
        <s v="miguel aponte"/>
        <s v="debra anderson"/>
        <s v="Kenia Sanchez"/>
        <s v="Jenise Howard"/>
        <s v="william shields"/>
        <s v="kurtis thompson"/>
        <s v="Chimene L Cain"/>
        <s v="The People's Choice Entertainment Inc"/>
        <s v="Robert Lewis"/>
        <s v="William Pelton"/>
        <s v="Ibrahim peri"/>
        <s v="BM CONSULTING"/>
        <s v="Barbara Twaddle"/>
        <s v="Richard skinner"/>
        <s v="Karen-Kitty Carroll"/>
        <s v="Carla Kohle"/>
        <s v="tim coburn"/>
        <s v="Gilbert Martin"/>
        <s v="Amber Arceo"/>
        <s v="antonio alvarez"/>
        <s v="mary bazoff"/>
        <s v="William T. Parker"/>
        <s v="Timothy J Bowers Jr"/>
        <s v="Schenley Hutson Kirk"/>
        <s v="Strutting Your Stuff Standard Poodles"/>
        <s v="Robert Rozzi"/>
        <s v="Robert Gay"/>
        <s v="Tyler Newbury"/>
        <s v="becca mckain"/>
        <s v="rob chesson"/>
        <s v="Peter Gonzalez"/>
        <s v="Stanislav Dakhe"/>
        <s v="richard wrathell"/>
        <s v="chris chesnes"/>
        <s v="Lauren Pederson"/>
        <s v="Karen Musiak"/>
        <s v="Tracy Duplichan"/>
        <s v="Amanda Fisher"/>
        <s v="Page Page"/>
        <s v="Michael Iulo"/>
        <s v="Alison McCormic"/>
        <s v="Jenn Deese"/>
        <s v="Crissie Gabriel"/>
        <s v="Patricia Hall"/>
        <s v="Car 1 Auto Group Inc"/>
        <s v="Tonya Grossman"/>
        <s v="SANJAY CHANDRAHAS"/>
        <s v="Mike Krieck"/>
        <s v="carlos MURILLO"/>
        <s v="Pamela Larsen"/>
        <s v="Lucie Whitcomb-Meeker"/>
        <s v="Jennifer Wolfe"/>
        <s v="Trading inc"/>
        <s v="Havoc K-9, Inc."/>
        <s v="Kammerflage Kreations"/>
        <s v="Mitchell Cardona"/>
        <s v="Adam Lewis"/>
        <s v="michelle gibson"/>
        <s v="Carolyn Beach"/>
        <s v="Lori Rougeau"/>
        <s v="christie thomas"/>
        <s v="Paul Frazier"/>
        <s v="gerald hayes"/>
        <s v="mark nicholls"/>
        <s v="Robert Roy"/>
        <s v="Richard Smith"/>
        <s v="Geoffrey Robles"/>
        <s v="Hope Smith"/>
        <s v="serafin lorenzo"/>
        <s v="david langseth"/>
        <s v="BeBrightSales"/>
        <s v="Patricia Noffsinger-Hall"/>
        <s v="SCOTT BAIR"/>
        <s v="Patrick ORiordan"/>
        <s v="Bonnie Law"/>
        <s v="Scot Price"/>
        <s v="Roderick Pradilla"/>
        <s v="andrew casanova"/>
        <s v="Shelina Johnson"/>
        <s v="Jose Roman"/>
        <s v="Hellrider"/>
        <s v="Ferretería el Descuento"/>
        <s v="Christine Renda"/>
        <s v="sue-ann faucher"/>
        <s v="Christine Ponti"/>
        <s v="Fredy Magana"/>
        <s v="Alyssa Chapa"/>
        <s v="Carroll Alley"/>
        <s v="melvin hernandez"/>
        <s v="Nil Turkseven"/>
        <s v="Carey Glover"/>
        <s v="david oshins"/>
        <s v="J &amp; J Emporium"/>
        <s v="rizwan ayyub"/>
        <s v="Michelle Lee"/>
        <s v="Sally Davidson"/>
        <s v="Roman Zukowski"/>
        <s v="Champagne Vanwhy"/>
        <s v="Blessed Critters All Animal Rescue"/>
        <s v="Donna Saville"/>
        <s v="joshua varela"/>
        <s v="Animal Resuce"/>
        <s v="jose balderrama"/>
        <s v="Deborah Jaynes"/>
        <s v="Sandra Shuck"/>
        <s v="barbara lash"/>
        <s v="James Mustoe"/>
        <s v="Robin Travis"/>
        <s v="hugh gonder"/>
        <s v="Samantha Bigelow"/>
        <s v="Lewis Hays"/>
        <s v="Kate Szymanski"/>
        <s v="Manar Aljobori"/>
        <s v="MaryLee Overley"/>
        <s v="albert zagey"/>
        <s v="Susan Jones"/>
        <s v="Debra Ramon"/>
        <s v="Bill Powers"/>
        <s v="Joshua Ellis"/>
        <s v="Zackery Strudel"/>
        <s v="CJ Rico"/>
        <s v="MyFly2Fly"/>
        <s v="katrina hyde"/>
        <s v="Kendall Sexton"/>
        <s v="Donna Logsdon"/>
        <s v="Lawrence Neely"/>
        <s v="Michelle Bell"/>
        <s v="Mike Meado"/>
        <s v="chet frizzell"/>
        <s v="Centrex"/>
        <s v="Donna Gentry"/>
        <s v="terry ghaney"/>
        <s v="chris norment"/>
        <s v="aquinas coleman"/>
        <s v="TERESA DAVIDSON"/>
        <s v="RICHARD FREIT"/>
        <s v="Anne Canton"/>
        <s v="iveta plihal"/>
        <s v="Devon Edwards"/>
        <s v="MARLA BYRD"/>
        <s v="Dee Bateman"/>
        <s v="cody cusack"/>
        <s v="larissa murray"/>
        <s v="francis polanco"/>
        <s v="Erik Viker"/>
        <s v="Katie Mutzebaugh"/>
        <s v="Steven Link"/>
        <s v="Feline Friends of North Okaloosa"/>
        <s v="keelan chan"/>
        <s v="Totally Feathered! Etc..."/>
        <s v="adam abraham"/>
        <s v="Russ Shore"/>
        <s v="Barry Holtry"/>
        <s v="giuseppa alaimo"/>
        <s v="Trey Klonower"/>
        <s v="donny meadows"/>
        <s v="Janice Zimmer"/>
        <s v="james anderson"/>
        <s v="JB's Redneck Resale"/>
        <s v="Jill Mitchell"/>
        <s v="Ruth Jackson Espitia"/>
        <s v="Tyler Lindsay"/>
        <s v="Tanya Anderson"/>
        <s v="Berry Seeder Company, Inc."/>
        <s v="Kristin Brown"/>
        <s v="Vu Lu"/>
        <s v="Ronnie Bouche"/>
        <s v="Ross Writer"/>
        <s v="Mary R Lee"/>
        <s v="Charles Helwig"/>
        <s v="Joel Baumgart"/>
        <s v="Staci Sattler"/>
        <s v="janice herold"/>
        <s v="Trade Warehouse"/>
        <s v="Susan Kitchen"/>
        <s v="Angelica Lutz"/>
        <s v="Jessica Bovaird"/>
        <s v="Danielle Boraz"/>
        <s v="Jessica Fairbrother"/>
        <s v="Jeffrey viales"/>
        <s v="Zachary Sloan"/>
        <s v="sandra theis"/>
        <s v="Clelia Martina"/>
        <s v="JDI Cabling, LLC"/>
        <s v="Kelly Taylor"/>
        <s v="Cara paris"/>
        <s v="Michelle Chan"/>
        <s v="Debra Johnston"/>
        <s v="Sharon Sigona"/>
        <s v="Buscalibre"/>
        <s v="Jeff Carp"/>
        <s v="Charles Slate"/>
        <s v="trisha danula"/>
        <s v="Fred Koster"/>
        <s v="Jan Lingford"/>
        <s v="carey hall"/>
        <s v="freedomSpirit creations"/>
        <s v="charles minerva"/>
        <s v="Sharon Kirkpatrick"/>
        <s v="Norman McGuire"/>
        <s v="Louie Aceti"/>
        <s v="Mark Stoehr"/>
        <s v="natty fox"/>
        <s v="Joseph Wittman"/>
        <s v="John Summerfield"/>
        <s v="oscar erick vargas franco"/>
        <s v="sue friedlander"/>
        <s v="cynthia wallace"/>
        <s v="Daniel Davis"/>
        <s v="curtis foster"/>
        <s v="Samir Abdulqasimov"/>
        <s v="Joan Wytman"/>
        <s v="john n swain"/>
        <s v="Rafael torres"/>
        <s v="Madeleine Carlo"/>
        <s v="Angela Becroft"/>
        <s v="mohammad amara"/>
        <s v="Ryan Parra"/>
        <s v="DAN WILLIAMSON"/>
        <s v="Ashley Seitz"/>
        <s v="Jo A Powers"/>
        <s v="william moore"/>
        <s v="vincetta LeFevre"/>
        <s v="Phillip Ditmore"/>
        <s v="Esten Millard"/>
        <s v="william miller"/>
        <s v="Rene Rodriguez"/>
        <s v="LaTonya Allen"/>
        <s v="DONNIE STIPE"/>
        <s v="Justin ERICKSON"/>
        <s v="Christopher Belanger"/>
        <s v="Sasha Hohn"/>
        <s v="Nancy Lewis"/>
        <s v="Pui Li Lim"/>
        <s v="Marigold Alvarenga"/>
        <s v="Leigh ann Colley"/>
        <s v="Juan Gutierrez"/>
        <s v="Teresa Zeigler"/>
        <s v="Heather Callantine"/>
        <s v="Teresa Lopez"/>
        <s v="Gopaul Salick"/>
        <s v="Andreas Kverneland"/>
        <s v="EUGENE BRIGGS"/>
        <s v="Cheryl Key"/>
        <s v="Roger Passmore"/>
        <s v="Bonnie Pertl"/>
        <s v="rich hanners"/>
        <s v="Tom Nyborg"/>
        <s v="Erik Porter"/>
        <s v="Linda McLean"/>
        <s v="Katrina French"/>
        <s v="Ms LauraRoach"/>
        <s v="Billie Smith"/>
        <s v="Nella Seivert"/>
        <s v="Idan Schwartz"/>
        <s v="Amber Chrystal"/>
        <s v="Michel Starnes"/>
        <s v="Kathryn Bowen"/>
        <s v="Daniel Saldivar"/>
        <s v="robert dunne"/>
        <s v="SHARON NICHOLS"/>
        <s v="Grimm Bros."/>
        <s v="Kamel Farhoud"/>
        <s v="Kenneth Rogers"/>
        <s v="michael doerzbacher"/>
        <s v="Franky Perez"/>
        <s v="michael bergman"/>
        <s v="Jason Brownlee"/>
        <s v="Nathan Tarte"/>
        <s v="eric afan"/>
        <s v="Tara-Ashley Gable"/>
        <s v="edonlg"/>
        <s v="Carol Tam"/>
        <s v="Jennifer DeSpain"/>
        <s v="Dawn Bradley"/>
        <s v="Mike Walton"/>
        <s v="john chavez"/>
        <s v="Jaimey Hatcher"/>
        <s v="hazen currier"/>
        <s v="Kent corado"/>
        <s v="_x001a_ _x001a_"/>
        <s v="Amber Roberts"/>
        <s v="Jason Starkey"/>
        <s v="Inge Potz"/>
        <s v="kimberly GENT"/>
        <s v="lloyd whitford"/>
        <s v="joshua sarver"/>
        <s v="William Creager"/>
        <s v="BDS"/>
        <s v="K-9 SOLUTIONS GLOBAL"/>
        <s v="Hilary Slade"/>
        <s v="Jaimie Miller"/>
        <s v="Lyle Strader"/>
        <s v="stephen toth"/>
        <s v="Rich Helberg"/>
        <s v="Julie Wiseman"/>
        <s v="Jason Dix"/>
        <s v="JANNIE ENGELBRECHT"/>
        <s v="Monika Canaday"/>
        <s v="Laura Jeffreys"/>
        <s v="MARCO URESTI"/>
        <s v="Lonnie Boyer"/>
        <s v="Justin McFarland"/>
        <s v="Leigh Gibson"/>
        <s v="Melanie Remington"/>
        <s v="Cornelius Cloman"/>
        <s v="canh tran"/>
        <s v="Heather Applegate"/>
        <s v="Vincent Kresho"/>
        <s v="Roxanne Kastner"/>
        <s v="Pam Harman"/>
        <s v="Shiraz Khan"/>
        <s v="michele schols"/>
        <s v="Timothy Christopher Hooper"/>
        <s v="Jose Menendez"/>
        <s v="Doug Houk"/>
        <s v="Mario Knox"/>
        <s v="Timothy Dugin"/>
        <s v="Omar Osorio"/>
        <s v="Gordon Wybo"/>
        <s v="Jerry Xiong"/>
        <s v="edgar ortega"/>
        <s v="JOSEPH JADER"/>
        <s v="Suzanne Dube"/>
        <s v="Brandon Osborn"/>
        <s v="TIMOTHY FOPPIANO"/>
        <s v="Daniel Dorrance   II"/>
        <s v="kevin young"/>
        <s v="Michelle Upchurch"/>
        <s v="KCR Products Unlimited LLC"/>
        <s v="Michel Edes"/>
        <s v="amanda bessette"/>
        <s v="Karen Wright"/>
        <s v="Brandi Taylor"/>
        <s v="Rachael Carland"/>
        <s v="luis marrero"/>
        <s v="Debra LLoyd"/>
        <s v="Anthony D'Orazio"/>
        <s v="justin evans"/>
        <s v="james comeau"/>
        <s v="Charles Jones"/>
        <s v="Jill Bengston"/>
        <s v="Shelly Lucas"/>
        <s v="James Robinson"/>
        <s v="Teah Smith"/>
        <s v="James Wilson"/>
        <s v="Robin Berry"/>
        <s v="Denise Afflerbach"/>
        <s v="david doyle"/>
        <s v="Kathleen Murray"/>
        <s v="Davi Lucas"/>
        <s v="david tarason"/>
        <s v="James Moloney"/>
        <s v="andrew carbone"/>
        <s v="Austin Wiser"/>
        <s v="susan Lennard"/>
        <s v="Dwayne T. Jacobson"/>
        <s v="Matthew Mardesich"/>
        <s v="Susan Ziegelhofer"/>
        <s v="Hussein Mahmoud"/>
        <s v="Drew Bostock"/>
        <s v="John Ramirez"/>
        <s v="Mark English"/>
        <s v="Michael Bradley"/>
        <s v="sue abo"/>
        <s v="Yoshi De la Prida"/>
        <s v="Jane Stoutenburg"/>
        <s v="Ivy Chincarini"/>
        <s v="Schertz Photography &amp; Gifts"/>
        <s v="likeit4less"/>
        <s v="Sybille Phillips"/>
        <s v="Angela Weikal"/>
        <s v="Jeffrey S. Johnson"/>
        <s v="Manuel Aponte"/>
        <s v="The Arms Cache"/>
        <s v="Mark Brulinski"/>
        <s v="Byron Bell"/>
        <s v="patricia weatherbee"/>
        <s v="Rick Price"/>
        <s v="vilmos szabo"/>
        <s v="john backshis"/>
        <s v="christina fay"/>
        <s v="Nancye McCowan"/>
        <s v="Lyall Jellyman"/>
        <s v="Edward Cutter"/>
        <s v="Diana Klaprod"/>
        <s v="lisa pagano"/>
        <s v="Katie Robey"/>
        <s v="Veronica A Cabigas"/>
        <s v="RALPH HAINES JR"/>
        <s v="Argol Barrow"/>
        <s v="Jason Phillips"/>
        <s v="Dave and Anne Descoteaux"/>
        <s v="michael catalano"/>
        <s v="Aimee R Pearce"/>
        <s v="herman arcino"/>
        <s v="Aangelina Archuletta"/>
        <s v="Corrine White"/>
        <s v="Tracy Reynolds"/>
        <s v="andrew yeung"/>
        <s v="stuart Ballantyne"/>
        <s v="Jacob Rios"/>
        <s v="Stair System II Corp"/>
        <s v="Justin Jackalone"/>
        <s v="Heather Nixon"/>
        <s v="Debra Chandler"/>
        <s v="Lisa Ledder"/>
        <s v="Neighborhood Surveilance System"/>
        <s v="Riccardo Abate"/>
        <s v="Stephen Powell"/>
        <s v="Van Hendrix K-9"/>
        <s v="Alexander Halstein"/>
        <s v="Nancy Smith"/>
        <s v="Robert F Hooker"/>
        <s v="Vanessa zita"/>
        <s v="Shpendi Kaba"/>
        <s v="Daniel McCarthy"/>
        <s v="Therese Clemens"/>
        <s v="Sanjay Udoshi"/>
        <s v="Lucas Mucha"/>
        <s v="robert  scott feldman"/>
        <s v="jonathan avendano"/>
        <s v="Dawn Eilber"/>
        <s v="Roberto Sandoval Rios"/>
        <s v="Kayla Clark"/>
        <s v="Tracy Dawkins"/>
        <s v="Darrell Wright"/>
        <s v="Fusion Motorsports"/>
        <s v="guillaume bordival"/>
        <s v="Tiffany Long"/>
        <s v="Rons Computer Repair"/>
        <s v="Luis Manuel Amorim"/>
        <s v="Emelia Wilbur"/>
        <s v="Darrin Villanueva"/>
        <s v="Allan Wyman"/>
        <s v="Paul Cena"/>
        <s v="Ana Mata"/>
        <s v="Louise Kalmouni"/>
        <s v="Debbie Jo Neil"/>
        <s v="Lori Ann Graves"/>
        <s v="Kyle Brademas"/>
        <s v="Dorice Brunner"/>
        <s v="deborah willem"/>
        <s v="Francisco Acevedo"/>
        <s v="JENNIFER COVILLO"/>
        <s v="Christi Lundby"/>
        <s v="Modesto Hernandez"/>
        <s v="Phillip Lopez"/>
        <s v="Andrew Kitowski"/>
        <s v="Soeren Rantzau Petersen"/>
        <s v="DAVID TAYLOR"/>
        <s v="David Gray"/>
        <s v="Ashley Willis"/>
        <s v="Sarah Berman"/>
        <s v="mitchell finegold"/>
        <s v="justin Wittig"/>
        <s v="ginnette chicoine"/>
        <s v="Diallo Daye"/>
        <s v="Manny Arteaga"/>
        <s v="NIcole EVERITT"/>
        <s v="Dale Bush"/>
        <s v="aguila de coatza auto service"/>
        <s v="Cynthia Nickell"/>
        <s v="Jeffrey Martin"/>
        <s v="Bernard ONeill"/>
        <s v="Cuddlekins Kennels"/>
        <s v="carina monzalvo"/>
        <s v="Elaine Swingle"/>
        <s v="Roberto Moneta"/>
        <s v="MarcAntony La Guerra"/>
        <s v="Hannah Burdette"/>
        <s v="Richard Coleman"/>
        <s v="israel vargas"/>
        <s v="Martin Witman"/>
        <s v="sheldon souray"/>
        <s v="Dale Doty"/>
        <s v="Lynette Wood"/>
        <s v="Chiara Zarlocco"/>
        <s v="Patrick Sospenzo"/>
        <s v="Judtih Straub"/>
        <s v="david BEEBE"/>
        <s v="gigimann"/>
        <s v="Edward Wolek"/>
        <s v="William Dale"/>
        <s v="Silky's Silver Ideas"/>
        <s v="Akop Aslanyan"/>
        <s v="Angela OKelly"/>
        <s v="Ernest Harris"/>
        <s v="JOHN MILLER"/>
        <s v="Leo Selasky"/>
        <s v="Deborah Jo Neil"/>
        <s v="Danielle Volman"/>
        <s v="Dwayne Dye"/>
        <s v="Michael Wall"/>
        <s v="George Esters"/>
        <s v="Jared Rosenfeld"/>
        <s v="cesia barahona"/>
        <s v="claudio freixas"/>
        <s v="james hyman"/>
        <s v="Terry Coker"/>
        <s v="Jon Foster"/>
        <s v="Cancun Whale Shark Tours"/>
        <s v="adam cornell"/>
        <s v="Richard Cooper"/>
        <s v="Ronald Sinek"/>
        <s v="EDDYSON ENT. INC."/>
        <s v="RIGHT HAND CROSS"/>
        <s v="Marco Castillo"/>
        <s v="JOE GALINDO"/>
        <s v="Chris Paquette"/>
        <s v="richard chen"/>
        <s v="Andrea Kemeny"/>
        <s v="Hernan Hiablochnik"/>
        <s v="Liesel Folden"/>
        <s v="Nanci Medina"/>
        <s v="brant bristow"/>
        <s v="Robin Bartlett-Asnicar"/>
        <s v="william bennett"/>
        <s v="Texas Forward Visions, Inc."/>
        <s v="izudin bajramovic"/>
        <s v="Jennifer Harmon"/>
        <s v="Dezzis Custom Jewelry &amp;amp; Mural Design"/>
        <s v="Christiaan Rodriguez"/>
        <s v="Richard Blouin"/>
        <s v="Luis Sell"/>
        <s v="Rapid General Contractor"/>
        <s v="Alissa Tennen"/>
        <s v="June Roberts"/>
        <s v="mrs c l simmonds"/>
        <s v="rodney morreira"/>
        <s v="Phillip Cannatti"/>
        <s v="Ramon Scheffer"/>
        <s v="ANGELA MACGOWAN"/>
        <s v="PAUL SHACKEL"/>
        <s v="Blair Williams"/>
        <s v="Paul Lucas"/>
        <s v="Nicholas  Mounts"/>
        <s v="Scott Griffin"/>
        <s v="Ashley Miller"/>
        <s v="Luis Ledesma Jr"/>
        <s v="Gerardo Conception"/>
        <s v="Timothy Freedman" u="1"/>
        <s v="Merri Ellen James" u="1"/>
        <s v="Scharmen Law" u="1"/>
        <s v="Overstock.com" u="1"/>
        <s v="Enterprise Rent a Car" u="1"/>
        <s v="Ozu Japan" u="1"/>
        <s v="Alchemy" u="1"/>
        <s v="City Clerk Manhattan" u="1"/>
        <s v="Lyft" u="1"/>
        <s v="Short's Garage" u="1"/>
        <s v="City of San Antonio" u="1"/>
        <s v="Amish Market" u="1"/>
        <s v="Autozone" u="1"/>
        <s v="Delta Air Lines" u="1"/>
        <s v="Terminix" u="1"/>
        <s v="Gogo Air" u="1"/>
        <s v="Deirder Ferguson" u="1"/>
        <s v="JRS Heating &amp; Air" u="1"/>
        <s v="NYC Taxi" u="1"/>
        <s v="Interjet" u="1"/>
        <s v="Easy Transfer Taxi" u="1"/>
        <s v="Nancy Isom" u="1"/>
        <s v="Ace Mart Restaurant Supply" u="1"/>
        <s v="Discount Tire" u="1"/>
        <s v="Booked in PayPal INC JE" u="1"/>
        <s v="Rebecca Louise Joseloff" u="1"/>
        <s v="Advance Auto Parts" u="1"/>
        <s v="Bed Bath &amp; Beyond" u="1"/>
        <s v="Torchys Tacos - San Antonio" u="1"/>
        <s v="County Wide" u="1"/>
      </sharedItems>
    </cacheField>
    <cacheField name="CLASS" numFmtId="0">
      <sharedItems containsBlank="1" count="32">
        <m/>
        <s v="Corporate:IT"/>
        <s v="Corporate"/>
        <s v="eBay:eBay"/>
        <s v="Amazon Seller:Amazon Japan"/>
        <s v="eBay"/>
        <s v="Amazon Japan"/>
        <s v="Corporate:Warehouse"/>
        <s v="Corporate:Marketing"/>
        <s v="e-Commerce:DT.com"/>
        <s v="Corporate:FP&amp;A"/>
        <s v="Corporate:NYC office"/>
        <s v="Corporate:Customer Service"/>
        <s v="Corporate:Sales"/>
        <s v="Dispute"/>
        <s v="Warehouse"/>
        <s v="Corproate:IT"/>
        <s v="booked in Amazon Purch JE"/>
        <s v="Sales"/>
        <s v="Amazon UK"/>
        <s v="Wholesale"/>
        <s v="e-Commerce:DT Pro.com"/>
        <s v="?"/>
        <s v="Amazon Seller:Amazon France"/>
        <s v="Amazon Vendor:Amazon Vendor US"/>
        <s v="Amazon Seller:Amazon US"/>
        <s v="Amazon Seller:Amazon Germany"/>
        <s v="Amazon Seller:Amazon UK"/>
        <s v="Amazon Vendor:Amazon Vendor UK"/>
        <s v="Amazon Vendor:Amazon Vendor Canada"/>
        <s v="Customer Service"/>
        <s v="Amazon Seller:Amazon Canada"/>
      </sharedItems>
    </cacheField>
    <cacheField name="ACCT ENTITY" numFmtId="0">
      <sharedItems containsBlank="1"/>
    </cacheField>
    <cacheField name="BS OR IS" numFmtId="0">
      <sharedItems containsBlank="1"/>
    </cacheField>
    <cacheField name="MEMO" numFmtId="0">
      <sharedItems containsBlank="1" count="74">
        <m/>
        <s v="Upwork in AMEX (LLC)"/>
        <s v="Upwork in BofA CC (INC)"/>
        <s v="AMEX (LLC) Activity"/>
        <s v="AMEX (LLC) repays Dave note"/>
        <s v="9607 (INC) pays AMEX (LLC)"/>
        <s v="0592 (LLC) pays AMEX (LLC)"/>
        <s v="Kristina pays AMEX (LLC)"/>
        <s v="9306 (INC) pays AMEX (LLC)"/>
        <s v="AMEX (LLC) repays Kristina note"/>
        <s v="9306 (INC) Activity"/>
        <s v="9306 (INC) transfers to 9607 (INC)"/>
        <s v="9319 (INC) transfers to 9306 (INC)"/>
        <s v="9306 (INC) transfers to 9319 (INC)"/>
        <s v="9306 (INC) repays Kristina note"/>
        <s v="9306 (INC) pays BofA CC (INC)"/>
        <s v="9607 (INC) transfers to 9306 (INC)"/>
        <s v="9306 (INC) Sales Activity"/>
        <s v="PayPal (INC) transfers CLEARED to 9319 (INC)"/>
        <s v="9319 (INC) Sales Activity"/>
        <s v="9319 (INC) Activity"/>
        <s v="9319 (INC) transfers to 9607 (INC)"/>
        <s v="PayPal (INC) transfers to 9319 (INC)"/>
        <s v="9607 (INC) transfers to 9319 (INC)"/>
        <s v="9319 (INC) repays Dave Note"/>
        <s v="9319 (INC) pays BofA CC (INC)"/>
        <s v="9319 (INC) transfers to 0592 (LLC)"/>
        <s v="AMEX (LLC) transfers to 9319 (INC)"/>
        <s v="Kristina lends to 9319 (INC)"/>
        <s v="9319 (INC) repays Kristina Note"/>
        <s v="9319 (INC) transfers to PayPal (INC)"/>
        <s v="Cynthia lends to 9319 (INC)"/>
        <s v="0592 (LLC) transfers to 9319 (INC)"/>
        <s v="BofA CC (INC) transfers Rewards to 9319 (INC)"/>
        <s v="9319 (INC) pays BofA CC (LLC)"/>
        <s v="9607 (INC) Activity"/>
        <s v="9607 (INC) pays 0592 (LLC) Service Fee"/>
        <s v="Tim pays Kristina Rent + Car"/>
        <s v="Kristina's signature, no description"/>
        <s v="Marc jacobs payment"/>
        <s v="Refund"/>
        <s v="9607 (INC) Amazon Refund"/>
        <s v="9607 (INC) Refund"/>
        <s v="9607 (INC) Cargo Claim"/>
        <s v="9607 (INC) Sales Activity"/>
        <s v="9607 (INC) Refund 8631"/>
        <s v="9607 (INC) repays Kristina's AMEX &amp; BofA loan"/>
        <s v="9607 (INC) orders Checks"/>
        <s v="Refund 1729"/>
        <s v="9607 (INC) repays Kristina's note"/>
        <s v="9607 (INC) transfers to 0592 (LLC)"/>
        <s v="BofA CC (INC) Activity"/>
        <s v="PayPal (LLC) transfers to 0592 (LLC)"/>
        <s v="0592 (LLC) Activity"/>
        <s v="0592 (LLC) Sales Activity"/>
        <s v="0592 (LLC) pays BofA CC (LLC)"/>
        <s v="Kristina lends to 0592 (LLC)"/>
        <s v="0592 (LLC) repays Kristina"/>
        <s v="Security Deposit Return"/>
        <s v="HSBC (LLC) transfers to 0592 (LLC)"/>
        <s v="0592 (LLC) placeholder"/>
        <s v="BofA CC (LLC) repays Dave note"/>
        <s v="BofA CC (LLC) Activity"/>
        <s v="BofA CC (LLC) Fraud Activity"/>
        <s v="HSBC (LLC) Sales Activity"/>
        <s v="PayPal (INC) Sales Activity"/>
        <s v="PayPal (INC) Activity"/>
        <s v="PayPal (INC) repays Dave Note"/>
        <s v="PayPal (INC) transfers UNDEPOSITED to 9319 (INC)"/>
        <s v="PayPal (LLC) New Castle HD"/>
        <s v="PayPal (LLC) Activity"/>
        <s v="PayPal (LLC) Sales Activity"/>
        <s v="PayPal (LLC) transfers UNDEPOSITED to 0592 (LLC)"/>
        <s v="Amazon Purchases in AMEX (LLC)" u="1"/>
      </sharedItems>
    </cacheField>
    <cacheField name="SPLIT" numFmtId="0">
      <sharedItems containsBlank="1"/>
    </cacheField>
    <cacheField name="INV?" numFmtId="0">
      <sharedItems containsString="0" containsBlank="1" containsNumber="1" containsInteger="1" minValue="42261" maxValue="42369"/>
    </cacheField>
    <cacheField name="Date &amp; Descrip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ristina" refreshedDate="42422.871742824071" createdVersion="3" refreshedVersion="3" minRefreshableVersion="3" recordCount="8625">
  <cacheSource type="worksheet">
    <worksheetSource ref="A18:Q8643" sheet="2015"/>
  </cacheSource>
  <cacheFields count="17">
    <cacheField name="DATE" numFmtId="0">
      <sharedItems containsDate="1" containsMixedTypes="1" minDate="2015-01-01T00:00:00" maxDate="2016-01-01T00:00:00"/>
    </cacheField>
    <cacheField name="DESCRIPTION" numFmtId="0">
      <sharedItems containsBlank="1"/>
    </cacheField>
    <cacheField name="AMOUNT" numFmtId="0">
      <sharedItems containsString="0" containsBlank="1" containsNumber="1" minValue="-23195.05" maxValue="42330"/>
    </cacheField>
    <cacheField name="BALANCE" numFmtId="0">
      <sharedItems containsString="0" containsBlank="1" containsNumber="1" minValue="-13699.15" maxValue="44436.6"/>
    </cacheField>
    <cacheField name="FOR JE" numFmtId="0">
      <sharedItems containsString="0" containsBlank="1" containsNumber="1" minValue="-42330" maxValue="23195.05"/>
    </cacheField>
    <cacheField name="INC/EXP" numFmtId="0">
      <sharedItems containsBlank="1"/>
    </cacheField>
    <cacheField name="Bank Accout" numFmtId="0">
      <sharedItems containsBlank="1"/>
    </cacheField>
    <cacheField name="ENTITY" numFmtId="0">
      <sharedItems containsBlank="1" count="3">
        <m/>
        <s v="LLC"/>
        <s v="INC"/>
      </sharedItems>
    </cacheField>
    <cacheField name="MONTH" numFmtId="0">
      <sharedItems containsString="0" containsBlank="1" containsNumber="1" containsInteger="1" minValue="1" maxValue="12" count="13">
        <m/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tring="0" containsBlank="1" containsNumber="1" containsInteger="1" minValue="2015" maxValue="2015"/>
    </cacheField>
    <cacheField name="QB ACCOUNT" numFmtId="0">
      <sharedItems containsBlank="1" count="97">
        <m/>
        <s v="62213 · Labor - SEO"/>
        <s v="62205 · Labor - Graphic Design"/>
        <s v="62204 · Labor - Product Listing"/>
        <s v="62207 · Labor - Translation"/>
        <s v="62210 · Labor - Writing"/>
        <s v="62206 · Labor - Photo Shoots/Shop"/>
        <s v="62212 · Labor - IT"/>
        <s v="69000 · Postage &amp; Delivery"/>
        <s v="29100 · Dave Note"/>
        <s v="62203 · Labor - Warehouse Staff"/>
        <s v="71501 · Online Retailer Selling Fee"/>
        <s v="63501 · Insurance - Wellness Programs"/>
        <s v="72500 · Web Development"/>
        <s v="68002 · Computer - Software"/>
        <s v="67001 · PR - Direct Mail"/>
        <s v="71004 · Employee Mobile"/>
        <s v="62200 · Consulting"/>
        <s v="13100 · Inventory Purchase"/>
        <s v="71002 · Internet"/>
        <s v="66001 · Advertising - End Consumer"/>
        <s v="69003 · Shipping Supplies"/>
        <s v="73502 · Legal Fees"/>
        <s v="63004 · Security"/>
        <s v="75000 · Miscellaneous"/>
        <s v="71001 · Telephone"/>
        <s v="70500 · Office Supplies"/>
        <s v="62202 · Labor - Sales"/>
        <s v="19100 · Due (to) / from DT INC"/>
        <s v="72503 · Web Development - eBay"/>
        <s v="67500 · Charitable Donations"/>
        <s v="71000 · Telephone &amp; Internet"/>
        <s v="74002 · Credit Card Merchant Fees"/>
        <s v="69500 · Printing Expense"/>
        <s v="62102 · SUI"/>
        <s v="62218 · Labor - Recruiting"/>
        <s v="74005 · Payroll Fees"/>
        <s v="11600 · BofA 0592 (LLC)"/>
        <s v="73500 · Fee, Dues &amp; Subscriptions"/>
        <s v="29200 · Kristina Note"/>
        <s v="51003 · COGS - Raw Materials"/>
        <s v="74001 · Credit Card Fee"/>
        <s v="DISPUTE"/>
        <s v="63502 · Insurance - Workers Comp"/>
        <s v="73001 · T&amp;E - Meals and Entertainment"/>
        <s v="73005 · T&amp;E - Gas"/>
        <s v="73002 · T&amp;E - Airfare"/>
        <s v="85001 · Income Taxes"/>
        <s v="74003 · Domestic Bank Charges"/>
        <s v="booked in Amazon Purch JE"/>
        <s v="66500 · Marketing"/>
        <s v="50000 · Cost of Goods Sold"/>
        <s v="68001 · Computer - Hardware"/>
        <s v="11550 · BofA 9607 (INC)"/>
        <s v="63500 · Insurance"/>
        <s v="11700 · BofA 9319 (INC)"/>
        <s v="63002 · Utilities"/>
        <s v="41000 · Gross Sales"/>
        <s v="19200 · Due (to) / from DT LLC"/>
        <s v="23500 · BofA CC (INC)"/>
        <s v="74004 · International Bank Charges"/>
        <s v="42000 · Shipping Income"/>
        <s v="19000 · Undeposited Funds"/>
        <s v="41500 · Sales Revenue"/>
        <s v="11300 · PayPal (INC)"/>
        <s v="61000 · Payroll"/>
        <s v="62101 · Social Security/Medicare"/>
        <s v="11500 · BofA 9306 (INC)"/>
        <s v="62201 · Labor - Customer Service"/>
        <s v="25000 · Sales Tax Payable"/>
        <s v="46000 · Chargebacks"/>
        <s v="29300 · Cynthia Note"/>
        <s v="44000 · Returns"/>
        <s v="51005 · COGS - Broker"/>
        <s v="76000 · LLC Service Fee"/>
        <s v="73501 · Accounting Fees"/>
        <s v="63001 · Rent"/>
        <s v="68000 · Computer Expense"/>
        <s v="63003 · Cleaning Services"/>
        <s v="73503 · Licenses &amp; Permits Fees"/>
        <s v="51004 · COGS - Duty"/>
        <s v="64500 · Warehousing"/>
        <s v="62217 · Labor - Commission"/>
        <s v="85002 · Personal Property Taxes"/>
        <s v="11200 · PayPal (LLC)"/>
        <s v="86000 · Service Fee Income"/>
        <s v="23000 · BofA CC (LLC)"/>
        <s v="22000 · AMEX (LLC)"/>
        <s v="70002 · Office Furniture - Kitchen"/>
        <s v="11800 · HSBC Canada (LLC)"/>
        <s v="70001 · Office Furniture - Fixtures"/>
        <s v="69001 · Postage"/>
        <s v="64001 · Maintenance" u="1"/>
        <s v="13101 · Inventory - Raw Materials" u="1"/>
        <s v="64000 · Repairs &amp; Maintenance" u="1"/>
        <s v="66501 · Market Research" u="1"/>
        <s v="Booked in PayPal INC JE" u="1"/>
      </sharedItems>
    </cacheField>
    <cacheField name="VENDOR" numFmtId="0">
      <sharedItems containsBlank="1"/>
    </cacheField>
    <cacheField name="CLASS" numFmtId="0">
      <sharedItems containsBlank="1"/>
    </cacheField>
    <cacheField name="ACCT ENTITY" numFmtId="0">
      <sharedItems containsBlank="1"/>
    </cacheField>
    <cacheField name="BS OR IS" numFmtId="0">
      <sharedItems containsBlank="1"/>
    </cacheField>
    <cacheField name="MEMO" numFmtId="0">
      <sharedItems containsBlank="1"/>
    </cacheField>
    <cacheField name="SPLI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ristina" refreshedDate="42422.871743171294" createdVersion="3" refreshedVersion="3" minRefreshableVersion="3" recordCount="704">
  <cacheSource type="worksheet">
    <worksheetSource ref="A2:J706" sheet="IC Exp Alloc YTD Sep"/>
  </cacheSource>
  <cacheFields count="10">
    <cacheField name="Type" numFmtId="49">
      <sharedItems/>
    </cacheField>
    <cacheField name="Date" numFmtId="165">
      <sharedItems containsSemiMixedTypes="0" containsNonDate="0" containsDate="1" containsString="0" minDate="2015-01-31T00:00:00" maxDate="2015-09-01T00:00:00"/>
    </cacheField>
    <cacheField name="Num" numFmtId="49">
      <sharedItems count="16">
        <s v="818"/>
        <s v="819"/>
        <s v="820"/>
        <s v="821"/>
        <s v="822"/>
        <s v="823"/>
        <s v="824"/>
        <s v="825"/>
        <s v="432"/>
        <s v="433"/>
        <s v="434"/>
        <s v="435"/>
        <s v="436"/>
        <s v="437"/>
        <s v="438"/>
        <s v="439"/>
      </sharedItems>
    </cacheField>
    <cacheField name="Name" numFmtId="49">
      <sharedItems/>
    </cacheField>
    <cacheField name="Memo" numFmtId="49">
      <sharedItems/>
    </cacheField>
    <cacheField name="Account" numFmtId="49">
      <sharedItems/>
    </cacheField>
    <cacheField name="Class" numFmtId="49">
      <sharedItems/>
    </cacheField>
    <cacheField name="Split" numFmtId="49">
      <sharedItems/>
    </cacheField>
    <cacheField name="Amount" numFmtId="0">
      <sharedItems containsSemiMixedTypes="0" containsString="0" containsNumber="1" minValue="-23743.27" maxValue="23743.27"/>
    </cacheField>
    <cacheField name="ENTITY" numFmtId="49">
      <sharedItems count="2">
        <s v="LLC"/>
        <s v="IN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66">
  <r>
    <s v="Upwork"/>
    <m/>
    <m/>
    <m/>
    <m/>
    <m/>
    <x v="0"/>
    <x v="0"/>
    <x v="0"/>
    <m/>
    <x v="0"/>
    <x v="0"/>
    <x v="0"/>
    <m/>
    <m/>
    <x v="0"/>
    <m/>
    <m/>
    <m/>
  </r>
  <r>
    <d v="2015-01-05T00:00:00"/>
    <s v="Richa Rai"/>
    <n v="-55.6"/>
    <n v="-55.6"/>
    <n v="55.6"/>
    <s v="Debit"/>
    <x v="1"/>
    <x v="1"/>
    <x v="1"/>
    <n v="2015"/>
    <x v="1"/>
    <x v="1"/>
    <x v="1"/>
    <s v="BOTH"/>
    <s v="Income Statement"/>
    <x v="1"/>
    <s v="22000 · AMEX (LLC)"/>
    <m/>
    <s v="42009Richa Rai"/>
  </r>
  <r>
    <d v="2015-01-05T00:00:00"/>
    <s v="Svetlozar Draganov"/>
    <n v="-80"/>
    <n v="-135.6"/>
    <n v="80"/>
    <s v="Debit"/>
    <x v="1"/>
    <x v="1"/>
    <x v="1"/>
    <n v="2015"/>
    <x v="2"/>
    <x v="2"/>
    <x v="2"/>
    <s v="BOTH"/>
    <s v="Income Statement"/>
    <x v="1"/>
    <s v="22000 · AMEX (LLC)"/>
    <m/>
    <s v="42009Svetlozar Draganov"/>
  </r>
  <r>
    <d v="2015-01-12T00:00:00"/>
    <s v="Richa Rai"/>
    <n v="-24.09"/>
    <n v="-24.09"/>
    <n v="24.09"/>
    <s v="Debit"/>
    <x v="1"/>
    <x v="1"/>
    <x v="1"/>
    <n v="2015"/>
    <x v="1"/>
    <x v="1"/>
    <x v="1"/>
    <s v="BOTH"/>
    <s v="Income Statement"/>
    <x v="1"/>
    <s v="22000 · AMEX (LLC)"/>
    <m/>
    <s v="42016Richa Rai"/>
  </r>
  <r>
    <d v="2015-01-12T00:00:00"/>
    <s v="Svetlozar Draganov"/>
    <n v="-51.67"/>
    <n v="-75.760000000000005"/>
    <n v="51.67"/>
    <s v="Debit"/>
    <x v="1"/>
    <x v="1"/>
    <x v="1"/>
    <n v="2015"/>
    <x v="2"/>
    <x v="2"/>
    <x v="2"/>
    <s v="BOTH"/>
    <s v="Income Statement"/>
    <x v="1"/>
    <s v="22000 · AMEX (LLC)"/>
    <m/>
    <s v="42016Svetlozar Draganov"/>
  </r>
  <r>
    <d v="2015-01-12T00:00:00"/>
    <s v="Shara Camille"/>
    <n v="-11.92"/>
    <n v="-87.68"/>
    <n v="11.92"/>
    <s v="Debit"/>
    <x v="1"/>
    <x v="1"/>
    <x v="1"/>
    <n v="2015"/>
    <x v="3"/>
    <x v="3"/>
    <x v="3"/>
    <s v="BOTH"/>
    <s v="Income Statement"/>
    <x v="1"/>
    <s v="22000 · AMEX (LLC)"/>
    <m/>
    <s v="42016Shara Camille"/>
  </r>
  <r>
    <d v="2015-01-19T00:00:00"/>
    <s v="Richa Rai"/>
    <n v="-55.6"/>
    <n v="-55.6"/>
    <n v="55.6"/>
    <s v="Debit"/>
    <x v="1"/>
    <x v="1"/>
    <x v="1"/>
    <n v="2015"/>
    <x v="1"/>
    <x v="1"/>
    <x v="1"/>
    <s v="BOTH"/>
    <s v="Income Statement"/>
    <x v="1"/>
    <s v="22000 · AMEX (LLC)"/>
    <m/>
    <s v="42023Richa Rai"/>
  </r>
  <r>
    <d v="2015-01-19T00:00:00"/>
    <s v="Svetlozar Draganov"/>
    <n v="-8.33"/>
    <n v="-63.93"/>
    <n v="8.33"/>
    <s v="Debit"/>
    <x v="1"/>
    <x v="1"/>
    <x v="1"/>
    <n v="2015"/>
    <x v="2"/>
    <x v="2"/>
    <x v="2"/>
    <s v="BOTH"/>
    <s v="Income Statement"/>
    <x v="1"/>
    <s v="22000 · AMEX (LLC)"/>
    <m/>
    <s v="42023Svetlozar Draganov"/>
  </r>
  <r>
    <d v="2015-01-19T00:00:00"/>
    <s v="Shara Camille"/>
    <n v="-7.79"/>
    <n v="-71.72"/>
    <n v="7.79"/>
    <s v="Debit"/>
    <x v="1"/>
    <x v="1"/>
    <x v="1"/>
    <n v="2015"/>
    <x v="3"/>
    <x v="3"/>
    <x v="3"/>
    <s v="BOTH"/>
    <s v="Income Statement"/>
    <x v="1"/>
    <s v="22000 · AMEX (LLC)"/>
    <m/>
    <s v="42023Shara Camille"/>
  </r>
  <r>
    <d v="2015-01-26T00:00:00"/>
    <s v="Richa Rai"/>
    <n v="-55.6"/>
    <n v="-55.6"/>
    <n v="55.6"/>
    <s v="Debit"/>
    <x v="1"/>
    <x v="1"/>
    <x v="1"/>
    <n v="2015"/>
    <x v="1"/>
    <x v="1"/>
    <x v="1"/>
    <s v="BOTH"/>
    <s v="Income Statement"/>
    <x v="1"/>
    <s v="22000 · AMEX (LLC)"/>
    <m/>
    <s v="42030Richa Rai"/>
  </r>
  <r>
    <d v="2015-01-26T00:00:00"/>
    <s v="Svetlozar Draganov"/>
    <n v="-41.67"/>
    <n v="-97.27"/>
    <n v="41.67"/>
    <s v="Debit"/>
    <x v="1"/>
    <x v="1"/>
    <x v="1"/>
    <n v="2015"/>
    <x v="2"/>
    <x v="2"/>
    <x v="2"/>
    <s v="BOTH"/>
    <s v="Income Statement"/>
    <x v="1"/>
    <s v="22000 · AMEX (LLC)"/>
    <m/>
    <s v="42030Svetlozar Draganov"/>
  </r>
  <r>
    <d v="2015-01-26T00:00:00"/>
    <s v="Shara Camille"/>
    <n v="-24.75"/>
    <n v="-122.02"/>
    <n v="24.75"/>
    <s v="Debit"/>
    <x v="1"/>
    <x v="1"/>
    <x v="1"/>
    <n v="2015"/>
    <x v="3"/>
    <x v="3"/>
    <x v="3"/>
    <s v="BOTH"/>
    <s v="Income Statement"/>
    <x v="1"/>
    <s v="22000 · AMEX (LLC)"/>
    <m/>
    <s v="42030Shara Camille"/>
  </r>
  <r>
    <d v="2015-01-28T00:00:00"/>
    <s v="Mari Snyder"/>
    <n v="-50"/>
    <n v="-50"/>
    <n v="50"/>
    <s v="Debit"/>
    <x v="1"/>
    <x v="1"/>
    <x v="1"/>
    <n v="2015"/>
    <x v="4"/>
    <x v="4"/>
    <x v="4"/>
    <s v="BOTH"/>
    <s v="Income Statement"/>
    <x v="1"/>
    <s v="22000 · AMEX (LLC)"/>
    <m/>
    <s v="42032Mari Snyder"/>
  </r>
  <r>
    <d v="2015-02-02T00:00:00"/>
    <s v="Richa Rai"/>
    <n v="-55.6"/>
    <n v="-55.6"/>
    <n v="55.6"/>
    <s v="Debit"/>
    <x v="1"/>
    <x v="1"/>
    <x v="2"/>
    <n v="2015"/>
    <x v="1"/>
    <x v="1"/>
    <x v="1"/>
    <s v="BOTH"/>
    <s v="Income Statement"/>
    <x v="1"/>
    <s v="22000 · AMEX (LLC)"/>
    <m/>
    <s v="42037Richa Rai"/>
  </r>
  <r>
    <d v="2015-02-02T00:00:00"/>
    <s v="Svetlozar Draganov"/>
    <n v="-40"/>
    <n v="-95.6"/>
    <n v="40"/>
    <s v="Debit"/>
    <x v="1"/>
    <x v="1"/>
    <x v="2"/>
    <n v="2015"/>
    <x v="2"/>
    <x v="2"/>
    <x v="2"/>
    <s v="BOTH"/>
    <s v="Income Statement"/>
    <x v="1"/>
    <s v="22000 · AMEX (LLC)"/>
    <m/>
    <s v="42037Svetlozar Draganov"/>
  </r>
  <r>
    <d v="2015-02-02T00:00:00"/>
    <s v="Shara Camille"/>
    <n v="-24.29"/>
    <n v="-119.89"/>
    <n v="24.29"/>
    <s v="Debit"/>
    <x v="1"/>
    <x v="1"/>
    <x v="2"/>
    <n v="2015"/>
    <x v="3"/>
    <x v="3"/>
    <x v="3"/>
    <s v="BOTH"/>
    <s v="Income Statement"/>
    <x v="1"/>
    <s v="22000 · AMEX (LLC)"/>
    <m/>
    <s v="42037Shara Camille"/>
  </r>
  <r>
    <d v="2015-02-09T00:00:00"/>
    <s v="Richa Rai"/>
    <n v="-55.6"/>
    <n v="-55.6"/>
    <n v="55.6"/>
    <s v="Debit"/>
    <x v="1"/>
    <x v="1"/>
    <x v="2"/>
    <n v="2015"/>
    <x v="1"/>
    <x v="1"/>
    <x v="1"/>
    <s v="BOTH"/>
    <s v="Income Statement"/>
    <x v="1"/>
    <s v="22000 · AMEX (LLC)"/>
    <m/>
    <s v="42044Richa Rai"/>
  </r>
  <r>
    <d v="2015-02-09T00:00:00"/>
    <s v="Mari Snyder"/>
    <n v="-7.41"/>
    <n v="-63.01"/>
    <n v="7.41"/>
    <s v="Debit"/>
    <x v="1"/>
    <x v="1"/>
    <x v="2"/>
    <n v="2015"/>
    <x v="4"/>
    <x v="4"/>
    <x v="4"/>
    <s v="BOTH"/>
    <s v="Income Statement"/>
    <x v="1"/>
    <s v="22000 · AMEX (LLC)"/>
    <m/>
    <s v="42044Mari Snyder"/>
  </r>
  <r>
    <d v="2015-02-09T00:00:00"/>
    <s v="Svetlozar Draganov"/>
    <n v="-33.33"/>
    <n v="-96.34"/>
    <n v="33.33"/>
    <s v="Debit"/>
    <x v="1"/>
    <x v="1"/>
    <x v="2"/>
    <n v="2015"/>
    <x v="2"/>
    <x v="2"/>
    <x v="2"/>
    <s v="BOTH"/>
    <s v="Income Statement"/>
    <x v="1"/>
    <s v="22000 · AMEX (LLC)"/>
    <m/>
    <s v="42044Svetlozar Draganov"/>
  </r>
  <r>
    <d v="2015-02-09T00:00:00"/>
    <s v="Shara Camille"/>
    <n v="-17.420000000000002"/>
    <n v="-113.76"/>
    <n v="17.420000000000002"/>
    <s v="Debit"/>
    <x v="1"/>
    <x v="1"/>
    <x v="2"/>
    <n v="2015"/>
    <x v="3"/>
    <x v="3"/>
    <x v="3"/>
    <s v="BOTH"/>
    <s v="Income Statement"/>
    <x v="1"/>
    <s v="22000 · AMEX (LLC)"/>
    <m/>
    <s v="42044Shara Camille"/>
  </r>
  <r>
    <d v="2015-02-16T00:00:00"/>
    <s v="Richa Rai"/>
    <n v="-55.6"/>
    <n v="-55.6"/>
    <n v="55.6"/>
    <s v="Debit"/>
    <x v="1"/>
    <x v="1"/>
    <x v="2"/>
    <n v="2015"/>
    <x v="1"/>
    <x v="1"/>
    <x v="1"/>
    <s v="BOTH"/>
    <s v="Income Statement"/>
    <x v="1"/>
    <s v="22000 · AMEX (LLC)"/>
    <m/>
    <s v="42051Richa Rai"/>
  </r>
  <r>
    <d v="2015-02-16T00:00:00"/>
    <s v="Mari Snyder"/>
    <n v="-5.56"/>
    <n v="-61.16"/>
    <n v="5.56"/>
    <s v="Debit"/>
    <x v="1"/>
    <x v="1"/>
    <x v="2"/>
    <n v="2015"/>
    <x v="4"/>
    <x v="4"/>
    <x v="4"/>
    <s v="BOTH"/>
    <s v="Income Statement"/>
    <x v="1"/>
    <s v="22000 · AMEX (LLC)"/>
    <m/>
    <s v="42051Mari Snyder"/>
  </r>
  <r>
    <d v="2015-02-16T00:00:00"/>
    <s v="Svetlozar Draganov"/>
    <n v="-88.33"/>
    <n v="-149.49"/>
    <n v="88.33"/>
    <s v="Debit"/>
    <x v="1"/>
    <x v="1"/>
    <x v="2"/>
    <n v="2015"/>
    <x v="2"/>
    <x v="2"/>
    <x v="2"/>
    <s v="BOTH"/>
    <s v="Income Statement"/>
    <x v="1"/>
    <s v="22000 · AMEX (LLC)"/>
    <m/>
    <s v="42051Svetlozar Draganov"/>
  </r>
  <r>
    <d v="2015-02-16T00:00:00"/>
    <s v="Shara Camille"/>
    <n v="-17.88"/>
    <n v="-167.37"/>
    <n v="17.88"/>
    <s v="Debit"/>
    <x v="1"/>
    <x v="1"/>
    <x v="2"/>
    <n v="2015"/>
    <x v="3"/>
    <x v="3"/>
    <x v="3"/>
    <s v="BOTH"/>
    <s v="Income Statement"/>
    <x v="1"/>
    <s v="22000 · AMEX (LLC)"/>
    <m/>
    <s v="42051Shara Camille"/>
  </r>
  <r>
    <d v="2015-02-23T00:00:00"/>
    <s v="Richa Rai"/>
    <n v="-55.6"/>
    <n v="-55.6"/>
    <n v="55.6"/>
    <s v="Debit"/>
    <x v="1"/>
    <x v="1"/>
    <x v="2"/>
    <n v="2015"/>
    <x v="1"/>
    <x v="1"/>
    <x v="1"/>
    <s v="BOTH"/>
    <s v="Income Statement"/>
    <x v="1"/>
    <s v="22000 · AMEX (LLC)"/>
    <m/>
    <s v="42058Richa Rai"/>
  </r>
  <r>
    <d v="2015-02-23T00:00:00"/>
    <s v="Svetlozar Draganov"/>
    <n v="-10"/>
    <n v="-65.599999999999994"/>
    <n v="10"/>
    <s v="Debit"/>
    <x v="1"/>
    <x v="1"/>
    <x v="2"/>
    <n v="2015"/>
    <x v="2"/>
    <x v="2"/>
    <x v="2"/>
    <s v="BOTH"/>
    <s v="Income Statement"/>
    <x v="1"/>
    <s v="22000 · AMEX (LLC)"/>
    <m/>
    <s v="42058Svetlozar Draganov"/>
  </r>
  <r>
    <d v="2015-02-23T00:00:00"/>
    <s v="Mari Snyder"/>
    <n v="-3.7"/>
    <n v="-69.3"/>
    <n v="3.7"/>
    <s v="Debit"/>
    <x v="1"/>
    <x v="1"/>
    <x v="2"/>
    <n v="2015"/>
    <x v="4"/>
    <x v="4"/>
    <x v="4"/>
    <s v="BOTH"/>
    <s v="Income Statement"/>
    <x v="1"/>
    <s v="22000 · AMEX (LLC)"/>
    <m/>
    <s v="42058Mari Snyder"/>
  </r>
  <r>
    <d v="2015-02-23T00:00:00"/>
    <s v="Shara Camille"/>
    <n v="-14.67"/>
    <n v="-83.97"/>
    <n v="14.67"/>
    <s v="Debit"/>
    <x v="1"/>
    <x v="1"/>
    <x v="2"/>
    <n v="2015"/>
    <x v="3"/>
    <x v="3"/>
    <x v="3"/>
    <s v="BOTH"/>
    <s v="Income Statement"/>
    <x v="1"/>
    <s v="22000 · AMEX (LLC)"/>
    <m/>
    <s v="42058Shara Camille"/>
  </r>
  <r>
    <d v="2015-03-02T00:00:00"/>
    <s v="Richa Rai"/>
    <n v="-55.6"/>
    <n v="-55.6"/>
    <n v="55.6"/>
    <s v="Debit"/>
    <x v="1"/>
    <x v="1"/>
    <x v="3"/>
    <n v="2015"/>
    <x v="1"/>
    <x v="1"/>
    <x v="1"/>
    <s v="BOTH"/>
    <s v="Income Statement"/>
    <x v="1"/>
    <s v="22000 · AMEX (LLC)"/>
    <m/>
    <s v="42065Richa Rai"/>
  </r>
  <r>
    <d v="2015-03-02T00:00:00"/>
    <s v="Svetlozar Draganov"/>
    <n v="-58.33"/>
    <n v="-113.93"/>
    <n v="58.33"/>
    <s v="Debit"/>
    <x v="1"/>
    <x v="1"/>
    <x v="3"/>
    <n v="2015"/>
    <x v="2"/>
    <x v="2"/>
    <x v="2"/>
    <s v="BOTH"/>
    <s v="Income Statement"/>
    <x v="1"/>
    <s v="22000 · AMEX (LLC)"/>
    <m/>
    <s v="42065Svetlozar Draganov"/>
  </r>
  <r>
    <d v="2015-03-02T00:00:00"/>
    <s v="Shara Camille"/>
    <n v="-18.79"/>
    <n v="-132.72"/>
    <n v="18.79"/>
    <s v="Debit"/>
    <x v="1"/>
    <x v="1"/>
    <x v="3"/>
    <n v="2015"/>
    <x v="3"/>
    <x v="3"/>
    <x v="3"/>
    <s v="BOTH"/>
    <s v="Income Statement"/>
    <x v="1"/>
    <s v="22000 · AMEX (LLC)"/>
    <m/>
    <s v="42065Shara Camille"/>
  </r>
  <r>
    <d v="2015-03-05T00:00:00"/>
    <s v="Catherine W Dronen"/>
    <n v="-50"/>
    <n v="-50"/>
    <n v="50"/>
    <s v="Debit"/>
    <x v="1"/>
    <x v="1"/>
    <x v="3"/>
    <n v="2015"/>
    <x v="5"/>
    <x v="5"/>
    <x v="2"/>
    <s v="BOTH"/>
    <s v="Income Statement"/>
    <x v="1"/>
    <s v="22000 · AMEX (LLC)"/>
    <m/>
    <s v="42068Catherine W Dronen"/>
  </r>
  <r>
    <d v="2015-03-09T00:00:00"/>
    <s v="Richa Rai"/>
    <n v="-53.75"/>
    <n v="-53.75"/>
    <n v="53.75"/>
    <s v="Debit"/>
    <x v="1"/>
    <x v="1"/>
    <x v="3"/>
    <n v="2015"/>
    <x v="1"/>
    <x v="1"/>
    <x v="1"/>
    <s v="BOTH"/>
    <s v="Income Statement"/>
    <x v="1"/>
    <s v="22000 · AMEX (LLC)"/>
    <m/>
    <s v="42072Richa Rai"/>
  </r>
  <r>
    <d v="2015-03-09T00:00:00"/>
    <s v="Svetlozar Draganov"/>
    <n v="-21.67"/>
    <n v="-75.42"/>
    <n v="21.67"/>
    <s v="Debit"/>
    <x v="1"/>
    <x v="1"/>
    <x v="3"/>
    <n v="2015"/>
    <x v="2"/>
    <x v="2"/>
    <x v="2"/>
    <s v="BOTH"/>
    <s v="Income Statement"/>
    <x v="1"/>
    <s v="22000 · AMEX (LLC)"/>
    <m/>
    <s v="42072Svetlozar Draganov"/>
  </r>
  <r>
    <d v="2015-03-09T00:00:00"/>
    <s v="Mari Snyder"/>
    <n v="-14.81"/>
    <n v="-90.23"/>
    <n v="14.81"/>
    <s v="Debit"/>
    <x v="1"/>
    <x v="1"/>
    <x v="3"/>
    <n v="2015"/>
    <x v="4"/>
    <x v="4"/>
    <x v="4"/>
    <s v="BOTH"/>
    <s v="Income Statement"/>
    <x v="1"/>
    <s v="22000 · AMEX (LLC)"/>
    <m/>
    <s v="42072Mari Snyder"/>
  </r>
  <r>
    <d v="2015-03-09T00:00:00"/>
    <s v="Shara Camille"/>
    <n v="-15.13"/>
    <n v="-105.36"/>
    <n v="15.13"/>
    <s v="Debit"/>
    <x v="1"/>
    <x v="1"/>
    <x v="3"/>
    <n v="2015"/>
    <x v="3"/>
    <x v="3"/>
    <x v="3"/>
    <s v="BOTH"/>
    <s v="Income Statement"/>
    <x v="1"/>
    <s v="22000 · AMEX (LLC)"/>
    <m/>
    <s v="42072Shara Camille"/>
  </r>
  <r>
    <d v="2015-03-11T00:00:00"/>
    <s v="Teodora Angelova"/>
    <n v="-127"/>
    <n v="-127"/>
    <n v="127"/>
    <s v="Debit"/>
    <x v="1"/>
    <x v="1"/>
    <x v="3"/>
    <n v="2015"/>
    <x v="6"/>
    <x v="6"/>
    <x v="2"/>
    <s v="BOTH"/>
    <s v="Income Statement"/>
    <x v="1"/>
    <s v="22000 · AMEX (LLC)"/>
    <m/>
    <s v="42074Teodora Angelova"/>
  </r>
  <r>
    <d v="2015-03-16T00:00:00"/>
    <s v="Richa Rai"/>
    <n v="-55.6"/>
    <n v="-55.6"/>
    <n v="55.6"/>
    <s v="Debit"/>
    <x v="1"/>
    <x v="1"/>
    <x v="3"/>
    <n v="2015"/>
    <x v="1"/>
    <x v="1"/>
    <x v="1"/>
    <s v="BOTH"/>
    <s v="Income Statement"/>
    <x v="1"/>
    <s v="22000 · AMEX (LLC)"/>
    <m/>
    <s v="42079Richa Rai"/>
  </r>
  <r>
    <d v="2015-03-16T00:00:00"/>
    <s v="Mari Snyder"/>
    <n v="-5.56"/>
    <n v="-61.16"/>
    <n v="5.56"/>
    <s v="Debit"/>
    <x v="1"/>
    <x v="1"/>
    <x v="3"/>
    <n v="2015"/>
    <x v="4"/>
    <x v="4"/>
    <x v="4"/>
    <s v="BOTH"/>
    <s v="Income Statement"/>
    <x v="1"/>
    <s v="22000 · AMEX (LLC)"/>
    <m/>
    <s v="42079Mari Snyder"/>
  </r>
  <r>
    <d v="2015-03-16T00:00:00"/>
    <s v="Svetlozar Draganov"/>
    <n v="-10"/>
    <n v="-71.16"/>
    <n v="10"/>
    <s v="Debit"/>
    <x v="1"/>
    <x v="1"/>
    <x v="3"/>
    <n v="2015"/>
    <x v="2"/>
    <x v="2"/>
    <x v="2"/>
    <s v="BOTH"/>
    <s v="Income Statement"/>
    <x v="1"/>
    <s v="22000 · AMEX (LLC)"/>
    <m/>
    <s v="42079Svetlozar Draganov"/>
  </r>
  <r>
    <d v="2015-03-16T00:00:00"/>
    <s v="Shara Camille"/>
    <n v="-12.38"/>
    <n v="-83.54"/>
    <n v="12.38"/>
    <s v="Debit"/>
    <x v="1"/>
    <x v="1"/>
    <x v="3"/>
    <n v="2015"/>
    <x v="3"/>
    <x v="3"/>
    <x v="3"/>
    <s v="BOTH"/>
    <s v="Income Statement"/>
    <x v="1"/>
    <s v="22000 · AMEX (LLC)"/>
    <m/>
    <s v="42079Shara Camille"/>
  </r>
  <r>
    <d v="2015-03-23T00:00:00"/>
    <s v="Richa Rai"/>
    <n v="-53.75"/>
    <n v="-53.75"/>
    <n v="53.75"/>
    <s v="Debit"/>
    <x v="1"/>
    <x v="1"/>
    <x v="3"/>
    <n v="2015"/>
    <x v="1"/>
    <x v="1"/>
    <x v="1"/>
    <s v="BOTH"/>
    <s v="Income Statement"/>
    <x v="1"/>
    <s v="22000 · AMEX (LLC)"/>
    <m/>
    <s v="42086Richa Rai"/>
  </r>
  <r>
    <d v="2015-03-23T00:00:00"/>
    <s v="Svetlozar Draganov"/>
    <n v="-23.33"/>
    <n v="-77.08"/>
    <n v="23.33"/>
    <s v="Debit"/>
    <x v="1"/>
    <x v="1"/>
    <x v="3"/>
    <n v="2015"/>
    <x v="2"/>
    <x v="2"/>
    <x v="2"/>
    <s v="BOTH"/>
    <s v="Income Statement"/>
    <x v="1"/>
    <s v="22000 · AMEX (LLC)"/>
    <m/>
    <s v="42086Svetlozar Draganov"/>
  </r>
  <r>
    <d v="2015-03-23T00:00:00"/>
    <s v="Mari Snyder"/>
    <n v="-1.85"/>
    <n v="-78.930000000000007"/>
    <n v="1.85"/>
    <s v="Debit"/>
    <x v="1"/>
    <x v="1"/>
    <x v="3"/>
    <n v="2015"/>
    <x v="4"/>
    <x v="4"/>
    <x v="4"/>
    <s v="BOTH"/>
    <s v="Income Statement"/>
    <x v="1"/>
    <s v="22000 · AMEX (LLC)"/>
    <m/>
    <s v="42086Mari Snyder"/>
  </r>
  <r>
    <d v="2015-03-23T00:00:00"/>
    <s v="Shara Camille"/>
    <n v="-9.17"/>
    <n v="-88.1"/>
    <n v="9.17"/>
    <s v="Debit"/>
    <x v="1"/>
    <x v="1"/>
    <x v="3"/>
    <n v="2015"/>
    <x v="3"/>
    <x v="3"/>
    <x v="3"/>
    <s v="BOTH"/>
    <s v="Income Statement"/>
    <x v="1"/>
    <s v="22000 · AMEX (LLC)"/>
    <m/>
    <s v="42086Shara Camille"/>
  </r>
  <r>
    <d v="2015-03-30T00:00:00"/>
    <s v="Richa Rai"/>
    <n v="-55.6"/>
    <n v="-55.6"/>
    <n v="55.6"/>
    <s v="Debit"/>
    <x v="1"/>
    <x v="1"/>
    <x v="3"/>
    <n v="2015"/>
    <x v="1"/>
    <x v="1"/>
    <x v="1"/>
    <s v="BOTH"/>
    <s v="Income Statement"/>
    <x v="1"/>
    <s v="22000 · AMEX (LLC)"/>
    <m/>
    <s v="42093Richa Rai"/>
  </r>
  <r>
    <d v="2015-03-30T00:00:00"/>
    <s v="Svetlozar Draganov"/>
    <n v="-35"/>
    <n v="-90.6"/>
    <n v="35"/>
    <s v="Debit"/>
    <x v="1"/>
    <x v="1"/>
    <x v="3"/>
    <n v="2015"/>
    <x v="2"/>
    <x v="2"/>
    <x v="2"/>
    <s v="BOTH"/>
    <s v="Income Statement"/>
    <x v="1"/>
    <s v="22000 · AMEX (LLC)"/>
    <m/>
    <s v="42093Svetlozar Draganov"/>
  </r>
  <r>
    <d v="2015-03-30T00:00:00"/>
    <s v="Shara Camille"/>
    <n v="-15.12"/>
    <n v="-105.72"/>
    <n v="15.12"/>
    <s v="Debit"/>
    <x v="1"/>
    <x v="1"/>
    <x v="3"/>
    <n v="2015"/>
    <x v="3"/>
    <x v="3"/>
    <x v="3"/>
    <s v="BOTH"/>
    <s v="Income Statement"/>
    <x v="1"/>
    <s v="22000 · AMEX (LLC)"/>
    <m/>
    <s v="42093Shara Camille"/>
  </r>
  <r>
    <d v="2015-04-02T00:00:00"/>
    <s v="Mariia Krylenko"/>
    <n v="-250"/>
    <n v="-250"/>
    <n v="250"/>
    <s v="Debit"/>
    <x v="1"/>
    <x v="1"/>
    <x v="4"/>
    <n v="2015"/>
    <x v="7"/>
    <x v="7"/>
    <x v="2"/>
    <s v="BOTH"/>
    <s v="Income Statement"/>
    <x v="1"/>
    <s v="22000 · AMEX (LLC)"/>
    <m/>
    <s v="42096Mariia Krylenko"/>
  </r>
  <r>
    <d v="2015-04-06T00:00:00"/>
    <s v="Richa Rai"/>
    <n v="-55.6"/>
    <n v="-55.6"/>
    <n v="55.6"/>
    <s v="Debit"/>
    <x v="1"/>
    <x v="1"/>
    <x v="4"/>
    <n v="2015"/>
    <x v="1"/>
    <x v="1"/>
    <x v="1"/>
    <s v="BOTH"/>
    <s v="Income Statement"/>
    <x v="1"/>
    <s v="22000 · AMEX (LLC)"/>
    <m/>
    <s v="42100Richa Rai"/>
  </r>
  <r>
    <d v="2015-04-06T00:00:00"/>
    <s v="Svetlozar Draganov"/>
    <n v="-30"/>
    <n v="-85.6"/>
    <n v="30"/>
    <s v="Debit"/>
    <x v="1"/>
    <x v="1"/>
    <x v="4"/>
    <n v="2015"/>
    <x v="2"/>
    <x v="2"/>
    <x v="2"/>
    <s v="BOTH"/>
    <s v="Income Statement"/>
    <x v="1"/>
    <s v="22000 · AMEX (LLC)"/>
    <m/>
    <s v="42100Svetlozar Draganov"/>
  </r>
  <r>
    <d v="2015-04-06T00:00:00"/>
    <s v="Shara Camille"/>
    <n v="-1.38"/>
    <n v="-86.98"/>
    <n v="1.38"/>
    <s v="Debit"/>
    <x v="1"/>
    <x v="1"/>
    <x v="4"/>
    <n v="2015"/>
    <x v="3"/>
    <x v="3"/>
    <x v="3"/>
    <s v="BOTH"/>
    <s v="Income Statement"/>
    <x v="1"/>
    <s v="22000 · AMEX (LLC)"/>
    <m/>
    <s v="42100Shara Camille"/>
  </r>
  <r>
    <d v="2015-04-08T00:00:00"/>
    <s v="Catherine W Dronen"/>
    <n v="-55"/>
    <n v="-55"/>
    <n v="55"/>
    <s v="Debit"/>
    <x v="1"/>
    <x v="1"/>
    <x v="4"/>
    <n v="2015"/>
    <x v="5"/>
    <x v="5"/>
    <x v="2"/>
    <s v="BOTH"/>
    <s v="Income Statement"/>
    <x v="1"/>
    <s v="22000 · AMEX (LLC)"/>
    <m/>
    <s v="42102Catherine W Dronen"/>
  </r>
  <r>
    <d v="2015-04-13T00:00:00"/>
    <s v="Richa Rai"/>
    <n v="-54.67"/>
    <n v="-54.67"/>
    <n v="54.67"/>
    <s v="Debit"/>
    <x v="1"/>
    <x v="1"/>
    <x v="4"/>
    <n v="2015"/>
    <x v="1"/>
    <x v="1"/>
    <x v="1"/>
    <s v="BOTH"/>
    <s v="Income Statement"/>
    <x v="1"/>
    <s v="22000 · AMEX (LLC)"/>
    <m/>
    <s v="42107Richa Rai"/>
  </r>
  <r>
    <d v="2015-04-13T00:00:00"/>
    <s v="Svetlozar Draganov"/>
    <n v="-23.33"/>
    <n v="-78"/>
    <n v="23.33"/>
    <s v="Debit"/>
    <x v="1"/>
    <x v="1"/>
    <x v="4"/>
    <n v="2015"/>
    <x v="2"/>
    <x v="2"/>
    <x v="2"/>
    <s v="BOTH"/>
    <s v="Income Statement"/>
    <x v="1"/>
    <s v="22000 · AMEX (LLC)"/>
    <m/>
    <s v="42107Svetlozar Draganov"/>
  </r>
  <r>
    <d v="2015-04-13T00:00:00"/>
    <s v="Shara Camille"/>
    <n v="-2.75"/>
    <n v="-80.75"/>
    <n v="2.75"/>
    <s v="Debit"/>
    <x v="1"/>
    <x v="1"/>
    <x v="4"/>
    <n v="2015"/>
    <x v="3"/>
    <x v="3"/>
    <x v="3"/>
    <s v="BOTH"/>
    <s v="Income Statement"/>
    <x v="1"/>
    <s v="22000 · AMEX (LLC)"/>
    <m/>
    <s v="42107Shara Camille"/>
  </r>
  <r>
    <d v="2015-04-20T00:00:00"/>
    <s v="Richa Rai"/>
    <n v="-55.6"/>
    <n v="-55.6"/>
    <n v="55.6"/>
    <s v="Debit"/>
    <x v="1"/>
    <x v="1"/>
    <x v="4"/>
    <n v="2015"/>
    <x v="1"/>
    <x v="1"/>
    <x v="1"/>
    <s v="BOTH"/>
    <s v="Income Statement"/>
    <x v="1"/>
    <s v="22000 · AMEX (LLC)"/>
    <m/>
    <s v="42114Richa Rai"/>
  </r>
  <r>
    <d v="2015-04-20T00:00:00"/>
    <s v="Mari Snyder"/>
    <n v="-3.7"/>
    <n v="-59.3"/>
    <n v="3.7"/>
    <s v="Debit"/>
    <x v="1"/>
    <x v="1"/>
    <x v="4"/>
    <n v="2015"/>
    <x v="4"/>
    <x v="4"/>
    <x v="4"/>
    <s v="BOTH"/>
    <s v="Income Statement"/>
    <x v="1"/>
    <s v="22000 · AMEX (LLC)"/>
    <m/>
    <s v="42114Mari Snyder"/>
  </r>
  <r>
    <d v="2015-04-20T00:00:00"/>
    <s v="Svetlozar Draganov"/>
    <n v="-11.67"/>
    <n v="-70.97"/>
    <n v="11.67"/>
    <s v="Debit"/>
    <x v="1"/>
    <x v="1"/>
    <x v="4"/>
    <n v="2015"/>
    <x v="2"/>
    <x v="2"/>
    <x v="2"/>
    <s v="BOTH"/>
    <s v="Income Statement"/>
    <x v="1"/>
    <s v="22000 · AMEX (LLC)"/>
    <m/>
    <s v="42114Svetlozar Draganov"/>
  </r>
  <r>
    <d v="2015-04-20T00:00:00"/>
    <s v="Shara Camille"/>
    <n v="-5.5"/>
    <n v="-76.47"/>
    <n v="5.5"/>
    <s v="Debit"/>
    <x v="1"/>
    <x v="1"/>
    <x v="4"/>
    <n v="2015"/>
    <x v="3"/>
    <x v="3"/>
    <x v="3"/>
    <s v="BOTH"/>
    <s v="Income Statement"/>
    <x v="1"/>
    <s v="22000 · AMEX (LLC)"/>
    <m/>
    <s v="42114Shara Camille"/>
  </r>
  <r>
    <d v="2015-04-27T00:00:00"/>
    <s v="Richa Rai"/>
    <n v="-55.6"/>
    <n v="-55.6"/>
    <n v="55.6"/>
    <s v="Debit"/>
    <x v="1"/>
    <x v="1"/>
    <x v="4"/>
    <n v="2015"/>
    <x v="1"/>
    <x v="1"/>
    <x v="1"/>
    <s v="BOTH"/>
    <s v="Income Statement"/>
    <x v="1"/>
    <s v="22000 · AMEX (LLC)"/>
    <m/>
    <s v="42121Richa Rai"/>
  </r>
  <r>
    <d v="2015-04-27T00:00:00"/>
    <s v="Svetlozar Draganov"/>
    <n v="-8.33"/>
    <n v="-63.93"/>
    <n v="8.33"/>
    <s v="Debit"/>
    <x v="1"/>
    <x v="1"/>
    <x v="4"/>
    <n v="2015"/>
    <x v="2"/>
    <x v="2"/>
    <x v="2"/>
    <s v="BOTH"/>
    <s v="Income Statement"/>
    <x v="1"/>
    <s v="22000 · AMEX (LLC)"/>
    <m/>
    <s v="42121Svetlozar Draganov"/>
  </r>
  <r>
    <d v="2015-04-27T00:00:00"/>
    <s v="Mari Snyder"/>
    <n v="-1.85"/>
    <n v="-65.78"/>
    <n v="1.85"/>
    <s v="Debit"/>
    <x v="1"/>
    <x v="1"/>
    <x v="4"/>
    <n v="2015"/>
    <x v="4"/>
    <x v="4"/>
    <x v="4"/>
    <s v="BOTH"/>
    <s v="Income Statement"/>
    <x v="1"/>
    <s v="22000 · AMEX (LLC)"/>
    <m/>
    <s v="42121Mari Snyder"/>
  </r>
  <r>
    <d v="2015-04-27T00:00:00"/>
    <s v="Shara Camille"/>
    <n v="-5.04"/>
    <n v="-70.819999999999993"/>
    <n v="5.04"/>
    <s v="Debit"/>
    <x v="1"/>
    <x v="1"/>
    <x v="4"/>
    <n v="2015"/>
    <x v="3"/>
    <x v="3"/>
    <x v="3"/>
    <s v="BOTH"/>
    <s v="Income Statement"/>
    <x v="1"/>
    <s v="22000 · AMEX (LLC)"/>
    <m/>
    <s v="42121Shara Camille"/>
  </r>
  <r>
    <d v="2015-05-01T00:00:00"/>
    <s v="Mariia Krylenko"/>
    <n v="-25"/>
    <n v="-25"/>
    <n v="25"/>
    <s v="Debit"/>
    <x v="1"/>
    <x v="1"/>
    <x v="5"/>
    <n v="2015"/>
    <x v="7"/>
    <x v="7"/>
    <x v="2"/>
    <s v="BOTH"/>
    <s v="Income Statement"/>
    <x v="1"/>
    <s v="22000 · AMEX (LLC)"/>
    <m/>
    <s v="42125Mariia Krylenko"/>
  </r>
  <r>
    <d v="2015-05-01T00:00:00"/>
    <s v="Teodora Angelova"/>
    <n v="-130"/>
    <n v="-155"/>
    <n v="130"/>
    <s v="Debit"/>
    <x v="1"/>
    <x v="1"/>
    <x v="5"/>
    <n v="2015"/>
    <x v="6"/>
    <x v="6"/>
    <x v="2"/>
    <s v="BOTH"/>
    <s v="Income Statement"/>
    <x v="1"/>
    <s v="22000 · AMEX (LLC)"/>
    <m/>
    <s v="42125Teodora Angelova"/>
  </r>
  <r>
    <d v="2015-05-04T00:00:00"/>
    <s v="Richa Rai"/>
    <n v="-55.6"/>
    <n v="-55.6"/>
    <n v="55.6"/>
    <s v="Debit"/>
    <x v="1"/>
    <x v="1"/>
    <x v="5"/>
    <n v="2015"/>
    <x v="1"/>
    <x v="1"/>
    <x v="1"/>
    <s v="BOTH"/>
    <s v="Income Statement"/>
    <x v="1"/>
    <s v="22000 · AMEX (LLC)"/>
    <m/>
    <s v="42128Richa Rai"/>
  </r>
  <r>
    <d v="2015-05-04T00:00:00"/>
    <s v="Svetlozar Draganov"/>
    <n v="-25"/>
    <n v="-80.599999999999994"/>
    <n v="25"/>
    <s v="Debit"/>
    <x v="1"/>
    <x v="1"/>
    <x v="5"/>
    <n v="2015"/>
    <x v="2"/>
    <x v="2"/>
    <x v="2"/>
    <s v="BOTH"/>
    <s v="Income Statement"/>
    <x v="1"/>
    <s v="22000 · AMEX (LLC)"/>
    <m/>
    <s v="42128Svetlozar Draganov"/>
  </r>
  <r>
    <d v="2015-05-04T00:00:00"/>
    <s v="Mari Snyder"/>
    <n v="-1.85"/>
    <n v="-82.45"/>
    <n v="1.85"/>
    <s v="Debit"/>
    <x v="1"/>
    <x v="1"/>
    <x v="5"/>
    <n v="2015"/>
    <x v="4"/>
    <x v="4"/>
    <x v="4"/>
    <s v="BOTH"/>
    <s v="Income Statement"/>
    <x v="1"/>
    <s v="22000 · AMEX (LLC)"/>
    <m/>
    <s v="42128Mari Snyder"/>
  </r>
  <r>
    <d v="2015-05-04T00:00:00"/>
    <s v="Teodora Angelova"/>
    <n v="-14.81"/>
    <n v="-97.26"/>
    <n v="14.81"/>
    <s v="Debit"/>
    <x v="1"/>
    <x v="1"/>
    <x v="5"/>
    <n v="2015"/>
    <x v="6"/>
    <x v="6"/>
    <x v="2"/>
    <s v="BOTH"/>
    <s v="Income Statement"/>
    <x v="1"/>
    <s v="22000 · AMEX (LLC)"/>
    <m/>
    <s v="42128Teodora Angelova"/>
  </r>
  <r>
    <d v="2015-05-04T00:00:00"/>
    <s v="Shara Camille"/>
    <n v="-11"/>
    <n v="-108.26"/>
    <n v="11"/>
    <s v="Debit"/>
    <x v="1"/>
    <x v="1"/>
    <x v="5"/>
    <n v="2015"/>
    <x v="3"/>
    <x v="3"/>
    <x v="3"/>
    <s v="BOTH"/>
    <s v="Income Statement"/>
    <x v="1"/>
    <s v="22000 · AMEX (LLC)"/>
    <m/>
    <s v="42128Shara Camille"/>
  </r>
  <r>
    <d v="2015-05-11T00:00:00"/>
    <s v="Richa Rai"/>
    <n v="-34.29"/>
    <n v="-34.29"/>
    <n v="34.29"/>
    <s v="Debit"/>
    <x v="1"/>
    <x v="1"/>
    <x v="5"/>
    <n v="2015"/>
    <x v="1"/>
    <x v="1"/>
    <x v="1"/>
    <s v="BOTH"/>
    <s v="Income Statement"/>
    <x v="1"/>
    <s v="22000 · AMEX (LLC)"/>
    <m/>
    <s v="42135Richa Rai"/>
  </r>
  <r>
    <d v="2015-05-11T00:00:00"/>
    <s v="Mari Snyder"/>
    <n v="-1.85"/>
    <n v="-36.14"/>
    <n v="1.85"/>
    <s v="Debit"/>
    <x v="1"/>
    <x v="1"/>
    <x v="5"/>
    <n v="2015"/>
    <x v="4"/>
    <x v="4"/>
    <x v="4"/>
    <s v="BOTH"/>
    <s v="Income Statement"/>
    <x v="1"/>
    <s v="22000 · AMEX (LLC)"/>
    <m/>
    <s v="42135Mari Snyder"/>
  </r>
  <r>
    <d v="2015-05-11T00:00:00"/>
    <s v="Teodora Angelova"/>
    <n v="-25.92"/>
    <n v="-62.06"/>
    <n v="25.92"/>
    <s v="Debit"/>
    <x v="1"/>
    <x v="1"/>
    <x v="5"/>
    <n v="2015"/>
    <x v="6"/>
    <x v="6"/>
    <x v="2"/>
    <s v="BOTH"/>
    <s v="Income Statement"/>
    <x v="1"/>
    <s v="22000 · AMEX (LLC)"/>
    <m/>
    <s v="42135Teodora Angelova"/>
  </r>
  <r>
    <d v="2015-05-11T00:00:00"/>
    <s v="Shara Camille"/>
    <n v="-2.75"/>
    <n v="-64.81"/>
    <n v="2.75"/>
    <s v="Debit"/>
    <x v="1"/>
    <x v="1"/>
    <x v="5"/>
    <n v="2015"/>
    <x v="3"/>
    <x v="3"/>
    <x v="3"/>
    <s v="BOTH"/>
    <s v="Income Statement"/>
    <x v="1"/>
    <s v="22000 · AMEX (LLC)"/>
    <m/>
    <s v="42135Shara Camille"/>
  </r>
  <r>
    <d v="2015-05-18T00:00:00"/>
    <s v="Richa Rai"/>
    <n v="-55.6"/>
    <n v="-55.6"/>
    <n v="55.6"/>
    <s v="Debit"/>
    <x v="1"/>
    <x v="1"/>
    <x v="5"/>
    <n v="2015"/>
    <x v="1"/>
    <x v="1"/>
    <x v="1"/>
    <s v="BOTH"/>
    <s v="Income Statement"/>
    <x v="1"/>
    <s v="22000 · AMEX (LLC)"/>
    <m/>
    <s v="42142Richa Rai"/>
  </r>
  <r>
    <d v="2015-05-18T00:00:00"/>
    <s v="Svetlozar Draganov"/>
    <n v="-26.67"/>
    <n v="-82.27"/>
    <n v="26.67"/>
    <s v="Debit"/>
    <x v="1"/>
    <x v="1"/>
    <x v="5"/>
    <n v="2015"/>
    <x v="2"/>
    <x v="2"/>
    <x v="2"/>
    <s v="BOTH"/>
    <s v="Income Statement"/>
    <x v="1"/>
    <s v="22000 · AMEX (LLC)"/>
    <m/>
    <s v="42142Svetlozar Draganov"/>
  </r>
  <r>
    <d v="2015-05-25T00:00:00"/>
    <s v="Richa Rai"/>
    <n v="-55.6"/>
    <n v="-55.6"/>
    <n v="55.6"/>
    <s v="Debit"/>
    <x v="1"/>
    <x v="1"/>
    <x v="5"/>
    <n v="2015"/>
    <x v="1"/>
    <x v="1"/>
    <x v="1"/>
    <s v="BOTH"/>
    <s v="Income Statement"/>
    <x v="1"/>
    <s v="22000 · AMEX (LLC)"/>
    <m/>
    <s v="42149Richa Rai"/>
  </r>
  <r>
    <d v="2015-05-25T00:00:00"/>
    <s v="Svetlozar Draganov"/>
    <n v="-5"/>
    <n v="-60.6"/>
    <n v="5"/>
    <s v="Debit"/>
    <x v="1"/>
    <x v="1"/>
    <x v="5"/>
    <n v="2015"/>
    <x v="2"/>
    <x v="2"/>
    <x v="2"/>
    <s v="BOTH"/>
    <s v="Income Statement"/>
    <x v="1"/>
    <s v="22000 · AMEX (LLC)"/>
    <m/>
    <s v="42149Svetlozar Draganov"/>
  </r>
  <r>
    <d v="2015-05-25T00:00:00"/>
    <s v="Shara Camille"/>
    <n v="-5.96"/>
    <n v="-66.56"/>
    <n v="5.96"/>
    <s v="Debit"/>
    <x v="1"/>
    <x v="1"/>
    <x v="5"/>
    <n v="2015"/>
    <x v="3"/>
    <x v="3"/>
    <x v="3"/>
    <s v="BOTH"/>
    <s v="Income Statement"/>
    <x v="1"/>
    <s v="22000 · AMEX (LLC)"/>
    <m/>
    <s v="42149Shara Camille"/>
  </r>
  <r>
    <d v="2015-05-28T00:00:00"/>
    <s v="Mariia Krylenko"/>
    <n v="-100"/>
    <n v="-100"/>
    <n v="100"/>
    <s v="Debit"/>
    <x v="1"/>
    <x v="1"/>
    <x v="5"/>
    <n v="2015"/>
    <x v="7"/>
    <x v="7"/>
    <x v="2"/>
    <s v="BOTH"/>
    <s v="Income Statement"/>
    <x v="1"/>
    <s v="22000 · AMEX (LLC)"/>
    <m/>
    <s v="42152Mariia Krylenko"/>
  </r>
  <r>
    <d v="2015-06-01T00:00:00"/>
    <s v="Richa Rai"/>
    <n v="-29.65"/>
    <n v="-29.65"/>
    <n v="29.65"/>
    <s v="Debit"/>
    <x v="1"/>
    <x v="1"/>
    <x v="6"/>
    <n v="2015"/>
    <x v="1"/>
    <x v="1"/>
    <x v="1"/>
    <s v="BOTH"/>
    <s v="Income Statement"/>
    <x v="1"/>
    <s v="22000 · AMEX (LLC)"/>
    <m/>
    <s v="42156Richa Rai"/>
  </r>
  <r>
    <d v="2015-06-01T00:00:00"/>
    <s v="Svetlozar Draganov"/>
    <n v="-11.67"/>
    <n v="-41.32"/>
    <n v="11.67"/>
    <s v="Debit"/>
    <x v="1"/>
    <x v="1"/>
    <x v="6"/>
    <n v="2015"/>
    <x v="2"/>
    <x v="2"/>
    <x v="2"/>
    <s v="BOTH"/>
    <s v="Income Statement"/>
    <x v="1"/>
    <s v="22000 · AMEX (LLC)"/>
    <m/>
    <s v="42156Svetlozar Draganov"/>
  </r>
  <r>
    <d v="2015-06-01T00:00:00"/>
    <s v="Mari Snyder"/>
    <n v="-1.85"/>
    <n v="-43.17"/>
    <n v="1.85"/>
    <s v="Debit"/>
    <x v="1"/>
    <x v="1"/>
    <x v="6"/>
    <n v="2015"/>
    <x v="4"/>
    <x v="4"/>
    <x v="4"/>
    <s v="BOTH"/>
    <s v="Income Statement"/>
    <x v="1"/>
    <s v="22000 · AMEX (LLC)"/>
    <m/>
    <s v="42156Mari Snyder"/>
  </r>
  <r>
    <d v="2015-06-01T00:00:00"/>
    <s v="Shara Camille"/>
    <n v="-15.58"/>
    <n v="-58.75"/>
    <n v="15.58"/>
    <s v="Debit"/>
    <x v="1"/>
    <x v="1"/>
    <x v="6"/>
    <n v="2015"/>
    <x v="3"/>
    <x v="3"/>
    <x v="3"/>
    <s v="BOTH"/>
    <s v="Income Statement"/>
    <x v="1"/>
    <s v="22000 · AMEX (LLC)"/>
    <m/>
    <s v="42156Shara Camille"/>
  </r>
  <r>
    <d v="2015-06-08T00:00:00"/>
    <s v="Mariia Krylenko"/>
    <n v="-50"/>
    <n v="-50"/>
    <n v="50"/>
    <s v="Debit"/>
    <x v="1"/>
    <x v="1"/>
    <x v="6"/>
    <n v="2015"/>
    <x v="7"/>
    <x v="7"/>
    <x v="2"/>
    <s v="BOTH"/>
    <s v="Income Statement"/>
    <x v="1"/>
    <s v="22000 · AMEX (LLC)"/>
    <m/>
    <s v="42163Mariia Krylenko"/>
  </r>
  <r>
    <d v="2015-06-08T00:00:00"/>
    <s v="Mari Snyder"/>
    <n v="-1.85"/>
    <n v="-51.85"/>
    <n v="1.85"/>
    <s v="Debit"/>
    <x v="1"/>
    <x v="1"/>
    <x v="6"/>
    <n v="2015"/>
    <x v="4"/>
    <x v="4"/>
    <x v="4"/>
    <s v="BOTH"/>
    <s v="Income Statement"/>
    <x v="1"/>
    <s v="22000 · AMEX (LLC)"/>
    <m/>
    <s v="42163Mari Snyder"/>
  </r>
  <r>
    <d v="2015-06-08T00:00:00"/>
    <s v="Svetlozar Draganov"/>
    <n v="-10"/>
    <n v="-61.85"/>
    <n v="10"/>
    <s v="Debit"/>
    <x v="1"/>
    <x v="1"/>
    <x v="6"/>
    <n v="2015"/>
    <x v="2"/>
    <x v="2"/>
    <x v="2"/>
    <s v="BOTH"/>
    <s v="Income Statement"/>
    <x v="1"/>
    <s v="22000 · AMEX (LLC)"/>
    <m/>
    <s v="42163Svetlozar Draganov"/>
  </r>
  <r>
    <d v="2015-06-08T00:00:00"/>
    <s v="Shara Camille"/>
    <n v="-5.04"/>
    <n v="-66.89"/>
    <n v="5.04"/>
    <s v="Debit"/>
    <x v="1"/>
    <x v="1"/>
    <x v="6"/>
    <n v="2015"/>
    <x v="3"/>
    <x v="3"/>
    <x v="3"/>
    <s v="BOTH"/>
    <s v="Income Statement"/>
    <x v="1"/>
    <s v="22000 · AMEX (LLC)"/>
    <m/>
    <s v="42163Shara Camille"/>
  </r>
  <r>
    <d v="2015-06-14T00:00:00"/>
    <s v="Catherine W Dronen"/>
    <n v="-55.55"/>
    <n v="-55.55"/>
    <n v="55.55"/>
    <s v="Debit"/>
    <x v="1"/>
    <x v="1"/>
    <x v="6"/>
    <n v="2015"/>
    <x v="5"/>
    <x v="5"/>
    <x v="2"/>
    <s v="BOTH"/>
    <s v="Income Statement"/>
    <x v="1"/>
    <s v="22000 · AMEX (LLC)"/>
    <m/>
    <s v="42169Catherine W Dronen"/>
  </r>
  <r>
    <d v="2015-06-15T00:00:00"/>
    <s v="Svetlozar Draganov"/>
    <n v="-5"/>
    <n v="-60.55"/>
    <n v="5"/>
    <s v="Debit"/>
    <x v="1"/>
    <x v="1"/>
    <x v="6"/>
    <n v="2015"/>
    <x v="2"/>
    <x v="2"/>
    <x v="2"/>
    <s v="BOTH"/>
    <s v="Income Statement"/>
    <x v="1"/>
    <s v="22000 · AMEX (LLC)"/>
    <m/>
    <s v="42170Svetlozar Draganov"/>
  </r>
  <r>
    <d v="2015-06-15T00:00:00"/>
    <s v="Mari Snyder"/>
    <n v="-3.7"/>
    <n v="-64.25"/>
    <n v="3.7"/>
    <s v="Debit"/>
    <x v="1"/>
    <x v="1"/>
    <x v="6"/>
    <n v="2015"/>
    <x v="4"/>
    <x v="4"/>
    <x v="4"/>
    <s v="BOTH"/>
    <s v="Income Statement"/>
    <x v="1"/>
    <s v="22000 · AMEX (LLC)"/>
    <m/>
    <s v="42170Mari Snyder"/>
  </r>
  <r>
    <d v="2015-06-15T00:00:00"/>
    <s v="Shara Camille"/>
    <n v="-17.420000000000002"/>
    <n v="-81.67"/>
    <n v="17.420000000000002"/>
    <s v="Debit"/>
    <x v="1"/>
    <x v="1"/>
    <x v="6"/>
    <n v="2015"/>
    <x v="3"/>
    <x v="3"/>
    <x v="3"/>
    <s v="BOTH"/>
    <s v="Income Statement"/>
    <x v="1"/>
    <s v="22000 · AMEX (LLC)"/>
    <m/>
    <s v="42170Shara Camille"/>
  </r>
  <r>
    <d v="2015-06-29T00:00:00"/>
    <s v="Svetlozar Draganov"/>
    <n v="-3.33"/>
    <n v="-3.33"/>
    <n v="3.33"/>
    <s v="Debit"/>
    <x v="1"/>
    <x v="1"/>
    <x v="6"/>
    <n v="2015"/>
    <x v="2"/>
    <x v="2"/>
    <x v="2"/>
    <s v="BOTH"/>
    <s v="Income Statement"/>
    <x v="1"/>
    <s v="22000 · AMEX (LLC)"/>
    <m/>
    <s v="42184Svetlozar Draganov"/>
  </r>
  <r>
    <d v="2015-06-29T00:00:00"/>
    <s v="Shara Camille"/>
    <n v="-20.63"/>
    <n v="-23.96"/>
    <n v="20.63"/>
    <s v="Debit"/>
    <x v="1"/>
    <x v="1"/>
    <x v="6"/>
    <n v="2015"/>
    <x v="3"/>
    <x v="3"/>
    <x v="3"/>
    <s v="BOTH"/>
    <s v="Income Statement"/>
    <x v="1"/>
    <s v="22000 · AMEX (LLC)"/>
    <m/>
    <s v="42184Shara Camille"/>
  </r>
  <r>
    <d v="2015-07-06T00:00:00"/>
    <s v="Svetlozar Draganov"/>
    <n v="-10"/>
    <n v="-10"/>
    <n v="10"/>
    <s v="Debit"/>
    <x v="1"/>
    <x v="1"/>
    <x v="7"/>
    <n v="2015"/>
    <x v="2"/>
    <x v="2"/>
    <x v="2"/>
    <s v="BOTH"/>
    <s v="Income Statement"/>
    <x v="1"/>
    <s v="22000 · AMEX (LLC)"/>
    <m/>
    <s v="42191Svetlozar Draganov"/>
  </r>
  <r>
    <d v="2015-07-06T00:00:00"/>
    <s v="Shara Camille"/>
    <n v="-13.75"/>
    <n v="-23.75"/>
    <n v="13.75"/>
    <s v="Debit"/>
    <x v="1"/>
    <x v="1"/>
    <x v="7"/>
    <n v="2015"/>
    <x v="3"/>
    <x v="3"/>
    <x v="3"/>
    <s v="BOTH"/>
    <s v="Income Statement"/>
    <x v="1"/>
    <s v="22000 · AMEX (LLC)"/>
    <m/>
    <s v="42191Shara Camille"/>
  </r>
  <r>
    <d v="2015-07-13T00:00:00"/>
    <s v="Mari Snyder"/>
    <n v="-1.85"/>
    <n v="-1.85"/>
    <n v="1.85"/>
    <s v="Debit"/>
    <x v="1"/>
    <x v="1"/>
    <x v="7"/>
    <n v="2015"/>
    <x v="4"/>
    <x v="4"/>
    <x v="4"/>
    <s v="BOTH"/>
    <s v="Income Statement"/>
    <x v="1"/>
    <s v="22000 · AMEX (LLC)"/>
    <m/>
    <s v="42198Mari Snyder"/>
  </r>
  <r>
    <d v="2015-07-13T00:00:00"/>
    <s v="Svetlozar Draganov"/>
    <n v="-16.670000000000002"/>
    <n v="-18.52"/>
    <n v="16.670000000000002"/>
    <s v="Debit"/>
    <x v="1"/>
    <x v="1"/>
    <x v="7"/>
    <n v="2015"/>
    <x v="2"/>
    <x v="2"/>
    <x v="2"/>
    <s v="BOTH"/>
    <s v="Income Statement"/>
    <x v="1"/>
    <s v="22000 · AMEX (LLC)"/>
    <m/>
    <s v="42198Svetlozar Draganov"/>
  </r>
  <r>
    <d v="2015-07-13T00:00:00"/>
    <s v="Shara Camille"/>
    <n v="-30.25"/>
    <n v="-48.77"/>
    <n v="30.25"/>
    <s v="Debit"/>
    <x v="1"/>
    <x v="1"/>
    <x v="7"/>
    <n v="2015"/>
    <x v="3"/>
    <x v="3"/>
    <x v="3"/>
    <s v="BOTH"/>
    <s v="Income Statement"/>
    <x v="1"/>
    <s v="22000 · AMEX (LLC)"/>
    <m/>
    <s v="42198Shara Camille"/>
  </r>
  <r>
    <d v="2015-07-20T00:00:00"/>
    <s v="Svetlozar Draganov"/>
    <n v="-18.329999999999998"/>
    <n v="-18.329999999999998"/>
    <n v="18.329999999999998"/>
    <s v="Debit"/>
    <x v="1"/>
    <x v="1"/>
    <x v="7"/>
    <n v="2015"/>
    <x v="2"/>
    <x v="2"/>
    <x v="2"/>
    <s v="BOTH"/>
    <s v="Income Statement"/>
    <x v="1"/>
    <s v="22000 · AMEX (LLC)"/>
    <m/>
    <s v="42205Svetlozar Draganov"/>
  </r>
  <r>
    <d v="2015-07-20T00:00:00"/>
    <s v="Mari Snyder"/>
    <n v="-1.85"/>
    <n v="-20.18"/>
    <n v="1.85"/>
    <s v="Debit"/>
    <x v="1"/>
    <x v="1"/>
    <x v="7"/>
    <n v="2015"/>
    <x v="4"/>
    <x v="4"/>
    <x v="4"/>
    <s v="BOTH"/>
    <s v="Income Statement"/>
    <x v="1"/>
    <s v="22000 · AMEX (LLC)"/>
    <m/>
    <s v="42205Mari Snyder"/>
  </r>
  <r>
    <d v="2015-07-20T00:00:00"/>
    <s v="Shara Camille"/>
    <n v="-25.67"/>
    <n v="-45.85"/>
    <n v="25.67"/>
    <s v="Debit"/>
    <x v="1"/>
    <x v="1"/>
    <x v="7"/>
    <n v="2015"/>
    <x v="3"/>
    <x v="3"/>
    <x v="3"/>
    <s v="BOTH"/>
    <s v="Income Statement"/>
    <x v="1"/>
    <s v="22000 · AMEX (LLC)"/>
    <m/>
    <s v="42205Shara Camille"/>
  </r>
  <r>
    <d v="2015-07-27T00:00:00"/>
    <s v="Svetlozar Draganov"/>
    <n v="-13.33"/>
    <n v="-13.33"/>
    <n v="13.33"/>
    <s v="Debit"/>
    <x v="1"/>
    <x v="1"/>
    <x v="7"/>
    <n v="2015"/>
    <x v="2"/>
    <x v="2"/>
    <x v="2"/>
    <s v="BOTH"/>
    <s v="Income Statement"/>
    <x v="1"/>
    <s v="22000 · AMEX (LLC)"/>
    <m/>
    <s v="42212Svetlozar Draganov"/>
  </r>
  <r>
    <d v="2015-07-27T00:00:00"/>
    <s v="Teodora Angelova"/>
    <n v="-1.85"/>
    <n v="-15.18"/>
    <n v="1.85"/>
    <s v="Debit"/>
    <x v="1"/>
    <x v="1"/>
    <x v="7"/>
    <n v="2015"/>
    <x v="6"/>
    <x v="6"/>
    <x v="2"/>
    <s v="BOTH"/>
    <s v="Income Statement"/>
    <x v="1"/>
    <s v="22000 · AMEX (LLC)"/>
    <m/>
    <s v="42212Teodora Angelova"/>
  </r>
  <r>
    <d v="2015-07-27T00:00:00"/>
    <s v="Shara Camille"/>
    <n v="-18.79"/>
    <n v="-33.97"/>
    <n v="18.79"/>
    <s v="Debit"/>
    <x v="1"/>
    <x v="1"/>
    <x v="7"/>
    <n v="2015"/>
    <x v="3"/>
    <x v="3"/>
    <x v="3"/>
    <s v="BOTH"/>
    <s v="Income Statement"/>
    <x v="1"/>
    <s v="22000 · AMEX (LLC)"/>
    <m/>
    <s v="42212Shara Camille"/>
  </r>
  <r>
    <d v="2015-08-03T00:00:00"/>
    <s v="Teodora Angelova"/>
    <n v="-22.22"/>
    <n v="-22.22"/>
    <n v="22.22"/>
    <s v="Debit"/>
    <x v="1"/>
    <x v="1"/>
    <x v="8"/>
    <n v="2015"/>
    <x v="6"/>
    <x v="6"/>
    <x v="2"/>
    <s v="BOTH"/>
    <s v="Income Statement"/>
    <x v="1"/>
    <s v="22000 · AMEX (LLC)"/>
    <m/>
    <s v="42219Teodora Angelova"/>
  </r>
  <r>
    <d v="2015-08-03T00:00:00"/>
    <s v="Shara Camille"/>
    <n v="-23.38"/>
    <n v="-45.6"/>
    <n v="23.38"/>
    <s v="Debit"/>
    <x v="1"/>
    <x v="1"/>
    <x v="8"/>
    <n v="2015"/>
    <x v="3"/>
    <x v="3"/>
    <x v="3"/>
    <s v="BOTH"/>
    <s v="Income Statement"/>
    <x v="1"/>
    <s v="22000 · AMEX (LLC)"/>
    <m/>
    <s v="42219Shara Camille"/>
  </r>
  <r>
    <d v="2015-08-10T00:00:00"/>
    <s v="Svetlozar Draganov"/>
    <n v="-20"/>
    <n v="-20"/>
    <n v="20"/>
    <s v="Debit"/>
    <x v="1"/>
    <x v="1"/>
    <x v="8"/>
    <n v="2015"/>
    <x v="2"/>
    <x v="2"/>
    <x v="2"/>
    <s v="BOTH"/>
    <s v="Income Statement"/>
    <x v="1"/>
    <s v="22000 · AMEX (LLC)"/>
    <m/>
    <s v="42226Svetlozar Draganov"/>
  </r>
  <r>
    <d v="2015-08-10T00:00:00"/>
    <s v="Mari Snyder"/>
    <n v="-1.85"/>
    <n v="-21.85"/>
    <n v="1.85"/>
    <s v="Debit"/>
    <x v="1"/>
    <x v="1"/>
    <x v="8"/>
    <n v="2015"/>
    <x v="4"/>
    <x v="4"/>
    <x v="4"/>
    <s v="BOTH"/>
    <s v="Income Statement"/>
    <x v="1"/>
    <s v="22000 · AMEX (LLC)"/>
    <m/>
    <s v="42226Mari Snyder"/>
  </r>
  <r>
    <d v="2015-08-10T00:00:00"/>
    <s v="Shara Camille"/>
    <n v="-44.46"/>
    <n v="-66.31"/>
    <n v="44.46"/>
    <s v="Debit"/>
    <x v="1"/>
    <x v="1"/>
    <x v="8"/>
    <n v="2015"/>
    <x v="3"/>
    <x v="3"/>
    <x v="3"/>
    <s v="BOTH"/>
    <s v="Income Statement"/>
    <x v="1"/>
    <s v="22000 · AMEX (LLC)"/>
    <m/>
    <s v="42226Shara Camille"/>
  </r>
  <r>
    <d v="2015-08-17T00:00:00"/>
    <s v="Svetlozar Draganov"/>
    <n v="-15"/>
    <n v="-15"/>
    <n v="15"/>
    <s v="Debit"/>
    <x v="1"/>
    <x v="1"/>
    <x v="8"/>
    <n v="2015"/>
    <x v="2"/>
    <x v="2"/>
    <x v="2"/>
    <s v="BOTH"/>
    <s v="Income Statement"/>
    <x v="1"/>
    <s v="22000 · AMEX (LLC)"/>
    <m/>
    <s v="42233Svetlozar Draganov"/>
  </r>
  <r>
    <d v="2015-08-17T00:00:00"/>
    <s v="Shara Camille"/>
    <n v="-32.54"/>
    <n v="-47.54"/>
    <n v="32.54"/>
    <s v="Debit"/>
    <x v="1"/>
    <x v="1"/>
    <x v="8"/>
    <n v="2015"/>
    <x v="3"/>
    <x v="3"/>
    <x v="3"/>
    <s v="BOTH"/>
    <s v="Income Statement"/>
    <x v="1"/>
    <s v="22000 · AMEX (LLC)"/>
    <m/>
    <s v="42233Shara Camille"/>
  </r>
  <r>
    <d v="2015-08-24T00:00:00"/>
    <s v="Mari Snyder"/>
    <n v="-5.56"/>
    <n v="-5.56"/>
    <n v="5.56"/>
    <s v="Debit"/>
    <x v="1"/>
    <x v="1"/>
    <x v="8"/>
    <n v="2015"/>
    <x v="4"/>
    <x v="4"/>
    <x v="4"/>
    <s v="BOTH"/>
    <s v="Income Statement"/>
    <x v="1"/>
    <s v="22000 · AMEX (LLC)"/>
    <m/>
    <s v="42240Mari Snyder"/>
  </r>
  <r>
    <d v="2015-08-24T00:00:00"/>
    <s v="Svetlozar Draganov"/>
    <n v="-20"/>
    <n v="-25.56"/>
    <n v="20"/>
    <s v="Debit"/>
    <x v="1"/>
    <x v="1"/>
    <x v="8"/>
    <n v="2015"/>
    <x v="2"/>
    <x v="2"/>
    <x v="2"/>
    <s v="BOTH"/>
    <s v="Income Statement"/>
    <x v="1"/>
    <s v="22000 · AMEX (LLC)"/>
    <m/>
    <s v="42240Svetlozar Draganov"/>
  </r>
  <r>
    <d v="2015-08-24T00:00:00"/>
    <s v="Shara Camille"/>
    <n v="-34.83"/>
    <n v="-60.39"/>
    <n v="34.83"/>
    <s v="Debit"/>
    <x v="1"/>
    <x v="1"/>
    <x v="8"/>
    <n v="2015"/>
    <x v="3"/>
    <x v="3"/>
    <x v="3"/>
    <s v="BOTH"/>
    <s v="Income Statement"/>
    <x v="1"/>
    <s v="22000 · AMEX (LLC)"/>
    <m/>
    <s v="42240Shara Camille"/>
  </r>
  <r>
    <d v="2015-08-31T00:00:00"/>
    <s v="Mari Snyder"/>
    <n v="-5.56"/>
    <n v="-5.56"/>
    <n v="5.56"/>
    <s v="Debit"/>
    <x v="2"/>
    <x v="2"/>
    <x v="8"/>
    <n v="2015"/>
    <x v="4"/>
    <x v="4"/>
    <x v="4"/>
    <s v="BOTH"/>
    <s v="Income Statement"/>
    <x v="2"/>
    <s v="23500 · BofA CC (INC)"/>
    <m/>
    <s v="42247Mari Snyder"/>
  </r>
  <r>
    <d v="2015-08-31T00:00:00"/>
    <s v="Svetlozar Draganov"/>
    <n v="-3.33"/>
    <n v="-8.89"/>
    <n v="3.33"/>
    <s v="Debit"/>
    <x v="2"/>
    <x v="2"/>
    <x v="8"/>
    <n v="2015"/>
    <x v="2"/>
    <x v="2"/>
    <x v="2"/>
    <s v="BOTH"/>
    <s v="Income Statement"/>
    <x v="2"/>
    <s v="23500 · BofA CC (INC)"/>
    <m/>
    <s v="42247Svetlozar Draganov"/>
  </r>
  <r>
    <d v="2015-08-31T00:00:00"/>
    <s v="Shara Camille"/>
    <n v="-31.63"/>
    <n v="-40.520000000000003"/>
    <n v="31.63"/>
    <s v="Debit"/>
    <x v="2"/>
    <x v="2"/>
    <x v="8"/>
    <n v="2015"/>
    <x v="3"/>
    <x v="3"/>
    <x v="3"/>
    <s v="BOTH"/>
    <s v="Income Statement"/>
    <x v="2"/>
    <s v="23500 · BofA CC (INC)"/>
    <m/>
    <s v="42247Shara Camille"/>
  </r>
  <r>
    <d v="2015-09-07T00:00:00"/>
    <s v="Shara Camille"/>
    <n v="-30.71"/>
    <n v="-44.23"/>
    <n v="30.71"/>
    <s v="Debit"/>
    <x v="2"/>
    <x v="2"/>
    <x v="9"/>
    <n v="2015"/>
    <x v="3"/>
    <x v="3"/>
    <x v="3"/>
    <s v="BOTH"/>
    <s v="Income Statement"/>
    <x v="2"/>
    <s v="23500 · BofA CC (INC)"/>
    <m/>
    <s v="42254Shara Camille"/>
  </r>
  <r>
    <d v="2015-09-07T00:00:00"/>
    <s v="Svetlozar Draganov"/>
    <n v="-11.67"/>
    <n v="-13.52"/>
    <n v="11.67"/>
    <s v="Debit"/>
    <x v="2"/>
    <x v="2"/>
    <x v="9"/>
    <n v="2015"/>
    <x v="2"/>
    <x v="2"/>
    <x v="2"/>
    <s v="BOTH"/>
    <s v="Income Statement"/>
    <x v="2"/>
    <s v="23500 · BofA CC (INC)"/>
    <m/>
    <s v="42254Svetlozar Draganov"/>
  </r>
  <r>
    <d v="2015-09-07T00:00:00"/>
    <s v="Mari Snyder"/>
    <n v="-1.85"/>
    <n v="-1.85"/>
    <n v="1.85"/>
    <s v="Debit"/>
    <x v="2"/>
    <x v="2"/>
    <x v="9"/>
    <n v="2015"/>
    <x v="4"/>
    <x v="4"/>
    <x v="4"/>
    <s v="BOTH"/>
    <s v="Income Statement"/>
    <x v="2"/>
    <s v="23500 · BofA CC (INC)"/>
    <m/>
    <s v="42254Mari Snyder"/>
  </r>
  <r>
    <d v="2015-09-14T00:00:00"/>
    <s v="Shara Camille"/>
    <n v="-13.75"/>
    <n v="-27.08"/>
    <n v="13.75"/>
    <s v="Debit"/>
    <x v="2"/>
    <x v="2"/>
    <x v="9"/>
    <n v="2015"/>
    <x v="3"/>
    <x v="3"/>
    <x v="5"/>
    <s v="BOTH"/>
    <s v="Income Statement"/>
    <x v="2"/>
    <s v="23500 · BofA CC (INC)"/>
    <m/>
    <s v="42261Shara Camille"/>
  </r>
  <r>
    <d v="2015-09-14T00:00:00"/>
    <s v="Svetlozar Draganov"/>
    <n v="-13.33"/>
    <n v="-13.33"/>
    <n v="13.33"/>
    <s v="Debit"/>
    <x v="2"/>
    <x v="2"/>
    <x v="9"/>
    <n v="2015"/>
    <x v="2"/>
    <x v="2"/>
    <x v="2"/>
    <s v="BOTH"/>
    <s v="Income Statement"/>
    <x v="2"/>
    <s v="23500 · BofA CC (INC)"/>
    <m/>
    <s v="42261Svetlozar Draganov"/>
  </r>
  <r>
    <d v="2015-09-21T00:00:00"/>
    <s v="Svetlozar Draganov"/>
    <n v="-21.67"/>
    <n v="-21.67"/>
    <n v="21.67"/>
    <s v="Debit"/>
    <x v="1"/>
    <x v="2"/>
    <x v="9"/>
    <n v="2015"/>
    <x v="2"/>
    <x v="2"/>
    <x v="2"/>
    <s v="BOTH"/>
    <s v="Income Statement"/>
    <x v="1"/>
    <s v="22000 · AMEX (LLC)"/>
    <m/>
    <s v="42268Svetlozar Draganov"/>
  </r>
  <r>
    <d v="2015-09-21T00:00:00"/>
    <s v="Mari Snyder"/>
    <n v="-3.7"/>
    <n v="-25.37"/>
    <n v="3.7"/>
    <s v="Debit"/>
    <x v="1"/>
    <x v="2"/>
    <x v="9"/>
    <n v="2015"/>
    <x v="4"/>
    <x v="4"/>
    <x v="6"/>
    <s v="BOTH"/>
    <s v="Income Statement"/>
    <x v="1"/>
    <s v="22000 · AMEX (LLC)"/>
    <m/>
    <s v="42268Mari Snyder"/>
  </r>
  <r>
    <d v="2015-09-21T00:00:00"/>
    <s v="Shara Camille"/>
    <n v="-4.13"/>
    <n v="-29.5"/>
    <n v="4.13"/>
    <s v="Debit"/>
    <x v="1"/>
    <x v="2"/>
    <x v="9"/>
    <n v="2015"/>
    <x v="3"/>
    <x v="3"/>
    <x v="5"/>
    <s v="BOTH"/>
    <s v="Income Statement"/>
    <x v="1"/>
    <s v="22000 · AMEX (LLC)"/>
    <m/>
    <s v="42268Shara Camille"/>
  </r>
  <r>
    <d v="2015-09-28T00:00:00"/>
    <s v="Svetlozar Draganov"/>
    <n v="-15"/>
    <n v="-15"/>
    <n v="15"/>
    <s v="Debit"/>
    <x v="1"/>
    <x v="2"/>
    <x v="9"/>
    <n v="2015"/>
    <x v="2"/>
    <x v="2"/>
    <x v="2"/>
    <s v="BOTH"/>
    <s v="Income Statement"/>
    <x v="1"/>
    <s v="22000 · AMEX (LLC)"/>
    <m/>
    <s v="42275Svetlozar Draganov"/>
  </r>
  <r>
    <d v="2015-09-28T00:00:00"/>
    <s v="Mari Snyder"/>
    <n v="-3.7"/>
    <n v="-18.7"/>
    <n v="3.7"/>
    <s v="Debit"/>
    <x v="1"/>
    <x v="2"/>
    <x v="9"/>
    <n v="2015"/>
    <x v="4"/>
    <x v="4"/>
    <x v="6"/>
    <s v="BOTH"/>
    <s v="Income Statement"/>
    <x v="1"/>
    <s v="22000 · AMEX (LLC)"/>
    <m/>
    <s v="42275Mari Snyder"/>
  </r>
  <r>
    <d v="2015-09-28T00:00:00"/>
    <s v="Shara Camille"/>
    <n v="-25.67"/>
    <n v="-44.37"/>
    <n v="25.67"/>
    <s v="Debit"/>
    <x v="1"/>
    <x v="2"/>
    <x v="9"/>
    <n v="2015"/>
    <x v="3"/>
    <x v="3"/>
    <x v="5"/>
    <s v="BOTH"/>
    <s v="Income Statement"/>
    <x v="1"/>
    <s v="22000 · AMEX (LLC)"/>
    <m/>
    <s v="42275Shara Camille"/>
  </r>
  <r>
    <d v="2015-10-05T00:00:00"/>
    <s v="Svetlozar Draganov"/>
    <n v="-11.67"/>
    <n v="-11.67"/>
    <n v="11.67"/>
    <s v="Debit"/>
    <x v="1"/>
    <x v="2"/>
    <x v="10"/>
    <n v="2015"/>
    <x v="2"/>
    <x v="2"/>
    <x v="2"/>
    <s v="BOTH"/>
    <s v="Income Statement"/>
    <x v="1"/>
    <s v="22000 · AMEX (LLC)"/>
    <m/>
    <s v="42282Svetlozar Draganov"/>
  </r>
  <r>
    <d v="2015-10-05T00:00:00"/>
    <s v="Mari Snyder"/>
    <n v="-3.7"/>
    <n v="-15.37"/>
    <n v="3.7"/>
    <s v="Debit"/>
    <x v="1"/>
    <x v="2"/>
    <x v="10"/>
    <n v="2015"/>
    <x v="4"/>
    <x v="4"/>
    <x v="6"/>
    <s v="BOTH"/>
    <s v="Income Statement"/>
    <x v="1"/>
    <s v="22000 · AMEX (LLC)"/>
    <m/>
    <s v="42282Mari Snyder"/>
  </r>
  <r>
    <d v="2015-10-05T00:00:00"/>
    <s v="Shara Camille"/>
    <n v="-22"/>
    <n v="-37.369999999999997"/>
    <n v="22"/>
    <s v="Debit"/>
    <x v="1"/>
    <x v="2"/>
    <x v="10"/>
    <n v="2015"/>
    <x v="3"/>
    <x v="3"/>
    <x v="5"/>
    <s v="BOTH"/>
    <s v="Income Statement"/>
    <x v="1"/>
    <s v="22000 · AMEX (LLC)"/>
    <m/>
    <s v="42282Shara Camille"/>
  </r>
  <r>
    <d v="2015-10-12T00:00:00"/>
    <s v="Mari Snyder"/>
    <n v="-1.85"/>
    <n v="-1.85"/>
    <n v="1.85"/>
    <s v="Debit"/>
    <x v="1"/>
    <x v="2"/>
    <x v="10"/>
    <n v="2015"/>
    <x v="4"/>
    <x v="4"/>
    <x v="6"/>
    <s v="BOTH"/>
    <s v="Income Statement"/>
    <x v="1"/>
    <s v="22000 · AMEX (LLC)"/>
    <m/>
    <s v="42289Mari Snyder"/>
  </r>
  <r>
    <d v="2015-10-19T00:00:00"/>
    <s v="Svetlozar Draganov"/>
    <n v="-11.67"/>
    <n v="-11.67"/>
    <n v="11.67"/>
    <s v="Debit"/>
    <x v="1"/>
    <x v="2"/>
    <x v="10"/>
    <n v="2015"/>
    <x v="2"/>
    <x v="2"/>
    <x v="2"/>
    <s v="BOTH"/>
    <s v="Income Statement"/>
    <x v="1"/>
    <s v="22000 · AMEX (LLC)"/>
    <m/>
    <s v="42296Svetlozar Draganov"/>
  </r>
  <r>
    <d v="2015-10-19T00:00:00"/>
    <s v="Shara Camille"/>
    <n v="-55.92"/>
    <n v="-67.59"/>
    <n v="55.92"/>
    <s v="Debit"/>
    <x v="1"/>
    <x v="2"/>
    <x v="10"/>
    <n v="2015"/>
    <x v="3"/>
    <x v="3"/>
    <x v="5"/>
    <s v="BOTH"/>
    <s v="Income Statement"/>
    <x v="1"/>
    <s v="22000 · AMEX (LLC)"/>
    <m/>
    <s v="42296Shara Camille"/>
  </r>
  <r>
    <d v="2015-10-21T00:00:00"/>
    <s v="Teodora Angelova"/>
    <n v="-33.33"/>
    <n v="-33.33"/>
    <n v="33.33"/>
    <s v="Debit"/>
    <x v="1"/>
    <x v="2"/>
    <x v="10"/>
    <n v="2015"/>
    <x v="6"/>
    <x v="6"/>
    <x v="2"/>
    <s v="BOTH"/>
    <s v="Income Statement"/>
    <x v="1"/>
    <s v="22000 · AMEX (LLC)"/>
    <m/>
    <s v="42298Teodora Angelova"/>
  </r>
  <r>
    <d v="2015-10-26T00:00:00"/>
    <s v="Mari Snyder"/>
    <n v="-3.7"/>
    <n v="-3.7"/>
    <n v="3.7"/>
    <s v="Debit"/>
    <x v="1"/>
    <x v="2"/>
    <x v="10"/>
    <n v="2015"/>
    <x v="4"/>
    <x v="4"/>
    <x v="6"/>
    <s v="BOTH"/>
    <s v="Income Statement"/>
    <x v="1"/>
    <s v="22000 · AMEX (LLC)"/>
    <m/>
    <s v="42303Mari Snyder"/>
  </r>
  <r>
    <d v="2015-10-26T00:00:00"/>
    <s v="Svetlozar Draganov"/>
    <n v="-5"/>
    <n v="-8.6999999999999993"/>
    <n v="5"/>
    <s v="Debit"/>
    <x v="1"/>
    <x v="2"/>
    <x v="10"/>
    <n v="2015"/>
    <x v="2"/>
    <x v="2"/>
    <x v="2"/>
    <s v="BOTH"/>
    <s v="Income Statement"/>
    <x v="1"/>
    <s v="22000 · AMEX (LLC)"/>
    <m/>
    <s v="42303Svetlozar Draganov"/>
  </r>
  <r>
    <d v="2015-11-02T00:00:00"/>
    <s v="Mari Snyder"/>
    <n v="-1.85"/>
    <n v="-1.85"/>
    <n v="1.85"/>
    <s v="Debit"/>
    <x v="1"/>
    <x v="2"/>
    <x v="11"/>
    <n v="2015"/>
    <x v="4"/>
    <x v="4"/>
    <x v="6"/>
    <s v="BOTH"/>
    <s v="Income Statement"/>
    <x v="1"/>
    <s v="22000 · AMEX (LLC)"/>
    <m/>
    <s v="42310Mari Snyder"/>
  </r>
  <r>
    <d v="2015-11-02T00:00:00"/>
    <s v="Svetlozar Draganov"/>
    <n v="-16.670000000000002"/>
    <n v="-18.52"/>
    <n v="16.670000000000002"/>
    <s v="Debit"/>
    <x v="1"/>
    <x v="2"/>
    <x v="11"/>
    <n v="2015"/>
    <x v="2"/>
    <x v="2"/>
    <x v="2"/>
    <s v="BOTH"/>
    <s v="Income Statement"/>
    <x v="1"/>
    <s v="22000 · AMEX (LLC)"/>
    <m/>
    <s v="42310Svetlozar Draganov"/>
  </r>
  <r>
    <d v="2015-11-16T00:00:00"/>
    <s v="Svetlozar Draganov"/>
    <n v="-16.670000000000002"/>
    <n v="-18.52"/>
    <n v="16.670000000000002"/>
    <s v="Debit"/>
    <x v="1"/>
    <x v="2"/>
    <x v="11"/>
    <n v="2015"/>
    <x v="2"/>
    <x v="2"/>
    <x v="2"/>
    <s v="BOTH"/>
    <s v="Income Statement"/>
    <x v="1"/>
    <s v="22000 · AMEX (LLC)"/>
    <m/>
    <m/>
  </r>
  <r>
    <d v="2015-11-16T00:00:00"/>
    <s v="Mari Snyder"/>
    <n v="-1.85"/>
    <n v="-1.85"/>
    <n v="1.85"/>
    <s v="Debit"/>
    <x v="1"/>
    <x v="2"/>
    <x v="11"/>
    <n v="2015"/>
    <x v="4"/>
    <x v="4"/>
    <x v="6"/>
    <s v="BOTH"/>
    <s v="Income Statement"/>
    <x v="1"/>
    <s v="22000 · AMEX (LLC)"/>
    <m/>
    <m/>
  </r>
  <r>
    <d v="2015-11-23T00:00:00"/>
    <s v="Teodora Angelova"/>
    <n v="-3.7"/>
    <n v="-17.03"/>
    <n v="3.7"/>
    <s v="Debit"/>
    <x v="1"/>
    <x v="2"/>
    <x v="11"/>
    <n v="2015"/>
    <x v="6"/>
    <x v="6"/>
    <x v="2"/>
    <s v="BOTH"/>
    <s v="Income Statement"/>
    <x v="1"/>
    <s v="22000 · AMEX (LLC)"/>
    <m/>
    <m/>
  </r>
  <r>
    <d v="2015-11-23T00:00:00"/>
    <s v="Svetlozar Draganov"/>
    <n v="-13.33"/>
    <n v="-13.33"/>
    <n v="13.33"/>
    <s v="Debit"/>
    <x v="1"/>
    <x v="2"/>
    <x v="11"/>
    <n v="2015"/>
    <x v="2"/>
    <x v="2"/>
    <x v="2"/>
    <s v="BOTH"/>
    <s v="Income Statement"/>
    <x v="1"/>
    <s v="22000 · AMEX (LLC)"/>
    <m/>
    <m/>
  </r>
  <r>
    <d v="2015-11-30T00:00:00"/>
    <s v="Svetlozar Draganov"/>
    <n v="-5"/>
    <n v="-5"/>
    <n v="5"/>
    <s v="Debit"/>
    <x v="1"/>
    <x v="2"/>
    <x v="11"/>
    <n v="2015"/>
    <x v="2"/>
    <x v="2"/>
    <x v="2"/>
    <s v="BOTH"/>
    <s v="Income Statement"/>
    <x v="1"/>
    <s v="22000 · AMEX (LLC)"/>
    <m/>
    <m/>
  </r>
  <r>
    <d v="2015-12-07T00:00:00"/>
    <s v="Teodora Angelova"/>
    <n v="-3.7"/>
    <n v="-15.37"/>
    <n v="3.7"/>
    <s v="Debit"/>
    <x v="1"/>
    <x v="2"/>
    <x v="12"/>
    <n v="2015"/>
    <x v="6"/>
    <x v="6"/>
    <x v="2"/>
    <s v="BOTH"/>
    <s v="Income Statement"/>
    <x v="1"/>
    <s v="22000 · AMEX (LLC)"/>
    <m/>
    <m/>
  </r>
  <r>
    <d v="2015-12-07T00:00:00"/>
    <s v="Svetlozar Draganov"/>
    <n v="-11.67"/>
    <n v="-11.67"/>
    <n v="11.67"/>
    <s v="Debit"/>
    <x v="1"/>
    <x v="2"/>
    <x v="12"/>
    <n v="2015"/>
    <x v="2"/>
    <x v="2"/>
    <x v="2"/>
    <s v="BOTH"/>
    <s v="Income Statement"/>
    <x v="1"/>
    <s v="22000 · AMEX (LLC)"/>
    <m/>
    <m/>
  </r>
  <r>
    <d v="2015-12-14T00:00:00"/>
    <s v="Svetlozar Draganov"/>
    <n v="-3.33"/>
    <n v="-3.33"/>
    <n v="3.33"/>
    <s v="Debit"/>
    <x v="1"/>
    <x v="2"/>
    <x v="12"/>
    <n v="2015"/>
    <x v="2"/>
    <x v="2"/>
    <x v="2"/>
    <s v="BOTH"/>
    <s v="Income Statement"/>
    <x v="1"/>
    <s v="22000 · AMEX (LLC)"/>
    <m/>
    <m/>
  </r>
  <r>
    <d v="2015-12-21T00:00:00"/>
    <s v="Svetlozar Draganov"/>
    <n v="-20"/>
    <n v="-20"/>
    <n v="20"/>
    <s v="Debit"/>
    <x v="1"/>
    <x v="2"/>
    <x v="12"/>
    <n v="2015"/>
    <x v="2"/>
    <x v="2"/>
    <x v="2"/>
    <s v="BOTH"/>
    <s v="Income Statement"/>
    <x v="1"/>
    <s v="22000 · AMEX (LLC)"/>
    <m/>
    <m/>
  </r>
  <r>
    <d v="2015-12-28T00:00:00"/>
    <s v="Svetlozar Draganov"/>
    <n v="-3.33"/>
    <n v="-3.33"/>
    <n v="3.33"/>
    <s v="Debit"/>
    <x v="1"/>
    <x v="2"/>
    <x v="12"/>
    <n v="2015"/>
    <x v="2"/>
    <x v="2"/>
    <x v="2"/>
    <s v="BOTH"/>
    <s v="Income Statement"/>
    <x v="1"/>
    <s v="22000 · AMEX (LL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AMEX"/>
    <m/>
    <m/>
    <m/>
    <m/>
    <m/>
    <x v="0"/>
    <x v="0"/>
    <x v="0"/>
    <m/>
    <x v="0"/>
    <x v="0"/>
    <x v="0"/>
    <m/>
    <m/>
    <x v="0"/>
    <m/>
    <m/>
    <s v="AMEX"/>
  </r>
  <r>
    <s v="01/01/2015"/>
    <s v="TO TIE OUT BALANCE"/>
    <n v="-154.91999999999999"/>
    <m/>
    <n v="-154.91999999999999"/>
    <s v="Credit"/>
    <x v="1"/>
    <x v="1"/>
    <x v="1"/>
    <n v="2015"/>
    <x v="8"/>
    <x v="8"/>
    <x v="2"/>
    <s v="BOTH"/>
    <s v="Income Statement"/>
    <x v="3"/>
    <s v="22000 · AMEX (LLC)"/>
    <m/>
    <s v="01/01/2015TO TIE OUT BALANCE"/>
  </r>
  <r>
    <s v="01/01/2015"/>
    <s v="5% OPEN Savings discount on"/>
    <n v="-92.75"/>
    <m/>
    <n v="-92.75"/>
    <s v="Credit"/>
    <x v="1"/>
    <x v="1"/>
    <x v="1"/>
    <n v="2015"/>
    <x v="8"/>
    <x v="8"/>
    <x v="2"/>
    <s v="BOTH"/>
    <s v="Income Statement"/>
    <x v="3"/>
    <s v="22000 · AMEX (LLC)"/>
    <m/>
    <m/>
  </r>
  <r>
    <s v="01/01/2015"/>
    <s v="AUDIBLE 888-283-5051 NJ"/>
    <n v="14.95"/>
    <m/>
    <n v="14.95"/>
    <s v="Debit"/>
    <x v="1"/>
    <x v="1"/>
    <x v="1"/>
    <n v="2015"/>
    <x v="9"/>
    <x v="9"/>
    <x v="2"/>
    <s v="BOTH"/>
    <s v="Balance Sheet"/>
    <x v="4"/>
    <s v="22000 · AMEX (LLC)"/>
    <m/>
    <m/>
  </r>
  <r>
    <s v="01/01/2015"/>
    <s v="DOLRTREE 2533 025338SAN ANTONIO TX"/>
    <n v="1.08"/>
    <m/>
    <n v="1.08"/>
    <s v="Debit"/>
    <x v="1"/>
    <x v="1"/>
    <x v="1"/>
    <n v="2015"/>
    <x v="10"/>
    <x v="10"/>
    <x v="7"/>
    <s v="BOTH"/>
    <s v="Income Statement"/>
    <x v="3"/>
    <s v="22000 · AMEX (LLC)"/>
    <m/>
    <m/>
  </r>
  <r>
    <s v="01/01/2015"/>
    <s v="ETSY SELLER FEES 542BROOKLYN NY"/>
    <n v="60.43"/>
    <m/>
    <n v="60.43"/>
    <s v="Debit"/>
    <x v="1"/>
    <x v="1"/>
    <x v="1"/>
    <n v="2015"/>
    <x v="11"/>
    <x v="11"/>
    <x v="2"/>
    <s v="BOTH"/>
    <s v="Income Statement"/>
    <x v="3"/>
    <s v="22000 · AMEX (LLC)"/>
    <m/>
    <m/>
  </r>
  <r>
    <s v="01/01/2015"/>
    <s v="FEDEX INV 481693693 1-800-622-1147"/>
    <n v="121.06"/>
    <m/>
    <n v="121.06"/>
    <s v="Debit"/>
    <x v="1"/>
    <x v="1"/>
    <x v="1"/>
    <n v="2015"/>
    <x v="8"/>
    <x v="8"/>
    <x v="2"/>
    <s v="BOTH"/>
    <s v="Income Statement"/>
    <x v="3"/>
    <s v="22000 · AMEX (LLC)"/>
    <m/>
    <m/>
  </r>
  <r>
    <s v="01/01/2015"/>
    <s v="FEDEX INV 643011438 1-800-622-1147"/>
    <n v="161.79"/>
    <m/>
    <n v="161.79"/>
    <s v="Debit"/>
    <x v="1"/>
    <x v="1"/>
    <x v="1"/>
    <n v="2015"/>
    <x v="8"/>
    <x v="8"/>
    <x v="2"/>
    <s v="BOTH"/>
    <s v="Income Statement"/>
    <x v="3"/>
    <s v="22000 · AMEX (LLC)"/>
    <m/>
    <m/>
  </r>
  <r>
    <s v="01/01/2015"/>
    <s v="MATCHPOINT NYC 718-769-0001 NY"/>
    <n v="97.75"/>
    <m/>
    <n v="97.75"/>
    <s v="Debit"/>
    <x v="1"/>
    <x v="1"/>
    <x v="1"/>
    <n v="2015"/>
    <x v="12"/>
    <x v="12"/>
    <x v="8"/>
    <s v="BOTH"/>
    <s v="Income Statement"/>
    <x v="3"/>
    <s v="22000 · AMEX (LLC)"/>
    <m/>
    <m/>
  </r>
  <r>
    <s v="01/01/2015"/>
    <s v="NYSC-BROOKLYN BELT 877-258-2311 NY"/>
    <n v="80.95"/>
    <m/>
    <n v="80.95"/>
    <s v="Debit"/>
    <x v="1"/>
    <x v="1"/>
    <x v="1"/>
    <n v="2015"/>
    <x v="12"/>
    <x v="13"/>
    <x v="2"/>
    <s v="BOTH"/>
    <s v="Income Statement"/>
    <x v="3"/>
    <s v="22000 · AMEX (LLC)"/>
    <m/>
    <m/>
  </r>
  <r>
    <s v="01/01/2015"/>
    <s v="NYSC-BROOKLYN BELT 877-258-2311 NY"/>
    <n v="89.99"/>
    <m/>
    <n v="89.99"/>
    <s v="Debit"/>
    <x v="1"/>
    <x v="1"/>
    <x v="1"/>
    <n v="2015"/>
    <x v="12"/>
    <x v="13"/>
    <x v="2"/>
    <s v="BOTH"/>
    <s v="Income Statement"/>
    <x v="3"/>
    <s v="22000 · AMEX (LLC)"/>
    <m/>
    <m/>
  </r>
  <r>
    <s v="01/01/2015"/>
    <s v="PAYPAL *GODADDY.COM*LONDON FR"/>
    <n v="57.85"/>
    <m/>
    <n v="57.85"/>
    <s v="Debit"/>
    <x v="1"/>
    <x v="1"/>
    <x v="1"/>
    <n v="2015"/>
    <x v="13"/>
    <x v="14"/>
    <x v="9"/>
    <s v="BOTH"/>
    <s v="Income Statement"/>
    <x v="3"/>
    <s v="22000 · AMEX (LLC)"/>
    <m/>
    <m/>
  </r>
  <r>
    <s v="01/01/2015"/>
    <s v="UPS* 0000001086A4524SHIPPING"/>
    <n v="12.82"/>
    <m/>
    <n v="12.82"/>
    <s v="Debit"/>
    <x v="1"/>
    <x v="1"/>
    <x v="1"/>
    <n v="2015"/>
    <x v="8"/>
    <x v="15"/>
    <x v="2"/>
    <s v="BOTH"/>
    <s v="Income Statement"/>
    <x v="3"/>
    <s v="22000 · AMEX (LLC)"/>
    <m/>
    <m/>
  </r>
  <r>
    <s v="01/02/2015"/>
    <s v="CALENDAR WIZ LLC 882HAMPTON NH"/>
    <n v="8"/>
    <m/>
    <n v="8"/>
    <s v="Debit"/>
    <x v="1"/>
    <x v="1"/>
    <x v="1"/>
    <n v="2015"/>
    <x v="14"/>
    <x v="16"/>
    <x v="2"/>
    <s v="BOTH"/>
    <s v="Income Statement"/>
    <x v="3"/>
    <s v="22000 · AMEX (LLC)"/>
    <m/>
    <m/>
  </r>
  <r>
    <s v="01/02/2015"/>
    <s v="CORNER STORE 2289 00SAN ANTONIO TX"/>
    <n v="19.13"/>
    <m/>
    <n v="19.13"/>
    <s v="Debit"/>
    <x v="1"/>
    <x v="1"/>
    <x v="1"/>
    <n v="2015"/>
    <x v="10"/>
    <x v="10"/>
    <x v="7"/>
    <s v="BOTH"/>
    <s v="Income Statement"/>
    <x v="3"/>
    <s v="22000 · AMEX (LLC)"/>
    <m/>
    <m/>
  </r>
  <r>
    <s v="01/02/2015"/>
    <s v="FEDEX INV 643043727 1-800-622-1147"/>
    <n v="44.19"/>
    <m/>
    <n v="44.19"/>
    <s v="Debit"/>
    <x v="1"/>
    <x v="1"/>
    <x v="1"/>
    <n v="2015"/>
    <x v="8"/>
    <x v="8"/>
    <x v="2"/>
    <s v="BOTH"/>
    <s v="Income Statement"/>
    <x v="3"/>
    <s v="22000 · AMEX (LLC)"/>
    <m/>
    <m/>
  </r>
  <r>
    <s v="01/02/2015"/>
    <s v="NYSC-BROOKLYN BELT 877-258-2311 NY"/>
    <n v="39"/>
    <m/>
    <n v="39"/>
    <s v="Debit"/>
    <x v="1"/>
    <x v="1"/>
    <x v="1"/>
    <n v="2015"/>
    <x v="12"/>
    <x v="13"/>
    <x v="2"/>
    <s v="BOTH"/>
    <s v="Income Statement"/>
    <x v="3"/>
    <s v="22000 · AMEX (LLC)"/>
    <m/>
    <m/>
  </r>
  <r>
    <s v="01/02/2015"/>
    <s v="NYSC-BROOKLYN BELT 877-258-2311 NY"/>
    <n v="39.99"/>
    <m/>
    <n v="39.99"/>
    <s v="Debit"/>
    <x v="1"/>
    <x v="1"/>
    <x v="1"/>
    <n v="2015"/>
    <x v="12"/>
    <x v="13"/>
    <x v="2"/>
    <s v="BOTH"/>
    <s v="Income Statement"/>
    <x v="3"/>
    <s v="22000 · AMEX (LLC)"/>
    <m/>
    <m/>
  </r>
  <r>
    <s v="01/02/2015"/>
    <s v="USPS POSTAGE STAMPS.WASHINGTON DC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02/2015"/>
    <s v="VOC*ICONTACTEMAIL MK877-968-3996 MD"/>
    <n v="130.54"/>
    <m/>
    <n v="130.54"/>
    <s v="Debit"/>
    <x v="1"/>
    <x v="1"/>
    <x v="1"/>
    <n v="2015"/>
    <x v="15"/>
    <x v="18"/>
    <x v="8"/>
    <s v="BOTH"/>
    <s v="Income Statement"/>
    <x v="3"/>
    <s v="22000 · AMEX (LLC)"/>
    <m/>
    <m/>
  </r>
  <r>
    <s v="01/03/2015"/>
    <s v="5% OPEN Savings at FedEx"/>
    <n v="-8.09"/>
    <m/>
    <n v="-8.09"/>
    <s v="Credit"/>
    <x v="1"/>
    <x v="1"/>
    <x v="1"/>
    <n v="2015"/>
    <x v="8"/>
    <x v="8"/>
    <x v="2"/>
    <s v="BOTH"/>
    <s v="Income Statement"/>
    <x v="3"/>
    <s v="22000 · AMEX (LLC)"/>
    <m/>
    <m/>
  </r>
  <r>
    <s v="01/03/2015"/>
    <s v="5% OPEN Savings at FedEx"/>
    <n v="-6.05"/>
    <m/>
    <n v="-6.05"/>
    <s v="Credit"/>
    <x v="1"/>
    <x v="1"/>
    <x v="1"/>
    <n v="2015"/>
    <x v="8"/>
    <x v="8"/>
    <x v="2"/>
    <s v="BOTH"/>
    <s v="Income Statement"/>
    <x v="3"/>
    <s v="22000 · AMEX (LLC)"/>
    <m/>
    <m/>
  </r>
  <r>
    <s v="01/03/2015"/>
    <s v="5% OPEN Savings at FedEx"/>
    <n v="-2.21"/>
    <m/>
    <n v="-2.21"/>
    <s v="Credit"/>
    <x v="1"/>
    <x v="1"/>
    <x v="1"/>
    <n v="2015"/>
    <x v="8"/>
    <x v="8"/>
    <x v="2"/>
    <s v="BOTH"/>
    <s v="Income Statement"/>
    <x v="3"/>
    <s v="22000 · AMEX (LLC)"/>
    <m/>
    <m/>
  </r>
  <r>
    <s v="01/03/2015"/>
    <s v="AT&amp;T*BILL PAYMENT 95DALLAS"/>
    <n v="180.28"/>
    <m/>
    <n v="180.28"/>
    <s v="Debit"/>
    <x v="1"/>
    <x v="1"/>
    <x v="1"/>
    <n v="2015"/>
    <x v="16"/>
    <x v="19"/>
    <x v="8"/>
    <s v="BOTH"/>
    <s v="Income Statement"/>
    <x v="3"/>
    <s v="22000 · AMEX (LLC)"/>
    <m/>
    <m/>
  </r>
  <r>
    <s v="01/03/2015"/>
    <s v="DOUGH PIZZERIA NAPOLSAN ANTONIO TX"/>
    <n v="36.299999999999997"/>
    <m/>
    <n v="36.299999999999997"/>
    <s v="Debit"/>
    <x v="1"/>
    <x v="1"/>
    <x v="1"/>
    <n v="2015"/>
    <x v="17"/>
    <x v="20"/>
    <x v="10"/>
    <s v="BOTH"/>
    <s v="Income Statement"/>
    <x v="3"/>
    <s v="22000 · AMEX (LLC)"/>
    <m/>
    <m/>
  </r>
  <r>
    <s v="01/03/2015"/>
    <s v="ESH*TECHPROTECT PREM855-309-8345 GA"/>
    <n v="11.9"/>
    <m/>
    <n v="11.9"/>
    <s v="Debit"/>
    <x v="1"/>
    <x v="1"/>
    <x v="1"/>
    <n v="2015"/>
    <x v="16"/>
    <x v="21"/>
    <x v="7"/>
    <s v="BOTH"/>
    <s v="Income Statement"/>
    <x v="3"/>
    <s v="22000 · AMEX (LLC)"/>
    <m/>
    <m/>
  </r>
  <r>
    <s v="01/03/2015"/>
    <s v="FEDEX FREIGHT INC 870-741-9000"/>
    <n v="106.4"/>
    <m/>
    <n v="106.4"/>
    <s v="Debit"/>
    <x v="1"/>
    <x v="1"/>
    <x v="1"/>
    <n v="2015"/>
    <x v="8"/>
    <x v="8"/>
    <x v="2"/>
    <s v="BOTH"/>
    <s v="Income Statement"/>
    <x v="3"/>
    <s v="22000 · AMEX (LLC)"/>
    <m/>
    <m/>
  </r>
  <r>
    <s v="01/03/2015"/>
    <s v="FEDEX INV 481778103 1-800-622-1147"/>
    <n v="12.74"/>
    <m/>
    <n v="12.74"/>
    <s v="Debit"/>
    <x v="1"/>
    <x v="1"/>
    <x v="1"/>
    <n v="2015"/>
    <x v="8"/>
    <x v="8"/>
    <x v="2"/>
    <s v="BOTH"/>
    <s v="Income Statement"/>
    <x v="3"/>
    <s v="22000 · AMEX (LLC)"/>
    <m/>
    <m/>
  </r>
  <r>
    <s v="01/03/2015"/>
    <s v="FEDEX INV 643083392 1-800-622-1147"/>
    <n v="102.86"/>
    <m/>
    <n v="102.86"/>
    <s v="Debit"/>
    <x v="1"/>
    <x v="1"/>
    <x v="1"/>
    <n v="2015"/>
    <x v="8"/>
    <x v="8"/>
    <x v="2"/>
    <s v="BOTH"/>
    <s v="Income Statement"/>
    <x v="3"/>
    <s v="22000 · AMEX (LLC)"/>
    <m/>
    <m/>
  </r>
  <r>
    <s v="01/04/2015"/>
    <s v="BEST BUY 152 SAN ANTONIO TX"/>
    <n v="16.23"/>
    <m/>
    <n v="16.23"/>
    <s v="Debit"/>
    <x v="1"/>
    <x v="1"/>
    <x v="1"/>
    <n v="2015"/>
    <x v="17"/>
    <x v="20"/>
    <x v="10"/>
    <s v="BOTH"/>
    <s v="Income Statement"/>
    <x v="3"/>
    <s v="22000 · AMEX (LLC)"/>
    <m/>
    <m/>
  </r>
  <r>
    <s v="01/04/2015"/>
    <s v="CANINE INNOVATIONS, 734-604-2590"/>
    <n v="698"/>
    <m/>
    <n v="698"/>
    <s v="Debit"/>
    <x v="1"/>
    <x v="1"/>
    <x v="1"/>
    <n v="2015"/>
    <x v="18"/>
    <x v="22"/>
    <x v="2"/>
    <s v="BOTH"/>
    <s v="Balance Sheet"/>
    <x v="3"/>
    <s v="22000 · AMEX (LLC)"/>
    <m/>
    <m/>
  </r>
  <r>
    <s v="01/04/2015"/>
    <s v="FREETAIL BREWING COMSAN ANTONIO TX"/>
    <n v="24.45"/>
    <m/>
    <n v="24.45"/>
    <s v="Debit"/>
    <x v="1"/>
    <x v="1"/>
    <x v="1"/>
    <n v="2015"/>
    <x v="17"/>
    <x v="20"/>
    <x v="10"/>
    <s v="BOTH"/>
    <s v="Income Statement"/>
    <x v="3"/>
    <s v="22000 · AMEX (LLC)"/>
    <m/>
    <m/>
  </r>
  <r>
    <s v="01/04/2015"/>
    <s v="GOOGLE*SVCSAPPSELEMEMountain View"/>
    <n v="5"/>
    <m/>
    <n v="5"/>
    <s v="Debit"/>
    <x v="1"/>
    <x v="1"/>
    <x v="1"/>
    <n v="2015"/>
    <x v="13"/>
    <x v="23"/>
    <x v="2"/>
    <s v="BOTH"/>
    <s v="Income Statement"/>
    <x v="3"/>
    <s v="22000 · AMEX (LLC)"/>
    <m/>
    <m/>
  </r>
  <r>
    <s v="01/04/2015"/>
    <s v="HEB #262 00000000087SAN ANTONIO TX"/>
    <n v="9.17"/>
    <m/>
    <n v="9.17"/>
    <s v="Debit"/>
    <x v="1"/>
    <x v="1"/>
    <x v="1"/>
    <n v="2015"/>
    <x v="17"/>
    <x v="20"/>
    <x v="10"/>
    <s v="BOTH"/>
    <s v="Income Statement"/>
    <x v="3"/>
    <s v="22000 · AMEX (LLC)"/>
    <m/>
    <m/>
  </r>
  <r>
    <s v="01/05/2015"/>
    <s v="5% OPEN Savings at FedEx"/>
    <n v="-5.14"/>
    <m/>
    <n v="-5.14"/>
    <s v="Credit"/>
    <x v="1"/>
    <x v="1"/>
    <x v="1"/>
    <n v="2015"/>
    <x v="8"/>
    <x v="8"/>
    <x v="2"/>
    <s v="BOTH"/>
    <s v="Income Statement"/>
    <x v="3"/>
    <s v="22000 · AMEX (LLC)"/>
    <m/>
    <m/>
  </r>
  <r>
    <s v="01/05/2015"/>
    <s v="5% OPEN Savings at FedEx"/>
    <n v="-0.64"/>
    <m/>
    <n v="-0.64"/>
    <s v="Credit"/>
    <x v="1"/>
    <x v="1"/>
    <x v="1"/>
    <n v="2015"/>
    <x v="8"/>
    <x v="8"/>
    <x v="2"/>
    <s v="BOTH"/>
    <s v="Income Statement"/>
    <x v="3"/>
    <s v="22000 · AMEX (LLC)"/>
    <m/>
    <m/>
  </r>
  <r>
    <s v="01/05/2015"/>
    <s v="5% OPEN Savings discount on"/>
    <n v="-5.32"/>
    <m/>
    <n v="-5.32"/>
    <s v="Credit"/>
    <x v="1"/>
    <x v="1"/>
    <x v="1"/>
    <n v="2015"/>
    <x v="8"/>
    <x v="8"/>
    <x v="2"/>
    <s v="BOTH"/>
    <s v="Income Statement"/>
    <x v="3"/>
    <s v="22000 · AMEX (LLC)"/>
    <m/>
    <m/>
  </r>
  <r>
    <s v="01/05/2015"/>
    <s v="FEDEX INV 481937149 1-800-622-1147"/>
    <n v="11.3"/>
    <m/>
    <n v="11.3"/>
    <s v="Debit"/>
    <x v="1"/>
    <x v="1"/>
    <x v="1"/>
    <n v="2015"/>
    <x v="8"/>
    <x v="8"/>
    <x v="2"/>
    <s v="BOTH"/>
    <s v="Income Statement"/>
    <x v="3"/>
    <s v="22000 · AMEX (LLC)"/>
    <m/>
    <m/>
  </r>
  <r>
    <s v="01/05/2015"/>
    <s v="FEDEX INV 481944569 1-800-622-1147"/>
    <n v="425.67"/>
    <m/>
    <n v="425.67"/>
    <s v="Debit"/>
    <x v="1"/>
    <x v="1"/>
    <x v="1"/>
    <n v="2015"/>
    <x v="8"/>
    <x v="8"/>
    <x v="2"/>
    <s v="BOTH"/>
    <s v="Income Statement"/>
    <x v="3"/>
    <s v="22000 · AMEX (LLC)"/>
    <m/>
    <m/>
  </r>
  <r>
    <s v="01/05/2015"/>
    <s v="ZOHO CORPORATION ZOHPLEASANTON CA"/>
    <n v="15"/>
    <m/>
    <n v="15"/>
    <s v="Debit"/>
    <x v="1"/>
    <x v="1"/>
    <x v="1"/>
    <n v="2015"/>
    <x v="14"/>
    <x v="24"/>
    <x v="2"/>
    <s v="BOTH"/>
    <s v="Income Statement"/>
    <x v="3"/>
    <s v="22000 · AMEX (LLC)"/>
    <m/>
    <m/>
  </r>
  <r>
    <s v="01/06/2015"/>
    <s v="5% OPEN Savings at FedEx"/>
    <n v="-21.28"/>
    <m/>
    <n v="-21.28"/>
    <s v="Credit"/>
    <x v="1"/>
    <x v="1"/>
    <x v="1"/>
    <n v="2015"/>
    <x v="8"/>
    <x v="8"/>
    <x v="2"/>
    <s v="BOTH"/>
    <s v="Income Statement"/>
    <x v="3"/>
    <s v="22000 · AMEX (LLC)"/>
    <m/>
    <m/>
  </r>
  <r>
    <s v="01/06/2015"/>
    <s v="AT&amp;T BILL PAYMENT 800-288-2020"/>
    <n v="64.25"/>
    <m/>
    <n v="64.25"/>
    <s v="Debit"/>
    <x v="1"/>
    <x v="1"/>
    <x v="1"/>
    <n v="2015"/>
    <x v="19"/>
    <x v="19"/>
    <x v="2"/>
    <s v="BOTH"/>
    <s v="Income Statement"/>
    <x v="3"/>
    <s v="22000 · AMEX (LLC)"/>
    <m/>
    <m/>
  </r>
  <r>
    <s v="01/06/2015"/>
    <s v="FEDEX INV 643127268 1-800-622-1147"/>
    <n v="142.1"/>
    <m/>
    <n v="142.1"/>
    <s v="Debit"/>
    <x v="1"/>
    <x v="1"/>
    <x v="1"/>
    <n v="2015"/>
    <x v="8"/>
    <x v="8"/>
    <x v="2"/>
    <s v="BOTH"/>
    <s v="Income Statement"/>
    <x v="3"/>
    <s v="22000 · AMEX (LLC)"/>
    <m/>
    <m/>
  </r>
  <r>
    <s v="01/06/2015"/>
    <s v="SUNOCO 0732528500 BROOKLYN NY"/>
    <n v="70.55"/>
    <m/>
    <n v="70.55"/>
    <s v="Debit"/>
    <x v="1"/>
    <x v="1"/>
    <x v="1"/>
    <n v="2015"/>
    <x v="9"/>
    <x v="9"/>
    <x v="2"/>
    <s v="BOTH"/>
    <s v="Balance Sheet"/>
    <x v="4"/>
    <s v="22000 · AMEX (LLC)"/>
    <m/>
    <m/>
  </r>
  <r>
    <s v="01/06/2015"/>
    <s v="CORNER STORE 1011 00SAN ANTONIO TX"/>
    <n v="44.42"/>
    <m/>
    <n v="44.42"/>
    <s v="Debit"/>
    <x v="1"/>
    <x v="1"/>
    <x v="1"/>
    <n v="2015"/>
    <x v="10"/>
    <x v="10"/>
    <x v="7"/>
    <s v="BOTH"/>
    <s v="Income Statement"/>
    <x v="3"/>
    <s v="22000 · AMEX (LLC)"/>
    <m/>
    <m/>
  </r>
  <r>
    <s v="01/06/2015"/>
    <s v="BEST SHOT PET PRODUCLEXINGTON KY"/>
    <n v="6.65"/>
    <m/>
    <n v="6.65"/>
    <s v="Debit"/>
    <x v="1"/>
    <x v="1"/>
    <x v="1"/>
    <n v="2015"/>
    <x v="18"/>
    <x v="25"/>
    <x v="2"/>
    <s v="BOTH"/>
    <s v="Balance Sheet"/>
    <x v="3"/>
    <s v="22000 · AMEX (LLC)"/>
    <m/>
    <m/>
  </r>
  <r>
    <s v="01/06/2015"/>
    <s v="4 TELL INC 00-080193STEVENSON WA"/>
    <n v="49"/>
    <m/>
    <n v="49"/>
    <s v="Debit"/>
    <x v="1"/>
    <x v="1"/>
    <x v="1"/>
    <n v="2015"/>
    <x v="13"/>
    <x v="26"/>
    <x v="2"/>
    <s v="BOTH"/>
    <s v="Income Statement"/>
    <x v="3"/>
    <s v="22000 · AMEX (LLC)"/>
    <m/>
    <m/>
  </r>
  <r>
    <s v="01/06/2015"/>
    <s v="EXPRESS USPS POSTAGE801-944-1661 UT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07/2015"/>
    <s v="HEB #618 00000000090SAN ANTONIO TX"/>
    <n v="161.12"/>
    <m/>
    <n v="161.12"/>
    <s v="Debit"/>
    <x v="1"/>
    <x v="1"/>
    <x v="1"/>
    <n v="2015"/>
    <x v="17"/>
    <x v="20"/>
    <x v="10"/>
    <s v="BOTH"/>
    <s v="Income Statement"/>
    <x v="3"/>
    <s v="22000 · AMEX (LLC)"/>
    <m/>
    <m/>
  </r>
  <r>
    <s v="01/07/2015"/>
    <s v="USPS POSTAGE STAMPS.WASHINGTON DC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07/2015"/>
    <s v="FEDEX INV 643169822 1-800-622-1147"/>
    <n v="28.42"/>
    <m/>
    <n v="28.42"/>
    <s v="Debit"/>
    <x v="1"/>
    <x v="1"/>
    <x v="1"/>
    <n v="2015"/>
    <x v="8"/>
    <x v="8"/>
    <x v="2"/>
    <s v="BOTH"/>
    <s v="Income Statement"/>
    <x v="3"/>
    <s v="22000 · AMEX (LLC)"/>
    <m/>
    <m/>
  </r>
  <r>
    <s v="01/07/2015"/>
    <s v="5% OPEN Savings at FedEx"/>
    <n v="-7.11"/>
    <m/>
    <n v="-7.11"/>
    <s v="Credit"/>
    <x v="1"/>
    <x v="1"/>
    <x v="1"/>
    <n v="2015"/>
    <x v="8"/>
    <x v="8"/>
    <x v="2"/>
    <s v="BOTH"/>
    <s v="Income Statement"/>
    <x v="3"/>
    <s v="22000 · AMEX (LLC)"/>
    <m/>
    <m/>
  </r>
  <r>
    <s v="01/07/2015"/>
    <s v="CRAIGSLIST INC CRAIGSAN FRANCISCO CA"/>
    <n v="25"/>
    <m/>
    <n v="25"/>
    <s v="Debit"/>
    <x v="1"/>
    <x v="1"/>
    <x v="1"/>
    <n v="2015"/>
    <x v="20"/>
    <x v="27"/>
    <x v="2"/>
    <s v="BOTH"/>
    <s v="Income Statement"/>
    <x v="3"/>
    <s v="22000 · AMEX (LLC)"/>
    <m/>
    <m/>
  </r>
  <r>
    <s v="01/08/2015"/>
    <s v="UPS* 0000001086A4015SHIPPING"/>
    <n v="25.35"/>
    <m/>
    <n v="25.35"/>
    <s v="Debit"/>
    <x v="1"/>
    <x v="1"/>
    <x v="1"/>
    <n v="2015"/>
    <x v="8"/>
    <x v="15"/>
    <x v="2"/>
    <s v="BOTH"/>
    <s v="Income Statement"/>
    <x v="3"/>
    <s v="22000 · AMEX (LLC)"/>
    <m/>
    <m/>
  </r>
  <r>
    <s v="01/08/2015"/>
    <s v="FEDEX INV 482202253 1-800-622-1147"/>
    <n v="45.36"/>
    <m/>
    <n v="45.36"/>
    <s v="Debit"/>
    <x v="1"/>
    <x v="1"/>
    <x v="1"/>
    <n v="2015"/>
    <x v="8"/>
    <x v="8"/>
    <x v="2"/>
    <s v="BOTH"/>
    <s v="Income Statement"/>
    <x v="3"/>
    <s v="22000 · AMEX (LLC)"/>
    <m/>
    <m/>
  </r>
  <r>
    <s v="01/08/2015"/>
    <s v="FEDEX INV 643204290 1-800-622-1147"/>
    <n v="56.62"/>
    <m/>
    <n v="56.62"/>
    <s v="Debit"/>
    <x v="1"/>
    <x v="1"/>
    <x v="1"/>
    <n v="2015"/>
    <x v="8"/>
    <x v="8"/>
    <x v="2"/>
    <s v="BOTH"/>
    <s v="Income Statement"/>
    <x v="3"/>
    <s v="22000 · AMEX (LLC)"/>
    <m/>
    <m/>
  </r>
  <r>
    <s v="01/08/2015"/>
    <s v="TIME WARNER CABLE 888-TWCABLE TX"/>
    <n v="132.63"/>
    <m/>
    <n v="132.63"/>
    <s v="Debit"/>
    <x v="1"/>
    <x v="1"/>
    <x v="1"/>
    <n v="2015"/>
    <x v="19"/>
    <x v="28"/>
    <x v="7"/>
    <s v="BOTH"/>
    <s v="Income Statement"/>
    <x v="3"/>
    <s v="22000 · AMEX (LLC)"/>
    <m/>
    <m/>
  </r>
  <r>
    <s v="01/08/2015"/>
    <s v="SPOTIFY USA 515761139010 SE"/>
    <n v="9.99"/>
    <m/>
    <n v="9.99"/>
    <s v="Debit"/>
    <x v="1"/>
    <x v="1"/>
    <x v="1"/>
    <n v="2015"/>
    <x v="10"/>
    <x v="10"/>
    <x v="7"/>
    <s v="BOTH"/>
    <s v="Income Statement"/>
    <x v="3"/>
    <s v="22000 · AMEX (LLC)"/>
    <m/>
    <m/>
  </r>
  <r>
    <s v="01/08/2015"/>
    <s v="FS *BELIGHTSOFTWARE 877-327-8914 CA"/>
    <n v="34.950000000000003"/>
    <m/>
    <n v="34.950000000000003"/>
    <s v="Debit"/>
    <x v="1"/>
    <x v="1"/>
    <x v="1"/>
    <n v="2015"/>
    <x v="14"/>
    <x v="29"/>
    <x v="2"/>
    <s v="BOTH"/>
    <s v="Income Statement"/>
    <x v="3"/>
    <s v="22000 · AMEX (LLC)"/>
    <m/>
    <m/>
  </r>
  <r>
    <s v="01/09/2015"/>
    <s v="CORNER STORE 2289 00SAN ANTONIO TX"/>
    <n v="6.91"/>
    <m/>
    <n v="6.91"/>
    <s v="Debit"/>
    <x v="1"/>
    <x v="1"/>
    <x v="1"/>
    <n v="2015"/>
    <x v="17"/>
    <x v="20"/>
    <x v="10"/>
    <s v="BOTH"/>
    <s v="Income Statement"/>
    <x v="3"/>
    <s v="22000 · AMEX (LLC)"/>
    <m/>
    <m/>
  </r>
  <r>
    <s v="01/09/2015"/>
    <s v="CORNER STORE 2289 00SAN ANTONIO TX"/>
    <n v="37.42"/>
    <m/>
    <n v="37.42"/>
    <s v="Debit"/>
    <x v="1"/>
    <x v="1"/>
    <x v="1"/>
    <n v="2015"/>
    <x v="17"/>
    <x v="20"/>
    <x v="10"/>
    <s v="BOTH"/>
    <s v="Income Statement"/>
    <x v="3"/>
    <s v="22000 · AMEX (LLC)"/>
    <m/>
    <m/>
  </r>
  <r>
    <s v="01/09/2015"/>
    <s v="TIME WARNER ENTRMT 718-358-0900 NY"/>
    <n v="585.48"/>
    <m/>
    <n v="585.48"/>
    <s v="Debit"/>
    <x v="1"/>
    <x v="1"/>
    <x v="1"/>
    <n v="2015"/>
    <x v="19"/>
    <x v="28"/>
    <x v="11"/>
    <s v="BOTH"/>
    <s v="Income Statement"/>
    <x v="3"/>
    <s v="22000 · AMEX (LLC)"/>
    <m/>
    <m/>
  </r>
  <r>
    <s v="01/09/2015"/>
    <s v="USPS POSTAGE STAMPS.WASHINGTON DC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09/2015"/>
    <s v="EXXONMOBIL 9749 BROOKLYN NY"/>
    <n v="9"/>
    <m/>
    <n v="9"/>
    <s v="Debit"/>
    <x v="1"/>
    <x v="1"/>
    <x v="1"/>
    <n v="2015"/>
    <x v="9"/>
    <x v="9"/>
    <x v="2"/>
    <s v="BOTH"/>
    <s v="Balance Sheet"/>
    <x v="4"/>
    <s v="22000 · AMEX (LLC)"/>
    <m/>
    <m/>
  </r>
  <r>
    <s v="01/09/2015"/>
    <s v="BIO TRUST NUTRITION LAKEWAY TX"/>
    <n v="42.45"/>
    <m/>
    <n v="42.45"/>
    <s v="Debit"/>
    <x v="1"/>
    <x v="1"/>
    <x v="1"/>
    <n v="2015"/>
    <x v="9"/>
    <x v="9"/>
    <x v="2"/>
    <s v="BOTH"/>
    <s v="Balance Sheet"/>
    <x v="4"/>
    <s v="22000 · AMEX (LLC)"/>
    <m/>
    <m/>
  </r>
  <r>
    <s v="01/09/2015"/>
    <s v="FEDEX INV 643243873 1-800-622-1147"/>
    <n v="60.42"/>
    <m/>
    <n v="60.42"/>
    <s v="Debit"/>
    <x v="1"/>
    <x v="1"/>
    <x v="1"/>
    <n v="2015"/>
    <x v="8"/>
    <x v="8"/>
    <x v="2"/>
    <s v="BOTH"/>
    <s v="Income Statement"/>
    <x v="3"/>
    <s v="22000 · AMEX (LLC)"/>
    <m/>
    <m/>
  </r>
  <r>
    <s v="01/09/2015"/>
    <s v="AUTO 800-841-3000 DC"/>
    <n v="136.44"/>
    <m/>
    <n v="136.44"/>
    <s v="Debit"/>
    <x v="1"/>
    <x v="1"/>
    <x v="1"/>
    <n v="2015"/>
    <x v="10"/>
    <x v="10"/>
    <x v="7"/>
    <s v="BOTH"/>
    <s v="Income Statement"/>
    <x v="3"/>
    <s v="22000 · AMEX (LLC)"/>
    <m/>
    <m/>
  </r>
  <r>
    <s v="01/09/2015"/>
    <s v="5% OPEN Savings at FedEx"/>
    <n v="-1.42"/>
    <m/>
    <n v="-1.42"/>
    <s v="Credit"/>
    <x v="1"/>
    <x v="1"/>
    <x v="1"/>
    <n v="2015"/>
    <x v="8"/>
    <x v="8"/>
    <x v="2"/>
    <s v="BOTH"/>
    <s v="Income Statement"/>
    <x v="3"/>
    <s v="22000 · AMEX (LLC)"/>
    <m/>
    <m/>
  </r>
  <r>
    <s v="01/09/2015"/>
    <s v="CORNER STORE 1011 00SAN ANTONIO TX"/>
    <n v="18.649999999999999"/>
    <m/>
    <n v="18.649999999999999"/>
    <s v="Debit"/>
    <x v="1"/>
    <x v="1"/>
    <x v="1"/>
    <n v="2015"/>
    <x v="10"/>
    <x v="10"/>
    <x v="7"/>
    <s v="BOTH"/>
    <s v="Income Statement"/>
    <x v="3"/>
    <s v="22000 · AMEX (LLC)"/>
    <m/>
    <m/>
  </r>
  <r>
    <s v="01/09/2015"/>
    <s v="ULINE SHIP SUPPLIES SHIPPING SUP"/>
    <n v="714.42"/>
    <m/>
    <n v="714.42"/>
    <s v="Debit"/>
    <x v="1"/>
    <x v="1"/>
    <x v="1"/>
    <n v="2015"/>
    <x v="21"/>
    <x v="30"/>
    <x v="2"/>
    <s v="BOTH"/>
    <s v="Income Statement"/>
    <x v="3"/>
    <s v="22000 · AMEX (LLC)"/>
    <m/>
    <m/>
  </r>
  <r>
    <s v="01/09/2015"/>
    <s v="ULINE SHIP SUPPLIES SHIPPING SUP"/>
    <n v="181.22"/>
    <m/>
    <n v="181.22"/>
    <s v="Debit"/>
    <x v="1"/>
    <x v="1"/>
    <x v="1"/>
    <n v="2015"/>
    <x v="21"/>
    <x v="30"/>
    <x v="2"/>
    <s v="BOTH"/>
    <s v="Income Statement"/>
    <x v="3"/>
    <s v="22000 · AMEX (LLC)"/>
    <m/>
    <m/>
  </r>
  <r>
    <s v="01/09/2015"/>
    <s v="ULINE SHIP SUPPLIES SHIPPING SUP"/>
    <n v="439.67"/>
    <m/>
    <n v="439.67"/>
    <s v="Debit"/>
    <x v="1"/>
    <x v="1"/>
    <x v="1"/>
    <n v="2015"/>
    <x v="21"/>
    <x v="30"/>
    <x v="2"/>
    <s v="BOTH"/>
    <s v="Income Statement"/>
    <x v="3"/>
    <s v="22000 · AMEX (LLC)"/>
    <m/>
    <m/>
  </r>
  <r>
    <s v="01/09/2015"/>
    <s v="ULINE SHIP SUPPLIES SHIPPING SUP"/>
    <n v="479.92"/>
    <m/>
    <n v="479.92"/>
    <s v="Debit"/>
    <x v="1"/>
    <x v="1"/>
    <x v="1"/>
    <n v="2015"/>
    <x v="21"/>
    <x v="30"/>
    <x v="2"/>
    <s v="BOTH"/>
    <s v="Income Statement"/>
    <x v="3"/>
    <s v="22000 · AMEX (LLC)"/>
    <m/>
    <m/>
  </r>
  <r>
    <s v="01/09/2015"/>
    <s v="HENSSGEN HARDWARE COQUEENSBURY NY"/>
    <n v="248.92"/>
    <m/>
    <n v="248.92"/>
    <s v="Debit"/>
    <x v="1"/>
    <x v="1"/>
    <x v="1"/>
    <n v="2015"/>
    <x v="18"/>
    <x v="31"/>
    <x v="2"/>
    <s v="BOTH"/>
    <s v="Balance Sheet"/>
    <x v="3"/>
    <s v="22000 · AMEX (LLC)"/>
    <m/>
    <m/>
  </r>
  <r>
    <s v="01/10/2015"/>
    <s v="CHACHOS #2 542929802SAN ANTONIO TX"/>
    <n v="31.05"/>
    <m/>
    <n v="31.05"/>
    <s v="Debit"/>
    <x v="1"/>
    <x v="1"/>
    <x v="1"/>
    <n v="2015"/>
    <x v="17"/>
    <x v="20"/>
    <x v="10"/>
    <s v="BOTH"/>
    <s v="Income Statement"/>
    <x v="3"/>
    <s v="22000 · AMEX (LLC)"/>
    <m/>
    <m/>
  </r>
  <r>
    <s v="01/10/2015"/>
    <s v="HOT JOY SAN ANTONIO TX"/>
    <n v="72.739999999999995"/>
    <m/>
    <n v="72.739999999999995"/>
    <s v="Debit"/>
    <x v="1"/>
    <x v="1"/>
    <x v="1"/>
    <n v="2015"/>
    <x v="17"/>
    <x v="20"/>
    <x v="10"/>
    <s v="BOTH"/>
    <s v="Income Statement"/>
    <x v="3"/>
    <s v="22000 · AMEX (LLC)"/>
    <m/>
    <m/>
  </r>
  <r>
    <s v="01/10/2015"/>
    <s v="MOJO SELLING SOLUTIOLITTLETON NH"/>
    <n v="198"/>
    <m/>
    <n v="198"/>
    <s v="Debit"/>
    <x v="1"/>
    <x v="1"/>
    <x v="1"/>
    <n v="2015"/>
    <x v="9"/>
    <x v="9"/>
    <x v="2"/>
    <s v="BOTH"/>
    <s v="Balance Sheet"/>
    <x v="4"/>
    <s v="22000 · AMEX (LLC)"/>
    <m/>
    <m/>
  </r>
  <r>
    <s v="01/10/2015"/>
    <s v="EXPERIAN *CREDITR866-506-7894 CA"/>
    <n v="32.61"/>
    <m/>
    <n v="32.61"/>
    <s v="Debit"/>
    <x v="1"/>
    <x v="1"/>
    <x v="1"/>
    <n v="2015"/>
    <x v="22"/>
    <x v="32"/>
    <x v="2"/>
    <s v="BOTH"/>
    <s v="Income Statement"/>
    <x v="3"/>
    <s v="22000 · AMEX (LLC)"/>
    <m/>
    <m/>
  </r>
  <r>
    <s v="01/10/2015"/>
    <s v="FEDEX INV 643295925 1-800-622-1147"/>
    <n v="55.71"/>
    <m/>
    <n v="55.71"/>
    <s v="Debit"/>
    <x v="1"/>
    <x v="1"/>
    <x v="1"/>
    <n v="2015"/>
    <x v="8"/>
    <x v="8"/>
    <x v="2"/>
    <s v="BOTH"/>
    <s v="Income Statement"/>
    <x v="3"/>
    <s v="22000 · AMEX (LLC)"/>
    <m/>
    <m/>
  </r>
  <r>
    <s v="01/10/2015"/>
    <s v="5% OPEN Savings at FedEx"/>
    <n v="-3.02"/>
    <m/>
    <n v="-3.02"/>
    <s v="Credit"/>
    <x v="1"/>
    <x v="1"/>
    <x v="1"/>
    <n v="2015"/>
    <x v="8"/>
    <x v="8"/>
    <x v="2"/>
    <s v="BOTH"/>
    <s v="Income Statement"/>
    <x v="3"/>
    <s v="22000 · AMEX (LLC)"/>
    <m/>
    <m/>
  </r>
  <r>
    <s v="01/10/2015"/>
    <s v="5% OPEN Savings at FedEx"/>
    <n v="-2.27"/>
    <m/>
    <n v="-2.27"/>
    <s v="Credit"/>
    <x v="1"/>
    <x v="1"/>
    <x v="1"/>
    <n v="2015"/>
    <x v="8"/>
    <x v="8"/>
    <x v="2"/>
    <s v="BOTH"/>
    <s v="Income Statement"/>
    <x v="3"/>
    <s v="22000 · AMEX (LLC)"/>
    <m/>
    <m/>
  </r>
  <r>
    <s v="01/10/2015"/>
    <s v="5% OPEN Savings at FedEx"/>
    <n v="-2.83"/>
    <m/>
    <n v="-2.83"/>
    <s v="Credit"/>
    <x v="1"/>
    <x v="1"/>
    <x v="1"/>
    <n v="2015"/>
    <x v="8"/>
    <x v="8"/>
    <x v="2"/>
    <s v="BOTH"/>
    <s v="Income Statement"/>
    <x v="3"/>
    <s v="22000 · AMEX (LLC)"/>
    <m/>
    <m/>
  </r>
  <r>
    <s v="01/11/2015"/>
    <s v="TARGET T2467 2467 SAN ANTONIO TX"/>
    <n v="36.97"/>
    <m/>
    <n v="36.97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THE HOME DEPOT 581 SAN ANTONIO TX"/>
    <n v="14.04"/>
    <m/>
    <n v="14.04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THE FRIENDLY SPOT ICSAN ANTONIO TX"/>
    <n v="24.03"/>
    <m/>
    <n v="24.03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HALF PRICE BOOKS 025SAN ANTONIO TX"/>
    <n v="42.72"/>
    <m/>
    <n v="42.72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BARBORO SAN ANTONIO TX"/>
    <n v="15.91"/>
    <m/>
    <n v="15.91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HOT JOY SAN ANTONIO TX"/>
    <n v="36.83"/>
    <m/>
    <n v="36.83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PETS BARN 6500000073SAN ANTONIO TX"/>
    <n v="95.23"/>
    <m/>
    <n v="95.23"/>
    <s v="Debit"/>
    <x v="1"/>
    <x v="1"/>
    <x v="1"/>
    <n v="2015"/>
    <x v="17"/>
    <x v="20"/>
    <x v="10"/>
    <s v="BOTH"/>
    <s v="Income Statement"/>
    <x v="3"/>
    <s v="22000 · AMEX (LLC)"/>
    <m/>
    <m/>
  </r>
  <r>
    <s v="01/11/2015"/>
    <s v="5% OPEN Savings at FedEx"/>
    <n v="-2.79"/>
    <m/>
    <n v="-2.79"/>
    <s v="Credit"/>
    <x v="1"/>
    <x v="1"/>
    <x v="1"/>
    <n v="2015"/>
    <x v="8"/>
    <x v="8"/>
    <x v="2"/>
    <s v="BOTH"/>
    <s v="Income Statement"/>
    <x v="3"/>
    <s v="22000 · AMEX (LLC)"/>
    <m/>
    <m/>
  </r>
  <r>
    <s v="01/11/2015"/>
    <s v="SQUARESPACE INC. 6465803456 NY"/>
    <n v="20"/>
    <m/>
    <n v="20"/>
    <s v="Debit"/>
    <x v="1"/>
    <x v="1"/>
    <x v="1"/>
    <n v="2015"/>
    <x v="10"/>
    <x v="10"/>
    <x v="7"/>
    <s v="BOTH"/>
    <s v="Income Statement"/>
    <x v="3"/>
    <s v="22000 · AMEX (LLC)"/>
    <m/>
    <m/>
  </r>
  <r>
    <s v="01/11/2015"/>
    <s v="EXPERIAN *CREDITR866-506-7894 CA"/>
    <n v="32.61"/>
    <m/>
    <n v="32.61"/>
    <s v="Debit"/>
    <x v="1"/>
    <x v="1"/>
    <x v="1"/>
    <n v="2015"/>
    <x v="22"/>
    <x v="32"/>
    <x v="2"/>
    <s v="BOTH"/>
    <s v="Income Statement"/>
    <x v="3"/>
    <s v="22000 · AMEX (LLC)"/>
    <m/>
    <m/>
  </r>
  <r>
    <s v="01/12/2015"/>
    <s v="Courtyard Cafe SanAntonio TX"/>
    <n v="16.22"/>
    <m/>
    <n v="16.22"/>
    <s v="Debit"/>
    <x v="1"/>
    <x v="1"/>
    <x v="1"/>
    <n v="2015"/>
    <x v="17"/>
    <x v="20"/>
    <x v="10"/>
    <s v="BOTH"/>
    <s v="Income Statement"/>
    <x v="3"/>
    <s v="22000 · AMEX (LLC)"/>
    <m/>
    <m/>
  </r>
  <r>
    <s v="01/12/2015"/>
    <s v="EXPEDIA*195284059212EXPEDIA.COM WA"/>
    <n v="27"/>
    <m/>
    <n v="27"/>
    <s v="Debit"/>
    <x v="1"/>
    <x v="1"/>
    <x v="1"/>
    <n v="2015"/>
    <x v="17"/>
    <x v="20"/>
    <x v="10"/>
    <s v="BOTH"/>
    <s v="Income Statement"/>
    <x v="3"/>
    <s v="22000 · AMEX (LLC)"/>
    <m/>
    <m/>
  </r>
  <r>
    <s v="01/12/2015"/>
    <s v="TRUESHIP 0211 SCOTTSDALE AZ"/>
    <n v="39.85"/>
    <m/>
    <n v="39.85"/>
    <s v="Debit"/>
    <x v="1"/>
    <x v="1"/>
    <x v="1"/>
    <n v="2015"/>
    <x v="14"/>
    <x v="33"/>
    <x v="2"/>
    <s v="BOTH"/>
    <s v="Income Statement"/>
    <x v="3"/>
    <s v="22000 · AMEX (LLC)"/>
    <m/>
    <m/>
  </r>
  <r>
    <s v="01/12/2015"/>
    <s v="CANINE INNOVATIONS, 734-604-2590"/>
    <n v="393.8"/>
    <m/>
    <n v="393.8"/>
    <s v="Debit"/>
    <x v="1"/>
    <x v="1"/>
    <x v="1"/>
    <n v="2015"/>
    <x v="18"/>
    <x v="22"/>
    <x v="2"/>
    <s v="BOTH"/>
    <s v="Balance Sheet"/>
    <x v="3"/>
    <s v="22000 · AMEX (LLC)"/>
    <m/>
    <m/>
  </r>
  <r>
    <s v="01/12/2015"/>
    <s v="INTERJET USD TOLUCA TOLUCA ED"/>
    <n v="424.54"/>
    <m/>
    <n v="424.54"/>
    <s v="Debit"/>
    <x v="1"/>
    <x v="1"/>
    <x v="1"/>
    <n v="2015"/>
    <x v="17"/>
    <x v="20"/>
    <x v="10"/>
    <s v="BOTH"/>
    <s v="Income Statement"/>
    <x v="3"/>
    <s v="22000 · AMEX (LLC)"/>
    <m/>
    <m/>
  </r>
  <r>
    <s v="01/12/2015"/>
    <s v="MYRTLE GRACE GAS 940BROOKLYN NY"/>
    <n v="72.45"/>
    <m/>
    <n v="72.45"/>
    <s v="Debit"/>
    <x v="1"/>
    <x v="1"/>
    <x v="1"/>
    <n v="2015"/>
    <x v="9"/>
    <x v="9"/>
    <x v="2"/>
    <s v="BOTH"/>
    <s v="Balance Sheet"/>
    <x v="4"/>
    <s v="22000 · AMEX (LLC)"/>
    <m/>
    <m/>
  </r>
  <r>
    <s v="01/12/2015"/>
    <s v="USPS POSTAGE STAMPS.WASHINGTON DC"/>
    <n v="100"/>
    <m/>
    <n v="100"/>
    <s v="Debit"/>
    <x v="1"/>
    <x v="1"/>
    <x v="1"/>
    <n v="2015"/>
    <x v="8"/>
    <x v="17"/>
    <x v="2"/>
    <s v="BOTH"/>
    <s v="Income Statement"/>
    <x v="3"/>
    <s v="22000 · AMEX (LLC)"/>
    <m/>
    <m/>
  </r>
  <r>
    <s v="01/12/2015"/>
    <s v="DROPCAM.COM 27300024SAN FRANCISCO CA"/>
    <n v="14.9"/>
    <m/>
    <n v="14.9"/>
    <s v="Debit"/>
    <x v="1"/>
    <x v="1"/>
    <x v="1"/>
    <n v="2015"/>
    <x v="23"/>
    <x v="34"/>
    <x v="11"/>
    <s v="BOTH"/>
    <s v="Income Statement"/>
    <x v="3"/>
    <s v="22000 · AMEX (LLC)"/>
    <m/>
    <m/>
  </r>
  <r>
    <s v="01/12/2015"/>
    <s v="CENTER OF THE WORLD LIC NY"/>
    <n v="16.8"/>
    <m/>
    <n v="16.8"/>
    <s v="Debit"/>
    <x v="1"/>
    <x v="1"/>
    <x v="1"/>
    <n v="2015"/>
    <x v="9"/>
    <x v="9"/>
    <x v="2"/>
    <s v="BOTH"/>
    <s v="Balance Sheet"/>
    <x v="4"/>
    <s v="22000 · AMEX (LLC)"/>
    <m/>
    <m/>
  </r>
  <r>
    <s v="01/12/2015"/>
    <s v="FEDEX INV 482557203 1-800-622-1147"/>
    <n v="11.3"/>
    <m/>
    <n v="11.3"/>
    <s v="Debit"/>
    <x v="1"/>
    <x v="1"/>
    <x v="1"/>
    <n v="2015"/>
    <x v="8"/>
    <x v="8"/>
    <x v="2"/>
    <s v="BOTH"/>
    <s v="Income Statement"/>
    <x v="3"/>
    <s v="22000 · AMEX (LLC)"/>
    <m/>
    <m/>
  </r>
  <r>
    <s v="01/12/2015"/>
    <s v="FEDEX INV 482564278 1-800-622-1147"/>
    <n v="578.79999999999995"/>
    <m/>
    <n v="578.79999999999995"/>
    <s v="Debit"/>
    <x v="1"/>
    <x v="1"/>
    <x v="1"/>
    <n v="2015"/>
    <x v="8"/>
    <x v="8"/>
    <x v="2"/>
    <s v="BOTH"/>
    <s v="Income Statement"/>
    <x v="3"/>
    <s v="22000 · AMEX (LLC)"/>
    <m/>
    <m/>
  </r>
  <r>
    <s v="01/13/2015"/>
    <s v="SPROUTS FARMERS MKT#SAN ANTONIO TX"/>
    <n v="155.82"/>
    <m/>
    <n v="155.82"/>
    <s v="Debit"/>
    <x v="1"/>
    <x v="1"/>
    <x v="1"/>
    <n v="2015"/>
    <x v="10"/>
    <x v="10"/>
    <x v="7"/>
    <s v="BOTH"/>
    <s v="Income Statement"/>
    <x v="3"/>
    <s v="22000 · AMEX (LLC)"/>
    <m/>
    <m/>
  </r>
  <r>
    <s v="01/13/2015"/>
    <s v="VARSITY PETS LLC 049SALT LAKE CIT UT"/>
    <n v="42.27"/>
    <m/>
    <n v="42.27"/>
    <s v="Debit"/>
    <x v="1"/>
    <x v="1"/>
    <x v="1"/>
    <n v="2015"/>
    <x v="18"/>
    <x v="35"/>
    <x v="2"/>
    <s v="BOTH"/>
    <s v="Balance Sheet"/>
    <x v="3"/>
    <s v="22000 · AMEX (LLC)"/>
    <m/>
    <m/>
  </r>
  <r>
    <s v="01/13/2015"/>
    <s v="FEDEX INV 135032322 1-800-622-1147"/>
    <n v="-586.45000000000005"/>
    <m/>
    <n v="-586.45000000000005"/>
    <s v="Credit"/>
    <x v="1"/>
    <x v="1"/>
    <x v="1"/>
    <n v="2015"/>
    <x v="8"/>
    <x v="8"/>
    <x v="2"/>
    <s v="BOTH"/>
    <s v="Income Statement"/>
    <x v="3"/>
    <s v="22000 · AMEX (LLC)"/>
    <m/>
    <m/>
  </r>
  <r>
    <s v="01/13/2015"/>
    <s v="FEDEX INV 643352436 1-800-622-1147"/>
    <n v="120.84"/>
    <m/>
    <n v="120.84"/>
    <s v="Debit"/>
    <x v="1"/>
    <x v="1"/>
    <x v="1"/>
    <n v="2015"/>
    <x v="8"/>
    <x v="8"/>
    <x v="2"/>
    <s v="BOTH"/>
    <s v="Income Statement"/>
    <x v="3"/>
    <s v="22000 · AMEX (LLC)"/>
    <m/>
    <m/>
  </r>
  <r>
    <s v="01/13/2015"/>
    <s v="FEDEX INV 643352435 1-800-622-1147"/>
    <n v="20.53"/>
    <m/>
    <n v="20.53"/>
    <s v="Debit"/>
    <x v="1"/>
    <x v="1"/>
    <x v="1"/>
    <n v="2015"/>
    <x v="8"/>
    <x v="8"/>
    <x v="2"/>
    <s v="BOTH"/>
    <s v="Income Statement"/>
    <x v="3"/>
    <s v="22000 · AMEX (LLC)"/>
    <m/>
    <m/>
  </r>
  <r>
    <s v="01/13/2015"/>
    <s v="FEDEX INV 482657987 1-800-622-1147"/>
    <n v="13.38"/>
    <m/>
    <n v="13.38"/>
    <s v="Debit"/>
    <x v="1"/>
    <x v="1"/>
    <x v="1"/>
    <n v="2015"/>
    <x v="8"/>
    <x v="8"/>
    <x v="2"/>
    <s v="BOTH"/>
    <s v="Income Statement"/>
    <x v="3"/>
    <s v="22000 · AMEX (LLC)"/>
    <m/>
    <m/>
  </r>
  <r>
    <s v="01/14/2015"/>
    <s v="USPS POSTAGE STAMPS.WASHINGTON DC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14/2015"/>
    <s v="5% OPEN Savings at FedEx"/>
    <n v="-28.94"/>
    <m/>
    <n v="-28.94"/>
    <s v="Credit"/>
    <x v="1"/>
    <x v="1"/>
    <x v="1"/>
    <n v="2015"/>
    <x v="8"/>
    <x v="8"/>
    <x v="2"/>
    <s v="BOTH"/>
    <s v="Income Statement"/>
    <x v="3"/>
    <s v="22000 · AMEX (LLC)"/>
    <m/>
    <m/>
  </r>
  <r>
    <s v="01/14/2015"/>
    <s v="5% OPEN Savings at FedEx"/>
    <n v="-0.67"/>
    <m/>
    <n v="-0.67"/>
    <s v="Credit"/>
    <x v="1"/>
    <x v="1"/>
    <x v="1"/>
    <n v="2015"/>
    <x v="8"/>
    <x v="8"/>
    <x v="2"/>
    <s v="BOTH"/>
    <s v="Income Statement"/>
    <x v="3"/>
    <s v="22000 · AMEX (LLC)"/>
    <m/>
    <m/>
  </r>
  <r>
    <s v="01/14/2015"/>
    <s v="5% OPEN Savings at FedEx"/>
    <n v="-6.04"/>
    <m/>
    <n v="-6.04"/>
    <s v="Credit"/>
    <x v="1"/>
    <x v="1"/>
    <x v="1"/>
    <n v="2015"/>
    <x v="8"/>
    <x v="8"/>
    <x v="2"/>
    <s v="BOTH"/>
    <s v="Income Statement"/>
    <x v="3"/>
    <s v="22000 · AMEX (LLC)"/>
    <m/>
    <m/>
  </r>
  <r>
    <s v="01/14/2015"/>
    <s v="5% OPEN Savings at FedEx"/>
    <n v="-1.03"/>
    <m/>
    <n v="-1.03"/>
    <s v="Credit"/>
    <x v="1"/>
    <x v="1"/>
    <x v="1"/>
    <n v="2015"/>
    <x v="8"/>
    <x v="8"/>
    <x v="2"/>
    <s v="BOTH"/>
    <s v="Income Statement"/>
    <x v="3"/>
    <s v="22000 · AMEX (LLC)"/>
    <m/>
    <m/>
  </r>
  <r>
    <s v="01/14/2015"/>
    <s v="DEAN &amp; TYLER INC SAN ANTONIO TX"/>
    <n v="10.95"/>
    <m/>
    <n v="10.95"/>
    <s v="Debit"/>
    <x v="1"/>
    <x v="1"/>
    <x v="1"/>
    <n v="2015"/>
    <x v="24"/>
    <x v="36"/>
    <x v="2"/>
    <s v="BOTH"/>
    <s v="Income Statement"/>
    <x v="3"/>
    <s v="22000 · AMEX (LLC)"/>
    <m/>
    <m/>
  </r>
  <r>
    <s v="01/15/2015"/>
    <s v="KRAV MAGA 8829000992BALCONES HEIGH TX"/>
    <n v="73"/>
    <m/>
    <n v="73"/>
    <s v="Debit"/>
    <x v="1"/>
    <x v="1"/>
    <x v="1"/>
    <n v="2015"/>
    <x v="12"/>
    <x v="37"/>
    <x v="7"/>
    <s v="BOTH"/>
    <s v="Income Statement"/>
    <x v="3"/>
    <s v="22000 · AMEX (LLC)"/>
    <m/>
    <m/>
  </r>
  <r>
    <s v="01/15/2015"/>
    <s v="EXPERIAN *CREDITR866-506-7894 CA"/>
    <n v="31.82"/>
    <m/>
    <n v="31.82"/>
    <s v="Debit"/>
    <x v="1"/>
    <x v="1"/>
    <x v="1"/>
    <n v="2015"/>
    <x v="22"/>
    <x v="32"/>
    <x v="2"/>
    <s v="BOTH"/>
    <s v="Income Statement"/>
    <x v="3"/>
    <s v="22000 · AMEX (LLC)"/>
    <m/>
    <m/>
  </r>
  <r>
    <s v="01/15/2015"/>
    <s v="UPS* 0000001086A4025SHIPPING"/>
    <n v="10.78"/>
    <m/>
    <n v="10.78"/>
    <s v="Debit"/>
    <x v="1"/>
    <x v="1"/>
    <x v="1"/>
    <n v="2015"/>
    <x v="8"/>
    <x v="15"/>
    <x v="2"/>
    <s v="BOTH"/>
    <s v="Income Statement"/>
    <x v="3"/>
    <s v="22000 · AMEX (LLC)"/>
    <m/>
    <m/>
  </r>
  <r>
    <s v="01/15/2015"/>
    <s v="VZW APO VZWRLSS*APOCC"/>
    <n v="276.5"/>
    <m/>
    <n v="276.5"/>
    <s v="Debit"/>
    <x v="1"/>
    <x v="1"/>
    <x v="1"/>
    <n v="2015"/>
    <x v="16"/>
    <x v="38"/>
    <x v="8"/>
    <s v="BOTH"/>
    <s v="Income Statement"/>
    <x v="3"/>
    <s v="22000 · AMEX (LLC)"/>
    <m/>
    <m/>
  </r>
  <r>
    <s v="01/15/2015"/>
    <s v="FEDEX INV 482843960 1-800-622-1147"/>
    <n v="68.23"/>
    <m/>
    <n v="68.23"/>
    <s v="Debit"/>
    <x v="1"/>
    <x v="1"/>
    <x v="1"/>
    <n v="2015"/>
    <x v="8"/>
    <x v="8"/>
    <x v="2"/>
    <s v="BOTH"/>
    <s v="Income Statement"/>
    <x v="3"/>
    <s v="22000 · AMEX (LLC)"/>
    <m/>
    <m/>
  </r>
  <r>
    <s v="01/15/2015"/>
    <s v="FEDEX INV 643442620 1-800-622-1147"/>
    <n v="82.26"/>
    <m/>
    <n v="82.26"/>
    <s v="Debit"/>
    <x v="1"/>
    <x v="1"/>
    <x v="1"/>
    <n v="2015"/>
    <x v="8"/>
    <x v="8"/>
    <x v="2"/>
    <s v="BOTH"/>
    <s v="Income Statement"/>
    <x v="3"/>
    <s v="22000 · AMEX (LLC)"/>
    <m/>
    <m/>
  </r>
  <r>
    <s v="01/15/2015"/>
    <s v="HENSSGEN HARDWARE COQUEENSBURY NY"/>
    <n v="3340.97"/>
    <m/>
    <n v="3340.97"/>
    <s v="Debit"/>
    <x v="1"/>
    <x v="1"/>
    <x v="1"/>
    <n v="2015"/>
    <x v="18"/>
    <x v="31"/>
    <x v="2"/>
    <s v="BOTH"/>
    <s v="Balance Sheet"/>
    <x v="3"/>
    <s v="22000 · AMEX (LLC)"/>
    <m/>
    <m/>
  </r>
  <r>
    <s v="01/16/2015"/>
    <s v="VOLUSION INC 8788105AUSTIN TX"/>
    <n v="64.790000000000006"/>
    <m/>
    <n v="64.790000000000006"/>
    <s v="Debit"/>
    <x v="1"/>
    <x v="1"/>
    <x v="1"/>
    <n v="2015"/>
    <x v="13"/>
    <x v="39"/>
    <x v="2"/>
    <s v="BOTH"/>
    <s v="Income Statement"/>
    <x v="3"/>
    <s v="22000 · AMEX (LLC)"/>
    <m/>
    <m/>
  </r>
  <r>
    <s v="01/16/2015"/>
    <s v="AT&amp;T DATA 190 ALPHARETTA GA"/>
    <n v="14.99"/>
    <m/>
    <n v="14.99"/>
    <s v="Debit"/>
    <x v="1"/>
    <x v="1"/>
    <x v="1"/>
    <n v="2015"/>
    <x v="16"/>
    <x v="19"/>
    <x v="8"/>
    <s v="BOTH"/>
    <s v="Income Statement"/>
    <x v="3"/>
    <s v="22000 · AMEX (LLC)"/>
    <m/>
    <m/>
  </r>
  <r>
    <s v="01/16/2015"/>
    <s v="FEDEX INV 643481228 1-800-622-1147"/>
    <n v="30.21"/>
    <m/>
    <n v="30.21"/>
    <s v="Debit"/>
    <x v="1"/>
    <x v="1"/>
    <x v="1"/>
    <n v="2015"/>
    <x v="8"/>
    <x v="8"/>
    <x v="2"/>
    <s v="BOTH"/>
    <s v="Income Statement"/>
    <x v="3"/>
    <s v="22000 · AMEX (LLC)"/>
    <m/>
    <m/>
  </r>
  <r>
    <s v="01/16/2015"/>
    <s v="5% OPEN Savings at FedEx"/>
    <n v="-3.41"/>
    <m/>
    <n v="-3.41"/>
    <s v="Credit"/>
    <x v="1"/>
    <x v="1"/>
    <x v="1"/>
    <n v="2015"/>
    <x v="8"/>
    <x v="8"/>
    <x v="2"/>
    <s v="BOTH"/>
    <s v="Income Statement"/>
    <x v="3"/>
    <s v="22000 · AMEX (LLC)"/>
    <m/>
    <m/>
  </r>
  <r>
    <s v="01/16/2015"/>
    <s v="5% OPEN Savings at FedEx"/>
    <n v="-4.1100000000000003"/>
    <m/>
    <n v="-4.1100000000000003"/>
    <s v="Credit"/>
    <x v="1"/>
    <x v="1"/>
    <x v="1"/>
    <n v="2015"/>
    <x v="8"/>
    <x v="8"/>
    <x v="2"/>
    <s v="BOTH"/>
    <s v="Income Statement"/>
    <x v="3"/>
    <s v="22000 · AMEX (LLC)"/>
    <m/>
    <m/>
  </r>
  <r>
    <s v="01/17/2015"/>
    <s v="CHEVRON QUICK STUFF SAN ANTONIO TX"/>
    <n v="39.369999999999997"/>
    <m/>
    <n v="39.369999999999997"/>
    <s v="Debit"/>
    <x v="1"/>
    <x v="1"/>
    <x v="1"/>
    <n v="2015"/>
    <x v="17"/>
    <x v="20"/>
    <x v="10"/>
    <s v="BOTH"/>
    <s v="Income Statement"/>
    <x v="3"/>
    <s v="22000 · AMEX (LLC)"/>
    <m/>
    <m/>
  </r>
  <r>
    <s v="01/17/2015"/>
    <s v="EXXONMOBIL 4794 SAN ANTONIO TX"/>
    <n v="9"/>
    <m/>
    <n v="9"/>
    <s v="Debit"/>
    <x v="1"/>
    <x v="1"/>
    <x v="1"/>
    <n v="2015"/>
    <x v="17"/>
    <x v="20"/>
    <x v="10"/>
    <s v="BOTH"/>
    <s v="Income Statement"/>
    <x v="3"/>
    <s v="22000 · AMEX (LLC)"/>
    <m/>
    <m/>
  </r>
  <r>
    <s v="01/17/2015"/>
    <s v="PET INSURANCE 800-USAPETS CA"/>
    <n v="40.340000000000003"/>
    <m/>
    <n v="40.340000000000003"/>
    <s v="Debit"/>
    <x v="1"/>
    <x v="1"/>
    <x v="1"/>
    <n v="2015"/>
    <x v="9"/>
    <x v="9"/>
    <x v="2"/>
    <s v="BOTH"/>
    <s v="Balance Sheet"/>
    <x v="4"/>
    <s v="22000 · AMEX (LLC)"/>
    <m/>
    <m/>
  </r>
  <r>
    <s v="01/17/2015"/>
    <s v="MES*RINGCENTRAL, INCSAN MATEO CA"/>
    <n v="148.22"/>
    <m/>
    <n v="148.22"/>
    <s v="Debit"/>
    <x v="1"/>
    <x v="1"/>
    <x v="1"/>
    <n v="2015"/>
    <x v="25"/>
    <x v="40"/>
    <x v="12"/>
    <s v="BOTH"/>
    <s v="Income Statement"/>
    <x v="3"/>
    <s v="22000 · AMEX (LLC)"/>
    <m/>
    <m/>
  </r>
  <r>
    <s v="01/17/2015"/>
    <s v="ZOHO CORPORATION ZOHPLEASANTON CA"/>
    <n v="125"/>
    <m/>
    <n v="125"/>
    <s v="Debit"/>
    <x v="1"/>
    <x v="1"/>
    <x v="1"/>
    <n v="2015"/>
    <x v="14"/>
    <x v="24"/>
    <x v="2"/>
    <s v="BOTH"/>
    <s v="Income Statement"/>
    <x v="3"/>
    <s v="22000 · AMEX (LLC)"/>
    <m/>
    <m/>
  </r>
  <r>
    <s v="01/17/2015"/>
    <s v="5% OPEN Savings at FedEx"/>
    <n v="-1.51"/>
    <m/>
    <n v="-1.51"/>
    <s v="Credit"/>
    <x v="1"/>
    <x v="1"/>
    <x v="1"/>
    <n v="2015"/>
    <x v="8"/>
    <x v="8"/>
    <x v="2"/>
    <s v="BOTH"/>
    <s v="Income Statement"/>
    <x v="3"/>
    <s v="22000 · AMEX (LLC)"/>
    <m/>
    <m/>
  </r>
  <r>
    <s v="01/17/2015"/>
    <s v="CORNER STORE 2289 00SAN ANTONIO TX"/>
    <n v="17.88"/>
    <m/>
    <n v="17.88"/>
    <s v="Debit"/>
    <x v="1"/>
    <x v="1"/>
    <x v="1"/>
    <n v="2015"/>
    <x v="10"/>
    <x v="10"/>
    <x v="7"/>
    <s v="BOTH"/>
    <s v="Income Statement"/>
    <x v="3"/>
    <s v="22000 · AMEX (LLC)"/>
    <m/>
    <m/>
  </r>
  <r>
    <s v="01/18/2015"/>
    <s v="NETFLIX WWW.NETFLIX.LOS GATOS CA"/>
    <n v="7.99"/>
    <m/>
    <n v="7.99"/>
    <s v="Debit"/>
    <x v="1"/>
    <x v="1"/>
    <x v="1"/>
    <n v="2015"/>
    <x v="10"/>
    <x v="10"/>
    <x v="7"/>
    <s v="BOTH"/>
    <s v="Income Statement"/>
    <x v="3"/>
    <s v="22000 · AMEX (LLC)"/>
    <m/>
    <m/>
  </r>
  <r>
    <s v="01/18/2015"/>
    <s v="FEDEX INV 643535563 1-800-622-1147"/>
    <n v="79.44"/>
    <m/>
    <n v="79.44"/>
    <s v="Debit"/>
    <x v="1"/>
    <x v="1"/>
    <x v="1"/>
    <n v="2015"/>
    <x v="8"/>
    <x v="8"/>
    <x v="2"/>
    <s v="BOTH"/>
    <s v="Income Statement"/>
    <x v="3"/>
    <s v="22000 · AMEX (LLC)"/>
    <m/>
    <m/>
  </r>
  <r>
    <s v="01/18/2015"/>
    <s v="SPOTIFY USA 522941456017 SE"/>
    <n v="10.8"/>
    <m/>
    <n v="10.8"/>
    <s v="Debit"/>
    <x v="1"/>
    <x v="1"/>
    <x v="1"/>
    <n v="2015"/>
    <x v="10"/>
    <x v="10"/>
    <x v="7"/>
    <s v="BOTH"/>
    <s v="Income Statement"/>
    <x v="3"/>
    <s v="22000 · AMEX (LLC)"/>
    <m/>
    <m/>
  </r>
  <r>
    <s v="01/19/2015"/>
    <s v="FEDEX INV 483206922 1-800-622-1147"/>
    <n v="636.45000000000005"/>
    <m/>
    <n v="636.45000000000005"/>
    <s v="Debit"/>
    <x v="1"/>
    <x v="1"/>
    <x v="1"/>
    <n v="2015"/>
    <x v="8"/>
    <x v="8"/>
    <x v="2"/>
    <s v="BOTH"/>
    <s v="Income Statement"/>
    <x v="3"/>
    <s v="22000 · AMEX (LLC)"/>
    <m/>
    <m/>
  </r>
  <r>
    <s v="01/19/2015"/>
    <s v="FEDEX INV 483200133 1-800-622-1147"/>
    <n v="11.3"/>
    <m/>
    <n v="11.3"/>
    <s v="Debit"/>
    <x v="1"/>
    <x v="1"/>
    <x v="1"/>
    <n v="2015"/>
    <x v="8"/>
    <x v="8"/>
    <x v="2"/>
    <s v="BOTH"/>
    <s v="Income Statement"/>
    <x v="3"/>
    <s v="22000 · AMEX (LLC)"/>
    <m/>
    <m/>
  </r>
  <r>
    <s v="01/19/2015"/>
    <s v="FEDEX INV 482963967 1-800-622-1147"/>
    <n v="69.62"/>
    <m/>
    <n v="69.62"/>
    <s v="Debit"/>
    <x v="1"/>
    <x v="1"/>
    <x v="1"/>
    <n v="2015"/>
    <x v="8"/>
    <x v="8"/>
    <x v="2"/>
    <s v="BOTH"/>
    <s v="Income Statement"/>
    <x v="3"/>
    <s v="22000 · AMEX (LLC)"/>
    <m/>
    <m/>
  </r>
  <r>
    <s v="01/19/2015"/>
    <s v="5% OPEN Savings at FedEx"/>
    <n v="-3.97"/>
    <m/>
    <n v="-3.97"/>
    <s v="Credit"/>
    <x v="1"/>
    <x v="1"/>
    <x v="1"/>
    <n v="2015"/>
    <x v="8"/>
    <x v="8"/>
    <x v="2"/>
    <s v="BOTH"/>
    <s v="Income Statement"/>
    <x v="3"/>
    <s v="22000 · AMEX (LLC)"/>
    <m/>
    <m/>
  </r>
  <r>
    <s v="01/20/2015"/>
    <s v="LAWDEPOT.COM 855-231-8425"/>
    <n v="33"/>
    <m/>
    <n v="33"/>
    <s v="Debit"/>
    <x v="1"/>
    <x v="1"/>
    <x v="1"/>
    <n v="2015"/>
    <x v="22"/>
    <x v="41"/>
    <x v="2"/>
    <s v="BOTH"/>
    <s v="Income Statement"/>
    <x v="3"/>
    <s v="22000 · AMEX (LLC)"/>
    <m/>
    <m/>
  </r>
  <r>
    <s v="01/20/2015"/>
    <s v="USPS POSTAGE STAMPS.WASHINGTON DC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20/2015"/>
    <s v="STAMPS.COM 855-608-2677 CA"/>
    <n v="73.41"/>
    <m/>
    <n v="73.41"/>
    <s v="Debit"/>
    <x v="1"/>
    <x v="1"/>
    <x v="1"/>
    <n v="2015"/>
    <x v="8"/>
    <x v="42"/>
    <x v="2"/>
    <s v="BOTH"/>
    <s v="Income Statement"/>
    <x v="3"/>
    <s v="22000 · AMEX (LLC)"/>
    <m/>
    <m/>
  </r>
  <r>
    <s v="01/20/2015"/>
    <s v="BAY &amp; BATH MARKET 00BROOKLYN NY"/>
    <n v="75"/>
    <m/>
    <n v="75"/>
    <s v="Debit"/>
    <x v="1"/>
    <x v="1"/>
    <x v="1"/>
    <n v="2015"/>
    <x v="9"/>
    <x v="9"/>
    <x v="2"/>
    <s v="BOTH"/>
    <s v="Balance Sheet"/>
    <x v="4"/>
    <s v="22000 · AMEX (LLC)"/>
    <m/>
    <m/>
  </r>
  <r>
    <s v="01/20/2015"/>
    <s v="FEDEX INV 643596099 1-800-622-1147"/>
    <n v="29.4"/>
    <m/>
    <n v="29.4"/>
    <s v="Debit"/>
    <x v="1"/>
    <x v="1"/>
    <x v="1"/>
    <n v="2015"/>
    <x v="8"/>
    <x v="8"/>
    <x v="2"/>
    <s v="BOTH"/>
    <s v="Income Statement"/>
    <x v="3"/>
    <s v="22000 · AMEX (LLC)"/>
    <m/>
    <m/>
  </r>
  <r>
    <s v="01/20/2015"/>
    <s v="VUDU.COM 9123 408-492-1010"/>
    <n v="3.99"/>
    <m/>
    <n v="3.99"/>
    <s v="Debit"/>
    <x v="1"/>
    <x v="1"/>
    <x v="1"/>
    <n v="2015"/>
    <x v="10"/>
    <x v="10"/>
    <x v="7"/>
    <s v="BOTH"/>
    <s v="Income Statement"/>
    <x v="3"/>
    <s v="22000 · AMEX (LLC)"/>
    <m/>
    <m/>
  </r>
  <r>
    <s v="01/20/2015"/>
    <s v="FEDEX INV 643596098 1-800-622-1147"/>
    <n v="102.48"/>
    <m/>
    <n v="102.48"/>
    <s v="Debit"/>
    <x v="1"/>
    <x v="1"/>
    <x v="1"/>
    <n v="2015"/>
    <x v="8"/>
    <x v="8"/>
    <x v="2"/>
    <s v="BOTH"/>
    <s v="Income Statement"/>
    <x v="3"/>
    <s v="22000 · AMEX (LLC)"/>
    <m/>
    <m/>
  </r>
  <r>
    <s v="01/20/2015"/>
    <s v="5% OPEN Savings at FedEx"/>
    <n v="-31.82"/>
    <m/>
    <n v="-31.82"/>
    <s v="Credit"/>
    <x v="1"/>
    <x v="1"/>
    <x v="1"/>
    <n v="2015"/>
    <x v="8"/>
    <x v="8"/>
    <x v="2"/>
    <s v="BOTH"/>
    <s v="Income Statement"/>
    <x v="3"/>
    <s v="22000 · AMEX (LLC)"/>
    <m/>
    <m/>
  </r>
  <r>
    <s v="01/20/2015"/>
    <s v="5% OPEN Savings at FedEx"/>
    <n v="-3.48"/>
    <m/>
    <n v="-3.48"/>
    <s v="Credit"/>
    <x v="1"/>
    <x v="1"/>
    <x v="1"/>
    <n v="2015"/>
    <x v="8"/>
    <x v="8"/>
    <x v="2"/>
    <s v="BOTH"/>
    <s v="Income Statement"/>
    <x v="3"/>
    <s v="22000 · AMEX (LLC)"/>
    <m/>
    <m/>
  </r>
  <r>
    <s v="01/20/2015"/>
    <s v="GOOGLE *GOOGLE STORAGOOGLE.COM/CH CA"/>
    <n v="1.99"/>
    <m/>
    <n v="1.99"/>
    <s v="Debit"/>
    <x v="1"/>
    <x v="1"/>
    <x v="1"/>
    <n v="2015"/>
    <x v="13"/>
    <x v="23"/>
    <x v="2"/>
    <s v="BOTH"/>
    <s v="Income Statement"/>
    <x v="3"/>
    <s v="22000 · AMEX (LLC)"/>
    <m/>
    <m/>
  </r>
  <r>
    <s v="01/21/2015"/>
    <s v="BEST BUY 152 SAN ANTONIO TX"/>
    <n v="75.75"/>
    <m/>
    <n v="75.75"/>
    <s v="Debit"/>
    <x v="1"/>
    <x v="1"/>
    <x v="1"/>
    <n v="2015"/>
    <x v="17"/>
    <x v="20"/>
    <x v="10"/>
    <s v="BOTH"/>
    <s v="Income Statement"/>
    <x v="3"/>
    <s v="22000 · AMEX (LLC)"/>
    <m/>
    <m/>
  </r>
  <r>
    <s v="01/21/2015"/>
    <s v="POLAND SPRING WATER STAMFORD CT"/>
    <n v="17.27"/>
    <m/>
    <n v="17.27"/>
    <s v="Debit"/>
    <x v="1"/>
    <x v="1"/>
    <x v="1"/>
    <n v="2015"/>
    <x v="26"/>
    <x v="43"/>
    <x v="11"/>
    <s v="BOTH"/>
    <s v="Income Statement"/>
    <x v="3"/>
    <s v="22000 · AMEX (LLC)"/>
    <m/>
    <m/>
  </r>
  <r>
    <s v="01/21/2015"/>
    <s v="ZOHO CORPORATION ZOHPLEASANTON CA"/>
    <n v="25"/>
    <m/>
    <n v="25"/>
    <s v="Debit"/>
    <x v="1"/>
    <x v="1"/>
    <x v="1"/>
    <n v="2015"/>
    <x v="14"/>
    <x v="24"/>
    <x v="2"/>
    <s v="BOTH"/>
    <s v="Income Statement"/>
    <x v="3"/>
    <s v="22000 · AMEX (LLC)"/>
    <m/>
    <m/>
  </r>
  <r>
    <s v="01/21/2015"/>
    <s v="BEST SHOT PET PRODUCLEXINGTON KY"/>
    <n v="6.35"/>
    <m/>
    <n v="6.35"/>
    <s v="Debit"/>
    <x v="1"/>
    <x v="1"/>
    <x v="1"/>
    <n v="2015"/>
    <x v="18"/>
    <x v="25"/>
    <x v="2"/>
    <s v="BOTH"/>
    <s v="Balance Sheet"/>
    <x v="3"/>
    <s v="22000 · AMEX (LLC)"/>
    <m/>
    <m/>
  </r>
  <r>
    <s v="01/21/2015"/>
    <s v="4 TELL INC 00-080193STEVENSON WA"/>
    <n v="98"/>
    <m/>
    <n v="98"/>
    <s v="Debit"/>
    <x v="1"/>
    <x v="1"/>
    <x v="1"/>
    <n v="2015"/>
    <x v="13"/>
    <x v="26"/>
    <x v="2"/>
    <s v="BOTH"/>
    <s v="Income Statement"/>
    <x v="3"/>
    <s v="22000 · AMEX (LLC)"/>
    <m/>
    <m/>
  </r>
  <r>
    <s v="01/21/2015"/>
    <s v="CITY CLERK MANHATTANNEW YORK NY"/>
    <n v="35"/>
    <m/>
    <n v="35"/>
    <s v="Debit"/>
    <x v="1"/>
    <x v="1"/>
    <x v="1"/>
    <n v="2015"/>
    <x v="27"/>
    <x v="44"/>
    <x v="13"/>
    <s v="BOTH"/>
    <s v="Income Statement"/>
    <x v="3"/>
    <s v="22000 · AMEX (LLC)"/>
    <m/>
    <m/>
  </r>
  <r>
    <s v="01/22/2015"/>
    <s v="BOINGO WIRELESS 8008804117 CA"/>
    <n v="9.9499999999999993"/>
    <m/>
    <n v="9.9499999999999993"/>
    <s v="Debit"/>
    <x v="1"/>
    <x v="1"/>
    <x v="1"/>
    <n v="2015"/>
    <x v="19"/>
    <x v="45"/>
    <x v="2"/>
    <s v="BOTH"/>
    <s v="Income Statement"/>
    <x v="3"/>
    <s v="22000 · AMEX (LLC)"/>
    <m/>
    <m/>
  </r>
  <r>
    <s v="01/22/2015"/>
    <s v="ONLINE PAYMENT - THANK YOU"/>
    <n v="-5000"/>
    <m/>
    <n v="-5000"/>
    <s v="Payments"/>
    <x v="1"/>
    <x v="1"/>
    <x v="1"/>
    <n v="2015"/>
    <x v="28"/>
    <x v="46"/>
    <x v="2"/>
    <s v="LLC"/>
    <s v="Balance Sheet"/>
    <x v="5"/>
    <s v="22000 · AMEX (LLC)"/>
    <m/>
    <m/>
  </r>
  <r>
    <s v="01/22/2015"/>
    <s v="UPS* 0000001086A4035SHIPPING"/>
    <n v="18.32"/>
    <m/>
    <n v="18.32"/>
    <s v="Debit"/>
    <x v="1"/>
    <x v="1"/>
    <x v="1"/>
    <n v="2015"/>
    <x v="8"/>
    <x v="15"/>
    <x v="2"/>
    <s v="BOTH"/>
    <s v="Income Statement"/>
    <x v="3"/>
    <s v="22000 · AMEX (LLC)"/>
    <m/>
    <m/>
  </r>
  <r>
    <s v="01/22/2015"/>
    <s v="FEDEX INV 643680089 1-800-622-1147"/>
    <n v="25.5"/>
    <m/>
    <n v="25.5"/>
    <s v="Debit"/>
    <x v="1"/>
    <x v="1"/>
    <x v="1"/>
    <n v="2015"/>
    <x v="8"/>
    <x v="8"/>
    <x v="2"/>
    <s v="BOTH"/>
    <s v="Income Statement"/>
    <x v="3"/>
    <s v="22000 · AMEX (LLC)"/>
    <m/>
    <m/>
  </r>
  <r>
    <s v="01/22/2015"/>
    <s v="5% OPEN Savings at FedEx"/>
    <n v="-1.47"/>
    <m/>
    <n v="-1.47"/>
    <s v="Credit"/>
    <x v="1"/>
    <x v="1"/>
    <x v="1"/>
    <n v="2015"/>
    <x v="8"/>
    <x v="8"/>
    <x v="2"/>
    <s v="BOTH"/>
    <s v="Income Statement"/>
    <x v="3"/>
    <s v="22000 · AMEX (LLC)"/>
    <m/>
    <m/>
  </r>
  <r>
    <s v="01/22/2015"/>
    <s v="5% OPEN Savings at FedEx"/>
    <n v="-5.12"/>
    <m/>
    <n v="-5.12"/>
    <s v="Credit"/>
    <x v="1"/>
    <x v="1"/>
    <x v="1"/>
    <n v="2015"/>
    <x v="8"/>
    <x v="8"/>
    <x v="2"/>
    <s v="BOTH"/>
    <s v="Income Statement"/>
    <x v="3"/>
    <s v="22000 · AMEX (LLC)"/>
    <m/>
    <m/>
  </r>
  <r>
    <s v="01/22/2015"/>
    <s v="ZOHO CORPORATION ZOHPLEASANTON CA"/>
    <n v="15"/>
    <m/>
    <n v="15"/>
    <s v="Debit"/>
    <x v="1"/>
    <x v="1"/>
    <x v="1"/>
    <n v="2015"/>
    <x v="14"/>
    <x v="24"/>
    <x v="2"/>
    <s v="BOTH"/>
    <s v="Income Statement"/>
    <x v="3"/>
    <s v="22000 · AMEX (LLC)"/>
    <m/>
    <m/>
  </r>
  <r>
    <s v="01/23/2015"/>
    <s v="ONLINE PAYMENT - THANK YOU"/>
    <n v="-15699.02"/>
    <m/>
    <n v="-15699.02"/>
    <s v="Payments"/>
    <x v="1"/>
    <x v="1"/>
    <x v="1"/>
    <n v="2015"/>
    <x v="28"/>
    <x v="46"/>
    <x v="2"/>
    <s v="LLC"/>
    <s v="Balance Sheet"/>
    <x v="5"/>
    <s v="22000 · AMEX (LLC)"/>
    <m/>
    <m/>
  </r>
  <r>
    <s v="01/23/2015"/>
    <s v="VOLUSION INC 8788105AUSTIN TX"/>
    <n v="572.39"/>
    <m/>
    <n v="572.39"/>
    <s v="Debit"/>
    <x v="1"/>
    <x v="1"/>
    <x v="1"/>
    <n v="2015"/>
    <x v="13"/>
    <x v="39"/>
    <x v="2"/>
    <s v="BOTH"/>
    <s v="Income Statement"/>
    <x v="3"/>
    <s v="22000 · AMEX (LLC)"/>
    <m/>
    <m/>
  </r>
  <r>
    <s v="01/23/2015"/>
    <s v="USPS POSTAGE STAMPS.WASHINGTON DC"/>
    <n v="100"/>
    <m/>
    <n v="100"/>
    <s v="Debit"/>
    <x v="1"/>
    <x v="1"/>
    <x v="1"/>
    <n v="2015"/>
    <x v="8"/>
    <x v="17"/>
    <x v="2"/>
    <s v="BOTH"/>
    <s v="Income Statement"/>
    <x v="3"/>
    <s v="22000 · AMEX (LLC)"/>
    <m/>
    <m/>
  </r>
  <r>
    <s v="01/23/2015"/>
    <s v="FEDEX INV 643726519 1-800-622-1147"/>
    <n v="60.42"/>
    <m/>
    <n v="60.42"/>
    <s v="Debit"/>
    <x v="1"/>
    <x v="1"/>
    <x v="1"/>
    <n v="2015"/>
    <x v="8"/>
    <x v="8"/>
    <x v="2"/>
    <s v="BOTH"/>
    <s v="Income Statement"/>
    <x v="3"/>
    <s v="22000 · AMEX (LLC)"/>
    <m/>
    <m/>
  </r>
  <r>
    <s v="01/23/2015"/>
    <s v="EBAY INC. 0000 SAN JOSE CA"/>
    <n v="632.49"/>
    <m/>
    <n v="632.49"/>
    <s v="Debit"/>
    <x v="1"/>
    <x v="1"/>
    <x v="1"/>
    <n v="2015"/>
    <x v="29"/>
    <x v="47"/>
    <x v="2"/>
    <s v="BOTH"/>
    <s v="Income Statement"/>
    <x v="3"/>
    <s v="22000 · AMEX (LLC)"/>
    <m/>
    <m/>
  </r>
  <r>
    <s v="01/23/2015"/>
    <s v="CORNER STORE 1011 00SAN ANTONIO TX"/>
    <n v="17.8"/>
    <m/>
    <n v="17.8"/>
    <s v="Debit"/>
    <x v="1"/>
    <x v="1"/>
    <x v="1"/>
    <n v="2015"/>
    <x v="10"/>
    <x v="10"/>
    <x v="7"/>
    <s v="BOTH"/>
    <s v="Income Statement"/>
    <x v="3"/>
    <s v="22000 · AMEX (LLC)"/>
    <m/>
    <m/>
  </r>
  <r>
    <s v="01/24/2015"/>
    <s v="DOMINO'S 6705 000006SAN ANTONIO TX"/>
    <n v="23.1"/>
    <m/>
    <n v="23.1"/>
    <s v="Debit"/>
    <x v="1"/>
    <x v="1"/>
    <x v="1"/>
    <n v="2015"/>
    <x v="17"/>
    <x v="20"/>
    <x v="10"/>
    <s v="BOTH"/>
    <s v="Income Statement"/>
    <x v="3"/>
    <s v="22000 · AMEX (LLC)"/>
    <m/>
    <m/>
  </r>
  <r>
    <s v="01/24/2015"/>
    <s v="CENTRAL MARKET #191 SAN ANTONIO TX"/>
    <n v="70.84"/>
    <m/>
    <n v="70.84"/>
    <s v="Debit"/>
    <x v="1"/>
    <x v="1"/>
    <x v="1"/>
    <n v="2015"/>
    <x v="17"/>
    <x v="20"/>
    <x v="10"/>
    <s v="BOTH"/>
    <s v="Income Statement"/>
    <x v="3"/>
    <s v="22000 · AMEX (LLC)"/>
    <m/>
    <m/>
  </r>
  <r>
    <s v="01/24/2015"/>
    <s v="SILO ELEVATED CUISINSAN ANTONIO TX"/>
    <n v="33.07"/>
    <m/>
    <n v="33.07"/>
    <s v="Debit"/>
    <x v="1"/>
    <x v="1"/>
    <x v="1"/>
    <n v="2015"/>
    <x v="17"/>
    <x v="20"/>
    <x v="10"/>
    <s v="BOTH"/>
    <s v="Income Statement"/>
    <x v="3"/>
    <s v="22000 · AMEX (LLC)"/>
    <m/>
    <m/>
  </r>
  <r>
    <s v="01/24/2015"/>
    <s v="FEDEX INV 643786340 1-800-622-1147"/>
    <n v="90.63"/>
    <m/>
    <n v="90.63"/>
    <s v="Debit"/>
    <x v="1"/>
    <x v="1"/>
    <x v="1"/>
    <n v="2015"/>
    <x v="8"/>
    <x v="8"/>
    <x v="2"/>
    <s v="BOTH"/>
    <s v="Income Statement"/>
    <x v="3"/>
    <s v="22000 · AMEX (LLC)"/>
    <m/>
    <m/>
  </r>
  <r>
    <s v="01/24/2015"/>
    <s v="FEDEX INV 483585421 1-800-622-1147"/>
    <n v="118.31"/>
    <m/>
    <n v="118.31"/>
    <s v="Debit"/>
    <x v="1"/>
    <x v="1"/>
    <x v="1"/>
    <n v="2015"/>
    <x v="8"/>
    <x v="8"/>
    <x v="2"/>
    <s v="BOTH"/>
    <s v="Income Statement"/>
    <x v="3"/>
    <s v="22000 · AMEX (LLC)"/>
    <m/>
    <m/>
  </r>
  <r>
    <s v="01/24/2015"/>
    <s v="5% OPEN Savings at FedEx"/>
    <n v="-1.28"/>
    <m/>
    <n v="-1.28"/>
    <s v="Credit"/>
    <x v="1"/>
    <x v="1"/>
    <x v="1"/>
    <n v="2015"/>
    <x v="8"/>
    <x v="8"/>
    <x v="2"/>
    <s v="BOTH"/>
    <s v="Income Statement"/>
    <x v="3"/>
    <s v="22000 · AMEX (LLC)"/>
    <m/>
    <m/>
  </r>
  <r>
    <s v="01/25/2015"/>
    <s v="5% OPEN Savings at FedEx"/>
    <n v="-3.02"/>
    <m/>
    <n v="-3.02"/>
    <s v="Credit"/>
    <x v="1"/>
    <x v="1"/>
    <x v="1"/>
    <n v="2015"/>
    <x v="8"/>
    <x v="8"/>
    <x v="2"/>
    <s v="BOTH"/>
    <s v="Income Statement"/>
    <x v="3"/>
    <s v="22000 · AMEX (LLC)"/>
    <m/>
    <m/>
  </r>
  <r>
    <s v="01/26/2015"/>
    <s v="DOMINO'S 6705 000006SAN ANTONIO TX"/>
    <n v="22.59"/>
    <m/>
    <n v="22.59"/>
    <s v="Debit"/>
    <x v="1"/>
    <x v="1"/>
    <x v="1"/>
    <n v="2015"/>
    <x v="17"/>
    <x v="20"/>
    <x v="10"/>
    <s v="BOTH"/>
    <s v="Income Statement"/>
    <x v="3"/>
    <s v="22000 · AMEX (LLC)"/>
    <m/>
    <m/>
  </r>
  <r>
    <s v="01/26/2015"/>
    <s v="VERIZONRECURRING PAYPHONESERVICE"/>
    <n v="304.39999999999998"/>
    <m/>
    <n v="304.39999999999998"/>
    <s v="Debit"/>
    <x v="1"/>
    <x v="1"/>
    <x v="1"/>
    <n v="2015"/>
    <x v="25"/>
    <x v="38"/>
    <x v="11"/>
    <s v="BOTH"/>
    <s v="Income Statement"/>
    <x v="3"/>
    <s v="22000 · AMEX (LLC)"/>
    <m/>
    <m/>
  </r>
  <r>
    <s v="01/26/2015"/>
    <s v="PAYPAL *NYREI COM 4029357733 NY"/>
    <n v="295"/>
    <m/>
    <n v="295"/>
    <s v="Debit"/>
    <x v="1"/>
    <x v="1"/>
    <x v="1"/>
    <n v="2015"/>
    <x v="9"/>
    <x v="9"/>
    <x v="2"/>
    <s v="BOTH"/>
    <s v="Balance Sheet"/>
    <x v="4"/>
    <s v="22000 · AMEX (LLC)"/>
    <m/>
    <m/>
  </r>
  <r>
    <s v="01/26/2015"/>
    <s v="USPS POSTAGE STAMPS.WASHINGTON DC"/>
    <n v="100"/>
    <m/>
    <n v="100"/>
    <s v="Debit"/>
    <x v="1"/>
    <x v="1"/>
    <x v="1"/>
    <n v="2015"/>
    <x v="8"/>
    <x v="17"/>
    <x v="2"/>
    <s v="BOTH"/>
    <s v="Income Statement"/>
    <x v="3"/>
    <s v="22000 · AMEX (LLC)"/>
    <m/>
    <m/>
  </r>
  <r>
    <s v="01/26/2015"/>
    <s v="CORNER STORE 1011 00SAN ANTONIO TX"/>
    <n v="17.63"/>
    <m/>
    <n v="17.63"/>
    <s v="Debit"/>
    <x v="1"/>
    <x v="1"/>
    <x v="1"/>
    <n v="2015"/>
    <x v="10"/>
    <x v="10"/>
    <x v="7"/>
    <s v="BOTH"/>
    <s v="Income Statement"/>
    <x v="3"/>
    <s v="22000 · AMEX (LLC)"/>
    <m/>
    <m/>
  </r>
  <r>
    <s v="01/26/2015"/>
    <s v="EBAY PAYPAL GIVING FWASHINGTON DC"/>
    <n v="4.8600000000000003"/>
    <m/>
    <n v="4.8600000000000003"/>
    <s v="Debit"/>
    <x v="1"/>
    <x v="1"/>
    <x v="1"/>
    <n v="2015"/>
    <x v="30"/>
    <x v="48"/>
    <x v="2"/>
    <s v="BOTH"/>
    <s v="Income Statement"/>
    <x v="3"/>
    <s v="22000 · AMEX (LLC)"/>
    <m/>
    <m/>
  </r>
  <r>
    <s v="01/27/2015"/>
    <s v="USPS 487966955802274SAN ANTONIO TX"/>
    <n v="1.1499999999999999"/>
    <m/>
    <n v="1.1499999999999999"/>
    <s v="Debit"/>
    <x v="1"/>
    <x v="1"/>
    <x v="1"/>
    <n v="2015"/>
    <x v="8"/>
    <x v="17"/>
    <x v="2"/>
    <s v="BOTH"/>
    <s v="Income Statement"/>
    <x v="3"/>
    <s v="22000 · AMEX (LLC)"/>
    <m/>
    <m/>
  </r>
  <r>
    <s v="01/27/2015"/>
    <s v="OMNITELECOM/LOCAL03 RAMAT GAN"/>
    <n v="10"/>
    <m/>
    <n v="10"/>
    <s v="Debit"/>
    <x v="1"/>
    <x v="1"/>
    <x v="1"/>
    <n v="2015"/>
    <x v="31"/>
    <x v="49"/>
    <x v="2"/>
    <s v="BOTH"/>
    <s v="Income Statement"/>
    <x v="3"/>
    <s v="22000 · AMEX (LLC)"/>
    <m/>
    <m/>
  </r>
  <r>
    <s v="01/27/2015"/>
    <s v="FEDEX INV 483818807 1-800-622-1147"/>
    <n v="573.21"/>
    <m/>
    <n v="573.21"/>
    <s v="Debit"/>
    <x v="1"/>
    <x v="1"/>
    <x v="1"/>
    <n v="2015"/>
    <x v="8"/>
    <x v="8"/>
    <x v="2"/>
    <s v="BOTH"/>
    <s v="Income Statement"/>
    <x v="3"/>
    <s v="22000 · AMEX (LLC)"/>
    <m/>
    <m/>
  </r>
  <r>
    <s v="01/27/2015"/>
    <s v="FEDEX INV 643848014 1-800-622-1147"/>
    <n v="36.22"/>
    <m/>
    <n v="36.22"/>
    <s v="Debit"/>
    <x v="1"/>
    <x v="1"/>
    <x v="1"/>
    <n v="2015"/>
    <x v="8"/>
    <x v="8"/>
    <x v="2"/>
    <s v="BOTH"/>
    <s v="Income Statement"/>
    <x v="3"/>
    <s v="22000 · AMEX (LLC)"/>
    <m/>
    <m/>
  </r>
  <r>
    <s v="01/27/2015"/>
    <s v="FEDEX INV 483902190 1-800-622-1147"/>
    <n v="22.78"/>
    <m/>
    <n v="22.78"/>
    <s v="Debit"/>
    <x v="1"/>
    <x v="1"/>
    <x v="1"/>
    <n v="2015"/>
    <x v="8"/>
    <x v="8"/>
    <x v="2"/>
    <s v="BOTH"/>
    <s v="Income Statement"/>
    <x v="3"/>
    <s v="22000 · AMEX (LLC)"/>
    <m/>
    <m/>
  </r>
  <r>
    <s v="01/27/2015"/>
    <s v="FEDEX INV 483811797 1-800-622-1147"/>
    <n v="11.3"/>
    <m/>
    <n v="11.3"/>
    <s v="Debit"/>
    <x v="1"/>
    <x v="1"/>
    <x v="1"/>
    <n v="2015"/>
    <x v="8"/>
    <x v="8"/>
    <x v="2"/>
    <s v="BOTH"/>
    <s v="Income Statement"/>
    <x v="3"/>
    <s v="22000 · AMEX (LLC)"/>
    <m/>
    <m/>
  </r>
  <r>
    <s v="01/27/2015"/>
    <s v="FEDEX INV 643848013 1-800-622-1147"/>
    <n v="30.21"/>
    <m/>
    <n v="30.21"/>
    <s v="Debit"/>
    <x v="1"/>
    <x v="1"/>
    <x v="1"/>
    <n v="2015"/>
    <x v="8"/>
    <x v="8"/>
    <x v="2"/>
    <s v="BOTH"/>
    <s v="Income Statement"/>
    <x v="3"/>
    <s v="22000 · AMEX (LLC)"/>
    <m/>
    <m/>
  </r>
  <r>
    <s v="01/27/2015"/>
    <s v="5% OPEN Savings at FedEx"/>
    <n v="-5.92"/>
    <m/>
    <n v="-5.92"/>
    <s v="Credit"/>
    <x v="1"/>
    <x v="1"/>
    <x v="1"/>
    <n v="2015"/>
    <x v="8"/>
    <x v="8"/>
    <x v="2"/>
    <s v="BOTH"/>
    <s v="Income Statement"/>
    <x v="3"/>
    <s v="22000 · AMEX (LLC)"/>
    <m/>
    <m/>
  </r>
  <r>
    <s v="01/27/2015"/>
    <s v="5% OPEN Savings at FedEx"/>
    <n v="-4.53"/>
    <m/>
    <n v="-4.53"/>
    <s v="Credit"/>
    <x v="1"/>
    <x v="1"/>
    <x v="1"/>
    <n v="2015"/>
    <x v="8"/>
    <x v="8"/>
    <x v="2"/>
    <s v="BOTH"/>
    <s v="Income Statement"/>
    <x v="3"/>
    <s v="22000 · AMEX (LLC)"/>
    <m/>
    <m/>
  </r>
  <r>
    <s v="01/27/2015"/>
    <s v="ULINE SHIP SUPPLIES SHIPPING SUP"/>
    <n v="471.32"/>
    <m/>
    <n v="471.32"/>
    <s v="Debit"/>
    <x v="1"/>
    <x v="1"/>
    <x v="1"/>
    <n v="2015"/>
    <x v="21"/>
    <x v="30"/>
    <x v="2"/>
    <s v="BOTH"/>
    <s v="Income Statement"/>
    <x v="3"/>
    <s v="22000 · AMEX (LLC)"/>
    <m/>
    <m/>
  </r>
  <r>
    <s v="01/27/2015"/>
    <s v="ULINE SHIP SUPPLIES SHIPPING SUP"/>
    <n v="297.47000000000003"/>
    <m/>
    <n v="297.47000000000003"/>
    <s v="Debit"/>
    <x v="1"/>
    <x v="1"/>
    <x v="1"/>
    <n v="2015"/>
    <x v="21"/>
    <x v="30"/>
    <x v="2"/>
    <s v="BOTH"/>
    <s v="Income Statement"/>
    <x v="3"/>
    <s v="22000 · AMEX (LLC)"/>
    <m/>
    <m/>
  </r>
  <r>
    <s v="01/28/2015"/>
    <s v="METALOCATOR/FATICA CDENVER CO"/>
    <n v="19"/>
    <m/>
    <n v="19"/>
    <s v="Debit"/>
    <x v="1"/>
    <x v="1"/>
    <x v="1"/>
    <n v="2015"/>
    <x v="14"/>
    <x v="50"/>
    <x v="2"/>
    <s v="BOTH"/>
    <s v="Income Statement"/>
    <x v="3"/>
    <s v="22000 · AMEX (LLC)"/>
    <m/>
    <m/>
  </r>
  <r>
    <s v="01/28/2015"/>
    <s v="BLS*COMO 858-350-7473 CA"/>
    <n v="39"/>
    <m/>
    <n v="39"/>
    <s v="Debit"/>
    <x v="1"/>
    <x v="1"/>
    <x v="1"/>
    <n v="2015"/>
    <x v="32"/>
    <x v="51"/>
    <x v="2"/>
    <s v="BOTH"/>
    <s v="Income Statement"/>
    <x v="3"/>
    <s v="22000 · AMEX (LLC)"/>
    <m/>
    <m/>
  </r>
  <r>
    <s v="01/28/2015"/>
    <s v="OMNITELECOM/LOCAL03 RAMAT GAN"/>
    <n v="16.8"/>
    <m/>
    <n v="16.8"/>
    <s v="Debit"/>
    <x v="1"/>
    <x v="1"/>
    <x v="1"/>
    <n v="2015"/>
    <x v="31"/>
    <x v="49"/>
    <x v="2"/>
    <s v="BOTH"/>
    <s v="Income Statement"/>
    <x v="3"/>
    <s v="22000 · AMEX (LLC)"/>
    <m/>
    <m/>
  </r>
  <r>
    <s v="01/28/2015"/>
    <s v="USPS POSTAGE STAMPS.WASHINGTON DC"/>
    <n v="100"/>
    <m/>
    <n v="100"/>
    <s v="Debit"/>
    <x v="1"/>
    <x v="1"/>
    <x v="1"/>
    <n v="2015"/>
    <x v="8"/>
    <x v="17"/>
    <x v="2"/>
    <s v="BOTH"/>
    <s v="Income Statement"/>
    <x v="3"/>
    <s v="22000 · AMEX (LLC)"/>
    <m/>
    <m/>
  </r>
  <r>
    <s v="01/28/2015"/>
    <s v="GOOGLE *GOOGLE STORAGOOGLE.COM/CH CA"/>
    <n v="1.99"/>
    <m/>
    <n v="1.99"/>
    <s v="Debit"/>
    <x v="1"/>
    <x v="1"/>
    <x v="1"/>
    <n v="2015"/>
    <x v="13"/>
    <x v="23"/>
    <x v="2"/>
    <s v="BOTH"/>
    <s v="Income Statement"/>
    <x v="3"/>
    <s v="22000 · AMEX (LLC)"/>
    <m/>
    <m/>
  </r>
  <r>
    <s v="01/28/2015"/>
    <s v="FEDEX INV 643898715 1-800-622-1147"/>
    <n v="30.21"/>
    <m/>
    <n v="30.21"/>
    <s v="Debit"/>
    <x v="1"/>
    <x v="1"/>
    <x v="1"/>
    <n v="2015"/>
    <x v="8"/>
    <x v="8"/>
    <x v="2"/>
    <s v="BOTH"/>
    <s v="Income Statement"/>
    <x v="3"/>
    <s v="22000 · AMEX (LLC)"/>
    <m/>
    <m/>
  </r>
  <r>
    <s v="01/29/2015"/>
    <s v="GOOGLE *GOOGLE STORAGOOGLE.COM/CH CA"/>
    <n v="1.99"/>
    <m/>
    <n v="1.99"/>
    <s v="Debit"/>
    <x v="1"/>
    <x v="1"/>
    <x v="1"/>
    <n v="2015"/>
    <x v="13"/>
    <x v="23"/>
    <x v="2"/>
    <s v="BOTH"/>
    <s v="Income Statement"/>
    <x v="3"/>
    <s v="22000 · AMEX (LLC)"/>
    <m/>
    <m/>
  </r>
  <r>
    <s v="01/29/2015"/>
    <s v="UPS* 0000001086A4045SHIPPING"/>
    <n v="21.46"/>
    <m/>
    <n v="21.46"/>
    <s v="Debit"/>
    <x v="1"/>
    <x v="1"/>
    <x v="1"/>
    <n v="2015"/>
    <x v="8"/>
    <x v="15"/>
    <x v="2"/>
    <s v="BOTH"/>
    <s v="Income Statement"/>
    <x v="3"/>
    <s v="22000 · AMEX (LLC)"/>
    <m/>
    <m/>
  </r>
  <r>
    <s v="01/29/2015"/>
    <s v="PRINTPLACE.COM 0577 ARLINGTON TX"/>
    <n v="66.88"/>
    <m/>
    <n v="66.88"/>
    <s v="Debit"/>
    <x v="1"/>
    <x v="1"/>
    <x v="1"/>
    <n v="2015"/>
    <x v="33"/>
    <x v="52"/>
    <x v="2"/>
    <s v="BOTH"/>
    <s v="Income Statement"/>
    <x v="3"/>
    <s v="22000 · AMEX (LLC)"/>
    <m/>
    <m/>
  </r>
  <r>
    <s v="01/29/2015"/>
    <s v="PRINTPLACE.COM 0577 ARLINGTON TX"/>
    <n v="5.5"/>
    <m/>
    <n v="5.5"/>
    <s v="Debit"/>
    <x v="1"/>
    <x v="1"/>
    <x v="1"/>
    <n v="2015"/>
    <x v="33"/>
    <x v="52"/>
    <x v="2"/>
    <s v="BOTH"/>
    <s v="Income Statement"/>
    <x v="3"/>
    <s v="22000 · AMEX (LLC)"/>
    <m/>
    <m/>
  </r>
  <r>
    <s v="01/29/2015"/>
    <s v="USPS POSTAGE STAMPS.WASHINGTON DC"/>
    <n v="200"/>
    <m/>
    <n v="200"/>
    <s v="Debit"/>
    <x v="1"/>
    <x v="1"/>
    <x v="1"/>
    <n v="2015"/>
    <x v="8"/>
    <x v="17"/>
    <x v="2"/>
    <s v="BOTH"/>
    <s v="Income Statement"/>
    <x v="3"/>
    <s v="22000 · AMEX (LLC)"/>
    <m/>
    <m/>
  </r>
  <r>
    <s v="01/29/2015"/>
    <s v="BAY &amp; BATH MARKET 00BROOKLYN NY"/>
    <n v="40.1"/>
    <m/>
    <n v="40.1"/>
    <s v="Debit"/>
    <x v="1"/>
    <x v="1"/>
    <x v="1"/>
    <n v="2015"/>
    <x v="9"/>
    <x v="9"/>
    <x v="2"/>
    <s v="BOTH"/>
    <s v="Balance Sheet"/>
    <x v="4"/>
    <s v="22000 · AMEX (LLC)"/>
    <m/>
    <m/>
  </r>
  <r>
    <s v="01/29/2015"/>
    <s v="FEDEX INV 643941280 1-800-622-1147"/>
    <n v="209.83"/>
    <m/>
    <n v="209.83"/>
    <s v="Debit"/>
    <x v="1"/>
    <x v="1"/>
    <x v="1"/>
    <n v="2015"/>
    <x v="8"/>
    <x v="8"/>
    <x v="2"/>
    <s v="BOTH"/>
    <s v="Income Statement"/>
    <x v="3"/>
    <s v="22000 · AMEX (LLC)"/>
    <m/>
    <m/>
  </r>
  <r>
    <s v="01/29/2015"/>
    <s v="5% OPEN Savings at FedEx"/>
    <n v="-1.81"/>
    <m/>
    <n v="-1.81"/>
    <s v="Credit"/>
    <x v="1"/>
    <x v="1"/>
    <x v="1"/>
    <n v="2015"/>
    <x v="8"/>
    <x v="8"/>
    <x v="2"/>
    <s v="BOTH"/>
    <s v="Income Statement"/>
    <x v="3"/>
    <s v="22000 · AMEX (LLC)"/>
    <m/>
    <m/>
  </r>
  <r>
    <s v="01/29/2015"/>
    <s v="5% OPEN Savings at FedEx"/>
    <n v="-1.1399999999999999"/>
    <m/>
    <n v="-1.1399999999999999"/>
    <s v="Credit"/>
    <x v="1"/>
    <x v="1"/>
    <x v="1"/>
    <n v="2015"/>
    <x v="8"/>
    <x v="8"/>
    <x v="2"/>
    <s v="BOTH"/>
    <s v="Income Statement"/>
    <x v="3"/>
    <s v="22000 · AMEX (LLC)"/>
    <m/>
    <m/>
  </r>
  <r>
    <s v="01/29/2015"/>
    <s v="5% OPEN Savings at FedEx"/>
    <n v="-28.66"/>
    <m/>
    <n v="-28.66"/>
    <s v="Credit"/>
    <x v="1"/>
    <x v="1"/>
    <x v="1"/>
    <n v="2015"/>
    <x v="8"/>
    <x v="8"/>
    <x v="2"/>
    <s v="BOTH"/>
    <s v="Income Statement"/>
    <x v="3"/>
    <s v="22000 · AMEX (LLC)"/>
    <m/>
    <m/>
  </r>
  <r>
    <s v="01/29/2015"/>
    <s v="5% OPEN Savings at FedEx"/>
    <n v="-1.51"/>
    <m/>
    <n v="-1.51"/>
    <s v="Credit"/>
    <x v="1"/>
    <x v="1"/>
    <x v="1"/>
    <n v="2015"/>
    <x v="8"/>
    <x v="8"/>
    <x v="2"/>
    <s v="BOTH"/>
    <s v="Income Statement"/>
    <x v="3"/>
    <s v="22000 · AMEX (LLC)"/>
    <m/>
    <m/>
  </r>
  <r>
    <s v="01/29/2015"/>
    <s v="CPA TEXAS TAX 542929AUSTIN TX"/>
    <n v="312.07"/>
    <m/>
    <n v="312.07"/>
    <s v="Debit"/>
    <x v="1"/>
    <x v="1"/>
    <x v="1"/>
    <n v="2015"/>
    <x v="34"/>
    <x v="53"/>
    <x v="7"/>
    <s v="BOTH"/>
    <s v="Income Statement"/>
    <x v="3"/>
    <s v="22000 · AMEX (LLC)"/>
    <m/>
    <m/>
  </r>
  <r>
    <s v="01/29/2015"/>
    <s v="CPA TEXAS TAX 542929AUSTIN TX"/>
    <n v="340.04"/>
    <m/>
    <n v="340.04"/>
    <s v="Debit"/>
    <x v="1"/>
    <x v="1"/>
    <x v="1"/>
    <n v="2015"/>
    <x v="34"/>
    <x v="53"/>
    <x v="7"/>
    <s v="BOTH"/>
    <s v="Income Statement"/>
    <x v="3"/>
    <s v="22000 · AMEX (LLC)"/>
    <m/>
    <m/>
  </r>
  <r>
    <s v="01/30/2015"/>
    <s v="IGENII 2715007028620NEW YORK NY"/>
    <n v="59.99"/>
    <m/>
    <n v="59.99"/>
    <s v="Debit"/>
    <x v="1"/>
    <x v="1"/>
    <x v="1"/>
    <n v="2015"/>
    <x v="35"/>
    <x v="54"/>
    <x v="2"/>
    <s v="BOTH"/>
    <s v="Income Statement"/>
    <x v="3"/>
    <s v="22000 · AMEX (LLC)"/>
    <m/>
    <m/>
  </r>
  <r>
    <s v="01/30/2015"/>
    <s v="INTUIT PAYROLL 888-537-7794 CA"/>
    <n v="38.380000000000003"/>
    <m/>
    <n v="38.380000000000003"/>
    <s v="Debit"/>
    <x v="1"/>
    <x v="1"/>
    <x v="1"/>
    <n v="2015"/>
    <x v="36"/>
    <x v="55"/>
    <x v="2"/>
    <s v="BOTH"/>
    <s v="Income Statement"/>
    <x v="3"/>
    <s v="22000 · AMEX (LLC)"/>
    <m/>
    <m/>
  </r>
  <r>
    <s v="01/30/2015"/>
    <s v="FEDEX INV 643986781 1-800-622-1147"/>
    <n v="57.84"/>
    <m/>
    <n v="57.84"/>
    <s v="Debit"/>
    <x v="1"/>
    <x v="1"/>
    <x v="1"/>
    <n v="2015"/>
    <x v="8"/>
    <x v="8"/>
    <x v="2"/>
    <s v="BOTH"/>
    <s v="Income Statement"/>
    <x v="3"/>
    <s v="22000 · AMEX (LLC)"/>
    <m/>
    <m/>
  </r>
  <r>
    <s v="01/30/2015"/>
    <s v="5% OPEN Savings at FedEx"/>
    <n v="-1.51"/>
    <m/>
    <n v="-1.51"/>
    <s v="Credit"/>
    <x v="1"/>
    <x v="1"/>
    <x v="1"/>
    <n v="2015"/>
    <x v="8"/>
    <x v="8"/>
    <x v="2"/>
    <s v="BOTH"/>
    <s v="Income Statement"/>
    <x v="3"/>
    <s v="22000 · AMEX (LLC)"/>
    <m/>
    <m/>
  </r>
  <r>
    <s v="01/31/2015"/>
    <s v="TARGET T1785 1785 SAN ANTONIO TX"/>
    <n v="89.72"/>
    <m/>
    <n v="89.72"/>
    <s v="Debit"/>
    <x v="1"/>
    <x v="1"/>
    <x v="1"/>
    <n v="2015"/>
    <x v="17"/>
    <x v="20"/>
    <x v="10"/>
    <s v="BOTH"/>
    <s v="Income Statement"/>
    <x v="3"/>
    <s v="22000 · AMEX (LLC)"/>
    <m/>
    <m/>
  </r>
  <r>
    <s v="01/31/2015"/>
    <s v="CHEVRON BANDERA CHEVSAN ANTONIO TX"/>
    <n v="32.86"/>
    <m/>
    <n v="32.86"/>
    <s v="Debit"/>
    <x v="1"/>
    <x v="1"/>
    <x v="1"/>
    <n v="2015"/>
    <x v="17"/>
    <x v="20"/>
    <x v="10"/>
    <s v="BOTH"/>
    <s v="Income Statement"/>
    <x v="3"/>
    <s v="22000 · AMEX (LLC)"/>
    <m/>
    <m/>
  </r>
  <r>
    <s v="01/31/2015"/>
    <s v="FACEBK *5N8LD7AJH2 WWW.FB.ME/ADS CA"/>
    <n v="18.54"/>
    <m/>
    <n v="18.54"/>
    <s v="Debit"/>
    <x v="1"/>
    <x v="1"/>
    <x v="1"/>
    <n v="2015"/>
    <x v="20"/>
    <x v="56"/>
    <x v="2"/>
    <s v="BOTH"/>
    <s v="Income Statement"/>
    <x v="3"/>
    <s v="22000 · AMEX (LLC)"/>
    <m/>
    <m/>
  </r>
  <r>
    <s v="01/31/2015"/>
    <s v="FEDEX INV 484191243 1-800-622-1147"/>
    <n v="173.59"/>
    <m/>
    <n v="173.59"/>
    <s v="Debit"/>
    <x v="1"/>
    <x v="1"/>
    <x v="1"/>
    <n v="2015"/>
    <x v="8"/>
    <x v="8"/>
    <x v="2"/>
    <s v="BOTH"/>
    <s v="Income Statement"/>
    <x v="3"/>
    <s v="22000 · AMEX (LLC)"/>
    <m/>
    <m/>
  </r>
  <r>
    <s v="01/31/2015"/>
    <s v="FEDEX INV 644044199 1-800-622-1147"/>
    <n v="129.65"/>
    <m/>
    <n v="129.65"/>
    <s v="Debit"/>
    <x v="1"/>
    <x v="1"/>
    <x v="1"/>
    <n v="2015"/>
    <x v="8"/>
    <x v="8"/>
    <x v="2"/>
    <s v="BOTH"/>
    <s v="Income Statement"/>
    <x v="3"/>
    <s v="22000 · AMEX (LLC)"/>
    <m/>
    <m/>
  </r>
  <r>
    <s v="01/31/2015"/>
    <s v="ADTSECURITY MYADT.COADT SECURITY SERVI"/>
    <n v="53.89"/>
    <m/>
    <n v="53.89"/>
    <s v="Debit"/>
    <x v="1"/>
    <x v="1"/>
    <x v="1"/>
    <n v="2015"/>
    <x v="23"/>
    <x v="57"/>
    <x v="7"/>
    <s v="BOTH"/>
    <s v="Income Statement"/>
    <x v="3"/>
    <s v="22000 · AMEX (LLC)"/>
    <m/>
    <m/>
  </r>
  <r>
    <s v="01/31/2015"/>
    <s v="5% OPEN Savings at FedEx"/>
    <n v="-10.49"/>
    <m/>
    <n v="-10.49"/>
    <s v="Credit"/>
    <x v="1"/>
    <x v="1"/>
    <x v="1"/>
    <n v="2015"/>
    <x v="8"/>
    <x v="8"/>
    <x v="2"/>
    <s v="BOTH"/>
    <s v="Income Statement"/>
    <x v="3"/>
    <s v="22000 · AMEX (LLC)"/>
    <m/>
    <m/>
  </r>
  <r>
    <s v="02/01/2015"/>
    <s v="NYSC-BROOKLYN BELT BROOKLYN NY"/>
    <n v="57.83"/>
    <m/>
    <n v="57.83"/>
    <s v="Debit"/>
    <x v="1"/>
    <x v="1"/>
    <x v="2"/>
    <n v="2015"/>
    <x v="12"/>
    <x v="13"/>
    <x v="2"/>
    <s v="BOTH"/>
    <s v="Income Statement"/>
    <x v="3"/>
    <s v="22000 · AMEX (LLC)"/>
    <m/>
    <m/>
  </r>
  <r>
    <s v="02/01/2015"/>
    <s v="NYSC-BROOKLYN BELT BROOKLYN NY"/>
    <n v="89.99"/>
    <m/>
    <n v="89.99"/>
    <s v="Debit"/>
    <x v="1"/>
    <x v="1"/>
    <x v="2"/>
    <n v="2015"/>
    <x v="12"/>
    <x v="13"/>
    <x v="2"/>
    <s v="BOTH"/>
    <s v="Income Statement"/>
    <x v="3"/>
    <s v="22000 · AMEX (LLC)"/>
    <m/>
    <m/>
  </r>
  <r>
    <s v="02/01/2015"/>
    <s v="AUDIBLE 888-283-5051 NJ"/>
    <n v="14.95"/>
    <m/>
    <n v="14.95"/>
    <s v="Debit"/>
    <x v="1"/>
    <x v="1"/>
    <x v="2"/>
    <n v="2015"/>
    <x v="9"/>
    <x v="9"/>
    <x v="2"/>
    <s v="BOTH"/>
    <s v="Balance Sheet"/>
    <x v="4"/>
    <s v="22000 · AMEX (LLC)"/>
    <m/>
    <m/>
  </r>
  <r>
    <s v="02/01/2015"/>
    <s v="MATCHPOINT NYC 718-769-0001 NY"/>
    <n v="97.75"/>
    <m/>
    <n v="97.75"/>
    <s v="Debit"/>
    <x v="1"/>
    <x v="1"/>
    <x v="2"/>
    <n v="2015"/>
    <x v="12"/>
    <x v="12"/>
    <x v="8"/>
    <s v="BOTH"/>
    <s v="Income Statement"/>
    <x v="3"/>
    <s v="22000 · AMEX (LLC)"/>
    <m/>
    <m/>
  </r>
  <r>
    <s v="02/01/2015"/>
    <s v="5% OPEN Savings at FedEx"/>
    <n v="-2.89"/>
    <m/>
    <n v="-2.89"/>
    <s v="Credit"/>
    <x v="1"/>
    <x v="1"/>
    <x v="2"/>
    <n v="2015"/>
    <x v="8"/>
    <x v="8"/>
    <x v="2"/>
    <s v="BOTH"/>
    <s v="Income Statement"/>
    <x v="3"/>
    <s v="22000 · AMEX (LLC)"/>
    <m/>
    <m/>
  </r>
  <r>
    <s v="02/02/2015"/>
    <s v="DOMINO'S 6705 000006SAN ANTONIO TX"/>
    <n v="16.14"/>
    <m/>
    <n v="16.14"/>
    <s v="Debit"/>
    <x v="1"/>
    <x v="1"/>
    <x v="2"/>
    <n v="2015"/>
    <x v="17"/>
    <x v="20"/>
    <x v="10"/>
    <s v="BOTH"/>
    <s v="Income Statement"/>
    <x v="3"/>
    <s v="22000 · AMEX (LLC)"/>
    <m/>
    <m/>
  </r>
  <r>
    <s v="02/02/2015"/>
    <s v="CALENDAR WIZ LLC 882HAMPTON NH"/>
    <n v="8"/>
    <m/>
    <n v="8"/>
    <s v="Debit"/>
    <x v="1"/>
    <x v="1"/>
    <x v="2"/>
    <n v="2015"/>
    <x v="14"/>
    <x v="16"/>
    <x v="2"/>
    <s v="BOTH"/>
    <s v="Income Statement"/>
    <x v="3"/>
    <s v="22000 · AMEX (LLC)"/>
    <m/>
    <m/>
  </r>
  <r>
    <s v="02/02/2015"/>
    <s v="VOC*ICONTACTEMAIL MK877-968-3996 MD"/>
    <n v="130.54"/>
    <m/>
    <n v="130.54"/>
    <s v="Debit"/>
    <x v="1"/>
    <x v="1"/>
    <x v="2"/>
    <n v="2015"/>
    <x v="15"/>
    <x v="18"/>
    <x v="8"/>
    <s v="BOTH"/>
    <s v="Income Statement"/>
    <x v="3"/>
    <s v="22000 · AMEX (LLC)"/>
    <m/>
    <m/>
  </r>
  <r>
    <s v="02/02/2015"/>
    <s v="ESH*TECHPROTECT PREM844-400-0452 GA"/>
    <n v="11.9"/>
    <m/>
    <n v="11.9"/>
    <s v="Debit"/>
    <x v="1"/>
    <x v="1"/>
    <x v="2"/>
    <n v="2015"/>
    <x v="16"/>
    <x v="21"/>
    <x v="7"/>
    <s v="BOTH"/>
    <s v="Income Statement"/>
    <x v="3"/>
    <s v="22000 · AMEX (LLC)"/>
    <m/>
    <m/>
  </r>
  <r>
    <s v="02/02/2015"/>
    <s v="FEDEX INV 484431923 1-800-622-1147"/>
    <n v="427.75"/>
    <m/>
    <n v="427.75"/>
    <s v="Debit"/>
    <x v="1"/>
    <x v="1"/>
    <x v="2"/>
    <n v="2015"/>
    <x v="8"/>
    <x v="8"/>
    <x v="2"/>
    <s v="BOTH"/>
    <s v="Income Statement"/>
    <x v="3"/>
    <s v="22000 · AMEX (LLC)"/>
    <m/>
    <m/>
  </r>
  <r>
    <s v="02/02/2015"/>
    <s v="FEDEX INV 484424851 1-800-622-1147"/>
    <n v="11.3"/>
    <m/>
    <n v="11.3"/>
    <s v="Debit"/>
    <x v="1"/>
    <x v="1"/>
    <x v="2"/>
    <n v="2015"/>
    <x v="8"/>
    <x v="8"/>
    <x v="2"/>
    <s v="BOTH"/>
    <s v="Income Statement"/>
    <x v="3"/>
    <s v="22000 · AMEX (LLC)"/>
    <m/>
    <m/>
  </r>
  <r>
    <s v="02/02/2015"/>
    <s v="5% OPEN Savings at FedEx"/>
    <n v="-8.68"/>
    <m/>
    <n v="-8.68"/>
    <s v="Credit"/>
    <x v="1"/>
    <x v="1"/>
    <x v="2"/>
    <n v="2015"/>
    <x v="8"/>
    <x v="8"/>
    <x v="2"/>
    <s v="BOTH"/>
    <s v="Income Statement"/>
    <x v="3"/>
    <s v="22000 · AMEX (LLC)"/>
    <m/>
    <m/>
  </r>
  <r>
    <s v="02/02/2015"/>
    <s v="5% OPEN Savings at FedEx"/>
    <n v="-6.48"/>
    <m/>
    <n v="-6.48"/>
    <s v="Credit"/>
    <x v="1"/>
    <x v="1"/>
    <x v="2"/>
    <n v="2015"/>
    <x v="8"/>
    <x v="8"/>
    <x v="2"/>
    <s v="BOTH"/>
    <s v="Income Statement"/>
    <x v="3"/>
    <s v="22000 · AMEX (LLC)"/>
    <m/>
    <m/>
  </r>
  <r>
    <s v="02/02/2015"/>
    <s v="CORNER STORE 1011 00SAN ANTONIO TX"/>
    <n v="17.97"/>
    <m/>
    <n v="17.97"/>
    <s v="Debit"/>
    <x v="1"/>
    <x v="1"/>
    <x v="2"/>
    <n v="2015"/>
    <x v="10"/>
    <x v="10"/>
    <x v="7"/>
    <s v="BOTH"/>
    <s v="Income Statement"/>
    <x v="3"/>
    <s v="22000 · AMEX (LLC)"/>
    <m/>
    <m/>
  </r>
  <r>
    <s v="02/02/2015"/>
    <s v="BEST SHOT PET PRODUCLEXINGTON KY"/>
    <n v="6.35"/>
    <m/>
    <n v="6.35"/>
    <s v="Debit"/>
    <x v="1"/>
    <x v="1"/>
    <x v="2"/>
    <n v="2015"/>
    <x v="18"/>
    <x v="25"/>
    <x v="2"/>
    <s v="BOTH"/>
    <s v="Balance Sheet"/>
    <x v="3"/>
    <s v="22000 · AMEX (LLC)"/>
    <m/>
    <m/>
  </r>
  <r>
    <s v="02/02/2015"/>
    <s v="DISCOUNTLAS 2105230641 TX"/>
    <n v="20"/>
    <m/>
    <n v="20"/>
    <s v="Debit"/>
    <x v="1"/>
    <x v="1"/>
    <x v="2"/>
    <n v="2015"/>
    <x v="33"/>
    <x v="58"/>
    <x v="2"/>
    <s v="BOTH"/>
    <s v="Income Statement"/>
    <x v="3"/>
    <s v="22000 · AMEX (LLC)"/>
    <m/>
    <m/>
  </r>
  <r>
    <s v="02/02/2015"/>
    <s v="DISCOUNTLAS 2105230641 TX"/>
    <n v="96.35"/>
    <m/>
    <n v="96.35"/>
    <s v="Debit"/>
    <x v="1"/>
    <x v="1"/>
    <x v="2"/>
    <n v="2015"/>
    <x v="33"/>
    <x v="58"/>
    <x v="2"/>
    <s v="BOTH"/>
    <s v="Income Statement"/>
    <x v="3"/>
    <s v="22000 · AMEX (LLC)"/>
    <m/>
    <m/>
  </r>
  <r>
    <s v="02/02/2015"/>
    <s v="EBAY PAYPAL GIVING FWASHINGTON DC"/>
    <n v="9.7100000000000009"/>
    <m/>
    <n v="9.7100000000000009"/>
    <s v="Debit"/>
    <x v="1"/>
    <x v="1"/>
    <x v="2"/>
    <n v="2015"/>
    <x v="30"/>
    <x v="48"/>
    <x v="2"/>
    <s v="BOTH"/>
    <s v="Income Statement"/>
    <x v="3"/>
    <s v="22000 · AMEX (LLC)"/>
    <m/>
    <m/>
  </r>
  <r>
    <s v="02/03/2015"/>
    <s v="VERIZONWRLS*WALCCRVE8009220204"/>
    <n v="253.09"/>
    <m/>
    <n v="253.09"/>
    <s v="Debit"/>
    <x v="1"/>
    <x v="1"/>
    <x v="2"/>
    <n v="2015"/>
    <x v="16"/>
    <x v="38"/>
    <x v="7"/>
    <s v="BOTH"/>
    <s v="Income Statement"/>
    <x v="3"/>
    <s v="22000 · AMEX (LLC)"/>
    <m/>
    <m/>
  </r>
  <r>
    <s v="02/03/2015"/>
    <s v="USPS POSTAGE STAMPS.WASHINGTON DC"/>
    <n v="200"/>
    <m/>
    <n v="200"/>
    <s v="Debit"/>
    <x v="1"/>
    <x v="1"/>
    <x v="2"/>
    <n v="2015"/>
    <x v="8"/>
    <x v="17"/>
    <x v="2"/>
    <s v="BOTH"/>
    <s v="Income Statement"/>
    <x v="3"/>
    <s v="22000 · AMEX (LLC)"/>
    <m/>
    <m/>
  </r>
  <r>
    <s v="02/03/2015"/>
    <s v="AT&amp;T*BILL PAYMENT 95DALLAS TX"/>
    <n v="180.46"/>
    <m/>
    <n v="180.46"/>
    <s v="Debit"/>
    <x v="1"/>
    <x v="1"/>
    <x v="2"/>
    <n v="2015"/>
    <x v="16"/>
    <x v="19"/>
    <x v="8"/>
    <s v="BOTH"/>
    <s v="Income Statement"/>
    <x v="3"/>
    <s v="22000 · AMEX (LLC)"/>
    <m/>
    <m/>
  </r>
  <r>
    <s v="02/03/2015"/>
    <s v="FEDEX PYMT 93261658 1-800-622-1147"/>
    <n v="8.5500000000000007"/>
    <m/>
    <n v="8.5500000000000007"/>
    <s v="Debit"/>
    <x v="1"/>
    <x v="1"/>
    <x v="2"/>
    <n v="2015"/>
    <x v="8"/>
    <x v="8"/>
    <x v="2"/>
    <s v="BOTH"/>
    <s v="Income Statement"/>
    <x v="3"/>
    <s v="22000 · AMEX (LLC)"/>
    <m/>
    <m/>
  </r>
  <r>
    <s v="02/03/2015"/>
    <s v="FEDEX INV 644104957 1-800-622-1147"/>
    <n v="57.06"/>
    <m/>
    <n v="57.06"/>
    <s v="Debit"/>
    <x v="1"/>
    <x v="1"/>
    <x v="2"/>
    <n v="2015"/>
    <x v="8"/>
    <x v="8"/>
    <x v="2"/>
    <s v="BOTH"/>
    <s v="Income Statement"/>
    <x v="3"/>
    <s v="22000 · AMEX (LLC)"/>
    <m/>
    <m/>
  </r>
  <r>
    <s v="02/04/2015"/>
    <s v="GOOGLE*SVCSAPPSELEMEMountain View"/>
    <n v="5"/>
    <m/>
    <n v="5"/>
    <s v="Debit"/>
    <x v="1"/>
    <x v="1"/>
    <x v="2"/>
    <n v="2015"/>
    <x v="13"/>
    <x v="23"/>
    <x v="2"/>
    <s v="BOTH"/>
    <s v="Income Statement"/>
    <x v="3"/>
    <s v="22000 · AMEX (LLC)"/>
    <m/>
    <m/>
  </r>
  <r>
    <s v="02/04/2015"/>
    <s v="5% OPEN Savings at FedEx"/>
    <n v="-21.39"/>
    <m/>
    <n v="-21.39"/>
    <s v="Credit"/>
    <x v="1"/>
    <x v="1"/>
    <x v="2"/>
    <n v="2015"/>
    <x v="8"/>
    <x v="8"/>
    <x v="2"/>
    <s v="BOTH"/>
    <s v="Income Statement"/>
    <x v="3"/>
    <s v="22000 · AMEX (LLC)"/>
    <m/>
    <m/>
  </r>
  <r>
    <s v="02/04/2015"/>
    <s v="5% OPEN Savings at FedEx"/>
    <n v="-2.85"/>
    <m/>
    <n v="-2.85"/>
    <s v="Credit"/>
    <x v="1"/>
    <x v="1"/>
    <x v="2"/>
    <n v="2015"/>
    <x v="8"/>
    <x v="8"/>
    <x v="2"/>
    <s v="BOTH"/>
    <s v="Income Statement"/>
    <x v="3"/>
    <s v="22000 · AMEX (LLC)"/>
    <m/>
    <m/>
  </r>
  <r>
    <s v="02/05/2015"/>
    <s v="COUNTY WIDE 20100100210-7329772 TX"/>
    <n v="69.569999999999993"/>
    <m/>
    <n v="69.569999999999993"/>
    <s v="Debit"/>
    <x v="1"/>
    <x v="1"/>
    <x v="2"/>
    <n v="2015"/>
    <x v="17"/>
    <x v="20"/>
    <x v="10"/>
    <s v="BOTH"/>
    <s v="Income Statement"/>
    <x v="3"/>
    <s v="22000 · AMEX (LLC)"/>
    <m/>
    <m/>
  </r>
  <r>
    <s v="02/05/2015"/>
    <s v="ZOHO CORPORATION ZOHPLEASANTON CA"/>
    <n v="15"/>
    <m/>
    <n v="15"/>
    <s v="Debit"/>
    <x v="1"/>
    <x v="1"/>
    <x v="2"/>
    <n v="2015"/>
    <x v="14"/>
    <x v="24"/>
    <x v="2"/>
    <s v="BOTH"/>
    <s v="Income Statement"/>
    <x v="3"/>
    <s v="22000 · AMEX (LLC)"/>
    <m/>
    <m/>
  </r>
  <r>
    <s v="02/05/2015"/>
    <s v="UPS* 0000001086A4055SHIPPING"/>
    <n v="11.82"/>
    <m/>
    <n v="11.82"/>
    <s v="Debit"/>
    <x v="1"/>
    <x v="1"/>
    <x v="2"/>
    <n v="2015"/>
    <x v="8"/>
    <x v="15"/>
    <x v="2"/>
    <s v="BOTH"/>
    <s v="Income Statement"/>
    <x v="3"/>
    <s v="22000 · AMEX (LLC)"/>
    <m/>
    <m/>
  </r>
  <r>
    <s v="02/05/2015"/>
    <s v="USPS POSTAGE STAMPS.WASHINGTON DC"/>
    <n v="100"/>
    <m/>
    <n v="100"/>
    <s v="Debit"/>
    <x v="1"/>
    <x v="1"/>
    <x v="2"/>
    <n v="2015"/>
    <x v="8"/>
    <x v="17"/>
    <x v="2"/>
    <s v="BOTH"/>
    <s v="Income Statement"/>
    <x v="3"/>
    <s v="22000 · AMEX (LLC)"/>
    <m/>
    <m/>
  </r>
  <r>
    <s v="02/05/2015"/>
    <s v="EXXONMOBIL 9749 BROOKLYN NY"/>
    <n v="55.02"/>
    <m/>
    <n v="55.02"/>
    <s v="Debit"/>
    <x v="1"/>
    <x v="1"/>
    <x v="2"/>
    <n v="2015"/>
    <x v="9"/>
    <x v="9"/>
    <x v="2"/>
    <s v="BOTH"/>
    <s v="Balance Sheet"/>
    <x v="4"/>
    <s v="22000 · AMEX (LLC)"/>
    <m/>
    <m/>
  </r>
  <r>
    <s v="02/05/2015"/>
    <s v="Starbucks #06574 SanSan Antonio TX"/>
    <n v="3.73"/>
    <m/>
    <n v="3.73"/>
    <s v="Debit"/>
    <x v="1"/>
    <x v="1"/>
    <x v="2"/>
    <n v="2015"/>
    <x v="10"/>
    <x v="10"/>
    <x v="7"/>
    <s v="BOTH"/>
    <s v="Income Statement"/>
    <x v="3"/>
    <s v="22000 · AMEX (LLC)"/>
    <m/>
    <m/>
  </r>
  <r>
    <s v="02/05/2015"/>
    <s v="FEDEX INV 644204106 1-800-622-1147"/>
    <n v="29.92"/>
    <m/>
    <n v="29.92"/>
    <s v="Debit"/>
    <x v="1"/>
    <x v="1"/>
    <x v="2"/>
    <n v="2015"/>
    <x v="8"/>
    <x v="8"/>
    <x v="2"/>
    <s v="BOTH"/>
    <s v="Income Statement"/>
    <x v="3"/>
    <s v="22000 · AMEX (LLC)"/>
    <m/>
    <m/>
  </r>
  <r>
    <s v="02/05/2015"/>
    <s v="THE HOME DEPOT 581 SAN ANTONIO TX"/>
    <n v="17.149999999999999"/>
    <m/>
    <n v="17.149999999999999"/>
    <s v="Debit"/>
    <x v="1"/>
    <x v="1"/>
    <x v="2"/>
    <n v="2015"/>
    <x v="10"/>
    <x v="10"/>
    <x v="7"/>
    <s v="BOTH"/>
    <s v="Income Statement"/>
    <x v="3"/>
    <s v="22000 · AMEX (LLC)"/>
    <m/>
    <m/>
  </r>
  <r>
    <s v="02/06/2015"/>
    <s v="AT&amp;T BILL PAYMENT 800-288-2020 TX"/>
    <n v="64.150000000000006"/>
    <m/>
    <n v="64.150000000000006"/>
    <s v="Debit"/>
    <x v="1"/>
    <x v="1"/>
    <x v="2"/>
    <n v="2015"/>
    <x v="19"/>
    <x v="19"/>
    <x v="2"/>
    <s v="BOTH"/>
    <s v="Income Statement"/>
    <x v="3"/>
    <s v="22000 · AMEX (LLC)"/>
    <m/>
    <m/>
  </r>
  <r>
    <s v="02/06/2015"/>
    <s v="USPS POSTAGE STAMPS.WASHINGTON DC"/>
    <n v="100"/>
    <m/>
    <n v="100"/>
    <s v="Debit"/>
    <x v="1"/>
    <x v="1"/>
    <x v="2"/>
    <n v="2015"/>
    <x v="8"/>
    <x v="17"/>
    <x v="2"/>
    <s v="BOTH"/>
    <s v="Income Statement"/>
    <x v="3"/>
    <s v="22000 · AMEX (LLC)"/>
    <m/>
    <m/>
  </r>
  <r>
    <s v="02/06/2015"/>
    <s v="NYCFINANCECONVENIENCNEW YORK NY"/>
    <n v="5.62"/>
    <m/>
    <n v="5.62"/>
    <s v="Debit"/>
    <x v="1"/>
    <x v="1"/>
    <x v="2"/>
    <n v="2015"/>
    <x v="9"/>
    <x v="9"/>
    <x v="2"/>
    <s v="BOTH"/>
    <s v="Balance Sheet"/>
    <x v="4"/>
    <s v="22000 · AMEX (LLC)"/>
    <m/>
    <m/>
  </r>
  <r>
    <s v="02/06/2015"/>
    <s v="DOF PARKINGANDCAMERANEW YORK NY"/>
    <n v="225.6"/>
    <m/>
    <n v="225.6"/>
    <s v="Debit"/>
    <x v="1"/>
    <x v="1"/>
    <x v="2"/>
    <n v="2015"/>
    <x v="9"/>
    <x v="9"/>
    <x v="2"/>
    <s v="BOTH"/>
    <s v="Balance Sheet"/>
    <x v="4"/>
    <s v="22000 · AMEX (LLC)"/>
    <m/>
    <m/>
  </r>
  <r>
    <s v="02/06/2015"/>
    <s v="5% OPEN Savings at FedEx"/>
    <n v="-1.5"/>
    <m/>
    <n v="-1.5"/>
    <s v="Credit"/>
    <x v="1"/>
    <x v="1"/>
    <x v="2"/>
    <n v="2015"/>
    <x v="8"/>
    <x v="8"/>
    <x v="2"/>
    <s v="BOTH"/>
    <s v="Income Statement"/>
    <x v="3"/>
    <s v="22000 · AMEX (LLC)"/>
    <m/>
    <m/>
  </r>
  <r>
    <s v="02/06/2015"/>
    <s v="4 TELL INC 00-080193STEVENSON WA"/>
    <n v="49"/>
    <m/>
    <n v="49"/>
    <s v="Debit"/>
    <x v="1"/>
    <x v="1"/>
    <x v="2"/>
    <n v="2015"/>
    <x v="13"/>
    <x v="26"/>
    <x v="2"/>
    <s v="BOTH"/>
    <s v="Income Statement"/>
    <x v="3"/>
    <s v="22000 · AMEX (LLC)"/>
    <m/>
    <m/>
  </r>
  <r>
    <s v="02/07/2015"/>
    <s v="FEDEX INV 644303893 1-800-622-1147"/>
    <n v="29.92"/>
    <m/>
    <n v="29.92"/>
    <s v="Debit"/>
    <x v="1"/>
    <x v="1"/>
    <x v="2"/>
    <n v="2015"/>
    <x v="8"/>
    <x v="8"/>
    <x v="2"/>
    <s v="BOTH"/>
    <s v="Income Statement"/>
    <x v="3"/>
    <s v="22000 · AMEX (LLC)"/>
    <m/>
    <m/>
  </r>
  <r>
    <s v="02/07/2015"/>
    <s v="THE HOME DEPOT 581 SAN ANTONIO TX"/>
    <n v="30.28"/>
    <m/>
    <n v="30.28"/>
    <s v="Debit"/>
    <x v="1"/>
    <x v="1"/>
    <x v="2"/>
    <n v="2015"/>
    <x v="10"/>
    <x v="10"/>
    <x v="7"/>
    <s v="BOTH"/>
    <s v="Income Statement"/>
    <x v="3"/>
    <s v="22000 · AMEX (LLC)"/>
    <m/>
    <m/>
  </r>
  <r>
    <s v="02/08/2015"/>
    <s v="FEDEX INV 484810500 1-800-622-1147"/>
    <n v="22.77"/>
    <m/>
    <n v="22.77"/>
    <s v="Debit"/>
    <x v="1"/>
    <x v="1"/>
    <x v="2"/>
    <n v="2015"/>
    <x v="8"/>
    <x v="8"/>
    <x v="2"/>
    <s v="BOTH"/>
    <s v="Income Statement"/>
    <x v="3"/>
    <s v="22000 · AMEX (LLC)"/>
    <m/>
    <m/>
  </r>
  <r>
    <s v="02/08/2015"/>
    <s v="SPOTIFY USA 539008819010 SE"/>
    <n v="9.99"/>
    <m/>
    <n v="9.99"/>
    <s v="Debit"/>
    <x v="1"/>
    <x v="1"/>
    <x v="2"/>
    <n v="2015"/>
    <x v="10"/>
    <x v="10"/>
    <x v="7"/>
    <s v="BOTH"/>
    <s v="Income Statement"/>
    <x v="3"/>
    <s v="22000 · AMEX (LLC)"/>
    <m/>
    <m/>
  </r>
  <r>
    <s v="02/08/2015"/>
    <s v="TIME WARNER CABLE 888-TWCABLE TX"/>
    <n v="132.63"/>
    <m/>
    <n v="132.63"/>
    <s v="Debit"/>
    <x v="1"/>
    <x v="1"/>
    <x v="2"/>
    <n v="2015"/>
    <x v="19"/>
    <x v="28"/>
    <x v="7"/>
    <s v="BOTH"/>
    <s v="Income Statement"/>
    <x v="3"/>
    <s v="22000 · AMEX (LLC)"/>
    <m/>
    <m/>
  </r>
  <r>
    <s v="02/08/2015"/>
    <s v="AUDIBLE US 888-283-5051 NJ"/>
    <n v="3.49"/>
    <m/>
    <n v="3.49"/>
    <s v="Debit"/>
    <x v="1"/>
    <x v="1"/>
    <x v="2"/>
    <n v="2015"/>
    <x v="9"/>
    <x v="9"/>
    <x v="2"/>
    <s v="BOTH"/>
    <s v="Balance Sheet"/>
    <x v="3"/>
    <s v="22000 · AMEX (LLC)"/>
    <m/>
    <m/>
  </r>
  <r>
    <s v="02/09/2015"/>
    <s v="TIME WARNER ENTRMT 718-358-0900 NY"/>
    <n v="433.85"/>
    <m/>
    <n v="433.85"/>
    <s v="Debit"/>
    <x v="1"/>
    <x v="1"/>
    <x v="2"/>
    <n v="2015"/>
    <x v="19"/>
    <x v="28"/>
    <x v="11"/>
    <s v="BOTH"/>
    <s v="Income Statement"/>
    <x v="3"/>
    <s v="22000 · AMEX (LLC)"/>
    <m/>
    <m/>
  </r>
  <r>
    <s v="02/09/2015"/>
    <s v="USPS POSTAGE STAMPS.WASHINGTON DC"/>
    <n v="100"/>
    <m/>
    <n v="100"/>
    <s v="Debit"/>
    <x v="1"/>
    <x v="1"/>
    <x v="2"/>
    <n v="2015"/>
    <x v="8"/>
    <x v="17"/>
    <x v="2"/>
    <s v="BOTH"/>
    <s v="Income Statement"/>
    <x v="3"/>
    <s v="22000 · AMEX (LLC)"/>
    <m/>
    <m/>
  </r>
  <r>
    <s v="02/09/2015"/>
    <s v="PETCO 3711 537112BROOKLYN NY"/>
    <n v="89.79"/>
    <m/>
    <n v="89.79"/>
    <s v="Debit"/>
    <x v="1"/>
    <x v="1"/>
    <x v="2"/>
    <n v="2015"/>
    <x v="9"/>
    <x v="9"/>
    <x v="2"/>
    <s v="BOTH"/>
    <s v="Balance Sheet"/>
    <x v="4"/>
    <s v="22000 · AMEX (LLC)"/>
    <m/>
    <m/>
  </r>
  <r>
    <s v="02/09/2015"/>
    <s v="FEDEX INV 485039153 1-800-622-1147"/>
    <n v="11.3"/>
    <m/>
    <n v="11.3"/>
    <s v="Debit"/>
    <x v="1"/>
    <x v="1"/>
    <x v="2"/>
    <n v="2015"/>
    <x v="8"/>
    <x v="8"/>
    <x v="2"/>
    <s v="BOTH"/>
    <s v="Income Statement"/>
    <x v="3"/>
    <s v="22000 · AMEX (LLC)"/>
    <m/>
    <m/>
  </r>
  <r>
    <s v="02/09/2015"/>
    <s v="FEDEX INV 485046310 1-800-622-1147"/>
    <n v="406.43"/>
    <m/>
    <n v="406.43"/>
    <s v="Debit"/>
    <x v="1"/>
    <x v="1"/>
    <x v="2"/>
    <n v="2015"/>
    <x v="8"/>
    <x v="8"/>
    <x v="2"/>
    <s v="BOTH"/>
    <s v="Income Statement"/>
    <x v="3"/>
    <s v="22000 · AMEX (LLC)"/>
    <m/>
    <m/>
  </r>
  <r>
    <s v="02/09/2015"/>
    <s v="AUTO 800-841-3000 DC"/>
    <n v="134.44"/>
    <m/>
    <n v="134.44"/>
    <s v="Debit"/>
    <x v="1"/>
    <x v="1"/>
    <x v="2"/>
    <n v="2015"/>
    <x v="10"/>
    <x v="10"/>
    <x v="7"/>
    <s v="BOTH"/>
    <s v="Income Statement"/>
    <x v="3"/>
    <s v="22000 · AMEX (LLC)"/>
    <m/>
    <m/>
  </r>
  <r>
    <s v="02/09/2015"/>
    <s v="5% OPEN Savings at FedEx"/>
    <n v="-1.5"/>
    <m/>
    <n v="-1.5"/>
    <s v="Credit"/>
    <x v="1"/>
    <x v="1"/>
    <x v="2"/>
    <n v="2015"/>
    <x v="8"/>
    <x v="8"/>
    <x v="2"/>
    <s v="BOTH"/>
    <s v="Income Statement"/>
    <x v="3"/>
    <s v="22000 · AMEX (LLC)"/>
    <m/>
    <m/>
  </r>
  <r>
    <s v="02/09/2015"/>
    <s v="PETS BARN 6500000073SAN ANTONIO TX"/>
    <n v="64.94"/>
    <m/>
    <n v="64.94"/>
    <s v="Debit"/>
    <x v="1"/>
    <x v="1"/>
    <x v="2"/>
    <n v="2015"/>
    <x v="17"/>
    <x v="20"/>
    <x v="10"/>
    <s v="BOTH"/>
    <s v="Income Statement"/>
    <x v="3"/>
    <s v="22000 · AMEX (LLC)"/>
    <m/>
    <m/>
  </r>
  <r>
    <s v="02/09/2015"/>
    <s v="EBAY PAYPAL GIVING FWASHINGTON DC"/>
    <n v="4.8600000000000003"/>
    <m/>
    <n v="4.8600000000000003"/>
    <s v="Debit"/>
    <x v="1"/>
    <x v="1"/>
    <x v="2"/>
    <n v="2015"/>
    <x v="30"/>
    <x v="48"/>
    <x v="2"/>
    <s v="BOTH"/>
    <s v="Income Statement"/>
    <x v="3"/>
    <s v="22000 · AMEX (LLC)"/>
    <m/>
    <m/>
  </r>
  <r>
    <s v="02/10/2015"/>
    <s v="MOJO SELLING SOLUTIOLITTLETON NH"/>
    <n v="198"/>
    <m/>
    <n v="198"/>
    <s v="Debit"/>
    <x v="1"/>
    <x v="1"/>
    <x v="2"/>
    <n v="2015"/>
    <x v="9"/>
    <x v="9"/>
    <x v="2"/>
    <s v="BOTH"/>
    <s v="Balance Sheet"/>
    <x v="4"/>
    <s v="22000 · AMEX (LLC)"/>
    <m/>
    <m/>
  </r>
  <r>
    <s v="02/10/2015"/>
    <s v="USPS POSTAGE STAMPS.WASHINGTON DC"/>
    <n v="200"/>
    <m/>
    <n v="200"/>
    <s v="Debit"/>
    <x v="1"/>
    <x v="1"/>
    <x v="2"/>
    <n v="2015"/>
    <x v="8"/>
    <x v="17"/>
    <x v="2"/>
    <s v="BOTH"/>
    <s v="Income Statement"/>
    <x v="3"/>
    <s v="22000 · AMEX (LLC)"/>
    <m/>
    <m/>
  </r>
  <r>
    <s v="02/10/2015"/>
    <s v="EXPERIAN *CREDITR866-506-7894 CA"/>
    <n v="32.61"/>
    <m/>
    <n v="32.61"/>
    <s v="Debit"/>
    <x v="1"/>
    <x v="1"/>
    <x v="2"/>
    <n v="2015"/>
    <x v="22"/>
    <x v="32"/>
    <x v="2"/>
    <s v="BOTH"/>
    <s v="Income Statement"/>
    <x v="3"/>
    <s v="22000 · AMEX (LLC)"/>
    <m/>
    <m/>
  </r>
  <r>
    <s v="02/10/2015"/>
    <s v="FEDEX INV 644366327 1-800-622-1147"/>
    <n v="80.27"/>
    <m/>
    <n v="80.27"/>
    <s v="Debit"/>
    <x v="1"/>
    <x v="1"/>
    <x v="2"/>
    <n v="2015"/>
    <x v="8"/>
    <x v="8"/>
    <x v="2"/>
    <s v="BOTH"/>
    <s v="Income Statement"/>
    <x v="3"/>
    <s v="22000 · AMEX (LLC)"/>
    <m/>
    <m/>
  </r>
  <r>
    <s v="02/10/2015"/>
    <s v="FEDEX INV 644366326 1-800-622-1147"/>
    <n v="227.88"/>
    <m/>
    <n v="227.88"/>
    <s v="Debit"/>
    <x v="1"/>
    <x v="1"/>
    <x v="2"/>
    <n v="2015"/>
    <x v="8"/>
    <x v="8"/>
    <x v="2"/>
    <s v="BOTH"/>
    <s v="Income Statement"/>
    <x v="3"/>
    <s v="22000 · AMEX (LLC)"/>
    <m/>
    <m/>
  </r>
  <r>
    <s v="02/10/2015"/>
    <s v="FEDEX INV 485131776 1-800-622-1147"/>
    <n v="58.19"/>
    <m/>
    <n v="58.19"/>
    <s v="Debit"/>
    <x v="1"/>
    <x v="1"/>
    <x v="2"/>
    <n v="2015"/>
    <x v="8"/>
    <x v="8"/>
    <x v="2"/>
    <s v="BOTH"/>
    <s v="Income Statement"/>
    <x v="3"/>
    <s v="22000 · AMEX (LLC)"/>
    <m/>
    <m/>
  </r>
  <r>
    <s v="02/10/2015"/>
    <s v="5% OPEN Savings at FedEx"/>
    <n v="-1.1399999999999999"/>
    <m/>
    <n v="-1.1399999999999999"/>
    <s v="Credit"/>
    <x v="1"/>
    <x v="1"/>
    <x v="2"/>
    <n v="2015"/>
    <x v="8"/>
    <x v="8"/>
    <x v="2"/>
    <s v="BOTH"/>
    <s v="Income Statement"/>
    <x v="3"/>
    <s v="22000 · AMEX (LLC)"/>
    <m/>
    <m/>
  </r>
  <r>
    <s v="02/10/2015"/>
    <s v="CORNER STORE 0932 00LEON VALLEY TX"/>
    <n v="20.46"/>
    <m/>
    <n v="20.46"/>
    <s v="Debit"/>
    <x v="1"/>
    <x v="1"/>
    <x v="2"/>
    <n v="2015"/>
    <x v="10"/>
    <x v="10"/>
    <x v="7"/>
    <s v="BOTH"/>
    <s v="Income Statement"/>
    <x v="3"/>
    <s v="22000 · AMEX (LLC)"/>
    <m/>
    <m/>
  </r>
  <r>
    <s v="02/11/2015"/>
    <s v="ADOBE SYSTEMS, INC. 800-833-6687 CA"/>
    <n v="23.39"/>
    <m/>
    <n v="23.39"/>
    <s v="Debit"/>
    <x v="1"/>
    <x v="1"/>
    <x v="2"/>
    <n v="2015"/>
    <x v="14"/>
    <x v="59"/>
    <x v="2"/>
    <s v="BOTH"/>
    <s v="Income Statement"/>
    <x v="3"/>
    <s v="22000 · AMEX (LLC)"/>
    <m/>
    <m/>
  </r>
  <r>
    <s v="02/11/2015"/>
    <s v="EXXONMOBIL 9749 BROOKLYN NY"/>
    <n v="13"/>
    <m/>
    <n v="13"/>
    <s v="Debit"/>
    <x v="1"/>
    <x v="1"/>
    <x v="2"/>
    <n v="2015"/>
    <x v="9"/>
    <x v="9"/>
    <x v="2"/>
    <s v="BOTH"/>
    <s v="Balance Sheet"/>
    <x v="4"/>
    <s v="22000 · AMEX (LLC)"/>
    <m/>
    <m/>
  </r>
  <r>
    <s v="02/11/2015"/>
    <s v="EXXONMOBIL NEW YORK NY"/>
    <n v="84.2"/>
    <m/>
    <n v="84.2"/>
    <s v="Debit"/>
    <x v="1"/>
    <x v="1"/>
    <x v="2"/>
    <n v="2015"/>
    <x v="9"/>
    <x v="9"/>
    <x v="2"/>
    <s v="BOTH"/>
    <s v="Balance Sheet"/>
    <x v="4"/>
    <s v="22000 · AMEX (LLC)"/>
    <m/>
    <m/>
  </r>
  <r>
    <s v="02/11/2015"/>
    <s v="FEDEX INV 644419757 1-800-622-1147"/>
    <n v="83.27"/>
    <m/>
    <n v="83.27"/>
    <s v="Debit"/>
    <x v="1"/>
    <x v="1"/>
    <x v="2"/>
    <n v="2015"/>
    <x v="8"/>
    <x v="8"/>
    <x v="2"/>
    <s v="BOTH"/>
    <s v="Income Statement"/>
    <x v="3"/>
    <s v="22000 · AMEX (LLC)"/>
    <m/>
    <m/>
  </r>
  <r>
    <s v="02/11/2015"/>
    <s v="FEDEX INV 485222826 1-800-622-1147"/>
    <n v="52.21"/>
    <m/>
    <n v="52.21"/>
    <s v="Debit"/>
    <x v="1"/>
    <x v="1"/>
    <x v="2"/>
    <n v="2015"/>
    <x v="8"/>
    <x v="8"/>
    <x v="2"/>
    <s v="BOTH"/>
    <s v="Income Statement"/>
    <x v="3"/>
    <s v="22000 · AMEX (LLC)"/>
    <m/>
    <m/>
  </r>
  <r>
    <s v="02/11/2015"/>
    <s v="5% OPEN Savings at FedEx"/>
    <n v="-20.32"/>
    <m/>
    <n v="-20.32"/>
    <s v="Credit"/>
    <x v="1"/>
    <x v="1"/>
    <x v="2"/>
    <n v="2015"/>
    <x v="8"/>
    <x v="8"/>
    <x v="2"/>
    <s v="BOTH"/>
    <s v="Income Statement"/>
    <x v="3"/>
    <s v="22000 · AMEX (LLC)"/>
    <m/>
    <m/>
  </r>
  <r>
    <s v="02/11/2015"/>
    <s v="5% OPEN Savings at FedEx"/>
    <n v="-2.91"/>
    <m/>
    <n v="-2.91"/>
    <s v="Credit"/>
    <x v="1"/>
    <x v="1"/>
    <x v="2"/>
    <n v="2015"/>
    <x v="8"/>
    <x v="8"/>
    <x v="2"/>
    <s v="BOTH"/>
    <s v="Income Statement"/>
    <x v="3"/>
    <s v="22000 · AMEX (LLC)"/>
    <m/>
    <m/>
  </r>
  <r>
    <s v="02/11/2015"/>
    <s v="5% OPEN Savings at FedEx"/>
    <n v="-4.01"/>
    <m/>
    <n v="-4.01"/>
    <s v="Credit"/>
    <x v="1"/>
    <x v="1"/>
    <x v="2"/>
    <n v="2015"/>
    <x v="8"/>
    <x v="8"/>
    <x v="2"/>
    <s v="BOTH"/>
    <s v="Income Statement"/>
    <x v="3"/>
    <s v="22000 · AMEX (LLC)"/>
    <m/>
    <m/>
  </r>
  <r>
    <s v="02/11/2015"/>
    <s v="5% OPEN Savings at FedEx"/>
    <n v="-11.39"/>
    <m/>
    <n v="-11.39"/>
    <s v="Credit"/>
    <x v="1"/>
    <x v="1"/>
    <x v="2"/>
    <n v="2015"/>
    <x v="8"/>
    <x v="8"/>
    <x v="2"/>
    <s v="BOTH"/>
    <s v="Income Statement"/>
    <x v="3"/>
    <s v="22000 · AMEX (LLC)"/>
    <m/>
    <m/>
  </r>
  <r>
    <s v="02/11/2015"/>
    <s v="EXPERIAN *CREDITR866-506-7894 CA"/>
    <n v="32.61"/>
    <m/>
    <n v="32.61"/>
    <s v="Debit"/>
    <x v="1"/>
    <x v="1"/>
    <x v="2"/>
    <n v="2015"/>
    <x v="22"/>
    <x v="32"/>
    <x v="2"/>
    <s v="BOTH"/>
    <s v="Income Statement"/>
    <x v="3"/>
    <s v="22000 · AMEX (LLC)"/>
    <m/>
    <m/>
  </r>
  <r>
    <s v="02/11/2015"/>
    <s v="SQUARESPACE INC. 6465803456 NY"/>
    <n v="20"/>
    <m/>
    <n v="20"/>
    <s v="Debit"/>
    <x v="1"/>
    <x v="1"/>
    <x v="2"/>
    <n v="2015"/>
    <x v="10"/>
    <x v="10"/>
    <x v="7"/>
    <s v="BOTH"/>
    <s v="Income Statement"/>
    <x v="3"/>
    <s v="22000 · AMEX (LLC)"/>
    <m/>
    <m/>
  </r>
  <r>
    <s v="02/12/2015"/>
    <s v="TRUESHIP 0211 SCOTTSDALE AZ"/>
    <n v="39.85"/>
    <m/>
    <n v="39.85"/>
    <s v="Debit"/>
    <x v="1"/>
    <x v="1"/>
    <x v="2"/>
    <n v="2015"/>
    <x v="14"/>
    <x v="33"/>
    <x v="2"/>
    <s v="BOTH"/>
    <s v="Income Statement"/>
    <x v="3"/>
    <s v="22000 · AMEX (LLC)"/>
    <m/>
    <m/>
  </r>
  <r>
    <s v="02/12/2015"/>
    <s v="UPS* 0000001086A4065SHIPPING"/>
    <n v="10.46"/>
    <m/>
    <n v="10.46"/>
    <s v="Debit"/>
    <x v="1"/>
    <x v="1"/>
    <x v="2"/>
    <n v="2015"/>
    <x v="8"/>
    <x v="15"/>
    <x v="2"/>
    <s v="BOTH"/>
    <s v="Income Statement"/>
    <x v="3"/>
    <s v="22000 · AMEX (LLC)"/>
    <m/>
    <m/>
  </r>
  <r>
    <s v="02/12/2015"/>
    <s v="DROPCAM.COM 27300024SAN FRANCISCO CA"/>
    <n v="14.9"/>
    <m/>
    <n v="14.9"/>
    <s v="Debit"/>
    <x v="1"/>
    <x v="1"/>
    <x v="2"/>
    <n v="2015"/>
    <x v="23"/>
    <x v="34"/>
    <x v="11"/>
    <s v="BOTH"/>
    <s v="Income Statement"/>
    <x v="3"/>
    <s v="22000 · AMEX (LLC)"/>
    <m/>
    <m/>
  </r>
  <r>
    <s v="02/12/2015"/>
    <s v="FEDEX INV 644462001 1-800-622-1147"/>
    <n v="95.9"/>
    <m/>
    <n v="95.9"/>
    <s v="Debit"/>
    <x v="1"/>
    <x v="1"/>
    <x v="2"/>
    <n v="2015"/>
    <x v="8"/>
    <x v="8"/>
    <x v="2"/>
    <s v="BOTH"/>
    <s v="Income Statement"/>
    <x v="3"/>
    <s v="22000 · AMEX (LLC)"/>
    <m/>
    <m/>
  </r>
  <r>
    <s v="02/12/2015"/>
    <s v="FEDEX INV 485324437 1-800-622-1147"/>
    <n v="19.89"/>
    <m/>
    <n v="19.89"/>
    <s v="Debit"/>
    <x v="1"/>
    <x v="1"/>
    <x v="2"/>
    <n v="2015"/>
    <x v="8"/>
    <x v="8"/>
    <x v="2"/>
    <s v="BOTH"/>
    <s v="Income Statement"/>
    <x v="3"/>
    <s v="22000 · AMEX (LLC)"/>
    <m/>
    <m/>
  </r>
  <r>
    <s v="02/12/2015"/>
    <s v="FEDEX INV 644483190 1-800-622-1147"/>
    <n v="207.45"/>
    <m/>
    <n v="207.45"/>
    <s v="Debit"/>
    <x v="1"/>
    <x v="1"/>
    <x v="2"/>
    <n v="2015"/>
    <x v="8"/>
    <x v="8"/>
    <x v="2"/>
    <s v="BOTH"/>
    <s v="Income Statement"/>
    <x v="3"/>
    <s v="22000 · AMEX (LLC)"/>
    <m/>
    <m/>
  </r>
  <r>
    <s v="02/12/2015"/>
    <s v="Starbucks #06574 SanSan Antonio TX"/>
    <n v="4.49"/>
    <m/>
    <n v="4.49"/>
    <s v="Debit"/>
    <x v="1"/>
    <x v="1"/>
    <x v="2"/>
    <n v="2015"/>
    <x v="10"/>
    <x v="10"/>
    <x v="7"/>
    <s v="BOTH"/>
    <s v="Income Statement"/>
    <x v="3"/>
    <s v="22000 · AMEX (LLC)"/>
    <m/>
    <m/>
  </r>
  <r>
    <s v="02/12/2015"/>
    <s v="5% OPEN Savings at FedEx"/>
    <n v="-2.61"/>
    <m/>
    <n v="-2.61"/>
    <s v="Credit"/>
    <x v="1"/>
    <x v="1"/>
    <x v="2"/>
    <n v="2015"/>
    <x v="8"/>
    <x v="8"/>
    <x v="2"/>
    <s v="BOTH"/>
    <s v="Income Statement"/>
    <x v="3"/>
    <s v="22000 · AMEX (LLC)"/>
    <m/>
    <m/>
  </r>
  <r>
    <s v="02/12/2015"/>
    <s v="5% OPEN Savings at FedEx"/>
    <n v="-4.16"/>
    <m/>
    <n v="-4.16"/>
    <s v="Credit"/>
    <x v="1"/>
    <x v="1"/>
    <x v="2"/>
    <n v="2015"/>
    <x v="8"/>
    <x v="8"/>
    <x v="2"/>
    <s v="BOTH"/>
    <s v="Income Statement"/>
    <x v="3"/>
    <s v="22000 · AMEX (LLC)"/>
    <m/>
    <m/>
  </r>
  <r>
    <s v="02/12/2015"/>
    <s v="TEXAS SECRETARY OF SAUSTIN TX"/>
    <n v="308.10000000000002"/>
    <m/>
    <n v="308.10000000000002"/>
    <s v="Debit"/>
    <x v="1"/>
    <x v="1"/>
    <x v="2"/>
    <n v="2015"/>
    <x v="10"/>
    <x v="10"/>
    <x v="7"/>
    <s v="BOTH"/>
    <s v="Income Statement"/>
    <x v="3"/>
    <s v="22000 · AMEX (LLC)"/>
    <m/>
    <m/>
  </r>
  <r>
    <s v="02/12/2015"/>
    <s v="SEAMLESS * OZU JAPAN800-905-9322"/>
    <n v="52.95"/>
    <m/>
    <n v="52.95"/>
    <s v="Debit"/>
    <x v="1"/>
    <x v="1"/>
    <x v="2"/>
    <n v="2015"/>
    <x v="27"/>
    <x v="44"/>
    <x v="13"/>
    <s v="BOTH"/>
    <s v="Income Statement"/>
    <x v="3"/>
    <s v="22000 · AMEX (LLC)"/>
    <m/>
    <m/>
  </r>
  <r>
    <s v="02/13/2015"/>
    <s v="FEDEX INV 644510728 1-800-622-1147"/>
    <n v="392.18"/>
    <m/>
    <n v="392.18"/>
    <s v="Debit"/>
    <x v="1"/>
    <x v="1"/>
    <x v="2"/>
    <n v="2015"/>
    <x v="8"/>
    <x v="8"/>
    <x v="2"/>
    <s v="BOTH"/>
    <s v="Income Statement"/>
    <x v="3"/>
    <s v="22000 · AMEX (LLC)"/>
    <m/>
    <m/>
  </r>
  <r>
    <s v="02/13/2015"/>
    <s v="5% OPEN Savings at FedEx"/>
    <n v="-0.99"/>
    <m/>
    <n v="-0.99"/>
    <s v="Credit"/>
    <x v="1"/>
    <x v="1"/>
    <x v="2"/>
    <n v="2015"/>
    <x v="8"/>
    <x v="8"/>
    <x v="2"/>
    <s v="BOTH"/>
    <s v="Income Statement"/>
    <x v="3"/>
    <s v="22000 · AMEX (LLC)"/>
    <m/>
    <m/>
  </r>
  <r>
    <s v="02/13/2015"/>
    <s v="5% OPEN Savings at FedEx"/>
    <n v="-4.8"/>
    <m/>
    <n v="-4.8"/>
    <s v="Credit"/>
    <x v="1"/>
    <x v="1"/>
    <x v="2"/>
    <n v="2015"/>
    <x v="8"/>
    <x v="8"/>
    <x v="2"/>
    <s v="BOTH"/>
    <s v="Income Statement"/>
    <x v="3"/>
    <s v="22000 · AMEX (LLC)"/>
    <m/>
    <m/>
  </r>
  <r>
    <s v="02/14/2015"/>
    <s v="FEDEX INV 485454751 1-800-622-1147"/>
    <n v="51.51"/>
    <m/>
    <n v="51.51"/>
    <s v="Debit"/>
    <x v="1"/>
    <x v="1"/>
    <x v="2"/>
    <n v="2015"/>
    <x v="8"/>
    <x v="8"/>
    <x v="2"/>
    <s v="BOTH"/>
    <s v="Income Statement"/>
    <x v="3"/>
    <s v="22000 · AMEX (LLC)"/>
    <m/>
    <m/>
  </r>
  <r>
    <s v="02/14/2015"/>
    <s v="FEDEX INV 644569436 1-800-622-1147"/>
    <n v="89.76"/>
    <m/>
    <n v="89.76"/>
    <s v="Debit"/>
    <x v="1"/>
    <x v="1"/>
    <x v="2"/>
    <n v="2015"/>
    <x v="8"/>
    <x v="8"/>
    <x v="2"/>
    <s v="BOTH"/>
    <s v="Income Statement"/>
    <x v="3"/>
    <s v="22000 · AMEX (LLC)"/>
    <m/>
    <m/>
  </r>
  <r>
    <s v="02/14/2015"/>
    <s v="5% OPEN Savings at FedEx"/>
    <n v="-19.61"/>
    <m/>
    <n v="-19.61"/>
    <s v="Credit"/>
    <x v="1"/>
    <x v="1"/>
    <x v="2"/>
    <n v="2015"/>
    <x v="8"/>
    <x v="8"/>
    <x v="2"/>
    <s v="BOTH"/>
    <s v="Income Statement"/>
    <x v="3"/>
    <s v="22000 · AMEX (LLC)"/>
    <m/>
    <m/>
  </r>
  <r>
    <s v="02/15/2015"/>
    <s v="EXPERIAN *CREDITR866-506-7894 CA"/>
    <n v="31.82"/>
    <m/>
    <n v="31.82"/>
    <s v="Debit"/>
    <x v="1"/>
    <x v="1"/>
    <x v="2"/>
    <n v="2015"/>
    <x v="22"/>
    <x v="32"/>
    <x v="2"/>
    <s v="BOTH"/>
    <s v="Income Statement"/>
    <x v="3"/>
    <s v="22000 · AMEX (LLC)"/>
    <m/>
    <m/>
  </r>
  <r>
    <s v="02/15/2015"/>
    <s v="VZW APO VZWRLSS*APOCC"/>
    <n v="211.56"/>
    <m/>
    <n v="211.56"/>
    <s v="Debit"/>
    <x v="1"/>
    <x v="1"/>
    <x v="2"/>
    <n v="2015"/>
    <x v="16"/>
    <x v="38"/>
    <x v="8"/>
    <s v="BOTH"/>
    <s v="Income Statement"/>
    <x v="3"/>
    <s v="22000 · AMEX (LLC)"/>
    <m/>
    <m/>
  </r>
  <r>
    <s v="02/15/2015"/>
    <s v="DOC WINE BAR 0500000BROOKLYN NY"/>
    <n v="130"/>
    <m/>
    <n v="130"/>
    <s v="Debit"/>
    <x v="1"/>
    <x v="1"/>
    <x v="2"/>
    <n v="2015"/>
    <x v="9"/>
    <x v="9"/>
    <x v="2"/>
    <s v="BOTH"/>
    <s v="Balance Sheet"/>
    <x v="4"/>
    <s v="22000 · AMEX (LLC)"/>
    <m/>
    <m/>
  </r>
  <r>
    <s v="02/15/2015"/>
    <s v="AT&amp;T DATA 190 ALPHARETTA GA"/>
    <n v="14.99"/>
    <m/>
    <n v="14.99"/>
    <s v="Debit"/>
    <x v="1"/>
    <x v="1"/>
    <x v="2"/>
    <n v="2015"/>
    <x v="16"/>
    <x v="19"/>
    <x v="8"/>
    <s v="BOTH"/>
    <s v="Income Statement"/>
    <x v="3"/>
    <s v="22000 · AMEX (LLC)"/>
    <m/>
    <m/>
  </r>
  <r>
    <s v="02/15/2015"/>
    <s v="GODADDY.COM (480)505-8855"/>
    <n v="15.17"/>
    <m/>
    <n v="15.17"/>
    <s v="Debit"/>
    <x v="1"/>
    <x v="1"/>
    <x v="2"/>
    <n v="2015"/>
    <x v="13"/>
    <x v="14"/>
    <x v="2"/>
    <s v="BOTH"/>
    <s v="Income Statement"/>
    <x v="3"/>
    <s v="22000 · AMEX (LLC)"/>
    <m/>
    <m/>
  </r>
  <r>
    <s v="02/15/2015"/>
    <s v="AUDIBLE US 888-283-5051 NJ"/>
    <n v="13.99"/>
    <m/>
    <n v="13.99"/>
    <s v="Debit"/>
    <x v="1"/>
    <x v="1"/>
    <x v="2"/>
    <n v="2015"/>
    <x v="9"/>
    <x v="9"/>
    <x v="2"/>
    <s v="BOTH"/>
    <s v="Balance Sheet"/>
    <x v="3"/>
    <s v="22000 · AMEX (LLC)"/>
    <m/>
    <m/>
  </r>
  <r>
    <s v="02/16/2015"/>
    <s v="KRAV MAGA 8829000992BALCONES HEIGH TX"/>
    <n v="73"/>
    <m/>
    <n v="73"/>
    <s v="Debit"/>
    <x v="1"/>
    <x v="1"/>
    <x v="2"/>
    <n v="2015"/>
    <x v="12"/>
    <x v="37"/>
    <x v="7"/>
    <s v="BOTH"/>
    <s v="Income Statement"/>
    <x v="3"/>
    <s v="22000 · AMEX (LLC)"/>
    <m/>
    <m/>
  </r>
  <r>
    <s v="02/16/2015"/>
    <s v="VOLUSION INC 8788105AUSTIN TX"/>
    <n v="67.78"/>
    <m/>
    <n v="67.78"/>
    <s v="Debit"/>
    <x v="1"/>
    <x v="1"/>
    <x v="2"/>
    <n v="2015"/>
    <x v="13"/>
    <x v="39"/>
    <x v="2"/>
    <s v="BOTH"/>
    <s v="Income Statement"/>
    <x v="3"/>
    <s v="22000 · AMEX (LLC)"/>
    <m/>
    <m/>
  </r>
  <r>
    <s v="02/16/2015"/>
    <s v="USPS POSTAGE STAMPS.WASHINGTON DC"/>
    <n v="100"/>
    <m/>
    <n v="100"/>
    <s v="Debit"/>
    <x v="1"/>
    <x v="1"/>
    <x v="2"/>
    <n v="2015"/>
    <x v="8"/>
    <x v="17"/>
    <x v="2"/>
    <s v="BOTH"/>
    <s v="Income Statement"/>
    <x v="3"/>
    <s v="22000 · AMEX (LLC)"/>
    <m/>
    <m/>
  </r>
  <r>
    <s v="02/16/2015"/>
    <s v="THE WHOLISTIC PET 65BEDFORD NH"/>
    <n v="25.98"/>
    <m/>
    <n v="25.98"/>
    <s v="Debit"/>
    <x v="1"/>
    <x v="1"/>
    <x v="2"/>
    <n v="2015"/>
    <x v="18"/>
    <x v="60"/>
    <x v="2"/>
    <s v="BOTH"/>
    <s v="Balance Sheet"/>
    <x v="3"/>
    <s v="22000 · AMEX (LLC)"/>
    <m/>
    <m/>
  </r>
  <r>
    <s v="02/16/2015"/>
    <s v="5% OPEN Savings at FedEx"/>
    <n v="-2.58"/>
    <m/>
    <n v="-2.58"/>
    <s v="Credit"/>
    <x v="1"/>
    <x v="1"/>
    <x v="2"/>
    <n v="2015"/>
    <x v="8"/>
    <x v="8"/>
    <x v="2"/>
    <s v="BOTH"/>
    <s v="Income Statement"/>
    <x v="3"/>
    <s v="22000 · AMEX (LLC)"/>
    <m/>
    <m/>
  </r>
  <r>
    <s v="02/16/2015"/>
    <s v="5% OPEN Savings at FedEx"/>
    <n v="-4.49"/>
    <m/>
    <n v="-4.49"/>
    <s v="Credit"/>
    <x v="1"/>
    <x v="1"/>
    <x v="2"/>
    <n v="2015"/>
    <x v="8"/>
    <x v="8"/>
    <x v="2"/>
    <s v="BOTH"/>
    <s v="Income Statement"/>
    <x v="3"/>
    <s v="22000 · AMEX (LLC)"/>
    <m/>
    <m/>
  </r>
  <r>
    <s v="02/16/2015"/>
    <s v="CORNER STORE 2289 00SAN ANTONIO TX"/>
    <n v="20.89"/>
    <m/>
    <n v="20.89"/>
    <s v="Debit"/>
    <x v="1"/>
    <x v="1"/>
    <x v="2"/>
    <n v="2015"/>
    <x v="10"/>
    <x v="10"/>
    <x v="7"/>
    <s v="BOTH"/>
    <s v="Income Statement"/>
    <x v="3"/>
    <s v="22000 · AMEX (LLC)"/>
    <m/>
    <m/>
  </r>
  <r>
    <s v="02/17/2015"/>
    <s v="PET INSURANCE 800-USAPETS CA"/>
    <n v="40.340000000000003"/>
    <m/>
    <n v="40.340000000000003"/>
    <s v="Debit"/>
    <x v="1"/>
    <x v="1"/>
    <x v="2"/>
    <n v="2015"/>
    <x v="9"/>
    <x v="9"/>
    <x v="2"/>
    <s v="BOTH"/>
    <s v="Balance Sheet"/>
    <x v="4"/>
    <s v="22000 · AMEX (LLC)"/>
    <m/>
    <m/>
  </r>
  <r>
    <s v="02/17/2015"/>
    <s v="MES*RINGCENTRAL, INCSAN MATEO CA"/>
    <n v="148.25"/>
    <m/>
    <n v="148.25"/>
    <s v="Debit"/>
    <x v="1"/>
    <x v="1"/>
    <x v="2"/>
    <n v="2015"/>
    <x v="25"/>
    <x v="40"/>
    <x v="12"/>
    <s v="BOTH"/>
    <s v="Income Statement"/>
    <x v="3"/>
    <s v="22000 · AMEX (LLC)"/>
    <m/>
    <m/>
  </r>
  <r>
    <s v="02/17/2015"/>
    <s v="USPS POSTAGE STAMPS.WASHINGTON DC"/>
    <n v="200"/>
    <m/>
    <n v="200"/>
    <s v="Debit"/>
    <x v="1"/>
    <x v="1"/>
    <x v="2"/>
    <n v="2015"/>
    <x v="8"/>
    <x v="17"/>
    <x v="2"/>
    <s v="BOTH"/>
    <s v="Income Statement"/>
    <x v="3"/>
    <s v="22000 · AMEX (LLC)"/>
    <m/>
    <m/>
  </r>
  <r>
    <s v="02/17/2015"/>
    <s v="ZOHO CORPORATION ZOHPLEASANTON CA"/>
    <n v="125"/>
    <m/>
    <n v="125"/>
    <s v="Debit"/>
    <x v="1"/>
    <x v="1"/>
    <x v="2"/>
    <n v="2015"/>
    <x v="14"/>
    <x v="24"/>
    <x v="2"/>
    <s v="BOTH"/>
    <s v="Income Statement"/>
    <x v="3"/>
    <s v="22000 · AMEX (LLC)"/>
    <m/>
    <m/>
  </r>
  <r>
    <s v="02/17/2015"/>
    <s v="PLANET DOG WHOLESALEWESTBOORK ME"/>
    <n v="14.95"/>
    <m/>
    <n v="14.95"/>
    <s v="Debit"/>
    <x v="1"/>
    <x v="1"/>
    <x v="2"/>
    <n v="2015"/>
    <x v="18"/>
    <x v="61"/>
    <x v="2"/>
    <s v="BOTH"/>
    <s v="Balance Sheet"/>
    <x v="3"/>
    <s v="22000 · AMEX (LLC)"/>
    <m/>
    <m/>
  </r>
  <r>
    <s v="02/17/2015"/>
    <s v="FEDEX INV 485719176 1-800-622-1147"/>
    <n v="578.97"/>
    <m/>
    <n v="578.97"/>
    <s v="Debit"/>
    <x v="1"/>
    <x v="1"/>
    <x v="2"/>
    <n v="2015"/>
    <x v="8"/>
    <x v="8"/>
    <x v="2"/>
    <s v="BOTH"/>
    <s v="Income Statement"/>
    <x v="3"/>
    <s v="22000 · AMEX (LLC)"/>
    <m/>
    <m/>
  </r>
  <r>
    <s v="02/17/2015"/>
    <s v="FEDEX INV 485712132 1-800-622-1147"/>
    <n v="11.3"/>
    <m/>
    <n v="11.3"/>
    <s v="Debit"/>
    <x v="1"/>
    <x v="1"/>
    <x v="2"/>
    <n v="2015"/>
    <x v="8"/>
    <x v="8"/>
    <x v="2"/>
    <s v="BOTH"/>
    <s v="Income Statement"/>
    <x v="3"/>
    <s v="22000 · AMEX (LLC)"/>
    <m/>
    <m/>
  </r>
  <r>
    <s v="02/17/2015"/>
    <s v="FEDEX INV 644633274 1-800-622-1147"/>
    <n v="113.1"/>
    <m/>
    <n v="113.1"/>
    <s v="Debit"/>
    <x v="1"/>
    <x v="1"/>
    <x v="2"/>
    <n v="2015"/>
    <x v="8"/>
    <x v="8"/>
    <x v="2"/>
    <s v="BOTH"/>
    <s v="Income Statement"/>
    <x v="3"/>
    <s v="22000 · AMEX (LLC)"/>
    <m/>
    <m/>
  </r>
  <r>
    <s v="02/17/2015"/>
    <s v="FEDEX INV 644633273 1-800-622-1147"/>
    <n v="99.76"/>
    <m/>
    <n v="99.76"/>
    <s v="Debit"/>
    <x v="1"/>
    <x v="1"/>
    <x v="2"/>
    <n v="2015"/>
    <x v="8"/>
    <x v="8"/>
    <x v="2"/>
    <s v="BOTH"/>
    <s v="Income Statement"/>
    <x v="3"/>
    <s v="22000 · AMEX (LLC)"/>
    <m/>
    <m/>
  </r>
  <r>
    <s v="02/18/2015"/>
    <s v="PLANET DOG WHOLESALEWESTBOORK ME"/>
    <n v="104.95"/>
    <m/>
    <n v="104.95"/>
    <s v="Debit"/>
    <x v="1"/>
    <x v="1"/>
    <x v="2"/>
    <n v="2015"/>
    <x v="18"/>
    <x v="61"/>
    <x v="2"/>
    <s v="BOTH"/>
    <s v="Balance Sheet"/>
    <x v="3"/>
    <s v="22000 · AMEX (LLC)"/>
    <m/>
    <m/>
  </r>
  <r>
    <s v="02/18/2015"/>
    <s v="PLANET DOG WHOLESALEWESTBOORK ME"/>
    <n v="6.5"/>
    <m/>
    <n v="6.5"/>
    <s v="Debit"/>
    <x v="1"/>
    <x v="1"/>
    <x v="2"/>
    <n v="2015"/>
    <x v="18"/>
    <x v="61"/>
    <x v="2"/>
    <s v="BOTH"/>
    <s v="Balance Sheet"/>
    <x v="3"/>
    <s v="22000 · AMEX (LLC)"/>
    <m/>
    <m/>
  </r>
  <r>
    <s v="02/18/2015"/>
    <s v="NETFLIX WWW.NETFLIX.LOS GATOS CA"/>
    <n v="7.99"/>
    <m/>
    <n v="7.99"/>
    <s v="Debit"/>
    <x v="1"/>
    <x v="1"/>
    <x v="2"/>
    <n v="2015"/>
    <x v="10"/>
    <x v="10"/>
    <x v="7"/>
    <s v="BOTH"/>
    <s v="Income Statement"/>
    <x v="3"/>
    <s v="22000 · AMEX (LLC)"/>
    <m/>
    <m/>
  </r>
  <r>
    <s v="02/18/2015"/>
    <s v="5% OPEN Savings at FedEx"/>
    <n v="-5.66"/>
    <m/>
    <n v="-5.66"/>
    <s v="Credit"/>
    <x v="1"/>
    <x v="1"/>
    <x v="2"/>
    <n v="2015"/>
    <x v="8"/>
    <x v="8"/>
    <x v="2"/>
    <s v="BOTH"/>
    <s v="Income Statement"/>
    <x v="3"/>
    <s v="22000 · AMEX (LLC)"/>
    <m/>
    <m/>
  </r>
  <r>
    <s v="02/18/2015"/>
    <s v="5% OPEN Savings at FedEx"/>
    <n v="-4.99"/>
    <m/>
    <n v="-4.99"/>
    <s v="Credit"/>
    <x v="1"/>
    <x v="1"/>
    <x v="2"/>
    <n v="2015"/>
    <x v="8"/>
    <x v="8"/>
    <x v="2"/>
    <s v="BOTH"/>
    <s v="Income Statement"/>
    <x v="3"/>
    <s v="22000 · AMEX (LLC)"/>
    <m/>
    <m/>
  </r>
  <r>
    <s v="02/18/2015"/>
    <s v="5% OPEN Savings at FedEx"/>
    <n v="-28.95"/>
    <m/>
    <n v="-28.95"/>
    <s v="Credit"/>
    <x v="1"/>
    <x v="1"/>
    <x v="2"/>
    <n v="2015"/>
    <x v="8"/>
    <x v="8"/>
    <x v="2"/>
    <s v="BOTH"/>
    <s v="Income Statement"/>
    <x v="3"/>
    <s v="22000 · AMEX (LLC)"/>
    <m/>
    <m/>
  </r>
  <r>
    <s v="02/18/2015"/>
    <s v="SPOTIFY USA 546514878018 SE"/>
    <n v="10.8"/>
    <m/>
    <n v="10.8"/>
    <s v="Debit"/>
    <x v="1"/>
    <x v="1"/>
    <x v="2"/>
    <n v="2015"/>
    <x v="10"/>
    <x v="10"/>
    <x v="7"/>
    <s v="BOTH"/>
    <s v="Income Statement"/>
    <x v="3"/>
    <s v="22000 · AMEX (LLC)"/>
    <m/>
    <m/>
  </r>
  <r>
    <s v="02/18/2015"/>
    <s v="FACEBK *8HUMQ76JH2 WWW.FB.ME/CC CA"/>
    <n v="1.02"/>
    <m/>
    <n v="1.02"/>
    <s v="Debit"/>
    <x v="1"/>
    <x v="1"/>
    <x v="2"/>
    <n v="2015"/>
    <x v="20"/>
    <x v="56"/>
    <x v="2"/>
    <s v="BOTH"/>
    <s v="Income Statement"/>
    <x v="3"/>
    <s v="22000 · AMEX (LLC)"/>
    <m/>
    <m/>
  </r>
  <r>
    <s v="02/19/2015"/>
    <s v="UPS* 0000001086A4075SHIPPING"/>
    <n v="15.74"/>
    <m/>
    <n v="15.74"/>
    <s v="Debit"/>
    <x v="1"/>
    <x v="1"/>
    <x v="2"/>
    <n v="2015"/>
    <x v="8"/>
    <x v="15"/>
    <x v="2"/>
    <s v="BOTH"/>
    <s v="Income Statement"/>
    <x v="3"/>
    <s v="22000 · AMEX (LLC)"/>
    <m/>
    <m/>
  </r>
  <r>
    <s v="02/19/2015"/>
    <s v="POLAND SPRING WATER STAMFORD CT"/>
    <n v="140.93"/>
    <m/>
    <n v="140.93"/>
    <s v="Debit"/>
    <x v="1"/>
    <x v="1"/>
    <x v="2"/>
    <n v="2015"/>
    <x v="26"/>
    <x v="43"/>
    <x v="11"/>
    <s v="BOTH"/>
    <s v="Income Statement"/>
    <x v="3"/>
    <s v="22000 · AMEX (LLC)"/>
    <m/>
    <m/>
  </r>
  <r>
    <s v="02/19/2015"/>
    <s v="HESS 32524 000000000BROOKLYN NY"/>
    <n v="55.46"/>
    <m/>
    <n v="55.46"/>
    <s v="Debit"/>
    <x v="1"/>
    <x v="1"/>
    <x v="2"/>
    <n v="2015"/>
    <x v="9"/>
    <x v="9"/>
    <x v="2"/>
    <s v="BOTH"/>
    <s v="Balance Sheet"/>
    <x v="4"/>
    <s v="22000 · AMEX (LLC)"/>
    <m/>
    <m/>
  </r>
  <r>
    <s v="02/20/2015"/>
    <s v="ONLINE PAYMENT - THANK YOU"/>
    <n v="-22706.720000000001"/>
    <m/>
    <n v="-22706.720000000001"/>
    <s v="Payments"/>
    <x v="1"/>
    <x v="1"/>
    <x v="2"/>
    <n v="2015"/>
    <x v="37"/>
    <x v="46"/>
    <x v="2"/>
    <s v="LLC"/>
    <s v="Balance Sheet"/>
    <x v="6"/>
    <s v="22000 · AMEX (LLC)"/>
    <m/>
    <m/>
  </r>
  <r>
    <s v="02/20/2015"/>
    <s v="HIGHSPIRITS 5203942900 AZ"/>
    <n v="182.95"/>
    <m/>
    <n v="182.95"/>
    <s v="Debit"/>
    <x v="1"/>
    <x v="1"/>
    <x v="2"/>
    <n v="2015"/>
    <x v="17"/>
    <x v="20"/>
    <x v="10"/>
    <s v="BOTH"/>
    <s v="Income Statement"/>
    <x v="3"/>
    <s v="22000 · AMEX (LLC)"/>
    <m/>
    <m/>
  </r>
  <r>
    <s v="02/20/2015"/>
    <s v="AMERICAN EXPRESS 8 VMEXICO DI"/>
    <n v="8.08"/>
    <m/>
    <n v="8.08"/>
    <s v="Debit"/>
    <x v="1"/>
    <x v="1"/>
    <x v="2"/>
    <n v="2015"/>
    <x v="17"/>
    <x v="20"/>
    <x v="10"/>
    <s v="BOTH"/>
    <s v="Income Statement"/>
    <x v="3"/>
    <s v="22000 · AMEX (LLC)"/>
    <m/>
    <m/>
  </r>
  <r>
    <s v="02/20/2015"/>
    <s v="TABA CAFE T1 MEX V CMEXICO DI"/>
    <n v="6.97"/>
    <m/>
    <n v="6.97"/>
    <s v="Debit"/>
    <x v="1"/>
    <x v="1"/>
    <x v="2"/>
    <n v="2015"/>
    <x v="17"/>
    <x v="20"/>
    <x v="10"/>
    <s v="BOTH"/>
    <s v="Income Statement"/>
    <x v="3"/>
    <s v="22000 · AMEX (LLC)"/>
    <m/>
    <m/>
  </r>
  <r>
    <s v="02/20/2015"/>
    <s v="STAMPS.COM 855-608-2677 CA"/>
    <n v="77.83"/>
    <m/>
    <n v="77.83"/>
    <s v="Debit"/>
    <x v="1"/>
    <x v="1"/>
    <x v="2"/>
    <n v="2015"/>
    <x v="8"/>
    <x v="42"/>
    <x v="2"/>
    <s v="BOTH"/>
    <s v="Income Statement"/>
    <x v="3"/>
    <s v="22000 · AMEX (LLC)"/>
    <m/>
    <m/>
  </r>
  <r>
    <s v="02/20/2015"/>
    <s v="USPS POSTAGE STAMPS.WASHINGTON DC"/>
    <n v="100"/>
    <m/>
    <n v="100"/>
    <s v="Debit"/>
    <x v="1"/>
    <x v="1"/>
    <x v="2"/>
    <n v="2015"/>
    <x v="8"/>
    <x v="17"/>
    <x v="2"/>
    <s v="BOTH"/>
    <s v="Income Statement"/>
    <x v="3"/>
    <s v="22000 · AMEX (LLC)"/>
    <m/>
    <m/>
  </r>
  <r>
    <s v="02/20/2015"/>
    <s v="WHOLEFDS QRY 10075 02108264676"/>
    <n v="202.48"/>
    <m/>
    <n v="202.48"/>
    <s v="Debit"/>
    <x v="1"/>
    <x v="1"/>
    <x v="2"/>
    <n v="2015"/>
    <x v="10"/>
    <x v="10"/>
    <x v="7"/>
    <s v="BOTH"/>
    <s v="Income Statement"/>
    <x v="3"/>
    <s v="22000 · AMEX (LLC)"/>
    <m/>
    <m/>
  </r>
  <r>
    <s v="02/20/2015"/>
    <s v="GOOGLE *GOOGLE STORAGOOGLE.COM/CH CA"/>
    <n v="1.99"/>
    <m/>
    <n v="1.99"/>
    <s v="Debit"/>
    <x v="1"/>
    <x v="1"/>
    <x v="2"/>
    <n v="2015"/>
    <x v="13"/>
    <x v="23"/>
    <x v="2"/>
    <s v="BOTH"/>
    <s v="Income Statement"/>
    <x v="3"/>
    <s v="22000 · AMEX (LLC)"/>
    <m/>
    <m/>
  </r>
  <r>
    <s v="02/21/2015"/>
    <s v="ZOHO CORPORATION ZOHPLEASANTON CA"/>
    <n v="25"/>
    <m/>
    <n v="25"/>
    <s v="Debit"/>
    <x v="1"/>
    <x v="1"/>
    <x v="2"/>
    <n v="2015"/>
    <x v="14"/>
    <x v="24"/>
    <x v="2"/>
    <s v="BOTH"/>
    <s v="Income Statement"/>
    <x v="3"/>
    <s v="22000 · AMEX (LLC)"/>
    <m/>
    <m/>
  </r>
  <r>
    <s v="02/21/2015"/>
    <s v="FEDEX INV 644817672 1-800-622-1147"/>
    <n v="119.68"/>
    <m/>
    <n v="119.68"/>
    <s v="Debit"/>
    <x v="1"/>
    <x v="1"/>
    <x v="2"/>
    <n v="2015"/>
    <x v="8"/>
    <x v="8"/>
    <x v="2"/>
    <s v="BOTH"/>
    <s v="Income Statement"/>
    <x v="3"/>
    <s v="22000 · AMEX (LLC)"/>
    <m/>
    <m/>
  </r>
  <r>
    <s v="02/21/2015"/>
    <s v="FEDEX INV 486082935 1-800-622-1147"/>
    <n v="27.53"/>
    <m/>
    <n v="27.53"/>
    <s v="Debit"/>
    <x v="1"/>
    <x v="1"/>
    <x v="2"/>
    <n v="2015"/>
    <x v="8"/>
    <x v="8"/>
    <x v="2"/>
    <s v="BOTH"/>
    <s v="Income Statement"/>
    <x v="3"/>
    <s v="22000 · AMEX (LLC)"/>
    <m/>
    <m/>
  </r>
  <r>
    <s v="02/21/2015"/>
    <s v="4 TELL INC 00-080193STEVENSON WA"/>
    <n v="98"/>
    <m/>
    <n v="98"/>
    <s v="Debit"/>
    <x v="1"/>
    <x v="1"/>
    <x v="2"/>
    <n v="2015"/>
    <x v="13"/>
    <x v="26"/>
    <x v="2"/>
    <s v="BOTH"/>
    <s v="Income Statement"/>
    <x v="3"/>
    <s v="22000 · AMEX (LLC)"/>
    <m/>
    <m/>
  </r>
  <r>
    <s v="02/22/2015"/>
    <s v="BOINGO WIRELESS 8008804117 CA"/>
    <n v="9.9499999999999993"/>
    <m/>
    <n v="9.9499999999999993"/>
    <s v="Debit"/>
    <x v="1"/>
    <x v="1"/>
    <x v="2"/>
    <n v="2015"/>
    <x v="19"/>
    <x v="45"/>
    <x v="2"/>
    <s v="BOTH"/>
    <s v="Income Statement"/>
    <x v="3"/>
    <s v="22000 · AMEX (LLC)"/>
    <m/>
    <m/>
  </r>
  <r>
    <s v="02/22/2015"/>
    <s v="ZOHO CORPORATION ZOHPLEASANTON CA"/>
    <n v="15"/>
    <m/>
    <n v="15"/>
    <s v="Debit"/>
    <x v="1"/>
    <x v="1"/>
    <x v="2"/>
    <n v="2015"/>
    <x v="14"/>
    <x v="24"/>
    <x v="2"/>
    <s v="BOTH"/>
    <s v="Income Statement"/>
    <x v="3"/>
    <s v="22000 · AMEX (LLC)"/>
    <m/>
    <m/>
  </r>
  <r>
    <s v="02/23/2015"/>
    <s v="VOLUSION INC 8788105AUSTIN TX"/>
    <n v="572.39"/>
    <m/>
    <n v="572.39"/>
    <s v="Debit"/>
    <x v="1"/>
    <x v="1"/>
    <x v="2"/>
    <n v="2015"/>
    <x v="13"/>
    <x v="39"/>
    <x v="2"/>
    <s v="BOTH"/>
    <s v="Income Statement"/>
    <x v="3"/>
    <s v="22000 · AMEX (LLC)"/>
    <m/>
    <m/>
  </r>
  <r>
    <s v="02/23/2015"/>
    <s v="FEDEX INV 486315836 1-800-622-1147"/>
    <n v="268.79000000000002"/>
    <m/>
    <n v="268.79000000000002"/>
    <s v="Debit"/>
    <x v="1"/>
    <x v="1"/>
    <x v="2"/>
    <n v="2015"/>
    <x v="8"/>
    <x v="8"/>
    <x v="2"/>
    <s v="BOTH"/>
    <s v="Income Statement"/>
    <x v="3"/>
    <s v="22000 · AMEX (LLC)"/>
    <m/>
    <m/>
  </r>
  <r>
    <s v="02/23/2015"/>
    <s v="FEDEX INV 486308975 1-800-622-1147"/>
    <n v="11.3"/>
    <m/>
    <n v="11.3"/>
    <s v="Debit"/>
    <x v="1"/>
    <x v="1"/>
    <x v="2"/>
    <n v="2015"/>
    <x v="8"/>
    <x v="8"/>
    <x v="2"/>
    <s v="BOTH"/>
    <s v="Income Statement"/>
    <x v="3"/>
    <s v="22000 · AMEX (LLC)"/>
    <m/>
    <m/>
  </r>
  <r>
    <s v="02/23/2015"/>
    <s v="EBAY INC. 0000 SAN JOSE CA"/>
    <n v="935.11"/>
    <m/>
    <n v="935.11"/>
    <s v="Debit"/>
    <x v="1"/>
    <x v="1"/>
    <x v="2"/>
    <n v="2015"/>
    <x v="29"/>
    <x v="47"/>
    <x v="2"/>
    <s v="BOTH"/>
    <s v="Income Statement"/>
    <x v="3"/>
    <s v="22000 · AMEX (LLC)"/>
    <m/>
    <m/>
  </r>
  <r>
    <s v="02/23/2015"/>
    <s v="THE HOME DEPOT 581 SAN ANTONIO TX"/>
    <n v="21.51"/>
    <m/>
    <n v="21.51"/>
    <s v="Debit"/>
    <x v="1"/>
    <x v="1"/>
    <x v="2"/>
    <n v="2015"/>
    <x v="10"/>
    <x v="10"/>
    <x v="7"/>
    <s v="BOTH"/>
    <s v="Income Statement"/>
    <x v="3"/>
    <s v="22000 · AMEX (LLC)"/>
    <m/>
    <m/>
  </r>
  <r>
    <s v="02/23/2015"/>
    <s v="5% OPEN Savings at FedEx"/>
    <n v="-5.98"/>
    <m/>
    <n v="-5.98"/>
    <s v="Credit"/>
    <x v="1"/>
    <x v="1"/>
    <x v="2"/>
    <n v="2015"/>
    <x v="8"/>
    <x v="8"/>
    <x v="2"/>
    <s v="BOTH"/>
    <s v="Income Statement"/>
    <x v="3"/>
    <s v="22000 · AMEX (LLC)"/>
    <m/>
    <m/>
  </r>
  <r>
    <s v="02/23/2015"/>
    <s v="5% OPEN Savings at FedEx"/>
    <n v="-1.38"/>
    <m/>
    <n v="-1.38"/>
    <s v="Credit"/>
    <x v="1"/>
    <x v="1"/>
    <x v="2"/>
    <n v="2015"/>
    <x v="8"/>
    <x v="8"/>
    <x v="2"/>
    <s v="BOTH"/>
    <s v="Income Statement"/>
    <x v="3"/>
    <s v="22000 · AMEX (LLC)"/>
    <m/>
    <m/>
  </r>
  <r>
    <s v="02/24/2015"/>
    <s v="MYDOGTOY.COM - TUFFIPHOENIX AZ"/>
    <n v="20"/>
    <m/>
    <n v="20"/>
    <s v="Debit"/>
    <x v="1"/>
    <x v="1"/>
    <x v="2"/>
    <n v="2015"/>
    <x v="18"/>
    <x v="62"/>
    <x v="2"/>
    <s v="BOTH"/>
    <s v="Balance Sheet"/>
    <x v="3"/>
    <s v="22000 · AMEX (LLC)"/>
    <m/>
    <m/>
  </r>
  <r>
    <s v="02/24/2015"/>
    <s v="USPS POSTAGE STAMPS.WASHINGTON DC"/>
    <n v="200"/>
    <m/>
    <n v="200"/>
    <s v="Debit"/>
    <x v="1"/>
    <x v="1"/>
    <x v="2"/>
    <n v="2015"/>
    <x v="8"/>
    <x v="17"/>
    <x v="2"/>
    <s v="BOTH"/>
    <s v="Income Statement"/>
    <x v="3"/>
    <s v="22000 · AMEX (LLC)"/>
    <m/>
    <m/>
  </r>
  <r>
    <s v="02/24/2015"/>
    <s v="FEDEX FREIGHT INC 870-741-9000"/>
    <n v="1031.92"/>
    <m/>
    <n v="1031.92"/>
    <s v="Debit"/>
    <x v="1"/>
    <x v="1"/>
    <x v="2"/>
    <n v="2015"/>
    <x v="8"/>
    <x v="8"/>
    <x v="2"/>
    <s v="BOTH"/>
    <s v="Income Statement"/>
    <x v="3"/>
    <s v="22000 · AMEX (LLC)"/>
    <m/>
    <m/>
  </r>
  <r>
    <s v="02/24/2015"/>
    <s v="FEDEX INV 644876426 1-800-622-1147"/>
    <n v="77.95"/>
    <m/>
    <n v="77.95"/>
    <s v="Debit"/>
    <x v="1"/>
    <x v="1"/>
    <x v="2"/>
    <n v="2015"/>
    <x v="8"/>
    <x v="8"/>
    <x v="2"/>
    <s v="BOTH"/>
    <s v="Income Statement"/>
    <x v="3"/>
    <s v="22000 · AMEX (LLC)"/>
    <m/>
    <m/>
  </r>
  <r>
    <s v="02/24/2015"/>
    <s v="FEDEX INV 486400603 1-800-622-1147"/>
    <n v="40.03"/>
    <m/>
    <n v="40.03"/>
    <s v="Debit"/>
    <x v="1"/>
    <x v="1"/>
    <x v="2"/>
    <n v="2015"/>
    <x v="8"/>
    <x v="8"/>
    <x v="2"/>
    <s v="BOTH"/>
    <s v="Income Statement"/>
    <x v="3"/>
    <s v="22000 · AMEX (LLC)"/>
    <m/>
    <m/>
  </r>
  <r>
    <s v="02/24/2015"/>
    <s v="FEDEX INV 644876425 1-800-622-1147"/>
    <n v="41.94"/>
    <m/>
    <n v="41.94"/>
    <s v="Debit"/>
    <x v="1"/>
    <x v="1"/>
    <x v="2"/>
    <n v="2015"/>
    <x v="8"/>
    <x v="8"/>
    <x v="2"/>
    <s v="BOTH"/>
    <s v="Income Statement"/>
    <x v="3"/>
    <s v="22000 · AMEX (LLC)"/>
    <m/>
    <m/>
  </r>
  <r>
    <s v="02/24/2015"/>
    <s v="CORNER STORE 0932 00LEON VALLEY TX"/>
    <n v="21.4"/>
    <m/>
    <n v="21.4"/>
    <s v="Debit"/>
    <x v="1"/>
    <x v="1"/>
    <x v="2"/>
    <n v="2015"/>
    <x v="10"/>
    <x v="10"/>
    <x v="7"/>
    <s v="BOTH"/>
    <s v="Income Statement"/>
    <x v="3"/>
    <s v="22000 · AMEX (LLC)"/>
    <m/>
    <m/>
  </r>
  <r>
    <s v="02/24/2015"/>
    <s v="5% OPEN Savings at FedEx"/>
    <n v="-13.44"/>
    <m/>
    <n v="-13.44"/>
    <s v="Credit"/>
    <x v="1"/>
    <x v="1"/>
    <x v="2"/>
    <n v="2015"/>
    <x v="8"/>
    <x v="8"/>
    <x v="2"/>
    <s v="BOTH"/>
    <s v="Income Statement"/>
    <x v="3"/>
    <s v="22000 · AMEX (LLC)"/>
    <m/>
    <m/>
  </r>
  <r>
    <s v="02/25/2015"/>
    <s v="5% OPEN Savings at FedEx"/>
    <n v="-3.9"/>
    <m/>
    <n v="-3.9"/>
    <s v="Credit"/>
    <x v="1"/>
    <x v="1"/>
    <x v="2"/>
    <n v="2015"/>
    <x v="8"/>
    <x v="8"/>
    <x v="2"/>
    <s v="BOTH"/>
    <s v="Income Statement"/>
    <x v="3"/>
    <s v="22000 · AMEX (LLC)"/>
    <m/>
    <m/>
  </r>
  <r>
    <s v="02/25/2015"/>
    <s v="5% OPEN Savings at FedEx"/>
    <n v="-2.1"/>
    <m/>
    <n v="-2.1"/>
    <s v="Credit"/>
    <x v="1"/>
    <x v="1"/>
    <x v="2"/>
    <n v="2015"/>
    <x v="8"/>
    <x v="8"/>
    <x v="2"/>
    <s v="BOTH"/>
    <s v="Income Statement"/>
    <x v="3"/>
    <s v="22000 · AMEX (LLC)"/>
    <m/>
    <m/>
  </r>
  <r>
    <s v="02/25/2015"/>
    <s v="5% OPEN Savings at FedEx"/>
    <n v="-2"/>
    <m/>
    <n v="-2"/>
    <s v="Credit"/>
    <x v="1"/>
    <x v="1"/>
    <x v="2"/>
    <n v="2015"/>
    <x v="8"/>
    <x v="8"/>
    <x v="2"/>
    <s v="BOTH"/>
    <s v="Income Statement"/>
    <x v="3"/>
    <s v="22000 · AMEX (LLC)"/>
    <m/>
    <m/>
  </r>
  <r>
    <s v="02/25/2015"/>
    <s v="5% OPEN Savings discount on"/>
    <n v="-51.6"/>
    <m/>
    <n v="-51.6"/>
    <s v="Credit"/>
    <x v="1"/>
    <x v="1"/>
    <x v="2"/>
    <n v="2015"/>
    <x v="8"/>
    <x v="8"/>
    <x v="2"/>
    <s v="BOTH"/>
    <s v="Income Statement"/>
    <x v="3"/>
    <s v="22000 · AMEX (LLC)"/>
    <m/>
    <m/>
  </r>
  <r>
    <s v="02/25/2015"/>
    <s v="BAY &amp; BATH MARKET 00BROOKLYN NY"/>
    <n v="63"/>
    <m/>
    <n v="63"/>
    <s v="Debit"/>
    <x v="1"/>
    <x v="1"/>
    <x v="2"/>
    <n v="2015"/>
    <x v="9"/>
    <x v="9"/>
    <x v="2"/>
    <s v="BOTH"/>
    <s v="Balance Sheet"/>
    <x v="4"/>
    <s v="22000 · AMEX (LLC)"/>
    <m/>
    <m/>
  </r>
  <r>
    <s v="02/25/2015"/>
    <s v="FEDEX INV 486491146 1-800-622-1147"/>
    <n v="13.25"/>
    <m/>
    <n v="13.25"/>
    <s v="Debit"/>
    <x v="1"/>
    <x v="1"/>
    <x v="2"/>
    <n v="2015"/>
    <x v="8"/>
    <x v="8"/>
    <x v="2"/>
    <s v="BOTH"/>
    <s v="Income Statement"/>
    <x v="3"/>
    <s v="22000 · AMEX (LLC)"/>
    <m/>
    <m/>
  </r>
  <r>
    <s v="02/25/2015"/>
    <s v="FEDEX INV 644930763 1-800-622-1147"/>
    <n v="55.17"/>
    <m/>
    <n v="55.17"/>
    <s v="Debit"/>
    <x v="1"/>
    <x v="1"/>
    <x v="2"/>
    <n v="2015"/>
    <x v="8"/>
    <x v="8"/>
    <x v="2"/>
    <s v="BOTH"/>
    <s v="Income Statement"/>
    <x v="3"/>
    <s v="22000 · AMEX (LLC)"/>
    <m/>
    <m/>
  </r>
  <r>
    <s v="02/25/2015"/>
    <s v="SHOPKEEP.COM INC. NEW YORK NY"/>
    <n v="47.25"/>
    <m/>
    <n v="47.25"/>
    <s v="Debit"/>
    <x v="1"/>
    <x v="1"/>
    <x v="2"/>
    <n v="2015"/>
    <x v="10"/>
    <x v="10"/>
    <x v="7"/>
    <s v="BOTH"/>
    <s v="Income Statement"/>
    <x v="3"/>
    <s v="22000 · AMEX (LLC)"/>
    <m/>
    <m/>
  </r>
  <r>
    <s v="02/25/2015"/>
    <s v="SKYPE.COM SKYPE.COM UNITED KINGDOM GB"/>
    <n v="10"/>
    <m/>
    <n v="10"/>
    <s v="Debit"/>
    <x v="1"/>
    <x v="1"/>
    <x v="2"/>
    <n v="2015"/>
    <x v="31"/>
    <x v="63"/>
    <x v="7"/>
    <s v="BOTH"/>
    <s v="Income Statement"/>
    <x v="3"/>
    <s v="22000 · AMEX (LLC)"/>
    <m/>
    <m/>
  </r>
  <r>
    <s v="02/25/2015"/>
    <s v="VERIZONRECURRING PAYPHONESERVICE"/>
    <n v="304.39999999999998"/>
    <m/>
    <n v="304.39999999999998"/>
    <s v="Debit"/>
    <x v="1"/>
    <x v="1"/>
    <x v="2"/>
    <n v="2015"/>
    <x v="25"/>
    <x v="38"/>
    <x v="11"/>
    <s v="BOTH"/>
    <s v="Income Statement"/>
    <x v="3"/>
    <s v="22000 · AMEX (LLC)"/>
    <m/>
    <m/>
  </r>
  <r>
    <s v="02/26/2015"/>
    <s v="CHEVRON QUICK N FASTSAN ANTONIO TX"/>
    <n v="4.21"/>
    <m/>
    <n v="4.21"/>
    <s v="Debit"/>
    <x v="1"/>
    <x v="1"/>
    <x v="2"/>
    <n v="2015"/>
    <x v="10"/>
    <x v="10"/>
    <x v="7"/>
    <s v="BOTH"/>
    <s v="Income Statement"/>
    <x v="3"/>
    <s v="22000 · AMEX (LLC)"/>
    <m/>
    <m/>
  </r>
  <r>
    <s v="02/26/2015"/>
    <s v="FEDEX INV 644975192 1-800-622-1147"/>
    <n v="29.92"/>
    <m/>
    <n v="29.92"/>
    <s v="Debit"/>
    <x v="1"/>
    <x v="1"/>
    <x v="2"/>
    <n v="2015"/>
    <x v="8"/>
    <x v="8"/>
    <x v="2"/>
    <s v="BOTH"/>
    <s v="Income Statement"/>
    <x v="3"/>
    <s v="22000 · AMEX (LLC)"/>
    <m/>
    <m/>
  </r>
  <r>
    <s v="02/26/2015"/>
    <s v="SHOPKEEP.COM INC. 800-820-9814"/>
    <n v="49"/>
    <m/>
    <n v="49"/>
    <s v="Debit"/>
    <x v="1"/>
    <x v="1"/>
    <x v="2"/>
    <n v="2015"/>
    <x v="10"/>
    <x v="10"/>
    <x v="7"/>
    <s v="BOTH"/>
    <s v="Income Statement"/>
    <x v="3"/>
    <s v="22000 · AMEX (LLC)"/>
    <m/>
    <m/>
  </r>
  <r>
    <s v="02/26/2015"/>
    <s v="USPS POSTAGE STAMPS.WASHINGTON DC"/>
    <n v="200"/>
    <m/>
    <n v="200"/>
    <s v="Debit"/>
    <x v="1"/>
    <x v="1"/>
    <x v="2"/>
    <n v="2015"/>
    <x v="8"/>
    <x v="17"/>
    <x v="2"/>
    <s v="BOTH"/>
    <s v="Income Statement"/>
    <x v="3"/>
    <s v="22000 · AMEX (LLC)"/>
    <m/>
    <m/>
  </r>
  <r>
    <s v="02/27/2015"/>
    <s v="5% OPEN Savings at FedEx"/>
    <n v="-2.76"/>
    <m/>
    <n v="-2.76"/>
    <s v="Credit"/>
    <x v="1"/>
    <x v="1"/>
    <x v="2"/>
    <n v="2015"/>
    <x v="8"/>
    <x v="8"/>
    <x v="2"/>
    <s v="BOTH"/>
    <s v="Income Statement"/>
    <x v="3"/>
    <s v="22000 · AMEX (LLC)"/>
    <m/>
    <m/>
  </r>
  <r>
    <s v="02/27/2015"/>
    <s v="5% OPEN Savings at FedEx"/>
    <n v="-1.5"/>
    <m/>
    <n v="-1.5"/>
    <s v="Credit"/>
    <x v="1"/>
    <x v="1"/>
    <x v="2"/>
    <n v="2015"/>
    <x v="8"/>
    <x v="8"/>
    <x v="2"/>
    <s v="BOTH"/>
    <s v="Income Statement"/>
    <x v="3"/>
    <s v="22000 · AMEX (LLC)"/>
    <m/>
    <m/>
  </r>
  <r>
    <s v="02/27/2015"/>
    <s v="5% OPEN Savings at FedEx"/>
    <n v="-0.66"/>
    <m/>
    <n v="-0.66"/>
    <s v="Credit"/>
    <x v="1"/>
    <x v="1"/>
    <x v="2"/>
    <n v="2015"/>
    <x v="8"/>
    <x v="8"/>
    <x v="2"/>
    <s v="BOTH"/>
    <s v="Income Statement"/>
    <x v="3"/>
    <s v="22000 · AMEX (LLC)"/>
    <m/>
    <m/>
  </r>
  <r>
    <s v="02/27/2015"/>
    <s v="ADTSECURITY MYADT.COADT SECURITY SERVI"/>
    <n v="53.89"/>
    <m/>
    <n v="53.89"/>
    <s v="Debit"/>
    <x v="1"/>
    <x v="1"/>
    <x v="2"/>
    <n v="2015"/>
    <x v="23"/>
    <x v="57"/>
    <x v="7"/>
    <s v="BOTH"/>
    <s v="Income Statement"/>
    <x v="3"/>
    <s v="22000 · AMEX (LLC)"/>
    <m/>
    <m/>
  </r>
  <r>
    <s v="02/27/2015"/>
    <s v="Alchemy 210-320-1168"/>
    <n v="4"/>
    <m/>
    <n v="4"/>
    <s v="Debit"/>
    <x v="1"/>
    <x v="1"/>
    <x v="2"/>
    <n v="2015"/>
    <x v="10"/>
    <x v="10"/>
    <x v="7"/>
    <s v="BOTH"/>
    <s v="Income Statement"/>
    <x v="3"/>
    <s v="22000 · AMEX (LLC)"/>
    <m/>
    <m/>
  </r>
  <r>
    <s v="02/27/2015"/>
    <s v="FEDEX INV 486590362 1-800-622-1147"/>
    <n v="60.9"/>
    <m/>
    <n v="60.9"/>
    <s v="Debit"/>
    <x v="1"/>
    <x v="1"/>
    <x v="2"/>
    <n v="2015"/>
    <x v="8"/>
    <x v="8"/>
    <x v="2"/>
    <s v="BOTH"/>
    <s v="Income Statement"/>
    <x v="3"/>
    <s v="22000 · AMEX (LLC)"/>
    <m/>
    <m/>
  </r>
  <r>
    <s v="02/27/2015"/>
    <s v="FEDEX INV 645019722 1-800-622-1147"/>
    <n v="87.02"/>
    <m/>
    <n v="87.02"/>
    <s v="Debit"/>
    <x v="1"/>
    <x v="1"/>
    <x v="2"/>
    <n v="2015"/>
    <x v="8"/>
    <x v="8"/>
    <x v="2"/>
    <s v="BOTH"/>
    <s v="Income Statement"/>
    <x v="3"/>
    <s v="22000 · AMEX (LLC)"/>
    <m/>
    <m/>
  </r>
  <r>
    <s v="02/27/2015"/>
    <s v="FEDEX INV 645037844 1-800-622-1147"/>
    <n v="28.38"/>
    <m/>
    <n v="28.38"/>
    <s v="Debit"/>
    <x v="1"/>
    <x v="1"/>
    <x v="2"/>
    <n v="2015"/>
    <x v="8"/>
    <x v="8"/>
    <x v="2"/>
    <s v="BOTH"/>
    <s v="Income Statement"/>
    <x v="3"/>
    <s v="22000 · AMEX (LLC)"/>
    <m/>
    <m/>
  </r>
  <r>
    <s v="02/27/2015"/>
    <s v="INTUIT PAYROLL 888-537-7794 CA"/>
    <n v="38.380000000000003"/>
    <m/>
    <n v="38.380000000000003"/>
    <s v="Debit"/>
    <x v="1"/>
    <x v="1"/>
    <x v="2"/>
    <n v="2015"/>
    <x v="36"/>
    <x v="55"/>
    <x v="2"/>
    <s v="BOTH"/>
    <s v="Income Statement"/>
    <x v="3"/>
    <s v="22000 · AMEX (LLC)"/>
    <m/>
    <m/>
  </r>
  <r>
    <s v="02/28/2015"/>
    <s v="5% OPEN Savings at FedEx"/>
    <n v="-4.3499999999999996"/>
    <m/>
    <n v="-4.3499999999999996"/>
    <s v="Credit"/>
    <x v="1"/>
    <x v="1"/>
    <x v="2"/>
    <n v="2015"/>
    <x v="8"/>
    <x v="8"/>
    <x v="2"/>
    <s v="BOTH"/>
    <s v="Income Statement"/>
    <x v="3"/>
    <s v="22000 · AMEX (LLC)"/>
    <m/>
    <m/>
  </r>
  <r>
    <s v="02/28/2015"/>
    <s v="5% OPEN Savings at FedEx"/>
    <n v="-3.05"/>
    <m/>
    <n v="-3.05"/>
    <s v="Credit"/>
    <x v="1"/>
    <x v="1"/>
    <x v="2"/>
    <n v="2015"/>
    <x v="8"/>
    <x v="8"/>
    <x v="2"/>
    <s v="BOTH"/>
    <s v="Income Statement"/>
    <x v="3"/>
    <s v="22000 · AMEX (LLC)"/>
    <m/>
    <m/>
  </r>
  <r>
    <s v="02/28/2015"/>
    <s v="BLS*COMO 858-350-7473 CA"/>
    <n v="39"/>
    <m/>
    <n v="39"/>
    <s v="Debit"/>
    <x v="1"/>
    <x v="1"/>
    <x v="2"/>
    <n v="2015"/>
    <x v="32"/>
    <x v="51"/>
    <x v="2"/>
    <s v="BOTH"/>
    <s v="Income Statement"/>
    <x v="3"/>
    <s v="22000 · AMEX (LLC)"/>
    <m/>
    <m/>
  </r>
  <r>
    <s v="02/28/2015"/>
    <s v="FACEBK *YN7ZK7EHH2 WWW.FB.ME/ADS CA"/>
    <n v="223.25"/>
    <m/>
    <n v="223.25"/>
    <s v="Debit"/>
    <x v="1"/>
    <x v="1"/>
    <x v="2"/>
    <n v="2015"/>
    <x v="20"/>
    <x v="56"/>
    <x v="2"/>
    <s v="BOTH"/>
    <s v="Income Statement"/>
    <x v="3"/>
    <s v="22000 · AMEX (LLC)"/>
    <m/>
    <m/>
  </r>
  <r>
    <s v="02/28/2015"/>
    <s v="FEDEX INV 486716580 1-800-622-1147"/>
    <n v="65.08"/>
    <m/>
    <n v="65.08"/>
    <s v="Debit"/>
    <x v="1"/>
    <x v="1"/>
    <x v="2"/>
    <n v="2015"/>
    <x v="8"/>
    <x v="8"/>
    <x v="2"/>
    <s v="BOTH"/>
    <s v="Income Statement"/>
    <x v="3"/>
    <s v="22000 · AMEX (LLC)"/>
    <m/>
    <m/>
  </r>
  <r>
    <s v="02/28/2015"/>
    <s v="FEDEX INV 645077311 1-800-622-1147"/>
    <n v="59.84"/>
    <m/>
    <n v="59.84"/>
    <s v="Debit"/>
    <x v="1"/>
    <x v="1"/>
    <x v="2"/>
    <n v="2015"/>
    <x v="8"/>
    <x v="8"/>
    <x v="2"/>
    <s v="BOTH"/>
    <s v="Income Statement"/>
    <x v="3"/>
    <s v="22000 · AMEX (LLC)"/>
    <m/>
    <m/>
  </r>
  <r>
    <s v="02/28/2015"/>
    <s v="GOOGLE *GOOGLE STORAGOOGLE.COM/CH CA"/>
    <n v="1.99"/>
    <m/>
    <n v="1.99"/>
    <s v="Debit"/>
    <x v="1"/>
    <x v="1"/>
    <x v="2"/>
    <n v="2015"/>
    <x v="13"/>
    <x v="23"/>
    <x v="2"/>
    <s v="BOTH"/>
    <s v="Income Statement"/>
    <x v="3"/>
    <s v="22000 · AMEX (LLC)"/>
    <m/>
    <m/>
  </r>
  <r>
    <s v="02/28/2015"/>
    <s v="GOOGLE *GOOGLE STORAGOOGLE.COM/CH CA"/>
    <n v="1.99"/>
    <m/>
    <n v="1.99"/>
    <s v="Debit"/>
    <x v="1"/>
    <x v="1"/>
    <x v="2"/>
    <n v="2015"/>
    <x v="13"/>
    <x v="23"/>
    <x v="2"/>
    <s v="BOTH"/>
    <s v="Income Statement"/>
    <x v="3"/>
    <s v="22000 · AMEX (LLC)"/>
    <m/>
    <m/>
  </r>
  <r>
    <s v="02/28/2015"/>
    <s v="IGENII 2715007028620NEW YORK NY"/>
    <n v="59.99"/>
    <m/>
    <n v="59.99"/>
    <s v="Debit"/>
    <x v="1"/>
    <x v="1"/>
    <x v="2"/>
    <n v="2015"/>
    <x v="35"/>
    <x v="54"/>
    <x v="2"/>
    <s v="BOTH"/>
    <s v="Income Statement"/>
    <x v="3"/>
    <s v="22000 · AMEX (LLC)"/>
    <m/>
    <m/>
  </r>
  <r>
    <s v="02/28/2015"/>
    <s v="METALOCATOR/FATICA CDENVER CO"/>
    <n v="19"/>
    <m/>
    <n v="19"/>
    <s v="Debit"/>
    <x v="1"/>
    <x v="1"/>
    <x v="2"/>
    <n v="2015"/>
    <x v="14"/>
    <x v="50"/>
    <x v="2"/>
    <s v="BOTH"/>
    <s v="Income Statement"/>
    <x v="3"/>
    <s v="22000 · AMEX (LLC)"/>
    <m/>
    <m/>
  </r>
  <r>
    <s v="02/28/2015"/>
    <s v="OMNITELECOM/LOCAL03 RAMAT GAN"/>
    <n v="16.8"/>
    <m/>
    <n v="16.8"/>
    <s v="Debit"/>
    <x v="1"/>
    <x v="1"/>
    <x v="2"/>
    <n v="2015"/>
    <x v="31"/>
    <x v="49"/>
    <x v="2"/>
    <s v="BOTH"/>
    <s v="Income Statement"/>
    <x v="3"/>
    <s v="22000 · AMEX (LLC)"/>
    <m/>
    <m/>
  </r>
  <r>
    <s v="03/01/2015"/>
    <s v="AUDIBLE 888-283-5051 NJ"/>
    <n v="14.95"/>
    <m/>
    <n v="14.95"/>
    <s v="Debit"/>
    <x v="1"/>
    <x v="1"/>
    <x v="3"/>
    <n v="2015"/>
    <x v="9"/>
    <x v="9"/>
    <x v="2"/>
    <s v="BOTH"/>
    <s v="Balance Sheet"/>
    <x v="4"/>
    <s v="22000 · AMEX (LLC)"/>
    <m/>
    <m/>
  </r>
  <r>
    <s v="03/01/2015"/>
    <s v="BELTWAY ENERGY BROOKLYN NY"/>
    <n v="30.18"/>
    <m/>
    <n v="30.18"/>
    <s v="Debit"/>
    <x v="1"/>
    <x v="1"/>
    <x v="3"/>
    <n v="2015"/>
    <x v="9"/>
    <x v="9"/>
    <x v="2"/>
    <s v="BOTH"/>
    <s v="Balance Sheet"/>
    <x v="4"/>
    <s v="22000 · AMEX (LLC)"/>
    <m/>
    <m/>
  </r>
  <r>
    <s v="03/01/2015"/>
    <s v="CANINE INNOVATIONS, 734-604-2590"/>
    <n v="523.5"/>
    <m/>
    <n v="523.5"/>
    <s v="Debit"/>
    <x v="1"/>
    <x v="1"/>
    <x v="3"/>
    <n v="2015"/>
    <x v="18"/>
    <x v="22"/>
    <x v="2"/>
    <s v="BOTH"/>
    <s v="Balance Sheet"/>
    <x v="3"/>
    <s v="22000 · AMEX (LLC)"/>
    <m/>
    <m/>
  </r>
  <r>
    <s v="03/01/2015"/>
    <s v="CUBESMART 824 201001BROOKLYN NY"/>
    <n v="37"/>
    <m/>
    <n v="37"/>
    <s v="Debit"/>
    <x v="1"/>
    <x v="1"/>
    <x v="3"/>
    <n v="2015"/>
    <x v="9"/>
    <x v="9"/>
    <x v="2"/>
    <s v="BOTH"/>
    <s v="Balance Sheet"/>
    <x v="4"/>
    <s v="22000 · AMEX (LLC)"/>
    <m/>
    <m/>
  </r>
  <r>
    <s v="03/01/2015"/>
    <s v="MATCHPOINT NYC 718-769-0001 NY"/>
    <n v="97.75"/>
    <m/>
    <n v="97.75"/>
    <s v="Debit"/>
    <x v="1"/>
    <x v="1"/>
    <x v="3"/>
    <n v="2015"/>
    <x v="12"/>
    <x v="12"/>
    <x v="8"/>
    <s v="BOTH"/>
    <s v="Income Statement"/>
    <x v="3"/>
    <s v="22000 · AMEX (LLC)"/>
    <m/>
    <m/>
  </r>
  <r>
    <s v="03/01/2015"/>
    <s v="STRIPES 1530 0000000BUDA TX"/>
    <n v="20.71"/>
    <m/>
    <n v="20.71"/>
    <s v="Debit"/>
    <x v="1"/>
    <x v="1"/>
    <x v="3"/>
    <n v="2015"/>
    <x v="10"/>
    <x v="10"/>
    <x v="7"/>
    <s v="BOTH"/>
    <s v="Income Statement"/>
    <x v="3"/>
    <s v="22000 · AMEX (LLC)"/>
    <m/>
    <m/>
  </r>
  <r>
    <s v="03/01/2015"/>
    <s v="THE HOME DEPOT 1225 BROOKLYN NY"/>
    <n v="103.33"/>
    <m/>
    <n v="103.33"/>
    <s v="Debit"/>
    <x v="1"/>
    <x v="1"/>
    <x v="3"/>
    <n v="2015"/>
    <x v="9"/>
    <x v="9"/>
    <x v="2"/>
    <s v="BOTH"/>
    <s v="Balance Sheet"/>
    <x v="4"/>
    <s v="22000 · AMEX (LLC)"/>
    <m/>
    <m/>
  </r>
  <r>
    <s v="03/01/2015"/>
    <s v="UHAUL RENTAL/PURCHASBROOKLYN NY"/>
    <n v="8.82"/>
    <m/>
    <n v="8.82"/>
    <s v="Debit"/>
    <x v="1"/>
    <x v="1"/>
    <x v="3"/>
    <n v="2015"/>
    <x v="9"/>
    <x v="9"/>
    <x v="2"/>
    <s v="BOTH"/>
    <s v="Balance Sheet"/>
    <x v="4"/>
    <s v="22000 · AMEX (LLC)"/>
    <m/>
    <m/>
  </r>
  <r>
    <s v="03/01/2015"/>
    <s v="WHOLEFDS BKN #10220 8777445300"/>
    <n v="34.26"/>
    <m/>
    <n v="34.26"/>
    <s v="Debit"/>
    <x v="1"/>
    <x v="1"/>
    <x v="3"/>
    <n v="2015"/>
    <x v="9"/>
    <x v="9"/>
    <x v="2"/>
    <s v="BOTH"/>
    <s v="Balance Sheet"/>
    <x v="4"/>
    <s v="22000 · AMEX (LLC)"/>
    <m/>
    <m/>
  </r>
  <r>
    <s v="03/02/2015"/>
    <s v="5% OPEN Savings at FedEx"/>
    <n v="-3.25"/>
    <m/>
    <n v="-3.25"/>
    <s v="Credit"/>
    <x v="1"/>
    <x v="1"/>
    <x v="3"/>
    <n v="2015"/>
    <x v="8"/>
    <x v="8"/>
    <x v="2"/>
    <s v="BOTH"/>
    <s v="Income Statement"/>
    <x v="3"/>
    <s v="22000 · AMEX (LLC)"/>
    <m/>
    <m/>
  </r>
  <r>
    <s v="03/02/2015"/>
    <s v="5% OPEN Savings at FedEx"/>
    <n v="-2.99"/>
    <m/>
    <n v="-2.99"/>
    <s v="Credit"/>
    <x v="1"/>
    <x v="1"/>
    <x v="3"/>
    <n v="2015"/>
    <x v="8"/>
    <x v="8"/>
    <x v="2"/>
    <s v="BOTH"/>
    <s v="Income Statement"/>
    <x v="3"/>
    <s v="22000 · AMEX (LLC)"/>
    <m/>
    <m/>
  </r>
  <r>
    <s v="03/02/2015"/>
    <s v="CALENDAR WIZ LLC 882HAMPTON NH"/>
    <n v="8"/>
    <m/>
    <n v="8"/>
    <s v="Debit"/>
    <x v="1"/>
    <x v="1"/>
    <x v="3"/>
    <n v="2015"/>
    <x v="14"/>
    <x v="16"/>
    <x v="2"/>
    <s v="BOTH"/>
    <s v="Income Statement"/>
    <x v="3"/>
    <s v="22000 · AMEX (LLC)"/>
    <m/>
    <m/>
  </r>
  <r>
    <s v="03/02/2015"/>
    <s v="CUBESMART 6601 20100BROOKLYN NY"/>
    <n v="29.47"/>
    <m/>
    <n v="29.47"/>
    <s v="Debit"/>
    <x v="1"/>
    <x v="1"/>
    <x v="3"/>
    <n v="2015"/>
    <x v="9"/>
    <x v="9"/>
    <x v="2"/>
    <s v="BOTH"/>
    <s v="Balance Sheet"/>
    <x v="4"/>
    <s v="22000 · AMEX (LLC)"/>
    <m/>
    <m/>
  </r>
  <r>
    <s v="03/02/2015"/>
    <s v="ESH*TECHPROTECT PREM844-400-0452 GA"/>
    <n v="11.9"/>
    <m/>
    <n v="11.9"/>
    <s v="Debit"/>
    <x v="1"/>
    <x v="1"/>
    <x v="3"/>
    <n v="2015"/>
    <x v="16"/>
    <x v="21"/>
    <x v="7"/>
    <s v="BOTH"/>
    <s v="Income Statement"/>
    <x v="3"/>
    <s v="22000 · AMEX (LLC)"/>
    <m/>
    <m/>
  </r>
  <r>
    <s v="03/02/2015"/>
    <s v="FEDEX INV 486894765 1-800-622-1147"/>
    <n v="39.659999999999997"/>
    <m/>
    <n v="39.659999999999997"/>
    <s v="Debit"/>
    <x v="1"/>
    <x v="1"/>
    <x v="3"/>
    <n v="2015"/>
    <x v="8"/>
    <x v="8"/>
    <x v="2"/>
    <s v="BOTH"/>
    <s v="Income Statement"/>
    <x v="3"/>
    <s v="22000 · AMEX (LLC)"/>
    <m/>
    <m/>
  </r>
  <r>
    <s v="03/02/2015"/>
    <s v="FEDEX INV 486952630 1-800-622-1147"/>
    <n v="11.3"/>
    <m/>
    <n v="11.3"/>
    <s v="Debit"/>
    <x v="1"/>
    <x v="1"/>
    <x v="3"/>
    <n v="2015"/>
    <x v="8"/>
    <x v="8"/>
    <x v="2"/>
    <s v="BOTH"/>
    <s v="Income Statement"/>
    <x v="3"/>
    <s v="22000 · AMEX (LLC)"/>
    <m/>
    <m/>
  </r>
  <r>
    <s v="03/02/2015"/>
    <s v="FEDEX INV 486959819 1-800-622-1147"/>
    <n v="616.87"/>
    <m/>
    <n v="616.87"/>
    <s v="Debit"/>
    <x v="1"/>
    <x v="1"/>
    <x v="3"/>
    <n v="2015"/>
    <x v="8"/>
    <x v="8"/>
    <x v="2"/>
    <s v="BOTH"/>
    <s v="Income Statement"/>
    <x v="3"/>
    <s v="22000 · AMEX (LLC)"/>
    <m/>
    <m/>
  </r>
  <r>
    <s v="03/02/2015"/>
    <s v="NYSC-BROOKLYN BELT BROOKLYN NY"/>
    <n v="89.99"/>
    <m/>
    <n v="89.99"/>
    <s v="Debit"/>
    <x v="1"/>
    <x v="1"/>
    <x v="3"/>
    <n v="2015"/>
    <x v="12"/>
    <x v="13"/>
    <x v="2"/>
    <s v="BOTH"/>
    <s v="Income Statement"/>
    <x v="3"/>
    <s v="22000 · AMEX (LLC)"/>
    <m/>
    <m/>
  </r>
  <r>
    <s v="03/02/2015"/>
    <s v="UHAUL RENTAL/PURCHASBROOKLYN NY"/>
    <n v="14.43"/>
    <m/>
    <n v="14.43"/>
    <s v="Debit"/>
    <x v="1"/>
    <x v="1"/>
    <x v="3"/>
    <n v="2015"/>
    <x v="9"/>
    <x v="9"/>
    <x v="2"/>
    <s v="BOTH"/>
    <s v="Balance Sheet"/>
    <x v="4"/>
    <s v="22000 · AMEX (LLC)"/>
    <m/>
    <m/>
  </r>
  <r>
    <s v="03/02/2015"/>
    <s v="UHAUL RENTAL/PURCHASBROOKLYN NY"/>
    <n v="69.19"/>
    <m/>
    <n v="69.19"/>
    <s v="Debit"/>
    <x v="1"/>
    <x v="1"/>
    <x v="3"/>
    <n v="2015"/>
    <x v="9"/>
    <x v="9"/>
    <x v="2"/>
    <s v="BOTH"/>
    <s v="Balance Sheet"/>
    <x v="4"/>
    <s v="22000 · AMEX (LLC)"/>
    <m/>
    <m/>
  </r>
  <r>
    <s v="03/02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02/2015"/>
    <s v="VOC*ICONTACTEMAIL MK877-968-3996 MD"/>
    <n v="130.54"/>
    <m/>
    <n v="130.54"/>
    <s v="Debit"/>
    <x v="1"/>
    <x v="1"/>
    <x v="3"/>
    <n v="2015"/>
    <x v="15"/>
    <x v="18"/>
    <x v="8"/>
    <s v="BOTH"/>
    <s v="Income Statement"/>
    <x v="3"/>
    <s v="22000 · AMEX (LLC)"/>
    <m/>
    <m/>
  </r>
  <r>
    <s v="03/03/2015"/>
    <s v="AT&amp;T*BILL PAYMENT 95DALLAS TX"/>
    <n v="325.27"/>
    <m/>
    <n v="325.27"/>
    <s v="Debit"/>
    <x v="1"/>
    <x v="1"/>
    <x v="3"/>
    <n v="2015"/>
    <x v="16"/>
    <x v="19"/>
    <x v="8"/>
    <s v="BOTH"/>
    <s v="Income Statement"/>
    <x v="3"/>
    <s v="22000 · AMEX (LLC)"/>
    <m/>
    <m/>
  </r>
  <r>
    <s v="03/03/2015"/>
    <s v="FEDEX INV 645142363 1-800-622-1147"/>
    <n v="59.63"/>
    <m/>
    <n v="59.63"/>
    <s v="Debit"/>
    <x v="1"/>
    <x v="1"/>
    <x v="3"/>
    <n v="2015"/>
    <x v="8"/>
    <x v="8"/>
    <x v="2"/>
    <s v="BOTH"/>
    <s v="Income Statement"/>
    <x v="3"/>
    <s v="22000 · AMEX (LLC)"/>
    <m/>
    <m/>
  </r>
  <r>
    <s v="03/03/2015"/>
    <s v="FEDEX INV 645165236 1-800-622-1147"/>
    <n v="21.21"/>
    <m/>
    <n v="21.21"/>
    <s v="Debit"/>
    <x v="1"/>
    <x v="1"/>
    <x v="3"/>
    <n v="2015"/>
    <x v="8"/>
    <x v="8"/>
    <x v="2"/>
    <s v="BOTH"/>
    <s v="Income Statement"/>
    <x v="3"/>
    <s v="22000 · AMEX (LLC)"/>
    <m/>
    <m/>
  </r>
  <r>
    <s v="03/03/2015"/>
    <s v="GOOGLE*SVCSAPPSELEMEMountain View"/>
    <n v="5"/>
    <m/>
    <n v="5"/>
    <s v="Debit"/>
    <x v="1"/>
    <x v="1"/>
    <x v="3"/>
    <n v="2015"/>
    <x v="13"/>
    <x v="23"/>
    <x v="2"/>
    <s v="BOTH"/>
    <s v="Income Statement"/>
    <x v="3"/>
    <s v="22000 · AMEX (LLC)"/>
    <m/>
    <m/>
  </r>
  <r>
    <s v="03/03/2015"/>
    <s v="ITUNES.COM/BILL ITUNCUPERTINO CA"/>
    <n v="3.26"/>
    <m/>
    <n v="3.26"/>
    <s v="Debit"/>
    <x v="1"/>
    <x v="1"/>
    <x v="3"/>
    <n v="2015"/>
    <x v="10"/>
    <x v="10"/>
    <x v="7"/>
    <s v="BOTH"/>
    <s v="Income Statement"/>
    <x v="3"/>
    <s v="22000 · AMEX (LLC)"/>
    <m/>
    <m/>
  </r>
  <r>
    <s v="03/04/2015"/>
    <s v="4YOURTYPE 2037610042 CT"/>
    <n v="294.5"/>
    <m/>
    <n v="294.5"/>
    <s v="Debit"/>
    <x v="1"/>
    <x v="1"/>
    <x v="3"/>
    <n v="2015"/>
    <x v="9"/>
    <x v="9"/>
    <x v="2"/>
    <s v="BOTH"/>
    <s v="Balance Sheet"/>
    <x v="4"/>
    <s v="22000 · AMEX (LLC)"/>
    <m/>
    <m/>
  </r>
  <r>
    <s v="03/04/2015"/>
    <s v="5% OPEN Savings at FedEx"/>
    <n v="-30.84"/>
    <m/>
    <n v="-30.84"/>
    <s v="Credit"/>
    <x v="1"/>
    <x v="1"/>
    <x v="3"/>
    <n v="2015"/>
    <x v="8"/>
    <x v="8"/>
    <x v="2"/>
    <s v="BOTH"/>
    <s v="Income Statement"/>
    <x v="3"/>
    <s v="22000 · AMEX (LLC)"/>
    <m/>
    <m/>
  </r>
  <r>
    <s v="03/04/2015"/>
    <s v="5% OPEN Savings at FedEx"/>
    <n v="-1.98"/>
    <m/>
    <n v="-1.98"/>
    <s v="Credit"/>
    <x v="1"/>
    <x v="1"/>
    <x v="3"/>
    <n v="2015"/>
    <x v="8"/>
    <x v="8"/>
    <x v="2"/>
    <s v="BOTH"/>
    <s v="Income Statement"/>
    <x v="3"/>
    <s v="22000 · AMEX (LLC)"/>
    <m/>
    <m/>
  </r>
  <r>
    <s v="03/04/2015"/>
    <s v="FEDEX INV 487145149 1-800-622-1147"/>
    <n v="38.840000000000003"/>
    <m/>
    <n v="38.840000000000003"/>
    <s v="Debit"/>
    <x v="1"/>
    <x v="1"/>
    <x v="3"/>
    <n v="2015"/>
    <x v="8"/>
    <x v="8"/>
    <x v="2"/>
    <s v="BOTH"/>
    <s v="Income Statement"/>
    <x v="3"/>
    <s v="22000 · AMEX (LLC)"/>
    <m/>
    <m/>
  </r>
  <r>
    <s v="03/04/2015"/>
    <s v="FEDEX INV 645192568 1-800-622-1147"/>
    <n v="6.59"/>
    <m/>
    <n v="6.59"/>
    <s v="Debit"/>
    <x v="1"/>
    <x v="1"/>
    <x v="3"/>
    <n v="2015"/>
    <x v="8"/>
    <x v="8"/>
    <x v="2"/>
    <s v="BOTH"/>
    <s v="Income Statement"/>
    <x v="3"/>
    <s v="22000 · AMEX (LLC)"/>
    <m/>
    <m/>
  </r>
  <r>
    <s v="03/04/2015"/>
    <s v="SHOPKEEP.COM INC. 800-820-9814 NY"/>
    <n v="-49"/>
    <m/>
    <n v="-49"/>
    <s v="Credit"/>
    <x v="1"/>
    <x v="1"/>
    <x v="3"/>
    <n v="2015"/>
    <x v="10"/>
    <x v="10"/>
    <x v="7"/>
    <s v="BOTH"/>
    <s v="Income Statement"/>
    <x v="3"/>
    <s v="22000 · AMEX (LLC)"/>
    <m/>
    <m/>
  </r>
  <r>
    <s v="03/04/2015"/>
    <s v="STAPLES 00184 (800)333-3330"/>
    <n v="5.04"/>
    <m/>
    <n v="5.04"/>
    <s v="Debit"/>
    <x v="1"/>
    <x v="1"/>
    <x v="3"/>
    <n v="2015"/>
    <x v="26"/>
    <x v="64"/>
    <x v="13"/>
    <s v="BOTH"/>
    <s v="Income Statement"/>
    <x v="3"/>
    <s v="22000 · AMEX (LLC)"/>
    <m/>
    <m/>
  </r>
  <r>
    <s v="03/04/2015"/>
    <s v="SUNOCO 0732528500 BROOKLYN NY"/>
    <n v="66.69"/>
    <m/>
    <n v="66.69"/>
    <s v="Debit"/>
    <x v="1"/>
    <x v="1"/>
    <x v="3"/>
    <n v="2015"/>
    <x v="9"/>
    <x v="9"/>
    <x v="2"/>
    <s v="BOTH"/>
    <s v="Balance Sheet"/>
    <x v="4"/>
    <s v="22000 · AMEX (LLC)"/>
    <m/>
    <m/>
  </r>
  <r>
    <s v="03/04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05/2015"/>
    <s v="5% OPEN Savings at FedEx"/>
    <n v="-2.98"/>
    <m/>
    <n v="-2.98"/>
    <s v="Credit"/>
    <x v="1"/>
    <x v="1"/>
    <x v="3"/>
    <n v="2015"/>
    <x v="8"/>
    <x v="8"/>
    <x v="2"/>
    <s v="BOTH"/>
    <s v="Income Statement"/>
    <x v="3"/>
    <s v="22000 · AMEX (LLC)"/>
    <m/>
    <m/>
  </r>
  <r>
    <s v="03/05/2015"/>
    <s v="Alchemy 210-320-1168"/>
    <n v="5"/>
    <m/>
    <n v="5"/>
    <s v="Debit"/>
    <x v="1"/>
    <x v="1"/>
    <x v="3"/>
    <n v="2015"/>
    <x v="10"/>
    <x v="10"/>
    <x v="7"/>
    <s v="BOTH"/>
    <s v="Income Statement"/>
    <x v="3"/>
    <s v="22000 · AMEX (LLC)"/>
    <m/>
    <m/>
  </r>
  <r>
    <s v="03/05/2015"/>
    <s v="FEDEX INV 487245389 1-800-622-1147"/>
    <n v="58.55"/>
    <m/>
    <n v="58.55"/>
    <s v="Debit"/>
    <x v="1"/>
    <x v="1"/>
    <x v="3"/>
    <n v="2015"/>
    <x v="8"/>
    <x v="8"/>
    <x v="2"/>
    <s v="BOTH"/>
    <s v="Income Statement"/>
    <x v="3"/>
    <s v="22000 · AMEX (LLC)"/>
    <m/>
    <m/>
  </r>
  <r>
    <s v="03/05/2015"/>
    <s v="FEDEX INV 645234641 1-800-622-1147"/>
    <n v="58.68"/>
    <m/>
    <n v="58.68"/>
    <s v="Debit"/>
    <x v="1"/>
    <x v="1"/>
    <x v="3"/>
    <n v="2015"/>
    <x v="8"/>
    <x v="8"/>
    <x v="2"/>
    <s v="BOTH"/>
    <s v="Income Statement"/>
    <x v="3"/>
    <s v="22000 · AMEX (LLC)"/>
    <m/>
    <m/>
  </r>
  <r>
    <s v="03/05/2015"/>
    <s v="LAW OFFICES OF SCHARSAN ANTONIO TX"/>
    <n v="1055"/>
    <m/>
    <n v="1055"/>
    <s v="Debit"/>
    <x v="1"/>
    <x v="1"/>
    <x v="3"/>
    <n v="2015"/>
    <x v="17"/>
    <x v="20"/>
    <x v="10"/>
    <s v="BOTH"/>
    <s v="Income Statement"/>
    <x v="3"/>
    <s v="22000 · AMEX (LLC)"/>
    <m/>
    <m/>
  </r>
  <r>
    <s v="03/05/2015"/>
    <s v="MYDOGTOY.COM - TUFFIPHOENIX AZ"/>
    <n v="25.63"/>
    <m/>
    <n v="25.63"/>
    <s v="Debit"/>
    <x v="1"/>
    <x v="1"/>
    <x v="3"/>
    <n v="2015"/>
    <x v="18"/>
    <x v="62"/>
    <x v="2"/>
    <s v="BOTH"/>
    <s v="Balance Sheet"/>
    <x v="3"/>
    <s v="22000 · AMEX (LLC)"/>
    <m/>
    <m/>
  </r>
  <r>
    <s v="03/05/2015"/>
    <s v="UPS* 0000001086A4095SHIPPING"/>
    <n v="50.18"/>
    <m/>
    <n v="50.18"/>
    <s v="Debit"/>
    <x v="1"/>
    <x v="1"/>
    <x v="3"/>
    <n v="2015"/>
    <x v="8"/>
    <x v="15"/>
    <x v="2"/>
    <s v="BOTH"/>
    <s v="Income Statement"/>
    <x v="3"/>
    <s v="22000 · AMEX (LLC)"/>
    <m/>
    <m/>
  </r>
  <r>
    <s v="03/05/2015"/>
    <s v="ZOHO CORPORATION ZOHPLEASANTON CA"/>
    <n v="15"/>
    <m/>
    <n v="15"/>
    <s v="Debit"/>
    <x v="1"/>
    <x v="1"/>
    <x v="3"/>
    <n v="2015"/>
    <x v="14"/>
    <x v="24"/>
    <x v="2"/>
    <s v="BOTH"/>
    <s v="Income Statement"/>
    <x v="3"/>
    <s v="22000 · AMEX (LLC)"/>
    <m/>
    <m/>
  </r>
  <r>
    <s v="03/06/2015"/>
    <s v="4 TELL INC 00-080193STEVENSON WA"/>
    <n v="49"/>
    <m/>
    <n v="49"/>
    <s v="Debit"/>
    <x v="1"/>
    <x v="1"/>
    <x v="3"/>
    <n v="2015"/>
    <x v="13"/>
    <x v="26"/>
    <x v="2"/>
    <s v="BOTH"/>
    <s v="Income Statement"/>
    <x v="3"/>
    <s v="22000 · AMEX (LLC)"/>
    <m/>
    <m/>
  </r>
  <r>
    <s v="03/06/2015"/>
    <s v="5% OPEN Savings at FedEx"/>
    <n v="-2.93"/>
    <m/>
    <n v="-2.93"/>
    <s v="Credit"/>
    <x v="1"/>
    <x v="1"/>
    <x v="3"/>
    <n v="2015"/>
    <x v="8"/>
    <x v="8"/>
    <x v="2"/>
    <s v="BOTH"/>
    <s v="Income Statement"/>
    <x v="3"/>
    <s v="22000 · AMEX (LLC)"/>
    <m/>
    <m/>
  </r>
  <r>
    <s v="03/06/2015"/>
    <s v="5% OPEN Savings at FedEx"/>
    <n v="-2.93"/>
    <m/>
    <n v="-2.93"/>
    <s v="Credit"/>
    <x v="1"/>
    <x v="1"/>
    <x v="3"/>
    <n v="2015"/>
    <x v="8"/>
    <x v="8"/>
    <x v="2"/>
    <s v="BOTH"/>
    <s v="Income Statement"/>
    <x v="3"/>
    <s v="22000 · AMEX (LLC)"/>
    <m/>
    <m/>
  </r>
  <r>
    <s v="03/06/2015"/>
    <s v="5% OPEN Savings at FedEx"/>
    <n v="-1.94"/>
    <m/>
    <n v="-1.94"/>
    <s v="Credit"/>
    <x v="1"/>
    <x v="1"/>
    <x v="3"/>
    <n v="2015"/>
    <x v="8"/>
    <x v="8"/>
    <x v="2"/>
    <s v="BOTH"/>
    <s v="Income Statement"/>
    <x v="3"/>
    <s v="22000 · AMEX (LLC)"/>
    <m/>
    <m/>
  </r>
  <r>
    <s v="03/07/2015"/>
    <s v="FEDEX INV 487355138 1-800-622-1147"/>
    <n v="15.09"/>
    <m/>
    <n v="15.09"/>
    <s v="Debit"/>
    <x v="1"/>
    <x v="1"/>
    <x v="3"/>
    <n v="2015"/>
    <x v="8"/>
    <x v="8"/>
    <x v="2"/>
    <s v="BOTH"/>
    <s v="Income Statement"/>
    <x v="3"/>
    <s v="22000 · AMEX (LLC)"/>
    <m/>
    <m/>
  </r>
  <r>
    <s v="03/07/2015"/>
    <s v="FEDEX INV 645330972 1-800-622-1147"/>
    <n v="31.68"/>
    <m/>
    <n v="31.68"/>
    <s v="Debit"/>
    <x v="1"/>
    <x v="1"/>
    <x v="3"/>
    <n v="2015"/>
    <x v="8"/>
    <x v="8"/>
    <x v="2"/>
    <s v="BOTH"/>
    <s v="Income Statement"/>
    <x v="3"/>
    <s v="22000 · AMEX (LLC)"/>
    <m/>
    <m/>
  </r>
  <r>
    <s v="03/08/2015"/>
    <s v="SPOTIFY USA 562128952016 SE"/>
    <n v="9.99"/>
    <m/>
    <n v="9.99"/>
    <s v="Debit"/>
    <x v="1"/>
    <x v="1"/>
    <x v="3"/>
    <n v="2015"/>
    <x v="10"/>
    <x v="10"/>
    <x v="7"/>
    <s v="BOTH"/>
    <s v="Income Statement"/>
    <x v="3"/>
    <s v="22000 · AMEX (LLC)"/>
    <m/>
    <m/>
  </r>
  <r>
    <s v="03/08/2015"/>
    <s v="STAPLES 00653 (800)333-3330"/>
    <n v="2.79"/>
    <m/>
    <n v="2.79"/>
    <s v="Debit"/>
    <x v="1"/>
    <x v="1"/>
    <x v="3"/>
    <n v="2015"/>
    <x v="26"/>
    <x v="64"/>
    <x v="13"/>
    <s v="BOTH"/>
    <s v="Income Statement"/>
    <x v="3"/>
    <s v="22000 · AMEX (LLC)"/>
    <m/>
    <m/>
  </r>
  <r>
    <s v="03/09/2015"/>
    <s v="AT&amp;T BILL PAYMENT 800-288-2020 TX"/>
    <n v="65.23"/>
    <m/>
    <n v="65.23"/>
    <s v="Debit"/>
    <x v="1"/>
    <x v="1"/>
    <x v="3"/>
    <n v="2015"/>
    <x v="19"/>
    <x v="19"/>
    <x v="2"/>
    <s v="BOTH"/>
    <s v="Income Statement"/>
    <x v="3"/>
    <s v="22000 · AMEX (LLC)"/>
    <m/>
    <m/>
  </r>
  <r>
    <s v="03/09/2015"/>
    <s v="AUTO 800-841-3000 DC"/>
    <n v="134.44"/>
    <m/>
    <n v="134.44"/>
    <s v="Debit"/>
    <x v="1"/>
    <x v="1"/>
    <x v="3"/>
    <n v="2015"/>
    <x v="10"/>
    <x v="10"/>
    <x v="7"/>
    <s v="BOTH"/>
    <s v="Income Statement"/>
    <x v="3"/>
    <s v="22000 · AMEX (LLC)"/>
    <m/>
    <m/>
  </r>
  <r>
    <s v="03/09/2015"/>
    <s v="FEDEX INV 487574365 1-800-622-1147"/>
    <n v="11.3"/>
    <m/>
    <n v="11.3"/>
    <s v="Debit"/>
    <x v="1"/>
    <x v="1"/>
    <x v="3"/>
    <n v="2015"/>
    <x v="8"/>
    <x v="8"/>
    <x v="2"/>
    <s v="BOTH"/>
    <s v="Income Statement"/>
    <x v="3"/>
    <s v="22000 · AMEX (LLC)"/>
    <m/>
    <m/>
  </r>
  <r>
    <s v="03/09/2015"/>
    <s v="FEDEX INV 487581712 1-800-622-1147"/>
    <n v="1077.8"/>
    <m/>
    <n v="1077.8"/>
    <s v="Debit"/>
    <x v="1"/>
    <x v="1"/>
    <x v="3"/>
    <n v="2015"/>
    <x v="8"/>
    <x v="8"/>
    <x v="2"/>
    <s v="BOTH"/>
    <s v="Income Statement"/>
    <x v="3"/>
    <s v="22000 · AMEX (LLC)"/>
    <m/>
    <m/>
  </r>
  <r>
    <s v="03/09/2015"/>
    <s v="SHELL OIL 5754130860SAN ANTONIO TX"/>
    <n v="22.31"/>
    <m/>
    <n v="22.31"/>
    <s v="Debit"/>
    <x v="1"/>
    <x v="1"/>
    <x v="3"/>
    <n v="2015"/>
    <x v="10"/>
    <x v="10"/>
    <x v="7"/>
    <s v="BOTH"/>
    <s v="Income Statement"/>
    <x v="3"/>
    <s v="22000 · AMEX (LLC)"/>
    <m/>
    <m/>
  </r>
  <r>
    <s v="03/09/2015"/>
    <s v="ULINE SHIP SUPPLIES SHIPPING SUP"/>
    <n v="202.09"/>
    <m/>
    <n v="202.09"/>
    <s v="Debit"/>
    <x v="1"/>
    <x v="1"/>
    <x v="3"/>
    <n v="2015"/>
    <x v="21"/>
    <x v="30"/>
    <x v="2"/>
    <s v="BOTH"/>
    <s v="Income Statement"/>
    <x v="3"/>
    <s v="22000 · AMEX (LLC)"/>
    <m/>
    <m/>
  </r>
  <r>
    <s v="03/09/2015"/>
    <s v="ULINE SHIP SUPPLIES SHIPPING SUP"/>
    <n v="267.67"/>
    <m/>
    <n v="267.67"/>
    <s v="Debit"/>
    <x v="1"/>
    <x v="1"/>
    <x v="3"/>
    <n v="2015"/>
    <x v="21"/>
    <x v="30"/>
    <x v="2"/>
    <s v="BOTH"/>
    <s v="Income Statement"/>
    <x v="3"/>
    <s v="22000 · AMEX (LLC)"/>
    <m/>
    <m/>
  </r>
  <r>
    <s v="03/09/2015"/>
    <s v="ULINE SHIP SUPPLIES SHIPPING SUP"/>
    <n v="432.4"/>
    <m/>
    <n v="432.4"/>
    <s v="Debit"/>
    <x v="1"/>
    <x v="1"/>
    <x v="3"/>
    <n v="2015"/>
    <x v="21"/>
    <x v="30"/>
    <x v="2"/>
    <s v="BOTH"/>
    <s v="Income Statement"/>
    <x v="3"/>
    <s v="22000 · AMEX (LLC)"/>
    <m/>
    <m/>
  </r>
  <r>
    <s v="03/09/2015"/>
    <s v="ULINE SHIP SUPPLIES SHIPPING SUP"/>
    <n v="671.54"/>
    <m/>
    <n v="671.54"/>
    <s v="Debit"/>
    <x v="1"/>
    <x v="1"/>
    <x v="3"/>
    <n v="2015"/>
    <x v="21"/>
    <x v="30"/>
    <x v="2"/>
    <s v="BOTH"/>
    <s v="Income Statement"/>
    <x v="3"/>
    <s v="22000 · AMEX (LLC)"/>
    <m/>
    <m/>
  </r>
  <r>
    <s v="03/09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09/2015"/>
    <s v="VERIZONWRLS*WALCCRVE8009220204"/>
    <n v="213"/>
    <m/>
    <n v="213"/>
    <s v="Debit"/>
    <x v="1"/>
    <x v="1"/>
    <x v="3"/>
    <n v="2015"/>
    <x v="16"/>
    <x v="38"/>
    <x v="7"/>
    <s v="BOTH"/>
    <s v="Income Statement"/>
    <x v="3"/>
    <s v="22000 · AMEX (LLC)"/>
    <m/>
    <m/>
  </r>
  <r>
    <s v="03/10/2015"/>
    <s v="5% OPEN Savings at FedEx"/>
    <n v="-1.58"/>
    <m/>
    <n v="-1.58"/>
    <s v="Credit"/>
    <x v="1"/>
    <x v="1"/>
    <x v="3"/>
    <n v="2015"/>
    <x v="8"/>
    <x v="8"/>
    <x v="2"/>
    <s v="BOTH"/>
    <s v="Income Statement"/>
    <x v="3"/>
    <s v="22000 · AMEX (LLC)"/>
    <m/>
    <m/>
  </r>
  <r>
    <s v="03/10/2015"/>
    <s v="5% OPEN Savings at FedEx"/>
    <n v="-0.75"/>
    <m/>
    <n v="-0.75"/>
    <s v="Credit"/>
    <x v="1"/>
    <x v="1"/>
    <x v="3"/>
    <n v="2015"/>
    <x v="8"/>
    <x v="8"/>
    <x v="2"/>
    <s v="BOTH"/>
    <s v="Income Statement"/>
    <x v="3"/>
    <s v="22000 · AMEX (LLC)"/>
    <m/>
    <m/>
  </r>
  <r>
    <s v="03/10/2015"/>
    <s v="EXPERIAN *CREDITR866-506-7894 CA"/>
    <n v="32.61"/>
    <m/>
    <n v="32.61"/>
    <s v="Debit"/>
    <x v="1"/>
    <x v="1"/>
    <x v="3"/>
    <n v="2015"/>
    <x v="22"/>
    <x v="32"/>
    <x v="2"/>
    <s v="BOTH"/>
    <s v="Income Statement"/>
    <x v="3"/>
    <s v="22000 · AMEX (LLC)"/>
    <m/>
    <m/>
  </r>
  <r>
    <s v="03/10/2015"/>
    <s v="FEDEX INV 487677390 1-800-622-1147"/>
    <n v="12.94"/>
    <m/>
    <n v="12.94"/>
    <s v="Debit"/>
    <x v="1"/>
    <x v="1"/>
    <x v="3"/>
    <n v="2015"/>
    <x v="8"/>
    <x v="8"/>
    <x v="2"/>
    <s v="BOTH"/>
    <s v="Income Statement"/>
    <x v="3"/>
    <s v="22000 · AMEX (LLC)"/>
    <m/>
    <m/>
  </r>
  <r>
    <s v="03/10/2015"/>
    <s v="FEDEX INV 645392776 1-800-622-1147"/>
    <n v="176.04"/>
    <m/>
    <n v="176.04"/>
    <s v="Debit"/>
    <x v="1"/>
    <x v="1"/>
    <x v="3"/>
    <n v="2015"/>
    <x v="8"/>
    <x v="8"/>
    <x v="2"/>
    <s v="BOTH"/>
    <s v="Income Statement"/>
    <x v="3"/>
    <s v="22000 · AMEX (LLC)"/>
    <m/>
    <m/>
  </r>
  <r>
    <s v="03/10/2015"/>
    <s v="FEDEX INV 645392777 1-800-622-1147"/>
    <n v="23.52"/>
    <m/>
    <n v="23.52"/>
    <s v="Debit"/>
    <x v="1"/>
    <x v="1"/>
    <x v="3"/>
    <n v="2015"/>
    <x v="8"/>
    <x v="8"/>
    <x v="2"/>
    <s v="BOTH"/>
    <s v="Income Statement"/>
    <x v="3"/>
    <s v="22000 · AMEX (LLC)"/>
    <m/>
    <m/>
  </r>
  <r>
    <s v="03/10/2015"/>
    <s v="MOJO SELLING SOLUTIOLITTLETON NH"/>
    <n v="198"/>
    <m/>
    <n v="198"/>
    <s v="Debit"/>
    <x v="1"/>
    <x v="1"/>
    <x v="3"/>
    <n v="2015"/>
    <x v="9"/>
    <x v="9"/>
    <x v="2"/>
    <s v="BOTH"/>
    <s v="Balance Sheet"/>
    <x v="4"/>
    <s v="22000 · AMEX (LLC)"/>
    <m/>
    <m/>
  </r>
  <r>
    <s v="03/10/2015"/>
    <s v="NYU SCPS STUDENT PYMNEW YORK NY"/>
    <n v="695"/>
    <m/>
    <n v="695"/>
    <s v="Debit"/>
    <x v="1"/>
    <x v="1"/>
    <x v="3"/>
    <n v="2015"/>
    <x v="9"/>
    <x v="9"/>
    <x v="2"/>
    <s v="BOTH"/>
    <s v="Balance Sheet"/>
    <x v="4"/>
    <s v="22000 · AMEX (LLC)"/>
    <m/>
    <m/>
  </r>
  <r>
    <s v="03/10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10/2015"/>
    <s v="WPY*Selenas Medical Palo Alto CA"/>
    <n v="100"/>
    <m/>
    <n v="100"/>
    <s v="Debit"/>
    <x v="1"/>
    <x v="1"/>
    <x v="3"/>
    <n v="2015"/>
    <x v="10"/>
    <x v="10"/>
    <x v="7"/>
    <s v="BOTH"/>
    <s v="Income Statement"/>
    <x v="3"/>
    <s v="22000 · AMEX (LLC)"/>
    <m/>
    <m/>
  </r>
  <r>
    <s v="03/11/2015"/>
    <s v="EXPERIAN *CREDITR866-506-7894 CA"/>
    <n v="32.61"/>
    <m/>
    <n v="32.61"/>
    <s v="Debit"/>
    <x v="1"/>
    <x v="1"/>
    <x v="3"/>
    <n v="2015"/>
    <x v="22"/>
    <x v="32"/>
    <x v="2"/>
    <s v="BOTH"/>
    <s v="Income Statement"/>
    <x v="3"/>
    <s v="22000 · AMEX (LLC)"/>
    <m/>
    <m/>
  </r>
  <r>
    <s v="03/11/2015"/>
    <s v="EXXONMOBIL 9748 BROOKLYN NY"/>
    <n v="64.42"/>
    <m/>
    <n v="64.42"/>
    <s v="Debit"/>
    <x v="1"/>
    <x v="1"/>
    <x v="3"/>
    <n v="2015"/>
    <x v="9"/>
    <x v="9"/>
    <x v="2"/>
    <s v="BOTH"/>
    <s v="Balance Sheet"/>
    <x v="4"/>
    <s v="22000 · AMEX (LLC)"/>
    <m/>
    <m/>
  </r>
  <r>
    <s v="03/11/2015"/>
    <s v="SQUARESPACE INC. 6465803456 NY"/>
    <n v="20"/>
    <m/>
    <n v="20"/>
    <s v="Debit"/>
    <x v="1"/>
    <x v="1"/>
    <x v="3"/>
    <n v="2015"/>
    <x v="10"/>
    <x v="10"/>
    <x v="7"/>
    <s v="BOTH"/>
    <s v="Income Statement"/>
    <x v="3"/>
    <s v="22000 · AMEX (LLC)"/>
    <m/>
    <m/>
  </r>
  <r>
    <s v="03/11/2015"/>
    <s v="THE WHOLISTIC PET 65BEDFORD NH"/>
    <n v="32.07"/>
    <m/>
    <n v="32.07"/>
    <s v="Debit"/>
    <x v="1"/>
    <x v="1"/>
    <x v="3"/>
    <n v="2015"/>
    <x v="18"/>
    <x v="60"/>
    <x v="2"/>
    <s v="BOTH"/>
    <s v="Balance Sheet"/>
    <x v="3"/>
    <s v="22000 · AMEX (LLC)"/>
    <m/>
    <m/>
  </r>
  <r>
    <s v="03/11/2015"/>
    <s v="TIME WARNER CABLE 888-TWCABLE TX"/>
    <n v="132.63"/>
    <m/>
    <n v="132.63"/>
    <s v="Debit"/>
    <x v="1"/>
    <x v="1"/>
    <x v="3"/>
    <n v="2015"/>
    <x v="19"/>
    <x v="28"/>
    <x v="7"/>
    <s v="BOTH"/>
    <s v="Income Statement"/>
    <x v="3"/>
    <s v="22000 · AMEX (LLC)"/>
    <m/>
    <m/>
  </r>
  <r>
    <s v="03/11/2015"/>
    <s v="TRUESHIP 0211 SCOTTSDALE AZ"/>
    <n v="39.85"/>
    <m/>
    <n v="39.85"/>
    <s v="Debit"/>
    <x v="1"/>
    <x v="1"/>
    <x v="3"/>
    <n v="2015"/>
    <x v="14"/>
    <x v="33"/>
    <x v="2"/>
    <s v="BOTH"/>
    <s v="Income Statement"/>
    <x v="3"/>
    <s v="22000 · AMEX (LLC)"/>
    <m/>
    <m/>
  </r>
  <r>
    <s v="03/11/2015"/>
    <s v="USPS CHANGE OF100959MEMPHIS TN"/>
    <n v="1.05"/>
    <m/>
    <n v="1.05"/>
    <s v="Debit"/>
    <x v="1"/>
    <x v="1"/>
    <x v="3"/>
    <n v="2015"/>
    <x v="8"/>
    <x v="17"/>
    <x v="2"/>
    <s v="BOTH"/>
    <s v="Income Statement"/>
    <x v="3"/>
    <s v="22000 · AMEX (LLC)"/>
    <m/>
    <m/>
  </r>
  <r>
    <s v="03/12/2015"/>
    <s v="DROPCAM.COM 27300024SAN FRANCISCO CA"/>
    <n v="14.9"/>
    <m/>
    <n v="14.9"/>
    <s v="Debit"/>
    <x v="1"/>
    <x v="1"/>
    <x v="3"/>
    <n v="2015"/>
    <x v="23"/>
    <x v="34"/>
    <x v="11"/>
    <s v="BOTH"/>
    <s v="Income Statement"/>
    <x v="3"/>
    <s v="22000 · AMEX (LLC)"/>
    <m/>
    <m/>
  </r>
  <r>
    <s v="03/12/2015"/>
    <s v="ESPREE ANIMAL PRODUCGRAPEVINE TX"/>
    <n v="8"/>
    <m/>
    <n v="8"/>
    <s v="Debit"/>
    <x v="1"/>
    <x v="1"/>
    <x v="3"/>
    <n v="2015"/>
    <x v="18"/>
    <x v="65"/>
    <x v="2"/>
    <s v="BOTH"/>
    <s v="Balance Sheet"/>
    <x v="3"/>
    <s v="22000 · AMEX (LLC)"/>
    <m/>
    <m/>
  </r>
  <r>
    <s v="03/12/2015"/>
    <s v="FEDEX INV 487892046 1-800-622-1147"/>
    <n v="117.8"/>
    <m/>
    <n v="117.8"/>
    <s v="Debit"/>
    <x v="1"/>
    <x v="1"/>
    <x v="3"/>
    <n v="2015"/>
    <x v="8"/>
    <x v="8"/>
    <x v="2"/>
    <s v="BOTH"/>
    <s v="Income Statement"/>
    <x v="3"/>
    <s v="22000 · AMEX (LLC)"/>
    <m/>
    <m/>
  </r>
  <r>
    <s v="03/12/2015"/>
    <s v="FEDEX INV 645487894 1-800-622-1147"/>
    <n v="155.38"/>
    <m/>
    <n v="155.38"/>
    <s v="Debit"/>
    <x v="1"/>
    <x v="1"/>
    <x v="3"/>
    <n v="2015"/>
    <x v="8"/>
    <x v="8"/>
    <x v="2"/>
    <s v="BOTH"/>
    <s v="Income Statement"/>
    <x v="3"/>
    <s v="22000 · AMEX (LLC)"/>
    <m/>
    <m/>
  </r>
  <r>
    <s v="03/12/2015"/>
    <s v="TIME WARNER ENTRMT 718-358-0900 NY"/>
    <n v="226.61"/>
    <m/>
    <n v="226.61"/>
    <s v="Debit"/>
    <x v="1"/>
    <x v="1"/>
    <x v="3"/>
    <n v="2015"/>
    <x v="19"/>
    <x v="28"/>
    <x v="11"/>
    <s v="BOTH"/>
    <s v="Income Statement"/>
    <x v="3"/>
    <s v="22000 · AMEX (LLC)"/>
    <m/>
    <m/>
  </r>
  <r>
    <s v="03/13/2015"/>
    <s v="FEDEX INV 645533706 1-800-622-1147"/>
    <n v="29.34"/>
    <m/>
    <n v="29.34"/>
    <s v="Debit"/>
    <x v="1"/>
    <x v="1"/>
    <x v="3"/>
    <n v="2015"/>
    <x v="8"/>
    <x v="8"/>
    <x v="2"/>
    <s v="BOTH"/>
    <s v="Income Statement"/>
    <x v="3"/>
    <s v="22000 · AMEX (LLC)"/>
    <m/>
    <m/>
  </r>
  <r>
    <s v="03/13/2015"/>
    <s v="FEDEX INV 645547797 1-800-622-1147"/>
    <n v="189.72"/>
    <m/>
    <n v="189.72"/>
    <s v="Debit"/>
    <x v="1"/>
    <x v="1"/>
    <x v="3"/>
    <n v="2015"/>
    <x v="8"/>
    <x v="8"/>
    <x v="2"/>
    <s v="BOTH"/>
    <s v="Income Statement"/>
    <x v="3"/>
    <s v="22000 · AMEX (LLC)"/>
    <m/>
    <m/>
  </r>
  <r>
    <s v="03/13/2015"/>
    <s v="THE UPS STORE #0561 NEW YORK NY"/>
    <n v="2.78"/>
    <m/>
    <n v="2.78"/>
    <s v="Debit"/>
    <x v="1"/>
    <x v="1"/>
    <x v="3"/>
    <n v="2015"/>
    <x v="8"/>
    <x v="15"/>
    <x v="2"/>
    <s v="BOTH"/>
    <s v="Income Statement"/>
    <x v="3"/>
    <s v="22000 · AMEX (LLC)"/>
    <m/>
    <m/>
  </r>
  <r>
    <s v="03/13/2015"/>
    <s v="THE WHOLISTIC PET 65BEDFORD NH"/>
    <n v="32.479999999999997"/>
    <m/>
    <n v="32.479999999999997"/>
    <s v="Debit"/>
    <x v="1"/>
    <x v="1"/>
    <x v="3"/>
    <n v="2015"/>
    <x v="18"/>
    <x v="60"/>
    <x v="2"/>
    <s v="BOTH"/>
    <s v="Balance Sheet"/>
    <x v="3"/>
    <s v="22000 · AMEX (LLC)"/>
    <m/>
    <m/>
  </r>
  <r>
    <s v="03/13/2015"/>
    <s v="ULINE SHIP SUPPLIES SHIPPING SUP"/>
    <n v="354.38"/>
    <m/>
    <n v="354.38"/>
    <s v="Debit"/>
    <x v="1"/>
    <x v="1"/>
    <x v="3"/>
    <n v="2015"/>
    <x v="21"/>
    <x v="30"/>
    <x v="2"/>
    <s v="BOTH"/>
    <s v="Income Statement"/>
    <x v="3"/>
    <s v="22000 · AMEX (LLC)"/>
    <m/>
    <m/>
  </r>
  <r>
    <s v="03/13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14/2015"/>
    <s v="5% OPEN Savings at FedEx"/>
    <n v="-53.89"/>
    <m/>
    <n v="-53.89"/>
    <s v="Credit"/>
    <x v="1"/>
    <x v="1"/>
    <x v="3"/>
    <n v="2015"/>
    <x v="8"/>
    <x v="8"/>
    <x v="2"/>
    <s v="BOTH"/>
    <s v="Income Statement"/>
    <x v="3"/>
    <s v="22000 · AMEX (LLC)"/>
    <m/>
    <m/>
  </r>
  <r>
    <s v="03/14/2015"/>
    <s v="FEDEX INV 488024389 1-800-622-1147"/>
    <n v="67.680000000000007"/>
    <m/>
    <n v="67.680000000000007"/>
    <s v="Debit"/>
    <x v="1"/>
    <x v="1"/>
    <x v="3"/>
    <n v="2015"/>
    <x v="8"/>
    <x v="8"/>
    <x v="2"/>
    <s v="BOTH"/>
    <s v="Income Statement"/>
    <x v="3"/>
    <s v="22000 · AMEX (LLC)"/>
    <m/>
    <m/>
  </r>
  <r>
    <s v="03/14/2015"/>
    <s v="FEDEX INV 645588464 1-800-622-1147"/>
    <n v="88.02"/>
    <m/>
    <n v="88.02"/>
    <s v="Debit"/>
    <x v="1"/>
    <x v="1"/>
    <x v="3"/>
    <n v="2015"/>
    <x v="8"/>
    <x v="8"/>
    <x v="2"/>
    <s v="BOTH"/>
    <s v="Income Statement"/>
    <x v="3"/>
    <s v="22000 · AMEX (LLC)"/>
    <m/>
    <m/>
  </r>
  <r>
    <s v="03/15/2015"/>
    <s v="5% OPEN Savings at FedEx"/>
    <n v="-8.8000000000000007"/>
    <m/>
    <n v="-8.8000000000000007"/>
    <s v="Credit"/>
    <x v="1"/>
    <x v="1"/>
    <x v="3"/>
    <n v="2015"/>
    <x v="8"/>
    <x v="8"/>
    <x v="2"/>
    <s v="BOTH"/>
    <s v="Income Statement"/>
    <x v="3"/>
    <s v="22000 · AMEX (LLC)"/>
    <m/>
    <m/>
  </r>
  <r>
    <s v="03/15/2015"/>
    <s v="5% OPEN Savings at FedEx"/>
    <n v="-1.18"/>
    <m/>
    <n v="-1.18"/>
    <s v="Credit"/>
    <x v="1"/>
    <x v="1"/>
    <x v="3"/>
    <n v="2015"/>
    <x v="8"/>
    <x v="8"/>
    <x v="2"/>
    <s v="BOTH"/>
    <s v="Income Statement"/>
    <x v="3"/>
    <s v="22000 · AMEX (LLC)"/>
    <m/>
    <m/>
  </r>
  <r>
    <s v="03/15/2015"/>
    <s v="5% OPEN Savings at FedEx"/>
    <n v="-0.65"/>
    <m/>
    <n v="-0.65"/>
    <s v="Credit"/>
    <x v="1"/>
    <x v="1"/>
    <x v="3"/>
    <n v="2015"/>
    <x v="8"/>
    <x v="8"/>
    <x v="2"/>
    <s v="BOTH"/>
    <s v="Income Statement"/>
    <x v="3"/>
    <s v="22000 · AMEX (LLC)"/>
    <m/>
    <m/>
  </r>
  <r>
    <s v="03/15/2015"/>
    <s v="CHEVRON 7-ELEVEN 362SAN ANTONIO TX"/>
    <n v="23.68"/>
    <m/>
    <n v="23.68"/>
    <s v="Debit"/>
    <x v="1"/>
    <x v="1"/>
    <x v="3"/>
    <n v="2015"/>
    <x v="10"/>
    <x v="10"/>
    <x v="7"/>
    <s v="BOTH"/>
    <s v="Income Statement"/>
    <x v="3"/>
    <s v="22000 · AMEX (LLC)"/>
    <m/>
    <m/>
  </r>
  <r>
    <s v="03/15/2015"/>
    <s v="EXPERIAN *CREDITR866-506-7894 CA"/>
    <n v="31.82"/>
    <m/>
    <n v="31.82"/>
    <s v="Debit"/>
    <x v="1"/>
    <x v="1"/>
    <x v="3"/>
    <n v="2015"/>
    <x v="22"/>
    <x v="32"/>
    <x v="2"/>
    <s v="BOTH"/>
    <s v="Income Statement"/>
    <x v="3"/>
    <s v="22000 · AMEX (LLC)"/>
    <m/>
    <m/>
  </r>
  <r>
    <s v="03/15/2015"/>
    <s v="KRAV MAGA 8829000992BALCONES HEIGH TX"/>
    <n v="73"/>
    <m/>
    <n v="73"/>
    <s v="Debit"/>
    <x v="1"/>
    <x v="1"/>
    <x v="3"/>
    <n v="2015"/>
    <x v="12"/>
    <x v="37"/>
    <x v="7"/>
    <s v="BOTH"/>
    <s v="Income Statement"/>
    <x v="3"/>
    <s v="22000 · AMEX (LLC)"/>
    <m/>
    <m/>
  </r>
  <r>
    <s v="03/15/2015"/>
    <s v="THE HOME DEPOT 580 SAN ANTONIO TX"/>
    <n v="41.89"/>
    <m/>
    <n v="41.89"/>
    <s v="Debit"/>
    <x v="1"/>
    <x v="1"/>
    <x v="3"/>
    <n v="2015"/>
    <x v="10"/>
    <x v="10"/>
    <x v="7"/>
    <s v="BOTH"/>
    <s v="Income Statement"/>
    <x v="3"/>
    <s v="22000 · AMEX (LLC)"/>
    <m/>
    <m/>
  </r>
  <r>
    <s v="03/15/2015"/>
    <s v="THE HOME DEPOT 581 SAN ANTONIO TX"/>
    <n v="132.24"/>
    <m/>
    <n v="132.24"/>
    <s v="Debit"/>
    <x v="1"/>
    <x v="1"/>
    <x v="3"/>
    <n v="2015"/>
    <x v="10"/>
    <x v="10"/>
    <x v="7"/>
    <s v="BOTH"/>
    <s v="Income Statement"/>
    <x v="3"/>
    <s v="22000 · AMEX (LLC)"/>
    <m/>
    <m/>
  </r>
  <r>
    <s v="03/15/2015"/>
    <s v="THE HOME DEPOT 582 SAN ANTONIO TX"/>
    <n v="210.45"/>
    <m/>
    <n v="210.45"/>
    <s v="Debit"/>
    <x v="1"/>
    <x v="1"/>
    <x v="3"/>
    <n v="2015"/>
    <x v="10"/>
    <x v="10"/>
    <x v="7"/>
    <s v="BOTH"/>
    <s v="Income Statement"/>
    <x v="3"/>
    <s v="22000 · AMEX (LLC)"/>
    <m/>
    <m/>
  </r>
  <r>
    <s v="03/15/2015"/>
    <s v="THE HOME DEPOT 6544 SAN ANTONIO TX"/>
    <n v="80.569999999999993"/>
    <m/>
    <n v="80.569999999999993"/>
    <s v="Debit"/>
    <x v="1"/>
    <x v="1"/>
    <x v="3"/>
    <n v="2015"/>
    <x v="10"/>
    <x v="10"/>
    <x v="7"/>
    <s v="BOTH"/>
    <s v="Income Statement"/>
    <x v="3"/>
    <s v="22000 · AMEX (LLC)"/>
    <m/>
    <m/>
  </r>
  <r>
    <s v="03/15/2015"/>
    <s v="VZW APO VZWRLSS*APOCC"/>
    <n v="211.56"/>
    <m/>
    <n v="211.56"/>
    <s v="Debit"/>
    <x v="1"/>
    <x v="1"/>
    <x v="3"/>
    <n v="2015"/>
    <x v="16"/>
    <x v="38"/>
    <x v="8"/>
    <s v="BOTH"/>
    <s v="Income Statement"/>
    <x v="3"/>
    <s v="22000 · AMEX (LLC)"/>
    <m/>
    <m/>
  </r>
  <r>
    <s v="03/16/2015"/>
    <s v="EBAY PAYPAL GIVING FWASHINGTON DC"/>
    <n v="10.59"/>
    <m/>
    <n v="10.59"/>
    <s v="Debit"/>
    <x v="1"/>
    <x v="1"/>
    <x v="3"/>
    <n v="2015"/>
    <x v="30"/>
    <x v="48"/>
    <x v="2"/>
    <s v="BOTH"/>
    <s v="Income Statement"/>
    <x v="3"/>
    <s v="22000 · AMEX (LLC)"/>
    <m/>
    <m/>
  </r>
  <r>
    <s v="03/16/2015"/>
    <s v="FEDEX INV 488270607 1-800-622-1147"/>
    <n v="11.3"/>
    <m/>
    <n v="11.3"/>
    <s v="Debit"/>
    <x v="1"/>
    <x v="1"/>
    <x v="3"/>
    <n v="2015"/>
    <x v="8"/>
    <x v="8"/>
    <x v="2"/>
    <s v="BOTH"/>
    <s v="Income Statement"/>
    <x v="3"/>
    <s v="22000 · AMEX (LLC)"/>
    <m/>
    <m/>
  </r>
  <r>
    <s v="03/16/2015"/>
    <s v="FEDEX INV 488277471 1-800-622-1147"/>
    <n v="524.21"/>
    <m/>
    <n v="524.21"/>
    <s v="Debit"/>
    <x v="1"/>
    <x v="1"/>
    <x v="3"/>
    <n v="2015"/>
    <x v="8"/>
    <x v="8"/>
    <x v="2"/>
    <s v="BOTH"/>
    <s v="Income Statement"/>
    <x v="3"/>
    <s v="22000 · AMEX (LLC)"/>
    <m/>
    <m/>
  </r>
  <r>
    <s v="03/16/2015"/>
    <s v="PAYPAL *HURWITZLAWF 4029357733 NY"/>
    <n v="250"/>
    <m/>
    <n v="250"/>
    <s v="Debit"/>
    <x v="1"/>
    <x v="1"/>
    <x v="3"/>
    <n v="2015"/>
    <x v="9"/>
    <x v="9"/>
    <x v="2"/>
    <s v="BOTH"/>
    <s v="Balance Sheet"/>
    <x v="4"/>
    <s v="22000 · AMEX (LLC)"/>
    <m/>
    <m/>
  </r>
  <r>
    <s v="03/16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16/2015"/>
    <s v="VOLUSION INC 8788105AUSTIN TX"/>
    <n v="57.33"/>
    <m/>
    <n v="57.33"/>
    <s v="Debit"/>
    <x v="1"/>
    <x v="1"/>
    <x v="3"/>
    <n v="2015"/>
    <x v="13"/>
    <x v="39"/>
    <x v="2"/>
    <s v="BOTH"/>
    <s v="Income Statement"/>
    <x v="3"/>
    <s v="22000 · AMEX (LLC)"/>
    <m/>
    <m/>
  </r>
  <r>
    <s v="03/17/2015"/>
    <s v="5% OPEN Savings at FedEx"/>
    <n v="-7.77"/>
    <m/>
    <n v="-7.77"/>
    <s v="Credit"/>
    <x v="1"/>
    <x v="1"/>
    <x v="3"/>
    <n v="2015"/>
    <x v="8"/>
    <x v="8"/>
    <x v="2"/>
    <s v="BOTH"/>
    <s v="Income Statement"/>
    <x v="3"/>
    <s v="22000 · AMEX (LLC)"/>
    <m/>
    <m/>
  </r>
  <r>
    <s v="03/17/2015"/>
    <s v="5% OPEN Savings at FedEx"/>
    <n v="-5.89"/>
    <m/>
    <n v="-5.89"/>
    <s v="Credit"/>
    <x v="1"/>
    <x v="1"/>
    <x v="3"/>
    <n v="2015"/>
    <x v="8"/>
    <x v="8"/>
    <x v="2"/>
    <s v="BOTH"/>
    <s v="Income Statement"/>
    <x v="3"/>
    <s v="22000 · AMEX (LLC)"/>
    <m/>
    <m/>
  </r>
  <r>
    <s v="03/17/2015"/>
    <s v="AT&amp;T DATA 190 ALPHARETTA GA"/>
    <n v="14.99"/>
    <m/>
    <n v="14.99"/>
    <s v="Debit"/>
    <x v="1"/>
    <x v="1"/>
    <x v="3"/>
    <n v="2015"/>
    <x v="16"/>
    <x v="19"/>
    <x v="8"/>
    <s v="BOTH"/>
    <s v="Income Statement"/>
    <x v="3"/>
    <s v="22000 · AMEX (LLC)"/>
    <m/>
    <m/>
  </r>
  <r>
    <s v="03/17/2015"/>
    <s v="BEST SHOT PET PRODUCLEXINGTON KY"/>
    <n v="6.35"/>
    <m/>
    <n v="6.35"/>
    <s v="Debit"/>
    <x v="1"/>
    <x v="1"/>
    <x v="3"/>
    <n v="2015"/>
    <x v="18"/>
    <x v="25"/>
    <x v="2"/>
    <s v="BOTH"/>
    <s v="Balance Sheet"/>
    <x v="3"/>
    <s v="22000 · AMEX (LLC)"/>
    <m/>
    <m/>
  </r>
  <r>
    <s v="03/17/2015"/>
    <s v="EXXONMOBIL 9748 BROOKLYN NY"/>
    <n v="66.790000000000006"/>
    <m/>
    <n v="66.790000000000006"/>
    <s v="Debit"/>
    <x v="1"/>
    <x v="1"/>
    <x v="3"/>
    <n v="2015"/>
    <x v="9"/>
    <x v="9"/>
    <x v="2"/>
    <s v="BOTH"/>
    <s v="Balance Sheet"/>
    <x v="4"/>
    <s v="22000 · AMEX (LLC)"/>
    <m/>
    <m/>
  </r>
  <r>
    <s v="03/17/2015"/>
    <s v="FEDEX INV 488368490 1-800-622-1147"/>
    <n v="28.62"/>
    <m/>
    <n v="28.62"/>
    <s v="Debit"/>
    <x v="1"/>
    <x v="1"/>
    <x v="3"/>
    <n v="2015"/>
    <x v="8"/>
    <x v="8"/>
    <x v="2"/>
    <s v="BOTH"/>
    <s v="Income Statement"/>
    <x v="3"/>
    <s v="22000 · AMEX (LLC)"/>
    <m/>
    <m/>
  </r>
  <r>
    <s v="03/17/2015"/>
    <s v="FEDEX INV 645654867 1-800-622-1147"/>
    <n v="175.18"/>
    <m/>
    <n v="175.18"/>
    <s v="Debit"/>
    <x v="1"/>
    <x v="1"/>
    <x v="3"/>
    <n v="2015"/>
    <x v="8"/>
    <x v="8"/>
    <x v="2"/>
    <s v="BOTH"/>
    <s v="Income Statement"/>
    <x v="3"/>
    <s v="22000 · AMEX (LLC)"/>
    <m/>
    <m/>
  </r>
  <r>
    <s v="03/17/2015"/>
    <s v="IN *CANINE INNOVATIOMOUNT CLEMENS MI"/>
    <n v="997"/>
    <m/>
    <n v="997"/>
    <s v="Debit"/>
    <x v="1"/>
    <x v="1"/>
    <x v="3"/>
    <n v="2015"/>
    <x v="18"/>
    <x v="22"/>
    <x v="2"/>
    <s v="BOTH"/>
    <s v="Balance Sheet"/>
    <x v="3"/>
    <s v="22000 · AMEX (LLC)"/>
    <m/>
    <m/>
  </r>
  <r>
    <s v="03/17/2015"/>
    <s v="PET INSURANCE 800-USAPETS CA"/>
    <n v="40.340000000000003"/>
    <m/>
    <n v="40.340000000000003"/>
    <s v="Debit"/>
    <x v="1"/>
    <x v="1"/>
    <x v="3"/>
    <n v="2015"/>
    <x v="9"/>
    <x v="9"/>
    <x v="2"/>
    <s v="BOTH"/>
    <s v="Balance Sheet"/>
    <x v="4"/>
    <s v="22000 · AMEX (LLC)"/>
    <m/>
    <m/>
  </r>
  <r>
    <s v="03/17/2015"/>
    <s v="SKYPE SUBSCRIPTION SUNITED KINGDOM GB"/>
    <n v="10"/>
    <m/>
    <n v="10"/>
    <s v="Debit"/>
    <x v="1"/>
    <x v="1"/>
    <x v="3"/>
    <n v="2015"/>
    <x v="31"/>
    <x v="63"/>
    <x v="7"/>
    <s v="BOTH"/>
    <s v="Income Statement"/>
    <x v="3"/>
    <s v="22000 · AMEX (LLC)"/>
    <m/>
    <m/>
  </r>
  <r>
    <s v="03/17/2015"/>
    <s v="THE UPS STORE #0561 NEW YORK NY"/>
    <n v="3.04"/>
    <m/>
    <n v="3.04"/>
    <s v="Debit"/>
    <x v="1"/>
    <x v="1"/>
    <x v="3"/>
    <n v="2015"/>
    <x v="8"/>
    <x v="15"/>
    <x v="2"/>
    <s v="BOTH"/>
    <s v="Income Statement"/>
    <x v="3"/>
    <s v="22000 · AMEX (LLC)"/>
    <m/>
    <m/>
  </r>
  <r>
    <s v="03/17/2015"/>
    <s v="ZOHO CORPORATION ZOHPLEASANTON CA"/>
    <n v="125"/>
    <m/>
    <n v="125"/>
    <s v="Debit"/>
    <x v="1"/>
    <x v="1"/>
    <x v="3"/>
    <n v="2015"/>
    <x v="14"/>
    <x v="24"/>
    <x v="2"/>
    <s v="BOTH"/>
    <s v="Income Statement"/>
    <x v="3"/>
    <s v="22000 · AMEX (LLC)"/>
    <m/>
    <m/>
  </r>
  <r>
    <s v="03/18/2015"/>
    <s v="COST PLUS WLD #316 3SAN ANTONIO TX"/>
    <n v="385.9"/>
    <m/>
    <n v="385.9"/>
    <s v="Debit"/>
    <x v="1"/>
    <x v="1"/>
    <x v="3"/>
    <n v="2015"/>
    <x v="10"/>
    <x v="10"/>
    <x v="7"/>
    <s v="BOTH"/>
    <s v="Income Statement"/>
    <x v="3"/>
    <s v="22000 · AMEX (LLC)"/>
    <m/>
    <m/>
  </r>
  <r>
    <s v="03/18/2015"/>
    <s v="FEDEX INV 487892046 1-800-622-1147"/>
    <n v="-42.24"/>
    <m/>
    <n v="-42.24"/>
    <s v="Credit"/>
    <x v="1"/>
    <x v="1"/>
    <x v="3"/>
    <n v="2015"/>
    <x v="8"/>
    <x v="8"/>
    <x v="2"/>
    <s v="BOTH"/>
    <s v="Income Statement"/>
    <x v="3"/>
    <s v="22000 · AMEX (LLC)"/>
    <m/>
    <m/>
  </r>
  <r>
    <s v="03/18/2015"/>
    <s v="FEDEX INV 488466888 1-800-622-1147"/>
    <n v="51.36"/>
    <m/>
    <n v="51.36"/>
    <s v="Debit"/>
    <x v="1"/>
    <x v="1"/>
    <x v="3"/>
    <n v="2015"/>
    <x v="8"/>
    <x v="8"/>
    <x v="2"/>
    <s v="BOTH"/>
    <s v="Income Statement"/>
    <x v="3"/>
    <s v="22000 · AMEX (LLC)"/>
    <m/>
    <m/>
  </r>
  <r>
    <s v="03/18/2015"/>
    <s v="FEDEX INV 645707047 1-800-622-1147"/>
    <n v="24.77"/>
    <m/>
    <n v="24.77"/>
    <s v="Debit"/>
    <x v="1"/>
    <x v="1"/>
    <x v="3"/>
    <n v="2015"/>
    <x v="8"/>
    <x v="8"/>
    <x v="2"/>
    <s v="BOTH"/>
    <s v="Income Statement"/>
    <x v="3"/>
    <s v="22000 · AMEX (LLC)"/>
    <m/>
    <m/>
  </r>
  <r>
    <s v="03/18/2015"/>
    <s v="LOWE'S OF NWC SAN ANSAN ANTONIO TX"/>
    <n v="21"/>
    <m/>
    <n v="21"/>
    <s v="Debit"/>
    <x v="1"/>
    <x v="1"/>
    <x v="3"/>
    <n v="2015"/>
    <x v="10"/>
    <x v="10"/>
    <x v="7"/>
    <s v="BOTH"/>
    <s v="Income Statement"/>
    <x v="3"/>
    <s v="22000 · AMEX (LLC)"/>
    <m/>
    <m/>
  </r>
  <r>
    <s v="03/18/2015"/>
    <s v="NETFLIX WWW.NETFLIX.LOS GATOS CA"/>
    <n v="7.99"/>
    <m/>
    <n v="7.99"/>
    <s v="Debit"/>
    <x v="1"/>
    <x v="1"/>
    <x v="3"/>
    <n v="2015"/>
    <x v="10"/>
    <x v="10"/>
    <x v="7"/>
    <s v="BOTH"/>
    <s v="Income Statement"/>
    <x v="3"/>
    <s v="22000 · AMEX (LLC)"/>
    <m/>
    <m/>
  </r>
  <r>
    <s v="03/18/2015"/>
    <s v="SPOTIFY USA 571178521019 SE"/>
    <n v="10.8"/>
    <m/>
    <n v="10.8"/>
    <s v="Debit"/>
    <x v="1"/>
    <x v="1"/>
    <x v="3"/>
    <n v="2015"/>
    <x v="10"/>
    <x v="10"/>
    <x v="7"/>
    <s v="BOTH"/>
    <s v="Income Statement"/>
    <x v="3"/>
    <s v="22000 · AMEX (LLC)"/>
    <m/>
    <m/>
  </r>
  <r>
    <s v="03/18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19/2015"/>
    <s v="5% OPEN Savings at FedEx"/>
    <n v="-1.47"/>
    <m/>
    <n v="-1.47"/>
    <s v="Credit"/>
    <x v="1"/>
    <x v="1"/>
    <x v="3"/>
    <n v="2015"/>
    <x v="8"/>
    <x v="8"/>
    <x v="2"/>
    <s v="BOTH"/>
    <s v="Income Statement"/>
    <x v="3"/>
    <s v="22000 · AMEX (LLC)"/>
    <m/>
    <m/>
  </r>
  <r>
    <s v="03/19/2015"/>
    <s v="FEDEX INV 645751196 1-800-622-1147"/>
    <n v="77.819999999999993"/>
    <m/>
    <n v="77.819999999999993"/>
    <s v="Debit"/>
    <x v="1"/>
    <x v="1"/>
    <x v="3"/>
    <n v="2015"/>
    <x v="8"/>
    <x v="8"/>
    <x v="2"/>
    <s v="BOTH"/>
    <s v="Income Statement"/>
    <x v="3"/>
    <s v="22000 · AMEX (LLC)"/>
    <m/>
    <m/>
  </r>
  <r>
    <s v="03/19/2015"/>
    <s v="FEDEX INV 645770144 1-800-622-1147"/>
    <n v="8.2200000000000006"/>
    <m/>
    <n v="8.2200000000000006"/>
    <s v="Debit"/>
    <x v="1"/>
    <x v="1"/>
    <x v="3"/>
    <n v="2015"/>
    <x v="8"/>
    <x v="8"/>
    <x v="2"/>
    <s v="BOTH"/>
    <s v="Income Statement"/>
    <x v="3"/>
    <s v="22000 · AMEX (LLC)"/>
    <m/>
    <m/>
  </r>
  <r>
    <s v="03/19/2015"/>
    <s v="ONLINE PAYMENT - THANK YOU"/>
    <n v="-8000"/>
    <m/>
    <n v="-8000"/>
    <s v="Payments"/>
    <x v="1"/>
    <x v="1"/>
    <x v="3"/>
    <n v="2015"/>
    <x v="28"/>
    <x v="46"/>
    <x v="2"/>
    <s v="LLC"/>
    <s v="Balance Sheet"/>
    <x v="5"/>
    <s v="22000 · AMEX (LLC)"/>
    <m/>
    <m/>
  </r>
  <r>
    <s v="03/19/2015"/>
    <s v="THE WHOLISTIC PET 65BEDFORD NH"/>
    <n v="36.69"/>
    <m/>
    <n v="36.69"/>
    <s v="Debit"/>
    <x v="1"/>
    <x v="1"/>
    <x v="3"/>
    <n v="2015"/>
    <x v="18"/>
    <x v="60"/>
    <x v="2"/>
    <s v="BOTH"/>
    <s v="Balance Sheet"/>
    <x v="3"/>
    <s v="22000 · AMEX (LLC)"/>
    <m/>
    <m/>
  </r>
  <r>
    <s v="03/20/2015"/>
    <s v="COST PLUS WLD #143 1SELMA TX"/>
    <n v="379.36"/>
    <m/>
    <n v="379.36"/>
    <s v="Debit"/>
    <x v="1"/>
    <x v="1"/>
    <x v="3"/>
    <n v="2015"/>
    <x v="10"/>
    <x v="10"/>
    <x v="7"/>
    <s v="BOTH"/>
    <s v="Income Statement"/>
    <x v="3"/>
    <s v="22000 · AMEX (LLC)"/>
    <m/>
    <m/>
  </r>
  <r>
    <s v="03/20/2015"/>
    <s v="COST PLUS WLD #341 3SAN ANTONIO TX"/>
    <n v="459.49"/>
    <m/>
    <n v="459.49"/>
    <s v="Debit"/>
    <x v="1"/>
    <x v="1"/>
    <x v="3"/>
    <n v="2015"/>
    <x v="10"/>
    <x v="10"/>
    <x v="7"/>
    <s v="BOTH"/>
    <s v="Income Statement"/>
    <x v="3"/>
    <s v="22000 · AMEX (LLC)"/>
    <m/>
    <m/>
  </r>
  <r>
    <s v="03/20/2015"/>
    <s v="FEDEX INV 488571266 1-800-622-1147"/>
    <n v="17.829999999999998"/>
    <m/>
    <n v="17.829999999999998"/>
    <s v="Debit"/>
    <x v="1"/>
    <x v="1"/>
    <x v="3"/>
    <n v="2015"/>
    <x v="8"/>
    <x v="8"/>
    <x v="2"/>
    <s v="BOTH"/>
    <s v="Income Statement"/>
    <x v="3"/>
    <s v="22000 · AMEX (LLC)"/>
    <m/>
    <m/>
  </r>
  <r>
    <s v="03/20/2015"/>
    <s v="FEDEX INV 645797936 1-800-622-1147"/>
    <n v="55.99"/>
    <m/>
    <n v="55.99"/>
    <s v="Debit"/>
    <x v="1"/>
    <x v="1"/>
    <x v="3"/>
    <n v="2015"/>
    <x v="8"/>
    <x v="8"/>
    <x v="2"/>
    <s v="BOTH"/>
    <s v="Income Statement"/>
    <x v="3"/>
    <s v="22000 · AMEX (LLC)"/>
    <m/>
    <m/>
  </r>
  <r>
    <s v="03/20/2015"/>
    <s v="GOOGLE *GOOGLE STORAGOOGLE.COM/CH CA"/>
    <n v="1.99"/>
    <m/>
    <n v="1.99"/>
    <s v="Debit"/>
    <x v="1"/>
    <x v="1"/>
    <x v="3"/>
    <n v="2015"/>
    <x v="13"/>
    <x v="23"/>
    <x v="2"/>
    <s v="BOTH"/>
    <s v="Income Statement"/>
    <x v="3"/>
    <s v="22000 · AMEX (LLC)"/>
    <m/>
    <m/>
  </r>
  <r>
    <s v="03/20/2015"/>
    <s v="MES*RINGCENTRAL, INCSAN MATEO CA"/>
    <n v="24.16"/>
    <m/>
    <n v="24.16"/>
    <s v="Debit"/>
    <x v="1"/>
    <x v="1"/>
    <x v="3"/>
    <n v="2015"/>
    <x v="25"/>
    <x v="40"/>
    <x v="12"/>
    <s v="BOTH"/>
    <s v="Income Statement"/>
    <x v="3"/>
    <s v="22000 · AMEX (LLC)"/>
    <m/>
    <m/>
  </r>
  <r>
    <s v="03/20/2015"/>
    <s v="PLANET DOG WHOLESALEWESTBOORK ME"/>
    <n v="839.95"/>
    <m/>
    <n v="839.95"/>
    <s v="Debit"/>
    <x v="1"/>
    <x v="1"/>
    <x v="3"/>
    <n v="2015"/>
    <x v="18"/>
    <x v="61"/>
    <x v="2"/>
    <s v="BOTH"/>
    <s v="Balance Sheet"/>
    <x v="3"/>
    <s v="22000 · AMEX (LLC)"/>
    <m/>
    <m/>
  </r>
  <r>
    <s v="03/20/2015"/>
    <s v="THE HOME DEPOT 6551 SELMA TX"/>
    <n v="14.16"/>
    <m/>
    <n v="14.16"/>
    <s v="Debit"/>
    <x v="1"/>
    <x v="1"/>
    <x v="3"/>
    <n v="2015"/>
    <x v="10"/>
    <x v="10"/>
    <x v="7"/>
    <s v="BOTH"/>
    <s v="Income Statement"/>
    <x v="3"/>
    <s v="22000 · AMEX (LLC)"/>
    <m/>
    <m/>
  </r>
  <r>
    <s v="03/20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21/2015"/>
    <s v="4 TELL INC 00-080193STEVENSON WA"/>
    <n v="98"/>
    <m/>
    <n v="98"/>
    <s v="Debit"/>
    <x v="1"/>
    <x v="1"/>
    <x v="3"/>
    <n v="2015"/>
    <x v="13"/>
    <x v="26"/>
    <x v="2"/>
    <s v="BOTH"/>
    <s v="Income Statement"/>
    <x v="3"/>
    <s v="22000 · AMEX (LLC)"/>
    <m/>
    <m/>
  </r>
  <r>
    <s v="03/21/2015"/>
    <s v="5% OPEN Savings at FedEx"/>
    <n v="-4.4000000000000004"/>
    <m/>
    <n v="-4.4000000000000004"/>
    <s v="Credit"/>
    <x v="1"/>
    <x v="1"/>
    <x v="3"/>
    <n v="2015"/>
    <x v="8"/>
    <x v="8"/>
    <x v="2"/>
    <s v="BOTH"/>
    <s v="Income Statement"/>
    <x v="3"/>
    <s v="22000 · AMEX (LLC)"/>
    <m/>
    <m/>
  </r>
  <r>
    <s v="03/21/2015"/>
    <s v="5% OPEN Savings at FedEx"/>
    <n v="-3.38"/>
    <m/>
    <n v="-3.38"/>
    <s v="Credit"/>
    <x v="1"/>
    <x v="1"/>
    <x v="3"/>
    <n v="2015"/>
    <x v="8"/>
    <x v="8"/>
    <x v="2"/>
    <s v="BOTH"/>
    <s v="Income Statement"/>
    <x v="3"/>
    <s v="22000 · AMEX (LLC)"/>
    <m/>
    <m/>
  </r>
  <r>
    <s v="03/21/2015"/>
    <s v="CORNER STORE 2289 00SAN ANTONIO TX"/>
    <n v="22.05"/>
    <m/>
    <n v="22.05"/>
    <s v="Debit"/>
    <x v="1"/>
    <x v="1"/>
    <x v="3"/>
    <n v="2015"/>
    <x v="10"/>
    <x v="10"/>
    <x v="7"/>
    <s v="BOTH"/>
    <s v="Income Statement"/>
    <x v="3"/>
    <s v="22000 · AMEX (LLC)"/>
    <m/>
    <m/>
  </r>
  <r>
    <s v="03/21/2015"/>
    <s v="FEDEX INV 488698140 1-800-622-1147"/>
    <n v="68.92"/>
    <m/>
    <n v="68.92"/>
    <s v="Debit"/>
    <x v="1"/>
    <x v="1"/>
    <x v="3"/>
    <n v="2015"/>
    <x v="8"/>
    <x v="8"/>
    <x v="2"/>
    <s v="BOTH"/>
    <s v="Income Statement"/>
    <x v="3"/>
    <s v="22000 · AMEX (LLC)"/>
    <m/>
    <m/>
  </r>
  <r>
    <s v="03/21/2015"/>
    <s v="FEDEX INV 645857625 1-800-622-1147"/>
    <n v="29.34"/>
    <m/>
    <n v="29.34"/>
    <s v="Debit"/>
    <x v="1"/>
    <x v="1"/>
    <x v="3"/>
    <n v="2015"/>
    <x v="8"/>
    <x v="8"/>
    <x v="2"/>
    <s v="BOTH"/>
    <s v="Income Statement"/>
    <x v="3"/>
    <s v="22000 · AMEX (LLC)"/>
    <m/>
    <m/>
  </r>
  <r>
    <s v="03/21/2015"/>
    <s v="LOWE'S OF NWC SAN ANSAN ANTONIO TX"/>
    <n v="25.45"/>
    <m/>
    <n v="25.45"/>
    <s v="Debit"/>
    <x v="1"/>
    <x v="1"/>
    <x v="3"/>
    <n v="2015"/>
    <x v="10"/>
    <x v="10"/>
    <x v="7"/>
    <s v="BOTH"/>
    <s v="Income Statement"/>
    <x v="3"/>
    <s v="22000 · AMEX (LLC)"/>
    <m/>
    <m/>
  </r>
  <r>
    <s v="03/21/2015"/>
    <s v="STAMPS.COM 855-608-2677 CA"/>
    <n v="43.63"/>
    <m/>
    <n v="43.63"/>
    <s v="Debit"/>
    <x v="1"/>
    <x v="1"/>
    <x v="3"/>
    <n v="2015"/>
    <x v="8"/>
    <x v="42"/>
    <x v="2"/>
    <s v="BOTH"/>
    <s v="Income Statement"/>
    <x v="3"/>
    <s v="22000 · AMEX (LLC)"/>
    <m/>
    <m/>
  </r>
  <r>
    <s v="03/21/2015"/>
    <s v="THE HOME DEPOT 581 SAN ANTONIO TX"/>
    <n v="14.1"/>
    <m/>
    <n v="14.1"/>
    <s v="Debit"/>
    <x v="1"/>
    <x v="1"/>
    <x v="3"/>
    <n v="2015"/>
    <x v="10"/>
    <x v="10"/>
    <x v="7"/>
    <s v="BOTH"/>
    <s v="Income Statement"/>
    <x v="3"/>
    <s v="22000 · AMEX (LLC)"/>
    <m/>
    <m/>
  </r>
  <r>
    <s v="03/21/2015"/>
    <s v="ZOHO CORPORATION ZOHPLEASANTON CA"/>
    <n v="25"/>
    <m/>
    <n v="25"/>
    <s v="Debit"/>
    <x v="1"/>
    <x v="1"/>
    <x v="3"/>
    <n v="2015"/>
    <x v="14"/>
    <x v="24"/>
    <x v="2"/>
    <s v="BOTH"/>
    <s v="Income Statement"/>
    <x v="3"/>
    <s v="22000 · AMEX (LLC)"/>
    <m/>
    <m/>
  </r>
  <r>
    <s v="03/22/2015"/>
    <s v="5% OPEN Savings at FedEx"/>
    <n v="-26.21"/>
    <m/>
    <n v="-26.21"/>
    <s v="Credit"/>
    <x v="1"/>
    <x v="1"/>
    <x v="3"/>
    <n v="2015"/>
    <x v="8"/>
    <x v="8"/>
    <x v="2"/>
    <s v="BOTH"/>
    <s v="Income Statement"/>
    <x v="3"/>
    <s v="22000 · AMEX (LLC)"/>
    <m/>
    <m/>
  </r>
  <r>
    <s v="03/22/2015"/>
    <s v="BAR 1919 08487001787SAN ANTONIO TX"/>
    <n v="25.57"/>
    <m/>
    <n v="25.57"/>
    <s v="Debit"/>
    <x v="1"/>
    <x v="1"/>
    <x v="3"/>
    <n v="2015"/>
    <x v="10"/>
    <x v="10"/>
    <x v="7"/>
    <s v="BOTH"/>
    <s v="Income Statement"/>
    <x v="3"/>
    <s v="22000 · AMEX (LLC)"/>
    <m/>
    <m/>
  </r>
  <r>
    <s v="03/22/2015"/>
    <s v="BOINGO WIRELESS 8008804117 CA"/>
    <n v="9.9499999999999993"/>
    <m/>
    <n v="9.9499999999999993"/>
    <s v="Debit"/>
    <x v="1"/>
    <x v="1"/>
    <x v="3"/>
    <n v="2015"/>
    <x v="19"/>
    <x v="45"/>
    <x v="2"/>
    <s v="BOTH"/>
    <s v="Income Statement"/>
    <x v="3"/>
    <s v="22000 · AMEX (LLC)"/>
    <m/>
    <m/>
  </r>
  <r>
    <s v="03/22/2015"/>
    <s v="EXXONMOBIL 9749 BROOKLYN NY"/>
    <n v="13"/>
    <m/>
    <n v="13"/>
    <s v="Debit"/>
    <x v="1"/>
    <x v="1"/>
    <x v="3"/>
    <n v="2015"/>
    <x v="9"/>
    <x v="9"/>
    <x v="2"/>
    <s v="BOTH"/>
    <s v="Balance Sheet"/>
    <x v="4"/>
    <s v="22000 · AMEX (LLC)"/>
    <m/>
    <m/>
  </r>
  <r>
    <s v="03/22/2015"/>
    <s v="ZOHO CORPORATION ZOHPLEASANTON CA"/>
    <n v="15"/>
    <m/>
    <n v="15"/>
    <s v="Debit"/>
    <x v="1"/>
    <x v="1"/>
    <x v="3"/>
    <n v="2015"/>
    <x v="14"/>
    <x v="24"/>
    <x v="2"/>
    <s v="BOTH"/>
    <s v="Income Statement"/>
    <x v="3"/>
    <s v="22000 · AMEX (LLC)"/>
    <m/>
    <m/>
  </r>
  <r>
    <s v="03/23/2015"/>
    <s v="5% OPEN Savings at FedEx"/>
    <n v="-8.76"/>
    <m/>
    <n v="-8.76"/>
    <s v="Credit"/>
    <x v="1"/>
    <x v="1"/>
    <x v="3"/>
    <n v="2015"/>
    <x v="8"/>
    <x v="8"/>
    <x v="2"/>
    <s v="BOTH"/>
    <s v="Income Statement"/>
    <x v="3"/>
    <s v="22000 · AMEX (LLC)"/>
    <m/>
    <m/>
  </r>
  <r>
    <s v="03/23/2015"/>
    <s v="5% OPEN Savings at FedEx"/>
    <n v="-1.43"/>
    <m/>
    <n v="-1.43"/>
    <s v="Credit"/>
    <x v="1"/>
    <x v="1"/>
    <x v="3"/>
    <n v="2015"/>
    <x v="8"/>
    <x v="8"/>
    <x v="2"/>
    <s v="BOTH"/>
    <s v="Income Statement"/>
    <x v="3"/>
    <s v="22000 · AMEX (LLC)"/>
    <m/>
    <m/>
  </r>
  <r>
    <s v="03/23/2015"/>
    <s v="DOF PARKINGANDCAMERANEW YORK NY"/>
    <n v="115"/>
    <m/>
    <n v="115"/>
    <s v="Debit"/>
    <x v="1"/>
    <x v="1"/>
    <x v="3"/>
    <n v="2015"/>
    <x v="9"/>
    <x v="9"/>
    <x v="2"/>
    <s v="BOTH"/>
    <s v="Balance Sheet"/>
    <x v="4"/>
    <s v="22000 · AMEX (LLC)"/>
    <m/>
    <m/>
  </r>
  <r>
    <s v="03/23/2015"/>
    <s v="EBAY INC. 0000 SAN JOSE CA"/>
    <n v="873.71"/>
    <m/>
    <n v="873.71"/>
    <s v="Debit"/>
    <x v="1"/>
    <x v="1"/>
    <x v="3"/>
    <n v="2015"/>
    <x v="29"/>
    <x v="47"/>
    <x v="2"/>
    <s v="BOTH"/>
    <s v="Income Statement"/>
    <x v="3"/>
    <s v="22000 · AMEX (LLC)"/>
    <m/>
    <m/>
  </r>
  <r>
    <s v="03/23/2015"/>
    <s v="LYFT MON AT 07:56PM 8552800278 CA"/>
    <n v="47.45"/>
    <m/>
    <n v="47.45"/>
    <s v="Debit"/>
    <x v="1"/>
    <x v="1"/>
    <x v="3"/>
    <n v="2015"/>
    <x v="27"/>
    <x v="44"/>
    <x v="13"/>
    <s v="BOTH"/>
    <s v="Income Statement"/>
    <x v="3"/>
    <s v="22000 · AMEX (LLC)"/>
    <m/>
    <m/>
  </r>
  <r>
    <s v="03/23/2015"/>
    <s v="NYCFINANCECONVENIENCNEW YORK NY"/>
    <n v="2.86"/>
    <m/>
    <n v="2.86"/>
    <s v="Debit"/>
    <x v="1"/>
    <x v="1"/>
    <x v="3"/>
    <n v="2015"/>
    <x v="9"/>
    <x v="9"/>
    <x v="2"/>
    <s v="BOTH"/>
    <s v="Balance Sheet"/>
    <x v="4"/>
    <s v="22000 · AMEX (LLC)"/>
    <m/>
    <m/>
  </r>
  <r>
    <s v="03/23/2015"/>
    <s v="ONLINE PAYMENT - THANK YOU"/>
    <n v="-6944.34"/>
    <m/>
    <n v="-6944.34"/>
    <s v="Payments"/>
    <x v="1"/>
    <x v="1"/>
    <x v="3"/>
    <n v="2015"/>
    <x v="28"/>
    <x v="46"/>
    <x v="2"/>
    <s v="LLC"/>
    <s v="Balance Sheet"/>
    <x v="5"/>
    <s v="22000 · AMEX (LLC)"/>
    <m/>
    <m/>
  </r>
  <r>
    <s v="03/23/2015"/>
    <s v="THE HOME DEPOT 581 SAN ANTONIO TX"/>
    <n v="42.82"/>
    <m/>
    <n v="42.82"/>
    <s v="Debit"/>
    <x v="1"/>
    <x v="1"/>
    <x v="3"/>
    <n v="2015"/>
    <x v="10"/>
    <x v="10"/>
    <x v="7"/>
    <s v="BOTH"/>
    <s v="Income Statement"/>
    <x v="3"/>
    <s v="22000 · AMEX (LLC)"/>
    <m/>
    <m/>
  </r>
  <r>
    <s v="03/23/2015"/>
    <s v="THE UPS STORE #0561 NEW YORK NY"/>
    <n v="5.3"/>
    <m/>
    <n v="5.3"/>
    <s v="Debit"/>
    <x v="1"/>
    <x v="1"/>
    <x v="3"/>
    <n v="2015"/>
    <x v="8"/>
    <x v="15"/>
    <x v="2"/>
    <s v="BOTH"/>
    <s v="Income Statement"/>
    <x v="3"/>
    <s v="22000 · AMEX (LLC)"/>
    <m/>
    <m/>
  </r>
  <r>
    <s v="03/23/2015"/>
    <s v="THE WHOLISTIC PET 65BEDFORD NH"/>
    <n v="40.01"/>
    <m/>
    <n v="40.01"/>
    <s v="Debit"/>
    <x v="1"/>
    <x v="1"/>
    <x v="3"/>
    <n v="2015"/>
    <x v="18"/>
    <x v="60"/>
    <x v="2"/>
    <s v="BOTH"/>
    <s v="Balance Sheet"/>
    <x v="3"/>
    <s v="22000 · AMEX (LLC)"/>
    <m/>
    <m/>
  </r>
  <r>
    <s v="03/23/2015"/>
    <s v="THE WHOLISTIC PET 65BEDFORD NH"/>
    <n v="74.849999999999994"/>
    <m/>
    <n v="74.849999999999994"/>
    <s v="Debit"/>
    <x v="1"/>
    <x v="1"/>
    <x v="3"/>
    <n v="2015"/>
    <x v="18"/>
    <x v="60"/>
    <x v="2"/>
    <s v="BOTH"/>
    <s v="Balance Sheet"/>
    <x v="3"/>
    <s v="22000 · AMEX (LLC)"/>
    <m/>
    <m/>
  </r>
  <r>
    <s v="03/23/2015"/>
    <s v="ULINE SHIP SUPPLIES SHIPPING SUP"/>
    <n v="590.45000000000005"/>
    <m/>
    <n v="590.45000000000005"/>
    <s v="Debit"/>
    <x v="1"/>
    <x v="1"/>
    <x v="3"/>
    <n v="2015"/>
    <x v="21"/>
    <x v="30"/>
    <x v="2"/>
    <s v="BOTH"/>
    <s v="Income Statement"/>
    <x v="3"/>
    <s v="22000 · AMEX (LLC)"/>
    <m/>
    <m/>
  </r>
  <r>
    <s v="03/23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23/2015"/>
    <s v="VOLUSION INC 8788105AUSTIN TX"/>
    <n v="572.39"/>
    <m/>
    <n v="572.39"/>
    <s v="Debit"/>
    <x v="1"/>
    <x v="1"/>
    <x v="3"/>
    <n v="2015"/>
    <x v="13"/>
    <x v="39"/>
    <x v="2"/>
    <s v="BOTH"/>
    <s v="Income Statement"/>
    <x v="3"/>
    <s v="22000 · AMEX (LLC)"/>
    <m/>
    <m/>
  </r>
  <r>
    <s v="03/23/2015"/>
    <s v="ZAPPOS.COM 800-927-7671 NV"/>
    <n v="338.96"/>
    <m/>
    <n v="338.96"/>
    <s v="Debit"/>
    <x v="1"/>
    <x v="1"/>
    <x v="3"/>
    <n v="2015"/>
    <x v="9"/>
    <x v="9"/>
    <x v="2"/>
    <s v="BOTH"/>
    <s v="Balance Sheet"/>
    <x v="4"/>
    <s v="22000 · AMEX (LLC)"/>
    <m/>
    <m/>
  </r>
  <r>
    <s v="03/24/2015"/>
    <s v="5% OPEN Savings at FedEx"/>
    <n v="-2.57"/>
    <m/>
    <n v="-2.57"/>
    <s v="Credit"/>
    <x v="1"/>
    <x v="1"/>
    <x v="3"/>
    <n v="2015"/>
    <x v="8"/>
    <x v="8"/>
    <x v="2"/>
    <s v="BOTH"/>
    <s v="Income Statement"/>
    <x v="3"/>
    <s v="22000 · AMEX (LLC)"/>
    <m/>
    <m/>
  </r>
  <r>
    <s v="03/24/2015"/>
    <s v="5% OPEN Savings at FedEx"/>
    <n v="-1.24"/>
    <m/>
    <n v="-1.24"/>
    <s v="Credit"/>
    <x v="1"/>
    <x v="1"/>
    <x v="3"/>
    <n v="2015"/>
    <x v="8"/>
    <x v="8"/>
    <x v="2"/>
    <s v="BOTH"/>
    <s v="Income Statement"/>
    <x v="3"/>
    <s v="22000 · AMEX (LLC)"/>
    <m/>
    <m/>
  </r>
  <r>
    <s v="03/24/2015"/>
    <s v="5% OPEN Savings at FedEx"/>
    <n v="2.11"/>
    <m/>
    <n v="2.11"/>
    <s v="Debit"/>
    <x v="1"/>
    <x v="1"/>
    <x v="3"/>
    <n v="2015"/>
    <x v="8"/>
    <x v="8"/>
    <x v="2"/>
    <s v="BOTH"/>
    <s v="Income Statement"/>
    <x v="3"/>
    <s v="22000 · AMEX (LLC)"/>
    <m/>
    <m/>
  </r>
  <r>
    <s v="03/24/2015"/>
    <s v="FEDEX INV 488936559 1-800-622-1147"/>
    <n v="11.3"/>
    <m/>
    <n v="11.3"/>
    <s v="Debit"/>
    <x v="1"/>
    <x v="1"/>
    <x v="3"/>
    <n v="2015"/>
    <x v="8"/>
    <x v="8"/>
    <x v="2"/>
    <s v="BOTH"/>
    <s v="Income Statement"/>
    <x v="3"/>
    <s v="22000 · AMEX (LLC)"/>
    <m/>
    <m/>
  </r>
  <r>
    <s v="03/24/2015"/>
    <s v="FEDEX INV 488943294 1-800-622-1147"/>
    <n v="580.1"/>
    <m/>
    <n v="580.1"/>
    <s v="Debit"/>
    <x v="1"/>
    <x v="1"/>
    <x v="3"/>
    <n v="2015"/>
    <x v="8"/>
    <x v="8"/>
    <x v="2"/>
    <s v="BOTH"/>
    <s v="Income Statement"/>
    <x v="3"/>
    <s v="22000 · AMEX (LLC)"/>
    <m/>
    <m/>
  </r>
  <r>
    <s v="03/24/2015"/>
    <s v="FEDEX INV 645920449 1-800-622-1147"/>
    <n v="23.52"/>
    <m/>
    <n v="23.52"/>
    <s v="Debit"/>
    <x v="1"/>
    <x v="1"/>
    <x v="3"/>
    <n v="2015"/>
    <x v="8"/>
    <x v="8"/>
    <x v="2"/>
    <s v="BOTH"/>
    <s v="Income Statement"/>
    <x v="3"/>
    <s v="22000 · AMEX (LLC)"/>
    <m/>
    <m/>
  </r>
  <r>
    <s v="03/24/2015"/>
    <s v="FEDEX INV 645920450 1-800-622-1147"/>
    <n v="172.74"/>
    <m/>
    <n v="172.74"/>
    <s v="Debit"/>
    <x v="1"/>
    <x v="1"/>
    <x v="3"/>
    <n v="2015"/>
    <x v="8"/>
    <x v="8"/>
    <x v="2"/>
    <s v="BOTH"/>
    <s v="Income Statement"/>
    <x v="3"/>
    <s v="22000 · AMEX (LLC)"/>
    <m/>
    <m/>
  </r>
  <r>
    <s v="03/24/2015"/>
    <s v="HENSSGEN HARDWARE COQUEENSBURY NY"/>
    <n v="293"/>
    <m/>
    <n v="293"/>
    <s v="Debit"/>
    <x v="1"/>
    <x v="1"/>
    <x v="3"/>
    <n v="2015"/>
    <x v="18"/>
    <x v="31"/>
    <x v="2"/>
    <s v="BOTH"/>
    <s v="Balance Sheet"/>
    <x v="3"/>
    <s v="22000 · AMEX (LLC)"/>
    <m/>
    <m/>
  </r>
  <r>
    <s v="03/24/2015"/>
    <s v="HENSSGEN HARDWARE COQUEENSBURY NY"/>
    <n v="2479.4"/>
    <m/>
    <n v="2479.4"/>
    <s v="Debit"/>
    <x v="1"/>
    <x v="1"/>
    <x v="3"/>
    <n v="2015"/>
    <x v="18"/>
    <x v="31"/>
    <x v="2"/>
    <s v="BOTH"/>
    <s v="Balance Sheet"/>
    <x v="3"/>
    <s v="22000 · AMEX (LLC)"/>
    <m/>
    <m/>
  </r>
  <r>
    <s v="03/24/2015"/>
    <s v="THE WHOLISTIC PET 65BEDFORD NH"/>
    <n v="98.24"/>
    <m/>
    <n v="98.24"/>
    <s v="Debit"/>
    <x v="1"/>
    <x v="1"/>
    <x v="3"/>
    <n v="2015"/>
    <x v="18"/>
    <x v="60"/>
    <x v="2"/>
    <s v="BOTH"/>
    <s v="Balance Sheet"/>
    <x v="3"/>
    <s v="22000 · AMEX (LLC)"/>
    <m/>
    <m/>
  </r>
  <r>
    <s v="03/25/2015"/>
    <s v="5% OPEN Savings at FedEx"/>
    <n v="-3.89"/>
    <m/>
    <n v="-3.89"/>
    <s v="Credit"/>
    <x v="1"/>
    <x v="1"/>
    <x v="3"/>
    <n v="2015"/>
    <x v="8"/>
    <x v="8"/>
    <x v="2"/>
    <s v="BOTH"/>
    <s v="Income Statement"/>
    <x v="3"/>
    <s v="22000 · AMEX (LLC)"/>
    <m/>
    <m/>
  </r>
  <r>
    <s v="03/25/2015"/>
    <s v="ANNUAL MEMBERSHIP FEE"/>
    <n v="45"/>
    <m/>
    <n v="45"/>
    <s v="Debit"/>
    <x v="1"/>
    <x v="1"/>
    <x v="3"/>
    <n v="2015"/>
    <x v="38"/>
    <x v="46"/>
    <x v="2"/>
    <s v="BOTH"/>
    <s v="Income Statement"/>
    <x v="3"/>
    <s v="22000 · AMEX (LLC)"/>
    <m/>
    <m/>
  </r>
  <r>
    <s v="03/25/2015"/>
    <s v="ANNUAL MEMBERSHIP FEE"/>
    <n v="45"/>
    <m/>
    <n v="45"/>
    <s v="Debit"/>
    <x v="1"/>
    <x v="1"/>
    <x v="3"/>
    <n v="2015"/>
    <x v="38"/>
    <x v="46"/>
    <x v="2"/>
    <s v="BOTH"/>
    <s v="Income Statement"/>
    <x v="3"/>
    <s v="22000 · AMEX (LLC)"/>
    <m/>
    <m/>
  </r>
  <r>
    <s v="03/25/2015"/>
    <s v="ANNUAL MEMBERSHIP FEE"/>
    <n v="450"/>
    <m/>
    <n v="450"/>
    <s v="Debit"/>
    <x v="1"/>
    <x v="1"/>
    <x v="3"/>
    <n v="2015"/>
    <x v="38"/>
    <x v="46"/>
    <x v="2"/>
    <s v="BOTH"/>
    <s v="Income Statement"/>
    <x v="3"/>
    <s v="22000 · AMEX (LLC)"/>
    <m/>
    <m/>
  </r>
  <r>
    <s v="03/25/2015"/>
    <s v="FEDEX INV 645973699 1-800-622-1147"/>
    <n v="58.68"/>
    <m/>
    <n v="58.68"/>
    <s v="Debit"/>
    <x v="1"/>
    <x v="1"/>
    <x v="3"/>
    <n v="2015"/>
    <x v="8"/>
    <x v="8"/>
    <x v="2"/>
    <s v="BOTH"/>
    <s v="Income Statement"/>
    <x v="3"/>
    <s v="22000 · AMEX (LLC)"/>
    <m/>
    <m/>
  </r>
  <r>
    <s v="03/25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25/2015"/>
    <s v="VERIZONRECURRING PAYPHONESERVICE"/>
    <n v="304.39999999999998"/>
    <m/>
    <n v="304.39999999999998"/>
    <s v="Debit"/>
    <x v="1"/>
    <x v="1"/>
    <x v="3"/>
    <n v="2015"/>
    <x v="25"/>
    <x v="38"/>
    <x v="11"/>
    <s v="BOTH"/>
    <s v="Income Statement"/>
    <x v="3"/>
    <s v="22000 · AMEX (LLC)"/>
    <m/>
    <m/>
  </r>
  <r>
    <s v="03/26/2015"/>
    <s v="A CITY DISCOUNT PEACNORCROSS GA"/>
    <n v="300.13"/>
    <m/>
    <n v="300.13"/>
    <s v="Debit"/>
    <x v="1"/>
    <x v="1"/>
    <x v="3"/>
    <n v="2015"/>
    <x v="10"/>
    <x v="10"/>
    <x v="7"/>
    <s v="BOTH"/>
    <s v="Income Statement"/>
    <x v="3"/>
    <s v="22000 · AMEX (LLC)"/>
    <m/>
    <m/>
  </r>
  <r>
    <s v="03/26/2015"/>
    <s v="BAY &amp; BATH MARKET 00BROOKLYN NY"/>
    <n v="64.44"/>
    <m/>
    <n v="64.44"/>
    <s v="Debit"/>
    <x v="1"/>
    <x v="1"/>
    <x v="3"/>
    <n v="2015"/>
    <x v="9"/>
    <x v="9"/>
    <x v="2"/>
    <s v="BOTH"/>
    <s v="Balance Sheet"/>
    <x v="4"/>
    <s v="22000 · AMEX (LLC)"/>
    <m/>
    <m/>
  </r>
  <r>
    <s v="03/26/2015"/>
    <s v="FEDEX INV 489228975 1-800-622-1147"/>
    <n v="130.56"/>
    <m/>
    <n v="130.56"/>
    <s v="Debit"/>
    <x v="1"/>
    <x v="1"/>
    <x v="3"/>
    <n v="2015"/>
    <x v="8"/>
    <x v="8"/>
    <x v="2"/>
    <s v="BOTH"/>
    <s v="Income Statement"/>
    <x v="3"/>
    <s v="22000 · AMEX (LLC)"/>
    <m/>
    <m/>
  </r>
  <r>
    <s v="03/26/2015"/>
    <s v="FEDEX INV 489260380 1-800-622-1147"/>
    <n v="14.14"/>
    <m/>
    <n v="14.14"/>
    <s v="Debit"/>
    <x v="1"/>
    <x v="1"/>
    <x v="3"/>
    <n v="2015"/>
    <x v="8"/>
    <x v="8"/>
    <x v="2"/>
    <s v="BOTH"/>
    <s v="Income Statement"/>
    <x v="3"/>
    <s v="22000 · AMEX (LLC)"/>
    <m/>
    <m/>
  </r>
  <r>
    <s v="03/26/2015"/>
    <s v="FEDEX INV 646019876 1-800-622-1147"/>
    <n v="103.86"/>
    <m/>
    <n v="103.86"/>
    <s v="Debit"/>
    <x v="1"/>
    <x v="1"/>
    <x v="3"/>
    <n v="2015"/>
    <x v="8"/>
    <x v="8"/>
    <x v="2"/>
    <s v="BOTH"/>
    <s v="Income Statement"/>
    <x v="3"/>
    <s v="22000 · AMEX (LLC)"/>
    <m/>
    <m/>
  </r>
  <r>
    <s v="03/26/2015"/>
    <s v="FEDEX INV 646039104 1-800-622-1147"/>
    <n v="23.52"/>
    <m/>
    <n v="23.52"/>
    <s v="Debit"/>
    <x v="1"/>
    <x v="1"/>
    <x v="3"/>
    <n v="2015"/>
    <x v="8"/>
    <x v="8"/>
    <x v="2"/>
    <s v="BOTH"/>
    <s v="Income Statement"/>
    <x v="3"/>
    <s v="22000 · AMEX (LLC)"/>
    <m/>
    <m/>
  </r>
  <r>
    <s v="03/26/2015"/>
    <s v="SHOPKEEP.COM INC. 800-820-9814"/>
    <n v="98"/>
    <m/>
    <n v="98"/>
    <s v="Debit"/>
    <x v="1"/>
    <x v="1"/>
    <x v="3"/>
    <n v="2015"/>
    <x v="10"/>
    <x v="10"/>
    <x v="7"/>
    <s v="BOTH"/>
    <s v="Income Statement"/>
    <x v="3"/>
    <s v="22000 · AMEX (LLC)"/>
    <m/>
    <m/>
  </r>
  <r>
    <s v="03/26/2015"/>
    <s v="THE HOME DEPOT 581 SAN ANTONIO TX"/>
    <n v="-37.72"/>
    <m/>
    <n v="-37.72"/>
    <s v="Credit"/>
    <x v="1"/>
    <x v="1"/>
    <x v="3"/>
    <n v="2015"/>
    <x v="10"/>
    <x v="10"/>
    <x v="7"/>
    <s v="BOTH"/>
    <s v="Income Statement"/>
    <x v="3"/>
    <s v="22000 · AMEX (LLC)"/>
    <m/>
    <m/>
  </r>
  <r>
    <s v="03/26/2015"/>
    <s v="UPS* 0000001086A4125SHIPPING"/>
    <n v="12.78"/>
    <m/>
    <n v="12.78"/>
    <s v="Debit"/>
    <x v="1"/>
    <x v="1"/>
    <x v="3"/>
    <n v="2015"/>
    <x v="8"/>
    <x v="15"/>
    <x v="2"/>
    <s v="BOTH"/>
    <s v="Income Statement"/>
    <x v="3"/>
    <s v="22000 · AMEX (LLC)"/>
    <m/>
    <m/>
  </r>
  <r>
    <s v="03/27/2015"/>
    <s v="5% OPEN Savings at FedEx"/>
    <n v="-2.8"/>
    <m/>
    <n v="-2.8"/>
    <s v="Credit"/>
    <x v="1"/>
    <x v="1"/>
    <x v="3"/>
    <n v="2015"/>
    <x v="8"/>
    <x v="8"/>
    <x v="2"/>
    <s v="BOTH"/>
    <s v="Income Statement"/>
    <x v="3"/>
    <s v="22000 · AMEX (LLC)"/>
    <m/>
    <m/>
  </r>
  <r>
    <s v="03/27/2015"/>
    <s v="5% OPEN Savings at FedEx"/>
    <n v="-0.89"/>
    <m/>
    <n v="-0.89"/>
    <s v="Credit"/>
    <x v="1"/>
    <x v="1"/>
    <x v="3"/>
    <n v="2015"/>
    <x v="8"/>
    <x v="8"/>
    <x v="2"/>
    <s v="BOTH"/>
    <s v="Income Statement"/>
    <x v="3"/>
    <s v="22000 · AMEX (LLC)"/>
    <m/>
    <m/>
  </r>
  <r>
    <s v="03/27/2015"/>
    <s v="FEDEX INV 646066386 1-800-622-1147"/>
    <n v="27.45"/>
    <m/>
    <n v="27.45"/>
    <s v="Debit"/>
    <x v="1"/>
    <x v="1"/>
    <x v="3"/>
    <n v="2015"/>
    <x v="8"/>
    <x v="8"/>
    <x v="2"/>
    <s v="BOTH"/>
    <s v="Income Statement"/>
    <x v="3"/>
    <s v="22000 · AMEX (LLC)"/>
    <m/>
    <m/>
  </r>
  <r>
    <s v="03/27/2015"/>
    <s v="THE WHOLISTIC PET 65BEDFORD NH"/>
    <n v="36.69"/>
    <m/>
    <n v="36.69"/>
    <s v="Debit"/>
    <x v="1"/>
    <x v="1"/>
    <x v="3"/>
    <n v="2015"/>
    <x v="18"/>
    <x v="60"/>
    <x v="2"/>
    <s v="BOTH"/>
    <s v="Balance Sheet"/>
    <x v="3"/>
    <s v="22000 · AMEX (LLC)"/>
    <m/>
    <m/>
  </r>
  <r>
    <s v="03/27/2015"/>
    <s v="ULINE SHIP SUPPLIES SHIPPING SUP"/>
    <n v="336.23"/>
    <m/>
    <n v="336.23"/>
    <s v="Debit"/>
    <x v="1"/>
    <x v="1"/>
    <x v="3"/>
    <n v="2015"/>
    <x v="21"/>
    <x v="30"/>
    <x v="2"/>
    <s v="BOTH"/>
    <s v="Income Statement"/>
    <x v="3"/>
    <s v="22000 · AMEX (LLC)"/>
    <m/>
    <m/>
  </r>
  <r>
    <s v="03/27/2015"/>
    <s v="USPS POSTAGE STAMPS.WASHINGTON DC"/>
    <n v="100"/>
    <m/>
    <n v="100"/>
    <s v="Debit"/>
    <x v="1"/>
    <x v="1"/>
    <x v="3"/>
    <n v="2015"/>
    <x v="8"/>
    <x v="17"/>
    <x v="2"/>
    <s v="BOTH"/>
    <s v="Income Statement"/>
    <x v="3"/>
    <s v="22000 · AMEX (LLC)"/>
    <m/>
    <m/>
  </r>
  <r>
    <s v="03/28/2015"/>
    <s v="5% OPEN Savings at FedEx"/>
    <n v="-3.45"/>
    <m/>
    <n v="-3.45"/>
    <s v="Credit"/>
    <x v="1"/>
    <x v="1"/>
    <x v="3"/>
    <n v="2015"/>
    <x v="8"/>
    <x v="8"/>
    <x v="2"/>
    <s v="BOTH"/>
    <s v="Income Statement"/>
    <x v="3"/>
    <s v="22000 · AMEX (LLC)"/>
    <m/>
    <m/>
  </r>
  <r>
    <s v="03/28/2015"/>
    <s v="5% OPEN Savings at FedEx"/>
    <n v="-1.47"/>
    <m/>
    <n v="-1.47"/>
    <s v="Credit"/>
    <x v="1"/>
    <x v="1"/>
    <x v="3"/>
    <n v="2015"/>
    <x v="8"/>
    <x v="8"/>
    <x v="2"/>
    <s v="BOTH"/>
    <s v="Income Statement"/>
    <x v="3"/>
    <s v="22000 · AMEX (LLC)"/>
    <m/>
    <m/>
  </r>
  <r>
    <s v="03/28/2015"/>
    <s v="BLS*COMO 858-350-7473 CA"/>
    <n v="39"/>
    <m/>
    <n v="39"/>
    <s v="Debit"/>
    <x v="1"/>
    <x v="1"/>
    <x v="3"/>
    <n v="2015"/>
    <x v="32"/>
    <x v="51"/>
    <x v="2"/>
    <s v="BOTH"/>
    <s v="Income Statement"/>
    <x v="3"/>
    <s v="22000 · AMEX (LLC)"/>
    <m/>
    <m/>
  </r>
  <r>
    <s v="03/28/2015"/>
    <s v="CORNER STORE 1060 00BOERNE TX"/>
    <n v="19.27"/>
    <m/>
    <n v="19.27"/>
    <s v="Debit"/>
    <x v="1"/>
    <x v="1"/>
    <x v="3"/>
    <n v="2015"/>
    <x v="10"/>
    <x v="10"/>
    <x v="7"/>
    <s v="BOTH"/>
    <s v="Income Statement"/>
    <x v="3"/>
    <s v="22000 · AMEX (LLC)"/>
    <m/>
    <m/>
  </r>
  <r>
    <s v="03/28/2015"/>
    <s v="FEDEX INV 489357096 1-800-622-1147"/>
    <n v="20.78"/>
    <m/>
    <n v="20.78"/>
    <s v="Debit"/>
    <x v="1"/>
    <x v="1"/>
    <x v="3"/>
    <n v="2015"/>
    <x v="8"/>
    <x v="8"/>
    <x v="2"/>
    <s v="BOTH"/>
    <s v="Income Statement"/>
    <x v="3"/>
    <s v="22000 · AMEX (LLC)"/>
    <m/>
    <m/>
  </r>
  <r>
    <s v="03/28/2015"/>
    <s v="FEDEX INV 646126857 1-800-622-1147"/>
    <n v="110.3"/>
    <m/>
    <n v="110.3"/>
    <s v="Debit"/>
    <x v="1"/>
    <x v="1"/>
    <x v="3"/>
    <n v="2015"/>
    <x v="8"/>
    <x v="8"/>
    <x v="2"/>
    <s v="BOTH"/>
    <s v="Income Statement"/>
    <x v="3"/>
    <s v="22000 · AMEX (LLC)"/>
    <m/>
    <m/>
  </r>
  <r>
    <s v="03/28/2015"/>
    <s v="GOOGLE *GOOGLE STORAGOOGLE.COM/CH CA"/>
    <n v="1.99"/>
    <m/>
    <n v="1.99"/>
    <s v="Debit"/>
    <x v="1"/>
    <x v="1"/>
    <x v="3"/>
    <n v="2015"/>
    <x v="13"/>
    <x v="23"/>
    <x v="2"/>
    <s v="BOTH"/>
    <s v="Income Statement"/>
    <x v="3"/>
    <s v="22000 · AMEX (LLC)"/>
    <m/>
    <m/>
  </r>
  <r>
    <s v="03/28/2015"/>
    <s v="METALOCATOR/FATICA CDENVER CO"/>
    <n v="19"/>
    <m/>
    <n v="19"/>
    <s v="Debit"/>
    <x v="1"/>
    <x v="1"/>
    <x v="3"/>
    <n v="2015"/>
    <x v="14"/>
    <x v="50"/>
    <x v="2"/>
    <s v="BOTH"/>
    <s v="Income Statement"/>
    <x v="3"/>
    <s v="22000 · AMEX (LLC)"/>
    <m/>
    <m/>
  </r>
  <r>
    <s v="03/28/2015"/>
    <s v="OMNITELECOM/LOCAL03 RAMAT GAN"/>
    <n v="16.8"/>
    <m/>
    <n v="16.8"/>
    <s v="Debit"/>
    <x v="1"/>
    <x v="1"/>
    <x v="3"/>
    <n v="2015"/>
    <x v="31"/>
    <x v="49"/>
    <x v="2"/>
    <s v="BOTH"/>
    <s v="Income Statement"/>
    <x v="3"/>
    <s v="22000 · AMEX (LLC)"/>
    <m/>
    <m/>
  </r>
  <r>
    <s v="03/29/2015"/>
    <s v="GOOGLE *GOOGLE STORAGOOGLE.COM/CH CA"/>
    <n v="1.99"/>
    <m/>
    <n v="1.99"/>
    <s v="Debit"/>
    <x v="1"/>
    <x v="1"/>
    <x v="3"/>
    <n v="2015"/>
    <x v="13"/>
    <x v="23"/>
    <x v="2"/>
    <s v="BOTH"/>
    <s v="Income Statement"/>
    <x v="3"/>
    <s v="22000 · AMEX (LLC)"/>
    <m/>
    <m/>
  </r>
  <r>
    <s v="03/29/2015"/>
    <s v="GRUBHUB SEAMLESS 8775857878 IL"/>
    <n v="60.89"/>
    <m/>
    <n v="60.89"/>
    <s v="Debit"/>
    <x v="1"/>
    <x v="1"/>
    <x v="3"/>
    <n v="2015"/>
    <x v="9"/>
    <x v="9"/>
    <x v="2"/>
    <s v="BOTH"/>
    <s v="Balance Sheet"/>
    <x v="4"/>
    <s v="22000 · AMEX (LLC)"/>
    <m/>
    <m/>
  </r>
  <r>
    <s v="03/29/2015"/>
    <s v="GRUBHUB SEAMLESS 8775857878 IL"/>
    <n v="98.67"/>
    <m/>
    <n v="98.67"/>
    <s v="Debit"/>
    <x v="1"/>
    <x v="1"/>
    <x v="3"/>
    <n v="2015"/>
    <x v="9"/>
    <x v="9"/>
    <x v="2"/>
    <s v="BOTH"/>
    <s v="Balance Sheet"/>
    <x v="4"/>
    <s v="22000 · AMEX (LLC)"/>
    <m/>
    <m/>
  </r>
  <r>
    <s v="03/29/2015"/>
    <s v="PETCO 3711 537112BROOKLYN NY"/>
    <n v="85.43"/>
    <m/>
    <n v="85.43"/>
    <s v="Debit"/>
    <x v="1"/>
    <x v="1"/>
    <x v="3"/>
    <n v="2015"/>
    <x v="9"/>
    <x v="9"/>
    <x v="2"/>
    <s v="BOTH"/>
    <s v="Balance Sheet"/>
    <x v="4"/>
    <s v="22000 · AMEX (LLC)"/>
    <m/>
    <m/>
  </r>
  <r>
    <s v="03/30/2015"/>
    <s v="5% OPEN Savings at FedEx"/>
    <n v="-29.01"/>
    <m/>
    <n v="-29.01"/>
    <s v="Credit"/>
    <x v="1"/>
    <x v="1"/>
    <x v="3"/>
    <n v="2015"/>
    <x v="8"/>
    <x v="8"/>
    <x v="2"/>
    <s v="BOTH"/>
    <s v="Income Statement"/>
    <x v="3"/>
    <s v="22000 · AMEX (LLC)"/>
    <m/>
    <m/>
  </r>
  <r>
    <s v="03/30/2015"/>
    <s v="5% OPEN Savings at FedEx"/>
    <n v="-8.64"/>
    <m/>
    <n v="-8.64"/>
    <s v="Credit"/>
    <x v="1"/>
    <x v="1"/>
    <x v="3"/>
    <n v="2015"/>
    <x v="8"/>
    <x v="8"/>
    <x v="2"/>
    <s v="BOTH"/>
    <s v="Income Statement"/>
    <x v="3"/>
    <s v="22000 · AMEX (LLC)"/>
    <m/>
    <m/>
  </r>
  <r>
    <s v="03/30/2015"/>
    <s v="5% OPEN Savings at FedEx"/>
    <n v="-1.18"/>
    <m/>
    <n v="-1.18"/>
    <s v="Credit"/>
    <x v="1"/>
    <x v="1"/>
    <x v="3"/>
    <n v="2015"/>
    <x v="8"/>
    <x v="8"/>
    <x v="2"/>
    <s v="BOTH"/>
    <s v="Income Statement"/>
    <x v="3"/>
    <s v="22000 · AMEX (LLC)"/>
    <m/>
    <m/>
  </r>
  <r>
    <s v="03/30/2015"/>
    <s v="IGENII 2715007028620NEW YORK NY"/>
    <n v="59.99"/>
    <m/>
    <n v="59.99"/>
    <s v="Debit"/>
    <x v="1"/>
    <x v="1"/>
    <x v="3"/>
    <n v="2015"/>
    <x v="35"/>
    <x v="54"/>
    <x v="2"/>
    <s v="BOTH"/>
    <s v="Income Statement"/>
    <x v="3"/>
    <s v="22000 · AMEX (LLC)"/>
    <m/>
    <m/>
  </r>
  <r>
    <s v="03/30/2015"/>
    <s v="THE HOME DEPOT 581 SAN ANTONIO TX"/>
    <n v="37.29"/>
    <m/>
    <n v="37.29"/>
    <s v="Debit"/>
    <x v="1"/>
    <x v="1"/>
    <x v="3"/>
    <n v="2015"/>
    <x v="10"/>
    <x v="10"/>
    <x v="7"/>
    <s v="BOTH"/>
    <s v="Income Statement"/>
    <x v="3"/>
    <s v="22000 · AMEX (LLC)"/>
    <m/>
    <m/>
  </r>
  <r>
    <s v="03/30/2015"/>
    <s v="THE WHOLISTIC PET 65BEDFORD NH"/>
    <n v="104.85"/>
    <m/>
    <n v="104.85"/>
    <s v="Debit"/>
    <x v="1"/>
    <x v="1"/>
    <x v="3"/>
    <n v="2015"/>
    <x v="18"/>
    <x v="60"/>
    <x v="2"/>
    <s v="BOTH"/>
    <s v="Balance Sheet"/>
    <x v="3"/>
    <s v="22000 · AMEX (LLC)"/>
    <m/>
    <m/>
  </r>
  <r>
    <s v="03/30/2015"/>
    <s v="USPS POSTAGE STAMPS.WASHINGTON DC"/>
    <n v="200"/>
    <m/>
    <n v="200"/>
    <s v="Debit"/>
    <x v="1"/>
    <x v="1"/>
    <x v="3"/>
    <n v="2015"/>
    <x v="8"/>
    <x v="17"/>
    <x v="2"/>
    <s v="BOTH"/>
    <s v="Income Statement"/>
    <x v="3"/>
    <s v="22000 · AMEX (LLC)"/>
    <m/>
    <m/>
  </r>
  <r>
    <s v="03/31/2015"/>
    <s v="ADTSECURITY MYADT.COADT SECURITY SERVI"/>
    <n v="53.89"/>
    <m/>
    <n v="53.89"/>
    <s v="Debit"/>
    <x v="1"/>
    <x v="1"/>
    <x v="3"/>
    <n v="2015"/>
    <x v="23"/>
    <x v="57"/>
    <x v="7"/>
    <s v="BOTH"/>
    <s v="Income Statement"/>
    <x v="3"/>
    <s v="22000 · AMEX (LLC)"/>
    <m/>
    <m/>
  </r>
  <r>
    <s v="03/31/2015"/>
    <s v="FACEBK *ZJ99L7NHH2 WWW.FB.ME/ADS CA"/>
    <n v="69"/>
    <m/>
    <n v="69"/>
    <s v="Debit"/>
    <x v="1"/>
    <x v="1"/>
    <x v="3"/>
    <n v="2015"/>
    <x v="20"/>
    <x v="56"/>
    <x v="2"/>
    <s v="BOTH"/>
    <s v="Income Statement"/>
    <x v="3"/>
    <s v="22000 · AMEX (LLC)"/>
    <m/>
    <m/>
  </r>
  <r>
    <s v="03/31/2015"/>
    <s v="FEDEX INV 489598956 1-800-622-1147"/>
    <n v="11.3"/>
    <m/>
    <n v="11.3"/>
    <s v="Debit"/>
    <x v="1"/>
    <x v="1"/>
    <x v="3"/>
    <n v="2015"/>
    <x v="8"/>
    <x v="8"/>
    <x v="2"/>
    <s v="BOTH"/>
    <s v="Income Statement"/>
    <x v="3"/>
    <s v="22000 · AMEX (LLC)"/>
    <m/>
    <m/>
  </r>
  <r>
    <s v="03/31/2015"/>
    <s v="FEDEX INV 489606063 1-800-622-1147"/>
    <n v="282.13"/>
    <m/>
    <n v="282.13"/>
    <s v="Debit"/>
    <x v="1"/>
    <x v="1"/>
    <x v="3"/>
    <n v="2015"/>
    <x v="8"/>
    <x v="8"/>
    <x v="2"/>
    <s v="BOTH"/>
    <s v="Income Statement"/>
    <x v="3"/>
    <s v="22000 · AMEX (LLC)"/>
    <m/>
    <m/>
  </r>
  <r>
    <s v="03/31/2015"/>
    <s v="INTUIT PAYROLL 888-537-7794 CA"/>
    <n v="38.380000000000003"/>
    <m/>
    <n v="38.380000000000003"/>
    <s v="Debit"/>
    <x v="1"/>
    <x v="1"/>
    <x v="3"/>
    <n v="2015"/>
    <x v="36"/>
    <x v="55"/>
    <x v="2"/>
    <s v="BOTH"/>
    <s v="Income Statement"/>
    <x v="3"/>
    <s v="22000 · AMEX (LLC)"/>
    <m/>
    <m/>
  </r>
  <r>
    <s v="03/31/2015"/>
    <s v="THE HOME DEPOT 581 SAN ANTONIO TX"/>
    <n v="7.49"/>
    <m/>
    <n v="7.49"/>
    <s v="Debit"/>
    <x v="1"/>
    <x v="1"/>
    <x v="3"/>
    <n v="2015"/>
    <x v="10"/>
    <x v="10"/>
    <x v="7"/>
    <s v="BOTH"/>
    <s v="Income Statement"/>
    <x v="3"/>
    <s v="22000 · AMEX (LLC)"/>
    <m/>
    <m/>
  </r>
  <r>
    <s v="03/31/2015"/>
    <s v="THE HOME DEPOT 581 SAN ANTONIO TX"/>
    <n v="43.27"/>
    <m/>
    <n v="43.27"/>
    <s v="Debit"/>
    <x v="1"/>
    <x v="1"/>
    <x v="3"/>
    <n v="2015"/>
    <x v="10"/>
    <x v="10"/>
    <x v="7"/>
    <s v="BOTH"/>
    <s v="Income Statement"/>
    <x v="3"/>
    <s v="22000 · AMEX (LLC)"/>
    <m/>
    <m/>
  </r>
  <r>
    <s v="04/01/2015"/>
    <s v="5% OPEN Savings at FedEx"/>
    <n v="-2.93"/>
    <m/>
    <n v="-2.93"/>
    <s v="Credit"/>
    <x v="1"/>
    <x v="1"/>
    <x v="4"/>
    <n v="2015"/>
    <x v="8"/>
    <x v="8"/>
    <x v="2"/>
    <s v="BOTH"/>
    <s v="Income Statement"/>
    <x v="3"/>
    <s v="22000 · AMEX (LLC)"/>
    <m/>
    <m/>
  </r>
  <r>
    <s v="04/01/2015"/>
    <s v="AUDIBLE 888-283-5051 NJ"/>
    <n v="22.95"/>
    <m/>
    <n v="22.95"/>
    <s v="Debit"/>
    <x v="1"/>
    <x v="1"/>
    <x v="4"/>
    <n v="2015"/>
    <x v="9"/>
    <x v="9"/>
    <x v="2"/>
    <s v="BOTH"/>
    <s v="Balance Sheet"/>
    <x v="4"/>
    <s v="22000 · AMEX (LLC)"/>
    <m/>
    <m/>
  </r>
  <r>
    <s v="04/01/2015"/>
    <s v="CUBESMART 824 201001BROOKLYN NY"/>
    <n v="193.8"/>
    <m/>
    <n v="193.8"/>
    <s v="Debit"/>
    <x v="1"/>
    <x v="1"/>
    <x v="4"/>
    <n v="2015"/>
    <x v="9"/>
    <x v="9"/>
    <x v="2"/>
    <s v="BOTH"/>
    <s v="Balance Sheet"/>
    <x v="4"/>
    <s v="22000 · AMEX (LLC)"/>
    <m/>
    <m/>
  </r>
  <r>
    <s v="04/01/2015"/>
    <s v="ESH*TECHPROTECT PREM844-400-0452 GA"/>
    <n v="11.9"/>
    <m/>
    <n v="11.9"/>
    <s v="Debit"/>
    <x v="1"/>
    <x v="1"/>
    <x v="4"/>
    <n v="2015"/>
    <x v="16"/>
    <x v="21"/>
    <x v="7"/>
    <s v="BOTH"/>
    <s v="Income Statement"/>
    <x v="3"/>
    <s v="22000 · AMEX (LLC)"/>
    <m/>
    <m/>
  </r>
  <r>
    <s v="04/01/2015"/>
    <s v="FEDEX INV 489799582 1-800-622-1147"/>
    <n v="29.41"/>
    <m/>
    <n v="29.41"/>
    <s v="Debit"/>
    <x v="1"/>
    <x v="1"/>
    <x v="4"/>
    <n v="2015"/>
    <x v="8"/>
    <x v="8"/>
    <x v="2"/>
    <s v="BOTH"/>
    <s v="Income Statement"/>
    <x v="3"/>
    <s v="22000 · AMEX (LLC)"/>
    <m/>
    <m/>
  </r>
  <r>
    <s v="04/01/2015"/>
    <s v="FEDEX INV 646245604 1-800-622-1147"/>
    <n v="26.04"/>
    <m/>
    <n v="26.04"/>
    <s v="Debit"/>
    <x v="1"/>
    <x v="1"/>
    <x v="4"/>
    <n v="2015"/>
    <x v="8"/>
    <x v="8"/>
    <x v="2"/>
    <s v="BOTH"/>
    <s v="Income Statement"/>
    <x v="3"/>
    <s v="22000 · AMEX (LLC)"/>
    <m/>
    <m/>
  </r>
  <r>
    <s v="04/01/2015"/>
    <s v="FEDEX INV 646265240 1-800-622-1147"/>
    <n v="18.23"/>
    <m/>
    <n v="18.23"/>
    <s v="Debit"/>
    <x v="1"/>
    <x v="1"/>
    <x v="4"/>
    <n v="2015"/>
    <x v="8"/>
    <x v="8"/>
    <x v="2"/>
    <s v="BOTH"/>
    <s v="Income Statement"/>
    <x v="3"/>
    <s v="22000 · AMEX (LLC)"/>
    <m/>
    <m/>
  </r>
  <r>
    <s v="04/01/2015"/>
    <s v="IN *CANINE INNOVATIOMOUNT CLEMENS MI"/>
    <n v="698"/>
    <m/>
    <n v="698"/>
    <s v="Debit"/>
    <x v="1"/>
    <x v="1"/>
    <x v="4"/>
    <n v="2015"/>
    <x v="18"/>
    <x v="22"/>
    <x v="2"/>
    <s v="BOTH"/>
    <s v="Balance Sheet"/>
    <x v="3"/>
    <s v="22000 · AMEX (LLC)"/>
    <m/>
    <m/>
  </r>
  <r>
    <s v="04/01/2015"/>
    <s v="MATCHPOINT NYC 718-769-0001 NY"/>
    <n v="97.75"/>
    <m/>
    <n v="97.75"/>
    <s v="Debit"/>
    <x v="1"/>
    <x v="1"/>
    <x v="4"/>
    <n v="2015"/>
    <x v="12"/>
    <x v="12"/>
    <x v="8"/>
    <s v="BOTH"/>
    <s v="Income Statement"/>
    <x v="3"/>
    <s v="22000 · AMEX (LLC)"/>
    <m/>
    <m/>
  </r>
  <r>
    <s v="04/01/2015"/>
    <s v="NYSC-BROOKLYN BELT BROOKLYN NY"/>
    <n v="89.99"/>
    <m/>
    <n v="89.99"/>
    <s v="Debit"/>
    <x v="1"/>
    <x v="1"/>
    <x v="4"/>
    <n v="2015"/>
    <x v="12"/>
    <x v="13"/>
    <x v="2"/>
    <s v="BOTH"/>
    <s v="Income Statement"/>
    <x v="3"/>
    <s v="22000 · AMEX (LLC)"/>
    <m/>
    <m/>
  </r>
  <r>
    <s v="04/01/2015"/>
    <s v="THE HOME DEPOT 581 SAN ANTONIO TX"/>
    <n v="95.24"/>
    <m/>
    <n v="95.24"/>
    <s v="Debit"/>
    <x v="1"/>
    <x v="1"/>
    <x v="4"/>
    <n v="2015"/>
    <x v="10"/>
    <x v="10"/>
    <x v="7"/>
    <s v="BOTH"/>
    <s v="Income Statement"/>
    <x v="3"/>
    <s v="22000 · AMEX (LLC)"/>
    <m/>
    <m/>
  </r>
  <r>
    <s v="04/01/2015"/>
    <s v="THE UPS STORE #0561 NEW YORK NY"/>
    <n v="3.16"/>
    <m/>
    <n v="3.16"/>
    <s v="Debit"/>
    <x v="1"/>
    <x v="1"/>
    <x v="4"/>
    <n v="2015"/>
    <x v="8"/>
    <x v="15"/>
    <x v="2"/>
    <s v="BOTH"/>
    <s v="Income Statement"/>
    <x v="3"/>
    <s v="22000 · AMEX (LLC)"/>
    <m/>
    <m/>
  </r>
  <r>
    <s v="04/01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01/2015"/>
    <s v="VOC*ICONTACTEMAIL MK877-968-3996 MD"/>
    <n v="130.54"/>
    <m/>
    <n v="130.54"/>
    <s v="Debit"/>
    <x v="1"/>
    <x v="1"/>
    <x v="4"/>
    <n v="2015"/>
    <x v="15"/>
    <x v="18"/>
    <x v="8"/>
    <s v="BOTH"/>
    <s v="Income Statement"/>
    <x v="3"/>
    <s v="22000 · AMEX (LLC)"/>
    <m/>
    <m/>
  </r>
  <r>
    <s v="04/02/2015"/>
    <s v="5% OPEN Savings at FedEx"/>
    <n v="-6.53"/>
    <m/>
    <n v="-6.53"/>
    <s v="Credit"/>
    <x v="1"/>
    <x v="1"/>
    <x v="4"/>
    <n v="2015"/>
    <x v="8"/>
    <x v="8"/>
    <x v="2"/>
    <s v="BOTH"/>
    <s v="Income Statement"/>
    <x v="3"/>
    <s v="22000 · AMEX (LLC)"/>
    <m/>
    <m/>
  </r>
  <r>
    <s v="04/02/2015"/>
    <s v="5% OPEN Savings at FedEx"/>
    <n v="-5.19"/>
    <m/>
    <n v="-5.19"/>
    <s v="Credit"/>
    <x v="1"/>
    <x v="1"/>
    <x v="4"/>
    <n v="2015"/>
    <x v="8"/>
    <x v="8"/>
    <x v="2"/>
    <s v="BOTH"/>
    <s v="Income Statement"/>
    <x v="3"/>
    <s v="22000 · AMEX (LLC)"/>
    <m/>
    <m/>
  </r>
  <r>
    <s v="04/02/2015"/>
    <s v="CALENDAR WIZ LLC 882HAMPTON NH"/>
    <n v="8"/>
    <m/>
    <n v="8"/>
    <s v="Debit"/>
    <x v="1"/>
    <x v="1"/>
    <x v="4"/>
    <n v="2015"/>
    <x v="14"/>
    <x v="16"/>
    <x v="2"/>
    <s v="BOTH"/>
    <s v="Income Statement"/>
    <x v="3"/>
    <s v="22000 · AMEX (LLC)"/>
    <m/>
    <m/>
  </r>
  <r>
    <s v="04/02/2015"/>
    <s v="FEDEX INV 489909917 1-800-622-1147"/>
    <n v="111.46"/>
    <m/>
    <n v="111.46"/>
    <s v="Debit"/>
    <x v="1"/>
    <x v="1"/>
    <x v="4"/>
    <n v="2015"/>
    <x v="8"/>
    <x v="8"/>
    <x v="2"/>
    <s v="BOTH"/>
    <s v="Income Statement"/>
    <x v="3"/>
    <s v="22000 · AMEX (LLC)"/>
    <m/>
    <m/>
  </r>
  <r>
    <s v="04/02/2015"/>
    <s v="FEDEX INV 646292486 1-800-622-1147"/>
    <n v="122.6"/>
    <m/>
    <n v="122.6"/>
    <s v="Debit"/>
    <x v="1"/>
    <x v="1"/>
    <x v="4"/>
    <n v="2015"/>
    <x v="8"/>
    <x v="8"/>
    <x v="2"/>
    <s v="BOTH"/>
    <s v="Income Statement"/>
    <x v="3"/>
    <s v="22000 · AMEX (LLC)"/>
    <m/>
    <m/>
  </r>
  <r>
    <s v="04/02/2015"/>
    <s v="THE HOME DEPOT 581 SAN ANTONIO TX"/>
    <n v="11.84"/>
    <m/>
    <n v="11.84"/>
    <s v="Debit"/>
    <x v="1"/>
    <x v="1"/>
    <x v="4"/>
    <n v="2015"/>
    <x v="10"/>
    <x v="10"/>
    <x v="7"/>
    <s v="BOTH"/>
    <s v="Income Statement"/>
    <x v="3"/>
    <s v="22000 · AMEX (LLC)"/>
    <m/>
    <m/>
  </r>
  <r>
    <s v="04/02/2015"/>
    <s v="UPS* 0000001086A4135SHIPPING"/>
    <n v="7.77"/>
    <m/>
    <n v="7.77"/>
    <s v="Debit"/>
    <x v="1"/>
    <x v="1"/>
    <x v="4"/>
    <n v="2015"/>
    <x v="8"/>
    <x v="15"/>
    <x v="2"/>
    <s v="BOTH"/>
    <s v="Income Statement"/>
    <x v="3"/>
    <s v="22000 · AMEX (LLC)"/>
    <m/>
    <m/>
  </r>
  <r>
    <s v="04/02/2015"/>
    <s v="VARSITY PETS LLC 049SALT LAKE CIT UT"/>
    <n v="39.82"/>
    <m/>
    <n v="39.82"/>
    <s v="Debit"/>
    <x v="1"/>
    <x v="1"/>
    <x v="4"/>
    <n v="2015"/>
    <x v="18"/>
    <x v="35"/>
    <x v="2"/>
    <s v="BOTH"/>
    <s v="Balance Sheet"/>
    <x v="3"/>
    <s v="22000 · AMEX (LLC)"/>
    <m/>
    <m/>
  </r>
  <r>
    <s v="04/02/2015"/>
    <s v="VARSITY PETS LLC 049SALT LAKE CIT UT"/>
    <n v="41.02"/>
    <m/>
    <n v="41.02"/>
    <s v="Debit"/>
    <x v="1"/>
    <x v="1"/>
    <x v="4"/>
    <n v="2015"/>
    <x v="18"/>
    <x v="35"/>
    <x v="2"/>
    <s v="BOTH"/>
    <s v="Balance Sheet"/>
    <x v="3"/>
    <s v="22000 · AMEX (LLC)"/>
    <m/>
    <m/>
  </r>
  <r>
    <s v="04/03/2015"/>
    <s v="5% OPEN Savings at FedEx"/>
    <n v="-5.52"/>
    <m/>
    <n v="-5.52"/>
    <s v="Credit"/>
    <x v="1"/>
    <x v="1"/>
    <x v="4"/>
    <n v="2015"/>
    <x v="8"/>
    <x v="8"/>
    <x v="2"/>
    <s v="BOTH"/>
    <s v="Income Statement"/>
    <x v="3"/>
    <s v="22000 · AMEX (LLC)"/>
    <m/>
    <m/>
  </r>
  <r>
    <s v="04/03/2015"/>
    <s v="5% OPEN Savings at FedEx"/>
    <n v="-1.37"/>
    <m/>
    <n v="-1.37"/>
    <s v="Credit"/>
    <x v="1"/>
    <x v="1"/>
    <x v="4"/>
    <n v="2015"/>
    <x v="8"/>
    <x v="8"/>
    <x v="2"/>
    <s v="BOTH"/>
    <s v="Income Statement"/>
    <x v="3"/>
    <s v="22000 · AMEX (LLC)"/>
    <m/>
    <m/>
  </r>
  <r>
    <s v="04/03/2015"/>
    <s v="5% OPEN Savings at FedEx"/>
    <n v="-1.04"/>
    <m/>
    <n v="-1.04"/>
    <s v="Credit"/>
    <x v="1"/>
    <x v="1"/>
    <x v="4"/>
    <n v="2015"/>
    <x v="8"/>
    <x v="8"/>
    <x v="2"/>
    <s v="BOTH"/>
    <s v="Income Statement"/>
    <x v="3"/>
    <s v="22000 · AMEX (LLC)"/>
    <m/>
    <m/>
  </r>
  <r>
    <s v="04/03/2015"/>
    <s v="AT&amp;T*BILL PAYMENT 95DALLAS TX"/>
    <n v="149.18"/>
    <m/>
    <n v="149.18"/>
    <s v="Debit"/>
    <x v="1"/>
    <x v="1"/>
    <x v="4"/>
    <n v="2015"/>
    <x v="16"/>
    <x v="19"/>
    <x v="8"/>
    <s v="BOTH"/>
    <s v="Income Statement"/>
    <x v="3"/>
    <s v="22000 · AMEX (LLC)"/>
    <m/>
    <m/>
  </r>
  <r>
    <s v="04/03/2015"/>
    <s v="CORNER STORE 1052 00SAN ANTONIO TX"/>
    <n v="21.77"/>
    <m/>
    <n v="21.77"/>
    <s v="Debit"/>
    <x v="1"/>
    <x v="1"/>
    <x v="4"/>
    <n v="2015"/>
    <x v="10"/>
    <x v="10"/>
    <x v="7"/>
    <s v="BOTH"/>
    <s v="Income Statement"/>
    <x v="3"/>
    <s v="22000 · AMEX (LLC)"/>
    <m/>
    <m/>
  </r>
  <r>
    <s v="04/03/2015"/>
    <s v="FEDEX INV 646339626 1-800-622-1147"/>
    <n v="50.63"/>
    <m/>
    <n v="50.63"/>
    <s v="Debit"/>
    <x v="1"/>
    <x v="1"/>
    <x v="4"/>
    <n v="2015"/>
    <x v="8"/>
    <x v="8"/>
    <x v="2"/>
    <s v="BOTH"/>
    <s v="Income Statement"/>
    <x v="3"/>
    <s v="22000 · AMEX (LLC)"/>
    <m/>
    <m/>
  </r>
  <r>
    <s v="04/03/2015"/>
    <s v="GOGOAIR.COM 877-350-0038 IL"/>
    <n v="20.95"/>
    <m/>
    <n v="20.95"/>
    <s v="Debit"/>
    <x v="1"/>
    <x v="1"/>
    <x v="4"/>
    <n v="2015"/>
    <x v="27"/>
    <x v="44"/>
    <x v="13"/>
    <s v="BOTH"/>
    <s v="Income Statement"/>
    <x v="3"/>
    <s v="22000 · AMEX (LLC)"/>
    <m/>
    <m/>
  </r>
  <r>
    <s v="04/03/2015"/>
    <s v="ULINE SHIP SUPPLIES SHIPPING SUP"/>
    <n v="211.06"/>
    <m/>
    <n v="211.06"/>
    <s v="Debit"/>
    <x v="1"/>
    <x v="1"/>
    <x v="4"/>
    <n v="2015"/>
    <x v="21"/>
    <x v="30"/>
    <x v="2"/>
    <s v="BOTH"/>
    <s v="Income Statement"/>
    <x v="3"/>
    <s v="22000 · AMEX (LLC)"/>
    <m/>
    <m/>
  </r>
  <r>
    <s v="04/04/2015"/>
    <s v="BAY &amp; BATH MARKET 00BROOKLYN NY"/>
    <n v="70.44"/>
    <m/>
    <n v="70.44"/>
    <s v="Debit"/>
    <x v="1"/>
    <x v="1"/>
    <x v="4"/>
    <n v="2015"/>
    <x v="9"/>
    <x v="9"/>
    <x v="2"/>
    <s v="BOTH"/>
    <s v="Balance Sheet"/>
    <x v="4"/>
    <s v="22000 · AMEX (LLC)"/>
    <m/>
    <m/>
  </r>
  <r>
    <s v="04/04/2015"/>
    <s v="FEDEX INV 490047111 1-800-622-1147"/>
    <n v="69.83"/>
    <m/>
    <n v="69.83"/>
    <s v="Debit"/>
    <x v="1"/>
    <x v="1"/>
    <x v="4"/>
    <n v="2015"/>
    <x v="8"/>
    <x v="8"/>
    <x v="2"/>
    <s v="BOTH"/>
    <s v="Income Statement"/>
    <x v="3"/>
    <s v="22000 · AMEX (LLC)"/>
    <m/>
    <m/>
  </r>
  <r>
    <s v="04/05/2015"/>
    <s v="ZOHO CORPORATION ZOHPLEASANTON CA"/>
    <n v="15"/>
    <m/>
    <n v="15"/>
    <s v="Debit"/>
    <x v="1"/>
    <x v="1"/>
    <x v="4"/>
    <n v="2015"/>
    <x v="14"/>
    <x v="24"/>
    <x v="2"/>
    <s v="BOTH"/>
    <s v="Income Statement"/>
    <x v="3"/>
    <s v="22000 · AMEX (LLC)"/>
    <m/>
    <m/>
  </r>
  <r>
    <s v="04/06/2015"/>
    <s v="4 TELL INC 00-080193STEVENSON WA"/>
    <n v="49"/>
    <m/>
    <n v="49"/>
    <s v="Debit"/>
    <x v="1"/>
    <x v="1"/>
    <x v="4"/>
    <n v="2015"/>
    <x v="13"/>
    <x v="26"/>
    <x v="2"/>
    <s v="BOTH"/>
    <s v="Income Statement"/>
    <x v="3"/>
    <s v="22000 · AMEX (LLC)"/>
    <m/>
    <m/>
  </r>
  <r>
    <s v="04/06/2015"/>
    <s v="5% OPEN Savings at FedEx"/>
    <n v="-14.11"/>
    <m/>
    <n v="-14.11"/>
    <s v="Credit"/>
    <x v="1"/>
    <x v="1"/>
    <x v="4"/>
    <n v="2015"/>
    <x v="8"/>
    <x v="8"/>
    <x v="2"/>
    <s v="BOTH"/>
    <s v="Income Statement"/>
    <x v="3"/>
    <s v="22000 · AMEX (LLC)"/>
    <m/>
    <m/>
  </r>
  <r>
    <s v="04/06/2015"/>
    <s v="AT&amp;T BILL PAYMENT 800-288-2020 TX"/>
    <n v="65.23"/>
    <m/>
    <n v="65.23"/>
    <s v="Debit"/>
    <x v="1"/>
    <x v="1"/>
    <x v="4"/>
    <n v="2015"/>
    <x v="19"/>
    <x v="19"/>
    <x v="2"/>
    <s v="BOTH"/>
    <s v="Income Statement"/>
    <x v="3"/>
    <s v="22000 · AMEX (LLC)"/>
    <m/>
    <m/>
  </r>
  <r>
    <s v="04/06/2015"/>
    <s v="EBAY PAYPAL GIVING FWASHINGTON DC"/>
    <n v="5.73"/>
    <m/>
    <n v="5.73"/>
    <s v="Debit"/>
    <x v="1"/>
    <x v="1"/>
    <x v="4"/>
    <n v="2015"/>
    <x v="30"/>
    <x v="48"/>
    <x v="2"/>
    <s v="BOTH"/>
    <s v="Income Statement"/>
    <x v="3"/>
    <s v="22000 · AMEX (LLC)"/>
    <m/>
    <m/>
  </r>
  <r>
    <s v="04/06/2015"/>
    <s v="FEDEX INV 490297513 1-800-622-1147"/>
    <n v="11.3"/>
    <m/>
    <n v="11.3"/>
    <s v="Debit"/>
    <x v="1"/>
    <x v="1"/>
    <x v="4"/>
    <n v="2015"/>
    <x v="8"/>
    <x v="8"/>
    <x v="2"/>
    <s v="BOTH"/>
    <s v="Income Statement"/>
    <x v="3"/>
    <s v="22000 · AMEX (LLC)"/>
    <m/>
    <m/>
  </r>
  <r>
    <s v="04/06/2015"/>
    <s v="FEDEX INV 490304523 1-800-622-1147"/>
    <n v="398.38"/>
    <m/>
    <n v="398.38"/>
    <s v="Debit"/>
    <x v="1"/>
    <x v="1"/>
    <x v="4"/>
    <n v="2015"/>
    <x v="8"/>
    <x v="8"/>
    <x v="2"/>
    <s v="BOTH"/>
    <s v="Income Statement"/>
    <x v="3"/>
    <s v="22000 · AMEX (LLC)"/>
    <m/>
    <m/>
  </r>
  <r>
    <s v="04/06/2015"/>
    <s v="ONLINE PAYMENT - THANK YOU"/>
    <n v="-2000"/>
    <m/>
    <n v="-2000"/>
    <s v="Payments"/>
    <x v="1"/>
    <x v="1"/>
    <x v="4"/>
    <n v="2015"/>
    <x v="28"/>
    <x v="46"/>
    <x v="2"/>
    <s v="LLC"/>
    <s v="Balance Sheet"/>
    <x v="5"/>
    <s v="22000 · AMEX (LLC)"/>
    <m/>
    <m/>
  </r>
  <r>
    <s v="04/06/2015"/>
    <s v="THE HOME DEPOT 581 SAN ANTONIO TX"/>
    <n v="21.75"/>
    <m/>
    <n v="21.75"/>
    <s v="Debit"/>
    <x v="1"/>
    <x v="1"/>
    <x v="4"/>
    <n v="2015"/>
    <x v="10"/>
    <x v="10"/>
    <x v="7"/>
    <s v="BOTH"/>
    <s v="Income Statement"/>
    <x v="3"/>
    <s v="22000 · AMEX (LLC)"/>
    <m/>
    <m/>
  </r>
  <r>
    <s v="04/06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07/2015"/>
    <s v="5% OPEN Savings at FedEx"/>
    <n v="-1.47"/>
    <m/>
    <n v="-1.47"/>
    <s v="Credit"/>
    <x v="1"/>
    <x v="1"/>
    <x v="4"/>
    <n v="2015"/>
    <x v="8"/>
    <x v="8"/>
    <x v="2"/>
    <s v="BOTH"/>
    <s v="Income Statement"/>
    <x v="3"/>
    <s v="22000 · AMEX (LLC)"/>
    <m/>
    <m/>
  </r>
  <r>
    <s v="04/07/2015"/>
    <s v="5% OPEN Savings at FedEx"/>
    <n v="-1.3"/>
    <m/>
    <n v="-1.3"/>
    <s v="Credit"/>
    <x v="1"/>
    <x v="1"/>
    <x v="4"/>
    <n v="2015"/>
    <x v="8"/>
    <x v="8"/>
    <x v="2"/>
    <s v="BOTH"/>
    <s v="Income Statement"/>
    <x v="3"/>
    <s v="22000 · AMEX (LLC)"/>
    <m/>
    <m/>
  </r>
  <r>
    <s v="04/07/2015"/>
    <s v="FEDEX INV 490397031 1-800-622-1147"/>
    <n v="23.85"/>
    <m/>
    <n v="23.85"/>
    <s v="Debit"/>
    <x v="1"/>
    <x v="1"/>
    <x v="4"/>
    <n v="2015"/>
    <x v="8"/>
    <x v="8"/>
    <x v="2"/>
    <s v="BOTH"/>
    <s v="Income Statement"/>
    <x v="3"/>
    <s v="22000 · AMEX (LLC)"/>
    <m/>
    <m/>
  </r>
  <r>
    <s v="04/07/2015"/>
    <s v="FEDEX INV 646449546 1-800-622-1147"/>
    <n v="37.82"/>
    <m/>
    <n v="37.82"/>
    <s v="Debit"/>
    <x v="1"/>
    <x v="1"/>
    <x v="4"/>
    <n v="2015"/>
    <x v="8"/>
    <x v="8"/>
    <x v="2"/>
    <s v="BOTH"/>
    <s v="Income Statement"/>
    <x v="3"/>
    <s v="22000 · AMEX (LLC)"/>
    <m/>
    <m/>
  </r>
  <r>
    <s v="04/07/2015"/>
    <s v="FEDEX INV 646473163 1-800-622-1147"/>
    <n v="18.190000000000001"/>
    <m/>
    <n v="18.190000000000001"/>
    <s v="Debit"/>
    <x v="1"/>
    <x v="1"/>
    <x v="4"/>
    <n v="2015"/>
    <x v="8"/>
    <x v="8"/>
    <x v="2"/>
    <s v="BOTH"/>
    <s v="Income Statement"/>
    <x v="3"/>
    <s v="22000 · AMEX (LLC)"/>
    <m/>
    <m/>
  </r>
  <r>
    <s v="04/07/2015"/>
    <s v="GOOGLE*SVCSAPPSELEMEMountain View"/>
    <n v="9.02"/>
    <m/>
    <n v="9.02"/>
    <s v="Debit"/>
    <x v="1"/>
    <x v="1"/>
    <x v="4"/>
    <n v="2015"/>
    <x v="13"/>
    <x v="23"/>
    <x v="2"/>
    <s v="BOTH"/>
    <s v="Income Statement"/>
    <x v="3"/>
    <s v="22000 · AMEX (LLC)"/>
    <m/>
    <m/>
  </r>
  <r>
    <s v="04/08/2015"/>
    <s v="BEST SHOT PET PRODUCLEXINGTON KY"/>
    <n v="6.35"/>
    <m/>
    <n v="6.35"/>
    <s v="Debit"/>
    <x v="1"/>
    <x v="1"/>
    <x v="4"/>
    <n v="2015"/>
    <x v="18"/>
    <x v="25"/>
    <x v="2"/>
    <s v="BOTH"/>
    <s v="Balance Sheet"/>
    <x v="3"/>
    <s v="22000 · AMEX (LLC)"/>
    <m/>
    <m/>
  </r>
  <r>
    <s v="04/08/2015"/>
    <s v="ENTERPRISE RENT A CAAUSTIN TX"/>
    <n v="211.72"/>
    <m/>
    <n v="211.72"/>
    <s v="Debit"/>
    <x v="1"/>
    <x v="1"/>
    <x v="4"/>
    <n v="2015"/>
    <x v="27"/>
    <x v="44"/>
    <x v="13"/>
    <s v="BOTH"/>
    <s v="Income Statement"/>
    <x v="3"/>
    <s v="22000 · AMEX (LLC)"/>
    <m/>
    <m/>
  </r>
  <r>
    <s v="04/08/2015"/>
    <s v="FEDEX INV 646503340 1-800-622-1147"/>
    <n v="80.150000000000006"/>
    <m/>
    <n v="80.150000000000006"/>
    <s v="Debit"/>
    <x v="1"/>
    <x v="1"/>
    <x v="4"/>
    <n v="2015"/>
    <x v="8"/>
    <x v="8"/>
    <x v="2"/>
    <s v="BOTH"/>
    <s v="Income Statement"/>
    <x v="3"/>
    <s v="22000 · AMEX (LLC)"/>
    <m/>
    <m/>
  </r>
  <r>
    <s v="04/08/2015"/>
    <s v="JRS HTG./ A/C. INC. San Antonio TX"/>
    <n v="1565.85"/>
    <m/>
    <n v="1565.85"/>
    <s v="Debit"/>
    <x v="1"/>
    <x v="1"/>
    <x v="4"/>
    <n v="2015"/>
    <x v="17"/>
    <x v="20"/>
    <x v="10"/>
    <s v="BOTH"/>
    <s v="Income Statement"/>
    <x v="3"/>
    <s v="22000 · AMEX (LLC)"/>
    <m/>
    <m/>
  </r>
  <r>
    <s v="04/08/2015"/>
    <s v="SPOTIFY USA 591653373017 SE"/>
    <n v="9.99"/>
    <m/>
    <n v="9.99"/>
    <s v="Debit"/>
    <x v="1"/>
    <x v="1"/>
    <x v="4"/>
    <n v="2015"/>
    <x v="10"/>
    <x v="10"/>
    <x v="7"/>
    <s v="BOTH"/>
    <s v="Income Statement"/>
    <x v="3"/>
    <s v="22000 · AMEX (LLC)"/>
    <m/>
    <m/>
  </r>
  <r>
    <s v="04/08/2015"/>
    <s v="TIME WARNER CABLE 888-TWCABLE TX"/>
    <n v="293.29000000000002"/>
    <m/>
    <n v="293.29000000000002"/>
    <s v="Debit"/>
    <x v="1"/>
    <x v="1"/>
    <x v="4"/>
    <n v="2015"/>
    <x v="19"/>
    <x v="28"/>
    <x v="7"/>
    <s v="BOTH"/>
    <s v="Income Statement"/>
    <x v="3"/>
    <s v="22000 · AMEX (LLC)"/>
    <m/>
    <m/>
  </r>
  <r>
    <s v="04/08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09/2015"/>
    <s v="5% OPEN Savings at FedEx"/>
    <n v="-6.13"/>
    <m/>
    <n v="-6.13"/>
    <s v="Credit"/>
    <x v="1"/>
    <x v="1"/>
    <x v="4"/>
    <n v="2015"/>
    <x v="8"/>
    <x v="8"/>
    <x v="2"/>
    <s v="BOTH"/>
    <s v="Income Statement"/>
    <x v="3"/>
    <s v="22000 · AMEX (LLC)"/>
    <m/>
    <m/>
  </r>
  <r>
    <s v="04/09/2015"/>
    <s v="5% OPEN Savings at FedEx"/>
    <n v="-5.57"/>
    <m/>
    <n v="-5.57"/>
    <s v="Credit"/>
    <x v="1"/>
    <x v="1"/>
    <x v="4"/>
    <n v="2015"/>
    <x v="8"/>
    <x v="8"/>
    <x v="2"/>
    <s v="BOTH"/>
    <s v="Income Statement"/>
    <x v="3"/>
    <s v="22000 · AMEX (LLC)"/>
    <m/>
    <m/>
  </r>
  <r>
    <s v="04/09/2015"/>
    <s v="5% OPEN Savings at FedEx"/>
    <n v="-2.5299999999999998"/>
    <m/>
    <n v="-2.5299999999999998"/>
    <s v="Credit"/>
    <x v="1"/>
    <x v="1"/>
    <x v="4"/>
    <n v="2015"/>
    <x v="8"/>
    <x v="8"/>
    <x v="2"/>
    <s v="BOTH"/>
    <s v="Income Statement"/>
    <x v="3"/>
    <s v="22000 · AMEX (LLC)"/>
    <m/>
    <m/>
  </r>
  <r>
    <s v="04/09/2015"/>
    <s v="AUTO 800-841-3000 DC"/>
    <n v="134.44"/>
    <m/>
    <n v="134.44"/>
    <s v="Debit"/>
    <x v="1"/>
    <x v="1"/>
    <x v="4"/>
    <n v="2015"/>
    <x v="10"/>
    <x v="10"/>
    <x v="7"/>
    <s v="BOTH"/>
    <s v="Income Statement"/>
    <x v="3"/>
    <s v="22000 · AMEX (LLC)"/>
    <m/>
    <m/>
  </r>
  <r>
    <s v="04/09/2015"/>
    <s v="CALENDAR WIZ LLC 882HAMPTON NH"/>
    <n v="-8"/>
    <m/>
    <n v="-8"/>
    <s v="Credit"/>
    <x v="1"/>
    <x v="1"/>
    <x v="4"/>
    <n v="2015"/>
    <x v="14"/>
    <x v="16"/>
    <x v="2"/>
    <s v="BOTH"/>
    <s v="Income Statement"/>
    <x v="3"/>
    <s v="22000 · AMEX (LLC)"/>
    <m/>
    <m/>
  </r>
  <r>
    <s v="04/09/2015"/>
    <s v="FEDEX INV 490590789 1-800-622-1147"/>
    <n v="30.95"/>
    <m/>
    <n v="30.95"/>
    <s v="Debit"/>
    <x v="1"/>
    <x v="1"/>
    <x v="4"/>
    <n v="2015"/>
    <x v="8"/>
    <x v="8"/>
    <x v="2"/>
    <s v="BOTH"/>
    <s v="Income Statement"/>
    <x v="3"/>
    <s v="22000 · AMEX (LLC)"/>
    <m/>
    <m/>
  </r>
  <r>
    <s v="04/09/2015"/>
    <s v="FEDEX INV 646551733 1-800-622-1147"/>
    <n v="89.18"/>
    <m/>
    <n v="89.18"/>
    <s v="Debit"/>
    <x v="1"/>
    <x v="1"/>
    <x v="4"/>
    <n v="2015"/>
    <x v="8"/>
    <x v="8"/>
    <x v="2"/>
    <s v="BOTH"/>
    <s v="Income Statement"/>
    <x v="3"/>
    <s v="22000 · AMEX (LLC)"/>
    <m/>
    <m/>
  </r>
  <r>
    <s v="04/09/2015"/>
    <s v="GRUBHUB SEAMLESS 8775857878 IL"/>
    <n v="31.71"/>
    <m/>
    <n v="31.71"/>
    <s v="Debit"/>
    <x v="1"/>
    <x v="1"/>
    <x v="4"/>
    <n v="2015"/>
    <x v="9"/>
    <x v="9"/>
    <x v="2"/>
    <s v="BOTH"/>
    <s v="Balance Sheet"/>
    <x v="4"/>
    <s v="22000 · AMEX (LLC)"/>
    <m/>
    <m/>
  </r>
  <r>
    <s v="04/09/2015"/>
    <s v="UPS* 0000001086A4145SHIPPING"/>
    <n v="7.77"/>
    <m/>
    <n v="7.77"/>
    <s v="Debit"/>
    <x v="1"/>
    <x v="1"/>
    <x v="4"/>
    <n v="2015"/>
    <x v="8"/>
    <x v="15"/>
    <x v="2"/>
    <s v="BOTH"/>
    <s v="Income Statement"/>
    <x v="3"/>
    <s v="22000 · AMEX (LLC)"/>
    <m/>
    <m/>
  </r>
  <r>
    <s v="04/09/2015"/>
    <s v="WHOLEFDS QRY 10075 02108264676"/>
    <n v="100.83"/>
    <m/>
    <n v="100.83"/>
    <s v="Debit"/>
    <x v="1"/>
    <x v="1"/>
    <x v="4"/>
    <n v="2015"/>
    <x v="10"/>
    <x v="10"/>
    <x v="7"/>
    <s v="BOTH"/>
    <s v="Income Statement"/>
    <x v="3"/>
    <s v="22000 · AMEX (LLC)"/>
    <m/>
    <m/>
  </r>
  <r>
    <s v="04/10/2015"/>
    <s v="5% OPEN Savings at FedEx"/>
    <n v="-3.49"/>
    <m/>
    <n v="-3.49"/>
    <s v="Credit"/>
    <x v="1"/>
    <x v="1"/>
    <x v="4"/>
    <n v="2015"/>
    <x v="8"/>
    <x v="8"/>
    <x v="2"/>
    <s v="BOTH"/>
    <s v="Income Statement"/>
    <x v="3"/>
    <s v="22000 · AMEX (LLC)"/>
    <m/>
    <m/>
  </r>
  <r>
    <s v="04/10/2015"/>
    <s v="EXPERIAN *CREDITR866-506-7894 CA"/>
    <n v="32.61"/>
    <m/>
    <n v="32.61"/>
    <s v="Debit"/>
    <x v="1"/>
    <x v="1"/>
    <x v="4"/>
    <n v="2015"/>
    <x v="22"/>
    <x v="32"/>
    <x v="2"/>
    <s v="BOTH"/>
    <s v="Income Statement"/>
    <x v="3"/>
    <s v="22000 · AMEX (LLC)"/>
    <m/>
    <m/>
  </r>
  <r>
    <s v="04/10/2015"/>
    <s v="FEDEX INV 646598183 1-800-622-1147"/>
    <n v="113.04"/>
    <m/>
    <n v="113.04"/>
    <s v="Debit"/>
    <x v="1"/>
    <x v="1"/>
    <x v="4"/>
    <n v="2015"/>
    <x v="8"/>
    <x v="8"/>
    <x v="2"/>
    <s v="BOTH"/>
    <s v="Income Statement"/>
    <x v="3"/>
    <s v="22000 · AMEX (LLC)"/>
    <m/>
    <m/>
  </r>
  <r>
    <s v="04/10/2015"/>
    <s v="MOJO SELLING SOLUTIOLITTLETON NH"/>
    <n v="198"/>
    <m/>
    <n v="198"/>
    <s v="Debit"/>
    <x v="1"/>
    <x v="1"/>
    <x v="4"/>
    <n v="2015"/>
    <x v="9"/>
    <x v="9"/>
    <x v="2"/>
    <s v="BOTH"/>
    <s v="Balance Sheet"/>
    <x v="4"/>
    <s v="22000 · AMEX (LLC)"/>
    <m/>
    <m/>
  </r>
  <r>
    <s v="04/10/2015"/>
    <s v="SANCHO'S RESTAURAN 5SAN ANTONIO TX"/>
    <n v="73.040000000000006"/>
    <m/>
    <n v="73.040000000000006"/>
    <s v="Debit"/>
    <x v="1"/>
    <x v="1"/>
    <x v="4"/>
    <n v="2015"/>
    <x v="10"/>
    <x v="10"/>
    <x v="7"/>
    <s v="BOTH"/>
    <s v="Income Statement"/>
    <x v="3"/>
    <s v="22000 · AMEX (LLC)"/>
    <m/>
    <m/>
  </r>
  <r>
    <s v="04/10/2015"/>
    <s v="THE HOME DEPOT 581 SAN ANTONIO TX"/>
    <n v="140.56"/>
    <m/>
    <n v="140.56"/>
    <s v="Debit"/>
    <x v="1"/>
    <x v="1"/>
    <x v="4"/>
    <n v="2015"/>
    <x v="10"/>
    <x v="10"/>
    <x v="7"/>
    <s v="BOTH"/>
    <s v="Income Statement"/>
    <x v="3"/>
    <s v="22000 · AMEX (LLC)"/>
    <m/>
    <m/>
  </r>
  <r>
    <s v="04/10/2015"/>
    <s v="THE UPS STORE #0561 NEW YORK NY"/>
    <n v="3.16"/>
    <m/>
    <n v="3.16"/>
    <s v="Debit"/>
    <x v="1"/>
    <x v="1"/>
    <x v="4"/>
    <n v="2015"/>
    <x v="8"/>
    <x v="15"/>
    <x v="2"/>
    <s v="BOTH"/>
    <s v="Income Statement"/>
    <x v="3"/>
    <s v="22000 · AMEX (LLC)"/>
    <m/>
    <m/>
  </r>
  <r>
    <s v="04/10/2015"/>
    <s v="WALGREENS #3505 0000SAN ANTONIO TX"/>
    <n v="57.12"/>
    <m/>
    <n v="57.12"/>
    <s v="Debit"/>
    <x v="1"/>
    <x v="1"/>
    <x v="4"/>
    <n v="2015"/>
    <x v="10"/>
    <x v="10"/>
    <x v="7"/>
    <s v="BOTH"/>
    <s v="Income Statement"/>
    <x v="3"/>
    <s v="22000 · AMEX (LLC)"/>
    <m/>
    <m/>
  </r>
  <r>
    <s v="04/11/2015"/>
    <s v="Alchemy 210-320-1168"/>
    <n v="4"/>
    <m/>
    <n v="4"/>
    <s v="Debit"/>
    <x v="1"/>
    <x v="1"/>
    <x v="4"/>
    <n v="2015"/>
    <x v="10"/>
    <x v="10"/>
    <x v="7"/>
    <s v="BOTH"/>
    <s v="Income Statement"/>
    <x v="3"/>
    <s v="22000 · AMEX (LLC)"/>
    <m/>
    <m/>
  </r>
  <r>
    <s v="04/11/2015"/>
    <s v="CORNER STORE 2289 00SAN ANTONIO TX"/>
    <n v="20.14"/>
    <m/>
    <n v="20.14"/>
    <s v="Debit"/>
    <x v="1"/>
    <x v="1"/>
    <x v="4"/>
    <n v="2015"/>
    <x v="10"/>
    <x v="10"/>
    <x v="7"/>
    <s v="BOTH"/>
    <s v="Income Statement"/>
    <x v="3"/>
    <s v="22000 · AMEX (LLC)"/>
    <m/>
    <m/>
  </r>
  <r>
    <s v="04/11/2015"/>
    <s v="EXPERIAN *CREDITR866-506-7894 CA"/>
    <n v="32.61"/>
    <m/>
    <n v="32.61"/>
    <s v="Debit"/>
    <x v="1"/>
    <x v="1"/>
    <x v="4"/>
    <n v="2015"/>
    <x v="22"/>
    <x v="32"/>
    <x v="2"/>
    <s v="BOTH"/>
    <s v="Income Statement"/>
    <x v="3"/>
    <s v="22000 · AMEX (LLC)"/>
    <m/>
    <m/>
  </r>
  <r>
    <s v="04/11/2015"/>
    <s v="FEDEX INV 490721105 1-800-622-1147"/>
    <n v="63"/>
    <m/>
    <n v="63"/>
    <s v="Debit"/>
    <x v="1"/>
    <x v="1"/>
    <x v="4"/>
    <n v="2015"/>
    <x v="8"/>
    <x v="8"/>
    <x v="2"/>
    <s v="BOTH"/>
    <s v="Income Statement"/>
    <x v="3"/>
    <s v="22000 · AMEX (LLC)"/>
    <m/>
    <m/>
  </r>
  <r>
    <s v="04/11/2015"/>
    <s v="FEDEX INV 646655906 1-800-622-1147"/>
    <n v="83.12"/>
    <m/>
    <n v="83.12"/>
    <s v="Debit"/>
    <x v="1"/>
    <x v="1"/>
    <x v="4"/>
    <n v="2015"/>
    <x v="8"/>
    <x v="8"/>
    <x v="2"/>
    <s v="BOTH"/>
    <s v="Income Statement"/>
    <x v="3"/>
    <s v="22000 · AMEX (LLC)"/>
    <m/>
    <m/>
  </r>
  <r>
    <s v="04/11/2015"/>
    <s v="SQUARESPACE INC. 6465803456 NY"/>
    <n v="20"/>
    <m/>
    <n v="20"/>
    <s v="Debit"/>
    <x v="1"/>
    <x v="1"/>
    <x v="4"/>
    <n v="2015"/>
    <x v="10"/>
    <x v="10"/>
    <x v="7"/>
    <s v="BOTH"/>
    <s v="Income Statement"/>
    <x v="3"/>
    <s v="22000 · AMEX (LLC)"/>
    <m/>
    <m/>
  </r>
  <r>
    <s v="04/11/2015"/>
    <s v="STONE WERKS BIG ROCKSAN ANTONIO TX"/>
    <n v="58.82"/>
    <m/>
    <n v="58.82"/>
    <s v="Debit"/>
    <x v="1"/>
    <x v="1"/>
    <x v="4"/>
    <n v="2015"/>
    <x v="17"/>
    <x v="20"/>
    <x v="10"/>
    <s v="BOTH"/>
    <s v="Income Statement"/>
    <x v="3"/>
    <s v="22000 · AMEX (LLC)"/>
    <m/>
    <m/>
  </r>
  <r>
    <s v="04/12/2015"/>
    <s v="5% OPEN Savings at FedEx"/>
    <n v="-19.920000000000002"/>
    <m/>
    <n v="-19.920000000000002"/>
    <s v="Credit"/>
    <x v="1"/>
    <x v="1"/>
    <x v="4"/>
    <n v="2015"/>
    <x v="8"/>
    <x v="8"/>
    <x v="2"/>
    <s v="BOTH"/>
    <s v="Income Statement"/>
    <x v="3"/>
    <s v="22000 · AMEX (LLC)"/>
    <m/>
    <m/>
  </r>
  <r>
    <s v="04/12/2015"/>
    <s v="5% OPEN Savings at FedEx"/>
    <n v="-1.89"/>
    <m/>
    <n v="-1.89"/>
    <s v="Credit"/>
    <x v="1"/>
    <x v="1"/>
    <x v="4"/>
    <n v="2015"/>
    <x v="8"/>
    <x v="8"/>
    <x v="2"/>
    <s v="BOTH"/>
    <s v="Income Statement"/>
    <x v="3"/>
    <s v="22000 · AMEX (LLC)"/>
    <m/>
    <m/>
  </r>
  <r>
    <s v="04/12/2015"/>
    <s v="5% OPEN Savings at FedEx"/>
    <n v="-1.19"/>
    <m/>
    <n v="-1.19"/>
    <s v="Credit"/>
    <x v="1"/>
    <x v="1"/>
    <x v="4"/>
    <n v="2015"/>
    <x v="8"/>
    <x v="8"/>
    <x v="2"/>
    <s v="BOTH"/>
    <s v="Income Statement"/>
    <x v="3"/>
    <s v="22000 · AMEX (LLC)"/>
    <m/>
    <m/>
  </r>
  <r>
    <s v="04/12/2015"/>
    <s v="DROPCAM.COM 27300024SAN FRANCISCO CA"/>
    <n v="9.9499999999999993"/>
    <m/>
    <n v="9.9499999999999993"/>
    <s v="Debit"/>
    <x v="1"/>
    <x v="1"/>
    <x v="4"/>
    <n v="2015"/>
    <x v="23"/>
    <x v="34"/>
    <x v="11"/>
    <s v="BOTH"/>
    <s v="Income Statement"/>
    <x v="3"/>
    <s v="22000 · AMEX (LLC)"/>
    <m/>
    <m/>
  </r>
  <r>
    <s v="04/12/2015"/>
    <s v="Parker Creek Ranch San Antonio TX"/>
    <n v="36"/>
    <m/>
    <n v="36"/>
    <s v="Debit"/>
    <x v="1"/>
    <x v="1"/>
    <x v="4"/>
    <n v="2015"/>
    <x v="10"/>
    <x v="10"/>
    <x v="7"/>
    <s v="BOTH"/>
    <s v="Income Statement"/>
    <x v="3"/>
    <s v="22000 · AMEX (LLC)"/>
    <m/>
    <m/>
  </r>
  <r>
    <s v="04/13/2015"/>
    <s v="5% OPEN Savings at FedEx"/>
    <n v="-4.01"/>
    <m/>
    <n v="-4.01"/>
    <s v="Credit"/>
    <x v="1"/>
    <x v="1"/>
    <x v="4"/>
    <n v="2015"/>
    <x v="8"/>
    <x v="8"/>
    <x v="2"/>
    <s v="BOTH"/>
    <s v="Income Statement"/>
    <x v="3"/>
    <s v="22000 · AMEX (LLC)"/>
    <m/>
    <m/>
  </r>
  <r>
    <s v="04/13/2015"/>
    <s v="FEDEX FREIGHT INC 870-741-9000"/>
    <n v="1315.1"/>
    <m/>
    <n v="1315.1"/>
    <s v="Debit"/>
    <x v="1"/>
    <x v="1"/>
    <x v="4"/>
    <n v="2015"/>
    <x v="8"/>
    <x v="8"/>
    <x v="2"/>
    <s v="BOTH"/>
    <s v="Income Statement"/>
    <x v="3"/>
    <s v="22000 · AMEX (LLC)"/>
    <m/>
    <m/>
  </r>
  <r>
    <s v="04/13/2015"/>
    <s v="FEDEX INV 490956282 1-800-622-1147"/>
    <n v="11.3"/>
    <m/>
    <n v="11.3"/>
    <s v="Debit"/>
    <x v="1"/>
    <x v="1"/>
    <x v="4"/>
    <n v="2015"/>
    <x v="8"/>
    <x v="8"/>
    <x v="2"/>
    <s v="BOTH"/>
    <s v="Income Statement"/>
    <x v="3"/>
    <s v="22000 · AMEX (LLC)"/>
    <m/>
    <m/>
  </r>
  <r>
    <s v="04/13/2015"/>
    <s v="FEDEX INV 490963727 1-800-622-1147"/>
    <n v="470.95"/>
    <m/>
    <n v="470.95"/>
    <s v="Debit"/>
    <x v="1"/>
    <x v="1"/>
    <x v="4"/>
    <n v="2015"/>
    <x v="8"/>
    <x v="8"/>
    <x v="2"/>
    <s v="BOTH"/>
    <s v="Income Statement"/>
    <x v="3"/>
    <s v="22000 · AMEX (LLC)"/>
    <m/>
    <m/>
  </r>
  <r>
    <s v="04/13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14/2015"/>
    <s v="DISCOUNTLAS 2105230641 TX"/>
    <n v="54.07"/>
    <m/>
    <n v="54.07"/>
    <s v="Debit"/>
    <x v="1"/>
    <x v="1"/>
    <x v="4"/>
    <n v="2015"/>
    <x v="33"/>
    <x v="58"/>
    <x v="2"/>
    <s v="BOTH"/>
    <s v="Income Statement"/>
    <x v="3"/>
    <s v="22000 · AMEX (LLC)"/>
    <m/>
    <m/>
  </r>
  <r>
    <s v="04/14/2015"/>
    <s v="ESPREE ANIMAL PRODUCGRAPEVINE TX"/>
    <n v="7"/>
    <m/>
    <n v="7"/>
    <s v="Debit"/>
    <x v="1"/>
    <x v="1"/>
    <x v="4"/>
    <n v="2015"/>
    <x v="18"/>
    <x v="65"/>
    <x v="2"/>
    <s v="BOTH"/>
    <s v="Balance Sheet"/>
    <x v="3"/>
    <s v="22000 · AMEX (LLC)"/>
    <m/>
    <m/>
  </r>
  <r>
    <s v="04/14/2015"/>
    <s v="FEDEX INV 646719101 1-800-622-1147"/>
    <n v="50.74"/>
    <m/>
    <n v="50.74"/>
    <s v="Debit"/>
    <x v="1"/>
    <x v="1"/>
    <x v="4"/>
    <n v="2015"/>
    <x v="8"/>
    <x v="8"/>
    <x v="2"/>
    <s v="BOTH"/>
    <s v="Income Statement"/>
    <x v="3"/>
    <s v="22000 · AMEX (LLC)"/>
    <m/>
    <m/>
  </r>
  <r>
    <s v="04/14/2015"/>
    <s v="TRIDEV PETROLEUM 000BROOKLYN NY"/>
    <n v="50"/>
    <m/>
    <n v="50"/>
    <s v="Debit"/>
    <x v="1"/>
    <x v="1"/>
    <x v="4"/>
    <n v="2015"/>
    <x v="9"/>
    <x v="9"/>
    <x v="2"/>
    <s v="BOTH"/>
    <s v="Balance Sheet"/>
    <x v="4"/>
    <s v="22000 · AMEX (LLC)"/>
    <m/>
    <m/>
  </r>
  <r>
    <s v="04/14/2015"/>
    <s v="TRUESHIP 0211 SCOTTSDALE AZ"/>
    <n v="39.85"/>
    <m/>
    <n v="39.85"/>
    <s v="Debit"/>
    <x v="1"/>
    <x v="1"/>
    <x v="4"/>
    <n v="2015"/>
    <x v="14"/>
    <x v="33"/>
    <x v="2"/>
    <s v="BOTH"/>
    <s v="Income Statement"/>
    <x v="3"/>
    <s v="22000 · AMEX (LLC)"/>
    <m/>
    <m/>
  </r>
  <r>
    <s v="04/14/2015"/>
    <s v="ULINE SHIP SUPPLIES SHIPPING SUP"/>
    <n v="690.73"/>
    <m/>
    <n v="690.73"/>
    <s v="Debit"/>
    <x v="1"/>
    <x v="1"/>
    <x v="4"/>
    <n v="2015"/>
    <x v="21"/>
    <x v="30"/>
    <x v="2"/>
    <s v="BOTH"/>
    <s v="Income Statement"/>
    <x v="3"/>
    <s v="22000 · AMEX (LLC)"/>
    <m/>
    <m/>
  </r>
  <r>
    <s v="04/14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15/2015"/>
    <s v="5% OPEN Savings at FedEx"/>
    <n v="-4.46"/>
    <m/>
    <n v="-4.46"/>
    <s v="Credit"/>
    <x v="1"/>
    <x v="1"/>
    <x v="4"/>
    <n v="2015"/>
    <x v="8"/>
    <x v="8"/>
    <x v="2"/>
    <s v="BOTH"/>
    <s v="Income Statement"/>
    <x v="3"/>
    <s v="22000 · AMEX (LLC)"/>
    <m/>
    <m/>
  </r>
  <r>
    <s v="04/15/2015"/>
    <s v="5% OPEN Savings at FedEx"/>
    <n v="-1.55"/>
    <m/>
    <n v="-1.55"/>
    <s v="Credit"/>
    <x v="1"/>
    <x v="1"/>
    <x v="4"/>
    <n v="2015"/>
    <x v="8"/>
    <x v="8"/>
    <x v="2"/>
    <s v="BOTH"/>
    <s v="Income Statement"/>
    <x v="3"/>
    <s v="22000 · AMEX (LLC)"/>
    <m/>
    <m/>
  </r>
  <r>
    <s v="04/15/2015"/>
    <s v="ACE MART RESTAURANT SAN ANTONIO TX"/>
    <n v="244.84"/>
    <m/>
    <n v="244.84"/>
    <s v="Debit"/>
    <x v="1"/>
    <x v="1"/>
    <x v="4"/>
    <n v="2015"/>
    <x v="10"/>
    <x v="10"/>
    <x v="7"/>
    <s v="BOTH"/>
    <s v="Income Statement"/>
    <x v="3"/>
    <s v="22000 · AMEX (LLC)"/>
    <m/>
    <m/>
  </r>
  <r>
    <s v="04/15/2015"/>
    <s v="CORNER STORE 2289 00SAN ANTONIO TX"/>
    <n v="20.53"/>
    <m/>
    <n v="20.53"/>
    <s v="Debit"/>
    <x v="1"/>
    <x v="1"/>
    <x v="4"/>
    <n v="2015"/>
    <x v="10"/>
    <x v="10"/>
    <x v="7"/>
    <s v="BOTH"/>
    <s v="Income Statement"/>
    <x v="3"/>
    <s v="22000 · AMEX (LLC)"/>
    <m/>
    <m/>
  </r>
  <r>
    <s v="04/15/2015"/>
    <s v="EXPERIAN *CREDITR866-506-7894 CA"/>
    <n v="31.82"/>
    <m/>
    <n v="31.82"/>
    <s v="Debit"/>
    <x v="1"/>
    <x v="1"/>
    <x v="4"/>
    <n v="2015"/>
    <x v="22"/>
    <x v="32"/>
    <x v="2"/>
    <s v="BOTH"/>
    <s v="Income Statement"/>
    <x v="3"/>
    <s v="22000 · AMEX (LLC)"/>
    <m/>
    <m/>
  </r>
  <r>
    <s v="04/15/2015"/>
    <s v="FEDEX INV 646791614 1-800-622-1147"/>
    <n v="2.5099999999999998"/>
    <m/>
    <n v="2.5099999999999998"/>
    <s v="Debit"/>
    <x v="1"/>
    <x v="1"/>
    <x v="4"/>
    <n v="2015"/>
    <x v="8"/>
    <x v="8"/>
    <x v="2"/>
    <s v="BOTH"/>
    <s v="Income Statement"/>
    <x v="3"/>
    <s v="22000 · AMEX (LLC)"/>
    <m/>
    <m/>
  </r>
  <r>
    <s v="04/15/2015"/>
    <s v="GUADALUPE LUMBER CO SAN ANTONIO TX"/>
    <n v="5.4"/>
    <m/>
    <n v="5.4"/>
    <s v="Debit"/>
    <x v="1"/>
    <x v="1"/>
    <x v="4"/>
    <n v="2015"/>
    <x v="10"/>
    <x v="10"/>
    <x v="7"/>
    <s v="BOTH"/>
    <s v="Income Statement"/>
    <x v="3"/>
    <s v="22000 · AMEX (LLC)"/>
    <m/>
    <m/>
  </r>
  <r>
    <s v="04/15/2015"/>
    <s v="HENSSGEN HARDWARE COQUEENSBURY NY"/>
    <n v="473"/>
    <m/>
    <n v="473"/>
    <s v="Debit"/>
    <x v="1"/>
    <x v="1"/>
    <x v="4"/>
    <n v="2015"/>
    <x v="18"/>
    <x v="31"/>
    <x v="2"/>
    <s v="BOTH"/>
    <s v="Balance Sheet"/>
    <x v="3"/>
    <s v="22000 · AMEX (LLC)"/>
    <m/>
    <m/>
  </r>
  <r>
    <s v="04/15/2015"/>
    <s v="KRAV MAGA 8829000992BALCONES HEIGH TX"/>
    <n v="73"/>
    <m/>
    <n v="73"/>
    <s v="Debit"/>
    <x v="1"/>
    <x v="1"/>
    <x v="4"/>
    <n v="2015"/>
    <x v="12"/>
    <x v="37"/>
    <x v="7"/>
    <s v="BOTH"/>
    <s v="Income Statement"/>
    <x v="3"/>
    <s v="22000 · AMEX (LLC)"/>
    <m/>
    <m/>
  </r>
  <r>
    <s v="04/15/2015"/>
    <s v="MATCHPOINT NYC BROOKLYN NY"/>
    <n v="5"/>
    <m/>
    <n v="5"/>
    <s v="Debit"/>
    <x v="1"/>
    <x v="1"/>
    <x v="4"/>
    <n v="2015"/>
    <x v="12"/>
    <x v="12"/>
    <x v="8"/>
    <s v="BOTH"/>
    <s v="Income Statement"/>
    <x v="3"/>
    <s v="22000 · AMEX (LLC)"/>
    <m/>
    <m/>
  </r>
  <r>
    <s v="04/15/2015"/>
    <s v="MES*RINGCENTRAL, INCSAN MATEO CA"/>
    <n v="25.07"/>
    <m/>
    <n v="25.07"/>
    <s v="Debit"/>
    <x v="1"/>
    <x v="1"/>
    <x v="4"/>
    <n v="2015"/>
    <x v="25"/>
    <x v="40"/>
    <x v="12"/>
    <s v="BOTH"/>
    <s v="Income Statement"/>
    <x v="3"/>
    <s v="22000 · AMEX (LLC)"/>
    <m/>
    <m/>
  </r>
  <r>
    <s v="04/15/2015"/>
    <s v="MISSION RESTAURANT SSAN ANTONIO TX"/>
    <n v="573.29999999999995"/>
    <m/>
    <n v="573.29999999999995"/>
    <s v="Debit"/>
    <x v="1"/>
    <x v="1"/>
    <x v="4"/>
    <n v="2015"/>
    <x v="10"/>
    <x v="10"/>
    <x v="7"/>
    <s v="BOTH"/>
    <s v="Income Statement"/>
    <x v="3"/>
    <s v="22000 · AMEX (LLC)"/>
    <m/>
    <m/>
  </r>
  <r>
    <s v="04/15/2015"/>
    <s v="THE UPS STORE #0561 NEW YORK NY"/>
    <n v="3.08"/>
    <m/>
    <n v="3.08"/>
    <s v="Debit"/>
    <x v="1"/>
    <x v="1"/>
    <x v="4"/>
    <n v="2015"/>
    <x v="8"/>
    <x v="15"/>
    <x v="2"/>
    <s v="BOTH"/>
    <s v="Income Statement"/>
    <x v="3"/>
    <s v="22000 · AMEX (LLC)"/>
    <m/>
    <m/>
  </r>
  <r>
    <s v="04/15/2015"/>
    <s v="VZW APO VZWRLSS*APOCC"/>
    <n v="213.38"/>
    <m/>
    <n v="213.38"/>
    <s v="Debit"/>
    <x v="1"/>
    <x v="1"/>
    <x v="4"/>
    <n v="2015"/>
    <x v="16"/>
    <x v="38"/>
    <x v="8"/>
    <s v="BOTH"/>
    <s v="Income Statement"/>
    <x v="3"/>
    <s v="22000 · AMEX (LLC)"/>
    <m/>
    <m/>
  </r>
  <r>
    <s v="04/15/2015"/>
    <s v="ZAPPOS.COM 800-927-7671 NV"/>
    <n v="-169.48"/>
    <m/>
    <n v="-169.48"/>
    <s v="Credit"/>
    <x v="1"/>
    <x v="1"/>
    <x v="4"/>
    <n v="2015"/>
    <x v="9"/>
    <x v="9"/>
    <x v="2"/>
    <s v="BOTH"/>
    <s v="Balance Sheet"/>
    <x v="4"/>
    <s v="22000 · AMEX (LLC)"/>
    <m/>
    <m/>
  </r>
  <r>
    <s v="04/16/2015"/>
    <s v="5% OPEN Savings at FedEx"/>
    <n v="-5.65"/>
    <m/>
    <n v="-5.65"/>
    <s v="Credit"/>
    <x v="1"/>
    <x v="1"/>
    <x v="4"/>
    <n v="2015"/>
    <x v="8"/>
    <x v="8"/>
    <x v="2"/>
    <s v="BOTH"/>
    <s v="Income Statement"/>
    <x v="3"/>
    <s v="22000 · AMEX (LLC)"/>
    <m/>
    <m/>
  </r>
  <r>
    <s v="04/16/2015"/>
    <s v="ANALYTICAL SCIENTIFISAN ANTONIO TX"/>
    <n v="69.41"/>
    <m/>
    <n v="69.41"/>
    <s v="Debit"/>
    <x v="1"/>
    <x v="1"/>
    <x v="4"/>
    <n v="2015"/>
    <x v="10"/>
    <x v="10"/>
    <x v="7"/>
    <s v="BOTH"/>
    <s v="Income Statement"/>
    <x v="3"/>
    <s v="22000 · AMEX (LLC)"/>
    <m/>
    <m/>
  </r>
  <r>
    <s v="04/16/2015"/>
    <s v="AT&amp;T DATA 190 ALPHARETTA GA"/>
    <n v="14.99"/>
    <m/>
    <n v="14.99"/>
    <s v="Debit"/>
    <x v="1"/>
    <x v="1"/>
    <x v="4"/>
    <n v="2015"/>
    <x v="16"/>
    <x v="19"/>
    <x v="8"/>
    <s v="BOTH"/>
    <s v="Income Statement"/>
    <x v="3"/>
    <s v="22000 · AMEX (LLC)"/>
    <m/>
    <m/>
  </r>
  <r>
    <s v="04/16/2015"/>
    <s v="FEDEX INV 491261643 1-800-622-1147"/>
    <n v="13.25"/>
    <m/>
    <n v="13.25"/>
    <s v="Debit"/>
    <x v="1"/>
    <x v="1"/>
    <x v="4"/>
    <n v="2015"/>
    <x v="8"/>
    <x v="8"/>
    <x v="2"/>
    <s v="BOTH"/>
    <s v="Income Statement"/>
    <x v="3"/>
    <s v="22000 · AMEX (LLC)"/>
    <m/>
    <m/>
  </r>
  <r>
    <s v="04/16/2015"/>
    <s v="THE HOME DEPOT 581 SAN ANTONIO TX"/>
    <n v="164.23"/>
    <m/>
    <n v="164.23"/>
    <s v="Debit"/>
    <x v="1"/>
    <x v="1"/>
    <x v="4"/>
    <n v="2015"/>
    <x v="17"/>
    <x v="20"/>
    <x v="10"/>
    <s v="BOTH"/>
    <s v="Income Statement"/>
    <x v="3"/>
    <s v="22000 · AMEX (LLC)"/>
    <m/>
    <m/>
  </r>
  <r>
    <s v="04/16/2015"/>
    <s v="UPS* 0000001086A4155SHIPPING"/>
    <n v="13.5"/>
    <m/>
    <n v="13.5"/>
    <s v="Debit"/>
    <x v="1"/>
    <x v="1"/>
    <x v="4"/>
    <n v="2015"/>
    <x v="8"/>
    <x v="15"/>
    <x v="2"/>
    <s v="BOTH"/>
    <s v="Income Statement"/>
    <x v="3"/>
    <s v="22000 · AMEX (LLC)"/>
    <m/>
    <m/>
  </r>
  <r>
    <s v="04/16/2015"/>
    <s v="USPS 487966955802274SAN ANTONIO TX"/>
    <n v="11.5"/>
    <m/>
    <n v="11.5"/>
    <s v="Debit"/>
    <x v="1"/>
    <x v="1"/>
    <x v="4"/>
    <n v="2015"/>
    <x v="8"/>
    <x v="17"/>
    <x v="2"/>
    <s v="BOTH"/>
    <s v="Income Statement"/>
    <x v="3"/>
    <s v="22000 · AMEX (LLC)"/>
    <m/>
    <m/>
  </r>
  <r>
    <s v="04/16/2015"/>
    <s v="VOLUSION INC 8788105AUSTIN TX"/>
    <n v="68.52"/>
    <m/>
    <n v="68.52"/>
    <s v="Debit"/>
    <x v="1"/>
    <x v="1"/>
    <x v="4"/>
    <n v="2015"/>
    <x v="13"/>
    <x v="39"/>
    <x v="2"/>
    <s v="BOTH"/>
    <s v="Income Statement"/>
    <x v="3"/>
    <s v="22000 · AMEX (LLC)"/>
    <m/>
    <m/>
  </r>
  <r>
    <s v="04/16/2015"/>
    <s v="VZWRLSS BILL PAY VE 800-922-0204 NJ"/>
    <n v="300"/>
    <m/>
    <n v="300"/>
    <s v="Debit"/>
    <x v="1"/>
    <x v="1"/>
    <x v="4"/>
    <n v="2015"/>
    <x v="16"/>
    <x v="38"/>
    <x v="7"/>
    <s v="BOTH"/>
    <s v="Income Statement"/>
    <x v="3"/>
    <s v="22000 · AMEX (LLC)"/>
    <m/>
    <m/>
  </r>
  <r>
    <s v="04/17/2015"/>
    <s v="5% OPEN Savings at FedEx"/>
    <n v="-4.16"/>
    <m/>
    <n v="-4.16"/>
    <s v="Credit"/>
    <x v="1"/>
    <x v="1"/>
    <x v="4"/>
    <n v="2015"/>
    <x v="8"/>
    <x v="8"/>
    <x v="2"/>
    <s v="BOTH"/>
    <s v="Income Statement"/>
    <x v="3"/>
    <s v="22000 · AMEX (LLC)"/>
    <m/>
    <m/>
  </r>
  <r>
    <s v="04/17/2015"/>
    <s v="5% OPEN Savings at FedEx"/>
    <n v="-3.15"/>
    <m/>
    <n v="-3.15"/>
    <s v="Credit"/>
    <x v="1"/>
    <x v="1"/>
    <x v="4"/>
    <n v="2015"/>
    <x v="8"/>
    <x v="8"/>
    <x v="2"/>
    <s v="BOTH"/>
    <s v="Income Statement"/>
    <x v="3"/>
    <s v="22000 · AMEX (LLC)"/>
    <m/>
    <m/>
  </r>
  <r>
    <s v="04/17/2015"/>
    <s v="AT&amp;T EDLR 11070 100 800-331-0500"/>
    <n v="69.67"/>
    <m/>
    <n v="69.67"/>
    <s v="Debit"/>
    <x v="1"/>
    <x v="1"/>
    <x v="4"/>
    <n v="2015"/>
    <x v="16"/>
    <x v="19"/>
    <x v="13"/>
    <s v="BOTH"/>
    <s v="Income Statement"/>
    <x v="3"/>
    <s v="22000 · AMEX (LLC)"/>
    <m/>
    <m/>
  </r>
  <r>
    <s v="04/17/2015"/>
    <s v="FEDEX INV 646862461 1-800-622-1147"/>
    <n v="85.09"/>
    <m/>
    <n v="85.09"/>
    <s v="Debit"/>
    <x v="1"/>
    <x v="1"/>
    <x v="4"/>
    <n v="2015"/>
    <x v="8"/>
    <x v="8"/>
    <x v="2"/>
    <s v="BOTH"/>
    <s v="Income Statement"/>
    <x v="3"/>
    <s v="22000 · AMEX (LLC)"/>
    <m/>
    <m/>
  </r>
  <r>
    <s v="04/17/2015"/>
    <s v="ONLINE PAYMENT - THANK YOU"/>
    <n v="-7000"/>
    <m/>
    <n v="-7000"/>
    <s v="Payments"/>
    <x v="1"/>
    <x v="1"/>
    <x v="4"/>
    <n v="2015"/>
    <x v="28"/>
    <x v="46"/>
    <x v="2"/>
    <s v="LLC"/>
    <s v="Balance Sheet"/>
    <x v="5"/>
    <s v="22000 · AMEX (LLC)"/>
    <m/>
    <m/>
  </r>
  <r>
    <s v="04/17/2015"/>
    <s v="PET INSURANCE 800-USAPETS CA"/>
    <n v="40.340000000000003"/>
    <m/>
    <n v="40.340000000000003"/>
    <s v="Debit"/>
    <x v="1"/>
    <x v="1"/>
    <x v="4"/>
    <n v="2015"/>
    <x v="9"/>
    <x v="9"/>
    <x v="2"/>
    <s v="BOTH"/>
    <s v="Balance Sheet"/>
    <x v="4"/>
    <s v="22000 · AMEX (LLC)"/>
    <m/>
    <m/>
  </r>
  <r>
    <s v="04/17/2015"/>
    <s v="SHERWIN-WILLIAMS SAN ANTONIO TX"/>
    <n v="118.92"/>
    <m/>
    <n v="118.92"/>
    <s v="Debit"/>
    <x v="1"/>
    <x v="1"/>
    <x v="4"/>
    <n v="2015"/>
    <x v="10"/>
    <x v="10"/>
    <x v="7"/>
    <s v="BOTH"/>
    <s v="Income Statement"/>
    <x v="3"/>
    <s v="22000 · AMEX (LLC)"/>
    <m/>
    <m/>
  </r>
  <r>
    <s v="04/17/2015"/>
    <s v="THE HOME DEPOT 581 SAN ANTONIO TX"/>
    <n v="33.1"/>
    <m/>
    <n v="33.1"/>
    <s v="Debit"/>
    <x v="1"/>
    <x v="1"/>
    <x v="4"/>
    <n v="2015"/>
    <x v="10"/>
    <x v="10"/>
    <x v="7"/>
    <s v="BOTH"/>
    <s v="Income Statement"/>
    <x v="3"/>
    <s v="22000 · AMEX (LLC)"/>
    <m/>
    <m/>
  </r>
  <r>
    <s v="04/17/2015"/>
    <s v="ULINE SHIP SUPPLIES SHIPPING SUP"/>
    <n v="198.66"/>
    <m/>
    <n v="198.66"/>
    <s v="Debit"/>
    <x v="1"/>
    <x v="1"/>
    <x v="4"/>
    <n v="2015"/>
    <x v="21"/>
    <x v="30"/>
    <x v="2"/>
    <s v="BOTH"/>
    <s v="Income Statement"/>
    <x v="3"/>
    <s v="22000 · AMEX (LLC)"/>
    <m/>
    <m/>
  </r>
  <r>
    <s v="04/17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17/2015"/>
    <s v="ZAZZLECOM ZAZZLE, INREDWOOD CITY CA"/>
    <n v="9.9499999999999993"/>
    <m/>
    <n v="9.9499999999999993"/>
    <s v="Debit"/>
    <x v="1"/>
    <x v="1"/>
    <x v="4"/>
    <n v="2015"/>
    <x v="9"/>
    <x v="9"/>
    <x v="2"/>
    <s v="BOTH"/>
    <s v="Balance Sheet"/>
    <x v="4"/>
    <s v="22000 · AMEX (LLC)"/>
    <m/>
    <m/>
  </r>
  <r>
    <s v="04/17/2015"/>
    <s v="ZOHO CORPORATION ZOHPLEASANTON CA"/>
    <n v="125"/>
    <m/>
    <n v="125"/>
    <s v="Debit"/>
    <x v="1"/>
    <x v="1"/>
    <x v="4"/>
    <n v="2015"/>
    <x v="14"/>
    <x v="24"/>
    <x v="2"/>
    <s v="BOTH"/>
    <s v="Income Statement"/>
    <x v="3"/>
    <s v="22000 · AMEX (LLC)"/>
    <m/>
    <m/>
  </r>
  <r>
    <s v="04/18/2015"/>
    <s v="5% OPEN Savings at FedEx"/>
    <n v="-23.55"/>
    <m/>
    <n v="-23.55"/>
    <s v="Credit"/>
    <x v="1"/>
    <x v="1"/>
    <x v="4"/>
    <n v="2015"/>
    <x v="8"/>
    <x v="8"/>
    <x v="2"/>
    <s v="BOTH"/>
    <s v="Income Statement"/>
    <x v="3"/>
    <s v="22000 · AMEX (LLC)"/>
    <m/>
    <m/>
  </r>
  <r>
    <s v="04/18/2015"/>
    <s v="CONTAINERSTORESANANTSAN ANTONIO TX"/>
    <n v="137.32"/>
    <m/>
    <n v="137.32"/>
    <s v="Debit"/>
    <x v="1"/>
    <x v="1"/>
    <x v="4"/>
    <n v="2015"/>
    <x v="10"/>
    <x v="10"/>
    <x v="7"/>
    <s v="BOTH"/>
    <s v="Income Statement"/>
    <x v="3"/>
    <s v="22000 · AMEX (LLC)"/>
    <m/>
    <m/>
  </r>
  <r>
    <s v="04/18/2015"/>
    <s v="DOMINO'S 6705 000006SAN ANTONIO TX"/>
    <n v="13.63"/>
    <m/>
    <n v="13.63"/>
    <s v="Debit"/>
    <x v="1"/>
    <x v="1"/>
    <x v="4"/>
    <n v="2015"/>
    <x v="10"/>
    <x v="10"/>
    <x v="7"/>
    <s v="BOTH"/>
    <s v="Income Statement"/>
    <x v="3"/>
    <s v="22000 · AMEX (LLC)"/>
    <m/>
    <m/>
  </r>
  <r>
    <s v="04/18/2015"/>
    <s v="FEDEX INV 491391314 1-800-622-1147"/>
    <n v="73.02"/>
    <m/>
    <n v="73.02"/>
    <s v="Debit"/>
    <x v="1"/>
    <x v="1"/>
    <x v="4"/>
    <n v="2015"/>
    <x v="8"/>
    <x v="8"/>
    <x v="2"/>
    <s v="BOTH"/>
    <s v="Income Statement"/>
    <x v="3"/>
    <s v="22000 · AMEX (LLC)"/>
    <m/>
    <m/>
  </r>
  <r>
    <s v="04/18/2015"/>
    <s v="NETFLIX.COM NETFLIX.COM CA"/>
    <n v="7.99"/>
    <m/>
    <n v="7.99"/>
    <s v="Debit"/>
    <x v="1"/>
    <x v="1"/>
    <x v="4"/>
    <n v="2015"/>
    <x v="10"/>
    <x v="10"/>
    <x v="7"/>
    <s v="BOTH"/>
    <s v="Income Statement"/>
    <x v="3"/>
    <s v="22000 · AMEX (LLC)"/>
    <m/>
    <m/>
  </r>
  <r>
    <s v="04/18/2015"/>
    <s v="RESTAURANT DEPOT 570SAN ANTONIO TX"/>
    <n v="421.02"/>
    <m/>
    <n v="421.02"/>
    <s v="Debit"/>
    <x v="1"/>
    <x v="1"/>
    <x v="4"/>
    <n v="2015"/>
    <x v="10"/>
    <x v="10"/>
    <x v="7"/>
    <s v="BOTH"/>
    <s v="Income Statement"/>
    <x v="3"/>
    <s v="22000 · AMEX (LLC)"/>
    <m/>
    <m/>
  </r>
  <r>
    <s v="04/18/2015"/>
    <s v="SPOTIFY USA 601332275010 SE"/>
    <n v="10.8"/>
    <m/>
    <n v="10.8"/>
    <s v="Debit"/>
    <x v="1"/>
    <x v="1"/>
    <x v="4"/>
    <n v="2015"/>
    <x v="10"/>
    <x v="10"/>
    <x v="7"/>
    <s v="BOTH"/>
    <s v="Income Statement"/>
    <x v="3"/>
    <s v="22000 · AMEX (LLC)"/>
    <m/>
    <m/>
  </r>
  <r>
    <s v="04/18/2015"/>
    <s v="THE HOME DEPOT 6544 SAN ANTONIO TX"/>
    <n v="75.569999999999993"/>
    <m/>
    <n v="75.569999999999993"/>
    <s v="Debit"/>
    <x v="1"/>
    <x v="1"/>
    <x v="4"/>
    <n v="2015"/>
    <x v="10"/>
    <x v="10"/>
    <x v="7"/>
    <s v="BOTH"/>
    <s v="Income Statement"/>
    <x v="3"/>
    <s v="22000 · AMEX (LLC)"/>
    <m/>
    <m/>
  </r>
  <r>
    <s v="04/19/2015"/>
    <s v="5% OPEN Savings at FedEx"/>
    <n v="-2.54"/>
    <m/>
    <n v="-2.54"/>
    <s v="Credit"/>
    <x v="1"/>
    <x v="1"/>
    <x v="4"/>
    <n v="2015"/>
    <x v="8"/>
    <x v="8"/>
    <x v="2"/>
    <s v="BOTH"/>
    <s v="Income Statement"/>
    <x v="3"/>
    <s v="22000 · AMEX (LLC)"/>
    <m/>
    <m/>
  </r>
  <r>
    <s v="04/19/2015"/>
    <s v="5% OPEN Savings discount on"/>
    <n v="-65.760000000000005"/>
    <m/>
    <n v="-65.760000000000005"/>
    <s v="Credit"/>
    <x v="1"/>
    <x v="1"/>
    <x v="4"/>
    <n v="2015"/>
    <x v="8"/>
    <x v="8"/>
    <x v="2"/>
    <s v="BOTH"/>
    <s v="Income Statement"/>
    <x v="3"/>
    <s v="22000 · AMEX (LLC)"/>
    <m/>
    <m/>
  </r>
  <r>
    <s v="04/19/2015"/>
    <s v="NYC TAXI 6J54 090078NEW YORK NY"/>
    <n v="17.8"/>
    <m/>
    <n v="17.8"/>
    <s v="Debit"/>
    <x v="1"/>
    <x v="1"/>
    <x v="4"/>
    <n v="2015"/>
    <x v="27"/>
    <x v="44"/>
    <x v="13"/>
    <s v="BOTH"/>
    <s v="Income Statement"/>
    <x v="3"/>
    <s v="22000 · AMEX (LLC)"/>
    <m/>
    <m/>
  </r>
  <r>
    <s v="04/19/2015"/>
    <s v="NYC TAXI 8N58 090118LONG ISLAND C NY"/>
    <n v="31.8"/>
    <m/>
    <n v="31.8"/>
    <s v="Debit"/>
    <x v="1"/>
    <x v="1"/>
    <x v="4"/>
    <n v="2015"/>
    <x v="27"/>
    <x v="44"/>
    <x v="13"/>
    <s v="BOTH"/>
    <s v="Income Statement"/>
    <x v="3"/>
    <s v="22000 · AMEX (LLC)"/>
    <m/>
    <m/>
  </r>
  <r>
    <s v="04/19/2015"/>
    <s v="OFFICE DEPOT 000111 SAN ANTONIO TX"/>
    <n v="29.21"/>
    <m/>
    <n v="29.21"/>
    <s v="Debit"/>
    <x v="1"/>
    <x v="1"/>
    <x v="4"/>
    <n v="2015"/>
    <x v="26"/>
    <x v="66"/>
    <x v="7"/>
    <s v="BOTH"/>
    <s v="Income Statement"/>
    <x v="3"/>
    <s v="22000 · AMEX (LLC)"/>
    <m/>
    <m/>
  </r>
  <r>
    <s v="04/19/2015"/>
    <s v="THE HOME DEPOT 581 SAN ANTONIO TX"/>
    <n v="72.41"/>
    <m/>
    <n v="72.41"/>
    <s v="Debit"/>
    <x v="1"/>
    <x v="1"/>
    <x v="4"/>
    <n v="2015"/>
    <x v="10"/>
    <x v="10"/>
    <x v="7"/>
    <s v="BOTH"/>
    <s v="Income Statement"/>
    <x v="3"/>
    <s v="22000 · AMEX (LLC)"/>
    <m/>
    <m/>
  </r>
  <r>
    <s v="04/20/2015"/>
    <s v="5% OPEN Savings at FedEx"/>
    <n v="-0.66"/>
    <m/>
    <n v="-0.66"/>
    <s v="Credit"/>
    <x v="1"/>
    <x v="1"/>
    <x v="4"/>
    <n v="2015"/>
    <x v="8"/>
    <x v="8"/>
    <x v="2"/>
    <s v="BOTH"/>
    <s v="Income Statement"/>
    <x v="3"/>
    <s v="22000 · AMEX (LLC)"/>
    <m/>
    <m/>
  </r>
  <r>
    <s v="04/20/2015"/>
    <s v="BAY &amp; BATH MARKET 00BROOKLYN NY"/>
    <n v="75"/>
    <m/>
    <n v="75"/>
    <s v="Debit"/>
    <x v="1"/>
    <x v="1"/>
    <x v="4"/>
    <n v="2015"/>
    <x v="9"/>
    <x v="9"/>
    <x v="2"/>
    <s v="BOTH"/>
    <s v="Balance Sheet"/>
    <x v="4"/>
    <s v="22000 · AMEX (LLC)"/>
    <m/>
    <m/>
  </r>
  <r>
    <s v="04/20/2015"/>
    <s v="EBAY PAYPAL GIVING FWASHINGTON DC"/>
    <n v="6.21"/>
    <m/>
    <n v="6.21"/>
    <s v="Debit"/>
    <x v="1"/>
    <x v="1"/>
    <x v="4"/>
    <n v="2015"/>
    <x v="30"/>
    <x v="48"/>
    <x v="2"/>
    <s v="BOTH"/>
    <s v="Income Statement"/>
    <x v="3"/>
    <s v="22000 · AMEX (LLC)"/>
    <m/>
    <m/>
  </r>
  <r>
    <s v="04/20/2015"/>
    <s v="FEDEX INV 491619923 1-800-622-1147"/>
    <n v="11.3"/>
    <m/>
    <n v="11.3"/>
    <s v="Debit"/>
    <x v="1"/>
    <x v="1"/>
    <x v="4"/>
    <n v="2015"/>
    <x v="8"/>
    <x v="8"/>
    <x v="2"/>
    <s v="BOTH"/>
    <s v="Income Statement"/>
    <x v="3"/>
    <s v="22000 · AMEX (LLC)"/>
    <m/>
    <m/>
  </r>
  <r>
    <s v="04/20/2015"/>
    <s v="FEDEX INV 491626518 1-800-622-1147"/>
    <n v="697.21"/>
    <m/>
    <n v="697.21"/>
    <s v="Debit"/>
    <x v="1"/>
    <x v="1"/>
    <x v="4"/>
    <n v="2015"/>
    <x v="8"/>
    <x v="8"/>
    <x v="2"/>
    <s v="BOTH"/>
    <s v="Income Statement"/>
    <x v="3"/>
    <s v="22000 · AMEX (LLC)"/>
    <m/>
    <m/>
  </r>
  <r>
    <s v="04/20/2015"/>
    <s v="MES*RINGCENTRAL, INCSAN MATEO CA"/>
    <n v="73.010000000000005"/>
    <m/>
    <n v="73.010000000000005"/>
    <s v="Debit"/>
    <x v="1"/>
    <x v="1"/>
    <x v="4"/>
    <n v="2015"/>
    <x v="25"/>
    <x v="40"/>
    <x v="12"/>
    <s v="BOTH"/>
    <s v="Income Statement"/>
    <x v="3"/>
    <s v="22000 · AMEX (LLC)"/>
    <m/>
    <m/>
  </r>
  <r>
    <s v="04/20/2015"/>
    <s v="OFFICE DEPOT 000111 SAN ANTONIO TX"/>
    <n v="12.45"/>
    <m/>
    <n v="12.45"/>
    <s v="Debit"/>
    <x v="1"/>
    <x v="1"/>
    <x v="4"/>
    <n v="2015"/>
    <x v="26"/>
    <x v="66"/>
    <x v="7"/>
    <s v="BOTH"/>
    <s v="Income Statement"/>
    <x v="3"/>
    <s v="22000 · AMEX (LLC)"/>
    <m/>
    <m/>
  </r>
  <r>
    <s v="04/20/2015"/>
    <s v="STAMPS.COM 855-608-2677 CA"/>
    <n v="31.59"/>
    <m/>
    <n v="31.59"/>
    <s v="Debit"/>
    <x v="1"/>
    <x v="1"/>
    <x v="4"/>
    <n v="2015"/>
    <x v="8"/>
    <x v="42"/>
    <x v="2"/>
    <s v="BOTH"/>
    <s v="Income Statement"/>
    <x v="3"/>
    <s v="22000 · AMEX (LLC)"/>
    <m/>
    <m/>
  </r>
  <r>
    <s v="04/20/2015"/>
    <s v="THE HOME DEPOT 6544 SAN ANTONIO TX"/>
    <n v="6.04"/>
    <m/>
    <n v="6.04"/>
    <s v="Debit"/>
    <x v="1"/>
    <x v="1"/>
    <x v="4"/>
    <n v="2015"/>
    <x v="10"/>
    <x v="10"/>
    <x v="7"/>
    <s v="BOTH"/>
    <s v="Income Statement"/>
    <x v="3"/>
    <s v="22000 · AMEX (LLC)"/>
    <m/>
    <m/>
  </r>
  <r>
    <s v="04/20/2015"/>
    <s v="USPS POSTAGE STAMPS.WASHINGTON DC"/>
    <n v="100"/>
    <m/>
    <n v="100"/>
    <s v="Debit"/>
    <x v="1"/>
    <x v="1"/>
    <x v="4"/>
    <n v="2015"/>
    <x v="8"/>
    <x v="17"/>
    <x v="2"/>
    <s v="BOTH"/>
    <s v="Income Statement"/>
    <x v="3"/>
    <s v="22000 · AMEX (LLC)"/>
    <m/>
    <m/>
  </r>
  <r>
    <s v="04/21/2015"/>
    <s v="4 TELL INC 00-080193STEVENSON WA"/>
    <n v="98"/>
    <m/>
    <n v="98"/>
    <s v="Debit"/>
    <x v="1"/>
    <x v="1"/>
    <x v="4"/>
    <n v="2015"/>
    <x v="13"/>
    <x v="26"/>
    <x v="2"/>
    <s v="BOTH"/>
    <s v="Income Statement"/>
    <x v="3"/>
    <s v="22000 · AMEX (LLC)"/>
    <m/>
    <m/>
  </r>
  <r>
    <s v="04/21/2015"/>
    <s v="5% OPEN Savings at FedEx"/>
    <n v="-4.25"/>
    <m/>
    <n v="-4.25"/>
    <s v="Credit"/>
    <x v="1"/>
    <x v="1"/>
    <x v="4"/>
    <n v="2015"/>
    <x v="8"/>
    <x v="8"/>
    <x v="2"/>
    <s v="BOTH"/>
    <s v="Income Statement"/>
    <x v="3"/>
    <s v="22000 · AMEX (LLC)"/>
    <m/>
    <m/>
  </r>
  <r>
    <s v="04/21/2015"/>
    <s v="EXXONMOBIL SAN ANTONIO TX"/>
    <n v="5.09"/>
    <m/>
    <n v="5.09"/>
    <s v="Debit"/>
    <x v="1"/>
    <x v="1"/>
    <x v="4"/>
    <n v="2015"/>
    <x v="10"/>
    <x v="10"/>
    <x v="7"/>
    <s v="BOTH"/>
    <s v="Income Statement"/>
    <x v="3"/>
    <s v="22000 · AMEX (LLC)"/>
    <m/>
    <m/>
  </r>
  <r>
    <s v="04/21/2015"/>
    <s v="FEDEX INV 491715511 1-800-622-1147"/>
    <n v="15.39"/>
    <m/>
    <n v="15.39"/>
    <s v="Debit"/>
    <x v="1"/>
    <x v="1"/>
    <x v="4"/>
    <n v="2015"/>
    <x v="8"/>
    <x v="8"/>
    <x v="2"/>
    <s v="BOTH"/>
    <s v="Income Statement"/>
    <x v="3"/>
    <s v="22000 · AMEX (LLC)"/>
    <m/>
    <m/>
  </r>
  <r>
    <s v="04/21/2015"/>
    <s v="FEDEX INV 646986027 1-800-622-1147"/>
    <n v="73.66"/>
    <m/>
    <n v="73.66"/>
    <s v="Debit"/>
    <x v="1"/>
    <x v="1"/>
    <x v="4"/>
    <n v="2015"/>
    <x v="8"/>
    <x v="8"/>
    <x v="2"/>
    <s v="BOTH"/>
    <s v="Income Statement"/>
    <x v="3"/>
    <s v="22000 · AMEX (LLC)"/>
    <m/>
    <m/>
  </r>
  <r>
    <s v="04/21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21/2015"/>
    <s v="ZOHO CORPORATION ZOHPLEASANTON CA"/>
    <n v="25"/>
    <m/>
    <n v="25"/>
    <s v="Debit"/>
    <x v="1"/>
    <x v="1"/>
    <x v="4"/>
    <n v="2015"/>
    <x v="14"/>
    <x v="24"/>
    <x v="2"/>
    <s v="BOTH"/>
    <s v="Income Statement"/>
    <x v="3"/>
    <s v="22000 · AMEX (LLC)"/>
    <m/>
    <m/>
  </r>
  <r>
    <s v="04/22/2015"/>
    <s v="5% OPEN Savings at FedEx"/>
    <n v="-3.65"/>
    <m/>
    <n v="-3.65"/>
    <s v="Credit"/>
    <x v="1"/>
    <x v="1"/>
    <x v="4"/>
    <n v="2015"/>
    <x v="8"/>
    <x v="8"/>
    <x v="2"/>
    <s v="BOTH"/>
    <s v="Income Statement"/>
    <x v="3"/>
    <s v="22000 · AMEX (LLC)"/>
    <m/>
    <m/>
  </r>
  <r>
    <s v="04/22/2015"/>
    <s v="BOINGO WIRELESS 8008804117 CA"/>
    <n v="9.9499999999999993"/>
    <m/>
    <n v="9.9499999999999993"/>
    <s v="Debit"/>
    <x v="1"/>
    <x v="1"/>
    <x v="4"/>
    <n v="2015"/>
    <x v="19"/>
    <x v="45"/>
    <x v="2"/>
    <s v="BOTH"/>
    <s v="Income Statement"/>
    <x v="3"/>
    <s v="22000 · AMEX (LLC)"/>
    <m/>
    <m/>
  </r>
  <r>
    <s v="04/22/2015"/>
    <s v="DOMINO'S 6705 000006SAN ANTONIO TX"/>
    <n v="11.63"/>
    <m/>
    <n v="11.63"/>
    <s v="Debit"/>
    <x v="1"/>
    <x v="1"/>
    <x v="4"/>
    <n v="2015"/>
    <x v="10"/>
    <x v="10"/>
    <x v="7"/>
    <s v="BOTH"/>
    <s v="Income Statement"/>
    <x v="3"/>
    <s v="22000 · AMEX (LLC)"/>
    <m/>
    <m/>
  </r>
  <r>
    <s v="04/22/2015"/>
    <s v="FEDEX INV 491804149 1-800-622-1147"/>
    <n v="43.54"/>
    <m/>
    <n v="43.54"/>
    <s v="Debit"/>
    <x v="1"/>
    <x v="1"/>
    <x v="4"/>
    <n v="2015"/>
    <x v="8"/>
    <x v="8"/>
    <x v="2"/>
    <s v="BOTH"/>
    <s v="Income Statement"/>
    <x v="3"/>
    <s v="22000 · AMEX (LLC)"/>
    <m/>
    <m/>
  </r>
  <r>
    <s v="04/22/2015"/>
    <s v="ONLINE PAYMENT - THANK YOU"/>
    <n v="-2000"/>
    <m/>
    <n v="-2000"/>
    <s v="Payments"/>
    <x v="1"/>
    <x v="1"/>
    <x v="4"/>
    <n v="2015"/>
    <x v="28"/>
    <x v="46"/>
    <x v="2"/>
    <s v="LLC"/>
    <s v="Balance Sheet"/>
    <x v="5"/>
    <s v="22000 · AMEX (LLC)"/>
    <m/>
    <m/>
  </r>
  <r>
    <s v="04/22/2015"/>
    <s v="THE HOME DEPOT 581 SAN ANTONIO TX"/>
    <n v="3.65"/>
    <m/>
    <n v="3.65"/>
    <s v="Debit"/>
    <x v="1"/>
    <x v="1"/>
    <x v="4"/>
    <n v="2015"/>
    <x v="10"/>
    <x v="10"/>
    <x v="7"/>
    <s v="BOTH"/>
    <s v="Income Statement"/>
    <x v="3"/>
    <s v="22000 · AMEX (LLC)"/>
    <m/>
    <m/>
  </r>
  <r>
    <s v="04/22/2015"/>
    <s v="THE UPS STORE #0561 NEW YORK NY"/>
    <n v="3.12"/>
    <m/>
    <n v="3.12"/>
    <s v="Debit"/>
    <x v="1"/>
    <x v="1"/>
    <x v="4"/>
    <n v="2015"/>
    <x v="8"/>
    <x v="15"/>
    <x v="2"/>
    <s v="BOTH"/>
    <s v="Income Statement"/>
    <x v="3"/>
    <s v="22000 · AMEX (LLC)"/>
    <m/>
    <m/>
  </r>
  <r>
    <s v="04/22/2015"/>
    <s v="USPS POSTAGE STAMPS.WASHINGTON DC"/>
    <n v="100"/>
    <m/>
    <n v="100"/>
    <s v="Debit"/>
    <x v="1"/>
    <x v="1"/>
    <x v="4"/>
    <n v="2015"/>
    <x v="8"/>
    <x v="17"/>
    <x v="2"/>
    <s v="BOTH"/>
    <s v="Income Statement"/>
    <x v="3"/>
    <s v="22000 · AMEX (LLC)"/>
    <m/>
    <m/>
  </r>
  <r>
    <s v="04/22/2015"/>
    <s v="ZOHO CORPORATION ZOHPLEASANTON CA"/>
    <n v="15"/>
    <m/>
    <n v="15"/>
    <s v="Debit"/>
    <x v="1"/>
    <x v="1"/>
    <x v="4"/>
    <n v="2015"/>
    <x v="14"/>
    <x v="24"/>
    <x v="2"/>
    <s v="BOTH"/>
    <s v="Income Statement"/>
    <x v="3"/>
    <s v="22000 · AMEX (LLC)"/>
    <m/>
    <m/>
  </r>
  <r>
    <s v="04/23/2015"/>
    <s v="5% OPEN Savings at FedEx"/>
    <n v="-34.86"/>
    <m/>
    <n v="-34.86"/>
    <s v="Credit"/>
    <x v="1"/>
    <x v="1"/>
    <x v="4"/>
    <n v="2015"/>
    <x v="8"/>
    <x v="8"/>
    <x v="2"/>
    <s v="BOTH"/>
    <s v="Income Statement"/>
    <x v="3"/>
    <s v="22000 · AMEX (LLC)"/>
    <m/>
    <m/>
  </r>
  <r>
    <s v="04/23/2015"/>
    <s v="CORNER STORE 2289 00SAN ANTONIO TX"/>
    <n v="21.11"/>
    <m/>
    <n v="21.11"/>
    <s v="Debit"/>
    <x v="1"/>
    <x v="1"/>
    <x v="4"/>
    <n v="2015"/>
    <x v="10"/>
    <x v="10"/>
    <x v="7"/>
    <s v="BOTH"/>
    <s v="Income Statement"/>
    <x v="3"/>
    <s v="22000 · AMEX (LLC)"/>
    <m/>
    <m/>
  </r>
  <r>
    <s v="04/23/2015"/>
    <s v="EBAY INC. 0000 SAN JOSE CA"/>
    <n v="548.03"/>
    <m/>
    <n v="548.03"/>
    <s v="Debit"/>
    <x v="1"/>
    <x v="1"/>
    <x v="4"/>
    <n v="2015"/>
    <x v="29"/>
    <x v="47"/>
    <x v="2"/>
    <s v="BOTH"/>
    <s v="Income Statement"/>
    <x v="3"/>
    <s v="22000 · AMEX (LLC)"/>
    <m/>
    <m/>
  </r>
  <r>
    <s v="04/23/2015"/>
    <s v="ONLINE PAYMENT - THANK YOU"/>
    <n v="-14000"/>
    <m/>
    <n v="-14000"/>
    <s v="Payments"/>
    <x v="1"/>
    <x v="1"/>
    <x v="4"/>
    <n v="2015"/>
    <x v="28"/>
    <x v="46"/>
    <x v="2"/>
    <s v="LLC"/>
    <s v="Balance Sheet"/>
    <x v="5"/>
    <s v="22000 · AMEX (LLC)"/>
    <m/>
    <m/>
  </r>
  <r>
    <s v="04/23/2015"/>
    <s v="ONLINE PAYMENT - THANK YOU"/>
    <n v="-3000"/>
    <m/>
    <n v="-3000"/>
    <s v="Payments"/>
    <x v="1"/>
    <x v="1"/>
    <x v="4"/>
    <n v="2015"/>
    <x v="37"/>
    <x v="46"/>
    <x v="2"/>
    <s v="LLC"/>
    <s v="Balance Sheet"/>
    <x v="6"/>
    <s v="22000 · AMEX (LLC)"/>
    <m/>
    <m/>
  </r>
  <r>
    <s v="04/23/2015"/>
    <s v="ULINE SHIP SUPPLIES SHIPPING SUP"/>
    <n v="326.23"/>
    <m/>
    <n v="326.23"/>
    <s v="Debit"/>
    <x v="1"/>
    <x v="1"/>
    <x v="4"/>
    <n v="2015"/>
    <x v="21"/>
    <x v="30"/>
    <x v="2"/>
    <s v="BOTH"/>
    <s v="Income Statement"/>
    <x v="3"/>
    <s v="22000 · AMEX (LLC)"/>
    <m/>
    <m/>
  </r>
  <r>
    <s v="04/23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23/2015"/>
    <s v="VOLUSION INC 8788105AUSTIN TX"/>
    <n v="572.39"/>
    <m/>
    <n v="572.39"/>
    <s v="Debit"/>
    <x v="1"/>
    <x v="1"/>
    <x v="4"/>
    <n v="2015"/>
    <x v="13"/>
    <x v="39"/>
    <x v="2"/>
    <s v="BOTH"/>
    <s v="Income Statement"/>
    <x v="3"/>
    <s v="22000 · AMEX (LLC)"/>
    <m/>
    <m/>
  </r>
  <r>
    <s v="04/24/2015"/>
    <s v="5% OPEN Savings at FedEx"/>
    <n v="-3.68"/>
    <m/>
    <n v="-3.68"/>
    <s v="Credit"/>
    <x v="1"/>
    <x v="1"/>
    <x v="4"/>
    <n v="2015"/>
    <x v="8"/>
    <x v="8"/>
    <x v="2"/>
    <s v="BOTH"/>
    <s v="Income Statement"/>
    <x v="3"/>
    <s v="22000 · AMEX (LLC)"/>
    <m/>
    <m/>
  </r>
  <r>
    <s v="04/24/2015"/>
    <s v="5% OPEN Savings at FedEx"/>
    <n v="-2.1800000000000002"/>
    <m/>
    <n v="-2.1800000000000002"/>
    <s v="Credit"/>
    <x v="1"/>
    <x v="1"/>
    <x v="4"/>
    <n v="2015"/>
    <x v="8"/>
    <x v="8"/>
    <x v="2"/>
    <s v="BOTH"/>
    <s v="Income Statement"/>
    <x v="3"/>
    <s v="22000 · AMEX (LLC)"/>
    <m/>
    <m/>
  </r>
  <r>
    <s v="04/24/2015"/>
    <s v="5% OPEN Savings at FedEx"/>
    <n v="-0.77"/>
    <m/>
    <n v="-0.77"/>
    <s v="Credit"/>
    <x v="1"/>
    <x v="1"/>
    <x v="4"/>
    <n v="2015"/>
    <x v="8"/>
    <x v="8"/>
    <x v="2"/>
    <s v="BOTH"/>
    <s v="Income Statement"/>
    <x v="3"/>
    <s v="22000 · AMEX (LLC)"/>
    <m/>
    <m/>
  </r>
  <r>
    <s v="04/24/2015"/>
    <s v="ACE MART RESTAURANT SAN ANTONIO TX"/>
    <n v="324.66000000000003"/>
    <m/>
    <n v="324.66000000000003"/>
    <s v="Debit"/>
    <x v="1"/>
    <x v="1"/>
    <x v="4"/>
    <n v="2015"/>
    <x v="10"/>
    <x v="10"/>
    <x v="7"/>
    <s v="BOTH"/>
    <s v="Income Statement"/>
    <x v="3"/>
    <s v="22000 · AMEX (LLC)"/>
    <m/>
    <m/>
  </r>
  <r>
    <s v="04/24/2015"/>
    <s v="FEDEX INV 647128827 1-800-622-1147"/>
    <n v="24.18"/>
    <m/>
    <n v="24.18"/>
    <s v="Debit"/>
    <x v="1"/>
    <x v="1"/>
    <x v="4"/>
    <n v="2015"/>
    <x v="8"/>
    <x v="8"/>
    <x v="2"/>
    <s v="BOTH"/>
    <s v="Income Statement"/>
    <x v="3"/>
    <s v="22000 · AMEX (LLC)"/>
    <m/>
    <m/>
  </r>
  <r>
    <s v="04/24/2015"/>
    <s v="MISSION RESTAURANT SSAN ANTONIO TX"/>
    <n v="1018.92"/>
    <m/>
    <n v="1018.92"/>
    <s v="Debit"/>
    <x v="1"/>
    <x v="1"/>
    <x v="4"/>
    <n v="2015"/>
    <x v="10"/>
    <x v="10"/>
    <x v="7"/>
    <s v="BOTH"/>
    <s v="Income Statement"/>
    <x v="3"/>
    <s v="22000 · AMEX (LLC)"/>
    <m/>
    <m/>
  </r>
  <r>
    <s v="04/24/2015"/>
    <s v="ONLINE PAYMENT - THANK YOU"/>
    <n v="-3096.06"/>
    <m/>
    <n v="-3096.06"/>
    <s v="Payments"/>
    <x v="1"/>
    <x v="1"/>
    <x v="4"/>
    <n v="2015"/>
    <x v="39"/>
    <x v="20"/>
    <x v="2"/>
    <s v="BOTH"/>
    <s v="Balance Sheet"/>
    <x v="7"/>
    <s v="22000 · AMEX (LLC)"/>
    <m/>
    <m/>
  </r>
  <r>
    <s v="04/24/2015"/>
    <s v="OVR*O.CO/OVERSTOCK.C800-843-2446 UT"/>
    <n v="235.93"/>
    <m/>
    <n v="235.93"/>
    <s v="Debit"/>
    <x v="1"/>
    <x v="1"/>
    <x v="4"/>
    <n v="2015"/>
    <x v="10"/>
    <x v="10"/>
    <x v="13"/>
    <s v="BOTH"/>
    <s v="Income Statement"/>
    <x v="3"/>
    <s v="22000 · AMEX (LLC)"/>
    <m/>
    <m/>
  </r>
  <r>
    <s v="04/24/2015"/>
    <s v="THE HOME DEPOT 588 SAN ANTONIO TX"/>
    <n v="-17.850000000000001"/>
    <m/>
    <n v="-17.850000000000001"/>
    <s v="Credit"/>
    <x v="1"/>
    <x v="1"/>
    <x v="4"/>
    <n v="2015"/>
    <x v="10"/>
    <x v="10"/>
    <x v="7"/>
    <s v="BOTH"/>
    <s v="Income Statement"/>
    <x v="3"/>
    <s v="22000 · AMEX (LLC)"/>
    <m/>
    <m/>
  </r>
  <r>
    <s v="04/24/2015"/>
    <s v="THE HOME DEPOT 588 SAN ANTONIO TX"/>
    <n v="38.299999999999997"/>
    <m/>
    <n v="38.299999999999997"/>
    <s v="Debit"/>
    <x v="1"/>
    <x v="1"/>
    <x v="4"/>
    <n v="2015"/>
    <x v="10"/>
    <x v="10"/>
    <x v="7"/>
    <s v="BOTH"/>
    <s v="Income Statement"/>
    <x v="3"/>
    <s v="22000 · AMEX (LLC)"/>
    <m/>
    <m/>
  </r>
  <r>
    <s v="04/24/2015"/>
    <s v="THE HOME DEPOT 588 SAN ANTONIO TX"/>
    <n v="50"/>
    <m/>
    <n v="50"/>
    <s v="Debit"/>
    <x v="1"/>
    <x v="1"/>
    <x v="4"/>
    <n v="2015"/>
    <x v="10"/>
    <x v="10"/>
    <x v="7"/>
    <s v="BOTH"/>
    <s v="Income Statement"/>
    <x v="3"/>
    <s v="22000 · AMEX (LLC)"/>
    <m/>
    <m/>
  </r>
  <r>
    <s v="04/24/2015"/>
    <s v="VOLUSION INC 8788105AUSTIN TX"/>
    <n v="94.87"/>
    <m/>
    <n v="94.87"/>
    <s v="Debit"/>
    <x v="1"/>
    <x v="1"/>
    <x v="4"/>
    <n v="2015"/>
    <x v="13"/>
    <x v="39"/>
    <x v="2"/>
    <s v="BOTH"/>
    <s v="Income Statement"/>
    <x v="3"/>
    <s v="22000 · AMEX (LLC)"/>
    <m/>
    <m/>
  </r>
  <r>
    <s v="04/25/2015"/>
    <s v="FEDEX INV 492017662 1-800-622-1147"/>
    <n v="79.37"/>
    <m/>
    <n v="79.37"/>
    <s v="Debit"/>
    <x v="1"/>
    <x v="1"/>
    <x v="4"/>
    <n v="2015"/>
    <x v="8"/>
    <x v="8"/>
    <x v="2"/>
    <s v="BOTH"/>
    <s v="Income Statement"/>
    <x v="3"/>
    <s v="22000 · AMEX (LLC)"/>
    <m/>
    <m/>
  </r>
  <r>
    <s v="04/25/2015"/>
    <s v="PETS BARN 6500000073SAN ANTONIO TX"/>
    <n v="61.69"/>
    <m/>
    <n v="61.69"/>
    <s v="Debit"/>
    <x v="1"/>
    <x v="1"/>
    <x v="4"/>
    <n v="2015"/>
    <x v="17"/>
    <x v="20"/>
    <x v="10"/>
    <s v="BOTH"/>
    <s v="Income Statement"/>
    <x v="3"/>
    <s v="22000 · AMEX (LLC)"/>
    <m/>
    <m/>
  </r>
  <r>
    <s v="04/25/2015"/>
    <s v="THE HOME DEPOT 581 SAN ANTONIO TX"/>
    <n v="94.69"/>
    <m/>
    <n v="94.69"/>
    <s v="Debit"/>
    <x v="1"/>
    <x v="1"/>
    <x v="4"/>
    <n v="2015"/>
    <x v="10"/>
    <x v="10"/>
    <x v="7"/>
    <s v="BOTH"/>
    <s v="Income Statement"/>
    <x v="3"/>
    <s v="22000 · AMEX (LLC)"/>
    <m/>
    <m/>
  </r>
  <r>
    <s v="04/25/2015"/>
    <s v="USPS POSTAGE (INTERN800-576-3279 CA"/>
    <n v="10"/>
    <m/>
    <n v="10"/>
    <s v="Debit"/>
    <x v="1"/>
    <x v="1"/>
    <x v="4"/>
    <n v="2015"/>
    <x v="8"/>
    <x v="17"/>
    <x v="2"/>
    <s v="BOTH"/>
    <s v="Income Statement"/>
    <x v="3"/>
    <s v="22000 · AMEX (LLC)"/>
    <m/>
    <m/>
  </r>
  <r>
    <s v="04/26/2015"/>
    <s v="5% OPEN Savings at FedEx"/>
    <n v="-1.21"/>
    <m/>
    <n v="-1.21"/>
    <s v="Credit"/>
    <x v="1"/>
    <x v="1"/>
    <x v="4"/>
    <n v="2015"/>
    <x v="8"/>
    <x v="8"/>
    <x v="2"/>
    <s v="BOTH"/>
    <s v="Income Statement"/>
    <x v="3"/>
    <s v="22000 · AMEX (LLC)"/>
    <m/>
    <m/>
  </r>
  <r>
    <s v="04/26/2015"/>
    <s v="HESS 32522 000000000BROOKLYN NY"/>
    <n v="63.23"/>
    <m/>
    <n v="63.23"/>
    <s v="Debit"/>
    <x v="1"/>
    <x v="1"/>
    <x v="4"/>
    <n v="2015"/>
    <x v="9"/>
    <x v="9"/>
    <x v="2"/>
    <s v="BOTH"/>
    <s v="Balance Sheet"/>
    <x v="4"/>
    <s v="22000 · AMEX (LLC)"/>
    <m/>
    <m/>
  </r>
  <r>
    <s v="04/26/2015"/>
    <s v="SHOPKEEP.COM INC. 800-820-9814"/>
    <n v="98"/>
    <m/>
    <n v="98"/>
    <s v="Debit"/>
    <x v="1"/>
    <x v="1"/>
    <x v="4"/>
    <n v="2015"/>
    <x v="10"/>
    <x v="10"/>
    <x v="7"/>
    <s v="BOTH"/>
    <s v="Income Statement"/>
    <x v="3"/>
    <s v="22000 · AMEX (LLC)"/>
    <m/>
    <m/>
  </r>
  <r>
    <s v="04/26/2015"/>
    <s v="THE HURWITZ LAW FIRM212-3908401 NY"/>
    <n v="100"/>
    <m/>
    <n v="100"/>
    <s v="Debit"/>
    <x v="1"/>
    <x v="1"/>
    <x v="4"/>
    <n v="2015"/>
    <x v="9"/>
    <x v="9"/>
    <x v="2"/>
    <s v="BOTH"/>
    <s v="Balance Sheet"/>
    <x v="4"/>
    <s v="22000 · AMEX (LLC)"/>
    <m/>
    <m/>
  </r>
  <r>
    <s v="04/27/2015"/>
    <s v="5% OPEN Savings at FedEx"/>
    <n v="-3.97"/>
    <m/>
    <n v="-3.97"/>
    <s v="Credit"/>
    <x v="1"/>
    <x v="1"/>
    <x v="4"/>
    <n v="2015"/>
    <x v="8"/>
    <x v="8"/>
    <x v="2"/>
    <s v="BOTH"/>
    <s v="Income Statement"/>
    <x v="3"/>
    <s v="22000 · AMEX (LLC)"/>
    <m/>
    <m/>
  </r>
  <r>
    <s v="04/27/2015"/>
    <s v="BEST SHOT PET PRODUCLEXINGTON KY"/>
    <n v="6.35"/>
    <m/>
    <n v="6.35"/>
    <s v="Debit"/>
    <x v="1"/>
    <x v="1"/>
    <x v="4"/>
    <n v="2015"/>
    <x v="18"/>
    <x v="25"/>
    <x v="2"/>
    <s v="BOTH"/>
    <s v="Balance Sheet"/>
    <x v="3"/>
    <s v="22000 · AMEX (LLC)"/>
    <m/>
    <m/>
  </r>
  <r>
    <s v="04/27/2015"/>
    <s v="CHEVRON QUICK STUFF SAN ANTONIO TX"/>
    <n v="30"/>
    <m/>
    <n v="30"/>
    <s v="Debit"/>
    <x v="1"/>
    <x v="1"/>
    <x v="4"/>
    <n v="2015"/>
    <x v="17"/>
    <x v="20"/>
    <x v="10"/>
    <s v="BOTH"/>
    <s v="Income Statement"/>
    <x v="3"/>
    <s v="22000 · AMEX (LLC)"/>
    <m/>
    <m/>
  </r>
  <r>
    <s v="04/27/2015"/>
    <s v="FEDEX INV 492248540 1-800-622-1147"/>
    <n v="11.3"/>
    <m/>
    <n v="11.3"/>
    <s v="Debit"/>
    <x v="1"/>
    <x v="1"/>
    <x v="4"/>
    <n v="2015"/>
    <x v="8"/>
    <x v="8"/>
    <x v="2"/>
    <s v="BOTH"/>
    <s v="Income Statement"/>
    <x v="3"/>
    <s v="22000 · AMEX (LLC)"/>
    <m/>
    <m/>
  </r>
  <r>
    <s v="04/27/2015"/>
    <s v="FEDEX INV 492255258 1-800-622-1147"/>
    <n v="497.03"/>
    <m/>
    <n v="497.03"/>
    <s v="Debit"/>
    <x v="1"/>
    <x v="1"/>
    <x v="4"/>
    <n v="2015"/>
    <x v="8"/>
    <x v="8"/>
    <x v="2"/>
    <s v="BOTH"/>
    <s v="Income Statement"/>
    <x v="3"/>
    <s v="22000 · AMEX (LLC)"/>
    <m/>
    <m/>
  </r>
  <r>
    <s v="04/27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4/27/2015"/>
    <s v="VERIZONRECURRING PAYPHONESERVICE"/>
    <n v="304.85000000000002"/>
    <m/>
    <n v="304.85000000000002"/>
    <s v="Debit"/>
    <x v="1"/>
    <x v="1"/>
    <x v="4"/>
    <n v="2015"/>
    <x v="25"/>
    <x v="38"/>
    <x v="11"/>
    <s v="BOTH"/>
    <s v="Income Statement"/>
    <x v="3"/>
    <s v="22000 · AMEX (LLC)"/>
    <m/>
    <m/>
  </r>
  <r>
    <s v="04/28/2015"/>
    <s v="5% OPEN Savings at FedEx"/>
    <n v="-24.85"/>
    <m/>
    <n v="-24.85"/>
    <s v="Credit"/>
    <x v="1"/>
    <x v="1"/>
    <x v="4"/>
    <n v="2015"/>
    <x v="8"/>
    <x v="8"/>
    <x v="2"/>
    <s v="BOTH"/>
    <s v="Income Statement"/>
    <x v="3"/>
    <s v="22000 · AMEX (LLC)"/>
    <m/>
    <m/>
  </r>
  <r>
    <s v="04/28/2015"/>
    <s v="BLS*COMO 858-350-7473 CA"/>
    <n v="39"/>
    <m/>
    <n v="39"/>
    <s v="Debit"/>
    <x v="1"/>
    <x v="1"/>
    <x v="4"/>
    <n v="2015"/>
    <x v="32"/>
    <x v="51"/>
    <x v="2"/>
    <s v="BOTH"/>
    <s v="Income Statement"/>
    <x v="3"/>
    <s v="22000 · AMEX (LLC)"/>
    <m/>
    <m/>
  </r>
  <r>
    <s v="04/28/2015"/>
    <s v="FEDEX INV 492344806 1-800-622-1147"/>
    <n v="25.62"/>
    <m/>
    <n v="25.62"/>
    <s v="Debit"/>
    <x v="1"/>
    <x v="1"/>
    <x v="4"/>
    <n v="2015"/>
    <x v="8"/>
    <x v="8"/>
    <x v="2"/>
    <s v="BOTH"/>
    <s v="Income Statement"/>
    <x v="3"/>
    <s v="22000 · AMEX (LLC)"/>
    <m/>
    <m/>
  </r>
  <r>
    <s v="04/28/2015"/>
    <s v="FEDEX INV 647251903 1-800-622-1147"/>
    <n v="86.4"/>
    <m/>
    <n v="86.4"/>
    <s v="Debit"/>
    <x v="1"/>
    <x v="1"/>
    <x v="4"/>
    <n v="2015"/>
    <x v="8"/>
    <x v="8"/>
    <x v="2"/>
    <s v="BOTH"/>
    <s v="Income Statement"/>
    <x v="3"/>
    <s v="22000 · AMEX (LLC)"/>
    <m/>
    <m/>
  </r>
  <r>
    <s v="04/28/2015"/>
    <s v="FEDEX INV 647251904 1-800-622-1147"/>
    <n v="23.19"/>
    <m/>
    <n v="23.19"/>
    <s v="Debit"/>
    <x v="1"/>
    <x v="1"/>
    <x v="4"/>
    <n v="2015"/>
    <x v="8"/>
    <x v="8"/>
    <x v="2"/>
    <s v="BOTH"/>
    <s v="Income Statement"/>
    <x v="3"/>
    <s v="22000 · AMEX (LLC)"/>
    <m/>
    <m/>
  </r>
  <r>
    <s v="04/28/2015"/>
    <s v="GOOGLE *GOOGLE STORAGOOGLE.COM/CH CA"/>
    <n v="1.99"/>
    <m/>
    <n v="1.99"/>
    <s v="Debit"/>
    <x v="1"/>
    <x v="1"/>
    <x v="4"/>
    <n v="2015"/>
    <x v="13"/>
    <x v="23"/>
    <x v="2"/>
    <s v="BOTH"/>
    <s v="Income Statement"/>
    <x v="3"/>
    <s v="22000 · AMEX (LLC)"/>
    <m/>
    <m/>
  </r>
  <r>
    <s v="04/28/2015"/>
    <s v="METALOCATOR/FATICA CDENVER CO"/>
    <n v="19"/>
    <m/>
    <n v="19"/>
    <s v="Debit"/>
    <x v="1"/>
    <x v="1"/>
    <x v="4"/>
    <n v="2015"/>
    <x v="14"/>
    <x v="50"/>
    <x v="2"/>
    <s v="BOTH"/>
    <s v="Income Statement"/>
    <x v="3"/>
    <s v="22000 · AMEX (LLC)"/>
    <m/>
    <m/>
  </r>
  <r>
    <s v="04/28/2015"/>
    <s v="OMNITELECOM/LOCAL03 RAMAT GAN"/>
    <n v="16.8"/>
    <m/>
    <n v="16.8"/>
    <s v="Debit"/>
    <x v="1"/>
    <x v="1"/>
    <x v="4"/>
    <n v="2015"/>
    <x v="31"/>
    <x v="49"/>
    <x v="2"/>
    <s v="BOTH"/>
    <s v="Income Statement"/>
    <x v="3"/>
    <s v="22000 · AMEX (LLC)"/>
    <m/>
    <m/>
  </r>
  <r>
    <s v="04/28/2015"/>
    <s v="REDBOX DVD RENTAL 866-733-2693 IL"/>
    <n v="37.35"/>
    <m/>
    <n v="37.35"/>
    <s v="Debit"/>
    <x v="1"/>
    <x v="1"/>
    <x v="4"/>
    <n v="2015"/>
    <x v="10"/>
    <x v="10"/>
    <x v="7"/>
    <s v="BOTH"/>
    <s v="Income Statement"/>
    <x v="3"/>
    <s v="22000 · AMEX (LLC)"/>
    <m/>
    <m/>
  </r>
  <r>
    <s v="04/29/2015"/>
    <s v="5% OPEN Savings at FedEx"/>
    <n v="-4.32"/>
    <m/>
    <n v="-4.32"/>
    <s v="Credit"/>
    <x v="1"/>
    <x v="1"/>
    <x v="4"/>
    <n v="2015"/>
    <x v="8"/>
    <x v="8"/>
    <x v="2"/>
    <s v="BOTH"/>
    <s v="Income Statement"/>
    <x v="3"/>
    <s v="22000 · AMEX (LLC)"/>
    <m/>
    <m/>
  </r>
  <r>
    <s v="04/29/2015"/>
    <s v="5% OPEN Savings at FedEx"/>
    <n v="-1.28"/>
    <m/>
    <n v="-1.28"/>
    <s v="Credit"/>
    <x v="1"/>
    <x v="1"/>
    <x v="4"/>
    <n v="2015"/>
    <x v="8"/>
    <x v="8"/>
    <x v="2"/>
    <s v="BOTH"/>
    <s v="Income Statement"/>
    <x v="3"/>
    <s v="22000 · AMEX (LLC)"/>
    <m/>
    <m/>
  </r>
  <r>
    <s v="04/29/2015"/>
    <s v="5% OPEN Savings at FedEx"/>
    <n v="-1.1599999999999999"/>
    <m/>
    <n v="-1.1599999999999999"/>
    <s v="Credit"/>
    <x v="1"/>
    <x v="1"/>
    <x v="4"/>
    <n v="2015"/>
    <x v="8"/>
    <x v="8"/>
    <x v="2"/>
    <s v="BOTH"/>
    <s v="Income Statement"/>
    <x v="3"/>
    <s v="22000 · AMEX (LLC)"/>
    <m/>
    <m/>
  </r>
  <r>
    <s v="04/29/2015"/>
    <s v="FEDEX INV 492434448 1-800-622-1147"/>
    <n v="32.31"/>
    <m/>
    <n v="32.31"/>
    <s v="Debit"/>
    <x v="1"/>
    <x v="1"/>
    <x v="4"/>
    <n v="2015"/>
    <x v="8"/>
    <x v="8"/>
    <x v="2"/>
    <s v="BOTH"/>
    <s v="Income Statement"/>
    <x v="3"/>
    <s v="22000 · AMEX (LLC)"/>
    <m/>
    <m/>
  </r>
  <r>
    <s v="04/29/2015"/>
    <s v="FEDEX INV 647306843 1-800-622-1147"/>
    <n v="161.88999999999999"/>
    <m/>
    <n v="161.88999999999999"/>
    <s v="Debit"/>
    <x v="1"/>
    <x v="1"/>
    <x v="4"/>
    <n v="2015"/>
    <x v="8"/>
    <x v="8"/>
    <x v="2"/>
    <s v="BOTH"/>
    <s v="Income Statement"/>
    <x v="3"/>
    <s v="22000 · AMEX (LLC)"/>
    <m/>
    <m/>
  </r>
  <r>
    <s v="04/29/2015"/>
    <s v="GOOGLE *GOOGLE STORAGOOGLE.COM/CH CA"/>
    <n v="1.99"/>
    <m/>
    <n v="1.99"/>
    <s v="Debit"/>
    <x v="1"/>
    <x v="1"/>
    <x v="4"/>
    <n v="2015"/>
    <x v="13"/>
    <x v="23"/>
    <x v="2"/>
    <s v="BOTH"/>
    <s v="Income Statement"/>
    <x v="3"/>
    <s v="22000 · AMEX (LLC)"/>
    <m/>
    <m/>
  </r>
  <r>
    <s v="04/29/2015"/>
    <s v="THE UPS STORE #0561 NEW YORK NY"/>
    <n v="3.04"/>
    <m/>
    <n v="3.04"/>
    <s v="Debit"/>
    <x v="1"/>
    <x v="1"/>
    <x v="4"/>
    <n v="2015"/>
    <x v="8"/>
    <x v="15"/>
    <x v="2"/>
    <s v="BOTH"/>
    <s v="Income Statement"/>
    <x v="3"/>
    <s v="22000 · AMEX (LLC)"/>
    <m/>
    <m/>
  </r>
  <r>
    <s v="04/30/2015"/>
    <s v="ADTSECURITY MYADT.COADT SECURITY SERVI"/>
    <n v="53.89"/>
    <m/>
    <n v="53.89"/>
    <s v="Debit"/>
    <x v="1"/>
    <x v="1"/>
    <x v="4"/>
    <n v="2015"/>
    <x v="23"/>
    <x v="57"/>
    <x v="7"/>
    <s v="BOTH"/>
    <s v="Income Statement"/>
    <x v="3"/>
    <s v="22000 · AMEX (LLC)"/>
    <m/>
    <m/>
  </r>
  <r>
    <s v="04/30/2015"/>
    <s v="ALIBABA INTERNATIONASAN ANTONIO TX"/>
    <n v="13.8"/>
    <m/>
    <n v="13.8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BOLNERS GROCERY &amp; MESAN ANTONIO TX"/>
    <n v="72.23"/>
    <m/>
    <n v="72.23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CENTRAL MARKET #191 SAN ANTONIO TX"/>
    <n v="48.19"/>
    <m/>
    <n v="48.19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FACEBK *ND2JV7EHH2 WWW.FB.ME/ADS CA"/>
    <n v="87.15"/>
    <m/>
    <n v="87.15"/>
    <s v="Debit"/>
    <x v="1"/>
    <x v="1"/>
    <x v="4"/>
    <n v="2015"/>
    <x v="20"/>
    <x v="56"/>
    <x v="2"/>
    <s v="BOTH"/>
    <s v="Income Statement"/>
    <x v="3"/>
    <s v="22000 · AMEX (LLC)"/>
    <m/>
    <m/>
  </r>
  <r>
    <s v="04/30/2015"/>
    <s v="FEDEX INV 492535446 1-800-622-1147"/>
    <n v="20.97"/>
    <m/>
    <n v="20.97"/>
    <s v="Debit"/>
    <x v="1"/>
    <x v="1"/>
    <x v="4"/>
    <n v="2015"/>
    <x v="8"/>
    <x v="8"/>
    <x v="2"/>
    <s v="BOTH"/>
    <s v="Income Statement"/>
    <x v="3"/>
    <s v="22000 · AMEX (LLC)"/>
    <m/>
    <m/>
  </r>
  <r>
    <s v="04/30/2015"/>
    <s v="FEDEX INV 647351516 1-800-622-1147"/>
    <n v="5.93"/>
    <m/>
    <n v="5.93"/>
    <s v="Debit"/>
    <x v="1"/>
    <x v="1"/>
    <x v="4"/>
    <n v="2015"/>
    <x v="8"/>
    <x v="8"/>
    <x v="2"/>
    <s v="BOTH"/>
    <s v="Income Statement"/>
    <x v="3"/>
    <s v="22000 · AMEX (LLC)"/>
    <m/>
    <m/>
  </r>
  <r>
    <s v="04/30/2015"/>
    <s v="FEDEX INV 647351517 1-800-622-1147"/>
    <n v="237.27"/>
    <m/>
    <n v="237.27"/>
    <s v="Debit"/>
    <x v="1"/>
    <x v="1"/>
    <x v="4"/>
    <n v="2015"/>
    <x v="8"/>
    <x v="8"/>
    <x v="2"/>
    <s v="BOTH"/>
    <s v="Income Statement"/>
    <x v="3"/>
    <s v="22000 · AMEX (LLC)"/>
    <m/>
    <m/>
  </r>
  <r>
    <s v="04/30/2015"/>
    <s v="HEB #480 00000000087SAN ANTONIO TX"/>
    <n v="4.28"/>
    <m/>
    <n v="4.28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HEB #556 00000000088SAN ANTONIO TX"/>
    <n v="8.19"/>
    <m/>
    <n v="8.19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IGENII 2715007028620NEW YORK NY"/>
    <n v="59.99"/>
    <m/>
    <n v="59.99"/>
    <s v="Debit"/>
    <x v="1"/>
    <x v="1"/>
    <x v="4"/>
    <n v="2015"/>
    <x v="35"/>
    <x v="54"/>
    <x v="2"/>
    <s v="BOTH"/>
    <s v="Income Statement"/>
    <x v="3"/>
    <s v="22000 · AMEX (LLC)"/>
    <m/>
    <m/>
  </r>
  <r>
    <s v="04/30/2015"/>
    <s v="INTUIT PAYROLL 888-537-7794 CA"/>
    <n v="38.380000000000003"/>
    <m/>
    <n v="38.380000000000003"/>
    <s v="Debit"/>
    <x v="1"/>
    <x v="1"/>
    <x v="4"/>
    <n v="2015"/>
    <x v="36"/>
    <x v="55"/>
    <x v="2"/>
    <s v="BOTH"/>
    <s v="Income Statement"/>
    <x v="3"/>
    <s v="22000 · AMEX (LLC)"/>
    <m/>
    <m/>
  </r>
  <r>
    <s v="04/30/2015"/>
    <s v="LA MICHOACANA SA5 00SAN ANTONIO TX"/>
    <n v="3.99"/>
    <m/>
    <n v="3.99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LA MICHOACANA SA5 00SAN ANTONIO TX"/>
    <n v="4.8899999999999997"/>
    <m/>
    <n v="4.8899999999999997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LA MICHOACANA SA5 00SAN ANTONIO TX"/>
    <n v="8.01"/>
    <m/>
    <n v="8.01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RESTAURANT DEPOT 570SAN ANTONIO TX"/>
    <n v="258.93"/>
    <m/>
    <n v="258.93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Salaam InternationalSan Antonio TX"/>
    <n v="43.6"/>
    <m/>
    <n v="43.6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TOKYO MART 0202 SAN ANTONIO TX"/>
    <n v="7.8"/>
    <m/>
    <n v="7.8"/>
    <s v="Debit"/>
    <x v="1"/>
    <x v="1"/>
    <x v="4"/>
    <n v="2015"/>
    <x v="10"/>
    <x v="10"/>
    <x v="7"/>
    <s v="BOTH"/>
    <s v="Income Statement"/>
    <x v="3"/>
    <s v="22000 · AMEX (LLC)"/>
    <m/>
    <m/>
  </r>
  <r>
    <s v="04/30/2015"/>
    <s v="UNITED AIRLINES HOUSTON TX"/>
    <n v="430.2"/>
    <m/>
    <n v="430.2"/>
    <s v="Debit"/>
    <x v="1"/>
    <x v="1"/>
    <x v="4"/>
    <n v="2015"/>
    <x v="17"/>
    <x v="20"/>
    <x v="10"/>
    <s v="BOTH"/>
    <s v="Income Statement"/>
    <x v="3"/>
    <s v="22000 · AMEX (LLC)"/>
    <m/>
    <m/>
  </r>
  <r>
    <s v="04/30/2015"/>
    <s v="USPS POSTAGE STAMPS.WASHINGTON DC"/>
    <n v="200"/>
    <m/>
    <n v="200"/>
    <s v="Debit"/>
    <x v="1"/>
    <x v="1"/>
    <x v="4"/>
    <n v="2015"/>
    <x v="8"/>
    <x v="17"/>
    <x v="2"/>
    <s v="BOTH"/>
    <s v="Income Statement"/>
    <x v="3"/>
    <s v="22000 · AMEX (LLC)"/>
    <m/>
    <m/>
  </r>
  <r>
    <s v="05/01/2015"/>
    <s v="5% OPEN Savings at FedEx"/>
    <n v="-8.09"/>
    <m/>
    <n v="-8.09"/>
    <s v="Credit"/>
    <x v="1"/>
    <x v="1"/>
    <x v="5"/>
    <n v="2015"/>
    <x v="8"/>
    <x v="8"/>
    <x v="2"/>
    <s v="BOTH"/>
    <s v="Income Statement"/>
    <x v="3"/>
    <s v="22000 · AMEX (LLC)"/>
    <m/>
    <m/>
  </r>
  <r>
    <s v="05/01/2015"/>
    <s v="5% OPEN Savings at FedEx"/>
    <n v="-1.62"/>
    <m/>
    <n v="-1.62"/>
    <s v="Credit"/>
    <x v="1"/>
    <x v="1"/>
    <x v="5"/>
    <n v="2015"/>
    <x v="8"/>
    <x v="8"/>
    <x v="2"/>
    <s v="BOTH"/>
    <s v="Income Statement"/>
    <x v="3"/>
    <s v="22000 · AMEX (LLC)"/>
    <m/>
    <m/>
  </r>
  <r>
    <s v="05/01/2015"/>
    <s v="ALAMO DRAFTHOUSE 210-677-8500 TX"/>
    <n v="70.5"/>
    <m/>
    <n v="70.5"/>
    <s v="Debit"/>
    <x v="1"/>
    <x v="1"/>
    <x v="5"/>
    <n v="2015"/>
    <x v="10"/>
    <x v="10"/>
    <x v="7"/>
    <s v="BOTH"/>
    <s v="Income Statement"/>
    <x v="3"/>
    <s v="22000 · AMEX (LLC)"/>
    <m/>
    <m/>
  </r>
  <r>
    <s v="05/01/2015"/>
    <s v="AUDIBLE 888-283-5051 NJ"/>
    <n v="22.95"/>
    <m/>
    <n v="22.95"/>
    <s v="Debit"/>
    <x v="1"/>
    <x v="1"/>
    <x v="5"/>
    <n v="2015"/>
    <x v="9"/>
    <x v="9"/>
    <x v="2"/>
    <s v="BOTH"/>
    <s v="Balance Sheet"/>
    <x v="4"/>
    <s v="22000 · AMEX (LLC)"/>
    <m/>
    <m/>
  </r>
  <r>
    <s v="05/01/2015"/>
    <s v="CUBESMART 824 201001BROOKLYN NY"/>
    <n v="193.8"/>
    <m/>
    <n v="193.8"/>
    <s v="Debit"/>
    <x v="1"/>
    <x v="1"/>
    <x v="5"/>
    <n v="2015"/>
    <x v="9"/>
    <x v="9"/>
    <x v="2"/>
    <s v="BOTH"/>
    <s v="Balance Sheet"/>
    <x v="4"/>
    <s v="22000 · AMEX (LLC)"/>
    <m/>
    <m/>
  </r>
  <r>
    <s v="05/01/2015"/>
    <s v="ESH*TECHPROTECT PREM844-400-0452 GA"/>
    <n v="11.9"/>
    <m/>
    <n v="11.9"/>
    <s v="Debit"/>
    <x v="1"/>
    <x v="1"/>
    <x v="5"/>
    <n v="2015"/>
    <x v="16"/>
    <x v="21"/>
    <x v="7"/>
    <s v="BOTH"/>
    <s v="Income Statement"/>
    <x v="3"/>
    <s v="22000 · AMEX (LLC)"/>
    <m/>
    <m/>
  </r>
  <r>
    <s v="05/01/2015"/>
    <s v="FEDEX INV 647396509 1-800-622-1147"/>
    <n v="87.79"/>
    <m/>
    <n v="87.79"/>
    <s v="Debit"/>
    <x v="1"/>
    <x v="1"/>
    <x v="5"/>
    <n v="2015"/>
    <x v="8"/>
    <x v="8"/>
    <x v="2"/>
    <s v="BOTH"/>
    <s v="Income Statement"/>
    <x v="3"/>
    <s v="22000 · AMEX (LLC)"/>
    <m/>
    <m/>
  </r>
  <r>
    <s v="05/01/2015"/>
    <s v="MATCHPOINT NYC 718-769-0001 NY"/>
    <n v="97.75"/>
    <m/>
    <n v="97.75"/>
    <s v="Debit"/>
    <x v="1"/>
    <x v="1"/>
    <x v="5"/>
    <n v="2015"/>
    <x v="12"/>
    <x v="12"/>
    <x v="8"/>
    <s v="BOTH"/>
    <s v="Income Statement"/>
    <x v="3"/>
    <s v="22000 · AMEX (LLC)"/>
    <m/>
    <m/>
  </r>
  <r>
    <s v="05/01/2015"/>
    <s v="THE HOME DEPOT 581 SAN ANTONIO TX"/>
    <n v="37.799999999999997"/>
    <m/>
    <n v="37.799999999999997"/>
    <s v="Debit"/>
    <x v="1"/>
    <x v="1"/>
    <x v="5"/>
    <n v="2015"/>
    <x v="17"/>
    <x v="20"/>
    <x v="10"/>
    <s v="BOTH"/>
    <s v="Income Statement"/>
    <x v="3"/>
    <s v="22000 · AMEX (LLC)"/>
    <m/>
    <m/>
  </r>
  <r>
    <s v="05/01/2015"/>
    <s v="VOC*ICONTACTEMAIL MK877-968-3996 MD"/>
    <n v="130.54"/>
    <m/>
    <n v="130.54"/>
    <s v="Debit"/>
    <x v="1"/>
    <x v="1"/>
    <x v="5"/>
    <n v="2015"/>
    <x v="15"/>
    <x v="18"/>
    <x v="8"/>
    <s v="BOTH"/>
    <s v="Income Statement"/>
    <x v="3"/>
    <s v="22000 · AMEX (LLC)"/>
    <m/>
    <m/>
  </r>
  <r>
    <s v="05/01/2015"/>
    <s v="WING DADDYS 8 0080 SAN ANTONIO TX"/>
    <n v="63.97"/>
    <m/>
    <n v="63.97"/>
    <s v="Debit"/>
    <x v="1"/>
    <x v="1"/>
    <x v="5"/>
    <n v="2015"/>
    <x v="17"/>
    <x v="20"/>
    <x v="10"/>
    <s v="BOTH"/>
    <s v="Income Statement"/>
    <x v="3"/>
    <s v="22000 · AMEX (LLC)"/>
    <m/>
    <m/>
  </r>
  <r>
    <s v="05/02/2015"/>
    <s v="FEDEX INV 647454341 1-800-622-1147"/>
    <n v="39.5"/>
    <m/>
    <n v="39.5"/>
    <s v="Debit"/>
    <x v="1"/>
    <x v="1"/>
    <x v="5"/>
    <n v="2015"/>
    <x v="8"/>
    <x v="8"/>
    <x v="2"/>
    <s v="BOTH"/>
    <s v="Income Statement"/>
    <x v="3"/>
    <s v="22000 · AMEX (LLC)"/>
    <m/>
    <m/>
  </r>
  <r>
    <s v="05/03/2015"/>
    <s v="5% OPEN Savings at FedEx"/>
    <n v="-11.86"/>
    <m/>
    <n v="-11.86"/>
    <s v="Credit"/>
    <x v="1"/>
    <x v="1"/>
    <x v="5"/>
    <n v="2015"/>
    <x v="8"/>
    <x v="8"/>
    <x v="2"/>
    <s v="BOTH"/>
    <s v="Income Statement"/>
    <x v="3"/>
    <s v="22000 · AMEX (LLC)"/>
    <m/>
    <m/>
  </r>
  <r>
    <s v="05/03/2015"/>
    <s v="5% OPEN Savings at FedEx"/>
    <n v="-1.05"/>
    <m/>
    <n v="-1.05"/>
    <s v="Credit"/>
    <x v="1"/>
    <x v="1"/>
    <x v="5"/>
    <n v="2015"/>
    <x v="8"/>
    <x v="8"/>
    <x v="2"/>
    <s v="BOTH"/>
    <s v="Income Statement"/>
    <x v="3"/>
    <s v="22000 · AMEX (LLC)"/>
    <m/>
    <m/>
  </r>
  <r>
    <s v="05/03/2015"/>
    <s v="AT&amp;T*BILL PAYMENT 95DALLAS TX"/>
    <n v="149.94"/>
    <m/>
    <n v="149.94"/>
    <s v="Debit"/>
    <x v="1"/>
    <x v="1"/>
    <x v="5"/>
    <n v="2015"/>
    <x v="16"/>
    <x v="19"/>
    <x v="8"/>
    <s v="BOTH"/>
    <s v="Income Statement"/>
    <x v="3"/>
    <s v="22000 · AMEX (LLC)"/>
    <m/>
    <m/>
  </r>
  <r>
    <s v="05/03/2015"/>
    <s v="BAY &amp; BATH MARKET 00BROOKLYN NY"/>
    <n v="75"/>
    <m/>
    <n v="75"/>
    <s v="Debit"/>
    <x v="1"/>
    <x v="1"/>
    <x v="5"/>
    <n v="2015"/>
    <x v="9"/>
    <x v="9"/>
    <x v="2"/>
    <s v="BOTH"/>
    <s v="Balance Sheet"/>
    <x v="4"/>
    <s v="22000 · AMEX (LLC)"/>
    <m/>
    <m/>
  </r>
  <r>
    <s v="05/03/2015"/>
    <s v="GOOGLE*SVCSAPPSELEMEMountain View"/>
    <n v="10"/>
    <m/>
    <n v="10"/>
    <s v="Debit"/>
    <x v="1"/>
    <x v="1"/>
    <x v="5"/>
    <n v="2015"/>
    <x v="13"/>
    <x v="23"/>
    <x v="2"/>
    <s v="BOTH"/>
    <s v="Income Statement"/>
    <x v="3"/>
    <s v="22000 · AMEX (LLC)"/>
    <m/>
    <m/>
  </r>
  <r>
    <s v="05/04/2015"/>
    <s v="5% OPEN Savings at FedEx"/>
    <n v="-4.3899999999999997"/>
    <m/>
    <n v="-4.3899999999999997"/>
    <s v="Credit"/>
    <x v="1"/>
    <x v="1"/>
    <x v="5"/>
    <n v="2015"/>
    <x v="8"/>
    <x v="8"/>
    <x v="2"/>
    <s v="BOTH"/>
    <s v="Income Statement"/>
    <x v="3"/>
    <s v="22000 · AMEX (LLC)"/>
    <m/>
    <m/>
  </r>
  <r>
    <s v="05/04/2015"/>
    <s v="AMISH MARKET OF TR 5NEW YORK NY"/>
    <n v="6.03"/>
    <m/>
    <n v="6.03"/>
    <s v="Debit"/>
    <x v="1"/>
    <x v="1"/>
    <x v="5"/>
    <n v="2015"/>
    <x v="27"/>
    <x v="44"/>
    <x v="13"/>
    <s v="BOTH"/>
    <s v="Income Statement"/>
    <x v="3"/>
    <s v="22000 · AMEX (LLC)"/>
    <m/>
    <m/>
  </r>
  <r>
    <s v="05/04/2015"/>
    <s v="CORNER STORE 1048 00SAN ANTONIO TX"/>
    <n v="21.84"/>
    <m/>
    <n v="21.84"/>
    <s v="Debit"/>
    <x v="1"/>
    <x v="1"/>
    <x v="5"/>
    <n v="2015"/>
    <x v="10"/>
    <x v="10"/>
    <x v="7"/>
    <s v="BOTH"/>
    <s v="Income Statement"/>
    <x v="3"/>
    <s v="22000 · AMEX (LLC)"/>
    <m/>
    <m/>
  </r>
  <r>
    <s v="05/04/2015"/>
    <s v="EBAY PAYPAL GIVING FWASHINGTON DC"/>
    <n v="4.8600000000000003"/>
    <m/>
    <n v="4.8600000000000003"/>
    <s v="Debit"/>
    <x v="1"/>
    <x v="1"/>
    <x v="5"/>
    <n v="2015"/>
    <x v="30"/>
    <x v="48"/>
    <x v="2"/>
    <s v="BOTH"/>
    <s v="Income Statement"/>
    <x v="3"/>
    <s v="22000 · AMEX (LLC)"/>
    <m/>
    <m/>
  </r>
  <r>
    <s v="05/04/2015"/>
    <s v="FEDEX INV 492900222 1-800-622-1147"/>
    <n v="11.3"/>
    <m/>
    <n v="11.3"/>
    <s v="Debit"/>
    <x v="1"/>
    <x v="1"/>
    <x v="5"/>
    <n v="2015"/>
    <x v="8"/>
    <x v="8"/>
    <x v="2"/>
    <s v="BOTH"/>
    <s v="Income Statement"/>
    <x v="3"/>
    <s v="22000 · AMEX (LLC)"/>
    <m/>
    <m/>
  </r>
  <r>
    <s v="05/04/2015"/>
    <s v="FEDEX INV 492900799 1-800-622-1147"/>
    <n v="660.98"/>
    <m/>
    <n v="660.98"/>
    <s v="Debit"/>
    <x v="1"/>
    <x v="1"/>
    <x v="5"/>
    <n v="2015"/>
    <x v="8"/>
    <x v="8"/>
    <x v="2"/>
    <s v="BOTH"/>
    <s v="Income Statement"/>
    <x v="3"/>
    <s v="22000 · AMEX (LLC)"/>
    <m/>
    <m/>
  </r>
  <r>
    <s v="05/04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05/2015"/>
    <s v="5% OPEN Savings at FedEx"/>
    <n v="-1.98"/>
    <m/>
    <n v="-1.98"/>
    <s v="Credit"/>
    <x v="1"/>
    <x v="1"/>
    <x v="5"/>
    <n v="2015"/>
    <x v="8"/>
    <x v="8"/>
    <x v="2"/>
    <s v="BOTH"/>
    <s v="Income Statement"/>
    <x v="3"/>
    <s v="22000 · AMEX (LLC)"/>
    <m/>
    <m/>
  </r>
  <r>
    <s v="05/05/2015"/>
    <s v="DOMINO'S 6705 000006SAN ANTONIO TX"/>
    <n v="20.59"/>
    <m/>
    <n v="20.59"/>
    <s v="Debit"/>
    <x v="1"/>
    <x v="1"/>
    <x v="5"/>
    <n v="2015"/>
    <x v="17"/>
    <x v="20"/>
    <x v="10"/>
    <s v="BOTH"/>
    <s v="Income Statement"/>
    <x v="3"/>
    <s v="22000 · AMEX (LLC)"/>
    <m/>
    <m/>
  </r>
  <r>
    <s v="05/05/2015"/>
    <s v="FEDEX INV 492990502 1-800-622-1147"/>
    <n v="32.57"/>
    <m/>
    <n v="32.57"/>
    <s v="Debit"/>
    <x v="1"/>
    <x v="1"/>
    <x v="5"/>
    <n v="2015"/>
    <x v="8"/>
    <x v="8"/>
    <x v="2"/>
    <s v="BOTH"/>
    <s v="Income Statement"/>
    <x v="3"/>
    <s v="22000 · AMEX (LLC)"/>
    <m/>
    <m/>
  </r>
  <r>
    <s v="05/05/2015"/>
    <s v="FEDEX INV 647513215 1-800-622-1147"/>
    <n v="29.92"/>
    <m/>
    <n v="29.92"/>
    <s v="Debit"/>
    <x v="1"/>
    <x v="1"/>
    <x v="5"/>
    <n v="2015"/>
    <x v="8"/>
    <x v="8"/>
    <x v="2"/>
    <s v="BOTH"/>
    <s v="Income Statement"/>
    <x v="3"/>
    <s v="22000 · AMEX (LLC)"/>
    <m/>
    <m/>
  </r>
  <r>
    <s v="05/05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05/2015"/>
    <s v="ZOHO CORPORATION ZOHPLEASANTON CA"/>
    <n v="15"/>
    <m/>
    <n v="15"/>
    <s v="Debit"/>
    <x v="1"/>
    <x v="1"/>
    <x v="5"/>
    <n v="2015"/>
    <x v="14"/>
    <x v="24"/>
    <x v="2"/>
    <s v="BOTH"/>
    <s v="Income Statement"/>
    <x v="3"/>
    <s v="22000 · AMEX (LLC)"/>
    <m/>
    <m/>
  </r>
  <r>
    <s v="05/06/2015"/>
    <s v="4 TELL INC 00-080193STEVENSON WA"/>
    <n v="49"/>
    <m/>
    <n v="49"/>
    <s v="Debit"/>
    <x v="1"/>
    <x v="1"/>
    <x v="5"/>
    <n v="2015"/>
    <x v="13"/>
    <x v="26"/>
    <x v="2"/>
    <s v="BOTH"/>
    <s v="Income Statement"/>
    <x v="3"/>
    <s v="22000 · AMEX (LLC)"/>
    <m/>
    <m/>
  </r>
  <r>
    <s v="05/06/2015"/>
    <s v="ESPREE ANIMAL PRODUCGRAPEVINE TX"/>
    <n v="7"/>
    <m/>
    <n v="7"/>
    <s v="Debit"/>
    <x v="1"/>
    <x v="1"/>
    <x v="5"/>
    <n v="2015"/>
    <x v="18"/>
    <x v="65"/>
    <x v="2"/>
    <s v="BOTH"/>
    <s v="Balance Sheet"/>
    <x v="3"/>
    <s v="22000 · AMEX (LLC)"/>
    <m/>
    <m/>
  </r>
  <r>
    <s v="05/06/2015"/>
    <s v="FEDEX INV 493085621 1-800-622-1147"/>
    <n v="26.31"/>
    <m/>
    <n v="26.31"/>
    <s v="Debit"/>
    <x v="1"/>
    <x v="1"/>
    <x v="5"/>
    <n v="2015"/>
    <x v="8"/>
    <x v="8"/>
    <x v="2"/>
    <s v="BOTH"/>
    <s v="Income Statement"/>
    <x v="3"/>
    <s v="22000 · AMEX (LLC)"/>
    <m/>
    <m/>
  </r>
  <r>
    <s v="05/06/2015"/>
    <s v="FEDEX INV 647568165 1-800-622-1147"/>
    <n v="120.11"/>
    <m/>
    <n v="120.11"/>
    <s v="Debit"/>
    <x v="1"/>
    <x v="1"/>
    <x v="5"/>
    <n v="2015"/>
    <x v="8"/>
    <x v="8"/>
    <x v="2"/>
    <s v="BOTH"/>
    <s v="Income Statement"/>
    <x v="3"/>
    <s v="22000 · AMEX (LLC)"/>
    <m/>
    <m/>
  </r>
  <r>
    <s v="05/06/2015"/>
    <s v="OFFICE DEPOT 002805 BALCONES HTS TX"/>
    <n v="23.89"/>
    <m/>
    <n v="23.89"/>
    <s v="Debit"/>
    <x v="1"/>
    <x v="1"/>
    <x v="5"/>
    <n v="2015"/>
    <x v="26"/>
    <x v="66"/>
    <x v="7"/>
    <s v="BOTH"/>
    <s v="Income Statement"/>
    <x v="3"/>
    <s v="22000 · AMEX (LLC)"/>
    <m/>
    <m/>
  </r>
  <r>
    <s v="05/06/2015"/>
    <s v="THE HOME DEPOT 581 SAN ANTONIO TX"/>
    <n v="7.53"/>
    <m/>
    <n v="7.53"/>
    <s v="Debit"/>
    <x v="1"/>
    <x v="1"/>
    <x v="5"/>
    <n v="2015"/>
    <x v="10"/>
    <x v="10"/>
    <x v="7"/>
    <s v="BOTH"/>
    <s v="Income Statement"/>
    <x v="3"/>
    <s v="22000 · AMEX (LLC)"/>
    <m/>
    <m/>
  </r>
  <r>
    <s v="05/06/2015"/>
    <s v="ULINE SHIP SUPPLIES SHIPPING SUP"/>
    <n v="300.76"/>
    <m/>
    <n v="300.76"/>
    <s v="Debit"/>
    <x v="1"/>
    <x v="1"/>
    <x v="5"/>
    <n v="2015"/>
    <x v="21"/>
    <x v="30"/>
    <x v="2"/>
    <s v="BOTH"/>
    <s v="Income Statement"/>
    <x v="3"/>
    <s v="22000 · AMEX (LLC)"/>
    <m/>
    <m/>
  </r>
  <r>
    <s v="05/07/2015"/>
    <s v="295255801884 CHICAGO IL"/>
    <n v="452"/>
    <m/>
    <n v="452"/>
    <s v="Debit"/>
    <x v="1"/>
    <x v="1"/>
    <x v="5"/>
    <n v="2015"/>
    <x v="10"/>
    <x v="10"/>
    <x v="7"/>
    <s v="BOTH"/>
    <s v="Income Statement"/>
    <x v="3"/>
    <s v="22000 · AMEX (LLC)"/>
    <m/>
    <m/>
  </r>
  <r>
    <s v="05/07/2015"/>
    <s v="5% OPEN Savings at FedEx"/>
    <n v="-33.049999999999997"/>
    <m/>
    <n v="-33.049999999999997"/>
    <s v="Credit"/>
    <x v="1"/>
    <x v="1"/>
    <x v="5"/>
    <n v="2015"/>
    <x v="8"/>
    <x v="8"/>
    <x v="2"/>
    <s v="BOTH"/>
    <s v="Income Statement"/>
    <x v="3"/>
    <s v="22000 · AMEX (LLC)"/>
    <m/>
    <m/>
  </r>
  <r>
    <s v="05/07/2015"/>
    <s v="AT&amp;T BILL PAYMENT 800-288-2020 TX"/>
    <n v="65.319999999999993"/>
    <m/>
    <n v="65.319999999999993"/>
    <s v="Debit"/>
    <x v="1"/>
    <x v="1"/>
    <x v="5"/>
    <n v="2015"/>
    <x v="19"/>
    <x v="19"/>
    <x v="2"/>
    <s v="BOTH"/>
    <s v="Income Statement"/>
    <x v="3"/>
    <s v="22000 · AMEX (LLC)"/>
    <m/>
    <m/>
  </r>
  <r>
    <s v="05/07/2015"/>
    <s v="FEDEX INV 493185676 1-800-622-1147"/>
    <n v="71.95"/>
    <m/>
    <n v="71.95"/>
    <s v="Debit"/>
    <x v="1"/>
    <x v="1"/>
    <x v="5"/>
    <n v="2015"/>
    <x v="8"/>
    <x v="8"/>
    <x v="2"/>
    <s v="BOTH"/>
    <s v="Income Statement"/>
    <x v="3"/>
    <s v="22000 · AMEX (LLC)"/>
    <m/>
    <m/>
  </r>
  <r>
    <s v="05/07/2015"/>
    <s v="FEDEX INV 647613996 1-800-622-1147"/>
    <n v="259.13"/>
    <m/>
    <n v="259.13"/>
    <s v="Debit"/>
    <x v="1"/>
    <x v="1"/>
    <x v="5"/>
    <n v="2015"/>
    <x v="8"/>
    <x v="8"/>
    <x v="2"/>
    <s v="BOTH"/>
    <s v="Income Statement"/>
    <x v="3"/>
    <s v="22000 · AMEX (LLC)"/>
    <m/>
    <m/>
  </r>
  <r>
    <s v="05/07/2015"/>
    <s v="FEDEX INV 647632460 1-800-622-1147"/>
    <n v="87.77"/>
    <m/>
    <n v="87.77"/>
    <s v="Debit"/>
    <x v="1"/>
    <x v="1"/>
    <x v="5"/>
    <n v="2015"/>
    <x v="8"/>
    <x v="8"/>
    <x v="2"/>
    <s v="BOTH"/>
    <s v="Income Statement"/>
    <x v="3"/>
    <s v="22000 · AMEX (LLC)"/>
    <m/>
    <m/>
  </r>
  <r>
    <s v="05/07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08/2015"/>
    <s v="5% OPEN Savings at FedEx"/>
    <n v="-6.01"/>
    <m/>
    <n v="-6.01"/>
    <s v="Credit"/>
    <x v="1"/>
    <x v="1"/>
    <x v="5"/>
    <n v="2015"/>
    <x v="8"/>
    <x v="8"/>
    <x v="2"/>
    <s v="BOTH"/>
    <s v="Income Statement"/>
    <x v="3"/>
    <s v="22000 · AMEX (LLC)"/>
    <m/>
    <m/>
  </r>
  <r>
    <s v="05/08/2015"/>
    <s v="5% OPEN Savings at FedEx"/>
    <n v="-1.63"/>
    <m/>
    <n v="-1.63"/>
    <s v="Credit"/>
    <x v="1"/>
    <x v="1"/>
    <x v="5"/>
    <n v="2015"/>
    <x v="8"/>
    <x v="8"/>
    <x v="2"/>
    <s v="BOTH"/>
    <s v="Income Statement"/>
    <x v="3"/>
    <s v="22000 · AMEX (LLC)"/>
    <m/>
    <m/>
  </r>
  <r>
    <s v="05/08/2015"/>
    <s v="5% OPEN Savings at FedEx"/>
    <n v="-1.5"/>
    <m/>
    <n v="-1.5"/>
    <s v="Credit"/>
    <x v="1"/>
    <x v="1"/>
    <x v="5"/>
    <n v="2015"/>
    <x v="8"/>
    <x v="8"/>
    <x v="2"/>
    <s v="BOTH"/>
    <s v="Income Statement"/>
    <x v="3"/>
    <s v="22000 · AMEX (LLC)"/>
    <m/>
    <m/>
  </r>
  <r>
    <s v="05/08/2015"/>
    <s v="5% OPEN Savings at FedEx"/>
    <n v="-1.32"/>
    <m/>
    <n v="-1.32"/>
    <s v="Credit"/>
    <x v="1"/>
    <x v="1"/>
    <x v="5"/>
    <n v="2015"/>
    <x v="8"/>
    <x v="8"/>
    <x v="2"/>
    <s v="BOTH"/>
    <s v="Income Statement"/>
    <x v="3"/>
    <s v="22000 · AMEX (LLC)"/>
    <m/>
    <m/>
  </r>
  <r>
    <s v="05/08/2015"/>
    <s v="CORNER STORE 0932 00LEON VALLEY TX"/>
    <n v="30"/>
    <m/>
    <n v="30"/>
    <s v="Debit"/>
    <x v="1"/>
    <x v="1"/>
    <x v="5"/>
    <n v="2015"/>
    <x v="17"/>
    <x v="20"/>
    <x v="10"/>
    <s v="BOTH"/>
    <s v="Income Statement"/>
    <x v="3"/>
    <s v="22000 · AMEX (LLC)"/>
    <m/>
    <m/>
  </r>
  <r>
    <s v="05/08/2015"/>
    <s v="FEDEX INV 647659460 1-800-622-1147"/>
    <n v="110.53"/>
    <m/>
    <n v="110.53"/>
    <s v="Debit"/>
    <x v="1"/>
    <x v="1"/>
    <x v="5"/>
    <n v="2015"/>
    <x v="8"/>
    <x v="8"/>
    <x v="2"/>
    <s v="BOTH"/>
    <s v="Income Statement"/>
    <x v="3"/>
    <s v="22000 · AMEX (LLC)"/>
    <m/>
    <m/>
  </r>
  <r>
    <s v="05/08/2015"/>
    <s v="FEDEX INV 647678915 1-800-622-1147"/>
    <n v="95.37"/>
    <m/>
    <n v="95.37"/>
    <s v="Debit"/>
    <x v="1"/>
    <x v="1"/>
    <x v="5"/>
    <n v="2015"/>
    <x v="8"/>
    <x v="8"/>
    <x v="2"/>
    <s v="BOTH"/>
    <s v="Income Statement"/>
    <x v="3"/>
    <s v="22000 · AMEX (LLC)"/>
    <m/>
    <m/>
  </r>
  <r>
    <s v="05/08/2015"/>
    <s v="OFFICE DEPOT 000111 SAN ANTONIO TX"/>
    <n v="80.41"/>
    <m/>
    <n v="80.41"/>
    <s v="Debit"/>
    <x v="1"/>
    <x v="1"/>
    <x v="5"/>
    <n v="2015"/>
    <x v="26"/>
    <x v="66"/>
    <x v="7"/>
    <s v="BOTH"/>
    <s v="Income Statement"/>
    <x v="3"/>
    <s v="22000 · AMEX (LLC)"/>
    <m/>
    <m/>
  </r>
  <r>
    <s v="05/08/2015"/>
    <s v="PETS BARN 6500000073SAN ANTONIO TX"/>
    <n v="61.69"/>
    <m/>
    <n v="61.69"/>
    <s v="Debit"/>
    <x v="1"/>
    <x v="1"/>
    <x v="5"/>
    <n v="2015"/>
    <x v="17"/>
    <x v="20"/>
    <x v="10"/>
    <s v="BOTH"/>
    <s v="Income Statement"/>
    <x v="3"/>
    <s v="22000 · AMEX (LLC)"/>
    <m/>
    <m/>
  </r>
  <r>
    <s v="05/08/2015"/>
    <s v="SPOTIFY USA 620715848011 SE"/>
    <n v="9.99"/>
    <m/>
    <n v="9.99"/>
    <s v="Debit"/>
    <x v="1"/>
    <x v="1"/>
    <x v="5"/>
    <n v="2015"/>
    <x v="10"/>
    <x v="10"/>
    <x v="7"/>
    <s v="BOTH"/>
    <s v="Income Statement"/>
    <x v="3"/>
    <s v="22000 · AMEX (LLC)"/>
    <m/>
    <m/>
  </r>
  <r>
    <s v="05/08/2015"/>
    <s v="ULINE SHIP SUPPLIES SHIPPING SUP"/>
    <n v="698.65"/>
    <m/>
    <n v="698.65"/>
    <s v="Debit"/>
    <x v="1"/>
    <x v="1"/>
    <x v="5"/>
    <n v="2015"/>
    <x v="21"/>
    <x v="30"/>
    <x v="2"/>
    <s v="BOTH"/>
    <s v="Income Statement"/>
    <x v="3"/>
    <s v="22000 · AMEX (LLC)"/>
    <m/>
    <m/>
  </r>
  <r>
    <s v="05/08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09/2015"/>
    <s v="5% OPEN Savings at FedEx"/>
    <n v="-12.96"/>
    <m/>
    <n v="-12.96"/>
    <s v="Credit"/>
    <x v="1"/>
    <x v="1"/>
    <x v="5"/>
    <n v="2015"/>
    <x v="8"/>
    <x v="8"/>
    <x v="2"/>
    <s v="BOTH"/>
    <s v="Income Statement"/>
    <x v="3"/>
    <s v="22000 · AMEX (LLC)"/>
    <m/>
    <m/>
  </r>
  <r>
    <s v="05/09/2015"/>
    <s v="5% OPEN Savings at FedEx"/>
    <n v="-3.6"/>
    <m/>
    <n v="-3.6"/>
    <s v="Credit"/>
    <x v="1"/>
    <x v="1"/>
    <x v="5"/>
    <n v="2015"/>
    <x v="8"/>
    <x v="8"/>
    <x v="2"/>
    <s v="BOTH"/>
    <s v="Income Statement"/>
    <x v="3"/>
    <s v="22000 · AMEX (LLC)"/>
    <m/>
    <m/>
  </r>
  <r>
    <s v="05/09/2015"/>
    <s v="AUTO 800-841-3000 DC"/>
    <n v="134.44"/>
    <m/>
    <n v="134.44"/>
    <s v="Debit"/>
    <x v="1"/>
    <x v="1"/>
    <x v="5"/>
    <n v="2015"/>
    <x v="10"/>
    <x v="10"/>
    <x v="7"/>
    <s v="BOTH"/>
    <s v="Income Statement"/>
    <x v="3"/>
    <s v="22000 · AMEX (LLC)"/>
    <m/>
    <m/>
  </r>
  <r>
    <s v="05/09/2015"/>
    <s v="BAKERY LORRAINE San Antonio TX"/>
    <n v="22.01"/>
    <m/>
    <n v="22.01"/>
    <s v="Debit"/>
    <x v="1"/>
    <x v="1"/>
    <x v="5"/>
    <n v="2015"/>
    <x v="10"/>
    <x v="10"/>
    <x v="7"/>
    <s v="BOTH"/>
    <s v="Income Statement"/>
    <x v="3"/>
    <s v="22000 · AMEX (LLC)"/>
    <m/>
    <m/>
  </r>
  <r>
    <s v="05/09/2015"/>
    <s v="FEDEX INV 493316248 1-800-622-1147"/>
    <n v="49.57"/>
    <m/>
    <n v="49.57"/>
    <s v="Debit"/>
    <x v="1"/>
    <x v="1"/>
    <x v="5"/>
    <n v="2015"/>
    <x v="8"/>
    <x v="8"/>
    <x v="2"/>
    <s v="BOTH"/>
    <s v="Income Statement"/>
    <x v="3"/>
    <s v="22000 · AMEX (LLC)"/>
    <m/>
    <m/>
  </r>
  <r>
    <s v="05/09/2015"/>
    <s v="FEDEX INV 647719700 1-800-622-1147"/>
    <n v="55.93"/>
    <m/>
    <n v="55.93"/>
    <s v="Debit"/>
    <x v="1"/>
    <x v="1"/>
    <x v="5"/>
    <n v="2015"/>
    <x v="8"/>
    <x v="8"/>
    <x v="2"/>
    <s v="BOTH"/>
    <s v="Income Statement"/>
    <x v="3"/>
    <s v="22000 · AMEX (LLC)"/>
    <m/>
    <m/>
  </r>
  <r>
    <s v="05/09/2015"/>
    <s v="THE UPS STORE #0561 NEW YORK NY"/>
    <n v="4.1500000000000004"/>
    <m/>
    <n v="4.1500000000000004"/>
    <s v="Debit"/>
    <x v="1"/>
    <x v="1"/>
    <x v="5"/>
    <n v="2015"/>
    <x v="8"/>
    <x v="15"/>
    <x v="2"/>
    <s v="BOTH"/>
    <s v="Income Statement"/>
    <x v="3"/>
    <s v="22000 · AMEX (LLC)"/>
    <m/>
    <m/>
  </r>
  <r>
    <s v="05/09/2015"/>
    <s v="TIME WARNER CABLE 888-TWCABLE TX"/>
    <n v="208.3"/>
    <m/>
    <n v="208.3"/>
    <s v="Debit"/>
    <x v="1"/>
    <x v="1"/>
    <x v="5"/>
    <n v="2015"/>
    <x v="19"/>
    <x v="28"/>
    <x v="7"/>
    <s v="BOTH"/>
    <s v="Income Statement"/>
    <x v="3"/>
    <s v="22000 · AMEX (LLC)"/>
    <m/>
    <m/>
  </r>
  <r>
    <s v="05/10/2015"/>
    <s v="5% OPEN Savings at FedEx"/>
    <n v="-5.53"/>
    <m/>
    <n v="-5.53"/>
    <s v="Credit"/>
    <x v="1"/>
    <x v="1"/>
    <x v="5"/>
    <n v="2015"/>
    <x v="8"/>
    <x v="8"/>
    <x v="2"/>
    <s v="BOTH"/>
    <s v="Income Statement"/>
    <x v="3"/>
    <s v="22000 · AMEX (LLC)"/>
    <m/>
    <m/>
  </r>
  <r>
    <s v="05/10/2015"/>
    <s v="CORNER STORE 1011 00SAN ANTONIO TX"/>
    <n v="22.88"/>
    <m/>
    <n v="22.88"/>
    <s v="Debit"/>
    <x v="1"/>
    <x v="1"/>
    <x v="5"/>
    <n v="2015"/>
    <x v="10"/>
    <x v="10"/>
    <x v="7"/>
    <s v="BOTH"/>
    <s v="Income Statement"/>
    <x v="3"/>
    <s v="22000 · AMEX (LLC)"/>
    <m/>
    <m/>
  </r>
  <r>
    <s v="05/10/2015"/>
    <s v="CRICKET WIRELESS 855-246-2461 FL"/>
    <n v="70"/>
    <m/>
    <n v="70"/>
    <s v="Debit"/>
    <x v="1"/>
    <x v="1"/>
    <x v="5"/>
    <n v="2015"/>
    <x v="16"/>
    <x v="67"/>
    <x v="7"/>
    <s v="BOTH"/>
    <s v="Income Statement"/>
    <x v="3"/>
    <s v="22000 · AMEX (LLC)"/>
    <m/>
    <m/>
  </r>
  <r>
    <s v="05/10/2015"/>
    <s v="EXPERIAN *CREDITR866-506-7894 CA"/>
    <n v="32.61"/>
    <m/>
    <n v="32.61"/>
    <s v="Debit"/>
    <x v="1"/>
    <x v="1"/>
    <x v="5"/>
    <n v="2015"/>
    <x v="22"/>
    <x v="32"/>
    <x v="2"/>
    <s v="BOTH"/>
    <s v="Income Statement"/>
    <x v="3"/>
    <s v="22000 · AMEX (LLC)"/>
    <m/>
    <m/>
  </r>
  <r>
    <s v="05/10/2015"/>
    <s v="MOJO SELLING SOLUTIOLITTLETON NH"/>
    <n v="198"/>
    <m/>
    <n v="198"/>
    <s v="Debit"/>
    <x v="1"/>
    <x v="1"/>
    <x v="5"/>
    <n v="2015"/>
    <x v="9"/>
    <x v="9"/>
    <x v="2"/>
    <s v="BOTH"/>
    <s v="Balance Sheet"/>
    <x v="4"/>
    <s v="22000 · AMEX (LLC)"/>
    <m/>
    <m/>
  </r>
  <r>
    <s v="05/11/2015"/>
    <s v="5% OPEN Savings at FedEx"/>
    <n v="-2.8"/>
    <m/>
    <n v="-2.8"/>
    <s v="Credit"/>
    <x v="1"/>
    <x v="1"/>
    <x v="5"/>
    <n v="2015"/>
    <x v="8"/>
    <x v="8"/>
    <x v="2"/>
    <s v="BOTH"/>
    <s v="Income Statement"/>
    <x v="3"/>
    <s v="22000 · AMEX (LLC)"/>
    <m/>
    <m/>
  </r>
  <r>
    <s v="05/11/2015"/>
    <s v="5% OPEN Savings at FedEx"/>
    <n v="-2.48"/>
    <m/>
    <n v="-2.48"/>
    <s v="Credit"/>
    <x v="1"/>
    <x v="1"/>
    <x v="5"/>
    <n v="2015"/>
    <x v="8"/>
    <x v="8"/>
    <x v="2"/>
    <s v="BOTH"/>
    <s v="Income Statement"/>
    <x v="3"/>
    <s v="22000 · AMEX (LLC)"/>
    <m/>
    <m/>
  </r>
  <r>
    <s v="05/11/2015"/>
    <s v="EBAY PAYPAL GIVING FWASHINGTON DC"/>
    <n v="6.21"/>
    <m/>
    <n v="6.21"/>
    <s v="Debit"/>
    <x v="1"/>
    <x v="1"/>
    <x v="5"/>
    <n v="2015"/>
    <x v="30"/>
    <x v="48"/>
    <x v="2"/>
    <s v="BOTH"/>
    <s v="Income Statement"/>
    <x v="3"/>
    <s v="22000 · AMEX (LLC)"/>
    <m/>
    <m/>
  </r>
  <r>
    <s v="05/11/2015"/>
    <s v="EXPERIAN *CREDITR866-506-7894 CA"/>
    <n v="32.61"/>
    <m/>
    <n v="32.61"/>
    <s v="Debit"/>
    <x v="1"/>
    <x v="1"/>
    <x v="5"/>
    <n v="2015"/>
    <x v="22"/>
    <x v="32"/>
    <x v="2"/>
    <s v="BOTH"/>
    <s v="Income Statement"/>
    <x v="3"/>
    <s v="22000 · AMEX (LLC)"/>
    <m/>
    <m/>
  </r>
  <r>
    <s v="05/11/2015"/>
    <s v="EXXONMOBIL 9749 BROOKLYN NY"/>
    <n v="70.11"/>
    <m/>
    <n v="70.11"/>
    <s v="Debit"/>
    <x v="1"/>
    <x v="1"/>
    <x v="5"/>
    <n v="2015"/>
    <x v="9"/>
    <x v="9"/>
    <x v="2"/>
    <s v="BOTH"/>
    <s v="Balance Sheet"/>
    <x v="4"/>
    <s v="22000 · AMEX (LLC)"/>
    <m/>
    <m/>
  </r>
  <r>
    <s v="05/11/2015"/>
    <s v="FEDEX INV 493561979 1-800-622-1147"/>
    <n v="11.3"/>
    <m/>
    <n v="11.3"/>
    <s v="Debit"/>
    <x v="1"/>
    <x v="1"/>
    <x v="5"/>
    <n v="2015"/>
    <x v="8"/>
    <x v="8"/>
    <x v="2"/>
    <s v="BOTH"/>
    <s v="Income Statement"/>
    <x v="3"/>
    <s v="22000 · AMEX (LLC)"/>
    <m/>
    <m/>
  </r>
  <r>
    <s v="05/11/2015"/>
    <s v="FEDEX INV 493569140 1-800-622-1147"/>
    <n v="596.62"/>
    <m/>
    <n v="596.62"/>
    <s v="Debit"/>
    <x v="1"/>
    <x v="1"/>
    <x v="5"/>
    <n v="2015"/>
    <x v="8"/>
    <x v="8"/>
    <x v="2"/>
    <s v="BOTH"/>
    <s v="Income Statement"/>
    <x v="3"/>
    <s v="22000 · AMEX (LLC)"/>
    <m/>
    <m/>
  </r>
  <r>
    <s v="05/11/2015"/>
    <s v="SQUARESPACE INC. 6465803456 NY"/>
    <n v="20"/>
    <m/>
    <n v="20"/>
    <s v="Debit"/>
    <x v="1"/>
    <x v="1"/>
    <x v="5"/>
    <n v="2015"/>
    <x v="10"/>
    <x v="10"/>
    <x v="7"/>
    <s v="BOTH"/>
    <s v="Income Statement"/>
    <x v="3"/>
    <s v="22000 · AMEX (LLC)"/>
    <m/>
    <m/>
  </r>
  <r>
    <s v="05/11/2015"/>
    <s v="TRUESHIP 0211 SCOTTSDALE AZ"/>
    <n v="39.85"/>
    <m/>
    <n v="39.85"/>
    <s v="Debit"/>
    <x v="1"/>
    <x v="1"/>
    <x v="5"/>
    <n v="2015"/>
    <x v="14"/>
    <x v="33"/>
    <x v="2"/>
    <s v="BOTH"/>
    <s v="Income Statement"/>
    <x v="3"/>
    <s v="22000 · AMEX (LLC)"/>
    <m/>
    <m/>
  </r>
  <r>
    <s v="05/11/2015"/>
    <s v="USPS POSTAGE STAMPS.WASHINGTON DC"/>
    <n v="100"/>
    <m/>
    <n v="100"/>
    <s v="Debit"/>
    <x v="1"/>
    <x v="1"/>
    <x v="5"/>
    <n v="2015"/>
    <x v="8"/>
    <x v="17"/>
    <x v="2"/>
    <s v="BOTH"/>
    <s v="Income Statement"/>
    <x v="3"/>
    <s v="22000 · AMEX (LLC)"/>
    <m/>
    <m/>
  </r>
  <r>
    <s v="05/11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12/2015"/>
    <s v="DROPCAM.COM 27300024SAN FRANCISCO CA"/>
    <n v="9.9499999999999993"/>
    <m/>
    <n v="9.9499999999999993"/>
    <s v="Debit"/>
    <x v="1"/>
    <x v="1"/>
    <x v="5"/>
    <n v="2015"/>
    <x v="23"/>
    <x v="34"/>
    <x v="11"/>
    <s v="BOTH"/>
    <s v="Income Statement"/>
    <x v="3"/>
    <s v="22000 · AMEX (LLC)"/>
    <m/>
    <m/>
  </r>
  <r>
    <s v="05/12/2015"/>
    <s v="FEDEX INV 493666282 1-800-622-1147"/>
    <n v="32.9"/>
    <m/>
    <n v="32.9"/>
    <s v="Debit"/>
    <x v="1"/>
    <x v="1"/>
    <x v="5"/>
    <n v="2015"/>
    <x v="8"/>
    <x v="8"/>
    <x v="2"/>
    <s v="BOTH"/>
    <s v="Income Statement"/>
    <x v="3"/>
    <s v="22000 · AMEX (LLC)"/>
    <m/>
    <m/>
  </r>
  <r>
    <s v="05/12/2015"/>
    <s v="FEDEX INV 647782445 1-800-622-1147"/>
    <n v="59.26"/>
    <m/>
    <n v="59.26"/>
    <s v="Debit"/>
    <x v="1"/>
    <x v="1"/>
    <x v="5"/>
    <n v="2015"/>
    <x v="8"/>
    <x v="8"/>
    <x v="2"/>
    <s v="BOTH"/>
    <s v="Income Statement"/>
    <x v="3"/>
    <s v="22000 · AMEX (LLC)"/>
    <m/>
    <m/>
  </r>
  <r>
    <s v="05/12/2015"/>
    <s v="INDIA STORE 210-681-3100"/>
    <n v="28.05"/>
    <m/>
    <n v="28.05"/>
    <s v="Debit"/>
    <x v="1"/>
    <x v="1"/>
    <x v="5"/>
    <n v="2015"/>
    <x v="10"/>
    <x v="10"/>
    <x v="7"/>
    <s v="BOTH"/>
    <s v="Income Statement"/>
    <x v="3"/>
    <s v="22000 · AMEX (LLC)"/>
    <m/>
    <m/>
  </r>
  <r>
    <s v="05/13/2015"/>
    <s v="5% OPEN Savings at FedEx"/>
    <n v="-29.83"/>
    <m/>
    <n v="-29.83"/>
    <s v="Credit"/>
    <x v="1"/>
    <x v="1"/>
    <x v="5"/>
    <n v="2015"/>
    <x v="8"/>
    <x v="8"/>
    <x v="2"/>
    <s v="BOTH"/>
    <s v="Income Statement"/>
    <x v="3"/>
    <s v="22000 · AMEX (LLC)"/>
    <m/>
    <m/>
  </r>
  <r>
    <s v="05/13/2015"/>
    <s v="FEDEX INV 647839996 1-800-622-1147"/>
    <n v="29.63"/>
    <m/>
    <n v="29.63"/>
    <s v="Debit"/>
    <x v="1"/>
    <x v="1"/>
    <x v="5"/>
    <n v="2015"/>
    <x v="8"/>
    <x v="8"/>
    <x v="2"/>
    <s v="BOTH"/>
    <s v="Income Statement"/>
    <x v="3"/>
    <s v="22000 · AMEX (LLC)"/>
    <m/>
    <m/>
  </r>
  <r>
    <s v="05/14/2015"/>
    <s v="5% OPEN Savings at FedEx"/>
    <n v="-2.96"/>
    <m/>
    <n v="-2.96"/>
    <s v="Credit"/>
    <x v="1"/>
    <x v="1"/>
    <x v="5"/>
    <n v="2015"/>
    <x v="8"/>
    <x v="8"/>
    <x v="2"/>
    <s v="BOTH"/>
    <s v="Income Statement"/>
    <x v="3"/>
    <s v="22000 · AMEX (LLC)"/>
    <m/>
    <m/>
  </r>
  <r>
    <s v="05/14/2015"/>
    <s v="5% OPEN Savings at FedEx"/>
    <n v="-1.65"/>
    <m/>
    <n v="-1.65"/>
    <s v="Credit"/>
    <x v="1"/>
    <x v="1"/>
    <x v="5"/>
    <n v="2015"/>
    <x v="8"/>
    <x v="8"/>
    <x v="2"/>
    <s v="BOTH"/>
    <s v="Income Statement"/>
    <x v="3"/>
    <s v="22000 · AMEX (LLC)"/>
    <m/>
    <m/>
  </r>
  <r>
    <s v="05/14/2015"/>
    <s v="CORNER STORE 2289 00SAN ANTONIO TX"/>
    <n v="24.52"/>
    <m/>
    <n v="24.52"/>
    <s v="Debit"/>
    <x v="1"/>
    <x v="1"/>
    <x v="5"/>
    <n v="2015"/>
    <x v="10"/>
    <x v="10"/>
    <x v="7"/>
    <s v="BOTH"/>
    <s v="Income Statement"/>
    <x v="3"/>
    <s v="22000 · AMEX (LLC)"/>
    <m/>
    <m/>
  </r>
  <r>
    <s v="05/14/2015"/>
    <s v="FEDEX INV 493762113 1-800-622-1147"/>
    <n v="30.51"/>
    <m/>
    <n v="30.51"/>
    <s v="Debit"/>
    <x v="1"/>
    <x v="1"/>
    <x v="5"/>
    <n v="2015"/>
    <x v="8"/>
    <x v="8"/>
    <x v="2"/>
    <s v="BOTH"/>
    <s v="Income Statement"/>
    <x v="3"/>
    <s v="22000 · AMEX (LLC)"/>
    <m/>
    <m/>
  </r>
  <r>
    <s v="05/14/2015"/>
    <s v="FEDEX INV 647885898 1-800-622-1147"/>
    <n v="88.72"/>
    <m/>
    <n v="88.72"/>
    <s v="Debit"/>
    <x v="1"/>
    <x v="1"/>
    <x v="5"/>
    <n v="2015"/>
    <x v="8"/>
    <x v="8"/>
    <x v="2"/>
    <s v="BOTH"/>
    <s v="Income Statement"/>
    <x v="3"/>
    <s v="22000 · AMEX (LLC)"/>
    <m/>
    <m/>
  </r>
  <r>
    <s v="05/14/2015"/>
    <s v="TARGET BALCONES HEIGBALCONES HEIGHTS TX"/>
    <n v="49.75"/>
    <m/>
    <n v="49.75"/>
    <s v="Debit"/>
    <x v="1"/>
    <x v="1"/>
    <x v="5"/>
    <n v="2015"/>
    <x v="10"/>
    <x v="10"/>
    <x v="7"/>
    <s v="BOTH"/>
    <s v="Income Statement"/>
    <x v="3"/>
    <s v="22000 · AMEX (LLC)"/>
    <m/>
    <m/>
  </r>
  <r>
    <s v="05/14/2015"/>
    <s v="THE HOME DEPOT 581 SAN ANTONIO TX"/>
    <n v="70.91"/>
    <m/>
    <n v="70.91"/>
    <s v="Debit"/>
    <x v="1"/>
    <x v="1"/>
    <x v="5"/>
    <n v="2015"/>
    <x v="10"/>
    <x v="10"/>
    <x v="7"/>
    <s v="BOTH"/>
    <s v="Income Statement"/>
    <x v="3"/>
    <s v="22000 · AMEX (LLC)"/>
    <m/>
    <m/>
  </r>
  <r>
    <s v="05/14/2015"/>
    <s v="UPS* 0000001086A4195SHIPPING"/>
    <n v="11.63"/>
    <m/>
    <n v="11.63"/>
    <s v="Debit"/>
    <x v="1"/>
    <x v="1"/>
    <x v="5"/>
    <n v="2015"/>
    <x v="8"/>
    <x v="15"/>
    <x v="2"/>
    <s v="BOTH"/>
    <s v="Income Statement"/>
    <x v="3"/>
    <s v="22000 · AMEX (LLC)"/>
    <m/>
    <m/>
  </r>
  <r>
    <s v="05/14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15/2015"/>
    <s v="5% OPEN Savings at FedEx"/>
    <n v="-1.31"/>
    <m/>
    <n v="-1.31"/>
    <s v="Credit"/>
    <x v="1"/>
    <x v="1"/>
    <x v="5"/>
    <n v="2015"/>
    <x v="8"/>
    <x v="8"/>
    <x v="2"/>
    <s v="BOTH"/>
    <s v="Income Statement"/>
    <x v="3"/>
    <s v="22000 · AMEX (LLC)"/>
    <m/>
    <m/>
  </r>
  <r>
    <s v="05/15/2015"/>
    <s v="EXPERIAN *CREDITR866-506-7894 CA"/>
    <n v="31.82"/>
    <m/>
    <n v="31.82"/>
    <s v="Debit"/>
    <x v="1"/>
    <x v="1"/>
    <x v="5"/>
    <n v="2015"/>
    <x v="22"/>
    <x v="32"/>
    <x v="2"/>
    <s v="BOTH"/>
    <s v="Income Statement"/>
    <x v="3"/>
    <s v="22000 · AMEX (LLC)"/>
    <m/>
    <m/>
  </r>
  <r>
    <s v="05/15/2015"/>
    <s v="KRAV MAGA 8829000992BALCONES HEIGH TX"/>
    <n v="73"/>
    <m/>
    <n v="73"/>
    <s v="Debit"/>
    <x v="1"/>
    <x v="1"/>
    <x v="5"/>
    <n v="2015"/>
    <x v="12"/>
    <x v="37"/>
    <x v="7"/>
    <s v="BOTH"/>
    <s v="Income Statement"/>
    <x v="3"/>
    <s v="22000 · AMEX (LLC)"/>
    <m/>
    <m/>
  </r>
  <r>
    <s v="05/15/2015"/>
    <s v="ONLINE PAYMENT - THANK YOU"/>
    <n v="-3000"/>
    <m/>
    <n v="-3000"/>
    <s v="Payments"/>
    <x v="1"/>
    <x v="1"/>
    <x v="5"/>
    <n v="2015"/>
    <x v="28"/>
    <x v="46"/>
    <x v="2"/>
    <s v="LLC"/>
    <s v="Balance Sheet"/>
    <x v="5"/>
    <s v="22000 · AMEX (LLC)"/>
    <m/>
    <m/>
  </r>
  <r>
    <s v="05/15/2015"/>
    <s v="ULINE SHIP SUPPLIES SHIPPING SUP"/>
    <n v="663.86"/>
    <m/>
    <n v="663.86"/>
    <s v="Debit"/>
    <x v="1"/>
    <x v="1"/>
    <x v="5"/>
    <n v="2015"/>
    <x v="21"/>
    <x v="30"/>
    <x v="2"/>
    <s v="BOTH"/>
    <s v="Income Statement"/>
    <x v="3"/>
    <s v="22000 · AMEX (LLC)"/>
    <m/>
    <m/>
  </r>
  <r>
    <s v="05/15/2015"/>
    <s v="VZW APO VZWRLSS*APOCC"/>
    <n v="211.59"/>
    <m/>
    <n v="211.59"/>
    <s v="Debit"/>
    <x v="1"/>
    <x v="1"/>
    <x v="5"/>
    <n v="2015"/>
    <x v="16"/>
    <x v="38"/>
    <x v="8"/>
    <s v="BOTH"/>
    <s v="Income Statement"/>
    <x v="3"/>
    <s v="22000 · AMEX (LLC)"/>
    <m/>
    <m/>
  </r>
  <r>
    <s v="05/16/2015"/>
    <s v="AT&amp;T DATA 190 ALPHARETTA GA"/>
    <n v="14.99"/>
    <m/>
    <n v="14.99"/>
    <s v="Debit"/>
    <x v="1"/>
    <x v="1"/>
    <x v="5"/>
    <n v="2015"/>
    <x v="16"/>
    <x v="19"/>
    <x v="8"/>
    <s v="BOTH"/>
    <s v="Income Statement"/>
    <x v="3"/>
    <s v="22000 · AMEX (LLC)"/>
    <m/>
    <m/>
  </r>
  <r>
    <s v="05/16/2015"/>
    <s v="FEDEX INV 647988983 1-800-622-1147"/>
    <n v="59.26"/>
    <m/>
    <n v="59.26"/>
    <s v="Debit"/>
    <x v="1"/>
    <x v="1"/>
    <x v="5"/>
    <n v="2015"/>
    <x v="8"/>
    <x v="8"/>
    <x v="2"/>
    <s v="BOTH"/>
    <s v="Income Statement"/>
    <x v="3"/>
    <s v="22000 · AMEX (LLC)"/>
    <m/>
    <m/>
  </r>
  <r>
    <s v="05/17/2015"/>
    <s v="DOMINO'S 6705 000006SAN ANTONIO TX"/>
    <n v="22.18"/>
    <m/>
    <n v="22.18"/>
    <s v="Debit"/>
    <x v="1"/>
    <x v="1"/>
    <x v="5"/>
    <n v="2015"/>
    <x v="10"/>
    <x v="10"/>
    <x v="7"/>
    <s v="BOTH"/>
    <s v="Income Statement"/>
    <x v="3"/>
    <s v="22000 · AMEX (LLC)"/>
    <m/>
    <m/>
  </r>
  <r>
    <s v="05/17/2015"/>
    <s v="PET INSURANCE 800-USAPETS CA"/>
    <n v="40.340000000000003"/>
    <m/>
    <n v="40.340000000000003"/>
    <s v="Debit"/>
    <x v="1"/>
    <x v="1"/>
    <x v="5"/>
    <n v="2015"/>
    <x v="9"/>
    <x v="9"/>
    <x v="2"/>
    <s v="BOTH"/>
    <s v="Balance Sheet"/>
    <x v="4"/>
    <s v="22000 · AMEX (LLC)"/>
    <m/>
    <m/>
  </r>
  <r>
    <s v="05/17/2015"/>
    <s v="VOLUSION INC 8788105AUSTIN TX"/>
    <n v="66.28"/>
    <m/>
    <n v="66.28"/>
    <s v="Debit"/>
    <x v="1"/>
    <x v="1"/>
    <x v="5"/>
    <n v="2015"/>
    <x v="13"/>
    <x v="39"/>
    <x v="2"/>
    <s v="BOTH"/>
    <s v="Income Statement"/>
    <x v="3"/>
    <s v="22000 · AMEX (LLC)"/>
    <m/>
    <m/>
  </r>
  <r>
    <s v="05/17/2015"/>
    <s v="ZOHO CORPORATION ZOHPLEASANTON CA"/>
    <n v="125"/>
    <m/>
    <n v="125"/>
    <s v="Debit"/>
    <x v="1"/>
    <x v="1"/>
    <x v="5"/>
    <n v="2015"/>
    <x v="14"/>
    <x v="24"/>
    <x v="2"/>
    <s v="BOTH"/>
    <s v="Income Statement"/>
    <x v="3"/>
    <s v="22000 · AMEX (LLC)"/>
    <m/>
    <m/>
  </r>
  <r>
    <s v="05/18/2015"/>
    <s v="BAY &amp; BATH MARKET 00BROOKLYN NY"/>
    <n v="75"/>
    <m/>
    <n v="75"/>
    <s v="Debit"/>
    <x v="1"/>
    <x v="1"/>
    <x v="5"/>
    <n v="2015"/>
    <x v="9"/>
    <x v="9"/>
    <x v="2"/>
    <s v="BOTH"/>
    <s v="Balance Sheet"/>
    <x v="4"/>
    <s v="22000 · AMEX (LLC)"/>
    <m/>
    <m/>
  </r>
  <r>
    <s v="05/18/2015"/>
    <s v="CORNER STORE 1011 00SAN ANTONIO TX"/>
    <n v="14.56"/>
    <m/>
    <n v="14.56"/>
    <s v="Debit"/>
    <x v="1"/>
    <x v="1"/>
    <x v="5"/>
    <n v="2015"/>
    <x v="10"/>
    <x v="10"/>
    <x v="7"/>
    <s v="BOTH"/>
    <s v="Income Statement"/>
    <x v="3"/>
    <s v="22000 · AMEX (LLC)"/>
    <m/>
    <m/>
  </r>
  <r>
    <s v="05/18/2015"/>
    <s v="EXXONMOBIL 9749 BROOKLYN NY"/>
    <n v="13"/>
    <m/>
    <n v="13"/>
    <s v="Debit"/>
    <x v="1"/>
    <x v="1"/>
    <x v="5"/>
    <n v="2015"/>
    <x v="9"/>
    <x v="9"/>
    <x v="2"/>
    <s v="BOTH"/>
    <s v="Balance Sheet"/>
    <x v="4"/>
    <s v="22000 · AMEX (LLC)"/>
    <m/>
    <m/>
  </r>
  <r>
    <s v="05/18/2015"/>
    <s v="FEDEX INV 494218229 1-800-622-1147"/>
    <n v="11.3"/>
    <m/>
    <n v="11.3"/>
    <s v="Debit"/>
    <x v="1"/>
    <x v="1"/>
    <x v="5"/>
    <n v="2015"/>
    <x v="8"/>
    <x v="8"/>
    <x v="2"/>
    <s v="BOTH"/>
    <s v="Income Statement"/>
    <x v="3"/>
    <s v="22000 · AMEX (LLC)"/>
    <m/>
    <m/>
  </r>
  <r>
    <s v="05/18/2015"/>
    <s v="FEDEX INV 494225083 1-800-622-1147"/>
    <n v="338.41"/>
    <m/>
    <n v="338.41"/>
    <s v="Debit"/>
    <x v="1"/>
    <x v="1"/>
    <x v="5"/>
    <n v="2015"/>
    <x v="8"/>
    <x v="8"/>
    <x v="2"/>
    <s v="BOTH"/>
    <s v="Income Statement"/>
    <x v="3"/>
    <s v="22000 · AMEX (LLC)"/>
    <m/>
    <m/>
  </r>
  <r>
    <s v="05/18/2015"/>
    <s v="MUNICIPAL COURT - INSAN ANTONIO TX"/>
    <n v="39"/>
    <m/>
    <n v="39"/>
    <s v="Debit"/>
    <x v="1"/>
    <x v="1"/>
    <x v="5"/>
    <n v="2015"/>
    <x v="17"/>
    <x v="20"/>
    <x v="10"/>
    <s v="BOTH"/>
    <s v="Income Statement"/>
    <x v="3"/>
    <s v="22000 · AMEX (LLC)"/>
    <m/>
    <m/>
  </r>
  <r>
    <s v="05/18/2015"/>
    <s v="NETFLIX.COM NETFLIX.COM CA"/>
    <n v="7.99"/>
    <m/>
    <n v="7.99"/>
    <s v="Debit"/>
    <x v="1"/>
    <x v="1"/>
    <x v="5"/>
    <n v="2015"/>
    <x v="10"/>
    <x v="10"/>
    <x v="7"/>
    <s v="BOTH"/>
    <s v="Income Statement"/>
    <x v="3"/>
    <s v="22000 · AMEX (LLC)"/>
    <m/>
    <m/>
  </r>
  <r>
    <s v="05/18/2015"/>
    <s v="PRIMA SUPPLY 0690000LOUISVILLE KY"/>
    <n v="601.13"/>
    <m/>
    <n v="601.13"/>
    <s v="Debit"/>
    <x v="1"/>
    <x v="1"/>
    <x v="5"/>
    <n v="2015"/>
    <x v="10"/>
    <x v="10"/>
    <x v="7"/>
    <s v="BOTH"/>
    <s v="Income Statement"/>
    <x v="3"/>
    <s v="22000 · AMEX (LLC)"/>
    <m/>
    <m/>
  </r>
  <r>
    <s v="05/18/2015"/>
    <s v="SPOTIFY USA 629910206016 SE"/>
    <n v="10.8"/>
    <m/>
    <n v="10.8"/>
    <s v="Debit"/>
    <x v="1"/>
    <x v="1"/>
    <x v="5"/>
    <n v="2015"/>
    <x v="10"/>
    <x v="10"/>
    <x v="7"/>
    <s v="BOTH"/>
    <s v="Income Statement"/>
    <x v="3"/>
    <s v="22000 · AMEX (LLC)"/>
    <m/>
    <m/>
  </r>
  <r>
    <s v="05/18/2015"/>
    <s v="USPS POSTAGE STAMPS.WASHINGTON DC"/>
    <n v="100"/>
    <m/>
    <n v="100"/>
    <s v="Debit"/>
    <x v="1"/>
    <x v="1"/>
    <x v="5"/>
    <n v="2015"/>
    <x v="8"/>
    <x v="17"/>
    <x v="2"/>
    <s v="BOTH"/>
    <s v="Income Statement"/>
    <x v="3"/>
    <s v="22000 · AMEX (LLC)"/>
    <m/>
    <m/>
  </r>
  <r>
    <s v="05/19/2015"/>
    <s v="DOMINO'S 6705 000006SAN ANTONIO TX"/>
    <n v="19.47"/>
    <m/>
    <n v="19.47"/>
    <s v="Debit"/>
    <x v="1"/>
    <x v="1"/>
    <x v="5"/>
    <n v="2015"/>
    <x v="10"/>
    <x v="10"/>
    <x v="7"/>
    <s v="BOTH"/>
    <s v="Income Statement"/>
    <x v="3"/>
    <s v="22000 · AMEX (LLC)"/>
    <m/>
    <m/>
  </r>
  <r>
    <s v="05/19/2015"/>
    <s v="FEDEX INV 494315072 1-800-622-1147"/>
    <n v="48.97"/>
    <m/>
    <n v="48.97"/>
    <s v="Debit"/>
    <x v="1"/>
    <x v="1"/>
    <x v="5"/>
    <n v="2015"/>
    <x v="8"/>
    <x v="8"/>
    <x v="2"/>
    <s v="BOTH"/>
    <s v="Income Statement"/>
    <x v="3"/>
    <s v="22000 · AMEX (LLC)"/>
    <m/>
    <m/>
  </r>
  <r>
    <s v="05/19/2015"/>
    <s v="FEDEX INV 648053059 1-800-622-1147"/>
    <n v="242.31"/>
    <m/>
    <n v="242.31"/>
    <s v="Debit"/>
    <x v="1"/>
    <x v="1"/>
    <x v="5"/>
    <n v="2015"/>
    <x v="8"/>
    <x v="8"/>
    <x v="2"/>
    <s v="BOTH"/>
    <s v="Income Statement"/>
    <x v="3"/>
    <s v="22000 · AMEX (LLC)"/>
    <m/>
    <m/>
  </r>
  <r>
    <s v="05/19/2015"/>
    <s v="FEDEXOFFICE 001837891-888-889-7121"/>
    <n v="2.58"/>
    <m/>
    <n v="2.58"/>
    <s v="Debit"/>
    <x v="1"/>
    <x v="1"/>
    <x v="5"/>
    <n v="2015"/>
    <x v="8"/>
    <x v="8"/>
    <x v="2"/>
    <s v="BOTH"/>
    <s v="Income Statement"/>
    <x v="3"/>
    <s v="22000 · AMEX (LLC)"/>
    <m/>
    <m/>
  </r>
  <r>
    <s v="05/19/2015"/>
    <s v="POLAND SPRING WATER STAMFORD CT"/>
    <n v="65.3"/>
    <m/>
    <n v="65.3"/>
    <s v="Debit"/>
    <x v="1"/>
    <x v="1"/>
    <x v="5"/>
    <n v="2015"/>
    <x v="9"/>
    <x v="9"/>
    <x v="2"/>
    <s v="BOTH"/>
    <s v="Balance Sheet"/>
    <x v="4"/>
    <s v="22000 · AMEX (LLC)"/>
    <m/>
    <m/>
  </r>
  <r>
    <s v="05/19/2015"/>
    <s v="PRESS COFFEE San Antonio TX"/>
    <n v="7.91"/>
    <m/>
    <n v="7.91"/>
    <s v="Debit"/>
    <x v="1"/>
    <x v="1"/>
    <x v="5"/>
    <n v="2015"/>
    <x v="10"/>
    <x v="10"/>
    <x v="7"/>
    <s v="BOTH"/>
    <s v="Income Statement"/>
    <x v="3"/>
    <s v="22000 · AMEX (LLC)"/>
    <m/>
    <m/>
  </r>
  <r>
    <s v="05/19/2015"/>
    <s v="VERIZONWRLS*WALCCRVE8009220204"/>
    <n v="422.6"/>
    <m/>
    <n v="422.6"/>
    <s v="Debit"/>
    <x v="1"/>
    <x v="1"/>
    <x v="5"/>
    <n v="2015"/>
    <x v="16"/>
    <x v="38"/>
    <x v="7"/>
    <s v="BOTH"/>
    <s v="Income Statement"/>
    <x v="3"/>
    <s v="22000 · AMEX (LLC)"/>
    <m/>
    <m/>
  </r>
  <r>
    <s v="05/20/2015"/>
    <s v="CPA TEXAS TAX 542929AUSTIN TX"/>
    <n v="279.63"/>
    <m/>
    <n v="279.63"/>
    <s v="Debit"/>
    <x v="1"/>
    <x v="1"/>
    <x v="5"/>
    <n v="2015"/>
    <x v="34"/>
    <x v="53"/>
    <x v="7"/>
    <s v="BOTH"/>
    <s v="Income Statement"/>
    <x v="3"/>
    <s v="22000 · AMEX (LLC)"/>
    <m/>
    <m/>
  </r>
  <r>
    <s v="05/20/2015"/>
    <s v="CPA TEXAS TAX 542929AUSTIN TX"/>
    <n v="350.83"/>
    <m/>
    <n v="350.83"/>
    <s v="Debit"/>
    <x v="1"/>
    <x v="1"/>
    <x v="5"/>
    <n v="2015"/>
    <x v="34"/>
    <x v="53"/>
    <x v="7"/>
    <s v="BOTH"/>
    <s v="Income Statement"/>
    <x v="3"/>
    <s v="22000 · AMEX (LLC)"/>
    <m/>
    <m/>
  </r>
  <r>
    <s v="05/20/2015"/>
    <s v="ESPREE ANIMAL PRODUCGRAPEVINE TX"/>
    <n v="8"/>
    <m/>
    <n v="8"/>
    <s v="Debit"/>
    <x v="1"/>
    <x v="1"/>
    <x v="5"/>
    <n v="2015"/>
    <x v="18"/>
    <x v="65"/>
    <x v="2"/>
    <s v="BOTH"/>
    <s v="Balance Sheet"/>
    <x v="3"/>
    <s v="22000 · AMEX (LLC)"/>
    <m/>
    <m/>
  </r>
  <r>
    <s v="05/20/2015"/>
    <s v="GOOGLE *GOOGLE STORAGOOGLE.COM/CH CA"/>
    <n v="1.99"/>
    <m/>
    <n v="1.99"/>
    <s v="Debit"/>
    <x v="1"/>
    <x v="1"/>
    <x v="5"/>
    <n v="2015"/>
    <x v="13"/>
    <x v="23"/>
    <x v="2"/>
    <s v="BOTH"/>
    <s v="Income Statement"/>
    <x v="3"/>
    <s v="22000 · AMEX (LLC)"/>
    <m/>
    <m/>
  </r>
  <r>
    <s v="05/20/2015"/>
    <s v="MES*RINGCENTRAL, INCSAN MATEO CA"/>
    <n v="73.010000000000005"/>
    <m/>
    <n v="73.010000000000005"/>
    <s v="Debit"/>
    <x v="1"/>
    <x v="1"/>
    <x v="5"/>
    <n v="2015"/>
    <x v="25"/>
    <x v="40"/>
    <x v="12"/>
    <s v="BOTH"/>
    <s v="Income Statement"/>
    <x v="3"/>
    <s v="22000 · AMEX (LLC)"/>
    <m/>
    <m/>
  </r>
  <r>
    <s v="05/20/2015"/>
    <s v="THE WHOLISTIC PET 65BEDFORD NH"/>
    <n v="17.059999999999999"/>
    <m/>
    <n v="17.059999999999999"/>
    <s v="Debit"/>
    <x v="1"/>
    <x v="1"/>
    <x v="5"/>
    <n v="2015"/>
    <x v="18"/>
    <x v="60"/>
    <x v="2"/>
    <s v="BOTH"/>
    <s v="Balance Sheet"/>
    <x v="3"/>
    <s v="22000 · AMEX (LLC)"/>
    <m/>
    <m/>
  </r>
  <r>
    <s v="05/21/2015"/>
    <s v="4 TELL INC 00-080193STEVENSON WA"/>
    <n v="98"/>
    <m/>
    <n v="98"/>
    <s v="Debit"/>
    <x v="1"/>
    <x v="1"/>
    <x v="5"/>
    <n v="2015"/>
    <x v="13"/>
    <x v="26"/>
    <x v="2"/>
    <s v="BOTH"/>
    <s v="Income Statement"/>
    <x v="3"/>
    <s v="22000 · AMEX (LLC)"/>
    <m/>
    <m/>
  </r>
  <r>
    <s v="05/21/2015"/>
    <s v="ONLINE PAYMENT - THANK YOU"/>
    <n v="-2000"/>
    <m/>
    <n v="-2000"/>
    <s v="Payments"/>
    <x v="1"/>
    <x v="1"/>
    <x v="5"/>
    <n v="2015"/>
    <x v="28"/>
    <x v="46"/>
    <x v="2"/>
    <s v="LLC"/>
    <s v="Balance Sheet"/>
    <x v="5"/>
    <s v="22000 · AMEX (LLC)"/>
    <m/>
    <m/>
  </r>
  <r>
    <s v="05/21/2015"/>
    <s v="STAMPS.COM 855-608-2677 CA"/>
    <n v="48.03"/>
    <m/>
    <n v="48.03"/>
    <s v="Debit"/>
    <x v="1"/>
    <x v="1"/>
    <x v="5"/>
    <n v="2015"/>
    <x v="8"/>
    <x v="42"/>
    <x v="2"/>
    <s v="BOTH"/>
    <s v="Income Statement"/>
    <x v="3"/>
    <s v="22000 · AMEX (LLC)"/>
    <m/>
    <m/>
  </r>
  <r>
    <s v="05/21/2015"/>
    <s v="THE HOME DEPOT 581 SAN ANTONIO TX"/>
    <n v="7.29"/>
    <m/>
    <n v="7.29"/>
    <s v="Debit"/>
    <x v="1"/>
    <x v="1"/>
    <x v="5"/>
    <n v="2015"/>
    <x v="10"/>
    <x v="10"/>
    <x v="7"/>
    <s v="BOTH"/>
    <s v="Income Statement"/>
    <x v="3"/>
    <s v="22000 · AMEX (LLC)"/>
    <m/>
    <m/>
  </r>
  <r>
    <s v="05/21/2015"/>
    <s v="ULINE SHIP SUPPLIES SHIPPING SUP"/>
    <n v="369.74"/>
    <m/>
    <n v="369.74"/>
    <s v="Debit"/>
    <x v="1"/>
    <x v="1"/>
    <x v="5"/>
    <n v="2015"/>
    <x v="21"/>
    <x v="30"/>
    <x v="2"/>
    <s v="BOTH"/>
    <s v="Income Statement"/>
    <x v="3"/>
    <s v="22000 · AMEX (LLC)"/>
    <m/>
    <m/>
  </r>
  <r>
    <s v="05/21/2015"/>
    <s v="UPS* 0000001086A4205SHIPPING"/>
    <n v="67.28"/>
    <m/>
    <n v="67.28"/>
    <s v="Debit"/>
    <x v="1"/>
    <x v="1"/>
    <x v="5"/>
    <n v="2015"/>
    <x v="8"/>
    <x v="15"/>
    <x v="2"/>
    <s v="BOTH"/>
    <s v="Income Statement"/>
    <x v="3"/>
    <s v="22000 · AMEX (LLC)"/>
    <m/>
    <m/>
  </r>
  <r>
    <s v="05/21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21/2015"/>
    <s v="ZOHO CORPORATION ZOHPLEASANTON CA"/>
    <n v="25"/>
    <m/>
    <n v="25"/>
    <s v="Debit"/>
    <x v="1"/>
    <x v="1"/>
    <x v="5"/>
    <n v="2015"/>
    <x v="14"/>
    <x v="24"/>
    <x v="2"/>
    <s v="BOTH"/>
    <s v="Income Statement"/>
    <x v="3"/>
    <s v="22000 · AMEX (LLC)"/>
    <m/>
    <m/>
  </r>
  <r>
    <s v="05/22/2015"/>
    <s v="5% Statement Credit or 2 additional MR"/>
    <n v="-0.13"/>
    <m/>
    <n v="-0.13"/>
    <s v="Credit"/>
    <x v="1"/>
    <x v="1"/>
    <x v="5"/>
    <n v="2015"/>
    <x v="8"/>
    <x v="8"/>
    <x v="2"/>
    <s v="BOTH"/>
    <s v="Income Statement"/>
    <x v="3"/>
    <s v="22000 · AMEX (LLC)"/>
    <m/>
    <m/>
  </r>
  <r>
    <s v="05/22/2015"/>
    <s v="7-ELEVEN 35520 00073CENTER MORICHES NY"/>
    <n v="49.32"/>
    <m/>
    <n v="49.32"/>
    <s v="Debit"/>
    <x v="1"/>
    <x v="1"/>
    <x v="5"/>
    <n v="2015"/>
    <x v="9"/>
    <x v="9"/>
    <x v="2"/>
    <s v="BOTH"/>
    <s v="Balance Sheet"/>
    <x v="4"/>
    <s v="22000 · AMEX (LLC)"/>
    <m/>
    <m/>
  </r>
  <r>
    <s v="05/22/2015"/>
    <s v="BOINGO WIRELESS 8008804117 CA"/>
    <n v="9.9499999999999993"/>
    <m/>
    <n v="9.9499999999999993"/>
    <s v="Debit"/>
    <x v="1"/>
    <x v="1"/>
    <x v="5"/>
    <n v="2015"/>
    <x v="19"/>
    <x v="45"/>
    <x v="2"/>
    <s v="BOTH"/>
    <s v="Income Statement"/>
    <x v="3"/>
    <s v="22000 · AMEX (LLC)"/>
    <m/>
    <m/>
  </r>
  <r>
    <s v="05/22/2015"/>
    <s v="CORNER STORE 2289 00SAN ANTONIO TX"/>
    <n v="24.01"/>
    <m/>
    <n v="24.01"/>
    <s v="Debit"/>
    <x v="1"/>
    <x v="1"/>
    <x v="5"/>
    <n v="2015"/>
    <x v="10"/>
    <x v="10"/>
    <x v="7"/>
    <s v="BOTH"/>
    <s v="Income Statement"/>
    <x v="3"/>
    <s v="22000 · AMEX (LLC)"/>
    <m/>
    <m/>
  </r>
  <r>
    <s v="05/22/2015"/>
    <s v="FEDEX INV 648200834 1-800-622-1147"/>
    <n v="29.63"/>
    <m/>
    <n v="29.63"/>
    <s v="Debit"/>
    <x v="1"/>
    <x v="1"/>
    <x v="5"/>
    <n v="2015"/>
    <x v="8"/>
    <x v="8"/>
    <x v="2"/>
    <s v="BOTH"/>
    <s v="Income Statement"/>
    <x v="3"/>
    <s v="22000 · AMEX (LLC)"/>
    <m/>
    <m/>
  </r>
  <r>
    <s v="05/22/2015"/>
    <s v="GERALD SCHWARTZ, INCSTONE MOUNTAI GA"/>
    <n v="368.36"/>
    <m/>
    <n v="368.36"/>
    <s v="Debit"/>
    <x v="1"/>
    <x v="1"/>
    <x v="5"/>
    <n v="2015"/>
    <x v="40"/>
    <x v="68"/>
    <x v="2"/>
    <s v="BOTH"/>
    <s v="Income Statement"/>
    <x v="3"/>
    <s v="22000 · AMEX (LLC)"/>
    <m/>
    <m/>
  </r>
  <r>
    <s v="05/22/2015"/>
    <s v="HEB #479 00000000087PFLUGERVILLE TX"/>
    <n v="124.25"/>
    <m/>
    <n v="124.25"/>
    <s v="Debit"/>
    <x v="1"/>
    <x v="1"/>
    <x v="5"/>
    <n v="2015"/>
    <x v="10"/>
    <x v="10"/>
    <x v="7"/>
    <s v="BOTH"/>
    <s v="Income Statement"/>
    <x v="3"/>
    <s v="22000 · AMEX (LLC)"/>
    <m/>
    <m/>
  </r>
  <r>
    <s v="05/22/2015"/>
    <s v="IN *CANINE INNOVATIOMOUNT CLEMENS MI"/>
    <n v="299"/>
    <m/>
    <n v="299"/>
    <s v="Debit"/>
    <x v="1"/>
    <x v="1"/>
    <x v="5"/>
    <n v="2015"/>
    <x v="18"/>
    <x v="22"/>
    <x v="2"/>
    <s v="BOTH"/>
    <s v="Balance Sheet"/>
    <x v="3"/>
    <s v="22000 · AMEX (LLC)"/>
    <m/>
    <m/>
  </r>
  <r>
    <s v="05/22/2015"/>
    <s v="ONLINE PAYMENT - THANK YOU"/>
    <n v="-7500"/>
    <m/>
    <n v="-7500"/>
    <s v="Payments"/>
    <x v="1"/>
    <x v="1"/>
    <x v="5"/>
    <n v="2015"/>
    <x v="28"/>
    <x v="46"/>
    <x v="2"/>
    <s v="LLC"/>
    <s v="Balance Sheet"/>
    <x v="8"/>
    <s v="22000 · AMEX (LLC)"/>
    <m/>
    <m/>
  </r>
  <r>
    <s v="05/22/2015"/>
    <s v="ONLINE PAYMENT - THANK YOU"/>
    <n v="-2000"/>
    <m/>
    <n v="-2000"/>
    <s v="Payments"/>
    <x v="1"/>
    <x v="1"/>
    <x v="5"/>
    <n v="2015"/>
    <x v="37"/>
    <x v="46"/>
    <x v="2"/>
    <s v="LLC"/>
    <s v="Balance Sheet"/>
    <x v="6"/>
    <s v="22000 · AMEX (LLC)"/>
    <m/>
    <m/>
  </r>
  <r>
    <s v="05/22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22/2015"/>
    <s v="WAL-MART SUPERCENTERSAN ANTONIO TX"/>
    <n v="15.16"/>
    <m/>
    <n v="15.16"/>
    <s v="Debit"/>
    <x v="1"/>
    <x v="1"/>
    <x v="5"/>
    <n v="2015"/>
    <x v="10"/>
    <x v="10"/>
    <x v="7"/>
    <s v="BOTH"/>
    <s v="Income Statement"/>
    <x v="3"/>
    <s v="22000 · AMEX (LLC)"/>
    <m/>
    <m/>
  </r>
  <r>
    <s v="05/22/2015"/>
    <s v="ZOHO CORPORATION ZOHPLEASANTON CA"/>
    <n v="15"/>
    <m/>
    <n v="15"/>
    <s v="Debit"/>
    <x v="1"/>
    <x v="1"/>
    <x v="5"/>
    <n v="2015"/>
    <x v="14"/>
    <x v="24"/>
    <x v="2"/>
    <s v="BOTH"/>
    <s v="Income Statement"/>
    <x v="3"/>
    <s v="22000 · AMEX (LLC)"/>
    <m/>
    <m/>
  </r>
  <r>
    <s v="05/23/2015"/>
    <s v="EBAY INC. 0000 SAN JOSE CA"/>
    <n v="820.66"/>
    <m/>
    <n v="820.66"/>
    <s v="Debit"/>
    <x v="1"/>
    <x v="1"/>
    <x v="5"/>
    <n v="2015"/>
    <x v="29"/>
    <x v="47"/>
    <x v="2"/>
    <s v="BOTH"/>
    <s v="Income Statement"/>
    <x v="3"/>
    <s v="22000 · AMEX (LLC)"/>
    <m/>
    <m/>
  </r>
  <r>
    <s v="05/23/2015"/>
    <s v="FEDEX INV 494620352 1-800-622-1147"/>
    <n v="59.85"/>
    <m/>
    <n v="59.85"/>
    <s v="Debit"/>
    <x v="1"/>
    <x v="1"/>
    <x v="5"/>
    <n v="2015"/>
    <x v="8"/>
    <x v="8"/>
    <x v="2"/>
    <s v="BOTH"/>
    <s v="Income Statement"/>
    <x v="3"/>
    <s v="22000 · AMEX (LLC)"/>
    <m/>
    <m/>
  </r>
  <r>
    <s v="05/23/2015"/>
    <s v="FEDEX INV 648261030 1-800-622-1147"/>
    <n v="29.63"/>
    <m/>
    <n v="29.63"/>
    <s v="Debit"/>
    <x v="1"/>
    <x v="1"/>
    <x v="5"/>
    <n v="2015"/>
    <x v="8"/>
    <x v="8"/>
    <x v="2"/>
    <s v="BOTH"/>
    <s v="Income Statement"/>
    <x v="3"/>
    <s v="22000 · AMEX (LLC)"/>
    <m/>
    <m/>
  </r>
  <r>
    <s v="05/25/2015"/>
    <s v="EBAY PAYPAL GIVING FWASHINGTON DC"/>
    <n v="17.2"/>
    <m/>
    <n v="17.2"/>
    <s v="Debit"/>
    <x v="1"/>
    <x v="1"/>
    <x v="5"/>
    <n v="2015"/>
    <x v="30"/>
    <x v="48"/>
    <x v="2"/>
    <s v="BOTH"/>
    <s v="Income Statement"/>
    <x v="3"/>
    <s v="22000 · AMEX (LLC)"/>
    <m/>
    <m/>
  </r>
  <r>
    <s v="05/25/2015"/>
    <s v="FEDEX INV 494852150 1-800-622-1147"/>
    <n v="11.3"/>
    <m/>
    <n v="11.3"/>
    <s v="Debit"/>
    <x v="1"/>
    <x v="1"/>
    <x v="5"/>
    <n v="2015"/>
    <x v="8"/>
    <x v="8"/>
    <x v="2"/>
    <s v="BOTH"/>
    <s v="Income Statement"/>
    <x v="3"/>
    <s v="22000 · AMEX (LLC)"/>
    <m/>
    <m/>
  </r>
  <r>
    <s v="05/25/2015"/>
    <s v="FEDEX INV 494858660 1-800-622-1147"/>
    <n v="632.39"/>
    <m/>
    <n v="632.39"/>
    <s v="Debit"/>
    <x v="1"/>
    <x v="1"/>
    <x v="5"/>
    <n v="2015"/>
    <x v="8"/>
    <x v="8"/>
    <x v="2"/>
    <s v="BOTH"/>
    <s v="Income Statement"/>
    <x v="3"/>
    <s v="22000 · AMEX (LLC)"/>
    <m/>
    <m/>
  </r>
  <r>
    <s v="05/25/2015"/>
    <s v="PETS BARN 6500000073SAN ANTONIO TX"/>
    <n v="64.94"/>
    <m/>
    <n v="64.94"/>
    <s v="Debit"/>
    <x v="1"/>
    <x v="1"/>
    <x v="5"/>
    <n v="2015"/>
    <x v="17"/>
    <x v="20"/>
    <x v="10"/>
    <s v="BOTH"/>
    <s v="Income Statement"/>
    <x v="3"/>
    <s v="22000 · AMEX (LLC)"/>
    <m/>
    <m/>
  </r>
  <r>
    <s v="05/25/2015"/>
    <s v="STRIPES 1521 0000000FENTRESS TX"/>
    <n v="22.95"/>
    <m/>
    <n v="22.95"/>
    <s v="Debit"/>
    <x v="1"/>
    <x v="1"/>
    <x v="5"/>
    <n v="2015"/>
    <x v="10"/>
    <x v="10"/>
    <x v="7"/>
    <s v="BOTH"/>
    <s v="Income Statement"/>
    <x v="3"/>
    <s v="22000 · AMEX (LLC)"/>
    <m/>
    <m/>
  </r>
  <r>
    <s v="05/25/2015"/>
    <s v="UNIVERSITY BOWL 0012SAN ANTONIO TX"/>
    <n v="63"/>
    <m/>
    <n v="63"/>
    <s v="Debit"/>
    <x v="1"/>
    <x v="1"/>
    <x v="5"/>
    <n v="2015"/>
    <x v="17"/>
    <x v="20"/>
    <x v="10"/>
    <s v="BOTH"/>
    <s v="Income Statement"/>
    <x v="3"/>
    <s v="22000 · AMEX (LLC)"/>
    <m/>
    <m/>
  </r>
  <r>
    <s v="05/26/2015"/>
    <s v="FEDEX INV 648320142 1-800-622-1147"/>
    <n v="55.89"/>
    <m/>
    <n v="55.89"/>
    <s v="Debit"/>
    <x v="1"/>
    <x v="1"/>
    <x v="5"/>
    <n v="2015"/>
    <x v="8"/>
    <x v="8"/>
    <x v="2"/>
    <s v="BOTH"/>
    <s v="Income Statement"/>
    <x v="3"/>
    <s v="22000 · AMEX (LLC)"/>
    <m/>
    <m/>
  </r>
  <r>
    <s v="05/26/2015"/>
    <s v="ONLINE PAYMENT - THANK YOU"/>
    <n v="-2500"/>
    <m/>
    <n v="-2500"/>
    <s v="Payments"/>
    <x v="1"/>
    <x v="1"/>
    <x v="5"/>
    <n v="2015"/>
    <x v="28"/>
    <x v="46"/>
    <x v="2"/>
    <s v="LLC"/>
    <s v="Balance Sheet"/>
    <x v="5"/>
    <s v="22000 · AMEX (LLC)"/>
    <m/>
    <m/>
  </r>
  <r>
    <s v="05/26/2015"/>
    <s v="SHOPKEEP.COM INC. 800-820-9814"/>
    <n v="98"/>
    <m/>
    <n v="98"/>
    <s v="Debit"/>
    <x v="1"/>
    <x v="1"/>
    <x v="5"/>
    <n v="2015"/>
    <x v="10"/>
    <x v="10"/>
    <x v="7"/>
    <s v="BOTH"/>
    <s v="Income Statement"/>
    <x v="3"/>
    <s v="22000 · AMEX (LLC)"/>
    <m/>
    <m/>
  </r>
  <r>
    <s v="05/26/2015"/>
    <s v="THE HURWITZ LAW FIRM212-3908401 NY"/>
    <n v="100"/>
    <m/>
    <n v="100"/>
    <s v="Debit"/>
    <x v="1"/>
    <x v="1"/>
    <x v="5"/>
    <n v="2015"/>
    <x v="9"/>
    <x v="9"/>
    <x v="2"/>
    <s v="BOTH"/>
    <s v="Balance Sheet"/>
    <x v="4"/>
    <s v="22000 · AMEX (LLC)"/>
    <m/>
    <m/>
  </r>
  <r>
    <s v="05/26/2015"/>
    <s v="THE UPS STORE #0561 NEW YORK NY"/>
    <n v="4.58"/>
    <m/>
    <n v="4.58"/>
    <s v="Debit"/>
    <x v="1"/>
    <x v="1"/>
    <x v="5"/>
    <n v="2015"/>
    <x v="8"/>
    <x v="15"/>
    <x v="2"/>
    <s v="BOTH"/>
    <s v="Income Statement"/>
    <x v="3"/>
    <s v="22000 · AMEX (LLC)"/>
    <m/>
    <m/>
  </r>
  <r>
    <s v="05/26/2015"/>
    <s v="USPS POSTAGE STAMPS.WASHINGTON DC"/>
    <n v="100"/>
    <m/>
    <n v="100"/>
    <s v="Debit"/>
    <x v="1"/>
    <x v="1"/>
    <x v="5"/>
    <n v="2015"/>
    <x v="8"/>
    <x v="17"/>
    <x v="2"/>
    <s v="BOTH"/>
    <s v="Income Statement"/>
    <x v="3"/>
    <s v="22000 · AMEX (LLC)"/>
    <m/>
    <m/>
  </r>
  <r>
    <s v="05/26/2015"/>
    <s v="VERIZONRECURRING PAYPHONESERVICE"/>
    <n v="304.85000000000002"/>
    <m/>
    <n v="304.85000000000002"/>
    <s v="Debit"/>
    <x v="1"/>
    <x v="1"/>
    <x v="5"/>
    <n v="2015"/>
    <x v="25"/>
    <x v="38"/>
    <x v="11"/>
    <s v="BOTH"/>
    <s v="Income Statement"/>
    <x v="3"/>
    <s v="22000 · AMEX (LLC)"/>
    <m/>
    <m/>
  </r>
  <r>
    <s v="05/27/2015"/>
    <s v="FEDEX INV 494957123 1-800-622-1147"/>
    <n v="43.58"/>
    <m/>
    <n v="43.58"/>
    <s v="Debit"/>
    <x v="1"/>
    <x v="1"/>
    <x v="5"/>
    <n v="2015"/>
    <x v="8"/>
    <x v="8"/>
    <x v="2"/>
    <s v="BOTH"/>
    <s v="Income Statement"/>
    <x v="3"/>
    <s v="22000 · AMEX (LLC)"/>
    <m/>
    <m/>
  </r>
  <r>
    <s v="05/27/2015"/>
    <s v="FEDEX INV 648368907 1-800-622-1147"/>
    <n v="140.16999999999999"/>
    <m/>
    <n v="140.16999999999999"/>
    <s v="Debit"/>
    <x v="1"/>
    <x v="1"/>
    <x v="5"/>
    <n v="2015"/>
    <x v="8"/>
    <x v="8"/>
    <x v="2"/>
    <s v="BOTH"/>
    <s v="Income Statement"/>
    <x v="3"/>
    <s v="22000 · AMEX (LLC)"/>
    <m/>
    <m/>
  </r>
  <r>
    <s v="05/27/2015"/>
    <s v="FEDEX INV 648381530 1-800-622-1147"/>
    <n v="142.53"/>
    <m/>
    <n v="142.53"/>
    <s v="Debit"/>
    <x v="1"/>
    <x v="1"/>
    <x v="5"/>
    <n v="2015"/>
    <x v="8"/>
    <x v="8"/>
    <x v="2"/>
    <s v="BOTH"/>
    <s v="Income Statement"/>
    <x v="3"/>
    <s v="22000 · AMEX (LLC)"/>
    <m/>
    <m/>
  </r>
  <r>
    <s v="05/27/2015"/>
    <s v="ONLINE PAYMENT - THANK YOU"/>
    <n v="-4500"/>
    <m/>
    <n v="-4500"/>
    <s v="Payments"/>
    <x v="1"/>
    <x v="1"/>
    <x v="5"/>
    <n v="2015"/>
    <x v="28"/>
    <x v="46"/>
    <x v="2"/>
    <s v="LLC"/>
    <s v="Balance Sheet"/>
    <x v="5"/>
    <s v="22000 · AMEX (LLC)"/>
    <m/>
    <m/>
  </r>
  <r>
    <s v="05/27/2015"/>
    <s v="THE HOME DEPOT 581 SAN ANTONIO TX"/>
    <n v="21.63"/>
    <m/>
    <n v="21.63"/>
    <s v="Debit"/>
    <x v="1"/>
    <x v="1"/>
    <x v="5"/>
    <n v="2015"/>
    <x v="10"/>
    <x v="10"/>
    <x v="7"/>
    <s v="BOTH"/>
    <s v="Income Statement"/>
    <x v="3"/>
    <s v="22000 · AMEX (LLC)"/>
    <m/>
    <m/>
  </r>
  <r>
    <s v="05/27/2015"/>
    <s v="THE UPS STORE #0561 NEW YORK NY"/>
    <n v="3.82"/>
    <m/>
    <n v="3.82"/>
    <s v="Debit"/>
    <x v="1"/>
    <x v="1"/>
    <x v="5"/>
    <n v="2015"/>
    <x v="8"/>
    <x v="15"/>
    <x v="2"/>
    <s v="BOTH"/>
    <s v="Income Statement"/>
    <x v="3"/>
    <s v="22000 · AMEX (LLC)"/>
    <m/>
    <m/>
  </r>
  <r>
    <s v="05/27/2015"/>
    <s v="ULINE SHIP SUPPLIES SHIPPING SUP"/>
    <n v="32.35"/>
    <m/>
    <n v="32.35"/>
    <s v="Debit"/>
    <x v="1"/>
    <x v="1"/>
    <x v="5"/>
    <n v="2015"/>
    <x v="21"/>
    <x v="30"/>
    <x v="2"/>
    <s v="BOTH"/>
    <s v="Income Statement"/>
    <x v="3"/>
    <s v="22000 · AMEX (LLC)"/>
    <m/>
    <m/>
  </r>
  <r>
    <s v="05/27/2015"/>
    <s v="ULINE SHIP SUPPLIES SHIPPING SUP"/>
    <n v="467.05"/>
    <m/>
    <n v="467.05"/>
    <s v="Debit"/>
    <x v="1"/>
    <x v="1"/>
    <x v="5"/>
    <n v="2015"/>
    <x v="21"/>
    <x v="30"/>
    <x v="2"/>
    <s v="BOTH"/>
    <s v="Income Statement"/>
    <x v="3"/>
    <s v="22000 · AMEX (LLC)"/>
    <m/>
    <m/>
  </r>
  <r>
    <s v="05/27/2015"/>
    <s v="USPS POSTAGE STAMPS.WASHINGTON DC"/>
    <n v="200"/>
    <m/>
    <n v="200"/>
    <s v="Debit"/>
    <x v="1"/>
    <x v="1"/>
    <x v="5"/>
    <n v="2015"/>
    <x v="8"/>
    <x v="17"/>
    <x v="2"/>
    <s v="BOTH"/>
    <s v="Income Statement"/>
    <x v="3"/>
    <s v="22000 · AMEX (LLC)"/>
    <m/>
    <m/>
  </r>
  <r>
    <s v="05/27/2015"/>
    <s v="VOLUSION INC AUSTIN TX"/>
    <n v="572.39"/>
    <m/>
    <n v="572.39"/>
    <s v="Debit"/>
    <x v="1"/>
    <x v="1"/>
    <x v="5"/>
    <n v="2015"/>
    <x v="13"/>
    <x v="39"/>
    <x v="2"/>
    <s v="BOTH"/>
    <s v="Income Statement"/>
    <x v="3"/>
    <s v="22000 · AMEX (LLC)"/>
    <m/>
    <m/>
  </r>
  <r>
    <s v="05/28/2015"/>
    <s v="BLS*COMO 858-350-7473 CA"/>
    <n v="39"/>
    <m/>
    <n v="39"/>
    <s v="Debit"/>
    <x v="1"/>
    <x v="1"/>
    <x v="5"/>
    <n v="2015"/>
    <x v="32"/>
    <x v="51"/>
    <x v="2"/>
    <s v="BOTH"/>
    <s v="Income Statement"/>
    <x v="3"/>
    <s v="22000 · AMEX (LLC)"/>
    <m/>
    <m/>
  </r>
  <r>
    <s v="05/28/2015"/>
    <s v="GOOGLE *GOOGLE STORAGOOGLE.COM/CH CA"/>
    <n v="1.99"/>
    <m/>
    <n v="1.99"/>
    <s v="Debit"/>
    <x v="1"/>
    <x v="1"/>
    <x v="5"/>
    <n v="2015"/>
    <x v="13"/>
    <x v="23"/>
    <x v="2"/>
    <s v="BOTH"/>
    <s v="Income Statement"/>
    <x v="3"/>
    <s v="22000 · AMEX (LLC)"/>
    <m/>
    <m/>
  </r>
  <r>
    <s v="05/28/2015"/>
    <s v="HEB #618 00000000090SAN ANTONIO TX"/>
    <n v="196.85"/>
    <m/>
    <n v="196.85"/>
    <s v="Debit"/>
    <x v="1"/>
    <x v="1"/>
    <x v="5"/>
    <n v="2015"/>
    <x v="17"/>
    <x v="20"/>
    <x v="10"/>
    <s v="BOTH"/>
    <s v="Income Statement"/>
    <x v="3"/>
    <s v="22000 · AMEX (LLC)"/>
    <m/>
    <m/>
  </r>
  <r>
    <s v="05/28/2015"/>
    <s v="J &amp; E GULF SVC INC 0BROOKLYN"/>
    <n v="74"/>
    <m/>
    <n v="74"/>
    <s v="Debit"/>
    <x v="1"/>
    <x v="1"/>
    <x v="5"/>
    <n v="2015"/>
    <x v="9"/>
    <x v="9"/>
    <x v="2"/>
    <s v="BOTH"/>
    <s v="Balance Sheet"/>
    <x v="4"/>
    <s v="22000 · AMEX (LLC)"/>
    <m/>
    <m/>
  </r>
  <r>
    <s v="05/28/2015"/>
    <s v="METALOCATOR/FATICA CDENVER CO"/>
    <n v="19"/>
    <m/>
    <n v="19"/>
    <s v="Debit"/>
    <x v="1"/>
    <x v="1"/>
    <x v="5"/>
    <n v="2015"/>
    <x v="14"/>
    <x v="50"/>
    <x v="2"/>
    <s v="BOTH"/>
    <s v="Income Statement"/>
    <x v="3"/>
    <s v="22000 · AMEX (LLC)"/>
    <m/>
    <m/>
  </r>
  <r>
    <s v="05/28/2015"/>
    <s v="OMNITELECOM/LOCAL03 RAMAT GAN"/>
    <n v="16.8"/>
    <m/>
    <n v="16.8"/>
    <s v="Debit"/>
    <x v="1"/>
    <x v="1"/>
    <x v="5"/>
    <n v="2015"/>
    <x v="31"/>
    <x v="49"/>
    <x v="2"/>
    <s v="BOTH"/>
    <s v="Income Statement"/>
    <x v="3"/>
    <s v="22000 · AMEX (LLC)"/>
    <m/>
    <m/>
  </r>
  <r>
    <s v="05/28/2015"/>
    <s v="UPS* 0000001086A4215SHIPPING"/>
    <n v="12.5"/>
    <m/>
    <n v="12.5"/>
    <s v="Debit"/>
    <x v="1"/>
    <x v="1"/>
    <x v="5"/>
    <n v="2015"/>
    <x v="8"/>
    <x v="15"/>
    <x v="2"/>
    <s v="BOTH"/>
    <s v="Income Statement"/>
    <x v="3"/>
    <s v="22000 · AMEX (LLC)"/>
    <m/>
    <m/>
  </r>
  <r>
    <s v="05/29/2015"/>
    <s v="$5 CARWASH AMERICA -SAN ANTONIO TX"/>
    <n v="19"/>
    <m/>
    <n v="19"/>
    <s v="Debit"/>
    <x v="1"/>
    <x v="1"/>
    <x v="5"/>
    <n v="2015"/>
    <x v="10"/>
    <x v="10"/>
    <x v="7"/>
    <s v="BOTH"/>
    <s v="Income Statement"/>
    <x v="3"/>
    <s v="22000 · AMEX (LLC)"/>
    <m/>
    <m/>
  </r>
  <r>
    <s v="05/29/2015"/>
    <s v="CORNER STORE 0932 00LEON VALLEY TX"/>
    <n v="23.28"/>
    <m/>
    <n v="23.28"/>
    <s v="Debit"/>
    <x v="1"/>
    <x v="1"/>
    <x v="5"/>
    <n v="2015"/>
    <x v="10"/>
    <x v="10"/>
    <x v="7"/>
    <s v="BOTH"/>
    <s v="Income Statement"/>
    <x v="3"/>
    <s v="22000 · AMEX (LLC)"/>
    <m/>
    <m/>
  </r>
  <r>
    <s v="05/29/2015"/>
    <s v="FEDEX INV 648447708 1-800-622-1147"/>
    <n v="129.03"/>
    <m/>
    <n v="129.03"/>
    <s v="Debit"/>
    <x v="1"/>
    <x v="1"/>
    <x v="5"/>
    <n v="2015"/>
    <x v="8"/>
    <x v="8"/>
    <x v="2"/>
    <s v="BOTH"/>
    <s v="Income Statement"/>
    <x v="3"/>
    <s v="22000 · AMEX (LLC)"/>
    <m/>
    <m/>
  </r>
  <r>
    <s v="05/29/2015"/>
    <s v="GOOGLE *GOOGLE STORAGOOGLE.COM/CH CA"/>
    <n v="1.99"/>
    <m/>
    <n v="1.99"/>
    <s v="Debit"/>
    <x v="1"/>
    <x v="1"/>
    <x v="5"/>
    <n v="2015"/>
    <x v="13"/>
    <x v="23"/>
    <x v="2"/>
    <s v="BOTH"/>
    <s v="Income Statement"/>
    <x v="3"/>
    <s v="22000 · AMEX (LLC)"/>
    <m/>
    <m/>
  </r>
  <r>
    <s v="05/29/2015"/>
    <s v="INTUIT PAYROLL 888-537-7794 CA"/>
    <n v="38.380000000000003"/>
    <m/>
    <n v="38.380000000000003"/>
    <s v="Debit"/>
    <x v="1"/>
    <x v="1"/>
    <x v="5"/>
    <n v="2015"/>
    <x v="36"/>
    <x v="55"/>
    <x v="2"/>
    <s v="BOTH"/>
    <s v="Income Statement"/>
    <x v="3"/>
    <s v="22000 · AMEX (LLC)"/>
    <m/>
    <m/>
  </r>
  <r>
    <s v="05/29/2015"/>
    <s v="RETURN PAYMENT FEE"/>
    <n v="38"/>
    <m/>
    <n v="38"/>
    <s v="Debit"/>
    <x v="1"/>
    <x v="1"/>
    <x v="5"/>
    <n v="2015"/>
    <x v="41"/>
    <x v="46"/>
    <x v="2"/>
    <s v="BOTH"/>
    <s v="Income Statement"/>
    <x v="3"/>
    <s v="22000 · AMEX (LLC)"/>
    <m/>
    <m/>
  </r>
  <r>
    <s v="05/29/2015"/>
    <s v="THE UPS STORE #0561 NEW YORK NY"/>
    <n v="3.16"/>
    <m/>
    <n v="3.16"/>
    <s v="Debit"/>
    <x v="1"/>
    <x v="1"/>
    <x v="5"/>
    <n v="2015"/>
    <x v="8"/>
    <x v="15"/>
    <x v="2"/>
    <s v="BOTH"/>
    <s v="Income Statement"/>
    <x v="3"/>
    <s v="22000 · AMEX (LLC)"/>
    <m/>
    <m/>
  </r>
  <r>
    <s v="05/30/2015"/>
    <s v="FEDEX INV 495176986 1-800-622-1147"/>
    <n v="91.7"/>
    <m/>
    <n v="91.7"/>
    <s v="Debit"/>
    <x v="1"/>
    <x v="1"/>
    <x v="5"/>
    <n v="2015"/>
    <x v="8"/>
    <x v="8"/>
    <x v="2"/>
    <s v="BOTH"/>
    <s v="Income Statement"/>
    <x v="3"/>
    <s v="22000 · AMEX (LLC)"/>
    <m/>
    <m/>
  </r>
  <r>
    <s v="05/30/2015"/>
    <s v="FEDEX INV 648507354 1-800-622-1147"/>
    <n v="89.52"/>
    <m/>
    <n v="89.52"/>
    <s v="Debit"/>
    <x v="1"/>
    <x v="1"/>
    <x v="5"/>
    <n v="2015"/>
    <x v="8"/>
    <x v="8"/>
    <x v="2"/>
    <s v="BOTH"/>
    <s v="Income Statement"/>
    <x v="3"/>
    <s v="22000 · AMEX (LLC)"/>
    <m/>
    <m/>
  </r>
  <r>
    <s v="05/30/2015"/>
    <s v="IGENII 2715007028620NEW YORK NY"/>
    <n v="59.99"/>
    <m/>
    <n v="59.99"/>
    <s v="Debit"/>
    <x v="1"/>
    <x v="1"/>
    <x v="5"/>
    <n v="2015"/>
    <x v="35"/>
    <x v="54"/>
    <x v="2"/>
    <s v="BOTH"/>
    <s v="Income Statement"/>
    <x v="3"/>
    <s v="22000 · AMEX (LLC)"/>
    <m/>
    <m/>
  </r>
  <r>
    <s v="05/31/2015"/>
    <s v="FACEBK *FCP7Z7AHH2 WWW.FB.ME/ADS CA"/>
    <n v="85"/>
    <m/>
    <n v="85"/>
    <s v="Debit"/>
    <x v="1"/>
    <x v="1"/>
    <x v="5"/>
    <n v="2015"/>
    <x v="20"/>
    <x v="56"/>
    <x v="2"/>
    <s v="BOTH"/>
    <s v="Income Statement"/>
    <x v="3"/>
    <s v="22000 · AMEX (LLC)"/>
    <m/>
    <m/>
  </r>
  <r>
    <s v="06/01/2015"/>
    <s v="USPS POSTAGE STAMPS.WASHINGTON DC"/>
    <n v="100"/>
    <m/>
    <n v="100"/>
    <s v="Debit"/>
    <x v="1"/>
    <x v="1"/>
    <x v="6"/>
    <n v="2015"/>
    <x v="8"/>
    <x v="17"/>
    <x v="2"/>
    <s v="BOTH"/>
    <s v="Income Statement"/>
    <x v="3"/>
    <s v="22000 · AMEX (LLC)"/>
    <m/>
    <m/>
  </r>
  <r>
    <s v="06/01/2015"/>
    <s v="VOC*ICONTACTEMAIL MK877-968-3996 MD"/>
    <n v="130.54"/>
    <m/>
    <n v="130.54"/>
    <s v="Debit"/>
    <x v="1"/>
    <x v="1"/>
    <x v="6"/>
    <n v="2015"/>
    <x v="15"/>
    <x v="18"/>
    <x v="8"/>
    <s v="BOTH"/>
    <s v="Income Statement"/>
    <x v="3"/>
    <s v="22000 · AMEX (LLC)"/>
    <m/>
    <m/>
  </r>
  <r>
    <s v="06/01/2015"/>
    <s v="CUBESMART 824 201001BROOKLYN NY"/>
    <n v="193.8"/>
    <m/>
    <n v="193.8"/>
    <s v="Debit"/>
    <x v="1"/>
    <x v="1"/>
    <x v="6"/>
    <n v="2015"/>
    <x v="9"/>
    <x v="9"/>
    <x v="2"/>
    <s v="BOTH"/>
    <s v="Balance Sheet"/>
    <x v="4"/>
    <s v="22000 · AMEX (LLC)"/>
    <m/>
    <m/>
  </r>
  <r>
    <s v="06/01/2015"/>
    <s v="MATCHPOINT NYC 718-769-0001 NY"/>
    <n v="97.75"/>
    <m/>
    <n v="97.75"/>
    <s v="Debit"/>
    <x v="1"/>
    <x v="1"/>
    <x v="6"/>
    <n v="2015"/>
    <x v="12"/>
    <x v="12"/>
    <x v="8"/>
    <s v="BOTH"/>
    <s v="Income Statement"/>
    <x v="3"/>
    <s v="22000 · AMEX (LLC)"/>
    <m/>
    <m/>
  </r>
  <r>
    <s v="06/01/2015"/>
    <s v="ADTSECURITY MYADT.COADT SECURITY SERVI"/>
    <n v="57.99"/>
    <m/>
    <n v="57.99"/>
    <s v="Debit"/>
    <x v="1"/>
    <x v="1"/>
    <x v="6"/>
    <n v="2015"/>
    <x v="23"/>
    <x v="57"/>
    <x v="7"/>
    <s v="BOTH"/>
    <s v="Income Statement"/>
    <x v="3"/>
    <s v="22000 · AMEX (LLC)"/>
    <m/>
    <m/>
  </r>
  <r>
    <s v="06/01/2015"/>
    <s v="FEDEX INV 495403870 1-800-622-1147"/>
    <n v="11.3"/>
    <m/>
    <n v="11.3"/>
    <s v="Debit"/>
    <x v="1"/>
    <x v="1"/>
    <x v="6"/>
    <n v="2015"/>
    <x v="8"/>
    <x v="8"/>
    <x v="2"/>
    <s v="BOTH"/>
    <s v="Income Statement"/>
    <x v="3"/>
    <s v="22000 · AMEX (LLC)"/>
    <m/>
    <m/>
  </r>
  <r>
    <s v="06/01/2015"/>
    <s v="FEDEX INV 495411166 1-800-622-1147"/>
    <n v="181.43"/>
    <m/>
    <n v="181.43"/>
    <s v="Debit"/>
    <x v="1"/>
    <x v="1"/>
    <x v="6"/>
    <n v="2015"/>
    <x v="8"/>
    <x v="8"/>
    <x v="2"/>
    <s v="BOTH"/>
    <s v="Income Statement"/>
    <x v="3"/>
    <s v="22000 · AMEX (LLC)"/>
    <m/>
    <m/>
  </r>
  <r>
    <s v="06/01/2015"/>
    <s v="EBAY PAYPAL GIVING FWASHINGTON DC"/>
    <n v="4.8600000000000003"/>
    <m/>
    <n v="4.8600000000000003"/>
    <s v="Debit"/>
    <x v="1"/>
    <x v="1"/>
    <x v="6"/>
    <n v="2015"/>
    <x v="30"/>
    <x v="48"/>
    <x v="2"/>
    <s v="BOTH"/>
    <s v="Income Statement"/>
    <x v="3"/>
    <s v="22000 · AMEX (LLC)"/>
    <m/>
    <m/>
  </r>
  <r>
    <s v="06/01/2015"/>
    <s v="ONLINE PAYMENT - THANK YOU"/>
    <n v="-900"/>
    <m/>
    <n v="-900"/>
    <s v="Payments"/>
    <x v="1"/>
    <x v="1"/>
    <x v="6"/>
    <n v="2015"/>
    <x v="28"/>
    <x v="46"/>
    <x v="2"/>
    <s v="LLC"/>
    <s v="Balance Sheet"/>
    <x v="5"/>
    <s v="22000 · AMEX (LLC)"/>
    <m/>
    <m/>
  </r>
  <r>
    <s v="06/02/2015"/>
    <s v="SHORT`S GARAGE 210-494-3964"/>
    <n v="138.78"/>
    <m/>
    <n v="138.78"/>
    <s v="Debit"/>
    <x v="1"/>
    <x v="1"/>
    <x v="6"/>
    <n v="2015"/>
    <x v="17"/>
    <x v="20"/>
    <x v="10"/>
    <s v="BOTH"/>
    <s v="Income Statement"/>
    <x v="3"/>
    <s v="22000 · AMEX (LLC)"/>
    <m/>
    <m/>
  </r>
  <r>
    <s v="06/02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02/2015"/>
    <s v="ESH*TECHPROTECT PREM844-400-0452 GA"/>
    <n v="11.9"/>
    <m/>
    <n v="11.9"/>
    <s v="Debit"/>
    <x v="1"/>
    <x v="1"/>
    <x v="6"/>
    <n v="2015"/>
    <x v="16"/>
    <x v="21"/>
    <x v="7"/>
    <s v="BOTH"/>
    <s v="Income Statement"/>
    <x v="3"/>
    <s v="22000 · AMEX (LLC)"/>
    <m/>
    <m/>
  </r>
  <r>
    <s v="06/02/2015"/>
    <s v="FEDEX INV 495494412 1-800-622-1147"/>
    <n v="9.48"/>
    <m/>
    <n v="9.48"/>
    <s v="Debit"/>
    <x v="1"/>
    <x v="1"/>
    <x v="6"/>
    <n v="2015"/>
    <x v="8"/>
    <x v="8"/>
    <x v="2"/>
    <s v="BOTH"/>
    <s v="Income Statement"/>
    <x v="3"/>
    <s v="22000 · AMEX (LLC)"/>
    <m/>
    <m/>
  </r>
  <r>
    <s v="06/02/2015"/>
    <s v="FEDEX INV 648569753 1-800-622-1147"/>
    <n v="51.05"/>
    <m/>
    <n v="51.05"/>
    <s v="Debit"/>
    <x v="1"/>
    <x v="1"/>
    <x v="6"/>
    <n v="2015"/>
    <x v="8"/>
    <x v="8"/>
    <x v="2"/>
    <s v="BOTH"/>
    <s v="Income Statement"/>
    <x v="3"/>
    <s v="22000 · AMEX (LLC)"/>
    <m/>
    <m/>
  </r>
  <r>
    <s v="06/03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03/2015"/>
    <s v="AT&amp;T*BILL PAYMENT 95DALLAS"/>
    <n v="313.67"/>
    <m/>
    <n v="313.67"/>
    <s v="Debit"/>
    <x v="1"/>
    <x v="1"/>
    <x v="6"/>
    <n v="2015"/>
    <x v="16"/>
    <x v="19"/>
    <x v="8"/>
    <s v="BOTH"/>
    <s v="Income Statement"/>
    <x v="3"/>
    <s v="22000 · AMEX (LLC)"/>
    <m/>
    <m/>
  </r>
  <r>
    <s v="06/03/2015"/>
    <s v="FEDEX INV 648625380 1-800-622-1147"/>
    <n v="67.459999999999994"/>
    <m/>
    <n v="67.459999999999994"/>
    <s v="Debit"/>
    <x v="1"/>
    <x v="1"/>
    <x v="6"/>
    <n v="2015"/>
    <x v="8"/>
    <x v="8"/>
    <x v="2"/>
    <s v="BOTH"/>
    <s v="Income Statement"/>
    <x v="3"/>
    <s v="22000 · AMEX (LLC)"/>
    <m/>
    <m/>
  </r>
  <r>
    <s v="06/04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04/2015"/>
    <s v="FEDEX INV 648669282 1-800-622-1147"/>
    <n v="71.239999999999995"/>
    <m/>
    <n v="71.239999999999995"/>
    <s v="Debit"/>
    <x v="1"/>
    <x v="1"/>
    <x v="6"/>
    <n v="2015"/>
    <x v="8"/>
    <x v="8"/>
    <x v="2"/>
    <s v="BOTH"/>
    <s v="Income Statement"/>
    <x v="3"/>
    <s v="22000 · AMEX (LLC)"/>
    <m/>
    <m/>
  </r>
  <r>
    <s v="06/04/2015"/>
    <s v="CORNER STORE 1011 00SAN ANTONIO TX"/>
    <n v="23.97"/>
    <m/>
    <n v="23.97"/>
    <s v="Debit"/>
    <x v="1"/>
    <x v="1"/>
    <x v="6"/>
    <n v="2015"/>
    <x v="10"/>
    <x v="10"/>
    <x v="7"/>
    <s v="BOTH"/>
    <s v="Income Statement"/>
    <x v="3"/>
    <s v="22000 · AMEX (LLC)"/>
    <m/>
    <m/>
  </r>
  <r>
    <s v="06/05/2015"/>
    <s v="ZOHO CORPORATION ZOHPLEASANTON CA"/>
    <n v="15"/>
    <m/>
    <n v="15"/>
    <s v="Debit"/>
    <x v="1"/>
    <x v="1"/>
    <x v="6"/>
    <n v="2015"/>
    <x v="14"/>
    <x v="24"/>
    <x v="2"/>
    <s v="BOTH"/>
    <s v="Income Statement"/>
    <x v="3"/>
    <s v="22000 · AMEX (LLC)"/>
    <m/>
    <m/>
  </r>
  <r>
    <s v="06/05/2015"/>
    <s v="GOOGLE *GOOGLE STORAGOOGLE.COM/CH CA"/>
    <n v="1.99"/>
    <m/>
    <n v="1.99"/>
    <s v="Debit"/>
    <x v="1"/>
    <x v="1"/>
    <x v="6"/>
    <n v="2015"/>
    <x v="13"/>
    <x v="23"/>
    <x v="2"/>
    <s v="BOTH"/>
    <s v="Income Statement"/>
    <x v="3"/>
    <s v="22000 · AMEX (LLC)"/>
    <m/>
    <m/>
  </r>
  <r>
    <s v="06/05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05/2015"/>
    <s v="GOOGLE*SVCSAPPSELEMEMountain View"/>
    <n v="10"/>
    <m/>
    <n v="10"/>
    <s v="Debit"/>
    <x v="1"/>
    <x v="1"/>
    <x v="6"/>
    <n v="2015"/>
    <x v="13"/>
    <x v="23"/>
    <x v="2"/>
    <s v="BOTH"/>
    <s v="Income Statement"/>
    <x v="3"/>
    <s v="22000 · AMEX (LLC)"/>
    <m/>
    <m/>
  </r>
  <r>
    <s v="06/05/2015"/>
    <s v="ULINE SHIP SUPPLIES SHIPPING SUP"/>
    <n v="162.12"/>
    <m/>
    <n v="162.12"/>
    <s v="Debit"/>
    <x v="1"/>
    <x v="1"/>
    <x v="6"/>
    <n v="2015"/>
    <x v="21"/>
    <x v="30"/>
    <x v="2"/>
    <s v="BOTH"/>
    <s v="Income Statement"/>
    <x v="3"/>
    <s v="22000 · AMEX (LLC)"/>
    <m/>
    <m/>
  </r>
  <r>
    <s v="06/06/2015"/>
    <s v="AT&amp;T BILL PAYMENT 800-288-2020"/>
    <n v="65.319999999999993"/>
    <m/>
    <n v="65.319999999999993"/>
    <s v="Debit"/>
    <x v="1"/>
    <x v="1"/>
    <x v="6"/>
    <n v="2015"/>
    <x v="19"/>
    <x v="19"/>
    <x v="2"/>
    <s v="BOTH"/>
    <s v="Income Statement"/>
    <x v="3"/>
    <s v="22000 · AMEX (LLC)"/>
    <m/>
    <m/>
  </r>
  <r>
    <s v="06/06/2015"/>
    <s v="FEDEX INV 495799822 1-800-622-1147"/>
    <n v="27.88"/>
    <m/>
    <n v="27.88"/>
    <s v="Debit"/>
    <x v="1"/>
    <x v="1"/>
    <x v="6"/>
    <n v="2015"/>
    <x v="8"/>
    <x v="8"/>
    <x v="2"/>
    <s v="BOTH"/>
    <s v="Income Statement"/>
    <x v="3"/>
    <s v="22000 · AMEX (LLC)"/>
    <m/>
    <m/>
  </r>
  <r>
    <s v="06/06/2015"/>
    <s v="FEDEX INV 648770714 1-800-622-1147"/>
    <n v="109.97"/>
    <m/>
    <n v="109.97"/>
    <s v="Debit"/>
    <x v="1"/>
    <x v="1"/>
    <x v="6"/>
    <n v="2015"/>
    <x v="8"/>
    <x v="8"/>
    <x v="2"/>
    <s v="BOTH"/>
    <s v="Income Statement"/>
    <x v="3"/>
    <s v="22000 · AMEX (LLC)"/>
    <m/>
    <m/>
  </r>
  <r>
    <s v="06/06/2015"/>
    <s v="4 TELL INC 00-080193STEVENSON WA"/>
    <n v="49"/>
    <m/>
    <n v="49"/>
    <s v="Debit"/>
    <x v="1"/>
    <x v="1"/>
    <x v="6"/>
    <n v="2015"/>
    <x v="13"/>
    <x v="26"/>
    <x v="2"/>
    <s v="BOTH"/>
    <s v="Income Statement"/>
    <x v="3"/>
    <s v="22000 · AMEX (LLC)"/>
    <m/>
    <m/>
  </r>
  <r>
    <s v="06/07/2015"/>
    <s v="SHELL OIL 5754578650SAN ANTONIO TX"/>
    <n v="23.57"/>
    <m/>
    <n v="23.57"/>
    <s v="Debit"/>
    <x v="1"/>
    <x v="1"/>
    <x v="6"/>
    <n v="2015"/>
    <x v="10"/>
    <x v="10"/>
    <x v="7"/>
    <s v="BOTH"/>
    <s v="Income Statement"/>
    <x v="3"/>
    <s v="22000 · AMEX (LLC)"/>
    <m/>
    <m/>
  </r>
  <r>
    <s v="06/08/2015"/>
    <s v="USPS POSTAGE STAMPS.WASHINGTON DC"/>
    <n v="100"/>
    <m/>
    <n v="100"/>
    <s v="Debit"/>
    <x v="1"/>
    <x v="1"/>
    <x v="6"/>
    <n v="2015"/>
    <x v="8"/>
    <x v="17"/>
    <x v="2"/>
    <s v="BOTH"/>
    <s v="Income Statement"/>
    <x v="3"/>
    <s v="22000 · AMEX (LLC)"/>
    <m/>
    <m/>
  </r>
  <r>
    <s v="06/08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08/2015"/>
    <s v="FEDEX INV 496050958 1-800-622-1147"/>
    <n v="11.3"/>
    <m/>
    <n v="11.3"/>
    <s v="Debit"/>
    <x v="1"/>
    <x v="1"/>
    <x v="6"/>
    <n v="2015"/>
    <x v="8"/>
    <x v="8"/>
    <x v="2"/>
    <s v="BOTH"/>
    <s v="Income Statement"/>
    <x v="3"/>
    <s v="22000 · AMEX (LLC)"/>
    <m/>
    <m/>
  </r>
  <r>
    <s v="06/08/2015"/>
    <s v="FEDEX INV 496058245 1-800-622-1147"/>
    <n v="242.3"/>
    <m/>
    <n v="242.3"/>
    <s v="Debit"/>
    <x v="1"/>
    <x v="1"/>
    <x v="6"/>
    <n v="2015"/>
    <x v="8"/>
    <x v="8"/>
    <x v="2"/>
    <s v="BOTH"/>
    <s v="Income Statement"/>
    <x v="3"/>
    <s v="22000 · AMEX (LLC)"/>
    <m/>
    <m/>
  </r>
  <r>
    <s v="06/08/2015"/>
    <s v="SPOTIFY USA 650334356013 SE"/>
    <n v="9.99"/>
    <m/>
    <n v="9.99"/>
    <s v="Debit"/>
    <x v="1"/>
    <x v="1"/>
    <x v="6"/>
    <n v="2015"/>
    <x v="10"/>
    <x v="10"/>
    <x v="7"/>
    <s v="BOTH"/>
    <s v="Income Statement"/>
    <x v="3"/>
    <s v="22000 · AMEX (LLC)"/>
    <m/>
    <m/>
  </r>
  <r>
    <s v="06/08/2015"/>
    <s v="OFFICE DEPOT 000111 SAN ANTONIO TX"/>
    <n v="30.62"/>
    <m/>
    <n v="30.62"/>
    <s v="Debit"/>
    <x v="1"/>
    <x v="1"/>
    <x v="6"/>
    <n v="2015"/>
    <x v="26"/>
    <x v="66"/>
    <x v="7"/>
    <s v="BOTH"/>
    <s v="Income Statement"/>
    <x v="3"/>
    <s v="22000 · AMEX (LLC)"/>
    <m/>
    <m/>
  </r>
  <r>
    <s v="06/08/2015"/>
    <s v="FEDEX FREIGHT INC 870-741-9000"/>
    <n v="1121.3800000000001"/>
    <m/>
    <n v="1121.3800000000001"/>
    <s v="Debit"/>
    <x v="1"/>
    <x v="1"/>
    <x v="6"/>
    <n v="2015"/>
    <x v="8"/>
    <x v="8"/>
    <x v="2"/>
    <s v="BOTH"/>
    <s v="Income Statement"/>
    <x v="3"/>
    <s v="22000 · AMEX (LLC)"/>
    <m/>
    <m/>
  </r>
  <r>
    <s v="06/08/2015"/>
    <s v="TIME WARNER CABLE 888-TWCABLE TX"/>
    <n v="207.91"/>
    <m/>
    <n v="207.91"/>
    <s v="Debit"/>
    <x v="1"/>
    <x v="1"/>
    <x v="6"/>
    <n v="2015"/>
    <x v="19"/>
    <x v="28"/>
    <x v="7"/>
    <s v="BOTH"/>
    <s v="Income Statement"/>
    <x v="3"/>
    <s v="22000 · AMEX (LLC)"/>
    <m/>
    <m/>
  </r>
  <r>
    <s v="06/08/2015"/>
    <s v="EBAY PAYPAL GIVING FWASHINGTON DC"/>
    <n v="4.8600000000000003"/>
    <m/>
    <n v="4.8600000000000003"/>
    <s v="Debit"/>
    <x v="1"/>
    <x v="1"/>
    <x v="6"/>
    <n v="2015"/>
    <x v="30"/>
    <x v="48"/>
    <x v="2"/>
    <s v="BOTH"/>
    <s v="Income Statement"/>
    <x v="3"/>
    <s v="22000 · AMEX (LLC)"/>
    <m/>
    <m/>
  </r>
  <r>
    <s v="06/09/2015"/>
    <s v="AUTO 800-841-3000 DC"/>
    <n v="134.41"/>
    <m/>
    <n v="134.41"/>
    <s v="Debit"/>
    <x v="1"/>
    <x v="1"/>
    <x v="6"/>
    <n v="2015"/>
    <x v="10"/>
    <x v="10"/>
    <x v="7"/>
    <s v="BOTH"/>
    <s v="Income Statement"/>
    <x v="3"/>
    <s v="22000 · AMEX (LLC)"/>
    <m/>
    <m/>
  </r>
  <r>
    <s v="06/09/2015"/>
    <s v="FEDEX INV 648834262 1-800-622-1147"/>
    <n v="92.35"/>
    <m/>
    <n v="92.35"/>
    <s v="Debit"/>
    <x v="1"/>
    <x v="1"/>
    <x v="6"/>
    <n v="2015"/>
    <x v="8"/>
    <x v="8"/>
    <x v="2"/>
    <s v="BOTH"/>
    <s v="Income Statement"/>
    <x v="3"/>
    <s v="22000 · AMEX (LLC)"/>
    <m/>
    <m/>
  </r>
  <r>
    <s v="06/09/2015"/>
    <s v="FEDEX INV 496143772 1-800-622-1147"/>
    <n v="13.18"/>
    <m/>
    <n v="13.18"/>
    <s v="Debit"/>
    <x v="1"/>
    <x v="1"/>
    <x v="6"/>
    <n v="2015"/>
    <x v="8"/>
    <x v="8"/>
    <x v="2"/>
    <s v="BOTH"/>
    <s v="Income Statement"/>
    <x v="3"/>
    <s v="22000 · AMEX (LLC)"/>
    <m/>
    <m/>
  </r>
  <r>
    <s v="06/09/2015"/>
    <s v="BR7P:0001 Fedex Shipping OPEN Savings"/>
    <n v="-2.11"/>
    <m/>
    <n v="-2.11"/>
    <s v="Credit"/>
    <x v="1"/>
    <x v="1"/>
    <x v="6"/>
    <n v="2015"/>
    <x v="8"/>
    <x v="8"/>
    <x v="2"/>
    <s v="BOTH"/>
    <s v="Income Statement"/>
    <x v="3"/>
    <s v="22000 · AMEX (LLC)"/>
    <m/>
    <m/>
  </r>
  <r>
    <s v="06/10/2015"/>
    <s v="USPS POSTAGE STAMPS.WASHINGTON DC"/>
    <n v="100"/>
    <m/>
    <n v="100"/>
    <s v="Debit"/>
    <x v="1"/>
    <x v="1"/>
    <x v="6"/>
    <n v="2015"/>
    <x v="8"/>
    <x v="17"/>
    <x v="2"/>
    <s v="BOTH"/>
    <s v="Income Statement"/>
    <x v="3"/>
    <s v="22000 · AMEX (LLC)"/>
    <m/>
    <m/>
  </r>
  <r>
    <s v="06/10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10/2015"/>
    <s v="MOJO SELLING SOLUTIOLITTLETON NH"/>
    <n v="109"/>
    <m/>
    <n v="109"/>
    <s v="Debit"/>
    <x v="1"/>
    <x v="1"/>
    <x v="6"/>
    <n v="2015"/>
    <x v="9"/>
    <x v="9"/>
    <x v="2"/>
    <s v="BOTH"/>
    <s v="Balance Sheet"/>
    <x v="4"/>
    <s v="22000 · AMEX (LLC)"/>
    <m/>
    <m/>
  </r>
  <r>
    <s v="06/10/2015"/>
    <s v="EXPERIAN *CREDITR866-582-7269 CA"/>
    <n v="32.61"/>
    <m/>
    <n v="32.61"/>
    <s v="Debit"/>
    <x v="1"/>
    <x v="1"/>
    <x v="6"/>
    <n v="2015"/>
    <x v="22"/>
    <x v="32"/>
    <x v="2"/>
    <s v="BOTH"/>
    <s v="Income Statement"/>
    <x v="3"/>
    <s v="22000 · AMEX (LLC)"/>
    <m/>
    <m/>
  </r>
  <r>
    <s v="06/10/2015"/>
    <s v="FEDEX INV 648891494 1-800-622-1147"/>
    <n v="133.63"/>
    <m/>
    <n v="133.63"/>
    <s v="Debit"/>
    <x v="1"/>
    <x v="1"/>
    <x v="6"/>
    <n v="2015"/>
    <x v="8"/>
    <x v="8"/>
    <x v="2"/>
    <s v="BOTH"/>
    <s v="Income Statement"/>
    <x v="3"/>
    <s v="22000 · AMEX (LLC)"/>
    <m/>
    <m/>
  </r>
  <r>
    <s v="06/10/2015"/>
    <s v="FEDEX INV 496234467 1-800-622-1147"/>
    <n v="34.53"/>
    <m/>
    <n v="34.53"/>
    <s v="Debit"/>
    <x v="1"/>
    <x v="1"/>
    <x v="6"/>
    <n v="2015"/>
    <x v="8"/>
    <x v="8"/>
    <x v="2"/>
    <s v="BOTH"/>
    <s v="Income Statement"/>
    <x v="3"/>
    <s v="22000 · AMEX (LLC)"/>
    <m/>
    <m/>
  </r>
  <r>
    <s v="06/10/2015"/>
    <s v="REDBOX DVD RENTAL 866-733-2693 IL"/>
    <n v="14.29"/>
    <m/>
    <n v="14.29"/>
    <s v="Debit"/>
    <x v="1"/>
    <x v="1"/>
    <x v="6"/>
    <n v="2015"/>
    <x v="10"/>
    <x v="10"/>
    <x v="7"/>
    <s v="BOTH"/>
    <s v="Income Statement"/>
    <x v="3"/>
    <s v="22000 · AMEX (LLC)"/>
    <m/>
    <m/>
  </r>
  <r>
    <s v="06/10/2015"/>
    <s v="ULINE SHIP SUPPLIES SHIPPING SUP"/>
    <n v="518.97"/>
    <m/>
    <n v="518.97"/>
    <s v="Debit"/>
    <x v="1"/>
    <x v="1"/>
    <x v="6"/>
    <n v="2015"/>
    <x v="21"/>
    <x v="30"/>
    <x v="2"/>
    <s v="BOTH"/>
    <s v="Income Statement"/>
    <x v="3"/>
    <s v="22000 · AMEX (LLC)"/>
    <m/>
    <m/>
  </r>
  <r>
    <s v="06/11/2015"/>
    <s v="TRUESHIP 0211 SCOTTSDALE AZ"/>
    <n v="39.85"/>
    <m/>
    <n v="39.85"/>
    <s v="Debit"/>
    <x v="1"/>
    <x v="1"/>
    <x v="6"/>
    <n v="2015"/>
    <x v="14"/>
    <x v="33"/>
    <x v="2"/>
    <s v="BOTH"/>
    <s v="Income Statement"/>
    <x v="3"/>
    <s v="22000 · AMEX (LLC)"/>
    <m/>
    <m/>
  </r>
  <r>
    <s v="06/11/2015"/>
    <s v="FEDEX INV 496330795 1-800-622-1147"/>
    <n v="51.72"/>
    <m/>
    <n v="51.72"/>
    <s v="Debit"/>
    <x v="1"/>
    <x v="1"/>
    <x v="6"/>
    <n v="2015"/>
    <x v="8"/>
    <x v="8"/>
    <x v="2"/>
    <s v="BOTH"/>
    <s v="Income Statement"/>
    <x v="3"/>
    <s v="22000 · AMEX (LLC)"/>
    <m/>
    <m/>
  </r>
  <r>
    <s v="06/11/2015"/>
    <s v="FEDEX INV 648936890 1-800-622-1147"/>
    <n v="163.6"/>
    <m/>
    <n v="163.6"/>
    <s v="Debit"/>
    <x v="1"/>
    <x v="1"/>
    <x v="6"/>
    <n v="2015"/>
    <x v="8"/>
    <x v="8"/>
    <x v="2"/>
    <s v="BOTH"/>
    <s v="Income Statement"/>
    <x v="3"/>
    <s v="22000 · AMEX (LLC)"/>
    <m/>
    <m/>
  </r>
  <r>
    <s v="06/11/2015"/>
    <s v="SQUARESPACE INC. 6465803456 NY"/>
    <n v="20"/>
    <m/>
    <n v="20"/>
    <s v="Debit"/>
    <x v="1"/>
    <x v="1"/>
    <x v="6"/>
    <n v="2015"/>
    <x v="10"/>
    <x v="10"/>
    <x v="7"/>
    <s v="BOTH"/>
    <s v="Income Statement"/>
    <x v="3"/>
    <s v="22000 · AMEX (LLC)"/>
    <m/>
    <m/>
  </r>
  <r>
    <s v="06/11/2015"/>
    <s v="EXPERIAN *CREDITR866-582-7269 CA"/>
    <n v="32.61"/>
    <m/>
    <n v="32.61"/>
    <s v="Debit"/>
    <x v="1"/>
    <x v="1"/>
    <x v="6"/>
    <n v="2015"/>
    <x v="22"/>
    <x v="32"/>
    <x v="2"/>
    <s v="BOTH"/>
    <s v="Income Statement"/>
    <x v="3"/>
    <s v="22000 · AMEX (LLC)"/>
    <m/>
    <m/>
  </r>
  <r>
    <s v="06/11/2015"/>
    <s v="5% OPEN Savings discount on"/>
    <n v="-56.07"/>
    <m/>
    <n v="-56.07"/>
    <s v="Credit"/>
    <x v="1"/>
    <x v="1"/>
    <x v="6"/>
    <n v="2015"/>
    <x v="8"/>
    <x v="8"/>
    <x v="2"/>
    <s v="BOTH"/>
    <s v="Income Statement"/>
    <x v="3"/>
    <s v="22000 · AMEX (LLC)"/>
    <m/>
    <m/>
  </r>
  <r>
    <s v="06/12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12/2015"/>
    <s v="DROPCAM.COM 27300024SAN FRANCISCO CA"/>
    <n v="9.9499999999999993"/>
    <m/>
    <n v="9.9499999999999993"/>
    <s v="Debit"/>
    <x v="1"/>
    <x v="1"/>
    <x v="6"/>
    <n v="2015"/>
    <x v="23"/>
    <x v="34"/>
    <x v="11"/>
    <s v="BOTH"/>
    <s v="Income Statement"/>
    <x v="3"/>
    <s v="22000 · AMEX (LLC)"/>
    <m/>
    <m/>
  </r>
  <r>
    <s v="06/12/2015"/>
    <s v="FEDEX INV 648983374 1-800-622-1147"/>
    <n v="104.16"/>
    <m/>
    <n v="104.16"/>
    <s v="Debit"/>
    <x v="1"/>
    <x v="1"/>
    <x v="6"/>
    <n v="2015"/>
    <x v="8"/>
    <x v="8"/>
    <x v="2"/>
    <s v="BOTH"/>
    <s v="Income Statement"/>
    <x v="3"/>
    <s v="22000 · AMEX (LLC)"/>
    <m/>
    <m/>
  </r>
  <r>
    <s v="06/13/2015"/>
    <s v="FEDEX INV 649043497 1-800-622-1147"/>
    <n v="107.72"/>
    <m/>
    <n v="107.72"/>
    <s v="Debit"/>
    <x v="1"/>
    <x v="1"/>
    <x v="6"/>
    <n v="2015"/>
    <x v="8"/>
    <x v="8"/>
    <x v="2"/>
    <s v="BOTH"/>
    <s v="Income Statement"/>
    <x v="3"/>
    <s v="22000 · AMEX (LLC)"/>
    <m/>
    <m/>
  </r>
  <r>
    <s v="06/13/2015"/>
    <s v="FEDEX INV 496449890 1-800-622-1147"/>
    <n v="53.08"/>
    <m/>
    <n v="53.08"/>
    <s v="Debit"/>
    <x v="1"/>
    <x v="1"/>
    <x v="6"/>
    <n v="2015"/>
    <x v="8"/>
    <x v="8"/>
    <x v="2"/>
    <s v="BOTH"/>
    <s v="Income Statement"/>
    <x v="3"/>
    <s v="22000 · AMEX (LLC)"/>
    <m/>
    <m/>
  </r>
  <r>
    <s v="06/14/2015"/>
    <s v="ACADEMY SPORTS #47 0SAN ANTONIO TX"/>
    <n v="32.46"/>
    <m/>
    <n v="32.46"/>
    <s v="Debit"/>
    <x v="1"/>
    <x v="1"/>
    <x v="6"/>
    <n v="2015"/>
    <x v="17"/>
    <x v="20"/>
    <x v="10"/>
    <s v="BOTH"/>
    <s v="Income Statement"/>
    <x v="3"/>
    <s v="22000 · AMEX (LLC)"/>
    <m/>
    <m/>
  </r>
  <r>
    <s v="06/14/2015"/>
    <s v="I10 ICEHOUSE I10 ICESAN ANTONIO TX"/>
    <n v="33.24"/>
    <m/>
    <n v="33.24"/>
    <s v="Debit"/>
    <x v="1"/>
    <x v="1"/>
    <x v="6"/>
    <n v="2015"/>
    <x v="17"/>
    <x v="20"/>
    <x v="10"/>
    <s v="BOTH"/>
    <s v="Income Statement"/>
    <x v="3"/>
    <s v="22000 · AMEX (LLC)"/>
    <m/>
    <m/>
  </r>
  <r>
    <s v="06/14/2015"/>
    <s v="THE LION AND ROSE 54SAN ANTONIO TX"/>
    <n v="50.98"/>
    <m/>
    <n v="50.98"/>
    <s v="Debit"/>
    <x v="1"/>
    <x v="1"/>
    <x v="6"/>
    <n v="2015"/>
    <x v="17"/>
    <x v="20"/>
    <x v="10"/>
    <s v="BOTH"/>
    <s v="Income Statement"/>
    <x v="3"/>
    <s v="22000 · AMEX (LLC)"/>
    <m/>
    <m/>
  </r>
  <r>
    <s v="06/14/2015"/>
    <s v="GODADDY.COM (480)505-8855"/>
    <n v="107.88"/>
    <m/>
    <n v="107.88"/>
    <s v="Debit"/>
    <x v="1"/>
    <x v="1"/>
    <x v="6"/>
    <n v="2015"/>
    <x v="9"/>
    <x v="9"/>
    <x v="2"/>
    <s v="BOTH"/>
    <s v="Balance Sheet"/>
    <x v="4"/>
    <s v="22000 · AMEX (LLC)"/>
    <m/>
    <m/>
  </r>
  <r>
    <s v="06/15/2015"/>
    <s v="EXPERIAN *CREDITR866-582-7269 CA"/>
    <n v="31.82"/>
    <m/>
    <n v="31.82"/>
    <s v="Debit"/>
    <x v="1"/>
    <x v="1"/>
    <x v="6"/>
    <n v="2015"/>
    <x v="22"/>
    <x v="32"/>
    <x v="2"/>
    <s v="BOTH"/>
    <s v="Income Statement"/>
    <x v="3"/>
    <s v="22000 · AMEX (LLC)"/>
    <m/>
    <m/>
  </r>
  <r>
    <s v="06/15/2015"/>
    <s v="KRAV MAGA 8829000992BALCONES HEIGH TX"/>
    <n v="73"/>
    <m/>
    <n v="73"/>
    <s v="Debit"/>
    <x v="1"/>
    <x v="1"/>
    <x v="6"/>
    <n v="2015"/>
    <x v="12"/>
    <x v="37"/>
    <x v="7"/>
    <s v="BOTH"/>
    <s v="Income Statement"/>
    <x v="3"/>
    <s v="22000 · AMEX (LLC)"/>
    <m/>
    <m/>
  </r>
  <r>
    <s v="06/15/2015"/>
    <s v="VZW APO VZWRLSS*APOCC"/>
    <n v="334.33"/>
    <m/>
    <n v="334.33"/>
    <s v="Debit"/>
    <x v="1"/>
    <x v="1"/>
    <x v="6"/>
    <n v="2015"/>
    <x v="16"/>
    <x v="38"/>
    <x v="8"/>
    <s v="BOTH"/>
    <s v="Income Statement"/>
    <x v="3"/>
    <s v="22000 · AMEX (LLC)"/>
    <m/>
    <m/>
  </r>
  <r>
    <s v="06/15/2015"/>
    <s v="AT&amp;T DATA 190 ALPHARETTA"/>
    <n v="14.99"/>
    <m/>
    <n v="14.99"/>
    <s v="Debit"/>
    <x v="1"/>
    <x v="1"/>
    <x v="6"/>
    <n v="2015"/>
    <x v="16"/>
    <x v="19"/>
    <x v="8"/>
    <s v="BOTH"/>
    <s v="Income Statement"/>
    <x v="3"/>
    <s v="22000 · AMEX (LLC)"/>
    <m/>
    <m/>
  </r>
  <r>
    <s v="06/15/2015"/>
    <s v="FEDEX INV 496687411 1-800-622-1147"/>
    <n v="11.3"/>
    <m/>
    <n v="11.3"/>
    <s v="Debit"/>
    <x v="1"/>
    <x v="1"/>
    <x v="6"/>
    <n v="2015"/>
    <x v="8"/>
    <x v="8"/>
    <x v="2"/>
    <s v="BOTH"/>
    <s v="Income Statement"/>
    <x v="3"/>
    <s v="22000 · AMEX (LLC)"/>
    <m/>
    <m/>
  </r>
  <r>
    <s v="06/15/2015"/>
    <s v="FEDEX INV 496687677 1-800-622-1147"/>
    <n v="425.39"/>
    <m/>
    <n v="425.39"/>
    <s v="Debit"/>
    <x v="1"/>
    <x v="1"/>
    <x v="6"/>
    <n v="2015"/>
    <x v="8"/>
    <x v="8"/>
    <x v="2"/>
    <s v="BOTH"/>
    <s v="Income Statement"/>
    <x v="3"/>
    <s v="22000 · AMEX (LLC)"/>
    <m/>
    <m/>
  </r>
  <r>
    <s v="06/15/2015"/>
    <s v="EBAY PAYPAL GIVING FWASHINGTON DC"/>
    <n v="4.8600000000000003"/>
    <m/>
    <n v="4.8600000000000003"/>
    <s v="Debit"/>
    <x v="1"/>
    <x v="1"/>
    <x v="6"/>
    <n v="2015"/>
    <x v="30"/>
    <x v="48"/>
    <x v="2"/>
    <s v="BOTH"/>
    <s v="Income Statement"/>
    <x v="3"/>
    <s v="22000 · AMEX (LLC)"/>
    <m/>
    <m/>
  </r>
  <r>
    <s v="06/15/2015"/>
    <s v="ONLINE PAYMENT - THANK YOU"/>
    <n v="-3000"/>
    <m/>
    <n v="-3000"/>
    <s v="Payments"/>
    <x v="1"/>
    <x v="1"/>
    <x v="6"/>
    <n v="2015"/>
    <x v="28"/>
    <x v="46"/>
    <x v="2"/>
    <s v="LLC"/>
    <s v="Balance Sheet"/>
    <x v="5"/>
    <s v="22000 · AMEX (LLC)"/>
    <m/>
    <m/>
  </r>
  <r>
    <s v="06/16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16/2015"/>
    <s v="DISCOUNT TIRE TXS07 LEON VALLEY TX"/>
    <n v="812.67"/>
    <m/>
    <n v="812.67"/>
    <s v="Debit"/>
    <x v="1"/>
    <x v="1"/>
    <x v="6"/>
    <n v="2015"/>
    <x v="17"/>
    <x v="20"/>
    <x v="10"/>
    <s v="BOTH"/>
    <s v="Income Statement"/>
    <x v="3"/>
    <s v="22000 · AMEX (LLC)"/>
    <m/>
    <m/>
  </r>
  <r>
    <s v="06/16/2015"/>
    <s v="VOLUSION INC AUSTIN TX"/>
    <n v="57.33"/>
    <m/>
    <n v="57.33"/>
    <s v="Debit"/>
    <x v="1"/>
    <x v="1"/>
    <x v="6"/>
    <n v="2015"/>
    <x v="13"/>
    <x v="39"/>
    <x v="2"/>
    <s v="BOTH"/>
    <s v="Income Statement"/>
    <x v="3"/>
    <s v="22000 · AMEX (LLC)"/>
    <m/>
    <m/>
  </r>
  <r>
    <s v="06/16/2015"/>
    <s v="HENSSGEN HARDWARE 54QUEENSBURY NY"/>
    <n v="3861.97"/>
    <m/>
    <n v="3861.97"/>
    <s v="Debit"/>
    <x v="1"/>
    <x v="1"/>
    <x v="6"/>
    <n v="2015"/>
    <x v="18"/>
    <x v="31"/>
    <x v="2"/>
    <s v="BOTH"/>
    <s v="Balance Sheet"/>
    <x v="3"/>
    <s v="22000 · AMEX (LLC)"/>
    <m/>
    <m/>
  </r>
  <r>
    <s v="06/16/2015"/>
    <s v="FEDEX INV 649108782 1-800-622-1147"/>
    <n v="59.56"/>
    <m/>
    <n v="59.56"/>
    <s v="Debit"/>
    <x v="1"/>
    <x v="1"/>
    <x v="6"/>
    <n v="2015"/>
    <x v="8"/>
    <x v="8"/>
    <x v="2"/>
    <s v="BOTH"/>
    <s v="Income Statement"/>
    <x v="3"/>
    <s v="22000 · AMEX (LLC)"/>
    <m/>
    <m/>
  </r>
  <r>
    <s v="06/17/2015"/>
    <s v="ZOHO CORPORATION ZOHPLEASANTON CA"/>
    <n v="125"/>
    <m/>
    <n v="125"/>
    <s v="Debit"/>
    <x v="1"/>
    <x v="1"/>
    <x v="6"/>
    <n v="2015"/>
    <x v="14"/>
    <x v="24"/>
    <x v="2"/>
    <s v="BOTH"/>
    <s v="Income Statement"/>
    <x v="3"/>
    <s v="22000 · AMEX (LLC)"/>
    <m/>
    <m/>
  </r>
  <r>
    <s v="06/17/2015"/>
    <s v="PET INSURANCE 800-USAPETS CA"/>
    <n v="40.340000000000003"/>
    <m/>
    <n v="40.340000000000003"/>
    <s v="Debit"/>
    <x v="1"/>
    <x v="1"/>
    <x v="6"/>
    <n v="2015"/>
    <x v="9"/>
    <x v="9"/>
    <x v="2"/>
    <s v="BOTH"/>
    <s v="Balance Sheet"/>
    <x v="4"/>
    <s v="22000 · AMEX (LLC)"/>
    <m/>
    <m/>
  </r>
  <r>
    <s v="06/17/2015"/>
    <s v="FEDEX INV 649167828 1-800-622-1147"/>
    <n v="313.94"/>
    <m/>
    <n v="313.94"/>
    <s v="Debit"/>
    <x v="1"/>
    <x v="1"/>
    <x v="6"/>
    <n v="2015"/>
    <x v="8"/>
    <x v="8"/>
    <x v="2"/>
    <s v="BOTH"/>
    <s v="Income Statement"/>
    <x v="3"/>
    <s v="22000 · AMEX (LLC)"/>
    <m/>
    <m/>
  </r>
  <r>
    <s v="06/18/2015"/>
    <s v="NETFLIX.COM NETFLIX.COM CA"/>
    <n v="8.65"/>
    <m/>
    <n v="8.65"/>
    <s v="Debit"/>
    <x v="1"/>
    <x v="1"/>
    <x v="6"/>
    <n v="2015"/>
    <x v="10"/>
    <x v="10"/>
    <x v="7"/>
    <s v="BOTH"/>
    <s v="Income Statement"/>
    <x v="3"/>
    <s v="22000 · AMEX (LLC)"/>
    <m/>
    <m/>
  </r>
  <r>
    <s v="06/18/2015"/>
    <s v="ANCIRA VW KIA 0649 SAN ANTONIO TX"/>
    <n v="2569.88"/>
    <m/>
    <n v="2569.88"/>
    <s v="Debit"/>
    <x v="1"/>
    <x v="1"/>
    <x v="6"/>
    <n v="2015"/>
    <x v="17"/>
    <x v="20"/>
    <x v="10"/>
    <s v="BOTH"/>
    <s v="Income Statement"/>
    <x v="3"/>
    <s v="22000 · AMEX (LLC)"/>
    <m/>
    <m/>
  </r>
  <r>
    <s v="06/18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18/2015"/>
    <s v="FEDEX INV 496968092 1-800-622-1147"/>
    <n v="98.28"/>
    <m/>
    <n v="98.28"/>
    <s v="Debit"/>
    <x v="1"/>
    <x v="1"/>
    <x v="6"/>
    <n v="2015"/>
    <x v="8"/>
    <x v="8"/>
    <x v="2"/>
    <s v="BOTH"/>
    <s v="Income Statement"/>
    <x v="3"/>
    <s v="22000 · AMEX (LLC)"/>
    <m/>
    <m/>
  </r>
  <r>
    <s v="06/18/2015"/>
    <s v="FEDEX INV 649212266 1-800-622-1147"/>
    <n v="16.88"/>
    <m/>
    <n v="16.88"/>
    <s v="Debit"/>
    <x v="1"/>
    <x v="1"/>
    <x v="6"/>
    <n v="2015"/>
    <x v="8"/>
    <x v="8"/>
    <x v="2"/>
    <s v="BOTH"/>
    <s v="Income Statement"/>
    <x v="3"/>
    <s v="22000 · AMEX (LLC)"/>
    <m/>
    <m/>
  </r>
  <r>
    <s v="06/18/2015"/>
    <s v="FEDEX INV 649231701 1-800-622-1147"/>
    <n v="240.97"/>
    <m/>
    <n v="240.97"/>
    <s v="Debit"/>
    <x v="1"/>
    <x v="1"/>
    <x v="6"/>
    <n v="2015"/>
    <x v="8"/>
    <x v="8"/>
    <x v="2"/>
    <s v="BOTH"/>
    <s v="Income Statement"/>
    <x v="3"/>
    <s v="22000 · AMEX (LLC)"/>
    <m/>
    <m/>
  </r>
  <r>
    <s v="06/18/2015"/>
    <s v="FEDEX INV 649212267 1-800-622-1147"/>
    <n v="29.78"/>
    <m/>
    <n v="29.78"/>
    <s v="Debit"/>
    <x v="1"/>
    <x v="1"/>
    <x v="6"/>
    <n v="2015"/>
    <x v="8"/>
    <x v="8"/>
    <x v="2"/>
    <s v="BOTH"/>
    <s v="Income Statement"/>
    <x v="3"/>
    <s v="22000 · AMEX (LLC)"/>
    <m/>
    <m/>
  </r>
  <r>
    <s v="06/18/2015"/>
    <s v="FEDEX INV 649212265 1-800-622-1147"/>
    <n v="37.25"/>
    <m/>
    <n v="37.25"/>
    <s v="Debit"/>
    <x v="1"/>
    <x v="1"/>
    <x v="6"/>
    <n v="2015"/>
    <x v="8"/>
    <x v="8"/>
    <x v="2"/>
    <s v="BOTH"/>
    <s v="Income Statement"/>
    <x v="3"/>
    <s v="22000 · AMEX (LLC)"/>
    <m/>
    <m/>
  </r>
  <r>
    <s v="06/18/2015"/>
    <s v="ULINE SHIP SUPPLIES SHIPPING SUP"/>
    <n v="322.22000000000003"/>
    <m/>
    <n v="322.22000000000003"/>
    <s v="Debit"/>
    <x v="1"/>
    <x v="1"/>
    <x v="6"/>
    <n v="2015"/>
    <x v="21"/>
    <x v="30"/>
    <x v="2"/>
    <s v="BOTH"/>
    <s v="Income Statement"/>
    <x v="3"/>
    <s v="22000 · AMEX (LLC)"/>
    <m/>
    <m/>
  </r>
  <r>
    <s v="06/19/2015"/>
    <s v="FEDEX INV 649258569 1-800-622-1147"/>
    <n v="59.56"/>
    <m/>
    <n v="59.56"/>
    <s v="Debit"/>
    <x v="1"/>
    <x v="1"/>
    <x v="6"/>
    <n v="2015"/>
    <x v="8"/>
    <x v="8"/>
    <x v="2"/>
    <s v="BOTH"/>
    <s v="Income Statement"/>
    <x v="3"/>
    <s v="22000 · AMEX (LLC)"/>
    <m/>
    <m/>
  </r>
  <r>
    <s v="06/19/2015"/>
    <s v="SPOTIFY USA NEW YORK"/>
    <n v="10.8"/>
    <m/>
    <n v="10.8"/>
    <s v="Debit"/>
    <x v="1"/>
    <x v="1"/>
    <x v="6"/>
    <n v="2015"/>
    <x v="10"/>
    <x v="10"/>
    <x v="7"/>
    <s v="BOTH"/>
    <s v="Income Statement"/>
    <x v="3"/>
    <s v="22000 · AMEX (LLC)"/>
    <m/>
    <m/>
  </r>
  <r>
    <s v="06/19/2015"/>
    <s v="POLAND SPRING WATER STAMFORD CT"/>
    <n v="65.3"/>
    <m/>
    <n v="65.3"/>
    <s v="Debit"/>
    <x v="1"/>
    <x v="1"/>
    <x v="6"/>
    <n v="2015"/>
    <x v="9"/>
    <x v="9"/>
    <x v="2"/>
    <s v="BOTH"/>
    <s v="Balance Sheet"/>
    <x v="4"/>
    <s v="22000 · AMEX (LLC)"/>
    <m/>
    <m/>
  </r>
  <r>
    <s v="06/20/2015"/>
    <s v="STAMPS.COM 855-608-2677 CA"/>
    <n v="40.159999999999997"/>
    <m/>
    <n v="40.159999999999997"/>
    <s v="Debit"/>
    <x v="1"/>
    <x v="1"/>
    <x v="6"/>
    <n v="2015"/>
    <x v="8"/>
    <x v="42"/>
    <x v="2"/>
    <s v="BOTH"/>
    <s v="Income Statement"/>
    <x v="3"/>
    <s v="22000 · AMEX (LLC)"/>
    <m/>
    <m/>
  </r>
  <r>
    <s v="06/20/2015"/>
    <s v="GOOGLE *GOOGLE STORAGOOGLE.COM/CH CA"/>
    <n v="1.99"/>
    <m/>
    <n v="1.99"/>
    <s v="Debit"/>
    <x v="1"/>
    <x v="1"/>
    <x v="6"/>
    <n v="2015"/>
    <x v="13"/>
    <x v="23"/>
    <x v="2"/>
    <s v="BOTH"/>
    <s v="Income Statement"/>
    <x v="3"/>
    <s v="22000 · AMEX (LLC)"/>
    <m/>
    <m/>
  </r>
  <r>
    <s v="06/20/2015"/>
    <s v="MES*RINGCENTRAL, INCSAN MATEO CA"/>
    <n v="68.91"/>
    <m/>
    <n v="68.91"/>
    <s v="Debit"/>
    <x v="1"/>
    <x v="1"/>
    <x v="6"/>
    <n v="2015"/>
    <x v="25"/>
    <x v="40"/>
    <x v="12"/>
    <s v="BOTH"/>
    <s v="Income Statement"/>
    <x v="3"/>
    <s v="22000 · AMEX (LLC)"/>
    <m/>
    <m/>
  </r>
  <r>
    <s v="06/20/2015"/>
    <s v="FEDEX INV 649319546 1-800-622-1147"/>
    <n v="29.78"/>
    <m/>
    <n v="29.78"/>
    <s v="Debit"/>
    <x v="1"/>
    <x v="1"/>
    <x v="6"/>
    <n v="2015"/>
    <x v="8"/>
    <x v="8"/>
    <x v="2"/>
    <s v="BOTH"/>
    <s v="Income Statement"/>
    <x v="3"/>
    <s v="22000 · AMEX (LLC)"/>
    <m/>
    <m/>
  </r>
  <r>
    <s v="06/20/2015"/>
    <s v="FEDEX INV 497089499 1-800-622-1147"/>
    <n v="31.33"/>
    <m/>
    <n v="31.33"/>
    <s v="Debit"/>
    <x v="1"/>
    <x v="1"/>
    <x v="6"/>
    <n v="2015"/>
    <x v="8"/>
    <x v="8"/>
    <x v="2"/>
    <s v="BOTH"/>
    <s v="Income Statement"/>
    <x v="3"/>
    <s v="22000 · AMEX (LLC)"/>
    <m/>
    <m/>
  </r>
  <r>
    <s v="06/20/2015"/>
    <s v="ANGIES LIST 8666236088 IN"/>
    <n v="29"/>
    <m/>
    <n v="29"/>
    <s v="Debit"/>
    <x v="1"/>
    <x v="1"/>
    <x v="6"/>
    <n v="2015"/>
    <x v="42"/>
    <x v="69"/>
    <x v="14"/>
    <e v="#N/A"/>
    <e v="#N/A"/>
    <x v="3"/>
    <s v="22000 · AMEX (LLC)"/>
    <m/>
    <m/>
  </r>
  <r>
    <s v="06/21/2015"/>
    <s v="ZOHO CORPORATION ZOHPLEASANTON CA"/>
    <n v="25"/>
    <m/>
    <n v="25"/>
    <s v="Debit"/>
    <x v="1"/>
    <x v="1"/>
    <x v="6"/>
    <n v="2015"/>
    <x v="14"/>
    <x v="24"/>
    <x v="2"/>
    <s v="BOTH"/>
    <s v="Income Statement"/>
    <x v="3"/>
    <s v="22000 · AMEX (LLC)"/>
    <m/>
    <m/>
  </r>
  <r>
    <s v="06/21/2015"/>
    <s v="HARRAHS PIRATES BAR NEW ORLEANS LA"/>
    <n v="18"/>
    <m/>
    <n v="18"/>
    <s v="Debit"/>
    <x v="1"/>
    <x v="1"/>
    <x v="6"/>
    <n v="2015"/>
    <x v="17"/>
    <x v="20"/>
    <x v="10"/>
    <s v="BOTH"/>
    <s v="Income Statement"/>
    <x v="3"/>
    <s v="22000 · AMEX (LLC)"/>
    <m/>
    <m/>
  </r>
  <r>
    <s v="06/21/2015"/>
    <s v="HARRAHS PIRATES BAR NEW ORLEANS LA"/>
    <n v="24"/>
    <m/>
    <n v="24"/>
    <s v="Debit"/>
    <x v="1"/>
    <x v="1"/>
    <x v="6"/>
    <n v="2015"/>
    <x v="17"/>
    <x v="20"/>
    <x v="10"/>
    <s v="BOTH"/>
    <s v="Income Statement"/>
    <x v="3"/>
    <s v="22000 · AMEX (LLC)"/>
    <m/>
    <m/>
  </r>
  <r>
    <s v="06/21/2015"/>
    <s v="4 TELL INC 00-080193STEVENSON WA"/>
    <n v="98"/>
    <m/>
    <n v="98"/>
    <s v="Debit"/>
    <x v="1"/>
    <x v="1"/>
    <x v="6"/>
    <n v="2015"/>
    <x v="13"/>
    <x v="26"/>
    <x v="2"/>
    <s v="BOTH"/>
    <s v="Income Statement"/>
    <x v="3"/>
    <s v="22000 · AMEX (LLC)"/>
    <m/>
    <m/>
  </r>
  <r>
    <s v="06/22/2015"/>
    <s v="SALESFORCE.COM Sales800-667-6389"/>
    <n v="326.63"/>
    <m/>
    <n v="326.63"/>
    <s v="Debit"/>
    <x v="1"/>
    <x v="1"/>
    <x v="6"/>
    <n v="2015"/>
    <x v="9"/>
    <x v="9"/>
    <x v="2"/>
    <s v="BOTH"/>
    <s v="Balance Sheet"/>
    <x v="4"/>
    <s v="22000 · AMEX (LLC)"/>
    <m/>
    <m/>
  </r>
  <r>
    <s v="06/22/2015"/>
    <s v="FEDEX INV 497333373 1-800-622-1147"/>
    <n v="11.3"/>
    <m/>
    <n v="11.3"/>
    <s v="Debit"/>
    <x v="1"/>
    <x v="1"/>
    <x v="6"/>
    <n v="2015"/>
    <x v="8"/>
    <x v="8"/>
    <x v="2"/>
    <s v="BOTH"/>
    <s v="Income Statement"/>
    <x v="3"/>
    <s v="22000 · AMEX (LLC)"/>
    <m/>
    <m/>
  </r>
  <r>
    <s v="06/22/2015"/>
    <s v="FEDEX INV 497340466 1-800-622-1147"/>
    <n v="653.66999999999996"/>
    <m/>
    <n v="653.66999999999996"/>
    <s v="Debit"/>
    <x v="1"/>
    <x v="1"/>
    <x v="6"/>
    <n v="2015"/>
    <x v="8"/>
    <x v="8"/>
    <x v="2"/>
    <s v="BOTH"/>
    <s v="Income Statement"/>
    <x v="3"/>
    <s v="22000 · AMEX (LLC)"/>
    <m/>
    <m/>
  </r>
  <r>
    <s v="06/22/2015"/>
    <s v="ZOHO CORPORATION ZOHPLEASANTON CA"/>
    <n v="15"/>
    <m/>
    <n v="15"/>
    <s v="Debit"/>
    <x v="1"/>
    <x v="1"/>
    <x v="6"/>
    <n v="2015"/>
    <x v="14"/>
    <x v="24"/>
    <x v="2"/>
    <s v="BOTH"/>
    <s v="Income Statement"/>
    <x v="3"/>
    <s v="22000 · AMEX (LLC)"/>
    <m/>
    <m/>
  </r>
  <r>
    <s v="06/22/2015"/>
    <s v="EBAY PAYPAL GIVING FWASHINGTON DC"/>
    <n v="4.8600000000000003"/>
    <m/>
    <n v="4.8600000000000003"/>
    <s v="Debit"/>
    <x v="1"/>
    <x v="1"/>
    <x v="6"/>
    <n v="2015"/>
    <x v="30"/>
    <x v="48"/>
    <x v="2"/>
    <s v="BOTH"/>
    <s v="Income Statement"/>
    <x v="3"/>
    <s v="22000 · AMEX (LLC)"/>
    <m/>
    <m/>
  </r>
  <r>
    <s v="06/23/2015"/>
    <s v="FEDEX INV 649383018 1-800-622-1147"/>
    <n v="23.19"/>
    <m/>
    <n v="23.19"/>
    <s v="Debit"/>
    <x v="1"/>
    <x v="1"/>
    <x v="6"/>
    <n v="2015"/>
    <x v="8"/>
    <x v="8"/>
    <x v="2"/>
    <s v="BOTH"/>
    <s v="Income Statement"/>
    <x v="3"/>
    <s v="22000 · AMEX (LLC)"/>
    <m/>
    <m/>
  </r>
  <r>
    <s v="06/23/2015"/>
    <s v="FEDEX INV 497432420 1-800-622-1147"/>
    <n v="13.03"/>
    <m/>
    <n v="13.03"/>
    <s v="Debit"/>
    <x v="1"/>
    <x v="1"/>
    <x v="6"/>
    <n v="2015"/>
    <x v="8"/>
    <x v="8"/>
    <x v="2"/>
    <s v="BOTH"/>
    <s v="Income Statement"/>
    <x v="3"/>
    <s v="22000 · AMEX (LLC)"/>
    <m/>
    <m/>
  </r>
  <r>
    <s v="06/23/2015"/>
    <s v="FEDEX INV 649383019 1-800-622-1147"/>
    <n v="100.24"/>
    <m/>
    <n v="100.24"/>
    <s v="Debit"/>
    <x v="1"/>
    <x v="1"/>
    <x v="6"/>
    <n v="2015"/>
    <x v="8"/>
    <x v="8"/>
    <x v="2"/>
    <s v="BOTH"/>
    <s v="Income Statement"/>
    <x v="3"/>
    <s v="22000 · AMEX (LLC)"/>
    <m/>
    <m/>
  </r>
  <r>
    <s v="06/23/2015"/>
    <s v="EBAY INC. 0000 SAN JOSE CA"/>
    <n v="650.54999999999995"/>
    <m/>
    <n v="650.54999999999995"/>
    <s v="Debit"/>
    <x v="1"/>
    <x v="1"/>
    <x v="6"/>
    <n v="2015"/>
    <x v="29"/>
    <x v="47"/>
    <x v="2"/>
    <s v="BOTH"/>
    <s v="Income Statement"/>
    <x v="3"/>
    <s v="22000 · AMEX (LLC)"/>
    <m/>
    <m/>
  </r>
  <r>
    <s v="06/23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23/2015"/>
    <s v="VOLUSION INC AUSTIN TX"/>
    <n v="572.39"/>
    <m/>
    <n v="572.39"/>
    <s v="Debit"/>
    <x v="1"/>
    <x v="1"/>
    <x v="6"/>
    <n v="2015"/>
    <x v="13"/>
    <x v="39"/>
    <x v="2"/>
    <s v="BOTH"/>
    <s v="Income Statement"/>
    <x v="3"/>
    <s v="22000 · AMEX (LLC)"/>
    <m/>
    <m/>
  </r>
  <r>
    <s v="06/24/2015"/>
    <s v="FEDEX INV 649439200 1-800-622-1147"/>
    <n v="240.18"/>
    <m/>
    <n v="240.18"/>
    <s v="Debit"/>
    <x v="1"/>
    <x v="1"/>
    <x v="6"/>
    <n v="2015"/>
    <x v="8"/>
    <x v="8"/>
    <x v="2"/>
    <s v="BOTH"/>
    <s v="Income Statement"/>
    <x v="3"/>
    <s v="22000 · AMEX (LLC)"/>
    <m/>
    <m/>
  </r>
  <r>
    <s v="06/24/2015"/>
    <s v="FEDEX INV 649458897 1-800-622-1147"/>
    <n v="295.67"/>
    <m/>
    <n v="295.67"/>
    <s v="Debit"/>
    <x v="1"/>
    <x v="1"/>
    <x v="6"/>
    <n v="2015"/>
    <x v="8"/>
    <x v="8"/>
    <x v="2"/>
    <s v="BOTH"/>
    <s v="Income Statement"/>
    <x v="3"/>
    <s v="22000 · AMEX (LLC)"/>
    <m/>
    <m/>
  </r>
  <r>
    <s v="06/24/2015"/>
    <s v="ONLINE PAYMENT - THANK YOU"/>
    <n v="-2500"/>
    <m/>
    <n v="-2500"/>
    <s v="Payments"/>
    <x v="1"/>
    <x v="1"/>
    <x v="6"/>
    <n v="2015"/>
    <x v="28"/>
    <x v="46"/>
    <x v="2"/>
    <s v="LLC"/>
    <s v="Balance Sheet"/>
    <x v="5"/>
    <s v="22000 · AMEX (LLC)"/>
    <m/>
    <m/>
  </r>
  <r>
    <s v="06/24/2015"/>
    <s v="PETS BARN 6500000073SAN ANTONIO TX"/>
    <n v="64.94"/>
    <m/>
    <n v="64.94"/>
    <s v="Debit"/>
    <x v="1"/>
    <x v="1"/>
    <x v="6"/>
    <n v="2015"/>
    <x v="17"/>
    <x v="20"/>
    <x v="10"/>
    <s v="BOTH"/>
    <s v="Income Statement"/>
    <x v="3"/>
    <s v="22000 · AMEX (LLC)"/>
    <m/>
    <m/>
  </r>
  <r>
    <s v="06/24/2015"/>
    <s v="USPS 487966023808386SAN ANTONIO TX"/>
    <n v="9.4499999999999993"/>
    <m/>
    <n v="9.4499999999999993"/>
    <s v="Debit"/>
    <x v="1"/>
    <x v="1"/>
    <x v="6"/>
    <n v="2015"/>
    <x v="8"/>
    <x v="17"/>
    <x v="2"/>
    <s v="BOTH"/>
    <s v="Income Statement"/>
    <x v="3"/>
    <s v="22000 · AMEX (LLC)"/>
    <m/>
    <m/>
  </r>
  <r>
    <s v="06/25/2015"/>
    <s v="AUDIBLE US 888-283-5051 NJ"/>
    <n v="11.32"/>
    <m/>
    <n v="11.32"/>
    <s v="Debit"/>
    <x v="1"/>
    <x v="1"/>
    <x v="6"/>
    <n v="2015"/>
    <x v="10"/>
    <x v="10"/>
    <x v="7"/>
    <s v="BOTH"/>
    <s v="Income Statement"/>
    <x v="3"/>
    <s v="22000 · AMEX (LLC)"/>
    <m/>
    <m/>
  </r>
  <r>
    <s v="06/25/2015"/>
    <s v="Dispute - KRAV MAGA 8829000992605"/>
    <n v="-73"/>
    <m/>
    <n v="-73"/>
    <s v="Credit"/>
    <x v="1"/>
    <x v="1"/>
    <x v="6"/>
    <n v="2015"/>
    <x v="12"/>
    <x v="37"/>
    <x v="7"/>
    <s v="BOTH"/>
    <s v="Income Statement"/>
    <x v="3"/>
    <s v="22000 · AMEX (LLC)"/>
    <m/>
    <m/>
  </r>
  <r>
    <s v="06/25/2015"/>
    <s v="FEDEX INV 649485239 1-800-622-1147"/>
    <n v="77.349999999999994"/>
    <m/>
    <n v="77.349999999999994"/>
    <s v="Debit"/>
    <x v="1"/>
    <x v="1"/>
    <x v="6"/>
    <n v="2015"/>
    <x v="8"/>
    <x v="8"/>
    <x v="2"/>
    <s v="BOTH"/>
    <s v="Income Statement"/>
    <x v="3"/>
    <s v="22000 · AMEX (LLC)"/>
    <m/>
    <m/>
  </r>
  <r>
    <s v="06/25/2015"/>
    <s v="ONLINE PAYMENT - THANK YOU"/>
    <n v="-1500"/>
    <m/>
    <n v="-1500"/>
    <s v="Payments"/>
    <x v="1"/>
    <x v="1"/>
    <x v="6"/>
    <n v="2015"/>
    <x v="28"/>
    <x v="46"/>
    <x v="2"/>
    <s v="LLC"/>
    <s v="Balance Sheet"/>
    <x v="5"/>
    <s v="22000 · AMEX (LLC)"/>
    <m/>
    <m/>
  </r>
  <r>
    <s v="06/25/2015"/>
    <s v="ONLINE PAYMENT - THANK YOU"/>
    <n v="-500"/>
    <m/>
    <n v="-500"/>
    <s v="Payments"/>
    <x v="1"/>
    <x v="1"/>
    <x v="6"/>
    <n v="2015"/>
    <x v="37"/>
    <x v="46"/>
    <x v="2"/>
    <s v="LLC"/>
    <s v="Balance Sheet"/>
    <x v="6"/>
    <s v="22000 · AMEX (LLC)"/>
    <m/>
    <m/>
  </r>
  <r>
    <s v="06/26/2015"/>
    <s v="ULINE SHIP SUPPLIES SHIPPING SUP"/>
    <n v="233.2"/>
    <m/>
    <n v="233.2"/>
    <s v="Debit"/>
    <x v="1"/>
    <x v="1"/>
    <x v="6"/>
    <n v="2015"/>
    <x v="21"/>
    <x v="30"/>
    <x v="2"/>
    <s v="BOTH"/>
    <s v="Income Statement"/>
    <x v="3"/>
    <s v="22000 · AMEX (LLC)"/>
    <m/>
    <m/>
  </r>
  <r>
    <s v="06/27/2015"/>
    <s v="FEDEX INV 497620580 1-800-622-1147"/>
    <n v="26.41"/>
    <m/>
    <n v="26.41"/>
    <s v="Debit"/>
    <x v="1"/>
    <x v="1"/>
    <x v="6"/>
    <n v="2015"/>
    <x v="8"/>
    <x v="8"/>
    <x v="2"/>
    <s v="BOTH"/>
    <s v="Income Statement"/>
    <x v="3"/>
    <s v="22000 · AMEX (LLC)"/>
    <m/>
    <m/>
  </r>
  <r>
    <s v="06/27/2015"/>
    <s v="FEDEX INV 649591324 1-800-622-1147"/>
    <n v="29.78"/>
    <m/>
    <n v="29.78"/>
    <s v="Debit"/>
    <x v="1"/>
    <x v="1"/>
    <x v="6"/>
    <n v="2015"/>
    <x v="8"/>
    <x v="8"/>
    <x v="2"/>
    <s v="BOTH"/>
    <s v="Income Statement"/>
    <x v="3"/>
    <s v="22000 · AMEX (LLC)"/>
    <m/>
    <m/>
  </r>
  <r>
    <s v="06/28/2015"/>
    <s v="GOOGLE *GOOGLE STORAGOOGLE.COM/CH CA"/>
    <n v="1.99"/>
    <m/>
    <n v="1.99"/>
    <s v="Debit"/>
    <x v="1"/>
    <x v="1"/>
    <x v="6"/>
    <n v="2015"/>
    <x v="13"/>
    <x v="23"/>
    <x v="2"/>
    <s v="BOTH"/>
    <s v="Income Statement"/>
    <x v="3"/>
    <s v="22000 · AMEX (LLC)"/>
    <m/>
    <m/>
  </r>
  <r>
    <s v="06/28/2015"/>
    <s v="ONLINE PAYMENT - THANK YOU"/>
    <n v="-6000"/>
    <m/>
    <n v="-6000"/>
    <s v="Payments"/>
    <x v="1"/>
    <x v="1"/>
    <x v="6"/>
    <n v="2015"/>
    <x v="28"/>
    <x v="46"/>
    <x v="2"/>
    <s v="LLC"/>
    <s v="Balance Sheet"/>
    <x v="5"/>
    <s v="22000 · AMEX (LLC)"/>
    <m/>
    <m/>
  </r>
  <r>
    <s v="06/29/2015"/>
    <s v="MORCREDIT COM 888-209090 NY"/>
    <n v="500"/>
    <m/>
    <n v="500"/>
    <s v="Debit"/>
    <x v="1"/>
    <x v="1"/>
    <x v="6"/>
    <n v="2015"/>
    <x v="22"/>
    <x v="32"/>
    <x v="2"/>
    <s v="BOTH"/>
    <s v="Income Statement"/>
    <x v="3"/>
    <s v="22000 · AMEX (LLC)"/>
    <m/>
    <m/>
  </r>
  <r>
    <s v="06/29/2015"/>
    <s v="ONLINE PAYMENT - THANK YOU"/>
    <n v="-1000"/>
    <m/>
    <n v="-1000"/>
    <s v="Payments"/>
    <x v="1"/>
    <x v="1"/>
    <x v="6"/>
    <n v="2015"/>
    <x v="28"/>
    <x v="46"/>
    <x v="2"/>
    <s v="LLC"/>
    <s v="Balance Sheet"/>
    <x v="5"/>
    <s v="22000 · AMEX (LLC)"/>
    <m/>
    <m/>
  </r>
  <r>
    <s v="06/29/2015"/>
    <s v="USPS POSTAGE STAMPS.WASHINGTON DC"/>
    <n v="200"/>
    <m/>
    <n v="200"/>
    <s v="Debit"/>
    <x v="1"/>
    <x v="1"/>
    <x v="6"/>
    <n v="2015"/>
    <x v="8"/>
    <x v="17"/>
    <x v="2"/>
    <s v="BOTH"/>
    <s v="Income Statement"/>
    <x v="3"/>
    <s v="22000 · AMEX (LLC)"/>
    <m/>
    <m/>
  </r>
  <r>
    <s v="06/30/2015"/>
    <s v="FACEBK *3MU4682JH2 WWW.FB.ME/ADS CA"/>
    <n v="15"/>
    <m/>
    <n v="15"/>
    <s v="Debit"/>
    <x v="1"/>
    <x v="1"/>
    <x v="6"/>
    <n v="2015"/>
    <x v="20"/>
    <x v="56"/>
    <x v="2"/>
    <s v="BOTH"/>
    <s v="Income Statement"/>
    <x v="3"/>
    <s v="22000 · AMEX (LLC)"/>
    <m/>
    <m/>
  </r>
  <r>
    <s v="06/30/2015"/>
    <s v="FEDEX INV 497739306 1-800-622-1147"/>
    <n v="56.17"/>
    <m/>
    <n v="56.17"/>
    <s v="Debit"/>
    <x v="1"/>
    <x v="1"/>
    <x v="6"/>
    <n v="2015"/>
    <x v="8"/>
    <x v="8"/>
    <x v="2"/>
    <s v="BOTH"/>
    <s v="Income Statement"/>
    <x v="3"/>
    <s v="22000 · AMEX (LLC)"/>
    <m/>
    <m/>
  </r>
  <r>
    <s v="06/30/2015"/>
    <s v="FEDEX INV 497975241 1-800-622-1147"/>
    <n v="11.3"/>
    <m/>
    <n v="11.3"/>
    <s v="Debit"/>
    <x v="1"/>
    <x v="1"/>
    <x v="6"/>
    <n v="2015"/>
    <x v="8"/>
    <x v="8"/>
    <x v="2"/>
    <s v="BOTH"/>
    <s v="Income Statement"/>
    <x v="3"/>
    <s v="22000 · AMEX (LLC)"/>
    <m/>
    <m/>
  </r>
  <r>
    <s v="06/30/2015"/>
    <s v="FEDEX INV 497975673 1-800-622-1147"/>
    <n v="643.22"/>
    <m/>
    <n v="643.22"/>
    <s v="Debit"/>
    <x v="1"/>
    <x v="1"/>
    <x v="6"/>
    <n v="2015"/>
    <x v="8"/>
    <x v="8"/>
    <x v="2"/>
    <s v="BOTH"/>
    <s v="Income Statement"/>
    <x v="3"/>
    <s v="22000 · AMEX (LLC)"/>
    <m/>
    <m/>
  </r>
  <r>
    <s v="06/30/2015"/>
    <s v="INTUIT PAYROLL 888-537-7794 CA"/>
    <n v="38.380000000000003"/>
    <m/>
    <n v="38.380000000000003"/>
    <s v="Debit"/>
    <x v="1"/>
    <x v="1"/>
    <x v="6"/>
    <n v="2015"/>
    <x v="36"/>
    <x v="55"/>
    <x v="2"/>
    <s v="BOTH"/>
    <s v="Income Statement"/>
    <x v="3"/>
    <s v="22000 · AMEX (LLC)"/>
    <m/>
    <m/>
  </r>
  <r>
    <s v="06/30/2015"/>
    <s v="OMNITELECOM/LOCAL03 RAMAT GAN"/>
    <n v="16.8"/>
    <m/>
    <n v="16.8"/>
    <s v="Debit"/>
    <x v="1"/>
    <x v="1"/>
    <x v="6"/>
    <n v="2015"/>
    <x v="31"/>
    <x v="49"/>
    <x v="2"/>
    <s v="BOTH"/>
    <s v="Income Statement"/>
    <x v="3"/>
    <s v="22000 · AMEX (LLC)"/>
    <m/>
    <m/>
  </r>
  <r>
    <s v="07/01/2015"/>
    <s v="ADTSECURITY MYADT.COADT SECURITY SERVI"/>
    <n v="57.99"/>
    <m/>
    <n v="57.99"/>
    <s v="Debit"/>
    <x v="1"/>
    <x v="1"/>
    <x v="7"/>
    <n v="2015"/>
    <x v="23"/>
    <x v="57"/>
    <x v="7"/>
    <s v="BOTH"/>
    <s v="Income Statement"/>
    <x v="3"/>
    <s v="22000 · AMEX (LLC)"/>
    <m/>
    <m/>
  </r>
  <r>
    <s v="07/01/2015"/>
    <s v="ESH*TECHPROTECT PREM844-400-0452 GA"/>
    <n v="11.9"/>
    <m/>
    <n v="11.9"/>
    <s v="Debit"/>
    <x v="1"/>
    <x v="1"/>
    <x v="7"/>
    <n v="2015"/>
    <x v="16"/>
    <x v="21"/>
    <x v="7"/>
    <s v="BOTH"/>
    <s v="Income Statement"/>
    <x v="3"/>
    <s v="22000 · AMEX (LLC)"/>
    <m/>
    <m/>
  </r>
  <r>
    <s v="07/01/2015"/>
    <s v="ONLINE PAYMENT - THANK YOU"/>
    <n v="-6200"/>
    <m/>
    <n v="-6200"/>
    <s v="Payments"/>
    <x v="1"/>
    <x v="1"/>
    <x v="7"/>
    <n v="2015"/>
    <x v="28"/>
    <x v="46"/>
    <x v="2"/>
    <s v="LLC"/>
    <s v="Balance Sheet"/>
    <x v="5"/>
    <s v="22000 · AMEX (LLC)"/>
    <m/>
    <m/>
  </r>
  <r>
    <s v="07/01/2015"/>
    <s v="VOC*ICONTACTEMAIL MK877-968-3996 MD"/>
    <n v="129.79"/>
    <m/>
    <n v="129.79"/>
    <s v="Debit"/>
    <x v="1"/>
    <x v="1"/>
    <x v="7"/>
    <n v="2015"/>
    <x v="15"/>
    <x v="18"/>
    <x v="8"/>
    <s v="BOTH"/>
    <s v="Income Statement"/>
    <x v="3"/>
    <s v="22000 · AMEX (LLC)"/>
    <m/>
    <m/>
  </r>
  <r>
    <s v="07/02/2015"/>
    <s v="GOOGLE*SVCSAPPSELEMEMountain View"/>
    <n v="10"/>
    <m/>
    <n v="10"/>
    <s v="Debit"/>
    <x v="1"/>
    <x v="1"/>
    <x v="7"/>
    <n v="2015"/>
    <x v="13"/>
    <x v="23"/>
    <x v="2"/>
    <s v="BOTH"/>
    <s v="Income Statement"/>
    <x v="3"/>
    <s v="22000 · AMEX (LLC)"/>
    <m/>
    <m/>
  </r>
  <r>
    <s v="07/02/2015"/>
    <s v="IDSUPERSTOR 8006671772 WA"/>
    <n v="36.950000000000003"/>
    <m/>
    <n v="36.950000000000003"/>
    <s v="Debit"/>
    <x v="1"/>
    <x v="1"/>
    <x v="7"/>
    <n v="2015"/>
    <x v="18"/>
    <x v="70"/>
    <x v="2"/>
    <s v="BOTH"/>
    <s v="Balance Sheet"/>
    <x v="3"/>
    <s v="22000 · AMEX (LLC)"/>
    <m/>
    <m/>
  </r>
  <r>
    <s v="07/02/2015"/>
    <s v="SKYPE SUBSCRIPTION SUNITED KINGDOM GB"/>
    <n v="10"/>
    <m/>
    <n v="10"/>
    <s v="Debit"/>
    <x v="1"/>
    <x v="1"/>
    <x v="7"/>
    <n v="2015"/>
    <x v="31"/>
    <x v="63"/>
    <x v="7"/>
    <s v="BOTH"/>
    <s v="Income Statement"/>
    <x v="3"/>
    <s v="22000 · AMEX (LLC)"/>
    <m/>
    <m/>
  </r>
  <r>
    <s v="07/02/2015"/>
    <s v="TOWER STAR PETS 610-296-4970 PA"/>
    <n v="179.94"/>
    <m/>
    <n v="179.94"/>
    <s v="Debit"/>
    <x v="1"/>
    <x v="1"/>
    <x v="7"/>
    <n v="2015"/>
    <x v="18"/>
    <x v="71"/>
    <x v="2"/>
    <s v="BOTH"/>
    <s v="Balance Sheet"/>
    <x v="3"/>
    <s v="22000 · AMEX (LLC)"/>
    <m/>
    <m/>
  </r>
  <r>
    <s v="07/02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03/2015"/>
    <s v="FEDEX INV 649792253 1-800-622-1147"/>
    <n v="29.78"/>
    <m/>
    <n v="29.78"/>
    <s v="Debit"/>
    <x v="1"/>
    <x v="1"/>
    <x v="7"/>
    <n v="2015"/>
    <x v="8"/>
    <x v="8"/>
    <x v="2"/>
    <s v="BOTH"/>
    <s v="Income Statement"/>
    <x v="3"/>
    <s v="22000 · AMEX (LLC)"/>
    <m/>
    <m/>
  </r>
  <r>
    <s v="07/04/2015"/>
    <s v="FEDEX INV 498251358 1-800-622-1147"/>
    <n v="12.28"/>
    <m/>
    <n v="12.28"/>
    <s v="Debit"/>
    <x v="1"/>
    <x v="1"/>
    <x v="7"/>
    <n v="2015"/>
    <x v="8"/>
    <x v="8"/>
    <x v="2"/>
    <s v="BOTH"/>
    <s v="Income Statement"/>
    <x v="3"/>
    <s v="22000 · AMEX (LLC)"/>
    <m/>
    <m/>
  </r>
  <r>
    <s v="07/04/2015"/>
    <s v="FEDEX INV 649851322 1-800-622-1147"/>
    <n v="29.78"/>
    <m/>
    <n v="29.78"/>
    <s v="Debit"/>
    <x v="1"/>
    <x v="1"/>
    <x v="7"/>
    <n v="2015"/>
    <x v="8"/>
    <x v="8"/>
    <x v="2"/>
    <s v="BOTH"/>
    <s v="Income Statement"/>
    <x v="3"/>
    <s v="22000 · AMEX (LLC)"/>
    <m/>
    <m/>
  </r>
  <r>
    <s v="07/04/2015"/>
    <s v="THE HOME DEPOT 581 SAN ANTONIO TX"/>
    <n v="37.86"/>
    <m/>
    <n v="37.86"/>
    <s v="Debit"/>
    <x v="1"/>
    <x v="1"/>
    <x v="7"/>
    <n v="2015"/>
    <x v="10"/>
    <x v="10"/>
    <x v="7"/>
    <s v="BOTH"/>
    <s v="Income Statement"/>
    <x v="3"/>
    <s v="22000 · AMEX (LLC)"/>
    <m/>
    <m/>
  </r>
  <r>
    <s v="07/05/2015"/>
    <s v="ZOHO CORPORATION ZOHPLEASANTON CA"/>
    <n v="15"/>
    <m/>
    <n v="15"/>
    <s v="Debit"/>
    <x v="1"/>
    <x v="1"/>
    <x v="7"/>
    <n v="2015"/>
    <x v="14"/>
    <x v="24"/>
    <x v="2"/>
    <s v="BOTH"/>
    <s v="Income Statement"/>
    <x v="3"/>
    <s v="22000 · AMEX (LLC)"/>
    <m/>
    <m/>
  </r>
  <r>
    <s v="07/06/2015"/>
    <s v="4 TELL INC 00-080193STEVENSON WA"/>
    <n v="49"/>
    <m/>
    <n v="49"/>
    <s v="Debit"/>
    <x v="1"/>
    <x v="1"/>
    <x v="7"/>
    <n v="2015"/>
    <x v="13"/>
    <x v="26"/>
    <x v="2"/>
    <s v="BOTH"/>
    <s v="Income Statement"/>
    <x v="3"/>
    <s v="22000 · AMEX (LLC)"/>
    <m/>
    <m/>
  </r>
  <r>
    <s v="07/06/2015"/>
    <s v="AT&amp;T BILL PAYMENT 800-288-2020 TX"/>
    <n v="65.319999999999993"/>
    <m/>
    <n v="65.319999999999993"/>
    <s v="Debit"/>
    <x v="1"/>
    <x v="1"/>
    <x v="7"/>
    <n v="2015"/>
    <x v="19"/>
    <x v="19"/>
    <x v="2"/>
    <s v="BOTH"/>
    <s v="Income Statement"/>
    <x v="3"/>
    <s v="22000 · AMEX (LLC)"/>
    <m/>
    <m/>
  </r>
  <r>
    <s v="07/06/2015"/>
    <s v="NAME-CHEAP.COM NAME-3233752822 CA"/>
    <n v="10.87"/>
    <m/>
    <n v="10.87"/>
    <s v="Debit"/>
    <x v="1"/>
    <x v="1"/>
    <x v="7"/>
    <n v="2015"/>
    <x v="13"/>
    <x v="72"/>
    <x v="2"/>
    <s v="BOTH"/>
    <s v="Income Statement"/>
    <x v="3"/>
    <s v="22000 · AMEX (LLC)"/>
    <m/>
    <m/>
  </r>
  <r>
    <s v="07/06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07/2015"/>
    <s v="FEDEX INV 498374735 1-800-622-1147"/>
    <n v="58.8"/>
    <m/>
    <n v="58.8"/>
    <s v="Debit"/>
    <x v="1"/>
    <x v="1"/>
    <x v="7"/>
    <n v="2015"/>
    <x v="8"/>
    <x v="8"/>
    <x v="2"/>
    <s v="BOTH"/>
    <s v="Income Statement"/>
    <x v="3"/>
    <s v="22000 · AMEX (LLC)"/>
    <m/>
    <m/>
  </r>
  <r>
    <s v="07/07/2015"/>
    <s v="FEDEX INV 498571928 1-800-622-1147"/>
    <n v="11.3"/>
    <m/>
    <n v="11.3"/>
    <s v="Debit"/>
    <x v="1"/>
    <x v="1"/>
    <x v="7"/>
    <n v="2015"/>
    <x v="8"/>
    <x v="8"/>
    <x v="2"/>
    <s v="BOTH"/>
    <s v="Income Statement"/>
    <x v="3"/>
    <s v="22000 · AMEX (LLC)"/>
    <m/>
    <m/>
  </r>
  <r>
    <s v="07/07/2015"/>
    <s v="FEDEX INV 498573289 1-800-622-1147"/>
    <n v="383.35"/>
    <m/>
    <n v="383.35"/>
    <s v="Debit"/>
    <x v="1"/>
    <x v="1"/>
    <x v="7"/>
    <n v="2015"/>
    <x v="8"/>
    <x v="8"/>
    <x v="2"/>
    <s v="BOTH"/>
    <s v="Income Statement"/>
    <x v="3"/>
    <s v="22000 · AMEX (LLC)"/>
    <m/>
    <m/>
  </r>
  <r>
    <s v="07/07/2015"/>
    <s v="FEDEX INV 649910938 1-800-622-1147"/>
    <n v="29.78"/>
    <m/>
    <n v="29.78"/>
    <s v="Debit"/>
    <x v="1"/>
    <x v="1"/>
    <x v="7"/>
    <n v="2015"/>
    <x v="8"/>
    <x v="8"/>
    <x v="2"/>
    <s v="BOTH"/>
    <s v="Income Statement"/>
    <x v="3"/>
    <s v="22000 · AMEX (LLC)"/>
    <m/>
    <m/>
  </r>
  <r>
    <s v="07/07/2015"/>
    <s v="FEDEX INV 649910939 1-800-622-1147"/>
    <n v="23.08"/>
    <m/>
    <n v="23.08"/>
    <s v="Debit"/>
    <x v="1"/>
    <x v="1"/>
    <x v="7"/>
    <n v="2015"/>
    <x v="8"/>
    <x v="8"/>
    <x v="2"/>
    <s v="BOTH"/>
    <s v="Income Statement"/>
    <x v="3"/>
    <s v="22000 · AMEX (LLC)"/>
    <m/>
    <m/>
  </r>
  <r>
    <s v="07/07/2015"/>
    <s v="FEDEX INV 649928199 1-800-622-1147"/>
    <n v="46.33"/>
    <m/>
    <n v="46.33"/>
    <s v="Debit"/>
    <x v="1"/>
    <x v="1"/>
    <x v="7"/>
    <n v="2015"/>
    <x v="8"/>
    <x v="8"/>
    <x v="2"/>
    <s v="BOTH"/>
    <s v="Income Statement"/>
    <x v="3"/>
    <s v="22000 · AMEX (LLC)"/>
    <m/>
    <m/>
  </r>
  <r>
    <s v="07/07/2015"/>
    <s v="ULINE SHIP SUPPLIES SHIPPING SUP"/>
    <n v="387.9"/>
    <m/>
    <n v="387.9"/>
    <s v="Debit"/>
    <x v="1"/>
    <x v="1"/>
    <x v="7"/>
    <n v="2015"/>
    <x v="21"/>
    <x v="30"/>
    <x v="2"/>
    <s v="BOTH"/>
    <s v="Income Statement"/>
    <x v="3"/>
    <s v="22000 · AMEX (LLC)"/>
    <m/>
    <m/>
  </r>
  <r>
    <s v="07/08/2015"/>
    <s v="AMTRUST NA 8775287878 OH"/>
    <n v="66"/>
    <m/>
    <n v="66"/>
    <s v="Debit"/>
    <x v="1"/>
    <x v="1"/>
    <x v="7"/>
    <n v="2015"/>
    <x v="43"/>
    <x v="73"/>
    <x v="2"/>
    <s v="BOTH"/>
    <s v="Income Statement"/>
    <x v="3"/>
    <s v="22000 · AMEX (LLC)"/>
    <m/>
    <m/>
  </r>
  <r>
    <s v="07/08/2015"/>
    <s v="FEDEX INV 498652206 1-800-622-1147"/>
    <n v="28.08"/>
    <m/>
    <n v="28.08"/>
    <s v="Debit"/>
    <x v="1"/>
    <x v="1"/>
    <x v="7"/>
    <n v="2015"/>
    <x v="8"/>
    <x v="8"/>
    <x v="2"/>
    <s v="BOTH"/>
    <s v="Income Statement"/>
    <x v="3"/>
    <s v="22000 · AMEX (LLC)"/>
    <m/>
    <m/>
  </r>
  <r>
    <s v="07/08/2015"/>
    <s v="FEDEX INV 649953909 1-800-622-1147"/>
    <n v="21.53"/>
    <m/>
    <n v="21.53"/>
    <s v="Debit"/>
    <x v="1"/>
    <x v="1"/>
    <x v="7"/>
    <n v="2015"/>
    <x v="8"/>
    <x v="8"/>
    <x v="2"/>
    <s v="BOTH"/>
    <s v="Income Statement"/>
    <x v="3"/>
    <s v="22000 · AMEX (LLC)"/>
    <m/>
    <m/>
  </r>
  <r>
    <s v="07/08/2015"/>
    <s v="FUNG LUM CONCESSIONSSAN FRANCISCO CA"/>
    <n v="24.99"/>
    <m/>
    <n v="24.99"/>
    <s v="Debit"/>
    <x v="1"/>
    <x v="1"/>
    <x v="7"/>
    <n v="2015"/>
    <x v="44"/>
    <x v="74"/>
    <x v="10"/>
    <s v="BOTH"/>
    <s v="Income Statement"/>
    <x v="3"/>
    <s v="22000 · AMEX (LLC)"/>
    <m/>
    <m/>
  </r>
  <r>
    <s v="07/08/2015"/>
    <s v="SP * 100 PURE SAN FRSAN FRANCIS CA"/>
    <n v="39.24"/>
    <m/>
    <n v="39.24"/>
    <s v="Debit"/>
    <x v="1"/>
    <x v="1"/>
    <x v="7"/>
    <n v="2015"/>
    <x v="17"/>
    <x v="20"/>
    <x v="10"/>
    <s v="BOTH"/>
    <s v="Income Statement"/>
    <x v="3"/>
    <s v="22000 · AMEX (LLC)"/>
    <m/>
    <m/>
  </r>
  <r>
    <s v="07/08/2015"/>
    <s v="SPOTIFY USA 679319972015 SE"/>
    <n v="9.99"/>
    <m/>
    <n v="9.99"/>
    <s v="Debit"/>
    <x v="1"/>
    <x v="1"/>
    <x v="7"/>
    <n v="2015"/>
    <x v="10"/>
    <x v="10"/>
    <x v="7"/>
    <s v="BOTH"/>
    <s v="Income Statement"/>
    <x v="3"/>
    <s v="22000 · AMEX (LLC)"/>
    <m/>
    <m/>
  </r>
  <r>
    <s v="07/08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09/2015"/>
    <s v="ADTSECURITY MYADT.COADT SECURITY SERVI"/>
    <n v="106.69"/>
    <m/>
    <n v="106.69"/>
    <s v="Debit"/>
    <x v="1"/>
    <x v="1"/>
    <x v="7"/>
    <n v="2015"/>
    <x v="23"/>
    <x v="57"/>
    <x v="7"/>
    <s v="BOTH"/>
    <s v="Income Statement"/>
    <x v="3"/>
    <s v="22000 · AMEX (LLC)"/>
    <m/>
    <m/>
  </r>
  <r>
    <s v="07/09/2015"/>
    <s v="AUTO 800-841-3000 DC"/>
    <n v="140.49"/>
    <m/>
    <n v="140.49"/>
    <s v="Debit"/>
    <x v="1"/>
    <x v="1"/>
    <x v="7"/>
    <n v="2015"/>
    <x v="10"/>
    <x v="10"/>
    <x v="7"/>
    <s v="BOTH"/>
    <s v="Income Statement"/>
    <x v="3"/>
    <s v="22000 · AMEX (LLC)"/>
    <m/>
    <m/>
  </r>
  <r>
    <s v="07/09/2015"/>
    <s v="FEDEX INV 649999423 1-800-622-1147"/>
    <n v="165.86"/>
    <m/>
    <n v="165.86"/>
    <s v="Debit"/>
    <x v="1"/>
    <x v="1"/>
    <x v="7"/>
    <n v="2015"/>
    <x v="8"/>
    <x v="8"/>
    <x v="2"/>
    <s v="BOTH"/>
    <s v="Income Statement"/>
    <x v="3"/>
    <s v="22000 · AMEX (LLC)"/>
    <m/>
    <m/>
  </r>
  <r>
    <s v="07/09/2015"/>
    <s v="TIME WARNER CABLE 888-TWCABLE TX"/>
    <n v="208.24"/>
    <m/>
    <n v="208.24"/>
    <s v="Debit"/>
    <x v="1"/>
    <x v="1"/>
    <x v="7"/>
    <n v="2015"/>
    <x v="19"/>
    <x v="28"/>
    <x v="7"/>
    <s v="BOTH"/>
    <s v="Income Statement"/>
    <x v="3"/>
    <s v="22000 · AMEX (LLC)"/>
    <m/>
    <m/>
  </r>
  <r>
    <s v="07/11/2015"/>
    <s v="EXPERIAN *CREDITR866-582-7269 CA"/>
    <n v="32.61"/>
    <m/>
    <n v="32.61"/>
    <s v="Debit"/>
    <x v="1"/>
    <x v="1"/>
    <x v="7"/>
    <n v="2015"/>
    <x v="22"/>
    <x v="32"/>
    <x v="2"/>
    <s v="BOTH"/>
    <s v="Income Statement"/>
    <x v="3"/>
    <s v="22000 · AMEX (LLC)"/>
    <m/>
    <m/>
  </r>
  <r>
    <s v="07/11/2015"/>
    <s v="HEB #262 00000000087SAN ANTONIO TX"/>
    <n v="29.87"/>
    <m/>
    <n v="29.87"/>
    <s v="Debit"/>
    <x v="1"/>
    <x v="1"/>
    <x v="7"/>
    <n v="2015"/>
    <x v="10"/>
    <x v="10"/>
    <x v="7"/>
    <s v="BOTH"/>
    <s v="Income Statement"/>
    <x v="3"/>
    <s v="22000 · AMEX (LLC)"/>
    <m/>
    <m/>
  </r>
  <r>
    <s v="07/11/2015"/>
    <s v="SQUARESPACE INC. NEW YORK CITY NY"/>
    <n v="20"/>
    <m/>
    <n v="20"/>
    <s v="Debit"/>
    <x v="1"/>
    <x v="1"/>
    <x v="7"/>
    <n v="2015"/>
    <x v="10"/>
    <x v="10"/>
    <x v="7"/>
    <s v="BOTH"/>
    <s v="Income Statement"/>
    <x v="3"/>
    <s v="22000 · AMEX (LLC)"/>
    <m/>
    <m/>
  </r>
  <r>
    <s v="07/12/2015"/>
    <s v="FEDEX INV 650101625 1-800-622-1147"/>
    <n v="58.15"/>
    <m/>
    <n v="58.15"/>
    <s v="Debit"/>
    <x v="1"/>
    <x v="1"/>
    <x v="7"/>
    <n v="2015"/>
    <x v="8"/>
    <x v="8"/>
    <x v="2"/>
    <s v="BOTH"/>
    <s v="Income Statement"/>
    <x v="3"/>
    <s v="22000 · AMEX (LLC)"/>
    <m/>
    <m/>
  </r>
  <r>
    <s v="07/13/2015"/>
    <s v="DISCOUNTLAS 2105230641 TX"/>
    <n v="45"/>
    <m/>
    <n v="45"/>
    <s v="Debit"/>
    <x v="1"/>
    <x v="1"/>
    <x v="7"/>
    <n v="2015"/>
    <x v="33"/>
    <x v="58"/>
    <x v="2"/>
    <s v="BOTH"/>
    <s v="Income Statement"/>
    <x v="3"/>
    <s v="22000 · AMEX (LLC)"/>
    <m/>
    <m/>
  </r>
  <r>
    <s v="07/13/2015"/>
    <s v="EBAY PAYPAL GIVING FWASHINGTON DC"/>
    <n v="4.8600000000000003"/>
    <m/>
    <n v="4.8600000000000003"/>
    <s v="Debit"/>
    <x v="1"/>
    <x v="1"/>
    <x v="7"/>
    <n v="2015"/>
    <x v="30"/>
    <x v="48"/>
    <x v="2"/>
    <s v="BOTH"/>
    <s v="Income Statement"/>
    <x v="3"/>
    <s v="22000 · AMEX (LLC)"/>
    <m/>
    <m/>
  </r>
  <r>
    <s v="07/13/2015"/>
    <s v="HEB #385 00000000088SAN ANTONIO TX"/>
    <n v="38.869999999999997"/>
    <m/>
    <n v="38.869999999999997"/>
    <s v="Debit"/>
    <x v="1"/>
    <x v="1"/>
    <x v="7"/>
    <n v="2015"/>
    <x v="10"/>
    <x v="10"/>
    <x v="7"/>
    <s v="BOTH"/>
    <s v="Income Statement"/>
    <x v="3"/>
    <s v="22000 · AMEX (LLC)"/>
    <m/>
    <m/>
  </r>
  <r>
    <s v="07/13/2015"/>
    <s v="THE HOME DEPOT 6544 SAN ANTONIO TX"/>
    <n v="49.77"/>
    <m/>
    <n v="49.77"/>
    <s v="Debit"/>
    <x v="1"/>
    <x v="1"/>
    <x v="7"/>
    <n v="2015"/>
    <x v="10"/>
    <x v="10"/>
    <x v="7"/>
    <s v="BOTH"/>
    <s v="Income Statement"/>
    <x v="3"/>
    <s v="22000 · AMEX (LLC)"/>
    <m/>
    <m/>
  </r>
  <r>
    <s v="07/13/2015"/>
    <s v="ULINE SHIP SUPPLIES SHIPPING SUP"/>
    <n v="277.98"/>
    <m/>
    <n v="277.98"/>
    <s v="Debit"/>
    <x v="1"/>
    <x v="1"/>
    <x v="7"/>
    <n v="2015"/>
    <x v="21"/>
    <x v="30"/>
    <x v="2"/>
    <s v="BOTH"/>
    <s v="Income Statement"/>
    <x v="3"/>
    <s v="22000 · AMEX (LLC)"/>
    <m/>
    <m/>
  </r>
  <r>
    <s v="07/13/2015"/>
    <s v="USPS 487966955802274SAN ANTONIO TX"/>
    <n v="14.7"/>
    <m/>
    <n v="14.7"/>
    <s v="Debit"/>
    <x v="1"/>
    <x v="1"/>
    <x v="7"/>
    <n v="2015"/>
    <x v="8"/>
    <x v="17"/>
    <x v="2"/>
    <s v="BOTH"/>
    <s v="Income Statement"/>
    <x v="3"/>
    <s v="22000 · AMEX (LLC)"/>
    <m/>
    <m/>
  </r>
  <r>
    <s v="07/13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14/2015"/>
    <s v="AT&amp;T*BILL PAYMENT 41DALLAS TX"/>
    <n v="261.83999999999997"/>
    <m/>
    <n v="261.83999999999997"/>
    <s v="Debit"/>
    <x v="1"/>
    <x v="1"/>
    <x v="7"/>
    <n v="2015"/>
    <x v="16"/>
    <x v="19"/>
    <x v="8"/>
    <s v="BOTH"/>
    <s v="Income Statement"/>
    <x v="3"/>
    <s v="22000 · AMEX (LLC)"/>
    <m/>
    <m/>
  </r>
  <r>
    <s v="07/14/2015"/>
    <s v="FEDEX INV 499186307 1-800-622-1147"/>
    <n v="11.3"/>
    <m/>
    <n v="11.3"/>
    <s v="Debit"/>
    <x v="1"/>
    <x v="1"/>
    <x v="7"/>
    <n v="2015"/>
    <x v="8"/>
    <x v="8"/>
    <x v="2"/>
    <s v="BOTH"/>
    <s v="Income Statement"/>
    <x v="3"/>
    <s v="22000 · AMEX (LLC)"/>
    <m/>
    <m/>
  </r>
  <r>
    <s v="07/14/2015"/>
    <s v="FEDEX INV 499186746 1-800-622-1147"/>
    <n v="460.87"/>
    <m/>
    <n v="460.87"/>
    <s v="Debit"/>
    <x v="1"/>
    <x v="1"/>
    <x v="7"/>
    <n v="2015"/>
    <x v="8"/>
    <x v="8"/>
    <x v="2"/>
    <s v="BOTH"/>
    <s v="Income Statement"/>
    <x v="3"/>
    <s v="22000 · AMEX (LLC)"/>
    <m/>
    <m/>
  </r>
  <r>
    <s v="07/14/2015"/>
    <s v="FEDEX INV 650166033 1-800-622-1147"/>
    <n v="30.07"/>
    <m/>
    <n v="30.07"/>
    <s v="Debit"/>
    <x v="1"/>
    <x v="1"/>
    <x v="7"/>
    <n v="2015"/>
    <x v="8"/>
    <x v="8"/>
    <x v="2"/>
    <s v="BOTH"/>
    <s v="Income Statement"/>
    <x v="3"/>
    <s v="22000 · AMEX (LLC)"/>
    <m/>
    <m/>
  </r>
  <r>
    <s v="07/14/2015"/>
    <s v="LAS PALAPAS LOOP 410SAN ANTONIO TX"/>
    <n v="6.48"/>
    <m/>
    <n v="6.48"/>
    <s v="Debit"/>
    <x v="1"/>
    <x v="1"/>
    <x v="7"/>
    <n v="2015"/>
    <x v="44"/>
    <x v="75"/>
    <x v="7"/>
    <s v="BOTH"/>
    <s v="Income Statement"/>
    <x v="3"/>
    <s v="22000 · AMEX (LLC)"/>
    <m/>
    <m/>
  </r>
  <r>
    <s v="07/14/2015"/>
    <s v="TRUESHIP 0211 SCOTTSDALE AZ"/>
    <n v="39.85"/>
    <m/>
    <n v="39.85"/>
    <s v="Debit"/>
    <x v="1"/>
    <x v="1"/>
    <x v="7"/>
    <n v="2015"/>
    <x v="14"/>
    <x v="33"/>
    <x v="2"/>
    <s v="BOTH"/>
    <s v="Income Statement"/>
    <x v="3"/>
    <s v="22000 · AMEX (LLC)"/>
    <m/>
    <m/>
  </r>
  <r>
    <s v="07/14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15/2015"/>
    <s v="ADTSECURITY MYADT.COADT SECURITY SERVI"/>
    <n v="52.8"/>
    <m/>
    <n v="52.8"/>
    <s v="Debit"/>
    <x v="1"/>
    <x v="1"/>
    <x v="7"/>
    <n v="2015"/>
    <x v="23"/>
    <x v="57"/>
    <x v="7"/>
    <s v="BOTH"/>
    <s v="Income Statement"/>
    <x v="3"/>
    <s v="22000 · AMEX (LLC)"/>
    <m/>
    <m/>
  </r>
  <r>
    <s v="07/15/2015"/>
    <s v="EXPERIAN *CREDITR866-582-7269 CA"/>
    <n v="31.82"/>
    <m/>
    <n v="31.82"/>
    <s v="Debit"/>
    <x v="1"/>
    <x v="1"/>
    <x v="7"/>
    <n v="2015"/>
    <x v="22"/>
    <x v="32"/>
    <x v="2"/>
    <s v="BOTH"/>
    <s v="Income Statement"/>
    <x v="3"/>
    <s v="22000 · AMEX (LLC)"/>
    <m/>
    <m/>
  </r>
  <r>
    <s v="07/15/2015"/>
    <s v="FEDEX INV 499362813 1-800-622-1147"/>
    <n v="17.47"/>
    <m/>
    <n v="17.47"/>
    <s v="Debit"/>
    <x v="1"/>
    <x v="1"/>
    <x v="7"/>
    <n v="2015"/>
    <x v="8"/>
    <x v="8"/>
    <x v="2"/>
    <s v="BOTH"/>
    <s v="Income Statement"/>
    <x v="3"/>
    <s v="22000 · AMEX (LLC)"/>
    <m/>
    <m/>
  </r>
  <r>
    <s v="07/15/2015"/>
    <s v="FEDEX INV 650219493 1-800-622-1147"/>
    <n v="68.03"/>
    <m/>
    <n v="68.03"/>
    <s v="Debit"/>
    <x v="1"/>
    <x v="1"/>
    <x v="7"/>
    <n v="2015"/>
    <x v="8"/>
    <x v="8"/>
    <x v="2"/>
    <s v="BOTH"/>
    <s v="Income Statement"/>
    <x v="3"/>
    <s v="22000 · AMEX (LLC)"/>
    <m/>
    <m/>
  </r>
  <r>
    <s v="07/15/2015"/>
    <s v="KRAV MAGA 8829000992BALCONES HEIGH TX"/>
    <n v="73"/>
    <m/>
    <n v="73"/>
    <s v="Debit"/>
    <x v="1"/>
    <x v="1"/>
    <x v="7"/>
    <n v="2015"/>
    <x v="12"/>
    <x v="37"/>
    <x v="7"/>
    <s v="BOTH"/>
    <s v="Income Statement"/>
    <x v="3"/>
    <s v="22000 · AMEX (LLC)"/>
    <m/>
    <m/>
  </r>
  <r>
    <s v="07/15/2015"/>
    <s v="THE HOME DEPOT 581 SAN ANTONIO TX"/>
    <n v="16.91"/>
    <m/>
    <n v="16.91"/>
    <s v="Debit"/>
    <x v="1"/>
    <x v="1"/>
    <x v="7"/>
    <n v="2015"/>
    <x v="10"/>
    <x v="10"/>
    <x v="7"/>
    <s v="BOTH"/>
    <s v="Income Statement"/>
    <x v="3"/>
    <s v="22000 · AMEX (LLC)"/>
    <m/>
    <m/>
  </r>
  <r>
    <s v="07/16/2015"/>
    <s v="FEDEX INV 650265441 1-800-622-1147"/>
    <n v="30.07"/>
    <m/>
    <n v="30.07"/>
    <s v="Debit"/>
    <x v="1"/>
    <x v="1"/>
    <x v="7"/>
    <n v="2015"/>
    <x v="8"/>
    <x v="8"/>
    <x v="2"/>
    <s v="BOTH"/>
    <s v="Income Statement"/>
    <x v="3"/>
    <s v="22000 · AMEX (LLC)"/>
    <m/>
    <m/>
  </r>
  <r>
    <s v="07/16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16/2015"/>
    <s v="VOLUSION INC AUSTIN TX"/>
    <n v="68.52"/>
    <m/>
    <n v="68.52"/>
    <s v="Debit"/>
    <x v="1"/>
    <x v="1"/>
    <x v="7"/>
    <n v="2015"/>
    <x v="13"/>
    <x v="39"/>
    <x v="2"/>
    <s v="BOTH"/>
    <s v="Income Statement"/>
    <x v="3"/>
    <s v="22000 · AMEX (LLC)"/>
    <m/>
    <m/>
  </r>
  <r>
    <s v="07/17/2015"/>
    <s v="Dispute - KRAV MAGA 8829000992605"/>
    <n v="73"/>
    <m/>
    <n v="73"/>
    <s v="Debit"/>
    <x v="1"/>
    <x v="1"/>
    <x v="7"/>
    <n v="2015"/>
    <x v="12"/>
    <x v="37"/>
    <x v="7"/>
    <s v="BOTH"/>
    <s v="Income Statement"/>
    <x v="3"/>
    <s v="22000 · AMEX (LLC)"/>
    <m/>
    <m/>
  </r>
  <r>
    <s v="07/17/2015"/>
    <s v="FEDEX INV 499458596 1-800-622-1147"/>
    <n v="22.78"/>
    <m/>
    <n v="22.78"/>
    <s v="Debit"/>
    <x v="1"/>
    <x v="1"/>
    <x v="7"/>
    <n v="2015"/>
    <x v="8"/>
    <x v="8"/>
    <x v="2"/>
    <s v="BOTH"/>
    <s v="Income Statement"/>
    <x v="3"/>
    <s v="22000 · AMEX (LLC)"/>
    <m/>
    <m/>
  </r>
  <r>
    <s v="07/17/2015"/>
    <s v="FEDEX INV 650310930 1-800-622-1147"/>
    <n v="66.540000000000006"/>
    <m/>
    <n v="66.540000000000006"/>
    <s v="Debit"/>
    <x v="1"/>
    <x v="1"/>
    <x v="7"/>
    <n v="2015"/>
    <x v="8"/>
    <x v="8"/>
    <x v="2"/>
    <s v="BOTH"/>
    <s v="Income Statement"/>
    <x v="3"/>
    <s v="22000 · AMEX (LLC)"/>
    <m/>
    <m/>
  </r>
  <r>
    <s v="07/17/2015"/>
    <s v="MES*RINGCENTRAL, INCBELMONT CA"/>
    <n v="23.18"/>
    <m/>
    <n v="23.18"/>
    <s v="Debit"/>
    <x v="1"/>
    <x v="1"/>
    <x v="7"/>
    <n v="2015"/>
    <x v="25"/>
    <x v="40"/>
    <x v="12"/>
    <s v="BOTH"/>
    <s v="Income Statement"/>
    <x v="3"/>
    <s v="22000 · AMEX (LLC)"/>
    <m/>
    <m/>
  </r>
  <r>
    <s v="07/17/2015"/>
    <s v="WHOLEFDS QRY 10075 02108264676"/>
    <n v="86.54"/>
    <m/>
    <n v="86.54"/>
    <s v="Debit"/>
    <x v="1"/>
    <x v="1"/>
    <x v="7"/>
    <n v="2015"/>
    <x v="10"/>
    <x v="10"/>
    <x v="7"/>
    <s v="BOTH"/>
    <s v="Income Statement"/>
    <x v="3"/>
    <s v="22000 · AMEX (LLC)"/>
    <m/>
    <m/>
  </r>
  <r>
    <s v="07/17/2015"/>
    <s v="ZOHO CORPORATION ZOHPLEASANTON CA"/>
    <n v="125"/>
    <m/>
    <n v="125"/>
    <s v="Debit"/>
    <x v="1"/>
    <x v="1"/>
    <x v="7"/>
    <n v="2015"/>
    <x v="14"/>
    <x v="24"/>
    <x v="2"/>
    <s v="BOTH"/>
    <s v="Income Statement"/>
    <x v="3"/>
    <s v="22000 · AMEX (LLC)"/>
    <m/>
    <m/>
  </r>
  <r>
    <s v="07/18/2015"/>
    <s v="NETFLIX.COM NETFLIX.COM CA"/>
    <n v="8.65"/>
    <m/>
    <n v="8.65"/>
    <s v="Debit"/>
    <x v="1"/>
    <x v="1"/>
    <x v="7"/>
    <n v="2015"/>
    <x v="10"/>
    <x v="10"/>
    <x v="7"/>
    <s v="BOTH"/>
    <s v="Income Statement"/>
    <x v="3"/>
    <s v="22000 · AMEX (LLC)"/>
    <m/>
    <m/>
  </r>
  <r>
    <s v="07/18/2015"/>
    <s v="RESTAURANT DEPOT 570SAN ANTONIO TX"/>
    <n v="65.58"/>
    <m/>
    <n v="65.58"/>
    <s v="Debit"/>
    <x v="1"/>
    <x v="1"/>
    <x v="7"/>
    <n v="2015"/>
    <x v="10"/>
    <x v="10"/>
    <x v="7"/>
    <s v="BOTH"/>
    <s v="Income Statement"/>
    <x v="3"/>
    <s v="22000 · AMEX (LLC)"/>
    <m/>
    <m/>
  </r>
  <r>
    <s v="07/18/2015"/>
    <s v="SPOTIFY USA NEW YORK"/>
    <n v="10.8"/>
    <m/>
    <n v="10.8"/>
    <s v="Debit"/>
    <x v="1"/>
    <x v="1"/>
    <x v="7"/>
    <n v="2015"/>
    <x v="10"/>
    <x v="10"/>
    <x v="7"/>
    <s v="BOTH"/>
    <s v="Income Statement"/>
    <x v="3"/>
    <s v="22000 · AMEX (LLC)"/>
    <m/>
    <m/>
  </r>
  <r>
    <s v="07/18/2015"/>
    <s v="TEXACO BIGS 0355589 SAN ANTONIO TX"/>
    <n v="24.84"/>
    <m/>
    <n v="24.84"/>
    <s v="Debit"/>
    <x v="1"/>
    <x v="1"/>
    <x v="7"/>
    <n v="2015"/>
    <x v="17"/>
    <x v="20"/>
    <x v="10"/>
    <s v="BOTH"/>
    <s v="Income Statement"/>
    <x v="3"/>
    <s v="22000 · AMEX (LLC)"/>
    <m/>
    <m/>
  </r>
  <r>
    <s v="07/19/2015"/>
    <s v="NATURAL GROCERS BN 7BEND OR"/>
    <n v="62.38"/>
    <m/>
    <n v="62.38"/>
    <s v="Debit"/>
    <x v="1"/>
    <x v="1"/>
    <x v="7"/>
    <n v="2015"/>
    <x v="17"/>
    <x v="20"/>
    <x v="10"/>
    <s v="BOTH"/>
    <s v="Income Statement"/>
    <x v="3"/>
    <s v="22000 · AMEX (LLC)"/>
    <m/>
    <m/>
  </r>
  <r>
    <s v="07/19/2015"/>
    <s v="PILOT TRAVEL CENTER CHEMULT OR"/>
    <n v="36.409999999999997"/>
    <m/>
    <n v="36.409999999999997"/>
    <s v="Debit"/>
    <x v="1"/>
    <x v="1"/>
    <x v="7"/>
    <n v="2015"/>
    <x v="45"/>
    <x v="76"/>
    <x v="2"/>
    <s v="BOTH"/>
    <s v="Income Statement"/>
    <x v="3"/>
    <s v="22000 · AMEX (LLC)"/>
    <m/>
    <m/>
  </r>
  <r>
    <s v="07/19/2015"/>
    <s v="VZWRLSS BILL PAY VN 800-922-0204 NJ"/>
    <n v="317.95"/>
    <m/>
    <n v="317.95"/>
    <s v="Debit"/>
    <x v="1"/>
    <x v="1"/>
    <x v="7"/>
    <n v="2015"/>
    <x v="16"/>
    <x v="38"/>
    <x v="2"/>
    <s v="BOTH"/>
    <s v="Income Statement"/>
    <x v="3"/>
    <s v="22000 · AMEX (LLC)"/>
    <m/>
    <m/>
  </r>
  <r>
    <s v="07/20/2015"/>
    <s v="Dispute - ANGIES LIST"/>
    <n v="-29"/>
    <m/>
    <n v="-29"/>
    <s v="Credit"/>
    <x v="1"/>
    <x v="1"/>
    <x v="7"/>
    <n v="2015"/>
    <x v="42"/>
    <x v="69"/>
    <x v="14"/>
    <e v="#N/A"/>
    <e v="#N/A"/>
    <x v="3"/>
    <s v="22000 · AMEX (LLC)"/>
    <m/>
    <m/>
  </r>
  <r>
    <s v="07/20/2015"/>
    <s v="EBAY PAYPAL GIVING FWASHINGTON DC"/>
    <n v="11.07"/>
    <m/>
    <n v="11.07"/>
    <s v="Debit"/>
    <x v="1"/>
    <x v="1"/>
    <x v="7"/>
    <n v="2015"/>
    <x v="30"/>
    <x v="48"/>
    <x v="2"/>
    <s v="BOTH"/>
    <s v="Income Statement"/>
    <x v="3"/>
    <s v="22000 · AMEX (LLC)"/>
    <m/>
    <m/>
  </r>
  <r>
    <s v="07/20/2015"/>
    <s v="GOOGLE *GOOGLE STORAGOOGLE.COM/CH CA"/>
    <n v="1.99"/>
    <m/>
    <n v="1.99"/>
    <s v="Debit"/>
    <x v="1"/>
    <x v="1"/>
    <x v="7"/>
    <n v="2015"/>
    <x v="13"/>
    <x v="23"/>
    <x v="2"/>
    <s v="BOTH"/>
    <s v="Income Statement"/>
    <x v="3"/>
    <s v="22000 · AMEX (LLC)"/>
    <m/>
    <m/>
  </r>
  <r>
    <s v="07/20/2015"/>
    <s v="HENSSGEN HARDWARE 54QUEENSBURY NY"/>
    <n v="154.65"/>
    <m/>
    <n v="154.65"/>
    <s v="Debit"/>
    <x v="1"/>
    <x v="1"/>
    <x v="7"/>
    <n v="2015"/>
    <x v="18"/>
    <x v="31"/>
    <x v="2"/>
    <s v="BOTH"/>
    <s v="Balance Sheet"/>
    <x v="3"/>
    <s v="22000 · AMEX (LLC)"/>
    <m/>
    <m/>
  </r>
  <r>
    <s v="07/20/2015"/>
    <s v="MES*RINGCENTRAL, INCBELMONT CA"/>
    <n v="67.849999999999994"/>
    <m/>
    <n v="67.849999999999994"/>
    <s v="Debit"/>
    <x v="1"/>
    <x v="1"/>
    <x v="7"/>
    <n v="2015"/>
    <x v="25"/>
    <x v="40"/>
    <x v="12"/>
    <s v="BOTH"/>
    <s v="Income Statement"/>
    <x v="3"/>
    <s v="22000 · AMEX (LLC)"/>
    <m/>
    <m/>
  </r>
  <r>
    <s v="07/20/2015"/>
    <s v="TORCHYS TACOS - LINCSAN ANTONIO TX"/>
    <n v="20.13"/>
    <m/>
    <n v="20.13"/>
    <s v="Debit"/>
    <x v="1"/>
    <x v="1"/>
    <x v="7"/>
    <n v="2015"/>
    <x v="10"/>
    <x v="10"/>
    <x v="7"/>
    <s v="BOTH"/>
    <s v="Income Statement"/>
    <x v="3"/>
    <s v="22000 · AMEX (LLC)"/>
    <m/>
    <m/>
  </r>
  <r>
    <s v="07/20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21/2015"/>
    <s v="4 TELL INC 00-080193STEVENSON WA"/>
    <n v="98"/>
    <m/>
    <n v="98"/>
    <s v="Debit"/>
    <x v="1"/>
    <x v="1"/>
    <x v="7"/>
    <n v="2015"/>
    <x v="13"/>
    <x v="26"/>
    <x v="2"/>
    <s v="BOTH"/>
    <s v="Income Statement"/>
    <x v="3"/>
    <s v="22000 · AMEX (LLC)"/>
    <m/>
    <m/>
  </r>
  <r>
    <s v="07/21/2015"/>
    <s v="FEDEX INV 499581250 1-800-622-1147"/>
    <n v="44.11"/>
    <m/>
    <n v="44.11"/>
    <s v="Debit"/>
    <x v="1"/>
    <x v="1"/>
    <x v="7"/>
    <n v="2015"/>
    <x v="8"/>
    <x v="8"/>
    <x v="2"/>
    <s v="BOTH"/>
    <s v="Income Statement"/>
    <x v="3"/>
    <s v="22000 · AMEX (LLC)"/>
    <m/>
    <m/>
  </r>
  <r>
    <s v="07/21/2015"/>
    <s v="FEDEX INV 499632229 1-800-622-1147"/>
    <n v="51.12"/>
    <m/>
    <n v="51.12"/>
    <s v="Debit"/>
    <x v="1"/>
    <x v="1"/>
    <x v="7"/>
    <n v="2015"/>
    <x v="8"/>
    <x v="8"/>
    <x v="2"/>
    <s v="BOTH"/>
    <s v="Income Statement"/>
    <x v="3"/>
    <s v="22000 · AMEX (LLC)"/>
    <m/>
    <m/>
  </r>
  <r>
    <s v="07/21/2015"/>
    <s v="FEDEX INV 499807928 1-800-622-1147"/>
    <n v="11.3"/>
    <m/>
    <n v="11.3"/>
    <s v="Debit"/>
    <x v="1"/>
    <x v="1"/>
    <x v="7"/>
    <n v="2015"/>
    <x v="8"/>
    <x v="8"/>
    <x v="2"/>
    <s v="BOTH"/>
    <s v="Income Statement"/>
    <x v="3"/>
    <s v="22000 · AMEX (LLC)"/>
    <m/>
    <m/>
  </r>
  <r>
    <s v="07/21/2015"/>
    <s v="FEDEX INV 499814898 1-800-622-1147"/>
    <n v="368.65"/>
    <m/>
    <n v="368.65"/>
    <s v="Debit"/>
    <x v="1"/>
    <x v="1"/>
    <x v="7"/>
    <n v="2015"/>
    <x v="8"/>
    <x v="8"/>
    <x v="2"/>
    <s v="BOTH"/>
    <s v="Income Statement"/>
    <x v="3"/>
    <s v="22000 · AMEX (LLC)"/>
    <m/>
    <m/>
  </r>
  <r>
    <s v="07/21/2015"/>
    <s v="FEDEX INV 499902432 1-800-622-1147"/>
    <n v="44.37"/>
    <m/>
    <n v="44.37"/>
    <s v="Debit"/>
    <x v="1"/>
    <x v="1"/>
    <x v="7"/>
    <n v="2015"/>
    <x v="8"/>
    <x v="8"/>
    <x v="2"/>
    <s v="BOTH"/>
    <s v="Income Statement"/>
    <x v="3"/>
    <s v="22000 · AMEX (LLC)"/>
    <m/>
    <m/>
  </r>
  <r>
    <s v="07/21/2015"/>
    <s v="LAUGHING PLANET CAFEBEND OR"/>
    <n v="16.7"/>
    <m/>
    <n v="16.7"/>
    <s v="Debit"/>
    <x v="1"/>
    <x v="1"/>
    <x v="7"/>
    <n v="2015"/>
    <x v="17"/>
    <x v="20"/>
    <x v="10"/>
    <s v="BOTH"/>
    <s v="Income Statement"/>
    <x v="3"/>
    <s v="22000 · AMEX (LLC)"/>
    <m/>
    <m/>
  </r>
  <r>
    <s v="07/21/2015"/>
    <s v="STAMPS.COM 855-608-2677 CA"/>
    <n v="24.99"/>
    <m/>
    <n v="24.99"/>
    <s v="Debit"/>
    <x v="1"/>
    <x v="1"/>
    <x v="7"/>
    <n v="2015"/>
    <x v="8"/>
    <x v="42"/>
    <x v="2"/>
    <s v="BOTH"/>
    <s v="Income Statement"/>
    <x v="3"/>
    <s v="22000 · AMEX (LLC)"/>
    <m/>
    <m/>
  </r>
  <r>
    <s v="07/21/2015"/>
    <s v="ULINE SHIP SUPPLIES SHIPPING SUP"/>
    <n v="337.64"/>
    <m/>
    <n v="337.64"/>
    <s v="Debit"/>
    <x v="1"/>
    <x v="1"/>
    <x v="7"/>
    <n v="2015"/>
    <x v="21"/>
    <x v="30"/>
    <x v="2"/>
    <s v="BOTH"/>
    <s v="Income Statement"/>
    <x v="3"/>
    <s v="22000 · AMEX (LLC)"/>
    <m/>
    <m/>
  </r>
  <r>
    <s v="07/21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21/2015"/>
    <s v="VERIZONWRLS*WALCCRVE8009220204"/>
    <n v="210.81"/>
    <m/>
    <n v="210.81"/>
    <s v="Debit"/>
    <x v="1"/>
    <x v="1"/>
    <x v="7"/>
    <n v="2015"/>
    <x v="16"/>
    <x v="38"/>
    <x v="7"/>
    <s v="BOTH"/>
    <s v="Income Statement"/>
    <x v="3"/>
    <s v="22000 · AMEX (LLC)"/>
    <m/>
    <m/>
  </r>
  <r>
    <s v="07/21/2015"/>
    <s v="ZOHO CORPORATION ZOHPLEASANTON CA"/>
    <n v="25"/>
    <m/>
    <n v="25"/>
    <s v="Debit"/>
    <x v="1"/>
    <x v="1"/>
    <x v="7"/>
    <n v="2015"/>
    <x v="14"/>
    <x v="24"/>
    <x v="2"/>
    <s v="BOTH"/>
    <s v="Income Statement"/>
    <x v="3"/>
    <s v="22000 · AMEX (LLC)"/>
    <m/>
    <m/>
  </r>
  <r>
    <s v="07/22/2015"/>
    <s v="ADVANCE AUTO #6413 0SAN ANTONIO TX"/>
    <n v="150.44999999999999"/>
    <m/>
    <n v="150.44999999999999"/>
    <s v="Debit"/>
    <x v="1"/>
    <x v="1"/>
    <x v="7"/>
    <n v="2015"/>
    <x v="10"/>
    <x v="10"/>
    <x v="7"/>
    <s v="BOTH"/>
    <s v="Income Statement"/>
    <x v="3"/>
    <s v="22000 · AMEX (LLC)"/>
    <m/>
    <m/>
  </r>
  <r>
    <s v="07/22/2015"/>
    <s v="UNITED AIRLINES HOUSTON TX"/>
    <n v="60"/>
    <m/>
    <n v="60"/>
    <s v="Debit"/>
    <x v="1"/>
    <x v="1"/>
    <x v="7"/>
    <n v="2015"/>
    <x v="46"/>
    <x v="77"/>
    <x v="2"/>
    <s v="BOTH"/>
    <s v="Income Statement"/>
    <x v="3"/>
    <s v="22000 · AMEX (LLC)"/>
    <m/>
    <m/>
  </r>
  <r>
    <s v="07/22/2015"/>
    <s v="ZOHO CORPORATION ZOHPLEASANTON CA"/>
    <n v="15"/>
    <m/>
    <n v="15"/>
    <s v="Debit"/>
    <x v="1"/>
    <x v="1"/>
    <x v="7"/>
    <n v="2015"/>
    <x v="14"/>
    <x v="24"/>
    <x v="2"/>
    <s v="BOTH"/>
    <s v="Income Statement"/>
    <x v="3"/>
    <s v="22000 · AMEX (LLC)"/>
    <m/>
    <m/>
  </r>
  <r>
    <s v="07/23/2015"/>
    <s v="EBAY INC. 0000 SAN JOSE CA"/>
    <n v="581.41"/>
    <m/>
    <n v="581.41"/>
    <s v="Debit"/>
    <x v="1"/>
    <x v="1"/>
    <x v="7"/>
    <n v="2015"/>
    <x v="29"/>
    <x v="47"/>
    <x v="2"/>
    <s v="BOTH"/>
    <s v="Income Statement"/>
    <x v="3"/>
    <s v="22000 · AMEX (LLC)"/>
    <m/>
    <m/>
  </r>
  <r>
    <s v="07/23/2015"/>
    <s v="FEDEX INV 400088601 1-800-622-1147"/>
    <n v="33.06"/>
    <m/>
    <n v="33.06"/>
    <s v="Debit"/>
    <x v="1"/>
    <x v="1"/>
    <x v="7"/>
    <n v="2015"/>
    <x v="8"/>
    <x v="8"/>
    <x v="2"/>
    <s v="BOTH"/>
    <s v="Income Statement"/>
    <x v="3"/>
    <s v="22000 · AMEX (LLC)"/>
    <m/>
    <m/>
  </r>
  <r>
    <s v="07/23/2015"/>
    <s v="FEDEX INV 650529164 1-800-622-1147"/>
    <n v="41.86"/>
    <m/>
    <n v="41.86"/>
    <s v="Debit"/>
    <x v="1"/>
    <x v="1"/>
    <x v="7"/>
    <n v="2015"/>
    <x v="8"/>
    <x v="8"/>
    <x v="2"/>
    <s v="BOTH"/>
    <s v="Income Statement"/>
    <x v="3"/>
    <s v="22000 · AMEX (LLC)"/>
    <m/>
    <m/>
  </r>
  <r>
    <s v="07/23/2015"/>
    <s v="HALF PRICE BOOKS 025SAN ANTONIO TX"/>
    <n v="25.95"/>
    <m/>
    <n v="25.95"/>
    <s v="Debit"/>
    <x v="1"/>
    <x v="1"/>
    <x v="7"/>
    <n v="2015"/>
    <x v="17"/>
    <x v="20"/>
    <x v="10"/>
    <s v="BOTH"/>
    <s v="Income Statement"/>
    <x v="3"/>
    <s v="22000 · AMEX (LLC)"/>
    <m/>
    <m/>
  </r>
  <r>
    <s v="07/23/2015"/>
    <s v="HEB #618 00000000090SAN ANTONIO TX"/>
    <n v="230.07"/>
    <m/>
    <n v="230.07"/>
    <s v="Debit"/>
    <x v="1"/>
    <x v="1"/>
    <x v="7"/>
    <n v="2015"/>
    <x v="17"/>
    <x v="20"/>
    <x v="10"/>
    <s v="BOTH"/>
    <s v="Income Statement"/>
    <x v="3"/>
    <s v="22000 · AMEX (LLC)"/>
    <m/>
    <m/>
  </r>
  <r>
    <s v="07/23/2015"/>
    <s v="IN *CANINE INNOVATIOMOUNT CLEMENS MI"/>
    <n v="498.5"/>
    <m/>
    <n v="498.5"/>
    <s v="Debit"/>
    <x v="1"/>
    <x v="1"/>
    <x v="7"/>
    <n v="2015"/>
    <x v="18"/>
    <x v="22"/>
    <x v="2"/>
    <s v="BOTH"/>
    <s v="Balance Sheet"/>
    <x v="3"/>
    <s v="22000 · AMEX (LLC)"/>
    <m/>
    <m/>
  </r>
  <r>
    <s v="07/23/2015"/>
    <s v="THE FLYING SAUCER 00SAN ANTONIO TX"/>
    <n v="33.049999999999997"/>
    <m/>
    <n v="33.049999999999997"/>
    <s v="Debit"/>
    <x v="1"/>
    <x v="1"/>
    <x v="7"/>
    <n v="2015"/>
    <x v="17"/>
    <x v="20"/>
    <x v="10"/>
    <s v="BOTH"/>
    <s v="Income Statement"/>
    <x v="3"/>
    <s v="22000 · AMEX (LLC)"/>
    <m/>
    <m/>
  </r>
  <r>
    <s v="07/23/2015"/>
    <s v="ULINE SHIP SUPPLIES SHIPPING SUP"/>
    <n v="478.66"/>
    <m/>
    <n v="478.66"/>
    <s v="Debit"/>
    <x v="1"/>
    <x v="1"/>
    <x v="7"/>
    <n v="2015"/>
    <x v="21"/>
    <x v="30"/>
    <x v="2"/>
    <s v="BOTH"/>
    <s v="Income Statement"/>
    <x v="3"/>
    <s v="22000 · AMEX (LLC)"/>
    <m/>
    <m/>
  </r>
  <r>
    <s v="07/23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24/2015"/>
    <s v="AUTOZONE 5773 SAN ANTONIO TX"/>
    <n v="-49.23"/>
    <m/>
    <n v="-49.23"/>
    <s v="Credit"/>
    <x v="1"/>
    <x v="1"/>
    <x v="7"/>
    <n v="2015"/>
    <x v="10"/>
    <x v="10"/>
    <x v="7"/>
    <s v="BOTH"/>
    <s v="Income Statement"/>
    <x v="3"/>
    <s v="22000 · AMEX (LLC)"/>
    <m/>
    <m/>
  </r>
  <r>
    <s v="07/24/2015"/>
    <s v="AUTOZONE 5773 SAN ANTONIO TX"/>
    <n v="25.97"/>
    <m/>
    <n v="25.97"/>
    <s v="Debit"/>
    <x v="1"/>
    <x v="1"/>
    <x v="7"/>
    <n v="2015"/>
    <x v="10"/>
    <x v="10"/>
    <x v="7"/>
    <s v="BOTH"/>
    <s v="Income Statement"/>
    <x v="3"/>
    <s v="22000 · AMEX (LLC)"/>
    <m/>
    <m/>
  </r>
  <r>
    <s v="07/24/2015"/>
    <s v="AUTOZONE 5773 SAN ANTONIO TX"/>
    <n v="49.23"/>
    <m/>
    <n v="49.23"/>
    <s v="Debit"/>
    <x v="1"/>
    <x v="1"/>
    <x v="7"/>
    <n v="2015"/>
    <x v="10"/>
    <x v="10"/>
    <x v="7"/>
    <s v="BOTH"/>
    <s v="Income Statement"/>
    <x v="3"/>
    <s v="22000 · AMEX (LLC)"/>
    <m/>
    <m/>
  </r>
  <r>
    <s v="07/24/2015"/>
    <s v="FEDEX INV 650573051 1-800-622-1147"/>
    <n v="23.05"/>
    <m/>
    <n v="23.05"/>
    <s v="Debit"/>
    <x v="1"/>
    <x v="1"/>
    <x v="7"/>
    <n v="2015"/>
    <x v="8"/>
    <x v="8"/>
    <x v="2"/>
    <s v="BOTH"/>
    <s v="Income Statement"/>
    <x v="3"/>
    <s v="22000 · AMEX (LLC)"/>
    <m/>
    <m/>
  </r>
  <r>
    <s v="07/24/2015"/>
    <s v="OFFICE DEPOT 002805 BALCONES HTS TX"/>
    <n v="40.04"/>
    <m/>
    <n v="40.04"/>
    <s v="Debit"/>
    <x v="1"/>
    <x v="1"/>
    <x v="7"/>
    <n v="2015"/>
    <x v="26"/>
    <x v="66"/>
    <x v="7"/>
    <s v="BOTH"/>
    <s v="Income Statement"/>
    <x v="3"/>
    <s v="22000 · AMEX (LLC)"/>
    <m/>
    <m/>
  </r>
  <r>
    <s v="07/24/2015"/>
    <s v="PETS BARN 6500000073SAN ANTONIO TX"/>
    <n v="47.62"/>
    <m/>
    <n v="47.62"/>
    <s v="Debit"/>
    <x v="1"/>
    <x v="1"/>
    <x v="7"/>
    <n v="2015"/>
    <x v="17"/>
    <x v="20"/>
    <x v="10"/>
    <s v="BOTH"/>
    <s v="Income Statement"/>
    <x v="3"/>
    <s v="22000 · AMEX (LLC)"/>
    <m/>
    <m/>
  </r>
  <r>
    <s v="07/24/2015"/>
    <s v="THE HOME DEPOT 581 SAN ANTONIO TX"/>
    <n v="100.52"/>
    <m/>
    <n v="100.52"/>
    <s v="Debit"/>
    <x v="1"/>
    <x v="1"/>
    <x v="7"/>
    <n v="2015"/>
    <x v="10"/>
    <x v="10"/>
    <x v="7"/>
    <s v="BOTH"/>
    <s v="Income Statement"/>
    <x v="3"/>
    <s v="22000 · AMEX (LLC)"/>
    <m/>
    <m/>
  </r>
  <r>
    <s v="07/24/2015"/>
    <s v="UNITED AIRLINES HOUSTON TX"/>
    <n v="7.99"/>
    <m/>
    <n v="7.99"/>
    <s v="Debit"/>
    <x v="1"/>
    <x v="1"/>
    <x v="7"/>
    <n v="2015"/>
    <x v="46"/>
    <x v="77"/>
    <x v="2"/>
    <s v="BOTH"/>
    <s v="Income Statement"/>
    <x v="3"/>
    <s v="22000 · AMEX (LLC)"/>
    <m/>
    <m/>
  </r>
  <r>
    <s v="07/24/2015"/>
    <s v="VOLUSION INC AUSTIN TX"/>
    <n v="572.39"/>
    <m/>
    <n v="572.39"/>
    <s v="Debit"/>
    <x v="1"/>
    <x v="1"/>
    <x v="7"/>
    <n v="2015"/>
    <x v="13"/>
    <x v="39"/>
    <x v="2"/>
    <s v="BOTH"/>
    <s v="Income Statement"/>
    <x v="3"/>
    <s v="22000 · AMEX (LLC)"/>
    <m/>
    <m/>
  </r>
  <r>
    <s v="07/25/2015"/>
    <s v="FEDEX INV 400205040 1-800-622-1147"/>
    <n v="58.3"/>
    <m/>
    <n v="58.3"/>
    <s v="Debit"/>
    <x v="1"/>
    <x v="1"/>
    <x v="7"/>
    <n v="2015"/>
    <x v="8"/>
    <x v="8"/>
    <x v="2"/>
    <s v="BOTH"/>
    <s v="Income Statement"/>
    <x v="3"/>
    <s v="22000 · AMEX (LLC)"/>
    <m/>
    <m/>
  </r>
  <r>
    <s v="07/25/2015"/>
    <s v="FEDEX INV 650632089 1-800-622-1147"/>
    <n v="30.07"/>
    <m/>
    <n v="30.07"/>
    <s v="Debit"/>
    <x v="1"/>
    <x v="1"/>
    <x v="7"/>
    <n v="2015"/>
    <x v="8"/>
    <x v="8"/>
    <x v="2"/>
    <s v="BOTH"/>
    <s v="Income Statement"/>
    <x v="3"/>
    <s v="22000 · AMEX (LLC)"/>
    <m/>
    <m/>
  </r>
  <r>
    <s v="07/26/2015"/>
    <s v="THE HOME DEPOT 588 SAN ANTONIO TX"/>
    <n v="11.88"/>
    <m/>
    <n v="11.88"/>
    <s v="Debit"/>
    <x v="1"/>
    <x v="1"/>
    <x v="7"/>
    <n v="2015"/>
    <x v="10"/>
    <x v="10"/>
    <x v="7"/>
    <s v="BOTH"/>
    <s v="Income Statement"/>
    <x v="3"/>
    <s v="22000 · AMEX (LLC)"/>
    <m/>
    <m/>
  </r>
  <r>
    <s v="07/26/2015"/>
    <s v="THE HOME DEPOT 588 SAN ANTONIO TX"/>
    <n v="33.840000000000003"/>
    <m/>
    <n v="33.840000000000003"/>
    <s v="Debit"/>
    <x v="1"/>
    <x v="1"/>
    <x v="7"/>
    <n v="2015"/>
    <x v="10"/>
    <x v="10"/>
    <x v="7"/>
    <s v="BOTH"/>
    <s v="Income Statement"/>
    <x v="3"/>
    <s v="22000 · AMEX (LLC)"/>
    <m/>
    <m/>
  </r>
  <r>
    <s v="07/26/2015"/>
    <s v="THE HOME DEPOT 588 SAN ANTONIO TX"/>
    <n v="34.61"/>
    <m/>
    <n v="34.61"/>
    <s v="Debit"/>
    <x v="1"/>
    <x v="1"/>
    <x v="7"/>
    <n v="2015"/>
    <x v="10"/>
    <x v="10"/>
    <x v="7"/>
    <s v="BOTH"/>
    <s v="Income Statement"/>
    <x v="3"/>
    <s v="22000 · AMEX (LLC)"/>
    <m/>
    <m/>
  </r>
  <r>
    <s v="07/26/2015"/>
    <s v="THE HOME DEPOT 588 SAN ANTONIO TX"/>
    <n v="100"/>
    <m/>
    <n v="100"/>
    <s v="Debit"/>
    <x v="1"/>
    <x v="1"/>
    <x v="7"/>
    <n v="2015"/>
    <x v="10"/>
    <x v="10"/>
    <x v="7"/>
    <s v="BOTH"/>
    <s v="Income Statement"/>
    <x v="3"/>
    <s v="22000 · AMEX (LLC)"/>
    <m/>
    <m/>
  </r>
  <r>
    <s v="07/26/2015"/>
    <s v="THE HOME DEPOT 588 SAN ANTONIO TX"/>
    <n v="147.59"/>
    <m/>
    <n v="147.59"/>
    <s v="Debit"/>
    <x v="1"/>
    <x v="1"/>
    <x v="7"/>
    <n v="2015"/>
    <x v="10"/>
    <x v="10"/>
    <x v="7"/>
    <s v="BOTH"/>
    <s v="Income Statement"/>
    <x v="3"/>
    <s v="22000 · AMEX (LLC)"/>
    <m/>
    <m/>
  </r>
  <r>
    <s v="07/27/2015"/>
    <s v="BURGER FI SAN ANTONIO TX"/>
    <n v="15.09"/>
    <m/>
    <n v="15.09"/>
    <s v="Debit"/>
    <x v="1"/>
    <x v="1"/>
    <x v="7"/>
    <n v="2015"/>
    <x v="44"/>
    <x v="78"/>
    <x v="10"/>
    <s v="BOTH"/>
    <s v="Income Statement"/>
    <x v="3"/>
    <s v="22000 · AMEX (LLC)"/>
    <m/>
    <m/>
  </r>
  <r>
    <s v="07/27/2015"/>
    <s v="EBAY PAYPAL GIVING FWASHINGTON DC"/>
    <n v="5.73"/>
    <m/>
    <n v="5.73"/>
    <s v="Debit"/>
    <x v="1"/>
    <x v="1"/>
    <x v="7"/>
    <n v="2015"/>
    <x v="30"/>
    <x v="48"/>
    <x v="2"/>
    <s v="BOTH"/>
    <s v="Income Statement"/>
    <x v="3"/>
    <s v="22000 · AMEX (LLC)"/>
    <m/>
    <m/>
  </r>
  <r>
    <s v="07/27/2015"/>
    <s v="FEDEX FREIGHT INC 870-741-9000"/>
    <n v="948.59"/>
    <m/>
    <n v="948.59"/>
    <s v="Debit"/>
    <x v="1"/>
    <x v="1"/>
    <x v="7"/>
    <n v="2015"/>
    <x v="8"/>
    <x v="8"/>
    <x v="2"/>
    <s v="BOTH"/>
    <s v="Income Statement"/>
    <x v="3"/>
    <s v="22000 · AMEX (LLC)"/>
    <m/>
    <m/>
  </r>
  <r>
    <s v="07/27/2015"/>
    <s v="FEDEX INV 400431453 1-800-622-1147"/>
    <n v="11.3"/>
    <m/>
    <n v="11.3"/>
    <s v="Debit"/>
    <x v="1"/>
    <x v="1"/>
    <x v="7"/>
    <n v="2015"/>
    <x v="8"/>
    <x v="8"/>
    <x v="2"/>
    <s v="BOTH"/>
    <s v="Income Statement"/>
    <x v="3"/>
    <s v="22000 · AMEX (LLC)"/>
    <m/>
    <m/>
  </r>
  <r>
    <s v="07/27/2015"/>
    <s v="FEDEX INV 400438440 1-800-622-1147"/>
    <n v="332.55"/>
    <m/>
    <n v="332.55"/>
    <s v="Debit"/>
    <x v="1"/>
    <x v="1"/>
    <x v="7"/>
    <n v="2015"/>
    <x v="8"/>
    <x v="8"/>
    <x v="2"/>
    <s v="BOTH"/>
    <s v="Income Statement"/>
    <x v="3"/>
    <s v="22000 · AMEX (LLC)"/>
    <m/>
    <m/>
  </r>
  <r>
    <s v="07/27/2015"/>
    <s v="TARGET SAN ANTONIO WSAN ANTONIO TX"/>
    <n v="44.1"/>
    <m/>
    <n v="44.1"/>
    <s v="Debit"/>
    <x v="1"/>
    <x v="1"/>
    <x v="7"/>
    <n v="2015"/>
    <x v="17"/>
    <x v="20"/>
    <x v="10"/>
    <s v="BOTH"/>
    <s v="Income Statement"/>
    <x v="3"/>
    <s v="22000 · AMEX (LLC)"/>
    <m/>
    <m/>
  </r>
  <r>
    <s v="07/27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28/2015"/>
    <s v="FEDEX INV 400523376 1-800-622-1147"/>
    <n v="85.06"/>
    <m/>
    <n v="85.06"/>
    <s v="Debit"/>
    <x v="1"/>
    <x v="1"/>
    <x v="7"/>
    <n v="2015"/>
    <x v="8"/>
    <x v="8"/>
    <x v="2"/>
    <s v="BOTH"/>
    <s v="Income Statement"/>
    <x v="3"/>
    <s v="22000 · AMEX (LLC)"/>
    <m/>
    <m/>
  </r>
  <r>
    <s v="07/28/2015"/>
    <s v="FEDEX INV 648936890 1-800-622-1147"/>
    <n v="-29.63"/>
    <m/>
    <n v="-29.63"/>
    <s v="Credit"/>
    <x v="1"/>
    <x v="1"/>
    <x v="7"/>
    <n v="2015"/>
    <x v="8"/>
    <x v="8"/>
    <x v="2"/>
    <s v="BOTH"/>
    <s v="Income Statement"/>
    <x v="3"/>
    <s v="22000 · AMEX (LLC)"/>
    <m/>
    <m/>
  </r>
  <r>
    <s v="07/28/2015"/>
    <s v="FEDEX INV 650692454 1-800-622-1147"/>
    <n v="87.3"/>
    <m/>
    <n v="87.3"/>
    <s v="Debit"/>
    <x v="1"/>
    <x v="1"/>
    <x v="7"/>
    <n v="2015"/>
    <x v="8"/>
    <x v="8"/>
    <x v="2"/>
    <s v="BOTH"/>
    <s v="Income Statement"/>
    <x v="3"/>
    <s v="22000 · AMEX (LLC)"/>
    <m/>
    <m/>
  </r>
  <r>
    <s v="07/28/2015"/>
    <s v="GOOGLE *GOOGLE STORAGOOGLE.COM/CH CA"/>
    <n v="1.99"/>
    <m/>
    <n v="1.99"/>
    <s v="Debit"/>
    <x v="1"/>
    <x v="1"/>
    <x v="7"/>
    <n v="2015"/>
    <x v="13"/>
    <x v="23"/>
    <x v="2"/>
    <s v="BOTH"/>
    <s v="Income Statement"/>
    <x v="3"/>
    <s v="22000 · AMEX (LLC)"/>
    <m/>
    <m/>
  </r>
  <r>
    <s v="07/28/2015"/>
    <s v="OMNITELECOM/LOCAL03 RAMAT GAN"/>
    <n v="18.559999999999999"/>
    <m/>
    <n v="18.559999999999999"/>
    <s v="Debit"/>
    <x v="1"/>
    <x v="1"/>
    <x v="7"/>
    <n v="2015"/>
    <x v="31"/>
    <x v="49"/>
    <x v="2"/>
    <s v="BOTH"/>
    <s v="Income Statement"/>
    <x v="3"/>
    <s v="22000 · AMEX (LLC)"/>
    <m/>
    <m/>
  </r>
  <r>
    <s v="07/28/2015"/>
    <s v="PETS BARN 6500000073SAN ANTONIO TX"/>
    <n v="64.94"/>
    <m/>
    <n v="64.94"/>
    <s v="Debit"/>
    <x v="1"/>
    <x v="1"/>
    <x v="7"/>
    <n v="2015"/>
    <x v="17"/>
    <x v="20"/>
    <x v="10"/>
    <s v="BOTH"/>
    <s v="Income Statement"/>
    <x v="3"/>
    <s v="22000 · AMEX (LLC)"/>
    <m/>
    <m/>
  </r>
  <r>
    <s v="07/28/2015"/>
    <s v="TERMINIX INT. 2406 800-837-6464 TX"/>
    <n v="145.06"/>
    <m/>
    <n v="145.06"/>
    <s v="Debit"/>
    <x v="1"/>
    <x v="1"/>
    <x v="7"/>
    <n v="2015"/>
    <x v="17"/>
    <x v="20"/>
    <x v="10"/>
    <s v="BOTH"/>
    <s v="Income Statement"/>
    <x v="3"/>
    <s v="22000 · AMEX (LLC)"/>
    <m/>
    <m/>
  </r>
  <r>
    <s v="07/28/2015"/>
    <s v="THE HOME DEPOT 588 SAN ANTONIO TX"/>
    <n v="-104.07"/>
    <m/>
    <n v="-104.07"/>
    <s v="Credit"/>
    <x v="1"/>
    <x v="1"/>
    <x v="7"/>
    <n v="2015"/>
    <x v="10"/>
    <x v="10"/>
    <x v="7"/>
    <s v="BOTH"/>
    <s v="Income Statement"/>
    <x v="3"/>
    <s v="22000 · AMEX (LLC)"/>
    <m/>
    <m/>
  </r>
  <r>
    <s v="07/28/2015"/>
    <s v="THE HOME DEPOT 588 SAN ANTONIO TX"/>
    <n v="16.41"/>
    <m/>
    <n v="16.41"/>
    <s v="Debit"/>
    <x v="1"/>
    <x v="1"/>
    <x v="7"/>
    <n v="2015"/>
    <x v="10"/>
    <x v="10"/>
    <x v="7"/>
    <s v="BOTH"/>
    <s v="Income Statement"/>
    <x v="3"/>
    <s v="22000 · AMEX (LLC)"/>
    <m/>
    <m/>
  </r>
  <r>
    <s v="07/28/2015"/>
    <s v="WHOLEFDS QRY 10075 02108264676"/>
    <n v="112.36"/>
    <m/>
    <n v="112.36"/>
    <s v="Debit"/>
    <x v="1"/>
    <x v="1"/>
    <x v="7"/>
    <n v="2015"/>
    <x v="10"/>
    <x v="10"/>
    <x v="7"/>
    <s v="BOTH"/>
    <s v="Income Statement"/>
    <x v="3"/>
    <s v="22000 · AMEX (LLC)"/>
    <m/>
    <m/>
  </r>
  <r>
    <s v="07/29/2015"/>
    <s v="THE HOME DEPOT 503 SAN ANTONIO TX"/>
    <n v="-22.69"/>
    <m/>
    <n v="-22.69"/>
    <s v="Credit"/>
    <x v="1"/>
    <x v="1"/>
    <x v="7"/>
    <n v="2015"/>
    <x v="10"/>
    <x v="10"/>
    <x v="7"/>
    <s v="BOTH"/>
    <s v="Income Statement"/>
    <x v="3"/>
    <s v="22000 · AMEX (LLC)"/>
    <m/>
    <m/>
  </r>
  <r>
    <s v="07/29/2015"/>
    <s v="UNIVERSITY BOWL 0012SAN ANTONIO TX"/>
    <n v="15"/>
    <m/>
    <n v="15"/>
    <s v="Debit"/>
    <x v="1"/>
    <x v="1"/>
    <x v="7"/>
    <n v="2015"/>
    <x v="17"/>
    <x v="20"/>
    <x v="10"/>
    <s v="BOTH"/>
    <s v="Income Statement"/>
    <x v="3"/>
    <s v="22000 · AMEX (LLC)"/>
    <m/>
    <m/>
  </r>
  <r>
    <s v="07/30/2015"/>
    <s v="5% OPEN Savings discount on"/>
    <n v="-47.43"/>
    <m/>
    <n v="-47.43"/>
    <s v="Credit"/>
    <x v="1"/>
    <x v="1"/>
    <x v="7"/>
    <n v="2015"/>
    <x v="8"/>
    <x v="8"/>
    <x v="2"/>
    <s v="BOTH"/>
    <s v="Income Statement"/>
    <x v="3"/>
    <s v="22000 · AMEX (LLC)"/>
    <m/>
    <m/>
  </r>
  <r>
    <s v="07/30/2015"/>
    <s v="AT&amp;T*BILL PAYMENT 95DALLAS"/>
    <n v="263.38"/>
    <m/>
    <n v="263.38"/>
    <s v="Debit"/>
    <x v="1"/>
    <x v="1"/>
    <x v="7"/>
    <n v="2015"/>
    <x v="16"/>
    <x v="19"/>
    <x v="8"/>
    <s v="BOTH"/>
    <s v="Income Statement"/>
    <x v="3"/>
    <s v="22000 · AMEX (LLC)"/>
    <m/>
    <m/>
  </r>
  <r>
    <s v="07/30/2015"/>
    <s v="CUSTOMER SERVICE PAYMENT THANK YOU"/>
    <n v="-1600"/>
    <m/>
    <n v="-1600"/>
    <s v="Payments"/>
    <x v="1"/>
    <x v="1"/>
    <x v="7"/>
    <n v="2015"/>
    <x v="37"/>
    <x v="46"/>
    <x v="2"/>
    <s v="LLC"/>
    <s v="Balance Sheet"/>
    <x v="6"/>
    <s v="22000 · AMEX (LLC)"/>
    <m/>
    <m/>
  </r>
  <r>
    <s v="07/30/2015"/>
    <s v="USPS POSTAGE STAMPS.WASHINGTON DC"/>
    <n v="200"/>
    <m/>
    <n v="200"/>
    <s v="Debit"/>
    <x v="1"/>
    <x v="1"/>
    <x v="7"/>
    <n v="2015"/>
    <x v="8"/>
    <x v="17"/>
    <x v="2"/>
    <s v="BOTH"/>
    <s v="Income Statement"/>
    <x v="3"/>
    <s v="22000 · AMEX (LLC)"/>
    <m/>
    <m/>
  </r>
  <r>
    <s v="07/31/2015"/>
    <s v="ADTSECURITY MYADT.COADT SECURITY SERVI"/>
    <n v="57.99"/>
    <m/>
    <n v="57.99"/>
    <s v="Debit"/>
    <x v="1"/>
    <x v="1"/>
    <x v="7"/>
    <n v="2015"/>
    <x v="23"/>
    <x v="57"/>
    <x v="7"/>
    <s v="BOTH"/>
    <s v="Income Statement"/>
    <x v="3"/>
    <s v="22000 · AMEX (LLC)"/>
    <m/>
    <m/>
  </r>
  <r>
    <s v="07/31/2015"/>
    <s v="FACEBK *R2H8D8SHH2 WWW.FB.ME/ADS CA"/>
    <n v="103.02"/>
    <m/>
    <n v="103.02"/>
    <s v="Debit"/>
    <x v="1"/>
    <x v="1"/>
    <x v="7"/>
    <n v="2015"/>
    <x v="20"/>
    <x v="56"/>
    <x v="2"/>
    <s v="BOTH"/>
    <s v="Income Statement"/>
    <x v="3"/>
    <s v="22000 · AMEX (LLC)"/>
    <m/>
    <m/>
  </r>
  <r>
    <s v="07/31/2015"/>
    <s v="FEDEX INV 650834700 1-800-622-1147"/>
    <n v="30.07"/>
    <m/>
    <n v="30.07"/>
    <s v="Debit"/>
    <x v="1"/>
    <x v="1"/>
    <x v="7"/>
    <n v="2015"/>
    <x v="8"/>
    <x v="8"/>
    <x v="2"/>
    <s v="BOTH"/>
    <s v="Income Statement"/>
    <x v="3"/>
    <s v="22000 · AMEX (LLC)"/>
    <m/>
    <m/>
  </r>
  <r>
    <s v="07/31/2015"/>
    <s v="INTUIT PAYROLL 888-537-7794 CA"/>
    <n v="38.380000000000003"/>
    <m/>
    <n v="38.380000000000003"/>
    <s v="Debit"/>
    <x v="1"/>
    <x v="1"/>
    <x v="7"/>
    <n v="2015"/>
    <x v="36"/>
    <x v="55"/>
    <x v="2"/>
    <s v="BOTH"/>
    <s v="Income Statement"/>
    <x v="3"/>
    <s v="22000 · AMEX (LLC)"/>
    <m/>
    <m/>
  </r>
  <r>
    <s v="08/01/2015"/>
    <s v="ESH*TECHPROTECT PREM844-400-0452 GA"/>
    <n v="11.9"/>
    <m/>
    <n v="11.9"/>
    <s v="Debit"/>
    <x v="1"/>
    <x v="1"/>
    <x v="8"/>
    <n v="2015"/>
    <x v="16"/>
    <x v="21"/>
    <x v="7"/>
    <s v="BOTH"/>
    <s v="Income Statement"/>
    <x v="3"/>
    <s v="22000 · AMEX (LLC)"/>
    <m/>
    <m/>
  </r>
  <r>
    <s v="08/01/2015"/>
    <s v="FEDEX INV 400712130 1-800-622-1147"/>
    <n v="11.58"/>
    <m/>
    <n v="11.58"/>
    <s v="Debit"/>
    <x v="1"/>
    <x v="1"/>
    <x v="8"/>
    <n v="2015"/>
    <x v="8"/>
    <x v="8"/>
    <x v="2"/>
    <s v="BOTH"/>
    <s v="Income Statement"/>
    <x v="3"/>
    <s v="22000 · AMEX (LLC)"/>
    <m/>
    <m/>
  </r>
  <r>
    <s v="08/03/2015"/>
    <s v="GOOGLE*SVCSAPPSELEMEMountain View"/>
    <n v="10"/>
    <m/>
    <n v="10"/>
    <s v="Debit"/>
    <x v="1"/>
    <x v="1"/>
    <x v="8"/>
    <n v="2015"/>
    <x v="13"/>
    <x v="23"/>
    <x v="2"/>
    <s v="BOTH"/>
    <s v="Income Statement"/>
    <x v="3"/>
    <s v="22000 · AMEX (LLC)"/>
    <m/>
    <m/>
  </r>
  <r>
    <s v="08/03/2015"/>
    <s v="HENSSGEN HARDWARE 54QUEENSBURY NY"/>
    <n v="782.31"/>
    <m/>
    <n v="782.31"/>
    <s v="Debit"/>
    <x v="1"/>
    <x v="1"/>
    <x v="8"/>
    <n v="2015"/>
    <x v="18"/>
    <x v="31"/>
    <x v="2"/>
    <s v="BOTH"/>
    <s v="Balance Sheet"/>
    <x v="3"/>
    <s v="22000 · AMEX (LLC)"/>
    <m/>
    <m/>
  </r>
  <r>
    <s v="08/03/2015"/>
    <s v="SQUARESPACE INC. NEW YORK CITY NY"/>
    <n v="86.4"/>
    <m/>
    <n v="86.4"/>
    <s v="Debit"/>
    <x v="1"/>
    <x v="1"/>
    <x v="8"/>
    <n v="2015"/>
    <x v="10"/>
    <x v="10"/>
    <x v="7"/>
    <s v="BOTH"/>
    <s v="Income Statement"/>
    <x v="3"/>
    <s v="22000 · AMEX (LLC)"/>
    <m/>
    <m/>
  </r>
  <r>
    <s v="08/03/2015"/>
    <s v="ULINE SHIP SUPPLIES SHIPPING SUP"/>
    <n v="130.41999999999999"/>
    <m/>
    <n v="130.41999999999999"/>
    <s v="Debit"/>
    <x v="1"/>
    <x v="1"/>
    <x v="8"/>
    <n v="2015"/>
    <x v="21"/>
    <x v="30"/>
    <x v="2"/>
    <s v="BOTH"/>
    <s v="Income Statement"/>
    <x v="3"/>
    <s v="22000 · AMEX (LLC)"/>
    <m/>
    <m/>
  </r>
  <r>
    <s v="08/03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03/2015"/>
    <s v="VOC*ICONTACTEMAIL MK877-968-3996 MD"/>
    <n v="129.79"/>
    <m/>
    <n v="129.79"/>
    <s v="Debit"/>
    <x v="1"/>
    <x v="1"/>
    <x v="8"/>
    <n v="2015"/>
    <x v="15"/>
    <x v="18"/>
    <x v="8"/>
    <s v="BOTH"/>
    <s v="Income Statement"/>
    <x v="3"/>
    <s v="22000 · AMEX (LLC)"/>
    <m/>
    <m/>
  </r>
  <r>
    <s v="08/04/2015"/>
    <s v="CUSTOMER SERVICE PAYMENT THANK YOU"/>
    <n v="-6000"/>
    <m/>
    <n v="-6000"/>
    <s v="Payments"/>
    <x v="1"/>
    <x v="1"/>
    <x v="8"/>
    <n v="2015"/>
    <x v="28"/>
    <x v="46"/>
    <x v="2"/>
    <s v="LLC"/>
    <s v="Balance Sheet"/>
    <x v="8"/>
    <s v="22000 · AMEX (LLC)"/>
    <m/>
    <m/>
  </r>
  <r>
    <s v="08/04/2015"/>
    <s v="FEDEX INV 400834885 1-800-622-1147"/>
    <n v="16.95"/>
    <m/>
    <n v="16.95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FEDEX INV 401010079 1-800-622-1147"/>
    <n v="23.84"/>
    <m/>
    <n v="23.84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FEDEX INV 401066773 1-800-622-1147"/>
    <n v="11.3"/>
    <m/>
    <n v="11.3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FEDEX INV 401073847 1-800-622-1147"/>
    <n v="555.74"/>
    <m/>
    <n v="555.74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FEDEX INV 650955073 1-800-622-1147"/>
    <n v="173.18"/>
    <m/>
    <n v="173.18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FEDEX INV 650955074 1-800-622-1147"/>
    <n v="33.14"/>
    <m/>
    <n v="33.14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FEDEX INV 650977958 1-800-622-1147"/>
    <n v="50.44"/>
    <m/>
    <n v="50.44"/>
    <s v="Debit"/>
    <x v="1"/>
    <x v="1"/>
    <x v="8"/>
    <n v="2015"/>
    <x v="8"/>
    <x v="8"/>
    <x v="2"/>
    <s v="BOTH"/>
    <s v="Income Statement"/>
    <x v="3"/>
    <s v="22000 · AMEX (LLC)"/>
    <m/>
    <m/>
  </r>
  <r>
    <s v="08/04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05/2015"/>
    <s v="ZOHO CORPORATION ZOHPLEASANTON CA"/>
    <n v="15"/>
    <m/>
    <n v="15"/>
    <s v="Debit"/>
    <x v="1"/>
    <x v="1"/>
    <x v="8"/>
    <n v="2015"/>
    <x v="14"/>
    <x v="24"/>
    <x v="2"/>
    <s v="BOTH"/>
    <s v="Income Statement"/>
    <x v="3"/>
    <s v="22000 · AMEX (LLC)"/>
    <m/>
    <m/>
  </r>
  <r>
    <s v="08/06/2015"/>
    <s v="AT&amp;T BILL PAYMENT 800-288-2020"/>
    <n v="65.2"/>
    <m/>
    <n v="65.2"/>
    <s v="Debit"/>
    <x v="1"/>
    <x v="1"/>
    <x v="8"/>
    <n v="2015"/>
    <x v="19"/>
    <x v="19"/>
    <x v="2"/>
    <s v="BOTH"/>
    <s v="Income Statement"/>
    <x v="3"/>
    <s v="22000 · AMEX (LLC)"/>
    <m/>
    <m/>
  </r>
  <r>
    <s v="08/06/2015"/>
    <s v="RETURN PAYMENT FEE"/>
    <n v="38"/>
    <m/>
    <n v="38"/>
    <s v="Debit"/>
    <x v="1"/>
    <x v="1"/>
    <x v="8"/>
    <n v="2015"/>
    <x v="41"/>
    <x v="46"/>
    <x v="2"/>
    <s v="BOTH"/>
    <s v="Income Statement"/>
    <x v="3"/>
    <s v="22000 · AMEX (LLC)"/>
    <m/>
    <m/>
  </r>
  <r>
    <s v="08/06/2015"/>
    <s v="BEDBATH&amp;BEYOND#0134 SAN ANTONIO"/>
    <n v="69.27"/>
    <m/>
    <n v="69.27"/>
    <s v="Debit"/>
    <x v="1"/>
    <x v="1"/>
    <x v="8"/>
    <n v="2015"/>
    <x v="10"/>
    <x v="10"/>
    <x v="7"/>
    <s v="BOTH"/>
    <s v="Income Statement"/>
    <x v="3"/>
    <s v="22000 · AMEX (LLC)"/>
    <m/>
    <m/>
  </r>
  <r>
    <s v="08/06/2015"/>
    <s v="4 TELL INC 00-080193STEVENSON WA"/>
    <n v="49"/>
    <m/>
    <n v="49"/>
    <s v="Debit"/>
    <x v="1"/>
    <x v="1"/>
    <x v="8"/>
    <n v="2015"/>
    <x v="13"/>
    <x v="26"/>
    <x v="2"/>
    <s v="BOTH"/>
    <s v="Income Statement"/>
    <x v="3"/>
    <s v="22000 · AMEX (LLC)"/>
    <m/>
    <m/>
  </r>
  <r>
    <s v="08/07/2015"/>
    <s v="IN *CANINE INNOVATIOMOUNT CLEMENS MI"/>
    <n v="399"/>
    <m/>
    <n v="399"/>
    <s v="Debit"/>
    <x v="1"/>
    <x v="1"/>
    <x v="8"/>
    <n v="2015"/>
    <x v="18"/>
    <x v="22"/>
    <x v="2"/>
    <s v="BOTH"/>
    <s v="Balance Sheet"/>
    <x v="3"/>
    <s v="22000 · AMEX (LLC)"/>
    <m/>
    <m/>
  </r>
  <r>
    <s v="08/07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07/2015"/>
    <s v="CORNER STORE 1011 00SAN ANTONIO TX"/>
    <n v="24.42"/>
    <m/>
    <n v="24.42"/>
    <s v="Debit"/>
    <x v="1"/>
    <x v="1"/>
    <x v="8"/>
    <n v="2015"/>
    <x v="10"/>
    <x v="10"/>
    <x v="7"/>
    <s v="BOTH"/>
    <s v="Income Statement"/>
    <x v="3"/>
    <s v="22000 · AMEX (LLC)"/>
    <m/>
    <m/>
  </r>
  <r>
    <s v="08/08/2015"/>
    <s v="TIME WARNER CABLE 888-TWCABLE TX"/>
    <n v="207.37"/>
    <m/>
    <n v="207.37"/>
    <s v="Debit"/>
    <x v="1"/>
    <x v="1"/>
    <x v="8"/>
    <n v="2015"/>
    <x v="19"/>
    <x v="28"/>
    <x v="7"/>
    <s v="BOTH"/>
    <s v="Income Statement"/>
    <x v="3"/>
    <s v="22000 · AMEX (LLC)"/>
    <m/>
    <m/>
  </r>
  <r>
    <s v="08/08/2015"/>
    <s v="DELTA AIR LINES ATLANTA"/>
    <n v="426.2"/>
    <m/>
    <n v="426.2"/>
    <s v="Debit"/>
    <x v="1"/>
    <x v="1"/>
    <x v="8"/>
    <n v="2015"/>
    <x v="10"/>
    <x v="10"/>
    <x v="7"/>
    <s v="BOTH"/>
    <s v="Income Statement"/>
    <x v="3"/>
    <s v="22000 · AMEX (LLC)"/>
    <m/>
    <m/>
  </r>
  <r>
    <s v="08/08/2015"/>
    <s v="SPOTIFY USA 709944771019 SE"/>
    <n v="9.99"/>
    <m/>
    <n v="9.99"/>
    <s v="Debit"/>
    <x v="1"/>
    <x v="1"/>
    <x v="8"/>
    <n v="2015"/>
    <x v="10"/>
    <x v="10"/>
    <x v="7"/>
    <s v="BOTH"/>
    <s v="Income Statement"/>
    <x v="3"/>
    <s v="22000 · AMEX (LLC)"/>
    <m/>
    <m/>
  </r>
  <r>
    <s v="08/09/2015"/>
    <s v="SPROUTS FARMERS MKT#SAN ANTONIO TX"/>
    <n v="52.3"/>
    <m/>
    <n v="52.3"/>
    <s v="Debit"/>
    <x v="1"/>
    <x v="1"/>
    <x v="8"/>
    <n v="2015"/>
    <x v="10"/>
    <x v="10"/>
    <x v="7"/>
    <s v="BOTH"/>
    <s v="Income Statement"/>
    <x v="3"/>
    <s v="22000 · AMEX (LLC)"/>
    <m/>
    <m/>
  </r>
  <r>
    <s v="08/10/2015"/>
    <s v="FEDEX INV 401696448 1-800-622-1147"/>
    <n v="11.3"/>
    <m/>
    <n v="11.3"/>
    <s v="Debit"/>
    <x v="1"/>
    <x v="1"/>
    <x v="8"/>
    <n v="2015"/>
    <x v="8"/>
    <x v="8"/>
    <x v="2"/>
    <s v="BOTH"/>
    <s v="Income Statement"/>
    <x v="3"/>
    <s v="22000 · AMEX (LLC)"/>
    <m/>
    <m/>
  </r>
  <r>
    <s v="08/10/2015"/>
    <s v="FEDEX INV 401464795 1-800-622-1147"/>
    <n v="48.37"/>
    <m/>
    <n v="48.37"/>
    <s v="Debit"/>
    <x v="1"/>
    <x v="1"/>
    <x v="8"/>
    <n v="2015"/>
    <x v="8"/>
    <x v="8"/>
    <x v="2"/>
    <s v="BOTH"/>
    <s v="Income Statement"/>
    <x v="3"/>
    <s v="22000 · AMEX (LLC)"/>
    <m/>
    <m/>
  </r>
  <r>
    <s v="08/10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11/2015"/>
    <s v="DRI*KASPERSKY.COM 00ORDERFIND.COM MN"/>
    <n v="64.37"/>
    <m/>
    <n v="64.37"/>
    <s v="Debit"/>
    <x v="1"/>
    <x v="1"/>
    <x v="8"/>
    <n v="2015"/>
    <x v="14"/>
    <x v="79"/>
    <x v="1"/>
    <s v="BOTH"/>
    <s v="Income Statement"/>
    <x v="3"/>
    <s v="22000 · AMEX (LLC)"/>
    <m/>
    <m/>
  </r>
  <r>
    <s v="08/11/2015"/>
    <s v="TRUESHIP 0211 SCOTTSDALE AZ"/>
    <n v="39.85"/>
    <m/>
    <n v="39.85"/>
    <s v="Debit"/>
    <x v="1"/>
    <x v="1"/>
    <x v="8"/>
    <n v="2015"/>
    <x v="14"/>
    <x v="33"/>
    <x v="2"/>
    <s v="BOTH"/>
    <s v="Income Statement"/>
    <x v="3"/>
    <s v="22000 · AMEX (LLC)"/>
    <m/>
    <m/>
  </r>
  <r>
    <s v="08/11/2015"/>
    <s v="EXPERIAN *CREDITR866-369-0415 CA"/>
    <n v="32.61"/>
    <m/>
    <n v="32.61"/>
    <s v="Debit"/>
    <x v="1"/>
    <x v="1"/>
    <x v="8"/>
    <n v="2015"/>
    <x v="22"/>
    <x v="32"/>
    <x v="2"/>
    <s v="BOTH"/>
    <s v="Income Statement"/>
    <x v="3"/>
    <s v="22000 · AMEX (LLC)"/>
    <m/>
    <m/>
  </r>
  <r>
    <s v="08/11/2015"/>
    <s v="FEDEX INV 651211011 1-800-622-1147"/>
    <n v="53.39"/>
    <m/>
    <n v="53.39"/>
    <s v="Debit"/>
    <x v="1"/>
    <x v="1"/>
    <x v="8"/>
    <n v="2015"/>
    <x v="8"/>
    <x v="8"/>
    <x v="2"/>
    <s v="BOTH"/>
    <s v="Income Statement"/>
    <x v="3"/>
    <s v="22000 · AMEX (LLC)"/>
    <m/>
    <m/>
  </r>
  <r>
    <s v="08/11/2015"/>
    <s v="FEDEX INV 401703835 1-800-622-1147"/>
    <n v="555.83000000000004"/>
    <m/>
    <n v="555.83000000000004"/>
    <s v="Debit"/>
    <x v="1"/>
    <x v="1"/>
    <x v="8"/>
    <n v="2015"/>
    <x v="8"/>
    <x v="8"/>
    <x v="2"/>
    <s v="BOTH"/>
    <s v="Income Statement"/>
    <x v="3"/>
    <s v="22000 · AMEX (LLC)"/>
    <m/>
    <m/>
  </r>
  <r>
    <s v="08/11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11/2015"/>
    <s v="SQUARESPACE INC. NEW YORK CITY NY"/>
    <n v="20"/>
    <m/>
    <n v="20"/>
    <s v="Debit"/>
    <x v="1"/>
    <x v="1"/>
    <x v="8"/>
    <n v="2015"/>
    <x v="10"/>
    <x v="10"/>
    <x v="7"/>
    <s v="BOTH"/>
    <s v="Income Statement"/>
    <x v="3"/>
    <s v="22000 · AMEX (LLC)"/>
    <m/>
    <m/>
  </r>
  <r>
    <s v="08/12/2015"/>
    <s v="FEDEX INV 401891769 1-800-622-1147"/>
    <n v="33.630000000000003"/>
    <m/>
    <n v="33.630000000000003"/>
    <s v="Debit"/>
    <x v="1"/>
    <x v="1"/>
    <x v="8"/>
    <n v="2015"/>
    <x v="8"/>
    <x v="8"/>
    <x v="2"/>
    <s v="BOTH"/>
    <s v="Income Statement"/>
    <x v="3"/>
    <s v="22000 · AMEX (LLC)"/>
    <m/>
    <m/>
  </r>
  <r>
    <s v="08/12/2015"/>
    <s v="FEDEX INV 651260990 1-800-622-1147"/>
    <n v="43.06"/>
    <m/>
    <n v="43.06"/>
    <s v="Debit"/>
    <x v="1"/>
    <x v="1"/>
    <x v="8"/>
    <n v="2015"/>
    <x v="8"/>
    <x v="8"/>
    <x v="2"/>
    <s v="BOTH"/>
    <s v="Income Statement"/>
    <x v="3"/>
    <s v="22000 · AMEX (LLC)"/>
    <m/>
    <m/>
  </r>
  <r>
    <s v="08/12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13/2015"/>
    <s v="LATE FEE"/>
    <n v="38"/>
    <m/>
    <n v="38"/>
    <s v="Debit"/>
    <x v="1"/>
    <x v="1"/>
    <x v="8"/>
    <n v="2015"/>
    <x v="41"/>
    <x v="46"/>
    <x v="2"/>
    <s v="BOTH"/>
    <s v="Income Statement"/>
    <x v="3"/>
    <s v="22000 · AMEX (LLC)"/>
    <m/>
    <m/>
  </r>
  <r>
    <s v="08/13/2015"/>
    <s v="FEDEX INV 651302930 1-800-622-1147"/>
    <n v="5.71"/>
    <m/>
    <n v="5.71"/>
    <s v="Debit"/>
    <x v="1"/>
    <x v="1"/>
    <x v="8"/>
    <n v="2015"/>
    <x v="8"/>
    <x v="8"/>
    <x v="2"/>
    <s v="BOTH"/>
    <s v="Income Statement"/>
    <x v="3"/>
    <s v="22000 · AMEX (LLC)"/>
    <m/>
    <m/>
  </r>
  <r>
    <s v="08/13/2015"/>
    <s v="AUTO 800-841-3000 DC"/>
    <n v="138.49"/>
    <m/>
    <n v="138.49"/>
    <s v="Debit"/>
    <x v="1"/>
    <x v="1"/>
    <x v="8"/>
    <n v="2015"/>
    <x v="10"/>
    <x v="10"/>
    <x v="7"/>
    <s v="BOTH"/>
    <s v="Income Statement"/>
    <x v="3"/>
    <s v="22000 · AMEX (LLC)"/>
    <m/>
    <m/>
  </r>
  <r>
    <s v="08/13/2015"/>
    <s v="FEDEX INV 401985882 1-800-622-1147"/>
    <n v="34.49"/>
    <m/>
    <n v="34.49"/>
    <s v="Debit"/>
    <x v="1"/>
    <x v="1"/>
    <x v="8"/>
    <n v="2015"/>
    <x v="8"/>
    <x v="8"/>
    <x v="2"/>
    <s v="BOTH"/>
    <s v="Income Statement"/>
    <x v="3"/>
    <s v="22000 · AMEX (LLC)"/>
    <m/>
    <m/>
  </r>
  <r>
    <s v="08/13/2015"/>
    <s v="CUSTOMER SERVICE PAYMENT THANK YOU"/>
    <n v="-8000"/>
    <m/>
    <n v="-8000"/>
    <s v="Payments"/>
    <x v="1"/>
    <x v="1"/>
    <x v="8"/>
    <n v="2015"/>
    <x v="28"/>
    <x v="46"/>
    <x v="2"/>
    <s v="LLC"/>
    <s v="Balance Sheet"/>
    <x v="8"/>
    <s v="22000 · AMEX (LLC)"/>
    <m/>
    <m/>
  </r>
  <r>
    <s v="08/14/2015"/>
    <s v="FEDEX INV 651349505 1-800-622-1147"/>
    <n v="109.6"/>
    <m/>
    <n v="109.6"/>
    <s v="Debit"/>
    <x v="1"/>
    <x v="1"/>
    <x v="8"/>
    <n v="2015"/>
    <x v="8"/>
    <x v="8"/>
    <x v="2"/>
    <s v="BOTH"/>
    <s v="Income Statement"/>
    <x v="3"/>
    <s v="22000 · AMEX (LLC)"/>
    <m/>
    <m/>
  </r>
  <r>
    <s v="08/14/2015"/>
    <s v="ACE MART RESTAURANT SAN ANTONIO TX"/>
    <n v="63.74"/>
    <m/>
    <n v="63.74"/>
    <s v="Debit"/>
    <x v="1"/>
    <x v="1"/>
    <x v="8"/>
    <n v="2015"/>
    <x v="10"/>
    <x v="10"/>
    <x v="7"/>
    <s v="BOTH"/>
    <s v="Income Statement"/>
    <x v="3"/>
    <s v="22000 · AMEX (LLC)"/>
    <m/>
    <m/>
  </r>
  <r>
    <s v="08/14/2015"/>
    <s v="EXXONMOBIL 4795 SAN ANTONIO TX"/>
    <n v="22.42"/>
    <m/>
    <n v="22.42"/>
    <s v="Debit"/>
    <x v="1"/>
    <x v="1"/>
    <x v="8"/>
    <n v="2015"/>
    <x v="10"/>
    <x v="10"/>
    <x v="7"/>
    <s v="BOTH"/>
    <s v="Income Statement"/>
    <x v="3"/>
    <s v="22000 · AMEX (LLC)"/>
    <m/>
    <m/>
  </r>
  <r>
    <s v="08/14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14/2015"/>
    <s v="FEDEX FREIGHT INC 870-741-9000"/>
    <n v="115.82"/>
    <m/>
    <n v="115.82"/>
    <s v="Debit"/>
    <x v="1"/>
    <x v="1"/>
    <x v="8"/>
    <n v="2015"/>
    <x v="8"/>
    <x v="8"/>
    <x v="2"/>
    <s v="BOTH"/>
    <s v="Income Statement"/>
    <x v="3"/>
    <s v="22000 · AMEX (LLC)"/>
    <m/>
    <m/>
  </r>
  <r>
    <s v="08/14/2015"/>
    <s v="PETS BARN 6500000073SAN ANTONIO TX"/>
    <n v="67.84"/>
    <m/>
    <n v="67.84"/>
    <s v="Debit"/>
    <x v="1"/>
    <x v="1"/>
    <x v="8"/>
    <n v="2015"/>
    <x v="10"/>
    <x v="10"/>
    <x v="7"/>
    <s v="BOTH"/>
    <s v="Income Statement"/>
    <x v="3"/>
    <s v="22000 · AMEX (LLC)"/>
    <m/>
    <m/>
  </r>
  <r>
    <s v="08/15/2015"/>
    <s v="VZW APO VZWRLSS*APOCC"/>
    <n v="273.24"/>
    <m/>
    <n v="273.24"/>
    <s v="Debit"/>
    <x v="1"/>
    <x v="1"/>
    <x v="8"/>
    <n v="2015"/>
    <x v="16"/>
    <x v="38"/>
    <x v="8"/>
    <s v="BOTH"/>
    <s v="Income Statement"/>
    <x v="3"/>
    <s v="22000 · AMEX (LLC)"/>
    <m/>
    <m/>
  </r>
  <r>
    <s v="08/15/2015"/>
    <s v="ADTSECURITY MYADT.COADT SECURITY SERVI"/>
    <n v="52.8"/>
    <m/>
    <n v="52.8"/>
    <s v="Debit"/>
    <x v="1"/>
    <x v="1"/>
    <x v="8"/>
    <n v="2015"/>
    <x v="23"/>
    <x v="57"/>
    <x v="7"/>
    <s v="BOTH"/>
    <s v="Income Statement"/>
    <x v="3"/>
    <s v="22000 · AMEX (LLC)"/>
    <m/>
    <m/>
  </r>
  <r>
    <s v="08/15/2015"/>
    <s v="KRAV MAGA 8829000992BALCONES HEIGH TX"/>
    <n v="73"/>
    <m/>
    <n v="73"/>
    <s v="Debit"/>
    <x v="1"/>
    <x v="1"/>
    <x v="8"/>
    <n v="2015"/>
    <x v="12"/>
    <x v="37"/>
    <x v="7"/>
    <s v="BOTH"/>
    <s v="Income Statement"/>
    <x v="3"/>
    <s v="22000 · AMEX (LLC)"/>
    <m/>
    <m/>
  </r>
  <r>
    <s v="08/15/2015"/>
    <s v="EXPERIAN *CREDITR866-369-0415 CA"/>
    <n v="31.82"/>
    <m/>
    <n v="31.82"/>
    <s v="Debit"/>
    <x v="1"/>
    <x v="1"/>
    <x v="8"/>
    <n v="2015"/>
    <x v="22"/>
    <x v="32"/>
    <x v="2"/>
    <s v="BOTH"/>
    <s v="Income Statement"/>
    <x v="3"/>
    <s v="22000 · AMEX (LLC)"/>
    <m/>
    <m/>
  </r>
  <r>
    <s v="08/15/2015"/>
    <s v="FEDEX INV 402107148 1-800-622-1147"/>
    <n v="58.48"/>
    <m/>
    <n v="58.48"/>
    <s v="Debit"/>
    <x v="1"/>
    <x v="1"/>
    <x v="8"/>
    <n v="2015"/>
    <x v="8"/>
    <x v="8"/>
    <x v="2"/>
    <s v="BOTH"/>
    <s v="Income Statement"/>
    <x v="3"/>
    <s v="22000 · AMEX (LLC)"/>
    <m/>
    <m/>
  </r>
  <r>
    <s v="08/15/2015"/>
    <s v="FEDEX INV 651407909 1-800-622-1147"/>
    <n v="123.5"/>
    <m/>
    <n v="123.5"/>
    <s v="Debit"/>
    <x v="1"/>
    <x v="1"/>
    <x v="8"/>
    <n v="2015"/>
    <x v="8"/>
    <x v="8"/>
    <x v="2"/>
    <s v="BOTH"/>
    <s v="Income Statement"/>
    <x v="3"/>
    <s v="22000 · AMEX (LLC)"/>
    <m/>
    <m/>
  </r>
  <r>
    <s v="08/15/2015"/>
    <s v="GOOGLE *YOUTUBE GOOGLE.COM/CH CA"/>
    <n v="3.99"/>
    <m/>
    <n v="3.99"/>
    <s v="Debit"/>
    <x v="1"/>
    <x v="1"/>
    <x v="8"/>
    <n v="2015"/>
    <x v="13"/>
    <x v="23"/>
    <x v="2"/>
    <s v="BOTH"/>
    <s v="Income Statement"/>
    <x v="3"/>
    <s v="22000 · AMEX (LLC)"/>
    <m/>
    <m/>
  </r>
  <r>
    <s v="08/15/2015"/>
    <s v="ULINE SHIP SUPPLIES SHIPPING SUP"/>
    <n v="61.05"/>
    <m/>
    <n v="61.05"/>
    <s v="Debit"/>
    <x v="1"/>
    <x v="1"/>
    <x v="8"/>
    <n v="2015"/>
    <x v="21"/>
    <x v="30"/>
    <x v="2"/>
    <s v="BOTH"/>
    <s v="Income Statement"/>
    <x v="3"/>
    <s v="22000 · AMEX (LLC)"/>
    <m/>
    <m/>
  </r>
  <r>
    <s v="08/16/2015"/>
    <s v="FEDEX PYMT 95673501 1-800-622-1147"/>
    <n v="14.72"/>
    <m/>
    <n v="14.72"/>
    <s v="Debit"/>
    <x v="1"/>
    <x v="1"/>
    <x v="8"/>
    <n v="2015"/>
    <x v="8"/>
    <x v="8"/>
    <x v="2"/>
    <s v="BOTH"/>
    <s v="Income Statement"/>
    <x v="3"/>
    <s v="22000 · AMEX (LLC)"/>
    <m/>
    <m/>
  </r>
  <r>
    <s v="08/17/2015"/>
    <s v="VERIZONWRLS*WALCCRVE8009220204"/>
    <n v="221.37"/>
    <m/>
    <n v="221.37"/>
    <s v="Debit"/>
    <x v="1"/>
    <x v="1"/>
    <x v="8"/>
    <n v="2015"/>
    <x v="16"/>
    <x v="38"/>
    <x v="7"/>
    <s v="BOTH"/>
    <s v="Income Statement"/>
    <x v="3"/>
    <s v="22000 · AMEX (LLC)"/>
    <m/>
    <m/>
  </r>
  <r>
    <s v="08/17/2015"/>
    <s v="OMNITELECOM/LOCAL03 RAMAT GAN"/>
    <n v="10"/>
    <m/>
    <n v="10"/>
    <s v="Debit"/>
    <x v="1"/>
    <x v="1"/>
    <x v="8"/>
    <n v="2015"/>
    <x v="31"/>
    <x v="49"/>
    <x v="2"/>
    <s v="BOTH"/>
    <s v="Income Statement"/>
    <x v="3"/>
    <s v="22000 · AMEX (LLC)"/>
    <m/>
    <m/>
  </r>
  <r>
    <s v="08/17/2015"/>
    <s v="ZOHO CORPORATION ZOHPLEASANTON CA"/>
    <n v="125"/>
    <m/>
    <n v="125"/>
    <s v="Debit"/>
    <x v="1"/>
    <x v="1"/>
    <x v="8"/>
    <n v="2015"/>
    <x v="14"/>
    <x v="24"/>
    <x v="2"/>
    <s v="BOTH"/>
    <s v="Income Statement"/>
    <x v="3"/>
    <s v="22000 · AMEX (LLC)"/>
    <m/>
    <m/>
  </r>
  <r>
    <s v="08/17/2015"/>
    <s v="VOLUSION INC AUSTIN TX"/>
    <n v="57.33"/>
    <m/>
    <n v="57.33"/>
    <s v="Debit"/>
    <x v="1"/>
    <x v="1"/>
    <x v="8"/>
    <n v="2015"/>
    <x v="13"/>
    <x v="39"/>
    <x v="2"/>
    <s v="BOTH"/>
    <s v="Income Statement"/>
    <x v="3"/>
    <s v="22000 · AMEX (LLC)"/>
    <m/>
    <m/>
  </r>
  <r>
    <s v="08/17/2015"/>
    <s v="FEDEX INV 402339168 1-800-622-1147"/>
    <n v="11.3"/>
    <m/>
    <n v="11.3"/>
    <s v="Debit"/>
    <x v="1"/>
    <x v="1"/>
    <x v="8"/>
    <n v="2015"/>
    <x v="8"/>
    <x v="8"/>
    <x v="2"/>
    <s v="BOTH"/>
    <s v="Income Statement"/>
    <x v="3"/>
    <s v="22000 · AMEX (LLC)"/>
    <m/>
    <m/>
  </r>
  <r>
    <s v="08/17/2015"/>
    <s v="FEDEX INV 402339565 1-800-622-1147"/>
    <n v="736.64"/>
    <m/>
    <n v="736.64"/>
    <s v="Debit"/>
    <x v="1"/>
    <x v="1"/>
    <x v="8"/>
    <n v="2015"/>
    <x v="8"/>
    <x v="8"/>
    <x v="2"/>
    <s v="BOTH"/>
    <s v="Income Statement"/>
    <x v="3"/>
    <s v="22000 · AMEX (LLC)"/>
    <m/>
    <m/>
  </r>
  <r>
    <s v="08/17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17/2015"/>
    <s v="5% OPEN Savings discount on"/>
    <n v="-5.79"/>
    <m/>
    <n v="-5.79"/>
    <s v="Credit"/>
    <x v="1"/>
    <x v="1"/>
    <x v="8"/>
    <n v="2015"/>
    <x v="8"/>
    <x v="8"/>
    <x v="2"/>
    <s v="BOTH"/>
    <s v="Income Statement"/>
    <x v="3"/>
    <s v="22000 · AMEX (LLC)"/>
    <m/>
    <m/>
  </r>
  <r>
    <s v="08/18/2015"/>
    <s v="NETFLIX.COM NETFLIX.COM CA"/>
    <n v="8.65"/>
    <m/>
    <n v="8.65"/>
    <s v="Debit"/>
    <x v="1"/>
    <x v="1"/>
    <x v="8"/>
    <n v="2015"/>
    <x v="10"/>
    <x v="10"/>
    <x v="7"/>
    <s v="BOTH"/>
    <s v="Income Statement"/>
    <x v="3"/>
    <s v="22000 · AMEX (LLC)"/>
    <m/>
    <m/>
  </r>
  <r>
    <s v="08/18/2015"/>
    <s v="SPOTIFY USA NEW YORK"/>
    <n v="10.8"/>
    <m/>
    <n v="10.8"/>
    <s v="Debit"/>
    <x v="1"/>
    <x v="1"/>
    <x v="8"/>
    <n v="2015"/>
    <x v="10"/>
    <x v="10"/>
    <x v="7"/>
    <s v="BOTH"/>
    <s v="Income Statement"/>
    <x v="3"/>
    <s v="22000 · AMEX (LLC)"/>
    <m/>
    <m/>
  </r>
  <r>
    <s v="08/18/2015"/>
    <s v="FEDEX INV 402434166 1-800-622-1147"/>
    <n v="58.32"/>
    <m/>
    <n v="58.32"/>
    <s v="Debit"/>
    <x v="1"/>
    <x v="1"/>
    <x v="8"/>
    <n v="2015"/>
    <x v="8"/>
    <x v="8"/>
    <x v="2"/>
    <s v="BOTH"/>
    <s v="Income Statement"/>
    <x v="3"/>
    <s v="22000 · AMEX (LLC)"/>
    <m/>
    <m/>
  </r>
  <r>
    <s v="08/18/2015"/>
    <s v="FEDEX INV 651469487 1-800-622-1147"/>
    <n v="59.56"/>
    <m/>
    <n v="59.56"/>
    <s v="Debit"/>
    <x v="1"/>
    <x v="1"/>
    <x v="8"/>
    <n v="2015"/>
    <x v="8"/>
    <x v="8"/>
    <x v="2"/>
    <s v="BOTH"/>
    <s v="Income Statement"/>
    <x v="3"/>
    <s v="22000 · AMEX (LLC)"/>
    <m/>
    <m/>
  </r>
  <r>
    <s v="08/18/2015"/>
    <s v="ULINE SHIP SUPPLIES SHIPPING SUP"/>
    <n v="338.66"/>
    <m/>
    <n v="338.66"/>
    <s v="Debit"/>
    <x v="1"/>
    <x v="1"/>
    <x v="8"/>
    <n v="2015"/>
    <x v="21"/>
    <x v="30"/>
    <x v="2"/>
    <s v="BOTH"/>
    <s v="Income Statement"/>
    <x v="3"/>
    <s v="22000 · AMEX (LLC)"/>
    <m/>
    <m/>
  </r>
  <r>
    <s v="08/19/2015"/>
    <s v="FEDEX INV 651520080 1-800-622-1147"/>
    <n v="215.76"/>
    <m/>
    <n v="215.76"/>
    <s v="Debit"/>
    <x v="1"/>
    <x v="1"/>
    <x v="8"/>
    <n v="2015"/>
    <x v="8"/>
    <x v="8"/>
    <x v="2"/>
    <s v="BOTH"/>
    <s v="Income Statement"/>
    <x v="3"/>
    <s v="22000 · AMEX (LLC)"/>
    <m/>
    <m/>
  </r>
  <r>
    <s v="08/19/2015"/>
    <s v="FEDEX INV 402522258 1-800-622-1147"/>
    <n v="48.61"/>
    <m/>
    <n v="48.61"/>
    <s v="Debit"/>
    <x v="1"/>
    <x v="1"/>
    <x v="8"/>
    <n v="2015"/>
    <x v="8"/>
    <x v="8"/>
    <x v="2"/>
    <s v="BOTH"/>
    <s v="Income Statement"/>
    <x v="3"/>
    <s v="22000 · AMEX (LLC)"/>
    <m/>
    <m/>
  </r>
  <r>
    <s v="08/19/2015"/>
    <s v="USPS POSTAGE STAMPS.WASHINGTON DC"/>
    <n v="200"/>
    <m/>
    <n v="200"/>
    <s v="Debit"/>
    <x v="1"/>
    <x v="1"/>
    <x v="8"/>
    <n v="2015"/>
    <x v="8"/>
    <x v="17"/>
    <x v="2"/>
    <s v="BOTH"/>
    <s v="Income Statement"/>
    <x v="3"/>
    <s v="22000 · AMEX (LLC)"/>
    <m/>
    <m/>
  </r>
  <r>
    <s v="08/20/2015"/>
    <s v="RINGCENTRAL, INC BELMONT CA"/>
    <n v="67.849999999999994"/>
    <m/>
    <n v="67.849999999999994"/>
    <s v="Debit"/>
    <x v="1"/>
    <x v="1"/>
    <x v="8"/>
    <n v="2015"/>
    <x v="25"/>
    <x v="40"/>
    <x v="12"/>
    <s v="BOTH"/>
    <s v="Income Statement"/>
    <x v="3"/>
    <s v="22000 · AMEX (LLC)"/>
    <m/>
    <m/>
  </r>
  <r>
    <s v="08/20/2015"/>
    <s v="GOOGLE *GOOGLE STORAGOOGLE.COM/CH CA"/>
    <n v="1.99"/>
    <m/>
    <n v="1.99"/>
    <s v="Debit"/>
    <x v="1"/>
    <x v="1"/>
    <x v="8"/>
    <n v="2015"/>
    <x v="13"/>
    <x v="23"/>
    <x v="2"/>
    <s v="BOTH"/>
    <s v="Income Statement"/>
    <x v="3"/>
    <s v="22000 · AMEX (LLC)"/>
    <m/>
    <m/>
  </r>
  <r>
    <s v="08/20/2015"/>
    <s v="FEDEX INV 651565411 1-800-622-1147"/>
    <n v="96.48"/>
    <m/>
    <n v="96.48"/>
    <s v="Debit"/>
    <x v="1"/>
    <x v="1"/>
    <x v="8"/>
    <n v="2015"/>
    <x v="8"/>
    <x v="8"/>
    <x v="2"/>
    <s v="BOTH"/>
    <s v="Income Statement"/>
    <x v="3"/>
    <s v="22000 · AMEX (LLC)"/>
    <m/>
    <m/>
  </r>
  <r>
    <s v="08/20/2015"/>
    <s v="FEDEX INV 402621943 1-800-622-1147"/>
    <n v="66.989999999999995"/>
    <m/>
    <n v="66.989999999999995"/>
    <s v="Debit"/>
    <x v="1"/>
    <x v="1"/>
    <x v="8"/>
    <n v="2015"/>
    <x v="8"/>
    <x v="8"/>
    <x v="2"/>
    <s v="BOTH"/>
    <s v="Income Statement"/>
    <x v="3"/>
    <s v="22000 · AMEX (LLC)"/>
    <m/>
    <m/>
  </r>
  <r>
    <s v="08/20/2015"/>
    <s v="FEDEX INV 651584058 1-800-622-1147"/>
    <n v="740.42"/>
    <m/>
    <n v="740.42"/>
    <s v="Debit"/>
    <x v="1"/>
    <x v="1"/>
    <x v="8"/>
    <n v="2015"/>
    <x v="8"/>
    <x v="8"/>
    <x v="2"/>
    <s v="BOTH"/>
    <s v="Income Statement"/>
    <x v="3"/>
    <s v="22000 · AMEX (LLC)"/>
    <m/>
    <m/>
  </r>
  <r>
    <s v="08/20/2015"/>
    <s v="CUSTOMER SERVICE PAYMENT THANK YOU"/>
    <n v="-8558.2900000000009"/>
    <m/>
    <n v="-8558.2900000000009"/>
    <s v="Payments"/>
    <x v="1"/>
    <x v="1"/>
    <x v="8"/>
    <n v="2015"/>
    <x v="28"/>
    <x v="46"/>
    <x v="2"/>
    <s v="LLC"/>
    <s v="Balance Sheet"/>
    <x v="8"/>
    <s v="22000 · AMEX (LLC)"/>
    <m/>
    <m/>
  </r>
  <r>
    <s v="08/21/2015"/>
    <s v="STAMPS.COM 855-608-2677 CA"/>
    <n v="29.85"/>
    <m/>
    <n v="29.85"/>
    <s v="Debit"/>
    <x v="1"/>
    <x v="1"/>
    <x v="8"/>
    <n v="2015"/>
    <x v="8"/>
    <x v="42"/>
    <x v="2"/>
    <s v="BOTH"/>
    <s v="Income Statement"/>
    <x v="3"/>
    <s v="22000 · AMEX (LLC)"/>
    <m/>
    <m/>
  </r>
  <r>
    <s v="08/21/2015"/>
    <s v="FEDEX INV 651609220 1-800-622-1147"/>
    <n v="131.53"/>
    <m/>
    <n v="131.53"/>
    <s v="Debit"/>
    <x v="1"/>
    <x v="1"/>
    <x v="8"/>
    <n v="2015"/>
    <x v="8"/>
    <x v="8"/>
    <x v="2"/>
    <s v="BOTH"/>
    <s v="Income Statement"/>
    <x v="3"/>
    <s v="22000 · AMEX (LLC)"/>
    <m/>
    <m/>
  </r>
  <r>
    <s v="08/21/2015"/>
    <s v="ZOHO CORPORATION ZOHPLEASANTON CA"/>
    <n v="25"/>
    <m/>
    <n v="25"/>
    <s v="Debit"/>
    <x v="1"/>
    <x v="1"/>
    <x v="8"/>
    <n v="2015"/>
    <x v="14"/>
    <x v="24"/>
    <x v="2"/>
    <s v="BOTH"/>
    <s v="Income Statement"/>
    <x v="3"/>
    <s v="22000 · AMEX (LLC)"/>
    <m/>
    <m/>
  </r>
  <r>
    <s v="08/24/2015"/>
    <s v="CUSTOMER SERVICE PAYMENT THANK YOU"/>
    <n v="-13693.14"/>
    <m/>
    <n v="-13693.14"/>
    <s v="Payments"/>
    <x v="1"/>
    <x v="1"/>
    <x v="8"/>
    <n v="2015"/>
    <x v="28"/>
    <x v="46"/>
    <x v="2"/>
    <s v="LLC"/>
    <s v="Balance Sheet"/>
    <x v="8"/>
    <s v="22000 · AMEX (LLC)"/>
    <m/>
    <m/>
  </r>
  <r>
    <s v="08/24/2015"/>
    <s v="RETURNED CHECK/DECLINED BANK TRANSACTIONS"/>
    <n v="13693.14"/>
    <m/>
    <n v="13693.14"/>
    <s v="Payments"/>
    <x v="1"/>
    <x v="1"/>
    <x v="8"/>
    <n v="2015"/>
    <x v="28"/>
    <x v="46"/>
    <x v="2"/>
    <s v="LLC"/>
    <s v="Balance Sheet"/>
    <x v="8"/>
    <s v="22000 · AMEX (LLC)"/>
    <m/>
    <m/>
  </r>
  <r>
    <s v="08/26/2015"/>
    <s v="RETURN PAYMENT FEE"/>
    <n v="38"/>
    <m/>
    <n v="38"/>
    <s v="Debit"/>
    <x v="1"/>
    <x v="1"/>
    <x v="8"/>
    <n v="2015"/>
    <x v="41"/>
    <x v="46"/>
    <x v="2"/>
    <s v="BOTH"/>
    <s v="Income Statement"/>
    <x v="3"/>
    <s v="22000 · AMEX (LLC)"/>
    <m/>
    <m/>
  </r>
  <r>
    <s v="08/27/2015"/>
    <s v="FEDEX INV 651723849 1-800-622-1147"/>
    <n v="108.18"/>
    <m/>
    <n v="108.18"/>
    <s v="Debit"/>
    <x v="1"/>
    <x v="1"/>
    <x v="8"/>
    <n v="2015"/>
    <x v="8"/>
    <x v="8"/>
    <x v="2"/>
    <s v="BOTH"/>
    <s v="Income Statement"/>
    <x v="3"/>
    <s v="22000 · AMEX (LLC)"/>
    <m/>
    <m/>
  </r>
  <r>
    <s v="08/28/2015"/>
    <s v="CUSTOMER SERVICE PAYMENT THANK YOU"/>
    <n v="-5000"/>
    <m/>
    <n v="-5000"/>
    <s v="Payments"/>
    <x v="1"/>
    <x v="1"/>
    <x v="8"/>
    <n v="2015"/>
    <x v="28"/>
    <x v="46"/>
    <x v="2"/>
    <s v="LLC"/>
    <s v="Balance Sheet"/>
    <x v="8"/>
    <s v="22000 · AMEX (LLC)"/>
    <m/>
    <m/>
  </r>
  <r>
    <s v="08/29/2015"/>
    <s v="FEDEX INV 651863369 1-800-622-1147"/>
    <n v="119.12"/>
    <m/>
    <n v="119.12"/>
    <s v="Debit"/>
    <x v="1"/>
    <x v="1"/>
    <x v="8"/>
    <n v="2015"/>
    <x v="8"/>
    <x v="8"/>
    <x v="2"/>
    <s v="BOTH"/>
    <s v="Income Statement"/>
    <x v="3"/>
    <s v="22000 · AMEX (LLC)"/>
    <m/>
    <m/>
  </r>
  <r>
    <s v="08/29/2015"/>
    <s v="FEDEX INV 651921451 1-800-622-1147"/>
    <n v="94.05"/>
    <m/>
    <n v="94.05"/>
    <s v="Debit"/>
    <x v="1"/>
    <x v="1"/>
    <x v="8"/>
    <n v="2015"/>
    <x v="8"/>
    <x v="8"/>
    <x v="2"/>
    <s v="BOTH"/>
    <s v="Income Statement"/>
    <x v="3"/>
    <s v="22000 · AMEX (LLC)"/>
    <m/>
    <m/>
  </r>
  <r>
    <s v="08/28/2015"/>
    <s v="OMNITELECOM/LOCAL03 RAMAT GAN"/>
    <n v="10"/>
    <m/>
    <n v="10"/>
    <s v="Debit"/>
    <x v="1"/>
    <x v="1"/>
    <x v="8"/>
    <n v="2015"/>
    <x v="31"/>
    <x v="49"/>
    <x v="2"/>
    <s v="BOTH"/>
    <s v="Income Statement"/>
    <x v="3"/>
    <s v="22000 · AMEX (LLC)"/>
    <m/>
    <m/>
  </r>
  <r>
    <s v="08/29/2015"/>
    <s v="OMNITELECOM/LOCAL03 RAMAT GAN"/>
    <n v="16.8"/>
    <m/>
    <n v="16.8"/>
    <s v="Debit"/>
    <x v="1"/>
    <x v="1"/>
    <x v="8"/>
    <n v="2015"/>
    <x v="31"/>
    <x v="49"/>
    <x v="2"/>
    <s v="BOTH"/>
    <s v="Income Statement"/>
    <x v="3"/>
    <s v="22000 · AMEX (LLC)"/>
    <m/>
    <m/>
  </r>
  <r>
    <s v="08/31/2015"/>
    <s v="FEDEX INV 403380175 1-800-622-1147"/>
    <n v="58.07"/>
    <m/>
    <n v="58.07"/>
    <s v="Debit"/>
    <x v="1"/>
    <x v="1"/>
    <x v="8"/>
    <n v="2015"/>
    <x v="8"/>
    <x v="8"/>
    <x v="2"/>
    <s v="BOTH"/>
    <s v="Income Statement"/>
    <x v="3"/>
    <s v="22000 · AMEX (LLC)"/>
    <m/>
    <m/>
  </r>
  <r>
    <s v="09/02/2015"/>
    <s v="ESECURITEL.COM EVO2 PREM 844-400-0452 GA"/>
    <n v="11.9"/>
    <m/>
    <n v="11.9"/>
    <s v="Debit"/>
    <x v="1"/>
    <x v="1"/>
    <x v="9"/>
    <n v="2015"/>
    <x v="16"/>
    <x v="21"/>
    <x v="7"/>
    <s v="BOTH"/>
    <s v="Income Statement"/>
    <x v="3"/>
    <s v="22000 · AMEX (LLC)"/>
    <m/>
    <m/>
  </r>
  <r>
    <s v="09/02/2015"/>
    <s v="FEDEX INV 403812327 1-800-622-1147"/>
    <n v="17.100000000000001"/>
    <m/>
    <n v="17.100000000000001"/>
    <s v="Debit"/>
    <x v="1"/>
    <x v="1"/>
    <x v="9"/>
    <n v="2015"/>
    <x v="8"/>
    <x v="8"/>
    <x v="2"/>
    <s v="BOTH"/>
    <s v="Income Statement"/>
    <x v="3"/>
    <s v="22000 · AMEX (LLC)"/>
    <m/>
    <m/>
  </r>
  <r>
    <s v="09/03/2015"/>
    <s v="FEDEX INV 652028830 1-800-622-1147"/>
    <n v="39.4"/>
    <m/>
    <n v="39.4"/>
    <s v="Debit"/>
    <x v="1"/>
    <x v="1"/>
    <x v="9"/>
    <n v="2015"/>
    <x v="8"/>
    <x v="8"/>
    <x v="2"/>
    <s v="BOTH"/>
    <s v="Income Statement"/>
    <x v="3"/>
    <s v="22000 · AMEX (LLC)"/>
    <m/>
    <m/>
  </r>
  <r>
    <s v="09/03/2015"/>
    <s v="GOOGLE*SVCSAPPSELEMEMountain View"/>
    <n v="16.440000000000001"/>
    <m/>
    <n v="16.440000000000001"/>
    <s v="Debit"/>
    <x v="1"/>
    <x v="1"/>
    <x v="9"/>
    <n v="2015"/>
    <x v="20"/>
    <x v="80"/>
    <x v="8"/>
    <s v="BOTH"/>
    <s v="Income Statement"/>
    <x v="3"/>
    <s v="22000 · AMEX (LLC)"/>
    <m/>
    <m/>
  </r>
  <r>
    <s v="09/03/2015"/>
    <s v="ULINE SHIP SUPPLIES SHIPPING SUP"/>
    <n v="333.78"/>
    <m/>
    <n v="333.78"/>
    <s v="Debit"/>
    <x v="1"/>
    <x v="1"/>
    <x v="9"/>
    <n v="2015"/>
    <x v="21"/>
    <x v="30"/>
    <x v="2"/>
    <s v="BOTH"/>
    <s v="Income Statement"/>
    <x v="3"/>
    <s v="22000 · AMEX (LLC)"/>
    <m/>
    <m/>
  </r>
  <r>
    <s v="09/03/2015"/>
    <s v="ULINE SHIP SUPPLIES SHIPPING SUP"/>
    <n v="389.55"/>
    <m/>
    <n v="389.55"/>
    <s v="Debit"/>
    <x v="1"/>
    <x v="1"/>
    <x v="9"/>
    <n v="2015"/>
    <x v="21"/>
    <x v="30"/>
    <x v="2"/>
    <s v="BOTH"/>
    <s v="Income Statement"/>
    <x v="3"/>
    <s v="22000 · AMEX (LLC)"/>
    <m/>
    <m/>
  </r>
  <r>
    <s v="09/03/2015"/>
    <s v="ULINE SHIP SUPPLIES SHIPPING SUP"/>
    <n v="467.69"/>
    <m/>
    <n v="467.69"/>
    <s v="Debit"/>
    <x v="1"/>
    <x v="1"/>
    <x v="9"/>
    <n v="2015"/>
    <x v="21"/>
    <x v="30"/>
    <x v="2"/>
    <s v="BOTH"/>
    <s v="Income Statement"/>
    <x v="3"/>
    <s v="22000 · AMEX (LLC)"/>
    <m/>
    <m/>
  </r>
  <r>
    <s v="09/04/2015"/>
    <s v="CUSTOMER SERVICE PAYMENT THANK YOU"/>
    <n v="-6500"/>
    <m/>
    <n v="-6500"/>
    <s v="Payments"/>
    <x v="1"/>
    <x v="1"/>
    <x v="9"/>
    <n v="2015"/>
    <x v="28"/>
    <x v="46"/>
    <x v="2"/>
    <s v="LLC"/>
    <s v="Balance Sheet"/>
    <x v="8"/>
    <s v="22000 · AMEX (LLC)"/>
    <m/>
    <m/>
  </r>
  <r>
    <s v="09/04/2015"/>
    <s v="FACEBK *PGHCJ8SHH2 WWW.FB.ME/ADS CA"/>
    <n v="6"/>
    <m/>
    <n v="6"/>
    <s v="Debit"/>
    <x v="1"/>
    <x v="1"/>
    <x v="9"/>
    <n v="2015"/>
    <x v="20"/>
    <x v="56"/>
    <x v="2"/>
    <s v="BOTH"/>
    <s v="Income Statement"/>
    <x v="3"/>
    <s v="22000 · AMEX (LLC)"/>
    <m/>
    <m/>
  </r>
  <r>
    <s v="09/04/2015"/>
    <s v="VOC*ICONTACTEMAIL MK877-968-3996 MD"/>
    <n v="129.79"/>
    <m/>
    <n v="129.79"/>
    <s v="Debit"/>
    <x v="1"/>
    <x v="1"/>
    <x v="9"/>
    <n v="2015"/>
    <x v="15"/>
    <x v="18"/>
    <x v="8"/>
    <s v="BOTH"/>
    <s v="Income Statement"/>
    <x v="3"/>
    <s v="22000 · AMEX (LLC)"/>
    <m/>
    <m/>
  </r>
  <r>
    <s v="09/05/2015"/>
    <s v="AT&amp;T BILL PAYMENT 800-288-2020"/>
    <n v="65.2"/>
    <m/>
    <n v="65.2"/>
    <s v="Debit"/>
    <x v="1"/>
    <x v="1"/>
    <x v="9"/>
    <n v="2015"/>
    <x v="19"/>
    <x v="19"/>
    <x v="2"/>
    <s v="BOTH"/>
    <s v="Income Statement"/>
    <x v="3"/>
    <s v="22000 · AMEX (LLC)"/>
    <m/>
    <m/>
  </r>
  <r>
    <s v="09/05/2015"/>
    <s v="FEDEX INV 404039161 1-800-622-1147"/>
    <n v="35.479999999999997"/>
    <m/>
    <n v="35.479999999999997"/>
    <s v="Debit"/>
    <x v="1"/>
    <x v="1"/>
    <x v="9"/>
    <n v="2015"/>
    <x v="8"/>
    <x v="8"/>
    <x v="2"/>
    <s v="BOTH"/>
    <s v="Income Statement"/>
    <x v="3"/>
    <s v="22000 · AMEX (LLC)"/>
    <m/>
    <m/>
  </r>
  <r>
    <s v="09/05/2015"/>
    <s v="FEDEX INV 652175032 1-800-622-1147"/>
    <n v="152.82"/>
    <m/>
    <n v="152.82"/>
    <s v="Debit"/>
    <x v="1"/>
    <x v="1"/>
    <x v="9"/>
    <n v="2015"/>
    <x v="8"/>
    <x v="8"/>
    <x v="2"/>
    <s v="BOTH"/>
    <s v="Income Statement"/>
    <x v="3"/>
    <s v="22000 · AMEX (LLC)"/>
    <m/>
    <m/>
  </r>
  <r>
    <s v="09/05/2015"/>
    <s v="ZOHO CORPORATION ZOHPLEASANTON CA"/>
    <n v="15"/>
    <m/>
    <n v="15"/>
    <s v="Debit"/>
    <x v="1"/>
    <x v="1"/>
    <x v="9"/>
    <n v="2015"/>
    <x v="14"/>
    <x v="24"/>
    <x v="2"/>
    <s v="BOTH"/>
    <s v="Income Statement"/>
    <x v="3"/>
    <s v="22000 · AMEX (LLC)"/>
    <m/>
    <m/>
  </r>
  <r>
    <s v="09/06/2015"/>
    <s v="4 TELL INC 00-080193STEVENSON WA"/>
    <n v="49"/>
    <m/>
    <n v="49"/>
    <s v="Debit"/>
    <x v="1"/>
    <x v="1"/>
    <x v="9"/>
    <n v="2015"/>
    <x v="13"/>
    <x v="26"/>
    <x v="2"/>
    <s v="BOTH"/>
    <s v="Income Statement"/>
    <x v="3"/>
    <s v="22000 · AMEX (LLC)"/>
    <m/>
    <m/>
  </r>
  <r>
    <s v="09/06/2015"/>
    <s v="FEDEX PYMT 95925711 1-800-622-1147"/>
    <n v="55.3"/>
    <m/>
    <n v="55.3"/>
    <s v="Debit"/>
    <x v="1"/>
    <x v="1"/>
    <x v="9"/>
    <n v="2015"/>
    <x v="8"/>
    <x v="8"/>
    <x v="2"/>
    <s v="BOTH"/>
    <s v="Income Statement"/>
    <x v="3"/>
    <s v="22000 · AMEX (LLC)"/>
    <m/>
    <m/>
  </r>
  <r>
    <s v="09/08/2015"/>
    <s v="AT&amp;T*BILL PAYMENT 41DALLAS"/>
    <n v="258.08999999999997"/>
    <m/>
    <n v="258.08999999999997"/>
    <s v="Debit"/>
    <x v="1"/>
    <x v="1"/>
    <x v="9"/>
    <n v="2015"/>
    <x v="16"/>
    <x v="19"/>
    <x v="8"/>
    <s v="BOTH"/>
    <s v="Income Statement"/>
    <x v="3"/>
    <s v="22000 · AMEX (LLC)"/>
    <m/>
    <m/>
  </r>
  <r>
    <s v="09/08/2015"/>
    <s v="FEDEX INV 404278367 1-800-622-1147"/>
    <n v="11.3"/>
    <m/>
    <n v="11.3"/>
    <s v="Debit"/>
    <x v="1"/>
    <x v="1"/>
    <x v="9"/>
    <n v="2015"/>
    <x v="8"/>
    <x v="8"/>
    <x v="2"/>
    <s v="BOTH"/>
    <s v="Income Statement"/>
    <x v="3"/>
    <s v="22000 · AMEX (LLC)"/>
    <m/>
    <m/>
  </r>
  <r>
    <s v="09/08/2015"/>
    <s v="FEDEX INV 404278795 1-800-622-1147"/>
    <n v="343"/>
    <m/>
    <n v="343"/>
    <s v="Debit"/>
    <x v="1"/>
    <x v="1"/>
    <x v="9"/>
    <n v="2015"/>
    <x v="8"/>
    <x v="8"/>
    <x v="2"/>
    <s v="BOTH"/>
    <s v="Income Statement"/>
    <x v="3"/>
    <s v="22000 · AMEX (LLC)"/>
    <m/>
    <m/>
  </r>
  <r>
    <s v="09/08/2015"/>
    <s v="FEDEX INV 652247450 1-800-622-1147"/>
    <n v="217.7"/>
    <m/>
    <n v="217.7"/>
    <s v="Debit"/>
    <x v="1"/>
    <x v="1"/>
    <x v="9"/>
    <n v="2015"/>
    <x v="8"/>
    <x v="8"/>
    <x v="2"/>
    <s v="BOTH"/>
    <s v="Income Statement"/>
    <x v="3"/>
    <s v="22000 · AMEX (LLC)"/>
    <m/>
    <m/>
  </r>
  <r>
    <s v="09/08/2015"/>
    <s v="SPOTIFY USA 741945810017 SE"/>
    <n v="9.99"/>
    <m/>
    <n v="9.99"/>
    <s v="Debit"/>
    <x v="1"/>
    <x v="1"/>
    <x v="9"/>
    <n v="2015"/>
    <x v="10"/>
    <x v="10"/>
    <x v="7"/>
    <s v="BOTH"/>
    <s v="Income Statement"/>
    <x v="3"/>
    <s v="22000 · AMEX (LLC)"/>
    <m/>
    <m/>
  </r>
  <r>
    <s v="09/08/2015"/>
    <s v="TIME WARNER CABLE 888-TWCABLE TX"/>
    <n v="207.43"/>
    <m/>
    <n v="207.43"/>
    <s v="Debit"/>
    <x v="1"/>
    <x v="1"/>
    <x v="9"/>
    <n v="2015"/>
    <x v="19"/>
    <x v="28"/>
    <x v="7"/>
    <s v="BOTH"/>
    <s v="Income Statement"/>
    <x v="3"/>
    <s v="22000 · AMEX (LLC)"/>
    <m/>
    <m/>
  </r>
  <r>
    <s v="09/09/2015"/>
    <s v="4 TELL INC 00-080193STEVENSON WA"/>
    <n v="98"/>
    <m/>
    <n v="98"/>
    <s v="Debit"/>
    <x v="1"/>
    <x v="1"/>
    <x v="9"/>
    <n v="2015"/>
    <x v="13"/>
    <x v="26"/>
    <x v="2"/>
    <s v="BOTH"/>
    <s v="Income Statement"/>
    <x v="3"/>
    <s v="22000 · AMEX (LLC)"/>
    <m/>
    <m/>
  </r>
  <r>
    <s v="09/09/2015"/>
    <s v="FEDEX INV 404384057 1-800-622-1147"/>
    <n v="13.03"/>
    <m/>
    <n v="13.03"/>
    <s v="Debit"/>
    <x v="1"/>
    <x v="1"/>
    <x v="9"/>
    <n v="2015"/>
    <x v="8"/>
    <x v="8"/>
    <x v="2"/>
    <s v="BOTH"/>
    <s v="Income Statement"/>
    <x v="3"/>
    <s v="22000 · AMEX (LLC)"/>
    <m/>
    <m/>
  </r>
  <r>
    <s v="09/09/2015"/>
    <s v="FEDEX INV 652275800 1-800-622-1147"/>
    <n v="86.79"/>
    <m/>
    <n v="86.79"/>
    <s v="Debit"/>
    <x v="1"/>
    <x v="1"/>
    <x v="9"/>
    <n v="2015"/>
    <x v="8"/>
    <x v="8"/>
    <x v="2"/>
    <s v="BOTH"/>
    <s v="Income Statement"/>
    <x v="3"/>
    <s v="22000 · AMEX (LLC)"/>
    <m/>
    <m/>
  </r>
  <r>
    <s v="09/12/2015"/>
    <s v="FEDEX INV 402339565 1-800-622-1147"/>
    <n v="-58.66"/>
    <m/>
    <n v="-58.66"/>
    <s v="Credit"/>
    <x v="1"/>
    <x v="1"/>
    <x v="9"/>
    <n v="2015"/>
    <x v="8"/>
    <x v="8"/>
    <x v="2"/>
    <s v="BOTH"/>
    <s v="Income Statement"/>
    <x v="3"/>
    <s v="22000 · AMEX (LLC)"/>
    <m/>
    <m/>
  </r>
  <r>
    <s v="09/17/2015"/>
    <s v="EXPERIAN *CREDITR866-369-0415 CA"/>
    <n v="31.82"/>
    <m/>
    <n v="31.82"/>
    <s v="Debit"/>
    <x v="1"/>
    <x v="1"/>
    <x v="9"/>
    <n v="2015"/>
    <x v="22"/>
    <x v="32"/>
    <x v="2"/>
    <s v="BOTH"/>
    <s v="Income Statement"/>
    <x v="3"/>
    <s v="22000 · AMEX (LLC)"/>
    <m/>
    <m/>
  </r>
  <r>
    <s v="09/17/2015"/>
    <s v="EXPERIAN *CREDITR866-369-0415 CA"/>
    <n v="32.61"/>
    <m/>
    <n v="32.61"/>
    <s v="Debit"/>
    <x v="1"/>
    <x v="1"/>
    <x v="9"/>
    <n v="2015"/>
    <x v="22"/>
    <x v="32"/>
    <x v="2"/>
    <s v="BOTH"/>
    <s v="Income Statement"/>
    <x v="3"/>
    <s v="22000 · AMEX (LLC)"/>
    <m/>
    <m/>
  </r>
  <r>
    <s v="09/17/2015"/>
    <s v="ONLINE PAYMENT - THANK YOU"/>
    <n v="-3500"/>
    <m/>
    <n v="-3500"/>
    <s v="Payments"/>
    <x v="1"/>
    <x v="1"/>
    <x v="9"/>
    <n v="2015"/>
    <x v="28"/>
    <x v="46"/>
    <x v="2"/>
    <s v="LLC"/>
    <s v="Balance Sheet"/>
    <x v="8"/>
    <s v="22000 · AMEX (LLC)"/>
    <m/>
    <m/>
  </r>
  <r>
    <s v="09/17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7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7/2015"/>
    <s v="TRUESHIP 0211 SCOTTSDALE AZ"/>
    <n v="39.85"/>
    <m/>
    <n v="39.85"/>
    <s v="Debit"/>
    <x v="1"/>
    <x v="1"/>
    <x v="9"/>
    <n v="2015"/>
    <x v="14"/>
    <x v="33"/>
    <x v="2"/>
    <s v="BOTH"/>
    <s v="Income Statement"/>
    <x v="3"/>
    <s v="22000 · AMEX (LLC)"/>
    <m/>
    <m/>
  </r>
  <r>
    <s v="09/18/2015"/>
    <s v="NETFLIX.COM 866-579-7172 CA"/>
    <n v="8.65"/>
    <m/>
    <n v="8.65"/>
    <s v="Debit"/>
    <x v="1"/>
    <x v="1"/>
    <x v="9"/>
    <n v="2015"/>
    <x v="10"/>
    <x v="10"/>
    <x v="7"/>
    <s v="BOTH"/>
    <s v="Income Statement"/>
    <x v="3"/>
    <s v="22000 · AMEX (LLC)"/>
    <m/>
    <m/>
  </r>
  <r>
    <s v="09/18/2015"/>
    <s v="SPOTIFY USA NEW YORK"/>
    <n v="10.8"/>
    <m/>
    <n v="10.8"/>
    <s v="Debit"/>
    <x v="1"/>
    <x v="1"/>
    <x v="9"/>
    <n v="2015"/>
    <x v="10"/>
    <x v="10"/>
    <x v="7"/>
    <s v="BOTH"/>
    <s v="Income Statement"/>
    <x v="3"/>
    <s v="22000 · AMEX (LLC)"/>
    <m/>
    <m/>
  </r>
  <r>
    <s v="09/18/2015"/>
    <s v="TELMATE 161000136509SAN FRANCISCO CA"/>
    <n v="9.43"/>
    <m/>
    <n v="9.43"/>
    <s v="Debit"/>
    <x v="1"/>
    <x v="1"/>
    <x v="9"/>
    <n v="2015"/>
    <x v="10"/>
    <x v="10"/>
    <x v="7"/>
    <s v="BOTH"/>
    <s v="Income Statement"/>
    <x v="3"/>
    <s v="22000 · AMEX (LLC)"/>
    <m/>
    <m/>
  </r>
  <r>
    <s v="09/18/2015"/>
    <s v="TELMATE 161000136509SAN FRANCISCO CA"/>
    <n v="9.43"/>
    <m/>
    <n v="9.43"/>
    <s v="Debit"/>
    <x v="1"/>
    <x v="1"/>
    <x v="9"/>
    <n v="2015"/>
    <x v="10"/>
    <x v="10"/>
    <x v="7"/>
    <s v="BOTH"/>
    <s v="Income Statement"/>
    <x v="3"/>
    <s v="22000 · AMEX (LLC)"/>
    <m/>
    <m/>
  </r>
  <r>
    <s v="09/18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8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8/2015"/>
    <s v="ZOHO CORPORATION ZOHPLEASANTON CA"/>
    <n v="125"/>
    <m/>
    <n v="125"/>
    <s v="Debit"/>
    <x v="1"/>
    <x v="1"/>
    <x v="9"/>
    <n v="2015"/>
    <x v="14"/>
    <x v="24"/>
    <x v="2"/>
    <s v="BOTH"/>
    <s v="Income Statement"/>
    <x v="3"/>
    <s v="22000 · AMEX (LLC)"/>
    <m/>
    <m/>
  </r>
  <r>
    <s v="09/19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9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9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19/2015"/>
    <s v="TELMATE 161000136509SAN FRANCISCO CA"/>
    <n v="22.34"/>
    <m/>
    <n v="22.34"/>
    <s v="Debit"/>
    <x v="1"/>
    <x v="1"/>
    <x v="9"/>
    <n v="2015"/>
    <x v="10"/>
    <x v="10"/>
    <x v="7"/>
    <s v="BOTH"/>
    <s v="Income Statement"/>
    <x v="3"/>
    <s v="22000 · AMEX (LLC)"/>
    <m/>
    <m/>
  </r>
  <r>
    <s v="09/20/2015"/>
    <s v="GOOGLE *GOOGLE STORAGOOGLE.COM/CH CA"/>
    <n v="1.99"/>
    <m/>
    <n v="1.99"/>
    <s v="Debit"/>
    <x v="1"/>
    <x v="1"/>
    <x v="9"/>
    <n v="2015"/>
    <x v="13"/>
    <x v="23"/>
    <x v="2"/>
    <s v="BOTH"/>
    <s v="Income Statement"/>
    <x v="3"/>
    <s v="22000 · AMEX (LLC)"/>
    <m/>
    <m/>
  </r>
  <r>
    <s v="09/20/2015"/>
    <s v="MES*RINGCENTRAL, INC6504724100"/>
    <n v="67.849999999999994"/>
    <m/>
    <n v="67.849999999999994"/>
    <s v="Debit"/>
    <x v="1"/>
    <x v="1"/>
    <x v="9"/>
    <n v="2015"/>
    <x v="25"/>
    <x v="40"/>
    <x v="12"/>
    <s v="BOTH"/>
    <s v="Income Statement"/>
    <x v="3"/>
    <s v="22000 · AMEX (LLC)"/>
    <m/>
    <m/>
  </r>
  <r>
    <s v="09/21/2015"/>
    <s v="ONLINE PAYMENT - THANK YOU"/>
    <n v="-3000"/>
    <m/>
    <n v="-3000"/>
    <s v="Payments"/>
    <x v="1"/>
    <x v="1"/>
    <x v="9"/>
    <n v="2015"/>
    <x v="28"/>
    <x v="46"/>
    <x v="2"/>
    <s v="LLC"/>
    <s v="Balance Sheet"/>
    <x v="8"/>
    <s v="22000 · AMEX (LLC)"/>
    <m/>
    <m/>
  </r>
  <r>
    <s v="09/21/2015"/>
    <s v="SQUARESPACE INC. NEW YORK CITY NY"/>
    <n v="20"/>
    <m/>
    <n v="20"/>
    <s v="Debit"/>
    <x v="1"/>
    <x v="1"/>
    <x v="9"/>
    <n v="2015"/>
    <x v="10"/>
    <x v="10"/>
    <x v="7"/>
    <s v="BOTH"/>
    <s v="Income Statement"/>
    <x v="3"/>
    <s v="22000 · AMEX (LLC)"/>
    <m/>
    <m/>
  </r>
  <r>
    <s v="09/21/2015"/>
    <s v="STAMPS.COM 855-608-2677 CA"/>
    <n v="27.78"/>
    <m/>
    <n v="27.78"/>
    <s v="Debit"/>
    <x v="1"/>
    <x v="1"/>
    <x v="9"/>
    <n v="2015"/>
    <x v="8"/>
    <x v="42"/>
    <x v="2"/>
    <s v="BOTH"/>
    <s v="Income Statement"/>
    <x v="3"/>
    <s v="22000 · AMEX (LLC)"/>
    <m/>
    <m/>
  </r>
  <r>
    <s v="09/21/2015"/>
    <s v="USPS POSTAGE STAMPS.WASHINGTON DC"/>
    <n v="200"/>
    <m/>
    <n v="200"/>
    <s v="Debit"/>
    <x v="1"/>
    <x v="1"/>
    <x v="9"/>
    <n v="2015"/>
    <x v="8"/>
    <x v="17"/>
    <x v="2"/>
    <s v="BOTH"/>
    <s v="Income Statement"/>
    <x v="3"/>
    <s v="22000 · AMEX (LLC)"/>
    <m/>
    <m/>
  </r>
  <r>
    <s v="09/21/2015"/>
    <s v="ZOHO CORPORATION ZOHPLEASANTON CA"/>
    <n v="25"/>
    <m/>
    <n v="25"/>
    <s v="Debit"/>
    <x v="1"/>
    <x v="1"/>
    <x v="9"/>
    <n v="2015"/>
    <x v="14"/>
    <x v="24"/>
    <x v="2"/>
    <s v="BOTH"/>
    <s v="Income Statement"/>
    <x v="3"/>
    <s v="22000 · AMEX (LLC)"/>
    <m/>
    <m/>
  </r>
  <r>
    <s v="09/22/2015"/>
    <s v="TELMATE 161000136509SAN FRANCISCO CA"/>
    <n v="11.11"/>
    <m/>
    <n v="11.11"/>
    <s v="Debit"/>
    <x v="1"/>
    <x v="1"/>
    <x v="9"/>
    <n v="2015"/>
    <x v="10"/>
    <x v="10"/>
    <x v="7"/>
    <s v="BOTH"/>
    <s v="Income Statement"/>
    <x v="3"/>
    <s v="22000 · AMEX (LLC)"/>
    <m/>
    <m/>
  </r>
  <r>
    <s v="09/22/2015"/>
    <s v="TELMATE 161000136509SAN FRANCISCO CA"/>
    <n v="22.34"/>
    <m/>
    <n v="22.34"/>
    <s v="Debit"/>
    <x v="1"/>
    <x v="1"/>
    <x v="9"/>
    <n v="2015"/>
    <x v="10"/>
    <x v="10"/>
    <x v="7"/>
    <s v="BOTH"/>
    <s v="Income Statement"/>
    <x v="3"/>
    <s v="22000 · AMEX (LLC)"/>
    <m/>
    <m/>
  </r>
  <r>
    <s v="09/22/2015"/>
    <s v="USPS POSTAGE STAMPS.WASHINGTON DC"/>
    <n v="200"/>
    <m/>
    <n v="200"/>
    <s v="Debit"/>
    <x v="1"/>
    <x v="1"/>
    <x v="9"/>
    <n v="2015"/>
    <x v="8"/>
    <x v="17"/>
    <x v="2"/>
    <s v="BOTH"/>
    <s v="Income Statement"/>
    <x v="3"/>
    <s v="22000 · AMEX (LLC)"/>
    <m/>
    <m/>
  </r>
  <r>
    <s v="09/22/2015"/>
    <s v="VZWRLSS BILL PAY VE 800-922-0204 NJ"/>
    <n v="237.07"/>
    <m/>
    <n v="237.07"/>
    <s v="Debit"/>
    <x v="1"/>
    <x v="1"/>
    <x v="9"/>
    <n v="2015"/>
    <x v="16"/>
    <x v="38"/>
    <x v="7"/>
    <s v="BOTH"/>
    <s v="Income Statement"/>
    <x v="3"/>
    <s v="22000 · AMEX (LLC)"/>
    <m/>
    <m/>
  </r>
  <r>
    <s v="09/24/2015"/>
    <s v="USPS POSTAGE STAMPS.WASHINGTON DC"/>
    <n v="200"/>
    <m/>
    <n v="200"/>
    <s v="Debit"/>
    <x v="1"/>
    <x v="1"/>
    <x v="9"/>
    <n v="2015"/>
    <x v="8"/>
    <x v="17"/>
    <x v="2"/>
    <s v="BOTH"/>
    <s v="Income Statement"/>
    <x v="3"/>
    <s v="22000 · AMEX (LLC)"/>
    <m/>
    <m/>
  </r>
  <r>
    <s v="09/25/2015"/>
    <s v="IN *CANINE INNOVATIOMOUNT CLEMENS MI"/>
    <n v="399"/>
    <m/>
    <n v="399"/>
    <s v="Debit"/>
    <x v="1"/>
    <x v="1"/>
    <x v="9"/>
    <n v="2015"/>
    <x v="18"/>
    <x v="22"/>
    <x v="2"/>
    <s v="BOTH"/>
    <s v="Balance Sheet"/>
    <x v="3"/>
    <s v="22000 · AMEX (LLC)"/>
    <m/>
    <m/>
  </r>
  <r>
    <s v="09/25/2015"/>
    <s v="IN *CANINE INNOVATIOMOUNT CLEMENS MI"/>
    <n v="399"/>
    <m/>
    <n v="399"/>
    <s v="Debit"/>
    <x v="1"/>
    <x v="1"/>
    <x v="9"/>
    <n v="2015"/>
    <x v="18"/>
    <x v="22"/>
    <x v="2"/>
    <s v="BOTH"/>
    <s v="Balance Sheet"/>
    <x v="3"/>
    <s v="22000 · AMEX (LLC)"/>
    <m/>
    <m/>
  </r>
  <r>
    <s v="09/25/2015"/>
    <s v="IN *CANINE INNOVATIOMOUNT CLEMENS MI"/>
    <n v="598.5"/>
    <m/>
    <n v="598.5"/>
    <s v="Debit"/>
    <x v="1"/>
    <x v="1"/>
    <x v="9"/>
    <n v="2015"/>
    <x v="18"/>
    <x v="22"/>
    <x v="2"/>
    <s v="BOTH"/>
    <s v="Balance Sheet"/>
    <x v="3"/>
    <s v="22000 · AMEX (LLC)"/>
    <m/>
    <m/>
  </r>
  <r>
    <s v="09/26/2015"/>
    <s v="VOLUSION INC AUSTIN TX"/>
    <n v="572.39"/>
    <m/>
    <n v="572.39"/>
    <s v="Debit"/>
    <x v="1"/>
    <x v="1"/>
    <x v="9"/>
    <n v="2015"/>
    <x v="13"/>
    <x v="39"/>
    <x v="2"/>
    <s v="BOTH"/>
    <s v="Income Statement"/>
    <x v="3"/>
    <s v="22000 · AMEX (LLC)"/>
    <m/>
    <m/>
  </r>
  <r>
    <s v="09/28/2015"/>
    <s v="OMNITELECOM/LOCAL03 RAMAT GAN"/>
    <n v="18.399999999999999"/>
    <m/>
    <n v="18.399999999999999"/>
    <s v="Debit"/>
    <x v="1"/>
    <x v="1"/>
    <x v="9"/>
    <n v="2015"/>
    <x v="31"/>
    <x v="49"/>
    <x v="2"/>
    <s v="BOTH"/>
    <s v="Income Statement"/>
    <x v="3"/>
    <s v="22000 · AMEX (LLC)"/>
    <m/>
    <m/>
  </r>
  <r>
    <s v="09/28/2015"/>
    <s v="USPS POSTAGE STAMPS.WASHINGTON DC"/>
    <n v="200"/>
    <m/>
    <n v="200"/>
    <s v="Debit"/>
    <x v="1"/>
    <x v="1"/>
    <x v="9"/>
    <n v="2015"/>
    <x v="8"/>
    <x v="17"/>
    <x v="2"/>
    <s v="BOTH"/>
    <s v="Income Statement"/>
    <x v="3"/>
    <s v="22000 · AMEX (LLC)"/>
    <m/>
    <m/>
  </r>
  <r>
    <s v="09/29/2015"/>
    <s v="AT&amp;T*BILL PAYMENT 95DALLAS"/>
    <n v="258.29000000000002"/>
    <m/>
    <n v="258.29000000000002"/>
    <s v="Debit"/>
    <x v="1"/>
    <x v="1"/>
    <x v="9"/>
    <n v="2015"/>
    <x v="16"/>
    <x v="19"/>
    <x v="8"/>
    <s v="BOTH"/>
    <s v="Income Statement"/>
    <x v="3"/>
    <s v="22000 · AMEX (LLC)"/>
    <m/>
    <m/>
  </r>
  <r>
    <s v="09/29/2015"/>
    <s v="EBAY INC. 0000 EBAY.COM/CC CA"/>
    <n v="411.72"/>
    <m/>
    <n v="411.72"/>
    <s v="Debit"/>
    <x v="1"/>
    <x v="1"/>
    <x v="9"/>
    <n v="2015"/>
    <x v="29"/>
    <x v="47"/>
    <x v="2"/>
    <s v="BOTH"/>
    <s v="Income Statement"/>
    <x v="3"/>
    <s v="22000 · AMEX (LLC)"/>
    <m/>
    <m/>
  </r>
  <r>
    <s v="09/30/2015"/>
    <s v="ADTSECURITY MYADT.COADT SECURITY SERVI"/>
    <n v="57.99"/>
    <m/>
    <n v="57.99"/>
    <s v="Debit"/>
    <x v="1"/>
    <x v="1"/>
    <x v="9"/>
    <n v="2015"/>
    <x v="10"/>
    <x v="81"/>
    <x v="7"/>
    <s v="BOTH"/>
    <s v="Income Statement"/>
    <x v="3"/>
    <s v="22000 · AMEX (LLC)"/>
    <m/>
    <m/>
  </r>
  <r>
    <s v="09/30/2015"/>
    <s v="AUTO 800-841-3000 DC"/>
    <n v="81.86"/>
    <m/>
    <n v="81.86"/>
    <s v="Debit"/>
    <x v="1"/>
    <x v="1"/>
    <x v="9"/>
    <n v="2015"/>
    <x v="10"/>
    <x v="10"/>
    <x v="7"/>
    <s v="BOTH"/>
    <s v="Income Statement"/>
    <x v="3"/>
    <s v="22000 · AMEX (LLC)"/>
    <m/>
    <m/>
  </r>
  <r>
    <s v="09/30/2015"/>
    <s v="AUTO 800-841-3000 DC"/>
    <n v="148.97999999999999"/>
    <m/>
    <n v="148.97999999999999"/>
    <s v="Debit"/>
    <x v="1"/>
    <x v="1"/>
    <x v="9"/>
    <n v="2015"/>
    <x v="10"/>
    <x v="10"/>
    <x v="7"/>
    <s v="BOTH"/>
    <s v="Income Statement"/>
    <x v="3"/>
    <s v="22000 · AMEX (LLC)"/>
    <m/>
    <m/>
  </r>
  <r>
    <s v="09/30/2015"/>
    <s v="FEDEX PYMT 96197876 1-800-622-1147"/>
    <n v="1364.64"/>
    <m/>
    <n v="1364.64"/>
    <s v="Debit"/>
    <x v="1"/>
    <x v="1"/>
    <x v="9"/>
    <n v="2015"/>
    <x v="8"/>
    <x v="8"/>
    <x v="2"/>
    <s v="BOTH"/>
    <s v="Income Statement"/>
    <x v="3"/>
    <s v="22000 · AMEX (LLC)"/>
    <m/>
    <m/>
  </r>
  <r>
    <s v="09/30/2015"/>
    <s v="HOBBY-LOBBY #0123 00SAN ANTONIO TX"/>
    <n v="6.48"/>
    <m/>
    <n v="6.48"/>
    <s v="Debit"/>
    <x v="1"/>
    <x v="1"/>
    <x v="9"/>
    <n v="2015"/>
    <x v="10"/>
    <x v="10"/>
    <x v="7"/>
    <s v="BOTH"/>
    <s v="Income Statement"/>
    <x v="3"/>
    <s v="22000 · AMEX (LLC)"/>
    <m/>
    <m/>
  </r>
  <r>
    <s v="09/30/2015"/>
    <s v="ONLINE PAYMENT - THANK YOU"/>
    <n v="-600"/>
    <m/>
    <n v="-600"/>
    <s v="Payments"/>
    <x v="1"/>
    <x v="1"/>
    <x v="9"/>
    <n v="2015"/>
    <x v="28"/>
    <x v="46"/>
    <x v="2"/>
    <s v="LLC"/>
    <s v="Balance Sheet"/>
    <x v="8"/>
    <s v="22000 · AMEX (LLC)"/>
    <m/>
    <m/>
  </r>
  <r>
    <s v="09/30/2015"/>
    <s v="USPS POSTAGE STAMPS.WASHINGTON DC"/>
    <n v="200"/>
    <m/>
    <n v="200"/>
    <s v="Debit"/>
    <x v="1"/>
    <x v="1"/>
    <x v="9"/>
    <n v="2015"/>
    <x v="8"/>
    <x v="17"/>
    <x v="2"/>
    <s v="BOTH"/>
    <s v="Income Statement"/>
    <x v="3"/>
    <s v="22000 · AMEX (LLC)"/>
    <m/>
    <m/>
  </r>
  <r>
    <s v="09/30/2015"/>
    <s v="USPS POSTAGE STAMPS.WASHINGTON DC"/>
    <n v="200"/>
    <m/>
    <n v="200"/>
    <s v="Debit"/>
    <x v="1"/>
    <x v="1"/>
    <x v="9"/>
    <n v="2015"/>
    <x v="8"/>
    <x v="17"/>
    <x v="2"/>
    <s v="BOTH"/>
    <s v="Income Statement"/>
    <x v="3"/>
    <s v="22000 · AMEX (LLC)"/>
    <m/>
    <m/>
  </r>
  <r>
    <s v="10/01/2015"/>
    <s v="ESECURITEL.COM EVO2 PREM 844-400-0452 GA"/>
    <n v="11.9"/>
    <m/>
    <n v="11.9"/>
    <s v="Debit"/>
    <x v="1"/>
    <x v="1"/>
    <x v="10"/>
    <n v="2015"/>
    <x v="16"/>
    <x v="21"/>
    <x v="7"/>
    <s v="BOTH"/>
    <s v="Income Statement"/>
    <x v="3"/>
    <s v="22000 · AMEX (LLC)"/>
    <m/>
    <m/>
  </r>
  <r>
    <s v="10/01/2015"/>
    <s v="EXXONMOBIL 4795 SAN ANTONIO TX"/>
    <n v="19.23"/>
    <m/>
    <n v="19.23"/>
    <s v="Debit"/>
    <x v="1"/>
    <x v="1"/>
    <x v="10"/>
    <n v="2015"/>
    <x v="10"/>
    <x v="10"/>
    <x v="7"/>
    <s v="BOTH"/>
    <s v="Income Statement"/>
    <x v="3"/>
    <s v="22000 · AMEX (LLC)"/>
    <m/>
    <m/>
  </r>
  <r>
    <s v="10/01/2015"/>
    <s v="FEDEX INV 406418313 1-800-622-1147"/>
    <n v="14.56"/>
    <m/>
    <n v="14.56"/>
    <s v="Debit"/>
    <x v="1"/>
    <x v="1"/>
    <x v="10"/>
    <n v="2015"/>
    <x v="8"/>
    <x v="8"/>
    <x v="2"/>
    <s v="BOTH"/>
    <s v="Income Statement"/>
    <x v="3"/>
    <s v="22000 · AMEX (LLC)"/>
    <m/>
    <m/>
  </r>
  <r>
    <s v="10/01/2015"/>
    <s v="VOC*ICONTACTEMAIL MK877-968-3996 MD"/>
    <n v="129.79"/>
    <m/>
    <n v="129.79"/>
    <s v="Debit"/>
    <x v="1"/>
    <x v="1"/>
    <x v="10"/>
    <n v="2015"/>
    <x v="15"/>
    <x v="18"/>
    <x v="8"/>
    <s v="BOTH"/>
    <s v="Income Statement"/>
    <x v="3"/>
    <s v="22000 · AMEX (LLC)"/>
    <m/>
    <m/>
  </r>
  <r>
    <s v="10/02/2015"/>
    <s v="GOOGLE*SVCSAPPSELEMEMountain View"/>
    <n v="15"/>
    <m/>
    <n v="15"/>
    <s v="Debit"/>
    <x v="1"/>
    <x v="1"/>
    <x v="10"/>
    <n v="2015"/>
    <x v="20"/>
    <x v="80"/>
    <x v="8"/>
    <s v="BOTH"/>
    <s v="Income Statement"/>
    <x v="3"/>
    <s v="22000 · AMEX (LLC)"/>
    <m/>
    <m/>
  </r>
  <r>
    <s v="10/02/2015"/>
    <s v="VARSITY PETS LLC 049SALT LAKE CIT UT"/>
    <n v="33.24"/>
    <m/>
    <n v="33.24"/>
    <s v="Debit"/>
    <x v="1"/>
    <x v="1"/>
    <x v="10"/>
    <n v="2015"/>
    <x v="18"/>
    <x v="35"/>
    <x v="2"/>
    <s v="BOTH"/>
    <s v="Balance Sheet"/>
    <x v="3"/>
    <s v="22000 · AMEX (LLC)"/>
    <m/>
    <m/>
  </r>
  <r>
    <s v="10/03/2015"/>
    <s v="FEDEX INV 406548516 1-800-622-1147"/>
    <n v="54.37"/>
    <m/>
    <n v="54.37"/>
    <s v="Debit"/>
    <x v="1"/>
    <x v="1"/>
    <x v="10"/>
    <n v="2015"/>
    <x v="8"/>
    <x v="8"/>
    <x v="2"/>
    <s v="BOTH"/>
    <s v="Income Statement"/>
    <x v="3"/>
    <s v="22000 · AMEX (LLC)"/>
    <m/>
    <m/>
  </r>
  <r>
    <s v="10/03/2015"/>
    <s v="FEDEX INV 653191272 1-800-622-1147"/>
    <n v="29.49"/>
    <m/>
    <n v="29.49"/>
    <s v="Debit"/>
    <x v="1"/>
    <x v="1"/>
    <x v="10"/>
    <n v="2015"/>
    <x v="8"/>
    <x v="8"/>
    <x v="2"/>
    <s v="BOTH"/>
    <s v="Income Statement"/>
    <x v="3"/>
    <s v="22000 · AMEX (LLC)"/>
    <m/>
    <m/>
  </r>
  <r>
    <s v="10/05/2015"/>
    <s v="CUSTOMER SERVICE PAYMENT THANK YOU"/>
    <n v="-4000"/>
    <m/>
    <n v="-4000"/>
    <s v="Payments"/>
    <x v="1"/>
    <x v="1"/>
    <x v="10"/>
    <n v="2015"/>
    <x v="28"/>
    <x v="46"/>
    <x v="2"/>
    <s v="LLC"/>
    <s v="Balance Sheet"/>
    <x v="8"/>
    <s v="22000 · AMEX (LLC)"/>
    <m/>
    <m/>
  </r>
  <r>
    <s v="10/05/2015"/>
    <s v="FEDEX INV 406783312 1-800-622-1147"/>
    <n v="11.3"/>
    <m/>
    <n v="11.3"/>
    <s v="Debit"/>
    <x v="1"/>
    <x v="1"/>
    <x v="10"/>
    <n v="2015"/>
    <x v="8"/>
    <x v="8"/>
    <x v="2"/>
    <s v="BOTH"/>
    <s v="Income Statement"/>
    <x v="3"/>
    <s v="22000 · AMEX (LLC)"/>
    <m/>
    <m/>
  </r>
  <r>
    <s v="10/05/2015"/>
    <s v="USPS POSTAGE STAMPS.WASHINGTON DC"/>
    <n v="50"/>
    <m/>
    <n v="50"/>
    <s v="Debit"/>
    <x v="1"/>
    <x v="1"/>
    <x v="10"/>
    <n v="2015"/>
    <x v="8"/>
    <x v="17"/>
    <x v="2"/>
    <s v="BOTH"/>
    <s v="Income Statement"/>
    <x v="3"/>
    <s v="22000 · AMEX (LLC)"/>
    <m/>
    <m/>
  </r>
  <r>
    <s v="10/05/2015"/>
    <s v="WHOLEFDS QRY 10075 02108264676"/>
    <n v="41.78"/>
    <m/>
    <n v="41.78"/>
    <s v="Debit"/>
    <x v="1"/>
    <x v="1"/>
    <x v="10"/>
    <n v="2015"/>
    <x v="10"/>
    <x v="10"/>
    <x v="7"/>
    <s v="BOTH"/>
    <s v="Income Statement"/>
    <x v="3"/>
    <s v="22000 · AMEX (LLC)"/>
    <m/>
    <m/>
  </r>
  <r>
    <s v="10/05/2015"/>
    <s v="ZOHO CORPORATION ZOHPLEASANTON CA"/>
    <n v="15"/>
    <m/>
    <n v="15"/>
    <s v="Debit"/>
    <x v="1"/>
    <x v="1"/>
    <x v="10"/>
    <n v="2015"/>
    <x v="14"/>
    <x v="24"/>
    <x v="2"/>
    <s v="BOTH"/>
    <s v="Income Statement"/>
    <x v="3"/>
    <s v="22000 · AMEX (LLC)"/>
    <m/>
    <m/>
  </r>
  <r>
    <s v="10/06/2015"/>
    <s v="4 TELL INC 00-080193STEVENSON WA"/>
    <n v="49"/>
    <m/>
    <n v="49"/>
    <s v="Debit"/>
    <x v="1"/>
    <x v="1"/>
    <x v="10"/>
    <n v="2015"/>
    <x v="13"/>
    <x v="26"/>
    <x v="2"/>
    <s v="BOTH"/>
    <s v="Income Statement"/>
    <x v="3"/>
    <s v="22000 · AMEX (LLC)"/>
    <m/>
    <m/>
  </r>
  <r>
    <s v="10/06/2015"/>
    <s v="AT&amp;T PHONE PAYMENT 800-288-2020"/>
    <n v="77.83"/>
    <m/>
    <n v="77.83"/>
    <s v="Debit"/>
    <x v="1"/>
    <x v="1"/>
    <x v="10"/>
    <n v="2015"/>
    <x v="19"/>
    <x v="19"/>
    <x v="2"/>
    <s v="BOTH"/>
    <s v="Income Statement"/>
    <x v="3"/>
    <s v="22000 · AMEX (LLC)"/>
    <m/>
    <m/>
  </r>
  <r>
    <s v="10/06/2015"/>
    <s v="FEDEX INV 406881035 1-800-622-1147"/>
    <n v="14.56"/>
    <m/>
    <n v="14.56"/>
    <s v="Debit"/>
    <x v="1"/>
    <x v="1"/>
    <x v="10"/>
    <n v="2015"/>
    <x v="8"/>
    <x v="8"/>
    <x v="2"/>
    <s v="BOTH"/>
    <s v="Income Statement"/>
    <x v="3"/>
    <s v="22000 · AMEX (LLC)"/>
    <m/>
    <m/>
  </r>
  <r>
    <s v="10/06/2015"/>
    <s v="FEDEX INV 653251936 1-800-622-1147"/>
    <n v="75.53"/>
    <m/>
    <n v="75.53"/>
    <s v="Debit"/>
    <x v="1"/>
    <x v="1"/>
    <x v="10"/>
    <n v="2015"/>
    <x v="8"/>
    <x v="8"/>
    <x v="2"/>
    <s v="BOTH"/>
    <s v="Income Statement"/>
    <x v="3"/>
    <s v="22000 · AMEX (LLC)"/>
    <m/>
    <m/>
  </r>
  <r>
    <s v="10/07/2015"/>
    <s v="FEDEX INV 406977128 1-800-622-1147"/>
    <n v="54.18"/>
    <m/>
    <n v="54.18"/>
    <s v="Debit"/>
    <x v="1"/>
    <x v="1"/>
    <x v="10"/>
    <n v="2015"/>
    <x v="8"/>
    <x v="8"/>
    <x v="2"/>
    <s v="BOTH"/>
    <s v="Income Statement"/>
    <x v="3"/>
    <s v="22000 · AMEX (LLC)"/>
    <m/>
    <m/>
  </r>
  <r>
    <s v="10/07/2015"/>
    <s v="FEDEX INV 653304142 1-800-622-1147"/>
    <n v="52.09"/>
    <m/>
    <n v="52.09"/>
    <s v="Debit"/>
    <x v="1"/>
    <x v="1"/>
    <x v="10"/>
    <n v="2015"/>
    <x v="8"/>
    <x v="8"/>
    <x v="2"/>
    <s v="BOTH"/>
    <s v="Income Statement"/>
    <x v="3"/>
    <s v="22000 · AMEX (LLC)"/>
    <m/>
    <m/>
  </r>
  <r>
    <s v="10/08/2015"/>
    <s v="FEDEX INV 407077987 1-800-622-1147"/>
    <n v="44.75"/>
    <m/>
    <n v="44.75"/>
    <s v="Debit"/>
    <x v="1"/>
    <x v="1"/>
    <x v="10"/>
    <n v="2015"/>
    <x v="8"/>
    <x v="8"/>
    <x v="2"/>
    <s v="BOTH"/>
    <s v="Income Statement"/>
    <x v="3"/>
    <s v="22000 · AMEX (LLC)"/>
    <m/>
    <m/>
  </r>
  <r>
    <s v="10/08/2015"/>
    <s v="SPOTIFY USA 773979472018 SE"/>
    <n v="9.99"/>
    <m/>
    <n v="9.99"/>
    <s v="Debit"/>
    <x v="1"/>
    <x v="1"/>
    <x v="10"/>
    <n v="2015"/>
    <x v="10"/>
    <x v="10"/>
    <x v="7"/>
    <s v="BOTH"/>
    <s v="Income Statement"/>
    <x v="3"/>
    <s v="22000 · AMEX (LLC)"/>
    <m/>
    <m/>
  </r>
  <r>
    <s v="10/09/2015"/>
    <s v="4 TELL INC 00-080193STEVENSON WA"/>
    <n v="98"/>
    <m/>
    <n v="98"/>
    <s v="Debit"/>
    <x v="1"/>
    <x v="1"/>
    <x v="10"/>
    <n v="2015"/>
    <x v="13"/>
    <x v="26"/>
    <x v="2"/>
    <s v="BOTH"/>
    <s v="Income Statement"/>
    <x v="3"/>
    <s v="22000 · AMEX (LLC)"/>
    <m/>
    <m/>
  </r>
  <r>
    <s v="10/09/2015"/>
    <s v="FEDEX INV 653390396 1-800-622-1147"/>
    <n v="29.2"/>
    <m/>
    <n v="29.2"/>
    <s v="Debit"/>
    <x v="1"/>
    <x v="1"/>
    <x v="10"/>
    <n v="2015"/>
    <x v="8"/>
    <x v="8"/>
    <x v="2"/>
    <s v="BOTH"/>
    <s v="Income Statement"/>
    <x v="3"/>
    <s v="22000 · AMEX (LLC)"/>
    <m/>
    <m/>
  </r>
  <r>
    <s v="10/10/2015"/>
    <s v="FEDEX INV 407202731 1-800-622-1147"/>
    <n v="48.38"/>
    <m/>
    <n v="48.38"/>
    <s v="Debit"/>
    <x v="1"/>
    <x v="1"/>
    <x v="10"/>
    <n v="2015"/>
    <x v="8"/>
    <x v="8"/>
    <x v="2"/>
    <s v="BOTH"/>
    <s v="Income Statement"/>
    <x v="3"/>
    <s v="22000 · AMEX (LLC)"/>
    <m/>
    <m/>
  </r>
  <r>
    <s v="10/11/2015"/>
    <s v="EXPERIAN *CREDITR866-369-0415 CA"/>
    <n v="32.61"/>
    <m/>
    <n v="32.61"/>
    <s v="Debit"/>
    <x v="1"/>
    <x v="1"/>
    <x v="10"/>
    <n v="2015"/>
    <x v="22"/>
    <x v="32"/>
    <x v="2"/>
    <s v="BOTH"/>
    <s v="Income Statement"/>
    <x v="3"/>
    <s v="22000 · AMEX (LLC)"/>
    <m/>
    <m/>
  </r>
  <r>
    <s v="10/11/2015"/>
    <s v="SQUARESPACE INC. NEW YORK CITY NY"/>
    <n v="20"/>
    <m/>
    <n v="20"/>
    <s v="Debit"/>
    <x v="1"/>
    <x v="1"/>
    <x v="10"/>
    <n v="2015"/>
    <x v="10"/>
    <x v="10"/>
    <x v="7"/>
    <s v="BOTH"/>
    <s v="Income Statement"/>
    <x v="3"/>
    <s v="22000 · AMEX (LLC)"/>
    <m/>
    <m/>
  </r>
  <r>
    <s v="10/12/2015"/>
    <s v="FEDEX FREIGHT INC 870-741-9000"/>
    <n v="742.36"/>
    <m/>
    <n v="742.36"/>
    <s v="Debit"/>
    <x v="1"/>
    <x v="1"/>
    <x v="10"/>
    <n v="2015"/>
    <x v="8"/>
    <x v="8"/>
    <x v="2"/>
    <s v="BOTH"/>
    <s v="Income Statement"/>
    <x v="3"/>
    <s v="22000 · AMEX (LLC)"/>
    <m/>
    <m/>
  </r>
  <r>
    <s v="10/12/2015"/>
    <s v="TRUESHIP 0211 SCOTTSDALE AZ"/>
    <n v="39.85"/>
    <m/>
    <n v="39.85"/>
    <s v="Debit"/>
    <x v="1"/>
    <x v="1"/>
    <x v="10"/>
    <n v="2015"/>
    <x v="14"/>
    <x v="33"/>
    <x v="2"/>
    <s v="BOTH"/>
    <s v="Income Statement"/>
    <x v="3"/>
    <s v="22000 · AMEX (LLC)"/>
    <m/>
    <m/>
  </r>
  <r>
    <s v="10/13/2015"/>
    <s v="BEST SHOT PET PRODUCLEXINGTON KY"/>
    <n v="6.35"/>
    <m/>
    <n v="6.35"/>
    <s v="Debit"/>
    <x v="1"/>
    <x v="1"/>
    <x v="10"/>
    <n v="2015"/>
    <x v="18"/>
    <x v="25"/>
    <x v="2"/>
    <s v="BOTH"/>
    <s v="Balance Sheet"/>
    <x v="3"/>
    <s v="22000 · AMEX (LLC)"/>
    <m/>
    <m/>
  </r>
  <r>
    <s v="10/13/2015"/>
    <s v="CUSTOMER SERVICE PAYMENT THANK YOU"/>
    <n v="-4000"/>
    <m/>
    <n v="-4000"/>
    <s v="Payments"/>
    <x v="1"/>
    <x v="1"/>
    <x v="10"/>
    <n v="2015"/>
    <x v="28"/>
    <x v="46"/>
    <x v="2"/>
    <s v="LLC"/>
    <s v="Balance Sheet"/>
    <x v="8"/>
    <s v="22000 · AMEX (LLC)"/>
    <m/>
    <m/>
  </r>
  <r>
    <s v="10/13/2015"/>
    <s v="FEDEX INV 407436573 1-800-622-1147"/>
    <n v="11.3"/>
    <m/>
    <n v="11.3"/>
    <s v="Debit"/>
    <x v="1"/>
    <x v="1"/>
    <x v="10"/>
    <n v="2015"/>
    <x v="8"/>
    <x v="8"/>
    <x v="2"/>
    <s v="BOTH"/>
    <s v="Income Statement"/>
    <x v="3"/>
    <s v="22000 · AMEX (LLC)"/>
    <m/>
    <m/>
  </r>
  <r>
    <s v="10/13/2015"/>
    <s v="FEDEX INV 407443522 1-800-622-1147"/>
    <n v="452.15"/>
    <m/>
    <n v="452.15"/>
    <s v="Debit"/>
    <x v="1"/>
    <x v="1"/>
    <x v="10"/>
    <n v="2015"/>
    <x v="8"/>
    <x v="8"/>
    <x v="2"/>
    <s v="BOTH"/>
    <s v="Income Statement"/>
    <x v="3"/>
    <s v="22000 · AMEX (LLC)"/>
    <m/>
    <m/>
  </r>
  <r>
    <s v="10/13/2015"/>
    <s v="FEDEX INV 653512379 1-800-622-1147"/>
    <n v="84.44"/>
    <m/>
    <n v="84.44"/>
    <s v="Debit"/>
    <x v="1"/>
    <x v="1"/>
    <x v="10"/>
    <n v="2015"/>
    <x v="8"/>
    <x v="8"/>
    <x v="2"/>
    <s v="BOTH"/>
    <s v="Income Statement"/>
    <x v="3"/>
    <s v="22000 · AMEX (LLC)"/>
    <m/>
    <m/>
  </r>
  <r>
    <s v="10/14/2015"/>
    <s v="FEDEX INV 407630548 1-800-622-1147"/>
    <n v="14.41"/>
    <m/>
    <n v="14.41"/>
    <s v="Debit"/>
    <x v="1"/>
    <x v="1"/>
    <x v="10"/>
    <n v="2015"/>
    <x v="8"/>
    <x v="8"/>
    <x v="2"/>
    <s v="BOTH"/>
    <s v="Income Statement"/>
    <x v="3"/>
    <s v="22000 · AMEX (LLC)"/>
    <m/>
    <m/>
  </r>
  <r>
    <s v="10/14/2015"/>
    <s v="LATE FEE"/>
    <n v="38"/>
    <m/>
    <n v="38"/>
    <s v="Debit"/>
    <x v="1"/>
    <x v="1"/>
    <x v="10"/>
    <n v="2015"/>
    <x v="41"/>
    <x v="46"/>
    <x v="2"/>
    <s v="BOTH"/>
    <s v="Income Statement"/>
    <x v="3"/>
    <s v="22000 · AMEX (LLC)"/>
    <m/>
    <m/>
  </r>
  <r>
    <s v="10/15/2015"/>
    <s v="5% OPEN Savings discount on"/>
    <n v="-37.119999999999997"/>
    <m/>
    <n v="-37.119999999999997"/>
    <s v="Credit"/>
    <x v="1"/>
    <x v="1"/>
    <x v="10"/>
    <n v="2015"/>
    <x v="8"/>
    <x v="8"/>
    <x v="2"/>
    <s v="BOTH"/>
    <s v="Income Statement"/>
    <x v="3"/>
    <s v="22000 · AMEX (LLC)"/>
    <m/>
    <m/>
  </r>
  <r>
    <s v="10/15/2015"/>
    <s v="ADTSECURITY MYADT.COADT SECURITY SERVI"/>
    <n v="52.8"/>
    <m/>
    <n v="52.8"/>
    <s v="Debit"/>
    <x v="1"/>
    <x v="1"/>
    <x v="10"/>
    <n v="2015"/>
    <x v="23"/>
    <x v="57"/>
    <x v="7"/>
    <s v="BOTH"/>
    <s v="Income Statement"/>
    <x v="3"/>
    <s v="22000 · AMEX (LLC)"/>
    <m/>
    <m/>
  </r>
  <r>
    <s v="10/15/2015"/>
    <s v="EXPERIAN *CREDITR866-369-0415 CA"/>
    <n v="31.82"/>
    <m/>
    <n v="31.82"/>
    <s v="Debit"/>
    <x v="1"/>
    <x v="1"/>
    <x v="10"/>
    <n v="2015"/>
    <x v="22"/>
    <x v="32"/>
    <x v="2"/>
    <s v="BOTH"/>
    <s v="Income Statement"/>
    <x v="3"/>
    <s v="22000 · AMEX (LLC)"/>
    <m/>
    <m/>
  </r>
  <r>
    <s v="10/16/2015"/>
    <s v="DRI*KASPERSKY.COM 9529084089"/>
    <n v="75.760000000000005"/>
    <m/>
    <n v="75.760000000000005"/>
    <s v="Debit"/>
    <x v="1"/>
    <x v="1"/>
    <x v="10"/>
    <n v="2015"/>
    <x v="14"/>
    <x v="79"/>
    <x v="1"/>
    <s v="BOTH"/>
    <s v="Income Statement"/>
    <x v="3"/>
    <s v="22000 · AMEX (LLC)"/>
    <m/>
    <m/>
  </r>
  <r>
    <s v="10/16/2015"/>
    <s v="FEDEX INV 653651321 1-800-622-1147"/>
    <n v="29.2"/>
    <m/>
    <n v="29.2"/>
    <s v="Debit"/>
    <x v="1"/>
    <x v="1"/>
    <x v="10"/>
    <n v="2015"/>
    <x v="8"/>
    <x v="8"/>
    <x v="2"/>
    <s v="BOTH"/>
    <s v="Income Statement"/>
    <x v="3"/>
    <s v="22000 · AMEX (LLC)"/>
    <m/>
    <m/>
  </r>
  <r>
    <s v="10/16/2015"/>
    <s v="LUMOSITY.COM 877-777-0502 CA"/>
    <n v="79.95"/>
    <m/>
    <n v="79.95"/>
    <s v="Debit"/>
    <x v="1"/>
    <x v="1"/>
    <x v="10"/>
    <n v="2015"/>
    <x v="10"/>
    <x v="10"/>
    <x v="7"/>
    <s v="BOTH"/>
    <s v="Income Statement"/>
    <x v="3"/>
    <s v="22000 · AMEX (LLC)"/>
    <m/>
    <m/>
  </r>
  <r>
    <s v="10/16/2015"/>
    <s v="VOLUSION INC AUSTIN TX"/>
    <n v="65.540000000000006"/>
    <m/>
    <n v="65.540000000000006"/>
    <s v="Debit"/>
    <x v="1"/>
    <x v="1"/>
    <x v="10"/>
    <n v="2015"/>
    <x v="13"/>
    <x v="39"/>
    <x v="2"/>
    <s v="BOTH"/>
    <s v="Income Statement"/>
    <x v="3"/>
    <s v="22000 · AMEX (LLC)"/>
    <m/>
    <m/>
  </r>
  <r>
    <s v="10/17/2015"/>
    <s v="FEDEX INV 407856979 1-800-622-1147"/>
    <n v="33.42"/>
    <m/>
    <n v="33.42"/>
    <s v="Debit"/>
    <x v="1"/>
    <x v="1"/>
    <x v="10"/>
    <n v="2015"/>
    <x v="8"/>
    <x v="8"/>
    <x v="2"/>
    <s v="BOTH"/>
    <s v="Income Statement"/>
    <x v="3"/>
    <s v="22000 · AMEX (LLC)"/>
    <m/>
    <m/>
  </r>
  <r>
    <s v="10/17/2015"/>
    <s v="FEDEX INV 653706796 1-800-622-1147"/>
    <n v="23.31"/>
    <m/>
    <n v="23.31"/>
    <s v="Debit"/>
    <x v="1"/>
    <x v="1"/>
    <x v="10"/>
    <n v="2015"/>
    <x v="8"/>
    <x v="8"/>
    <x v="2"/>
    <s v="BOTH"/>
    <s v="Income Statement"/>
    <x v="3"/>
    <s v="22000 · AMEX (LLC)"/>
    <m/>
    <m/>
  </r>
  <r>
    <s v="10/17/2015"/>
    <s v="FEDEX PYMT 96378311 1-800-622-1147"/>
    <n v="609.28"/>
    <m/>
    <n v="609.28"/>
    <s v="Debit"/>
    <x v="1"/>
    <x v="1"/>
    <x v="10"/>
    <n v="2015"/>
    <x v="8"/>
    <x v="8"/>
    <x v="2"/>
    <s v="BOTH"/>
    <s v="Income Statement"/>
    <x v="3"/>
    <s v="22000 · AMEX (LLC)"/>
    <m/>
    <m/>
  </r>
  <r>
    <s v="10/17/2015"/>
    <s v="ZOHO CORPORATION ZOHPLEASANTON CA"/>
    <n v="125"/>
    <m/>
    <n v="125"/>
    <s v="Debit"/>
    <x v="1"/>
    <x v="1"/>
    <x v="10"/>
    <n v="2015"/>
    <x v="14"/>
    <x v="24"/>
    <x v="2"/>
    <s v="BOTH"/>
    <s v="Income Statement"/>
    <x v="3"/>
    <s v="22000 · AMEX (LLC)"/>
    <m/>
    <m/>
  </r>
  <r>
    <s v="10/18/2015"/>
    <s v="NETFLIX.COM 866-579-7172 CA"/>
    <n v="8.65"/>
    <m/>
    <n v="8.65"/>
    <s v="Debit"/>
    <x v="1"/>
    <x v="1"/>
    <x v="10"/>
    <n v="2015"/>
    <x v="39"/>
    <x v="82"/>
    <x v="2"/>
    <s v="BOTH"/>
    <s v="Balance Sheet"/>
    <x v="3"/>
    <s v="22000 · AMEX (LLC)"/>
    <m/>
    <m/>
  </r>
  <r>
    <s v="10/18/2015"/>
    <s v="SPOTIFY USA NEW YORK"/>
    <n v="10.81"/>
    <m/>
    <n v="10.81"/>
    <s v="Debit"/>
    <x v="1"/>
    <x v="1"/>
    <x v="10"/>
    <n v="2015"/>
    <x v="10"/>
    <x v="10"/>
    <x v="7"/>
    <s v="BOTH"/>
    <s v="Income Statement"/>
    <x v="3"/>
    <s v="22000 · AMEX (LLC)"/>
    <m/>
    <m/>
  </r>
  <r>
    <s v="10/19/2015"/>
    <s v="CUSTOMER SERVICE PAYMENT THANK YOU"/>
    <n v="-1939.34"/>
    <m/>
    <n v="-1939.34"/>
    <s v="Payments"/>
    <x v="1"/>
    <x v="1"/>
    <x v="10"/>
    <n v="2015"/>
    <x v="28"/>
    <x v="46"/>
    <x v="2"/>
    <s v="LLC"/>
    <s v="Balance Sheet"/>
    <x v="5"/>
    <s v="22000 · AMEX (LLC)"/>
    <m/>
    <m/>
  </r>
  <r>
    <s v="10/19/2015"/>
    <s v="EXXONMOBIL 4795 SAN ANTONIO TX"/>
    <n v="19.190000000000001"/>
    <m/>
    <n v="19.190000000000001"/>
    <s v="Debit"/>
    <x v="1"/>
    <x v="1"/>
    <x v="10"/>
    <n v="2015"/>
    <x v="10"/>
    <x v="10"/>
    <x v="7"/>
    <s v="BOTH"/>
    <s v="Income Statement"/>
    <x v="3"/>
    <s v="22000 · AMEX (LLC)"/>
    <m/>
    <m/>
  </r>
  <r>
    <s v="10/19/2015"/>
    <s v="FEDEX INV 408098412 1-800-622-1147"/>
    <n v="11.3"/>
    <m/>
    <n v="11.3"/>
    <s v="Debit"/>
    <x v="1"/>
    <x v="1"/>
    <x v="10"/>
    <n v="2015"/>
    <x v="8"/>
    <x v="8"/>
    <x v="2"/>
    <s v="BOTH"/>
    <s v="Income Statement"/>
    <x v="3"/>
    <s v="22000 · AMEX (LLC)"/>
    <m/>
    <m/>
  </r>
  <r>
    <s v="10/19/2015"/>
    <s v="FEDEX INV 408105157 1-800-622-1147"/>
    <n v="632.75"/>
    <m/>
    <n v="632.75"/>
    <s v="Debit"/>
    <x v="1"/>
    <x v="1"/>
    <x v="10"/>
    <n v="2015"/>
    <x v="8"/>
    <x v="8"/>
    <x v="2"/>
    <s v="BOTH"/>
    <s v="Income Statement"/>
    <x v="3"/>
    <s v="22000 · AMEX (LLC)"/>
    <m/>
    <m/>
  </r>
  <r>
    <s v="10/19/2015"/>
    <s v="GOOGLE *GOOGLE STORAGOOGLE.COM/CH CA"/>
    <n v="1.99"/>
    <m/>
    <n v="1.99"/>
    <s v="Debit"/>
    <x v="1"/>
    <x v="1"/>
    <x v="10"/>
    <n v="2015"/>
    <x v="13"/>
    <x v="23"/>
    <x v="2"/>
    <s v="BOTH"/>
    <s v="Income Statement"/>
    <x v="3"/>
    <s v="22000 · AMEX (LLC)"/>
    <m/>
    <m/>
  </r>
  <r>
    <s v="10/19/2015"/>
    <s v="MEINEKE CAR CARE CTRLEON VALLY TX"/>
    <n v="27"/>
    <m/>
    <n v="27"/>
    <s v="Debit"/>
    <x v="1"/>
    <x v="1"/>
    <x v="10"/>
    <n v="2015"/>
    <x v="10"/>
    <x v="10"/>
    <x v="7"/>
    <s v="BOTH"/>
    <s v="Income Statement"/>
    <x v="3"/>
    <s v="22000 · AMEX (LLC)"/>
    <m/>
    <m/>
  </r>
  <r>
    <s v="10/20/2015"/>
    <s v="FEDEX INV 408196826 1-800-622-1147"/>
    <n v="12.78"/>
    <m/>
    <n v="12.78"/>
    <s v="Debit"/>
    <x v="1"/>
    <x v="1"/>
    <x v="10"/>
    <n v="2015"/>
    <x v="8"/>
    <x v="8"/>
    <x v="2"/>
    <e v="#REF!"/>
    <e v="#REF!"/>
    <x v="3"/>
    <s v="22000 · AMEX (LLC)"/>
    <m/>
    <m/>
  </r>
  <r>
    <s v="10/20/2015"/>
    <s v="GOOGLE *GOOGLE STORAGOOGLE.COM/CH CA"/>
    <n v="2.15"/>
    <m/>
    <n v="2.15"/>
    <s v="Debit"/>
    <x v="1"/>
    <x v="1"/>
    <x v="10"/>
    <n v="2015"/>
    <x v="13"/>
    <x v="23"/>
    <x v="2"/>
    <s v="BOTH"/>
    <s v="Income Statement"/>
    <x v="3"/>
    <s v="22000 · AMEX (LLC)"/>
    <m/>
    <m/>
  </r>
  <r>
    <s v="10/20/2015"/>
    <s v="MES*RINGCENTRAL, INC6504724100"/>
    <n v="67.56"/>
    <m/>
    <n v="67.56"/>
    <s v="Debit"/>
    <x v="1"/>
    <x v="1"/>
    <x v="10"/>
    <n v="2015"/>
    <x v="25"/>
    <x v="40"/>
    <x v="12"/>
    <s v="BOTH"/>
    <s v="Income Statement"/>
    <x v="3"/>
    <s v="22000 · AMEX (LLC)"/>
    <m/>
    <m/>
  </r>
  <r>
    <s v="10/20/2015"/>
    <s v="USPS POSTAGE STAMPS.WASHINGTON DC"/>
    <n v="100"/>
    <m/>
    <n v="100"/>
    <s v="Debit"/>
    <x v="1"/>
    <x v="1"/>
    <x v="10"/>
    <n v="2015"/>
    <x v="8"/>
    <x v="17"/>
    <x v="2"/>
    <s v="BOTH"/>
    <s v="Income Statement"/>
    <x v="3"/>
    <s v="22000 · AMEX (LLC)"/>
    <m/>
    <m/>
  </r>
  <r>
    <s v="10/21/2015"/>
    <s v="SQUARESPACE INC. NEW YORK CITY NY"/>
    <n v="96"/>
    <m/>
    <n v="96"/>
    <s v="Debit"/>
    <x v="1"/>
    <x v="1"/>
    <x v="10"/>
    <n v="2015"/>
    <x v="10"/>
    <x v="10"/>
    <x v="7"/>
    <s v="BOTH"/>
    <s v="Income Statement"/>
    <x v="3"/>
    <s v="22000 · AMEX (LLC)"/>
    <m/>
    <m/>
  </r>
  <r>
    <s v="10/21/2015"/>
    <s v="STAMPS.COM (855)608-2677 CA"/>
    <n v="24.99"/>
    <m/>
    <n v="24.99"/>
    <s v="Debit"/>
    <x v="1"/>
    <x v="1"/>
    <x v="10"/>
    <n v="2015"/>
    <x v="8"/>
    <x v="42"/>
    <x v="2"/>
    <s v="BOTH"/>
    <s v="Income Statement"/>
    <x v="3"/>
    <s v="22000 · AMEX (LLC)"/>
    <m/>
    <m/>
  </r>
  <r>
    <s v="10/21/2015"/>
    <s v="TERMINIX (800)837-6464 TX"/>
    <n v="123.41"/>
    <m/>
    <n v="123.41"/>
    <s v="Debit"/>
    <x v="1"/>
    <x v="1"/>
    <x v="10"/>
    <n v="2015"/>
    <x v="17"/>
    <x v="20"/>
    <x v="10"/>
    <s v="BOTH"/>
    <s v="Income Statement"/>
    <x v="3"/>
    <s v="22000 · AMEX (LLC)"/>
    <m/>
    <m/>
  </r>
  <r>
    <s v="10/21/2015"/>
    <s v="USPS POSTAGE STAMPS.WASHINGTON DC"/>
    <n v="200"/>
    <m/>
    <n v="200"/>
    <s v="Debit"/>
    <x v="1"/>
    <x v="1"/>
    <x v="10"/>
    <n v="2015"/>
    <x v="8"/>
    <x v="17"/>
    <x v="2"/>
    <s v="BOTH"/>
    <s v="Income Statement"/>
    <x v="3"/>
    <s v="22000 · AMEX (LLC)"/>
    <m/>
    <m/>
  </r>
  <r>
    <s v="10/21/2015"/>
    <s v="ZOHO CORPORATION ZOHPLEASANTON CA"/>
    <n v="25"/>
    <m/>
    <n v="25"/>
    <s v="Debit"/>
    <x v="1"/>
    <x v="1"/>
    <x v="10"/>
    <n v="2015"/>
    <x v="14"/>
    <x v="24"/>
    <x v="2"/>
    <s v="BOTH"/>
    <s v="Income Statement"/>
    <x v="3"/>
    <s v="22000 · AMEX (LLC)"/>
    <m/>
    <m/>
  </r>
  <r>
    <s v="10/22/2015"/>
    <s v="FEDEX INV 408388665 1-800-622-1147"/>
    <n v="15.02"/>
    <m/>
    <n v="15.02"/>
    <s v="Debit"/>
    <x v="1"/>
    <x v="1"/>
    <x v="10"/>
    <n v="2015"/>
    <x v="8"/>
    <x v="8"/>
    <x v="2"/>
    <s v="BOTH"/>
    <s v="Income Statement"/>
    <x v="3"/>
    <s v="22000 · AMEX (LLC)"/>
    <m/>
    <m/>
  </r>
  <r>
    <s v="10/22/2015"/>
    <s v="HABERS EXPORT AGENCYGLENS FALLS NY"/>
    <n v="716.22"/>
    <m/>
    <n v="716.22"/>
    <s v="Debit"/>
    <x v="1"/>
    <x v="1"/>
    <x v="10"/>
    <n v="2015"/>
    <x v="18"/>
    <x v="83"/>
    <x v="2"/>
    <s v="BOTH"/>
    <s v="Balance Sheet"/>
    <x v="3"/>
    <s v="22000 · AMEX (LLC)"/>
    <m/>
    <m/>
  </r>
  <r>
    <s v="10/23/2015"/>
    <s v="EBAY INC. 0000 EBAY.COM/CC CA"/>
    <n v="518.92999999999995"/>
    <m/>
    <n v="518.92999999999995"/>
    <s v="Debit"/>
    <x v="1"/>
    <x v="1"/>
    <x v="10"/>
    <n v="2015"/>
    <x v="29"/>
    <x v="47"/>
    <x v="2"/>
    <s v="BOTH"/>
    <s v="Income Statement"/>
    <x v="3"/>
    <s v="22000 · AMEX (LLC)"/>
    <m/>
    <m/>
  </r>
  <r>
    <s v="10/23/2015"/>
    <s v="USPS POSTAGE STAMPS.WASHINGTON DC"/>
    <n v="100"/>
    <m/>
    <n v="100"/>
    <s v="Debit"/>
    <x v="1"/>
    <x v="1"/>
    <x v="10"/>
    <n v="2015"/>
    <x v="8"/>
    <x v="17"/>
    <x v="2"/>
    <s v="BOTH"/>
    <s v="Income Statement"/>
    <x v="3"/>
    <s v="22000 · AMEX (LLC)"/>
    <m/>
    <m/>
  </r>
  <r>
    <s v="10/23/2015"/>
    <s v="VERIZONWRLS*WALCCRVE8009220204"/>
    <n v="217.4"/>
    <m/>
    <n v="217.4"/>
    <s v="Debit"/>
    <x v="1"/>
    <x v="1"/>
    <x v="10"/>
    <n v="2015"/>
    <x v="16"/>
    <x v="38"/>
    <x v="7"/>
    <s v="BOTH"/>
    <s v="Income Statement"/>
    <x v="3"/>
    <s v="22000 · AMEX (LLC)"/>
    <m/>
    <m/>
  </r>
  <r>
    <s v="10/24/2015"/>
    <s v="FEDEX INV 408509389 1-800-622-1147"/>
    <n v="16.05"/>
    <m/>
    <n v="16.05"/>
    <s v="Debit"/>
    <x v="1"/>
    <x v="1"/>
    <x v="10"/>
    <n v="2015"/>
    <x v="8"/>
    <x v="8"/>
    <x v="2"/>
    <s v="BOTH"/>
    <s v="Income Statement"/>
    <x v="3"/>
    <s v="22000 · AMEX (LLC)"/>
    <m/>
    <m/>
  </r>
  <r>
    <s v="10/24/2015"/>
    <s v="OMNITELECOM/LOCAL03 RAMAT GAN"/>
    <n v="10"/>
    <m/>
    <n v="10"/>
    <s v="Debit"/>
    <x v="1"/>
    <x v="1"/>
    <x v="10"/>
    <n v="2015"/>
    <x v="31"/>
    <x v="49"/>
    <x v="2"/>
    <s v="BOTH"/>
    <s v="Income Statement"/>
    <x v="3"/>
    <s v="22000 · AMEX (LLC)"/>
    <m/>
    <m/>
  </r>
  <r>
    <s v="10/25/2015"/>
    <s v="CUSTOMER SERVICE PAYMENT THANK YOU"/>
    <n v="-4715.2299999999996"/>
    <m/>
    <n v="-4715.2299999999996"/>
    <s v="Payments"/>
    <x v="1"/>
    <x v="1"/>
    <x v="10"/>
    <n v="2015"/>
    <x v="28"/>
    <x v="46"/>
    <x v="2"/>
    <s v="LLC"/>
    <s v="Balance Sheet"/>
    <x v="5"/>
    <s v="22000 · AMEX (LLC)"/>
    <m/>
    <m/>
  </r>
  <r>
    <s v="10/25/2015"/>
    <s v="FUEL STATION 0000000SAN ANTONIO TX"/>
    <n v="19.170000000000002"/>
    <m/>
    <n v="19.170000000000002"/>
    <s v="Debit"/>
    <x v="1"/>
    <x v="1"/>
    <x v="10"/>
    <n v="2015"/>
    <x v="10"/>
    <x v="10"/>
    <x v="7"/>
    <s v="BOTH"/>
    <s v="Income Statement"/>
    <x v="3"/>
    <s v="22000 · AMEX (LLC)"/>
    <m/>
    <m/>
  </r>
  <r>
    <s v="10/25/2015"/>
    <s v="SANCHO'S RESTAURAN 5SAN ANTONIO"/>
    <n v="18.16"/>
    <m/>
    <n v="18.16"/>
    <s v="Debit"/>
    <x v="1"/>
    <x v="1"/>
    <x v="10"/>
    <n v="2015"/>
    <x v="10"/>
    <x v="10"/>
    <x v="7"/>
    <s v="BOTH"/>
    <s v="Income Statement"/>
    <x v="3"/>
    <s v="22000 · AMEX (LLC)"/>
    <m/>
    <m/>
  </r>
  <r>
    <s v="10/26/2015"/>
    <s v="FEDEX INV 408688601 1-800-622-1147"/>
    <n v="41.31"/>
    <m/>
    <n v="41.31"/>
    <s v="Debit"/>
    <x v="1"/>
    <x v="1"/>
    <x v="10"/>
    <n v="2015"/>
    <x v="8"/>
    <x v="8"/>
    <x v="2"/>
    <s v="BOTH"/>
    <s v="Income Statement"/>
    <x v="3"/>
    <s v="22000 · AMEX (LLC)"/>
    <m/>
    <m/>
  </r>
  <r>
    <s v="10/26/2015"/>
    <s v="FEDEX INV 408748514 1-800-622-1147"/>
    <n v="11.3"/>
    <m/>
    <n v="11.3"/>
    <s v="Debit"/>
    <x v="1"/>
    <x v="1"/>
    <x v="10"/>
    <n v="2015"/>
    <x v="8"/>
    <x v="8"/>
    <x v="2"/>
    <s v="BOTH"/>
    <s v="Income Statement"/>
    <x v="3"/>
    <s v="22000 · AMEX (LLC)"/>
    <m/>
    <m/>
  </r>
  <r>
    <s v="10/26/2015"/>
    <s v="FEDEX INV 408755258 1-800-622-1147"/>
    <n v="295.12"/>
    <m/>
    <n v="295.12"/>
    <s v="Debit"/>
    <x v="1"/>
    <x v="1"/>
    <x v="10"/>
    <n v="2015"/>
    <x v="8"/>
    <x v="8"/>
    <x v="2"/>
    <s v="BOTH"/>
    <s v="Income Statement"/>
    <x v="3"/>
    <s v="22000 · AMEX (LLC)"/>
    <m/>
    <m/>
  </r>
  <r>
    <s v="10/26/2015"/>
    <s v="IN *CANINE INNOVATIOMOUNT CLEMENS MI"/>
    <n v="638.4"/>
    <m/>
    <n v="638.4"/>
    <s v="Debit"/>
    <x v="1"/>
    <x v="1"/>
    <x v="10"/>
    <n v="2015"/>
    <x v="18"/>
    <x v="22"/>
    <x v="2"/>
    <s v="BOTH"/>
    <s v="Balance Sheet"/>
    <x v="3"/>
    <s v="22000 · AMEX (LLC)"/>
    <m/>
    <m/>
  </r>
  <r>
    <s v="10/26/2015"/>
    <s v="OFFICE DEPOT 000111 SAN ANTONIO TX"/>
    <n v="55.03"/>
    <m/>
    <n v="55.03"/>
    <s v="Debit"/>
    <x v="1"/>
    <x v="1"/>
    <x v="10"/>
    <n v="2015"/>
    <x v="26"/>
    <x v="66"/>
    <x v="7"/>
    <s v="BOTH"/>
    <s v="Income Statement"/>
    <x v="3"/>
    <s v="22000 · AMEX (LLC)"/>
    <m/>
    <m/>
  </r>
  <r>
    <s v="10/26/2015"/>
    <s v="USPS POSTAGE STAMPS.WASHINGTON DC"/>
    <n v="200"/>
    <m/>
    <n v="200"/>
    <s v="Debit"/>
    <x v="1"/>
    <x v="1"/>
    <x v="10"/>
    <n v="2015"/>
    <x v="8"/>
    <x v="17"/>
    <x v="2"/>
    <s v="BOTH"/>
    <s v="Income Statement"/>
    <x v="3"/>
    <s v="22000 · AMEX (LLC)"/>
    <m/>
    <m/>
  </r>
  <r>
    <s v="10/26/2015"/>
    <s v="VOLUSION INC AUSTIN TX"/>
    <n v="147.31"/>
    <m/>
    <n v="147.31"/>
    <s v="Debit"/>
    <x v="1"/>
    <x v="1"/>
    <x v="10"/>
    <n v="2015"/>
    <x v="13"/>
    <x v="39"/>
    <x v="2"/>
    <s v="BOTH"/>
    <s v="Income Statement"/>
    <x v="3"/>
    <s v="22000 · AMEX (LLC)"/>
    <m/>
    <m/>
  </r>
  <r>
    <s v="10/27/2015"/>
    <s v="FEDEX INV 408844927 1-800-622-1147"/>
    <n v="35.69"/>
    <m/>
    <n v="35.69"/>
    <s v="Debit"/>
    <x v="1"/>
    <x v="1"/>
    <x v="10"/>
    <n v="2015"/>
    <x v="8"/>
    <x v="8"/>
    <x v="2"/>
    <s v="BOTH"/>
    <s v="Income Statement"/>
    <x v="3"/>
    <s v="22000 · AMEX (LLC)"/>
    <m/>
    <m/>
  </r>
  <r>
    <s v="10/27/2015"/>
    <s v="FEDEX INV 654028693 1-800-622-1147"/>
    <n v="165.19"/>
    <m/>
    <n v="165.19"/>
    <s v="Debit"/>
    <x v="1"/>
    <x v="1"/>
    <x v="10"/>
    <n v="2015"/>
    <x v="8"/>
    <x v="8"/>
    <x v="2"/>
    <s v="BOTH"/>
    <s v="Income Statement"/>
    <x v="3"/>
    <s v="22000 · AMEX (LLC)"/>
    <m/>
    <m/>
  </r>
  <r>
    <s v="10/27/2015"/>
    <s v="FEDEX INV 654053618 1-800-622-1147"/>
    <n v="674.44"/>
    <m/>
    <n v="674.44"/>
    <s v="Debit"/>
    <x v="1"/>
    <x v="1"/>
    <x v="10"/>
    <n v="2015"/>
    <x v="8"/>
    <x v="8"/>
    <x v="2"/>
    <s v="BOTH"/>
    <s v="Income Statement"/>
    <x v="3"/>
    <s v="22000 · AMEX (LLC)"/>
    <m/>
    <m/>
  </r>
  <r>
    <s v="10/28/2015"/>
    <s v="CORNER STORE 1011 00SAN ANTONIO TX"/>
    <n v="17.21"/>
    <m/>
    <n v="17.21"/>
    <s v="Debit"/>
    <x v="1"/>
    <x v="1"/>
    <x v="10"/>
    <n v="2015"/>
    <x v="10"/>
    <x v="10"/>
    <x v="7"/>
    <s v="BOTH"/>
    <s v="Income Statement"/>
    <x v="3"/>
    <s v="22000 · AMEX (LLC)"/>
    <m/>
    <m/>
  </r>
  <r>
    <s v="10/28/2015"/>
    <s v="OMNITELECOM/LOCAL03 RAMAT GAN"/>
    <n v="16.8"/>
    <m/>
    <n v="16.8"/>
    <s v="Debit"/>
    <x v="1"/>
    <x v="1"/>
    <x v="10"/>
    <n v="2015"/>
    <x v="31"/>
    <x v="49"/>
    <x v="2"/>
    <s v="BOTH"/>
    <s v="Income Statement"/>
    <x v="3"/>
    <s v="22000 · AMEX (LLC)"/>
    <m/>
    <m/>
  </r>
  <r>
    <s v="10/29/2015"/>
    <s v="FEDEX INV 409038101 1-800-622-1147"/>
    <n v="7.5"/>
    <m/>
    <n v="7.5"/>
    <s v="Debit"/>
    <x v="1"/>
    <x v="1"/>
    <x v="10"/>
    <n v="2015"/>
    <x v="8"/>
    <x v="8"/>
    <x v="2"/>
    <s v="BOTH"/>
    <s v="Income Statement"/>
    <x v="3"/>
    <s v="22000 · AMEX (LLC)"/>
    <m/>
    <m/>
  </r>
  <r>
    <s v="10/29/2015"/>
    <s v="FEDEX INV 654127560 1-800-622-1147"/>
    <n v="60.07"/>
    <m/>
    <n v="60.07"/>
    <s v="Debit"/>
    <x v="1"/>
    <x v="1"/>
    <x v="10"/>
    <n v="2015"/>
    <x v="8"/>
    <x v="8"/>
    <x v="2"/>
    <s v="BOTH"/>
    <s v="Income Statement"/>
    <x v="3"/>
    <s v="22000 · AMEX (LLC)"/>
    <m/>
    <m/>
  </r>
  <r>
    <s v="10/29/2015"/>
    <s v="ULINE SHIP SUPPLIES SHIPPING SUP"/>
    <n v="326.97000000000003"/>
    <m/>
    <n v="326.97000000000003"/>
    <s v="Debit"/>
    <x v="1"/>
    <x v="1"/>
    <x v="10"/>
    <n v="2015"/>
    <x v="21"/>
    <x v="30"/>
    <x v="2"/>
    <s v="BOTH"/>
    <s v="Income Statement"/>
    <x v="3"/>
    <s v="22000 · AMEX (LLC)"/>
    <m/>
    <m/>
  </r>
  <r>
    <s v="10/29/2015"/>
    <s v="ULINE SHIP SUPPLIES SHIPPING SUP"/>
    <n v="383.13"/>
    <m/>
    <n v="383.13"/>
    <s v="Debit"/>
    <x v="1"/>
    <x v="1"/>
    <x v="10"/>
    <n v="2015"/>
    <x v="21"/>
    <x v="30"/>
    <x v="2"/>
    <s v="BOTH"/>
    <s v="Income Statement"/>
    <x v="3"/>
    <s v="22000 · AMEX (LLC)"/>
    <m/>
    <m/>
  </r>
  <r>
    <s v="10/29/2015"/>
    <s v="USPS POSTAGE STAMPS.WASHINGTON DC"/>
    <n v="50"/>
    <m/>
    <n v="50"/>
    <s v="Debit"/>
    <x v="1"/>
    <x v="1"/>
    <x v="10"/>
    <n v="2015"/>
    <x v="8"/>
    <x v="17"/>
    <x v="2"/>
    <s v="BOTH"/>
    <s v="Income Statement"/>
    <x v="3"/>
    <s v="22000 · AMEX (LLC)"/>
    <m/>
    <m/>
  </r>
  <r>
    <s v="10/29/2015"/>
    <s v="USPS POSTAGE STAMPS.WASHINGTON DC"/>
    <n v="200"/>
    <m/>
    <n v="200"/>
    <s v="Debit"/>
    <x v="1"/>
    <x v="1"/>
    <x v="10"/>
    <n v="2015"/>
    <x v="8"/>
    <x v="17"/>
    <x v="2"/>
    <s v="BOTH"/>
    <s v="Income Statement"/>
    <x v="3"/>
    <s v="22000 · AMEX (LLC)"/>
    <m/>
    <m/>
  </r>
  <r>
    <s v="10/30/2015"/>
    <s v="PAYPAL *NEWCASTLEHD 7249242310 CA"/>
    <n v="31.74"/>
    <m/>
    <n v="31.74"/>
    <s v="Debit"/>
    <x v="1"/>
    <x v="1"/>
    <x v="10"/>
    <n v="2015"/>
    <x v="10"/>
    <x v="10"/>
    <x v="7"/>
    <s v="BOTH"/>
    <s v="Income Statement"/>
    <x v="3"/>
    <s v="22000 · AMEX (LLC)"/>
    <m/>
    <m/>
  </r>
  <r>
    <s v="10/30/2015"/>
    <s v="USPS POSTAGE STAMPS.WASHINGTON DC"/>
    <n v="100"/>
    <m/>
    <n v="100"/>
    <s v="Debit"/>
    <x v="1"/>
    <x v="1"/>
    <x v="10"/>
    <n v="2015"/>
    <x v="8"/>
    <x v="17"/>
    <x v="2"/>
    <s v="BOTH"/>
    <s v="Income Statement"/>
    <x v="3"/>
    <s v="22000 · AMEX (LLC)"/>
    <m/>
    <m/>
  </r>
  <r>
    <s v="10/31/2015"/>
    <s v="ADTSECURITY MYADT.COADT SECURITY SERVI"/>
    <n v="57.99"/>
    <m/>
    <n v="57.99"/>
    <s v="Debit"/>
    <x v="1"/>
    <x v="1"/>
    <x v="10"/>
    <n v="2015"/>
    <x v="10"/>
    <x v="81"/>
    <x v="7"/>
    <s v="BOTH"/>
    <s v="Income Statement"/>
    <x v="3"/>
    <s v="22000 · AMEX (LLC)"/>
    <m/>
    <m/>
  </r>
  <r>
    <s v="10/31/2015"/>
    <s v="FEDEX INV 409162139 1-800-622-1147"/>
    <n v="32.340000000000003"/>
    <m/>
    <n v="32.340000000000003"/>
    <s v="Debit"/>
    <x v="1"/>
    <x v="1"/>
    <x v="10"/>
    <n v="2015"/>
    <x v="8"/>
    <x v="8"/>
    <x v="2"/>
    <s v="BOTH"/>
    <s v="Income Statement"/>
    <x v="3"/>
    <s v="22000 · AMEX (LLC)"/>
    <m/>
    <m/>
  </r>
  <r>
    <s v="11/01/2015"/>
    <s v="AUTO 800-841-3000 DC"/>
    <n v="146.97999999999999"/>
    <m/>
    <n v="146.97999999999999"/>
    <s v="Debit"/>
    <x v="1"/>
    <x v="1"/>
    <x v="11"/>
    <n v="2015"/>
    <x v="10"/>
    <x v="10"/>
    <x v="7"/>
    <s v="BOTH"/>
    <s v="Income Statement"/>
    <x v="3"/>
    <s v="22000 · AMEX (LLC)"/>
    <m/>
    <m/>
  </r>
  <r>
    <s v="11/01/2015"/>
    <s v="ESECURITEL.COM EVO2 PREM 844-400-0452 GA"/>
    <n v="11.9"/>
    <m/>
    <n v="11.9"/>
    <s v="Debit"/>
    <x v="1"/>
    <x v="1"/>
    <x v="11"/>
    <n v="2015"/>
    <x v="16"/>
    <x v="21"/>
    <x v="7"/>
    <s v="BOTH"/>
    <s v="Income Statement"/>
    <x v="3"/>
    <s v="22000 · AMEX (LLC)"/>
    <m/>
    <m/>
  </r>
  <r>
    <s v="11/02/2015"/>
    <s v="FEDEX INV 409407523 MEMPHIS TN"/>
    <n v="11.3"/>
    <m/>
    <n v="11.3"/>
    <s v="Debit"/>
    <x v="1"/>
    <x v="1"/>
    <x v="11"/>
    <n v="2015"/>
    <x v="8"/>
    <x v="8"/>
    <x v="2"/>
    <s v="BOTH"/>
    <s v="Income Statement"/>
    <x v="3"/>
    <s v="22000 · AMEX (LLC)"/>
    <m/>
    <m/>
  </r>
  <r>
    <s v="11/02/2015"/>
    <s v="FEDEX INV 409413899 MEMPHIS TN"/>
    <n v="235.25"/>
    <m/>
    <n v="235.25"/>
    <s v="Debit"/>
    <x v="1"/>
    <x v="1"/>
    <x v="11"/>
    <n v="2015"/>
    <x v="8"/>
    <x v="8"/>
    <x v="2"/>
    <s v="BOTH"/>
    <s v="Income Statement"/>
    <x v="3"/>
    <s v="22000 · AMEX (LLC)"/>
    <m/>
    <m/>
  </r>
  <r>
    <s v="11/02/2015"/>
    <s v="GOOGLE*SVCSAPPSELEMEMountain View"/>
    <n v="10.48"/>
    <m/>
    <n v="10.48"/>
    <s v="Debit"/>
    <x v="1"/>
    <x v="1"/>
    <x v="11"/>
    <n v="2015"/>
    <x v="20"/>
    <x v="80"/>
    <x v="8"/>
    <s v="BOTH"/>
    <s v="Income Statement"/>
    <x v="3"/>
    <s v="22000 · AMEX (LLC)"/>
    <m/>
    <m/>
  </r>
  <r>
    <s v="11/02/2015"/>
    <s v="HEB #699 00000000004SAN ANTONIO TX"/>
    <n v="32.44"/>
    <m/>
    <n v="32.44"/>
    <s v="Debit"/>
    <x v="1"/>
    <x v="1"/>
    <x v="11"/>
    <n v="2015"/>
    <x v="10"/>
    <x v="10"/>
    <x v="7"/>
    <s v="BOTH"/>
    <s v="Income Statement"/>
    <x v="3"/>
    <s v="22000 · AMEX (LLC)"/>
    <m/>
    <m/>
  </r>
  <r>
    <s v="11/02/2015"/>
    <s v="SAWS 542929806250551SAN ANTONIO TX"/>
    <n v="107.07"/>
    <m/>
    <n v="107.07"/>
    <s v="Debit"/>
    <x v="1"/>
    <x v="1"/>
    <x v="11"/>
    <n v="2015"/>
    <x v="17"/>
    <x v="20"/>
    <x v="10"/>
    <s v="BOTH"/>
    <s v="Income Statement"/>
    <x v="3"/>
    <s v="22000 · AMEX (LLC)"/>
    <m/>
    <m/>
  </r>
  <r>
    <s v="11/02/2015"/>
    <s v="SAWS CONV. FEE NASHVILLE TN"/>
    <n v="2.25"/>
    <m/>
    <n v="2.25"/>
    <s v="Debit"/>
    <x v="1"/>
    <x v="1"/>
    <x v="11"/>
    <n v="2015"/>
    <x v="17"/>
    <x v="20"/>
    <x v="10"/>
    <s v="BOTH"/>
    <s v="Income Statement"/>
    <x v="3"/>
    <s v="22000 · AMEX (LLC)"/>
    <m/>
    <m/>
  </r>
  <r>
    <s v="11/02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1/02/2015"/>
    <s v="VOC*ICONTACTEMAIL MK877-968-3996 MD"/>
    <n v="129.79"/>
    <m/>
    <n v="129.79"/>
    <s v="Debit"/>
    <x v="1"/>
    <x v="1"/>
    <x v="11"/>
    <n v="2015"/>
    <x v="15"/>
    <x v="18"/>
    <x v="8"/>
    <s v="BOTH"/>
    <s v="Income Statement"/>
    <x v="3"/>
    <s v="22000 · AMEX (LLC)"/>
    <m/>
    <m/>
  </r>
  <r>
    <s v="11/03/2015"/>
    <s v="FEDEX INV 654295181 MEMPHIS TN"/>
    <n v="116.4"/>
    <m/>
    <n v="116.4"/>
    <s v="Debit"/>
    <x v="1"/>
    <x v="1"/>
    <x v="11"/>
    <n v="2015"/>
    <x v="8"/>
    <x v="8"/>
    <x v="2"/>
    <s v="BOTH"/>
    <s v="Income Statement"/>
    <x v="3"/>
    <s v="22000 · AMEX (LLC)"/>
    <m/>
    <m/>
  </r>
  <r>
    <s v="11/03/2015"/>
    <s v="PETS BARN 6500000073SAN ANTONIO TX"/>
    <n v="38.96"/>
    <m/>
    <n v="38.96"/>
    <s v="Debit"/>
    <x v="1"/>
    <x v="1"/>
    <x v="11"/>
    <n v="2015"/>
    <x v="17"/>
    <x v="20"/>
    <x v="10"/>
    <s v="BOTH"/>
    <s v="Income Statement"/>
    <x v="3"/>
    <s v="22000 · AMEX (LLC)"/>
    <m/>
    <m/>
  </r>
  <r>
    <s v="11/03/2015"/>
    <s v="US PATENT TRADEMARK ALEXANDRIA VA"/>
    <n v="40"/>
    <m/>
    <n v="40"/>
    <s v="Debit"/>
    <x v="1"/>
    <x v="1"/>
    <x v="11"/>
    <n v="2015"/>
    <x v="22"/>
    <x v="84"/>
    <x v="2"/>
    <s v="BOTH"/>
    <s v="Income Statement"/>
    <x v="3"/>
    <s v="22000 · AMEX (LLC)"/>
    <m/>
    <m/>
  </r>
  <r>
    <s v="11/04/2015"/>
    <s v="FEDEX INV 409608237 MEMPHIS TN"/>
    <n v="29.03"/>
    <m/>
    <n v="29.03"/>
    <s v="Debit"/>
    <x v="1"/>
    <x v="1"/>
    <x v="11"/>
    <n v="2015"/>
    <x v="8"/>
    <x v="8"/>
    <x v="2"/>
    <s v="BOTH"/>
    <s v="Income Statement"/>
    <x v="3"/>
    <s v="22000 · AMEX (LLC)"/>
    <m/>
    <m/>
  </r>
  <r>
    <s v="11/04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04/2015"/>
    <s v="WHOLEFDS QRY 10075 0SAN ANTONIO TX"/>
    <n v="52.04"/>
    <m/>
    <n v="52.04"/>
    <s v="Debit"/>
    <x v="1"/>
    <x v="1"/>
    <x v="11"/>
    <n v="2015"/>
    <x v="10"/>
    <x v="10"/>
    <x v="7"/>
    <s v="BOTH"/>
    <s v="Income Statement"/>
    <x v="3"/>
    <s v="22000 · AMEX (LLC)"/>
    <m/>
    <m/>
  </r>
  <r>
    <s v="11/05/2015"/>
    <s v="EXXONMOBIL 4794 HELOTES TX"/>
    <n v="18.170000000000002"/>
    <m/>
    <n v="18.170000000000002"/>
    <s v="Debit"/>
    <x v="1"/>
    <x v="1"/>
    <x v="11"/>
    <n v="2015"/>
    <x v="39"/>
    <x v="82"/>
    <x v="2"/>
    <s v="BOTH"/>
    <s v="Balance Sheet"/>
    <x v="3"/>
    <s v="22000 · AMEX (LLC)"/>
    <m/>
    <m/>
  </r>
  <r>
    <s v="11/05/2015"/>
    <s v="TARGET BALCONES HEIGBALCONES HEIGHTS TX"/>
    <n v="43.29"/>
    <m/>
    <n v="43.29"/>
    <s v="Debit"/>
    <x v="1"/>
    <x v="1"/>
    <x v="11"/>
    <n v="2015"/>
    <x v="17"/>
    <x v="20"/>
    <x v="10"/>
    <s v="BOTH"/>
    <s v="Income Statement"/>
    <x v="3"/>
    <s v="22000 · AMEX (LLC)"/>
    <m/>
    <m/>
  </r>
  <r>
    <s v="11/05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1/05/2015"/>
    <s v="ZOHO CORPORATION ZOHPLEASANTON CA"/>
    <n v="15"/>
    <m/>
    <n v="15"/>
    <s v="Debit"/>
    <x v="1"/>
    <x v="1"/>
    <x v="11"/>
    <n v="2015"/>
    <x v="14"/>
    <x v="24"/>
    <x v="2"/>
    <s v="BOTH"/>
    <s v="Income Statement"/>
    <x v="3"/>
    <s v="22000 · AMEX (LLC)"/>
    <m/>
    <m/>
  </r>
  <r>
    <s v="11/06/2015"/>
    <s v="4 TELL INC 00-080193STEVENSON WA"/>
    <n v="49"/>
    <m/>
    <n v="49"/>
    <s v="Debit"/>
    <x v="1"/>
    <x v="1"/>
    <x v="11"/>
    <n v="2015"/>
    <x v="13"/>
    <x v="26"/>
    <x v="2"/>
    <s v="BOTH"/>
    <s v="Income Statement"/>
    <x v="3"/>
    <s v="22000 · AMEX (LLC)"/>
    <m/>
    <m/>
  </r>
  <r>
    <s v="11/06/2015"/>
    <s v="AT&amp;T PHONE PAYMENT 800-288-2020 TX"/>
    <n v="72.78"/>
    <m/>
    <n v="72.78"/>
    <s v="Debit"/>
    <x v="1"/>
    <x v="1"/>
    <x v="11"/>
    <n v="2015"/>
    <x v="19"/>
    <x v="19"/>
    <x v="2"/>
    <s v="BOTH"/>
    <s v="Income Statement"/>
    <x v="3"/>
    <s v="22000 · AMEX (LLC)"/>
    <m/>
    <m/>
  </r>
  <r>
    <s v="11/06/2015"/>
    <s v="SHELL OIL 5754217630SAN ANTONIO TX"/>
    <n v="19.600000000000001"/>
    <m/>
    <n v="19.600000000000001"/>
    <s v="Debit"/>
    <x v="1"/>
    <x v="1"/>
    <x v="11"/>
    <n v="2015"/>
    <x v="10"/>
    <x v="10"/>
    <x v="7"/>
    <s v="BOTH"/>
    <s v="Income Statement"/>
    <x v="3"/>
    <s v="22000 · AMEX (LLC)"/>
    <m/>
    <m/>
  </r>
  <r>
    <s v="11/06/2015"/>
    <s v="USPS POSTAGE STAMPS.WASHINGTON DC"/>
    <n v="50"/>
    <m/>
    <n v="50"/>
    <s v="Debit"/>
    <x v="1"/>
    <x v="1"/>
    <x v="11"/>
    <n v="2015"/>
    <x v="8"/>
    <x v="17"/>
    <x v="2"/>
    <s v="BOTH"/>
    <s v="Income Statement"/>
    <x v="3"/>
    <s v="22000 · AMEX (LLC)"/>
    <m/>
    <m/>
  </r>
  <r>
    <s v="11/07/2015"/>
    <s v="FEDEX INV 409821524 MEMPHIS TN"/>
    <n v="25.65"/>
    <m/>
    <n v="25.65"/>
    <s v="Debit"/>
    <x v="1"/>
    <x v="1"/>
    <x v="11"/>
    <n v="2015"/>
    <x v="8"/>
    <x v="8"/>
    <x v="2"/>
    <s v="BOTH"/>
    <s v="Income Statement"/>
    <x v="3"/>
    <s v="22000 · AMEX (LLC)"/>
    <m/>
    <m/>
  </r>
  <r>
    <s v="11/07/2015"/>
    <s v="FEDEX INV 654498770 MEMPHIS TN"/>
    <n v="136.01"/>
    <m/>
    <n v="136.01"/>
    <s v="Debit"/>
    <x v="1"/>
    <x v="1"/>
    <x v="11"/>
    <n v="2015"/>
    <x v="8"/>
    <x v="8"/>
    <x v="2"/>
    <s v="BOTH"/>
    <s v="Income Statement"/>
    <x v="3"/>
    <s v="22000 · AMEX (LLC)"/>
    <m/>
    <m/>
  </r>
  <r>
    <s v="11/07/2015"/>
    <s v="FEDEX INV 654522107 MEMPHIS TN"/>
    <n v="622.23"/>
    <m/>
    <n v="622.23"/>
    <s v="Debit"/>
    <x v="1"/>
    <x v="1"/>
    <x v="11"/>
    <n v="2015"/>
    <x v="8"/>
    <x v="8"/>
    <x v="2"/>
    <s v="BOTH"/>
    <s v="Income Statement"/>
    <x v="3"/>
    <s v="22000 · AMEX (LLC)"/>
    <m/>
    <m/>
  </r>
  <r>
    <s v="11/08/2015"/>
    <s v="BILL MILLER BAR-B-Q SAN ANTONIO TX"/>
    <n v="6.26"/>
    <m/>
    <n v="6.26"/>
    <s v="Debit"/>
    <x v="1"/>
    <x v="1"/>
    <x v="11"/>
    <n v="2015"/>
    <x v="44"/>
    <x v="85"/>
    <x v="10"/>
    <s v="BOTH"/>
    <s v="Income Statement"/>
    <x v="3"/>
    <s v="22000 · AMEX (LLC)"/>
    <m/>
    <m/>
  </r>
  <r>
    <s v="11/08/2015"/>
    <s v="SPOTIFY USA 807756722011 SE"/>
    <n v="9.99"/>
    <m/>
    <n v="9.99"/>
    <s v="Debit"/>
    <x v="1"/>
    <x v="1"/>
    <x v="11"/>
    <n v="2015"/>
    <x v="10"/>
    <x v="10"/>
    <x v="7"/>
    <s v="BOTH"/>
    <s v="Income Statement"/>
    <x v="3"/>
    <s v="22000 · AMEX (LLC)"/>
    <m/>
    <m/>
  </r>
  <r>
    <s v="11/08/2015"/>
    <s v="VERIZONWRLS*WALCCRVEFOLSOM CA"/>
    <n v="228.12"/>
    <m/>
    <n v="228.12"/>
    <s v="Debit"/>
    <x v="1"/>
    <x v="1"/>
    <x v="11"/>
    <n v="2015"/>
    <x v="16"/>
    <x v="38"/>
    <x v="7"/>
    <s v="BOTH"/>
    <s v="Income Statement"/>
    <x v="3"/>
    <s v="22000 · AMEX (LLC)"/>
    <m/>
    <m/>
  </r>
  <r>
    <s v="11/09/2015"/>
    <s v="4 TELL INC 00-080193STEVENSON WA"/>
    <n v="98"/>
    <m/>
    <n v="98"/>
    <s v="Debit"/>
    <x v="1"/>
    <x v="1"/>
    <x v="11"/>
    <n v="2015"/>
    <x v="13"/>
    <x v="26"/>
    <x v="2"/>
    <s v="BOTH"/>
    <s v="Income Statement"/>
    <x v="3"/>
    <s v="22000 · AMEX (LLC)"/>
    <m/>
    <m/>
  </r>
  <r>
    <s v="11/09/2015"/>
    <s v="CELLULAR SALES ST-KJKERRVILLE TX"/>
    <n v="108.84"/>
    <m/>
    <n v="108.84"/>
    <s v="Debit"/>
    <x v="1"/>
    <x v="1"/>
    <x v="11"/>
    <n v="2015"/>
    <x v="10"/>
    <x v="81"/>
    <x v="7"/>
    <s v="BOTH"/>
    <s v="Income Statement"/>
    <x v="3"/>
    <s v="22000 · AMEX (LLC)"/>
    <m/>
    <m/>
  </r>
  <r>
    <s v="11/09/2015"/>
    <s v="ONLINE PAYMENT - THANK YOU"/>
    <n v="-2500"/>
    <m/>
    <n v="-2500"/>
    <s v="Payments"/>
    <x v="1"/>
    <x v="1"/>
    <x v="11"/>
    <n v="2015"/>
    <x v="28"/>
    <x v="46"/>
    <x v="2"/>
    <s v="LLC"/>
    <s v="Balance Sheet"/>
    <x v="5"/>
    <s v="22000 · AMEX (LLC)"/>
    <m/>
    <m/>
  </r>
  <r>
    <s v="11/09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09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1/10/2015"/>
    <s v="FEDEX INV 410058018 MEMPHIS TN"/>
    <n v="11.3"/>
    <m/>
    <n v="11.3"/>
    <s v="Debit"/>
    <x v="1"/>
    <x v="1"/>
    <x v="11"/>
    <n v="2015"/>
    <x v="8"/>
    <x v="8"/>
    <x v="2"/>
    <s v="BOTH"/>
    <s v="Income Statement"/>
    <x v="3"/>
    <s v="22000 · AMEX (LLC)"/>
    <m/>
    <m/>
  </r>
  <r>
    <s v="11/10/2015"/>
    <s v="FEDEX INV 410064728 MEMPHIS TN"/>
    <n v="174.15"/>
    <m/>
    <n v="174.15"/>
    <s v="Debit"/>
    <x v="1"/>
    <x v="1"/>
    <x v="11"/>
    <n v="2015"/>
    <x v="8"/>
    <x v="8"/>
    <x v="2"/>
    <s v="BOTH"/>
    <s v="Income Statement"/>
    <x v="3"/>
    <s v="22000 · AMEX (LLC)"/>
    <m/>
    <m/>
  </r>
  <r>
    <s v="11/10/2015"/>
    <s v="FEDEX INV 654561925 MEMPHIS TN"/>
    <n v="353.58"/>
    <m/>
    <n v="353.58"/>
    <s v="Debit"/>
    <x v="1"/>
    <x v="1"/>
    <x v="11"/>
    <n v="2015"/>
    <x v="8"/>
    <x v="8"/>
    <x v="2"/>
    <s v="BOTH"/>
    <s v="Income Statement"/>
    <x v="3"/>
    <s v="22000 · AMEX (LLC)"/>
    <m/>
    <m/>
  </r>
  <r>
    <s v="11/10/2015"/>
    <s v="FEDEX INV 654586666 MEMPHIS TN"/>
    <n v="991.59"/>
    <m/>
    <n v="991.59"/>
    <s v="Debit"/>
    <x v="1"/>
    <x v="1"/>
    <x v="11"/>
    <n v="2015"/>
    <x v="8"/>
    <x v="8"/>
    <x v="2"/>
    <s v="BOTH"/>
    <s v="Income Statement"/>
    <x v="3"/>
    <s v="22000 · AMEX (LLC)"/>
    <m/>
    <m/>
  </r>
  <r>
    <s v="11/10/2015"/>
    <s v="GERALD SCHWARTZ, INCSTONE MOUNTAI GA"/>
    <n v="365.31"/>
    <m/>
    <n v="365.31"/>
    <s v="Debit"/>
    <x v="1"/>
    <x v="1"/>
    <x v="11"/>
    <n v="2015"/>
    <x v="40"/>
    <x v="86"/>
    <x v="2"/>
    <s v="BOTH"/>
    <s v="Income Statement"/>
    <x v="3"/>
    <s v="22000 · AMEX (LLC)"/>
    <m/>
    <m/>
  </r>
  <r>
    <s v="11/10/2015"/>
    <s v="IN *CANINE INNOVATIOMOUNT CLEMENS MI"/>
    <n v="399"/>
    <m/>
    <n v="399"/>
    <s v="Debit"/>
    <x v="1"/>
    <x v="1"/>
    <x v="11"/>
    <n v="2015"/>
    <x v="18"/>
    <x v="22"/>
    <x v="2"/>
    <s v="BOTH"/>
    <s v="Balance Sheet"/>
    <x v="3"/>
    <s v="22000 · AMEX (LLC)"/>
    <m/>
    <m/>
  </r>
  <r>
    <s v="11/10/2015"/>
    <s v="SHELL OIL 5754217630SAN ANTONIO TX"/>
    <n v="19.5"/>
    <m/>
    <n v="19.5"/>
    <s v="Debit"/>
    <x v="1"/>
    <x v="1"/>
    <x v="11"/>
    <n v="2015"/>
    <x v="10"/>
    <x v="10"/>
    <x v="7"/>
    <s v="BOTH"/>
    <s v="Income Statement"/>
    <x v="3"/>
    <s v="22000 · AMEX (LLC)"/>
    <m/>
    <m/>
  </r>
  <r>
    <s v="11/11/2015"/>
    <s v="EXPERIAN *CREDITR866-369-0415 CA"/>
    <n v="32.61"/>
    <m/>
    <n v="32.61"/>
    <s v="Debit"/>
    <x v="1"/>
    <x v="1"/>
    <x v="11"/>
    <n v="2015"/>
    <x v="22"/>
    <x v="32"/>
    <x v="2"/>
    <s v="BOTH"/>
    <s v="Income Statement"/>
    <x v="3"/>
    <s v="22000 · AMEX (LLC)"/>
    <m/>
    <m/>
  </r>
  <r>
    <s v="11/11/2015"/>
    <s v="FEDEX INV 410155326 MEMPHIS TN"/>
    <n v="13.1"/>
    <m/>
    <n v="13.1"/>
    <s v="Debit"/>
    <x v="1"/>
    <x v="1"/>
    <x v="11"/>
    <n v="2015"/>
    <x v="8"/>
    <x v="8"/>
    <x v="2"/>
    <s v="BOTH"/>
    <s v="Income Statement"/>
    <x v="3"/>
    <s v="22000 · AMEX (LLC)"/>
    <m/>
    <m/>
  </r>
  <r>
    <s v="11/11/2015"/>
    <s v="FEDEX INV 654614469 MEMPHIS TN"/>
    <n v="137.29"/>
    <m/>
    <n v="137.29"/>
    <s v="Debit"/>
    <x v="1"/>
    <x v="1"/>
    <x v="11"/>
    <n v="2015"/>
    <x v="8"/>
    <x v="8"/>
    <x v="2"/>
    <s v="BOTH"/>
    <s v="Income Statement"/>
    <x v="3"/>
    <s v="22000 · AMEX (LLC)"/>
    <m/>
    <m/>
  </r>
  <r>
    <s v="11/11/2015"/>
    <s v="GROOMER SEAFOOD OF SSAN ANTONIO TX"/>
    <n v="234.25"/>
    <m/>
    <n v="234.25"/>
    <s v="Debit"/>
    <x v="1"/>
    <x v="1"/>
    <x v="11"/>
    <n v="2015"/>
    <x v="10"/>
    <x v="81"/>
    <x v="7"/>
    <s v="BOTH"/>
    <s v="Income Statement"/>
    <x v="3"/>
    <s v="22000 · AMEX (LLC)"/>
    <m/>
    <m/>
  </r>
  <r>
    <s v="11/11/2015"/>
    <s v="SQUARESPACE INC. NEW YORK CITY NY"/>
    <n v="20"/>
    <m/>
    <n v="20"/>
    <s v="Debit"/>
    <x v="1"/>
    <x v="1"/>
    <x v="11"/>
    <n v="2015"/>
    <x v="10"/>
    <x v="10"/>
    <x v="7"/>
    <s v="BOTH"/>
    <s v="Income Statement"/>
    <x v="3"/>
    <s v="22000 · AMEX (LLC)"/>
    <m/>
    <m/>
  </r>
  <r>
    <s v="11/11/2015"/>
    <s v="TRUESHIP 0211 SCOTTSDALE AZ"/>
    <n v="39.85"/>
    <m/>
    <n v="39.85"/>
    <s v="Debit"/>
    <x v="1"/>
    <x v="1"/>
    <x v="11"/>
    <n v="2015"/>
    <x v="14"/>
    <x v="33"/>
    <x v="2"/>
    <s v="BOTH"/>
    <s v="Income Statement"/>
    <x v="3"/>
    <s v="22000 · AMEX (LLC)"/>
    <m/>
    <m/>
  </r>
  <r>
    <s v="11/12/2015"/>
    <s v="FEDEX INV 654677703 MEMPHIS TN"/>
    <n v="667.59"/>
    <m/>
    <n v="667.59"/>
    <s v="Debit"/>
    <x v="1"/>
    <x v="1"/>
    <x v="11"/>
    <n v="2015"/>
    <x v="8"/>
    <x v="8"/>
    <x v="2"/>
    <s v="BOTH"/>
    <s v="Income Statement"/>
    <x v="3"/>
    <s v="22000 · AMEX (LLC)"/>
    <m/>
    <m/>
  </r>
  <r>
    <s v="11/12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12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13/2015"/>
    <s v="GROOMER SEAFOOD OF SSAN ANTONIO TX"/>
    <n v="80.900000000000006"/>
    <m/>
    <n v="80.900000000000006"/>
    <s v="Debit"/>
    <x v="1"/>
    <x v="1"/>
    <x v="11"/>
    <n v="2015"/>
    <x v="10"/>
    <x v="81"/>
    <x v="7"/>
    <s v="BOTH"/>
    <s v="Income Statement"/>
    <x v="3"/>
    <s v="22000 · AMEX (LLC)"/>
    <m/>
    <m/>
  </r>
  <r>
    <s v="11/13/2015"/>
    <s v="OFFICE DEPOT 000111 SAN ANTONIO TX"/>
    <n v="39.979999999999997"/>
    <m/>
    <n v="39.979999999999997"/>
    <s v="Debit"/>
    <x v="1"/>
    <x v="1"/>
    <x v="11"/>
    <n v="2015"/>
    <x v="26"/>
    <x v="66"/>
    <x v="7"/>
    <s v="BOTH"/>
    <s v="Income Statement"/>
    <x v="3"/>
    <s v="22000 · AMEX (LLC)"/>
    <m/>
    <m/>
  </r>
  <r>
    <s v="11/14/2015"/>
    <s v="ADTSECURITY MYADT.CO800-238-2455 CO"/>
    <n v="52.8"/>
    <m/>
    <n v="52.8"/>
    <s v="Debit"/>
    <x v="1"/>
    <x v="1"/>
    <x v="11"/>
    <n v="2015"/>
    <x v="23"/>
    <x v="57"/>
    <x v="7"/>
    <s v="BOTH"/>
    <s v="Income Statement"/>
    <x v="3"/>
    <s v="22000 · AMEX (LLC)"/>
    <m/>
    <m/>
  </r>
  <r>
    <s v="11/14/2015"/>
    <s v="FEDEX INV 654763653 MEMPHIS TN"/>
    <n v="165.12"/>
    <m/>
    <n v="165.12"/>
    <s v="Debit"/>
    <x v="1"/>
    <x v="1"/>
    <x v="11"/>
    <n v="2015"/>
    <x v="8"/>
    <x v="8"/>
    <x v="2"/>
    <s v="BOTH"/>
    <s v="Income Statement"/>
    <x v="3"/>
    <s v="22000 · AMEX (LLC)"/>
    <m/>
    <m/>
  </r>
  <r>
    <s v="11/14/2015"/>
    <s v="FEDEX INV 654786573 MEMPHIS TN"/>
    <n v="820.42"/>
    <m/>
    <n v="820.42"/>
    <s v="Debit"/>
    <x v="1"/>
    <x v="1"/>
    <x v="11"/>
    <n v="2015"/>
    <x v="8"/>
    <x v="8"/>
    <x v="2"/>
    <s v="BOTH"/>
    <s v="Income Statement"/>
    <x v="3"/>
    <s v="22000 · AMEX (LLC)"/>
    <m/>
    <m/>
  </r>
  <r>
    <s v="11/15/2015"/>
    <s v="CENTRAL MARKET #191 SAN ANTONIO TX"/>
    <n v="28.27"/>
    <m/>
    <n v="28.27"/>
    <s v="Debit"/>
    <x v="1"/>
    <x v="1"/>
    <x v="11"/>
    <n v="2015"/>
    <x v="10"/>
    <x v="10"/>
    <x v="7"/>
    <s v="BOTH"/>
    <s v="Income Statement"/>
    <x v="3"/>
    <s v="22000 · AMEX (LLC)"/>
    <m/>
    <m/>
  </r>
  <r>
    <s v="11/15/2015"/>
    <s v="EXPERIAN *CREDITR866-369-0415 CA"/>
    <n v="31.82"/>
    <m/>
    <n v="31.82"/>
    <s v="Debit"/>
    <x v="1"/>
    <x v="1"/>
    <x v="11"/>
    <n v="2015"/>
    <x v="22"/>
    <x v="32"/>
    <x v="2"/>
    <s v="BOTH"/>
    <s v="Income Statement"/>
    <x v="3"/>
    <s v="22000 · AMEX (LLC)"/>
    <m/>
    <m/>
  </r>
  <r>
    <s v="11/15/2015"/>
    <s v="H-E-B SAN ANTONIO TX"/>
    <n v="36.72"/>
    <m/>
    <n v="36.72"/>
    <s v="Debit"/>
    <x v="1"/>
    <x v="1"/>
    <x v="11"/>
    <n v="2015"/>
    <x v="10"/>
    <x v="10"/>
    <x v="7"/>
    <s v="BOTH"/>
    <s v="Income Statement"/>
    <x v="3"/>
    <s v="22000 · AMEX (LLC)"/>
    <m/>
    <m/>
  </r>
  <r>
    <s v="11/15/2015"/>
    <s v="LA MICHOACANA SA SAN ANTONIO TX"/>
    <n v="2.25"/>
    <m/>
    <n v="2.25"/>
    <s v="Debit"/>
    <x v="1"/>
    <x v="1"/>
    <x v="11"/>
    <n v="2015"/>
    <x v="10"/>
    <x v="10"/>
    <x v="7"/>
    <s v="BOTH"/>
    <s v="Income Statement"/>
    <x v="3"/>
    <s v="22000 · AMEX (LLC)"/>
    <m/>
    <m/>
  </r>
  <r>
    <s v="11/15/2015"/>
    <s v="SHELL OIL 5754217630SAN ANTONIO TX"/>
    <n v="18.68"/>
    <m/>
    <n v="18.68"/>
    <s v="Debit"/>
    <x v="1"/>
    <x v="1"/>
    <x v="11"/>
    <n v="2015"/>
    <x v="10"/>
    <x v="10"/>
    <x v="7"/>
    <s v="BOTH"/>
    <s v="Income Statement"/>
    <x v="3"/>
    <s v="22000 · AMEX (LLC)"/>
    <m/>
    <m/>
  </r>
  <r>
    <s v="11/16/2015"/>
    <s v="FEDEX INV 410698418 MEMPHIS TN"/>
    <n v="163.07"/>
    <m/>
    <n v="163.07"/>
    <s v="Debit"/>
    <x v="1"/>
    <x v="1"/>
    <x v="11"/>
    <n v="2015"/>
    <x v="8"/>
    <x v="8"/>
    <x v="2"/>
    <s v="BOTH"/>
    <s v="Income Statement"/>
    <x v="3"/>
    <s v="22000 · AMEX (LLC)"/>
    <m/>
    <m/>
  </r>
  <r>
    <s v="11/16/2015"/>
    <s v="ONLINE PAYMENT - THANK YOU"/>
    <n v="-4000"/>
    <m/>
    <n v="-4000"/>
    <s v="Payments"/>
    <x v="1"/>
    <x v="1"/>
    <x v="11"/>
    <n v="2015"/>
    <x v="28"/>
    <x v="46"/>
    <x v="2"/>
    <s v="LLC"/>
    <s v="Balance Sheet"/>
    <x v="5"/>
    <s v="22000 · AMEX (LLC)"/>
    <m/>
    <m/>
  </r>
  <r>
    <s v="11/16/2015"/>
    <s v="THE WHOLISTIC PET 65BEDFORD NH"/>
    <n v="21.36"/>
    <m/>
    <n v="21.36"/>
    <s v="Debit"/>
    <x v="1"/>
    <x v="1"/>
    <x v="11"/>
    <n v="2015"/>
    <x v="18"/>
    <x v="60"/>
    <x v="2"/>
    <s v="BOTH"/>
    <s v="Balance Sheet"/>
    <x v="3"/>
    <s v="22000 · AMEX (LLC)"/>
    <m/>
    <m/>
  </r>
  <r>
    <s v="11/16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16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1/16/2015"/>
    <s v="VOLUSION INC AUSTIN TX"/>
    <n v="66.28"/>
    <m/>
    <n v="66.28"/>
    <s v="Debit"/>
    <x v="1"/>
    <x v="1"/>
    <x v="11"/>
    <n v="2015"/>
    <x v="13"/>
    <x v="39"/>
    <x v="2"/>
    <s v="BOTH"/>
    <s v="Income Statement"/>
    <x v="3"/>
    <s v="22000 · AMEX (LLC)"/>
    <m/>
    <m/>
  </r>
  <r>
    <s v="11/17/2015"/>
    <s v="FEDEX INV 410692212 MEMPHIS TN"/>
    <n v="11.3"/>
    <m/>
    <n v="11.3"/>
    <s v="Debit"/>
    <x v="1"/>
    <x v="1"/>
    <x v="11"/>
    <n v="2015"/>
    <x v="8"/>
    <x v="8"/>
    <x v="2"/>
    <s v="BOTH"/>
    <s v="Income Statement"/>
    <x v="3"/>
    <s v="22000 · AMEX (LLC)"/>
    <m/>
    <m/>
  </r>
  <r>
    <s v="11/17/2015"/>
    <s v="FEDEX INV 410792887 MEMPHIS TN"/>
    <n v="17.260000000000002"/>
    <m/>
    <n v="17.260000000000002"/>
    <s v="Debit"/>
    <x v="1"/>
    <x v="1"/>
    <x v="11"/>
    <n v="2015"/>
    <x v="8"/>
    <x v="8"/>
    <x v="2"/>
    <s v="BOTH"/>
    <s v="Income Statement"/>
    <x v="3"/>
    <s v="22000 · AMEX (LLC)"/>
    <m/>
    <m/>
  </r>
  <r>
    <s v="11/17/2015"/>
    <s v="FEDEX INV 654827419 MEMPHIS TN"/>
    <n v="29.71"/>
    <m/>
    <n v="29.71"/>
    <s v="Debit"/>
    <x v="1"/>
    <x v="1"/>
    <x v="11"/>
    <n v="2015"/>
    <x v="8"/>
    <x v="8"/>
    <x v="2"/>
    <s v="BOTH"/>
    <s v="Income Statement"/>
    <x v="3"/>
    <s v="22000 · AMEX (LLC)"/>
    <m/>
    <m/>
  </r>
  <r>
    <s v="11/17/2015"/>
    <s v="ZOHO CORPORATION ZOHPLEASANTON CA"/>
    <n v="125"/>
    <m/>
    <n v="125"/>
    <s v="Debit"/>
    <x v="1"/>
    <x v="1"/>
    <x v="11"/>
    <n v="2015"/>
    <x v="14"/>
    <x v="24"/>
    <x v="2"/>
    <s v="BOTH"/>
    <s v="Income Statement"/>
    <x v="3"/>
    <s v="22000 · AMEX (LLC)"/>
    <m/>
    <m/>
  </r>
  <r>
    <s v="11/18/2015"/>
    <s v="DOLLAR-GENERAL #6095SAN ANTONIO TX"/>
    <n v="25.98"/>
    <m/>
    <n v="25.98"/>
    <s v="Debit"/>
    <x v="1"/>
    <x v="1"/>
    <x v="11"/>
    <n v="2015"/>
    <x v="26"/>
    <x v="66"/>
    <x v="7"/>
    <s v="BOTH"/>
    <s v="Income Statement"/>
    <x v="3"/>
    <s v="22000 · AMEX (LLC)"/>
    <m/>
    <m/>
  </r>
  <r>
    <s v="11/18/2015"/>
    <s v="FEDEX INV 410890082 MEMPHIS TN"/>
    <n v="32"/>
    <m/>
    <n v="32"/>
    <s v="Debit"/>
    <x v="1"/>
    <x v="1"/>
    <x v="11"/>
    <n v="2015"/>
    <x v="8"/>
    <x v="8"/>
    <x v="2"/>
    <s v="BOTH"/>
    <s v="Income Statement"/>
    <x v="3"/>
    <s v="22000 · AMEX (LLC)"/>
    <m/>
    <m/>
  </r>
  <r>
    <s v="11/18/2015"/>
    <s v="FEDEX INV 654883378 MEMPHIS TN"/>
    <n v="29.71"/>
    <m/>
    <n v="29.71"/>
    <s v="Debit"/>
    <x v="1"/>
    <x v="1"/>
    <x v="11"/>
    <n v="2015"/>
    <x v="8"/>
    <x v="8"/>
    <x v="2"/>
    <s v="BOTH"/>
    <s v="Income Statement"/>
    <x v="3"/>
    <s v="22000 · AMEX (LLC)"/>
    <m/>
    <m/>
  </r>
  <r>
    <s v="11/18/2015"/>
    <s v="NETFLIX.COM 866-579-7172 CA"/>
    <n v="8.65"/>
    <m/>
    <n v="8.65"/>
    <s v="Debit"/>
    <x v="1"/>
    <x v="1"/>
    <x v="11"/>
    <n v="2015"/>
    <x v="39"/>
    <x v="82"/>
    <x v="2"/>
    <s v="BOTH"/>
    <s v="Balance Sheet"/>
    <x v="3"/>
    <s v="22000 · AMEX (LLC)"/>
    <m/>
    <m/>
  </r>
  <r>
    <s v="11/18/2015"/>
    <s v="SPOTIFY USA NEW YORK"/>
    <n v="10.81"/>
    <m/>
    <n v="10.81"/>
    <s v="Debit"/>
    <x v="1"/>
    <x v="1"/>
    <x v="11"/>
    <n v="2015"/>
    <x v="10"/>
    <x v="10"/>
    <x v="7"/>
    <s v="BOTH"/>
    <s v="Income Statement"/>
    <x v="3"/>
    <s v="22000 · AMEX (LLC)"/>
    <m/>
    <m/>
  </r>
  <r>
    <s v="11/18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19/2015"/>
    <s v="FEDEX INV 410984899 MEMPHIS TN"/>
    <n v="34.39"/>
    <m/>
    <n v="34.39"/>
    <s v="Debit"/>
    <x v="1"/>
    <x v="1"/>
    <x v="11"/>
    <n v="2015"/>
    <x v="8"/>
    <x v="8"/>
    <x v="2"/>
    <s v="BOTH"/>
    <s v="Income Statement"/>
    <x v="3"/>
    <s v="22000 · AMEX (LLC)"/>
    <m/>
    <m/>
  </r>
  <r>
    <s v="11/19/2015"/>
    <s v="FEDEX INV 654926831 MEMPHIS TN"/>
    <n v="50.14"/>
    <m/>
    <n v="50.14"/>
    <s v="Debit"/>
    <x v="1"/>
    <x v="1"/>
    <x v="11"/>
    <n v="2015"/>
    <x v="8"/>
    <x v="8"/>
    <x v="2"/>
    <s v="BOTH"/>
    <s v="Income Statement"/>
    <x v="3"/>
    <s v="22000 · AMEX (LLC)"/>
    <m/>
    <m/>
  </r>
  <r>
    <s v="11/19/2015"/>
    <s v="GOOGLE SELLER GOOGLE.COM/CH CA"/>
    <n v="1.99"/>
    <m/>
    <n v="1.99"/>
    <s v="Debit"/>
    <x v="1"/>
    <x v="1"/>
    <x v="11"/>
    <n v="2015"/>
    <x v="13"/>
    <x v="23"/>
    <x v="2"/>
    <s v="BOTH"/>
    <s v="Income Statement"/>
    <x v="3"/>
    <s v="22000 · AMEX (LLC)"/>
    <m/>
    <m/>
  </r>
  <r>
    <s v="11/19/2015"/>
    <s v="H-E-B SAN ANTONIO TX"/>
    <n v="50.76"/>
    <m/>
    <n v="50.76"/>
    <s v="Debit"/>
    <x v="1"/>
    <x v="1"/>
    <x v="11"/>
    <n v="2015"/>
    <x v="10"/>
    <x v="10"/>
    <x v="7"/>
    <s v="BOTH"/>
    <s v="Income Statement"/>
    <x v="3"/>
    <s v="22000 · AMEX (LLC)"/>
    <m/>
    <m/>
  </r>
  <r>
    <s v="11/19/2015"/>
    <s v="ONLINE PAYMENT - THANK YOU"/>
    <n v="-2000"/>
    <m/>
    <n v="-2000"/>
    <s v="Payments"/>
    <x v="1"/>
    <x v="1"/>
    <x v="11"/>
    <n v="2015"/>
    <x v="28"/>
    <x v="46"/>
    <x v="2"/>
    <s v="LLC"/>
    <s v="Balance Sheet"/>
    <x v="5"/>
    <s v="22000 · AMEX (LLC)"/>
    <m/>
    <m/>
  </r>
  <r>
    <s v="11/19/2015"/>
    <s v="US TREASURY TAX PA 5NASHVILLE TN"/>
    <n v="666"/>
    <m/>
    <n v="666"/>
    <s v="Debit"/>
    <x v="1"/>
    <x v="1"/>
    <x v="11"/>
    <n v="2015"/>
    <x v="47"/>
    <x v="87"/>
    <x v="2"/>
    <s v="BOTH"/>
    <s v="Income Statement"/>
    <x v="3"/>
    <s v="22000 · AMEX (LLC)"/>
    <m/>
    <m/>
  </r>
  <r>
    <s v="11/19/2015"/>
    <s v="VALUE TAXPAYMENT C 5NASHVILLE TN"/>
    <n v="12.45"/>
    <m/>
    <n v="12.45"/>
    <s v="Debit"/>
    <x v="1"/>
    <x v="1"/>
    <x v="11"/>
    <n v="2015"/>
    <x v="48"/>
    <x v="88"/>
    <x v="2"/>
    <s v="BOTH"/>
    <s v="Income Statement"/>
    <x v="3"/>
    <s v="22000 · AMEX (LLC)"/>
    <m/>
    <m/>
  </r>
  <r>
    <s v="11/20/2015"/>
    <s v="GOOGLE *GOOGLE STORAGOOGLE.COM/CH CA"/>
    <n v="2.15"/>
    <m/>
    <n v="2.15"/>
    <s v="Debit"/>
    <x v="1"/>
    <x v="1"/>
    <x v="11"/>
    <n v="2015"/>
    <x v="13"/>
    <x v="23"/>
    <x v="2"/>
    <s v="BOTH"/>
    <s v="Income Statement"/>
    <x v="3"/>
    <s v="22000 · AMEX (LLC)"/>
    <m/>
    <m/>
  </r>
  <r>
    <s v="11/20/2015"/>
    <s v="MES*RINGCENTRAL, INCBELMONT CA"/>
    <n v="67.56"/>
    <m/>
    <n v="67.56"/>
    <s v="Debit"/>
    <x v="1"/>
    <x v="1"/>
    <x v="11"/>
    <n v="2015"/>
    <x v="25"/>
    <x v="40"/>
    <x v="12"/>
    <s v="BOTH"/>
    <s v="Income Statement"/>
    <x v="3"/>
    <s v="22000 · AMEX (LLC)"/>
    <m/>
    <m/>
  </r>
  <r>
    <s v="11/20/2015"/>
    <s v="STAMPS.COM (855)608-2677 CA"/>
    <n v="32.96"/>
    <m/>
    <n v="32.96"/>
    <s v="Debit"/>
    <x v="1"/>
    <x v="1"/>
    <x v="11"/>
    <n v="2015"/>
    <x v="8"/>
    <x v="42"/>
    <x v="2"/>
    <s v="BOTH"/>
    <s v="Income Statement"/>
    <x v="3"/>
    <s v="22000 · AMEX (LLC)"/>
    <m/>
    <m/>
  </r>
  <r>
    <s v="11/20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1/21/2015"/>
    <s v="BARLATA 542929805381AUSTIN TX"/>
    <n v="116.51"/>
    <m/>
    <n v="116.51"/>
    <s v="Debit"/>
    <x v="1"/>
    <x v="1"/>
    <x v="11"/>
    <n v="2015"/>
    <x v="10"/>
    <x v="10"/>
    <x v="7"/>
    <s v="BOTH"/>
    <s v="Income Statement"/>
    <x v="3"/>
    <s v="22000 · AMEX (LLC)"/>
    <m/>
    <m/>
  </r>
  <r>
    <s v="11/21/2015"/>
    <s v="FEDEX INV 411104333 MEMPHIS TN"/>
    <n v="33.47"/>
    <m/>
    <n v="33.47"/>
    <s v="Debit"/>
    <x v="1"/>
    <x v="1"/>
    <x v="11"/>
    <n v="2015"/>
    <x v="8"/>
    <x v="8"/>
    <x v="2"/>
    <s v="BOTH"/>
    <s v="Income Statement"/>
    <x v="3"/>
    <s v="22000 · AMEX (LLC)"/>
    <m/>
    <m/>
  </r>
  <r>
    <s v="11/21/2015"/>
    <s v="FEDEX INV 655028137 MEMPHIS TN"/>
    <n v="34.380000000000003"/>
    <m/>
    <n v="34.380000000000003"/>
    <s v="Debit"/>
    <x v="1"/>
    <x v="1"/>
    <x v="11"/>
    <n v="2015"/>
    <x v="8"/>
    <x v="8"/>
    <x v="2"/>
    <s v="BOTH"/>
    <s v="Income Statement"/>
    <x v="3"/>
    <s v="22000 · AMEX (LLC)"/>
    <m/>
    <m/>
  </r>
  <r>
    <s v="11/21/2015"/>
    <s v="ITUNES.COM/BILL ITUNCUPERTINO CA"/>
    <n v="14.06"/>
    <m/>
    <n v="14.06"/>
    <s v="Debit"/>
    <x v="1"/>
    <x v="1"/>
    <x v="11"/>
    <n v="2015"/>
    <x v="10"/>
    <x v="10"/>
    <x v="7"/>
    <s v="BOTH"/>
    <s v="Income Statement"/>
    <x v="3"/>
    <s v="22000 · AMEX (LLC)"/>
    <m/>
    <m/>
  </r>
  <r>
    <s v="11/21/2015"/>
    <s v="SHELL OIL 5754217630SAN ANTONIO TX"/>
    <n v="18.149999999999999"/>
    <m/>
    <n v="18.149999999999999"/>
    <s v="Debit"/>
    <x v="1"/>
    <x v="1"/>
    <x v="11"/>
    <n v="2015"/>
    <x v="10"/>
    <x v="10"/>
    <x v="7"/>
    <s v="BOTH"/>
    <s v="Income Statement"/>
    <x v="3"/>
    <s v="22000 · AMEX (LLC)"/>
    <m/>
    <m/>
  </r>
  <r>
    <s v="11/21/2015"/>
    <s v="ZOHO CORPORATION ZOHPLEASANTON CA"/>
    <n v="25"/>
    <m/>
    <n v="25"/>
    <s v="Debit"/>
    <x v="1"/>
    <x v="1"/>
    <x v="11"/>
    <n v="2015"/>
    <x v="14"/>
    <x v="24"/>
    <x v="2"/>
    <s v="BOTH"/>
    <s v="Income Statement"/>
    <x v="3"/>
    <s v="22000 · AMEX (LLC)"/>
    <m/>
    <m/>
  </r>
  <r>
    <s v="11/22/2015"/>
    <s v="WEST CHINA TEA COMPAAustin TX"/>
    <n v="165"/>
    <m/>
    <n v="165"/>
    <s v="Debit"/>
    <x v="1"/>
    <x v="1"/>
    <x v="11"/>
    <n v="2015"/>
    <x v="10"/>
    <x v="81"/>
    <x v="7"/>
    <s v="BOTH"/>
    <s v="Income Statement"/>
    <x v="3"/>
    <s v="22000 · AMEX (LLC)"/>
    <m/>
    <m/>
  </r>
  <r>
    <s v="11/23/2015"/>
    <s v="EBAY INC. 0000 EBAY.COM/CC CA"/>
    <n v="367.08"/>
    <m/>
    <n v="367.08"/>
    <s v="Debit"/>
    <x v="1"/>
    <x v="1"/>
    <x v="11"/>
    <n v="2015"/>
    <x v="29"/>
    <x v="47"/>
    <x v="2"/>
    <s v="BOTH"/>
    <s v="Income Statement"/>
    <x v="3"/>
    <s v="22000 · AMEX (LLC)"/>
    <m/>
    <m/>
  </r>
  <r>
    <s v="11/23/2015"/>
    <s v="GODADDY.COM 480-505-8855 AZ"/>
    <n v="4.99"/>
    <m/>
    <n v="4.99"/>
    <s v="Debit"/>
    <x v="1"/>
    <x v="1"/>
    <x v="11"/>
    <n v="2015"/>
    <x v="13"/>
    <x v="14"/>
    <x v="2"/>
    <s v="BOTH"/>
    <s v="Income Statement"/>
    <x v="3"/>
    <s v="22000 · AMEX (LLC)"/>
    <m/>
    <m/>
  </r>
  <r>
    <s v="11/23/2015"/>
    <s v="H-E-B SAN ANTONIO TX"/>
    <n v="86.82"/>
    <m/>
    <n v="86.82"/>
    <s v="Debit"/>
    <x v="1"/>
    <x v="1"/>
    <x v="11"/>
    <n v="2015"/>
    <x v="10"/>
    <x v="10"/>
    <x v="7"/>
    <s v="BOTH"/>
    <s v="Income Statement"/>
    <x v="3"/>
    <s v="22000 · AMEX (LLC)"/>
    <m/>
    <m/>
  </r>
  <r>
    <s v="11/23/2015"/>
    <s v="ONLINE PAYMENT - THANK YOU"/>
    <n v="-3544.4"/>
    <m/>
    <n v="-3544.4"/>
    <s v="Payments"/>
    <x v="1"/>
    <x v="1"/>
    <x v="11"/>
    <n v="2015"/>
    <x v="28"/>
    <x v="46"/>
    <x v="2"/>
    <s v="LLC"/>
    <s v="Balance Sheet"/>
    <x v="5"/>
    <s v="22000 · AMEX (LLC)"/>
    <m/>
    <m/>
  </r>
  <r>
    <s v="11/23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1/23/2015"/>
    <s v="VOLUSION INC AUSTIN TX"/>
    <n v="147.31"/>
    <m/>
    <n v="147.31"/>
    <s v="Debit"/>
    <x v="1"/>
    <x v="1"/>
    <x v="11"/>
    <n v="2015"/>
    <x v="13"/>
    <x v="39"/>
    <x v="2"/>
    <s v="BOTH"/>
    <s v="Income Statement"/>
    <x v="3"/>
    <s v="22000 · AMEX (LLC)"/>
    <m/>
    <m/>
  </r>
  <r>
    <s v="11/23/2015"/>
    <s v="WALGREEN SAN ANTONIO TX"/>
    <n v="164.85"/>
    <m/>
    <n v="164.85"/>
    <s v="Debit"/>
    <x v="1"/>
    <x v="1"/>
    <x v="11"/>
    <n v="2015"/>
    <x v="10"/>
    <x v="10"/>
    <x v="7"/>
    <s v="BOTH"/>
    <s v="Income Statement"/>
    <x v="3"/>
    <s v="22000 · AMEX (LLC)"/>
    <m/>
    <m/>
  </r>
  <r>
    <s v="11/23/2015"/>
    <s v="WHITE ELEPHANT COFFESan Antonio TX"/>
    <n v="11.55"/>
    <m/>
    <n v="11.55"/>
    <s v="Debit"/>
    <x v="1"/>
    <x v="1"/>
    <x v="11"/>
    <n v="2015"/>
    <x v="10"/>
    <x v="81"/>
    <x v="7"/>
    <s v="BOTH"/>
    <s v="Income Statement"/>
    <x v="3"/>
    <s v="22000 · AMEX (LLC)"/>
    <m/>
    <m/>
  </r>
  <r>
    <s v="11/23/2015"/>
    <s v="WHOLEFDS QRY 10075 0SAN ANTONIO TX"/>
    <n v="52.54"/>
    <m/>
    <n v="52.54"/>
    <s v="Debit"/>
    <x v="1"/>
    <x v="1"/>
    <x v="11"/>
    <n v="2015"/>
    <x v="10"/>
    <x v="10"/>
    <x v="7"/>
    <s v="BOTH"/>
    <s v="Income Statement"/>
    <x v="3"/>
    <s v="22000 · AMEX (LLC)"/>
    <m/>
    <m/>
  </r>
  <r>
    <s v="11/24/2015"/>
    <s v="CRAIGSLIST INC CRAIGSAN FRANCISCO CA"/>
    <n v="25"/>
    <m/>
    <n v="25"/>
    <s v="Debit"/>
    <x v="1"/>
    <x v="1"/>
    <x v="11"/>
    <n v="2015"/>
    <x v="10"/>
    <x v="81"/>
    <x v="7"/>
    <s v="BOTH"/>
    <s v="Income Statement"/>
    <x v="3"/>
    <s v="22000 · AMEX (LLC)"/>
    <m/>
    <m/>
  </r>
  <r>
    <s v="11/24/2015"/>
    <s v="EXXONMOBIL 4794 SAN ANTONIO TX"/>
    <n v="18.13"/>
    <m/>
    <n v="18.13"/>
    <s v="Debit"/>
    <x v="1"/>
    <x v="1"/>
    <x v="11"/>
    <n v="2015"/>
    <x v="10"/>
    <x v="10"/>
    <x v="15"/>
    <s v="BOTH"/>
    <s v="Income Statement"/>
    <x v="3"/>
    <s v="22000 · AMEX (LLC)"/>
    <m/>
    <m/>
  </r>
  <r>
    <s v="11/24/2015"/>
    <s v="FEDEX INV 411340669 MEMPHIS TN"/>
    <n v="11.3"/>
    <m/>
    <n v="11.3"/>
    <s v="Debit"/>
    <x v="1"/>
    <x v="1"/>
    <x v="11"/>
    <n v="2015"/>
    <x v="8"/>
    <x v="8"/>
    <x v="2"/>
    <s v="BOTH"/>
    <s v="Income Statement"/>
    <x v="3"/>
    <s v="22000 · AMEX (LLC)"/>
    <m/>
    <m/>
  </r>
  <r>
    <s v="11/24/2015"/>
    <s v="FEDEX INV 411346993 MEMPHIS TN"/>
    <n v="204.19"/>
    <m/>
    <n v="204.19"/>
    <s v="Debit"/>
    <x v="1"/>
    <x v="1"/>
    <x v="11"/>
    <n v="2015"/>
    <x v="8"/>
    <x v="8"/>
    <x v="2"/>
    <s v="BOTH"/>
    <s v="Income Statement"/>
    <x v="3"/>
    <s v="22000 · AMEX (LLC)"/>
    <m/>
    <m/>
  </r>
  <r>
    <s v="11/24/2015"/>
    <s v="GODADDY.COM 480-505-8855 AZ"/>
    <n v="12.99"/>
    <m/>
    <n v="12.99"/>
    <s v="Debit"/>
    <x v="1"/>
    <x v="1"/>
    <x v="11"/>
    <n v="2015"/>
    <x v="13"/>
    <x v="14"/>
    <x v="2"/>
    <s v="BOTH"/>
    <s v="Income Statement"/>
    <x v="3"/>
    <s v="22000 · AMEX (LLC)"/>
    <m/>
    <m/>
  </r>
  <r>
    <s v="11/24/2015"/>
    <s v="HABERS EXPORT AGENCYGLENS FALLS NY"/>
    <n v="1740.5"/>
    <m/>
    <n v="1740.5"/>
    <s v="Debit"/>
    <x v="1"/>
    <x v="1"/>
    <x v="11"/>
    <n v="2015"/>
    <x v="18"/>
    <x v="83"/>
    <x v="2"/>
    <s v="BOTH"/>
    <s v="Balance Sheet"/>
    <x v="3"/>
    <s v="22000 · AMEX (LLC)"/>
    <m/>
    <m/>
  </r>
  <r>
    <s v="11/24/2015"/>
    <s v="OFFICE DEPOT 002805 BALCONES HTS TX"/>
    <n v="20.87"/>
    <m/>
    <n v="20.87"/>
    <s v="Debit"/>
    <x v="1"/>
    <x v="1"/>
    <x v="11"/>
    <n v="2015"/>
    <x v="26"/>
    <x v="66"/>
    <x v="7"/>
    <s v="BOTH"/>
    <s v="Income Statement"/>
    <x v="3"/>
    <s v="22000 · AMEX (LLC)"/>
    <m/>
    <m/>
  </r>
  <r>
    <s v="11/25/2015"/>
    <s v="CORNER STORE 1011 00SAN ANTONIO TX"/>
    <n v="10.199999999999999"/>
    <m/>
    <n v="10.199999999999999"/>
    <s v="Debit"/>
    <x v="1"/>
    <x v="1"/>
    <x v="11"/>
    <n v="2015"/>
    <x v="10"/>
    <x v="10"/>
    <x v="7"/>
    <s v="BOTH"/>
    <s v="Income Statement"/>
    <x v="3"/>
    <s v="22000 · AMEX (LLC)"/>
    <m/>
    <m/>
  </r>
  <r>
    <s v="11/25/2015"/>
    <s v="FEDEX INV 655145849 MEMPHIS TN"/>
    <n v="143.27000000000001"/>
    <m/>
    <n v="143.27000000000001"/>
    <s v="Debit"/>
    <x v="1"/>
    <x v="1"/>
    <x v="11"/>
    <n v="2015"/>
    <x v="8"/>
    <x v="8"/>
    <x v="2"/>
    <s v="BOTH"/>
    <s v="Income Statement"/>
    <x v="3"/>
    <s v="22000 · AMEX (LLC)"/>
    <m/>
    <m/>
  </r>
  <r>
    <s v="11/25/2015"/>
    <s v="PLANET DOG WHOLESALE800-3811516 ME"/>
    <n v="110.95"/>
    <m/>
    <n v="110.95"/>
    <s v="Debit"/>
    <x v="1"/>
    <x v="1"/>
    <x v="11"/>
    <n v="2015"/>
    <x v="18"/>
    <x v="61"/>
    <x v="2"/>
    <s v="BOTH"/>
    <s v="Balance Sheet"/>
    <x v="3"/>
    <s v="22000 · AMEX (LLC)"/>
    <m/>
    <m/>
  </r>
  <r>
    <s v="11/25/2015"/>
    <s v="USPS POSTAGE STAMPS.WASHINGTON DC"/>
    <n v="100"/>
    <m/>
    <n v="100"/>
    <s v="Debit"/>
    <x v="1"/>
    <x v="1"/>
    <x v="11"/>
    <n v="2015"/>
    <x v="8"/>
    <x v="17"/>
    <x v="2"/>
    <s v="BOTH"/>
    <s v="Income Statement"/>
    <x v="3"/>
    <s v="22000 · AMEX (LLC)"/>
    <m/>
    <m/>
  </r>
  <r>
    <s v="11/26/2015"/>
    <s v="SHOPKEEP.COM INC. 800-820-9814 NY"/>
    <n v="98"/>
    <m/>
    <n v="98"/>
    <s v="Debit"/>
    <x v="1"/>
    <x v="1"/>
    <x v="11"/>
    <n v="2015"/>
    <x v="10"/>
    <x v="81"/>
    <x v="7"/>
    <s v="BOTH"/>
    <s v="Income Statement"/>
    <x v="3"/>
    <s v="22000 · AMEX (LLC)"/>
    <m/>
    <m/>
  </r>
  <r>
    <s v="11/27/2015"/>
    <s v="FEDEX INV 655235490 MEMPHIS TN"/>
    <n v="29.71"/>
    <m/>
    <n v="29.71"/>
    <s v="Debit"/>
    <x v="1"/>
    <x v="1"/>
    <x v="11"/>
    <n v="2015"/>
    <x v="8"/>
    <x v="8"/>
    <x v="2"/>
    <s v="BOTH"/>
    <s v="Income Statement"/>
    <x v="3"/>
    <s v="22000 · AMEX (LLC)"/>
    <m/>
    <m/>
  </r>
  <r>
    <s v="11/27/2015"/>
    <s v="MAILCHIMP MAILCHIMP.COM GA"/>
    <n v="150"/>
    <m/>
    <n v="150"/>
    <s v="Debit"/>
    <x v="1"/>
    <x v="1"/>
    <x v="11"/>
    <n v="2015"/>
    <x v="15"/>
    <x v="18"/>
    <x v="8"/>
    <s v="BOTH"/>
    <s v="Income Statement"/>
    <x v="3"/>
    <s v="22000 · AMEX (LLC)"/>
    <m/>
    <m/>
  </r>
  <r>
    <s v="11/28/2015"/>
    <s v="FEDEX INV 411642775 MEMPHIS TN"/>
    <n v="38.450000000000003"/>
    <m/>
    <n v="38.450000000000003"/>
    <s v="Debit"/>
    <x v="1"/>
    <x v="1"/>
    <x v="11"/>
    <n v="2015"/>
    <x v="8"/>
    <x v="8"/>
    <x v="2"/>
    <s v="BOTH"/>
    <s v="Income Statement"/>
    <x v="3"/>
    <s v="22000 · AMEX (LLC)"/>
    <m/>
    <m/>
  </r>
  <r>
    <s v="11/28/2015"/>
    <s v="FEDEX INV 655290316 MEMPHIS TN"/>
    <n v="102.5"/>
    <m/>
    <n v="102.5"/>
    <s v="Debit"/>
    <x v="1"/>
    <x v="1"/>
    <x v="11"/>
    <n v="2015"/>
    <x v="8"/>
    <x v="8"/>
    <x v="2"/>
    <s v="BOTH"/>
    <s v="Income Statement"/>
    <x v="3"/>
    <s v="22000 · AMEX (LLC)"/>
    <m/>
    <m/>
  </r>
  <r>
    <s v="11/28/2015"/>
    <s v="H-E-B SAN ANTONIO TX"/>
    <n v="177.3"/>
    <m/>
    <n v="177.3"/>
    <s v="Debit"/>
    <x v="1"/>
    <x v="1"/>
    <x v="11"/>
    <n v="2015"/>
    <x v="10"/>
    <x v="10"/>
    <x v="7"/>
    <s v="BOTH"/>
    <s v="Income Statement"/>
    <x v="3"/>
    <s v="22000 · AMEX (LLC)"/>
    <m/>
    <m/>
  </r>
  <r>
    <s v="11/28/2015"/>
    <s v="LA MICHOACANA SA SAN ANTONIO TX"/>
    <n v="28.08"/>
    <m/>
    <n v="28.08"/>
    <s v="Debit"/>
    <x v="1"/>
    <x v="1"/>
    <x v="11"/>
    <n v="2015"/>
    <x v="10"/>
    <x v="10"/>
    <x v="7"/>
    <s v="BOTH"/>
    <s v="Income Statement"/>
    <x v="3"/>
    <s v="22000 · AMEX (LLC)"/>
    <m/>
    <m/>
  </r>
  <r>
    <s v="11/28/2015"/>
    <s v="OMNITELECOM/LOCAL03 RAMAT GAN"/>
    <n v="16.8"/>
    <m/>
    <n v="16.8"/>
    <s v="Debit"/>
    <x v="1"/>
    <x v="1"/>
    <x v="11"/>
    <n v="2015"/>
    <x v="31"/>
    <x v="49"/>
    <x v="2"/>
    <s v="BOTH"/>
    <s v="Income Statement"/>
    <x v="3"/>
    <s v="22000 · AMEX (LLC)"/>
    <m/>
    <m/>
  </r>
  <r>
    <s v="11/28/2015"/>
    <s v="PETS BARN 6500000073SAN ANTONIO TX"/>
    <n v="38.96"/>
    <m/>
    <n v="38.96"/>
    <s v="Debit"/>
    <x v="1"/>
    <x v="1"/>
    <x v="11"/>
    <n v="2015"/>
    <x v="17"/>
    <x v="20"/>
    <x v="10"/>
    <s v="BOTH"/>
    <s v="Income Statement"/>
    <x v="3"/>
    <s v="22000 · AMEX (LLC)"/>
    <m/>
    <m/>
  </r>
  <r>
    <s v="11/29/2015"/>
    <s v="H-E-B SAN ANTONIO TX"/>
    <n v="32.39"/>
    <m/>
    <n v="32.39"/>
    <s v="Debit"/>
    <x v="1"/>
    <x v="1"/>
    <x v="11"/>
    <n v="2015"/>
    <x v="10"/>
    <x v="10"/>
    <x v="7"/>
    <s v="BOTH"/>
    <s v="Income Statement"/>
    <x v="3"/>
    <s v="22000 · AMEX (LLC)"/>
    <m/>
    <m/>
  </r>
  <r>
    <s v="11/29/2015"/>
    <s v="LA MICHOACANA SA SAN ANTONIO TX"/>
    <n v="3.24"/>
    <m/>
    <n v="3.24"/>
    <s v="Debit"/>
    <x v="1"/>
    <x v="1"/>
    <x v="11"/>
    <n v="2015"/>
    <x v="10"/>
    <x v="10"/>
    <x v="7"/>
    <s v="BOTH"/>
    <s v="Income Statement"/>
    <x v="3"/>
    <s v="22000 · AMEX (LLC)"/>
    <m/>
    <m/>
  </r>
  <r>
    <s v="11/29/2015"/>
    <s v="LA MICHOACANA SA SAN ANTONIO TX"/>
    <n v="7.98"/>
    <m/>
    <n v="7.98"/>
    <s v="Debit"/>
    <x v="1"/>
    <x v="1"/>
    <x v="11"/>
    <n v="2015"/>
    <x v="10"/>
    <x v="10"/>
    <x v="7"/>
    <s v="BOTH"/>
    <s v="Income Statement"/>
    <x v="3"/>
    <s v="22000 · AMEX (LLC)"/>
    <m/>
    <m/>
  </r>
  <r>
    <s v="11/30/2015"/>
    <s v="ADTSECURITY MYADT.CO800-238-2455 CO"/>
    <n v="57.99"/>
    <m/>
    <n v="57.99"/>
    <s v="Debit"/>
    <x v="1"/>
    <x v="1"/>
    <x v="11"/>
    <n v="2015"/>
    <x v="10"/>
    <x v="81"/>
    <x v="7"/>
    <s v="BOTH"/>
    <s v="Income Statement"/>
    <x v="3"/>
    <s v="22000 · AMEX (LLC)"/>
    <m/>
    <m/>
  </r>
  <r>
    <s v="11/30/2015"/>
    <s v="FACEBK *9AJ5G925R2 WWW.FB.ME/ADS CA"/>
    <n v="10"/>
    <m/>
    <n v="10"/>
    <s v="Debit"/>
    <x v="1"/>
    <x v="1"/>
    <x v="11"/>
    <n v="2015"/>
    <x v="20"/>
    <x v="56"/>
    <x v="2"/>
    <s v="BOTH"/>
    <s v="Income Statement"/>
    <x v="3"/>
    <s v="22000 · AMEX (LLC)"/>
    <m/>
    <m/>
  </r>
  <r>
    <s v="11/30/2015"/>
    <s v="FACEBK *LJYCB8A462 WWW.FB.ME/ADS CA"/>
    <n v="32.96"/>
    <m/>
    <n v="32.96"/>
    <s v="Debit"/>
    <x v="1"/>
    <x v="1"/>
    <x v="11"/>
    <n v="2015"/>
    <x v="20"/>
    <x v="56"/>
    <x v="2"/>
    <s v="BOTH"/>
    <s v="Income Statement"/>
    <x v="3"/>
    <s v="22000 · AMEX (LLC)"/>
    <m/>
    <m/>
  </r>
  <r>
    <s v="11/30/2015"/>
    <s v="H-E-B SAN ANTONIO TX"/>
    <n v="11.59"/>
    <m/>
    <n v="11.59"/>
    <s v="Debit"/>
    <x v="1"/>
    <x v="1"/>
    <x v="11"/>
    <n v="2015"/>
    <x v="10"/>
    <x v="10"/>
    <x v="7"/>
    <s v="BOTH"/>
    <s v="Income Statement"/>
    <x v="3"/>
    <s v="22000 · AMEX (LLC)"/>
    <m/>
    <m/>
  </r>
  <r>
    <s v="11/30/2015"/>
    <s v="ONLINE PAYMENT - THANK YOU"/>
    <n v="-4000"/>
    <m/>
    <n v="-4000"/>
    <s v="Payments"/>
    <x v="1"/>
    <x v="1"/>
    <x v="11"/>
    <n v="2015"/>
    <x v="28"/>
    <x v="46"/>
    <x v="2"/>
    <s v="LLC"/>
    <s v="Balance Sheet"/>
    <x v="5"/>
    <s v="22000 · AMEX (LLC)"/>
    <m/>
    <m/>
  </r>
  <r>
    <s v="11/30/2015"/>
    <s v="USPS POSTAGE STAMPS.WASHINGTON DC"/>
    <n v="200"/>
    <m/>
    <n v="200"/>
    <s v="Debit"/>
    <x v="1"/>
    <x v="1"/>
    <x v="11"/>
    <n v="2015"/>
    <x v="8"/>
    <x v="17"/>
    <x v="2"/>
    <s v="BOTH"/>
    <s v="Income Statement"/>
    <x v="3"/>
    <s v="22000 · AMEX (LLC)"/>
    <m/>
    <m/>
  </r>
  <r>
    <s v="12/01/2015"/>
    <s v="AUTO 800-841-3000 DC"/>
    <n v="146.97999999999999"/>
    <m/>
    <n v="146.97999999999999"/>
    <s v="Debit"/>
    <x v="1"/>
    <x v="1"/>
    <x v="12"/>
    <n v="2015"/>
    <x v="10"/>
    <x v="10"/>
    <x v="7"/>
    <s v="BOTH"/>
    <s v="Income Statement"/>
    <x v="3"/>
    <s v="22000 · AMEX (LLC)"/>
    <m/>
    <m/>
  </r>
  <r>
    <s v="12/01/2015"/>
    <s v="ESECURITEL.COM EVO2 PREM 844-400-0452 GA"/>
    <n v="11.9"/>
    <m/>
    <n v="11.9"/>
    <s v="Debit"/>
    <x v="1"/>
    <x v="1"/>
    <x v="12"/>
    <n v="2015"/>
    <x v="16"/>
    <x v="21"/>
    <x v="7"/>
    <s v="BOTH"/>
    <s v="Income Statement"/>
    <x v="3"/>
    <s v="22000 · AMEX (LLC)"/>
    <m/>
    <m/>
  </r>
  <r>
    <s v="12/01/2015"/>
    <s v="FEDEX INV 411721899 MEMPHIS TN"/>
    <n v="44.31"/>
    <m/>
    <n v="44.31"/>
    <s v="Debit"/>
    <x v="1"/>
    <x v="1"/>
    <x v="12"/>
    <n v="2015"/>
    <x v="8"/>
    <x v="8"/>
    <x v="2"/>
    <s v="BOTH"/>
    <s v="Income Statement"/>
    <x v="3"/>
    <s v="22000 · AMEX (LLC)"/>
    <m/>
    <m/>
  </r>
  <r>
    <s v="12/01/2015"/>
    <s v="FEDEX INV 411846701 MEMPHIS TN"/>
    <n v="11.3"/>
    <m/>
    <n v="11.3"/>
    <s v="Debit"/>
    <x v="1"/>
    <x v="1"/>
    <x v="12"/>
    <n v="2015"/>
    <x v="8"/>
    <x v="8"/>
    <x v="2"/>
    <s v="BOTH"/>
    <s v="Income Statement"/>
    <x v="3"/>
    <s v="22000 · AMEX (LLC)"/>
    <m/>
    <m/>
  </r>
  <r>
    <s v="12/01/2015"/>
    <s v="FEDEX INV 411848387 MEMPHIS TN"/>
    <n v="305.88"/>
    <m/>
    <n v="305.88"/>
    <s v="Debit"/>
    <x v="1"/>
    <x v="1"/>
    <x v="12"/>
    <n v="2015"/>
    <x v="8"/>
    <x v="8"/>
    <x v="2"/>
    <s v="BOTH"/>
    <s v="Income Statement"/>
    <x v="3"/>
    <s v="22000 · AMEX (LLC)"/>
    <m/>
    <m/>
  </r>
  <r>
    <s v="12/01/2015"/>
    <s v="FEDEX INV 655339966 MEMPHIS TN"/>
    <n v="42.51"/>
    <m/>
    <n v="42.51"/>
    <s v="Debit"/>
    <x v="1"/>
    <x v="1"/>
    <x v="12"/>
    <n v="2015"/>
    <x v="8"/>
    <x v="8"/>
    <x v="2"/>
    <s v="BOTH"/>
    <s v="Income Statement"/>
    <x v="3"/>
    <s v="22000 · AMEX (LLC)"/>
    <m/>
    <m/>
  </r>
  <r>
    <s v="12/01/2015"/>
    <s v="FEDEX INV 655363395 MEMPHIS TN"/>
    <n v="327.02"/>
    <m/>
    <n v="327.02"/>
    <s v="Debit"/>
    <x v="1"/>
    <x v="1"/>
    <x v="12"/>
    <n v="2015"/>
    <x v="8"/>
    <x v="8"/>
    <x v="2"/>
    <s v="BOTH"/>
    <s v="Income Statement"/>
    <x v="3"/>
    <s v="22000 · AMEX (LLC)"/>
    <m/>
    <m/>
  </r>
  <r>
    <s v="12/01/2015"/>
    <s v="IN *CANINE INNOVATIOMOUNT CLEMENS MI"/>
    <n v="673.5"/>
    <m/>
    <n v="673.5"/>
    <s v="Debit"/>
    <x v="1"/>
    <x v="1"/>
    <x v="12"/>
    <n v="2015"/>
    <x v="18"/>
    <x v="22"/>
    <x v="2"/>
    <s v="BOTH"/>
    <s v="Balance Sheet"/>
    <x v="3"/>
    <s v="22000 · AMEX (LLC)"/>
    <m/>
    <m/>
  </r>
  <r>
    <s v="12/01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01/2015"/>
    <s v="WALGREEN SAN ANTONIO TX"/>
    <n v="32.46"/>
    <m/>
    <n v="32.46"/>
    <s v="Debit"/>
    <x v="1"/>
    <x v="1"/>
    <x v="12"/>
    <n v="2015"/>
    <x v="10"/>
    <x v="10"/>
    <x v="7"/>
    <s v="BOTH"/>
    <s v="Income Statement"/>
    <x v="3"/>
    <s v="22000 · AMEX (LLC)"/>
    <m/>
    <m/>
  </r>
  <r>
    <s v="12/02/2015"/>
    <s v="CORNER STORE 1011 00SAN ANTONIO TX"/>
    <n v="17.93"/>
    <m/>
    <n v="17.93"/>
    <s v="Debit"/>
    <x v="1"/>
    <x v="1"/>
    <x v="12"/>
    <n v="2015"/>
    <x v="10"/>
    <x v="10"/>
    <x v="7"/>
    <s v="BOTH"/>
    <s v="Income Statement"/>
    <x v="3"/>
    <s v="22000 · AMEX (LLC)"/>
    <m/>
    <m/>
  </r>
  <r>
    <s v="12/02/2015"/>
    <s v="GOOGLE*SVCSAPPSELEMEMountain View"/>
    <n v="10"/>
    <m/>
    <n v="10"/>
    <s v="Debit"/>
    <x v="1"/>
    <x v="1"/>
    <x v="12"/>
    <n v="2015"/>
    <x v="20"/>
    <x v="80"/>
    <x v="8"/>
    <s v="BOTH"/>
    <s v="Income Statement"/>
    <x v="3"/>
    <s v="22000 · AMEX (LLC)"/>
    <m/>
    <m/>
  </r>
  <r>
    <s v="12/02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03/2015"/>
    <s v="FEDEX INV 412023624 MEMPHIS TN"/>
    <n v="13.15"/>
    <m/>
    <n v="13.15"/>
    <s v="Debit"/>
    <x v="1"/>
    <x v="1"/>
    <x v="12"/>
    <n v="2015"/>
    <x v="8"/>
    <x v="8"/>
    <x v="2"/>
    <s v="BOTH"/>
    <s v="Income Statement"/>
    <x v="3"/>
    <s v="22000 · AMEX (LLC)"/>
    <m/>
    <m/>
  </r>
  <r>
    <s v="12/03/2015"/>
    <s v="FEDEX INV 412117443 MEMPHIS TN"/>
    <n v="34.39"/>
    <m/>
    <n v="34.39"/>
    <s v="Debit"/>
    <x v="1"/>
    <x v="1"/>
    <x v="12"/>
    <n v="2015"/>
    <x v="8"/>
    <x v="8"/>
    <x v="2"/>
    <s v="BOTH"/>
    <s v="Income Statement"/>
    <x v="3"/>
    <s v="22000 · AMEX (LLC)"/>
    <m/>
    <m/>
  </r>
  <r>
    <s v="12/03/2015"/>
    <s v="ULINE SHIP SUPPLIES 800-295-5510 IL"/>
    <n v="170.02"/>
    <m/>
    <n v="170.02"/>
    <s v="Debit"/>
    <x v="1"/>
    <x v="1"/>
    <x v="12"/>
    <n v="2015"/>
    <x v="21"/>
    <x v="30"/>
    <x v="2"/>
    <s v="BOTH"/>
    <s v="Income Statement"/>
    <x v="3"/>
    <s v="22000 · AMEX (LLC)"/>
    <m/>
    <m/>
  </r>
  <r>
    <s v="12/03/2015"/>
    <s v="ULINE SHIP SUPPLIES 800-295-5510 IL"/>
    <n v="244.07"/>
    <m/>
    <n v="244.07"/>
    <s v="Debit"/>
    <x v="1"/>
    <x v="1"/>
    <x v="12"/>
    <n v="2015"/>
    <x v="21"/>
    <x v="30"/>
    <x v="2"/>
    <s v="BOTH"/>
    <s v="Income Statement"/>
    <x v="3"/>
    <s v="22000 · AMEX (LLC)"/>
    <m/>
    <m/>
  </r>
  <r>
    <s v="12/03/2015"/>
    <s v="ULINE SHIP SUPPLIES 800-295-5510 IL"/>
    <n v="251.84"/>
    <m/>
    <n v="251.84"/>
    <s v="Debit"/>
    <x v="1"/>
    <x v="1"/>
    <x v="12"/>
    <n v="2015"/>
    <x v="21"/>
    <x v="30"/>
    <x v="2"/>
    <s v="BOTH"/>
    <s v="Income Statement"/>
    <x v="3"/>
    <s v="22000 · AMEX (LLC)"/>
    <m/>
    <m/>
  </r>
  <r>
    <s v="12/03/2015"/>
    <s v="ULINE SHIP SUPPLIES 800-295-5510 IL"/>
    <n v="278.16000000000003"/>
    <m/>
    <n v="278.16000000000003"/>
    <s v="Debit"/>
    <x v="1"/>
    <x v="1"/>
    <x v="12"/>
    <n v="2015"/>
    <x v="21"/>
    <x v="30"/>
    <x v="2"/>
    <s v="BOTH"/>
    <s v="Income Statement"/>
    <x v="3"/>
    <s v="22000 · AMEX (LLC)"/>
    <m/>
    <m/>
  </r>
  <r>
    <s v="12/03/2015"/>
    <s v="ULINE SHIP SUPPLIES 800-295-5510 IL"/>
    <n v="329.27"/>
    <m/>
    <n v="329.27"/>
    <s v="Debit"/>
    <x v="1"/>
    <x v="1"/>
    <x v="12"/>
    <n v="2015"/>
    <x v="21"/>
    <x v="30"/>
    <x v="2"/>
    <s v="BOTH"/>
    <s v="Income Statement"/>
    <x v="3"/>
    <s v="22000 · AMEX (LLC)"/>
    <m/>
    <m/>
  </r>
  <r>
    <s v="12/03/2015"/>
    <s v="ULINE SHIP SUPPLIES 800-295-5510 IL"/>
    <n v="348.53"/>
    <m/>
    <n v="348.53"/>
    <s v="Debit"/>
    <x v="1"/>
    <x v="1"/>
    <x v="12"/>
    <n v="2015"/>
    <x v="21"/>
    <x v="30"/>
    <x v="2"/>
    <s v="BOTH"/>
    <s v="Income Statement"/>
    <x v="3"/>
    <s v="22000 · AMEX (LLC)"/>
    <m/>
    <m/>
  </r>
  <r>
    <s v="12/03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04/2015"/>
    <s v="Alchemy SAN ANTONIO TX"/>
    <n v="1.08"/>
    <m/>
    <n v="1.08"/>
    <s v="Debit"/>
    <x v="1"/>
    <x v="1"/>
    <x v="12"/>
    <n v="2015"/>
    <x v="10"/>
    <x v="10"/>
    <x v="7"/>
    <s v="BOTH"/>
    <s v="Income Statement"/>
    <x v="3"/>
    <s v="22000 · AMEX (LLC)"/>
    <m/>
    <m/>
  </r>
  <r>
    <s v="12/04/2015"/>
    <s v="CORNER STORE 1011 00SAN ANTONIO TX"/>
    <n v="12.93"/>
    <m/>
    <n v="12.93"/>
    <s v="Debit"/>
    <x v="1"/>
    <x v="1"/>
    <x v="12"/>
    <n v="2015"/>
    <x v="10"/>
    <x v="10"/>
    <x v="7"/>
    <s v="BOTH"/>
    <s v="Income Statement"/>
    <x v="3"/>
    <s v="22000 · AMEX (LLC)"/>
    <m/>
    <m/>
  </r>
  <r>
    <s v="12/04/2015"/>
    <s v="H-E-B SAN ANTONIO TX"/>
    <n v="50.96"/>
    <m/>
    <n v="50.96"/>
    <s v="Debit"/>
    <x v="1"/>
    <x v="1"/>
    <x v="12"/>
    <n v="2015"/>
    <x v="10"/>
    <x v="10"/>
    <x v="7"/>
    <s v="BOTH"/>
    <s v="Income Statement"/>
    <x v="3"/>
    <s v="22000 · AMEX (LLC)"/>
    <m/>
    <m/>
  </r>
  <r>
    <s v="12/04/2015"/>
    <s v="MORE FLAVOR INC. 800-600-0033 CA"/>
    <n v="299.99"/>
    <m/>
    <n v="299.99"/>
    <s v="Debit"/>
    <x v="1"/>
    <x v="1"/>
    <x v="12"/>
    <n v="2015"/>
    <x v="10"/>
    <x v="89"/>
    <x v="7"/>
    <s v="BOTH"/>
    <s v="Income Statement"/>
    <x v="3"/>
    <s v="22000 · AMEX (LLC)"/>
    <m/>
    <m/>
  </r>
  <r>
    <s v="12/04/2015"/>
    <s v="WALGREEN SAN ANTONIO TX"/>
    <n v="9.7200000000000006"/>
    <m/>
    <n v="9.7200000000000006"/>
    <s v="Debit"/>
    <x v="1"/>
    <x v="1"/>
    <x v="12"/>
    <n v="2015"/>
    <x v="10"/>
    <x v="10"/>
    <x v="7"/>
    <s v="BOTH"/>
    <s v="Income Statement"/>
    <x v="3"/>
    <s v="22000 · AMEX (LLC)"/>
    <m/>
    <m/>
  </r>
  <r>
    <s v="12/05/2015"/>
    <s v="CORNER STORE 1011 00SAN ANTONIO TX"/>
    <n v="15.98"/>
    <m/>
    <n v="15.98"/>
    <s v="Debit"/>
    <x v="1"/>
    <x v="1"/>
    <x v="12"/>
    <n v="2015"/>
    <x v="10"/>
    <x v="10"/>
    <x v="7"/>
    <s v="BOTH"/>
    <s v="Income Statement"/>
    <x v="3"/>
    <s v="22000 · AMEX (LLC)"/>
    <m/>
    <m/>
  </r>
  <r>
    <s v="12/05/2015"/>
    <s v="FEDEX INV 412244801 MEMPHIS TN"/>
    <n v="64.56"/>
    <m/>
    <n v="64.56"/>
    <s v="Debit"/>
    <x v="1"/>
    <x v="1"/>
    <x v="12"/>
    <n v="2015"/>
    <x v="8"/>
    <x v="8"/>
    <x v="2"/>
    <s v="BOTH"/>
    <s v="Income Statement"/>
    <x v="3"/>
    <s v="22000 · AMEX (LLC)"/>
    <m/>
    <m/>
  </r>
  <r>
    <s v="12/05/2015"/>
    <s v="HEB #718 00000000030SAN ANTONIO TX"/>
    <n v="32.83"/>
    <m/>
    <n v="32.83"/>
    <s v="Debit"/>
    <x v="1"/>
    <x v="1"/>
    <x v="12"/>
    <n v="2015"/>
    <x v="10"/>
    <x v="10"/>
    <x v="7"/>
    <s v="BOTH"/>
    <s v="Income Statement"/>
    <x v="3"/>
    <s v="22000 · AMEX (LLC)"/>
    <m/>
    <m/>
  </r>
  <r>
    <s v="12/05/2015"/>
    <s v="ZOHO CORPORATION ZOHPLEASANTON CA"/>
    <n v="15"/>
    <m/>
    <n v="15"/>
    <s v="Debit"/>
    <x v="1"/>
    <x v="1"/>
    <x v="12"/>
    <n v="2015"/>
    <x v="14"/>
    <x v="24"/>
    <x v="2"/>
    <s v="BOTH"/>
    <s v="Income Statement"/>
    <x v="3"/>
    <s v="22000 · AMEX (LLC)"/>
    <m/>
    <m/>
  </r>
  <r>
    <s v="12/06/2015"/>
    <s v="4 TELL INC 00-080193STEVENSON WA"/>
    <n v="49"/>
    <m/>
    <n v="49"/>
    <s v="Debit"/>
    <x v="1"/>
    <x v="1"/>
    <x v="12"/>
    <n v="2015"/>
    <x v="13"/>
    <x v="26"/>
    <x v="2"/>
    <s v="BOTH"/>
    <s v="Income Statement"/>
    <x v="3"/>
    <s v="22000 · AMEX (LLC)"/>
    <m/>
    <m/>
  </r>
  <r>
    <s v="12/06/2015"/>
    <s v="CENTRAL MARKET #191 SAN ANTONIO TX"/>
    <n v="30.75"/>
    <m/>
    <n v="30.75"/>
    <s v="Debit"/>
    <x v="1"/>
    <x v="1"/>
    <x v="12"/>
    <n v="2015"/>
    <x v="10"/>
    <x v="10"/>
    <x v="7"/>
    <s v="BOTH"/>
    <s v="Income Statement"/>
    <x v="3"/>
    <s v="22000 · AMEX (LLC)"/>
    <m/>
    <m/>
  </r>
  <r>
    <s v="12/06/2015"/>
    <s v="SPOTIFY USA NEW YORK"/>
    <n v="1.07"/>
    <m/>
    <n v="1.07"/>
    <s v="Debit"/>
    <x v="1"/>
    <x v="1"/>
    <x v="12"/>
    <n v="2015"/>
    <x v="10"/>
    <x v="10"/>
    <x v="7"/>
    <s v="BOTH"/>
    <s v="Income Statement"/>
    <x v="3"/>
    <s v="22000 · AMEX (LLC)"/>
    <m/>
    <m/>
  </r>
  <r>
    <s v="12/07/2015"/>
    <s v="AT&amp;T PHONE PAYMENT 800-288-2020 TX"/>
    <n v="72.78"/>
    <m/>
    <n v="72.78"/>
    <s v="Debit"/>
    <x v="1"/>
    <x v="1"/>
    <x v="12"/>
    <n v="2015"/>
    <x v="19"/>
    <x v="19"/>
    <x v="2"/>
    <s v="BOTH"/>
    <s v="Income Statement"/>
    <x v="3"/>
    <s v="22000 · AMEX (LLC)"/>
    <m/>
    <m/>
  </r>
  <r>
    <s v="12/07/2015"/>
    <s v="CORNER STORE 1011 00SAN ANTONIO TX"/>
    <n v="17.989999999999998"/>
    <m/>
    <n v="17.989999999999998"/>
    <s v="Debit"/>
    <x v="1"/>
    <x v="1"/>
    <x v="12"/>
    <n v="2015"/>
    <x v="10"/>
    <x v="10"/>
    <x v="7"/>
    <s v="BOTH"/>
    <s v="Income Statement"/>
    <x v="3"/>
    <s v="22000 · AMEX (LLC)"/>
    <m/>
    <m/>
  </r>
  <r>
    <s v="12/07/2015"/>
    <s v="FEDEX FREIGHT INC HARRISON AR"/>
    <n v="1024.47"/>
    <m/>
    <n v="1024.47"/>
    <s v="Debit"/>
    <x v="1"/>
    <x v="1"/>
    <x v="12"/>
    <n v="2015"/>
    <x v="8"/>
    <x v="8"/>
    <x v="2"/>
    <s v="BOTH"/>
    <s v="Income Statement"/>
    <x v="3"/>
    <s v="22000 · AMEX (LLC)"/>
    <m/>
    <m/>
  </r>
  <r>
    <s v="12/07/2015"/>
    <s v="TIME WARNER CABLE 888-TWCABLE TX"/>
    <n v="689.97"/>
    <m/>
    <n v="689.97"/>
    <s v="Debit"/>
    <x v="1"/>
    <x v="1"/>
    <x v="12"/>
    <n v="2015"/>
    <x v="19"/>
    <x v="28"/>
    <x v="7"/>
    <s v="BOTH"/>
    <s v="Income Statement"/>
    <x v="3"/>
    <s v="22000 · AMEX (LLC)"/>
    <m/>
    <m/>
  </r>
  <r>
    <s v="12/08/2015"/>
    <s v="FEDEX INV 412427275 MEMPHIS TN"/>
    <n v="27.43"/>
    <m/>
    <n v="27.43"/>
    <s v="Debit"/>
    <x v="1"/>
    <x v="1"/>
    <x v="12"/>
    <n v="2015"/>
    <x v="8"/>
    <x v="8"/>
    <x v="2"/>
    <s v="BOTH"/>
    <s v="Income Statement"/>
    <x v="3"/>
    <s v="22000 · AMEX (LLC)"/>
    <m/>
    <m/>
  </r>
  <r>
    <s v="12/08/2015"/>
    <s v="FEDEX INV 412494632 MEMPHIS TN"/>
    <n v="11.3"/>
    <m/>
    <n v="11.3"/>
    <s v="Debit"/>
    <x v="1"/>
    <x v="1"/>
    <x v="12"/>
    <n v="2015"/>
    <x v="8"/>
    <x v="8"/>
    <x v="2"/>
    <s v="BOTH"/>
    <s v="Income Statement"/>
    <x v="3"/>
    <s v="22000 · AMEX (LLC)"/>
    <m/>
    <m/>
  </r>
  <r>
    <s v="12/08/2015"/>
    <s v="FEDEX INV 412501312 MEMPHIS TN"/>
    <n v="222.61"/>
    <m/>
    <n v="222.61"/>
    <s v="Debit"/>
    <x v="1"/>
    <x v="1"/>
    <x v="12"/>
    <n v="2015"/>
    <x v="8"/>
    <x v="8"/>
    <x v="2"/>
    <s v="BOTH"/>
    <s v="Income Statement"/>
    <x v="3"/>
    <s v="22000 · AMEX (LLC)"/>
    <m/>
    <m/>
  </r>
  <r>
    <s v="12/08/2015"/>
    <s v="ONLINE PAYMENT - THANK YOU"/>
    <n v="-4000"/>
    <m/>
    <n v="-4000"/>
    <s v="Payments"/>
    <x v="1"/>
    <x v="1"/>
    <x v="12"/>
    <n v="2015"/>
    <x v="28"/>
    <x v="46"/>
    <x v="2"/>
    <s v="LLC"/>
    <s v="Balance Sheet"/>
    <x v="5"/>
    <s v="22000 · AMEX (LLC)"/>
    <m/>
    <m/>
  </r>
  <r>
    <s v="12/08/2015"/>
    <s v="PETS BARN 6500000073SAN ANTONIO TX"/>
    <n v="38.96"/>
    <m/>
    <n v="38.96"/>
    <s v="Debit"/>
    <x v="1"/>
    <x v="1"/>
    <x v="12"/>
    <n v="2015"/>
    <x v="17"/>
    <x v="20"/>
    <x v="10"/>
    <s v="BOTH"/>
    <s v="Income Statement"/>
    <x v="3"/>
    <s v="22000 · AMEX (LLC)"/>
    <m/>
    <m/>
  </r>
  <r>
    <s v="12/08/2015"/>
    <s v="SPOTIFY USA 844263910011 SE"/>
    <n v="9.99"/>
    <m/>
    <n v="9.99"/>
    <s v="Debit"/>
    <x v="1"/>
    <x v="1"/>
    <x v="12"/>
    <n v="2015"/>
    <x v="10"/>
    <x v="10"/>
    <x v="7"/>
    <s v="BOTH"/>
    <s v="Income Statement"/>
    <x v="3"/>
    <s v="22000 · AMEX (LLC)"/>
    <m/>
    <m/>
  </r>
  <r>
    <s v="12/08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09/2015"/>
    <s v="4 TELL INC 00-080193STEVENSON WA"/>
    <n v="98"/>
    <m/>
    <n v="98"/>
    <s v="Debit"/>
    <x v="1"/>
    <x v="1"/>
    <x v="12"/>
    <n v="2015"/>
    <x v="13"/>
    <x v="26"/>
    <x v="2"/>
    <s v="BOTH"/>
    <s v="Income Statement"/>
    <x v="3"/>
    <s v="22000 · AMEX (LLC)"/>
    <m/>
    <m/>
  </r>
  <r>
    <s v="12/09/2015"/>
    <s v="FEDEX INV 655649364 MEMPHIS TN"/>
    <n v="58.64"/>
    <m/>
    <n v="58.64"/>
    <s v="Debit"/>
    <x v="1"/>
    <x v="1"/>
    <x v="12"/>
    <n v="2015"/>
    <x v="8"/>
    <x v="8"/>
    <x v="2"/>
    <s v="BOTH"/>
    <s v="Income Statement"/>
    <x v="3"/>
    <s v="22000 · AMEX (LLC)"/>
    <m/>
    <m/>
  </r>
  <r>
    <s v="12/09/2015"/>
    <s v="FEDEX INV 655666632 MEMPHIS TN"/>
    <n v="82.06"/>
    <m/>
    <n v="82.06"/>
    <s v="Debit"/>
    <x v="1"/>
    <x v="1"/>
    <x v="12"/>
    <n v="2015"/>
    <x v="8"/>
    <x v="8"/>
    <x v="2"/>
    <s v="BOTH"/>
    <s v="Income Statement"/>
    <x v="3"/>
    <s v="22000 · AMEX (LLC)"/>
    <m/>
    <m/>
  </r>
  <r>
    <s v="12/09/2015"/>
    <s v="ONLINE PAYMENT - THANK YOU"/>
    <n v="-2000"/>
    <m/>
    <n v="-2000"/>
    <s v="Payments"/>
    <x v="1"/>
    <x v="1"/>
    <x v="12"/>
    <n v="2015"/>
    <x v="28"/>
    <x v="46"/>
    <x v="2"/>
    <s v="LLC"/>
    <s v="Balance Sheet"/>
    <x v="5"/>
    <s v="22000 · AMEX (LLC)"/>
    <m/>
    <m/>
  </r>
  <r>
    <s v="12/10/2015"/>
    <s v="FEDEX INV 412812651 MEMPHIS TN"/>
    <n v="15.28"/>
    <m/>
    <n v="15.28"/>
    <s v="Debit"/>
    <x v="1"/>
    <x v="1"/>
    <x v="12"/>
    <n v="2015"/>
    <x v="8"/>
    <x v="8"/>
    <x v="2"/>
    <s v="BOTH"/>
    <s v="Income Statement"/>
    <x v="3"/>
    <s v="22000 · AMEX (LLC)"/>
    <m/>
    <m/>
  </r>
  <r>
    <s v="12/10/2015"/>
    <s v="H-E-B SAN ANTONIO TX"/>
    <n v="29.6"/>
    <m/>
    <n v="29.6"/>
    <s v="Debit"/>
    <x v="1"/>
    <x v="1"/>
    <x v="12"/>
    <n v="2015"/>
    <x v="10"/>
    <x v="10"/>
    <x v="7"/>
    <s v="BOTH"/>
    <s v="Income Statement"/>
    <x v="3"/>
    <s v="22000 · AMEX (LLC)"/>
    <m/>
    <m/>
  </r>
  <r>
    <s v="12/10/2015"/>
    <s v="MES*E.D. BRANDS WHITMORE LAKE MI"/>
    <n v="162.24"/>
    <m/>
    <n v="162.24"/>
    <s v="Debit"/>
    <x v="1"/>
    <x v="1"/>
    <x v="12"/>
    <n v="2015"/>
    <x v="18"/>
    <x v="90"/>
    <x v="2"/>
    <s v="BOTH"/>
    <s v="Balance Sheet"/>
    <x v="3"/>
    <s v="22000 · AMEX (LLC)"/>
    <m/>
    <m/>
  </r>
  <r>
    <s v="12/10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11/2015"/>
    <s v="EXPERIAN *CREDITR866-369-0415 CA"/>
    <n v="32.61"/>
    <m/>
    <n v="32.61"/>
    <s v="Debit"/>
    <x v="1"/>
    <x v="1"/>
    <x v="12"/>
    <n v="2015"/>
    <x v="22"/>
    <x v="32"/>
    <x v="2"/>
    <s v="BOTH"/>
    <s v="Income Statement"/>
    <x v="3"/>
    <s v="22000 · AMEX (LLC)"/>
    <m/>
    <m/>
  </r>
  <r>
    <s v="12/11/2015"/>
    <s v="ITUNES.COM/BILL ITUNCUPERTINO CA"/>
    <n v="14.06"/>
    <m/>
    <n v="14.06"/>
    <s v="Debit"/>
    <x v="1"/>
    <x v="1"/>
    <x v="12"/>
    <n v="2015"/>
    <x v="10"/>
    <x v="10"/>
    <x v="7"/>
    <s v="BOTH"/>
    <s v="Income Statement"/>
    <x v="3"/>
    <s v="22000 · AMEX (LLC)"/>
    <m/>
    <m/>
  </r>
  <r>
    <s v="12/11/2015"/>
    <s v="SQUARESPACE INC. NEW YORK CITY NY"/>
    <n v="20"/>
    <m/>
    <n v="20"/>
    <s v="Debit"/>
    <x v="1"/>
    <x v="1"/>
    <x v="12"/>
    <n v="2015"/>
    <x v="10"/>
    <x v="81"/>
    <x v="7"/>
    <s v="BOTH"/>
    <s v="Income Statement"/>
    <x v="3"/>
    <s v="22000 · AMEX (LLC)"/>
    <m/>
    <m/>
  </r>
  <r>
    <s v="12/11/2015"/>
    <s v="TRUESHIP 0211 SCOTTSDALE AZ"/>
    <n v="39.85"/>
    <m/>
    <n v="39.85"/>
    <s v="Debit"/>
    <x v="1"/>
    <x v="1"/>
    <x v="12"/>
    <n v="2015"/>
    <x v="14"/>
    <x v="33"/>
    <x v="2"/>
    <s v="BOTH"/>
    <s v="Income Statement"/>
    <x v="3"/>
    <s v="22000 · AMEX (LLC)"/>
    <m/>
    <m/>
  </r>
  <r>
    <s v="12/12/2015"/>
    <s v="FEDEX INV 412944921 MEMPHIS TN"/>
    <n v="65.11"/>
    <m/>
    <n v="65.11"/>
    <s v="Debit"/>
    <x v="1"/>
    <x v="1"/>
    <x v="12"/>
    <n v="2015"/>
    <x v="8"/>
    <x v="8"/>
    <x v="2"/>
    <s v="BOTH"/>
    <s v="Income Statement"/>
    <x v="3"/>
    <s v="22000 · AMEX (LLC)"/>
    <m/>
    <m/>
  </r>
  <r>
    <s v="12/12/2015"/>
    <s v="FEDEX INV 655803042 MEMPHIS TN"/>
    <n v="28.37"/>
    <m/>
    <n v="28.37"/>
    <s v="Debit"/>
    <x v="1"/>
    <x v="1"/>
    <x v="12"/>
    <n v="2015"/>
    <x v="8"/>
    <x v="8"/>
    <x v="2"/>
    <s v="BOTH"/>
    <s v="Income Statement"/>
    <x v="3"/>
    <s v="22000 · AMEX (LLC)"/>
    <m/>
    <m/>
  </r>
  <r>
    <s v="12/12/2015"/>
    <s v="FEDEX INV 655826448 MEMPHIS TN"/>
    <n v="35.25"/>
    <m/>
    <n v="35.25"/>
    <s v="Debit"/>
    <x v="1"/>
    <x v="1"/>
    <x v="12"/>
    <n v="2015"/>
    <x v="8"/>
    <x v="8"/>
    <x v="2"/>
    <s v="BOTH"/>
    <s v="Income Statement"/>
    <x v="3"/>
    <s v="22000 · AMEX (LLC)"/>
    <m/>
    <m/>
  </r>
  <r>
    <s v="12/13/2015"/>
    <s v="HEB #718 00000000030SAN ANTONIO TX"/>
    <n v="40.21"/>
    <m/>
    <n v="40.21"/>
    <s v="Debit"/>
    <x v="1"/>
    <x v="1"/>
    <x v="12"/>
    <n v="2015"/>
    <x v="10"/>
    <x v="10"/>
    <x v="7"/>
    <s v="BOTH"/>
    <s v="Income Statement"/>
    <x v="3"/>
    <s v="22000 · AMEX (LLC)"/>
    <m/>
    <m/>
  </r>
  <r>
    <s v="12/13/2015"/>
    <s v="SHELL OIL 5754217630SAN ANTONIO TX"/>
    <n v="17.63"/>
    <m/>
    <n v="17.63"/>
    <s v="Debit"/>
    <x v="1"/>
    <x v="1"/>
    <x v="12"/>
    <n v="2015"/>
    <x v="10"/>
    <x v="10"/>
    <x v="7"/>
    <s v="BOTH"/>
    <s v="Income Statement"/>
    <x v="3"/>
    <s v="22000 · AMEX (LLC)"/>
    <m/>
    <m/>
  </r>
  <r>
    <s v="12/14/2015"/>
    <s v="FACEBK *LVLR3965R2 WWW.FB.ME/ADS CA"/>
    <n v="25"/>
    <m/>
    <n v="25"/>
    <s v="Debit"/>
    <x v="1"/>
    <x v="1"/>
    <x v="12"/>
    <n v="2015"/>
    <x v="10"/>
    <x v="81"/>
    <x v="7"/>
    <s v="BOTH"/>
    <s v="Income Statement"/>
    <x v="3"/>
    <s v="22000 · AMEX (LLC)"/>
    <m/>
    <m/>
  </r>
  <r>
    <s v="12/14/2015"/>
    <s v="H-E-B SAN ANTONIO TX"/>
    <n v="1.88"/>
    <m/>
    <n v="1.88"/>
    <s v="Debit"/>
    <x v="1"/>
    <x v="1"/>
    <x v="12"/>
    <n v="2015"/>
    <x v="10"/>
    <x v="10"/>
    <x v="7"/>
    <s v="BOTH"/>
    <s v="Income Statement"/>
    <x v="3"/>
    <s v="22000 · AMEX (LLC)"/>
    <m/>
    <m/>
  </r>
  <r>
    <s v="12/14/2015"/>
    <s v="HEB #718 00000000030SAN ANTONIO TX"/>
    <n v="3.98"/>
    <m/>
    <n v="3.98"/>
    <s v="Debit"/>
    <x v="1"/>
    <x v="1"/>
    <x v="12"/>
    <n v="2015"/>
    <x v="10"/>
    <x v="10"/>
    <x v="7"/>
    <s v="BOTH"/>
    <s v="Income Statement"/>
    <x v="3"/>
    <s v="22000 · AMEX (LLC)"/>
    <m/>
    <m/>
  </r>
  <r>
    <s v="12/14/2015"/>
    <s v="LOWE'S OF NW SAN ANTSAN ANTONIO TX"/>
    <n v="51"/>
    <m/>
    <n v="51"/>
    <s v="Debit"/>
    <x v="1"/>
    <x v="1"/>
    <x v="12"/>
    <n v="2015"/>
    <x v="39"/>
    <x v="82"/>
    <x v="2"/>
    <s v="BOTH"/>
    <s v="Balance Sheet"/>
    <x v="3"/>
    <s v="22000 · AMEX (LLC)"/>
    <m/>
    <m/>
  </r>
  <r>
    <s v="12/14/2015"/>
    <s v="ROSETTA STONE HARRISONBURG VA"/>
    <n v="201.47"/>
    <m/>
    <n v="201.47"/>
    <s v="Debit"/>
    <x v="1"/>
    <x v="1"/>
    <x v="12"/>
    <n v="2015"/>
    <x v="39"/>
    <x v="82"/>
    <x v="2"/>
    <s v="BOTH"/>
    <s v="Balance Sheet"/>
    <x v="9"/>
    <s v="22000 · AMEX (LLC)"/>
    <m/>
    <m/>
  </r>
  <r>
    <s v="12/14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15/2015"/>
    <s v="ADTSECURITY MYADT.CO800-238-2455 CO"/>
    <n v="52.8"/>
    <m/>
    <n v="52.8"/>
    <s v="Debit"/>
    <x v="1"/>
    <x v="1"/>
    <x v="12"/>
    <n v="2015"/>
    <x v="23"/>
    <x v="57"/>
    <x v="7"/>
    <s v="BOTH"/>
    <s v="Income Statement"/>
    <x v="3"/>
    <s v="22000 · AMEX (LLC)"/>
    <m/>
    <m/>
  </r>
  <r>
    <s v="12/15/2015"/>
    <s v="EXPERIAN *CREDITR866-369-0415 CA"/>
    <n v="31.82"/>
    <m/>
    <n v="31.82"/>
    <s v="Debit"/>
    <x v="1"/>
    <x v="1"/>
    <x v="12"/>
    <n v="2015"/>
    <x v="22"/>
    <x v="32"/>
    <x v="2"/>
    <s v="BOTH"/>
    <s v="Income Statement"/>
    <x v="3"/>
    <s v="22000 · AMEX (LLC)"/>
    <m/>
    <m/>
  </r>
  <r>
    <s v="12/15/2015"/>
    <s v="FEDEX INV 413244951 MEMPHIS TN"/>
    <n v="11.3"/>
    <m/>
    <n v="11.3"/>
    <s v="Debit"/>
    <x v="1"/>
    <x v="1"/>
    <x v="12"/>
    <n v="2015"/>
    <x v="8"/>
    <x v="8"/>
    <x v="2"/>
    <s v="BOTH"/>
    <s v="Income Statement"/>
    <x v="3"/>
    <s v="22000 · AMEX (LLC)"/>
    <m/>
    <m/>
  </r>
  <r>
    <s v="12/15/2015"/>
    <s v="FEDEX INV 655869282 MEMPHIS TN"/>
    <n v="29.71"/>
    <m/>
    <n v="29.71"/>
    <s v="Debit"/>
    <x v="1"/>
    <x v="1"/>
    <x v="12"/>
    <n v="2015"/>
    <x v="8"/>
    <x v="8"/>
    <x v="2"/>
    <s v="BOTH"/>
    <s v="Income Statement"/>
    <x v="3"/>
    <s v="22000 · AMEX (LLC)"/>
    <m/>
    <m/>
  </r>
  <r>
    <s v="12/15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16/2015"/>
    <s v="FEDEX INV 413250302 MEMPHIS TN"/>
    <n v="384.93"/>
    <m/>
    <n v="384.93"/>
    <s v="Debit"/>
    <x v="1"/>
    <x v="1"/>
    <x v="12"/>
    <n v="2015"/>
    <x v="8"/>
    <x v="8"/>
    <x v="2"/>
    <s v="BOTH"/>
    <s v="Income Statement"/>
    <x v="3"/>
    <s v="22000 · AMEX (LLC)"/>
    <m/>
    <m/>
  </r>
  <r>
    <s v="12/16/2015"/>
    <s v="FEDEX INV 413386286 MEMPHIS TN"/>
    <n v="27.81"/>
    <m/>
    <n v="27.81"/>
    <s v="Debit"/>
    <x v="1"/>
    <x v="1"/>
    <x v="12"/>
    <n v="2015"/>
    <x v="8"/>
    <x v="8"/>
    <x v="2"/>
    <s v="BOTH"/>
    <s v="Income Statement"/>
    <x v="3"/>
    <s v="22000 · AMEX (LLC)"/>
    <m/>
    <m/>
  </r>
  <r>
    <s v="12/16/2015"/>
    <s v="HOBBY LOBBY SAN ANTONIO TX"/>
    <n v="10.77"/>
    <m/>
    <n v="10.77"/>
    <s v="Debit"/>
    <x v="1"/>
    <x v="1"/>
    <x v="12"/>
    <n v="2015"/>
    <x v="26"/>
    <x v="91"/>
    <x v="7"/>
    <s v="BOTH"/>
    <s v="Income Statement"/>
    <x v="3"/>
    <s v="22000 · AMEX (LLC)"/>
    <m/>
    <m/>
  </r>
  <r>
    <s v="12/16/2015"/>
    <s v="VOLUSION INC AUSTIN TX"/>
    <n v="69.27"/>
    <m/>
    <n v="69.27"/>
    <s v="Debit"/>
    <x v="1"/>
    <x v="1"/>
    <x v="12"/>
    <n v="2015"/>
    <x v="13"/>
    <x v="39"/>
    <x v="2"/>
    <s v="BOTH"/>
    <s v="Income Statement"/>
    <x v="3"/>
    <s v="22000 · AMEX (LLC)"/>
    <m/>
    <m/>
  </r>
  <r>
    <s v="12/17/2015"/>
    <s v="5% OPEN Savings discount on"/>
    <n v="-51.22"/>
    <m/>
    <n v="-51.22"/>
    <s v="Credit"/>
    <x v="1"/>
    <x v="1"/>
    <x v="12"/>
    <n v="2015"/>
    <x v="8"/>
    <x v="8"/>
    <x v="2"/>
    <s v="BOTH"/>
    <s v="Income Statement"/>
    <x v="3"/>
    <s v="22000 · AMEX (LLC)"/>
    <m/>
    <m/>
  </r>
  <r>
    <s v="12/17/2015"/>
    <s v="ZOHO CORPORATION ZOHPLEASANTON CA"/>
    <n v="125"/>
    <m/>
    <n v="125"/>
    <s v="Debit"/>
    <x v="1"/>
    <x v="1"/>
    <x v="12"/>
    <n v="2015"/>
    <x v="14"/>
    <x v="24"/>
    <x v="2"/>
    <s v="BOTH"/>
    <s v="Income Statement"/>
    <x v="3"/>
    <s v="22000 · AMEX (LLC)"/>
    <m/>
    <m/>
  </r>
  <r>
    <s v="12/18/2015"/>
    <s v="NETFLIX.COM 866-579-7172 CA"/>
    <n v="8.65"/>
    <m/>
    <n v="8.65"/>
    <s v="Debit"/>
    <x v="1"/>
    <x v="1"/>
    <x v="12"/>
    <n v="2015"/>
    <x v="39"/>
    <x v="82"/>
    <x v="2"/>
    <s v="BOTH"/>
    <s v="Balance Sheet"/>
    <x v="3"/>
    <s v="22000 · AMEX (LLC)"/>
    <m/>
    <m/>
  </r>
  <r>
    <s v="12/18/2015"/>
    <s v="ONLINE PAYMENT - THANK YOU"/>
    <n v="-6038.3"/>
    <m/>
    <n v="-6038.3"/>
    <s v="Payments"/>
    <x v="1"/>
    <x v="1"/>
    <x v="12"/>
    <n v="2015"/>
    <x v="28"/>
    <x v="46"/>
    <x v="2"/>
    <s v="LLC"/>
    <s v="Balance Sheet"/>
    <x v="5"/>
    <s v="22000 · AMEX (LLC)"/>
    <m/>
    <m/>
  </r>
  <r>
    <s v="12/18/2015"/>
    <s v="SPOTIFY USA NEW YORK"/>
    <n v="10.81"/>
    <m/>
    <n v="10.81"/>
    <s v="Debit"/>
    <x v="1"/>
    <x v="1"/>
    <x v="12"/>
    <n v="2015"/>
    <x v="10"/>
    <x v="10"/>
    <x v="7"/>
    <s v="BOTH"/>
    <s v="Income Statement"/>
    <x v="3"/>
    <s v="22000 · AMEX (LLC)"/>
    <m/>
    <m/>
  </r>
  <r>
    <s v="12/18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19/2015"/>
    <s v="FEDEX INV 656081810 MEMPHIS TN"/>
    <n v="165.13"/>
    <m/>
    <n v="165.13"/>
    <s v="Debit"/>
    <x v="1"/>
    <x v="1"/>
    <x v="12"/>
    <n v="2015"/>
    <x v="8"/>
    <x v="8"/>
    <x v="2"/>
    <s v="BOTH"/>
    <s v="Income Statement"/>
    <x v="3"/>
    <s v="22000 · AMEX (LLC)"/>
    <m/>
    <m/>
  </r>
  <r>
    <s v="12/19/2015"/>
    <s v="GOOGLE *GOOGLE STORAGOOGLE.COM/CH CA"/>
    <n v="1.99"/>
    <m/>
    <n v="1.99"/>
    <s v="Debit"/>
    <x v="1"/>
    <x v="1"/>
    <x v="12"/>
    <n v="2015"/>
    <x v="10"/>
    <x v="81"/>
    <x v="7"/>
    <s v="BOTH"/>
    <s v="Income Statement"/>
    <x v="3"/>
    <s v="22000 · AMEX (LLC)"/>
    <m/>
    <m/>
  </r>
  <r>
    <s v="12/19/2015"/>
    <s v="SHELL OIL 5754217630SAN ANTONIO TX"/>
    <n v="18.07"/>
    <m/>
    <n v="18.07"/>
    <s v="Debit"/>
    <x v="1"/>
    <x v="1"/>
    <x v="12"/>
    <n v="2015"/>
    <x v="10"/>
    <x v="10"/>
    <x v="7"/>
    <s v="BOTH"/>
    <s v="Income Statement"/>
    <x v="3"/>
    <s v="22000 · AMEX (LLC)"/>
    <m/>
    <m/>
  </r>
  <r>
    <s v="12/20/2015"/>
    <s v="DRI*KASPERSKY.COM ORDERFIND.COM MN"/>
    <n v="81.650000000000006"/>
    <m/>
    <n v="81.650000000000006"/>
    <s v="Debit"/>
    <x v="1"/>
    <x v="1"/>
    <x v="12"/>
    <n v="2015"/>
    <x v="14"/>
    <x v="79"/>
    <x v="2"/>
    <s v="BOTH"/>
    <s v="Income Statement"/>
    <x v="3"/>
    <s v="22000 · AMEX (LLC)"/>
    <m/>
    <m/>
  </r>
  <r>
    <s v="12/20/2015"/>
    <s v="FEDEX INV 413628051 MEMPHIS TN"/>
    <n v="15.84"/>
    <m/>
    <n v="15.84"/>
    <s v="Debit"/>
    <x v="1"/>
    <x v="1"/>
    <x v="12"/>
    <n v="2015"/>
    <x v="8"/>
    <x v="8"/>
    <x v="2"/>
    <s v="BOTH"/>
    <s v="Income Statement"/>
    <x v="3"/>
    <s v="22000 · AMEX (LLC)"/>
    <m/>
    <m/>
  </r>
  <r>
    <s v="12/20/2015"/>
    <s v="GOOGLE *GOOGLE STORAGOOGLE.COM/CH CA"/>
    <n v="2.15"/>
    <m/>
    <n v="2.15"/>
    <s v="Debit"/>
    <x v="1"/>
    <x v="1"/>
    <x v="12"/>
    <n v="2015"/>
    <x v="13"/>
    <x v="23"/>
    <x v="2"/>
    <s v="BOTH"/>
    <s v="Income Statement"/>
    <x v="3"/>
    <s v="22000 · AMEX (LLC)"/>
    <m/>
    <m/>
  </r>
  <r>
    <s v="12/20/2015"/>
    <s v="MES*RINGCENTRAL, INCBELMONT CA"/>
    <n v="67.56"/>
    <m/>
    <n v="67.56"/>
    <s v="Debit"/>
    <x v="1"/>
    <x v="1"/>
    <x v="12"/>
    <n v="2015"/>
    <x v="25"/>
    <x v="40"/>
    <x v="12"/>
    <s v="BOTH"/>
    <s v="Income Statement"/>
    <x v="3"/>
    <s v="22000 · AMEX (LLC)"/>
    <m/>
    <m/>
  </r>
  <r>
    <s v="12/20/2015"/>
    <s v="STAMPS.COM (855)608-2677 CA"/>
    <n v="36.049999999999997"/>
    <m/>
    <n v="36.049999999999997"/>
    <s v="Debit"/>
    <x v="1"/>
    <x v="1"/>
    <x v="12"/>
    <n v="2015"/>
    <x v="8"/>
    <x v="42"/>
    <x v="2"/>
    <s v="BOTH"/>
    <s v="Income Statement"/>
    <x v="3"/>
    <s v="22000 · AMEX (LLC)"/>
    <m/>
    <m/>
  </r>
  <r>
    <s v="12/21/2015"/>
    <s v="HEB #718 00000000030SAN ANTONIO TX"/>
    <n v="58.53"/>
    <m/>
    <n v="58.53"/>
    <s v="Debit"/>
    <x v="1"/>
    <x v="1"/>
    <x v="12"/>
    <n v="2015"/>
    <x v="10"/>
    <x v="10"/>
    <x v="7"/>
    <s v="BOTH"/>
    <s v="Income Statement"/>
    <x v="3"/>
    <s v="22000 · AMEX (LLC)"/>
    <m/>
    <m/>
  </r>
  <r>
    <s v="12/21/2015"/>
    <s v="VERIZONWRLS*WALCCRVEFOLSOM CA"/>
    <n v="156.52000000000001"/>
    <m/>
    <n v="156.52000000000001"/>
    <s v="Debit"/>
    <x v="1"/>
    <x v="1"/>
    <x v="12"/>
    <n v="2015"/>
    <x v="16"/>
    <x v="38"/>
    <x v="7"/>
    <s v="BOTH"/>
    <s v="Income Statement"/>
    <x v="3"/>
    <s v="22000 · AMEX (LLC)"/>
    <m/>
    <m/>
  </r>
  <r>
    <s v="12/21/2015"/>
    <s v="ZOHO CORPORATION ZOHPLEASANTON CA"/>
    <n v="25"/>
    <m/>
    <n v="25"/>
    <s v="Debit"/>
    <x v="1"/>
    <x v="1"/>
    <x v="12"/>
    <n v="2015"/>
    <x v="14"/>
    <x v="24"/>
    <x v="2"/>
    <s v="BOTH"/>
    <s v="Income Statement"/>
    <x v="3"/>
    <s v="22000 · AMEX (LLC)"/>
    <m/>
    <m/>
  </r>
  <r>
    <s v="12/22/2015"/>
    <s v="FEDEX INV 413783257 MEMPHIS TN"/>
    <n v="38.119999999999997"/>
    <m/>
    <n v="38.119999999999997"/>
    <s v="Debit"/>
    <x v="1"/>
    <x v="1"/>
    <x v="12"/>
    <n v="2015"/>
    <x v="8"/>
    <x v="8"/>
    <x v="2"/>
    <s v="BOTH"/>
    <s v="Income Statement"/>
    <x v="3"/>
    <s v="22000 · AMEX (LLC)"/>
    <m/>
    <m/>
  </r>
  <r>
    <s v="12/22/2015"/>
    <s v="FEDEX INV 414215235 MEMPHIS TN"/>
    <n v="11.3"/>
    <m/>
    <n v="11.3"/>
    <s v="Debit"/>
    <x v="1"/>
    <x v="1"/>
    <x v="12"/>
    <n v="2015"/>
    <x v="8"/>
    <x v="8"/>
    <x v="2"/>
    <s v="BOTH"/>
    <s v="Income Statement"/>
    <x v="3"/>
    <s v="22000 · AMEX (LLC)"/>
    <m/>
    <m/>
  </r>
  <r>
    <s v="12/22/2015"/>
    <s v="FEDEX INV 414234878 MEMPHIS TN"/>
    <n v="419.16"/>
    <m/>
    <n v="419.16"/>
    <s v="Debit"/>
    <x v="1"/>
    <x v="1"/>
    <x v="12"/>
    <n v="2015"/>
    <x v="8"/>
    <x v="8"/>
    <x v="2"/>
    <s v="BOTH"/>
    <s v="Income Statement"/>
    <x v="3"/>
    <s v="22000 · AMEX (LLC)"/>
    <m/>
    <m/>
  </r>
  <r>
    <s v="12/22/2015"/>
    <s v="FEDEX INV 656149137 MEMPHIS TN"/>
    <n v="296.05"/>
    <m/>
    <n v="296.05"/>
    <s v="Debit"/>
    <x v="1"/>
    <x v="1"/>
    <x v="12"/>
    <n v="2015"/>
    <x v="8"/>
    <x v="8"/>
    <x v="2"/>
    <s v="BOTH"/>
    <s v="Income Statement"/>
    <x v="3"/>
    <s v="22000 · AMEX (LLC)"/>
    <m/>
    <m/>
  </r>
  <r>
    <s v="12/22/2015"/>
    <s v="FEDEX INV 656181850 MEMPHIS TN"/>
    <n v="853.15"/>
    <m/>
    <n v="853.15"/>
    <s v="Debit"/>
    <x v="1"/>
    <x v="1"/>
    <x v="12"/>
    <n v="2015"/>
    <x v="8"/>
    <x v="8"/>
    <x v="2"/>
    <s v="BOTH"/>
    <s v="Income Statement"/>
    <x v="3"/>
    <s v="22000 · AMEX (LLC)"/>
    <m/>
    <m/>
  </r>
  <r>
    <s v="12/22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23/2015"/>
    <s v="EBAY INC. 0000 EBAY.COM/CC CA"/>
    <n v="34.47"/>
    <m/>
    <n v="34.47"/>
    <s v="Debit"/>
    <x v="1"/>
    <x v="1"/>
    <x v="12"/>
    <n v="2015"/>
    <x v="29"/>
    <x v="47"/>
    <x v="2"/>
    <s v="BOTH"/>
    <s v="Income Statement"/>
    <x v="3"/>
    <s v="22000 · AMEX (LLC)"/>
    <m/>
    <m/>
  </r>
  <r>
    <s v="12/23/2015"/>
    <s v="FACEBK *MS68E8ASC2 WWW.FB.ME/ADS CA"/>
    <n v="70.290000000000006"/>
    <m/>
    <n v="70.290000000000006"/>
    <s v="Debit"/>
    <x v="1"/>
    <x v="1"/>
    <x v="12"/>
    <n v="2015"/>
    <x v="20"/>
    <x v="56"/>
    <x v="2"/>
    <s v="BOTH"/>
    <s v="Income Statement"/>
    <x v="3"/>
    <s v="22000 · AMEX (LLC)"/>
    <m/>
    <m/>
  </r>
  <r>
    <s v="12/23/2015"/>
    <s v="FEDEX INV 414609532 MEMPHIS TN"/>
    <n v="33.409999999999997"/>
    <m/>
    <n v="33.409999999999997"/>
    <s v="Debit"/>
    <x v="1"/>
    <x v="1"/>
    <x v="12"/>
    <n v="2015"/>
    <x v="8"/>
    <x v="8"/>
    <x v="2"/>
    <s v="BOTH"/>
    <s v="Income Statement"/>
    <x v="3"/>
    <s v="22000 · AMEX (LLC)"/>
    <m/>
    <m/>
  </r>
  <r>
    <s v="12/23/2015"/>
    <s v="FEDEX INV 656213451 MEMPHIS TN"/>
    <n v="42.49"/>
    <m/>
    <n v="42.49"/>
    <s v="Debit"/>
    <x v="1"/>
    <x v="1"/>
    <x v="12"/>
    <n v="2015"/>
    <x v="8"/>
    <x v="8"/>
    <x v="2"/>
    <s v="BOTH"/>
    <s v="Income Statement"/>
    <x v="3"/>
    <s v="22000 · AMEX (LLC)"/>
    <m/>
    <m/>
  </r>
  <r>
    <s v="12/23/2015"/>
    <s v="FEDEX INV 656232704 MEMPHIS TN"/>
    <n v="26.8"/>
    <m/>
    <n v="26.8"/>
    <s v="Debit"/>
    <x v="1"/>
    <x v="1"/>
    <x v="12"/>
    <n v="2015"/>
    <x v="8"/>
    <x v="8"/>
    <x v="2"/>
    <s v="BOTH"/>
    <s v="Income Statement"/>
    <x v="3"/>
    <s v="22000 · AMEX (LLC)"/>
    <m/>
    <m/>
  </r>
  <r>
    <s v="12/23/2015"/>
    <s v="VARSITY PETS LLC 049SALT LAKE CIT UT"/>
    <n v="36.65"/>
    <m/>
    <n v="36.65"/>
    <s v="Debit"/>
    <x v="1"/>
    <x v="1"/>
    <x v="12"/>
    <n v="2015"/>
    <x v="18"/>
    <x v="35"/>
    <x v="2"/>
    <s v="BOTH"/>
    <s v="Balance Sheet"/>
    <x v="3"/>
    <s v="22000 · AMEX (LLC)"/>
    <m/>
    <m/>
  </r>
  <r>
    <s v="12/23/2015"/>
    <s v="VOLUSION INC AUSTIN TX"/>
    <n v="147.31"/>
    <m/>
    <n v="147.31"/>
    <s v="Debit"/>
    <x v="1"/>
    <x v="1"/>
    <x v="12"/>
    <n v="2015"/>
    <x v="13"/>
    <x v="39"/>
    <x v="2"/>
    <s v="BOTH"/>
    <s v="Income Statement"/>
    <x v="3"/>
    <s v="22000 · AMEX (LLC)"/>
    <m/>
    <m/>
  </r>
  <r>
    <s v="12/24/2015"/>
    <s v="DROPBOX*8YRH6XWDG1NBSAN FRANCISCO CA"/>
    <n v="147.11000000000001"/>
    <m/>
    <n v="147.11000000000001"/>
    <s v="Debit"/>
    <x v="1"/>
    <x v="1"/>
    <x v="12"/>
    <n v="2015"/>
    <x v="14"/>
    <x v="92"/>
    <x v="16"/>
    <s v="BOTH"/>
    <s v="Income Statement"/>
    <x v="3"/>
    <s v="22000 · AMEX (LLC)"/>
    <m/>
    <m/>
  </r>
  <r>
    <s v="12/24/2015"/>
    <s v="FEDEX INV 414757887 MEMPHIS TN"/>
    <n v="78.87"/>
    <m/>
    <n v="78.87"/>
    <s v="Debit"/>
    <x v="1"/>
    <x v="1"/>
    <x v="12"/>
    <n v="2015"/>
    <x v="8"/>
    <x v="8"/>
    <x v="2"/>
    <s v="BOTH"/>
    <s v="Income Statement"/>
    <x v="3"/>
    <s v="22000 · AMEX (LLC)"/>
    <m/>
    <m/>
  </r>
  <r>
    <s v="12/24/2015"/>
    <s v="FEDEX INV 656260651 MEMPHIS TN"/>
    <n v="54.78"/>
    <m/>
    <n v="54.78"/>
    <s v="Debit"/>
    <x v="1"/>
    <x v="1"/>
    <x v="12"/>
    <n v="2015"/>
    <x v="8"/>
    <x v="8"/>
    <x v="2"/>
    <s v="BOTH"/>
    <s v="Income Statement"/>
    <x v="3"/>
    <s v="22000 · AMEX (LLC)"/>
    <m/>
    <m/>
  </r>
  <r>
    <s v="12/24/2015"/>
    <s v="VUDU.COM 9123 SUNNYVALE CA"/>
    <n v="3.99"/>
    <m/>
    <n v="3.99"/>
    <s v="Debit"/>
    <x v="1"/>
    <x v="1"/>
    <x v="12"/>
    <n v="2015"/>
    <x v="10"/>
    <x v="10"/>
    <x v="7"/>
    <s v="BOTH"/>
    <s v="Income Statement"/>
    <x v="3"/>
    <s v="22000 · AMEX (LLC)"/>
    <m/>
    <m/>
  </r>
  <r>
    <s v="12/25/2015"/>
    <s v="FEDEX INV 656308688 MEMPHIS TN"/>
    <n v="135.56"/>
    <m/>
    <n v="135.56"/>
    <s v="Debit"/>
    <x v="1"/>
    <x v="1"/>
    <x v="12"/>
    <n v="2015"/>
    <x v="8"/>
    <x v="8"/>
    <x v="2"/>
    <s v="BOTH"/>
    <s v="Income Statement"/>
    <x v="3"/>
    <s v="22000 · AMEX (LLC)"/>
    <m/>
    <m/>
  </r>
  <r>
    <s v="12/25/2015"/>
    <s v="OMNITELECOM/LOCAL03 RAMAT GAN"/>
    <n v="10"/>
    <m/>
    <n v="10"/>
    <s v="Debit"/>
    <x v="1"/>
    <x v="1"/>
    <x v="12"/>
    <n v="2015"/>
    <x v="31"/>
    <x v="49"/>
    <x v="2"/>
    <s v="BOTH"/>
    <s v="Income Statement"/>
    <x v="3"/>
    <s v="22000 · AMEX (LLC)"/>
    <m/>
    <m/>
  </r>
  <r>
    <s v="12/26/2015"/>
    <s v="FEDEX INV 414913893 MEMPHIS TN"/>
    <n v="23.85"/>
    <m/>
    <n v="23.85"/>
    <s v="Debit"/>
    <x v="1"/>
    <x v="1"/>
    <x v="12"/>
    <n v="2015"/>
    <x v="8"/>
    <x v="8"/>
    <x v="2"/>
    <s v="BOTH"/>
    <s v="Income Statement"/>
    <x v="3"/>
    <s v="22000 · AMEX (LLC)"/>
    <m/>
    <m/>
  </r>
  <r>
    <s v="12/26/2015"/>
    <s v="FEDEX INV 656389879 MEMPHIS TN"/>
    <n v="155.9"/>
    <m/>
    <n v="155.9"/>
    <s v="Debit"/>
    <x v="1"/>
    <x v="1"/>
    <x v="12"/>
    <n v="2015"/>
    <x v="8"/>
    <x v="8"/>
    <x v="2"/>
    <s v="BOTH"/>
    <s v="Income Statement"/>
    <x v="3"/>
    <s v="22000 · AMEX (LLC)"/>
    <m/>
    <m/>
  </r>
  <r>
    <s v="12/26/2015"/>
    <s v="SHOPKEEP.COM INC. 800-820-9814 NY"/>
    <n v="98"/>
    <m/>
    <n v="98"/>
    <s v="Debit"/>
    <x v="1"/>
    <x v="1"/>
    <x v="12"/>
    <n v="2015"/>
    <x v="10"/>
    <x v="81"/>
    <x v="7"/>
    <s v="BOTH"/>
    <s v="Income Statement"/>
    <x v="3"/>
    <s v="22000 · AMEX (LLC)"/>
    <m/>
    <m/>
  </r>
  <r>
    <s v="12/26/2015"/>
    <s v="VUDU.COM 9123 SUNNYVALE CA"/>
    <n v="2.99"/>
    <m/>
    <n v="2.99"/>
    <s v="Debit"/>
    <x v="1"/>
    <x v="1"/>
    <x v="12"/>
    <n v="2015"/>
    <x v="10"/>
    <x v="10"/>
    <x v="7"/>
    <s v="BOTH"/>
    <s v="Income Statement"/>
    <x v="3"/>
    <s v="22000 · AMEX (LLC)"/>
    <m/>
    <m/>
  </r>
  <r>
    <s v="12/26/2015"/>
    <s v="VUDU.COM 9123 SUNNYVALE CA"/>
    <n v="2.99"/>
    <m/>
    <n v="2.99"/>
    <s v="Debit"/>
    <x v="1"/>
    <x v="1"/>
    <x v="12"/>
    <n v="2015"/>
    <x v="10"/>
    <x v="10"/>
    <x v="7"/>
    <s v="BOTH"/>
    <s v="Income Statement"/>
    <x v="3"/>
    <s v="22000 · AMEX (LLC)"/>
    <m/>
    <m/>
  </r>
  <r>
    <s v="12/27/2015"/>
    <s v="ITUNES.COM/BILL ITUNCUPERTINO CA"/>
    <n v="3.24"/>
    <m/>
    <n v="3.24"/>
    <s v="Debit"/>
    <x v="1"/>
    <x v="1"/>
    <x v="12"/>
    <n v="2015"/>
    <x v="10"/>
    <x v="10"/>
    <x v="7"/>
    <s v="BOTH"/>
    <s v="Income Statement"/>
    <x v="3"/>
    <s v="22000 · AMEX (LLC)"/>
    <m/>
    <m/>
  </r>
  <r>
    <s v="12/27/2015"/>
    <s v="MAILCHIMP MAILCHIMP.COM GA"/>
    <n v="150"/>
    <m/>
    <n v="150"/>
    <s v="Debit"/>
    <x v="1"/>
    <x v="1"/>
    <x v="12"/>
    <n v="2015"/>
    <x v="15"/>
    <x v="18"/>
    <x v="8"/>
    <s v="BOTH"/>
    <s v="Income Statement"/>
    <x v="3"/>
    <s v="22000 · AMEX (LLC)"/>
    <m/>
    <m/>
  </r>
  <r>
    <s v="12/28/2015"/>
    <s v="FEDEX INV 415199996 MEMPHIS TN"/>
    <n v="11.3"/>
    <m/>
    <n v="11.3"/>
    <s v="Debit"/>
    <x v="1"/>
    <x v="1"/>
    <x v="12"/>
    <n v="2015"/>
    <x v="8"/>
    <x v="8"/>
    <x v="2"/>
    <s v="BOTH"/>
    <s v="Income Statement"/>
    <x v="3"/>
    <s v="22000 · AMEX (LLC)"/>
    <m/>
    <m/>
  </r>
  <r>
    <s v="12/28/2015"/>
    <s v="LOWE'S SAN ANTONIO TX"/>
    <n v="4.1900000000000004"/>
    <m/>
    <n v="4.1900000000000004"/>
    <s v="Debit"/>
    <x v="1"/>
    <x v="1"/>
    <x v="12"/>
    <n v="2015"/>
    <x v="10"/>
    <x v="81"/>
    <x v="7"/>
    <s v="BOTH"/>
    <s v="Income Statement"/>
    <x v="3"/>
    <s v="22000 · AMEX (LLC)"/>
    <m/>
    <m/>
  </r>
  <r>
    <s v="12/28/2015"/>
    <s v="OMNITELECOM/LOCAL03 RAMAT GAN"/>
    <n v="16.8"/>
    <m/>
    <n v="16.8"/>
    <s v="Debit"/>
    <x v="1"/>
    <x v="1"/>
    <x v="12"/>
    <n v="2015"/>
    <x v="31"/>
    <x v="49"/>
    <x v="2"/>
    <s v="BOTH"/>
    <s v="Income Statement"/>
    <x v="3"/>
    <s v="22000 · AMEX (LLC)"/>
    <m/>
    <m/>
  </r>
  <r>
    <s v="12/28/2015"/>
    <s v="SHELL OIL 5754217630SAN ANTONIO TX"/>
    <n v="16.649999999999999"/>
    <m/>
    <n v="16.649999999999999"/>
    <s v="Debit"/>
    <x v="1"/>
    <x v="1"/>
    <x v="12"/>
    <n v="2015"/>
    <x v="10"/>
    <x v="10"/>
    <x v="7"/>
    <s v="BOTH"/>
    <s v="Income Statement"/>
    <x v="3"/>
    <s v="22000 · AMEX (LLC)"/>
    <m/>
    <m/>
  </r>
  <r>
    <s v="12/28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28/2015"/>
    <s v="VOC*ICONTACTEMAIL MK877-968-3996 MD"/>
    <n v="21.44"/>
    <m/>
    <n v="21.44"/>
    <s v="Debit"/>
    <x v="1"/>
    <x v="1"/>
    <x v="12"/>
    <n v="2015"/>
    <x v="15"/>
    <x v="18"/>
    <x v="8"/>
    <s v="BOTH"/>
    <s v="Income Statement"/>
    <x v="3"/>
    <s v="22000 · AMEX (LLC)"/>
    <m/>
    <m/>
  </r>
  <r>
    <s v="12/29/2015"/>
    <s v="FEDEX INV 415206620 MEMPHIS TN"/>
    <n v="163.83000000000001"/>
    <m/>
    <n v="163.83000000000001"/>
    <s v="Debit"/>
    <x v="1"/>
    <x v="1"/>
    <x v="12"/>
    <n v="2015"/>
    <x v="8"/>
    <x v="8"/>
    <x v="2"/>
    <s v="BOTH"/>
    <s v="Income Statement"/>
    <x v="3"/>
    <s v="22000 · AMEX (LLC)"/>
    <m/>
    <m/>
  </r>
  <r>
    <s v="12/29/2015"/>
    <s v="THE HOME DEPOT SAN ANTONIO TX"/>
    <n v="4.41"/>
    <m/>
    <n v="4.41"/>
    <s v="Debit"/>
    <x v="1"/>
    <x v="1"/>
    <x v="12"/>
    <n v="2015"/>
    <x v="10"/>
    <x v="81"/>
    <x v="7"/>
    <s v="BOTH"/>
    <s v="Income Statement"/>
    <x v="3"/>
    <s v="22000 · AMEX (LLC)"/>
    <m/>
    <m/>
  </r>
  <r>
    <s v="12/29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29/2015"/>
    <s v="USPS POSTAGE STAMPS.WASHINGTON DC"/>
    <n v="200"/>
    <m/>
    <n v="200"/>
    <s v="Debit"/>
    <x v="1"/>
    <x v="1"/>
    <x v="12"/>
    <n v="2015"/>
    <x v="8"/>
    <x v="17"/>
    <x v="2"/>
    <s v="BOTH"/>
    <s v="Income Statement"/>
    <x v="3"/>
    <s v="22000 · AMEX (LLC)"/>
    <m/>
    <m/>
  </r>
  <r>
    <s v="12/29/2015"/>
    <s v="VARSITY PETS LLC 049SALT LAKE CIT UT"/>
    <n v="36.65"/>
    <m/>
    <n v="36.65"/>
    <s v="Debit"/>
    <x v="1"/>
    <x v="1"/>
    <x v="12"/>
    <n v="2015"/>
    <x v="18"/>
    <x v="35"/>
    <x v="2"/>
    <s v="BOTH"/>
    <s v="Balance Sheet"/>
    <x v="3"/>
    <s v="22000 · AMEX (LLC)"/>
    <m/>
    <m/>
  </r>
  <r>
    <s v="12/30/2015"/>
    <s v="FEDEX INV 415335959 MEMPHIS TN"/>
    <n v="46.87"/>
    <m/>
    <n v="46.87"/>
    <s v="Debit"/>
    <x v="1"/>
    <x v="1"/>
    <x v="12"/>
    <n v="2015"/>
    <x v="8"/>
    <x v="8"/>
    <x v="2"/>
    <s v="BOTH"/>
    <s v="Income Statement"/>
    <x v="3"/>
    <s v="22000 · AMEX (LLC)"/>
    <m/>
    <m/>
  </r>
  <r>
    <s v="12/31/2015"/>
    <s v="ADTSECURITY MYADT.CO800-238-2455 CO"/>
    <n v="57.99"/>
    <m/>
    <n v="57.99"/>
    <s v="Debit"/>
    <x v="1"/>
    <x v="1"/>
    <x v="12"/>
    <n v="2015"/>
    <x v="10"/>
    <x v="81"/>
    <x v="7"/>
    <s v="BOTH"/>
    <s v="Income Statement"/>
    <x v="3"/>
    <s v="22000 · AMEX (LLC)"/>
    <m/>
    <m/>
  </r>
  <r>
    <s v="12/31/2015"/>
    <s v="FACEBK *EMAY29JSC2 WWW.FB.ME/ADS CA"/>
    <n v="29.93"/>
    <m/>
    <n v="29.93"/>
    <s v="Debit"/>
    <x v="1"/>
    <x v="1"/>
    <x v="12"/>
    <n v="2015"/>
    <x v="20"/>
    <x v="56"/>
    <x v="2"/>
    <s v="BOTH"/>
    <s v="Income Statement"/>
    <x v="3"/>
    <s v="22000 · AMEX (LLC)"/>
    <m/>
    <m/>
  </r>
  <r>
    <s v="12/31/2015"/>
    <s v="FACEBK *YCHJB86462 WWW.FB.ME/ADS CA"/>
    <n v="11.18"/>
    <m/>
    <n v="11.18"/>
    <s v="Debit"/>
    <x v="1"/>
    <x v="1"/>
    <x v="12"/>
    <n v="2015"/>
    <x v="10"/>
    <x v="81"/>
    <x v="7"/>
    <s v="BOTH"/>
    <s v="Income Statement"/>
    <x v="3"/>
    <s v="22000 · AMEX (LLC)"/>
    <m/>
    <m/>
  </r>
  <r>
    <s v="12/31/2015"/>
    <s v="FEDEX INV 415443127 MEMPHIS TN"/>
    <n v="17.059999999999999"/>
    <m/>
    <n v="17.059999999999999"/>
    <s v="Debit"/>
    <x v="1"/>
    <x v="1"/>
    <x v="12"/>
    <n v="2015"/>
    <x v="8"/>
    <x v="8"/>
    <x v="2"/>
    <s v="BOTH"/>
    <s v="Income Statement"/>
    <x v="3"/>
    <s v="22000 · AMEX (LLC)"/>
    <m/>
    <m/>
  </r>
  <r>
    <s v="12/31/2015"/>
    <s v="FEDEX INV 415539563 MEMPHIS TN"/>
    <n v="61.91"/>
    <m/>
    <n v="61.91"/>
    <s v="Debit"/>
    <x v="1"/>
    <x v="1"/>
    <x v="12"/>
    <n v="2015"/>
    <x v="8"/>
    <x v="8"/>
    <x v="2"/>
    <s v="BOTH"/>
    <s v="Income Statement"/>
    <x v="3"/>
    <s v="22000 · AMEX (LLC)"/>
    <m/>
    <m/>
  </r>
  <r>
    <s v="12/31/2015"/>
    <s v="SKYPE SUBSCRIPTION SLUXEMBOURG LU"/>
    <n v="10"/>
    <m/>
    <n v="10"/>
    <s v="Debit"/>
    <x v="1"/>
    <x v="1"/>
    <x v="12"/>
    <n v="2015"/>
    <x v="31"/>
    <x v="63"/>
    <x v="2"/>
    <s v="BOTH"/>
    <s v="Income Statement"/>
    <x v="3"/>
    <s v="22000 · AMEX (LLC)"/>
    <m/>
    <m/>
  </r>
  <r>
    <s v="12/31/2015"/>
    <s v="ULINE SHIP SUPPLIES 800-295-5510 IL"/>
    <n v="362.47"/>
    <m/>
    <n v="362.47"/>
    <s v="Debit"/>
    <x v="1"/>
    <x v="1"/>
    <x v="12"/>
    <n v="2015"/>
    <x v="21"/>
    <x v="30"/>
    <x v="2"/>
    <s v="BOTH"/>
    <s v="Income Statement"/>
    <x v="3"/>
    <s v="22000 · AMEX (LLC)"/>
    <m/>
    <m/>
  </r>
  <r>
    <s v="12/31/2015"/>
    <s v="ULINE SHIP SUPPLIES 800-295-5510 IL"/>
    <n v="481.28"/>
    <m/>
    <n v="481.28"/>
    <s v="Debit"/>
    <x v="1"/>
    <x v="1"/>
    <x v="12"/>
    <n v="2015"/>
    <x v="21"/>
    <x v="30"/>
    <x v="2"/>
    <s v="BOTH"/>
    <s v="Income Statement"/>
    <x v="3"/>
    <s v="22000 · AMEX (LLC)"/>
    <m/>
    <m/>
  </r>
  <r>
    <s v="12/31/2015"/>
    <s v="TO TIE OUT BALANCE"/>
    <n v="139.34"/>
    <m/>
    <n v="139.34"/>
    <s v="Debit"/>
    <x v="1"/>
    <x v="1"/>
    <x v="12"/>
    <n v="2015"/>
    <x v="8"/>
    <x v="8"/>
    <x v="2"/>
    <s v="BOTH"/>
    <s v="Income Statement"/>
    <x v="3"/>
    <s v="22000 · AMEX (LL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Amazon in AMEX"/>
    <m/>
    <m/>
    <m/>
    <m/>
    <m/>
    <x v="0"/>
    <x v="0"/>
    <x v="0"/>
    <m/>
    <x v="0"/>
    <x v="0"/>
    <x v="0"/>
    <m/>
    <m/>
    <x v="0"/>
    <m/>
    <m/>
    <m/>
  </r>
  <r>
    <s v="01/03/2015"/>
    <s v="AMAZON WEB SERVICES AWS.AMAZON.CO WA"/>
    <n v="60.91"/>
    <m/>
    <n v="60.91"/>
    <s v="Debit"/>
    <x v="1"/>
    <x v="1"/>
    <x v="1"/>
    <n v="2015"/>
    <x v="13"/>
    <x v="93"/>
    <x v="2"/>
    <s v="BOTH"/>
    <s v="Income Statement"/>
    <x v="3"/>
    <m/>
    <m/>
    <m/>
  </r>
  <r>
    <s v="01/09/2015"/>
    <s v="AMAZON.COM AMZN.COM/BILL WA"/>
    <n v="184.67"/>
    <m/>
    <n v="184.67"/>
    <s v="Debit"/>
    <x v="1"/>
    <x v="1"/>
    <x v="1"/>
    <n v="2015"/>
    <x v="9"/>
    <x v="94"/>
    <x v="2"/>
    <s v="BOTH"/>
    <s v="Balance Sheet"/>
    <x v="4"/>
    <m/>
    <m/>
    <m/>
  </r>
  <r>
    <s v="01/13/2015"/>
    <s v="AMAZON.COM AMZN.COM/BILL WA"/>
    <n v="191.6"/>
    <m/>
    <n v="191.6"/>
    <s v="Debit"/>
    <x v="1"/>
    <x v="1"/>
    <x v="1"/>
    <n v="2015"/>
    <x v="9"/>
    <x v="94"/>
    <x v="2"/>
    <s v="BOTH"/>
    <s v="Balance Sheet"/>
    <x v="4"/>
    <m/>
    <m/>
    <m/>
  </r>
  <r>
    <s v="01/20/2015"/>
    <s v="AMAZON.COM AMZN.COM/BILL WA"/>
    <n v="-173.69"/>
    <m/>
    <n v="-173.69"/>
    <s v="Credit"/>
    <x v="1"/>
    <x v="1"/>
    <x v="1"/>
    <n v="2015"/>
    <x v="9"/>
    <x v="94"/>
    <x v="2"/>
    <s v="BOTH"/>
    <s v="Balance Sheet"/>
    <x v="4"/>
    <m/>
    <m/>
    <m/>
  </r>
  <r>
    <s v="01/21/2015"/>
    <s v="AMAZON.COM AMZN.COM/BILL WA"/>
    <n v="169.65"/>
    <m/>
    <n v="169.65"/>
    <s v="Debit"/>
    <x v="1"/>
    <x v="1"/>
    <x v="1"/>
    <n v="2015"/>
    <x v="49"/>
    <x v="95"/>
    <x v="17"/>
    <e v="#N/A"/>
    <e v="#N/A"/>
    <x v="0"/>
    <m/>
    <m/>
    <m/>
  </r>
  <r>
    <s v="01/26/2015"/>
    <s v="AMAZON MKTPLACE PMTSAMZN.COM/BILL WA"/>
    <n v="223.17"/>
    <m/>
    <n v="223.17"/>
    <s v="Debit"/>
    <x v="1"/>
    <x v="1"/>
    <x v="1"/>
    <n v="2015"/>
    <x v="9"/>
    <x v="94"/>
    <x v="2"/>
    <s v="BOTH"/>
    <s v="Balance Sheet"/>
    <x v="4"/>
    <m/>
    <m/>
    <m/>
  </r>
  <r>
    <s v="01/26/2015"/>
    <s v="AMAZON MKTPLACE PMTSAMZN.COM/BILL WA"/>
    <n v="111.58"/>
    <m/>
    <n v="111.58"/>
    <s v="Debit"/>
    <x v="1"/>
    <x v="1"/>
    <x v="1"/>
    <n v="2015"/>
    <x v="9"/>
    <x v="94"/>
    <x v="2"/>
    <s v="BOTH"/>
    <s v="Balance Sheet"/>
    <x v="4"/>
    <m/>
    <m/>
    <m/>
  </r>
  <r>
    <s v="01/26/2015"/>
    <s v="AMAZON MKTPLACE PMTSAMZN.COM/BILL WA"/>
    <n v="224"/>
    <m/>
    <n v="224"/>
    <s v="Debit"/>
    <x v="1"/>
    <x v="1"/>
    <x v="1"/>
    <n v="2015"/>
    <x v="9"/>
    <x v="94"/>
    <x v="2"/>
    <s v="BOTH"/>
    <s v="Balance Sheet"/>
    <x v="4"/>
    <m/>
    <m/>
    <m/>
  </r>
  <r>
    <s v="01/30/2015"/>
    <s v="AMAZON MKTPLACE PMTSAMZN.COM/BILL WA"/>
    <n v="58.12"/>
    <m/>
    <n v="58.12"/>
    <s v="Debit"/>
    <x v="1"/>
    <x v="1"/>
    <x v="1"/>
    <n v="2015"/>
    <x v="9"/>
    <x v="94"/>
    <x v="2"/>
    <s v="BOTH"/>
    <s v="Balance Sheet"/>
    <x v="4"/>
    <m/>
    <m/>
    <m/>
  </r>
  <r>
    <s v="02/02/2015"/>
    <s v="AMAZON MKTPLACE PMTSAMZN.COM/BILL WA"/>
    <n v="59.87"/>
    <m/>
    <n v="59.87"/>
    <s v="Debit"/>
    <x v="1"/>
    <x v="1"/>
    <x v="2"/>
    <n v="2015"/>
    <x v="27"/>
    <x v="94"/>
    <x v="18"/>
    <s v="BOTH"/>
    <s v="Income Statement"/>
    <x v="3"/>
    <m/>
    <m/>
    <m/>
  </r>
  <r>
    <s v="02/03/2015"/>
    <s v="AMAZON WEB SERVICES AWS.AMAZON.CO WA"/>
    <n v="87.68"/>
    <m/>
    <n v="87.68"/>
    <s v="Debit"/>
    <x v="1"/>
    <x v="1"/>
    <x v="2"/>
    <n v="2015"/>
    <x v="13"/>
    <x v="93"/>
    <x v="2"/>
    <s v="BOTH"/>
    <s v="Income Statement"/>
    <x v="3"/>
    <m/>
    <m/>
    <m/>
  </r>
  <r>
    <s v="02/03/2015"/>
    <s v="AMAZON MKTPLACE PMTSAMZN.COM/BILL WA"/>
    <n v="62.99"/>
    <m/>
    <n v="62.99"/>
    <s v="Debit"/>
    <x v="1"/>
    <x v="1"/>
    <x v="2"/>
    <n v="2015"/>
    <x v="9"/>
    <x v="94"/>
    <x v="2"/>
    <s v="BOTH"/>
    <s v="Balance Sheet"/>
    <x v="4"/>
    <m/>
    <m/>
    <m/>
  </r>
  <r>
    <s v="02/04/2015"/>
    <s v="AMAZON.COM AMZN.COM/BILL WA"/>
    <n v="155.4"/>
    <m/>
    <n v="155.4"/>
    <s v="Debit"/>
    <x v="1"/>
    <x v="1"/>
    <x v="2"/>
    <n v="2015"/>
    <x v="49"/>
    <x v="95"/>
    <x v="17"/>
    <e v="#N/A"/>
    <e v="#N/A"/>
    <x v="0"/>
    <m/>
    <m/>
    <m/>
  </r>
  <r>
    <s v="02/05/2015"/>
    <s v="AMAZON MKTPLACE PMTSAMZN.COM/BILL WA"/>
    <n v="66.52"/>
    <m/>
    <n v="66.52"/>
    <s v="Debit"/>
    <x v="1"/>
    <x v="1"/>
    <x v="2"/>
    <n v="2015"/>
    <x v="9"/>
    <x v="94"/>
    <x v="2"/>
    <s v="BOTH"/>
    <s v="Balance Sheet"/>
    <x v="4"/>
    <m/>
    <m/>
    <m/>
  </r>
  <r>
    <s v="02/09/2015"/>
    <s v="AMAZON.COM AMZN.COM/BILL WA"/>
    <n v="65.8"/>
    <m/>
    <n v="65.8"/>
    <s v="Debit"/>
    <x v="1"/>
    <x v="1"/>
    <x v="2"/>
    <n v="2015"/>
    <x v="49"/>
    <x v="95"/>
    <x v="17"/>
    <e v="#N/A"/>
    <e v="#N/A"/>
    <x v="0"/>
    <m/>
    <m/>
    <m/>
  </r>
  <r>
    <s v="02/10/2015"/>
    <s v="AMAZON MKTPLACE PMTSAMZN.COM/BILL WA"/>
    <n v="43.98"/>
    <m/>
    <n v="43.98"/>
    <s v="Debit"/>
    <x v="1"/>
    <x v="1"/>
    <x v="2"/>
    <n v="2015"/>
    <x v="49"/>
    <x v="95"/>
    <x v="17"/>
    <e v="#N/A"/>
    <e v="#N/A"/>
    <x v="0"/>
    <m/>
    <m/>
    <m/>
  </r>
  <r>
    <s v="02/10/2015"/>
    <s v="AMAZON.COM AMZN.COM/BILL WA"/>
    <n v="170.29"/>
    <m/>
    <n v="170.29"/>
    <s v="Debit"/>
    <x v="1"/>
    <x v="1"/>
    <x v="2"/>
    <n v="2015"/>
    <x v="9"/>
    <x v="94"/>
    <x v="2"/>
    <s v="BOTH"/>
    <s v="Balance Sheet"/>
    <x v="4"/>
    <m/>
    <m/>
    <m/>
  </r>
  <r>
    <s v="02/15/2015"/>
    <s v="AMAZON VIDEO ON DEMA866-216-1072 WA"/>
    <n v="-3.99"/>
    <m/>
    <n v="-3.99"/>
    <s v="Credit"/>
    <x v="1"/>
    <x v="1"/>
    <x v="2"/>
    <n v="2015"/>
    <x v="9"/>
    <x v="94"/>
    <x v="2"/>
    <s v="BOTH"/>
    <s v="Balance Sheet"/>
    <x v="4"/>
    <m/>
    <m/>
    <m/>
  </r>
  <r>
    <s v="02/15/2015"/>
    <s v="AMAZON VIDEO ON DEMA866-216-1072 WA"/>
    <n v="3.99"/>
    <m/>
    <n v="3.99"/>
    <s v="Debit"/>
    <x v="1"/>
    <x v="1"/>
    <x v="2"/>
    <n v="2015"/>
    <x v="9"/>
    <x v="94"/>
    <x v="2"/>
    <s v="BOTH"/>
    <s v="Balance Sheet"/>
    <x v="4"/>
    <m/>
    <m/>
    <m/>
  </r>
  <r>
    <s v="02/16/2015"/>
    <s v="AMAZON MKTPLACE PMTSAMZN.COM/BILL WA"/>
    <n v="-99"/>
    <m/>
    <n v="-99"/>
    <s v="Credit"/>
    <x v="1"/>
    <x v="1"/>
    <x v="2"/>
    <n v="2015"/>
    <x v="9"/>
    <x v="94"/>
    <x v="2"/>
    <s v="BOTH"/>
    <s v="Balance Sheet"/>
    <x v="4"/>
    <m/>
    <m/>
    <m/>
  </r>
  <r>
    <s v="02/23/2015"/>
    <s v="AMAZON MKTPLACE PMTSAMZN.COM/BILL WA"/>
    <n v="-111.58"/>
    <m/>
    <n v="-111.58"/>
    <s v="Credit"/>
    <x v="1"/>
    <x v="1"/>
    <x v="2"/>
    <n v="2015"/>
    <x v="9"/>
    <x v="94"/>
    <x v="2"/>
    <s v="BOTH"/>
    <s v="Balance Sheet"/>
    <x v="4"/>
    <m/>
    <m/>
    <m/>
  </r>
  <r>
    <s v="02/23/2015"/>
    <s v="AMAZON MKTPLACE PMTSAMZN.COM/BILL WA"/>
    <n v="-223.17"/>
    <m/>
    <n v="-223.17"/>
    <s v="Credit"/>
    <x v="1"/>
    <x v="1"/>
    <x v="2"/>
    <n v="2015"/>
    <x v="9"/>
    <x v="94"/>
    <x v="2"/>
    <s v="BOTH"/>
    <s v="Balance Sheet"/>
    <x v="4"/>
    <m/>
    <m/>
    <m/>
  </r>
  <r>
    <s v="02/25/2015"/>
    <s v="AMAZON.COM AMZN.COM/BILL WA"/>
    <n v="106.49"/>
    <m/>
    <n v="106.49"/>
    <s v="Debit"/>
    <x v="1"/>
    <x v="1"/>
    <x v="2"/>
    <n v="2015"/>
    <x v="9"/>
    <x v="94"/>
    <x v="2"/>
    <s v="BOTH"/>
    <s v="Balance Sheet"/>
    <x v="4"/>
    <m/>
    <m/>
    <m/>
  </r>
  <r>
    <s v="02/27/2015"/>
    <s v="AMAZON.COM AMZN.COM/BILL WA"/>
    <n v="251.46"/>
    <m/>
    <n v="251.46"/>
    <s v="Debit"/>
    <x v="1"/>
    <x v="1"/>
    <x v="2"/>
    <n v="2015"/>
    <x v="49"/>
    <x v="95"/>
    <x v="17"/>
    <e v="#N/A"/>
    <e v="#N/A"/>
    <x v="0"/>
    <m/>
    <m/>
    <m/>
  </r>
  <r>
    <s v="02/28/2015"/>
    <s v="AMAZON.COM AMZN.COM/BILL WA"/>
    <n v="11"/>
    <m/>
    <n v="11"/>
    <s v="Debit"/>
    <x v="1"/>
    <x v="1"/>
    <x v="2"/>
    <n v="2015"/>
    <x v="9"/>
    <x v="94"/>
    <x v="2"/>
    <s v="BOTH"/>
    <s v="Balance Sheet"/>
    <x v="4"/>
    <m/>
    <m/>
    <m/>
  </r>
  <r>
    <s v="03/02/2015"/>
    <s v="AMAZON WEB SERVICES AWS.AMAZON.CO WA"/>
    <n v="59.01"/>
    <m/>
    <n v="59.01"/>
    <s v="Debit"/>
    <x v="1"/>
    <x v="1"/>
    <x v="3"/>
    <n v="2015"/>
    <x v="13"/>
    <x v="93"/>
    <x v="2"/>
    <s v="BOTH"/>
    <s v="Income Statement"/>
    <x v="3"/>
    <m/>
    <m/>
    <m/>
  </r>
  <r>
    <s v="03/03/2015"/>
    <s v="AMAZON.COM AMZN.COM/BILL WA"/>
    <n v="-170.29"/>
    <m/>
    <n v="-170.29"/>
    <s v="Credit"/>
    <x v="1"/>
    <x v="1"/>
    <x v="3"/>
    <n v="2015"/>
    <x v="9"/>
    <x v="94"/>
    <x v="2"/>
    <s v="BOTH"/>
    <s v="Balance Sheet"/>
    <x v="4"/>
    <m/>
    <m/>
    <m/>
  </r>
  <r>
    <s v="03/04/2015"/>
    <s v="AMAZON.COM PAYMENTS AMAZON.JP.COM GB"/>
    <n v="106.28"/>
    <m/>
    <n v="106.28"/>
    <s v="Debit"/>
    <x v="1"/>
    <x v="1"/>
    <x v="3"/>
    <n v="2015"/>
    <x v="11"/>
    <x v="94"/>
    <x v="6"/>
    <s v="BOTH"/>
    <s v="Income Statement"/>
    <x v="3"/>
    <m/>
    <m/>
    <m/>
  </r>
  <r>
    <s v="03/06/2015"/>
    <s v="AMAZON.COM AMZN.COM/BILL WA"/>
    <n v="163.29"/>
    <m/>
    <n v="163.29"/>
    <s v="Debit"/>
    <x v="1"/>
    <x v="1"/>
    <x v="3"/>
    <n v="2015"/>
    <x v="9"/>
    <x v="94"/>
    <x v="2"/>
    <s v="BOTH"/>
    <s v="Balance Sheet"/>
    <x v="4"/>
    <m/>
    <m/>
    <m/>
  </r>
  <r>
    <s v="03/10/2015"/>
    <s v="AMAZON MKTPLACE PMTSAMZN.COM/BILL WA"/>
    <n v="49.12"/>
    <m/>
    <n v="49.12"/>
    <s v="Debit"/>
    <x v="1"/>
    <x v="1"/>
    <x v="3"/>
    <n v="2015"/>
    <x v="49"/>
    <x v="95"/>
    <x v="17"/>
    <e v="#N/A"/>
    <e v="#N/A"/>
    <x v="0"/>
    <m/>
    <m/>
    <m/>
  </r>
  <r>
    <s v="03/16/2015"/>
    <s v="AMAZON.COM AMZN.COM/BILL WA"/>
    <n v="31.95"/>
    <m/>
    <n v="31.95"/>
    <s v="Debit"/>
    <x v="1"/>
    <x v="1"/>
    <x v="3"/>
    <n v="2015"/>
    <x v="49"/>
    <x v="95"/>
    <x v="17"/>
    <e v="#N/A"/>
    <e v="#N/A"/>
    <x v="0"/>
    <m/>
    <m/>
    <m/>
  </r>
  <r>
    <s v="03/16/2015"/>
    <s v="AMAZON.COM AMZN.COM/BILL WA"/>
    <n v="82.11"/>
    <m/>
    <n v="82.11"/>
    <s v="Debit"/>
    <x v="1"/>
    <x v="1"/>
    <x v="3"/>
    <n v="2015"/>
    <x v="49"/>
    <x v="95"/>
    <x v="17"/>
    <e v="#N/A"/>
    <e v="#N/A"/>
    <x v="0"/>
    <m/>
    <m/>
    <m/>
  </r>
  <r>
    <s v="03/17/2015"/>
    <s v="AMAZON MKTPLACE PMTSAMZN.COM/BILL WA"/>
    <n v="211.29"/>
    <m/>
    <n v="211.29"/>
    <s v="Debit"/>
    <x v="1"/>
    <x v="1"/>
    <x v="3"/>
    <n v="2015"/>
    <x v="49"/>
    <x v="95"/>
    <x v="17"/>
    <e v="#N/A"/>
    <e v="#N/A"/>
    <x v="0"/>
    <m/>
    <m/>
    <m/>
  </r>
  <r>
    <s v="03/22/2015"/>
    <s v="AMAZON MEDIA GROUP 866-216-1072 WA"/>
    <n v="1.18"/>
    <m/>
    <n v="1.18"/>
    <s v="Debit"/>
    <x v="1"/>
    <x v="1"/>
    <x v="3"/>
    <n v="2015"/>
    <x v="9"/>
    <x v="94"/>
    <x v="2"/>
    <s v="BOTH"/>
    <s v="Balance Sheet"/>
    <x v="4"/>
    <m/>
    <m/>
    <m/>
  </r>
  <r>
    <s v="03/24/2015"/>
    <s v="AMAZON VIDEO ON DEMA866-216-1072 WA"/>
    <n v="1.99"/>
    <m/>
    <n v="1.99"/>
    <s v="Debit"/>
    <x v="1"/>
    <x v="1"/>
    <x v="3"/>
    <n v="2015"/>
    <x v="9"/>
    <x v="94"/>
    <x v="2"/>
    <s v="BOTH"/>
    <s v="Balance Sheet"/>
    <x v="4"/>
    <m/>
    <m/>
    <m/>
  </r>
  <r>
    <s v="03/24/2015"/>
    <s v="AMAZON VIDEO ON DEMA866-216-1072 WA"/>
    <n v="1.99"/>
    <m/>
    <n v="1.99"/>
    <s v="Debit"/>
    <x v="1"/>
    <x v="1"/>
    <x v="3"/>
    <n v="2015"/>
    <x v="9"/>
    <x v="94"/>
    <x v="2"/>
    <s v="BOTH"/>
    <s v="Balance Sheet"/>
    <x v="4"/>
    <m/>
    <m/>
    <m/>
  </r>
  <r>
    <s v="03/24/2015"/>
    <s v="AMAZON VIDEO ON DEMA866-216-1072 WA"/>
    <n v="1.99"/>
    <m/>
    <n v="1.99"/>
    <s v="Debit"/>
    <x v="1"/>
    <x v="1"/>
    <x v="3"/>
    <n v="2015"/>
    <x v="9"/>
    <x v="94"/>
    <x v="2"/>
    <s v="BOTH"/>
    <s v="Balance Sheet"/>
    <x v="4"/>
    <m/>
    <m/>
    <m/>
  </r>
  <r>
    <s v="03/24/2015"/>
    <s v="AMAZON VIDEO ON DEMA866-216-1072 WA"/>
    <n v="1.99"/>
    <m/>
    <n v="1.99"/>
    <s v="Debit"/>
    <x v="1"/>
    <x v="1"/>
    <x v="3"/>
    <n v="2015"/>
    <x v="9"/>
    <x v="94"/>
    <x v="2"/>
    <s v="BOTH"/>
    <s v="Balance Sheet"/>
    <x v="4"/>
    <m/>
    <m/>
    <m/>
  </r>
  <r>
    <s v="03/24/2015"/>
    <s v="AMAZON VIDEO ON DEMA866-216-1072 WA"/>
    <n v="1.99"/>
    <m/>
    <n v="1.99"/>
    <s v="Debit"/>
    <x v="1"/>
    <x v="1"/>
    <x v="3"/>
    <n v="2015"/>
    <x v="9"/>
    <x v="94"/>
    <x v="2"/>
    <s v="BOTH"/>
    <s v="Balance Sheet"/>
    <x v="4"/>
    <m/>
    <m/>
    <m/>
  </r>
  <r>
    <s v="03/26/2015"/>
    <s v="AMAZON MKTPLACE PMTSAMZN.COM/BILL WA"/>
    <n v="110.58"/>
    <m/>
    <n v="110.58"/>
    <s v="Debit"/>
    <x v="1"/>
    <x v="1"/>
    <x v="3"/>
    <n v="2015"/>
    <x v="49"/>
    <x v="95"/>
    <x v="17"/>
    <e v="#N/A"/>
    <e v="#N/A"/>
    <x v="0"/>
    <m/>
    <m/>
    <m/>
  </r>
  <r>
    <s v="03/26/2015"/>
    <s v="AMAZON.COM AMZN.COM/BILL WA"/>
    <n v="32.46"/>
    <m/>
    <n v="32.46"/>
    <s v="Debit"/>
    <x v="1"/>
    <x v="1"/>
    <x v="3"/>
    <n v="2015"/>
    <x v="49"/>
    <x v="95"/>
    <x v="17"/>
    <e v="#N/A"/>
    <e v="#N/A"/>
    <x v="0"/>
    <m/>
    <m/>
    <m/>
  </r>
  <r>
    <s v="03/26/2015"/>
    <s v="AMAZON.COM AMZN.COM/BILL WA"/>
    <n v="78.8"/>
    <m/>
    <n v="78.8"/>
    <s v="Debit"/>
    <x v="1"/>
    <x v="1"/>
    <x v="3"/>
    <n v="2015"/>
    <x v="49"/>
    <x v="95"/>
    <x v="17"/>
    <e v="#N/A"/>
    <e v="#N/A"/>
    <x v="0"/>
    <m/>
    <m/>
    <m/>
  </r>
  <r>
    <s v="03/30/2015"/>
    <s v="AMAZON MKTPLACE PMTSAMZN.COM/BILL WA"/>
    <n v="58.3"/>
    <m/>
    <n v="58.3"/>
    <s v="Debit"/>
    <x v="1"/>
    <x v="1"/>
    <x v="3"/>
    <n v="2015"/>
    <x v="49"/>
    <x v="95"/>
    <x v="17"/>
    <e v="#N/A"/>
    <e v="#N/A"/>
    <x v="0"/>
    <m/>
    <m/>
    <m/>
  </r>
  <r>
    <s v="04/02/2015"/>
    <s v="AMAZON.COM AMZN.COM/BILL WA"/>
    <n v="33.58"/>
    <m/>
    <n v="33.58"/>
    <s v="Debit"/>
    <x v="1"/>
    <x v="1"/>
    <x v="4"/>
    <n v="2015"/>
    <x v="9"/>
    <x v="94"/>
    <x v="2"/>
    <s v="BOTH"/>
    <s v="Balance Sheet"/>
    <x v="4"/>
    <m/>
    <m/>
    <m/>
  </r>
  <r>
    <s v="04/03/2015"/>
    <s v="AMAZON.COM AMZN.COM/BILL WA"/>
    <n v="152.52000000000001"/>
    <m/>
    <n v="152.52000000000001"/>
    <s v="Debit"/>
    <x v="1"/>
    <x v="1"/>
    <x v="4"/>
    <n v="2015"/>
    <x v="49"/>
    <x v="95"/>
    <x v="17"/>
    <e v="#N/A"/>
    <e v="#N/A"/>
    <x v="0"/>
    <m/>
    <m/>
    <m/>
  </r>
  <r>
    <s v="04/03/2015"/>
    <s v="AMAZON WEB SERVICES AWS.AMAZON.CO WA"/>
    <n v="62.39"/>
    <m/>
    <n v="62.39"/>
    <s v="Debit"/>
    <x v="1"/>
    <x v="1"/>
    <x v="4"/>
    <n v="2015"/>
    <x v="13"/>
    <x v="93"/>
    <x v="2"/>
    <s v="BOTH"/>
    <s v="Income Statement"/>
    <x v="3"/>
    <m/>
    <m/>
    <m/>
  </r>
  <r>
    <s v="04/03/2015"/>
    <s v="AMAZON MEDIA GROUP 866-216-1072 WA"/>
    <n v="22.24"/>
    <m/>
    <n v="22.24"/>
    <s v="Debit"/>
    <x v="1"/>
    <x v="1"/>
    <x v="4"/>
    <n v="2015"/>
    <x v="9"/>
    <x v="94"/>
    <x v="2"/>
    <s v="BOTH"/>
    <s v="Balance Sheet"/>
    <x v="4"/>
    <m/>
    <m/>
    <m/>
  </r>
  <r>
    <s v="04/05/2015"/>
    <s v="AMAZON MEDIA GROUP 866-216-1072 WA"/>
    <n v="52.27"/>
    <m/>
    <n v="52.27"/>
    <s v="Debit"/>
    <x v="1"/>
    <x v="1"/>
    <x v="4"/>
    <n v="2015"/>
    <x v="9"/>
    <x v="94"/>
    <x v="2"/>
    <s v="BOTH"/>
    <s v="Balance Sheet"/>
    <x v="4"/>
    <m/>
    <m/>
    <m/>
  </r>
  <r>
    <s v="04/07/2015"/>
    <s v="AMAZON.COM AMZN.COM/BILL WA"/>
    <n v="56.6"/>
    <m/>
    <n v="56.6"/>
    <s v="Debit"/>
    <x v="1"/>
    <x v="1"/>
    <x v="4"/>
    <n v="2015"/>
    <x v="49"/>
    <x v="95"/>
    <x v="17"/>
    <e v="#N/A"/>
    <e v="#N/A"/>
    <x v="0"/>
    <m/>
    <m/>
    <m/>
  </r>
  <r>
    <s v="04/10/2015"/>
    <s v="AMAZON.COM AMZN.COM/BILL WA"/>
    <n v="13.23"/>
    <m/>
    <n v="13.23"/>
    <s v="Debit"/>
    <x v="1"/>
    <x v="1"/>
    <x v="4"/>
    <n v="2015"/>
    <x v="49"/>
    <x v="95"/>
    <x v="17"/>
    <e v="#N/A"/>
    <e v="#N/A"/>
    <x v="0"/>
    <m/>
    <m/>
    <m/>
  </r>
  <r>
    <s v="04/10/2015"/>
    <s v="AMAZON.COM AMZN.COM/BILL WA"/>
    <n v="30.84"/>
    <m/>
    <n v="30.84"/>
    <s v="Debit"/>
    <x v="1"/>
    <x v="1"/>
    <x v="4"/>
    <n v="2015"/>
    <x v="49"/>
    <x v="95"/>
    <x v="17"/>
    <e v="#N/A"/>
    <e v="#N/A"/>
    <x v="0"/>
    <m/>
    <m/>
    <m/>
  </r>
  <r>
    <s v="04/11/2015"/>
    <s v="AMAZON MKTPLACE PMTSAMZN.COM/BILL WA"/>
    <n v="64.760000000000005"/>
    <m/>
    <n v="64.760000000000005"/>
    <s v="Debit"/>
    <x v="1"/>
    <x v="1"/>
    <x v="4"/>
    <n v="2015"/>
    <x v="49"/>
    <x v="95"/>
    <x v="17"/>
    <e v="#N/A"/>
    <e v="#N/A"/>
    <x v="0"/>
    <m/>
    <m/>
    <m/>
  </r>
  <r>
    <s v="04/11/2015"/>
    <s v="AMAZON MKTPLACE PMTSAMZN.COM/BILL WA"/>
    <n v="21.42"/>
    <m/>
    <n v="21.42"/>
    <s v="Debit"/>
    <x v="1"/>
    <x v="1"/>
    <x v="4"/>
    <n v="2015"/>
    <x v="9"/>
    <x v="94"/>
    <x v="2"/>
    <s v="BOTH"/>
    <s v="Balance Sheet"/>
    <x v="4"/>
    <m/>
    <m/>
    <m/>
  </r>
  <r>
    <s v="04/11/2015"/>
    <s v="AMAZON MKTPLACE PMTSAMZN.COM/BILL WA"/>
    <n v="58.47"/>
    <m/>
    <n v="58.47"/>
    <s v="Debit"/>
    <x v="1"/>
    <x v="1"/>
    <x v="4"/>
    <n v="2015"/>
    <x v="9"/>
    <x v="94"/>
    <x v="2"/>
    <s v="BOTH"/>
    <s v="Balance Sheet"/>
    <x v="4"/>
    <m/>
    <m/>
    <m/>
  </r>
  <r>
    <s v="04/11/2015"/>
    <s v="AMAZON MKTPLACE PMTSAMZN.COM/BILL WA"/>
    <n v="132.58000000000001"/>
    <m/>
    <n v="132.58000000000001"/>
    <s v="Debit"/>
    <x v="1"/>
    <x v="1"/>
    <x v="4"/>
    <n v="2015"/>
    <x v="9"/>
    <x v="94"/>
    <x v="2"/>
    <s v="BOTH"/>
    <s v="Balance Sheet"/>
    <x v="4"/>
    <m/>
    <m/>
    <m/>
  </r>
  <r>
    <s v="04/12/2015"/>
    <s v="AMAZON.COM AMZN.COM/BILL WA"/>
    <n v="23.14"/>
    <m/>
    <n v="23.14"/>
    <s v="Debit"/>
    <x v="1"/>
    <x v="1"/>
    <x v="4"/>
    <n v="2015"/>
    <x v="49"/>
    <x v="95"/>
    <x v="17"/>
    <e v="#N/A"/>
    <e v="#N/A"/>
    <x v="0"/>
    <m/>
    <m/>
    <m/>
  </r>
  <r>
    <s v="04/13/2015"/>
    <s v="AMAZON MKTPLACE PMTSAMZN.COM/BILL WA"/>
    <n v="55.58"/>
    <m/>
    <n v="55.58"/>
    <s v="Debit"/>
    <x v="1"/>
    <x v="1"/>
    <x v="4"/>
    <n v="2015"/>
    <x v="49"/>
    <x v="95"/>
    <x v="17"/>
    <e v="#N/A"/>
    <e v="#N/A"/>
    <x v="0"/>
    <m/>
    <m/>
    <m/>
  </r>
  <r>
    <s v="04/17/2015"/>
    <s v="AMAZON MEDIA GROUP 866-216-1072 WA"/>
    <n v="150.19"/>
    <m/>
    <n v="150.19"/>
    <s v="Debit"/>
    <x v="1"/>
    <x v="1"/>
    <x v="4"/>
    <n v="2015"/>
    <x v="9"/>
    <x v="94"/>
    <x v="2"/>
    <s v="BOTH"/>
    <s v="Balance Sheet"/>
    <x v="4"/>
    <m/>
    <m/>
    <m/>
  </r>
  <r>
    <s v="04/20/2015"/>
    <s v="AMAZON.COM AMZN.COM/BILL WA"/>
    <n v="13.6"/>
    <m/>
    <n v="13.6"/>
    <s v="Debit"/>
    <x v="1"/>
    <x v="1"/>
    <x v="4"/>
    <n v="2015"/>
    <x v="49"/>
    <x v="95"/>
    <x v="17"/>
    <e v="#N/A"/>
    <e v="#N/A"/>
    <x v="0"/>
    <m/>
    <m/>
    <m/>
  </r>
  <r>
    <s v="04/29/2015"/>
    <s v="AMAZON.COM AMZN.COM/BILL WA"/>
    <n v="35.25"/>
    <m/>
    <n v="35.25"/>
    <s v="Debit"/>
    <x v="1"/>
    <x v="1"/>
    <x v="4"/>
    <n v="2015"/>
    <x v="49"/>
    <x v="95"/>
    <x v="17"/>
    <e v="#N/A"/>
    <e v="#N/A"/>
    <x v="0"/>
    <m/>
    <m/>
    <m/>
  </r>
  <r>
    <s v="04/30/2015"/>
    <s v="AMAZON VIDEO ON DEMA866-216-1072 WA"/>
    <n v="1.99"/>
    <m/>
    <n v="1.99"/>
    <s v="Debit"/>
    <x v="1"/>
    <x v="1"/>
    <x v="4"/>
    <n v="2015"/>
    <x v="9"/>
    <x v="94"/>
    <x v="2"/>
    <s v="BOTH"/>
    <s v="Balance Sheet"/>
    <x v="4"/>
    <m/>
    <m/>
    <m/>
  </r>
  <r>
    <s v="04/30/2015"/>
    <s v="AMAZON VIDEO ON DEMA866-216-1072 WA"/>
    <n v="1.99"/>
    <m/>
    <n v="1.99"/>
    <s v="Debit"/>
    <x v="1"/>
    <x v="1"/>
    <x v="4"/>
    <n v="2015"/>
    <x v="9"/>
    <x v="94"/>
    <x v="2"/>
    <s v="BOTH"/>
    <s v="Balance Sheet"/>
    <x v="4"/>
    <m/>
    <m/>
    <m/>
  </r>
  <r>
    <s v="05/03/2015"/>
    <s v="AMAZON WEB SERVICES AWS.AMAZON.CO WA"/>
    <n v="59.77"/>
    <m/>
    <n v="59.77"/>
    <s v="Debit"/>
    <x v="1"/>
    <x v="1"/>
    <x v="5"/>
    <n v="2015"/>
    <x v="13"/>
    <x v="93"/>
    <x v="2"/>
    <s v="BOTH"/>
    <s v="Income Statement"/>
    <x v="3"/>
    <m/>
    <m/>
    <m/>
  </r>
  <r>
    <s v="05/04/2015"/>
    <s v="AMAZON MEDIA GROUP 866-216-1072 WA"/>
    <n v="42.68"/>
    <m/>
    <n v="42.68"/>
    <s v="Debit"/>
    <x v="1"/>
    <x v="1"/>
    <x v="5"/>
    <n v="2015"/>
    <x v="9"/>
    <x v="94"/>
    <x v="2"/>
    <s v="BOTH"/>
    <s v="Balance Sheet"/>
    <x v="4"/>
    <m/>
    <m/>
    <m/>
  </r>
  <r>
    <s v="05/23/2015"/>
    <s v="AMAZON.COM AMZN.COM/BILL WA"/>
    <n v="-0.73"/>
    <m/>
    <n v="-0.73"/>
    <s v="Credit"/>
    <x v="1"/>
    <x v="1"/>
    <x v="5"/>
    <n v="2015"/>
    <x v="9"/>
    <x v="94"/>
    <x v="2"/>
    <s v="BOTH"/>
    <s v="Balance Sheet"/>
    <x v="4"/>
    <m/>
    <m/>
    <m/>
  </r>
  <r>
    <s v="05/25/2015"/>
    <s v="AMAZON VIDEO ON DEMA866-216-1072 WA"/>
    <n v="3.24"/>
    <m/>
    <n v="3.24"/>
    <s v="Debit"/>
    <x v="1"/>
    <x v="1"/>
    <x v="5"/>
    <n v="2015"/>
    <x v="10"/>
    <x v="94"/>
    <x v="15"/>
    <s v="BOTH"/>
    <s v="Income Statement"/>
    <x v="3"/>
    <m/>
    <m/>
    <m/>
  </r>
  <r>
    <s v="06/04/2015"/>
    <s v="AMAZON WEB SERVICES AWS.AMAZON.CO WA"/>
    <n v="60.94"/>
    <m/>
    <n v="60.94"/>
    <s v="Debit"/>
    <x v="1"/>
    <x v="1"/>
    <x v="6"/>
    <n v="2015"/>
    <x v="13"/>
    <x v="93"/>
    <x v="2"/>
    <s v="BOTH"/>
    <s v="Income Statement"/>
    <x v="3"/>
    <m/>
    <m/>
    <m/>
  </r>
  <r>
    <s v="06/04/2015"/>
    <s v="AMAZON MARKETING SER866-216-1072 WA"/>
    <n v="98.65"/>
    <m/>
    <n v="98.65"/>
    <s v="Debit"/>
    <x v="1"/>
    <x v="1"/>
    <x v="6"/>
    <n v="2015"/>
    <x v="50"/>
    <x v="94"/>
    <x v="2"/>
    <s v="BOTH"/>
    <s v="Income Statement"/>
    <x v="3"/>
    <m/>
    <m/>
    <m/>
  </r>
  <r>
    <s v="06/06/2015"/>
    <s v="AMAZON.COM AMZN.COM/BILL WA"/>
    <n v="13.33"/>
    <m/>
    <n v="13.33"/>
    <s v="Debit"/>
    <x v="1"/>
    <x v="1"/>
    <x v="6"/>
    <n v="2015"/>
    <x v="9"/>
    <x v="94"/>
    <x v="2"/>
    <s v="BOTH"/>
    <s v="Balance Sheet"/>
    <x v="4"/>
    <m/>
    <m/>
    <m/>
  </r>
  <r>
    <s v="06/08/2015"/>
    <s v="AMAZON.COM AMZN.COM/BILL WA"/>
    <n v="103.08"/>
    <m/>
    <n v="103.08"/>
    <s v="Debit"/>
    <x v="1"/>
    <x v="1"/>
    <x v="6"/>
    <n v="2015"/>
    <x v="9"/>
    <x v="94"/>
    <x v="2"/>
    <s v="BOTH"/>
    <s v="Balance Sheet"/>
    <x v="4"/>
    <m/>
    <m/>
    <m/>
  </r>
  <r>
    <s v="06/08/2015"/>
    <s v="AMAZON.COM AMZN.COM/BILL WA"/>
    <n v="45.85"/>
    <m/>
    <n v="45.85"/>
    <s v="Debit"/>
    <x v="1"/>
    <x v="1"/>
    <x v="6"/>
    <n v="2015"/>
    <x v="9"/>
    <x v="94"/>
    <x v="2"/>
    <s v="BOTH"/>
    <s v="Balance Sheet"/>
    <x v="4"/>
    <m/>
    <m/>
    <m/>
  </r>
  <r>
    <s v="06/26/2015"/>
    <s v="AMAZONPRIME MEMBERSHAMZN.COM/PRME NV"/>
    <n v="107.17"/>
    <m/>
    <n v="107.17"/>
    <s v="Debit"/>
    <x v="1"/>
    <x v="1"/>
    <x v="6"/>
    <n v="2015"/>
    <x v="38"/>
    <x v="94"/>
    <x v="2"/>
    <s v="BOTH"/>
    <s v="Income Statement"/>
    <x v="3"/>
    <m/>
    <m/>
    <m/>
  </r>
  <r>
    <s v="07/09/2015"/>
    <s v="AMAZON SVCS EU-UK AMAZON.CO.UK LU"/>
    <n v="58.42"/>
    <m/>
    <n v="58.42"/>
    <s v="Debit"/>
    <x v="1"/>
    <x v="1"/>
    <x v="7"/>
    <n v="2015"/>
    <x v="11"/>
    <x v="94"/>
    <x v="19"/>
    <s v="BOTH"/>
    <s v="Income Statement"/>
    <x v="3"/>
    <m/>
    <m/>
    <m/>
  </r>
  <r>
    <s v="07/14/2015"/>
    <s v="AMAZON.COM AMZN.COM/BILL WA"/>
    <n v="79.63"/>
    <m/>
    <n v="79.63"/>
    <s v="Debit"/>
    <x v="1"/>
    <x v="1"/>
    <x v="7"/>
    <n v="2015"/>
    <x v="49"/>
    <x v="95"/>
    <x v="17"/>
    <e v="#N/A"/>
    <e v="#N/A"/>
    <x v="0"/>
    <m/>
    <m/>
    <m/>
  </r>
  <r>
    <s v="07/17/2015"/>
    <s v="AMAZON.COM AMZN.COM/BILL WA"/>
    <n v="370.16"/>
    <m/>
    <n v="370.16"/>
    <s v="Debit"/>
    <x v="1"/>
    <x v="1"/>
    <x v="7"/>
    <n v="2015"/>
    <x v="49"/>
    <x v="95"/>
    <x v="17"/>
    <e v="#N/A"/>
    <e v="#N/A"/>
    <x v="0"/>
    <m/>
    <m/>
    <m/>
  </r>
  <r>
    <s v="07/17/2015"/>
    <s v="AMAZON WEB SERVICES AWS.AMAZON.CO WA"/>
    <n v="59.25"/>
    <m/>
    <n v="59.25"/>
    <s v="Debit"/>
    <x v="1"/>
    <x v="1"/>
    <x v="7"/>
    <n v="2015"/>
    <x v="13"/>
    <x v="93"/>
    <x v="2"/>
    <s v="BOTH"/>
    <s v="Income Statement"/>
    <x v="3"/>
    <m/>
    <m/>
    <m/>
  </r>
  <r>
    <s v="07/17/2015"/>
    <s v="AMAZON MARKETING SER866-216-1072 WA"/>
    <n v="149.68"/>
    <m/>
    <n v="149.68"/>
    <s v="Debit"/>
    <x v="1"/>
    <x v="1"/>
    <x v="7"/>
    <n v="2015"/>
    <x v="50"/>
    <x v="94"/>
    <x v="2"/>
    <s v="BOTH"/>
    <s v="Income Statement"/>
    <x v="3"/>
    <m/>
    <m/>
    <m/>
  </r>
  <r>
    <s v="07/21/2015"/>
    <s v="AMAZON.COM AMZN.COM/BILL WA"/>
    <n v="10.8"/>
    <m/>
    <n v="10.8"/>
    <s v="Debit"/>
    <x v="1"/>
    <x v="1"/>
    <x v="7"/>
    <n v="2015"/>
    <x v="49"/>
    <x v="95"/>
    <x v="17"/>
    <e v="#N/A"/>
    <e v="#N/A"/>
    <x v="0"/>
    <m/>
    <m/>
    <m/>
  </r>
  <r>
    <s v="07/24/2015"/>
    <s v="AMAZON SVCS EU-UK AMAZON.CO.UK LU"/>
    <n v="116.35"/>
    <m/>
    <n v="116.35"/>
    <s v="Debit"/>
    <x v="1"/>
    <x v="1"/>
    <x v="7"/>
    <n v="2015"/>
    <x v="11"/>
    <x v="94"/>
    <x v="19"/>
    <s v="BOTH"/>
    <s v="Income Statement"/>
    <x v="3"/>
    <m/>
    <m/>
    <m/>
  </r>
  <r>
    <s v="08/03/2015"/>
    <s v="AMAZON MKTPLACE PMTSAMZN.COM/BILL WA"/>
    <n v="11.2"/>
    <m/>
    <n v="11.2"/>
    <s v="Debit"/>
    <x v="1"/>
    <x v="1"/>
    <x v="8"/>
    <n v="2015"/>
    <x v="49"/>
    <x v="95"/>
    <x v="17"/>
    <e v="#N/A"/>
    <e v="#N/A"/>
    <x v="0"/>
    <m/>
    <m/>
    <m/>
  </r>
  <r>
    <s v="08/03/2015"/>
    <s v="AMAZON WEB SERVICES AWS.AMAZON.CO WA"/>
    <n v="64.39"/>
    <m/>
    <n v="64.39"/>
    <s v="Debit"/>
    <x v="1"/>
    <x v="1"/>
    <x v="8"/>
    <n v="2015"/>
    <x v="13"/>
    <x v="93"/>
    <x v="2"/>
    <s v="BOTH"/>
    <s v="Income Statement"/>
    <x v="3"/>
    <m/>
    <m/>
    <m/>
  </r>
  <r>
    <s v="08/03/2015"/>
    <s v="AMAZON MARKETING SER866-216-1072 WA"/>
    <n v="30.36"/>
    <m/>
    <n v="30.36"/>
    <s v="Debit"/>
    <x v="1"/>
    <x v="1"/>
    <x v="8"/>
    <n v="2015"/>
    <x v="50"/>
    <x v="94"/>
    <x v="2"/>
    <s v="BOTH"/>
    <s v="Income Statement"/>
    <x v="3"/>
    <m/>
    <m/>
    <m/>
  </r>
  <r>
    <s v="08/04/2015"/>
    <s v="AMAZON MKTPLACE PMTSAMZN.COM/BILL WA"/>
    <n v="11.2"/>
    <m/>
    <n v="11.2"/>
    <s v="Debit"/>
    <x v="1"/>
    <x v="1"/>
    <x v="8"/>
    <n v="2015"/>
    <x v="49"/>
    <x v="95"/>
    <x v="17"/>
    <e v="#N/A"/>
    <e v="#N/A"/>
    <x v="0"/>
    <m/>
    <m/>
    <m/>
  </r>
  <r>
    <s v="08/04/2015"/>
    <s v="AMAZON MKTPLACE PMTSAMZN.COM/BILL WA"/>
    <n v="69.95"/>
    <m/>
    <n v="69.95"/>
    <s v="Debit"/>
    <x v="1"/>
    <x v="1"/>
    <x v="8"/>
    <n v="2015"/>
    <x v="49"/>
    <x v="95"/>
    <x v="17"/>
    <e v="#N/A"/>
    <e v="#N/A"/>
    <x v="0"/>
    <m/>
    <m/>
    <m/>
  </r>
  <r>
    <s v="08/07/2015"/>
    <s v="AMAZON.COM AMZN.COM/BILL WA"/>
    <n v="50"/>
    <m/>
    <n v="50"/>
    <s v="Debit"/>
    <x v="1"/>
    <x v="1"/>
    <x v="8"/>
    <n v="2015"/>
    <x v="49"/>
    <x v="95"/>
    <x v="17"/>
    <e v="#N/A"/>
    <e v="#N/A"/>
    <x v="0"/>
    <m/>
    <m/>
    <m/>
  </r>
  <r>
    <s v="08/11/2015"/>
    <s v="AMAZON.COM AMZN.COM/BILL WA"/>
    <n v="61.52"/>
    <m/>
    <n v="61.52"/>
    <s v="Debit"/>
    <x v="1"/>
    <x v="1"/>
    <x v="8"/>
    <n v="2015"/>
    <x v="9"/>
    <x v="94"/>
    <x v="2"/>
    <s v="BOTH"/>
    <s v="Balance Sheet"/>
    <x v="4"/>
    <m/>
    <m/>
    <m/>
  </r>
  <r>
    <s v="08/19/2015"/>
    <s v="AMAZON MKTPLACE PMTSAMZN.COM/BILL WA"/>
    <n v="15.9"/>
    <m/>
    <n v="15.9"/>
    <s v="Debit"/>
    <x v="1"/>
    <x v="1"/>
    <x v="8"/>
    <n v="2015"/>
    <x v="49"/>
    <x v="95"/>
    <x v="17"/>
    <e v="#N/A"/>
    <e v="#N/A"/>
    <x v="0"/>
    <m/>
    <m/>
    <m/>
  </r>
  <r>
    <s v="08/19/2015"/>
    <s v="AMAZON MKTPLACE PMTSAMZN.COM/BILL WA"/>
    <n v="57.79"/>
    <m/>
    <n v="57.79"/>
    <s v="Debit"/>
    <x v="1"/>
    <x v="1"/>
    <x v="8"/>
    <n v="2015"/>
    <x v="49"/>
    <x v="95"/>
    <x v="17"/>
    <e v="#N/A"/>
    <e v="#N/A"/>
    <x v="0"/>
    <m/>
    <m/>
    <m/>
  </r>
  <r>
    <s v="09/29/2015"/>
    <s v="AMAZON.COM AMZN.COM/BILL WA"/>
    <n v="27.8"/>
    <m/>
    <n v="27.8"/>
    <s v="Debit"/>
    <x v="1"/>
    <x v="1"/>
    <x v="9"/>
    <n v="2015"/>
    <x v="51"/>
    <x v="94"/>
    <x v="9"/>
    <s v="BOTH"/>
    <s v="Income Statement"/>
    <x v="3"/>
    <m/>
    <m/>
    <m/>
  </r>
  <r>
    <s v="09/29/2015"/>
    <s v="AMAZON.COM AMZN.COM/BILL WA"/>
    <n v="117.99"/>
    <m/>
    <n v="117.99"/>
    <s v="Debit"/>
    <x v="1"/>
    <x v="1"/>
    <x v="9"/>
    <n v="2015"/>
    <x v="51"/>
    <x v="94"/>
    <x v="9"/>
    <s v="BOTH"/>
    <s v="Income Statement"/>
    <x v="3"/>
    <m/>
    <m/>
    <m/>
  </r>
  <r>
    <s v="10/27/2015"/>
    <s v="AMAZON VIDEO ON DEMAAMZN.COM/BILL WA"/>
    <n v="3.24"/>
    <m/>
    <n v="3.24"/>
    <s v="Debit"/>
    <x v="1"/>
    <x v="1"/>
    <x v="10"/>
    <n v="2015"/>
    <x v="13"/>
    <x v="94"/>
    <x v="2"/>
    <s v="BOTH"/>
    <s v="Income Statement"/>
    <x v="3"/>
    <m/>
    <m/>
    <m/>
  </r>
  <r>
    <s v="11/10/2015"/>
    <s v="AMAZON MKTPLACE PMTSAMZN.COM/BILL WA"/>
    <n v="6.75"/>
    <m/>
    <n v="6.75"/>
    <s v="Debit"/>
    <x v="1"/>
    <x v="1"/>
    <x v="11"/>
    <n v="2015"/>
    <x v="51"/>
    <x v="94"/>
    <x v="9"/>
    <s v="BOTH"/>
    <s v="Income Statement"/>
    <x v="3"/>
    <m/>
    <m/>
    <m/>
  </r>
  <r>
    <s v="11/10/2015"/>
    <s v="AMAZON.COM AMZN.COM/BILL WA"/>
    <n v="1.8"/>
    <m/>
    <n v="1.8"/>
    <s v="Debit"/>
    <x v="1"/>
    <x v="1"/>
    <x v="11"/>
    <n v="2015"/>
    <x v="51"/>
    <x v="94"/>
    <x v="9"/>
    <s v="BOTH"/>
    <s v="Income Statement"/>
    <x v="3"/>
    <m/>
    <m/>
    <m/>
  </r>
  <r>
    <s v="11/11/2015"/>
    <s v="AMAZON MKTPLACE PMTSAMZN.COM/BILL WA"/>
    <n v="30.98"/>
    <m/>
    <n v="30.98"/>
    <s v="Debit"/>
    <x v="1"/>
    <x v="1"/>
    <x v="11"/>
    <n v="2015"/>
    <x v="51"/>
    <x v="94"/>
    <x v="9"/>
    <s v="BOTH"/>
    <s v="Income Statement"/>
    <x v="3"/>
    <m/>
    <m/>
    <m/>
  </r>
  <r>
    <s v="11/11/2015"/>
    <s v="AMAZON MKTPLACE PMTSAMZN.COM/BILL WA"/>
    <n v="77.94"/>
    <m/>
    <n v="77.94"/>
    <s v="Debit"/>
    <x v="1"/>
    <x v="1"/>
    <x v="11"/>
    <n v="2015"/>
    <x v="51"/>
    <x v="94"/>
    <x v="9"/>
    <s v="BOTH"/>
    <s v="Income Statement"/>
    <x v="3"/>
    <m/>
    <m/>
    <m/>
  </r>
  <r>
    <s v="11/11/2015"/>
    <s v="AMAZON.COM AMZN.COM/BILL WA"/>
    <n v="90.91"/>
    <m/>
    <n v="90.91"/>
    <s v="Debit"/>
    <x v="1"/>
    <x v="1"/>
    <x v="11"/>
    <n v="2015"/>
    <x v="51"/>
    <x v="94"/>
    <x v="9"/>
    <s v="BOTH"/>
    <s v="Income Statement"/>
    <x v="3"/>
    <m/>
    <m/>
    <m/>
  </r>
  <r>
    <s v="11/12/2015"/>
    <s v="AMAZON.COM AMZN.COM/BILL WA"/>
    <n v="25.96"/>
    <m/>
    <n v="25.96"/>
    <s v="Debit"/>
    <x v="1"/>
    <x v="1"/>
    <x v="11"/>
    <n v="2015"/>
    <x v="51"/>
    <x v="94"/>
    <x v="9"/>
    <s v="BOTH"/>
    <s v="Income Statement"/>
    <x v="3"/>
    <m/>
    <m/>
    <m/>
  </r>
  <r>
    <s v="11/13/2015"/>
    <s v="AMAZON.COM AMZN.COM/BILL WA"/>
    <n v="23.56"/>
    <m/>
    <n v="23.56"/>
    <s v="Debit"/>
    <x v="1"/>
    <x v="1"/>
    <x v="11"/>
    <n v="2015"/>
    <x v="51"/>
    <x v="94"/>
    <x v="9"/>
    <s v="BOTH"/>
    <s v="Income Statement"/>
    <x v="3"/>
    <m/>
    <m/>
    <m/>
  </r>
  <r>
    <s v="11/16/2015"/>
    <s v="AMAZON.COM AMZN.COM/BILL WA"/>
    <n v="22.64"/>
    <m/>
    <n v="22.64"/>
    <s v="Debit"/>
    <x v="1"/>
    <x v="1"/>
    <x v="11"/>
    <n v="2015"/>
    <x v="51"/>
    <x v="94"/>
    <x v="9"/>
    <s v="BOTH"/>
    <s v="Income Statement"/>
    <x v="3"/>
    <m/>
    <m/>
    <m/>
  </r>
  <r>
    <s v="11/18/2015"/>
    <s v="AMAZON.COM AMZN.COM/BILL WA"/>
    <n v="15.31"/>
    <m/>
    <n v="15.31"/>
    <s v="Debit"/>
    <x v="1"/>
    <x v="1"/>
    <x v="11"/>
    <n v="2015"/>
    <x v="51"/>
    <x v="94"/>
    <x v="9"/>
    <s v="BOTH"/>
    <s v="Income Statement"/>
    <x v="3"/>
    <m/>
    <m/>
    <m/>
  </r>
  <r>
    <s v="11/20/2015"/>
    <s v="AMAZON MKTPLACE PMTSAMZN.COM/BILL WA"/>
    <n v="21.93"/>
    <m/>
    <n v="21.93"/>
    <s v="Debit"/>
    <x v="1"/>
    <x v="1"/>
    <x v="11"/>
    <n v="2015"/>
    <x v="51"/>
    <x v="94"/>
    <x v="9"/>
    <s v="BOTH"/>
    <s v="Income Statement"/>
    <x v="3"/>
    <m/>
    <m/>
    <m/>
  </r>
  <r>
    <s v="11/21/2015"/>
    <s v="AMAZON.COM AMZN.COM/BILL WA"/>
    <n v="20.91"/>
    <m/>
    <n v="20.91"/>
    <s v="Debit"/>
    <x v="1"/>
    <x v="1"/>
    <x v="11"/>
    <n v="2015"/>
    <x v="51"/>
    <x v="94"/>
    <x v="9"/>
    <s v="BOTH"/>
    <s v="Income Statement"/>
    <x v="3"/>
    <m/>
    <m/>
    <m/>
  </r>
  <r>
    <s v="11/24/2015"/>
    <s v="AMAZON MKTPLACE PMTSAMZN.COM/BILL WA"/>
    <n v="13.95"/>
    <m/>
    <n v="13.95"/>
    <s v="Debit"/>
    <x v="1"/>
    <x v="1"/>
    <x v="11"/>
    <n v="2015"/>
    <x v="51"/>
    <x v="94"/>
    <x v="9"/>
    <s v="BOTH"/>
    <s v="Income Statement"/>
    <x v="3"/>
    <m/>
    <m/>
    <m/>
  </r>
  <r>
    <s v="11/24/2015"/>
    <s v="AMAZONPRIME MEMBERSHAMZN.COM/PRME NV"/>
    <n v="107.17"/>
    <m/>
    <n v="107.17"/>
    <s v="Debit"/>
    <x v="1"/>
    <x v="1"/>
    <x v="11"/>
    <n v="2015"/>
    <x v="38"/>
    <x v="94"/>
    <x v="2"/>
    <s v="BOTH"/>
    <s v="Income Statement"/>
    <x v="3"/>
    <m/>
    <m/>
    <m/>
  </r>
  <r>
    <s v="11/26/2015"/>
    <s v="AMAZON.COM AMZN.COM/BILL WA"/>
    <n v="29.23"/>
    <m/>
    <n v="29.23"/>
    <s v="Debit"/>
    <x v="1"/>
    <x v="1"/>
    <x v="11"/>
    <n v="2015"/>
    <x v="51"/>
    <x v="94"/>
    <x v="9"/>
    <s v="BOTH"/>
    <s v="Income Statement"/>
    <x v="3"/>
    <m/>
    <m/>
    <m/>
  </r>
  <r>
    <s v="12/04/2015"/>
    <s v="AMAZON MKTPLACE PMTSAMZN.COM/BILL WA"/>
    <n v="19.95"/>
    <m/>
    <n v="19.95"/>
    <s v="Debit"/>
    <x v="1"/>
    <x v="1"/>
    <x v="12"/>
    <n v="2015"/>
    <x v="51"/>
    <x v="94"/>
    <x v="9"/>
    <s v="BOTH"/>
    <s v="Income Statement"/>
    <x v="3"/>
    <m/>
    <m/>
    <m/>
  </r>
  <r>
    <s v="12/04/2015"/>
    <s v="AMAZON.COM AMZN.COM/BILL WA"/>
    <n v="16.61"/>
    <m/>
    <n v="16.61"/>
    <s v="Debit"/>
    <x v="1"/>
    <x v="1"/>
    <x v="12"/>
    <n v="2015"/>
    <x v="51"/>
    <x v="94"/>
    <x v="9"/>
    <s v="BOTH"/>
    <s v="Income Statement"/>
    <x v="3"/>
    <m/>
    <m/>
    <m/>
  </r>
  <r>
    <s v="12/04/2015"/>
    <s v="AMAZON.COM AMZN.COM/BILL WA"/>
    <n v="33.880000000000003"/>
    <m/>
    <n v="33.880000000000003"/>
    <s v="Debit"/>
    <x v="1"/>
    <x v="1"/>
    <x v="12"/>
    <n v="2015"/>
    <x v="51"/>
    <x v="94"/>
    <x v="9"/>
    <s v="BOTH"/>
    <s v="Income Statement"/>
    <x v="3"/>
    <m/>
    <m/>
    <m/>
  </r>
  <r>
    <s v="12/08/2015"/>
    <s v="AMAZON MKTPLACE PMTSAMZN.COM/BILL WA"/>
    <n v="11.79"/>
    <m/>
    <n v="11.79"/>
    <s v="Debit"/>
    <x v="1"/>
    <x v="1"/>
    <x v="12"/>
    <n v="2015"/>
    <x v="51"/>
    <x v="94"/>
    <x v="9"/>
    <s v="BOTH"/>
    <s v="Income Statement"/>
    <x v="3"/>
    <m/>
    <m/>
    <m/>
  </r>
  <r>
    <s v="12/08/2015"/>
    <s v="AMAZON.COM AMZN.COM/BILL WA"/>
    <n v="15.35"/>
    <m/>
    <n v="15.35"/>
    <s v="Debit"/>
    <x v="1"/>
    <x v="1"/>
    <x v="12"/>
    <n v="2015"/>
    <x v="51"/>
    <x v="94"/>
    <x v="9"/>
    <s v="BOTH"/>
    <s v="Income Statement"/>
    <x v="3"/>
    <m/>
    <m/>
    <m/>
  </r>
  <r>
    <s v="12/09/2015"/>
    <s v="AMAZON.COM AMZN.COM/BILL WA"/>
    <n v="18.59"/>
    <m/>
    <n v="18.59"/>
    <s v="Debit"/>
    <x v="1"/>
    <x v="1"/>
    <x v="12"/>
    <n v="2015"/>
    <x v="51"/>
    <x v="94"/>
    <x v="9"/>
    <s v="BOTH"/>
    <s v="Income Statement"/>
    <x v="3"/>
    <m/>
    <m/>
    <m/>
  </r>
  <r>
    <s v="12/09/2015"/>
    <s v="AMAZON.COM AMZN.COM/BILL WA"/>
    <n v="25.03"/>
    <m/>
    <n v="25.03"/>
    <s v="Debit"/>
    <x v="1"/>
    <x v="1"/>
    <x v="12"/>
    <n v="2015"/>
    <x v="51"/>
    <x v="94"/>
    <x v="9"/>
    <s v="BOTH"/>
    <s v="Income Statement"/>
    <x v="3"/>
    <m/>
    <m/>
    <m/>
  </r>
  <r>
    <s v="12/12/2015"/>
    <s v="AMAZON.COM AMZN.COM/BILL WA"/>
    <n v="80.680000000000007"/>
    <m/>
    <n v="80.680000000000007"/>
    <s v="Debit"/>
    <x v="1"/>
    <x v="1"/>
    <x v="12"/>
    <n v="2015"/>
    <x v="51"/>
    <x v="94"/>
    <x v="9"/>
    <s v="BOTH"/>
    <s v="Income Statement"/>
    <x v="3"/>
    <m/>
    <m/>
    <m/>
  </r>
  <r>
    <s v="12/13/2015"/>
    <s v="AMAZON.COM AMZN.COM/BILL WA"/>
    <n v="5.3"/>
    <m/>
    <n v="5.3"/>
    <s v="Debit"/>
    <x v="1"/>
    <x v="1"/>
    <x v="12"/>
    <n v="2015"/>
    <x v="51"/>
    <x v="94"/>
    <x v="9"/>
    <s v="BOTH"/>
    <s v="Income Statement"/>
    <x v="3"/>
    <m/>
    <m/>
    <m/>
  </r>
  <r>
    <s v="12/13/2015"/>
    <s v="AMAZON.COM AMZN.COM/BILL WA"/>
    <n v="20.99"/>
    <m/>
    <n v="20.99"/>
    <s v="Debit"/>
    <x v="1"/>
    <x v="1"/>
    <x v="12"/>
    <n v="2015"/>
    <x v="51"/>
    <x v="94"/>
    <x v="9"/>
    <s v="BOTH"/>
    <s v="Income Statement"/>
    <x v="3"/>
    <m/>
    <m/>
    <m/>
  </r>
  <r>
    <s v="12/13/2015"/>
    <s v="AMAZON.COM AMZN.COM/BILL WA"/>
    <n v="43.06"/>
    <m/>
    <n v="43.06"/>
    <s v="Debit"/>
    <x v="1"/>
    <x v="1"/>
    <x v="12"/>
    <n v="2015"/>
    <x v="51"/>
    <x v="94"/>
    <x v="9"/>
    <s v="BOTH"/>
    <s v="Income Statement"/>
    <x v="3"/>
    <m/>
    <m/>
    <m/>
  </r>
  <r>
    <s v="12/14/2015"/>
    <s v="AMAZON MKTPLACE PMTSAMZN.COM/BILL WA"/>
    <n v="31.23"/>
    <m/>
    <n v="31.23"/>
    <s v="Debit"/>
    <x v="1"/>
    <x v="1"/>
    <x v="12"/>
    <n v="2015"/>
    <x v="51"/>
    <x v="94"/>
    <x v="9"/>
    <s v="BOTH"/>
    <s v="Income Statement"/>
    <x v="3"/>
    <m/>
    <m/>
    <m/>
  </r>
  <r>
    <s v="12/15/2015"/>
    <s v="AMAZON MKTPLACE PMTSAMZN.COM/BILL WA"/>
    <n v="29.99"/>
    <m/>
    <n v="29.99"/>
    <s v="Debit"/>
    <x v="1"/>
    <x v="1"/>
    <x v="12"/>
    <n v="2015"/>
    <x v="51"/>
    <x v="94"/>
    <x v="9"/>
    <s v="BOTH"/>
    <s v="Income Statement"/>
    <x v="3"/>
    <m/>
    <m/>
    <m/>
  </r>
  <r>
    <s v="12/15/2015"/>
    <s v="AMAZON MKTPLACE PMTSAMZN.COM/BILL WA"/>
    <n v="44.97"/>
    <m/>
    <n v="44.97"/>
    <s v="Debit"/>
    <x v="1"/>
    <x v="1"/>
    <x v="12"/>
    <n v="2015"/>
    <x v="51"/>
    <x v="94"/>
    <x v="9"/>
    <s v="BOTH"/>
    <s v="Income Statement"/>
    <x v="3"/>
    <m/>
    <m/>
    <m/>
  </r>
  <r>
    <s v="12/15/2015"/>
    <s v="AMAZON.COM AMZN.COM/BILL WA"/>
    <n v="18.82"/>
    <m/>
    <n v="18.82"/>
    <s v="Debit"/>
    <x v="1"/>
    <x v="1"/>
    <x v="12"/>
    <n v="2015"/>
    <x v="51"/>
    <x v="94"/>
    <x v="9"/>
    <s v="BOTH"/>
    <s v="Income Statement"/>
    <x v="3"/>
    <m/>
    <m/>
    <m/>
  </r>
  <r>
    <s v="12/16/2015"/>
    <s v="AMAZON MKTPLACE PMTSAMZN.COM/BILL WA"/>
    <n v="14.99"/>
    <m/>
    <n v="14.99"/>
    <s v="Debit"/>
    <x v="1"/>
    <x v="1"/>
    <x v="12"/>
    <n v="2015"/>
    <x v="51"/>
    <x v="94"/>
    <x v="9"/>
    <s v="BOTH"/>
    <s v="Income Statement"/>
    <x v="3"/>
    <m/>
    <m/>
    <m/>
  </r>
  <r>
    <s v="12/16/2015"/>
    <s v="AMAZON.COM AMZN.COM/BILL WA"/>
    <n v="58.33"/>
    <m/>
    <n v="58.33"/>
    <s v="Debit"/>
    <x v="1"/>
    <x v="1"/>
    <x v="12"/>
    <n v="2015"/>
    <x v="51"/>
    <x v="94"/>
    <x v="9"/>
    <s v="BOTH"/>
    <s v="Income Statement"/>
    <x v="3"/>
    <m/>
    <m/>
    <m/>
  </r>
  <r>
    <s v="12/17/2015"/>
    <s v="AMAZON.COM AMZN.COM/BILL WA"/>
    <n v="49.46"/>
    <m/>
    <n v="49.46"/>
    <s v="Debit"/>
    <x v="1"/>
    <x v="1"/>
    <x v="12"/>
    <n v="2015"/>
    <x v="51"/>
    <x v="94"/>
    <x v="9"/>
    <s v="BOTH"/>
    <s v="Income Statement"/>
    <x v="3"/>
    <m/>
    <m/>
    <m/>
  </r>
  <r>
    <s v="12/19/2015"/>
    <s v="AMAZON.COM AMZN.COM/BILL WA"/>
    <n v="18.47"/>
    <m/>
    <n v="18.47"/>
    <s v="Debit"/>
    <x v="1"/>
    <x v="1"/>
    <x v="12"/>
    <n v="2015"/>
    <x v="51"/>
    <x v="94"/>
    <x v="9"/>
    <s v="BOTH"/>
    <s v="Income Statement"/>
    <x v="3"/>
    <m/>
    <m/>
    <m/>
  </r>
  <r>
    <s v="12/19/2015"/>
    <s v="AMAZON.COM AMZN.COM/BILL WA"/>
    <n v="22.35"/>
    <m/>
    <n v="22.35"/>
    <s v="Debit"/>
    <x v="1"/>
    <x v="1"/>
    <x v="12"/>
    <n v="2015"/>
    <x v="51"/>
    <x v="94"/>
    <x v="9"/>
    <s v="BOTH"/>
    <s v="Income Statement"/>
    <x v="3"/>
    <m/>
    <m/>
    <m/>
  </r>
  <r>
    <s v="12/19/2015"/>
    <s v="AMAZON.COM AMZN.COM/BILL WA"/>
    <n v="23.36"/>
    <m/>
    <n v="23.36"/>
    <s v="Debit"/>
    <x v="1"/>
    <x v="1"/>
    <x v="12"/>
    <n v="2015"/>
    <x v="51"/>
    <x v="94"/>
    <x v="9"/>
    <s v="BOTH"/>
    <s v="Income Statement"/>
    <x v="3"/>
    <m/>
    <m/>
    <m/>
  </r>
  <r>
    <s v="12/19/2015"/>
    <s v="AMAZON.COM AMZN.COM/BILL WA"/>
    <n v="36.06"/>
    <m/>
    <n v="36.06"/>
    <s v="Debit"/>
    <x v="1"/>
    <x v="1"/>
    <x v="12"/>
    <n v="2015"/>
    <x v="51"/>
    <x v="94"/>
    <x v="9"/>
    <s v="BOTH"/>
    <s v="Income Statement"/>
    <x v="3"/>
    <m/>
    <m/>
    <m/>
  </r>
  <r>
    <s v="12/22/2015"/>
    <s v="AMAZON MKTPLACE PMTSAMZN.COM/BILL WA"/>
    <n v="39"/>
    <m/>
    <n v="39"/>
    <s v="Debit"/>
    <x v="1"/>
    <x v="1"/>
    <x v="12"/>
    <n v="2015"/>
    <x v="51"/>
    <x v="94"/>
    <x v="9"/>
    <s v="BOTH"/>
    <s v="Income Statement"/>
    <x v="3"/>
    <m/>
    <m/>
    <m/>
  </r>
  <r>
    <s v="12/22/2015"/>
    <s v="AMAZON MKTPLACE PMTSAMZN.COM/BILL WA"/>
    <n v="568.91"/>
    <m/>
    <n v="568.91"/>
    <s v="Debit"/>
    <x v="1"/>
    <x v="1"/>
    <x v="12"/>
    <n v="2015"/>
    <x v="52"/>
    <x v="94"/>
    <x v="13"/>
    <s v="BOTH"/>
    <s v="Income Statement"/>
    <x v="3"/>
    <m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9306 (INC)"/>
    <m/>
    <m/>
    <m/>
    <m/>
    <m/>
    <x v="0"/>
    <x v="0"/>
    <x v="0"/>
    <m/>
    <x v="0"/>
    <x v="0"/>
    <x v="0"/>
    <m/>
    <m/>
    <x v="0"/>
    <m/>
    <m/>
    <s v="9306 (INC)"/>
  </r>
  <r>
    <d v="2015-01-02T00:00:00"/>
    <s v="Wire Transfer Fee"/>
    <n v="-16"/>
    <n v="1316.39"/>
    <n v="16"/>
    <s v="Expense"/>
    <x v="3"/>
    <x v="2"/>
    <x v="1"/>
    <n v="2015"/>
    <x v="48"/>
    <x v="96"/>
    <x v="2"/>
    <s v="BOTH"/>
    <s v="Income Statement"/>
    <x v="10"/>
    <s v="11500 · BofA 9306 (INC)"/>
    <m/>
    <s v="42006Wire Transfer Fee"/>
  </r>
  <r>
    <d v="2015-01-02T00:00:00"/>
    <s v="Monthly Fee for Business Fundamentals"/>
    <n v="-16"/>
    <n v="1300.3900000000001"/>
    <n v="16"/>
    <s v="Expense"/>
    <x v="3"/>
    <x v="2"/>
    <x v="1"/>
    <n v="2015"/>
    <x v="48"/>
    <x v="96"/>
    <x v="2"/>
    <s v="BOTH"/>
    <s v="Income Statement"/>
    <x v="10"/>
    <s v="11500 · BofA 9306 (INC)"/>
    <m/>
    <s v="42006Monthly Fee for Business Fundamentals"/>
  </r>
  <r>
    <d v="2015-01-06T00:00:00"/>
    <s v="Online Banking transfer to CHK 9607 Confirmation# 0456642694"/>
    <n v="-850"/>
    <n v="450.39"/>
    <n v="850"/>
    <s v="Expense"/>
    <x v="3"/>
    <x v="2"/>
    <x v="1"/>
    <n v="2015"/>
    <x v="53"/>
    <x v="97"/>
    <x v="2"/>
    <s v="INC"/>
    <s v="Balance Sheet"/>
    <x v="11"/>
    <s v="11500 · BofA 9306 (INC)"/>
    <m/>
    <s v="42010Online Banking transfer to CHK 9607 Confirmation# 0456642694"/>
  </r>
  <r>
    <d v="2015-01-08T00:00:00"/>
    <s v="ONLINE BUSINESS SUITE DIRECT PMT SERVICES"/>
    <n v="-10"/>
    <n v="440.39"/>
    <n v="10"/>
    <s v="Expense"/>
    <x v="3"/>
    <x v="2"/>
    <x v="1"/>
    <n v="2015"/>
    <x v="13"/>
    <x v="24"/>
    <x v="20"/>
    <s v="BOTH"/>
    <s v="Income Statement"/>
    <x v="10"/>
    <s v="11500 · BofA 9306 (INC)"/>
    <m/>
    <s v="42012ONLINE BUSINESS SUITE DIRECT PMT SERVICES"/>
  </r>
  <r>
    <d v="2015-01-26T00:00:00"/>
    <s v="HANOVER/CITIZENS DES:PREM COLL ID:011501220000860 INDN:DEAN &amp; TYLER INC CO ID:3135129825 CCD"/>
    <n v="-160.63"/>
    <n v="279.76"/>
    <n v="160.63"/>
    <s v="Expense"/>
    <x v="3"/>
    <x v="2"/>
    <x v="1"/>
    <n v="2015"/>
    <x v="54"/>
    <x v="98"/>
    <x v="2"/>
    <s v="BOTH"/>
    <s v="Income Statement"/>
    <x v="10"/>
    <s v="11500 · BofA 9306 (INC)"/>
    <m/>
    <s v="42030HANOVER/CITIZENS DES:PREM COLL ID:011501220000860 INDN:DEAN &amp; TYLER INC CO ID:3135129825 CCD"/>
  </r>
  <r>
    <d v="2015-02-02T00:00:00"/>
    <s v="Monthly Fee for Business Fundamentals"/>
    <n v="-16"/>
    <n v="263.76"/>
    <n v="16"/>
    <s v="Expense"/>
    <x v="3"/>
    <x v="2"/>
    <x v="2"/>
    <n v="2015"/>
    <x v="48"/>
    <x v="96"/>
    <x v="2"/>
    <s v="BOTH"/>
    <s v="Income Statement"/>
    <x v="10"/>
    <s v="11500 · BofA 9306 (INC)"/>
    <m/>
    <s v="42037Monthly Fee for Business Fundamentals"/>
  </r>
  <r>
    <d v="2015-02-06T00:00:00"/>
    <s v="ONLINE BUSINESS SUITE DIRECT PMT SERVICES"/>
    <n v="-10"/>
    <n v="253.76"/>
    <n v="10"/>
    <s v="Expense"/>
    <x v="3"/>
    <x v="2"/>
    <x v="2"/>
    <n v="2015"/>
    <x v="13"/>
    <x v="24"/>
    <x v="20"/>
    <s v="BOTH"/>
    <s v="Income Statement"/>
    <x v="10"/>
    <s v="11500 · BofA 9306 (INC)"/>
    <m/>
    <s v="42041ONLINE BUSINESS SUITE DIRECT PMT SERVICES"/>
  </r>
  <r>
    <d v="2015-02-25T00:00:00"/>
    <s v="Online Banking transfer from CHK 9319 Confirmation# 1688788365"/>
    <n v="300"/>
    <n v="553.76"/>
    <n v="-300"/>
    <s v="Income"/>
    <x v="3"/>
    <x v="2"/>
    <x v="2"/>
    <n v="2015"/>
    <x v="55"/>
    <x v="97"/>
    <x v="2"/>
    <s v="INC"/>
    <s v="Balance Sheet"/>
    <x v="12"/>
    <s v="11500 · BofA 9306 (INC)"/>
    <m/>
    <s v="42060Online Banking transfer from CHK 9319 Confirmation# 1688788365"/>
  </r>
  <r>
    <d v="2015-02-25T00:00:00"/>
    <s v="HANOVER/CITIZENS DES:PREM COLL ID:011502220004211 INDN:DEAN &amp; TYLER INC CO ID:3135129825 CCD"/>
    <n v="-289.8"/>
    <n v="263.95999999999998"/>
    <n v="289.8"/>
    <s v="Expense"/>
    <x v="3"/>
    <x v="2"/>
    <x v="2"/>
    <n v="2015"/>
    <x v="54"/>
    <x v="98"/>
    <x v="2"/>
    <s v="BOTH"/>
    <s v="Income Statement"/>
    <x v="10"/>
    <s v="11500 · BofA 9306 (INC)"/>
    <m/>
    <s v="42060HANOVER/CITIZENS DES:PREM COLL ID:011502220004211 INDN:DEAN &amp; TYLER INC CO ID:3135129825 CCD"/>
  </r>
  <r>
    <d v="2015-02-25T00:00:00"/>
    <s v="CITY PUBLIC SRV DES:CPS WEBPMT ID:003002974368 INDN:DEAN TYLER INC CO ID:6746002071 CCD"/>
    <n v="-130.88"/>
    <n v="133.08000000000001"/>
    <n v="130.88"/>
    <s v="Expense"/>
    <x v="3"/>
    <x v="2"/>
    <x v="2"/>
    <n v="2015"/>
    <x v="56"/>
    <x v="99"/>
    <x v="7"/>
    <s v="BOTH"/>
    <s v="Income Statement"/>
    <x v="10"/>
    <s v="11500 · BofA 9306 (INC)"/>
    <m/>
    <s v="42060CITY PUBLIC SRV DES:CPS WEBPMT ID:003002974368 INDN:DEAN TYLER INC CO ID:6746002071 CCD"/>
  </r>
  <r>
    <d v="2015-02-27T00:00:00"/>
    <s v="BKOFAMERICA MOBILE 02/27 3336198522 DEPOSIT *MOBILE TX"/>
    <n v="9.9499999999999993"/>
    <n v="143.03"/>
    <n v="-9.9499999999999993"/>
    <s v="Income"/>
    <x v="3"/>
    <x v="2"/>
    <x v="2"/>
    <n v="2015"/>
    <x v="57"/>
    <x v="100"/>
    <x v="20"/>
    <s v="BOTH"/>
    <s v="Income Statement"/>
    <x v="10"/>
    <s v="11500 · BofA 9306 (INC)"/>
    <m/>
    <s v="42062BKOFAMERICA MOBILE 02/27 3336198522 DEPOSIT *MOBILE TX"/>
  </r>
  <r>
    <d v="2015-03-02T00:00:00"/>
    <s v="Monthly Fee for Business Fundamentals"/>
    <n v="-16"/>
    <n v="127.03"/>
    <n v="16"/>
    <s v="Expense"/>
    <x v="3"/>
    <x v="2"/>
    <x v="3"/>
    <n v="2015"/>
    <x v="48"/>
    <x v="96"/>
    <x v="2"/>
    <s v="BOTH"/>
    <s v="Income Statement"/>
    <x v="10"/>
    <s v="11500 · BofA 9306 (INC)"/>
    <m/>
    <s v="42065Monthly Fee for Business Fundamentals"/>
  </r>
  <r>
    <d v="2015-03-06T00:00:00"/>
    <s v="ONLINE BUSINESS SUITE DIRECT PMT SERVICES"/>
    <n v="-10"/>
    <n v="117.03"/>
    <n v="10"/>
    <s v="Expense"/>
    <x v="3"/>
    <x v="2"/>
    <x v="3"/>
    <n v="2015"/>
    <x v="13"/>
    <x v="24"/>
    <x v="20"/>
    <s v="BOTH"/>
    <s v="Income Statement"/>
    <x v="10"/>
    <s v="11500 · BofA 9306 (INC)"/>
    <m/>
    <s v="42069ONLINE BUSINESS SUITE DIRECT PMT SERVICES"/>
  </r>
  <r>
    <d v="2015-03-09T00:00:00"/>
    <s v="Online Banking transfer from CHK 9319 Confirmation# 2992654604"/>
    <n v="200"/>
    <n v="317.02999999999997"/>
    <n v="-200"/>
    <s v="Income"/>
    <x v="3"/>
    <x v="2"/>
    <x v="3"/>
    <n v="2015"/>
    <x v="55"/>
    <x v="97"/>
    <x v="2"/>
    <s v="INC"/>
    <s v="Balance Sheet"/>
    <x v="12"/>
    <s v="11500 · BofA 9306 (INC)"/>
    <m/>
    <s v="42072Online Banking transfer from CHK 9319 Confirmation# 2992654604"/>
  </r>
  <r>
    <d v="2015-03-12T00:00:00"/>
    <s v="CITY PUBLIC SRV DES:CPS WEBPMT ID:003002974368 INDN:DEAN TYLER INC CO ID:6746002071 CCD"/>
    <n v="-116.01"/>
    <n v="201.02"/>
    <n v="116.01"/>
    <s v="Expense"/>
    <x v="3"/>
    <x v="2"/>
    <x v="3"/>
    <n v="2015"/>
    <x v="56"/>
    <x v="99"/>
    <x v="7"/>
    <s v="BOTH"/>
    <s v="Income Statement"/>
    <x v="10"/>
    <s v="11500 · BofA 9306 (INC)"/>
    <m/>
    <s v="42075CITY PUBLIC SRV DES:CPS WEBPMT ID:003002974368 INDN:DEAN TYLER INC CO ID:6746002071 CCD"/>
  </r>
  <r>
    <d v="2015-03-19T00:00:00"/>
    <s v="WIRE TYPE:WIRE IN DATE: 150319 TIME:1428 ET TRN:2015031900268931 SEQ:S0650781259601/382436 ORIG:PET ZONE CO ID:KW78KFHO00000000 SND BK:CITIBA NK, N.A. ID:0008"/>
    <n v="3408"/>
    <n v="3609.02"/>
    <n v="-3408"/>
    <s v="Income"/>
    <x v="3"/>
    <x v="2"/>
    <x v="3"/>
    <n v="2015"/>
    <x v="57"/>
    <x v="100"/>
    <x v="20"/>
    <s v="BOTH"/>
    <s v="Income Statement"/>
    <x v="10"/>
    <s v="11500 · BofA 9306 (INC)"/>
    <m/>
    <s v="42082WIRE TYPE:WIRE IN DATE: 150319 TIME:1428 ET TRN:2015031900268931 SEQ:S0650781259601/382436 ORIG:PET ZONE CO ID:KW78KFHO00000000 SND BK:CITIBA NK, N.A. ID:0008"/>
  </r>
  <r>
    <d v="2015-03-19T00:00:00"/>
    <s v="Online Banking transfer to CHK 9607 Confirmation# 3979148114"/>
    <n v="-3000"/>
    <n v="609.02"/>
    <n v="3000"/>
    <s v="Expense"/>
    <x v="3"/>
    <x v="2"/>
    <x v="3"/>
    <n v="2015"/>
    <x v="53"/>
    <x v="97"/>
    <x v="2"/>
    <s v="INC"/>
    <s v="Balance Sheet"/>
    <x v="11"/>
    <s v="11500 · BofA 9306 (INC)"/>
    <m/>
    <s v="42082Online Banking transfer to CHK 9607 Confirmation# 3979148114"/>
  </r>
  <r>
    <d v="2015-03-20T00:00:00"/>
    <s v="Wire Transfer Fee"/>
    <n v="-15"/>
    <n v="594.02"/>
    <n v="15"/>
    <s v="Expense"/>
    <x v="3"/>
    <x v="2"/>
    <x v="3"/>
    <n v="2015"/>
    <x v="48"/>
    <x v="96"/>
    <x v="2"/>
    <s v="BOTH"/>
    <s v="Income Statement"/>
    <x v="10"/>
    <s v="11500 · BofA 9306 (INC)"/>
    <m/>
    <s v="42083Wire Transfer Fee"/>
  </r>
  <r>
    <d v="2015-03-23T00:00:00"/>
    <s v="Online Banking transfer to CHK 9319 Confirmation# 2814428839"/>
    <n v="-400"/>
    <n v="194.02"/>
    <n v="400"/>
    <s v="Expense"/>
    <x v="3"/>
    <x v="2"/>
    <x v="3"/>
    <n v="2015"/>
    <x v="55"/>
    <x v="97"/>
    <x v="2"/>
    <s v="INC"/>
    <s v="Balance Sheet"/>
    <x v="13"/>
    <s v="11500 · BofA 9306 (INC)"/>
    <m/>
    <s v="42086Online Banking transfer to CHK 9319 Confirmation# 2814428839"/>
  </r>
  <r>
    <d v="2015-03-25T00:00:00"/>
    <s v="Online Banking transfer from CHK 9607 Confirmation# 0230513329"/>
    <n v="200"/>
    <n v="394.02"/>
    <n v="-200"/>
    <s v="Income"/>
    <x v="3"/>
    <x v="2"/>
    <x v="3"/>
    <n v="2015"/>
    <x v="53"/>
    <x v="97"/>
    <x v="2"/>
    <s v="INC"/>
    <s v="Balance Sheet"/>
    <x v="11"/>
    <s v="11500 · BofA 9306 (INC)"/>
    <m/>
    <s v="42088Online Banking transfer from CHK 9607 Confirmation# 0230513329"/>
  </r>
  <r>
    <d v="2015-03-25T00:00:00"/>
    <s v="HANOVER/CITIZENS DES:PREM COLL ID:011503220004253 INDN:DEAN &amp; TYLER INC CO ID:3135129825 CCD"/>
    <n v="-289.8"/>
    <n v="104.22"/>
    <n v="289.8"/>
    <s v="Expense"/>
    <x v="3"/>
    <x v="2"/>
    <x v="3"/>
    <n v="2015"/>
    <x v="54"/>
    <x v="98"/>
    <x v="2"/>
    <s v="BOTH"/>
    <s v="Income Statement"/>
    <x v="10"/>
    <s v="11500 · BofA 9306 (INC)"/>
    <m/>
    <s v="42088HANOVER/CITIZENS DES:PREM COLL ID:011503220004253 INDN:DEAN &amp; TYLER INC CO ID:3135129825 CCD"/>
  </r>
  <r>
    <d v="2015-04-01T00:00:00"/>
    <s v="Monthly Fee for Business Fundamentals"/>
    <n v="-16"/>
    <n v="88.22"/>
    <n v="16"/>
    <s v="Expense"/>
    <x v="3"/>
    <x v="2"/>
    <x v="4"/>
    <n v="2015"/>
    <x v="48"/>
    <x v="96"/>
    <x v="2"/>
    <s v="BOTH"/>
    <s v="Income Statement"/>
    <x v="10"/>
    <s v="11500 · BofA 9306 (INC)"/>
    <m/>
    <s v="42095Monthly Fee for Business Fundamentals"/>
  </r>
  <r>
    <d v="2015-04-07T00:00:00"/>
    <s v="ONLINE BUSINESS SUITE DIRECT PMT SERVICES"/>
    <n v="-10"/>
    <n v="78.22"/>
    <n v="10"/>
    <s v="Expense"/>
    <x v="3"/>
    <x v="2"/>
    <x v="4"/>
    <n v="2015"/>
    <x v="13"/>
    <x v="24"/>
    <x v="20"/>
    <s v="BOTH"/>
    <s v="Income Statement"/>
    <x v="10"/>
    <s v="11500 · BofA 9306 (INC)"/>
    <m/>
    <s v="42101ONLINE BUSINESS SUITE DIRECT PMT SERVICES"/>
  </r>
  <r>
    <d v="2015-04-24T00:00:00"/>
    <s v="Online Banking transfer to CHK 9319 Confirmation# 0289545106"/>
    <n v="-70"/>
    <n v="8.2200000000000006"/>
    <n v="70"/>
    <s v="Expense"/>
    <x v="3"/>
    <x v="2"/>
    <x v="4"/>
    <n v="2015"/>
    <x v="55"/>
    <x v="97"/>
    <x v="2"/>
    <s v="INC"/>
    <s v="Balance Sheet"/>
    <x v="13"/>
    <s v="11500 · BofA 9306 (INC)"/>
    <m/>
    <s v="42118Online Banking transfer to CHK 9319 Confirmation# 0289545106"/>
  </r>
  <r>
    <d v="2015-04-27T00:00:00"/>
    <s v="Online Banking transfer from CHK 9319 Confirmation# 1617697905"/>
    <n v="300"/>
    <n v="308.22000000000003"/>
    <n v="-300"/>
    <s v="Income"/>
    <x v="3"/>
    <x v="2"/>
    <x v="4"/>
    <n v="2015"/>
    <x v="55"/>
    <x v="97"/>
    <x v="2"/>
    <s v="INC"/>
    <s v="Balance Sheet"/>
    <x v="12"/>
    <s v="11500 · BofA 9306 (INC)"/>
    <m/>
    <s v="42121Online Banking transfer from CHK 9319 Confirmation# 1617697905"/>
  </r>
  <r>
    <d v="2015-04-27T00:00:00"/>
    <s v="HANOVER/CITIZENS DES:PREM COLL ID:011504220000883 INDN:DEAN &amp; TYLER INC CO ID:3135129825 CCD"/>
    <n v="-289.8"/>
    <n v="18.420000000000002"/>
    <n v="289.8"/>
    <s v="Expense"/>
    <x v="3"/>
    <x v="2"/>
    <x v="4"/>
    <n v="2015"/>
    <x v="54"/>
    <x v="98"/>
    <x v="2"/>
    <s v="BOTH"/>
    <s v="Income Statement"/>
    <x v="10"/>
    <s v="11500 · BofA 9306 (INC)"/>
    <m/>
    <s v="42121HANOVER/CITIZENS DES:PREM COLL ID:011504220000883 INDN:DEAN &amp; TYLER INC CO ID:3135129825 CCD"/>
  </r>
  <r>
    <d v="2015-05-01T00:00:00"/>
    <s v="Monthly Fee for Business Fundamentals"/>
    <n v="-16"/>
    <n v="2.42"/>
    <n v="16"/>
    <s v="Expense"/>
    <x v="3"/>
    <x v="2"/>
    <x v="5"/>
    <n v="2015"/>
    <x v="48"/>
    <x v="96"/>
    <x v="2"/>
    <s v="BOTH"/>
    <s v="Income Statement"/>
    <x v="10"/>
    <s v="11500 · BofA 9306 (INC)"/>
    <m/>
    <s v="42125Monthly Fee for Business Fundamentals"/>
  </r>
  <r>
    <d v="2015-05-07T00:00:00"/>
    <s v="ONLINE BUSINESS SUITE DIRECT PMT SERVICES"/>
    <n v="-10"/>
    <n v="-7.58"/>
    <n v="10"/>
    <s v="Expense"/>
    <x v="3"/>
    <x v="2"/>
    <x v="5"/>
    <n v="2015"/>
    <x v="13"/>
    <x v="24"/>
    <x v="20"/>
    <s v="BOTH"/>
    <s v="Income Statement"/>
    <x v="10"/>
    <s v="11500 · BofA 9306 (INC)"/>
    <m/>
    <s v="42131ONLINE BUSINESS SUITE DIRECT PMT SERVICES"/>
  </r>
  <r>
    <d v="2015-05-08T00:00:00"/>
    <s v="Online Banking transfer from CHK 9319 Confirmation# 2610635705"/>
    <n v="40"/>
    <n v="32.42"/>
    <n v="-40"/>
    <s v="Income"/>
    <x v="3"/>
    <x v="2"/>
    <x v="5"/>
    <n v="2015"/>
    <x v="55"/>
    <x v="97"/>
    <x v="2"/>
    <s v="INC"/>
    <s v="Balance Sheet"/>
    <x v="12"/>
    <s v="11500 · BofA 9306 (INC)"/>
    <m/>
    <s v="42132Online Banking transfer from CHK 9319 Confirmation# 2610635705"/>
  </r>
  <r>
    <d v="2015-05-22T00:00:00"/>
    <s v="Online Banking transfer from CHK 9319 Confirmation# 0134094728"/>
    <n v="7500"/>
    <n v="7532.42"/>
    <n v="-7500"/>
    <s v="Income"/>
    <x v="3"/>
    <x v="2"/>
    <x v="5"/>
    <n v="2015"/>
    <x v="55"/>
    <x v="97"/>
    <x v="2"/>
    <s v="INC"/>
    <s v="Balance Sheet"/>
    <x v="12"/>
    <s v="11500 · BofA 9306 (INC)"/>
    <m/>
    <s v="42146Online Banking transfer from CHK 9319 Confirmation# 0134094728"/>
  </r>
  <r>
    <d v="2015-05-26T00:00:00"/>
    <s v="Online Banking transfer from CHK 9319 Confirmation# 0164391307"/>
    <n v="500"/>
    <n v="8032.42"/>
    <n v="-500"/>
    <s v="Income"/>
    <x v="3"/>
    <x v="2"/>
    <x v="5"/>
    <n v="2015"/>
    <x v="55"/>
    <x v="97"/>
    <x v="2"/>
    <s v="INC"/>
    <s v="Balance Sheet"/>
    <x v="12"/>
    <s v="11500 · BofA 9306 (INC)"/>
    <m/>
    <s v="42150Online Banking transfer from CHK 9319 Confirmation# 0164391307"/>
  </r>
  <r>
    <d v="2015-05-26T00:00:00"/>
    <s v="AMERICAN EXPRESS DES:ACH Pmt ID:W4018 INDN:KRISTINA KOGER CO ID:1133133497 WEB"/>
    <n v="-7500"/>
    <n v="532.41999999999996"/>
    <n v="7500"/>
    <s v="Expense"/>
    <x v="3"/>
    <x v="2"/>
    <x v="5"/>
    <n v="2015"/>
    <x v="58"/>
    <x v="46"/>
    <x v="2"/>
    <s v="INC"/>
    <s v="Balance Sheet"/>
    <x v="8"/>
    <s v="11500 · BofA 9306 (INC)"/>
    <m/>
    <s v="42150AMERICAN EXPRESS DES:ACH Pmt ID:W4018 INDN:KRISTINA KOGER CO ID:1133133497 WEB"/>
  </r>
  <r>
    <d v="2015-05-26T00:00:00"/>
    <s v="HANOVER/CITIZENS DES:PREM COLL ID:011505220000886 INDN:DEAN &amp; TYLER INC CO ID:3135129825 CCD"/>
    <n v="-289.8"/>
    <n v="242.62"/>
    <n v="289.8"/>
    <s v="Expense"/>
    <x v="3"/>
    <x v="2"/>
    <x v="5"/>
    <n v="2015"/>
    <x v="54"/>
    <x v="98"/>
    <x v="2"/>
    <s v="BOTH"/>
    <s v="Income Statement"/>
    <x v="10"/>
    <s v="11500 · BofA 9306 (INC)"/>
    <m/>
    <s v="42150HANOVER/CITIZENS DES:PREM COLL ID:011505220000886 INDN:DEAN &amp; TYLER INC CO ID:3135129825 CCD"/>
  </r>
  <r>
    <d v="2015-05-28T00:00:00"/>
    <s v="Online Banking transfer to CHK 9607 Confirmation# 3982582877"/>
    <n v="-200"/>
    <n v="42.62"/>
    <n v="200"/>
    <s v="Expense"/>
    <x v="3"/>
    <x v="2"/>
    <x v="5"/>
    <n v="2015"/>
    <x v="53"/>
    <x v="97"/>
    <x v="2"/>
    <s v="INC"/>
    <s v="Balance Sheet"/>
    <x v="11"/>
    <s v="11500 · BofA 9306 (INC)"/>
    <m/>
    <s v="42152Online Banking transfer to CHK 9607 Confirmation# 3982582877"/>
  </r>
  <r>
    <d v="2015-06-01T00:00:00"/>
    <s v="Monthly Fee for Business Fundamentals"/>
    <n v="-16"/>
    <n v="26.62"/>
    <n v="16"/>
    <s v="Expense"/>
    <x v="3"/>
    <x v="2"/>
    <x v="6"/>
    <n v="2015"/>
    <x v="48"/>
    <x v="96"/>
    <x v="2"/>
    <s v="BOTH"/>
    <s v="Income Statement"/>
    <x v="10"/>
    <s v="11500 · BofA 9306 (INC)"/>
    <m/>
    <s v="42156Monthly Fee for Business Fundamentals"/>
  </r>
  <r>
    <d v="2015-06-05T00:00:00"/>
    <s v="ONLINE BUSINESS SUITE DIRECT PMT SERVICES"/>
    <n v="-10"/>
    <n v="16.62"/>
    <n v="10"/>
    <s v="Expense"/>
    <x v="3"/>
    <x v="2"/>
    <x v="6"/>
    <n v="2015"/>
    <x v="13"/>
    <x v="24"/>
    <x v="20"/>
    <s v="BOTH"/>
    <s v="Income Statement"/>
    <x v="10"/>
    <s v="11500 · BofA 9306 (INC)"/>
    <m/>
    <s v="42160ONLINE BUSINESS SUITE DIRECT PMT SERVICES"/>
  </r>
  <r>
    <d v="2015-06-15T00:00:00"/>
    <s v="Online Banking transfer from CHK 9607 Confirmation# 2940571106"/>
    <n v="200"/>
    <n v="216.62"/>
    <n v="-200"/>
    <s v="Income"/>
    <x v="3"/>
    <x v="2"/>
    <x v="6"/>
    <n v="2015"/>
    <x v="53"/>
    <x v="97"/>
    <x v="2"/>
    <s v="INC"/>
    <s v="Balance Sheet"/>
    <x v="11"/>
    <s v="11500 · BofA 9306 (INC)"/>
    <m/>
    <s v="42170Online Banking transfer from CHK 9607 Confirmation# 2940571106"/>
  </r>
  <r>
    <d v="2015-06-15T00:00:00"/>
    <s v="Online Banking transfer from CHK 9319 Confirmation# 0140573528"/>
    <n v="100"/>
    <n v="316.62"/>
    <n v="-100"/>
    <s v="Income"/>
    <x v="3"/>
    <x v="2"/>
    <x v="6"/>
    <n v="2015"/>
    <x v="55"/>
    <x v="97"/>
    <x v="2"/>
    <s v="INC"/>
    <s v="Balance Sheet"/>
    <x v="12"/>
    <s v="11500 · BofA 9306 (INC)"/>
    <m/>
    <s v="42170Online Banking transfer from CHK 9319 Confirmation# 0140573528"/>
  </r>
  <r>
    <d v="2015-06-15T00:00:00"/>
    <s v="Online Banking transfer from CHK 9607 Confirmation# 1640721678"/>
    <n v="40"/>
    <n v="356.62"/>
    <n v="-40"/>
    <s v="Income"/>
    <x v="3"/>
    <x v="2"/>
    <x v="6"/>
    <n v="2015"/>
    <x v="53"/>
    <x v="97"/>
    <x v="2"/>
    <s v="INC"/>
    <s v="Balance Sheet"/>
    <x v="11"/>
    <s v="11500 · BofA 9306 (INC)"/>
    <m/>
    <s v="42170Online Banking transfer from CHK 9607 Confirmation# 1640721678"/>
  </r>
  <r>
    <d v="2015-06-15T00:00:00"/>
    <s v="BKOFAMERICA ATM 06/15 #000005949 WITHDRWL BABCOCK SQUARE SAN ANTONIO TX CKCD 4635720010757746"/>
    <n v="-300"/>
    <n v="56.62"/>
    <n v="300"/>
    <s v="Expense"/>
    <x v="3"/>
    <x v="2"/>
    <x v="6"/>
    <n v="2015"/>
    <x v="39"/>
    <x v="20"/>
    <x v="2"/>
    <s v="BOTH"/>
    <s v="Balance Sheet"/>
    <x v="14"/>
    <s v="11500 · BofA 9306 (INC)"/>
    <m/>
    <s v="42170BKOFAMERICA ATM 06/15 #000005949 WITHDRWL BABCOCK SQUARE SAN ANTONIO TX CKCD 4635720010757746"/>
  </r>
  <r>
    <d v="2015-06-15T00:00:00"/>
    <s v="QUICK N FAST 06/15 #000894200 PURCHASE CHEVRON/QUICK N F SAN ANTONIO TX CKCD 5541 4635720010757746"/>
    <n v="-16.14"/>
    <n v="40.479999999999997"/>
    <n v="16.14"/>
    <s v="Expense"/>
    <x v="3"/>
    <x v="2"/>
    <x v="6"/>
    <n v="2015"/>
    <x v="39"/>
    <x v="20"/>
    <x v="2"/>
    <s v="BOTH"/>
    <s v="Balance Sheet"/>
    <x v="14"/>
    <s v="11500 · BofA 9306 (INC)"/>
    <m/>
    <s v="42170QUICK N FAST 06/15 #000894200 PURCHASE CHEVRON/QUICK N F SAN ANTONIO TX CKCD 5541 4635720010757746"/>
  </r>
  <r>
    <d v="2015-06-16T00:00:00"/>
    <s v="CHECKCARD 0615 WING DADDYS 8 SAN ANTONIO TX 24493985167207799700261 CKCD 5812 4635720010757746"/>
    <n v="-37.130000000000003"/>
    <n v="3.35"/>
    <n v="37.130000000000003"/>
    <s v="Expense"/>
    <x v="3"/>
    <x v="2"/>
    <x v="6"/>
    <n v="2015"/>
    <x v="39"/>
    <x v="20"/>
    <x v="2"/>
    <s v="BOTH"/>
    <s v="Balance Sheet"/>
    <x v="14"/>
    <s v="11500 · BofA 9306 (INC)"/>
    <m/>
    <s v="42171CHECKCARD 0615 WING DADDYS 8 SAN ANTONIO TX 24493985167207799700261 CKCD 5812 4635720010757746"/>
  </r>
  <r>
    <d v="2015-06-25T00:00:00"/>
    <s v="TRANSFER FROM ACCT #9319 ON 06/25 VIA WEB"/>
    <n v="300"/>
    <n v="303.35000000000002"/>
    <n v="-300"/>
    <s v="Income"/>
    <x v="3"/>
    <x v="2"/>
    <x v="6"/>
    <n v="2015"/>
    <x v="55"/>
    <x v="97"/>
    <x v="2"/>
    <s v="INC"/>
    <s v="Balance Sheet"/>
    <x v="12"/>
    <s v="11500 · BofA 9306 (INC)"/>
    <m/>
    <s v="42180TRANSFER FROM ACCT #9319 ON 06/25 VIA WEB"/>
  </r>
  <r>
    <d v="2015-06-25T00:00:00"/>
    <s v="ACH HOLD HANOVER/CITIZENS PREM COLL ON 06/25"/>
    <n v="-289.8"/>
    <n v="13.55"/>
    <n v="289.8"/>
    <s v="Expense"/>
    <x v="3"/>
    <x v="2"/>
    <x v="6"/>
    <n v="2015"/>
    <x v="54"/>
    <x v="98"/>
    <x v="2"/>
    <s v="BOTH"/>
    <s v="Income Statement"/>
    <x v="10"/>
    <s v="11500 · BofA 9306 (INC)"/>
    <m/>
    <s v="42180ACH HOLD HANOVER/CITIZENS PREM COLL ON 06/25"/>
  </r>
  <r>
    <d v="2015-07-01T00:00:00"/>
    <s v="Monthly Fee for Business Fundamentals"/>
    <n v="-16"/>
    <n v="-2.4500000000000002"/>
    <n v="16"/>
    <s v="Expense"/>
    <x v="3"/>
    <x v="2"/>
    <x v="7"/>
    <n v="2015"/>
    <x v="48"/>
    <x v="96"/>
    <x v="2"/>
    <s v="BOTH"/>
    <s v="Income Statement"/>
    <x v="10"/>
    <s v="11500 · BofA 9306 (INC)"/>
    <m/>
    <s v="42186Monthly Fee for Business Fundamentals"/>
  </r>
  <r>
    <d v="2015-07-02T00:00:00"/>
    <s v="Online Banking transfer from CHK 9319 Confirmation# 3885259323"/>
    <n v="30"/>
    <n v="27.55"/>
    <n v="-30"/>
    <s v="Income"/>
    <x v="3"/>
    <x v="2"/>
    <x v="7"/>
    <n v="2015"/>
    <x v="55"/>
    <x v="97"/>
    <x v="2"/>
    <s v="INC"/>
    <s v="Balance Sheet"/>
    <x v="12"/>
    <s v="11500 · BofA 9306 (INC)"/>
    <m/>
    <s v="42187Online Banking transfer from CHK 9319 Confirmation# 3885259323"/>
  </r>
  <r>
    <d v="2015-07-07T00:00:00"/>
    <s v="ONLINE BUSINESS SUITE DIRECT PMT SERVICES"/>
    <n v="-10"/>
    <n v="17.55"/>
    <n v="10"/>
    <s v="Expense"/>
    <x v="3"/>
    <x v="2"/>
    <x v="7"/>
    <n v="2015"/>
    <x v="13"/>
    <x v="24"/>
    <x v="20"/>
    <s v="BOTH"/>
    <s v="Income Statement"/>
    <x v="10"/>
    <s v="11500 · BofA 9306 (INC)"/>
    <m/>
    <s v="42192ONLINE BUSINESS SUITE DIRECT PMT SERVICES"/>
  </r>
  <r>
    <d v="2015-07-13T00:00:00"/>
    <s v="Online Banking transfer from CHK 9319 Confirmation# 2981315792"/>
    <n v="300"/>
    <n v="317.55"/>
    <n v="-300"/>
    <s v="Income"/>
    <x v="3"/>
    <x v="2"/>
    <x v="7"/>
    <n v="2015"/>
    <x v="55"/>
    <x v="97"/>
    <x v="2"/>
    <s v="INC"/>
    <s v="Balance Sheet"/>
    <x v="12"/>
    <s v="11500 · BofA 9306 (INC)"/>
    <m/>
    <s v="42198Online Banking transfer from CHK 9319 Confirmation# 2981315792"/>
  </r>
  <r>
    <d v="2015-07-16T00:00:00"/>
    <s v="CITY PUBLIC SRV DES:CPS WEBPMT ID:003002974368 INDN:DEAN TYLER INC CO ID:6746002071 CCD"/>
    <n v="-303.47000000000003"/>
    <n v="14.08"/>
    <n v="303.47000000000003"/>
    <s v="Expense"/>
    <x v="3"/>
    <x v="2"/>
    <x v="7"/>
    <n v="2015"/>
    <x v="56"/>
    <x v="99"/>
    <x v="7"/>
    <s v="BOTH"/>
    <s v="Income Statement"/>
    <x v="10"/>
    <s v="11500 · BofA 9306 (INC)"/>
    <m/>
    <s v="42201CITY PUBLIC SRV DES:CPS WEBPMT ID:003002974368 INDN:DEAN TYLER INC CO ID:6746002071 CCD"/>
  </r>
  <r>
    <d v="2015-07-27T00:00:00"/>
    <s v="Online Banking transfer from CHK 9319 Confirmation# 1402404273"/>
    <n v="300"/>
    <n v="314.08"/>
    <n v="-300"/>
    <s v="Income"/>
    <x v="3"/>
    <x v="2"/>
    <x v="7"/>
    <n v="2015"/>
    <x v="55"/>
    <x v="97"/>
    <x v="2"/>
    <s v="INC"/>
    <s v="Balance Sheet"/>
    <x v="12"/>
    <s v="11500 · BofA 9306 (INC)"/>
    <m/>
    <s v="42212Online Banking transfer from CHK 9319 Confirmation# 1402404273"/>
  </r>
  <r>
    <d v="2015-07-27T00:00:00"/>
    <s v="HANOVER/CITIZENS DES:PREM COLL ID:011507220000913 INDN:DEAN &amp; TYLER INC CO ID:3135129825 CCD"/>
    <n v="-289.8"/>
    <n v="24.28"/>
    <n v="289.8"/>
    <s v="Expense"/>
    <x v="3"/>
    <x v="2"/>
    <x v="7"/>
    <n v="2015"/>
    <x v="54"/>
    <x v="98"/>
    <x v="2"/>
    <s v="BOTH"/>
    <s v="Income Statement"/>
    <x v="10"/>
    <s v="11500 · BofA 9306 (INC)"/>
    <m/>
    <s v="42212HANOVER/CITIZENS DES:PREM COLL ID:011507220000913 INDN:DEAN &amp; TYLER INC CO ID:3135129825 CCD"/>
  </r>
  <r>
    <d v="2015-08-03T00:00:00"/>
    <s v="Monthly Fee for Business Fundamentals"/>
    <n v="-16"/>
    <n v="8.2799999999999994"/>
    <n v="16"/>
    <s v="Expense"/>
    <x v="3"/>
    <x v="2"/>
    <x v="8"/>
    <n v="2015"/>
    <x v="48"/>
    <x v="96"/>
    <x v="2"/>
    <s v="BOTH"/>
    <s v="Income Statement"/>
    <x v="10"/>
    <s v="11500 · BofA 9306 (INC)"/>
    <m/>
    <s v="42219Monthly Fee for Business Fundamentals"/>
  </r>
  <r>
    <d v="2015-08-04T00:00:00"/>
    <s v="AMERICAN EXPRESS DES:ACH Pmt ID:R7906MSP INDN:KRISTINA KOGER CO ID:1133133497 PPD"/>
    <n v="-6000"/>
    <n v="-5991.72"/>
    <n v="6000"/>
    <s v="Expense"/>
    <x v="3"/>
    <x v="2"/>
    <x v="8"/>
    <n v="2015"/>
    <x v="58"/>
    <x v="46"/>
    <x v="2"/>
    <s v="INC"/>
    <s v="Balance Sheet"/>
    <x v="8"/>
    <s v="11500 · BofA 9306 (INC)"/>
    <m/>
    <s v="42220AMERICAN EXPRESS DES:ACH Pmt ID:R7906MSP INDN:KRISTINA KOGER CO ID:1133133497 PPD"/>
  </r>
  <r>
    <d v="2015-08-04T00:00:00"/>
    <s v="NSF: RETURNED ITEM FEE FOR ACTIVITY OF 08-04 ELECTRONIC TRANSACTION POSTING DATE 08-04-15 POSTING SEQ 00001"/>
    <n v="-35"/>
    <n v="-6026.72"/>
    <n v="35"/>
    <s v="Expense"/>
    <x v="3"/>
    <x v="2"/>
    <x v="8"/>
    <n v="2015"/>
    <x v="48"/>
    <x v="96"/>
    <x v="2"/>
    <s v="BOTH"/>
    <s v="Income Statement"/>
    <x v="10"/>
    <s v="11500 · BofA 9306 (INC)"/>
    <m/>
    <s v="42220NSF: RETURNED ITEM FEE FOR ACTIVITY OF 08-04 ELECTRONIC TRANSACTION POSTING DATE 08-04-15 POSTING SEQ 00001"/>
  </r>
  <r>
    <d v="2015-08-05T00:00:00"/>
    <s v="RETURN OF POSTED CHECK / ITEM (RECEIVED ON 08-04) ELECTRONIC TRANSACTION"/>
    <n v="6000"/>
    <n v="-26.72"/>
    <n v="-6000"/>
    <s v="Income"/>
    <x v="3"/>
    <x v="2"/>
    <x v="8"/>
    <n v="2015"/>
    <x v="58"/>
    <x v="46"/>
    <x v="2"/>
    <s v="INC"/>
    <s v="Balance Sheet"/>
    <x v="8"/>
    <s v="11500 · BofA 9306 (INC)"/>
    <m/>
    <s v="42221RETURN OF POSTED CHECK / ITEM (RECEIVED ON 08-04) ELECTRONIC TRANSACTION"/>
  </r>
  <r>
    <d v="2015-08-05T00:00:00"/>
    <s v="Online Banking transfer from CHK 9319 Confirmation# 2879294309"/>
    <n v="6500"/>
    <n v="6473.28"/>
    <n v="-6500"/>
    <s v="Income"/>
    <x v="3"/>
    <x v="2"/>
    <x v="8"/>
    <n v="2015"/>
    <x v="55"/>
    <x v="97"/>
    <x v="2"/>
    <s v="INC"/>
    <s v="Balance Sheet"/>
    <x v="12"/>
    <s v="11500 · BofA 9306 (INC)"/>
    <m/>
    <s v="42221Online Banking transfer from CHK 9319 Confirmation# 2879294309"/>
  </r>
  <r>
    <d v="2015-08-06T00:00:00"/>
    <s v="AMERICAN EXPRESS DES:ACH Pmt ID:R7906MSP INDN:KRISTINA KOGER CO ID:1133133497 PPD"/>
    <n v="-6000"/>
    <n v="473.28"/>
    <n v="6000"/>
    <s v="Expense"/>
    <x v="3"/>
    <x v="2"/>
    <x v="8"/>
    <n v="2015"/>
    <x v="58"/>
    <x v="46"/>
    <x v="2"/>
    <s v="INC"/>
    <s v="Balance Sheet"/>
    <x v="8"/>
    <s v="11500 · BofA 9306 (INC)"/>
    <m/>
    <s v="42222AMERICAN EXPRESS DES:ACH Pmt ID:R7906MSP INDN:KRISTINA KOGER CO ID:1133133497 PPD"/>
  </r>
  <r>
    <d v="2015-08-07T00:00:00"/>
    <s v="ONLINE BUSINESS SUITE DIRECT PMT SERVICES"/>
    <n v="-10"/>
    <n v="463.28"/>
    <n v="10"/>
    <s v="Expense"/>
    <x v="3"/>
    <x v="2"/>
    <x v="8"/>
    <n v="2015"/>
    <x v="13"/>
    <x v="24"/>
    <x v="20"/>
    <s v="BOTH"/>
    <s v="Income Statement"/>
    <x v="10"/>
    <s v="11500 · BofA 9306 (INC)"/>
    <m/>
    <s v="42223ONLINE BUSINESS SUITE DIRECT PMT SERVICES"/>
  </r>
  <r>
    <d v="2015-08-10T00:00:00"/>
    <s v="Online Banking transfer from CHK 9319 Confirmation# 2722758978"/>
    <n v="4000"/>
    <n v="4463.28"/>
    <n v="-4000"/>
    <s v="Income"/>
    <x v="3"/>
    <x v="2"/>
    <x v="8"/>
    <n v="2015"/>
    <x v="55"/>
    <x v="97"/>
    <x v="2"/>
    <s v="INC"/>
    <s v="Balance Sheet"/>
    <x v="12"/>
    <s v="11500 · BofA 9306 (INC)"/>
    <m/>
    <s v="42226Online Banking transfer from CHK 9319 Confirmation# 2722758978"/>
  </r>
  <r>
    <d v="2015-08-10T00:00:00"/>
    <s v="Online Banking transfer from CHK 9319 Confirmation# 3724381339"/>
    <n v="3000"/>
    <n v="7463.28"/>
    <n v="-3000"/>
    <s v="Income"/>
    <x v="3"/>
    <x v="2"/>
    <x v="8"/>
    <n v="2015"/>
    <x v="55"/>
    <x v="97"/>
    <x v="2"/>
    <s v="INC"/>
    <s v="Balance Sheet"/>
    <x v="12"/>
    <s v="11500 · BofA 9306 (INC)"/>
    <m/>
    <s v="42226Online Banking transfer from CHK 9319 Confirmation# 3724381339"/>
  </r>
  <r>
    <d v="2015-08-10T00:00:00"/>
    <s v="BKOFAMERICA MOBILE 08/10 3372521385 DEPOSIT *MOBILE TX"/>
    <n v="62"/>
    <n v="7525.28"/>
    <n v="-62"/>
    <s v="Income"/>
    <x v="3"/>
    <x v="2"/>
    <x v="8"/>
    <n v="2015"/>
    <x v="57"/>
    <x v="100"/>
    <x v="20"/>
    <s v="BOTH"/>
    <s v="Income Statement"/>
    <x v="10"/>
    <s v="11500 · BofA 9306 (INC)"/>
    <m/>
    <s v="42226BKOFAMERICA MOBILE 08/10 3372521385 DEPOSIT *MOBILE TX"/>
  </r>
  <r>
    <d v="2015-08-10T00:00:00"/>
    <s v="Online Banking transfer to CHK 9319 Confirmation# 2722464395"/>
    <n v="-438"/>
    <n v="7087.28"/>
    <n v="438"/>
    <s v="Expense"/>
    <x v="3"/>
    <x v="2"/>
    <x v="8"/>
    <n v="2015"/>
    <x v="55"/>
    <x v="97"/>
    <x v="2"/>
    <s v="INC"/>
    <s v="Balance Sheet"/>
    <x v="13"/>
    <s v="11500 · BofA 9306 (INC)"/>
    <m/>
    <s v="42226Online Banking transfer to CHK 9319 Confirmation# 2722464395"/>
  </r>
  <r>
    <d v="2015-08-11T00:00:00"/>
    <s v="Online Banking transfer from CHK 9319 Confirmation# 3731843267"/>
    <n v="1000"/>
    <n v="8087.28"/>
    <n v="-1000"/>
    <s v="Income"/>
    <x v="3"/>
    <x v="2"/>
    <x v="8"/>
    <n v="2015"/>
    <x v="55"/>
    <x v="97"/>
    <x v="2"/>
    <s v="INC"/>
    <s v="Balance Sheet"/>
    <x v="12"/>
    <s v="11500 · BofA 9306 (INC)"/>
    <m/>
    <s v="42227Online Banking transfer from CHK 9319 Confirmation# 3731843267"/>
  </r>
  <r>
    <d v="2015-08-11T00:00:00"/>
    <s v="Online Banking transfer to CHK 9319 Confirmation# 3732037458"/>
    <n v="-2000"/>
    <n v="6087.28"/>
    <n v="2000"/>
    <s v="Expense"/>
    <x v="3"/>
    <x v="2"/>
    <x v="8"/>
    <n v="2015"/>
    <x v="55"/>
    <x v="97"/>
    <x v="2"/>
    <s v="INC"/>
    <s v="Balance Sheet"/>
    <x v="13"/>
    <s v="11500 · BofA 9306 (INC)"/>
    <m/>
    <s v="42227Online Banking transfer to CHK 9319 Confirmation# 3732037458"/>
  </r>
  <r>
    <d v="2015-08-12T00:00:00"/>
    <s v="Online Banking transfer from CHK 9319 Confirmation# 0141964781"/>
    <n v="2000"/>
    <n v="8087.28"/>
    <n v="-2000"/>
    <s v="Income"/>
    <x v="3"/>
    <x v="2"/>
    <x v="8"/>
    <n v="2015"/>
    <x v="55"/>
    <x v="97"/>
    <x v="2"/>
    <s v="INC"/>
    <s v="Balance Sheet"/>
    <x v="12"/>
    <s v="11500 · BofA 9306 (INC)"/>
    <m/>
    <s v="42228Online Banking transfer from CHK 9319 Confirmation# 0141964781"/>
  </r>
  <r>
    <d v="2015-08-13T00:00:00"/>
    <s v="AMERICAN EXPRESS DES:ACH Pmt ID:R2818MSP INDN:KRISTINA KOGER CO ID:1133133497 PPD"/>
    <n v="-8000"/>
    <n v="87.28"/>
    <n v="8000"/>
    <s v="Expense"/>
    <x v="3"/>
    <x v="2"/>
    <x v="8"/>
    <n v="2015"/>
    <x v="58"/>
    <x v="46"/>
    <x v="2"/>
    <s v="INC"/>
    <s v="Balance Sheet"/>
    <x v="8"/>
    <s v="11500 · BofA 9306 (INC)"/>
    <m/>
    <s v="42229AMERICAN EXPRESS DES:ACH Pmt ID:R2818MSP INDN:KRISTINA KOGER CO ID:1133133497 PPD"/>
  </r>
  <r>
    <d v="2015-08-19T00:00:00"/>
    <s v="Online Banking transfer from CHK 9319 Confirmation# 3899938943"/>
    <n v="4000"/>
    <n v="4087.28"/>
    <n v="-4000"/>
    <s v="Income"/>
    <x v="3"/>
    <x v="2"/>
    <x v="8"/>
    <n v="2015"/>
    <x v="55"/>
    <x v="97"/>
    <x v="2"/>
    <s v="INC"/>
    <s v="Balance Sheet"/>
    <x v="12"/>
    <s v="11500 · BofA 9306 (INC)"/>
    <m/>
    <s v="42235Online Banking transfer from CHK 9319 Confirmation# 3899938943"/>
  </r>
  <r>
    <d v="2015-08-20T00:00:00"/>
    <s v="Online Banking transfer from CHK 9319 Confirmation# 3910162374"/>
    <n v="3500"/>
    <n v="7587.28"/>
    <n v="-3500"/>
    <s v="Income"/>
    <x v="3"/>
    <x v="2"/>
    <x v="8"/>
    <n v="2015"/>
    <x v="55"/>
    <x v="97"/>
    <x v="2"/>
    <s v="INC"/>
    <s v="Balance Sheet"/>
    <x v="12"/>
    <s v="11500 · BofA 9306 (INC)"/>
    <m/>
    <s v="42236Online Banking transfer from CHK 9319 Confirmation# 3910162374"/>
  </r>
  <r>
    <d v="2015-08-20T00:00:00"/>
    <s v="Online Banking transfer from CHK 9319 Confirmation# 2807953999"/>
    <n v="1000"/>
    <n v="8587.2800000000007"/>
    <n v="-1000"/>
    <s v="Income"/>
    <x v="3"/>
    <x v="2"/>
    <x v="8"/>
    <n v="2015"/>
    <x v="55"/>
    <x v="97"/>
    <x v="2"/>
    <s v="INC"/>
    <s v="Balance Sheet"/>
    <x v="12"/>
    <s v="11500 · BofA 9306 (INC)"/>
    <m/>
    <s v="42236Online Banking transfer from CHK 9319 Confirmation# 2807953999"/>
  </r>
  <r>
    <d v="2015-08-20T00:00:00"/>
    <s v="AMERICAN EXPRESS DES:ACH Pmt ID:R2820MSP INDN:KRISTINA KOGER CO ID:1133133497 PPD"/>
    <n v="-8558.2900000000009"/>
    <n v="28.99"/>
    <n v="8558.2900000000009"/>
    <s v="Expense"/>
    <x v="3"/>
    <x v="2"/>
    <x v="8"/>
    <n v="2015"/>
    <x v="58"/>
    <x v="46"/>
    <x v="2"/>
    <s v="INC"/>
    <s v="Balance Sheet"/>
    <x v="8"/>
    <s v="11500 · BofA 9306 (INC)"/>
    <m/>
    <s v="42236AMERICAN EXPRESS DES:ACH Pmt ID:R2820MSP INDN:KRISTINA KOGER CO ID:1133133497 PPD"/>
  </r>
  <r>
    <d v="2015-08-24T00:00:00"/>
    <s v="AMERICAN EXPRESS DES:ACH Pmt ID:R7908MSP INDN:KRISTINA KOGER CO ID:1133133497 PPD"/>
    <n v="-13693.14"/>
    <n v="-13664.15"/>
    <n v="13693.14"/>
    <s v="Expense"/>
    <x v="3"/>
    <x v="2"/>
    <x v="8"/>
    <n v="2015"/>
    <x v="58"/>
    <x v="46"/>
    <x v="2"/>
    <s v="INC"/>
    <s v="Balance Sheet"/>
    <x v="8"/>
    <s v="11500 · BofA 9306 (INC)"/>
    <m/>
    <s v="42240AMERICAN EXPRESS DES:ACH Pmt ID:R7908MSP INDN:KRISTINA KOGER CO ID:1133133497 PPD"/>
  </r>
  <r>
    <d v="2015-08-24T00:00:00"/>
    <s v="NSF: RETURNED ITEM FEE FOR ACTIVITY OF 08-24 ELECTRONIC TRANSACTION POSTING DATE 08-24-15 POSTING SEQ 00001"/>
    <n v="-35"/>
    <n v="-13699.15"/>
    <n v="35"/>
    <s v="Expense"/>
    <x v="3"/>
    <x v="2"/>
    <x v="8"/>
    <n v="2015"/>
    <x v="48"/>
    <x v="96"/>
    <x v="2"/>
    <s v="BOTH"/>
    <s v="Income Statement"/>
    <x v="10"/>
    <s v="11500 · BofA 9306 (INC)"/>
    <m/>
    <s v="42240NSF: RETURNED ITEM FEE FOR ACTIVITY OF 08-24 ELECTRONIC TRANSACTION POSTING DATE 08-24-15 POSTING SEQ 00001"/>
  </r>
  <r>
    <d v="2015-08-25T00:00:00"/>
    <s v="RETURN OF POSTED CHECK / ITEM (RECEIVED ON 08-24) ELECTRONIC TRANSACTION"/>
    <n v="13693.14"/>
    <n v="-6.01"/>
    <n v="-13693.14"/>
    <s v="Income"/>
    <x v="3"/>
    <x v="2"/>
    <x v="8"/>
    <n v="2015"/>
    <x v="58"/>
    <x v="46"/>
    <x v="2"/>
    <s v="INC"/>
    <s v="Balance Sheet"/>
    <x v="8"/>
    <s v="11500 · BofA 9306 (INC)"/>
    <m/>
    <s v="42241RETURN OF POSTED CHECK / ITEM (RECEIVED ON 08-24) ELECTRONIC TRANSACTION"/>
  </r>
  <r>
    <d v="2015-08-25T00:00:00"/>
    <s v="Online Banking transfer from CHK 9319 Confirmation# 0253388622"/>
    <n v="1250"/>
    <n v="1243.99"/>
    <n v="-1250"/>
    <s v="Income"/>
    <x v="3"/>
    <x v="2"/>
    <x v="8"/>
    <n v="2015"/>
    <x v="55"/>
    <x v="97"/>
    <x v="2"/>
    <s v="INC"/>
    <s v="Balance Sheet"/>
    <x v="12"/>
    <s v="11500 · BofA 9306 (INC)"/>
    <m/>
    <s v="42241Online Banking transfer from CHK 9319 Confirmation# 0253388622"/>
  </r>
  <r>
    <d v="2015-08-25T00:00:00"/>
    <s v="HANOVER/CITIZENS DES:PREM COLL ID:011508230000924 INDN:DEAN &amp; TYLER INC CO ID:3135129825 CCD"/>
    <n v="-1172.8"/>
    <n v="71.19"/>
    <n v="1172.8"/>
    <s v="Expense"/>
    <x v="3"/>
    <x v="2"/>
    <x v="8"/>
    <n v="2015"/>
    <x v="54"/>
    <x v="98"/>
    <x v="2"/>
    <s v="BOTH"/>
    <s v="Income Statement"/>
    <x v="10"/>
    <s v="11500 · BofA 9306 (INC)"/>
    <m/>
    <s v="42241HANOVER/CITIZENS DES:PREM COLL ID:011508230000924 INDN:DEAN &amp; TYLER INC CO ID:3135129825 CCD"/>
  </r>
  <r>
    <d v="2015-08-26T00:00:00"/>
    <s v="Fee Refund nbk1yf0"/>
    <n v="70"/>
    <n v="141.19"/>
    <n v="-70"/>
    <s v="Income"/>
    <x v="3"/>
    <x v="2"/>
    <x v="8"/>
    <n v="2015"/>
    <x v="48"/>
    <x v="96"/>
    <x v="2"/>
    <s v="BOTH"/>
    <s v="Income Statement"/>
    <x v="10"/>
    <s v="11500 · BofA 9306 (INC)"/>
    <m/>
    <s v="42242Fee Refund nbk1yf0"/>
  </r>
  <r>
    <d v="2015-08-28T00:00:00"/>
    <s v="Online Banking transfer from CHK 9319 Confirmation# 2776737488"/>
    <n v="5000"/>
    <n v="5141.1899999999996"/>
    <n v="-5000"/>
    <s v="Income"/>
    <x v="3"/>
    <x v="2"/>
    <x v="8"/>
    <n v="2015"/>
    <x v="55"/>
    <x v="97"/>
    <x v="2"/>
    <s v="INC"/>
    <s v="Balance Sheet"/>
    <x v="12"/>
    <s v="11500 · BofA 9306 (INC)"/>
    <m/>
    <s v="42244Online Banking transfer from CHK 9319 Confirmation# 2776737488"/>
  </r>
  <r>
    <d v="2015-08-28T00:00:00"/>
    <s v="AMERICAN EXPRESS DES:ACH Pmt ID:R2012MSP INDN:KRISTINA KOGER CO ID:1133133497 PPD"/>
    <n v="-5000"/>
    <n v="141.19"/>
    <n v="5000"/>
    <s v="Expense"/>
    <x v="3"/>
    <x v="2"/>
    <x v="8"/>
    <n v="2015"/>
    <x v="58"/>
    <x v="46"/>
    <x v="2"/>
    <s v="INC"/>
    <s v="Balance Sheet"/>
    <x v="8"/>
    <s v="11500 · BofA 9306 (INC)"/>
    <m/>
    <s v="42244AMERICAN EXPRESS DES:ACH Pmt ID:R2012MSP INDN:KRISTINA KOGER CO ID:1133133497 PPD"/>
  </r>
  <r>
    <d v="2015-09-01T00:00:00"/>
    <s v="Monthly Fee for Business Fundamentals"/>
    <n v="-16"/>
    <n v="125.19"/>
    <n v="16"/>
    <s v="Expense"/>
    <x v="3"/>
    <x v="2"/>
    <x v="9"/>
    <n v="2015"/>
    <x v="48"/>
    <x v="96"/>
    <x v="2"/>
    <s v="BOTH"/>
    <s v="Income Statement"/>
    <x v="10"/>
    <s v="11500 · BofA 9306 (INC)"/>
    <m/>
    <m/>
  </r>
  <r>
    <d v="2015-09-03T00:00:00"/>
    <s v="Online Banking transfer from CHK 9319 Confirmation# 4132486302"/>
    <n v="7500"/>
    <n v="7625.19"/>
    <n v="-750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04T00:00:00"/>
    <s v="AMERICAN EXPRESS DES:ACH Pmt ID:R2014MSP INDN:KRISTINA KOGER CO ID:1133133497 PPD"/>
    <n v="-6500"/>
    <n v="1125.19"/>
    <n v="6500"/>
    <s v="Expense"/>
    <x v="3"/>
    <x v="2"/>
    <x v="9"/>
    <n v="2015"/>
    <x v="58"/>
    <x v="46"/>
    <x v="2"/>
    <s v="INC"/>
    <s v="Balance Sheet"/>
    <x v="8"/>
    <s v="11500 · BofA 9306 (INC)"/>
    <m/>
    <m/>
  </r>
  <r>
    <d v="2015-09-04T00:00:00"/>
    <s v="Bank of America Credit Card Bill Payment"/>
    <n v="-440"/>
    <n v="685.19"/>
    <n v="440"/>
    <s v="Expense"/>
    <x v="3"/>
    <x v="2"/>
    <x v="9"/>
    <n v="2015"/>
    <x v="59"/>
    <x v="96"/>
    <x v="2"/>
    <s v="INC"/>
    <s v="Balance Sheet"/>
    <x v="15"/>
    <s v="11500 · BofA 9306 (INC)"/>
    <m/>
    <m/>
  </r>
  <r>
    <d v="2015-09-08T00:00:00"/>
    <s v="Online Banking transfer from CHK 9319 Confirmation# 2971380517"/>
    <n v="60"/>
    <n v="745.19"/>
    <n v="-6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08T00:00:00"/>
    <s v="WIRE TYPE:INTL OUT DATE:150908 TIME:0813 ET TRN:2015090800310089 SERVICE REF:489818 BNF:PP KIT I PES ID:26008097553000 BNF BK:JOINT ST OCK COMMERCIAL ID:KHABUA2K/(CH3505 PMT DET:1544066 96 3RD PAYMENT FOR PATCHES GOODS"/>
    <n v="-673.75"/>
    <n v="71.44"/>
    <n v="673.75"/>
    <s v="Expense"/>
    <x v="3"/>
    <x v="2"/>
    <x v="9"/>
    <n v="2015"/>
    <x v="18"/>
    <x v="101"/>
    <x v="2"/>
    <s v="BOTH"/>
    <s v="Balance Sheet"/>
    <x v="10"/>
    <s v="11500 · BofA 9306 (INC)"/>
    <m/>
    <m/>
  </r>
  <r>
    <d v="2015-09-08T00:00:00"/>
    <s v="Wire Transfer Fee"/>
    <n v="-45"/>
    <n v="26.44"/>
    <n v="45"/>
    <s v="Expense"/>
    <x v="3"/>
    <x v="2"/>
    <x v="9"/>
    <n v="2015"/>
    <x v="60"/>
    <x v="96"/>
    <x v="2"/>
    <s v="BOTH"/>
    <s v="Income Statement"/>
    <x v="10"/>
    <s v="11500 · BofA 9306 (INC)"/>
    <m/>
    <m/>
  </r>
  <r>
    <d v="2015-09-08T00:00:00"/>
    <s v="ONLINE BUSINESS SUITE DIRECT PMT SERVICES"/>
    <n v="-10"/>
    <n v="16.440000000000001"/>
    <n v="10"/>
    <s v="Expense"/>
    <x v="3"/>
    <x v="2"/>
    <x v="9"/>
    <n v="2015"/>
    <x v="13"/>
    <x v="24"/>
    <x v="20"/>
    <s v="BOTH"/>
    <s v="Income Statement"/>
    <x v="10"/>
    <s v="11500 · BofA 9306 (INC)"/>
    <m/>
    <m/>
  </r>
  <r>
    <d v="2015-09-17T00:00:00"/>
    <s v="Online Banking transfer from CHK 9319 Confirmation# 4051086309"/>
    <n v="3500"/>
    <n v="3516.44"/>
    <n v="-350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17T00:00:00"/>
    <s v="AMERICAN EXPRESS DES:ACH Pmt ID:W2374 INDN:KRISTINA KOGER CO ID:1133133497 WEB"/>
    <n v="-3500"/>
    <n v="16.440000000000001"/>
    <n v="3500"/>
    <s v="Expense"/>
    <x v="3"/>
    <x v="2"/>
    <x v="9"/>
    <n v="2015"/>
    <x v="58"/>
    <x v="46"/>
    <x v="2"/>
    <s v="INC"/>
    <s v="Balance Sheet"/>
    <x v="8"/>
    <s v="11500 · BofA 9306 (INC)"/>
    <m/>
    <m/>
  </r>
  <r>
    <d v="2015-09-18T00:00:00"/>
    <s v="Online Banking transfer from CHK 9319 Confirmation# 0359564301"/>
    <n v="640"/>
    <n v="656.44"/>
    <n v="-64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21T00:00:00"/>
    <s v="Online Banking transfer from CHK 9319 Confirmation# 1684818296"/>
    <n v="3000"/>
    <n v="3656.44"/>
    <n v="-300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21T00:00:00"/>
    <s v="CHECKCARD 0918 HABERS EXPORT AGENCY 518-7933517 NY 24071055263987110345673 CKCD 5300 4635720010757746"/>
    <n v="-638.39"/>
    <n v="3018.05"/>
    <n v="638.39"/>
    <s v="Expense"/>
    <x v="3"/>
    <x v="2"/>
    <x v="9"/>
    <n v="2015"/>
    <x v="18"/>
    <x v="83"/>
    <x v="2"/>
    <s v="BOTH"/>
    <s v="Balance Sheet"/>
    <x v="10"/>
    <s v="11500 · BofA 9306 (INC)"/>
    <m/>
    <m/>
  </r>
  <r>
    <d v="2015-09-21T00:00:00"/>
    <s v="AMERICAN EXPRESS DES:ACH Pmt ID:W4400 INDN:KRISTINA KOGER CO ID:1133133497 WEB"/>
    <n v="-3000"/>
    <n v="18.05"/>
    <n v="3000"/>
    <s v="Expense"/>
    <x v="3"/>
    <x v="2"/>
    <x v="9"/>
    <n v="2015"/>
    <x v="58"/>
    <x v="46"/>
    <x v="2"/>
    <s v="INC"/>
    <s v="Balance Sheet"/>
    <x v="8"/>
    <s v="11500 · BofA 9306 (INC)"/>
    <m/>
    <m/>
  </r>
  <r>
    <d v="2015-09-23T00:00:00"/>
    <s v="Online Banking transfer from CHK 9319 Confirmation# 2506019154"/>
    <n v="40"/>
    <n v="58.05"/>
    <n v="-4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24T00:00:00"/>
    <s v="BKOFAMERICA ATM 09/23 #000003432 WITHDRWL LOOP 1604/BANDER SAN ANTONIO TX CKCD 4635720010757746"/>
    <n v="-40"/>
    <n v="18.05"/>
    <n v="40"/>
    <s v="Expense"/>
    <x v="3"/>
    <x v="2"/>
    <x v="9"/>
    <n v="2015"/>
    <x v="39"/>
    <x v="20"/>
    <x v="2"/>
    <s v="BOTH"/>
    <s v="Balance Sheet"/>
    <x v="10"/>
    <s v="11500 · BofA 9306 (INC)"/>
    <m/>
    <m/>
  </r>
  <r>
    <d v="2015-09-25T00:00:00"/>
    <s v="Online Banking transfer from CHK 9319 Confirmation# 2520173688"/>
    <n v="321"/>
    <n v="339.05"/>
    <n v="-321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25T00:00:00"/>
    <s v="HANOVER/CITIZENS DES:PREM COLL ID:011509220000937 INDN:DEAN &amp; TYLER INC CO ID:3135129825 CCD"/>
    <n v="-289.8"/>
    <n v="49.25"/>
    <n v="289.8"/>
    <s v="Expense"/>
    <x v="3"/>
    <x v="2"/>
    <x v="9"/>
    <n v="2015"/>
    <x v="54"/>
    <x v="98"/>
    <x v="2"/>
    <s v="BOTH"/>
    <s v="Income Statement"/>
    <x v="10"/>
    <s v="11500 · BofA 9306 (INC)"/>
    <m/>
    <m/>
  </r>
  <r>
    <d v="2015-09-30T00:00:00"/>
    <s v="Online Banking transfer from CHK 9319 Confirmation# 3862688717"/>
    <n v="600"/>
    <n v="649.25"/>
    <n v="-600"/>
    <s v="Income"/>
    <x v="3"/>
    <x v="2"/>
    <x v="9"/>
    <n v="2015"/>
    <x v="55"/>
    <x v="97"/>
    <x v="2"/>
    <s v="INC"/>
    <s v="Balance Sheet"/>
    <x v="12"/>
    <s v="11500 · BofA 9306 (INC)"/>
    <m/>
    <m/>
  </r>
  <r>
    <d v="2015-09-30T00:00:00"/>
    <s v="AMERICAN EXPRESS DES:ACH Pmt ID:W4120 INDN:KRISTINA KOGER CO ID:1133133497 WEB"/>
    <n v="-600"/>
    <n v="49.25"/>
    <n v="600"/>
    <s v="Expense"/>
    <x v="3"/>
    <x v="2"/>
    <x v="9"/>
    <n v="2015"/>
    <x v="58"/>
    <x v="46"/>
    <x v="2"/>
    <s v="INC"/>
    <s v="Balance Sheet"/>
    <x v="8"/>
    <s v="11500 · BofA 9306 (INC)"/>
    <m/>
    <m/>
  </r>
  <r>
    <d v="2015-10-05T00:00:00"/>
    <s v="Online Banking transfer from CHK 9319 Confirmation# 3707253044"/>
    <n v="4000"/>
    <n v="4049.25"/>
    <n v="-4000"/>
    <s v="Income"/>
    <x v="3"/>
    <x v="2"/>
    <x v="10"/>
    <n v="2015"/>
    <x v="55"/>
    <x v="97"/>
    <x v="2"/>
    <s v="INC"/>
    <s v="Balance Sheet"/>
    <x v="12"/>
    <s v="11500 · BofA 9306 (INC)"/>
    <m/>
    <m/>
  </r>
  <r>
    <d v="2015-10-05T00:00:00"/>
    <s v="Online Banking transfer from CHK 9607 Confirmation# 3707142197"/>
    <n v="400"/>
    <n v="4449.25"/>
    <n v="-400"/>
    <s v="Income"/>
    <x v="3"/>
    <x v="2"/>
    <x v="10"/>
    <n v="2015"/>
    <x v="53"/>
    <x v="97"/>
    <x v="2"/>
    <s v="INC"/>
    <s v="Balance Sheet"/>
    <x v="16"/>
    <s v="11500 · BofA 9306 (INC)"/>
    <m/>
    <m/>
  </r>
  <r>
    <d v="2015-10-05T00:00:00"/>
    <s v="AMERICAN EXPRESS DES:ACH Pmt ID:R3814 INDN:KRISTINA KOGER CO ID:1133133497 PPD"/>
    <n v="-4000"/>
    <n v="449.25"/>
    <n v="4000"/>
    <s v="Expense"/>
    <x v="3"/>
    <x v="2"/>
    <x v="10"/>
    <n v="2015"/>
    <x v="58"/>
    <x v="46"/>
    <x v="2"/>
    <s v="INC"/>
    <s v="Balance Sheet"/>
    <x v="8"/>
    <s v="11500 · BofA 9306 (INC)"/>
    <m/>
    <m/>
  </r>
  <r>
    <d v="2015-10-07T00:00:00"/>
    <s v="CHECKCARD 1005 USPS POSTAGE STAMPS.COM WASHINGTON DC 24610435279004052238694 CKCD 9402 4635720010757746"/>
    <n v="-100"/>
    <n v="349.25"/>
    <n v="100"/>
    <s v="Expense"/>
    <x v="3"/>
    <x v="2"/>
    <x v="10"/>
    <n v="2015"/>
    <x v="8"/>
    <x v="17"/>
    <x v="2"/>
    <s v="BOTH"/>
    <s v="Income Statement"/>
    <x v="10"/>
    <s v="11500 · BofA 9306 (INC)"/>
    <m/>
    <m/>
  </r>
  <r>
    <d v="2015-10-07T00:00:00"/>
    <s v="ONLINE BUSINESS SUITE DIRECT PMT SERVICES"/>
    <n v="-10"/>
    <n v="339.25"/>
    <n v="10"/>
    <s v="Expense"/>
    <x v="3"/>
    <x v="2"/>
    <x v="10"/>
    <n v="2015"/>
    <x v="13"/>
    <x v="24"/>
    <x v="20"/>
    <s v="BOTH"/>
    <s v="Income Statement"/>
    <x v="10"/>
    <s v="11500 · BofA 9306 (INC)"/>
    <m/>
    <m/>
  </r>
  <r>
    <d v="2015-10-08T00:00:00"/>
    <s v="CHECKCARD 1006 USPS POSTAGE STAMPS.COM WASHINGTON DC 24610435280004048268596 CKCD 9402 4635720010757746"/>
    <n v="-100"/>
    <n v="239.25"/>
    <n v="100"/>
    <s v="Expense"/>
    <x v="3"/>
    <x v="2"/>
    <x v="10"/>
    <n v="2015"/>
    <x v="8"/>
    <x v="17"/>
    <x v="2"/>
    <s v="BOTH"/>
    <s v="Income Statement"/>
    <x v="10"/>
    <s v="11500 · BofA 9306 (INC)"/>
    <m/>
    <m/>
  </r>
  <r>
    <d v="2015-10-13T00:00:00"/>
    <s v="Online Banking transfer from CHK 9319 Confirmation# 1675787390"/>
    <n v="3650.81"/>
    <n v="3890.06"/>
    <n v="-3650.81"/>
    <s v="Income"/>
    <x v="3"/>
    <x v="2"/>
    <x v="10"/>
    <n v="2015"/>
    <x v="55"/>
    <x v="97"/>
    <x v="2"/>
    <s v="INC"/>
    <s v="Balance Sheet"/>
    <x v="12"/>
    <s v="11500 · BofA 9306 (INC)"/>
    <m/>
    <m/>
  </r>
  <r>
    <d v="2015-10-13T00:00:00"/>
    <s v="Online Banking transfer from CHK 9607 Confirmation# 4075789491"/>
    <n v="270.51"/>
    <n v="4160.57"/>
    <n v="-270.51"/>
    <s v="Income"/>
    <x v="3"/>
    <x v="2"/>
    <x v="10"/>
    <n v="2015"/>
    <x v="53"/>
    <x v="97"/>
    <x v="2"/>
    <s v="INC"/>
    <s v="Balance Sheet"/>
    <x v="16"/>
    <s v="11500 · BofA 9306 (INC)"/>
    <m/>
    <m/>
  </r>
  <r>
    <d v="2015-10-13T00:00:00"/>
    <s v="Online Banking transfer from CHK 9319 Confirmation# 4077152168"/>
    <n v="50"/>
    <n v="4210.57"/>
    <n v="-50"/>
    <s v="Income"/>
    <x v="3"/>
    <x v="2"/>
    <x v="10"/>
    <n v="2015"/>
    <x v="55"/>
    <x v="97"/>
    <x v="2"/>
    <s v="INC"/>
    <s v="Balance Sheet"/>
    <x v="12"/>
    <s v="11500 · BofA 9306 (INC)"/>
    <m/>
    <m/>
  </r>
  <r>
    <d v="2015-10-13T00:00:00"/>
    <s v="CHECKCARD 1008 USPS POSTAGE STAMPS.COM WASHINGTON DC 24610435282004036113547 CKCD 9402 4635720010757746"/>
    <n v="-100"/>
    <n v="4110.57"/>
    <n v="100"/>
    <s v="Expense"/>
    <x v="3"/>
    <x v="2"/>
    <x v="10"/>
    <n v="2015"/>
    <x v="8"/>
    <x v="17"/>
    <x v="2"/>
    <s v="BOTH"/>
    <s v="Income Statement"/>
    <x v="10"/>
    <s v="11500 · BofA 9306 (INC)"/>
    <m/>
    <m/>
  </r>
  <r>
    <d v="2015-10-13T00:00:00"/>
    <s v="CHECKCARD 1009 USPS POSTAGE STAMPS.COM WASHINGTON DC 24610435283004038191789 CKCD 9402 4635720010757746"/>
    <n v="-100"/>
    <n v="4010.57"/>
    <n v="100"/>
    <s v="Expense"/>
    <x v="3"/>
    <x v="2"/>
    <x v="10"/>
    <n v="2015"/>
    <x v="8"/>
    <x v="17"/>
    <x v="2"/>
    <s v="BOTH"/>
    <s v="Income Statement"/>
    <x v="10"/>
    <s v="11500 · BofA 9306 (INC)"/>
    <m/>
    <m/>
  </r>
  <r>
    <d v="2015-10-13T00:00:00"/>
    <s v="AMERICAN EXPRESS DES:ACH Pmt ID:R7208MSP INDN:KRISTINA KOGER CO ID:1133133497 PPD"/>
    <n v="-4000"/>
    <n v="10.57"/>
    <n v="4000"/>
    <s v="Expense"/>
    <x v="3"/>
    <x v="2"/>
    <x v="10"/>
    <n v="2015"/>
    <x v="58"/>
    <x v="46"/>
    <x v="2"/>
    <s v="INC"/>
    <s v="Balance Sheet"/>
    <x v="8"/>
    <s v="11500 · BofA 9306 (INC)"/>
    <m/>
    <m/>
  </r>
  <r>
    <d v="2015-10-15T00:00:00"/>
    <s v="Online Banking transfer from CHK 9319 Confirmation# 0592673157"/>
    <n v="300"/>
    <n v="310.57"/>
    <n v="-300"/>
    <s v="Income"/>
    <x v="3"/>
    <x v="2"/>
    <x v="10"/>
    <n v="2015"/>
    <x v="55"/>
    <x v="97"/>
    <x v="2"/>
    <s v="INC"/>
    <s v="Balance Sheet"/>
    <x v="12"/>
    <s v="11500 · BofA 9306 (INC)"/>
    <m/>
    <m/>
  </r>
  <r>
    <d v="2015-10-21T00:00:00"/>
    <s v="Online Banking transfer to CHK 9607 Confirmation# 2544771137"/>
    <n v="-131.57"/>
    <n v="179"/>
    <n v="131.57"/>
    <s v="Expense"/>
    <x v="3"/>
    <x v="2"/>
    <x v="10"/>
    <n v="2015"/>
    <x v="53"/>
    <x v="97"/>
    <x v="2"/>
    <s v="INC"/>
    <s v="Balance Sheet"/>
    <x v="11"/>
    <s v="11500 · BofA 9306 (INC)"/>
    <m/>
    <m/>
  </r>
  <r>
    <d v="2015-10-21T00:00:00"/>
    <s v="CITY PUBLIC SRV DES:CPS WEBPMT ID:003002974368 INDN:DEAN TYLER INC CO ID:6746002071 CCD"/>
    <n v="-154"/>
    <n v="25"/>
    <n v="154"/>
    <s v="Expense"/>
    <x v="3"/>
    <x v="2"/>
    <x v="10"/>
    <n v="2015"/>
    <x v="56"/>
    <x v="99"/>
    <x v="7"/>
    <s v="BOTH"/>
    <s v="Income Statement"/>
    <x v="10"/>
    <s v="11500 · BofA 9306 (INC)"/>
    <m/>
    <m/>
  </r>
  <r>
    <d v="2015-10-26T00:00:00"/>
    <s v="Online Banking transfer from CHK 9319 Confirmation# 2586809996"/>
    <n v="314.8"/>
    <n v="339.8"/>
    <n v="-314.8"/>
    <s v="Income"/>
    <x v="3"/>
    <x v="2"/>
    <x v="10"/>
    <n v="2015"/>
    <x v="55"/>
    <x v="97"/>
    <x v="2"/>
    <s v="INC"/>
    <s v="Balance Sheet"/>
    <x v="12"/>
    <s v="11500 · BofA 9306 (INC)"/>
    <m/>
    <m/>
  </r>
  <r>
    <d v="2015-10-26T00:00:00"/>
    <s v="HANOVER/CITIZENS DES:PREM COLL ID:011510220000961 INDN:DEAN &amp; TYLER INC CO ID:3135129825 CCD"/>
    <n v="-289.8"/>
    <n v="50"/>
    <n v="289.8"/>
    <s v="Expense"/>
    <x v="3"/>
    <x v="2"/>
    <x v="10"/>
    <n v="2015"/>
    <x v="54"/>
    <x v="98"/>
    <x v="2"/>
    <s v="BOTH"/>
    <s v="Income Statement"/>
    <x v="10"/>
    <s v="11500 · BofA 9306 (INC)"/>
    <m/>
    <m/>
  </r>
  <r>
    <d v="2015-11-05T00:00:00"/>
    <s v="BKOFAMERICA MOBILE 11/05 3392853145 DEPOSIT *MOBILE TX"/>
    <n v="98"/>
    <n v="148"/>
    <n v="-98"/>
    <s v="Income"/>
    <x v="3"/>
    <x v="2"/>
    <x v="11"/>
    <n v="2015"/>
    <x v="57"/>
    <x v="102"/>
    <x v="20"/>
    <s v="BOTH"/>
    <s v="Income Statement"/>
    <x v="17"/>
    <s v="11500 · BofA 9306 (INC)"/>
    <m/>
    <m/>
  </r>
  <r>
    <d v="2015-11-06T00:00:00"/>
    <s v="ONLINE BUSINESS SUITE DIRECT PMT SERVICES"/>
    <n v="-10"/>
    <n v="138"/>
    <n v="10"/>
    <s v="Expense"/>
    <x v="3"/>
    <x v="2"/>
    <x v="11"/>
    <n v="2015"/>
    <x v="13"/>
    <x v="24"/>
    <x v="20"/>
    <s v="BOTH"/>
    <s v="Income Statement"/>
    <x v="10"/>
    <s v="11500 · BofA 9306 (INC)"/>
    <m/>
    <m/>
  </r>
  <r>
    <d v="2015-11-09T00:00:00"/>
    <s v="BKOFAMERICA MOBILE 11/09 3393815765 DEPOSIT *MOBILE TX"/>
    <n v="29"/>
    <n v="167"/>
    <n v="-29"/>
    <s v="Income"/>
    <x v="3"/>
    <x v="2"/>
    <x v="11"/>
    <n v="2015"/>
    <x v="57"/>
    <x v="102"/>
    <x v="20"/>
    <s v="BOTH"/>
    <s v="Income Statement"/>
    <x v="17"/>
    <s v="11500 · BofA 9306 (INC)"/>
    <m/>
    <m/>
  </r>
  <r>
    <d v="2015-11-09T00:00:00"/>
    <s v="BKOFAMERICA MOBILE 11/09 3393790169 DEPOSIT *MOBILE TX"/>
    <n v="9.9499999999999993"/>
    <n v="176.95"/>
    <n v="-9.9499999999999993"/>
    <s v="Income"/>
    <x v="3"/>
    <x v="2"/>
    <x v="11"/>
    <n v="2015"/>
    <x v="61"/>
    <x v="0"/>
    <x v="21"/>
    <s v="BOTH"/>
    <s v="Income Statement"/>
    <x v="10"/>
    <s v="11500 · BofA 9306 (INC)"/>
    <m/>
    <m/>
  </r>
  <r>
    <d v="2015-11-09T00:00:00"/>
    <s v="Credit One Bank DES:Payment ID:0000122384862 INDN:TROFIMENKOV,TIMOFEY CO ID:912240213 WEB"/>
    <n v="-100"/>
    <n v="76.95"/>
    <n v="100"/>
    <s v="Expense"/>
    <x v="3"/>
    <x v="2"/>
    <x v="11"/>
    <n v="2015"/>
    <x v="10"/>
    <x v="10"/>
    <x v="15"/>
    <s v="BOTH"/>
    <s v="Income Statement"/>
    <x v="10"/>
    <s v="11500 · BofA 9306 (INC)"/>
    <m/>
    <m/>
  </r>
  <r>
    <d v="2015-11-12T00:00:00"/>
    <s v="Online Banking transfer to CHK 9607 Confirmation# 2526631697"/>
    <n v="-40"/>
    <n v="36.950000000000003"/>
    <n v="40"/>
    <s v="Expense"/>
    <x v="3"/>
    <x v="2"/>
    <x v="11"/>
    <n v="2015"/>
    <x v="53"/>
    <x v="97"/>
    <x v="2"/>
    <s v="INC"/>
    <s v="Balance Sheet"/>
    <x v="11"/>
    <s v="11500 · BofA 9306 (INC)"/>
    <m/>
    <m/>
  </r>
  <r>
    <d v="2015-11-20T00:00:00"/>
    <s v="Online Banking transfer from CHK 9319 Confirmation# 0604502043"/>
    <n v="600"/>
    <n v="636.95000000000005"/>
    <n v="-600"/>
    <s v="Income"/>
    <x v="3"/>
    <x v="2"/>
    <x v="11"/>
    <n v="2015"/>
    <x v="55"/>
    <x v="97"/>
    <x v="2"/>
    <s v="INC"/>
    <s v="Balance Sheet"/>
    <x v="12"/>
    <s v="11500 · BofA 9306 (INC)"/>
    <m/>
    <m/>
  </r>
  <r>
    <d v="2015-11-20T00:00:00"/>
    <s v="BKOFAMERICA ATM 11/20 #000005630 WITHDRWL BABCOCK SQUARE SAN ANTONIO TX CKCD 4635720010757746"/>
    <n v="-600"/>
    <n v="36.950000000000003"/>
    <n v="600"/>
    <s v="Expense"/>
    <x v="3"/>
    <x v="2"/>
    <x v="11"/>
    <n v="2015"/>
    <x v="17"/>
    <x v="20"/>
    <x v="10"/>
    <s v="BOTH"/>
    <s v="Income Statement"/>
    <x v="10"/>
    <s v="11500 · BofA 9306 (INC)"/>
    <m/>
    <m/>
  </r>
  <r>
    <d v="2015-11-23T00:00:00"/>
    <s v="Online Banking transfer from CHK 9319 Confirmation# 2831918349"/>
    <n v="150"/>
    <n v="186.95"/>
    <n v="-150"/>
    <s v="Income"/>
    <x v="3"/>
    <x v="2"/>
    <x v="11"/>
    <n v="2015"/>
    <x v="55"/>
    <x v="97"/>
    <x v="2"/>
    <s v="INC"/>
    <s v="Balance Sheet"/>
    <x v="12"/>
    <s v="11500 · BofA 9306 (INC)"/>
    <m/>
    <m/>
  </r>
  <r>
    <d v="2015-11-25T00:00:00"/>
    <s v="Online Banking transfer from CHK 9319 Confirmation# 1447950729"/>
    <n v="400"/>
    <n v="586.95000000000005"/>
    <n v="-400"/>
    <s v="Income"/>
    <x v="3"/>
    <x v="2"/>
    <x v="11"/>
    <n v="2015"/>
    <x v="55"/>
    <x v="97"/>
    <x v="2"/>
    <s v="INC"/>
    <s v="Balance Sheet"/>
    <x v="12"/>
    <s v="11500 · BofA 9306 (INC)"/>
    <m/>
    <m/>
  </r>
  <r>
    <d v="2015-11-25T00:00:00"/>
    <s v="Online Banking transfer from CHK 9319 Confirmation# 3847219611"/>
    <n v="150"/>
    <n v="736.95"/>
    <n v="-150"/>
    <s v="Income"/>
    <x v="3"/>
    <x v="2"/>
    <x v="11"/>
    <n v="2015"/>
    <x v="55"/>
    <x v="97"/>
    <x v="2"/>
    <s v="INC"/>
    <s v="Balance Sheet"/>
    <x v="12"/>
    <s v="11500 · BofA 9306 (INC)"/>
    <m/>
    <m/>
  </r>
  <r>
    <d v="2015-11-25T00:00:00"/>
    <s v="BKOFAMERICA ATM 11/25 #000007117 WITHDRWL BABCOCK SQUARE SAN ANTONIO TX CKCD 4635720010757746"/>
    <n v="-400"/>
    <n v="336.95"/>
    <n v="400"/>
    <s v="Expense"/>
    <x v="3"/>
    <x v="2"/>
    <x v="11"/>
    <n v="2015"/>
    <x v="17"/>
    <x v="20"/>
    <x v="10"/>
    <s v="BOTH"/>
    <s v="Income Statement"/>
    <x v="10"/>
    <s v="11500 · BofA 9306 (INC)"/>
    <m/>
    <m/>
  </r>
  <r>
    <d v="2015-11-25T00:00:00"/>
    <s v="HANOVER/CITIZENS DES:PREM COLL ID:011511220004480 INDN:DEAN &amp; TYLER INC CO ID:3135129825 CCD"/>
    <n v="-289.8"/>
    <n v="47.15"/>
    <n v="289.8"/>
    <s v="Expense"/>
    <x v="3"/>
    <x v="2"/>
    <x v="11"/>
    <n v="2015"/>
    <x v="54"/>
    <x v="98"/>
    <x v="2"/>
    <s v="BOTH"/>
    <s v="Income Statement"/>
    <x v="10"/>
    <s v="11500 · BofA 9306 (INC)"/>
    <m/>
    <m/>
  </r>
  <r>
    <d v="2015-12-01T00:00:00"/>
    <s v="Monthly Fee for Business Fundamentals"/>
    <n v="-16"/>
    <n v="31.15"/>
    <n v="16"/>
    <s v="Expense"/>
    <x v="3"/>
    <x v="2"/>
    <x v="12"/>
    <n v="2015"/>
    <x v="48"/>
    <x v="96"/>
    <x v="2"/>
    <s v="BOTH"/>
    <s v="Income Statement"/>
    <x v="10"/>
    <s v="11500 · BofA 9306 (INC)"/>
    <m/>
    <m/>
  </r>
  <r>
    <d v="2015-12-07T00:00:00"/>
    <s v="ONLINE BUSINESS SUITE DIRECT PMT SERVICES"/>
    <n v="-10"/>
    <n v="21.15"/>
    <n v="10"/>
    <s v="Expense"/>
    <x v="3"/>
    <x v="2"/>
    <x v="12"/>
    <n v="2015"/>
    <x v="13"/>
    <x v="24"/>
    <x v="20"/>
    <s v="BOTH"/>
    <s v="Income Statement"/>
    <x v="10"/>
    <s v="11500 · BofA 9306 (INC)"/>
    <m/>
    <m/>
  </r>
  <r>
    <d v="2015-12-11T00:00:00"/>
    <s v="Online Banking transfer from CHK 9319 Confirmation# 0184543494"/>
    <n v="500"/>
    <n v="521.15"/>
    <n v="-500"/>
    <s v="Income"/>
    <x v="3"/>
    <x v="2"/>
    <x v="12"/>
    <n v="2015"/>
    <x v="55"/>
    <x v="97"/>
    <x v="2"/>
    <s v="INC"/>
    <s v="Balance Sheet"/>
    <x v="12"/>
    <s v="11500 · BofA 9306 (INC)"/>
    <m/>
    <m/>
  </r>
  <r>
    <d v="2015-12-11T00:00:00"/>
    <s v="BKOFAMERICA ATM 12/11 #000001889 WITHDRWL BANDERA FESTIVAL SAN ANTONIO TX CKCD 4635720010757746"/>
    <n v="-500"/>
    <n v="21.15"/>
    <n v="500"/>
    <s v="Expense"/>
    <x v="3"/>
    <x v="2"/>
    <x v="12"/>
    <n v="2015"/>
    <x v="17"/>
    <x v="20"/>
    <x v="10"/>
    <s v="BOTH"/>
    <s v="Income Statement"/>
    <x v="10"/>
    <s v="11500 · BofA 9306 (INC)"/>
    <m/>
    <m/>
  </r>
  <r>
    <d v="2015-12-28T00:00:00"/>
    <s v="TRANSFER FROM ACCT #9319 ON 12/28 VIA WEB"/>
    <n v="180"/>
    <n v="201.15"/>
    <n v="-180"/>
    <s v="Income"/>
    <x v="3"/>
    <x v="2"/>
    <x v="12"/>
    <n v="2015"/>
    <x v="55"/>
    <x v="97"/>
    <x v="2"/>
    <s v="INC"/>
    <s v="Balance Sheet"/>
    <x v="12"/>
    <s v="11500 · BofA 9306 (INC)"/>
    <m/>
    <m/>
  </r>
  <r>
    <d v="2015-12-28T00:00:00"/>
    <s v="ACH HOLD HANOVER/CITIZENS PREM COLL ON 12/28"/>
    <n v="-172"/>
    <n v="29.15"/>
    <n v="172"/>
    <s v="Expense"/>
    <x v="3"/>
    <x v="2"/>
    <x v="12"/>
    <n v="2015"/>
    <x v="54"/>
    <x v="98"/>
    <x v="2"/>
    <s v="BOTH"/>
    <s v="Income Statement"/>
    <x v="10"/>
    <s v="11500 · BofA 9306 (IN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9319 (INC)"/>
    <m/>
    <m/>
    <m/>
    <m/>
    <m/>
    <x v="0"/>
    <x v="0"/>
    <x v="0"/>
    <m/>
    <x v="0"/>
    <x v="0"/>
    <x v="0"/>
    <m/>
    <m/>
    <x v="0"/>
    <m/>
    <m/>
    <m/>
  </r>
  <r>
    <d v="2015-01-02T00:00:00"/>
    <s v="PAYPAL DES:TRANSFER ID:4KEJ28JQNLJTE INDN:DEAN TYLER INC CO ID:PAYPALSD11 PPD"/>
    <n v="1800"/>
    <n v="8261"/>
    <n v="-1800"/>
    <s v="Income"/>
    <x v="4"/>
    <x v="2"/>
    <x v="1"/>
    <n v="2015"/>
    <x v="62"/>
    <x v="97"/>
    <x v="2"/>
    <s v="LLC"/>
    <s v="Balance Sheet"/>
    <x v="18"/>
    <s v="11700 · BofA 9319 (INC)"/>
    <m/>
    <m/>
  </r>
  <r>
    <d v="2015-01-02T00:00:00"/>
    <s v="PAYPAL DES:TRANSFER ID:4KEJ28JRM4GVA INDN:DEAN TYLER INC CO ID:PAYPALSD11 PPD"/>
    <n v="400.79"/>
    <n v="8661.7900000000009"/>
    <n v="-400.79"/>
    <s v="Income"/>
    <x v="4"/>
    <x v="2"/>
    <x v="1"/>
    <n v="2015"/>
    <x v="62"/>
    <x v="97"/>
    <x v="2"/>
    <s v="LLC"/>
    <s v="Balance Sheet"/>
    <x v="18"/>
    <s v="11700 · BofA 9319 (INC)"/>
    <m/>
    <m/>
  </r>
  <r>
    <d v="2015-01-02T00:00:00"/>
    <s v="BANK OF AMERICA DES:DEPOSIT ID:345558579883 INDN:DEAN &amp; TYLER INC CO ID:941687665B CCD"/>
    <n v="78.260000000000005"/>
    <n v="8740.0499999999993"/>
    <n v="-78.26000000000000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2T00:00:00"/>
    <s v="BANK OF AMERICA DES:DEPOSIT ID:345558579883 INDN:DEAN &amp; TYLER INC CO ID:941687665B CCD"/>
    <n v="10.95"/>
    <n v="8751"/>
    <n v="-10.9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2T00:00:00"/>
    <s v="TRANSFER DEAN &amp; TYLER INC:Proteus Confirmation# 1621158930"/>
    <n v="-1470"/>
    <n v="7281"/>
    <n v="1470"/>
    <s v="Expense"/>
    <x v="4"/>
    <x v="2"/>
    <x v="1"/>
    <n v="2015"/>
    <x v="27"/>
    <x v="104"/>
    <x v="13"/>
    <s v="BOTH"/>
    <s v="Income Statement"/>
    <x v="20"/>
    <s v="11700 · BofA 9319 (INC)"/>
    <m/>
    <m/>
  </r>
  <r>
    <d v="2015-01-02T00:00:00"/>
    <s v="BANK OF AMERICA DES:INTERCHNG ID:345558579883 INDN:DEAN &amp; TYLER INC CO ID:941687665B CCD"/>
    <n v="-325.66000000000003"/>
    <n v="6955.34"/>
    <n v="325.66000000000003"/>
    <s v="Expense"/>
    <x v="4"/>
    <x v="2"/>
    <x v="1"/>
    <n v="2015"/>
    <x v="32"/>
    <x v="105"/>
    <x v="2"/>
    <s v="BOTH"/>
    <s v="Income Statement"/>
    <x v="20"/>
    <s v="11700 · BofA 9319 (INC)"/>
    <m/>
    <m/>
  </r>
  <r>
    <d v="2015-01-02T00:00:00"/>
    <s v="BANK OF AMERICA DES:DISCOUNT ID:345558579883 INDN:DEAN &amp; TYLER INC CO ID:941687665B CCD"/>
    <n v="-92.45"/>
    <n v="6862.89"/>
    <n v="92.45"/>
    <s v="Expense"/>
    <x v="4"/>
    <x v="2"/>
    <x v="1"/>
    <n v="2015"/>
    <x v="32"/>
    <x v="105"/>
    <x v="2"/>
    <s v="BOTH"/>
    <s v="Income Statement"/>
    <x v="20"/>
    <s v="11700 · BofA 9319 (INC)"/>
    <m/>
    <m/>
  </r>
  <r>
    <d v="2015-01-02T00:00:00"/>
    <s v="BANK OF AMERICA DES:FEE ID:345558579883 INDN:DEAN &amp; TYLER INC CO ID:941687665B CCD"/>
    <n v="-85.62"/>
    <n v="6777.27"/>
    <n v="85.62"/>
    <s v="Expense"/>
    <x v="4"/>
    <x v="2"/>
    <x v="1"/>
    <n v="2015"/>
    <x v="32"/>
    <x v="105"/>
    <x v="2"/>
    <s v="BOTH"/>
    <s v="Income Statement"/>
    <x v="20"/>
    <s v="11700 · BofA 9319 (INC)"/>
    <m/>
    <m/>
  </r>
  <r>
    <d v="2015-01-02T00:00:00"/>
    <s v="Monthly Fee for Business Fundamentals"/>
    <n v="-16"/>
    <n v="6761.27"/>
    <n v="16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05T00:00:00"/>
    <s v="BANK OF AMERICA DES:DEPOSIT ID:345558579883 INDN:DEAN &amp; TYLER INC CO ID:941687665B CCD"/>
    <n v="452.3"/>
    <n v="7213.57"/>
    <n v="-452.3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5T00:00:00"/>
    <s v="Amazon Services DES:ACCSFRUS ID:PZEL50MP51A1PZA INDN:Dean &amp; Tyler, INC CO ID:5980429507 CCD PMT INFO:payments.amazon.com ID#PZEL50MP51A1PZA"/>
    <n v="300.67"/>
    <n v="7514.24"/>
    <n v="-300.67"/>
    <s v="Income"/>
    <x v="4"/>
    <x v="2"/>
    <x v="1"/>
    <n v="2015"/>
    <x v="63"/>
    <x v="106"/>
    <x v="23"/>
    <s v="BOTH"/>
    <s v="Income Statement"/>
    <x v="19"/>
    <s v="11700 · BofA 9319 (INC)"/>
    <m/>
    <m/>
  </r>
  <r>
    <d v="2015-01-05T00:00:00"/>
    <s v="BANK OF AMERICA DES:DEPOSIT ID:345558579883 INDN:DEAN &amp; TYLER INC CO ID:941687665B CCD"/>
    <n v="220.36"/>
    <n v="7734.6"/>
    <n v="-220.36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5T00:00:00"/>
    <s v="BANK OF AMERICA DES:DEPOSIT ID:345558579883 INDN:DEAN &amp; TYLER INC CO ID:941687665B CCD"/>
    <n v="153.75"/>
    <n v="7888.35"/>
    <n v="-153.7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5T00:00:00"/>
    <s v="Online Banking transfer to CHK 9607 Confirmation# 2748103860"/>
    <n v="-3500"/>
    <n v="4388.3500000000004"/>
    <n v="35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05T00:00:00"/>
    <s v="WIRE TYPE:INTL OUT DATE:150105 TIME:1315 ET TRN:2015010500262721 SERVICE REF:365590 BNF:PP KIT I PES ID:26005051408742 BNF BK:PRIVATBA NK ID:PBANUA2X/(CH3323 PMT DET:137079300 PATCHES O RDER 19 LAST QUATER GOODS"/>
    <n v="-1459"/>
    <n v="2929.35"/>
    <n v="1459"/>
    <s v="Expense"/>
    <x v="4"/>
    <x v="2"/>
    <x v="1"/>
    <n v="2015"/>
    <x v="18"/>
    <x v="101"/>
    <x v="2"/>
    <s v="BOTH"/>
    <s v="Balance Sheet"/>
    <x v="20"/>
    <s v="11700 · BofA 9319 (INC)"/>
    <m/>
    <m/>
  </r>
  <r>
    <d v="2015-01-05T00:00:00"/>
    <s v="AUTHNET GATEWAY DES:BILLING ID:36494721 INDN:DEAN &amp; TYLER, INC CO ID:1870568569 CCD"/>
    <n v="-65.150000000000006"/>
    <n v="2864.2"/>
    <n v="65.150000000000006"/>
    <s v="Expense"/>
    <x v="4"/>
    <x v="2"/>
    <x v="1"/>
    <n v="2015"/>
    <x v="32"/>
    <x v="105"/>
    <x v="2"/>
    <s v="BOTH"/>
    <s v="Income Statement"/>
    <x v="20"/>
    <s v="11700 · BofA 9319 (INC)"/>
    <m/>
    <m/>
  </r>
  <r>
    <d v="2015-01-05T00:00:00"/>
    <s v="Wire Transfer Fee"/>
    <n v="-45"/>
    <n v="2819.2"/>
    <n v="45"/>
    <s v="Expense"/>
    <x v="4"/>
    <x v="2"/>
    <x v="1"/>
    <n v="2015"/>
    <x v="60"/>
    <x v="96"/>
    <x v="2"/>
    <s v="BOTH"/>
    <s v="Income Statement"/>
    <x v="20"/>
    <s v="11700 · BofA 9319 (INC)"/>
    <m/>
    <m/>
  </r>
  <r>
    <d v="2015-01-05T00:00:00"/>
    <s v="External transfer fee - 3 Day - 01/02/2015 Confirmation: 136889724"/>
    <n v="-3"/>
    <n v="2816.2"/>
    <n v="3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06T00:00:00"/>
    <s v="WIRE TYPE:BOOK IN DATE:150106 TIME:1530 ET TRN:2015010600258786 SNDR REF:Bibby/Dean and T ORIG:BIBBY INTERNATIONAL TRADE ID:004426465270"/>
    <n v="20834.72"/>
    <n v="23650.92"/>
    <n v="-20834.72"/>
    <s v="Income"/>
    <x v="4"/>
    <x v="2"/>
    <x v="1"/>
    <n v="2015"/>
    <x v="63"/>
    <x v="107"/>
    <x v="24"/>
    <s v="BOTH"/>
    <s v="Income Statement"/>
    <x v="19"/>
    <s v="11700 · BofA 9319 (INC)"/>
    <m/>
    <m/>
  </r>
  <r>
    <d v="2015-01-06T00:00:00"/>
    <s v="PAYPAL DES:TRANSFER ID:4KEJ28JYVP674 INDN:DEAN TYLER INC CO ID:PAYPALSD11 PPD"/>
    <n v="358.97"/>
    <n v="24009.89"/>
    <n v="-358.97"/>
    <s v="Income"/>
    <x v="4"/>
    <x v="2"/>
    <x v="1"/>
    <n v="2015"/>
    <x v="64"/>
    <x v="108"/>
    <x v="2"/>
    <s v="INC"/>
    <s v="Balance Sheet"/>
    <x v="22"/>
    <s v="11700 · BofA 9319 (INC)"/>
    <m/>
    <m/>
  </r>
  <r>
    <d v="2015-01-06T00:00:00"/>
    <s v="BANK OF AMERICA DES:DEPOSIT ID:345558579883 INDN:DEAN &amp; TYLER INC CO ID:941687665B CCD"/>
    <n v="341.8"/>
    <n v="24351.69"/>
    <n v="-341.8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7T00:00:00"/>
    <s v="AMAZON.COM DES:Marketplac ID:XWZVCN3LLOJZ1Q4 INDN:Dean &amp; Tyler, Inc CO ID:3215240102 CCD PMT INFO:payments.amazon.com ID#XWZVCN3LLOJZ1Q4"/>
    <n v="2506.12"/>
    <n v="26857.81"/>
    <n v="-2506.12"/>
    <s v="Income"/>
    <x v="4"/>
    <x v="2"/>
    <x v="1"/>
    <n v="2015"/>
    <x v="63"/>
    <x v="109"/>
    <x v="25"/>
    <s v="BOTH"/>
    <s v="Income Statement"/>
    <x v="19"/>
    <s v="11700 · BofA 9319 (INC)"/>
    <m/>
    <m/>
  </r>
  <r>
    <d v="2015-01-07T00:00:00"/>
    <s v="BANK OF AMERICA DES:DEPOSIT ID:345558579883 INDN:DEAN &amp; TYLER INC CO ID:941687665B CCD"/>
    <n v="331.45"/>
    <n v="27189.26"/>
    <n v="-331.4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7T00:00:00"/>
    <s v="WIRE TYPE:INTL OUT DATE:150107 TIME:0515 ET TRN:2015010700027003 SERVICE REF:054362 BNF:PERZOV ADI LLC ID:10750038 BNF BK:BANK LEUMI L E-ISRAEL ID:LUMIILIT PMT DET:137211882 ISRAEL ORDE RS AND BELARUS"/>
    <n v="-20510.150000000001"/>
    <n v="6679.11"/>
    <n v="20510.150000000001"/>
    <s v="Expense"/>
    <x v="4"/>
    <x v="2"/>
    <x v="1"/>
    <n v="2015"/>
    <x v="18"/>
    <x v="110"/>
    <x v="2"/>
    <s v="BOTH"/>
    <s v="Balance Sheet"/>
    <x v="20"/>
    <s v="11700 · BofA 9319 (INC)"/>
    <m/>
    <m/>
  </r>
  <r>
    <d v="2015-01-07T00:00:00"/>
    <s v="Online Banking transfer to CHK 9607 Confirmation# 3965720447"/>
    <n v="-1000"/>
    <n v="5679.11"/>
    <n v="10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07T00:00:00"/>
    <s v="Payroll DES:PAYROLL ID:2489155 INDN:DEAN &amp; TYLER CO ID:1943345425 CCD"/>
    <n v="-333.74"/>
    <n v="5345.37"/>
    <n v="333.74"/>
    <s v="Expense"/>
    <x v="4"/>
    <x v="2"/>
    <x v="1"/>
    <n v="2015"/>
    <x v="65"/>
    <x v="111"/>
    <x v="7"/>
    <s v="BOTH"/>
    <s v="Income Statement"/>
    <x v="20"/>
    <s v="11700 · BofA 9319 (INC)"/>
    <m/>
    <m/>
  </r>
  <r>
    <d v="2015-01-07T00:00:00"/>
    <s v="Payroll DES:PAYROLL ID:2489155 INDN:DEAN &amp; TYLER CO ID:1943345425 CCD"/>
    <n v="-246.93"/>
    <n v="5098.4399999999996"/>
    <n v="246.93"/>
    <s v="Expense"/>
    <x v="4"/>
    <x v="2"/>
    <x v="1"/>
    <n v="2015"/>
    <x v="65"/>
    <x v="112"/>
    <x v="7"/>
    <s v="BOTH"/>
    <s v="Income Statement"/>
    <x v="20"/>
    <s v="11700 · BofA 9319 (INC)"/>
    <m/>
    <m/>
  </r>
  <r>
    <d v="2015-01-07T00:00:00"/>
    <s v="THE HARTFORD DES:NTCLBIIVRC ID:12879272 INDN:DEAN &amp; TYLER CO ID:9942902727 CCD"/>
    <n v="-221.5"/>
    <n v="4876.9399999999996"/>
    <n v="221.5"/>
    <s v="Expense"/>
    <x v="4"/>
    <x v="2"/>
    <x v="1"/>
    <n v="2015"/>
    <x v="54"/>
    <x v="113"/>
    <x v="2"/>
    <s v="BOTH"/>
    <s v="Income Statement"/>
    <x v="20"/>
    <s v="11700 · BofA 9319 (INC)"/>
    <m/>
    <m/>
  </r>
  <r>
    <d v="2015-01-07T00:00:00"/>
    <s v="Payroll DES:PAYROLL ID:2489155 INDN:DEAN &amp; TYLER CO ID:1943345425 CCD"/>
    <n v="-181.6"/>
    <n v="4695.34"/>
    <n v="181.6"/>
    <s v="Expense"/>
    <x v="4"/>
    <x v="2"/>
    <x v="1"/>
    <n v="2015"/>
    <x v="65"/>
    <x v="114"/>
    <x v="7"/>
    <s v="BOTH"/>
    <s v="Income Statement"/>
    <x v="20"/>
    <s v="11700 · BofA 9319 (INC)"/>
    <m/>
    <m/>
  </r>
  <r>
    <d v="2015-01-07T00:00:00"/>
    <s v="Wire Transfer Fee"/>
    <n v="-45"/>
    <n v="4650.34"/>
    <n v="45"/>
    <s v="Expense"/>
    <x v="4"/>
    <x v="2"/>
    <x v="1"/>
    <n v="2015"/>
    <x v="60"/>
    <x v="96"/>
    <x v="2"/>
    <s v="BOTH"/>
    <s v="Income Statement"/>
    <x v="20"/>
    <s v="11700 · BofA 9319 (INC)"/>
    <m/>
    <m/>
  </r>
  <r>
    <d v="2015-01-07T00:00:00"/>
    <s v="Wire Transfer Fee"/>
    <n v="-15"/>
    <n v="4635.34"/>
    <n v="15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08T00:00:00"/>
    <s v="BANK OF AMERICA DES:DEPOSIT ID:345558579883 INDN:DEAN &amp; TYLER INC CO ID:941687665B CCD"/>
    <n v="189.6"/>
    <n v="4824.9399999999996"/>
    <n v="-189.6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09T00:00:00"/>
    <s v="BANK OF AMERICA DES:DEPOSIT ID:345558579883 INDN:DEAN &amp; TYLER INC CO ID:941687665B CCD"/>
    <n v="165.8"/>
    <n v="4990.74"/>
    <n v="-165.8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12T00:00:00"/>
    <s v="Amazon Services DES:ACCSDEUS ID:VE3OU9RCKQ8MNIV INDN:Dean &amp; Tyler, INC CO ID:4980429507 CCD PMT INFO:payments.amazon.com ID#VE3OU9RCKQ8MNIV"/>
    <n v="806.73"/>
    <n v="5797.47"/>
    <n v="-806.73"/>
    <s v="Income"/>
    <x v="4"/>
    <x v="2"/>
    <x v="1"/>
    <n v="2015"/>
    <x v="63"/>
    <x v="115"/>
    <x v="26"/>
    <s v="BOTH"/>
    <s v="Income Statement"/>
    <x v="19"/>
    <s v="11700 · BofA 9319 (INC)"/>
    <m/>
    <m/>
  </r>
  <r>
    <d v="2015-01-12T00:00:00"/>
    <s v="Amazon Services DES:ACCSUKUS ID:TK6Q0ELWSUB73U6 INDN:Dean &amp; Tyler, INC CO ID:3980429507 CCD PMT INFO:payments.amazon.com ID#TK6Q0ELWSUB73U6"/>
    <n v="581.49"/>
    <n v="6378.96"/>
    <n v="-581.49"/>
    <s v="Income"/>
    <x v="4"/>
    <x v="2"/>
    <x v="1"/>
    <n v="2015"/>
    <x v="63"/>
    <x v="116"/>
    <x v="27"/>
    <s v="BOTH"/>
    <s v="Income Statement"/>
    <x v="19"/>
    <s v="11700 · BofA 9319 (INC)"/>
    <m/>
    <m/>
  </r>
  <r>
    <d v="2015-01-12T00:00:00"/>
    <s v="BANK OF AMERICA DES:DEPOSIT ID:345558579883 INDN:DEAN &amp; TYLER INC CO ID:941687665B CCD"/>
    <n v="63.95"/>
    <n v="6442.91"/>
    <n v="-63.9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12T00:00:00"/>
    <s v="TRANSFER DEAN &amp; TYLER INC:Proteus Confirmation# 0406883538"/>
    <n v="-1650"/>
    <n v="4792.91"/>
    <n v="1650"/>
    <s v="Expense"/>
    <x v="4"/>
    <x v="2"/>
    <x v="1"/>
    <n v="2015"/>
    <x v="27"/>
    <x v="104"/>
    <x v="13"/>
    <s v="BOTH"/>
    <s v="Income Statement"/>
    <x v="20"/>
    <s v="11700 · BofA 9319 (INC)"/>
    <m/>
    <m/>
  </r>
  <r>
    <d v="2015-01-12T00:00:00"/>
    <s v="WIRE TYPE:INTL OUT DATE:150112 TIME:1415 ET TRN:2015011200268772 SERVICE REF:415730 BNF:PP KIT I PES ID:26005051408742 BNF BK:PRIVATBA NK ID:PBANUA2X/(CH3323 PMT DET:137529828 PATCHES O RDR 20 FIRST HALF GOODS"/>
    <n v="-1725"/>
    <n v="3067.91"/>
    <n v="1725"/>
    <s v="Expense"/>
    <x v="4"/>
    <x v="2"/>
    <x v="1"/>
    <n v="2015"/>
    <x v="18"/>
    <x v="101"/>
    <x v="2"/>
    <s v="BOTH"/>
    <s v="Balance Sheet"/>
    <x v="20"/>
    <s v="11700 · BofA 9319 (INC)"/>
    <m/>
    <m/>
  </r>
  <r>
    <d v="2015-01-12T00:00:00"/>
    <s v="BANK OF AMERICA DES:DEPOSIT ID:345558579883 INDN:DEAN &amp; TYLER INC CO ID:941687665B CCD"/>
    <n v="-36.380000000000003"/>
    <n v="3031.53"/>
    <n v="36.380000000000003"/>
    <s v="Expense"/>
    <x v="4"/>
    <x v="2"/>
    <x v="1"/>
    <n v="2015"/>
    <x v="63"/>
    <x v="103"/>
    <x v="22"/>
    <s v="BOTH"/>
    <s v="Income Statement"/>
    <x v="19"/>
    <s v="11700 · BofA 9319 (INC)"/>
    <m/>
    <m/>
  </r>
  <r>
    <d v="2015-01-12T00:00:00"/>
    <s v="Wire Transfer Fee"/>
    <n v="-45"/>
    <n v="2986.53"/>
    <n v="45"/>
    <s v="Expense"/>
    <x v="4"/>
    <x v="2"/>
    <x v="1"/>
    <n v="2015"/>
    <x v="60"/>
    <x v="96"/>
    <x v="2"/>
    <s v="BOTH"/>
    <s v="Income Statement"/>
    <x v="20"/>
    <s v="11700 · BofA 9319 (INC)"/>
    <m/>
    <m/>
  </r>
  <r>
    <d v="2015-01-13T00:00:00"/>
    <s v="BANK OF AMERICA DES:DEPOSIT ID:345558579883 INDN:DEAN &amp; TYLER INC CO ID:941687665B CCD"/>
    <n v="592.19000000000005"/>
    <n v="3578.72"/>
    <n v="-592.1900000000000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13T00:00:00"/>
    <s v="External transfer fee - 3 Day - 01/12/2015 Confirmation: 137479020"/>
    <n v="-3"/>
    <n v="3575.72"/>
    <n v="3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14T00:00:00"/>
    <s v="BANK OF AMERICA DES:DEPOSIT ID:345558579883 INDN:DEAN &amp; TYLER INC CO ID:941687665B CCD"/>
    <n v="243.49"/>
    <n v="3819.21"/>
    <n v="-243.49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15T00:00:00"/>
    <s v="BANK OF AMERICA DES:DEPOSIT ID:345558579883 INDN:DEAN &amp; TYLER INC CO ID:941687665B CCD"/>
    <n v="737.58"/>
    <n v="4556.79"/>
    <n v="-737.58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15T00:00:00"/>
    <s v="WIRE TYPE:FX IN DATE:150115 TIME:0509 ET TRN:2015011500059080 FX:GBP 119.49 1.4622 ORIG:AMAZON EU SARL ID:26454000 ORIG BK:DEUTSCHE B ANK AG ID:DEUTGB2L PMT DET:OFA000057119605 /RFB/OF A000057119605 OFA000057119605PAYMENT : 20209958 N"/>
    <n v="174.72"/>
    <n v="4731.51"/>
    <n v="-174.72"/>
    <s v="Income"/>
    <x v="4"/>
    <x v="2"/>
    <x v="1"/>
    <n v="2015"/>
    <x v="63"/>
    <x v="117"/>
    <x v="28"/>
    <s v="BOTH"/>
    <s v="Income Statement"/>
    <x v="19"/>
    <s v="11700 · BofA 9319 (INC)"/>
    <m/>
    <m/>
  </r>
  <r>
    <d v="2015-01-15T00:00:00"/>
    <s v="Online Banking transfer to CHK 9607 Confirmation# 2934681190"/>
    <n v="-1000"/>
    <n v="3731.51"/>
    <n v="10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15T00:00:00"/>
    <s v="Payroll DES:PAYROLL ID:2489155 INDN:DEAN &amp; TYLER CO ID:1943345425 CCD"/>
    <n v="-413.37"/>
    <n v="3318.14"/>
    <n v="413.37"/>
    <s v="Expense"/>
    <x v="4"/>
    <x v="2"/>
    <x v="1"/>
    <n v="2015"/>
    <x v="65"/>
    <x v="111"/>
    <x v="7"/>
    <s v="BOTH"/>
    <s v="Income Statement"/>
    <x v="20"/>
    <s v="11700 · BofA 9319 (INC)"/>
    <m/>
    <m/>
  </r>
  <r>
    <d v="2015-01-15T00:00:00"/>
    <s v="Payroll DES:PAYROLL ID:2489155 INDN:DEAN &amp; TYLER CO ID:1943345425 CCD"/>
    <n v="-258.47000000000003"/>
    <n v="3059.67"/>
    <n v="258.47000000000003"/>
    <s v="Expense"/>
    <x v="4"/>
    <x v="2"/>
    <x v="1"/>
    <n v="2015"/>
    <x v="65"/>
    <x v="114"/>
    <x v="7"/>
    <s v="BOTH"/>
    <s v="Income Statement"/>
    <x v="20"/>
    <s v="11700 · BofA 9319 (INC)"/>
    <m/>
    <m/>
  </r>
  <r>
    <d v="2015-01-15T00:00:00"/>
    <s v="Payroll DES:PAYROLL ID:2489155 INDN:DEAN &amp; TYLER CO ID:1943345425 CCD"/>
    <n v="-177.03"/>
    <n v="2882.64"/>
    <n v="177.03"/>
    <s v="Expense"/>
    <x v="4"/>
    <x v="2"/>
    <x v="1"/>
    <n v="2015"/>
    <x v="65"/>
    <x v="112"/>
    <x v="7"/>
    <s v="BOTH"/>
    <s v="Income Statement"/>
    <x v="20"/>
    <s v="11700 · BofA 9319 (INC)"/>
    <m/>
    <m/>
  </r>
  <r>
    <d v="2015-01-16T00:00:00"/>
    <s v="WIRE TYPE:BOOK IN DATE:150116 TIME:1457 ET TRN:2015011600304557 SNDR REF:Bibby/Dean and T ORIG:BIBBY INTERNATIONAL TRADE ID:004426465270"/>
    <n v="16303.52"/>
    <n v="19186.16"/>
    <n v="-16303.52"/>
    <s v="Income"/>
    <x v="4"/>
    <x v="2"/>
    <x v="1"/>
    <n v="2015"/>
    <x v="63"/>
    <x v="107"/>
    <x v="24"/>
    <s v="BOTH"/>
    <s v="Income Statement"/>
    <x v="19"/>
    <s v="11700 · BofA 9319 (INC)"/>
    <m/>
    <m/>
  </r>
  <r>
    <d v="2015-01-16T00:00:00"/>
    <s v="Online Banking transfer from CHK 9607 Confirmation# 1643938841"/>
    <n v="1000"/>
    <n v="20186.16"/>
    <n v="-1000"/>
    <s v="Income"/>
    <x v="4"/>
    <x v="2"/>
    <x v="1"/>
    <n v="2015"/>
    <x v="53"/>
    <x v="97"/>
    <x v="2"/>
    <s v="INC"/>
    <s v="Balance Sheet"/>
    <x v="23"/>
    <s v="11700 · BofA 9319 (INC)"/>
    <m/>
    <m/>
  </r>
  <r>
    <d v="2015-01-16T00:00:00"/>
    <s v="BANK OF AMERICA DES:DEPOSIT ID:345558579883 INDN:DEAN &amp; TYLER INC CO ID:941687665B CCD"/>
    <n v="430.2"/>
    <n v="20616.36"/>
    <n v="-430.2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16T00:00:00"/>
    <s v="Online Banking transfer to CHK 9607 Confirmation# 2943898591"/>
    <n v="-3000"/>
    <n v="17616.36"/>
    <n v="30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16T00:00:00"/>
    <s v="WIRE TYPE:INTL OUT DATE:150116 TIME:1525 ET TRN:2015011600315272 SERVICE REF:415208 BNF:PERZOV ADI LLC ID:10750038 BNF BK:BANK LEUMI L E-ISRAEL ID:LUMIILIT PMT DET:137883578 BELARUS ORD ERS 151 152 ISRAEL LINE"/>
    <n v="-17100.63"/>
    <n v="515.73"/>
    <n v="17100.63"/>
    <s v="Expense"/>
    <x v="4"/>
    <x v="2"/>
    <x v="1"/>
    <n v="2015"/>
    <x v="18"/>
    <x v="110"/>
    <x v="2"/>
    <s v="BOTH"/>
    <s v="Balance Sheet"/>
    <x v="20"/>
    <s v="11700 · BofA 9319 (INC)"/>
    <m/>
    <m/>
  </r>
  <r>
    <d v="2015-01-16T00:00:00"/>
    <s v="Wire Transfer Fee"/>
    <n v="-45"/>
    <n v="470.73"/>
    <n v="45"/>
    <s v="Expense"/>
    <x v="4"/>
    <x v="2"/>
    <x v="1"/>
    <n v="2015"/>
    <x v="60"/>
    <x v="96"/>
    <x v="2"/>
    <s v="BOTH"/>
    <s v="Income Statement"/>
    <x v="20"/>
    <s v="11700 · BofA 9319 (INC)"/>
    <m/>
    <m/>
  </r>
  <r>
    <d v="2015-01-16T00:00:00"/>
    <s v="Wire Transfer Fee"/>
    <n v="-16"/>
    <n v="454.73"/>
    <n v="16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20T00:00:00"/>
    <s v="PAYPAL DES:TRANSFER ID:4KEJ28KQ6T58J INDN:DEAN TYLER INC CO ID:PAYPALSD11 PPD"/>
    <n v="1800"/>
    <n v="2254.73"/>
    <n v="-1800"/>
    <s v="Income"/>
    <x v="4"/>
    <x v="2"/>
    <x v="1"/>
    <n v="2015"/>
    <x v="64"/>
    <x v="108"/>
    <x v="2"/>
    <s v="INC"/>
    <s v="Balance Sheet"/>
    <x v="22"/>
    <s v="11700 · BofA 9319 (INC)"/>
    <m/>
    <m/>
  </r>
  <r>
    <d v="2015-01-20T00:00:00"/>
    <s v="PAYPAL DES:TRANSFER ID:4KEJ28KTZJ394 INDN:DEAN TYLER INC CO ID:PAYPALSD11 PPD"/>
    <n v="559.04999999999995"/>
    <n v="2813.78"/>
    <n v="-559.04999999999995"/>
    <s v="Income"/>
    <x v="4"/>
    <x v="2"/>
    <x v="1"/>
    <n v="2015"/>
    <x v="64"/>
    <x v="108"/>
    <x v="2"/>
    <s v="INC"/>
    <s v="Balance Sheet"/>
    <x v="22"/>
    <s v="11700 · BofA 9319 (INC)"/>
    <m/>
    <m/>
  </r>
  <r>
    <d v="2015-01-20T00:00:00"/>
    <s v="Amazon Services DES:ACCSFRUS ID:YTE3LY7PAZ8X9N4 INDN:Dean &amp; Tyler, INC CO ID:5980429507 CCD PMT INFO:payments.amazon.com ID#YTE3LY7PAZ8X9N4"/>
    <n v="393.98"/>
    <n v="3207.76"/>
    <n v="-393.98"/>
    <s v="Income"/>
    <x v="4"/>
    <x v="2"/>
    <x v="1"/>
    <n v="2015"/>
    <x v="63"/>
    <x v="106"/>
    <x v="23"/>
    <s v="BOTH"/>
    <s v="Income Statement"/>
    <x v="19"/>
    <s v="11700 · BofA 9319 (INC)"/>
    <m/>
    <m/>
  </r>
  <r>
    <d v="2015-01-20T00:00:00"/>
    <s v="BANK OF AMERICA DES:DEPOSIT ID:345558579883 INDN:DEAN &amp; TYLER INC CO ID:941687665B CCD"/>
    <n v="373.9"/>
    <n v="3581.66"/>
    <n v="-373.9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0T00:00:00"/>
    <s v="BANK OF AMERICA DES:DEPOSIT ID:345558579883 INDN:DEAN &amp; TYLER INC CO ID:941687665B CCD"/>
    <n v="253.41"/>
    <n v="3835.07"/>
    <n v="-253.41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0T00:00:00"/>
    <s v="BANK OF AMERICA DES:DEPOSIT ID:345558579883 INDN:DEAN &amp; TYLER INC CO ID:941687665B CCD"/>
    <n v="206.75"/>
    <n v="4041.82"/>
    <n v="-206.7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0T00:00:00"/>
    <s v="BANK OF AMERICA DES:DEPOSIT ID:345558579883 INDN:DEAN &amp; TYLER INC CO ID:941687665B CCD"/>
    <n v="10.95"/>
    <n v="4052.77"/>
    <n v="-10.9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0T00:00:00"/>
    <s v="Online Banking transfer to CHK 9607 Confirmation# 3868231262"/>
    <n v="-1000"/>
    <n v="3052.77"/>
    <n v="10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20T00:00:00"/>
    <s v="Wire Transfer Fee"/>
    <n v="-15"/>
    <n v="3037.77"/>
    <n v="15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21T00:00:00"/>
    <s v="AMAZON.COM DES:Marketplac ID:DVPBIDBZ2JTU0KT INDN:Dean &amp; Tyler, Inc CO ID:3215240102 CCD PMT INFO:payments.amazon.com ID#DVPBIDBZ2JTU0KT"/>
    <n v="3820.84"/>
    <n v="6858.61"/>
    <n v="-3820.84"/>
    <s v="Income"/>
    <x v="4"/>
    <x v="2"/>
    <x v="1"/>
    <n v="2015"/>
    <x v="63"/>
    <x v="109"/>
    <x v="25"/>
    <s v="BOTH"/>
    <s v="Income Statement"/>
    <x v="19"/>
    <s v="11700 · BofA 9319 (INC)"/>
    <m/>
    <m/>
  </r>
  <r>
    <d v="2015-01-21T00:00:00"/>
    <s v="BANK OF AMERICA DES:DEPOSIT ID:345558579883 INDN:DEAN &amp; TYLER INC CO ID:941687665B CCD"/>
    <n v="1163.3"/>
    <n v="8021.91"/>
    <n v="-1163.3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1T00:00:00"/>
    <s v="TRANSFER DEAN &amp; TYLER INC:David Ratner Confirmation# 4084383673"/>
    <n v="-1154.8800000000001"/>
    <n v="6867.03"/>
    <n v="1154.8800000000001"/>
    <s v="Expense"/>
    <x v="4"/>
    <x v="2"/>
    <x v="1"/>
    <n v="2015"/>
    <x v="9"/>
    <x v="9"/>
    <x v="2"/>
    <s v="BOTH"/>
    <s v="Balance Sheet"/>
    <x v="24"/>
    <s v="11700 · BofA 9319 (INC)"/>
    <m/>
    <m/>
  </r>
  <r>
    <d v="2015-01-21T00:00:00"/>
    <s v="Payroll DES:PAYROLL ID:2489155 INDN:DEAN &amp; TYLER CO ID:1943345425 CCD"/>
    <n v="-405.84"/>
    <n v="6461.19"/>
    <n v="405.84"/>
    <s v="Expense"/>
    <x v="4"/>
    <x v="2"/>
    <x v="1"/>
    <n v="2015"/>
    <x v="65"/>
    <x v="111"/>
    <x v="7"/>
    <s v="BOTH"/>
    <s v="Income Statement"/>
    <x v="20"/>
    <s v="11700 · BofA 9319 (INC)"/>
    <m/>
    <m/>
  </r>
  <r>
    <d v="2015-01-21T00:00:00"/>
    <s v="Payroll DES:PAYROLL ID:2489155 INDN:DEAN &amp; TYLER CO ID:1943345425 CCD"/>
    <n v="-305.5"/>
    <n v="6155.69"/>
    <n v="305.5"/>
    <s v="Expense"/>
    <x v="4"/>
    <x v="2"/>
    <x v="1"/>
    <n v="2015"/>
    <x v="65"/>
    <x v="114"/>
    <x v="7"/>
    <s v="BOTH"/>
    <s v="Income Statement"/>
    <x v="20"/>
    <s v="11700 · BofA 9319 (INC)"/>
    <m/>
    <m/>
  </r>
  <r>
    <d v="2015-01-22T00:00:00"/>
    <s v="BANK OF AMERICA DES:DEPOSIT ID:345558579883 INDN:DEAN &amp; TYLER INC CO ID:941687665B CCD"/>
    <n v="332.69"/>
    <n v="6488.38"/>
    <n v="-332.69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2T00:00:00"/>
    <s v="Online Banking transfer to CHK 9607 Confirmation# 0494091178"/>
    <n v="-5000"/>
    <n v="1488.38"/>
    <n v="50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22T00:00:00"/>
    <s v="IRS DES:USATAXPYMT ID:227542266055698 INDN:DEAN &amp; TYLER INC CO ID:3387702000 CCD"/>
    <n v="-977.71"/>
    <n v="510.67"/>
    <n v="977.71"/>
    <s v="Expense"/>
    <x v="4"/>
    <x v="2"/>
    <x v="1"/>
    <n v="2015"/>
    <x v="66"/>
    <x v="118"/>
    <x v="7"/>
    <s v="BOTH"/>
    <s v="Income Statement"/>
    <x v="20"/>
    <s v="11700 · BofA 9319 (INC)"/>
    <m/>
    <m/>
  </r>
  <r>
    <d v="2015-01-23T00:00:00"/>
    <s v="WIRE TYPE:BOOK IN DATE:150123 TIME:1457 ET TRN:2015012300291038 SNDR REF:Bibby/Dean and T ORIG:BIBBY INTERNATIONAL TRADE ID:004426465270"/>
    <n v="17979.87"/>
    <n v="18490.54"/>
    <n v="-17979.87"/>
    <s v="Income"/>
    <x v="4"/>
    <x v="2"/>
    <x v="1"/>
    <n v="2015"/>
    <x v="63"/>
    <x v="107"/>
    <x v="24"/>
    <s v="BOTH"/>
    <s v="Income Statement"/>
    <x v="19"/>
    <s v="11700 · BofA 9319 (INC)"/>
    <m/>
    <m/>
  </r>
  <r>
    <d v="2015-01-23T00:00:00"/>
    <s v="BANK OF AMERICA DES:DEPOSIT ID:345558579883 INDN:DEAN &amp; TYLER INC CO ID:941687665B CCD"/>
    <n v="313.55"/>
    <n v="18804.09"/>
    <n v="-313.5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3T00:00:00"/>
    <s v="Online Banking transfer to CHK 9607 Confirmation# 0404798472"/>
    <n v="-16000"/>
    <n v="2804.09"/>
    <n v="160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26T00:00:00"/>
    <s v="BANK OF AMERICA DES:DEPOSIT ID:345558579883 INDN:DEAN &amp; TYLER INC CO ID:941687665B CCD"/>
    <n v="1906.11"/>
    <n v="4710.2"/>
    <n v="-1906.11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6T00:00:00"/>
    <s v="PAYPAL DES:TRANSFER ID:4KEJ28L8AF32A INDN:DEAN TYLER INC CO ID:PAYPALSD11 PPD"/>
    <n v="1441.44"/>
    <n v="6151.64"/>
    <n v="-1441.44"/>
    <s v="Income"/>
    <x v="4"/>
    <x v="2"/>
    <x v="1"/>
    <n v="2015"/>
    <x v="64"/>
    <x v="108"/>
    <x v="2"/>
    <s v="INC"/>
    <s v="Balance Sheet"/>
    <x v="22"/>
    <s v="11700 · BofA 9319 (INC)"/>
    <m/>
    <m/>
  </r>
  <r>
    <d v="2015-01-26T00:00:00"/>
    <s v="Amazon Services DES:ACCSDEUS ID:GVW5Z8V8MC0BSA3 INDN:Dean &amp; Tyler, INC CO ID:4980429507 CCD PMT INFO:payments.amazon.com ID#GVW5Z8V8MC0BSA3"/>
    <n v="513.22"/>
    <n v="6664.86"/>
    <n v="-513.22"/>
    <s v="Income"/>
    <x v="4"/>
    <x v="2"/>
    <x v="1"/>
    <n v="2015"/>
    <x v="63"/>
    <x v="115"/>
    <x v="26"/>
    <s v="BOTH"/>
    <s v="Income Statement"/>
    <x v="19"/>
    <s v="11700 · BofA 9319 (INC)"/>
    <m/>
    <m/>
  </r>
  <r>
    <d v="2015-01-26T00:00:00"/>
    <s v="BANK OF AMERICA DES:DEPOSIT ID:345558579883 INDN:DEAN &amp; TYLER INC CO ID:941687665B CCD"/>
    <n v="265.75"/>
    <n v="6930.61"/>
    <n v="-265.75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6T00:00:00"/>
    <s v="BANK OF AMERICA DES:DEPOSIT ID:345558579883 INDN:DEAN &amp; TYLER INC CO ID:941687665B CCD"/>
    <n v="224.8"/>
    <n v="7155.41"/>
    <n v="-224.8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6T00:00:00"/>
    <s v="Amazon Services DES:ACCSUKUS ID:MLXW2EOZEYWOEFW INDN:Dean &amp; Tyler, INC CO ID:3980429507 CCD PMT INFO:payments.amazon.com ID#MLXW2EOZEYWOEFW"/>
    <n v="125.38"/>
    <n v="7280.79"/>
    <n v="-125.38"/>
    <s v="Income"/>
    <x v="4"/>
    <x v="2"/>
    <x v="1"/>
    <n v="2015"/>
    <x v="63"/>
    <x v="116"/>
    <x v="27"/>
    <s v="BOTH"/>
    <s v="Income Statement"/>
    <x v="19"/>
    <s v="11700 · BofA 9319 (INC)"/>
    <m/>
    <m/>
  </r>
  <r>
    <d v="2015-01-26T00:00:00"/>
    <s v="TRANSFER DEAN &amp; TYLER INC:David Ratner Confirmation# 0428144461"/>
    <n v="-940"/>
    <n v="6340.79"/>
    <n v="940"/>
    <s v="Expense"/>
    <x v="4"/>
    <x v="2"/>
    <x v="1"/>
    <n v="2015"/>
    <x v="9"/>
    <x v="9"/>
    <x v="2"/>
    <s v="BOTH"/>
    <s v="Balance Sheet"/>
    <x v="24"/>
    <s v="11700 · BofA 9319 (INC)"/>
    <m/>
    <m/>
  </r>
  <r>
    <d v="2015-01-26T00:00:00"/>
    <s v="Wire Transfer Fee"/>
    <n v="-15"/>
    <n v="6325.79"/>
    <n v="15"/>
    <s v="Expense"/>
    <x v="4"/>
    <x v="2"/>
    <x v="1"/>
    <n v="2015"/>
    <x v="48"/>
    <x v="96"/>
    <x v="2"/>
    <s v="BOTH"/>
    <s v="Income Statement"/>
    <x v="20"/>
    <s v="11700 · BofA 9319 (INC)"/>
    <m/>
    <m/>
  </r>
  <r>
    <d v="2015-01-27T00:00:00"/>
    <s v="BANK OF AMERICA DES:DEPOSIT ID:345558579883 INDN:DEAN &amp; TYLER INC CO ID:941687665B CCD"/>
    <n v="152.01"/>
    <n v="6477.8"/>
    <n v="-152.01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8T00:00:00"/>
    <s v="BANK OF AMERICA DES:DEPOSIT ID:345558579883 INDN:DEAN &amp; TYLER INC CO ID:941687665B CCD"/>
    <n v="394.01"/>
    <n v="6871.81"/>
    <n v="-394.01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8T00:00:00"/>
    <s v="BKOFAMERICA MOBILE 01/28 3330046085 DEPOSIT *MOBILE TX"/>
    <n v="180.9"/>
    <n v="7052.71"/>
    <n v="-180.9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8T00:00:00"/>
    <s v="BKOFAMERICA MOBILE 01/28 3330046866 DEPOSIT *MOBILE TX"/>
    <n v="9.9499999999999993"/>
    <n v="7062.66"/>
    <n v="-9.9499999999999993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8T00:00:00"/>
    <s v="TX TLR transfer to CHK 9607 Banking Ctr MEDICAL CENTER #0000511 TX Confirmation# 0446735803"/>
    <n v="-1500"/>
    <n v="5562.66"/>
    <n v="1500"/>
    <s v="Expense"/>
    <x v="4"/>
    <x v="2"/>
    <x v="1"/>
    <n v="2015"/>
    <x v="53"/>
    <x v="97"/>
    <x v="2"/>
    <s v="INC"/>
    <s v="Balance Sheet"/>
    <x v="21"/>
    <s v="11700 · BofA 9319 (INC)"/>
    <m/>
    <m/>
  </r>
  <r>
    <d v="2015-01-28T00:00:00"/>
    <s v="Payroll DES:PAYROLL ID:2489155 INDN:DEAN &amp; TYLER CO ID:1943345425 CCD"/>
    <n v="-385.72"/>
    <n v="5176.9399999999996"/>
    <n v="385.72"/>
    <s v="Expense"/>
    <x v="4"/>
    <x v="2"/>
    <x v="1"/>
    <n v="2015"/>
    <x v="65"/>
    <x v="111"/>
    <x v="7"/>
    <s v="BOTH"/>
    <s v="Income Statement"/>
    <x v="20"/>
    <s v="11700 · BofA 9319 (INC)"/>
    <m/>
    <m/>
  </r>
  <r>
    <d v="2015-01-28T00:00:00"/>
    <s v="Payroll DES:PAYROLL ID:2489155 INDN:DEAN &amp; TYLER CO ID:1943345425 CCD"/>
    <n v="-301.63"/>
    <n v="4875.3100000000004"/>
    <n v="301.63"/>
    <s v="Expense"/>
    <x v="4"/>
    <x v="2"/>
    <x v="1"/>
    <n v="2015"/>
    <x v="65"/>
    <x v="114"/>
    <x v="7"/>
    <s v="BOTH"/>
    <s v="Income Statement"/>
    <x v="20"/>
    <s v="11700 · BofA 9319 (INC)"/>
    <m/>
    <m/>
  </r>
  <r>
    <d v="2015-01-28T00:00:00"/>
    <s v="Payroll DES:Tax ID:2489155 INDN:DEAN &amp; TYLER CO ID:1943345425 CCD"/>
    <n v="-171.81"/>
    <n v="4703.5"/>
    <n v="171.81"/>
    <s v="Expense"/>
    <x v="4"/>
    <x v="2"/>
    <x v="1"/>
    <n v="2015"/>
    <x v="34"/>
    <x v="53"/>
    <x v="7"/>
    <s v="BOTH"/>
    <s v="Income Statement"/>
    <x v="20"/>
    <s v="11700 · BofA 9319 (INC)"/>
    <m/>
    <m/>
  </r>
  <r>
    <d v="2015-01-29T00:00:00"/>
    <s v="BANK OF AMERICA DES:DEPOSIT ID:345558579883 INDN:DEAN &amp; TYLER INC CO ID:941687665B CCD"/>
    <n v="451.03"/>
    <n v="5154.53"/>
    <n v="-451.03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1-29T00:00:00"/>
    <s v="PAYPAL DES:TRANSFER ID:4KEJ28LERR3P4 INDN:DEAN TYLER INC CO ID:PAYPALSD11 PPD"/>
    <n v="200"/>
    <n v="5354.53"/>
    <n v="-200"/>
    <s v="Income"/>
    <x v="4"/>
    <x v="2"/>
    <x v="1"/>
    <n v="2015"/>
    <x v="64"/>
    <x v="108"/>
    <x v="2"/>
    <s v="INC"/>
    <s v="Balance Sheet"/>
    <x v="22"/>
    <s v="11700 · BofA 9319 (INC)"/>
    <m/>
    <m/>
  </r>
  <r>
    <d v="2015-01-29T00:00:00"/>
    <s v="Online Banking payment to CRD 6466 Confirmation# 0456389412"/>
    <n v="-215"/>
    <n v="5139.53"/>
    <n v="215"/>
    <s v="Expense"/>
    <x v="4"/>
    <x v="2"/>
    <x v="1"/>
    <n v="2015"/>
    <x v="59"/>
    <x v="96"/>
    <x v="2"/>
    <s v="INC"/>
    <s v="Balance Sheet"/>
    <x v="25"/>
    <s v="11700 · BofA 9319 (INC)"/>
    <m/>
    <m/>
  </r>
  <r>
    <d v="2015-01-29T00:00:00"/>
    <s v="IRS DES:USATAXPYMT ID:227542966018788 INDN:DEAN &amp; TYLER INC CO ID:3387702000 CCD"/>
    <n v="-139.21"/>
    <n v="5000.32"/>
    <n v="139.21"/>
    <s v="Expense"/>
    <x v="4"/>
    <x v="2"/>
    <x v="1"/>
    <n v="2015"/>
    <x v="66"/>
    <x v="118"/>
    <x v="7"/>
    <s v="BOTH"/>
    <s v="Income Statement"/>
    <x v="20"/>
    <s v="11700 · BofA 9319 (INC)"/>
    <m/>
    <m/>
  </r>
  <r>
    <d v="2015-01-30T00:00:00"/>
    <s v="BANK OF AMERICA DES:DEPOSIT ID:345558579883 INDN:DEAN &amp; TYLER INC CO ID:941687665B CCD"/>
    <n v="181.8"/>
    <n v="5182.12"/>
    <n v="-181.8"/>
    <s v="Income"/>
    <x v="4"/>
    <x v="2"/>
    <x v="1"/>
    <n v="2015"/>
    <x v="63"/>
    <x v="103"/>
    <x v="22"/>
    <s v="BOTH"/>
    <s v="Income Statement"/>
    <x v="19"/>
    <s v="11700 · BofA 9319 (INC)"/>
    <m/>
    <m/>
  </r>
  <r>
    <d v="2015-02-02T00:00:00"/>
    <s v="WIRE TYPE:BOOK IN DATE:150202 TIME:1443 ET TRN:2015020200341876 SNDR REF:Bibby/Dean and T ORIG:BIBBY INTERNATIONAL TRADE ID:004426465270"/>
    <n v="10965.44"/>
    <n v="16147.56"/>
    <n v="-10965.44"/>
    <s v="Income"/>
    <x v="4"/>
    <x v="2"/>
    <x v="2"/>
    <n v="2015"/>
    <x v="63"/>
    <x v="107"/>
    <x v="24"/>
    <s v="BOTH"/>
    <s v="Income Statement"/>
    <x v="19"/>
    <s v="11700 · BofA 9319 (INC)"/>
    <m/>
    <m/>
  </r>
  <r>
    <d v="2015-02-02T00:00:00"/>
    <s v="WIRE TYPE:WIRE IN DATE: 150202 TIME:0656 ET TRN:2015020200186560 SEQ:020215581070/248951 ORIG:JUMBO CO.,LTD. ID:0024000049573 SND BK:DEUTSC HE BANK TRUST CO. AMERI ID:0103"/>
    <n v="1334.05"/>
    <n v="17481.61"/>
    <n v="-1334.05"/>
    <s v="Income"/>
    <x v="4"/>
    <x v="2"/>
    <x v="2"/>
    <n v="2015"/>
    <x v="63"/>
    <x v="119"/>
    <x v="4"/>
    <s v="BOTH"/>
    <s v="Income Statement"/>
    <x v="19"/>
    <s v="11700 · BofA 9319 (INC)"/>
    <m/>
    <m/>
  </r>
  <r>
    <d v="2015-02-02T00:00:00"/>
    <s v="BANK OF AMERICA DES:DEPOSIT ID:345558579883 INDN:DEAN &amp; TYLER INC CO ID:941687665B CCD"/>
    <n v="307.55"/>
    <n v="17789.16"/>
    <n v="-307.55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2T00:00:00"/>
    <s v="Amazon Services DES:ACCSFRUS ID:HNP5W15CLJV7EKK INDN:Dean &amp; Tyler, INC CO ID:5980429507 CCD PMT INFO:payments.amazon.com ID#HNP5W15CLJV7EKK"/>
    <n v="130.5"/>
    <n v="17919.66"/>
    <n v="-130.5"/>
    <s v="Income"/>
    <x v="4"/>
    <x v="2"/>
    <x v="2"/>
    <n v="2015"/>
    <x v="63"/>
    <x v="106"/>
    <x v="23"/>
    <s v="BOTH"/>
    <s v="Income Statement"/>
    <x v="19"/>
    <s v="11700 · BofA 9319 (INC)"/>
    <m/>
    <m/>
  </r>
  <r>
    <d v="2015-02-02T00:00:00"/>
    <s v="BANK OF AMERICA DES:DEPOSIT ID:345558579883 INDN:DEAN &amp; TYLER INC CO ID:941687665B CCD"/>
    <n v="58.95"/>
    <n v="17978.61"/>
    <n v="-58.95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2T00:00:00"/>
    <s v="WIRE TYPE:BOOK OUT DATE:150202 TIME:1048 ET TRN:2015020200255429 RELATED REF:138924100 BNF:DEAN &amp; TYLER, LLC ID:435004480592"/>
    <n v="-4000"/>
    <n v="13978.61"/>
    <n v="4000"/>
    <s v="Expense"/>
    <x v="4"/>
    <x v="2"/>
    <x v="2"/>
    <n v="2015"/>
    <x v="58"/>
    <x v="120"/>
    <x v="2"/>
    <s v="INC"/>
    <s v="Balance Sheet"/>
    <x v="26"/>
    <s v="11700 · BofA 9319 (INC)"/>
    <m/>
    <m/>
  </r>
  <r>
    <d v="2015-02-02T00:00:00"/>
    <s v="BANK OF AMERICA DES:INTERCHNG ID:345558579883 INDN:DEAN &amp; TYLER INC CO ID:941687665B CCD"/>
    <n v="-244.86"/>
    <n v="13733.75"/>
    <n v="244.86"/>
    <s v="Expense"/>
    <x v="4"/>
    <x v="2"/>
    <x v="2"/>
    <n v="2015"/>
    <x v="32"/>
    <x v="105"/>
    <x v="2"/>
    <s v="BOTH"/>
    <s v="Income Statement"/>
    <x v="20"/>
    <s v="11700 · BofA 9319 (INC)"/>
    <m/>
    <m/>
  </r>
  <r>
    <d v="2015-02-02T00:00:00"/>
    <s v="BANK OF AMERICA DES:DISCOUNT ID:345558579883 INDN:DEAN &amp; TYLER INC CO ID:941687665B CCD"/>
    <n v="-97.93"/>
    <n v="13635.82"/>
    <n v="97.93"/>
    <s v="Expense"/>
    <x v="4"/>
    <x v="2"/>
    <x v="2"/>
    <n v="2015"/>
    <x v="32"/>
    <x v="105"/>
    <x v="2"/>
    <s v="BOTH"/>
    <s v="Income Statement"/>
    <x v="20"/>
    <s v="11700 · BofA 9319 (INC)"/>
    <m/>
    <m/>
  </r>
  <r>
    <d v="2015-02-02T00:00:00"/>
    <s v="BANK OF AMERICA DES:FEE ID:345558579883 INDN:DEAN &amp; TYLER INC CO ID:941687665B CCD"/>
    <n v="-74.7"/>
    <n v="13561.12"/>
    <n v="74.7"/>
    <s v="Expense"/>
    <x v="4"/>
    <x v="2"/>
    <x v="2"/>
    <n v="2015"/>
    <x v="32"/>
    <x v="105"/>
    <x v="2"/>
    <s v="BOTH"/>
    <s v="Income Statement"/>
    <x v="20"/>
    <s v="11700 · BofA 9319 (INC)"/>
    <m/>
    <m/>
  </r>
  <r>
    <d v="2015-02-02T00:00:00"/>
    <s v="Wire Transfer Fee"/>
    <n v="-25"/>
    <n v="13536.12"/>
    <n v="25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02T00:00:00"/>
    <s v="Monthly Fee for Business Fundamentals"/>
    <n v="-16"/>
    <n v="13520.12"/>
    <n v="16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03T00:00:00"/>
    <s v="BANK OF AMERICA DES:DEPOSIT ID:345558579883 INDN:DEAN &amp; TYLER INC CO ID:941687665B CCD"/>
    <n v="263"/>
    <n v="13783.12"/>
    <n v="-263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3T00:00:00"/>
    <s v="AUTHNET GATEWAY DES:BILLING ID:36785595 INDN:DEAN &amp; TYLER, INC CO ID:1870568569 CCD"/>
    <n v="-61.85"/>
    <n v="13721.27"/>
    <n v="61.85"/>
    <s v="Expense"/>
    <x v="4"/>
    <x v="2"/>
    <x v="2"/>
    <n v="2015"/>
    <x v="32"/>
    <x v="105"/>
    <x v="2"/>
    <s v="BOTH"/>
    <s v="Income Statement"/>
    <x v="20"/>
    <s v="11700 · BofA 9319 (INC)"/>
    <m/>
    <m/>
  </r>
  <r>
    <d v="2015-02-03T00:00:00"/>
    <s v="Wire Transfer Fee"/>
    <n v="-15"/>
    <n v="13706.27"/>
    <n v="15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03T00:00:00"/>
    <s v="Wire Transfer Fee"/>
    <n v="-15"/>
    <n v="13691.27"/>
    <n v="15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04T00:00:00"/>
    <s v="AMAZON.COM DES:Marketplac ID:KFTGZ2KDQ095QWS INDN:Dean &amp; Tyler, Inc CO ID:3215240102 CCD PMT INFO:payments.amazon.com ID#KFTGZ2KDQ095QWS"/>
    <n v="2887.89"/>
    <n v="16579.16"/>
    <n v="-2887.89"/>
    <s v="Income"/>
    <x v="4"/>
    <x v="2"/>
    <x v="2"/>
    <n v="2015"/>
    <x v="63"/>
    <x v="109"/>
    <x v="25"/>
    <s v="BOTH"/>
    <s v="Income Statement"/>
    <x v="19"/>
    <s v="11700 · BofA 9319 (INC)"/>
    <m/>
    <m/>
  </r>
  <r>
    <d v="2015-02-04T00:00:00"/>
    <s v="BANK OF AMERICA DES:DEPOSIT ID:345558579883 INDN:DEAN &amp; TYLER INC CO ID:941687665B CCD"/>
    <n v="184.5"/>
    <n v="16763.66"/>
    <n v="-184.5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4T00:00:00"/>
    <s v="TX TLR transfer to CHK 9607 Banking Ctr 1604 - BANDERA #0000409 TX Confirmation# 1507541012"/>
    <n v="-850"/>
    <n v="15913.66"/>
    <n v="850"/>
    <s v="Expense"/>
    <x v="4"/>
    <x v="2"/>
    <x v="2"/>
    <n v="2015"/>
    <x v="53"/>
    <x v="97"/>
    <x v="2"/>
    <s v="INC"/>
    <s v="Balance Sheet"/>
    <x v="21"/>
    <s v="11700 · BofA 9319 (INC)"/>
    <m/>
    <m/>
  </r>
  <r>
    <d v="2015-02-04T00:00:00"/>
    <s v="Payroll DES:PAYROLL ID:2489155 INDN:DEAN &amp; TYLER CO ID:1943345425 CCD"/>
    <n v="-394.87"/>
    <n v="15518.79"/>
    <n v="394.87"/>
    <s v="Expense"/>
    <x v="4"/>
    <x v="2"/>
    <x v="2"/>
    <n v="2015"/>
    <x v="65"/>
    <x v="111"/>
    <x v="7"/>
    <s v="BOTH"/>
    <s v="Income Statement"/>
    <x v="20"/>
    <s v="11700 · BofA 9319 (INC)"/>
    <m/>
    <m/>
  </r>
  <r>
    <d v="2015-02-04T00:00:00"/>
    <s v="Payroll DES:PAYROLL ID:2489155 INDN:DEAN &amp; TYLER CO ID:1943345425 CCD"/>
    <n v="-320.35000000000002"/>
    <n v="15198.44"/>
    <n v="320.35000000000002"/>
    <s v="Expense"/>
    <x v="4"/>
    <x v="2"/>
    <x v="2"/>
    <n v="2015"/>
    <x v="65"/>
    <x v="114"/>
    <x v="7"/>
    <s v="BOTH"/>
    <s v="Income Statement"/>
    <x v="20"/>
    <s v="11700 · BofA 9319 (INC)"/>
    <m/>
    <m/>
  </r>
  <r>
    <d v="2015-02-05T00:00:00"/>
    <s v="WIRE TYPE:INTL OUT DATE:150205 TIME:0515 ET TRN:2015020500093248 SERVICE REF:050391 BNF:PERZOV ADI LLC ID:10750038 BNF BK:BANK LEUMI L E-ISRAEL ID:LUMIILIT PMT DET:139176588 ISRAEL ORDE RS AND SHIPPING"/>
    <n v="-11879.44"/>
    <n v="3319"/>
    <n v="11879.44"/>
    <s v="Expense"/>
    <x v="4"/>
    <x v="2"/>
    <x v="2"/>
    <n v="2015"/>
    <x v="18"/>
    <x v="110"/>
    <x v="2"/>
    <s v="BOTH"/>
    <s v="Balance Sheet"/>
    <x v="20"/>
    <s v="11700 · BofA 9319 (INC)"/>
    <m/>
    <m/>
  </r>
  <r>
    <d v="2015-02-05T00:00:00"/>
    <s v="WIRE TYPE:INTL OUT DATE:150205 TIME:1357 ET TRN:2015020500263662 SERVICE REF:404448 BNF:PP KIT I PES ID:26005051408742 BNF BK:PRIVATBA NK ID:PBANUA2X/(CH3323 PMT DET:139224612 PATCHES O RDER 20 PART 4 PLUS SHIPPIGOODS"/>
    <n v="-1312.56"/>
    <n v="2006.44"/>
    <n v="1312.56"/>
    <s v="Expense"/>
    <x v="4"/>
    <x v="2"/>
    <x v="2"/>
    <n v="2015"/>
    <x v="18"/>
    <x v="101"/>
    <x v="2"/>
    <s v="BOTH"/>
    <s v="Balance Sheet"/>
    <x v="20"/>
    <s v="11700 · BofA 9319 (INC)"/>
    <m/>
    <m/>
  </r>
  <r>
    <d v="2015-02-05T00:00:00"/>
    <s v="BANK OF AMERICA DES:DEPOSIT ID:345558579883 INDN:DEAN &amp; TYLER INC CO ID:941687665B CCD"/>
    <n v="-68.150000000000006"/>
    <n v="1938.29"/>
    <n v="68.150000000000006"/>
    <s v="Expense"/>
    <x v="4"/>
    <x v="2"/>
    <x v="2"/>
    <n v="2015"/>
    <x v="63"/>
    <x v="103"/>
    <x v="22"/>
    <s v="BOTH"/>
    <s v="Income Statement"/>
    <x v="19"/>
    <s v="11700 · BofA 9319 (INC)"/>
    <m/>
    <m/>
  </r>
  <r>
    <d v="2015-02-05T00:00:00"/>
    <s v="Wire Transfer Fee"/>
    <n v="-45"/>
    <n v="1893.29"/>
    <n v="45"/>
    <s v="Expense"/>
    <x v="4"/>
    <x v="2"/>
    <x v="2"/>
    <n v="2015"/>
    <x v="60"/>
    <x v="96"/>
    <x v="2"/>
    <s v="BOTH"/>
    <s v="Income Statement"/>
    <x v="20"/>
    <s v="11700 · BofA 9319 (INC)"/>
    <m/>
    <m/>
  </r>
  <r>
    <d v="2015-02-05T00:00:00"/>
    <s v="Wire Transfer Fee"/>
    <n v="-45"/>
    <n v="1848.29"/>
    <n v="45"/>
    <s v="Expense"/>
    <x v="4"/>
    <x v="2"/>
    <x v="2"/>
    <n v="2015"/>
    <x v="60"/>
    <x v="96"/>
    <x v="2"/>
    <s v="BOTH"/>
    <s v="Income Statement"/>
    <x v="20"/>
    <s v="11700 · BofA 9319 (INC)"/>
    <m/>
    <m/>
  </r>
  <r>
    <d v="2015-02-06T00:00:00"/>
    <s v="PAYPAL DES:TRANSFER ID:4KEJ28LWWRPUW INDN:DEAN TYLER INC CO ID:PAYPALSD11 PPD"/>
    <n v="500"/>
    <n v="2348.29"/>
    <n v="-500"/>
    <s v="Income"/>
    <x v="4"/>
    <x v="2"/>
    <x v="2"/>
    <n v="2015"/>
    <x v="64"/>
    <x v="108"/>
    <x v="2"/>
    <s v="INC"/>
    <s v="Balance Sheet"/>
    <x v="22"/>
    <s v="11700 · BofA 9319 (INC)"/>
    <m/>
    <m/>
  </r>
  <r>
    <d v="2015-02-06T00:00:00"/>
    <s v="BANK OF AMERICA DES:DEPOSIT ID:345558579883 INDN:DEAN &amp; TYLER INC CO ID:941687665B CCD"/>
    <n v="198.18"/>
    <n v="2546.4699999999998"/>
    <n v="-198.18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9T00:00:00"/>
    <s v="BANK OF AMERICA DES:DEPOSIT ID:345558579883 INDN:DEAN &amp; TYLER INC CO ID:941687665B CCD"/>
    <n v="610"/>
    <n v="3156.47"/>
    <n v="-610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9T00:00:00"/>
    <s v="BANK OF AMERICA DES:DEPOSIT ID:345558579883 INDN:DEAN &amp; TYLER INC CO ID:941687665B CCD"/>
    <n v="442.1"/>
    <n v="3598.57"/>
    <n v="-442.1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9T00:00:00"/>
    <s v="Amazon Services DES:ACCSDEUS ID:YW590VHIJ2I1966 INDN:Dean &amp; Tyler, INC CO ID:4980429507 CCD PMT INFO:payments.amazon.com ID#YW590VHIJ2I1966"/>
    <n v="441.76"/>
    <n v="4040.33"/>
    <n v="-441.76"/>
    <s v="Income"/>
    <x v="4"/>
    <x v="2"/>
    <x v="2"/>
    <n v="2015"/>
    <x v="63"/>
    <x v="115"/>
    <x v="26"/>
    <s v="BOTH"/>
    <s v="Income Statement"/>
    <x v="19"/>
    <s v="11700 · BofA 9319 (INC)"/>
    <m/>
    <m/>
  </r>
  <r>
    <d v="2015-02-09T00:00:00"/>
    <s v="BANK OF AMERICA DES:DEPOSIT ID:345558579883 INDN:DEAN &amp; TYLER INC CO ID:941687665B CCD"/>
    <n v="245.41"/>
    <n v="4285.74"/>
    <n v="-245.41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09T00:00:00"/>
    <s v="Amazon Services DES:ACCSUKUS ID:OCMLTBWAL5BEWOZ INDN:Dean &amp; Tyler, INC CO ID:3980429507 CCD PMT INFO:payments.amazon.com ID#OCMLTBWAL5BEWOZ"/>
    <n v="213.6"/>
    <n v="4499.34"/>
    <n v="-213.6"/>
    <s v="Income"/>
    <x v="4"/>
    <x v="2"/>
    <x v="2"/>
    <n v="2015"/>
    <x v="63"/>
    <x v="116"/>
    <x v="27"/>
    <s v="BOTH"/>
    <s v="Income Statement"/>
    <x v="19"/>
    <s v="11700 · BofA 9319 (INC)"/>
    <m/>
    <m/>
  </r>
  <r>
    <d v="2015-02-09T00:00:00"/>
    <s v="TRANSFER DEAN &amp; TYLER INC:Proteus Confirmation# 2948962776"/>
    <n v="-2200"/>
    <n v="2299.34"/>
    <n v="2200"/>
    <s v="Expense"/>
    <x v="4"/>
    <x v="2"/>
    <x v="2"/>
    <n v="2015"/>
    <x v="27"/>
    <x v="104"/>
    <x v="13"/>
    <s v="BOTH"/>
    <s v="Income Statement"/>
    <x v="20"/>
    <s v="11700 · BofA 9319 (INC)"/>
    <m/>
    <m/>
  </r>
  <r>
    <d v="2015-02-10T00:00:00"/>
    <s v="Payroll DES:PAYROLL ID:2489155 INDN:DEAN &amp; TYLER CO ID:1943345425 CCD"/>
    <n v="-400.81"/>
    <n v="1898.53"/>
    <n v="400.81"/>
    <s v="Expense"/>
    <x v="4"/>
    <x v="2"/>
    <x v="2"/>
    <n v="2015"/>
    <x v="65"/>
    <x v="111"/>
    <x v="7"/>
    <s v="BOTH"/>
    <s v="Income Statement"/>
    <x v="20"/>
    <s v="11700 · BofA 9319 (INC)"/>
    <m/>
    <m/>
  </r>
  <r>
    <d v="2015-02-10T00:00:00"/>
    <s v="Payroll DES:PAYROLL ID:2489155 INDN:DEAN &amp; TYLER CO ID:1943345425 CCD"/>
    <n v="-301.02"/>
    <n v="1597.51"/>
    <n v="301.02"/>
    <s v="Expense"/>
    <x v="4"/>
    <x v="2"/>
    <x v="2"/>
    <n v="2015"/>
    <x v="65"/>
    <x v="114"/>
    <x v="7"/>
    <s v="BOTH"/>
    <s v="Income Statement"/>
    <x v="20"/>
    <s v="11700 · BofA 9319 (INC)"/>
    <m/>
    <m/>
  </r>
  <r>
    <d v="2015-02-10T00:00:00"/>
    <s v="BANK OF AMERICA DES:DEPOSIT ID:345558579883 INDN:DEAN &amp; TYLER INC CO ID:941687665B CCD"/>
    <n v="-65.900000000000006"/>
    <n v="1531.61"/>
    <n v="65.900000000000006"/>
    <s v="Expense"/>
    <x v="4"/>
    <x v="2"/>
    <x v="2"/>
    <n v="2015"/>
    <x v="63"/>
    <x v="103"/>
    <x v="22"/>
    <s v="BOTH"/>
    <s v="Income Statement"/>
    <x v="19"/>
    <s v="11700 · BofA 9319 (INC)"/>
    <m/>
    <m/>
  </r>
  <r>
    <d v="2015-02-10T00:00:00"/>
    <s v="External transfer fee - 3 Day - 02/09/2015 Confirmation: 139411236"/>
    <n v="-3"/>
    <n v="1528.61"/>
    <n v="3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11T00:00:00"/>
    <s v="WIRE TYPE:BOOK IN DATE:150211 TIME:1209 ET TRN:2015021100211844 SNDR REF:Bibby/Dean and T ORIG:BIBBY INTERNATIONAL TRADE ID:004426465270"/>
    <n v="10713.17"/>
    <n v="12241.78"/>
    <n v="-10713.17"/>
    <s v="Income"/>
    <x v="4"/>
    <x v="2"/>
    <x v="2"/>
    <n v="2015"/>
    <x v="63"/>
    <x v="107"/>
    <x v="24"/>
    <s v="BOTH"/>
    <s v="Income Statement"/>
    <x v="19"/>
    <s v="11700 · BofA 9319 (INC)"/>
    <m/>
    <m/>
  </r>
  <r>
    <d v="2015-02-11T00:00:00"/>
    <s v="BANK OF AMERICA DES:DEPOSIT ID:345558579883 INDN:DEAN &amp; TYLER INC CO ID:941687665B CCD"/>
    <n v="221.75"/>
    <n v="12463.53"/>
    <n v="-221.75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2T00:00:00"/>
    <s v="BANK OF AMERICA DES:DEPOSIT ID:345558579883 INDN:DEAN &amp; TYLER INC CO ID:941687665B CCD"/>
    <n v="142.58000000000001"/>
    <n v="12606.11"/>
    <n v="-142.58000000000001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2T00:00:00"/>
    <s v="WIRE TYPE:INTL OUT DATE:150212 TIME:0519 ET TRN:2015021200071170 SERVICE REF:197094 BNF:OOO GLOBAL WORK SOLUTION ID:3012373385017 BNF BK:VTB BANK (BELARUS) ID:SLANBY22/(CH3770 PMT DET:139643666 BEL ORDER 152 PART 2 GOODS"/>
    <n v="-10300"/>
    <n v="2306.11"/>
    <n v="10300"/>
    <s v="Expense"/>
    <x v="4"/>
    <x v="2"/>
    <x v="2"/>
    <n v="2015"/>
    <x v="18"/>
    <x v="121"/>
    <x v="2"/>
    <s v="BOTH"/>
    <s v="Balance Sheet"/>
    <x v="20"/>
    <s v="11700 · BofA 9319 (INC)"/>
    <m/>
    <m/>
  </r>
  <r>
    <d v="2015-02-12T00:00:00"/>
    <s v="Wire Transfer Fee"/>
    <n v="-45"/>
    <n v="2261.11"/>
    <n v="45"/>
    <s v="Expense"/>
    <x v="4"/>
    <x v="2"/>
    <x v="2"/>
    <n v="2015"/>
    <x v="60"/>
    <x v="96"/>
    <x v="2"/>
    <s v="BOTH"/>
    <s v="Income Statement"/>
    <x v="20"/>
    <s v="11700 · BofA 9319 (INC)"/>
    <m/>
    <m/>
  </r>
  <r>
    <d v="2015-02-12T00:00:00"/>
    <s v="Wire Transfer Fee"/>
    <n v="-15"/>
    <n v="2246.11"/>
    <n v="15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13T00:00:00"/>
    <s v="BANK OF AMERICA DES:DEPOSIT ID:345558579883 INDN:DEAN &amp; TYLER INC CO ID:941687665B CCD"/>
    <n v="662.58"/>
    <n v="2908.69"/>
    <n v="-662.58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3T00:00:00"/>
    <s v="Online Banking transfer to CHK 9607 Confirmation# 0284711632"/>
    <n v="-300"/>
    <n v="2608.69"/>
    <n v="300"/>
    <s v="Expense"/>
    <x v="4"/>
    <x v="2"/>
    <x v="2"/>
    <n v="2015"/>
    <x v="53"/>
    <x v="97"/>
    <x v="2"/>
    <s v="INC"/>
    <s v="Balance Sheet"/>
    <x v="21"/>
    <s v="11700 · BofA 9319 (INC)"/>
    <m/>
    <m/>
  </r>
  <r>
    <d v="2015-02-17T00:00:00"/>
    <s v="PAYPAL DES:TRANSFER ID:4KEJ28MLBNNRG INDN:DEAN TYLER INC CO ID:PAYPALSD11 PPD"/>
    <n v="599.98"/>
    <n v="3208.67"/>
    <n v="-599.98"/>
    <s v="Income"/>
    <x v="4"/>
    <x v="2"/>
    <x v="2"/>
    <n v="2015"/>
    <x v="64"/>
    <x v="108"/>
    <x v="2"/>
    <s v="INC"/>
    <s v="Balance Sheet"/>
    <x v="22"/>
    <s v="11700 · BofA 9319 (INC)"/>
    <m/>
    <m/>
  </r>
  <r>
    <d v="2015-02-17T00:00:00"/>
    <s v="BANK OF AMERICA DES:DEPOSIT ID:345558579883 INDN:DEAN &amp; TYLER INC CO ID:941687665B CCD"/>
    <n v="435.73"/>
    <n v="3644.4"/>
    <n v="-435.73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7T00:00:00"/>
    <s v="BANK OF AMERICA DES:DEPOSIT ID:345558579883 INDN:DEAN &amp; TYLER INC CO ID:941687665B CCD"/>
    <n v="325.35000000000002"/>
    <n v="3969.75"/>
    <n v="-325.35000000000002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7T00:00:00"/>
    <s v="BANK OF AMERICA DES:DEPOSIT ID:345558579883 INDN:DEAN &amp; TYLER INC CO ID:941687665B CCD"/>
    <n v="249.7"/>
    <n v="4219.45"/>
    <n v="-249.7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7T00:00:00"/>
    <s v="BANK OF AMERICA DES:DEPOSIT ID:345558579883 INDN:DEAN &amp; TYLER INC CO ID:941687665B CCD"/>
    <n v="242.5"/>
    <n v="4461.95"/>
    <n v="-242.5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7T00:00:00"/>
    <s v="Amazon Services DES:ACCSFRUS ID:DBIBFMRKTVRQ8CS INDN:Dean &amp; Tyler, INC CO ID:5980429507 CCD PMT INFO:payments.amazon.com ID#DBIBFMRKTVRQ8CS"/>
    <n v="150.28"/>
    <n v="4612.2299999999996"/>
    <n v="-150.28"/>
    <s v="Income"/>
    <x v="4"/>
    <x v="2"/>
    <x v="2"/>
    <n v="2015"/>
    <x v="63"/>
    <x v="106"/>
    <x v="23"/>
    <s v="BOTH"/>
    <s v="Income Statement"/>
    <x v="19"/>
    <s v="11700 · BofA 9319 (INC)"/>
    <m/>
    <m/>
  </r>
  <r>
    <d v="2015-02-17T00:00:00"/>
    <s v="Online Banking transfer to CHK 9607 Confirmation# 2620895804"/>
    <n v="-1000"/>
    <n v="3612.23"/>
    <n v="1000"/>
    <s v="Expense"/>
    <x v="4"/>
    <x v="2"/>
    <x v="2"/>
    <n v="2015"/>
    <x v="53"/>
    <x v="97"/>
    <x v="2"/>
    <s v="INC"/>
    <s v="Balance Sheet"/>
    <x v="21"/>
    <s v="11700 · BofA 9319 (INC)"/>
    <m/>
    <m/>
  </r>
  <r>
    <d v="2015-02-18T00:00:00"/>
    <s v="AMAZON.COM DES:Marketplac ID:GP48NYLLQRP6FX1 INDN:Dean &amp; Tyler, Inc CO ID:3215240102 CCD PMT INFO:payments.amazon.com ID#GP48NYLLQRP6FX1"/>
    <n v="3520.11"/>
    <n v="7132.34"/>
    <n v="-3520.11"/>
    <s v="Income"/>
    <x v="4"/>
    <x v="2"/>
    <x v="2"/>
    <n v="2015"/>
    <x v="63"/>
    <x v="109"/>
    <x v="25"/>
    <s v="BOTH"/>
    <s v="Income Statement"/>
    <x v="19"/>
    <s v="11700 · BofA 9319 (INC)"/>
    <m/>
    <m/>
  </r>
  <r>
    <d v="2015-02-18T00:00:00"/>
    <s v="BANK OF AMERICA DES:DEPOSIT ID:345558579883 INDN:DEAN &amp; TYLER INC CO ID:941687665B CCD"/>
    <n v="230.77"/>
    <n v="7363.11"/>
    <n v="-230.77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8T00:00:00"/>
    <s v="Payroll DES:PAYROLL ID:2489155 INDN:DEAN &amp; TYLER CO ID:1943345425 CCD"/>
    <n v="-405.94"/>
    <n v="6957.17"/>
    <n v="405.94"/>
    <s v="Expense"/>
    <x v="4"/>
    <x v="2"/>
    <x v="2"/>
    <n v="2015"/>
    <x v="65"/>
    <x v="122"/>
    <x v="12"/>
    <s v="BOTH"/>
    <s v="Income Statement"/>
    <x v="20"/>
    <s v="11700 · BofA 9319 (INC)"/>
    <m/>
    <m/>
  </r>
  <r>
    <d v="2015-02-18T00:00:00"/>
    <s v="Payroll DES:PAYROLL ID:2489155 INDN:DEAN &amp; TYLER CO ID:1943345425 CCD"/>
    <n v="-393.26"/>
    <n v="6563.91"/>
    <n v="393.26"/>
    <s v="Expense"/>
    <x v="4"/>
    <x v="2"/>
    <x v="2"/>
    <n v="2015"/>
    <x v="65"/>
    <x v="111"/>
    <x v="7"/>
    <s v="BOTH"/>
    <s v="Income Statement"/>
    <x v="20"/>
    <s v="11700 · BofA 9319 (INC)"/>
    <m/>
    <m/>
  </r>
  <r>
    <d v="2015-02-18T00:00:00"/>
    <s v="Payroll DES:PAYROLL ID:2489155 INDN:DEAN &amp; TYLER CO ID:1943345425 CCD"/>
    <n v="-309.36"/>
    <n v="6254.55"/>
    <n v="309.36"/>
    <s v="Expense"/>
    <x v="4"/>
    <x v="2"/>
    <x v="2"/>
    <n v="2015"/>
    <x v="65"/>
    <x v="114"/>
    <x v="7"/>
    <s v="BOTH"/>
    <s v="Income Statement"/>
    <x v="20"/>
    <s v="11700 · BofA 9319 (INC)"/>
    <m/>
    <m/>
  </r>
  <r>
    <d v="2015-02-18T00:00:00"/>
    <s v="AMERICAN EXPRESS DES:ATM CASH ID:150217010003633 INDN:KRISTINA KOGER CO ID:0005000008 PPD"/>
    <n v="-166.79"/>
    <n v="6087.76"/>
    <n v="166.79"/>
    <s v="Expense"/>
    <x v="4"/>
    <x v="2"/>
    <x v="2"/>
    <n v="2015"/>
    <x v="58"/>
    <x v="46"/>
    <x v="2"/>
    <s v="INC"/>
    <s v="Balance Sheet"/>
    <x v="27"/>
    <s v="11700 · BofA 9319 (INC)"/>
    <m/>
    <m/>
  </r>
  <r>
    <d v="2015-02-19T00:00:00"/>
    <s v="BANK OF AMERICA DES:DEPOSIT ID:345558579883 INDN:DEAN &amp; TYLER INC CO ID:941687665B CCD"/>
    <n v="704.98"/>
    <n v="6792.74"/>
    <n v="-704.98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19T00:00:00"/>
    <s v="IRS DES:USATAXPYMT ID:227545066065144 INDN:DEAN &amp; TYLER INC CO ID:3387702000 CCD"/>
    <n v="-797.63"/>
    <n v="5995.11"/>
    <n v="797.63"/>
    <s v="Expense"/>
    <x v="4"/>
    <x v="2"/>
    <x v="2"/>
    <n v="2015"/>
    <x v="66"/>
    <x v="118"/>
    <x v="7"/>
    <s v="BOTH"/>
    <s v="Income Statement"/>
    <x v="20"/>
    <s v="11700 · BofA 9319 (INC)"/>
    <m/>
    <m/>
  </r>
  <r>
    <d v="2015-02-20T00:00:00"/>
    <s v="BANK OF AMERICA DES:DEPOSIT ID:345558579883 INDN:DEAN &amp; TYLER INC CO ID:941687665B CCD"/>
    <n v="370.47"/>
    <n v="6365.58"/>
    <n v="-370.47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23T00:00:00"/>
    <s v="WIRE TYPE:BOOK IN DATE:150223 TIME:1150 ET TRN:2015022300219236 SNDR REF:Bibby/Dean and T ORIG:BIBBY INTERNATIONAL TRADE ID:004426465270"/>
    <n v="17348.12"/>
    <n v="23713.7"/>
    <n v="-17348.12"/>
    <s v="Income"/>
    <x v="4"/>
    <x v="2"/>
    <x v="2"/>
    <n v="2015"/>
    <x v="63"/>
    <x v="107"/>
    <x v="24"/>
    <s v="BOTH"/>
    <s v="Income Statement"/>
    <x v="19"/>
    <s v="11700 · BofA 9319 (INC)"/>
    <m/>
    <m/>
  </r>
  <r>
    <d v="2015-02-23T00:00:00"/>
    <s v="Amazon Services DES:ACCSDEUS ID:CE9NBXGG1EI15H0 INDN:Dean &amp; Tyler, INC CO ID:4980429507 CCD PMT INFO:payments.amazon.com ID#CE9NBXGG1EI15H0"/>
    <n v="407.55"/>
    <n v="24121.25"/>
    <n v="-407.55"/>
    <s v="Income"/>
    <x v="4"/>
    <x v="2"/>
    <x v="2"/>
    <n v="2015"/>
    <x v="63"/>
    <x v="115"/>
    <x v="26"/>
    <s v="BOTH"/>
    <s v="Income Statement"/>
    <x v="19"/>
    <s v="11700 · BofA 9319 (INC)"/>
    <m/>
    <m/>
  </r>
  <r>
    <d v="2015-02-23T00:00:00"/>
    <s v="Amazon Services DES:ACCSUKUS ID:U4PB0PVXTB9A7NE INDN:Dean &amp; Tyler, INC CO ID:3980429507 CCD PMT INFO:payments.amazon.com ID#U4PB0PVXTB9A7NE"/>
    <n v="369.19"/>
    <n v="24490.44"/>
    <n v="-369.19"/>
    <s v="Income"/>
    <x v="4"/>
    <x v="2"/>
    <x v="2"/>
    <n v="2015"/>
    <x v="63"/>
    <x v="116"/>
    <x v="27"/>
    <s v="BOTH"/>
    <s v="Income Statement"/>
    <x v="19"/>
    <s v="11700 · BofA 9319 (INC)"/>
    <m/>
    <m/>
  </r>
  <r>
    <d v="2015-02-23T00:00:00"/>
    <s v="BANK OF AMERICA DES:DEPOSIT ID:345558579883 INDN:DEAN &amp; TYLER INC CO ID:941687665B CCD"/>
    <n v="333.36"/>
    <n v="24823.8"/>
    <n v="-333.36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23T00:00:00"/>
    <s v="BANK OF AMERICA DES:DEPOSIT ID:345558579883 INDN:DEAN &amp; TYLER INC CO ID:941687665B CCD"/>
    <n v="102.19"/>
    <n v="24925.99"/>
    <n v="-102.19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23T00:00:00"/>
    <s v="TRANSFER DEAN &amp; TYLER INC:Timofey Trofimenkov Confirmation# 1671195764"/>
    <n v="-500"/>
    <n v="24425.99"/>
    <n v="500"/>
    <s v="Expense"/>
    <x v="4"/>
    <x v="2"/>
    <x v="2"/>
    <n v="2015"/>
    <x v="10"/>
    <x v="10"/>
    <x v="7"/>
    <s v="BOTH"/>
    <s v="Income Statement"/>
    <x v="20"/>
    <s v="11700 · BofA 9319 (INC)"/>
    <m/>
    <m/>
  </r>
  <r>
    <d v="2015-02-24T00:00:00"/>
    <s v="BANK OF AMERICA DES:DEPOSIT ID:345558579883 INDN:DEAN &amp; TYLER INC CO ID:941687665B CCD"/>
    <n v="355.41"/>
    <n v="24781.4"/>
    <n v="-355.41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24T00:00:00"/>
    <s v="Online Banking transfer to CHK 9607 Confirmation# 2981419795"/>
    <n v="-500"/>
    <n v="24281.4"/>
    <n v="500"/>
    <s v="Expense"/>
    <x v="4"/>
    <x v="2"/>
    <x v="2"/>
    <n v="2015"/>
    <x v="53"/>
    <x v="97"/>
    <x v="2"/>
    <s v="INC"/>
    <s v="Balance Sheet"/>
    <x v="21"/>
    <s v="11700 · BofA 9319 (INC)"/>
    <m/>
    <m/>
  </r>
  <r>
    <d v="2015-02-24T00:00:00"/>
    <s v="Online Banking transfer to CHK 9607 Confirmation# 2981425568"/>
    <n v="-500"/>
    <n v="23781.4"/>
    <n v="500"/>
    <s v="Expense"/>
    <x v="4"/>
    <x v="2"/>
    <x v="2"/>
    <n v="2015"/>
    <x v="53"/>
    <x v="97"/>
    <x v="2"/>
    <s v="INC"/>
    <s v="Balance Sheet"/>
    <x v="21"/>
    <s v="11700 · BofA 9319 (INC)"/>
    <m/>
    <m/>
  </r>
  <r>
    <d v="2015-02-24T00:00:00"/>
    <s v="Payroll DES:PAYROLL ID:2489155 INDN:DEAN &amp; TYLER CO ID:1943345425 CCD"/>
    <n v="-421.52"/>
    <n v="23359.88"/>
    <n v="421.52"/>
    <s v="Expense"/>
    <x v="4"/>
    <x v="2"/>
    <x v="2"/>
    <n v="2015"/>
    <x v="65"/>
    <x v="122"/>
    <x v="12"/>
    <s v="BOTH"/>
    <s v="Income Statement"/>
    <x v="20"/>
    <s v="11700 · BofA 9319 (INC)"/>
    <m/>
    <m/>
  </r>
  <r>
    <d v="2015-02-24T00:00:00"/>
    <s v="Payroll DES:PAYROLL ID:2489155 INDN:DEAN &amp; TYLER CO ID:1943345425 CCD"/>
    <n v="-412.47"/>
    <n v="22947.41"/>
    <n v="412.47"/>
    <s v="Expense"/>
    <x v="4"/>
    <x v="2"/>
    <x v="2"/>
    <n v="2015"/>
    <x v="65"/>
    <x v="111"/>
    <x v="7"/>
    <s v="BOTH"/>
    <s v="Income Statement"/>
    <x v="20"/>
    <s v="11700 · BofA 9319 (INC)"/>
    <m/>
    <m/>
  </r>
  <r>
    <d v="2015-02-24T00:00:00"/>
    <s v="Payroll DES:PAYROLL ID:2489155 INDN:DEAN &amp; TYLER CO ID:1943345425 CCD"/>
    <n v="-331.26"/>
    <n v="22616.15"/>
    <n v="331.26"/>
    <s v="Expense"/>
    <x v="4"/>
    <x v="2"/>
    <x v="2"/>
    <n v="2015"/>
    <x v="65"/>
    <x v="114"/>
    <x v="7"/>
    <s v="BOTH"/>
    <s v="Income Statement"/>
    <x v="20"/>
    <s v="11700 · BofA 9319 (INC)"/>
    <m/>
    <m/>
  </r>
  <r>
    <d v="2015-02-24T00:00:00"/>
    <s v="Wire Transfer Fee"/>
    <n v="-15"/>
    <n v="22601.15"/>
    <n v="15"/>
    <s v="Expense"/>
    <x v="4"/>
    <x v="2"/>
    <x v="2"/>
    <n v="2015"/>
    <x v="48"/>
    <x v="96"/>
    <x v="2"/>
    <s v="BOTH"/>
    <s v="Income Statement"/>
    <x v="20"/>
    <s v="11700 · BofA 9319 (INC)"/>
    <m/>
    <m/>
  </r>
  <r>
    <d v="2015-02-25T00:00:00"/>
    <s v="BANK OF AMERICA DES:DEPOSIT ID:345558579883 INDN:DEAN &amp; TYLER INC CO ID:941687665B CCD"/>
    <n v="728.93"/>
    <n v="23330.080000000002"/>
    <n v="-728.93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2-25T00:00:00"/>
    <s v="Online Banking transfer to CHK 9306 Confirmation# 1688788365"/>
    <n v="-300"/>
    <n v="23030.080000000002"/>
    <n v="300"/>
    <s v="Expense"/>
    <x v="4"/>
    <x v="2"/>
    <x v="2"/>
    <n v="2015"/>
    <x v="67"/>
    <x v="97"/>
    <x v="2"/>
    <s v="INC"/>
    <s v="Balance Sheet"/>
    <x v="12"/>
    <s v="11700 · BofA 9319 (INC)"/>
    <m/>
    <m/>
  </r>
  <r>
    <d v="2015-02-25T00:00:00"/>
    <s v="Online Banking transfer to CHK 9607 Confirmation# 2888794497"/>
    <n v="-22000"/>
    <n v="1030.08"/>
    <n v="22000"/>
    <s v="Expense"/>
    <x v="4"/>
    <x v="2"/>
    <x v="2"/>
    <n v="2015"/>
    <x v="53"/>
    <x v="97"/>
    <x v="2"/>
    <s v="INC"/>
    <s v="Balance Sheet"/>
    <x v="21"/>
    <s v="11700 · BofA 9319 (INC)"/>
    <m/>
    <m/>
  </r>
  <r>
    <d v="2015-02-26T00:00:00"/>
    <s v="BANK OF AMERICA DES:DEPOSIT ID:345558579883 INDN:DEAN &amp; TYLER INC CO ID:941687665B CCD"/>
    <n v="-55"/>
    <n v="975.08"/>
    <n v="55"/>
    <s v="Expense"/>
    <x v="4"/>
    <x v="2"/>
    <x v="2"/>
    <n v="2015"/>
    <x v="63"/>
    <x v="103"/>
    <x v="22"/>
    <s v="BOTH"/>
    <s v="Income Statement"/>
    <x v="19"/>
    <s v="11700 · BofA 9319 (INC)"/>
    <m/>
    <m/>
  </r>
  <r>
    <d v="2015-02-27T00:00:00"/>
    <s v="WIRE TYPE:BOOK IN DATE:150227 TIME:1454 ET TRN:2015022700358599 SNDR REF:Bibby/Dean and T ORIG:BIBBY INTERNATIONAL TRADE ID:004426465270"/>
    <n v="14483.45"/>
    <n v="15458.53"/>
    <n v="-14483.45"/>
    <s v="Income"/>
    <x v="4"/>
    <x v="2"/>
    <x v="2"/>
    <n v="2015"/>
    <x v="63"/>
    <x v="107"/>
    <x v="24"/>
    <s v="BOTH"/>
    <s v="Income Statement"/>
    <x v="19"/>
    <s v="11700 · BofA 9319 (INC)"/>
    <m/>
    <m/>
  </r>
  <r>
    <d v="2015-02-27T00:00:00"/>
    <s v="BANK OF AMERICA DES:DEPOSIT ID:345558579883 INDN:DEAN &amp; TYLER INC CO ID:941687665B CCD"/>
    <n v="651.5"/>
    <n v="16110.03"/>
    <n v="-651.5"/>
    <s v="Income"/>
    <x v="4"/>
    <x v="2"/>
    <x v="2"/>
    <n v="2015"/>
    <x v="63"/>
    <x v="103"/>
    <x v="22"/>
    <s v="BOTH"/>
    <s v="Income Statement"/>
    <x v="19"/>
    <s v="11700 · BofA 9319 (INC)"/>
    <m/>
    <m/>
  </r>
  <r>
    <d v="2015-03-02T00:00:00"/>
    <s v="BANK OF AMERICA DES:DEPOSIT ID:345558579883 INDN:DEAN &amp; TYLER INC CO ID:941687665B CCD"/>
    <n v="313.64999999999998"/>
    <n v="16423.68"/>
    <n v="-313.64999999999998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2T00:00:00"/>
    <s v="BANK OF AMERICA DES:DEPOSIT ID:345558579883 INDN:DEAN &amp; TYLER INC CO ID:941687665B CCD"/>
    <n v="222.6"/>
    <n v="16646.28"/>
    <n v="-222.6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2T00:00:00"/>
    <s v="Amazon Services DES:ACCSFRUS ID:GAVG218X0YGB7GQ INDN:Dean &amp; Tyler, INC CO ID:5980429507 CCD PMT INFO:payments.amazon.com ID#GAVG218X0YGB7GQ"/>
    <n v="184.34"/>
    <n v="16830.62"/>
    <n v="-184.34"/>
    <s v="Income"/>
    <x v="4"/>
    <x v="2"/>
    <x v="3"/>
    <n v="2015"/>
    <x v="63"/>
    <x v="106"/>
    <x v="23"/>
    <s v="BOTH"/>
    <s v="Income Statement"/>
    <x v="19"/>
    <s v="11700 · BofA 9319 (INC)"/>
    <m/>
    <m/>
  </r>
  <r>
    <d v="2015-03-02T00:00:00"/>
    <s v="WIRE TYPE:BOOK OUT DATE:150302 TIME:1058 ET TRN:2015030200277637 RELATED REF:140854996 BNF:DEAN &amp; TYLER, LLC ID:435004480592"/>
    <n v="-1500"/>
    <n v="15330.62"/>
    <n v="1500"/>
    <s v="Expense"/>
    <x v="4"/>
    <x v="2"/>
    <x v="3"/>
    <n v="2015"/>
    <x v="58"/>
    <x v="120"/>
    <x v="2"/>
    <s v="INC"/>
    <s v="Balance Sheet"/>
    <x v="26"/>
    <s v="11700 · BofA 9319 (INC)"/>
    <m/>
    <m/>
  </r>
  <r>
    <d v="2015-03-02T00:00:00"/>
    <s v="TRANSFER DEAN &amp; TYLER INC:Proteus Confirmation# 1531196695"/>
    <n v="-1726"/>
    <n v="13604.62"/>
    <n v="1726"/>
    <s v="Expense"/>
    <x v="4"/>
    <x v="2"/>
    <x v="3"/>
    <n v="2015"/>
    <x v="27"/>
    <x v="104"/>
    <x v="13"/>
    <s v="BOTH"/>
    <s v="Income Statement"/>
    <x v="20"/>
    <s v="11700 · BofA 9319 (INC)"/>
    <m/>
    <m/>
  </r>
  <r>
    <d v="2015-03-02T00:00:00"/>
    <s v="BANK OF AMERICA DES:INTERCHNG ID:345558579883 INDN:DEAN &amp; TYLER INC CO ID:941687665B CCD"/>
    <n v="-177.79"/>
    <n v="13426.83"/>
    <n v="177.79"/>
    <s v="Expense"/>
    <x v="4"/>
    <x v="2"/>
    <x v="3"/>
    <n v="2015"/>
    <x v="32"/>
    <x v="105"/>
    <x v="2"/>
    <s v="BOTH"/>
    <s v="Income Statement"/>
    <x v="20"/>
    <s v="11700 · BofA 9319 (INC)"/>
    <m/>
    <m/>
  </r>
  <r>
    <d v="2015-03-02T00:00:00"/>
    <s v="BANK OF AMERICA DES:DISCOUNT ID:345558579883 INDN:DEAN &amp; TYLER INC CO ID:941687665B CCD"/>
    <n v="-103.43"/>
    <n v="13323.4"/>
    <n v="103.43"/>
    <s v="Expense"/>
    <x v="4"/>
    <x v="2"/>
    <x v="3"/>
    <n v="2015"/>
    <x v="32"/>
    <x v="105"/>
    <x v="2"/>
    <s v="BOTH"/>
    <s v="Income Statement"/>
    <x v="20"/>
    <s v="11700 · BofA 9319 (INC)"/>
    <m/>
    <m/>
  </r>
  <r>
    <d v="2015-03-02T00:00:00"/>
    <s v="BANK OF AMERICA DES:FEE ID:345558579883 INDN:DEAN &amp; TYLER INC CO ID:941687665B CCD"/>
    <n v="-66.45"/>
    <n v="13256.95"/>
    <n v="66.45"/>
    <s v="Expense"/>
    <x v="4"/>
    <x v="2"/>
    <x v="3"/>
    <n v="2015"/>
    <x v="32"/>
    <x v="105"/>
    <x v="2"/>
    <s v="BOTH"/>
    <s v="Income Statement"/>
    <x v="20"/>
    <s v="11700 · BofA 9319 (INC)"/>
    <m/>
    <m/>
  </r>
  <r>
    <d v="2015-03-02T00:00:00"/>
    <s v="Wire Transfer Fee"/>
    <n v="-25"/>
    <n v="13231.95"/>
    <n v="25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02T00:00:00"/>
    <s v="Wire Transfer Fee"/>
    <n v="-15"/>
    <n v="13216.95"/>
    <n v="15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03T00:00:00"/>
    <s v="PAYPAL DES:TRANSFER ID:4KEJ28NFEEEML INDN:DEAN TYLER INC CO ID:PAYPALSD11 PPD"/>
    <n v="2806.34"/>
    <n v="16023.29"/>
    <n v="-2806.34"/>
    <s v="Income"/>
    <x v="4"/>
    <x v="2"/>
    <x v="3"/>
    <n v="2015"/>
    <x v="64"/>
    <x v="108"/>
    <x v="2"/>
    <s v="INC"/>
    <s v="Balance Sheet"/>
    <x v="22"/>
    <s v="11700 · BofA 9319 (INC)"/>
    <m/>
    <m/>
  </r>
  <r>
    <d v="2015-03-03T00:00:00"/>
    <s v="Payroll DES:PAYROLL ID:2489155 INDN:DEAN &amp; TYLER CO ID:1943345425 CCD"/>
    <n v="-403.71"/>
    <n v="15619.58"/>
    <n v="403.71"/>
    <s v="Expense"/>
    <x v="4"/>
    <x v="2"/>
    <x v="3"/>
    <n v="2015"/>
    <x v="65"/>
    <x v="122"/>
    <x v="12"/>
    <s v="BOTH"/>
    <s v="Income Statement"/>
    <x v="20"/>
    <s v="11700 · BofA 9319 (INC)"/>
    <m/>
    <m/>
  </r>
  <r>
    <d v="2015-03-03T00:00:00"/>
    <s v="Payroll DES:PAYROLL ID:2489155 INDN:DEAN &amp; TYLER CO ID:1943345425 CCD"/>
    <n v="-391.56"/>
    <n v="15228.02"/>
    <n v="391.56"/>
    <s v="Expense"/>
    <x v="4"/>
    <x v="2"/>
    <x v="3"/>
    <n v="2015"/>
    <x v="65"/>
    <x v="111"/>
    <x v="7"/>
    <s v="BOTH"/>
    <s v="Income Statement"/>
    <x v="20"/>
    <s v="11700 · BofA 9319 (INC)"/>
    <m/>
    <m/>
  </r>
  <r>
    <d v="2015-03-03T00:00:00"/>
    <s v="Payroll DES:PAYROLL ID:2489155 INDN:DEAN &amp; TYLER CO ID:1943345425 CCD"/>
    <n v="-320.35000000000002"/>
    <n v="14907.67"/>
    <n v="320.35000000000002"/>
    <s v="Expense"/>
    <x v="4"/>
    <x v="2"/>
    <x v="3"/>
    <n v="2015"/>
    <x v="65"/>
    <x v="114"/>
    <x v="7"/>
    <s v="BOTH"/>
    <s v="Income Statement"/>
    <x v="20"/>
    <s v="11700 · BofA 9319 (INC)"/>
    <m/>
    <m/>
  </r>
  <r>
    <d v="2015-03-03T00:00:00"/>
    <s v="AUTHNET GATEWAY DES:BILLING ID:37169415 INDN:DEAN &amp; TYLER, INC CO ID:1870568569 CCD"/>
    <n v="-58.45"/>
    <n v="14849.22"/>
    <n v="58.45"/>
    <s v="Expense"/>
    <x v="4"/>
    <x v="2"/>
    <x v="3"/>
    <n v="2015"/>
    <x v="32"/>
    <x v="105"/>
    <x v="2"/>
    <s v="BOTH"/>
    <s v="Income Statement"/>
    <x v="20"/>
    <s v="11700 · BofA 9319 (INC)"/>
    <m/>
    <m/>
  </r>
  <r>
    <d v="2015-03-03T00:00:00"/>
    <s v="BANK OF AMERICA DES:DEPOSIT ID:345558579883 INDN:DEAN &amp; TYLER INC CO ID:941687665B CCD"/>
    <n v="-33.200000000000003"/>
    <n v="14816.02"/>
    <n v="33.200000000000003"/>
    <s v="Expense"/>
    <x v="4"/>
    <x v="2"/>
    <x v="3"/>
    <n v="2015"/>
    <x v="63"/>
    <x v="103"/>
    <x v="22"/>
    <s v="BOTH"/>
    <s v="Income Statement"/>
    <x v="19"/>
    <s v="11700 · BofA 9319 (INC)"/>
    <m/>
    <m/>
  </r>
  <r>
    <d v="2015-03-03T00:00:00"/>
    <s v="External transfer fee - 3 Day - 03/02/2015 Confirmation: 140855804"/>
    <n v="-3"/>
    <n v="14813.02"/>
    <n v="3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04T00:00:00"/>
    <s v="AMAZON.COM DES:Marketplac ID:VBJEJW1ONZ5WKDE INDN:Dean &amp; Tyler, Inc CO ID:3215240102 CCD PMT INFO:payments.amazon.com ID#VBJEJW1ONZ5WKDE"/>
    <n v="3784.38"/>
    <n v="18597.400000000001"/>
    <n v="-3784.38"/>
    <s v="Income"/>
    <x v="4"/>
    <x v="2"/>
    <x v="3"/>
    <n v="2015"/>
    <x v="63"/>
    <x v="109"/>
    <x v="25"/>
    <s v="BOTH"/>
    <s v="Income Statement"/>
    <x v="19"/>
    <s v="11700 · BofA 9319 (INC)"/>
    <m/>
    <m/>
  </r>
  <r>
    <d v="2015-03-04T00:00:00"/>
    <s v="BANK OF AMERICA DES:DEPOSIT ID:345558579883 INDN:DEAN &amp; TYLER INC CO ID:941687665B CCD"/>
    <n v="655.24"/>
    <n v="19252.64"/>
    <n v="-655.2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4T00:00:00"/>
    <s v="WIRE TYPE:INTL OUT DATE:150304 TIME:1118 ET TRN:2015030400208645 SERVICE REF:329312 BNF:OOO GLOBAL WORK SOLUTION ID:3012373385017 BNF BK:VTB BANK (BELARUS) ID:SLANBY22/(CH3770 PMT DET:141129518 PRODUCT PAYMENT LINE 7 IN PAYABL"/>
    <n v="-17890"/>
    <n v="1362.64"/>
    <n v="17890"/>
    <s v="Expense"/>
    <x v="4"/>
    <x v="2"/>
    <x v="3"/>
    <n v="2015"/>
    <x v="18"/>
    <x v="121"/>
    <x v="2"/>
    <s v="BOTH"/>
    <s v="Balance Sheet"/>
    <x v="20"/>
    <s v="11700 · BofA 9319 (INC)"/>
    <m/>
    <m/>
  </r>
  <r>
    <d v="2015-03-04T00:00:00"/>
    <s v="Online Banking payment to CRD 6466 Confirmation# 2949677610"/>
    <n v="-210"/>
    <n v="1152.6400000000001"/>
    <n v="210"/>
    <s v="Expense"/>
    <x v="4"/>
    <x v="2"/>
    <x v="3"/>
    <n v="2015"/>
    <x v="59"/>
    <x v="96"/>
    <x v="2"/>
    <s v="INC"/>
    <s v="Balance Sheet"/>
    <x v="25"/>
    <s v="11700 · BofA 9319 (INC)"/>
    <m/>
    <m/>
  </r>
  <r>
    <d v="2015-03-04T00:00:00"/>
    <s v="PAYPAL DES:INST XFER ID:EBAY INC INDN:DEAN TYLER INC CO ID:PAYPALSI77 WEB"/>
    <n v="-351.78"/>
    <n v="800.86"/>
    <n v="351.78"/>
    <s v="Expense"/>
    <x v="4"/>
    <x v="2"/>
    <x v="3"/>
    <n v="2015"/>
    <x v="11"/>
    <x v="47"/>
    <x v="3"/>
    <s v="BOTH"/>
    <s v="Income Statement"/>
    <x v="22"/>
    <s v="11700 · BofA 9319 (INC)"/>
    <m/>
    <m/>
  </r>
  <r>
    <d v="2015-03-04T00:00:00"/>
    <s v="Wire Transfer Fee"/>
    <n v="-45"/>
    <n v="755.86"/>
    <n v="45"/>
    <s v="Expense"/>
    <x v="4"/>
    <x v="2"/>
    <x v="3"/>
    <n v="2015"/>
    <x v="60"/>
    <x v="96"/>
    <x v="2"/>
    <s v="BOTH"/>
    <s v="Income Statement"/>
    <x v="20"/>
    <s v="11700 · BofA 9319 (INC)"/>
    <m/>
    <m/>
  </r>
  <r>
    <d v="2015-03-05T00:00:00"/>
    <s v="BANK OF AMERICA DES:DEPOSIT ID:345558579883 INDN:DEAN &amp; TYLER INC CO ID:941687665B CCD"/>
    <n v="675.85"/>
    <n v="1431.71"/>
    <n v="-675.8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6T00:00:00"/>
    <s v="BANK OF AMERICA DES:DEPOSIT ID:345558579883 INDN:DEAN &amp; TYLER INC CO ID:941687665B CCD"/>
    <n v="394.02"/>
    <n v="1825.73"/>
    <n v="-394.02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9T00:00:00"/>
    <s v="PAYPAL DES:TRANSFER ID:4KEJ28NTQGQ6E INDN:DEAN TYLER INC CO ID:PAYPALSD11 PPD"/>
    <n v="1100.02"/>
    <n v="2925.75"/>
    <n v="-1100.02"/>
    <s v="Income"/>
    <x v="4"/>
    <x v="2"/>
    <x v="3"/>
    <n v="2015"/>
    <x v="64"/>
    <x v="108"/>
    <x v="2"/>
    <s v="INC"/>
    <s v="Balance Sheet"/>
    <x v="22"/>
    <s v="11700 · BofA 9319 (INC)"/>
    <m/>
    <m/>
  </r>
  <r>
    <d v="2015-03-09T00:00:00"/>
    <s v="Amazon Services DES:ACCSDEUS ID:FPNHVXC1PWL8QL1 INDN:Dean &amp; Tyler, INC CO ID:4980429507 CCD PMT INFO:payments.amazon.com ID#FPNHVXC1PWL8QL1"/>
    <n v="743.48"/>
    <n v="3669.23"/>
    <n v="-743.48"/>
    <s v="Income"/>
    <x v="4"/>
    <x v="2"/>
    <x v="3"/>
    <n v="2015"/>
    <x v="63"/>
    <x v="115"/>
    <x v="26"/>
    <s v="BOTH"/>
    <s v="Income Statement"/>
    <x v="19"/>
    <s v="11700 · BofA 9319 (INC)"/>
    <m/>
    <m/>
  </r>
  <r>
    <d v="2015-03-09T00:00:00"/>
    <s v="BANK OF AMERICA DES:DEPOSIT ID:345558579883 INDN:DEAN &amp; TYLER INC CO ID:941687665B CCD"/>
    <n v="420.29"/>
    <n v="4089.52"/>
    <n v="-420.29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9T00:00:00"/>
    <s v="BANK OF AMERICA DES:DEPOSIT ID:345558579883 INDN:DEAN &amp; TYLER INC CO ID:941687665B CCD"/>
    <n v="361.55"/>
    <n v="4451.07"/>
    <n v="-361.5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9T00:00:00"/>
    <s v="Amazon Services DES:ACCSUKUS ID:HV61LN64CTNQ462 INDN:Dean &amp; Tyler, INC CO ID:3980429507 CCD PMT INFO:payments.amazon.com ID#HV61LN64CTNQ462"/>
    <n v="351.42"/>
    <n v="4802.49"/>
    <n v="-351.42"/>
    <s v="Income"/>
    <x v="4"/>
    <x v="2"/>
    <x v="3"/>
    <n v="2015"/>
    <x v="63"/>
    <x v="116"/>
    <x v="27"/>
    <s v="BOTH"/>
    <s v="Income Statement"/>
    <x v="19"/>
    <s v="11700 · BofA 9319 (INC)"/>
    <m/>
    <m/>
  </r>
  <r>
    <d v="2015-03-09T00:00:00"/>
    <s v="AMAZON.COM589347 DES:Misc. Paym ID:59140483D INDN:DEAN AND TYLER CO ID:9215240102 CCD PMT INFO:Amazon.com Payments ID#21843427"/>
    <n v="259.47000000000003"/>
    <n v="5061.96"/>
    <n v="-259.47000000000003"/>
    <s v="Income"/>
    <x v="4"/>
    <x v="2"/>
    <x v="3"/>
    <n v="2015"/>
    <x v="63"/>
    <x v="123"/>
    <x v="29"/>
    <s v="BOTH"/>
    <s v="Income Statement"/>
    <x v="19"/>
    <s v="11700 · BofA 9319 (INC)"/>
    <m/>
    <m/>
  </r>
  <r>
    <d v="2015-03-09T00:00:00"/>
    <s v="BANK OF AMERICA DES:DEPOSIT ID:345558579883 INDN:DEAN &amp; TYLER INC CO ID:941687665B CCD"/>
    <n v="178.4"/>
    <n v="5240.3599999999997"/>
    <n v="-178.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09T00:00:00"/>
    <s v="TRANSFER DEAN &amp; TYLER INC:Proteus Confirmation# 0290436025"/>
    <n v="-1277.43"/>
    <n v="3962.93"/>
    <n v="1277.43"/>
    <s v="Expense"/>
    <x v="4"/>
    <x v="2"/>
    <x v="3"/>
    <n v="2015"/>
    <x v="27"/>
    <x v="104"/>
    <x v="13"/>
    <s v="BOTH"/>
    <s v="Income Statement"/>
    <x v="20"/>
    <s v="11700 · BofA 9319 (INC)"/>
    <m/>
    <m/>
  </r>
  <r>
    <d v="2015-03-09T00:00:00"/>
    <s v="Online Banking transfer to CHK 9306 Confirmation# 2992654604"/>
    <n v="-200"/>
    <n v="3762.93"/>
    <n v="200"/>
    <s v="Expense"/>
    <x v="4"/>
    <x v="2"/>
    <x v="3"/>
    <n v="2015"/>
    <x v="67"/>
    <x v="97"/>
    <x v="2"/>
    <s v="INC"/>
    <s v="Balance Sheet"/>
    <x v="12"/>
    <s v="11700 · BofA 9319 (INC)"/>
    <m/>
    <m/>
  </r>
  <r>
    <d v="2015-03-09T00:00:00"/>
    <s v="Online Banking transfer to CHK 9607 Confirmation# 3893781613"/>
    <n v="-500"/>
    <n v="3262.93"/>
    <n v="500"/>
    <s v="Expense"/>
    <x v="4"/>
    <x v="2"/>
    <x v="3"/>
    <n v="2015"/>
    <x v="53"/>
    <x v="97"/>
    <x v="2"/>
    <s v="INC"/>
    <s v="Balance Sheet"/>
    <x v="21"/>
    <s v="11700 · BofA 9319 (INC)"/>
    <m/>
    <m/>
  </r>
  <r>
    <d v="2015-03-10T00:00:00"/>
    <s v="BANK OF AMERICA DES:DEPOSIT ID:345558579883 INDN:DEAN &amp; TYLER INC CO ID:941687665B CCD"/>
    <n v="481.3"/>
    <n v="3744.23"/>
    <n v="-481.3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0T00:00:00"/>
    <s v="Payroll DES:PAYROLL ID:2489155 INDN:DEAN &amp; TYLER CO ID:1943345425 CCD"/>
    <n v="-450.18"/>
    <n v="3294.05"/>
    <n v="450.18"/>
    <s v="Expense"/>
    <x v="4"/>
    <x v="2"/>
    <x v="3"/>
    <n v="2015"/>
    <x v="65"/>
    <x v="122"/>
    <x v="12"/>
    <s v="BOTH"/>
    <s v="Income Statement"/>
    <x v="20"/>
    <s v="11700 · BofA 9319 (INC)"/>
    <m/>
    <m/>
  </r>
  <r>
    <d v="2015-03-10T00:00:00"/>
    <s v="Payroll DES:PAYROLL ID:2489155 INDN:DEAN &amp; TYLER CO ID:1943345425 CCD"/>
    <n v="-402.41"/>
    <n v="2891.64"/>
    <n v="402.41"/>
    <s v="Expense"/>
    <x v="4"/>
    <x v="2"/>
    <x v="3"/>
    <n v="2015"/>
    <x v="65"/>
    <x v="111"/>
    <x v="7"/>
    <s v="BOTH"/>
    <s v="Income Statement"/>
    <x v="20"/>
    <s v="11700 · BofA 9319 (INC)"/>
    <m/>
    <m/>
  </r>
  <r>
    <d v="2015-03-10T00:00:00"/>
    <s v="Payroll DES:PAYROLL ID:2489155 INDN:DEAN &amp; TYLER CO ID:1943345425 CCD"/>
    <n v="-337.61"/>
    <n v="2554.0300000000002"/>
    <n v="337.61"/>
    <s v="Expense"/>
    <x v="4"/>
    <x v="2"/>
    <x v="3"/>
    <n v="2015"/>
    <x v="65"/>
    <x v="114"/>
    <x v="7"/>
    <s v="BOTH"/>
    <s v="Income Statement"/>
    <x v="20"/>
    <s v="11700 · BofA 9319 (INC)"/>
    <m/>
    <m/>
  </r>
  <r>
    <d v="2015-03-10T00:00:00"/>
    <s v="External transfer fee - 3 Day - 03/09/2015 Confirmation: 141388762"/>
    <n v="-3"/>
    <n v="2551.0300000000002"/>
    <n v="3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11T00:00:00"/>
    <s v="Online Banking transfer to CHK 9607 Confirmation# 0209256884"/>
    <n v="-1000"/>
    <n v="1551.03"/>
    <n v="1000"/>
    <s v="Expense"/>
    <x v="4"/>
    <x v="2"/>
    <x v="3"/>
    <n v="2015"/>
    <x v="53"/>
    <x v="97"/>
    <x v="2"/>
    <s v="INC"/>
    <s v="Balance Sheet"/>
    <x v="21"/>
    <s v="11700 · BofA 9319 (INC)"/>
    <m/>
    <m/>
  </r>
  <r>
    <d v="2015-03-11T00:00:00"/>
    <s v="BANK OF AMERICA DES:DEPOSIT ID:345558579883 INDN:DEAN &amp; TYLER INC CO ID:941687665B CCD"/>
    <n v="-1.95"/>
    <n v="1549.08"/>
    <n v="1.95"/>
    <s v="Expense"/>
    <x v="4"/>
    <x v="2"/>
    <x v="3"/>
    <n v="2015"/>
    <x v="63"/>
    <x v="103"/>
    <x v="22"/>
    <s v="BOTH"/>
    <s v="Income Statement"/>
    <x v="19"/>
    <s v="11700 · BofA 9319 (INC)"/>
    <m/>
    <m/>
  </r>
  <r>
    <d v="2015-03-12T00:00:00"/>
    <s v="BANK OF AMERICA DES:DEPOSIT ID:345558579883 INDN:DEAN &amp; TYLER INC CO ID:941687665B CCD"/>
    <n v="652.25"/>
    <n v="2201.33"/>
    <n v="-652.2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3T00:00:00"/>
    <s v="WIRE TYPE:FX IN DATE:150313 TIME:0510 ET TRN:2015031300064311 FX:GBP 449.70 1.4276 ORIG:AMAZON EU SARL ID:26454000 ORIG BK:DEUTSCHE B ANK AG ID:DEUTGB2L PMT DET:OFA000059256444 /RFB/OF A000059256444 OFA000059256444PAYMENT : 21916116 N"/>
    <n v="641.99"/>
    <n v="2843.32"/>
    <n v="-641.99"/>
    <s v="Income"/>
    <x v="4"/>
    <x v="2"/>
    <x v="3"/>
    <n v="2015"/>
    <x v="63"/>
    <x v="117"/>
    <x v="28"/>
    <s v="BOTH"/>
    <s v="Income Statement"/>
    <x v="19"/>
    <s v="11700 · BofA 9319 (INC)"/>
    <m/>
    <m/>
  </r>
  <r>
    <d v="2015-03-13T00:00:00"/>
    <s v="BANK OF AMERICA DES:DEPOSIT ID:345558579883 INDN:DEAN &amp; TYLER INC CO ID:941687665B CCD"/>
    <n v="62.49"/>
    <n v="2905.81"/>
    <n v="-62.49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6T00:00:00"/>
    <s v="PAYPAL DES:TRANSFER ID:4KEJ28PA46LLE INDN:DEAN TYLER INC CO ID:PAYPALSD11 PPD"/>
    <n v="1000.77"/>
    <n v="3906.58"/>
    <n v="-1000.77"/>
    <s v="Income"/>
    <x v="4"/>
    <x v="2"/>
    <x v="3"/>
    <n v="2015"/>
    <x v="64"/>
    <x v="108"/>
    <x v="2"/>
    <s v="INC"/>
    <s v="Balance Sheet"/>
    <x v="22"/>
    <s v="11700 · BofA 9319 (INC)"/>
    <m/>
    <m/>
  </r>
  <r>
    <d v="2015-03-16T00:00:00"/>
    <s v="BANK OF AMERICA DES:DEPOSIT ID:345558579883 INDN:DEAN &amp; TYLER INC CO ID:941687665B CCD"/>
    <n v="367.84"/>
    <n v="4274.42"/>
    <n v="-367.8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6T00:00:00"/>
    <s v="BANK OF AMERICA DES:DEPOSIT ID:345558579883 INDN:DEAN &amp; TYLER INC CO ID:941687665B CCD"/>
    <n v="337.64"/>
    <n v="4612.0600000000004"/>
    <n v="-337.6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6T00:00:00"/>
    <s v="Amazon Services DES:ACCSFRUS ID:TQY7UXNFEU75E9B INDN:Dean &amp; Tyler, INC CO ID:5980429507 CCD PMT INFO:payments.amazon.com ID#TQY7UXNFEU75E9B"/>
    <n v="212.92"/>
    <n v="4824.9799999999996"/>
    <n v="-212.92"/>
    <s v="Income"/>
    <x v="4"/>
    <x v="2"/>
    <x v="3"/>
    <n v="2015"/>
    <x v="63"/>
    <x v="106"/>
    <x v="23"/>
    <s v="BOTH"/>
    <s v="Income Statement"/>
    <x v="19"/>
    <s v="11700 · BofA 9319 (INC)"/>
    <m/>
    <m/>
  </r>
  <r>
    <d v="2015-03-16T00:00:00"/>
    <s v="BANK OF AMERICA DES:DEPOSIT ID:345558579883 INDN:DEAN &amp; TYLER INC CO ID:941687665B CCD"/>
    <n v="126.7"/>
    <n v="4951.68"/>
    <n v="-126.7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6T00:00:00"/>
    <s v="TRANSFER DEAN &amp; TYLER INC:Proteus Confirmation# 0250957261"/>
    <n v="-1000"/>
    <n v="3951.68"/>
    <n v="1000"/>
    <s v="Expense"/>
    <x v="4"/>
    <x v="2"/>
    <x v="3"/>
    <n v="2015"/>
    <x v="27"/>
    <x v="104"/>
    <x v="13"/>
    <s v="BOTH"/>
    <s v="Income Statement"/>
    <x v="20"/>
    <s v="11700 · BofA 9319 (INC)"/>
    <m/>
    <m/>
  </r>
  <r>
    <d v="2015-03-16T00:00:00"/>
    <s v="Wire Transfer Fee"/>
    <n v="-16"/>
    <n v="3935.68"/>
    <n v="16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17T00:00:00"/>
    <s v="WIRE TYPE:BOOK IN DATE:150317 TIME:1418 ET TRN:2015031700258305 SNDR REF:Bibby/Dean and T ORIG:BIBBY INTERNATIONAL TRADE ID:004426465270"/>
    <n v="19861.599999999999"/>
    <n v="23797.279999999999"/>
    <n v="-19861.599999999999"/>
    <s v="Income"/>
    <x v="4"/>
    <x v="2"/>
    <x v="3"/>
    <n v="2015"/>
    <x v="63"/>
    <x v="107"/>
    <x v="24"/>
    <s v="BOTH"/>
    <s v="Income Statement"/>
    <x v="19"/>
    <s v="11700 · BofA 9319 (INC)"/>
    <m/>
    <m/>
  </r>
  <r>
    <d v="2015-03-17T00:00:00"/>
    <s v="BANK OF AMERICA DES:DEPOSIT ID:345558579883 INDN:DEAN &amp; TYLER INC CO ID:941687665B CCD"/>
    <n v="275.95"/>
    <n v="24073.23"/>
    <n v="-275.9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7T00:00:00"/>
    <s v="TRANSFER DEAN &amp; TYLER INC:Proteus Confirmation# 1660680009"/>
    <n v="-1068.3800000000001"/>
    <n v="23004.85"/>
    <n v="1068.3800000000001"/>
    <s v="Expense"/>
    <x v="4"/>
    <x v="2"/>
    <x v="3"/>
    <n v="2015"/>
    <x v="27"/>
    <x v="104"/>
    <x v="13"/>
    <s v="BOTH"/>
    <s v="Income Statement"/>
    <x v="20"/>
    <s v="11700 · BofA 9319 (INC)"/>
    <m/>
    <m/>
  </r>
  <r>
    <d v="2015-03-17T00:00:00"/>
    <s v="Online Banking transfer to CHK 9607 Confirmation# 3760689613"/>
    <n v="-1000"/>
    <n v="22004.85"/>
    <n v="1000"/>
    <s v="Expense"/>
    <x v="4"/>
    <x v="2"/>
    <x v="3"/>
    <n v="2015"/>
    <x v="53"/>
    <x v="97"/>
    <x v="2"/>
    <s v="INC"/>
    <s v="Balance Sheet"/>
    <x v="21"/>
    <s v="11700 · BofA 9319 (INC)"/>
    <m/>
    <m/>
  </r>
  <r>
    <d v="2015-03-17T00:00:00"/>
    <s v="External transfer fee - 3 Day - 03/16/2015 Confirmation: 141872004"/>
    <n v="-3"/>
    <n v="22001.85"/>
    <n v="3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18T00:00:00"/>
    <s v="AMAZON.COM DES:Marketplac ID:YA6GVSY9KI0YXLP INDN:Dean &amp; Tyler, Inc CO ID:3215240102 CCD PMT INFO:payments.amazon.com ID#YA6GVSY9KI0YXLP"/>
    <n v="4363.8900000000003"/>
    <n v="26365.74"/>
    <n v="-4363.8900000000003"/>
    <s v="Income"/>
    <x v="4"/>
    <x v="2"/>
    <x v="3"/>
    <n v="2015"/>
    <x v="63"/>
    <x v="109"/>
    <x v="25"/>
    <s v="BOTH"/>
    <s v="Income Statement"/>
    <x v="19"/>
    <s v="11700 · BofA 9319 (INC)"/>
    <m/>
    <m/>
  </r>
  <r>
    <d v="2015-03-18T00:00:00"/>
    <s v="BANK OF AMERICA DES:DEPOSIT ID:345558579883 INDN:DEAN &amp; TYLER INC CO ID:941687665B CCD"/>
    <n v="976.64"/>
    <n v="27342.38"/>
    <n v="-976.6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8T00:00:00"/>
    <s v="Payroll DES:PAYROLL ID:2489155 INDN:DEAN &amp; TYLER CO ID:1943345425 CCD"/>
    <n v="-436.81"/>
    <n v="26905.57"/>
    <n v="436.81"/>
    <s v="Expense"/>
    <x v="4"/>
    <x v="2"/>
    <x v="3"/>
    <n v="2015"/>
    <x v="65"/>
    <x v="122"/>
    <x v="12"/>
    <s v="BOTH"/>
    <s v="Income Statement"/>
    <x v="20"/>
    <s v="11700 · BofA 9319 (INC)"/>
    <m/>
    <m/>
  </r>
  <r>
    <d v="2015-03-18T00:00:00"/>
    <s v="Payroll DES:PAYROLL ID:2489155 INDN:DEAN &amp; TYLER CO ID:1943345425 CCD"/>
    <n v="-396.58"/>
    <n v="26508.99"/>
    <n v="396.58"/>
    <s v="Expense"/>
    <x v="4"/>
    <x v="2"/>
    <x v="3"/>
    <n v="2015"/>
    <x v="65"/>
    <x v="111"/>
    <x v="7"/>
    <s v="BOTH"/>
    <s v="Income Statement"/>
    <x v="20"/>
    <s v="11700 · BofA 9319 (INC)"/>
    <m/>
    <m/>
  </r>
  <r>
    <d v="2015-03-18T00:00:00"/>
    <s v="Payroll DES:PAYROLL ID:2489155 INDN:DEAN &amp; TYLER CO ID:1943345425 CCD"/>
    <n v="-334.79"/>
    <n v="26174.2"/>
    <n v="334.79"/>
    <s v="Expense"/>
    <x v="4"/>
    <x v="2"/>
    <x v="3"/>
    <n v="2015"/>
    <x v="65"/>
    <x v="114"/>
    <x v="7"/>
    <s v="BOTH"/>
    <s v="Income Statement"/>
    <x v="20"/>
    <s v="11700 · BofA 9319 (INC)"/>
    <m/>
    <m/>
  </r>
  <r>
    <d v="2015-03-18T00:00:00"/>
    <s v="Wire Transfer Fee"/>
    <n v="-15"/>
    <n v="26159.200000000001"/>
    <n v="15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18T00:00:00"/>
    <s v="External transfer fee - 3 Day - 03/17/2015 Confirmation: 141997816"/>
    <n v="-3"/>
    <n v="26156.2"/>
    <n v="3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19T00:00:00"/>
    <s v="BANK OF AMERICA DES:DEPOSIT ID:345558579883 INDN:DEAN &amp; TYLER INC CO ID:941687665B CCD"/>
    <n v="50.95"/>
    <n v="26207.15"/>
    <n v="-50.9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19T00:00:00"/>
    <s v="WIRE TYPE:INTL OUT DATE:150319 TIME:1446 ET TRN:2015031900275135 SERVICE REF:806160 BNF:PERZOV ADI LLC ID:10750038 BNF BK:BANK LEUMI L E-ISRAEL ID:LUMIILIT PMT DET:142154592 ISAEL AND B ELARUS PRODUCT PAYMENTS"/>
    <n v="-18147"/>
    <n v="8060.15"/>
    <n v="18147"/>
    <s v="Expense"/>
    <x v="4"/>
    <x v="2"/>
    <x v="3"/>
    <n v="2015"/>
    <x v="18"/>
    <x v="110"/>
    <x v="2"/>
    <s v="BOTH"/>
    <s v="Balance Sheet"/>
    <x v="20"/>
    <s v="11700 · BofA 9319 (INC)"/>
    <m/>
    <m/>
  </r>
  <r>
    <d v="2015-03-19T00:00:00"/>
    <s v="Online Banking transfer to CHK 9607 Confirmation# 1679143922"/>
    <n v="-5000"/>
    <n v="3060.15"/>
    <n v="5000"/>
    <s v="Expense"/>
    <x v="4"/>
    <x v="2"/>
    <x v="3"/>
    <n v="2015"/>
    <x v="53"/>
    <x v="97"/>
    <x v="2"/>
    <s v="INC"/>
    <s v="Balance Sheet"/>
    <x v="21"/>
    <s v="11700 · BofA 9319 (INC)"/>
    <m/>
    <m/>
  </r>
  <r>
    <d v="2015-03-19T00:00:00"/>
    <s v="IRS DES:USATAXPYMT ID:227547866005706 INDN:DEAN &amp; TYLER INC CO ID:3387702000 CCD"/>
    <n v="-1069.47"/>
    <n v="1990.68"/>
    <n v="1069.47"/>
    <s v="Expense"/>
    <x v="4"/>
    <x v="2"/>
    <x v="3"/>
    <n v="2015"/>
    <x v="66"/>
    <x v="118"/>
    <x v="7"/>
    <s v="BOTH"/>
    <s v="Income Statement"/>
    <x v="20"/>
    <s v="11700 · BofA 9319 (INC)"/>
    <m/>
    <m/>
  </r>
  <r>
    <d v="2015-03-19T00:00:00"/>
    <s v="Wire Transfer Fee"/>
    <n v="-45"/>
    <n v="1945.68"/>
    <n v="45"/>
    <s v="Expense"/>
    <x v="4"/>
    <x v="2"/>
    <x v="3"/>
    <n v="2015"/>
    <x v="60"/>
    <x v="96"/>
    <x v="2"/>
    <s v="BOTH"/>
    <s v="Income Statement"/>
    <x v="20"/>
    <s v="11700 · BofA 9319 (INC)"/>
    <m/>
    <m/>
  </r>
  <r>
    <d v="2015-03-20T00:00:00"/>
    <s v="BANK OF AMERICA DES:DEPOSIT ID:345558579883 INDN:DEAN &amp; TYLER INC CO ID:941687665B CCD"/>
    <n v="552.04999999999995"/>
    <n v="2497.73"/>
    <n v="-552.0499999999999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3T00:00:00"/>
    <s v="WIRE TYPE:BOOK IN DATE:150323 TIME:1443 ET TRN:2015032300304244 SNDR REF:Bibby/Dean and T ORIG:BIBBY INTERNATIONAL TRADE ID:004426465270"/>
    <n v="3644.48"/>
    <n v="6142.21"/>
    <n v="-3644.48"/>
    <s v="Income"/>
    <x v="4"/>
    <x v="2"/>
    <x v="3"/>
    <n v="2015"/>
    <x v="63"/>
    <x v="107"/>
    <x v="24"/>
    <s v="BOTH"/>
    <s v="Income Statement"/>
    <x v="19"/>
    <s v="11700 · BofA 9319 (INC)"/>
    <m/>
    <m/>
  </r>
  <r>
    <d v="2015-03-23T00:00:00"/>
    <s v="BANK OF AMERICA DES:DEPOSIT ID:345558579883 INDN:DEAN &amp; TYLER INC CO ID:941687665B CCD"/>
    <n v="536.21"/>
    <n v="6678.42"/>
    <n v="-536.21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3T00:00:00"/>
    <s v="Amazon Services DES:ACCSUKUS ID:NB3BK62Z566JHLB INDN:Dean &amp; Tyler, INC CO ID:3980429507 CCD PMT INFO:payments.amazon.com ID#NB3BK62Z566JHLB"/>
    <n v="483.64"/>
    <n v="7162.06"/>
    <n v="-483.64"/>
    <s v="Income"/>
    <x v="4"/>
    <x v="2"/>
    <x v="3"/>
    <n v="2015"/>
    <x v="63"/>
    <x v="116"/>
    <x v="27"/>
    <s v="BOTH"/>
    <s v="Income Statement"/>
    <x v="19"/>
    <s v="11700 · BofA 9319 (INC)"/>
    <m/>
    <m/>
  </r>
  <r>
    <d v="2015-03-23T00:00:00"/>
    <s v="BANK OF AMERICA DES:DEPOSIT ID:345558579883 INDN:DEAN &amp; TYLER INC CO ID:941687665B CCD"/>
    <n v="462.11"/>
    <n v="7624.17"/>
    <n v="-462.11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3T00:00:00"/>
    <s v="Online Banking transfer from CHK 9306 Confirmation# 2814428839"/>
    <n v="400"/>
    <n v="8024.17"/>
    <n v="-400"/>
    <s v="Income"/>
    <x v="4"/>
    <x v="2"/>
    <x v="3"/>
    <n v="2015"/>
    <x v="67"/>
    <x v="97"/>
    <x v="2"/>
    <s v="INC"/>
    <s v="Balance Sheet"/>
    <x v="13"/>
    <s v="11700 · BofA 9319 (INC)"/>
    <m/>
    <m/>
  </r>
  <r>
    <d v="2015-03-23T00:00:00"/>
    <s v="Amazon Services DES:ACCSDEUS ID:UC34KUFWVTPNO3S INDN:Dean &amp; Tyler, INC CO ID:4980429507 CCD PMT INFO:payments.amazon.com ID#UC34KUFWVTPNO3S"/>
    <n v="384.67"/>
    <n v="8408.84"/>
    <n v="-384.67"/>
    <s v="Income"/>
    <x v="4"/>
    <x v="2"/>
    <x v="3"/>
    <n v="2015"/>
    <x v="63"/>
    <x v="115"/>
    <x v="26"/>
    <s v="BOTH"/>
    <s v="Income Statement"/>
    <x v="19"/>
    <s v="11700 · BofA 9319 (INC)"/>
    <m/>
    <m/>
  </r>
  <r>
    <d v="2015-03-23T00:00:00"/>
    <s v="Online Banking transfer to CHK 9607 Confirmation# 3714072326"/>
    <n v="-7000"/>
    <n v="1408.84"/>
    <n v="7000"/>
    <s v="Expense"/>
    <x v="4"/>
    <x v="2"/>
    <x v="3"/>
    <n v="2015"/>
    <x v="53"/>
    <x v="97"/>
    <x v="2"/>
    <s v="INC"/>
    <s v="Balance Sheet"/>
    <x v="21"/>
    <s v="11700 · BofA 9319 (INC)"/>
    <m/>
    <m/>
  </r>
  <r>
    <d v="2015-03-24T00:00:00"/>
    <s v="BANK OF AMERICA DES:DEPOSIT ID:345558579883 INDN:DEAN &amp; TYLER INC CO ID:941687665B CCD"/>
    <n v="229.45"/>
    <n v="1638.29"/>
    <n v="-229.4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4T00:00:00"/>
    <s v="Payroll DES:PAYROLL ID:2489155 INDN:DEAN &amp; TYLER CO ID:1943345425 CCD"/>
    <n v="-453.59"/>
    <n v="1184.7"/>
    <n v="453.59"/>
    <s v="Expense"/>
    <x v="4"/>
    <x v="2"/>
    <x v="3"/>
    <n v="2015"/>
    <x v="65"/>
    <x v="122"/>
    <x v="12"/>
    <s v="BOTH"/>
    <s v="Income Statement"/>
    <x v="20"/>
    <s v="11700 · BofA 9319 (INC)"/>
    <m/>
    <m/>
  </r>
  <r>
    <d v="2015-03-24T00:00:00"/>
    <s v="Payroll DES:PAYROLL ID:2489155 INDN:DEAN &amp; TYLER CO ID:1943345425 CCD"/>
    <n v="-389.05"/>
    <n v="795.65"/>
    <n v="389.05"/>
    <s v="Expense"/>
    <x v="4"/>
    <x v="2"/>
    <x v="3"/>
    <n v="2015"/>
    <x v="65"/>
    <x v="111"/>
    <x v="7"/>
    <s v="BOTH"/>
    <s v="Income Statement"/>
    <x v="20"/>
    <s v="11700 · BofA 9319 (INC)"/>
    <m/>
    <m/>
  </r>
  <r>
    <d v="2015-03-24T00:00:00"/>
    <s v="Payroll DES:PAYROLL ID:2489155 INDN:DEAN &amp; TYLER CO ID:1943345425 CCD"/>
    <n v="-334.8"/>
    <n v="460.85"/>
    <n v="334.8"/>
    <s v="Expense"/>
    <x v="4"/>
    <x v="2"/>
    <x v="3"/>
    <n v="2015"/>
    <x v="65"/>
    <x v="114"/>
    <x v="7"/>
    <s v="BOTH"/>
    <s v="Income Statement"/>
    <x v="20"/>
    <s v="11700 · BofA 9319 (INC)"/>
    <m/>
    <m/>
  </r>
  <r>
    <d v="2015-03-24T00:00:00"/>
    <s v="Wire Transfer Fee"/>
    <n v="-15"/>
    <n v="445.85"/>
    <n v="15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25T00:00:00"/>
    <s v="BANK OF AMERICA DES:DEPOSIT ID:345558579883 INDN:DEAN &amp; TYLER INC CO ID:941687665B CCD"/>
    <n v="418.74"/>
    <n v="864.59"/>
    <n v="-418.7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6T00:00:00"/>
    <s v="BANK OF AMERICA DES:DEPOSIT ID:345558579883 INDN:DEAN &amp; TYLER INC CO ID:941687665B CCD"/>
    <n v="301.05"/>
    <n v="1165.6400000000001"/>
    <n v="-301.05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7T00:00:00"/>
    <s v="BANK OF AMERICA DES:DEPOSIT ID:345558579883 INDN:DEAN &amp; TYLER INC CO ID:941687665B CCD"/>
    <n v="496.03"/>
    <n v="1661.67"/>
    <n v="-496.03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27T00:00:00"/>
    <s v="TRANSFER DEAN &amp; TYLER INC:Proteus Confirmation# 0149741580"/>
    <n v="-1000"/>
    <n v="661.67"/>
    <n v="1000"/>
    <s v="Expense"/>
    <x v="4"/>
    <x v="2"/>
    <x v="3"/>
    <n v="2015"/>
    <x v="27"/>
    <x v="104"/>
    <x v="13"/>
    <s v="BOTH"/>
    <s v="Income Statement"/>
    <x v="20"/>
    <s v="11700 · BofA 9319 (INC)"/>
    <m/>
    <m/>
  </r>
  <r>
    <d v="2015-03-30T00:00:00"/>
    <s v="PAYPAL DES:TRANSFER ID:4KEJ28Q3AWFFG INDN:DEAN TYLER INC CO ID:PAYPALSD11 PPD"/>
    <n v="1421.6"/>
    <n v="2083.27"/>
    <n v="-1421.6"/>
    <s v="Income"/>
    <x v="4"/>
    <x v="2"/>
    <x v="3"/>
    <n v="2015"/>
    <x v="64"/>
    <x v="108"/>
    <x v="2"/>
    <s v="INC"/>
    <s v="Balance Sheet"/>
    <x v="22"/>
    <s v="11700 · BofA 9319 (INC)"/>
    <m/>
    <m/>
  </r>
  <r>
    <d v="2015-03-30T00:00:00"/>
    <s v="BANK OF AMERICA DES:DEPOSIT ID:345558579883 INDN:DEAN &amp; TYLER INC CO ID:941687665B CCD"/>
    <n v="539.49"/>
    <n v="2622.76"/>
    <n v="-539.49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30T00:00:00"/>
    <s v="BANK OF AMERICA DES:DEPOSIT ID:345558579883 INDN:DEAN &amp; TYLER INC CO ID:941687665B CCD"/>
    <n v="446.63"/>
    <n v="3069.39"/>
    <n v="-446.63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30T00:00:00"/>
    <s v="Amazon Services DES:ACCSFRUS ID:XRZ9JKW0BGHPXJA INDN:Dean &amp; Tyler, INC CO ID:5980429507 CCD PMT INFO:payments.amazon.com ID#XRZ9JKW0BGHPXJA"/>
    <n v="438.84"/>
    <n v="3508.23"/>
    <n v="-438.84"/>
    <s v="Income"/>
    <x v="4"/>
    <x v="2"/>
    <x v="3"/>
    <n v="2015"/>
    <x v="63"/>
    <x v="106"/>
    <x v="23"/>
    <s v="BOTH"/>
    <s v="Income Statement"/>
    <x v="19"/>
    <s v="11700 · BofA 9319 (INC)"/>
    <m/>
    <m/>
  </r>
  <r>
    <d v="2015-03-30T00:00:00"/>
    <s v="BKOFAMERICA MOBILE 03/30 3342811957 DEPOSIT *MOBILE TX"/>
    <n v="112.24"/>
    <n v="3620.47"/>
    <n v="-112.2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30T00:00:00"/>
    <s v="BANK OF AMERICA DES:DEPOSIT ID:345558579883 INDN:DEAN &amp; TYLER INC CO ID:941687665B CCD"/>
    <n v="107.9"/>
    <n v="3728.37"/>
    <n v="-107.9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30T00:00:00"/>
    <s v="Online Banking payment to CRD 6466 Confirmation# 4173910334"/>
    <n v="-200"/>
    <n v="3528.37"/>
    <n v="200"/>
    <s v="Expense"/>
    <x v="4"/>
    <x v="2"/>
    <x v="3"/>
    <n v="2015"/>
    <x v="59"/>
    <x v="96"/>
    <x v="2"/>
    <s v="INC"/>
    <s v="Balance Sheet"/>
    <x v="25"/>
    <s v="11700 · BofA 9319 (INC)"/>
    <m/>
    <m/>
  </r>
  <r>
    <d v="2015-03-30T00:00:00"/>
    <s v="External transfer fee - 3 Day - 03/27/2015 Confirmation: 142738234"/>
    <n v="-3"/>
    <n v="3525.37"/>
    <n v="3"/>
    <s v="Expense"/>
    <x v="4"/>
    <x v="2"/>
    <x v="3"/>
    <n v="2015"/>
    <x v="48"/>
    <x v="96"/>
    <x v="2"/>
    <s v="BOTH"/>
    <s v="Income Statement"/>
    <x v="20"/>
    <s v="11700 · BofA 9319 (INC)"/>
    <m/>
    <m/>
  </r>
  <r>
    <d v="2015-03-31T00:00:00"/>
    <s v="BANK OF AMERICA DES:DEPOSIT ID:345558579883 INDN:DEAN &amp; TYLER INC CO ID:941687665B CCD"/>
    <n v="88.54"/>
    <n v="3613.91"/>
    <n v="-88.54"/>
    <s v="Income"/>
    <x v="4"/>
    <x v="2"/>
    <x v="3"/>
    <n v="2015"/>
    <x v="63"/>
    <x v="103"/>
    <x v="22"/>
    <s v="BOTH"/>
    <s v="Income Statement"/>
    <x v="19"/>
    <s v="11700 · BofA 9319 (INC)"/>
    <m/>
    <m/>
  </r>
  <r>
    <d v="2015-03-31T00:00:00"/>
    <s v="Payroll DES:PAYROLL ID:2489155 INDN:DEAN &amp; TYLER CO ID:1943345425 CCD"/>
    <n v="-455.21"/>
    <n v="3158.7"/>
    <n v="455.21"/>
    <s v="Expense"/>
    <x v="4"/>
    <x v="2"/>
    <x v="3"/>
    <n v="2015"/>
    <x v="65"/>
    <x v="122"/>
    <x v="12"/>
    <s v="BOTH"/>
    <s v="Income Statement"/>
    <x v="20"/>
    <s v="11700 · BofA 9319 (INC)"/>
    <m/>
    <m/>
  </r>
  <r>
    <d v="2015-03-31T00:00:00"/>
    <s v="Payroll DES:PAYROLL ID:2489155 INDN:DEAN &amp; TYLER CO ID:1943345425 CCD"/>
    <n v="-391.56"/>
    <n v="2767.14"/>
    <n v="391.56"/>
    <s v="Expense"/>
    <x v="4"/>
    <x v="2"/>
    <x v="3"/>
    <n v="2015"/>
    <x v="65"/>
    <x v="111"/>
    <x v="7"/>
    <s v="BOTH"/>
    <s v="Income Statement"/>
    <x v="20"/>
    <s v="11700 · BofA 9319 (INC)"/>
    <m/>
    <m/>
  </r>
  <r>
    <d v="2015-03-31T00:00:00"/>
    <s v="Payroll DES:PAYROLL ID:2489155 INDN:DEAN &amp; TYLER CO ID:1943345425 CCD"/>
    <n v="-335.47"/>
    <n v="2431.67"/>
    <n v="335.47"/>
    <s v="Expense"/>
    <x v="4"/>
    <x v="2"/>
    <x v="3"/>
    <n v="2015"/>
    <x v="65"/>
    <x v="114"/>
    <x v="7"/>
    <s v="BOTH"/>
    <s v="Income Statement"/>
    <x v="20"/>
    <s v="11700 · BofA 9319 (INC)"/>
    <m/>
    <m/>
  </r>
  <r>
    <d v="2015-04-01T00:00:00"/>
    <s v="AMAZON.COM DES:Marketplac ID:T4T2K3BO4PC83IN INDN:Dean &amp; Tyler, Inc CO ID:3215240102 CCD PMT INFO:payments.amazon.com ID#T4T2K3BO4PC83IN"/>
    <n v="4052.33"/>
    <n v="6484"/>
    <n v="-4052.33"/>
    <s v="Income"/>
    <x v="4"/>
    <x v="2"/>
    <x v="4"/>
    <n v="2015"/>
    <x v="63"/>
    <x v="109"/>
    <x v="25"/>
    <s v="BOTH"/>
    <s v="Income Statement"/>
    <x v="19"/>
    <s v="11700 · BofA 9319 (INC)"/>
    <m/>
    <m/>
  </r>
  <r>
    <d v="2015-04-01T00:00:00"/>
    <s v="BANK OF AMERICA DES:DEPOSIT ID:345558579883 INDN:DEAN &amp; TYLER INC CO ID:941687665B CCD"/>
    <n v="1085.6199999999999"/>
    <n v="7569.62"/>
    <n v="-1085.6199999999999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1T00:00:00"/>
    <s v="Monthly Fee for Business Fundamentals"/>
    <n v="-16"/>
    <n v="7553.62"/>
    <n v="16"/>
    <s v="Expense"/>
    <x v="4"/>
    <x v="2"/>
    <x v="4"/>
    <n v="2015"/>
    <x v="48"/>
    <x v="96"/>
    <x v="2"/>
    <s v="BOTH"/>
    <s v="Income Statement"/>
    <x v="20"/>
    <s v="11700 · BofA 9319 (INC)"/>
    <m/>
    <m/>
  </r>
  <r>
    <d v="2015-04-02T00:00:00"/>
    <s v="WIRE TYPE:BOOK IN DATE:150402 TIME:1135 ET TRN:2015040200228821 SNDR REF:Bibby/Dean and T ORIG:BIBBY INTERNATIONAL TRADE ID:004426465270"/>
    <n v="12690.91"/>
    <n v="20244.53"/>
    <n v="-12690.91"/>
    <s v="Income"/>
    <x v="4"/>
    <x v="2"/>
    <x v="4"/>
    <n v="2015"/>
    <x v="63"/>
    <x v="107"/>
    <x v="24"/>
    <s v="BOTH"/>
    <s v="Income Statement"/>
    <x v="19"/>
    <s v="11700 · BofA 9319 (INC)"/>
    <m/>
    <m/>
  </r>
  <r>
    <d v="2015-04-02T00:00:00"/>
    <s v="BANK OF AMERICA DES:DEPOSIT ID:345558579883 INDN:DEAN &amp; TYLER INC CO ID:941687665B CCD"/>
    <n v="456.05"/>
    <n v="20700.580000000002"/>
    <n v="-456.0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2T00:00:00"/>
    <s v="Online Banking transfer to CHK 9607 Confirmation# 0299166610"/>
    <n v="-19000"/>
    <n v="1700.58"/>
    <n v="190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02T00:00:00"/>
    <s v="BANK OF AMERICA DES:INTERCHNG ID:345558579883 INDN:DEAN &amp; TYLER INC CO ID:941687665B CCD"/>
    <n v="-252.12"/>
    <n v="1448.46"/>
    <n v="252.12"/>
    <s v="Expense"/>
    <x v="4"/>
    <x v="2"/>
    <x v="4"/>
    <n v="2015"/>
    <x v="32"/>
    <x v="105"/>
    <x v="2"/>
    <s v="BOTH"/>
    <s v="Income Statement"/>
    <x v="20"/>
    <s v="11700 · BofA 9319 (INC)"/>
    <m/>
    <m/>
  </r>
  <r>
    <d v="2015-04-02T00:00:00"/>
    <s v="BANK OF AMERICA DES:DISCOUNT ID:345558579883 INDN:DEAN &amp; TYLER INC CO ID:941687665B CCD"/>
    <n v="-120.73"/>
    <n v="1327.73"/>
    <n v="120.73"/>
    <s v="Expense"/>
    <x v="4"/>
    <x v="2"/>
    <x v="4"/>
    <n v="2015"/>
    <x v="32"/>
    <x v="105"/>
    <x v="2"/>
    <s v="BOTH"/>
    <s v="Income Statement"/>
    <x v="20"/>
    <s v="11700 · BofA 9319 (INC)"/>
    <m/>
    <m/>
  </r>
  <r>
    <d v="2015-04-02T00:00:00"/>
    <s v="BANK OF AMERICA DES:FEE ID:345558579883 INDN:DEAN &amp; TYLER INC CO ID:941687665B CCD"/>
    <n v="-69.05"/>
    <n v="1258.68"/>
    <n v="69.05"/>
    <s v="Expense"/>
    <x v="4"/>
    <x v="2"/>
    <x v="4"/>
    <n v="2015"/>
    <x v="32"/>
    <x v="105"/>
    <x v="2"/>
    <s v="BOTH"/>
    <s v="Income Statement"/>
    <x v="20"/>
    <s v="11700 · BofA 9319 (INC)"/>
    <m/>
    <m/>
  </r>
  <r>
    <d v="2015-04-02T00:00:00"/>
    <s v="AUTHNET GATEWAY DES:BILLING ID:37626059 INDN:DEAN &amp; TYLER, INC CO ID:1870568569 CCD"/>
    <n v="-60.4"/>
    <n v="1198.28"/>
    <n v="60.4"/>
    <s v="Expense"/>
    <x v="4"/>
    <x v="2"/>
    <x v="4"/>
    <n v="2015"/>
    <x v="32"/>
    <x v="105"/>
    <x v="2"/>
    <s v="BOTH"/>
    <s v="Income Statement"/>
    <x v="20"/>
    <s v="11700 · BofA 9319 (INC)"/>
    <m/>
    <m/>
  </r>
  <r>
    <d v="2015-04-03T00:00:00"/>
    <s v="BANK OF AMERICA DES:DEPOSIT ID:345558579883 INDN:DEAN &amp; TYLER INC CO ID:941687665B CCD"/>
    <n v="338.89"/>
    <n v="1537.17"/>
    <n v="-338.89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3T00:00:00"/>
    <s v="Wire Transfer Fee"/>
    <n v="-15"/>
    <n v="1522.17"/>
    <n v="15"/>
    <s v="Expense"/>
    <x v="4"/>
    <x v="2"/>
    <x v="4"/>
    <n v="2015"/>
    <x v="48"/>
    <x v="96"/>
    <x v="2"/>
    <s v="BOTH"/>
    <s v="Income Statement"/>
    <x v="20"/>
    <s v="11700 · BofA 9319 (INC)"/>
    <m/>
    <m/>
  </r>
  <r>
    <d v="2015-04-06T00:00:00"/>
    <s v="BANK OF AMERICA DES:DEPOSIT ID:345558579883 INDN:DEAN &amp; TYLER INC CO ID:941687665B CCD"/>
    <n v="1928.01"/>
    <n v="3450.18"/>
    <n v="-1928.01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6T00:00:00"/>
    <s v="Amazon Services DES:ACCSDEUS ID:VN23OFW2MM5HWJY INDN:Dean &amp; Tyler, INC CO ID:4980429507 CCD PMT INFO:payments.amazon.com ID#VN23OFW2MM5HWJY"/>
    <n v="638.48"/>
    <n v="4088.66"/>
    <n v="-638.48"/>
    <s v="Income"/>
    <x v="4"/>
    <x v="2"/>
    <x v="4"/>
    <n v="2015"/>
    <x v="63"/>
    <x v="115"/>
    <x v="26"/>
    <s v="BOTH"/>
    <s v="Income Statement"/>
    <x v="19"/>
    <s v="11700 · BofA 9319 (INC)"/>
    <m/>
    <m/>
  </r>
  <r>
    <d v="2015-04-06T00:00:00"/>
    <s v="BANK OF AMERICA DES:DEPOSIT ID:345558579883 INDN:DEAN &amp; TYLER INC CO ID:941687665B CCD"/>
    <n v="266.7"/>
    <n v="4355.3599999999997"/>
    <n v="-266.7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6T00:00:00"/>
    <s v="Amazon Services DES:ACCSUKUS ID:SLIIR26QAOCHB8C INDN:Dean &amp; Tyler, INC CO ID:3980429507 CCD PMT INFO:payments.amazon.com ID#SLIIR26QAOCHB8C"/>
    <n v="220.93"/>
    <n v="4576.29"/>
    <n v="-220.93"/>
    <s v="Income"/>
    <x v="4"/>
    <x v="2"/>
    <x v="4"/>
    <n v="2015"/>
    <x v="63"/>
    <x v="116"/>
    <x v="27"/>
    <s v="BOTH"/>
    <s v="Income Statement"/>
    <x v="19"/>
    <s v="11700 · BofA 9319 (INC)"/>
    <m/>
    <m/>
  </r>
  <r>
    <d v="2015-04-06T00:00:00"/>
    <s v="Online Banking transfer from CHK 9607 Confirmation# 3734912980"/>
    <n v="200"/>
    <n v="4776.29"/>
    <n v="-200"/>
    <s v="Income"/>
    <x v="4"/>
    <x v="2"/>
    <x v="4"/>
    <n v="2015"/>
    <x v="53"/>
    <x v="97"/>
    <x v="2"/>
    <s v="INC"/>
    <s v="Balance Sheet"/>
    <x v="23"/>
    <s v="11700 · BofA 9319 (INC)"/>
    <m/>
    <m/>
  </r>
  <r>
    <d v="2015-04-06T00:00:00"/>
    <s v="BANK OF AMERICA DES:DEPOSIT ID:345558579883 INDN:DEAN &amp; TYLER INC CO ID:941687665B CCD"/>
    <n v="158.85"/>
    <n v="4935.1400000000003"/>
    <n v="-158.8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6T00:00:00"/>
    <s v="Online Banking transfer to CHK 9607 Confirmation# 3734131017"/>
    <n v="-1600"/>
    <n v="3335.14"/>
    <n v="16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06T00:00:00"/>
    <s v="Online Banking transfer to CHK 9607 Confirmation# 0234156670"/>
    <n v="-2000"/>
    <n v="1335.14"/>
    <n v="20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07T00:00:00"/>
    <s v="PAYPAL DES:TRANSFER ID:4KEJ28QN6BJDA INDN:DEAN TYLER INC CO ID:PAYPALSD11 PPD"/>
    <n v="1000"/>
    <n v="2335.14"/>
    <n v="-1000"/>
    <s v="Income"/>
    <x v="4"/>
    <x v="2"/>
    <x v="4"/>
    <n v="2015"/>
    <x v="64"/>
    <x v="108"/>
    <x v="2"/>
    <s v="INC"/>
    <s v="Balance Sheet"/>
    <x v="22"/>
    <s v="11700 · BofA 9319 (INC)"/>
    <m/>
    <m/>
  </r>
  <r>
    <d v="2015-04-07T00:00:00"/>
    <s v="BANK OF AMERICA DES:DEPOSIT ID:345558579883 INDN:DEAN &amp; TYLER INC CO ID:941687665B CCD"/>
    <n v="475.19"/>
    <n v="2810.33"/>
    <n v="-475.19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7T00:00:00"/>
    <s v="PAYPAL DES:TRANSFER ID:4KEJ28QNTFYT8 INDN:DEAN TYLER INC CO ID:PAYPALSD11 PPD"/>
    <n v="300"/>
    <n v="3110.33"/>
    <n v="-300"/>
    <s v="Income"/>
    <x v="4"/>
    <x v="2"/>
    <x v="4"/>
    <n v="2015"/>
    <x v="64"/>
    <x v="108"/>
    <x v="2"/>
    <s v="INC"/>
    <s v="Balance Sheet"/>
    <x v="22"/>
    <s v="11700 · BofA 9319 (INC)"/>
    <m/>
    <m/>
  </r>
  <r>
    <d v="2015-04-07T00:00:00"/>
    <s v="Payroll DES:PAYROLL ID:2489155 INDN:DEAN &amp; TYLER CO ID:1943345425 CCD"/>
    <n v="-440.12"/>
    <n v="2670.21"/>
    <n v="440.12"/>
    <s v="Expense"/>
    <x v="4"/>
    <x v="2"/>
    <x v="4"/>
    <n v="2015"/>
    <x v="65"/>
    <x v="122"/>
    <x v="12"/>
    <s v="BOTH"/>
    <s v="Income Statement"/>
    <x v="20"/>
    <s v="11700 · BofA 9319 (INC)"/>
    <m/>
    <m/>
  </r>
  <r>
    <d v="2015-04-07T00:00:00"/>
    <s v="Payroll DES:PAYROLL ID:2489155 INDN:DEAN &amp; TYLER CO ID:1943345425 CCD"/>
    <n v="-415.89"/>
    <n v="2254.3200000000002"/>
    <n v="415.89"/>
    <s v="Expense"/>
    <x v="4"/>
    <x v="2"/>
    <x v="4"/>
    <n v="2015"/>
    <x v="65"/>
    <x v="111"/>
    <x v="7"/>
    <s v="BOTH"/>
    <s v="Income Statement"/>
    <x v="20"/>
    <s v="11700 · BofA 9319 (INC)"/>
    <m/>
    <m/>
  </r>
  <r>
    <d v="2015-04-07T00:00:00"/>
    <s v="Payroll DES:PAYROLL ID:2489155 INDN:DEAN &amp; TYLER CO ID:1943345425 CCD"/>
    <n v="-343.99"/>
    <n v="1910.33"/>
    <n v="343.99"/>
    <s v="Expense"/>
    <x v="4"/>
    <x v="2"/>
    <x v="4"/>
    <n v="2015"/>
    <x v="65"/>
    <x v="114"/>
    <x v="7"/>
    <s v="BOTH"/>
    <s v="Income Statement"/>
    <x v="20"/>
    <s v="11700 · BofA 9319 (INC)"/>
    <m/>
    <m/>
  </r>
  <r>
    <d v="2015-04-08T00:00:00"/>
    <s v="BANK OF AMERICA DES:DEPOSIT ID:345558579883 INDN:DEAN &amp; TYLER INC CO ID:941687665B CCD"/>
    <n v="286.42"/>
    <n v="2196.75"/>
    <n v="-286.42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9T00:00:00"/>
    <s v="BANK OF AMERICA DES:DEPOSIT ID:345558579883 INDN:DEAN &amp; TYLER INC CO ID:941687665B CCD"/>
    <n v="502.37"/>
    <n v="2699.12"/>
    <n v="-502.37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09T00:00:00"/>
    <s v="PAYPAL DES:ECHECK ID:J222224J9JYCW INDN:DEAN TYLER INC CO ID:PAYPALEC88 WEB"/>
    <n v="-63.99"/>
    <n v="2635.13"/>
    <n v="63.99"/>
    <s v="Expense"/>
    <x v="4"/>
    <x v="2"/>
    <x v="4"/>
    <n v="2015"/>
    <x v="11"/>
    <x v="47"/>
    <x v="3"/>
    <s v="BOTH"/>
    <s v="Income Statement"/>
    <x v="20"/>
    <s v="11700 · BofA 9319 (INC)"/>
    <m/>
    <m/>
  </r>
  <r>
    <d v="2015-04-10T00:00:00"/>
    <s v="Online Banking transfer to CHK 9607 Confirmation# 4069685441"/>
    <n v="-700"/>
    <n v="1935.13"/>
    <n v="7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13T00:00:00"/>
    <s v="BANK OF AMERICA DES:DEPOSIT ID:345558579883 INDN:DEAN &amp; TYLER INC CO ID:941687665B CCD"/>
    <n v="820.03"/>
    <n v="2755.16"/>
    <n v="-820.03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3T00:00:00"/>
    <s v="BANK OF AMERICA DES:DEPOSIT ID:345558579883 INDN:DEAN &amp; TYLER INC CO ID:941687665B CCD"/>
    <n v="216.24"/>
    <n v="2971.4"/>
    <n v="-216.24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3T00:00:00"/>
    <s v="Amazon Services DES:ACCSFRUS ID:T97IT8STHXSCRNS INDN:Dean &amp; Tyler, INC CO ID:5980429507 CCD PMT INFO:payments.amazon.com ID#T97IT8STHXSCRNS"/>
    <n v="128.28"/>
    <n v="3099.68"/>
    <n v="-128.28"/>
    <s v="Income"/>
    <x v="4"/>
    <x v="2"/>
    <x v="4"/>
    <n v="2015"/>
    <x v="63"/>
    <x v="106"/>
    <x v="23"/>
    <s v="BOTH"/>
    <s v="Income Statement"/>
    <x v="19"/>
    <s v="11700 · BofA 9319 (INC)"/>
    <m/>
    <m/>
  </r>
  <r>
    <d v="2015-04-13T00:00:00"/>
    <s v="BANK OF AMERICA DES:DEPOSIT ID:345558579883 INDN:DEAN &amp; TYLER INC CO ID:941687665B CCD"/>
    <n v="67.900000000000006"/>
    <n v="3167.58"/>
    <n v="-67.900000000000006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4T00:00:00"/>
    <s v="BANK OF AMERICA DES:DEPOSIT ID:345558579883 INDN:DEAN &amp; TYLER INC CO ID:941687665B CCD"/>
    <n v="1203.54"/>
    <n v="4371.12"/>
    <n v="-1203.54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4T00:00:00"/>
    <s v="WIRE TYPE:INTL OUT DATE:150414 TIME:1224 ET TRN:2015041400232779 SERVICE REF:335660 BNF:PP KIT I PES ID:26008097553000 BNF BK:JOINT ST OCK COMMERCIAL ID:KHABUA2K/(CH3505 PMT DET:1439665 50 PATCHES ORDER 20 AND 21 FIRST HALF GOODS"/>
    <n v="-2845.25"/>
    <n v="1525.87"/>
    <n v="2845.25"/>
    <s v="Expense"/>
    <x v="4"/>
    <x v="2"/>
    <x v="4"/>
    <n v="2015"/>
    <x v="18"/>
    <x v="101"/>
    <x v="2"/>
    <s v="BOTH"/>
    <s v="Balance Sheet"/>
    <x v="20"/>
    <s v="11700 · BofA 9319 (INC)"/>
    <m/>
    <m/>
  </r>
  <r>
    <d v="2015-04-14T00:00:00"/>
    <s v="Wire Transfer Fee"/>
    <n v="-45"/>
    <n v="1480.87"/>
    <n v="45"/>
    <s v="Expense"/>
    <x v="4"/>
    <x v="2"/>
    <x v="4"/>
    <n v="2015"/>
    <x v="60"/>
    <x v="96"/>
    <x v="2"/>
    <s v="BOTH"/>
    <s v="Income Statement"/>
    <x v="20"/>
    <s v="11700 · BofA 9319 (INC)"/>
    <m/>
    <m/>
  </r>
  <r>
    <d v="2015-04-15T00:00:00"/>
    <s v="AMAZON.COM DES:Marketplac ID:Q7FLNXAH04RD3SY INDN:Dean &amp; Tyler, Inc CO ID:3215240102 CCD PMT INFO:payments.amazon.com ID#Q7FLNXAH04RD3SY"/>
    <n v="3114.6"/>
    <n v="4595.47"/>
    <n v="-3114.6"/>
    <s v="Income"/>
    <x v="4"/>
    <x v="2"/>
    <x v="4"/>
    <n v="2015"/>
    <x v="63"/>
    <x v="109"/>
    <x v="25"/>
    <s v="BOTH"/>
    <s v="Income Statement"/>
    <x v="19"/>
    <s v="11700 · BofA 9319 (INC)"/>
    <m/>
    <m/>
  </r>
  <r>
    <d v="2015-04-15T00:00:00"/>
    <s v="BANK OF AMERICA DES:DEPOSIT ID:345558579883 INDN:DEAN &amp; TYLER INC CO ID:941687665B CCD"/>
    <n v="136.75"/>
    <n v="4732.22"/>
    <n v="-136.7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5T00:00:00"/>
    <s v="WIRE TYPE:WIRE OUT DATE:150415 TIME:1116 ET TRN:2015041500226453 SERVICE REF:006349 BNF:DAVID RATNER ID:7012267007 BNF BK:CAPITAL ONE, N.A. ID:021407912 PMT DET:144053528"/>
    <n v="-730"/>
    <n v="4002.22"/>
    <n v="730"/>
    <s v="Expense"/>
    <x v="4"/>
    <x v="2"/>
    <x v="4"/>
    <n v="2015"/>
    <x v="9"/>
    <x v="9"/>
    <x v="2"/>
    <s v="BOTH"/>
    <s v="Balance Sheet"/>
    <x v="24"/>
    <s v="11700 · BofA 9319 (INC)"/>
    <m/>
    <m/>
  </r>
  <r>
    <d v="2015-04-15T00:00:00"/>
    <s v="Payroll DES:PAYROLL ID:2489155 INDN:DEAN &amp; TYLER CO ID:1943345425 CCD"/>
    <n v="-436.8"/>
    <n v="3565.42"/>
    <n v="436.8"/>
    <s v="Expense"/>
    <x v="4"/>
    <x v="2"/>
    <x v="4"/>
    <n v="2015"/>
    <x v="65"/>
    <x v="122"/>
    <x v="12"/>
    <s v="BOTH"/>
    <s v="Income Statement"/>
    <x v="20"/>
    <s v="11700 · BofA 9319 (INC)"/>
    <m/>
    <m/>
  </r>
  <r>
    <d v="2015-04-15T00:00:00"/>
    <s v="Payroll DES:PAYROLL ID:2489155 INDN:DEAN &amp; TYLER CO ID:1943345425 CCD"/>
    <n v="-401.61"/>
    <n v="3163.81"/>
    <n v="401.61"/>
    <s v="Expense"/>
    <x v="4"/>
    <x v="2"/>
    <x v="4"/>
    <n v="2015"/>
    <x v="65"/>
    <x v="111"/>
    <x v="7"/>
    <s v="BOTH"/>
    <s v="Income Statement"/>
    <x v="20"/>
    <s v="11700 · BofA 9319 (INC)"/>
    <m/>
    <m/>
  </r>
  <r>
    <d v="2015-04-15T00:00:00"/>
    <s v="Payroll DES:PAYROLL ID:2489155 INDN:DEAN &amp; TYLER CO ID:1943345425 CCD"/>
    <n v="-344.66"/>
    <n v="2819.15"/>
    <n v="344.66"/>
    <s v="Expense"/>
    <x v="4"/>
    <x v="2"/>
    <x v="4"/>
    <n v="2015"/>
    <x v="65"/>
    <x v="114"/>
    <x v="7"/>
    <s v="BOTH"/>
    <s v="Income Statement"/>
    <x v="20"/>
    <s v="11700 · BofA 9319 (INC)"/>
    <m/>
    <m/>
  </r>
  <r>
    <d v="2015-04-15T00:00:00"/>
    <s v="Wire Transfer Fee"/>
    <n v="-20"/>
    <n v="2799.15"/>
    <n v="20"/>
    <s v="Expense"/>
    <x v="4"/>
    <x v="2"/>
    <x v="4"/>
    <n v="2015"/>
    <x v="48"/>
    <x v="96"/>
    <x v="2"/>
    <s v="BOTH"/>
    <s v="Income Statement"/>
    <x v="20"/>
    <s v="11700 · BofA 9319 (INC)"/>
    <m/>
    <m/>
  </r>
  <r>
    <d v="2015-04-16T00:00:00"/>
    <s v="WIRE TYPE:BOOK IN DATE:150416 TIME:1354 ET TRN:2015041600272161 SNDR REF:Bibby/Dean and T ORIG:BIBBY INTERNATIONAL TRADE ID:004426465270"/>
    <n v="29991.81"/>
    <n v="32790.959999999999"/>
    <n v="-29991.81"/>
    <s v="Income"/>
    <x v="4"/>
    <x v="2"/>
    <x v="4"/>
    <n v="2015"/>
    <x v="63"/>
    <x v="107"/>
    <x v="24"/>
    <s v="BOTH"/>
    <s v="Income Statement"/>
    <x v="19"/>
    <s v="11700 · BofA 9319 (INC)"/>
    <m/>
    <m/>
  </r>
  <r>
    <d v="2015-04-16T00:00:00"/>
    <s v="BANK OF AMERICA DES:DEPOSIT ID:345558579883 INDN:DEAN &amp; TYLER INC CO ID:941687665B CCD"/>
    <n v="423.66"/>
    <n v="33214.620000000003"/>
    <n v="-423.66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6T00:00:00"/>
    <s v="Online Banking transfer to CHK 9607 Confirmation# 1620226692"/>
    <n v="-1200"/>
    <n v="32014.62"/>
    <n v="12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17T00:00:00"/>
    <s v="BANK OF AMERICA DES:DEPOSIT ID:345558579883 INDN:DEAN &amp; TYLER INC CO ID:941687665B CCD"/>
    <n v="489.95"/>
    <n v="32504.57"/>
    <n v="-489.9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17T00:00:00"/>
    <s v="WIRE TYPE:INTL OUT DATE:150417 TIME:1320 ET TRN:2015041700254674 SERVICE REF:803317 BNF:PERZOV ADI LLC ID:10750038 BNF BK:BANK LEUMI L E-ISRAEL ID:LUMIILIT PMT DET:144234370 PRODUCT PAY MENT"/>
    <n v="-23195.05"/>
    <n v="9309.52"/>
    <n v="23195.05"/>
    <s v="Expense"/>
    <x v="4"/>
    <x v="2"/>
    <x v="4"/>
    <n v="2015"/>
    <x v="18"/>
    <x v="110"/>
    <x v="2"/>
    <s v="BOTH"/>
    <s v="Balance Sheet"/>
    <x v="20"/>
    <s v="11700 · BofA 9319 (INC)"/>
    <m/>
    <m/>
  </r>
  <r>
    <d v="2015-04-17T00:00:00"/>
    <s v="Online Banking transfer to CHK 9607 Confirmation# 1629131909"/>
    <n v="-7000"/>
    <n v="2309.52"/>
    <n v="70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17T00:00:00"/>
    <s v="Wire Transfer Fee"/>
    <n v="-45"/>
    <n v="2264.52"/>
    <n v="45"/>
    <s v="Expense"/>
    <x v="4"/>
    <x v="2"/>
    <x v="4"/>
    <n v="2015"/>
    <x v="60"/>
    <x v="96"/>
    <x v="2"/>
    <s v="BOTH"/>
    <s v="Income Statement"/>
    <x v="20"/>
    <s v="11700 · BofA 9319 (INC)"/>
    <m/>
    <m/>
  </r>
  <r>
    <d v="2015-04-17T00:00:00"/>
    <s v="Wire Transfer Fee"/>
    <n v="-15"/>
    <n v="2249.52"/>
    <n v="15"/>
    <s v="Expense"/>
    <x v="4"/>
    <x v="2"/>
    <x v="4"/>
    <n v="2015"/>
    <x v="48"/>
    <x v="96"/>
    <x v="2"/>
    <s v="BOTH"/>
    <s v="Income Statement"/>
    <x v="20"/>
    <s v="11700 · BofA 9319 (INC)"/>
    <m/>
    <m/>
  </r>
  <r>
    <d v="2015-04-20T00:00:00"/>
    <s v="BANK OF AMERICA DES:DEPOSIT ID:345558579883 INDN:DEAN &amp; TYLER INC CO ID:941687665B CCD"/>
    <n v="839.32"/>
    <n v="3088.84"/>
    <n v="-839.32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0T00:00:00"/>
    <s v="BANK OF AMERICA DES:DEPOSIT ID:345558579883 INDN:DEAN &amp; TYLER INC CO ID:941687665B CCD"/>
    <n v="356.75"/>
    <n v="3445.59"/>
    <n v="-356.7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0T00:00:00"/>
    <s v="Amazon Services DES:ACCSUKUS ID:LS3KLQMHYBYIRK8 INDN:Dean &amp; Tyler, INC CO ID:3980429507 CCD PMT INFO:payments.amazon.com ID#LS3KLQMHYBYIRK8"/>
    <n v="255.83"/>
    <n v="3701.42"/>
    <n v="-255.83"/>
    <s v="Income"/>
    <x v="4"/>
    <x v="2"/>
    <x v="4"/>
    <n v="2015"/>
    <x v="63"/>
    <x v="116"/>
    <x v="27"/>
    <s v="BOTH"/>
    <s v="Income Statement"/>
    <x v="19"/>
    <s v="11700 · BofA 9319 (INC)"/>
    <m/>
    <m/>
  </r>
  <r>
    <d v="2015-04-20T00:00:00"/>
    <s v="Amazon Services DES:ACCSDEUS ID:MIQQZC5QSWA4I1O INDN:Dean &amp; Tyler, INC CO ID:4980429507 CCD PMT INFO:payments.amazon.com ID#MIQQZC5QSWA4I1O"/>
    <n v="222.52"/>
    <n v="3923.94"/>
    <n v="-222.52"/>
    <s v="Income"/>
    <x v="4"/>
    <x v="2"/>
    <x v="4"/>
    <n v="2015"/>
    <x v="63"/>
    <x v="115"/>
    <x v="26"/>
    <s v="BOTH"/>
    <s v="Income Statement"/>
    <x v="19"/>
    <s v="11700 · BofA 9319 (INC)"/>
    <m/>
    <m/>
  </r>
  <r>
    <d v="2015-04-21T00:00:00"/>
    <s v="BANK OF AMERICA DES:DEPOSIT ID:345558579883 INDN:DEAN &amp; TYLER INC CO ID:941687665B CCD"/>
    <n v="397.03"/>
    <n v="4320.97"/>
    <n v="-397.03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1T00:00:00"/>
    <s v="Online Banking transfer to CHK 9607 Confirmation# 2963926425"/>
    <n v="-1320.97"/>
    <n v="3000"/>
    <n v="1320.97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22T00:00:00"/>
    <s v="PAYPAL DES:TRANSFER ID:4KEJ28RLUA2HE INDN:DEAN TYLER INC CO ID:PAYPALSD11 PPD"/>
    <n v="1627.63"/>
    <n v="4627.63"/>
    <n v="-1627.63"/>
    <s v="Income"/>
    <x v="4"/>
    <x v="2"/>
    <x v="4"/>
    <n v="2015"/>
    <x v="64"/>
    <x v="108"/>
    <x v="2"/>
    <s v="INC"/>
    <s v="Balance Sheet"/>
    <x v="22"/>
    <s v="11700 · BofA 9319 (INC)"/>
    <m/>
    <m/>
  </r>
  <r>
    <d v="2015-04-22T00:00:00"/>
    <s v="BANK OF AMERICA DES:DEPOSIT ID:345558579883 INDN:DEAN &amp; TYLER INC CO ID:941687665B CCD"/>
    <n v="625.27"/>
    <n v="5252.9"/>
    <n v="-625.27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2T00:00:00"/>
    <s v="BKOFAMERICA MOBILE 04/22 3347900675 DEPOSIT *MOBILE TX"/>
    <n v="6.95"/>
    <n v="5259.85"/>
    <n v="-6.9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2T00:00:00"/>
    <s v="Online Banking transfer to CHK 9607 Confirmation# 2971861917"/>
    <n v="-2000"/>
    <n v="3259.85"/>
    <n v="20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23T00:00:00"/>
    <s v="WIRE TYPE:BOOK IN DATE:150423 TIME:1446 ET TRN:2015042300272599 SNDR REF:Bibby/Dean and T ORIG:BIBBY INTERNATIONAL TRADE ID:004426465270"/>
    <n v="10988.18"/>
    <n v="14248.03"/>
    <n v="-10988.18"/>
    <s v="Income"/>
    <x v="4"/>
    <x v="2"/>
    <x v="4"/>
    <n v="2015"/>
    <x v="63"/>
    <x v="107"/>
    <x v="24"/>
    <s v="BOTH"/>
    <s v="Income Statement"/>
    <x v="19"/>
    <s v="11700 · BofA 9319 (INC)"/>
    <m/>
    <m/>
  </r>
  <r>
    <d v="2015-04-23T00:00:00"/>
    <s v="BANK OF AMERICA DES:DEPOSIT ID:345558579883 INDN:DEAN &amp; TYLER INC CO ID:941687665B CCD"/>
    <n v="325.55"/>
    <n v="14573.58"/>
    <n v="-325.5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3T00:00:00"/>
    <s v="Online Banking transfer to CHK 9607 Confirmation# 3982479568"/>
    <n v="-13200"/>
    <n v="1373.58"/>
    <n v="13200"/>
    <s v="Expense"/>
    <x v="4"/>
    <x v="2"/>
    <x v="4"/>
    <n v="2015"/>
    <x v="53"/>
    <x v="97"/>
    <x v="2"/>
    <s v="INC"/>
    <s v="Balance Sheet"/>
    <x v="21"/>
    <s v="11700 · BofA 9319 (INC)"/>
    <m/>
    <m/>
  </r>
  <r>
    <d v="2015-04-23T00:00:00"/>
    <s v="Payroll DES:PAYROLL ID:2489155 INDN:DEAN &amp; TYLER CO ID:1943345425 CCD"/>
    <n v="-467.78"/>
    <n v="905.8"/>
    <n v="467.78"/>
    <s v="Expense"/>
    <x v="4"/>
    <x v="2"/>
    <x v="4"/>
    <n v="2015"/>
    <x v="65"/>
    <x v="122"/>
    <x v="12"/>
    <s v="BOTH"/>
    <s v="Income Statement"/>
    <x v="20"/>
    <s v="11700 · BofA 9319 (INC)"/>
    <m/>
    <m/>
  </r>
  <r>
    <d v="2015-04-23T00:00:00"/>
    <s v="Payroll DES:PAYROLL ID:2489155 INDN:DEAN &amp; TYLER CO ID:1943345425 CCD"/>
    <n v="-350.36"/>
    <n v="555.44000000000005"/>
    <n v="350.36"/>
    <s v="Expense"/>
    <x v="4"/>
    <x v="2"/>
    <x v="4"/>
    <n v="2015"/>
    <x v="65"/>
    <x v="114"/>
    <x v="7"/>
    <s v="BOTH"/>
    <s v="Income Statement"/>
    <x v="20"/>
    <s v="11700 · BofA 9319 (INC)"/>
    <m/>
    <m/>
  </r>
  <r>
    <d v="2015-04-23T00:00:00"/>
    <s v="Payroll DES:PAYROLL ID:2489155 INDN:DEAN &amp; TYLER CO ID:1943345425 CCD"/>
    <n v="-338.76"/>
    <n v="216.68"/>
    <n v="338.76"/>
    <s v="Expense"/>
    <x v="4"/>
    <x v="2"/>
    <x v="4"/>
    <n v="2015"/>
    <x v="65"/>
    <x v="111"/>
    <x v="7"/>
    <s v="BOTH"/>
    <s v="Income Statement"/>
    <x v="20"/>
    <s v="11700 · BofA 9319 (INC)"/>
    <m/>
    <m/>
  </r>
  <r>
    <d v="2015-04-24T00:00:00"/>
    <s v="BANK OF AMERICA DES:DEPOSIT ID:345558579883 INDN:DEAN &amp; TYLER INC CO ID:941687665B CCD"/>
    <n v="926.55"/>
    <n v="1143.23"/>
    <n v="-926.55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4T00:00:00"/>
    <s v="Counter Credit"/>
    <n v="500"/>
    <n v="1643.23"/>
    <n v="-500"/>
    <s v="Income"/>
    <x v="4"/>
    <x v="2"/>
    <x v="4"/>
    <n v="2015"/>
    <x v="39"/>
    <x v="20"/>
    <x v="2"/>
    <s v="BOTH"/>
    <s v="Balance Sheet"/>
    <x v="28"/>
    <s v="11700 · BofA 9319 (INC)"/>
    <m/>
    <m/>
  </r>
  <r>
    <d v="2015-04-24T00:00:00"/>
    <s v="Online Banking transfer from CHK 9607 Confirmation# 0289543369"/>
    <n v="100"/>
    <n v="1743.23"/>
    <n v="-100"/>
    <s v="Income"/>
    <x v="4"/>
    <x v="2"/>
    <x v="4"/>
    <n v="2015"/>
    <x v="53"/>
    <x v="97"/>
    <x v="2"/>
    <s v="INC"/>
    <s v="Balance Sheet"/>
    <x v="23"/>
    <s v="11700 · BofA 9319 (INC)"/>
    <m/>
    <m/>
  </r>
  <r>
    <d v="2015-04-24T00:00:00"/>
    <s v="Online Banking transfer from CHK 9306 Confirmation# 0289545106"/>
    <n v="70"/>
    <n v="1813.23"/>
    <n v="-70"/>
    <s v="Income"/>
    <x v="4"/>
    <x v="2"/>
    <x v="4"/>
    <n v="2015"/>
    <x v="67"/>
    <x v="97"/>
    <x v="2"/>
    <s v="INC"/>
    <s v="Balance Sheet"/>
    <x v="13"/>
    <s v="11700 · BofA 9319 (INC)"/>
    <m/>
    <m/>
  </r>
  <r>
    <d v="2015-04-24T00:00:00"/>
    <s v="BKOFAMERICA MOBILE 04/24 3348333710 DEPOSIT *MOBILE TX"/>
    <n v="50"/>
    <n v="1863.23"/>
    <n v="-50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4T00:00:00"/>
    <s v="IRS DES:USATAXPYMT ID:227551466024568 INDN:DEAN &amp; TYLER INC CO ID:3387702000 CCD"/>
    <n v="-1720.62"/>
    <n v="142.61000000000001"/>
    <n v="1720.62"/>
    <s v="Expense"/>
    <x v="4"/>
    <x v="2"/>
    <x v="4"/>
    <n v="2015"/>
    <x v="66"/>
    <x v="118"/>
    <x v="7"/>
    <s v="BOTH"/>
    <s v="Income Statement"/>
    <x v="20"/>
    <s v="11700 · BofA 9319 (INC)"/>
    <m/>
    <m/>
  </r>
  <r>
    <d v="2015-04-24T00:00:00"/>
    <s v="Wire Transfer Fee"/>
    <n v="-15"/>
    <n v="127.61"/>
    <n v="15"/>
    <s v="Expense"/>
    <x v="4"/>
    <x v="2"/>
    <x v="4"/>
    <n v="2015"/>
    <x v="48"/>
    <x v="96"/>
    <x v="2"/>
    <s v="BOTH"/>
    <s v="Income Statement"/>
    <x v="20"/>
    <s v="11700 · BofA 9319 (INC)"/>
    <m/>
    <m/>
  </r>
  <r>
    <d v="2015-04-27T00:00:00"/>
    <s v="BANK OF AMERICA DES:DEPOSIT ID:345558579883 INDN:DEAN &amp; TYLER INC CO ID:941687665B CCD"/>
    <n v="419.52"/>
    <n v="547.13"/>
    <n v="-419.52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7T00:00:00"/>
    <s v="Amazon Services DES:ACCSFRUS ID:PO6N4Q1AAEUUM8M INDN:Dean &amp; Tyler, INC CO ID:5980429507 CCD PMT INFO:payments.amazon.com ID#PO6N4Q1AAEUUM8M"/>
    <n v="226.37"/>
    <n v="773.5"/>
    <n v="-226.37"/>
    <s v="Income"/>
    <x v="4"/>
    <x v="2"/>
    <x v="4"/>
    <n v="2015"/>
    <x v="63"/>
    <x v="106"/>
    <x v="23"/>
    <s v="BOTH"/>
    <s v="Income Statement"/>
    <x v="19"/>
    <s v="11700 · BofA 9319 (INC)"/>
    <m/>
    <m/>
  </r>
  <r>
    <d v="2015-04-27T00:00:00"/>
    <s v="BANK OF AMERICA DES:DEPOSIT ID:345558579883 INDN:DEAN &amp; TYLER INC CO ID:941687665B CCD"/>
    <n v="62.9"/>
    <n v="836.4"/>
    <n v="-62.9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7T00:00:00"/>
    <s v="Online Banking transfer to CHK 9306 Confirmation# 1617697905"/>
    <n v="-300"/>
    <n v="536.4"/>
    <n v="300"/>
    <s v="Expense"/>
    <x v="4"/>
    <x v="2"/>
    <x v="4"/>
    <n v="2015"/>
    <x v="67"/>
    <x v="97"/>
    <x v="2"/>
    <s v="INC"/>
    <s v="Balance Sheet"/>
    <x v="12"/>
    <s v="11700 · BofA 9319 (INC)"/>
    <m/>
    <m/>
  </r>
  <r>
    <d v="2015-04-28T00:00:00"/>
    <s v="PAYPAL DES:TRANSFER ID:4KEJ28RZMT44U INDN:DEAN TYLER INC CO ID:PAYPALSD11 PPD"/>
    <n v="650"/>
    <n v="1186.4000000000001"/>
    <n v="-650"/>
    <s v="Income"/>
    <x v="4"/>
    <x v="2"/>
    <x v="4"/>
    <n v="2015"/>
    <x v="64"/>
    <x v="108"/>
    <x v="2"/>
    <s v="INC"/>
    <s v="Balance Sheet"/>
    <x v="22"/>
    <s v="11700 · BofA 9319 (INC)"/>
    <m/>
    <m/>
  </r>
  <r>
    <d v="2015-04-28T00:00:00"/>
    <s v="BANK OF AMERICA DES:DEPOSIT ID:345558579883 INDN:DEAN &amp; TYLER INC CO ID:941687665B CCD"/>
    <n v="118.06"/>
    <n v="1304.46"/>
    <n v="-118.06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9T00:00:00"/>
    <s v="AMAZON.COM DES:Marketplac ID:HROD4UBNQB1J67Q INDN:Dean &amp; Tyler, Inc CO ID:3215240102 CCD PMT INFO:payments.amazon.com ID#HROD4UBNQB1J67Q"/>
    <n v="2578.2399999999998"/>
    <n v="3882.7"/>
    <n v="-2578.2399999999998"/>
    <s v="Income"/>
    <x v="4"/>
    <x v="2"/>
    <x v="4"/>
    <n v="2015"/>
    <x v="63"/>
    <x v="109"/>
    <x v="25"/>
    <s v="BOTH"/>
    <s v="Income Statement"/>
    <x v="19"/>
    <s v="11700 · BofA 9319 (INC)"/>
    <m/>
    <m/>
  </r>
  <r>
    <d v="2015-04-29T00:00:00"/>
    <s v="BANK OF AMERICA DES:DEPOSIT ID:345558579883 INDN:DEAN &amp; TYLER INC CO ID:941687665B CCD"/>
    <n v="594.62"/>
    <n v="4477.32"/>
    <n v="-594.62"/>
    <s v="Income"/>
    <x v="4"/>
    <x v="2"/>
    <x v="4"/>
    <n v="2015"/>
    <x v="63"/>
    <x v="103"/>
    <x v="22"/>
    <s v="BOTH"/>
    <s v="Income Statement"/>
    <x v="19"/>
    <s v="11700 · BofA 9319 (INC)"/>
    <m/>
    <m/>
  </r>
  <r>
    <d v="2015-04-29T00:00:00"/>
    <s v="Payroll DES:PAYROLL ID:2489155 INDN:DEAN &amp; TYLER CO ID:1943345425 CCD"/>
    <n v="-509.7"/>
    <n v="3967.62"/>
    <n v="509.7"/>
    <s v="Expense"/>
    <x v="4"/>
    <x v="2"/>
    <x v="4"/>
    <n v="2015"/>
    <x v="65"/>
    <x v="122"/>
    <x v="12"/>
    <s v="BOTH"/>
    <s v="Income Statement"/>
    <x v="20"/>
    <s v="11700 · BofA 9319 (INC)"/>
    <m/>
    <m/>
  </r>
  <r>
    <d v="2015-04-29T00:00:00"/>
    <s v="Payroll DES:PAYROLL ID:2489155 INDN:DEAN &amp; TYLER CO ID:1943345425 CCD"/>
    <n v="-389.03"/>
    <n v="3578.59"/>
    <n v="389.03"/>
    <s v="Expense"/>
    <x v="4"/>
    <x v="2"/>
    <x v="4"/>
    <n v="2015"/>
    <x v="65"/>
    <x v="111"/>
    <x v="7"/>
    <s v="BOTH"/>
    <s v="Income Statement"/>
    <x v="20"/>
    <s v="11700 · BofA 9319 (INC)"/>
    <m/>
    <m/>
  </r>
  <r>
    <d v="2015-04-29T00:00:00"/>
    <s v="Payroll DES:PAYROLL ID:2489155 INDN:DEAN &amp; TYLER CO ID:1943345425 CCD"/>
    <n v="-373.1"/>
    <n v="3205.49"/>
    <n v="373.1"/>
    <s v="Expense"/>
    <x v="4"/>
    <x v="2"/>
    <x v="4"/>
    <n v="2015"/>
    <x v="65"/>
    <x v="114"/>
    <x v="7"/>
    <s v="BOTH"/>
    <s v="Income Statement"/>
    <x v="20"/>
    <s v="11700 · BofA 9319 (INC)"/>
    <m/>
    <m/>
  </r>
  <r>
    <d v="2015-04-29T00:00:00"/>
    <s v="Payroll DES:Tax ID:2489155 INDN:DEAN &amp; TYLER CO ID:1943345425 CCD"/>
    <n v="-70.400000000000006"/>
    <n v="3135.09"/>
    <n v="70.400000000000006"/>
    <s v="Expense"/>
    <x v="4"/>
    <x v="2"/>
    <x v="4"/>
    <n v="2015"/>
    <x v="34"/>
    <x v="53"/>
    <x v="7"/>
    <s v="BOTH"/>
    <s v="Income Statement"/>
    <x v="20"/>
    <s v="11700 · BofA 9319 (INC)"/>
    <m/>
    <m/>
  </r>
  <r>
    <d v="2015-04-30T00:00:00"/>
    <s v="WIRE TYPE:BOOK IN DATE:150430 TIME:1148 ET TRN:2015043000287648 SNDR REF:Bibby/Dean and T ORIG:BIBBY INTERNATIONAL TRADE ID:004426465270"/>
    <n v="9997.86"/>
    <n v="13132.95"/>
    <n v="-9997.86"/>
    <s v="Income"/>
    <x v="4"/>
    <x v="2"/>
    <x v="4"/>
    <n v="2015"/>
    <x v="63"/>
    <x v="107"/>
    <x v="24"/>
    <s v="BOTH"/>
    <s v="Income Statement"/>
    <x v="19"/>
    <s v="11700 · BofA 9319 (INC)"/>
    <m/>
    <m/>
  </r>
  <r>
    <d v="2015-04-30T00:00:00"/>
    <s v="WIRE TYPE:INTL OUT DATE:150430 TIME:1321 ET TRN:2015043000328330 SERVICE REF:251166 BNF:PERZOV ADI LLC ID:10750038 BNF BK:BANK LEUMI L E-ISRAEL ID:LUMIILIT PMT DET:145096208 FIRST HALF OF 04 27 TRANSFER"/>
    <n v="-10000"/>
    <n v="3132.95"/>
    <n v="10000"/>
    <s v="Expense"/>
    <x v="4"/>
    <x v="2"/>
    <x v="4"/>
    <n v="2015"/>
    <x v="18"/>
    <x v="110"/>
    <x v="2"/>
    <s v="BOTH"/>
    <s v="Balance Sheet"/>
    <x v="20"/>
    <s v="11700 · BofA 9319 (INC)"/>
    <m/>
    <m/>
  </r>
  <r>
    <d v="2015-04-30T00:00:00"/>
    <s v="BANK OF AMERICA DES:DEPOSIT ID:345558579883 INDN:DEAN &amp; TYLER INC CO ID:941687665B CCD"/>
    <n v="-29.61"/>
    <n v="3103.34"/>
    <n v="29.61"/>
    <s v="Expense"/>
    <x v="4"/>
    <x v="2"/>
    <x v="4"/>
    <n v="2015"/>
    <x v="63"/>
    <x v="103"/>
    <x v="22"/>
    <s v="BOTH"/>
    <s v="Income Statement"/>
    <x v="19"/>
    <s v="11700 · BofA 9319 (INC)"/>
    <m/>
    <m/>
  </r>
  <r>
    <d v="2015-04-30T00:00:00"/>
    <s v="Wire Transfer Fee"/>
    <n v="-45"/>
    <n v="3058.34"/>
    <n v="45"/>
    <s v="Expense"/>
    <x v="4"/>
    <x v="2"/>
    <x v="4"/>
    <n v="2015"/>
    <x v="60"/>
    <x v="96"/>
    <x v="2"/>
    <s v="BOTH"/>
    <s v="Income Statement"/>
    <x v="20"/>
    <s v="11700 · BofA 9319 (INC)"/>
    <m/>
    <m/>
  </r>
  <r>
    <d v="2015-05-01T00:00:00"/>
    <s v="BANK OF AMERICA DES:DEPOSIT ID:345558579883 INDN:DEAN &amp; TYLER INC CO ID:941687665B CCD"/>
    <n v="842.55"/>
    <n v="3900.89"/>
    <n v="-842.55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1T00:00:00"/>
    <s v="Monthly Fee for Business Fundamentals"/>
    <n v="-16"/>
    <n v="3884.89"/>
    <n v="16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01T00:00:00"/>
    <s v="Wire Transfer Fee"/>
    <n v="-15"/>
    <n v="3869.89"/>
    <n v="15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04T00:00:00"/>
    <s v="Amazon Services DES:ACCSUKUS ID:PCLGN5QWKHEMPNH INDN:Dean &amp; Tyler, INC CO ID:3980429507 CCD PMT INFO:payments.amazon.com ID#PCLGN5QWKHEMPNH"/>
    <n v="617.70000000000005"/>
    <n v="4487.59"/>
    <n v="-617.70000000000005"/>
    <s v="Income"/>
    <x v="4"/>
    <x v="2"/>
    <x v="5"/>
    <n v="2015"/>
    <x v="63"/>
    <x v="116"/>
    <x v="27"/>
    <s v="BOTH"/>
    <s v="Income Statement"/>
    <x v="19"/>
    <s v="11700 · BofA 9319 (INC)"/>
    <m/>
    <m/>
  </r>
  <r>
    <d v="2015-05-04T00:00:00"/>
    <s v="BANK OF AMERICA DES:DEPOSIT ID:345558579883 INDN:DEAN &amp; TYLER INC CO ID:941687665B CCD"/>
    <n v="464.89"/>
    <n v="4952.4799999999996"/>
    <n v="-464.89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4T00:00:00"/>
    <s v="Amazon Services DES:ACCSDEUS ID:U5XVDQUPP7VZ07A INDN:Dean &amp; Tyler, INC CO ID:4980429507 CCD PMT INFO:payments.amazon.com ID#U5XVDQUPP7VZ07A"/>
    <n v="455.18"/>
    <n v="5407.66"/>
    <n v="-455.18"/>
    <s v="Income"/>
    <x v="4"/>
    <x v="2"/>
    <x v="5"/>
    <n v="2015"/>
    <x v="63"/>
    <x v="115"/>
    <x v="26"/>
    <s v="BOTH"/>
    <s v="Income Statement"/>
    <x v="19"/>
    <s v="11700 · BofA 9319 (INC)"/>
    <m/>
    <m/>
  </r>
  <r>
    <d v="2015-05-04T00:00:00"/>
    <s v="PAYPAL DES:TRANSFER ID:4KEJ28S9Q2LHC INDN:DEAN TYLER INC CO ID:PAYPALSD11 PPD"/>
    <n v="450"/>
    <n v="5857.66"/>
    <n v="-450"/>
    <s v="Income"/>
    <x v="4"/>
    <x v="2"/>
    <x v="5"/>
    <n v="2015"/>
    <x v="64"/>
    <x v="108"/>
    <x v="2"/>
    <s v="INC"/>
    <s v="Balance Sheet"/>
    <x v="22"/>
    <s v="11700 · BofA 9319 (INC)"/>
    <m/>
    <m/>
  </r>
  <r>
    <d v="2015-05-04T00:00:00"/>
    <s v="BANK OF AMERICA DES:DEPOSIT ID:345558579883 INDN:DEAN &amp; TYLER INC CO ID:941687665B CCD"/>
    <n v="417.03"/>
    <n v="6274.69"/>
    <n v="-417.03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4T00:00:00"/>
    <s v="BANK OF AMERICA DES:DEPOSIT ID:345558579883 INDN:DEAN &amp; TYLER INC CO ID:941687665B CCD"/>
    <n v="248.8"/>
    <n v="6523.49"/>
    <n v="-248.8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4T00:00:00"/>
    <s v="TRANSFER DEAN &amp; TYLER INC:Proteus Confirmation# 1674187332"/>
    <n v="-519"/>
    <n v="6004.49"/>
    <n v="519"/>
    <s v="Expense"/>
    <x v="4"/>
    <x v="2"/>
    <x v="5"/>
    <n v="2015"/>
    <x v="27"/>
    <x v="104"/>
    <x v="13"/>
    <s v="BOTH"/>
    <s v="Income Statement"/>
    <x v="20"/>
    <s v="11700 · BofA 9319 (INC)"/>
    <m/>
    <m/>
  </r>
  <r>
    <d v="2015-05-04T00:00:00"/>
    <s v="TRANSFER DEAN &amp; TYLER INC:Proteus Confirmation# 1674478795"/>
    <n v="-1417.68"/>
    <n v="4586.8100000000004"/>
    <n v="1417.68"/>
    <s v="Expense"/>
    <x v="4"/>
    <x v="2"/>
    <x v="5"/>
    <n v="2015"/>
    <x v="27"/>
    <x v="104"/>
    <x v="13"/>
    <s v="BOTH"/>
    <s v="Income Statement"/>
    <x v="20"/>
    <s v="11700 · BofA 9319 (INC)"/>
    <m/>
    <m/>
  </r>
  <r>
    <d v="2015-05-04T00:00:00"/>
    <s v="BANK OF AMERICA DES:INTERCHNG ID:345558579883 INDN:DEAN &amp; TYLER INC CO ID:941687665B CCD"/>
    <n v="-310.45999999999998"/>
    <n v="4276.3500000000004"/>
    <n v="310.45999999999998"/>
    <s v="Expense"/>
    <x v="4"/>
    <x v="2"/>
    <x v="5"/>
    <n v="2015"/>
    <x v="32"/>
    <x v="105"/>
    <x v="2"/>
    <s v="BOTH"/>
    <s v="Income Statement"/>
    <x v="20"/>
    <s v="11700 · BofA 9319 (INC)"/>
    <m/>
    <m/>
  </r>
  <r>
    <d v="2015-05-04T00:00:00"/>
    <s v="BANK OF AMERICA DES:DISCOUNT ID:345558579883 INDN:DEAN &amp; TYLER INC CO ID:941687665B CCD"/>
    <n v="-155.47999999999999"/>
    <n v="4120.87"/>
    <n v="155.47999999999999"/>
    <s v="Expense"/>
    <x v="4"/>
    <x v="2"/>
    <x v="5"/>
    <n v="2015"/>
    <x v="32"/>
    <x v="105"/>
    <x v="2"/>
    <s v="BOTH"/>
    <s v="Income Statement"/>
    <x v="20"/>
    <s v="11700 · BofA 9319 (INC)"/>
    <m/>
    <m/>
  </r>
  <r>
    <d v="2015-05-04T00:00:00"/>
    <s v="BANK OF AMERICA DES:FEE ID:345558579883 INDN:DEAN &amp; TYLER INC CO ID:941687665B CCD"/>
    <n v="-79.97"/>
    <n v="4040.9"/>
    <n v="79.97"/>
    <s v="Expense"/>
    <x v="4"/>
    <x v="2"/>
    <x v="5"/>
    <n v="2015"/>
    <x v="32"/>
    <x v="105"/>
    <x v="2"/>
    <s v="BOTH"/>
    <s v="Income Statement"/>
    <x v="20"/>
    <s v="11700 · BofA 9319 (INC)"/>
    <m/>
    <m/>
  </r>
  <r>
    <d v="2015-05-04T00:00:00"/>
    <s v="AUTHNET GATEWAY DES:BILLING ID:37943427 INDN:DEAN &amp; TYLER, INC CO ID:1870568569 CCD"/>
    <n v="-60"/>
    <n v="3980.9"/>
    <n v="60"/>
    <s v="Expense"/>
    <x v="4"/>
    <x v="2"/>
    <x v="5"/>
    <n v="2015"/>
    <x v="32"/>
    <x v="105"/>
    <x v="2"/>
    <s v="BOTH"/>
    <s v="Income Statement"/>
    <x v="20"/>
    <s v="11700 · BofA 9319 (INC)"/>
    <m/>
    <m/>
  </r>
  <r>
    <d v="2015-05-05T00:00:00"/>
    <s v="BANK OF AMERICA DES:DEPOSIT ID:345558579883 INDN:DEAN &amp; TYLER INC CO ID:941687665B CCD"/>
    <n v="340.74"/>
    <n v="4321.6400000000003"/>
    <n v="-340.74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5T00:00:00"/>
    <s v="Online Banking payment to CRD 6466 Confirmation# 1684805357"/>
    <n v="-203"/>
    <n v="4118.6400000000003"/>
    <n v="203"/>
    <s v="Expense"/>
    <x v="4"/>
    <x v="2"/>
    <x v="5"/>
    <n v="2015"/>
    <x v="59"/>
    <x v="96"/>
    <x v="2"/>
    <s v="INC"/>
    <s v="Balance Sheet"/>
    <x v="25"/>
    <s v="11700 · BofA 9319 (INC)"/>
    <m/>
    <m/>
  </r>
  <r>
    <d v="2015-05-05T00:00:00"/>
    <s v="TRANSFER DEAN &amp; TYLER INC:Lissette Orbay Confirmation# 0184930789"/>
    <n v="-501.28"/>
    <n v="3617.36"/>
    <n v="501.28"/>
    <s v="Expense"/>
    <x v="4"/>
    <x v="2"/>
    <x v="5"/>
    <n v="2015"/>
    <x v="68"/>
    <x v="124"/>
    <x v="12"/>
    <s v="BOTH"/>
    <s v="Income Statement"/>
    <x v="20"/>
    <s v="11700 · BofA 9319 (INC)"/>
    <m/>
    <m/>
  </r>
  <r>
    <d v="2015-05-05T00:00:00"/>
    <s v="External transfer fee - 3 Day - 05/04/2015 Confirmation: 145339482"/>
    <n v="-3"/>
    <n v="3614.36"/>
    <n v="3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05T00:00:00"/>
    <s v="External transfer fee - 3 Day - 05/04/2015 Confirmation: 145354410"/>
    <n v="-3"/>
    <n v="3611.36"/>
    <n v="3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06T00:00:00"/>
    <s v="PAYPAL DES:TRANSFER ID:4KEJ28SHV4V7A INDN:DEAN TYLER INC CO ID:PAYPALSD11 PPD"/>
    <n v="1000"/>
    <n v="4611.3599999999997"/>
    <n v="-1000"/>
    <s v="Income"/>
    <x v="4"/>
    <x v="2"/>
    <x v="5"/>
    <n v="2015"/>
    <x v="64"/>
    <x v="108"/>
    <x v="2"/>
    <s v="INC"/>
    <s v="Balance Sheet"/>
    <x v="22"/>
    <s v="11700 · BofA 9319 (INC)"/>
    <m/>
    <m/>
  </r>
  <r>
    <d v="2015-05-06T00:00:00"/>
    <s v="BANK OF AMERICA DES:DEPOSIT ID:345558579883 INDN:DEAN &amp; TYLER INC CO ID:941687665B CCD"/>
    <n v="455.7"/>
    <n v="5067.0600000000004"/>
    <n v="-455.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6T00:00:00"/>
    <s v="TX TLR transfer to CHK 9125 Banking Ctr MEDICAL CENTER #0000511 TX Confirmation# 2594399886"/>
    <n v="-850"/>
    <n v="4217.0600000000004"/>
    <n v="850"/>
    <s v="Expense"/>
    <x v="4"/>
    <x v="2"/>
    <x v="5"/>
    <n v="2015"/>
    <x v="39"/>
    <x v="20"/>
    <x v="2"/>
    <s v="BOTH"/>
    <s v="Balance Sheet"/>
    <x v="29"/>
    <s v="11700 · BofA 9319 (INC)"/>
    <m/>
    <m/>
  </r>
  <r>
    <d v="2015-05-06T00:00:00"/>
    <s v="UNITED SA FEDERA DES:UNITED SA ID:0000731849 INDN:KOGER KR849 CO ID:751103106 PPD"/>
    <n v="-1360.95"/>
    <n v="2856.11"/>
    <n v="1360.95"/>
    <s v="Expense"/>
    <x v="4"/>
    <x v="2"/>
    <x v="5"/>
    <n v="2015"/>
    <x v="39"/>
    <x v="20"/>
    <x v="2"/>
    <s v="BOTH"/>
    <s v="Balance Sheet"/>
    <x v="29"/>
    <s v="11700 · BofA 9319 (INC)"/>
    <m/>
    <m/>
  </r>
  <r>
    <d v="2015-05-06T00:00:00"/>
    <s v="Payroll DES:PAYROLL ID:2489155 INDN:DEAN &amp; TYLER CO ID:1943345425 CCD"/>
    <n v="-468.68"/>
    <n v="2387.4299999999998"/>
    <n v="468.68"/>
    <s v="Expense"/>
    <x v="4"/>
    <x v="2"/>
    <x v="5"/>
    <n v="2015"/>
    <x v="65"/>
    <x v="122"/>
    <x v="12"/>
    <s v="BOTH"/>
    <s v="Income Statement"/>
    <x v="20"/>
    <s v="11700 · BofA 9319 (INC)"/>
    <m/>
    <m/>
  </r>
  <r>
    <d v="2015-05-06T00:00:00"/>
    <s v="Payroll DES:PAYROLL ID:2489155 INDN:DEAN &amp; TYLER CO ID:1943345425 CCD"/>
    <n v="-396.59"/>
    <n v="1990.84"/>
    <n v="396.59"/>
    <s v="Expense"/>
    <x v="4"/>
    <x v="2"/>
    <x v="5"/>
    <n v="2015"/>
    <x v="65"/>
    <x v="111"/>
    <x v="7"/>
    <s v="BOTH"/>
    <s v="Income Statement"/>
    <x v="20"/>
    <s v="11700 · BofA 9319 (INC)"/>
    <m/>
    <m/>
  </r>
  <r>
    <d v="2015-05-06T00:00:00"/>
    <s v="Payroll DES:PAYROLL ID:2489155 INDN:DEAN &amp; TYLER CO ID:1943345425 CCD"/>
    <n v="-342.53"/>
    <n v="1648.31"/>
    <n v="342.53"/>
    <s v="Expense"/>
    <x v="4"/>
    <x v="2"/>
    <x v="5"/>
    <n v="2015"/>
    <x v="65"/>
    <x v="114"/>
    <x v="7"/>
    <s v="BOTH"/>
    <s v="Income Statement"/>
    <x v="20"/>
    <s v="11700 · BofA 9319 (INC)"/>
    <m/>
    <m/>
  </r>
  <r>
    <d v="2015-05-07T00:00:00"/>
    <s v="BANK OF AMERICA DES:DEPOSIT ID:345558579883 INDN:DEAN &amp; TYLER INC CO ID:941687665B CCD"/>
    <n v="613.35"/>
    <n v="2261.66"/>
    <n v="-613.35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8T00:00:00"/>
    <s v="WIRE TYPE:BOOK IN DATE:150508 TIME:1447 ET TRN:2015050800288662 SNDR REF:Bibby/Dean and T ORIG:BIBBY INTERNATIONAL TRADE ID:004426465270"/>
    <n v="13458.16"/>
    <n v="15719.82"/>
    <n v="-13458.16"/>
    <s v="Income"/>
    <x v="4"/>
    <x v="2"/>
    <x v="5"/>
    <n v="2015"/>
    <x v="63"/>
    <x v="107"/>
    <x v="24"/>
    <s v="BOTH"/>
    <s v="Income Statement"/>
    <x v="19"/>
    <s v="11700 · BofA 9319 (INC)"/>
    <m/>
    <m/>
  </r>
  <r>
    <d v="2015-05-08T00:00:00"/>
    <s v="BANK OF AMERICA DES:DEPOSIT ID:345558579883 INDN:DEAN &amp; TYLER INC CO ID:941687665B CCD"/>
    <n v="32.799999999999997"/>
    <n v="15752.62"/>
    <n v="-32.79999999999999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08T00:00:00"/>
    <s v="Online Banking transfer to CHK 9607 Confirmation# 3705958411"/>
    <n v="-500"/>
    <n v="15252.62"/>
    <n v="5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08T00:00:00"/>
    <s v="Online Banking transfer to CHK 9306 Confirmation# 2610635705"/>
    <n v="-40"/>
    <n v="15212.62"/>
    <n v="40"/>
    <s v="Expense"/>
    <x v="4"/>
    <x v="2"/>
    <x v="5"/>
    <n v="2015"/>
    <x v="67"/>
    <x v="97"/>
    <x v="2"/>
    <s v="INC"/>
    <s v="Balance Sheet"/>
    <x v="12"/>
    <s v="11700 · BofA 9319 (INC)"/>
    <m/>
    <m/>
  </r>
  <r>
    <d v="2015-05-08T00:00:00"/>
    <s v="WIRE TYPE:INTL OUT DATE:150508 TIME:1334 ET TRN:2015050800263113 SERVICE REF:387555 BNF:PP KIT I PES ID:26008097553000 BNF BK:JOINT ST OCK COMMERCIAL ID:KHABUA2K/(CH3505 PMT DET:1457700 48 PATCHES ORDER 21 AND 22 GOODS"/>
    <n v="-1440"/>
    <n v="13772.62"/>
    <n v="1440"/>
    <s v="Expense"/>
    <x v="4"/>
    <x v="2"/>
    <x v="5"/>
    <n v="2015"/>
    <x v="18"/>
    <x v="101"/>
    <x v="2"/>
    <s v="BOTH"/>
    <s v="Balance Sheet"/>
    <x v="20"/>
    <s v="11700 · BofA 9319 (INC)"/>
    <m/>
    <m/>
  </r>
  <r>
    <d v="2015-05-08T00:00:00"/>
    <s v="Wire Transfer Fee"/>
    <n v="-45"/>
    <n v="13727.62"/>
    <n v="45"/>
    <s v="Expense"/>
    <x v="4"/>
    <x v="2"/>
    <x v="5"/>
    <n v="2015"/>
    <x v="60"/>
    <x v="96"/>
    <x v="2"/>
    <s v="BOTH"/>
    <s v="Income Statement"/>
    <x v="20"/>
    <s v="11700 · BofA 9319 (INC)"/>
    <m/>
    <m/>
  </r>
  <r>
    <d v="2015-05-11T00:00:00"/>
    <s v="BANK OF AMERICA DES:DEPOSIT ID:345558579883 INDN:DEAN &amp; TYLER INC CO ID:941687665B CCD"/>
    <n v="1070.8499999999999"/>
    <n v="14798.47"/>
    <n v="-1070.8499999999999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1T00:00:00"/>
    <s v="Amazon Services DES:ACCSFRUS ID:EX06MRKTY6NW4ZA INDN:Dean &amp; Tyler, INC CO ID:5980429507 CCD PMT INFO:payments.amazon.com ID#EX06MRKTY6NW4ZA"/>
    <n v="353.57"/>
    <n v="15152.04"/>
    <n v="-353.57"/>
    <s v="Income"/>
    <x v="4"/>
    <x v="2"/>
    <x v="5"/>
    <n v="2015"/>
    <x v="63"/>
    <x v="106"/>
    <x v="23"/>
    <s v="BOTH"/>
    <s v="Income Statement"/>
    <x v="19"/>
    <s v="11700 · BofA 9319 (INC)"/>
    <m/>
    <m/>
  </r>
  <r>
    <d v="2015-05-11T00:00:00"/>
    <s v="BANK OF AMERICA DES:DEPOSIT ID:345558579883 INDN:DEAN &amp; TYLER INC CO ID:941687665B CCD"/>
    <n v="126.67"/>
    <n v="15278.71"/>
    <n v="-126.6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1T00:00:00"/>
    <s v="BANK OF AMERICA DES:DEPOSIT ID:345558579883 INDN:DEAN &amp; TYLER INC CO ID:941687665B CCD"/>
    <n v="58.41"/>
    <n v="15337.12"/>
    <n v="-58.41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1T00:00:00"/>
    <s v="WIRE TYPE:INTL OUT DATE:150511 TIME:0522 ET TRN:2015051100001331 SERVICE REF:096072 BNF:PERZOV ADI LLC ID:10750038 BNF BK:BANK LEUMI L E-ISRAEL ID:LUMIILIT PMT DET:145795966 BEL AND ISR AEL PRODUCT PAYMENTS"/>
    <n v="-9854"/>
    <n v="5483.12"/>
    <n v="9854"/>
    <s v="Expense"/>
    <x v="4"/>
    <x v="2"/>
    <x v="5"/>
    <n v="2015"/>
    <x v="18"/>
    <x v="110"/>
    <x v="2"/>
    <s v="BOTH"/>
    <s v="Balance Sheet"/>
    <x v="20"/>
    <s v="11700 · BofA 9319 (INC)"/>
    <m/>
    <m/>
  </r>
  <r>
    <d v="2015-05-11T00:00:00"/>
    <s v="Wire Transfer Fee"/>
    <n v="-45"/>
    <n v="5438.12"/>
    <n v="45"/>
    <s v="Expense"/>
    <x v="4"/>
    <x v="2"/>
    <x v="5"/>
    <n v="2015"/>
    <x v="60"/>
    <x v="96"/>
    <x v="2"/>
    <s v="BOTH"/>
    <s v="Income Statement"/>
    <x v="20"/>
    <s v="11700 · BofA 9319 (INC)"/>
    <m/>
    <m/>
  </r>
  <r>
    <d v="2015-05-11T00:00:00"/>
    <s v="Wire Transfer Fee"/>
    <n v="-15"/>
    <n v="5423.12"/>
    <n v="15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12T00:00:00"/>
    <s v="BANK OF AMERICA DES:DEPOSIT ID:345558579883 INDN:DEAN &amp; TYLER INC CO ID:941687665B CCD"/>
    <n v="66.069999999999993"/>
    <n v="5489.19"/>
    <n v="-66.069999999999993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2T00:00:00"/>
    <s v="TRANSFER DEAN &amp; TYLER INC:Lissette Orbay Confirmation# 1646507546"/>
    <n v="-558.72"/>
    <n v="4930.47"/>
    <n v="558.72"/>
    <s v="Expense"/>
    <x v="4"/>
    <x v="2"/>
    <x v="5"/>
    <n v="2015"/>
    <x v="68"/>
    <x v="124"/>
    <x v="12"/>
    <s v="BOTH"/>
    <s v="Income Statement"/>
    <x v="20"/>
    <s v="11700 · BofA 9319 (INC)"/>
    <m/>
    <m/>
  </r>
  <r>
    <d v="2015-05-13T00:00:00"/>
    <s v="AMAZON.COM DES:Marketplac ID:KIV53M3M4D9B8AR INDN:Dean &amp; Tyler, Inc CO ID:3215240102 CCD PMT INFO:payments.amazon.com ID#KIV53M3M4D9B8AR"/>
    <n v="2361.73"/>
    <n v="7292.2"/>
    <n v="-2361.73"/>
    <s v="Income"/>
    <x v="4"/>
    <x v="2"/>
    <x v="5"/>
    <n v="2015"/>
    <x v="63"/>
    <x v="109"/>
    <x v="25"/>
    <s v="BOTH"/>
    <s v="Income Statement"/>
    <x v="19"/>
    <s v="11700 · BofA 9319 (INC)"/>
    <m/>
    <m/>
  </r>
  <r>
    <d v="2015-05-13T00:00:00"/>
    <s v="BANK OF AMERICA DES:DEPOSIT ID:345558579883 INDN:DEAN &amp; TYLER INC CO ID:941687665B CCD"/>
    <n v="152.71"/>
    <n v="7444.91"/>
    <n v="-152.71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3T00:00:00"/>
    <s v="Payroll DES:PAYROLL ID:2489155 INDN:DEAN &amp; TYLER CO ID:1943345425 CCD"/>
    <n v="-449.37"/>
    <n v="6995.54"/>
    <n v="449.37"/>
    <s v="Expense"/>
    <x v="4"/>
    <x v="2"/>
    <x v="5"/>
    <n v="2015"/>
    <x v="65"/>
    <x v="122"/>
    <x v="12"/>
    <s v="BOTH"/>
    <s v="Income Statement"/>
    <x v="20"/>
    <s v="11700 · BofA 9319 (INC)"/>
    <m/>
    <m/>
  </r>
  <r>
    <d v="2015-05-13T00:00:00"/>
    <s v="Payroll DES:PAYROLL ID:2489155 INDN:DEAN &amp; TYLER CO ID:1943345425 CCD"/>
    <n v="-400.8"/>
    <n v="6594.74"/>
    <n v="400.8"/>
    <s v="Expense"/>
    <x v="4"/>
    <x v="2"/>
    <x v="5"/>
    <n v="2015"/>
    <x v="65"/>
    <x v="111"/>
    <x v="7"/>
    <s v="BOTH"/>
    <s v="Income Statement"/>
    <x v="20"/>
    <s v="11700 · BofA 9319 (INC)"/>
    <m/>
    <m/>
  </r>
  <r>
    <d v="2015-05-13T00:00:00"/>
    <s v="Payroll DES:PAYROLL ID:2489155 INDN:DEAN &amp; TYLER CO ID:1943345425 CCD"/>
    <n v="-336.92"/>
    <n v="6257.82"/>
    <n v="336.92"/>
    <s v="Expense"/>
    <x v="4"/>
    <x v="2"/>
    <x v="5"/>
    <n v="2015"/>
    <x v="65"/>
    <x v="114"/>
    <x v="7"/>
    <s v="BOTH"/>
    <s v="Income Statement"/>
    <x v="20"/>
    <s v="11700 · BofA 9319 (INC)"/>
    <m/>
    <m/>
  </r>
  <r>
    <d v="2015-05-14T00:00:00"/>
    <s v="PAYPAL DES:TRANSFER ID:4KEJ28T2Y2WXW INDN:DEAN TYLER INC CO ID:PAYPALSD11 PPD"/>
    <n v="1100"/>
    <n v="7357.82"/>
    <n v="-1100"/>
    <s v="Income"/>
    <x v="4"/>
    <x v="2"/>
    <x v="5"/>
    <n v="2015"/>
    <x v="64"/>
    <x v="108"/>
    <x v="2"/>
    <s v="INC"/>
    <s v="Balance Sheet"/>
    <x v="22"/>
    <s v="11700 · BofA 9319 (INC)"/>
    <m/>
    <m/>
  </r>
  <r>
    <d v="2015-05-14T00:00:00"/>
    <s v="BANK OF AMERICA DES:DEPOSIT ID:345558579883 INDN:DEAN &amp; TYLER INC CO ID:941687665B CCD"/>
    <n v="840.96"/>
    <n v="8198.7800000000007"/>
    <n v="-840.96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4T00:00:00"/>
    <s v="Online Banking transfer to CHK 9607 Confirmation# 2861184251"/>
    <n v="-2000"/>
    <n v="6198.78"/>
    <n v="20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14T00:00:00"/>
    <s v="Online Banking transfer to CHK 9607 Confirmation# 2863043699"/>
    <n v="-1300"/>
    <n v="4898.78"/>
    <n v="13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14T00:00:00"/>
    <s v="TRANSFER DEAN &amp; TYLER INC:Proteus Confirmation# 1663226376"/>
    <n v="-540"/>
    <n v="4358.78"/>
    <n v="540"/>
    <s v="Expense"/>
    <x v="4"/>
    <x v="2"/>
    <x v="5"/>
    <n v="2015"/>
    <x v="27"/>
    <x v="104"/>
    <x v="13"/>
    <s v="BOTH"/>
    <s v="Income Statement"/>
    <x v="20"/>
    <s v="11700 · BofA 9319 (INC)"/>
    <m/>
    <m/>
  </r>
  <r>
    <d v="2015-05-15T00:00:00"/>
    <s v="BANK OF AMERICA DES:DEPOSIT ID:345558579883 INDN:DEAN &amp; TYLER INC CO ID:941687665B CCD"/>
    <n v="273.64999999999998"/>
    <n v="4632.43"/>
    <n v="-273.64999999999998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5T00:00:00"/>
    <s v="Online Banking transfer to CHK 9607 Confirmation# 0170385473"/>
    <n v="-3000"/>
    <n v="1632.43"/>
    <n v="30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15T00:00:00"/>
    <s v="External transfer fee - 3 Day - 05/14/2015 Confirmation: 146142846"/>
    <n v="-3"/>
    <n v="1629.43"/>
    <n v="3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18T00:00:00"/>
    <s v="WIRE TYPE:BOOK IN DATE:150518 TIME:1429 ET TRN:2015051800301748 SNDR REF:Bibby/Dean and T ORIG:BIBBY INTERNATIONAL TRADE ID:004426465270"/>
    <n v="11456.46"/>
    <n v="13085.89"/>
    <n v="-11456.46"/>
    <s v="Income"/>
    <x v="4"/>
    <x v="2"/>
    <x v="5"/>
    <n v="2015"/>
    <x v="63"/>
    <x v="107"/>
    <x v="24"/>
    <s v="BOTH"/>
    <s v="Income Statement"/>
    <x v="19"/>
    <s v="11700 · BofA 9319 (INC)"/>
    <m/>
    <m/>
  </r>
  <r>
    <d v="2015-05-18T00:00:00"/>
    <s v="BANK OF AMERICA DES:DEPOSIT ID:345558579883 INDN:DEAN &amp; TYLER INC CO ID:941687665B CCD"/>
    <n v="891.93"/>
    <n v="13977.82"/>
    <n v="-891.93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8T00:00:00"/>
    <s v="Amazon Services DES:ACCSUKUS ID:SYHL28W7L0Q4HVO INDN:Dean &amp; Tyler, INC CO ID:3980429507 CCD PMT INFO:payments.amazon.com ID#SYHL28W7L0Q4HVO"/>
    <n v="862.34"/>
    <n v="14840.16"/>
    <n v="-862.34"/>
    <s v="Income"/>
    <x v="4"/>
    <x v="2"/>
    <x v="5"/>
    <n v="2015"/>
    <x v="63"/>
    <x v="116"/>
    <x v="27"/>
    <s v="BOTH"/>
    <s v="Income Statement"/>
    <x v="19"/>
    <s v="11700 · BofA 9319 (INC)"/>
    <m/>
    <m/>
  </r>
  <r>
    <d v="2015-05-18T00:00:00"/>
    <s v="BANK OF AMERICA DES:DEPOSIT ID:345558579883 INDN:DEAN &amp; TYLER INC CO ID:941687665B CCD"/>
    <n v="273.64999999999998"/>
    <n v="15113.81"/>
    <n v="-273.64999999999998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8T00:00:00"/>
    <s v="BANK OF AMERICA DES:DEPOSIT ID:345558579883 INDN:DEAN &amp; TYLER INC CO ID:941687665B CCD"/>
    <n v="182.85"/>
    <n v="15296.66"/>
    <n v="-182.85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8T00:00:00"/>
    <s v="Amazon Services DES:ACCSDEUS ID:JHA6KWKZYNXJ06B INDN:Dean &amp; Tyler, INC CO ID:4980429507 CCD PMT INFO:payments.amazon.com ID#JHA6KWKZYNXJ06B"/>
    <n v="164.44"/>
    <n v="15461.1"/>
    <n v="-164.44"/>
    <s v="Income"/>
    <x v="4"/>
    <x v="2"/>
    <x v="5"/>
    <n v="2015"/>
    <x v="63"/>
    <x v="115"/>
    <x v="26"/>
    <s v="BOTH"/>
    <s v="Income Statement"/>
    <x v="19"/>
    <s v="11700 · BofA 9319 (INC)"/>
    <m/>
    <m/>
  </r>
  <r>
    <d v="2015-05-18T00:00:00"/>
    <s v="WEBFILE TAX PYMT DES:DD ID:902/20852725 INDN:33311/12345/EDI/XML - CO ID:2146000311 CCD"/>
    <n v="-210.09"/>
    <n v="15251.01"/>
    <n v="210.09"/>
    <s v="Expense"/>
    <x v="4"/>
    <x v="2"/>
    <x v="5"/>
    <n v="2015"/>
    <x v="69"/>
    <x v="53"/>
    <x v="2"/>
    <s v="BOTH"/>
    <s v="Balance Sheet"/>
    <x v="20"/>
    <s v="11700 · BofA 9319 (INC)"/>
    <m/>
    <m/>
  </r>
  <r>
    <d v="2015-05-19T00:00:00"/>
    <s v="PAYPAL DES:TRANSFER ID:4KEJ28TBXGPXY INDN:DEAN TYLER INC CO ID:PAYPALSD11 PPD"/>
    <n v="950"/>
    <n v="16201.01"/>
    <n v="-950"/>
    <s v="Income"/>
    <x v="4"/>
    <x v="2"/>
    <x v="5"/>
    <n v="2015"/>
    <x v="64"/>
    <x v="108"/>
    <x v="2"/>
    <s v="INC"/>
    <s v="Balance Sheet"/>
    <x v="22"/>
    <s v="11700 · BofA 9319 (INC)"/>
    <m/>
    <m/>
  </r>
  <r>
    <d v="2015-05-19T00:00:00"/>
    <s v="BANK OF AMERICA DES:DEPOSIT ID:345558579883 INDN:DEAN &amp; TYLER INC CO ID:941687665B CCD"/>
    <n v="503.93"/>
    <n v="16704.939999999999"/>
    <n v="-503.93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19T00:00:00"/>
    <s v="Online Banking transfer to CHK 9607 Confirmation# 3705878326"/>
    <n v="-1000"/>
    <n v="15704.94"/>
    <n v="10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19T00:00:00"/>
    <s v="TRANSFER DEAN &amp; TYLER INC:Lissette Orbay Confirmation# 1606359869"/>
    <n v="-565.28"/>
    <n v="15139.66"/>
    <n v="565.28"/>
    <s v="Expense"/>
    <x v="4"/>
    <x v="2"/>
    <x v="5"/>
    <n v="2015"/>
    <x v="68"/>
    <x v="124"/>
    <x v="12"/>
    <s v="BOTH"/>
    <s v="Income Statement"/>
    <x v="20"/>
    <s v="11700 · BofA 9319 (INC)"/>
    <m/>
    <m/>
  </r>
  <r>
    <d v="2015-05-19T00:00:00"/>
    <s v="Wire Transfer Fee"/>
    <n v="-15"/>
    <n v="15124.66"/>
    <n v="15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20T00:00:00"/>
    <s v="WIRE TYPE:WIRE IN DATE: 150520 TIME:0716 ET TRN:2015052000139659 SEQ:052015574589/235579 ORIG:JUMBO CO.,LTD. ID:0024000049573 SND BK:DEUTSC HE BANK TRUST CO. AMERI ID:0103"/>
    <n v="878.93"/>
    <n v="16003.59"/>
    <n v="-878.93"/>
    <s v="Income"/>
    <x v="4"/>
    <x v="2"/>
    <x v="5"/>
    <n v="2015"/>
    <x v="63"/>
    <x v="119"/>
    <x v="4"/>
    <s v="BOTH"/>
    <s v="Income Statement"/>
    <x v="19"/>
    <s v="11700 · BofA 9319 (INC)"/>
    <m/>
    <m/>
  </r>
  <r>
    <d v="2015-05-20T00:00:00"/>
    <s v="BANK OF AMERICA DES:DEPOSIT ID:345558579883 INDN:DEAN &amp; TYLER INC CO ID:941687665B CCD"/>
    <n v="188.52"/>
    <n v="16192.11"/>
    <n v="-188.52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0T00:00:00"/>
    <s v="Payroll DES:PAYROLL ID:2489155 INDN:DEAN &amp; TYLER CO ID:1943345425 CCD"/>
    <n v="-456.92"/>
    <n v="15735.19"/>
    <n v="456.92"/>
    <s v="Expense"/>
    <x v="4"/>
    <x v="2"/>
    <x v="5"/>
    <n v="2015"/>
    <x v="65"/>
    <x v="122"/>
    <x v="12"/>
    <s v="BOTH"/>
    <s v="Income Statement"/>
    <x v="20"/>
    <s v="11700 · BofA 9319 (INC)"/>
    <m/>
    <m/>
  </r>
  <r>
    <d v="2015-05-20T00:00:00"/>
    <s v="Payroll DES:PAYROLL ID:2489155 INDN:DEAN &amp; TYLER CO ID:1943345425 CCD"/>
    <n v="-408.35"/>
    <n v="15326.84"/>
    <n v="408.35"/>
    <s v="Expense"/>
    <x v="4"/>
    <x v="2"/>
    <x v="5"/>
    <n v="2015"/>
    <x v="65"/>
    <x v="111"/>
    <x v="7"/>
    <s v="BOTH"/>
    <s v="Income Statement"/>
    <x v="20"/>
    <s v="11700 · BofA 9319 (INC)"/>
    <m/>
    <m/>
  </r>
  <r>
    <d v="2015-05-20T00:00:00"/>
    <s v="Payroll DES:PAYROLL ID:2489155 INDN:DEAN &amp; TYLER CO ID:1943345425 CCD"/>
    <n v="-309.95"/>
    <n v="15016.89"/>
    <n v="309.95"/>
    <s v="Expense"/>
    <x v="4"/>
    <x v="2"/>
    <x v="5"/>
    <n v="2015"/>
    <x v="65"/>
    <x v="114"/>
    <x v="7"/>
    <s v="BOTH"/>
    <s v="Income Statement"/>
    <x v="20"/>
    <s v="11700 · BofA 9319 (INC)"/>
    <m/>
    <m/>
  </r>
  <r>
    <d v="2015-05-21T00:00:00"/>
    <s v="BANK OF AMERICA DES:DEPOSIT ID:345558579883 INDN:DEAN &amp; TYLER INC CO ID:941687665B CCD"/>
    <n v="292.27"/>
    <n v="15309.16"/>
    <n v="-292.2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1T00:00:00"/>
    <s v="Online Banking transfer to CHK 9607 Confirmation# 2821825696"/>
    <n v="-1400"/>
    <n v="13909.16"/>
    <n v="14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21T00:00:00"/>
    <s v="Wire Transfer Fee"/>
    <n v="-15"/>
    <n v="13894.16"/>
    <n v="15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22T00:00:00"/>
    <s v="WIRE TYPE:BOOK IN DATE:150522 TIME:1434 ET TRN:2015052200293546 SNDR REF:Bibby/Dean and T ORIG:BIBBY INTERNATIONAL TRADE ID:004426465270"/>
    <n v="6526.92"/>
    <n v="20421.080000000002"/>
    <n v="-6526.92"/>
    <s v="Income"/>
    <x v="4"/>
    <x v="2"/>
    <x v="5"/>
    <n v="2015"/>
    <x v="63"/>
    <x v="107"/>
    <x v="24"/>
    <s v="BOTH"/>
    <s v="Income Statement"/>
    <x v="19"/>
    <s v="11700 · BofA 9319 (INC)"/>
    <m/>
    <m/>
  </r>
  <r>
    <d v="2015-05-22T00:00:00"/>
    <s v="BANK OF AMERICA DES:DEPOSIT ID:345558579883 INDN:DEAN &amp; TYLER INC CO ID:941687665B CCD"/>
    <n v="525.48"/>
    <n v="20946.560000000001"/>
    <n v="-525.48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2T00:00:00"/>
    <s v="WIRE TYPE:INTL OUT DATE:150522 TIME:1048 ET TRN:2015052200209943 SERVICE REF:002279 BNF:PERZOV ADI LLC ID:10750038 BNF BK:BANK LEUMI L E-ISRAEL ID:LUMIILIT PMT DET:146678248 BEL AND ISR AEL PRODUCT PAYMENTS"/>
    <n v="-11218"/>
    <n v="9728.56"/>
    <n v="11218"/>
    <s v="Expense"/>
    <x v="4"/>
    <x v="2"/>
    <x v="5"/>
    <n v="2015"/>
    <x v="18"/>
    <x v="110"/>
    <x v="2"/>
    <s v="BOTH"/>
    <s v="Balance Sheet"/>
    <x v="20"/>
    <s v="11700 · BofA 9319 (INC)"/>
    <m/>
    <m/>
  </r>
  <r>
    <d v="2015-05-22T00:00:00"/>
    <s v="Online Banking transfer to CHK 9607 Confirmation# 1730730565"/>
    <n v="-2000"/>
    <n v="7728.56"/>
    <n v="20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22T00:00:00"/>
    <s v="Online Banking transfer to CHK 9306 Confirmation# 0134094728"/>
    <n v="-7500"/>
    <n v="228.56"/>
    <n v="7500"/>
    <s v="Expense"/>
    <x v="4"/>
    <x v="2"/>
    <x v="5"/>
    <n v="2015"/>
    <x v="67"/>
    <x v="97"/>
    <x v="2"/>
    <s v="INC"/>
    <s v="Balance Sheet"/>
    <x v="12"/>
    <s v="11700 · BofA 9319 (INC)"/>
    <m/>
    <m/>
  </r>
  <r>
    <d v="2015-05-22T00:00:00"/>
    <s v="Wire Transfer Fee"/>
    <n v="-45"/>
    <n v="183.56"/>
    <n v="45"/>
    <s v="Expense"/>
    <x v="4"/>
    <x v="2"/>
    <x v="5"/>
    <n v="2015"/>
    <x v="60"/>
    <x v="96"/>
    <x v="2"/>
    <s v="BOTH"/>
    <s v="Income Statement"/>
    <x v="20"/>
    <s v="11700 · BofA 9319 (INC)"/>
    <m/>
    <m/>
  </r>
  <r>
    <d v="2015-05-26T00:00:00"/>
    <s v="BANK OF AMERICA DES:DEPOSIT ID:345558579883 INDN:DEAN &amp; TYLER INC CO ID:941687665B CCD"/>
    <n v="2490.85"/>
    <n v="2674.41"/>
    <n v="-2490.85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6T00:00:00"/>
    <s v="BANK OF AMERICA DES:DEPOSIT ID:345558579883 INDN:DEAN &amp; TYLER INC CO ID:941687665B CCD"/>
    <n v="610.99"/>
    <n v="3285.4"/>
    <n v="-610.99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6T00:00:00"/>
    <s v="BANK OF AMERICA DES:DEPOSIT ID:345558579883 INDN:DEAN &amp; TYLER INC CO ID:941687665B CCD"/>
    <n v="211.57"/>
    <n v="3496.97"/>
    <n v="-211.5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6T00:00:00"/>
    <s v="Online Banking transfer from CHK 9607 Confirmation# 0168936195"/>
    <n v="200"/>
    <n v="3696.97"/>
    <n v="-200"/>
    <s v="Income"/>
    <x v="4"/>
    <x v="2"/>
    <x v="5"/>
    <n v="2015"/>
    <x v="53"/>
    <x v="97"/>
    <x v="2"/>
    <s v="INC"/>
    <s v="Balance Sheet"/>
    <x v="23"/>
    <s v="11700 · BofA 9319 (INC)"/>
    <m/>
    <m/>
  </r>
  <r>
    <d v="2015-05-26T00:00:00"/>
    <s v="Amazon Services DES:ACCSFRUS ID:KRZHAG23RHB6ULH INDN:Dean &amp; Tyler, INC CO ID:5980429507 CCD PMT INFO:payments.amazon.com ID#KRZHAG23RHB6ULH"/>
    <n v="162.28"/>
    <n v="3859.25"/>
    <n v="-162.28"/>
    <s v="Income"/>
    <x v="4"/>
    <x v="2"/>
    <x v="5"/>
    <n v="2015"/>
    <x v="63"/>
    <x v="106"/>
    <x v="23"/>
    <s v="BOTH"/>
    <s v="Income Statement"/>
    <x v="19"/>
    <s v="11700 · BofA 9319 (INC)"/>
    <m/>
    <m/>
  </r>
  <r>
    <d v="2015-05-26T00:00:00"/>
    <s v="BANK OF AMERICA DES:DEPOSIT ID:345558579883 INDN:DEAN &amp; TYLER INC CO ID:941687665B CCD"/>
    <n v="36.950000000000003"/>
    <n v="3896.2"/>
    <n v="-36.950000000000003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6T00:00:00"/>
    <s v="Online Banking transfer to CHK 9306 Confirmation# 0164391307"/>
    <n v="-500"/>
    <n v="3396.2"/>
    <n v="500"/>
    <s v="Expense"/>
    <x v="4"/>
    <x v="2"/>
    <x v="5"/>
    <n v="2015"/>
    <x v="67"/>
    <x v="97"/>
    <x v="2"/>
    <s v="INC"/>
    <s v="Balance Sheet"/>
    <x v="12"/>
    <s v="11700 · BofA 9319 (INC)"/>
    <m/>
    <m/>
  </r>
  <r>
    <d v="2015-05-26T00:00:00"/>
    <s v="Online Banking transfer to CHK 9607 Confirmation# 2966253981"/>
    <n v="-2000"/>
    <n v="1396.2"/>
    <n v="20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26T00:00:00"/>
    <s v="Wire Transfer Fee"/>
    <n v="-15"/>
    <n v="1381.2"/>
    <n v="15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27T00:00:00"/>
    <s v="AMAZON.COM DES:Marketplac ID:VLMRMAA6FWOMNPT INDN:Dean &amp; Tyler, Inc CO ID:3215240102 CCD PMT INFO:payments.amazon.com ID#VLMRMAA6FWOMNPT"/>
    <n v="2968.83"/>
    <n v="4350.03"/>
    <n v="-2968.83"/>
    <s v="Income"/>
    <x v="4"/>
    <x v="2"/>
    <x v="5"/>
    <n v="2015"/>
    <x v="63"/>
    <x v="109"/>
    <x v="25"/>
    <s v="BOTH"/>
    <s v="Income Statement"/>
    <x v="19"/>
    <s v="11700 · BofA 9319 (INC)"/>
    <m/>
    <m/>
  </r>
  <r>
    <d v="2015-05-27T00:00:00"/>
    <s v="PAYPAL DES:TRANSFER ID:4KEJ28TTYKKY8 INDN:DEAN TYLER INC CO ID:PAYPALSD11 PPD"/>
    <n v="1500"/>
    <n v="5850.03"/>
    <n v="-1500"/>
    <s v="Income"/>
    <x v="4"/>
    <x v="2"/>
    <x v="5"/>
    <n v="2015"/>
    <x v="64"/>
    <x v="108"/>
    <x v="2"/>
    <s v="INC"/>
    <s v="Balance Sheet"/>
    <x v="22"/>
    <s v="11700 · BofA 9319 (INC)"/>
    <m/>
    <m/>
  </r>
  <r>
    <d v="2015-05-27T00:00:00"/>
    <s v="BANK OF AMERICA DES:DEPOSIT ID:345558579883 INDN:DEAN &amp; TYLER INC CO ID:941687665B CCD"/>
    <n v="463.57"/>
    <n v="6313.6"/>
    <n v="-463.5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7T00:00:00"/>
    <s v="BKOFAMERICA MOBILE 05/27 3355606682 DEPOSIT *MOBILE TX"/>
    <n v="339"/>
    <n v="6652.6"/>
    <n v="-339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7T00:00:00"/>
    <s v="BKOFAMERICA MOBILE 05/27 3355606862 DEPOSIT *MOBILE TX"/>
    <n v="189"/>
    <n v="6841.6"/>
    <n v="-189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7T00:00:00"/>
    <s v="BKOFAMERICA MOBILE 05/27 3355606496 DEPOSIT *MOBILE TX"/>
    <n v="29"/>
    <n v="6870.6"/>
    <n v="-29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7T00:00:00"/>
    <s v="WIRE TYPE:WIRE OUT DATE:150527 TIME:1318 ET TRN:2015052700279527 SERVICE REF:404545 BNF:PROTEUS ID:3085555851 BNF BK:JPMORGAN CHASE BA NK, N. ID:0002 PMT DET:146950488"/>
    <n v="-1225"/>
    <n v="5645.6"/>
    <n v="1225"/>
    <s v="Expense"/>
    <x v="4"/>
    <x v="2"/>
    <x v="5"/>
    <n v="2015"/>
    <x v="27"/>
    <x v="104"/>
    <x v="13"/>
    <s v="BOTH"/>
    <s v="Income Statement"/>
    <x v="20"/>
    <s v="11700 · BofA 9319 (INC)"/>
    <m/>
    <m/>
  </r>
  <r>
    <d v="2015-05-27T00:00:00"/>
    <s v="Online Banking transfer to CHK 9607 Confirmation# 0175025867"/>
    <n v="-4500"/>
    <n v="1145.5999999999999"/>
    <n v="45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27T00:00:00"/>
    <s v="TRANSFER DEAN &amp; TYLER INC:Lissette Orbay Confirmation# 0176733299"/>
    <n v="-534.72"/>
    <n v="610.88"/>
    <n v="534.72"/>
    <s v="Expense"/>
    <x v="4"/>
    <x v="2"/>
    <x v="5"/>
    <n v="2015"/>
    <x v="68"/>
    <x v="124"/>
    <x v="12"/>
    <s v="BOTH"/>
    <s v="Income Statement"/>
    <x v="20"/>
    <s v="11700 · BofA 9319 (INC)"/>
    <m/>
    <m/>
  </r>
  <r>
    <d v="2015-05-27T00:00:00"/>
    <s v="Wire Transfer Fee"/>
    <n v="-25"/>
    <n v="585.88"/>
    <n v="25"/>
    <s v="Expense"/>
    <x v="4"/>
    <x v="2"/>
    <x v="5"/>
    <n v="2015"/>
    <x v="48"/>
    <x v="96"/>
    <x v="2"/>
    <s v="BOTH"/>
    <s v="Income Statement"/>
    <x v="20"/>
    <s v="11700 · BofA 9319 (INC)"/>
    <m/>
    <m/>
  </r>
  <r>
    <d v="2015-05-28T00:00:00"/>
    <s v="BANK OF AMERICA DES:DEPOSIT ID:345558579883 INDN:DEAN &amp; TYLER INC CO ID:941687665B CCD"/>
    <n v="1260.77"/>
    <n v="1846.65"/>
    <n v="-1260.77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5-28T00:00:00"/>
    <s v="Online Banking transfer to CHK 9607 Confirmation# 1782580471"/>
    <n v="-600"/>
    <n v="1246.6500000000001"/>
    <n v="600"/>
    <s v="Expense"/>
    <x v="4"/>
    <x v="2"/>
    <x v="5"/>
    <n v="2015"/>
    <x v="53"/>
    <x v="97"/>
    <x v="2"/>
    <s v="INC"/>
    <s v="Balance Sheet"/>
    <x v="21"/>
    <s v="11700 · BofA 9319 (INC)"/>
    <m/>
    <m/>
  </r>
  <r>
    <d v="2015-05-28T00:00:00"/>
    <s v="Payroll DES:PAYROLL ID:2489155 INDN:DEAN &amp; TYLER CO ID:1943345425 CCD"/>
    <n v="-439.31"/>
    <n v="807.34"/>
    <n v="439.31"/>
    <s v="Expense"/>
    <x v="4"/>
    <x v="2"/>
    <x v="5"/>
    <n v="2015"/>
    <x v="65"/>
    <x v="122"/>
    <x v="12"/>
    <s v="BOTH"/>
    <s v="Income Statement"/>
    <x v="20"/>
    <s v="11700 · BofA 9319 (INC)"/>
    <m/>
    <m/>
  </r>
  <r>
    <d v="2015-05-28T00:00:00"/>
    <s v="Payroll DES:PAYROLL ID:2489155 INDN:DEAN &amp; TYLER CO ID:1943345425 CCD"/>
    <n v="-423.43"/>
    <n v="383.91"/>
    <n v="423.43"/>
    <s v="Expense"/>
    <x v="4"/>
    <x v="2"/>
    <x v="5"/>
    <n v="2015"/>
    <x v="65"/>
    <x v="111"/>
    <x v="7"/>
    <s v="BOTH"/>
    <s v="Income Statement"/>
    <x v="20"/>
    <s v="11700 · BofA 9319 (INC)"/>
    <m/>
    <m/>
  </r>
  <r>
    <d v="2015-05-28T00:00:00"/>
    <s v="Payroll DES:PAYROLL ID:2489155 INDN:DEAN &amp; TYLER CO ID:1943345425 CCD"/>
    <n v="-343.99"/>
    <n v="39.92"/>
    <n v="343.99"/>
    <s v="Expense"/>
    <x v="4"/>
    <x v="2"/>
    <x v="5"/>
    <n v="2015"/>
    <x v="65"/>
    <x v="114"/>
    <x v="7"/>
    <s v="BOTH"/>
    <s v="Income Statement"/>
    <x v="20"/>
    <s v="11700 · BofA 9319 (INC)"/>
    <m/>
    <m/>
  </r>
  <r>
    <d v="2015-05-29T00:00:00"/>
    <s v="AMAZON.COM620762 DES:Misc. Paym ID:62253066D INDN:DEAN AND TYLER CO ID:9215240102 CCD PMT INFO:Amazon.com Payments ID#24388592"/>
    <n v="2113.04"/>
    <n v="2152.96"/>
    <n v="-2113.04"/>
    <s v="Income"/>
    <x v="4"/>
    <x v="2"/>
    <x v="5"/>
    <n v="2015"/>
    <x v="63"/>
    <x v="123"/>
    <x v="29"/>
    <s v="BOTH"/>
    <s v="Income Statement"/>
    <x v="19"/>
    <s v="11700 · BofA 9319 (INC)"/>
    <m/>
    <m/>
  </r>
  <r>
    <d v="2015-05-29T00:00:00"/>
    <s v="BANK OF AMERICA DES:DEPOSIT ID:345558579883 INDN:DEAN &amp; TYLER INC CO ID:941687665B CCD"/>
    <n v="345.5"/>
    <n v="2498.46"/>
    <n v="-345.5"/>
    <s v="Income"/>
    <x v="4"/>
    <x v="2"/>
    <x v="5"/>
    <n v="2015"/>
    <x v="63"/>
    <x v="103"/>
    <x v="22"/>
    <s v="BOTH"/>
    <s v="Income Statement"/>
    <x v="19"/>
    <s v="11700 · BofA 9319 (INC)"/>
    <m/>
    <m/>
  </r>
  <r>
    <d v="2015-06-01T00:00:00"/>
    <s v="BANK OF AMERICA DES:DEPOSIT ID:345558579883 INDN:DEAN &amp; TYLER INC CO ID:941687665B CCD"/>
    <n v="996.69"/>
    <n v="3495.15"/>
    <n v="-996.69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1T00:00:00"/>
    <s v="Amazon Services DES:ACCSUKUS ID:JXBIRCIWG82ZMGQ INDN:Dean &amp; Tyler, INC CO ID:3980429507 CCD PMT INFO:payments.amazon.com ID#JXBIRCIWG82ZMGQ"/>
    <n v="669.73"/>
    <n v="4164.88"/>
    <n v="-669.73"/>
    <s v="Income"/>
    <x v="4"/>
    <x v="2"/>
    <x v="6"/>
    <n v="2015"/>
    <x v="63"/>
    <x v="116"/>
    <x v="27"/>
    <s v="BOTH"/>
    <s v="Income Statement"/>
    <x v="19"/>
    <s v="11700 · BofA 9319 (INC)"/>
    <m/>
    <m/>
  </r>
  <r>
    <d v="2015-06-01T00:00:00"/>
    <s v="BANK OF AMERICA DES:DEPOSIT ID:345558579883 INDN:DEAN &amp; TYLER INC CO ID:941687665B CCD"/>
    <n v="634.04999999999995"/>
    <n v="4798.93"/>
    <n v="-634.0499999999999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1T00:00:00"/>
    <s v="Amazon Services DES:ACCSDEUS ID:CNNBEHPLWEYRIVJ INDN:Dean &amp; Tyler, INC CO ID:4980429507 CCD PMT INFO:payments.amazon.com ID#CNNBEHPLWEYRIVJ"/>
    <n v="458.98"/>
    <n v="5257.91"/>
    <n v="-458.98"/>
    <s v="Income"/>
    <x v="4"/>
    <x v="2"/>
    <x v="6"/>
    <n v="2015"/>
    <x v="63"/>
    <x v="115"/>
    <x v="26"/>
    <s v="BOTH"/>
    <s v="Income Statement"/>
    <x v="19"/>
    <s v="11700 · BofA 9319 (INC)"/>
    <m/>
    <m/>
  </r>
  <r>
    <d v="2015-06-01T00:00:00"/>
    <s v="BANK OF AMERICA DES:DEPOSIT ID:345558579883 INDN:DEAN &amp; TYLER INC CO ID:941687665B CCD"/>
    <n v="177.6"/>
    <n v="5435.51"/>
    <n v="-177.6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1T00:00:00"/>
    <s v="Online Banking transfer to CHK 9607 Confirmation# 2519472790"/>
    <n v="-1000"/>
    <n v="4435.51"/>
    <n v="10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01T00:00:00"/>
    <s v="Online Banking transfer to CHK 9607 Confirmation# 2519497503"/>
    <n v="-900"/>
    <n v="3535.51"/>
    <n v="9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01T00:00:00"/>
    <s v="Online Banking payment to CRD 6466 Confirmation# 0519505715"/>
    <n v="-200"/>
    <n v="3335.51"/>
    <n v="200"/>
    <s v="Expense"/>
    <x v="4"/>
    <x v="2"/>
    <x v="6"/>
    <n v="2015"/>
    <x v="59"/>
    <x v="96"/>
    <x v="2"/>
    <s v="INC"/>
    <s v="Balance Sheet"/>
    <x v="25"/>
    <s v="11700 · BofA 9319 (INC)"/>
    <m/>
    <m/>
  </r>
  <r>
    <d v="2015-06-01T00:00:00"/>
    <s v="PAYPAL DES:INST XFER ID:EBAY INC INDN:DEAN TYLER INC CO ID:PAYPALSI77 WEB"/>
    <n v="-3.57"/>
    <n v="3331.94"/>
    <n v="3.57"/>
    <s v="Expense"/>
    <x v="4"/>
    <x v="2"/>
    <x v="6"/>
    <n v="2015"/>
    <x v="11"/>
    <x v="47"/>
    <x v="3"/>
    <s v="BOTH"/>
    <s v="Income Statement"/>
    <x v="22"/>
    <s v="11700 · BofA 9319 (INC)"/>
    <m/>
    <m/>
  </r>
  <r>
    <d v="2015-06-02T00:00:00"/>
    <s v="BANK OF AMERICA DES:DEPOSIT ID:345558579883 INDN:DEAN &amp; TYLER INC CO ID:941687665B CCD"/>
    <n v="587.04999999999995"/>
    <n v="3918.99"/>
    <n v="-587.0499999999999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2T00:00:00"/>
    <s v="PAYPAL DES:TRANSFER ID:4KEJ28U8ZY86S INDN:DEAN TYLER INC CO ID:PAYPALSD11 PPD"/>
    <n v="100"/>
    <n v="4018.99"/>
    <n v="-10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02T00:00:00"/>
    <s v="BANK OF AMERICA DES:INTERCHNG ID:345558579883 INDN:DEAN &amp; TYLER INC CO ID:941687665B CCD"/>
    <n v="-337.99"/>
    <n v="3681"/>
    <n v="337.99"/>
    <s v="Expense"/>
    <x v="4"/>
    <x v="2"/>
    <x v="6"/>
    <n v="2015"/>
    <x v="32"/>
    <x v="105"/>
    <x v="2"/>
    <s v="BOTH"/>
    <s v="Income Statement"/>
    <x v="20"/>
    <s v="11700 · BofA 9319 (INC)"/>
    <m/>
    <m/>
  </r>
  <r>
    <d v="2015-06-02T00:00:00"/>
    <s v="CITI CARD ONLINE DES:PAYMENT ID:121712046112880 INDN:TIMOFEY TROFIMENKOV CO ID:CITICTP WEB"/>
    <n v="-300"/>
    <n v="3381"/>
    <n v="300"/>
    <s v="Expense"/>
    <x v="4"/>
    <x v="2"/>
    <x v="6"/>
    <n v="2015"/>
    <x v="10"/>
    <x v="10"/>
    <x v="7"/>
    <s v="BOTH"/>
    <s v="Income Statement"/>
    <x v="20"/>
    <s v="11700 · BofA 9319 (INC)"/>
    <m/>
    <m/>
  </r>
  <r>
    <d v="2015-06-02T00:00:00"/>
    <s v="BANK OF AMERICA DES:DISCOUNT ID:345558579883 INDN:DEAN &amp; TYLER INC CO ID:941687665B CCD"/>
    <n v="-184.34"/>
    <n v="3196.66"/>
    <n v="184.34"/>
    <s v="Expense"/>
    <x v="4"/>
    <x v="2"/>
    <x v="6"/>
    <n v="2015"/>
    <x v="32"/>
    <x v="105"/>
    <x v="2"/>
    <s v="BOTH"/>
    <s v="Income Statement"/>
    <x v="20"/>
    <s v="11700 · BofA 9319 (INC)"/>
    <m/>
    <m/>
  </r>
  <r>
    <d v="2015-06-02T00:00:00"/>
    <s v="BANK OF AMERICA DES:FEE ID:345558579883 INDN:DEAN &amp; TYLER INC CO ID:941687665B CCD"/>
    <n v="-117.49"/>
    <n v="3079.17"/>
    <n v="117.49"/>
    <s v="Expense"/>
    <x v="4"/>
    <x v="2"/>
    <x v="6"/>
    <n v="2015"/>
    <x v="32"/>
    <x v="105"/>
    <x v="2"/>
    <s v="BOTH"/>
    <s v="Income Statement"/>
    <x v="20"/>
    <s v="11700 · BofA 9319 (INC)"/>
    <m/>
    <m/>
  </r>
  <r>
    <d v="2015-06-02T00:00:00"/>
    <s v="AUTHNET GATEWAY DES:BILLING ID:38287964 INDN:DEAN &amp; TYLER, INC CO ID:1870568569 CCD"/>
    <n v="-63.8"/>
    <n v="3015.37"/>
    <n v="63.8"/>
    <s v="Expense"/>
    <x v="4"/>
    <x v="2"/>
    <x v="6"/>
    <n v="2015"/>
    <x v="32"/>
    <x v="105"/>
    <x v="2"/>
    <s v="BOTH"/>
    <s v="Income Statement"/>
    <x v="20"/>
    <s v="11700 · BofA 9319 (INC)"/>
    <m/>
    <m/>
  </r>
  <r>
    <d v="2015-06-03T00:00:00"/>
    <s v="BANK OF AMERICA DES:DEPOSIT ID:345558579883 INDN:DEAN &amp; TYLER INC CO ID:941687665B CCD"/>
    <n v="388.14"/>
    <n v="3403.51"/>
    <n v="-388.14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3T00:00:00"/>
    <s v="Online Banking transfer to CHK 9607 Confirmation# 3836296985"/>
    <n v="-900"/>
    <n v="2503.5100000000002"/>
    <n v="9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03T00:00:00"/>
    <s v="Payroll DES:PAYROLL ID:2489155 INDN:DEAN &amp; TYLER CO ID:1943345425 CCD"/>
    <n v="-391.56"/>
    <n v="2111.9499999999998"/>
    <n v="391.56"/>
    <s v="Expense"/>
    <x v="4"/>
    <x v="2"/>
    <x v="6"/>
    <n v="2015"/>
    <x v="65"/>
    <x v="122"/>
    <x v="12"/>
    <s v="BOTH"/>
    <s v="Income Statement"/>
    <x v="20"/>
    <s v="11700 · BofA 9319 (INC)"/>
    <m/>
    <m/>
  </r>
  <r>
    <d v="2015-06-03T00:00:00"/>
    <s v="Payroll DES:PAYROLL ID:2489155 INDN:DEAN &amp; TYLER CO ID:1943345425 CCD"/>
    <n v="-342.98"/>
    <n v="1768.97"/>
    <n v="342.98"/>
    <s v="Expense"/>
    <x v="4"/>
    <x v="2"/>
    <x v="6"/>
    <n v="2015"/>
    <x v="65"/>
    <x v="111"/>
    <x v="7"/>
    <s v="BOTH"/>
    <s v="Income Statement"/>
    <x v="20"/>
    <s v="11700 · BofA 9319 (INC)"/>
    <m/>
    <m/>
  </r>
  <r>
    <d v="2015-06-03T00:00:00"/>
    <s v="Payroll DES:PAYROLL ID:2489155 INDN:DEAN &amp; TYLER CO ID:1943345425 CCD"/>
    <n v="-247.64"/>
    <n v="1521.33"/>
    <n v="247.64"/>
    <s v="Expense"/>
    <x v="4"/>
    <x v="2"/>
    <x v="6"/>
    <n v="2015"/>
    <x v="65"/>
    <x v="114"/>
    <x v="7"/>
    <s v="BOTH"/>
    <s v="Income Statement"/>
    <x v="20"/>
    <s v="11700 · BofA 9319 (INC)"/>
    <m/>
    <m/>
  </r>
  <r>
    <d v="2015-06-04T00:00:00"/>
    <s v="BANK OF AMERICA DES:DEPOSIT ID:345558579883 INDN:DEAN &amp; TYLER INC CO ID:941687665B CCD"/>
    <n v="1759.62"/>
    <n v="3280.95"/>
    <n v="-1759.62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5T00:00:00"/>
    <s v="BANK OF AMERICA DES:DEPOSIT ID:345558579883 INDN:DEAN &amp; TYLER INC CO ID:941687665B CCD"/>
    <n v="1017.69"/>
    <n v="4298.6400000000003"/>
    <n v="-1017.69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5T00:00:00"/>
    <s v="Online Banking transfer to CHK 9607 Confirmation# 3853195466"/>
    <n v="-2200"/>
    <n v="2098.64"/>
    <n v="22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08T00:00:00"/>
    <s v="BANK OF AMERICA DES:DEPOSIT ID:345558579883 INDN:DEAN &amp; TYLER INC CO ID:941687665B CCD"/>
    <n v="895.76"/>
    <n v="2994.4"/>
    <n v="-895.76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8T00:00:00"/>
    <s v="BANK OF AMERICA DES:DEPOSIT ID:345558579883 INDN:DEAN &amp; TYLER INC CO ID:941687665B CCD"/>
    <n v="493.4"/>
    <n v="3487.8"/>
    <n v="-493.4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8T00:00:00"/>
    <s v="PAYPAL DES:TRANSFER ID:4KEJ28UHVQKGL INDN:DEAN TYLER INC CO ID:PAYPALSD11 PPD"/>
    <n v="400"/>
    <n v="3887.8"/>
    <n v="-40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08T00:00:00"/>
    <s v="Amazon Services DES:ACCSFRUS ID:WDUT8AMIFS4QB9H INDN:Dean &amp; Tyler, INC CO ID:5980429507 CCD PMT INFO:payments.amazon.com ID#WDUT8AMIFS4QB9H"/>
    <n v="316.89"/>
    <n v="4204.6899999999996"/>
    <n v="-316.89"/>
    <s v="Income"/>
    <x v="4"/>
    <x v="2"/>
    <x v="6"/>
    <n v="2015"/>
    <x v="63"/>
    <x v="106"/>
    <x v="23"/>
    <s v="BOTH"/>
    <s v="Income Statement"/>
    <x v="19"/>
    <s v="11700 · BofA 9319 (INC)"/>
    <m/>
    <m/>
  </r>
  <r>
    <d v="2015-06-09T00:00:00"/>
    <s v="WIRE TYPE:BOOK IN DATE:150609 TIME:1433 ET TRN:2015060900261215 SNDR REF:Bibby/Dean and T ORIG:BIBBY INTERNATIONAL TRADE ID:004426465270"/>
    <n v="8235.91"/>
    <n v="12440.6"/>
    <n v="-8235.91"/>
    <s v="Income"/>
    <x v="4"/>
    <x v="2"/>
    <x v="6"/>
    <n v="2015"/>
    <x v="63"/>
    <x v="107"/>
    <x v="24"/>
    <s v="BOTH"/>
    <s v="Income Statement"/>
    <x v="19"/>
    <s v="11700 · BofA 9319 (INC)"/>
    <m/>
    <m/>
  </r>
  <r>
    <d v="2015-06-09T00:00:00"/>
    <s v="BANK OF AMERICA DES:DEPOSIT ID:345558579883 INDN:DEAN &amp; TYLER INC CO ID:941687665B CCD"/>
    <n v="1015.55"/>
    <n v="13456.15"/>
    <n v="-1015.5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09T00:00:00"/>
    <s v="WIRE TYPE:INTL OUT DATE:150609 TIME:1457 ET TRN:2015060900269279 SERVICE REF:379535 BNF:OOO GLOBAL WORK SOLUTION ID:3012373385017 BNF BK:VTB BANK (BELARUS) ID:SLANBY22/(CH3770 PMT DET:147958742 BELARUS ORDERS GOODS"/>
    <n v="-10000"/>
    <n v="3456.15"/>
    <n v="10000"/>
    <s v="Expense"/>
    <x v="4"/>
    <x v="2"/>
    <x v="6"/>
    <n v="2015"/>
    <x v="18"/>
    <x v="121"/>
    <x v="2"/>
    <s v="BOTH"/>
    <s v="Balance Sheet"/>
    <x v="20"/>
    <s v="11700 · BofA 9319 (INC)"/>
    <m/>
    <m/>
  </r>
  <r>
    <d v="2015-06-09T00:00:00"/>
    <s v="TRANSFER DEAN &amp; TYLER INC:Lissette Orbay Confirmation# 0287643151"/>
    <n v="-560"/>
    <n v="2896.15"/>
    <n v="560"/>
    <s v="Expense"/>
    <x v="4"/>
    <x v="2"/>
    <x v="6"/>
    <n v="2015"/>
    <x v="68"/>
    <x v="124"/>
    <x v="12"/>
    <s v="BOTH"/>
    <s v="Income Statement"/>
    <x v="20"/>
    <s v="11700 · BofA 9319 (INC)"/>
    <m/>
    <m/>
  </r>
  <r>
    <d v="2015-06-09T00:00:00"/>
    <s v="Payroll DES:PAYROLL ID:2489155 INDN:DEAN &amp; TYLER CO ID:1943345425 CCD"/>
    <n v="-461.95"/>
    <n v="2434.1999999999998"/>
    <n v="461.95"/>
    <s v="Expense"/>
    <x v="4"/>
    <x v="2"/>
    <x v="6"/>
    <n v="2015"/>
    <x v="65"/>
    <x v="122"/>
    <x v="12"/>
    <s v="BOTH"/>
    <s v="Income Statement"/>
    <x v="20"/>
    <s v="11700 · BofA 9319 (INC)"/>
    <m/>
    <m/>
  </r>
  <r>
    <d v="2015-06-09T00:00:00"/>
    <s v="Payroll DES:PAYROLL ID:2489155 INDN:DEAN &amp; TYLER CO ID:1943345425 CCD"/>
    <n v="-416.7"/>
    <n v="2017.5"/>
    <n v="416.7"/>
    <s v="Expense"/>
    <x v="4"/>
    <x v="2"/>
    <x v="6"/>
    <n v="2015"/>
    <x v="65"/>
    <x v="111"/>
    <x v="7"/>
    <s v="BOTH"/>
    <s v="Income Statement"/>
    <x v="20"/>
    <s v="11700 · BofA 9319 (INC)"/>
    <m/>
    <m/>
  </r>
  <r>
    <d v="2015-06-09T00:00:00"/>
    <s v="Payroll DES:PAYROLL ID:2489155 INDN:DEAN &amp; TYLER CO ID:1943345425 CCD"/>
    <n v="-331.22"/>
    <n v="1686.28"/>
    <n v="331.22"/>
    <s v="Expense"/>
    <x v="4"/>
    <x v="2"/>
    <x v="6"/>
    <n v="2015"/>
    <x v="65"/>
    <x v="114"/>
    <x v="7"/>
    <s v="BOTH"/>
    <s v="Income Statement"/>
    <x v="20"/>
    <s v="11700 · BofA 9319 (INC)"/>
    <m/>
    <m/>
  </r>
  <r>
    <d v="2015-06-09T00:00:00"/>
    <s v="Wire Transfer Fee"/>
    <n v="-45"/>
    <n v="1641.28"/>
    <n v="45"/>
    <s v="Expense"/>
    <x v="4"/>
    <x v="2"/>
    <x v="6"/>
    <n v="2015"/>
    <x v="60"/>
    <x v="96"/>
    <x v="2"/>
    <s v="BOTH"/>
    <s v="Income Statement"/>
    <x v="20"/>
    <s v="11700 · BofA 9319 (INC)"/>
    <m/>
    <m/>
  </r>
  <r>
    <d v="2015-06-10T00:00:00"/>
    <s v="AMAZON.COM DES:Marketplac ID:W6I7ZYDB1E0S23M INDN:Dean &amp; Tyler, Inc CO ID:3215240102 CCD PMT INFO:payments.amazon.com ID#W6I7ZYDB1E0S23M"/>
    <n v="3371.61"/>
    <n v="5012.8900000000003"/>
    <n v="-3371.61"/>
    <s v="Income"/>
    <x v="4"/>
    <x v="2"/>
    <x v="6"/>
    <n v="2015"/>
    <x v="63"/>
    <x v="109"/>
    <x v="25"/>
    <s v="BOTH"/>
    <s v="Income Statement"/>
    <x v="19"/>
    <s v="11700 · BofA 9319 (INC)"/>
    <m/>
    <m/>
  </r>
  <r>
    <d v="2015-06-10T00:00:00"/>
    <s v="BANK OF AMERICA DES:DEPOSIT ID:345558579883 INDN:DEAN &amp; TYLER INC CO ID:941687665B CCD"/>
    <n v="468.79"/>
    <n v="5481.68"/>
    <n v="-468.79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0T00:00:00"/>
    <s v="TRANSFER DEAN &amp; TYLER INC:Timofey Trofimenkov Confirmation# 3897000149"/>
    <n v="-400"/>
    <n v="5081.68"/>
    <n v="400"/>
    <s v="Expense"/>
    <x v="4"/>
    <x v="2"/>
    <x v="6"/>
    <n v="2015"/>
    <x v="10"/>
    <x v="10"/>
    <x v="7"/>
    <s v="BOTH"/>
    <s v="Income Statement"/>
    <x v="20"/>
    <s v="11700 · BofA 9319 (INC)"/>
    <m/>
    <m/>
  </r>
  <r>
    <d v="2015-06-10T00:00:00"/>
    <s v="IRS DES:USATAXPYMT ID:227556166060086 INDN:DEAN &amp; TYLER INC CO ID:3387702000 CCD"/>
    <n v="-1433.3"/>
    <n v="3648.38"/>
    <n v="1433.3"/>
    <s v="Expense"/>
    <x v="4"/>
    <x v="2"/>
    <x v="6"/>
    <n v="2015"/>
    <x v="66"/>
    <x v="118"/>
    <x v="7"/>
    <s v="BOTH"/>
    <s v="Income Statement"/>
    <x v="20"/>
    <s v="11700 · BofA 9319 (INC)"/>
    <m/>
    <m/>
  </r>
  <r>
    <d v="2015-06-10T00:00:00"/>
    <s v="BANK OF AMERICA DES:CHARGEBACK ID:345558579883 INDN:DEAN &amp; TYLER INC CO ID:941687665B CCD"/>
    <n v="-397.03"/>
    <n v="3251.35"/>
    <n v="397.03"/>
    <s v="Expense"/>
    <x v="4"/>
    <x v="2"/>
    <x v="6"/>
    <n v="2015"/>
    <x v="70"/>
    <x v="103"/>
    <x v="22"/>
    <s v="BOTH"/>
    <s v="Income Statement"/>
    <x v="20"/>
    <s v="11700 · BofA 9319 (INC)"/>
    <m/>
    <m/>
  </r>
  <r>
    <d v="2015-06-10T00:00:00"/>
    <s v="Wire Transfer Fee"/>
    <n v="-15"/>
    <n v="3236.35"/>
    <n v="15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6-11T00:00:00"/>
    <s v="BANK OF AMERICA DES:DEPOSIT ID:345558579883 INDN:DEAN &amp; TYLER INC CO ID:941687665B CCD"/>
    <n v="1057.92"/>
    <n v="4294.2700000000004"/>
    <n v="-1057.92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1T00:00:00"/>
    <s v="TX TLR cash withdrawal from CHK 9319 Banking Ctr MEDICAL CENTER #0000511 TX Confirmation# 3804103227"/>
    <n v="-500"/>
    <n v="3794.27"/>
    <n v="500"/>
    <s v="Expense"/>
    <x v="4"/>
    <x v="2"/>
    <x v="6"/>
    <n v="2015"/>
    <x v="39"/>
    <x v="20"/>
    <x v="2"/>
    <s v="BOTH"/>
    <s v="Balance Sheet"/>
    <x v="29"/>
    <s v="11700 · BofA 9319 (INC)"/>
    <m/>
    <m/>
  </r>
  <r>
    <d v="2015-06-12T00:00:00"/>
    <s v="WIRE TYPE:BOOK IN DATE:150612 TIME:1502 ET TRN:2015061200293118 SNDR REF:Bibby/Dean and T ORIG:BIBBY INTERNATIONAL TRADE ID:004426465270"/>
    <n v="11113.94"/>
    <n v="14908.21"/>
    <n v="-11113.94"/>
    <s v="Income"/>
    <x v="4"/>
    <x v="2"/>
    <x v="6"/>
    <n v="2015"/>
    <x v="63"/>
    <x v="107"/>
    <x v="24"/>
    <s v="BOTH"/>
    <s v="Income Statement"/>
    <x v="19"/>
    <s v="11700 · BofA 9319 (INC)"/>
    <m/>
    <m/>
  </r>
  <r>
    <d v="2015-06-12T00:00:00"/>
    <s v="BANK OF AMERICA DES:DEPOSIT ID:345558579883 INDN:DEAN &amp; TYLER INC CO ID:941687665B CCD"/>
    <n v="9.31"/>
    <n v="14917.52"/>
    <n v="-9.31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2T00:00:00"/>
    <s v="WIRE TYPE:INTL OUT DATE:150615 TIME:1817 ET TRN:2015061200353311 SERVICE REF:226184 BNF:PERZOV ADI LLC ID:10750038 BNF BK:BANK LEUMI L E-ISRAEL ID:LUMIILIT PMT DET:148225152 BELARUS AND ISRAEL ORDERS"/>
    <n v="-8186.41"/>
    <n v="6731.11"/>
    <n v="8186.41"/>
    <s v="Expense"/>
    <x v="4"/>
    <x v="2"/>
    <x v="6"/>
    <n v="2015"/>
    <x v="18"/>
    <x v="110"/>
    <x v="2"/>
    <s v="BOTH"/>
    <s v="Balance Sheet"/>
    <x v="20"/>
    <s v="11700 · BofA 9319 (INC)"/>
    <m/>
    <m/>
  </r>
  <r>
    <d v="2015-06-12T00:00:00"/>
    <s v="Wire Transfer Fee"/>
    <n v="-45"/>
    <n v="6686.11"/>
    <n v="45"/>
    <s v="Expense"/>
    <x v="4"/>
    <x v="2"/>
    <x v="6"/>
    <n v="2015"/>
    <x v="60"/>
    <x v="96"/>
    <x v="2"/>
    <s v="BOTH"/>
    <s v="Income Statement"/>
    <x v="20"/>
    <s v="11700 · BofA 9319 (INC)"/>
    <m/>
    <m/>
  </r>
  <r>
    <d v="2015-06-15T00:00:00"/>
    <s v="Amazon Services DES:ACCSDEUS ID:TMVGXWPGAZ9HU7W INDN:Dean &amp; Tyler, INC CO ID:4980429507 CCD PMT INFO:payments.amazon.com ID#TMVGXWPGAZ9HU7W"/>
    <n v="491.35"/>
    <n v="7177.46"/>
    <n v="-491.35"/>
    <s v="Income"/>
    <x v="4"/>
    <x v="2"/>
    <x v="6"/>
    <n v="2015"/>
    <x v="63"/>
    <x v="115"/>
    <x v="26"/>
    <s v="BOTH"/>
    <s v="Income Statement"/>
    <x v="19"/>
    <s v="11700 · BofA 9319 (INC)"/>
    <m/>
    <m/>
  </r>
  <r>
    <d v="2015-06-15T00:00:00"/>
    <s v="Amazon Services DES:ACCSUKUS ID:DP19CNDGJW33SBN INDN:Dean &amp; Tyler, INC CO ID:3980429507 CCD PMT INFO:payments.amazon.com ID#DP19CNDGJW33SBN"/>
    <n v="263.74"/>
    <n v="7441.2"/>
    <n v="-263.74"/>
    <s v="Income"/>
    <x v="4"/>
    <x v="2"/>
    <x v="6"/>
    <n v="2015"/>
    <x v="63"/>
    <x v="116"/>
    <x v="27"/>
    <s v="BOTH"/>
    <s v="Income Statement"/>
    <x v="19"/>
    <s v="11700 · BofA 9319 (INC)"/>
    <m/>
    <m/>
  </r>
  <r>
    <d v="2015-06-15T00:00:00"/>
    <s v="BANK OF AMERICA DES:DEPOSIT ID:345558579883 INDN:DEAN &amp; TYLER INC CO ID:941687665B CCD"/>
    <n v="181.01"/>
    <n v="7622.21"/>
    <n v="-181.01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5T00:00:00"/>
    <s v="BANK OF AMERICA DES:DEPOSIT ID:345558579883 INDN:DEAN &amp; TYLER INC CO ID:941687665B CCD"/>
    <n v="84.85"/>
    <n v="7707.06"/>
    <n v="-84.8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5T00:00:00"/>
    <s v="BANK OF AMERICA DES:DEPOSIT ID:345558579883 INDN:DEAN &amp; TYLER INC CO ID:941687665B CCD"/>
    <n v="61.51"/>
    <n v="7768.57"/>
    <n v="-61.51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5T00:00:00"/>
    <s v="TRANSFER DEAN &amp; TYLER INC:Proteus Confirmation# 1637189660"/>
    <n v="-600"/>
    <n v="7168.57"/>
    <n v="600"/>
    <s v="Expense"/>
    <x v="4"/>
    <x v="2"/>
    <x v="6"/>
    <n v="2015"/>
    <x v="27"/>
    <x v="104"/>
    <x v="13"/>
    <s v="BOTH"/>
    <s v="Income Statement"/>
    <x v="20"/>
    <s v="11700 · BofA 9319 (INC)"/>
    <m/>
    <m/>
  </r>
  <r>
    <d v="2015-06-15T00:00:00"/>
    <s v="Online Banking transfer to CHK 9306 Confirmation# 0140573528"/>
    <n v="-100"/>
    <n v="7068.57"/>
    <n v="100"/>
    <s v="Expense"/>
    <x v="4"/>
    <x v="2"/>
    <x v="6"/>
    <n v="2015"/>
    <x v="67"/>
    <x v="97"/>
    <x v="2"/>
    <s v="INC"/>
    <s v="Balance Sheet"/>
    <x v="12"/>
    <s v="11700 · BofA 9319 (INC)"/>
    <m/>
    <m/>
  </r>
  <r>
    <d v="2015-06-15T00:00:00"/>
    <s v="Online Banking transfer to CHK 9607 Confirmation# 0140746296"/>
    <n v="-4000"/>
    <n v="3068.57"/>
    <n v="40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15T00:00:00"/>
    <s v="Wire Transfer Fee"/>
    <n v="-15"/>
    <n v="3053.57"/>
    <n v="15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6-16T00:00:00"/>
    <s v="BANK OF AMERICA DES:DEPOSIT ID:345558579883 INDN:DEAN &amp; TYLER INC CO ID:941687665B CCD"/>
    <n v="294.22000000000003"/>
    <n v="3347.79"/>
    <n v="-294.22000000000003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6T00:00:00"/>
    <s v="External transfer fee - 3 Day - 06/15/2015 Confirmation: 148277720"/>
    <n v="-3"/>
    <n v="3344.79"/>
    <n v="3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6-17T00:00:00"/>
    <s v="PAYPAL DES:TRANSFER ID:4KEJ28V87S6E2 INDN:DEAN TYLER INC CO ID:PAYPALSD11 PPD"/>
    <n v="700"/>
    <n v="4044.79"/>
    <n v="-70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17T00:00:00"/>
    <s v="BANK OF AMERICA DES:DEPOSIT ID:345558579883 INDN:DEAN &amp; TYLER INC CO ID:941687665B CCD"/>
    <n v="683.11"/>
    <n v="4727.8999999999996"/>
    <n v="-683.11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7T00:00:00"/>
    <s v="TRANSFER DEAN &amp; TYLER INC:Proteus Confirmation# 0154073558"/>
    <n v="-1299.3800000000001"/>
    <n v="3428.52"/>
    <n v="1299.3800000000001"/>
    <s v="Expense"/>
    <x v="4"/>
    <x v="2"/>
    <x v="6"/>
    <n v="2015"/>
    <x v="27"/>
    <x v="104"/>
    <x v="13"/>
    <s v="BOTH"/>
    <s v="Income Statement"/>
    <x v="20"/>
    <s v="11700 · BofA 9319 (INC)"/>
    <m/>
    <m/>
  </r>
  <r>
    <d v="2015-06-17T00:00:00"/>
    <s v="TRANSFER DEAN &amp; TYLER INC:Lissette Orbay Confirmation# 3754140178"/>
    <n v="-549.28"/>
    <n v="2879.24"/>
    <n v="549.28"/>
    <s v="Expense"/>
    <x v="4"/>
    <x v="2"/>
    <x v="6"/>
    <n v="2015"/>
    <x v="68"/>
    <x v="124"/>
    <x v="12"/>
    <s v="BOTH"/>
    <s v="Income Statement"/>
    <x v="20"/>
    <s v="11700 · BofA 9319 (INC)"/>
    <m/>
    <m/>
  </r>
  <r>
    <d v="2015-06-18T00:00:00"/>
    <s v="BANK OF AMERICA DES:DEPOSIT ID:345558579883 INDN:DEAN &amp; TYLER INC CO ID:941687665B CCD"/>
    <n v="522.45000000000005"/>
    <n v="3401.69"/>
    <n v="-522.4500000000000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8T00:00:00"/>
    <s v="Payroll DES:PAYROLL ID:2489155 INDN:DEAN &amp; TYLER CO ID:1943345425 CCD"/>
    <n v="-455.21"/>
    <n v="2946.48"/>
    <n v="455.21"/>
    <s v="Expense"/>
    <x v="4"/>
    <x v="2"/>
    <x v="6"/>
    <n v="2015"/>
    <x v="65"/>
    <x v="122"/>
    <x v="12"/>
    <s v="BOTH"/>
    <s v="Income Statement"/>
    <x v="20"/>
    <s v="11700 · BofA 9319 (INC)"/>
    <m/>
    <m/>
  </r>
  <r>
    <d v="2015-06-18T00:00:00"/>
    <s v="Payroll DES:PAYROLL ID:2489155 INDN:DEAN &amp; TYLER CO ID:1943345425 CCD"/>
    <n v="-413.37"/>
    <n v="2533.11"/>
    <n v="413.37"/>
    <s v="Expense"/>
    <x v="4"/>
    <x v="2"/>
    <x v="6"/>
    <n v="2015"/>
    <x v="65"/>
    <x v="111"/>
    <x v="7"/>
    <s v="BOTH"/>
    <s v="Income Statement"/>
    <x v="20"/>
    <s v="11700 · BofA 9319 (INC)"/>
    <m/>
    <m/>
  </r>
  <r>
    <d v="2015-06-18T00:00:00"/>
    <s v="Payroll DES:PAYROLL ID:2489155 INDN:DEAN &amp; TYLER CO ID:1943345425 CCD"/>
    <n v="-366.71"/>
    <n v="2166.4"/>
    <n v="366.71"/>
    <s v="Expense"/>
    <x v="4"/>
    <x v="2"/>
    <x v="6"/>
    <n v="2015"/>
    <x v="65"/>
    <x v="114"/>
    <x v="7"/>
    <s v="BOTH"/>
    <s v="Income Statement"/>
    <x v="20"/>
    <s v="11700 · BofA 9319 (INC)"/>
    <m/>
    <m/>
  </r>
  <r>
    <d v="2015-06-18T00:00:00"/>
    <s v="External transfer fee - 3 Day - 06/17/2015 Confirmation: 148475060"/>
    <n v="-3"/>
    <n v="2163.4"/>
    <n v="3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6-19T00:00:00"/>
    <s v="BANK OF AMERICA DES:DEPOSIT ID:345558579883 INDN:DEAN &amp; TYLER INC CO ID:941687665B CCD"/>
    <n v="394.53"/>
    <n v="2557.9299999999998"/>
    <n v="-394.53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19T00:00:00"/>
    <s v="WIRE TYPE:INTL OUT DATE:150619 TIME:1211 ET TRN:2015061900216537 SERVICE REF:343853 BNF:PP KIT I PES ID:26008097553000 BNF BK:JOINT ST OCK COMMERCIAL ID:KHABUA2K/(CH3505 PMT DET:1486511 58 PATCHES ORDER 21 AND 22 GOODS"/>
    <n v="-993.75"/>
    <n v="1564.18"/>
    <n v="993.75"/>
    <s v="Expense"/>
    <x v="4"/>
    <x v="2"/>
    <x v="6"/>
    <n v="2015"/>
    <x v="18"/>
    <x v="101"/>
    <x v="2"/>
    <s v="BOTH"/>
    <s v="Balance Sheet"/>
    <x v="20"/>
    <s v="11700 · BofA 9319 (INC)"/>
    <m/>
    <m/>
  </r>
  <r>
    <d v="2015-06-19T00:00:00"/>
    <s v="Wire Transfer Fee"/>
    <n v="-45"/>
    <n v="1519.18"/>
    <n v="45"/>
    <s v="Expense"/>
    <x v="4"/>
    <x v="2"/>
    <x v="6"/>
    <n v="2015"/>
    <x v="60"/>
    <x v="96"/>
    <x v="2"/>
    <s v="BOTH"/>
    <s v="Income Statement"/>
    <x v="20"/>
    <s v="11700 · BofA 9319 (INC)"/>
    <m/>
    <m/>
  </r>
  <r>
    <d v="2015-06-22T00:00:00"/>
    <s v="PAYPAL DES:TRANSFER ID:4KEJ28VJ79QF2 INDN:DEAN TYLER INC CO ID:PAYPALSD11 PPD"/>
    <n v="1500"/>
    <n v="3019.18"/>
    <n v="-150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22T00:00:00"/>
    <s v="BANK OF AMERICA DES:DEPOSIT ID:345558579883 INDN:DEAN &amp; TYLER INC CO ID:941687665B CCD"/>
    <n v="489.1"/>
    <n v="3508.28"/>
    <n v="-489.1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2T00:00:00"/>
    <s v="BANK OF AMERICA DES:DEPOSIT ID:345558579883 INDN:DEAN &amp; TYLER INC CO ID:941687665B CCD"/>
    <n v="234.9"/>
    <n v="3743.18"/>
    <n v="-234.9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2T00:00:00"/>
    <s v="Amazon Services DES:ACCSFRUS ID:O3PDD12BSCN43IO INDN:Dean &amp; Tyler, INC CO ID:5980429507 CCD PMT INFO:payments.amazon.com ID#O3PDD12BSCN43IO"/>
    <n v="228.05"/>
    <n v="3971.23"/>
    <n v="-228.05"/>
    <s v="Income"/>
    <x v="4"/>
    <x v="2"/>
    <x v="6"/>
    <n v="2015"/>
    <x v="63"/>
    <x v="106"/>
    <x v="23"/>
    <s v="BOTH"/>
    <s v="Income Statement"/>
    <x v="19"/>
    <s v="11700 · BofA 9319 (INC)"/>
    <m/>
    <m/>
  </r>
  <r>
    <d v="2015-06-22T00:00:00"/>
    <s v="BANK OF AMERICA DES:DEPOSIT ID:345558579883 INDN:DEAN &amp; TYLER INC CO ID:941687665B CCD"/>
    <n v="82.67"/>
    <n v="4053.9"/>
    <n v="-82.67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3T00:00:00"/>
    <s v="BKOFAMERICA MOBILE 06/23 3361823914 DEPOSIT *MOBILE TX"/>
    <n v="120"/>
    <n v="4173.8999999999996"/>
    <n v="-120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3T00:00:00"/>
    <s v="BKOFAMERICA MOBILE 06/23 3361823774 DEPOSIT *MOBILE TX"/>
    <n v="9.9499999999999993"/>
    <n v="4183.8500000000004"/>
    <n v="-9.9499999999999993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3T00:00:00"/>
    <s v="TRANSFER DEAN &amp; TYLER INC:Timofey Trofimenkov Confirmation# 0507445101"/>
    <n v="-300"/>
    <n v="3883.85"/>
    <n v="300"/>
    <s v="Expense"/>
    <x v="4"/>
    <x v="2"/>
    <x v="6"/>
    <n v="2015"/>
    <x v="10"/>
    <x v="10"/>
    <x v="7"/>
    <s v="BOTH"/>
    <s v="Income Statement"/>
    <x v="20"/>
    <s v="11700 · BofA 9319 (INC)"/>
    <m/>
    <m/>
  </r>
  <r>
    <d v="2015-06-23T00:00:00"/>
    <s v="TRANSFER DEAN &amp; TYLER INC:Lissette Orbay Confirmation# 1409538825"/>
    <n v="-554.72"/>
    <n v="3329.13"/>
    <n v="554.72"/>
    <s v="Expense"/>
    <x v="4"/>
    <x v="2"/>
    <x v="6"/>
    <n v="2015"/>
    <x v="68"/>
    <x v="124"/>
    <x v="12"/>
    <s v="BOTH"/>
    <s v="Income Statement"/>
    <x v="20"/>
    <s v="11700 · BofA 9319 (INC)"/>
    <m/>
    <m/>
  </r>
  <r>
    <d v="2015-06-23T00:00:00"/>
    <s v="BANK OF AMERICA DES:DEPOSIT ID:345558579883 INDN:DEAN &amp; TYLER INC CO ID:941687665B CCD"/>
    <n v="-537.29999999999995"/>
    <n v="2791.83"/>
    <n v="537.29999999999995"/>
    <s v="Expense"/>
    <x v="4"/>
    <x v="2"/>
    <x v="6"/>
    <n v="2015"/>
    <x v="63"/>
    <x v="103"/>
    <x v="22"/>
    <s v="BOTH"/>
    <s v="Income Statement"/>
    <x v="19"/>
    <s v="11700 · BofA 9319 (INC)"/>
    <m/>
    <m/>
  </r>
  <r>
    <d v="2015-06-24T00:00:00"/>
    <s v="WIRE TYPE:BOOK IN DATE:150624 TIME:1502 ET TRN:2015062400270132 SNDR REF:Bibby/Dean and T ORIG:BIBBY INTERNATIONAL TRADE ID:004426465270"/>
    <n v="12339.76"/>
    <n v="15131.59"/>
    <n v="-12339.76"/>
    <s v="Income"/>
    <x v="4"/>
    <x v="2"/>
    <x v="6"/>
    <n v="2015"/>
    <x v="63"/>
    <x v="107"/>
    <x v="24"/>
    <s v="BOTH"/>
    <s v="Income Statement"/>
    <x v="19"/>
    <s v="11700 · BofA 9319 (INC)"/>
    <m/>
    <m/>
  </r>
  <r>
    <d v="2015-06-24T00:00:00"/>
    <s v="AMAZON.COM DES:Marketplac ID:F87XDNPGUAY7XSM INDN:Dean &amp; Tyler, Inc CO ID:3215240102 CCD PMT INFO:payments.amazon.com ID#F87XDNPGUAY7XSM"/>
    <n v="3073.56"/>
    <n v="18205.150000000001"/>
    <n v="-3073.56"/>
    <s v="Income"/>
    <x v="4"/>
    <x v="2"/>
    <x v="6"/>
    <n v="2015"/>
    <x v="63"/>
    <x v="109"/>
    <x v="25"/>
    <s v="BOTH"/>
    <s v="Income Statement"/>
    <x v="19"/>
    <s v="11700 · BofA 9319 (INC)"/>
    <m/>
    <m/>
  </r>
  <r>
    <d v="2015-06-24T00:00:00"/>
    <s v="PAYPAL DES:TRANSFER ID:4KEJ28VNA5UBN INDN:DEAN TYLER INC CO ID:PAYPALSD11 PPD"/>
    <n v="500"/>
    <n v="18705.150000000001"/>
    <n v="-50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24T00:00:00"/>
    <s v="BANK OF AMERICA DES:DEPOSIT ID:345558579883 INDN:DEAN &amp; TYLER INC CO ID:941687665B CCD"/>
    <n v="268.75"/>
    <n v="18973.900000000001"/>
    <n v="-268.7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4T00:00:00"/>
    <s v="WIRE TYPE:INTL OUT DATE:150624 TIME:1606 ET TRN:2015062400296383 SERVICE REF:589101 BNF:PERZOV ADI LLC ID:10750038 BNF BK:BANK LEUMI L E-ISRAEL ID:LUMIILIT PMT DET:148947704 BELARUS AND ISRAEL"/>
    <n v="-15059"/>
    <n v="3914.9"/>
    <n v="15059"/>
    <s v="Expense"/>
    <x v="4"/>
    <x v="2"/>
    <x v="6"/>
    <n v="2015"/>
    <x v="18"/>
    <x v="110"/>
    <x v="2"/>
    <s v="BOTH"/>
    <s v="Balance Sheet"/>
    <x v="20"/>
    <s v="11700 · BofA 9319 (INC)"/>
    <m/>
    <m/>
  </r>
  <r>
    <d v="2015-06-24T00:00:00"/>
    <s v="Online Banking transfer to CHK 9607 Confirmation# 2918004402"/>
    <n v="-2500"/>
    <n v="1414.9"/>
    <n v="25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24T00:00:00"/>
    <s v="Payroll DES:PAYROLL ID:2489155 INDN:DEAN &amp; TYLER CO ID:1943345425 CCD"/>
    <n v="-416.68"/>
    <n v="998.22"/>
    <n v="416.68"/>
    <s v="Expense"/>
    <x v="4"/>
    <x v="2"/>
    <x v="6"/>
    <n v="2015"/>
    <x v="65"/>
    <x v="122"/>
    <x v="12"/>
    <s v="BOTH"/>
    <s v="Income Statement"/>
    <x v="20"/>
    <s v="11700 · BofA 9319 (INC)"/>
    <m/>
    <m/>
  </r>
  <r>
    <d v="2015-06-24T00:00:00"/>
    <s v="Payroll DES:PAYROLL ID:2489155 INDN:DEAN &amp; TYLER CO ID:1943345425 CCD"/>
    <n v="-356.07"/>
    <n v="642.15"/>
    <n v="356.07"/>
    <s v="Expense"/>
    <x v="4"/>
    <x v="2"/>
    <x v="6"/>
    <n v="2015"/>
    <x v="65"/>
    <x v="114"/>
    <x v="7"/>
    <s v="BOTH"/>
    <s v="Income Statement"/>
    <x v="20"/>
    <s v="11700 · BofA 9319 (INC)"/>
    <m/>
    <m/>
  </r>
  <r>
    <d v="2015-06-24T00:00:00"/>
    <s v="Wire Transfer Fee"/>
    <n v="-45"/>
    <n v="597.15"/>
    <n v="45"/>
    <s v="Expense"/>
    <x v="4"/>
    <x v="2"/>
    <x v="6"/>
    <n v="2015"/>
    <x v="60"/>
    <x v="96"/>
    <x v="2"/>
    <s v="BOTH"/>
    <s v="Income Statement"/>
    <x v="20"/>
    <s v="11700 · BofA 9319 (INC)"/>
    <m/>
    <m/>
  </r>
  <r>
    <d v="2015-06-25T00:00:00"/>
    <s v="ACH CREDIT PAYPAL TRANSFER ON 06/25"/>
    <n v="1500"/>
    <n v="2097.15"/>
    <n v="-150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25T00:00:00"/>
    <s v="ACH CREDIT BANK OF AMERICA DEPOSIT ON 06/25"/>
    <n v="1356.77"/>
    <n v="3453.92"/>
    <n v="-1356.77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5T00:00:00"/>
    <s v="TRANSFER TO ACCT #9306 ON 06/25 VIA WEB"/>
    <n v="-300"/>
    <n v="3153.92"/>
    <n v="300"/>
    <s v="Expense"/>
    <x v="4"/>
    <x v="2"/>
    <x v="6"/>
    <n v="2015"/>
    <x v="67"/>
    <x v="97"/>
    <x v="2"/>
    <s v="INC"/>
    <s v="Balance Sheet"/>
    <x v="12"/>
    <s v="11700 · BofA 9319 (INC)"/>
    <m/>
    <m/>
  </r>
  <r>
    <d v="2015-06-25T00:00:00"/>
    <s v="TRANSFER TO ACCT #9607 ON 06/25 VIA WEB"/>
    <n v="-1450"/>
    <n v="1703.92"/>
    <n v="145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25T00:00:00"/>
    <s v="TRANSFER TO ACCT #9607 ON 06/25 VIA WEB"/>
    <n v="-1500"/>
    <n v="203.92"/>
    <n v="15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25T00:00:00"/>
    <s v="Wire Transfer Fee"/>
    <n v="-15"/>
    <n v="188.92"/>
    <n v="15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6-26T00:00:00"/>
    <s v="WIRE TYPE:BOOK IN DATE:150626 TIME:1310 ET TRN:2015062600267307 SNDR REF:Bibby/Dean and T ORIG:BIBBY INTERNATIONAL TRADE ID:004426465270"/>
    <n v="7060.84"/>
    <n v="7249.76"/>
    <n v="-7060.84"/>
    <s v="Income"/>
    <x v="4"/>
    <x v="2"/>
    <x v="6"/>
    <n v="2015"/>
    <x v="63"/>
    <x v="107"/>
    <x v="24"/>
    <s v="BOTH"/>
    <s v="Income Statement"/>
    <x v="19"/>
    <s v="11700 · BofA 9319 (INC)"/>
    <m/>
    <m/>
  </r>
  <r>
    <d v="2015-06-26T00:00:00"/>
    <s v="BANK OF AMERICA DES:DEPOSIT ID:345558579883 INDN:DEAN &amp; TYLER INC CO ID:941687665B CCD"/>
    <n v="270.48"/>
    <n v="7520.24"/>
    <n v="-270.48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9T00:00:00"/>
    <s v="PAYPAL DES:TRANSFER ID:4KEJ28VYYJTWJ INDN:DEAN TYLER INC CO ID:PAYPALSD11 PPD"/>
    <n v="541.63"/>
    <n v="8061.87"/>
    <n v="-541.63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29T00:00:00"/>
    <s v="BANK OF AMERICA DES:DEPOSIT ID:345558579883 INDN:DEAN &amp; TYLER INC CO ID:941687665B CCD"/>
    <n v="242.6"/>
    <n v="8304.4699999999993"/>
    <n v="-242.6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9T00:00:00"/>
    <s v="Amazon Services DES:ACCSDEUS ID:MUSU1B7TF44MCN4 INDN:Dean &amp; Tyler, INC CO ID:4980429507 CCD PMT INFO:payments.amazon.com ID#MUSU1B7TF44MCN4"/>
    <n v="178.08"/>
    <n v="8482.5499999999993"/>
    <n v="-178.08"/>
    <s v="Income"/>
    <x v="4"/>
    <x v="2"/>
    <x v="6"/>
    <n v="2015"/>
    <x v="63"/>
    <x v="115"/>
    <x v="26"/>
    <s v="BOTH"/>
    <s v="Income Statement"/>
    <x v="19"/>
    <s v="11700 · BofA 9319 (INC)"/>
    <m/>
    <m/>
  </r>
  <r>
    <d v="2015-06-29T00:00:00"/>
    <s v="BANK OF AMERICA DES:DEPOSIT ID:345558579883 INDN:DEAN &amp; TYLER INC CO ID:941687665B CCD"/>
    <n v="150.85"/>
    <n v="8633.4"/>
    <n v="-150.8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29T00:00:00"/>
    <s v="Amazon Services DES:ACCSFRUS ID:X1QEC3GUL26PRH3 INDN:Dean &amp; Tyler, INC CO ID:5980429507 CCD PMT INFO:payments.amazon.com ID#X1QEC3GUL26PRH3"/>
    <n v="67.95"/>
    <n v="8701.35"/>
    <n v="-67.95"/>
    <s v="Income"/>
    <x v="4"/>
    <x v="2"/>
    <x v="6"/>
    <n v="2015"/>
    <x v="63"/>
    <x v="106"/>
    <x v="23"/>
    <s v="BOTH"/>
    <s v="Income Statement"/>
    <x v="19"/>
    <s v="11700 · BofA 9319 (INC)"/>
    <m/>
    <m/>
  </r>
  <r>
    <d v="2015-06-29T00:00:00"/>
    <s v="Online Banking transfer to CHK 9607 Confirmation# 0151024442"/>
    <n v="-6000"/>
    <n v="2701.35"/>
    <n v="60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29T00:00:00"/>
    <s v="TRANSFER DEAN &amp; TYLER INC:Proteus Confirmation# 1458231024"/>
    <n v="-600"/>
    <n v="2101.35"/>
    <n v="600"/>
    <s v="Expense"/>
    <x v="4"/>
    <x v="2"/>
    <x v="6"/>
    <n v="2015"/>
    <x v="27"/>
    <x v="104"/>
    <x v="13"/>
    <s v="BOTH"/>
    <s v="Income Statement"/>
    <x v="20"/>
    <s v="11700 · BofA 9319 (INC)"/>
    <m/>
    <m/>
  </r>
  <r>
    <d v="2015-06-29T00:00:00"/>
    <s v="Online Banking transfer to CHK 9607 Confirmation# 2959039907"/>
    <n v="-1000"/>
    <n v="1101.3499999999999"/>
    <n v="1000"/>
    <s v="Expense"/>
    <x v="4"/>
    <x v="2"/>
    <x v="6"/>
    <n v="2015"/>
    <x v="53"/>
    <x v="97"/>
    <x v="2"/>
    <s v="INC"/>
    <s v="Balance Sheet"/>
    <x v="21"/>
    <s v="11700 · BofA 9319 (INC)"/>
    <m/>
    <m/>
  </r>
  <r>
    <d v="2015-06-29T00:00:00"/>
    <s v="BANK OF AMERICA DES:DEPOSIT ID:345558579883 INDN:DEAN &amp; TYLER INC CO ID:941687665B CCD"/>
    <n v="-46.71"/>
    <n v="1054.6400000000001"/>
    <n v="46.71"/>
    <s v="Expense"/>
    <x v="4"/>
    <x v="2"/>
    <x v="6"/>
    <n v="2015"/>
    <x v="63"/>
    <x v="103"/>
    <x v="22"/>
    <s v="BOTH"/>
    <s v="Income Statement"/>
    <x v="19"/>
    <s v="11700 · BofA 9319 (INC)"/>
    <m/>
    <m/>
  </r>
  <r>
    <d v="2015-06-29T00:00:00"/>
    <s v="Wire Transfer Fee"/>
    <n v="-15"/>
    <n v="1039.6400000000001"/>
    <n v="15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6-30T00:00:00"/>
    <s v="BANK OF AMERICA DES:DEPOSIT ID:345558579883 INDN:DEAN &amp; TYLER INC CO ID:941687665B CCD"/>
    <n v="627.15"/>
    <n v="1666.79"/>
    <n v="-627.15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30T00:00:00"/>
    <s v="PAYPAL DES:TRANSFER ID:4KEJ28W28UVPW INDN:DEAN TYLER INC CO ID:PAYPALSD11 PPD"/>
    <n v="450"/>
    <n v="2116.79"/>
    <n v="-450"/>
    <s v="Income"/>
    <x v="4"/>
    <x v="2"/>
    <x v="6"/>
    <n v="2015"/>
    <x v="64"/>
    <x v="108"/>
    <x v="2"/>
    <s v="INC"/>
    <s v="Balance Sheet"/>
    <x v="22"/>
    <s v="11700 · BofA 9319 (INC)"/>
    <m/>
    <m/>
  </r>
  <r>
    <d v="2015-06-30T00:00:00"/>
    <s v="BKOFAMERICA MOBILE 06/30 3363280823 DEPOSIT *MOBILE TX"/>
    <n v="124"/>
    <n v="2240.79"/>
    <n v="-124"/>
    <s v="Income"/>
    <x v="4"/>
    <x v="2"/>
    <x v="6"/>
    <n v="2015"/>
    <x v="63"/>
    <x v="103"/>
    <x v="22"/>
    <s v="BOTH"/>
    <s v="Income Statement"/>
    <x v="19"/>
    <s v="11700 · BofA 9319 (INC)"/>
    <m/>
    <m/>
  </r>
  <r>
    <d v="2015-06-30T00:00:00"/>
    <s v="TRANSFER DEAN &amp; TYLER INC:Lissette Orbay Confirmation# 1469402652"/>
    <n v="-542.72"/>
    <n v="1698.07"/>
    <n v="542.72"/>
    <s v="Expense"/>
    <x v="4"/>
    <x v="2"/>
    <x v="6"/>
    <n v="2015"/>
    <x v="68"/>
    <x v="124"/>
    <x v="12"/>
    <s v="BOTH"/>
    <s v="Income Statement"/>
    <x v="20"/>
    <s v="11700 · BofA 9319 (INC)"/>
    <m/>
    <m/>
  </r>
  <r>
    <d v="2015-06-30T00:00:00"/>
    <s v="External transfer fee - 3 Day - 06/29/2015 Confirmation: 149211644"/>
    <n v="-3"/>
    <n v="1695.07"/>
    <n v="3"/>
    <s v="Expense"/>
    <x v="4"/>
    <x v="2"/>
    <x v="6"/>
    <n v="2015"/>
    <x v="48"/>
    <x v="96"/>
    <x v="2"/>
    <s v="BOTH"/>
    <s v="Income Statement"/>
    <x v="20"/>
    <s v="11700 · BofA 9319 (INC)"/>
    <m/>
    <m/>
  </r>
  <r>
    <d v="2015-07-01T00:00:00"/>
    <s v="WIRE TYPE:BOOK IN DATE:150701 TIME:1122 ET TRN:2015070100253786 SNDR REF:Bibby/Dean and T ORIG:BIBBY INTERNATIONAL TRADE ID:004426465270"/>
    <n v="6130.76"/>
    <n v="7825.83"/>
    <n v="-6130.76"/>
    <s v="Income"/>
    <x v="4"/>
    <x v="2"/>
    <x v="7"/>
    <n v="2015"/>
    <x v="63"/>
    <x v="107"/>
    <x v="24"/>
    <s v="BOTH"/>
    <s v="Income Statement"/>
    <x v="19"/>
    <s v="11700 · BofA 9319 (INC)"/>
    <m/>
    <m/>
  </r>
  <r>
    <d v="2015-07-01T00:00:00"/>
    <s v="BANK OF AMERICA DES:DEPOSIT ID:345558579883 INDN:DEAN &amp; TYLER INC CO ID:941687665B CCD"/>
    <n v="947.2"/>
    <n v="8773.0300000000007"/>
    <n v="-947.2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1T00:00:00"/>
    <s v="Online Banking transfer to CHK 9607 Confirmation# 3877312573"/>
    <n v="-6200"/>
    <n v="2573.0300000000002"/>
    <n v="62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01T00:00:00"/>
    <s v="Payroll DES:PAYROLL ID:2489155 INDN:DEAN &amp; TYLER CO ID:1943345425 CCD"/>
    <n v="-443.54"/>
    <n v="2129.4899999999998"/>
    <n v="443.54"/>
    <s v="Expense"/>
    <x v="4"/>
    <x v="2"/>
    <x v="7"/>
    <n v="2015"/>
    <x v="65"/>
    <x v="122"/>
    <x v="12"/>
    <s v="BOTH"/>
    <s v="Income Statement"/>
    <x v="20"/>
    <s v="11700 · BofA 9319 (INC)"/>
    <m/>
    <m/>
  </r>
  <r>
    <d v="2015-07-01T00:00:00"/>
    <s v="Payroll DES:PAYROLL ID:2489155 INDN:DEAN &amp; TYLER CO ID:1943345425 CCD"/>
    <n v="-416.69"/>
    <n v="1712.8"/>
    <n v="416.69"/>
    <s v="Expense"/>
    <x v="4"/>
    <x v="2"/>
    <x v="7"/>
    <n v="2015"/>
    <x v="65"/>
    <x v="111"/>
    <x v="7"/>
    <s v="BOTH"/>
    <s v="Income Statement"/>
    <x v="20"/>
    <s v="11700 · BofA 9319 (INC)"/>
    <m/>
    <m/>
  </r>
  <r>
    <d v="2015-07-01T00:00:00"/>
    <s v="Payroll DES:PAYROLL ID:2489155 INDN:DEAN &amp; TYLER CO ID:1943345425 CCD"/>
    <n v="-351.05"/>
    <n v="1361.75"/>
    <n v="351.05"/>
    <s v="Expense"/>
    <x v="4"/>
    <x v="2"/>
    <x v="7"/>
    <n v="2015"/>
    <x v="65"/>
    <x v="114"/>
    <x v="7"/>
    <s v="BOTH"/>
    <s v="Income Statement"/>
    <x v="20"/>
    <s v="11700 · BofA 9319 (INC)"/>
    <m/>
    <m/>
  </r>
  <r>
    <d v="2015-07-01T00:00:00"/>
    <s v="BANK OF AMERICA DES:CHARGEBACK ID:345558579883 INDN:DEAN &amp; TYLER INC CO ID:941687665B CCD"/>
    <n v="-332.2"/>
    <n v="1029.55"/>
    <n v="332.2"/>
    <s v="Expense"/>
    <x v="4"/>
    <x v="2"/>
    <x v="7"/>
    <n v="2015"/>
    <x v="70"/>
    <x v="103"/>
    <x v="22"/>
    <s v="BOTH"/>
    <s v="Income Statement"/>
    <x v="20"/>
    <s v="11700 · BofA 9319 (INC)"/>
    <m/>
    <m/>
  </r>
  <r>
    <d v="2015-07-01T00:00:00"/>
    <s v="Monthly Fee for Business Fundamentals"/>
    <n v="-16"/>
    <n v="1013.55"/>
    <n v="16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02T00:00:00"/>
    <s v="BANK OF AMERICA DES:DEPOSIT ID:345558579883 INDN:DEAN &amp; TYLER INC CO ID:941687665B CCD"/>
    <n v="266.45"/>
    <n v="1280"/>
    <n v="-266.4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2T00:00:00"/>
    <s v="Online Banking transfer to CHK 9306 Confirmation# 3885259323"/>
    <n v="-30"/>
    <n v="1250"/>
    <n v="30"/>
    <s v="Expense"/>
    <x v="4"/>
    <x v="2"/>
    <x v="7"/>
    <n v="2015"/>
    <x v="67"/>
    <x v="97"/>
    <x v="2"/>
    <s v="INC"/>
    <s v="Balance Sheet"/>
    <x v="12"/>
    <s v="11700 · BofA 9319 (INC)"/>
    <m/>
    <m/>
  </r>
  <r>
    <d v="2015-07-02T00:00:00"/>
    <s v="BANK OF AMERICA DES:INTERCHNG ID:345558579883 INDN:DEAN &amp; TYLER INC CO ID:941687665B CCD"/>
    <n v="-299.83999999999997"/>
    <n v="950.16"/>
    <n v="299.83999999999997"/>
    <s v="Expense"/>
    <x v="4"/>
    <x v="2"/>
    <x v="7"/>
    <n v="2015"/>
    <x v="32"/>
    <x v="105"/>
    <x v="2"/>
    <s v="BOTH"/>
    <s v="Income Statement"/>
    <x v="20"/>
    <s v="11700 · BofA 9319 (INC)"/>
    <m/>
    <m/>
  </r>
  <r>
    <d v="2015-07-02T00:00:00"/>
    <s v="BANK OF AMERICA DES:DISCOUNT ID:345558579883 INDN:DEAN &amp; TYLER INC CO ID:941687665B CCD"/>
    <n v="-146.37"/>
    <n v="803.79"/>
    <n v="146.37"/>
    <s v="Expense"/>
    <x v="4"/>
    <x v="2"/>
    <x v="7"/>
    <n v="2015"/>
    <x v="32"/>
    <x v="105"/>
    <x v="2"/>
    <s v="BOTH"/>
    <s v="Income Statement"/>
    <x v="20"/>
    <s v="11700 · BofA 9319 (INC)"/>
    <m/>
    <m/>
  </r>
  <r>
    <d v="2015-07-02T00:00:00"/>
    <s v="BANK OF AMERICA DES:FEE ID:345558579883 INDN:DEAN &amp; TYLER INC CO ID:941687665B CCD"/>
    <n v="-133.79"/>
    <n v="670"/>
    <n v="133.79"/>
    <s v="Expense"/>
    <x v="4"/>
    <x v="2"/>
    <x v="7"/>
    <n v="2015"/>
    <x v="32"/>
    <x v="105"/>
    <x v="2"/>
    <s v="BOTH"/>
    <s v="Income Statement"/>
    <x v="20"/>
    <s v="11700 · BofA 9319 (INC)"/>
    <m/>
    <m/>
  </r>
  <r>
    <d v="2015-07-02T00:00:00"/>
    <s v="PAYPAL DES:ECHECK ID:J2222254DD56Y INDN:DEAN TYLER INC CO ID:PAYPALEC88 WEB"/>
    <n v="-73.650000000000006"/>
    <n v="596.35"/>
    <n v="73.650000000000006"/>
    <s v="Expense"/>
    <x v="4"/>
    <x v="2"/>
    <x v="7"/>
    <n v="2015"/>
    <x v="11"/>
    <x v="47"/>
    <x v="3"/>
    <s v="BOTH"/>
    <s v="Income Statement"/>
    <x v="20"/>
    <s v="11700 · BofA 9319 (INC)"/>
    <m/>
    <m/>
  </r>
  <r>
    <d v="2015-07-02T00:00:00"/>
    <s v="AUTHNET GATEWAY DES:BILLING ID:39114238 INDN:DEAN &amp; TYLER, INC CO ID:1870568569 CCD"/>
    <n v="-62"/>
    <n v="534.35"/>
    <n v="62"/>
    <s v="Expense"/>
    <x v="4"/>
    <x v="2"/>
    <x v="7"/>
    <n v="2015"/>
    <x v="32"/>
    <x v="105"/>
    <x v="2"/>
    <s v="BOTH"/>
    <s v="Income Statement"/>
    <x v="20"/>
    <s v="11700 · BofA 9319 (INC)"/>
    <m/>
    <m/>
  </r>
  <r>
    <d v="2015-07-02T00:00:00"/>
    <s v="PAYPAL DES:INST XFER ID:EBAY INC INDN:DEAN TYLER INC CO ID:PAYPALSI77 WEB"/>
    <n v="-39.090000000000003"/>
    <n v="495.26"/>
    <n v="39.090000000000003"/>
    <s v="Expense"/>
    <x v="4"/>
    <x v="2"/>
    <x v="7"/>
    <n v="2015"/>
    <x v="11"/>
    <x v="47"/>
    <x v="3"/>
    <s v="BOTH"/>
    <s v="Income Statement"/>
    <x v="20"/>
    <s v="11700 · BofA 9319 (INC)"/>
    <m/>
    <m/>
  </r>
  <r>
    <d v="2015-07-02T00:00:00"/>
    <s v="Wire Transfer Fee"/>
    <n v="-15"/>
    <n v="480.26"/>
    <n v="15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03T00:00:00"/>
    <s v="BANK OF AMERICA DES:DEPOSIT ID:345558579883 INDN:DEAN &amp; TYLER INC CO ID:941687665B CCD"/>
    <n v="528.66999999999996"/>
    <n v="1008.93"/>
    <n v="-528.66999999999996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6T00:00:00"/>
    <s v="BANK OF AMERICA DES:DEPOSIT ID:345558579883 INDN:DEAN &amp; TYLER INC CO ID:941687665B CCD"/>
    <n v="788.21"/>
    <n v="1797.14"/>
    <n v="-788.21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6T00:00:00"/>
    <s v="BANK OF AMERICA DES:DEPOSIT ID:345558579883 INDN:DEAN &amp; TYLER INC CO ID:941687665B CCD"/>
    <n v="706.81"/>
    <n v="2503.9499999999998"/>
    <n v="-706.81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6T00:00:00"/>
    <s v="BANK OF AMERICA DES:DEPOSIT ID:345558579883 INDN:DEAN &amp; TYLER INC CO ID:941687665B CCD"/>
    <n v="585.54999999999995"/>
    <n v="3089.5"/>
    <n v="-585.5499999999999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6T00:00:00"/>
    <s v="WIRE TYPE:INTL OUT DATE:150706 TIME:1207 ET TRN:2015070600235890 SERVICE REF:372270 BNF:PP KIT I PES ID:26008097553000 BNF BK:JOINT ST OCK COMMERCIAL ID:KHABUA2K/(CH3505 PMT DET:1498423 32 PATCHES ORDER 23 GOODS"/>
    <n v="-1350"/>
    <n v="1739.5"/>
    <n v="1350"/>
    <s v="Expense"/>
    <x v="4"/>
    <x v="2"/>
    <x v="7"/>
    <n v="2015"/>
    <x v="18"/>
    <x v="101"/>
    <x v="2"/>
    <s v="BOTH"/>
    <s v="Balance Sheet"/>
    <x v="20"/>
    <s v="11700 · BofA 9319 (INC)"/>
    <m/>
    <m/>
  </r>
  <r>
    <d v="2015-07-06T00:00:00"/>
    <s v="Online Banking transfer to CHK 9607 Confirmation# 0620905047"/>
    <n v="-1200"/>
    <n v="539.5"/>
    <n v="12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06T00:00:00"/>
    <s v="Wire Transfer Fee"/>
    <n v="-45"/>
    <n v="494.5"/>
    <n v="45"/>
    <s v="Expense"/>
    <x v="4"/>
    <x v="2"/>
    <x v="7"/>
    <n v="2015"/>
    <x v="60"/>
    <x v="96"/>
    <x v="2"/>
    <s v="BOTH"/>
    <s v="Income Statement"/>
    <x v="20"/>
    <s v="11700 · BofA 9319 (INC)"/>
    <m/>
    <m/>
  </r>
  <r>
    <d v="2015-07-07T00:00:00"/>
    <s v="PAYPAL DES:TRANSFER ID:4KEJ28WH9JRU6 INDN:DEAN TYLER INC CO ID:PAYPALSD11 PPD"/>
    <n v="1800"/>
    <n v="2294.5"/>
    <n v="-1800"/>
    <s v="Income"/>
    <x v="4"/>
    <x v="2"/>
    <x v="7"/>
    <n v="2015"/>
    <x v="64"/>
    <x v="108"/>
    <x v="2"/>
    <s v="INC"/>
    <s v="Balance Sheet"/>
    <x v="22"/>
    <s v="11700 · BofA 9319 (INC)"/>
    <m/>
    <m/>
  </r>
  <r>
    <d v="2015-07-07T00:00:00"/>
    <s v="BANK OF AMERICA DES:DEPOSIT ID:345558579883 INDN:DEAN &amp; TYLER INC CO ID:941687665B CCD"/>
    <n v="383.53"/>
    <n v="2678.03"/>
    <n v="-383.53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7T00:00:00"/>
    <s v="TX TLR cash withdrawal from CHK 9319 Banking Ctr MEDICAL CENTER #0000511 TX Confirmation# 0629564897"/>
    <n v="-1400"/>
    <n v="1278.03"/>
    <n v="1400"/>
    <s v="Expense"/>
    <x v="4"/>
    <x v="2"/>
    <x v="7"/>
    <n v="2015"/>
    <x v="39"/>
    <x v="20"/>
    <x v="2"/>
    <s v="BOTH"/>
    <s v="Balance Sheet"/>
    <x v="29"/>
    <s v="11700 · BofA 9319 (INC)"/>
    <m/>
    <m/>
  </r>
  <r>
    <d v="2015-07-08T00:00:00"/>
    <s v="BANK OF AMERICA DES:DEPOSIT ID:345558579883 INDN:DEAN &amp; TYLER INC CO ID:941687665B CCD"/>
    <n v="644.14"/>
    <n v="1922.17"/>
    <n v="-644.14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8T00:00:00"/>
    <s v="BKOFAMERICA MOBILE 07/08 3365181812 DEPOSIT *MOBILE TX"/>
    <n v="153"/>
    <n v="2075.17"/>
    <n v="-153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9T00:00:00"/>
    <s v="BANK OF AMERICA DES:DEPOSIT ID:345558579883 INDN:DEAN &amp; TYLER INC CO ID:941687665B CCD"/>
    <n v="666.14"/>
    <n v="2741.31"/>
    <n v="-666.14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09T00:00:00"/>
    <s v="Online Banking transfer to CHK 9607 Confirmation# 3946740923"/>
    <n v="-1000"/>
    <n v="1741.31"/>
    <n v="10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10T00:00:00"/>
    <s v="WIRE TYPE:FX IN DATE:150710 TIME:0509 ET TRN:2015071000051909 FX:GBP 586.68 1.4761 ORIG:AMAZON EU SARL UK BRANCH ID:17910900 ORIG BK: DEUTSCHE BANK AG ID:DEUTGB2L PMT DET:OFA0000636040 17 /RFB/OFA000063604017 OFA000063604017PAYMENT : 2"/>
    <n v="866"/>
    <n v="2607.31"/>
    <n v="-866"/>
    <s v="Income"/>
    <x v="4"/>
    <x v="2"/>
    <x v="7"/>
    <n v="2015"/>
    <x v="63"/>
    <x v="117"/>
    <x v="28"/>
    <s v="BOTH"/>
    <s v="Income Statement"/>
    <x v="19"/>
    <s v="11700 · BofA 9319 (INC)"/>
    <m/>
    <m/>
  </r>
  <r>
    <d v="2015-07-10T00:00:00"/>
    <s v="BANK OF AMERICA DES:DEPOSIT ID:345558579883 INDN:DEAN &amp; TYLER INC CO ID:941687665B CCD"/>
    <n v="289.3"/>
    <n v="2896.61"/>
    <n v="-289.3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0T00:00:00"/>
    <s v="Online Banking transfer to CHK 9607 Confirmation# 1454776281"/>
    <n v="-150"/>
    <n v="2746.61"/>
    <n v="15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10T00:00:00"/>
    <s v="Online Banking payment to CRD 6466 Confirmation# 2654895389"/>
    <n v="-300"/>
    <n v="2446.61"/>
    <n v="300"/>
    <s v="Expense"/>
    <x v="4"/>
    <x v="2"/>
    <x v="7"/>
    <n v="2015"/>
    <x v="59"/>
    <x v="96"/>
    <x v="2"/>
    <s v="INC"/>
    <s v="Balance Sheet"/>
    <x v="25"/>
    <s v="11700 · BofA 9319 (INC)"/>
    <m/>
    <m/>
  </r>
  <r>
    <d v="2015-07-13T00:00:00"/>
    <s v="WIRE TYPE:BOOK IN DATE:150713 TIME:1500 ET TRN:2015071300304602 SNDR REF:Bibby/Dean and T ORIG:BIBBY INTERNATIONAL TRADE ID:004426465270"/>
    <n v="8292.0499999999993"/>
    <n v="10738.66"/>
    <n v="-8292.0499999999993"/>
    <s v="Income"/>
    <x v="4"/>
    <x v="2"/>
    <x v="7"/>
    <n v="2015"/>
    <x v="63"/>
    <x v="107"/>
    <x v="24"/>
    <s v="BOTH"/>
    <s v="Income Statement"/>
    <x v="19"/>
    <s v="11700 · BofA 9319 (INC)"/>
    <m/>
    <m/>
  </r>
  <r>
    <d v="2015-07-13T00:00:00"/>
    <s v="AMAZON.COM635345 DES:Misc. Paym ID:63611774D INDN:DEAN AND TYLER CO ID:9215240102 CCD PMT INFO:Amazon.com Payments ID#25511150"/>
    <n v="454.23"/>
    <n v="11192.89"/>
    <n v="-454.23"/>
    <s v="Income"/>
    <x v="4"/>
    <x v="2"/>
    <x v="7"/>
    <n v="2015"/>
    <x v="63"/>
    <x v="123"/>
    <x v="29"/>
    <s v="BOTH"/>
    <s v="Income Statement"/>
    <x v="19"/>
    <s v="11700 · BofA 9319 (INC)"/>
    <m/>
    <m/>
  </r>
  <r>
    <d v="2015-07-13T00:00:00"/>
    <s v="BANK OF AMERICA DES:DEPOSIT ID:345558579883 INDN:DEAN &amp; TYLER INC CO ID:941687665B CCD"/>
    <n v="210.45"/>
    <n v="11403.34"/>
    <n v="-210.4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3T00:00:00"/>
    <s v="Amazon Services DES:ACCSUKUS ID:XUGJ5UHS9WLO9FF INDN:Dean &amp; Tyler, INC CO ID:3980429507 CCD PMT INFO:payments.amazon.com ID#XUGJ5UHS9WLO9FF"/>
    <n v="206.78"/>
    <n v="11610.12"/>
    <n v="-206.78"/>
    <s v="Income"/>
    <x v="4"/>
    <x v="2"/>
    <x v="7"/>
    <n v="2015"/>
    <x v="63"/>
    <x v="116"/>
    <x v="27"/>
    <s v="BOTH"/>
    <s v="Income Statement"/>
    <x v="19"/>
    <s v="11700 · BofA 9319 (INC)"/>
    <m/>
    <m/>
  </r>
  <r>
    <d v="2015-07-13T00:00:00"/>
    <s v="BANK OF AMERICA DES:DEPOSIT ID:345558579883 INDN:DEAN &amp; TYLER INC CO ID:941687665B CCD"/>
    <n v="203.75"/>
    <n v="11813.87"/>
    <n v="-203.7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3T00:00:00"/>
    <s v="BANK OF AMERICA DES:DEPOSIT ID:345558579883 INDN:DEAN &amp; TYLER INC CO ID:941687665B CCD"/>
    <n v="144.80000000000001"/>
    <n v="11958.67"/>
    <n v="-144.80000000000001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3T00:00:00"/>
    <s v="Amazon Services DES:ACCSFRUS ID:ISJ4QFV4LEAGQ7A INDN:Dean &amp; Tyler, INC CO ID:5980429507 CCD PMT INFO:payments.amazon.com ID#ISJ4QFV4LEAGQ7A"/>
    <n v="126.98"/>
    <n v="12085.65"/>
    <n v="-126.98"/>
    <s v="Income"/>
    <x v="4"/>
    <x v="2"/>
    <x v="7"/>
    <n v="2015"/>
    <x v="63"/>
    <x v="106"/>
    <x v="23"/>
    <s v="BOTH"/>
    <s v="Income Statement"/>
    <x v="19"/>
    <s v="11700 · BofA 9319 (INC)"/>
    <m/>
    <m/>
  </r>
  <r>
    <d v="2015-07-13T00:00:00"/>
    <s v="Amazon Services DES:ACCSDEUS ID:O9I55HRAKFD8F2J INDN:Dean &amp; Tyler, INC CO ID:4980429507 CCD PMT INFO:payments.amazon.com ID#O9I55HRAKFD8F2J"/>
    <n v="82.45"/>
    <n v="12168.1"/>
    <n v="-82.45"/>
    <s v="Income"/>
    <x v="4"/>
    <x v="2"/>
    <x v="7"/>
    <n v="2015"/>
    <x v="63"/>
    <x v="115"/>
    <x v="26"/>
    <s v="BOTH"/>
    <s v="Income Statement"/>
    <x v="19"/>
    <s v="11700 · BofA 9319 (INC)"/>
    <m/>
    <m/>
  </r>
  <r>
    <d v="2015-07-13T00:00:00"/>
    <s v="BKOFAMERICA MOBILE 07/13 3366232240 DEPOSIT *MOBILE TX"/>
    <n v="58"/>
    <n v="12226.1"/>
    <n v="-58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3T00:00:00"/>
    <s v="Online Banking transfer to CHK 9306 Confirmation# 2981315792"/>
    <n v="-300"/>
    <n v="11926.1"/>
    <n v="300"/>
    <s v="Expense"/>
    <x v="4"/>
    <x v="2"/>
    <x v="7"/>
    <n v="2015"/>
    <x v="67"/>
    <x v="97"/>
    <x v="2"/>
    <s v="INC"/>
    <s v="Balance Sheet"/>
    <x v="12"/>
    <s v="11700 · BofA 9319 (INC)"/>
    <m/>
    <m/>
  </r>
  <r>
    <d v="2015-07-13T00:00:00"/>
    <s v="TRANSFER DEAN &amp; TYLER INC:Timofey Trofimenkov Confirmation# 0181320973"/>
    <n v="-400"/>
    <n v="11526.1"/>
    <n v="400"/>
    <s v="Expense"/>
    <x v="4"/>
    <x v="2"/>
    <x v="7"/>
    <n v="2015"/>
    <x v="10"/>
    <x v="10"/>
    <x v="7"/>
    <s v="BOTH"/>
    <s v="Income Statement"/>
    <x v="20"/>
    <s v="11700 · BofA 9319 (INC)"/>
    <m/>
    <m/>
  </r>
  <r>
    <d v="2015-07-13T00:00:00"/>
    <s v="WIRE TYPE:INTL OUT DATE:150713 TIME:1510 ET TRN:2015071300308725 SERVICE REF:779643 BNF:PERZOV ADI LLC ID:10750038 BNF BK:BANK LEUMI L E-ISRAEL ID:LUMIILIT PMT DET:150342180 ORDER PAYME NTS"/>
    <n v="-5755"/>
    <n v="5771.1"/>
    <n v="5755"/>
    <s v="Expense"/>
    <x v="4"/>
    <x v="2"/>
    <x v="7"/>
    <n v="2015"/>
    <x v="18"/>
    <x v="110"/>
    <x v="2"/>
    <s v="BOTH"/>
    <s v="Balance Sheet"/>
    <x v="20"/>
    <s v="11700 · BofA 9319 (INC)"/>
    <m/>
    <m/>
  </r>
  <r>
    <d v="2015-07-13T00:00:00"/>
    <s v="TRANSFER DEAN &amp; TYLER INC:Lissette Orbay Confirmation# 2981927671"/>
    <n v="-972"/>
    <n v="4799.1000000000004"/>
    <n v="972"/>
    <s v="Expense"/>
    <x v="4"/>
    <x v="2"/>
    <x v="7"/>
    <n v="2015"/>
    <x v="68"/>
    <x v="124"/>
    <x v="12"/>
    <s v="BOTH"/>
    <s v="Income Statement"/>
    <x v="20"/>
    <s v="11700 · BofA 9319 (INC)"/>
    <m/>
    <m/>
  </r>
  <r>
    <d v="2015-07-13T00:00:00"/>
    <s v="Online Banking transfer to CHK 9607 Confirmation# 1481954190"/>
    <n v="-1000"/>
    <n v="3799.1"/>
    <n v="10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13T00:00:00"/>
    <s v="Wire Transfer Fee"/>
    <n v="-45"/>
    <n v="3754.1"/>
    <n v="45"/>
    <s v="Expense"/>
    <x v="4"/>
    <x v="2"/>
    <x v="7"/>
    <n v="2015"/>
    <x v="60"/>
    <x v="96"/>
    <x v="2"/>
    <s v="BOTH"/>
    <s v="Income Statement"/>
    <x v="20"/>
    <s v="11700 · BofA 9319 (INC)"/>
    <m/>
    <m/>
  </r>
  <r>
    <d v="2015-07-13T00:00:00"/>
    <s v="Wire Transfer Fee"/>
    <n v="-16"/>
    <n v="3738.1"/>
    <n v="16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14T00:00:00"/>
    <s v="WIRE TYPE:BOOK IN DATE:150714 TIME:1428 ET TRN:2015071400270236 SNDR REF:Bibby/Dean and T ORIG:BIBBY INTERNATIONAL TRADE ID:004426465270"/>
    <n v="6745.48"/>
    <n v="10483.58"/>
    <n v="-6745.48"/>
    <s v="Income"/>
    <x v="4"/>
    <x v="2"/>
    <x v="7"/>
    <n v="2015"/>
    <x v="63"/>
    <x v="107"/>
    <x v="24"/>
    <s v="BOTH"/>
    <s v="Income Statement"/>
    <x v="19"/>
    <s v="11700 · BofA 9319 (INC)"/>
    <m/>
    <m/>
  </r>
  <r>
    <d v="2015-07-14T00:00:00"/>
    <s v="PAYPAL DES:TRANSFER ID:4KEJ28WY8XCCY INDN:DEAN TYLER INC CO ID:PAYPALSD11 PPD"/>
    <n v="2000"/>
    <n v="12483.58"/>
    <n v="-2000"/>
    <s v="Income"/>
    <x v="4"/>
    <x v="2"/>
    <x v="7"/>
    <n v="2015"/>
    <x v="64"/>
    <x v="108"/>
    <x v="2"/>
    <s v="INC"/>
    <s v="Balance Sheet"/>
    <x v="22"/>
    <s v="11700 · BofA 9319 (INC)"/>
    <m/>
    <m/>
  </r>
  <r>
    <d v="2015-07-14T00:00:00"/>
    <s v="BANK OF AMERICA DES:DEPOSIT ID:345558579883 INDN:DEAN &amp; TYLER INC CO ID:941687665B CCD"/>
    <n v="407.75"/>
    <n v="12891.33"/>
    <n v="-407.7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4T00:00:00"/>
    <s v="Payroll DES:PAYROLL ID:2489155 INDN:DEAN &amp; TYLER CO ID:1943345425 CCD"/>
    <n v="-428.45"/>
    <n v="12462.88"/>
    <n v="428.45"/>
    <s v="Expense"/>
    <x v="4"/>
    <x v="2"/>
    <x v="7"/>
    <n v="2015"/>
    <x v="65"/>
    <x v="122"/>
    <x v="12"/>
    <s v="BOTH"/>
    <s v="Income Statement"/>
    <x v="20"/>
    <s v="11700 · BofA 9319 (INC)"/>
    <m/>
    <m/>
  </r>
  <r>
    <d v="2015-07-14T00:00:00"/>
    <s v="Payroll DES:PAYROLL ID:2489155 INDN:DEAN &amp; TYLER CO ID:1943345425 CCD"/>
    <n v="-425.95"/>
    <n v="12036.93"/>
    <n v="425.95"/>
    <s v="Expense"/>
    <x v="4"/>
    <x v="2"/>
    <x v="7"/>
    <n v="2015"/>
    <x v="65"/>
    <x v="111"/>
    <x v="7"/>
    <s v="BOTH"/>
    <s v="Income Statement"/>
    <x v="20"/>
    <s v="11700 · BofA 9319 (INC)"/>
    <m/>
    <m/>
  </r>
  <r>
    <d v="2015-07-14T00:00:00"/>
    <s v="Payroll DES:PAYROLL ID:2489155 INDN:DEAN &amp; TYLER CO ID:1943345425 CCD"/>
    <n v="-351.05"/>
    <n v="11685.88"/>
    <n v="351.05"/>
    <s v="Expense"/>
    <x v="4"/>
    <x v="2"/>
    <x v="7"/>
    <n v="2015"/>
    <x v="65"/>
    <x v="114"/>
    <x v="7"/>
    <s v="BOTH"/>
    <s v="Income Statement"/>
    <x v="20"/>
    <s v="11700 · BofA 9319 (INC)"/>
    <m/>
    <m/>
  </r>
  <r>
    <d v="2015-07-14T00:00:00"/>
    <s v="Wire Transfer Fee"/>
    <n v="-15"/>
    <n v="11670.88"/>
    <n v="15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15T00:00:00"/>
    <s v="BANK OF AMERICA DES:DEPOSIT ID:345558579883 INDN:DEAN &amp; TYLER INC CO ID:941687665B CCD"/>
    <n v="333.32"/>
    <n v="12004.2"/>
    <n v="-333.32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5T00:00:00"/>
    <s v="WIRE TYPE:INTL OUT DATE:150715 TIME:0520 ET TRN:2015071400347501 SERVICE REF:199885 BNF:OOO GLOBAL WORK SOLUTION ID:3012373385017 BNF BK:VTB BANK (BELARUS) ID:SLANBY22/(CH3770 PMT DET:150450850 PRODUCT PAYMENT GOODS"/>
    <n v="-10000"/>
    <n v="2004.2"/>
    <n v="10000"/>
    <s v="Expense"/>
    <x v="4"/>
    <x v="2"/>
    <x v="7"/>
    <n v="2015"/>
    <x v="18"/>
    <x v="121"/>
    <x v="2"/>
    <s v="BOTH"/>
    <s v="Balance Sheet"/>
    <x v="20"/>
    <s v="11700 · BofA 9319 (INC)"/>
    <m/>
    <m/>
  </r>
  <r>
    <d v="2015-07-15T00:00:00"/>
    <s v="IRS DES:USATAXPYMT ID:227559666141156 INDN:DEAN &amp; TYLER INC CO ID:3387702000 CCD"/>
    <n v="-1419.59"/>
    <n v="584.61"/>
    <n v="1419.59"/>
    <s v="Expense"/>
    <x v="4"/>
    <x v="2"/>
    <x v="7"/>
    <n v="2015"/>
    <x v="66"/>
    <x v="118"/>
    <x v="7"/>
    <s v="BOTH"/>
    <s v="Income Statement"/>
    <x v="20"/>
    <s v="11700 · BofA 9319 (INC)"/>
    <m/>
    <m/>
  </r>
  <r>
    <d v="2015-07-15T00:00:00"/>
    <s v="Wire Transfer Fee"/>
    <n v="-45"/>
    <n v="539.61"/>
    <n v="45"/>
    <s v="Expense"/>
    <x v="4"/>
    <x v="2"/>
    <x v="7"/>
    <n v="2015"/>
    <x v="60"/>
    <x v="96"/>
    <x v="2"/>
    <s v="BOTH"/>
    <s v="Income Statement"/>
    <x v="20"/>
    <s v="11700 · BofA 9319 (INC)"/>
    <m/>
    <m/>
  </r>
  <r>
    <d v="2015-07-15T00:00:00"/>
    <s v="Wire Transfer Fee"/>
    <n v="-15"/>
    <n v="524.61"/>
    <n v="15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16T00:00:00"/>
    <s v="BANK OF AMERICA DES:DEPOSIT ID:345558579883 INDN:DEAN &amp; TYLER INC CO ID:941687665B CCD"/>
    <n v="285.63"/>
    <n v="810.24"/>
    <n v="-285.63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17T00:00:00"/>
    <s v="BANK OF AMERICA DES:DEPOSIT ID:345558579883 INDN:DEAN &amp; TYLER INC CO ID:941687665B CCD"/>
    <n v="202.32"/>
    <n v="1012.56"/>
    <n v="-202.32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0T00:00:00"/>
    <s v="BANK OF AMERICA DES:DEPOSIT ID:345558579883 INDN:DEAN &amp; TYLER INC CO ID:941687665B CCD"/>
    <n v="215.64"/>
    <n v="1228.2"/>
    <n v="-215.64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0T00:00:00"/>
    <s v="BANK OF AMERICA DES:DEPOSIT ID:345558579883 INDN:DEAN &amp; TYLER INC CO ID:941687665B CCD"/>
    <n v="182.69"/>
    <n v="1410.89"/>
    <n v="-182.69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0T00:00:00"/>
    <s v="BANK OF AMERICA DES:DEPOSIT ID:345558579883 INDN:DEAN &amp; TYLER INC CO ID:941687665B CCD"/>
    <n v="114.9"/>
    <n v="1525.79"/>
    <n v="-114.9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1T00:00:00"/>
    <s v="BANK OF AMERICA DES:DEPOSIT ID:345558579883 INDN:DEAN &amp; TYLER INC CO ID:941687665B CCD"/>
    <n v="895.96"/>
    <n v="2421.75"/>
    <n v="-895.96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1T00:00:00"/>
    <s v="PAYPAL DES:TRANSFER ID:4KEJ28XFG6MR2 INDN:DEAN TYLER INC CO ID:PAYPALSD11 PPD"/>
    <n v="450"/>
    <n v="2871.75"/>
    <n v="-450"/>
    <s v="Income"/>
    <x v="4"/>
    <x v="2"/>
    <x v="7"/>
    <n v="2015"/>
    <x v="64"/>
    <x v="108"/>
    <x v="2"/>
    <s v="INC"/>
    <s v="Balance Sheet"/>
    <x v="22"/>
    <s v="11700 · BofA 9319 (INC)"/>
    <m/>
    <m/>
  </r>
  <r>
    <d v="2015-07-21T00:00:00"/>
    <s v="TRANSFER DEAN &amp; TYLER INC:Timofey Trofimenkov Confirmation# 0650069976"/>
    <n v="-400"/>
    <n v="2471.75"/>
    <n v="400"/>
    <s v="Expense"/>
    <x v="4"/>
    <x v="2"/>
    <x v="7"/>
    <n v="2015"/>
    <x v="10"/>
    <x v="10"/>
    <x v="7"/>
    <s v="BOTH"/>
    <s v="Income Statement"/>
    <x v="20"/>
    <s v="11700 · BofA 9319 (INC)"/>
    <m/>
    <m/>
  </r>
  <r>
    <d v="2015-07-21T00:00:00"/>
    <s v="Online Banking transfer to CHK 9607 Confirmation# 0650109351"/>
    <n v="-400"/>
    <n v="2071.75"/>
    <n v="4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21T00:00:00"/>
    <s v="Payroll DES:PAYROLL ID:2489155 INDN:DEAN &amp; TYLER CO ID:1943345425 CCD"/>
    <n v="-409.15"/>
    <n v="1662.6"/>
    <n v="409.15"/>
    <s v="Expense"/>
    <x v="4"/>
    <x v="2"/>
    <x v="7"/>
    <n v="2015"/>
    <x v="65"/>
    <x v="122"/>
    <x v="12"/>
    <s v="BOTH"/>
    <s v="Income Statement"/>
    <x v="20"/>
    <s v="11700 · BofA 9319 (INC)"/>
    <m/>
    <m/>
  </r>
  <r>
    <d v="2015-07-21T00:00:00"/>
    <s v="Payroll DES:PAYROLL ID:2489155 INDN:DEAN &amp; TYLER CO ID:1943345425 CCD"/>
    <n v="-404.92"/>
    <n v="1257.68"/>
    <n v="404.92"/>
    <s v="Expense"/>
    <x v="4"/>
    <x v="2"/>
    <x v="7"/>
    <n v="2015"/>
    <x v="65"/>
    <x v="111"/>
    <x v="7"/>
    <s v="BOTH"/>
    <s v="Income Statement"/>
    <x v="20"/>
    <s v="11700 · BofA 9319 (INC)"/>
    <m/>
    <m/>
  </r>
  <r>
    <d v="2015-07-21T00:00:00"/>
    <s v="Payroll DES:PAYROLL ID:2489155 INDN:DEAN &amp; TYLER CO ID:1943345425 CCD"/>
    <n v="-352.49"/>
    <n v="905.19"/>
    <n v="352.49"/>
    <s v="Expense"/>
    <x v="4"/>
    <x v="2"/>
    <x v="7"/>
    <n v="2015"/>
    <x v="65"/>
    <x v="114"/>
    <x v="7"/>
    <s v="BOTH"/>
    <s v="Income Statement"/>
    <x v="20"/>
    <s v="11700 · BofA 9319 (INC)"/>
    <m/>
    <m/>
  </r>
  <r>
    <d v="2015-07-22T00:00:00"/>
    <s v="AMAZON.COM DES:Marketplac ID:D4VP6FA9DKLBTLI INDN:Dean &amp; Tyler, Inc CO ID:3215240102 CCD PMT INFO:payments.amazon.com ID#D4VP6FA9DKLBTLI"/>
    <n v="3966.55"/>
    <n v="4871.74"/>
    <n v="-3966.55"/>
    <s v="Income"/>
    <x v="4"/>
    <x v="2"/>
    <x v="7"/>
    <n v="2015"/>
    <x v="63"/>
    <x v="109"/>
    <x v="25"/>
    <s v="BOTH"/>
    <s v="Income Statement"/>
    <x v="19"/>
    <s v="11700 · BofA 9319 (INC)"/>
    <m/>
    <m/>
  </r>
  <r>
    <d v="2015-07-22T00:00:00"/>
    <s v="BANK OF AMERICA DES:DEPOSIT ID:345558579883 INDN:DEAN &amp; TYLER INC CO ID:941687665B CCD"/>
    <n v="876.66"/>
    <n v="5748.4"/>
    <n v="-876.66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3T00:00:00"/>
    <s v="BANK OF AMERICA DES:DEPOSIT ID:345558579883 INDN:DEAN &amp; TYLER INC CO ID:941687665B CCD"/>
    <n v="203.35"/>
    <n v="5951.75"/>
    <n v="-203.3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3T00:00:00"/>
    <s v="TRANSFER DEAN &amp; TYLER INC:Proteus Confirmation# 0668236959"/>
    <n v="-750"/>
    <n v="5201.75"/>
    <n v="750"/>
    <s v="Expense"/>
    <x v="4"/>
    <x v="2"/>
    <x v="7"/>
    <n v="2015"/>
    <x v="27"/>
    <x v="104"/>
    <x v="13"/>
    <s v="BOTH"/>
    <s v="Income Statement"/>
    <x v="20"/>
    <s v="11700 · BofA 9319 (INC)"/>
    <m/>
    <m/>
  </r>
  <r>
    <d v="2015-07-23T00:00:00"/>
    <s v="Online Banking transfer to CHK 9607 Confirmation# 0669564711"/>
    <n v="-600"/>
    <n v="4601.75"/>
    <n v="6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23T00:00:00"/>
    <s v="Online Banking transfer to CHK 9607 Confirmation# 2969567093"/>
    <n v="-200"/>
    <n v="4401.75"/>
    <n v="200"/>
    <s v="Expense"/>
    <x v="4"/>
    <x v="2"/>
    <x v="7"/>
    <n v="2015"/>
    <x v="53"/>
    <x v="97"/>
    <x v="2"/>
    <s v="INC"/>
    <s v="Balance Sheet"/>
    <x v="21"/>
    <s v="11700 · BofA 9319 (INC)"/>
    <m/>
    <m/>
  </r>
  <r>
    <d v="2015-07-24T00:00:00"/>
    <s v="WIRE TYPE:BOOK IN DATE:150724 TIME:1459 ET TRN:2015072400284222 SNDR REF:Bibby/Dean and T ORIG:BIBBY INTERNATIONAL TRADE ID:004426465270"/>
    <n v="9985.81"/>
    <n v="14387.56"/>
    <n v="-9985.81"/>
    <s v="Income"/>
    <x v="4"/>
    <x v="2"/>
    <x v="7"/>
    <n v="2015"/>
    <x v="63"/>
    <x v="107"/>
    <x v="24"/>
    <s v="BOTH"/>
    <s v="Income Statement"/>
    <x v="19"/>
    <s v="11700 · BofA 9319 (INC)"/>
    <m/>
    <m/>
  </r>
  <r>
    <d v="2015-07-24T00:00:00"/>
    <s v="BANK OF AMERICA DES:DEPOSIT ID:345558579883 INDN:DEAN &amp; TYLER INC CO ID:941687665B CCD"/>
    <n v="472.47"/>
    <n v="14860.03"/>
    <n v="-472.47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4T00:00:00"/>
    <s v="WIRE TYPE:INTL OUT DATE:150724 TIME:1448 ET TRN:2015072400279665 SERVICE REF:397775 BNF:PP KIT I PES ID:26008097553000 BNF BK:JOINT ST OCK COMMERCIAL ID:KHABUA2K/(CH3505 PMT DET:1511310 36 PATCHES ORDER 23 SECOND HALF GOODS"/>
    <n v="-1123"/>
    <n v="13737.03"/>
    <n v="1123"/>
    <s v="Expense"/>
    <x v="4"/>
    <x v="2"/>
    <x v="7"/>
    <n v="2015"/>
    <x v="18"/>
    <x v="101"/>
    <x v="2"/>
    <s v="BOTH"/>
    <s v="Balance Sheet"/>
    <x v="20"/>
    <s v="11700 · BofA 9319 (INC)"/>
    <m/>
    <m/>
  </r>
  <r>
    <d v="2015-07-24T00:00:00"/>
    <s v="PAYPAL DES:INST XFER ID:COLLAR LLC INDN:DEAN TYLER INC CO ID:PAYPALSI77 WEB"/>
    <n v="-96.87"/>
    <n v="13640.16"/>
    <n v="96.87"/>
    <s v="Expense"/>
    <x v="4"/>
    <x v="2"/>
    <x v="7"/>
    <n v="2015"/>
    <x v="64"/>
    <x v="108"/>
    <x v="2"/>
    <s v="INC"/>
    <s v="Balance Sheet"/>
    <x v="30"/>
    <s v="11700 · BofA 9319 (INC)"/>
    <m/>
    <m/>
  </r>
  <r>
    <d v="2015-07-24T00:00:00"/>
    <s v="Wire Transfer Fee"/>
    <n v="-45"/>
    <n v="13595.16"/>
    <n v="45"/>
    <s v="Expense"/>
    <x v="4"/>
    <x v="2"/>
    <x v="7"/>
    <n v="2015"/>
    <x v="60"/>
    <x v="96"/>
    <x v="2"/>
    <s v="BOTH"/>
    <s v="Income Statement"/>
    <x v="20"/>
    <s v="11700 · BofA 9319 (INC)"/>
    <m/>
    <m/>
  </r>
  <r>
    <d v="2015-07-24T00:00:00"/>
    <s v="External transfer fee - 3 Day - 07/23/2015 Confirmation: 151038716"/>
    <n v="-3"/>
    <n v="13592.16"/>
    <n v="3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27T00:00:00"/>
    <s v="BANK OF AMERICA DES:DEPOSIT ID:345558579883 INDN:DEAN &amp; TYLER INC CO ID:941687665B CCD"/>
    <n v="704.31"/>
    <n v="14296.47"/>
    <n v="-704.31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7T00:00:00"/>
    <s v="Amazon Services DES:ACCSDEUS ID:DNJC1K7HY6FLHG0 INDN:Dean &amp; Tyler, INC CO ID:4980429507 CCD PMT INFO:payments.amazon.com ID#DNJC1K7HY6FLHG0"/>
    <n v="482.52"/>
    <n v="14778.99"/>
    <n v="-482.52"/>
    <s v="Income"/>
    <x v="4"/>
    <x v="2"/>
    <x v="7"/>
    <n v="2015"/>
    <x v="63"/>
    <x v="115"/>
    <x v="26"/>
    <s v="BOTH"/>
    <s v="Income Statement"/>
    <x v="19"/>
    <s v="11700 · BofA 9319 (INC)"/>
    <m/>
    <m/>
  </r>
  <r>
    <d v="2015-07-27T00:00:00"/>
    <s v="Amazon Services DES:ACCSFRUS ID:XMMTJZGEUP3TFWA INDN:Dean &amp; Tyler, INC CO ID:5980429507 CCD PMT INFO:payments.amazon.com ID#XMMTJZGEUP3TFWA"/>
    <n v="230.48"/>
    <n v="15009.47"/>
    <n v="-230.48"/>
    <s v="Income"/>
    <x v="4"/>
    <x v="2"/>
    <x v="7"/>
    <n v="2015"/>
    <x v="63"/>
    <x v="106"/>
    <x v="23"/>
    <s v="BOTH"/>
    <s v="Income Statement"/>
    <x v="19"/>
    <s v="11700 · BofA 9319 (INC)"/>
    <m/>
    <m/>
  </r>
  <r>
    <d v="2015-07-27T00:00:00"/>
    <s v="BANK OF AMERICA DES:DEPOSIT ID:345558579883 INDN:DEAN &amp; TYLER INC CO ID:941687665B CCD"/>
    <n v="59.95"/>
    <n v="15069.42"/>
    <n v="-59.9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7T00:00:00"/>
    <s v="BANK OF AMERICA DES:DEPOSIT ID:345558579883 INDN:DEAN &amp; TYLER INC CO ID:941687665B CCD"/>
    <n v="21.55"/>
    <n v="15090.97"/>
    <n v="-21.5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7T00:00:00"/>
    <s v="Online Banking transfer to CHK 9306 Confirmation# 1402404273"/>
    <n v="-300"/>
    <n v="14790.97"/>
    <n v="300"/>
    <s v="Expense"/>
    <x v="4"/>
    <x v="2"/>
    <x v="7"/>
    <n v="2015"/>
    <x v="67"/>
    <x v="97"/>
    <x v="2"/>
    <s v="INC"/>
    <s v="Balance Sheet"/>
    <x v="12"/>
    <s v="11700 · BofA 9319 (INC)"/>
    <m/>
    <m/>
  </r>
  <r>
    <d v="2015-07-27T00:00:00"/>
    <s v="WIRE TYPE:INTL OUT DATE:150728 TIME:1833 ET TRN:2015072700382092 SERVICE REF:671850 BNF:PERZOV ADI LLC ID:10750038 BNF BK:BANK LEUMI L E-ISRAEL ID:LUMIILIT PMT DET:151276224 EQUIPMENT O RDERS"/>
    <n v="-10000"/>
    <n v="4790.97"/>
    <n v="10000"/>
    <s v="Expense"/>
    <x v="4"/>
    <x v="2"/>
    <x v="7"/>
    <n v="2015"/>
    <x v="18"/>
    <x v="110"/>
    <x v="2"/>
    <s v="BOTH"/>
    <s v="Balance Sheet"/>
    <x v="20"/>
    <s v="11700 · BofA 9319 (INC)"/>
    <m/>
    <m/>
  </r>
  <r>
    <d v="2015-07-27T00:00:00"/>
    <s v="TRANSFER DEAN &amp; TYLER INC:Lissette Orbay Confirmation# 0103670918"/>
    <n v="-1072"/>
    <n v="3718.97"/>
    <n v="1072"/>
    <s v="Expense"/>
    <x v="4"/>
    <x v="2"/>
    <x v="7"/>
    <n v="2015"/>
    <x v="68"/>
    <x v="124"/>
    <x v="12"/>
    <s v="BOTH"/>
    <s v="Income Statement"/>
    <x v="20"/>
    <s v="11700 · BofA 9319 (INC)"/>
    <m/>
    <m/>
  </r>
  <r>
    <d v="2015-07-27T00:00:00"/>
    <s v="PAYPAL DES:INST XFER ID:HULU INDN:DEAN TYLER INC CO ID:PAYPALSI77 WEB"/>
    <n v="-8.49"/>
    <n v="3710.48"/>
    <n v="8.49"/>
    <s v="Expense"/>
    <x v="4"/>
    <x v="2"/>
    <x v="7"/>
    <n v="2015"/>
    <x v="31"/>
    <x v="125"/>
    <x v="2"/>
    <s v="BOTH"/>
    <s v="Income Statement"/>
    <x v="20"/>
    <s v="11700 · BofA 9319 (INC)"/>
    <m/>
    <m/>
  </r>
  <r>
    <d v="2015-07-27T00:00:00"/>
    <s v="Wire Transfer Fee"/>
    <n v="-45"/>
    <n v="3665.48"/>
    <n v="45"/>
    <s v="Expense"/>
    <x v="4"/>
    <x v="2"/>
    <x v="7"/>
    <n v="2015"/>
    <x v="60"/>
    <x v="96"/>
    <x v="2"/>
    <s v="BOTH"/>
    <s v="Income Statement"/>
    <x v="20"/>
    <s v="11700 · BofA 9319 (INC)"/>
    <m/>
    <m/>
  </r>
  <r>
    <d v="2015-07-27T00:00:00"/>
    <s v="Wire Transfer Fee"/>
    <n v="-15"/>
    <n v="3650.48"/>
    <n v="15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7-28T00:00:00"/>
    <s v="BANK OF AMERICA DES:DEPOSIT ID:345558579883 INDN:DEAN &amp; TYLER INC CO ID:941687665B CCD"/>
    <n v="245.7"/>
    <n v="3896.18"/>
    <n v="-245.7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8T00:00:00"/>
    <s v="PAYPAL DES:TRANSFER ID:4KEJ28XWD62K4 INDN:DEAN TYLER INC CO ID:PAYPALSD11 PPD"/>
    <n v="180"/>
    <n v="4076.18"/>
    <n v="-180"/>
    <s v="Income"/>
    <x v="4"/>
    <x v="2"/>
    <x v="7"/>
    <n v="2015"/>
    <x v="64"/>
    <x v="108"/>
    <x v="2"/>
    <s v="INC"/>
    <s v="Balance Sheet"/>
    <x v="22"/>
    <s v="11700 · BofA 9319 (INC)"/>
    <m/>
    <m/>
  </r>
  <r>
    <d v="2015-07-28T00:00:00"/>
    <s v="TRANSFER DEAN &amp; TYLER INC:Timofey Trofimenkov Confirmation# 0111862370"/>
    <n v="-400"/>
    <n v="3676.18"/>
    <n v="400"/>
    <s v="Expense"/>
    <x v="4"/>
    <x v="2"/>
    <x v="7"/>
    <n v="2015"/>
    <x v="10"/>
    <x v="10"/>
    <x v="7"/>
    <s v="BOTH"/>
    <s v="Income Statement"/>
    <x v="20"/>
    <s v="11700 · BofA 9319 (INC)"/>
    <m/>
    <m/>
  </r>
  <r>
    <d v="2015-07-29T00:00:00"/>
    <s v="BANK OF AMERICA DES:DEPOSIT ID:345558579883 INDN:DEAN &amp; TYLER INC CO ID:941687665B CCD"/>
    <n v="247.5"/>
    <n v="3923.68"/>
    <n v="-247.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29T00:00:00"/>
    <s v="Payroll DES:PAYROLL ID:2489155 INDN:DEAN &amp; TYLER CO ID:1943345425 CCD"/>
    <n v="-417.49"/>
    <n v="3506.19"/>
    <n v="417.49"/>
    <s v="Expense"/>
    <x v="4"/>
    <x v="2"/>
    <x v="7"/>
    <n v="2015"/>
    <x v="65"/>
    <x v="122"/>
    <x v="12"/>
    <s v="BOTH"/>
    <s v="Income Statement"/>
    <x v="20"/>
    <s v="11700 · BofA 9319 (INC)"/>
    <m/>
    <m/>
  </r>
  <r>
    <d v="2015-07-29T00:00:00"/>
    <s v="Payroll DES:PAYROLL ID:2489155 INDN:DEAN &amp; TYLER CO ID:1943345425 CCD"/>
    <n v="-405.84"/>
    <n v="3100.35"/>
    <n v="405.84"/>
    <s v="Expense"/>
    <x v="4"/>
    <x v="2"/>
    <x v="7"/>
    <n v="2015"/>
    <x v="65"/>
    <x v="111"/>
    <x v="7"/>
    <s v="BOTH"/>
    <s v="Income Statement"/>
    <x v="20"/>
    <s v="11700 · BofA 9319 (INC)"/>
    <m/>
    <m/>
  </r>
  <r>
    <d v="2015-07-29T00:00:00"/>
    <s v="Payroll DES:PAYROLL ID:2489155 INDN:DEAN &amp; TYLER CO ID:1943345425 CCD"/>
    <n v="-382.94"/>
    <n v="2717.41"/>
    <n v="382.94"/>
    <s v="Expense"/>
    <x v="4"/>
    <x v="2"/>
    <x v="7"/>
    <n v="2015"/>
    <x v="65"/>
    <x v="114"/>
    <x v="7"/>
    <s v="BOTH"/>
    <s v="Income Statement"/>
    <x v="20"/>
    <s v="11700 · BofA 9319 (INC)"/>
    <m/>
    <m/>
  </r>
  <r>
    <d v="2015-07-29T00:00:00"/>
    <s v="Payroll DES:Tax ID:2489155 INDN:DEAN &amp; TYLER CO ID:1943345425 CCD"/>
    <n v="-58.7"/>
    <n v="2658.71"/>
    <n v="58.7"/>
    <s v="Expense"/>
    <x v="4"/>
    <x v="2"/>
    <x v="7"/>
    <n v="2015"/>
    <x v="34"/>
    <x v="53"/>
    <x v="7"/>
    <s v="BOTH"/>
    <s v="Income Statement"/>
    <x v="20"/>
    <s v="11700 · BofA 9319 (INC)"/>
    <m/>
    <m/>
  </r>
  <r>
    <d v="2015-07-30T00:00:00"/>
    <s v="WIRE TYPE:BOOK IN DATE:150730 TIME:1152 ET TRN:2015073000235773 SNDR REF:Bibby/Dean and T ORIG:BIBBY INTERNATIONAL TRADE ID:004426465270"/>
    <n v="6919.22"/>
    <n v="9577.93"/>
    <n v="-6919.22"/>
    <s v="Income"/>
    <x v="4"/>
    <x v="2"/>
    <x v="7"/>
    <n v="2015"/>
    <x v="63"/>
    <x v="107"/>
    <x v="24"/>
    <s v="BOTH"/>
    <s v="Income Statement"/>
    <x v="19"/>
    <s v="11700 · BofA 9319 (INC)"/>
    <m/>
    <m/>
  </r>
  <r>
    <d v="2015-07-30T00:00:00"/>
    <s v="BANK OF AMERICA DES:DEPOSIT ID:345558579883 INDN:DEAN &amp; TYLER INC CO ID:941687665B CCD"/>
    <n v="170.04"/>
    <n v="9747.9699999999993"/>
    <n v="-170.04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30T00:00:00"/>
    <s v="BKOFAMERICA MOBILE 07/30 3369881659 DEPOSIT *MOBILE TX"/>
    <n v="15.99"/>
    <n v="9763.9599999999991"/>
    <n v="-15.99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30T00:00:00"/>
    <s v="WIRE TYPE:INTL OUT DATE:150730 TIME:1556 ET TRN:2015073000324604 SERVICE REF:435583 BNF:OOO GLOBAL WORK SOLUTION ID:3012373385017 BNF BK:VTB BANK (BELARUS) ID:SLANBY22/(CH3770 PMT DET:151532782 TRAINING EQUIPMENT GOODS"/>
    <n v="-7433"/>
    <n v="2330.96"/>
    <n v="7433"/>
    <s v="Expense"/>
    <x v="4"/>
    <x v="2"/>
    <x v="7"/>
    <n v="2015"/>
    <x v="18"/>
    <x v="121"/>
    <x v="2"/>
    <s v="BOTH"/>
    <s v="Balance Sheet"/>
    <x v="20"/>
    <s v="11700 · BofA 9319 (INC)"/>
    <m/>
    <m/>
  </r>
  <r>
    <d v="2015-07-30T00:00:00"/>
    <s v="IRS DES:USATAXPYMT ID:227561166009990 INDN:DEAN &amp; TYLER INC CO ID:3387702000 CCD"/>
    <n v="-1719.01"/>
    <n v="611.95000000000005"/>
    <n v="1719.01"/>
    <s v="Expense"/>
    <x v="4"/>
    <x v="2"/>
    <x v="7"/>
    <n v="2015"/>
    <x v="66"/>
    <x v="118"/>
    <x v="7"/>
    <s v="BOTH"/>
    <s v="Income Statement"/>
    <x v="20"/>
    <s v="11700 · BofA 9319 (INC)"/>
    <m/>
    <m/>
  </r>
  <r>
    <d v="2015-07-30T00:00:00"/>
    <s v="Wire Transfer Fee"/>
    <n v="-45"/>
    <n v="566.95000000000005"/>
    <n v="45"/>
    <s v="Expense"/>
    <x v="4"/>
    <x v="2"/>
    <x v="7"/>
    <n v="2015"/>
    <x v="60"/>
    <x v="96"/>
    <x v="2"/>
    <s v="BOTH"/>
    <s v="Income Statement"/>
    <x v="20"/>
    <s v="11700 · BofA 9319 (INC)"/>
    <m/>
    <m/>
  </r>
  <r>
    <d v="2015-07-31T00:00:00"/>
    <s v="BANK OF AMERICA DES:DEPOSIT ID:345558579883 INDN:DEAN &amp; TYLER INC CO ID:941687665B CCD"/>
    <n v="1410.25"/>
    <n v="1977.2"/>
    <n v="-1410.25"/>
    <s v="Income"/>
    <x v="4"/>
    <x v="2"/>
    <x v="7"/>
    <n v="2015"/>
    <x v="63"/>
    <x v="103"/>
    <x v="22"/>
    <s v="BOTH"/>
    <s v="Income Statement"/>
    <x v="19"/>
    <s v="11700 · BofA 9319 (INC)"/>
    <m/>
    <m/>
  </r>
  <r>
    <d v="2015-07-31T00:00:00"/>
    <s v="Wire Transfer Fee"/>
    <n v="-15"/>
    <n v="1962.2"/>
    <n v="15"/>
    <s v="Expense"/>
    <x v="4"/>
    <x v="2"/>
    <x v="7"/>
    <n v="2015"/>
    <x v="48"/>
    <x v="96"/>
    <x v="2"/>
    <s v="BOTH"/>
    <s v="Income Statement"/>
    <x v="20"/>
    <s v="11700 · BofA 9319 (INC)"/>
    <m/>
    <m/>
  </r>
  <r>
    <d v="2015-08-03T00:00:00"/>
    <s v="BANK OF AMERICA DES:DEPOSIT ID:345558579883 INDN:DEAN &amp; TYLER INC CO ID:941687665B CCD"/>
    <n v="370.94"/>
    <n v="2333.14"/>
    <n v="-370.94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03T00:00:00"/>
    <s v="BANK OF AMERICA DES:DEPOSIT ID:345558579883 INDN:DEAN &amp; TYLER INC CO ID:941687665B CCD"/>
    <n v="170.9"/>
    <n v="2504.04"/>
    <n v="-170.9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03T00:00:00"/>
    <s v="BANK OF AMERICA DES:DEPOSIT ID:345558579883 INDN:DEAN &amp; TYLER INC CO ID:941687665B CCD"/>
    <n v="169.96"/>
    <n v="2674"/>
    <n v="-169.96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03T00:00:00"/>
    <s v="Online Banking transfer to CHK 9607 Confirmation# 1451881132"/>
    <n v="-350"/>
    <n v="2324"/>
    <n v="35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03T00:00:00"/>
    <s v="Online Banking transfer to CHK 9607 Confirmation# 0561332938"/>
    <n v="-500"/>
    <n v="1824"/>
    <n v="50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03T00:00:00"/>
    <s v="PAYPAL DES:INST XFER ID:EBAY INC INDN:DEAN TYLER INC CO ID:PAYPALSI77 WEB"/>
    <n v="-383.35"/>
    <n v="1440.65"/>
    <n v="383.35"/>
    <s v="Expense"/>
    <x v="4"/>
    <x v="2"/>
    <x v="8"/>
    <n v="2015"/>
    <x v="11"/>
    <x v="47"/>
    <x v="3"/>
    <s v="BOTH"/>
    <s v="Income Statement"/>
    <x v="20"/>
    <s v="11700 · BofA 9319 (INC)"/>
    <m/>
    <m/>
  </r>
  <r>
    <d v="2015-08-03T00:00:00"/>
    <s v="BANK OF AMERICA DES:INTERCHNG ID:345558579883 INDN:DEAN &amp; TYLER INC CO ID:941687665B CCD"/>
    <n v="-341.19"/>
    <n v="1099.46"/>
    <n v="341.19"/>
    <s v="Expense"/>
    <x v="4"/>
    <x v="2"/>
    <x v="8"/>
    <n v="2015"/>
    <x v="32"/>
    <x v="105"/>
    <x v="2"/>
    <s v="BOTH"/>
    <s v="Income Statement"/>
    <x v="20"/>
    <s v="11700 · BofA 9319 (INC)"/>
    <m/>
    <m/>
  </r>
  <r>
    <d v="2015-08-03T00:00:00"/>
    <s v="BANK OF AMERICA DES:DISCOUNT ID:345558579883 INDN:DEAN &amp; TYLER INC CO ID:941687665B CCD"/>
    <n v="-159.91"/>
    <n v="939.55"/>
    <n v="159.91"/>
    <s v="Expense"/>
    <x v="4"/>
    <x v="2"/>
    <x v="8"/>
    <n v="2015"/>
    <x v="32"/>
    <x v="105"/>
    <x v="2"/>
    <s v="BOTH"/>
    <s v="Income Statement"/>
    <x v="20"/>
    <s v="11700 · BofA 9319 (INC)"/>
    <m/>
    <m/>
  </r>
  <r>
    <d v="2015-08-03T00:00:00"/>
    <s v="BANK OF AMERICA DES:FEE ID:345558579883 INDN:DEAN &amp; TYLER INC CO ID:941687665B CCD"/>
    <n v="-87.69"/>
    <n v="851.86"/>
    <n v="87.69"/>
    <s v="Expense"/>
    <x v="4"/>
    <x v="2"/>
    <x v="8"/>
    <n v="2015"/>
    <x v="32"/>
    <x v="105"/>
    <x v="2"/>
    <s v="BOTH"/>
    <s v="Income Statement"/>
    <x v="20"/>
    <s v="11700 · BofA 9319 (INC)"/>
    <m/>
    <m/>
  </r>
  <r>
    <d v="2015-08-03T00:00:00"/>
    <s v="Monthly Fee for Business Fundamentals"/>
    <n v="-16"/>
    <n v="835.86"/>
    <n v="16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04T00:00:00"/>
    <s v="PAYPAL DES:TRANSFER ID:4KEJ28YD72L44 INDN:DEAN TYLER INC CO ID:PAYPALSD11 PPD"/>
    <n v="800"/>
    <n v="1635.86"/>
    <n v="-800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04T00:00:00"/>
    <s v="AUTHNET GATEWAY DES:BILLING ID:39540611 INDN:DEAN &amp; TYLER, INC CO ID:1870568569 CCD"/>
    <n v="-63.5"/>
    <n v="1572.36"/>
    <n v="63.5"/>
    <s v="Expense"/>
    <x v="4"/>
    <x v="2"/>
    <x v="8"/>
    <n v="2015"/>
    <x v="32"/>
    <x v="105"/>
    <x v="2"/>
    <s v="BOTH"/>
    <s v="Income Statement"/>
    <x v="20"/>
    <s v="11700 · BofA 9319 (INC)"/>
    <m/>
    <m/>
  </r>
  <r>
    <d v="2015-08-05T00:00:00"/>
    <s v="WIRE TYPE:BOOK IN DATE:150805 TIME:1152 ET TRN:2015080500219368 SNDR REF:Bibby/Dean and T ORIG:BIBBY INTERNATIONAL TRADE ID:004426465270"/>
    <n v="7658.95"/>
    <n v="9231.31"/>
    <n v="-7658.95"/>
    <s v="Income"/>
    <x v="4"/>
    <x v="2"/>
    <x v="8"/>
    <n v="2015"/>
    <x v="63"/>
    <x v="107"/>
    <x v="24"/>
    <s v="BOTH"/>
    <s v="Income Statement"/>
    <x v="19"/>
    <s v="11700 · BofA 9319 (INC)"/>
    <m/>
    <m/>
  </r>
  <r>
    <d v="2015-08-05T00:00:00"/>
    <s v="AMAZON.COM DES:Marketplac ID:LN8K1SYG35H9051 INDN:Dean &amp; Tyler, Inc CO ID:3215240102 CCD PMT INFO:payments.amazon.com ID#LN8K1SYG35H9051"/>
    <n v="2469.7600000000002"/>
    <n v="11701.07"/>
    <n v="-2469.7600000000002"/>
    <s v="Income"/>
    <x v="4"/>
    <x v="2"/>
    <x v="8"/>
    <n v="2015"/>
    <x v="63"/>
    <x v="109"/>
    <x v="25"/>
    <s v="BOTH"/>
    <s v="Income Statement"/>
    <x v="19"/>
    <s v="11700 · BofA 9319 (INC)"/>
    <m/>
    <m/>
  </r>
  <r>
    <d v="2015-08-05T00:00:00"/>
    <s v="BANK OF AMERICA DES:DEPOSIT ID:345558579883 INDN:DEAN &amp; TYLER INC CO ID:941687665B CCD"/>
    <n v="243.35"/>
    <n v="11944.42"/>
    <n v="-243.35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05T00:00:00"/>
    <s v="Online Banking transfer to CHK 9306 Confirmation# 2879294309"/>
    <n v="-6500"/>
    <n v="5444.42"/>
    <n v="65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05T00:00:00"/>
    <s v="Payroll DES:PAYROLL ID:2489155 INDN:DEAN &amp; TYLER CO ID:1943345425 CCD"/>
    <n v="-486.28"/>
    <n v="4958.1400000000003"/>
    <n v="486.28"/>
    <s v="Expense"/>
    <x v="4"/>
    <x v="2"/>
    <x v="8"/>
    <n v="2015"/>
    <x v="65"/>
    <x v="122"/>
    <x v="12"/>
    <s v="BOTH"/>
    <s v="Income Statement"/>
    <x v="20"/>
    <s v="11700 · BofA 9319 (INC)"/>
    <m/>
    <m/>
  </r>
  <r>
    <d v="2015-08-05T00:00:00"/>
    <s v="Payroll DES:PAYROLL ID:2489155 INDN:DEAN &amp; TYLER CO ID:1943345425 CCD"/>
    <n v="-385.09"/>
    <n v="4573.05"/>
    <n v="385.09"/>
    <s v="Expense"/>
    <x v="4"/>
    <x v="2"/>
    <x v="8"/>
    <n v="2015"/>
    <x v="65"/>
    <x v="114"/>
    <x v="7"/>
    <s v="BOTH"/>
    <s v="Income Statement"/>
    <x v="20"/>
    <s v="11700 · BofA 9319 (INC)"/>
    <m/>
    <m/>
  </r>
  <r>
    <d v="2015-08-05T00:00:00"/>
    <s v="Payroll DES:PAYROLL ID:2489155 INDN:DEAN &amp; TYLER CO ID:1943345425 CCD"/>
    <n v="-334.54"/>
    <n v="4238.51"/>
    <n v="334.54"/>
    <s v="Expense"/>
    <x v="4"/>
    <x v="2"/>
    <x v="8"/>
    <n v="2015"/>
    <x v="65"/>
    <x v="111"/>
    <x v="7"/>
    <s v="BOTH"/>
    <s v="Income Statement"/>
    <x v="20"/>
    <s v="11700 · BofA 9319 (INC)"/>
    <m/>
    <m/>
  </r>
  <r>
    <d v="2015-08-06T00:00:00"/>
    <s v="BANK OF AMERICA DES:DEPOSIT ID:345558579883 INDN:DEAN &amp; TYLER INC CO ID:941687665B CCD"/>
    <n v="183.34"/>
    <n v="4421.8500000000004"/>
    <n v="-183.34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06T00:00:00"/>
    <s v="Online Banking transfer to CHK 9607 Confirmation# 1489446349"/>
    <n v="-1000"/>
    <n v="3421.85"/>
    <n v="100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06T00:00:00"/>
    <s v="Wire Transfer Fee"/>
    <n v="-15"/>
    <n v="3406.85"/>
    <n v="15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07T00:00:00"/>
    <s v="BANK OF AMERICA DES:DEPOSIT ID:345558579883 INDN:DEAN &amp; TYLER INC CO ID:941687665B CCD"/>
    <n v="1074.83"/>
    <n v="4481.68"/>
    <n v="-1074.83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07T00:00:00"/>
    <s v="PAYPAL DES:TRANSFER ID:4KEJ28YL8DN9Y INDN:DEAN TYLER INC CO ID:PAYPALSD11 PPD"/>
    <n v="500"/>
    <n v="4981.68"/>
    <n v="-500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07T00:00:00"/>
    <s v="PAYPAL DES:ECHECK ID:J222225BYAY2A INDN:DEAN TYLER INC CO ID:PAYPALEC88 WEB"/>
    <n v="-116.33"/>
    <n v="4865.3500000000004"/>
    <n v="116.33"/>
    <s v="Expense"/>
    <x v="4"/>
    <x v="2"/>
    <x v="8"/>
    <n v="2015"/>
    <x v="11"/>
    <x v="47"/>
    <x v="3"/>
    <s v="BOTH"/>
    <s v="Income Statement"/>
    <x v="20"/>
    <s v="11700 · BofA 9319 (INC)"/>
    <m/>
    <m/>
  </r>
  <r>
    <d v="2015-08-10T00:00:00"/>
    <s v="WIRE TYPE:BOOK IN DATE:150810 TIME:1452 ET TRN:2015081000296811 SNDR REF:Bibby/Dean and T ORIG:BIBBY INTERNATIONAL TRADE ID:004426465270"/>
    <n v="5102.3500000000004"/>
    <n v="9967.7000000000007"/>
    <n v="-5102.3500000000004"/>
    <s v="Income"/>
    <x v="4"/>
    <x v="2"/>
    <x v="8"/>
    <n v="2015"/>
    <x v="63"/>
    <x v="107"/>
    <x v="24"/>
    <s v="BOTH"/>
    <s v="Income Statement"/>
    <x v="19"/>
    <s v="11700 · BofA 9319 (INC)"/>
    <m/>
    <m/>
  </r>
  <r>
    <d v="2015-08-10T00:00:00"/>
    <s v="Online Banking transfer from CHK 9306 Confirmation# 2722464395"/>
    <n v="438"/>
    <n v="10405.700000000001"/>
    <n v="-438"/>
    <s v="Income"/>
    <x v="4"/>
    <x v="2"/>
    <x v="8"/>
    <n v="2015"/>
    <x v="67"/>
    <x v="97"/>
    <x v="2"/>
    <s v="INC"/>
    <s v="Balance Sheet"/>
    <x v="13"/>
    <s v="11700 · BofA 9319 (INC)"/>
    <m/>
    <m/>
  </r>
  <r>
    <d v="2015-08-10T00:00:00"/>
    <s v="Amazon Services DES:ACCSUKUS ID:T30FDIL2ULIFG3C INDN:Dean &amp; Tyler, INC CO ID:3980429507 CCD PMT INFO:payments.amazon.com ID#T30FDIL2ULIFG3C"/>
    <n v="391.24"/>
    <n v="10796.94"/>
    <n v="-391.24"/>
    <s v="Income"/>
    <x v="4"/>
    <x v="2"/>
    <x v="8"/>
    <n v="2015"/>
    <x v="63"/>
    <x v="116"/>
    <x v="27"/>
    <s v="BOTH"/>
    <s v="Income Statement"/>
    <x v="19"/>
    <s v="11700 · BofA 9319 (INC)"/>
    <m/>
    <m/>
  </r>
  <r>
    <d v="2015-08-10T00:00:00"/>
    <s v="BANK OF AMERICA DES:DEPOSIT ID:345558579883 INDN:DEAN &amp; TYLER INC CO ID:941687665B CCD"/>
    <n v="275.72000000000003"/>
    <n v="11072.66"/>
    <n v="-275.72000000000003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0T00:00:00"/>
    <s v="Amazon Services DES:ACCSDEUS ID:JQT2UYFOLDLHNQT INDN:Dean &amp; Tyler, INC CO ID:4980429507 CCD PMT INFO:payments.amazon.com ID#JQT2UYFOLDLHNQT"/>
    <n v="236.1"/>
    <n v="11308.76"/>
    <n v="-236.1"/>
    <s v="Income"/>
    <x v="4"/>
    <x v="2"/>
    <x v="8"/>
    <n v="2015"/>
    <x v="63"/>
    <x v="115"/>
    <x v="26"/>
    <s v="BOTH"/>
    <s v="Income Statement"/>
    <x v="19"/>
    <s v="11700 · BofA 9319 (INC)"/>
    <m/>
    <m/>
  </r>
  <r>
    <d v="2015-08-10T00:00:00"/>
    <s v="Online Banking transfer from CHK 9607 Confirmation# 3722466444"/>
    <n v="184"/>
    <n v="11492.76"/>
    <n v="-184"/>
    <s v="Income"/>
    <x v="4"/>
    <x v="2"/>
    <x v="8"/>
    <n v="2015"/>
    <x v="53"/>
    <x v="97"/>
    <x v="2"/>
    <s v="INC"/>
    <s v="Balance Sheet"/>
    <x v="23"/>
    <s v="11700 · BofA 9319 (INC)"/>
    <m/>
    <m/>
  </r>
  <r>
    <d v="2015-08-10T00:00:00"/>
    <s v="Amazon Services DES:ACCSFRUS ID:DUDRUQF2WUAVGEK INDN:Dean &amp; Tyler, INC CO ID:5980429507 CCD PMT INFO:payments.amazon.com ID#DUDRUQF2WUAVGEK"/>
    <n v="176.12"/>
    <n v="11668.88"/>
    <n v="-176.12"/>
    <s v="Income"/>
    <x v="4"/>
    <x v="2"/>
    <x v="8"/>
    <n v="2015"/>
    <x v="63"/>
    <x v="106"/>
    <x v="23"/>
    <s v="BOTH"/>
    <s v="Income Statement"/>
    <x v="19"/>
    <s v="11700 · BofA 9319 (INC)"/>
    <m/>
    <m/>
  </r>
  <r>
    <d v="2015-08-10T00:00:00"/>
    <s v="BANK OF AMERICA DES:DEPOSIT ID:345558579883 INDN:DEAN &amp; TYLER INC CO ID:941687665B CCD"/>
    <n v="2.98"/>
    <n v="11671.86"/>
    <n v="-2.98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0T00:00:00"/>
    <s v="Online Banking payment to CRD 6466 Confirmation# 2722403454"/>
    <n v="-440"/>
    <n v="11231.86"/>
    <n v="440"/>
    <s v="Expense"/>
    <x v="4"/>
    <x v="2"/>
    <x v="8"/>
    <n v="2015"/>
    <x v="59"/>
    <x v="96"/>
    <x v="2"/>
    <s v="INC"/>
    <s v="Balance Sheet"/>
    <x v="25"/>
    <s v="11700 · BofA 9319 (INC)"/>
    <m/>
    <m/>
  </r>
  <r>
    <d v="2015-08-10T00:00:00"/>
    <s v="Online Banking transfer to CHK 9306 Confirmation# 2722758978"/>
    <n v="-4000"/>
    <n v="7231.86"/>
    <n v="4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10T00:00:00"/>
    <s v="TX TLR transfer to CHK 9125 Banking Ctr MEDICAL CENTER #0000511 TX Confirmation# 2722949255"/>
    <n v="-1400"/>
    <n v="5831.86"/>
    <n v="1400"/>
    <s v="Expense"/>
    <x v="4"/>
    <x v="2"/>
    <x v="8"/>
    <n v="2015"/>
    <x v="39"/>
    <x v="20"/>
    <x v="2"/>
    <s v="BOTH"/>
    <s v="Balance Sheet"/>
    <x v="29"/>
    <s v="11700 · BofA 9319 (INC)"/>
    <m/>
    <m/>
  </r>
  <r>
    <d v="2015-08-10T00:00:00"/>
    <s v="Online Banking transfer to CHK 9306 Confirmation# 3724381339"/>
    <n v="-3000"/>
    <n v="2831.86"/>
    <n v="3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10T00:00:00"/>
    <s v="TRANSFER DEAN &amp; TYLER INC:Lissette Orbay Confirmation# 1424502838"/>
    <n v="-569.28"/>
    <n v="2262.58"/>
    <n v="569.28"/>
    <s v="Expense"/>
    <x v="4"/>
    <x v="2"/>
    <x v="8"/>
    <n v="2015"/>
    <x v="68"/>
    <x v="124"/>
    <x v="12"/>
    <s v="BOTH"/>
    <s v="Income Statement"/>
    <x v="20"/>
    <s v="11700 · BofA 9319 (INC)"/>
    <m/>
    <m/>
  </r>
  <r>
    <d v="2015-08-10T00:00:00"/>
    <s v="TRANSFER DEAN &amp; TYLER INC:Timofey Trofimenkov Confirmation# 1424556668"/>
    <n v="-400"/>
    <n v="1862.58"/>
    <n v="400"/>
    <s v="Expense"/>
    <x v="4"/>
    <x v="2"/>
    <x v="8"/>
    <n v="2015"/>
    <x v="10"/>
    <x v="10"/>
    <x v="7"/>
    <s v="BOTH"/>
    <s v="Income Statement"/>
    <x v="20"/>
    <s v="11700 · BofA 9319 (INC)"/>
    <m/>
    <m/>
  </r>
  <r>
    <d v="2015-08-11T00:00:00"/>
    <s v="Online Banking transfer from CHK 9306 Confirmation# 3732037458"/>
    <n v="2000"/>
    <n v="3862.58"/>
    <n v="-2000"/>
    <s v="Income"/>
    <x v="4"/>
    <x v="2"/>
    <x v="8"/>
    <n v="2015"/>
    <x v="67"/>
    <x v="97"/>
    <x v="2"/>
    <s v="INC"/>
    <s v="Balance Sheet"/>
    <x v="13"/>
    <s v="11700 · BofA 9319 (INC)"/>
    <m/>
    <m/>
  </r>
  <r>
    <d v="2015-08-11T00:00:00"/>
    <s v="WIRE TYPE:BOOK IN DATE:150811 TIME:0945 ET TRN:2015081100172167 SNDR REF:Bibby/Dean and T ORIG:BIBBY INTERNATIONAL TRADE ID:004426465270"/>
    <n v="1629.21"/>
    <n v="5491.79"/>
    <n v="-1629.21"/>
    <s v="Income"/>
    <x v="4"/>
    <x v="2"/>
    <x v="8"/>
    <n v="2015"/>
    <x v="63"/>
    <x v="107"/>
    <x v="24"/>
    <s v="BOTH"/>
    <s v="Income Statement"/>
    <x v="19"/>
    <s v="11700 · BofA 9319 (INC)"/>
    <m/>
    <m/>
  </r>
  <r>
    <d v="2015-08-11T00:00:00"/>
    <s v="PAYPAL DES:TRANSFER ID:4KEJ28YUAC354 INDN:DEAN TYLER INC CO ID:PAYPALSD11 PPD"/>
    <n v="1521"/>
    <n v="7012.79"/>
    <n v="-1521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11T00:00:00"/>
    <s v="BANK OF AMERICA DES:DEPOSIT ID:345558579883 INDN:DEAN &amp; TYLER INC CO ID:941687665B CCD"/>
    <n v="431.08"/>
    <n v="7443.87"/>
    <n v="-431.08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1T00:00:00"/>
    <s v="Online Banking transfer to CHK 9306 Confirmation# 3731843267"/>
    <n v="-1000"/>
    <n v="6443.87"/>
    <n v="1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11T00:00:00"/>
    <s v="WIRE TYPE:INTL OUT DATE:150811 TIME:1514 ET TRN:2015081100272617 SERVICE REF:371126 BNF:OOO GLOBAL WORK SOLUTION ID:3012373385017 BNF BK:VTB BANK (BELARUS) ID:SLANBY22/(CH3770 PMT DET:152454532 BELARUS ORDERS GOODS"/>
    <n v="-5000"/>
    <n v="1443.87"/>
    <n v="5000"/>
    <s v="Expense"/>
    <x v="4"/>
    <x v="2"/>
    <x v="8"/>
    <n v="2015"/>
    <x v="18"/>
    <x v="121"/>
    <x v="2"/>
    <s v="BOTH"/>
    <s v="Balance Sheet"/>
    <x v="20"/>
    <s v="11700 · BofA 9319 (INC)"/>
    <m/>
    <m/>
  </r>
  <r>
    <d v="2015-08-11T00:00:00"/>
    <s v="Payroll DES:PAYROLL ID:2489155 INDN:DEAN &amp; TYLER CO ID:1943345425 CCD"/>
    <n v="-506.4"/>
    <n v="937.47"/>
    <n v="506.4"/>
    <s v="Expense"/>
    <x v="4"/>
    <x v="2"/>
    <x v="8"/>
    <n v="2015"/>
    <x v="65"/>
    <x v="122"/>
    <x v="12"/>
    <s v="BOTH"/>
    <s v="Income Statement"/>
    <x v="20"/>
    <s v="11700 · BofA 9319 (INC)"/>
    <m/>
    <m/>
  </r>
  <r>
    <d v="2015-08-11T00:00:00"/>
    <s v="Payroll DES:PAYROLL ID:2489155 INDN:DEAN &amp; TYLER CO ID:1943345425 CCD"/>
    <n v="-374.44"/>
    <n v="563.03"/>
    <n v="374.44"/>
    <s v="Expense"/>
    <x v="4"/>
    <x v="2"/>
    <x v="8"/>
    <n v="2015"/>
    <x v="65"/>
    <x v="114"/>
    <x v="7"/>
    <s v="BOTH"/>
    <s v="Income Statement"/>
    <x v="20"/>
    <s v="11700 · BofA 9319 (INC)"/>
    <m/>
    <m/>
  </r>
  <r>
    <d v="2015-08-11T00:00:00"/>
    <s v="Wire Transfer Fee"/>
    <n v="-45"/>
    <n v="518.03"/>
    <n v="45"/>
    <s v="Expense"/>
    <x v="4"/>
    <x v="2"/>
    <x v="8"/>
    <n v="2015"/>
    <x v="60"/>
    <x v="96"/>
    <x v="2"/>
    <s v="BOTH"/>
    <s v="Income Statement"/>
    <x v="20"/>
    <s v="11700 · BofA 9319 (INC)"/>
    <m/>
    <m/>
  </r>
  <r>
    <d v="2015-08-11T00:00:00"/>
    <s v="Wire Transfer Fee"/>
    <n v="-15"/>
    <n v="503.03"/>
    <n v="15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12T00:00:00"/>
    <s v="WIRE TYPE:BOOK IN DATE:150812 TIME:1525 ET TRN:2015081200274691 SNDR REF:Bibby/Dean and T ORIG:BIBBY INTERNATIONAL TRADE ID:004426465270"/>
    <n v="1655.36"/>
    <n v="2158.39"/>
    <n v="-1655.36"/>
    <s v="Income"/>
    <x v="4"/>
    <x v="2"/>
    <x v="8"/>
    <n v="2015"/>
    <x v="63"/>
    <x v="107"/>
    <x v="24"/>
    <s v="BOTH"/>
    <s v="Income Statement"/>
    <x v="19"/>
    <s v="11700 · BofA 9319 (INC)"/>
    <m/>
    <m/>
  </r>
  <r>
    <d v="2015-08-12T00:00:00"/>
    <s v="BANK OF AMERICA DES:DEPOSIT ID:345558579883 INDN:DEAN &amp; TYLER INC CO ID:941687665B CCD"/>
    <n v="726.38"/>
    <n v="2884.77"/>
    <n v="-726.38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2T00:00:00"/>
    <s v="Online Banking transfer to CHK 9607 Confirmation# 2838168976"/>
    <n v="-450"/>
    <n v="2434.77"/>
    <n v="45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12T00:00:00"/>
    <s v="Online Banking transfer to CHK 9306 Confirmation# 0141964781"/>
    <n v="-2000"/>
    <n v="434.77"/>
    <n v="2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12T00:00:00"/>
    <s v="Wire Transfer Fee"/>
    <n v="-15"/>
    <n v="419.77"/>
    <n v="15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13T00:00:00"/>
    <s v="BANK OF AMERICA DES:DEPOSIT ID:345558579883 INDN:DEAN &amp; TYLER INC CO ID:941687665B CCD"/>
    <n v="227.54"/>
    <n v="647.30999999999995"/>
    <n v="-227.54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3T00:00:00"/>
    <s v="Wire Transfer Fee"/>
    <n v="-15"/>
    <n v="632.30999999999995"/>
    <n v="15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14T00:00:00"/>
    <s v="PAYPAL DES:TRANSFER ID:4KEJ28Z4H74ZQ INDN:DEAN TYLER INC CO ID:PAYPALSD11 PPD"/>
    <n v="446.16"/>
    <n v="1078.47"/>
    <n v="-446.16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14T00:00:00"/>
    <s v="BANK OF AMERICA DES:DEPOSIT ID:345558579883 INDN:DEAN &amp; TYLER INC CO ID:941687665B CCD"/>
    <n v="443.07"/>
    <n v="1521.54"/>
    <n v="-443.07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7T00:00:00"/>
    <s v="BANK OF AMERICA DES:DEPOSIT ID:345558579883 INDN:DEAN &amp; TYLER INC CO ID:941687665B CCD"/>
    <n v="576.75"/>
    <n v="2098.29"/>
    <n v="-576.75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7T00:00:00"/>
    <s v="BANK OF AMERICA DES:DEPOSIT ID:345558579883 INDN:DEAN &amp; TYLER INC CO ID:941687665B CCD"/>
    <n v="117.41"/>
    <n v="2215.6999999999998"/>
    <n v="-117.41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7T00:00:00"/>
    <s v="BKOFAMERICA MOBILE 08/17 3374122919 DEPOSIT *MOBILE TX"/>
    <n v="98"/>
    <n v="2313.6999999999998"/>
    <n v="-98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7T00:00:00"/>
    <s v="TRANSFER DEAN &amp; TYLER INC:Timofey Trofimenkov Confirmation# 0584247075"/>
    <n v="-200"/>
    <n v="2113.6999999999998"/>
    <n v="200"/>
    <s v="Expense"/>
    <x v="4"/>
    <x v="2"/>
    <x v="8"/>
    <n v="2015"/>
    <x v="10"/>
    <x v="10"/>
    <x v="7"/>
    <s v="BOTH"/>
    <s v="Income Statement"/>
    <x v="20"/>
    <s v="11700 · BofA 9319 (INC)"/>
    <m/>
    <m/>
  </r>
  <r>
    <d v="2015-08-18T00:00:00"/>
    <s v="PAYPAL DES:TRANSFER ID:4KEJ28ZETEJA2 INDN:DEAN TYLER INC CO ID:PAYPALSD11 PPD"/>
    <n v="598.97"/>
    <n v="2712.67"/>
    <n v="-598.97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18T00:00:00"/>
    <s v="BANK OF AMERICA DES:DEPOSIT ID:345558579883 INDN:DEAN &amp; TYLER INC CO ID:941687665B CCD"/>
    <n v="42.59"/>
    <n v="2755.26"/>
    <n v="-42.59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8T00:00:00"/>
    <s v="TRANSFER DEAN &amp; TYLER INC:Proteus Confirmation# 0589733380"/>
    <n v="-750"/>
    <n v="2005.26"/>
    <n v="750"/>
    <s v="Expense"/>
    <x v="4"/>
    <x v="2"/>
    <x v="8"/>
    <n v="2015"/>
    <x v="27"/>
    <x v="104"/>
    <x v="13"/>
    <s v="BOTH"/>
    <s v="Income Statement"/>
    <x v="20"/>
    <s v="11700 · BofA 9319 (INC)"/>
    <m/>
    <m/>
  </r>
  <r>
    <d v="2015-08-19T00:00:00"/>
    <s v="AMAZON.COM DES:Marketplac ID:DOAITZISDHUROAX INDN:Dean &amp; Tyler, Inc CO ID:3215240102 CCD PMT INFO:payments.amazon.com ID#DOAITZISDHUROAX"/>
    <n v="3307.67"/>
    <n v="5312.93"/>
    <n v="-3307.67"/>
    <s v="Income"/>
    <x v="4"/>
    <x v="2"/>
    <x v="8"/>
    <n v="2015"/>
    <x v="63"/>
    <x v="109"/>
    <x v="25"/>
    <s v="BOTH"/>
    <s v="Income Statement"/>
    <x v="19"/>
    <s v="11700 · BofA 9319 (INC)"/>
    <m/>
    <m/>
  </r>
  <r>
    <d v="2015-08-19T00:00:00"/>
    <s v="BANK OF AMERICA DES:DEPOSIT ID:345558579883 INDN:DEAN &amp; TYLER INC CO ID:941687665B CCD"/>
    <n v="616.45000000000005"/>
    <n v="5929.38"/>
    <n v="-616.45000000000005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19T00:00:00"/>
    <s v="Online Banking transfer to CHK 9306 Confirmation# 3899938943"/>
    <n v="-4000"/>
    <n v="1929.38"/>
    <n v="4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19T00:00:00"/>
    <s v="Payroll DES:PAYROLL ID:2489155 INDN:DEAN &amp; TYLER CO ID:1943345425 CCD"/>
    <n v="-487.88"/>
    <n v="1441.5"/>
    <n v="487.88"/>
    <s v="Expense"/>
    <x v="4"/>
    <x v="2"/>
    <x v="8"/>
    <n v="2015"/>
    <x v="65"/>
    <x v="122"/>
    <x v="12"/>
    <s v="BOTH"/>
    <s v="Income Statement"/>
    <x v="20"/>
    <s v="11700 · BofA 9319 (INC)"/>
    <m/>
    <m/>
  </r>
  <r>
    <d v="2015-08-19T00:00:00"/>
    <s v="Payroll DES:PAYROLL ID:2489155 INDN:DEAN &amp; TYLER CO ID:1943345425 CCD"/>
    <n v="-422.53"/>
    <n v="1018.97"/>
    <n v="422.53"/>
    <s v="Expense"/>
    <x v="4"/>
    <x v="2"/>
    <x v="8"/>
    <n v="2015"/>
    <x v="65"/>
    <x v="111"/>
    <x v="7"/>
    <s v="BOTH"/>
    <s v="Income Statement"/>
    <x v="20"/>
    <s v="11700 · BofA 9319 (INC)"/>
    <m/>
    <m/>
  </r>
  <r>
    <d v="2015-08-19T00:00:00"/>
    <s v="Payroll DES:PAYROLL ID:2489155 INDN:DEAN &amp; TYLER CO ID:1943345425 CCD"/>
    <n v="-343.99"/>
    <n v="674.98"/>
    <n v="343.99"/>
    <s v="Expense"/>
    <x v="4"/>
    <x v="2"/>
    <x v="8"/>
    <n v="2015"/>
    <x v="65"/>
    <x v="114"/>
    <x v="7"/>
    <s v="BOTH"/>
    <s v="Income Statement"/>
    <x v="20"/>
    <s v="11700 · BofA 9319 (INC)"/>
    <m/>
    <m/>
  </r>
  <r>
    <d v="2015-08-19T00:00:00"/>
    <s v="External transfer fee - 3 Day - 08/18/2015 Confirmation: 152875362"/>
    <n v="-3"/>
    <n v="671.98"/>
    <n v="3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20T00:00:00"/>
    <s v="WIRE TYPE:BOOK IN DATE:150820 TIME:1455 ET TRN:2015082000287279 SNDR REF:Bibby/Dean and T ORIG:BIBBY INTERNATIONAL TRADE ID:004426465270"/>
    <n v="7455.85"/>
    <n v="8127.83"/>
    <n v="-7455.85"/>
    <s v="Income"/>
    <x v="4"/>
    <x v="2"/>
    <x v="8"/>
    <n v="2015"/>
    <x v="63"/>
    <x v="107"/>
    <x v="24"/>
    <s v="BOTH"/>
    <s v="Income Statement"/>
    <x v="19"/>
    <s v="11700 · BofA 9319 (INC)"/>
    <m/>
    <m/>
  </r>
  <r>
    <d v="2015-08-20T00:00:00"/>
    <s v="BANK OF AMERICA DES:DEPOSIT ID:345558579883 INDN:DEAN &amp; TYLER INC CO ID:941687665B CCD"/>
    <n v="409.4"/>
    <n v="8537.23"/>
    <n v="-409.4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0T00:00:00"/>
    <s v="PAYPAL DES:TRANSFER ID:4KEJ28ZJNNC9Q INDN:DEAN TYLER INC CO ID:PAYPALSD11 PPD"/>
    <n v="406.21"/>
    <n v="8943.44"/>
    <n v="-406.21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20T00:00:00"/>
    <s v="Online Banking transfer to CHK 9306 Confirmation# 2807953999"/>
    <n v="-1000"/>
    <n v="7943.44"/>
    <n v="1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20T00:00:00"/>
    <s v="Online Banking transfer to CHK 9306 Confirmation# 3910162374"/>
    <n v="-3500"/>
    <n v="4443.4399999999996"/>
    <n v="35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21T00:00:00"/>
    <s v="BANK OF AMERICA DES:DEPOSIT ID:345558579883 INDN:DEAN &amp; TYLER INC CO ID:941687665B CCD"/>
    <n v="2400.25"/>
    <n v="6843.69"/>
    <n v="-2400.25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1T00:00:00"/>
    <s v="Online Banking transfer to CHK 9607 Confirmation# 0517524719"/>
    <n v="-1500"/>
    <n v="5343.69"/>
    <n v="150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21T00:00:00"/>
    <s v="Online Banking transfer to CHK 9607 Confirmation# 3917552977"/>
    <n v="-1300"/>
    <n v="4043.69"/>
    <n v="130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21T00:00:00"/>
    <s v="Wire Transfer Fee"/>
    <n v="-15"/>
    <n v="4028.69"/>
    <n v="15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8-24T00:00:00"/>
    <s v="Counter Credit"/>
    <n v="5000"/>
    <n v="9028.69"/>
    <n v="-5000"/>
    <s v="Income"/>
    <x v="4"/>
    <x v="2"/>
    <x v="8"/>
    <n v="2015"/>
    <x v="71"/>
    <x v="126"/>
    <x v="2"/>
    <s v="BOTH"/>
    <s v="Balance Sheet"/>
    <x v="31"/>
    <s v="11700 · BofA 9319 (INC)"/>
    <m/>
    <m/>
  </r>
  <r>
    <d v="2015-08-24T00:00:00"/>
    <s v="Online Banking transfer from CHK 9607 Confirmation# 3944370800"/>
    <n v="1622.11"/>
    <n v="10650.8"/>
    <n v="-1622.11"/>
    <s v="Income"/>
    <x v="4"/>
    <x v="2"/>
    <x v="8"/>
    <n v="2015"/>
    <x v="53"/>
    <x v="97"/>
    <x v="2"/>
    <s v="INC"/>
    <s v="Balance Sheet"/>
    <x v="23"/>
    <s v="11700 · BofA 9319 (INC)"/>
    <m/>
    <m/>
  </r>
  <r>
    <d v="2015-08-24T00:00:00"/>
    <s v="Counter Credit"/>
    <n v="917.74"/>
    <n v="11568.54"/>
    <n v="-917.74"/>
    <s v="Income"/>
    <x v="4"/>
    <x v="2"/>
    <x v="8"/>
    <n v="2015"/>
    <x v="58"/>
    <x v="120"/>
    <x v="2"/>
    <s v="INC"/>
    <s v="Balance Sheet"/>
    <x v="32"/>
    <s v="11700 · BofA 9319 (INC)"/>
    <m/>
    <m/>
  </r>
  <r>
    <d v="2015-08-24T00:00:00"/>
    <s v="BANK OF AMERICA DES:DEPOSIT ID:345558579883 INDN:DEAN &amp; TYLER INC CO ID:941687665B CCD"/>
    <n v="735.42"/>
    <n v="12303.96"/>
    <n v="-735.42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4T00:00:00"/>
    <s v="BANK OF AMERICA DES:DEPOSIT ID:345558579883 INDN:DEAN &amp; TYLER INC CO ID:941687665B CCD"/>
    <n v="491.5"/>
    <n v="12795.46"/>
    <n v="-491.5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4T00:00:00"/>
    <s v="Amazon Services DES:ACCSDEUS ID:I7BMFDGSUTLRMIM INDN:Dean &amp; Tyler, INC CO ID:4980429507 CCD PMT INFO:payments.amazon.com ID#I7BMFDGSUTLRMIM"/>
    <n v="306.52"/>
    <n v="13101.98"/>
    <n v="-306.52"/>
    <s v="Income"/>
    <x v="4"/>
    <x v="2"/>
    <x v="8"/>
    <n v="2015"/>
    <x v="63"/>
    <x v="115"/>
    <x v="26"/>
    <s v="BOTH"/>
    <s v="Income Statement"/>
    <x v="19"/>
    <s v="11700 · BofA 9319 (INC)"/>
    <m/>
    <m/>
  </r>
  <r>
    <d v="2015-08-24T00:00:00"/>
    <s v="Amazon Services DES:ACCSFRUS ID:Y95NW9GCQU7GZMP INDN:Dean &amp; Tyler, INC CO ID:5980429507 CCD PMT INFO:payments.amazon.com ID#Y95NW9GCQU7GZMP"/>
    <n v="277.81"/>
    <n v="13379.79"/>
    <n v="-277.81"/>
    <s v="Income"/>
    <x v="4"/>
    <x v="2"/>
    <x v="8"/>
    <n v="2015"/>
    <x v="63"/>
    <x v="106"/>
    <x v="23"/>
    <s v="BOTH"/>
    <s v="Income Statement"/>
    <x v="19"/>
    <s v="11700 · BofA 9319 (INC)"/>
    <m/>
    <m/>
  </r>
  <r>
    <d v="2015-08-24T00:00:00"/>
    <s v="Amazon Services DES:ACCSUKUS ID:YJ8XXOPVU20RT7V INDN:Dean &amp; Tyler, INC CO ID:3980429507 CCD PMT INFO:payments.amazon.com ID#YJ8XXOPVU20RT7V"/>
    <n v="69.349999999999994"/>
    <n v="13449.14"/>
    <n v="-69.349999999999994"/>
    <s v="Income"/>
    <x v="4"/>
    <x v="2"/>
    <x v="8"/>
    <n v="2015"/>
    <x v="63"/>
    <x v="116"/>
    <x v="27"/>
    <s v="BOTH"/>
    <s v="Income Statement"/>
    <x v="19"/>
    <s v="11700 · BofA 9319 (INC)"/>
    <m/>
    <m/>
  </r>
  <r>
    <d v="2015-08-24T00:00:00"/>
    <s v="Online Banking transfer to CHK 9607 Confirmation# 2944433095"/>
    <n v="-1100"/>
    <n v="12349.14"/>
    <n v="1100"/>
    <s v="Expense"/>
    <x v="4"/>
    <x v="2"/>
    <x v="8"/>
    <n v="2015"/>
    <x v="53"/>
    <x v="97"/>
    <x v="2"/>
    <s v="INC"/>
    <s v="Balance Sheet"/>
    <x v="21"/>
    <s v="11700 · BofA 9319 (INC)"/>
    <m/>
    <m/>
  </r>
  <r>
    <d v="2015-08-25T00:00:00"/>
    <s v="PAYPAL DES:TRANSFER ID:4KEJ28ZUJJNTG INDN:DEAN TYLER INC CO ID:PAYPALSD11 PPD"/>
    <n v="570.75"/>
    <n v="12919.89"/>
    <n v="-570.75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25T00:00:00"/>
    <s v="BANK OF AMERICA DES:DEPOSIT ID:345558579883 INDN:DEAN &amp; TYLER INC CO ID:941687665B CCD"/>
    <n v="253.81"/>
    <n v="13173.7"/>
    <n v="-253.81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5T00:00:00"/>
    <s v="PAYPAL DES:TRANSFER ID:4KEJ28ZVG23MU INDN:DEAN TYLER INC CO ID:PAYPALSD11 PPD"/>
    <n v="148.79"/>
    <n v="13322.49"/>
    <n v="-148.79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25T00:00:00"/>
    <s v="WIRE TYPE:INTL OUT DATE:150825 TIME:0514 ET TRN:2015082400365537 SERVICE REF:182789 BNF:OOO GLOBAL WORK SOLUTION ID:3012373385017 BNF BK:VTB BANK (BELARUS) ID:SLANBY22/(CH3770 PMT DET:153298138 POS 170 THRU 174 GOODS"/>
    <n v="-5326.23"/>
    <n v="7996.26"/>
    <n v="5326.23"/>
    <s v="Expense"/>
    <x v="4"/>
    <x v="2"/>
    <x v="8"/>
    <n v="2015"/>
    <x v="18"/>
    <x v="121"/>
    <x v="2"/>
    <s v="BOTH"/>
    <s v="Balance Sheet"/>
    <x v="20"/>
    <s v="11700 · BofA 9319 (INC)"/>
    <m/>
    <m/>
  </r>
  <r>
    <d v="2015-08-25T00:00:00"/>
    <s v="Online Banking transfer to CHK 9306 Confirmation# 0253388622"/>
    <n v="-1250"/>
    <n v="6746.26"/>
    <n v="125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25T00:00:00"/>
    <s v="Payroll DES:PAYROLL ID:2489155 INDN:DEAN &amp; TYLER CO ID:1943345425 CCD"/>
    <n v="-472.01"/>
    <n v="6274.25"/>
    <n v="472.01"/>
    <s v="Expense"/>
    <x v="4"/>
    <x v="2"/>
    <x v="8"/>
    <n v="2015"/>
    <x v="65"/>
    <x v="122"/>
    <x v="12"/>
    <s v="BOTH"/>
    <s v="Income Statement"/>
    <x v="20"/>
    <s v="11700 · BofA 9319 (INC)"/>
    <m/>
    <m/>
  </r>
  <r>
    <d v="2015-08-25T00:00:00"/>
    <s v="Payroll DES:PAYROLL ID:2489155 INDN:DEAN &amp; TYLER CO ID:1943345425 CCD"/>
    <n v="-420.91"/>
    <n v="5853.34"/>
    <n v="420.91"/>
    <s v="Expense"/>
    <x v="4"/>
    <x v="2"/>
    <x v="8"/>
    <n v="2015"/>
    <x v="65"/>
    <x v="111"/>
    <x v="7"/>
    <s v="BOTH"/>
    <s v="Income Statement"/>
    <x v="20"/>
    <s v="11700 · BofA 9319 (INC)"/>
    <m/>
    <m/>
  </r>
  <r>
    <d v="2015-08-25T00:00:00"/>
    <s v="Payroll DES:PAYROLL ID:2489155 INDN:DEAN &amp; TYLER CO ID:1943345425 CCD"/>
    <n v="-361"/>
    <n v="5492.34"/>
    <n v="361"/>
    <s v="Expense"/>
    <x v="4"/>
    <x v="2"/>
    <x v="8"/>
    <n v="2015"/>
    <x v="65"/>
    <x v="114"/>
    <x v="7"/>
    <s v="BOTH"/>
    <s v="Income Statement"/>
    <x v="20"/>
    <s v="11700 · BofA 9319 (INC)"/>
    <m/>
    <m/>
  </r>
  <r>
    <d v="2015-08-25T00:00:00"/>
    <s v="Wire Transfer Fee"/>
    <n v="-45"/>
    <n v="5447.34"/>
    <n v="45"/>
    <s v="Expense"/>
    <x v="4"/>
    <x v="2"/>
    <x v="8"/>
    <n v="2015"/>
    <x v="60"/>
    <x v="96"/>
    <x v="2"/>
    <s v="BOTH"/>
    <s v="Income Statement"/>
    <x v="20"/>
    <s v="11700 · BofA 9319 (INC)"/>
    <m/>
    <m/>
  </r>
  <r>
    <d v="2015-08-26T00:00:00"/>
    <s v="BANK OF AMERICA DES:DEPOSIT ID:345558579883 INDN:DEAN &amp; TYLER INC CO ID:941687665B CCD"/>
    <n v="913.41"/>
    <n v="6360.75"/>
    <n v="-913.41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7T00:00:00"/>
    <s v="PAYPAL DES:TRANSFER ID:4KEJ29225K8QW INDN:DEAN TYLER INC CO ID:PAYPALSD11 PPD"/>
    <n v="428.49"/>
    <n v="6789.24"/>
    <n v="-428.49"/>
    <s v="Income"/>
    <x v="4"/>
    <x v="2"/>
    <x v="8"/>
    <n v="2015"/>
    <x v="64"/>
    <x v="108"/>
    <x v="2"/>
    <s v="INC"/>
    <s v="Balance Sheet"/>
    <x v="22"/>
    <s v="11700 · BofA 9319 (INC)"/>
    <m/>
    <m/>
  </r>
  <r>
    <d v="2015-08-27T00:00:00"/>
    <s v="BANK OF AMERICA DES:DEPOSIT ID:345558579883 INDN:DEAN &amp; TYLER INC CO ID:941687665B CCD"/>
    <n v="319.49"/>
    <n v="7108.73"/>
    <n v="-319.49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8T00:00:00"/>
    <s v="WIRE TYPE:BOOK IN DATE:150828 TIME:1434 ET TRN:2015082800328711 SNDR REF:Bibby/Dean and T ORIG:BIBBY INTERNATIONAL TRADE ID:004426465270"/>
    <n v="3206.99"/>
    <n v="10315.719999999999"/>
    <n v="-3206.99"/>
    <s v="Income"/>
    <x v="4"/>
    <x v="2"/>
    <x v="8"/>
    <n v="2015"/>
    <x v="63"/>
    <x v="107"/>
    <x v="24"/>
    <s v="BOTH"/>
    <s v="Income Statement"/>
    <x v="19"/>
    <s v="11700 · BofA 9319 (INC)"/>
    <m/>
    <m/>
  </r>
  <r>
    <d v="2015-08-28T00:00:00"/>
    <s v="BANK OF AMERICA DES:DEPOSIT ID:345558579883 INDN:DEAN &amp; TYLER INC CO ID:941687665B CCD"/>
    <n v="251.87"/>
    <n v="10567.59"/>
    <n v="-251.87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28T00:00:00"/>
    <s v="Online Banking transfer to CHK 9306 Confirmation# 2776737488"/>
    <n v="-5000"/>
    <n v="5567.59"/>
    <n v="5000"/>
    <s v="Expense"/>
    <x v="4"/>
    <x v="2"/>
    <x v="8"/>
    <n v="2015"/>
    <x v="67"/>
    <x v="97"/>
    <x v="2"/>
    <s v="INC"/>
    <s v="Balance Sheet"/>
    <x v="12"/>
    <s v="11700 · BofA 9319 (INC)"/>
    <m/>
    <m/>
  </r>
  <r>
    <d v="2015-08-31T00:00:00"/>
    <s v="BANK OF AMERICA DES:DEPOSIT ID:345558579883 INDN:DEAN &amp; TYLER INC CO ID:941687665B CCD"/>
    <n v="547.70000000000005"/>
    <n v="6115.29"/>
    <n v="-547.70000000000005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31T00:00:00"/>
    <s v="BANK OF AMERICA DES:DEPOSIT ID:345558579883 INDN:DEAN &amp; TYLER INC CO ID:941687665B CCD"/>
    <n v="423.4"/>
    <n v="6538.69"/>
    <n v="-423.4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31T00:00:00"/>
    <s v="BANK OF AMERICA DES:DEPOSIT ID:345558579883 INDN:DEAN &amp; TYLER INC CO ID:941687665B CCD"/>
    <n v="166.8"/>
    <n v="6705.49"/>
    <n v="-166.8"/>
    <s v="Income"/>
    <x v="4"/>
    <x v="2"/>
    <x v="8"/>
    <n v="2015"/>
    <x v="63"/>
    <x v="103"/>
    <x v="22"/>
    <s v="BOTH"/>
    <s v="Income Statement"/>
    <x v="19"/>
    <s v="11700 · BofA 9319 (INC)"/>
    <m/>
    <m/>
  </r>
  <r>
    <d v="2015-08-31T00:00:00"/>
    <s v="Wire Transfer Fee"/>
    <n v="-15"/>
    <n v="6690.49"/>
    <n v="15"/>
    <s v="Expense"/>
    <x v="4"/>
    <x v="2"/>
    <x v="8"/>
    <n v="2015"/>
    <x v="48"/>
    <x v="96"/>
    <x v="2"/>
    <s v="BOTH"/>
    <s v="Income Statement"/>
    <x v="20"/>
    <s v="11700 · BofA 9319 (INC)"/>
    <m/>
    <m/>
  </r>
  <r>
    <d v="2015-09-01T00:00:00"/>
    <s v="BANK OF AMERICA DES:DEPOSIT ID:345558579883 INDN:DEAN &amp; TYLER INC CO ID:941687665B CCD"/>
    <n v="666.86"/>
    <n v="7357.35"/>
    <n v="-666.86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1T00:00:00"/>
    <s v="PAYPAL DES:TRANSFER ID:4KEJ292BEJDDU INDN:DEAN TYLER INC CO ID:PAYPALSD11 PPD"/>
    <n v="481.42"/>
    <n v="7838.77"/>
    <n v="-481.42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01T00:00:00"/>
    <s v="Online Banking transfer to CHK 9607 Confirmation# 1710950453"/>
    <n v="-350"/>
    <n v="7488.77"/>
    <n v="35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01T00:00:00"/>
    <s v="Online Banking transfer to CHK 9607 Confirmation# 2712161458"/>
    <n v="-441"/>
    <n v="7047.77"/>
    <n v="441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01T00:00:00"/>
    <s v="Payroll DES:PAYROLL ID:2489155 INDN:DEAN &amp; TYLER CO ID:1943345425 CCD"/>
    <n v="-442.64"/>
    <n v="6605.13"/>
    <n v="442.64"/>
    <s v="Expense"/>
    <x v="4"/>
    <x v="2"/>
    <x v="9"/>
    <n v="2015"/>
    <x v="65"/>
    <x v="122"/>
    <x v="12"/>
    <s v="BOTH"/>
    <s v="Income Statement"/>
    <x v="20"/>
    <s v="11700 · BofA 9319 (INC)"/>
    <m/>
    <m/>
  </r>
  <r>
    <d v="2015-09-01T00:00:00"/>
    <s v="PAYPAL DES:INST XFER ID:EBAY INC INDN:DEAN TYLER INC CO ID:PAYPALSI77 WEB"/>
    <n v="-417.1"/>
    <n v="6188.03"/>
    <n v="417.1"/>
    <s v="Expense"/>
    <x v="4"/>
    <x v="2"/>
    <x v="9"/>
    <n v="2015"/>
    <x v="11"/>
    <x v="47"/>
    <x v="3"/>
    <s v="BOTH"/>
    <s v="Income Statement"/>
    <x v="20"/>
    <s v="11700 · BofA 9319 (INC)"/>
    <m/>
    <m/>
  </r>
  <r>
    <d v="2015-09-01T00:00:00"/>
    <s v="Payroll DES:PAYROLL ID:2489155 INDN:DEAN &amp; TYLER CO ID:1943345425 CCD"/>
    <n v="-397.39"/>
    <n v="5790.64"/>
    <n v="397.39"/>
    <s v="Expense"/>
    <x v="4"/>
    <x v="2"/>
    <x v="9"/>
    <n v="2015"/>
    <x v="65"/>
    <x v="111"/>
    <x v="7"/>
    <s v="BOTH"/>
    <s v="Income Statement"/>
    <x v="20"/>
    <s v="11700 · BofA 9319 (INC)"/>
    <m/>
    <m/>
  </r>
  <r>
    <d v="2015-09-01T00:00:00"/>
    <s v="Payroll DES:PAYROLL ID:2489155 INDN:DEAN &amp; TYLER CO ID:1943345425 CCD"/>
    <n v="-353.18"/>
    <n v="5437.46"/>
    <n v="353.18"/>
    <s v="Expense"/>
    <x v="4"/>
    <x v="2"/>
    <x v="9"/>
    <n v="2015"/>
    <x v="65"/>
    <x v="114"/>
    <x v="7"/>
    <s v="BOTH"/>
    <s v="Income Statement"/>
    <x v="20"/>
    <s v="11700 · BofA 9319 (INC)"/>
    <m/>
    <m/>
  </r>
  <r>
    <d v="2015-09-01T00:00:00"/>
    <s v="Monthly Fee for Business Fundamentals"/>
    <n v="-16"/>
    <n v="5421.46"/>
    <n v="16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02T00:00:00"/>
    <s v="BANK OF AMERICA DES:DEPOSIT ID:345558579883 INDN:DEAN &amp; TYLER INC CO ID:941687665B CCD"/>
    <n v="615.07000000000005"/>
    <n v="6036.53"/>
    <n v="-615.07000000000005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2T00:00:00"/>
    <s v="PAYPAL DES:TRANSFER ID:4KEJ292FNB4VJ INDN:DEAN TYLER INC CO ID:PAYPALSD11 PPD"/>
    <n v="351.78"/>
    <n v="6388.31"/>
    <n v="-351.78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02T00:00:00"/>
    <s v="BANK OF AMERICA DES:INTERCHNG ID:345558579883 INDN:DEAN &amp; TYLER INC CO ID:941687665B CCD"/>
    <n v="-350.23"/>
    <n v="6038.08"/>
    <n v="350.23"/>
    <s v="Expense"/>
    <x v="4"/>
    <x v="2"/>
    <x v="9"/>
    <n v="2015"/>
    <x v="32"/>
    <x v="105"/>
    <x v="2"/>
    <s v="BOTH"/>
    <s v="Income Statement"/>
    <x v="20"/>
    <s v="11700 · BofA 9319 (INC)"/>
    <m/>
    <m/>
  </r>
  <r>
    <d v="2015-09-02T00:00:00"/>
    <s v="BANK OF AMERICA DES:DISCOUNT ID:345558579883 INDN:DEAN &amp; TYLER INC CO ID:941687665B CCD"/>
    <n v="-146"/>
    <n v="5892.08"/>
    <n v="146"/>
    <s v="Expense"/>
    <x v="4"/>
    <x v="2"/>
    <x v="9"/>
    <n v="2015"/>
    <x v="32"/>
    <x v="105"/>
    <x v="2"/>
    <s v="BOTH"/>
    <s v="Income Statement"/>
    <x v="20"/>
    <s v="11700 · BofA 9319 (INC)"/>
    <m/>
    <m/>
  </r>
  <r>
    <d v="2015-09-02T00:00:00"/>
    <s v="BANK OF AMERICA DES:FEE ID:345558579883 INDN:DEAN &amp; TYLER INC CO ID:941687665B CCD"/>
    <n v="-94.35"/>
    <n v="5797.73"/>
    <n v="94.35"/>
    <s v="Expense"/>
    <x v="4"/>
    <x v="2"/>
    <x v="9"/>
    <n v="2015"/>
    <x v="32"/>
    <x v="105"/>
    <x v="2"/>
    <s v="BOTH"/>
    <s v="Income Statement"/>
    <x v="20"/>
    <s v="11700 · BofA 9319 (INC)"/>
    <m/>
    <m/>
  </r>
  <r>
    <d v="2015-09-02T00:00:00"/>
    <s v="AUTHNET GATEWAY DES:BILLING ID:39823033 INDN:DEAN &amp; TYLER, INC CO ID:1870568569 CCD"/>
    <n v="-62.3"/>
    <n v="5735.43"/>
    <n v="62.3"/>
    <s v="Expense"/>
    <x v="4"/>
    <x v="2"/>
    <x v="9"/>
    <n v="2015"/>
    <x v="32"/>
    <x v="105"/>
    <x v="2"/>
    <s v="BOTH"/>
    <s v="Income Statement"/>
    <x v="20"/>
    <s v="11700 · BofA 9319 (INC)"/>
    <m/>
    <m/>
  </r>
  <r>
    <d v="2015-09-02T00:00:00"/>
    <s v="Payroll Service DES:Fee ID:2489155 INDN:Trofimenkov, Timofey CO ID:3943345425 CCD"/>
    <n v="-38.380000000000003"/>
    <n v="5697.05"/>
    <n v="38.380000000000003"/>
    <s v="Expense"/>
    <x v="4"/>
    <x v="2"/>
    <x v="9"/>
    <n v="2015"/>
    <x v="36"/>
    <x v="55"/>
    <x v="7"/>
    <s v="BOTH"/>
    <s v="Income Statement"/>
    <x v="20"/>
    <s v="11700 · BofA 9319 (INC)"/>
    <m/>
    <m/>
  </r>
  <r>
    <d v="2015-09-03T00:00:00"/>
    <s v="AMAZON.COM DES:Marketplac ID:KW12BX23HKU5ANV INDN:Dean &amp; Tyler, Inc CO ID:3215240102 CCD PMT INFO:payments.amazon.com ID#KW12BX23HKU5ANV"/>
    <n v="3443.36"/>
    <n v="9140.41"/>
    <n v="-3443.36"/>
    <s v="Income"/>
    <x v="4"/>
    <x v="2"/>
    <x v="9"/>
    <n v="2015"/>
    <x v="63"/>
    <x v="109"/>
    <x v="25"/>
    <s v="BOTH"/>
    <s v="Income Statement"/>
    <x v="19"/>
    <s v="11700 · BofA 9319 (INC)"/>
    <m/>
    <m/>
  </r>
  <r>
    <d v="2015-09-03T00:00:00"/>
    <s v="BANK OF AMERICA DES:DEPOSIT ID:345558579883 INDN:DEAN &amp; TYLER INC CO ID:941687665B CCD"/>
    <n v="94.24"/>
    <n v="9234.65"/>
    <n v="-94.24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3T00:00:00"/>
    <s v="Online Banking transfer to CHK 9306 Confirmation# 4132486302"/>
    <n v="-7500"/>
    <n v="1734.65"/>
    <n v="750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04T00:00:00"/>
    <s v="WIRE TYPE:BOOK IN DATE:150904 TIME:1154 ET TRN:2015090400217539 SNDR REF:Bibby/Dean and T ORIG:BIBBY INTERNATIONAL TRADE ID:004426465270"/>
    <n v="5157.37"/>
    <n v="6892.02"/>
    <n v="-5157.37"/>
    <s v="Income"/>
    <x v="4"/>
    <x v="2"/>
    <x v="9"/>
    <n v="2015"/>
    <x v="63"/>
    <x v="107"/>
    <x v="24"/>
    <s v="BOTH"/>
    <s v="Income Statement"/>
    <x v="19"/>
    <s v="11700 · BofA 9319 (INC)"/>
    <m/>
    <m/>
  </r>
  <r>
    <d v="2015-09-04T00:00:00"/>
    <s v="BANK OF AMERICA DES:DEPOSIT ID:345558579883 INDN:DEAN &amp; TYLER INC CO ID:941687665B CCD"/>
    <n v="221.91"/>
    <n v="7113.93"/>
    <n v="-221.91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4T00:00:00"/>
    <s v="WIRE TYPE:BOOK OUT DATE:150904 TIME:0830 ET TRN:2015090400149493 RELATED REF:154269224 BNF:DEAN &amp; TYLER, LLC ID:435004480592 PMT DET:SERV ICE PAYMENT"/>
    <n v="-500"/>
    <n v="6613.93"/>
    <n v="500"/>
    <s v="Expense"/>
    <x v="4"/>
    <x v="2"/>
    <x v="9"/>
    <n v="2015"/>
    <x v="58"/>
    <x v="120"/>
    <x v="2"/>
    <s v="INC"/>
    <s v="Balance Sheet"/>
    <x v="26"/>
    <s v="11700 · BofA 9319 (INC)"/>
    <m/>
    <m/>
  </r>
  <r>
    <d v="2015-09-04T00:00:00"/>
    <s v="WIRE TYPE:INTL OUT DATE:150904 TIME:1408 ET TRN:2015090400265605 SERVICE REF:356481 BNF:OOO GLOBAL WORK SOLUTION ID:3012373385017 BNF BK:VTB BANK (BELARUS) ID:SLANBY22/(CH3770 PMT DET:154303226 PAYMENT FOR GOODS GOODS"/>
    <n v="-5000"/>
    <n v="1613.93"/>
    <n v="5000"/>
    <s v="Expense"/>
    <x v="4"/>
    <x v="2"/>
    <x v="9"/>
    <n v="2015"/>
    <x v="18"/>
    <x v="121"/>
    <x v="2"/>
    <s v="BOTH"/>
    <s v="Balance Sheet"/>
    <x v="20"/>
    <s v="11700 · BofA 9319 (INC)"/>
    <m/>
    <m/>
  </r>
  <r>
    <d v="2015-09-04T00:00:00"/>
    <s v="Wire Transfer Fee"/>
    <n v="-45"/>
    <n v="1568.93"/>
    <n v="45"/>
    <s v="Expense"/>
    <x v="4"/>
    <x v="2"/>
    <x v="9"/>
    <n v="2015"/>
    <x v="60"/>
    <x v="96"/>
    <x v="2"/>
    <s v="BOTH"/>
    <s v="Income Statement"/>
    <x v="20"/>
    <s v="11700 · BofA 9319 (INC)"/>
    <m/>
    <m/>
  </r>
  <r>
    <d v="2015-09-04T00:00:00"/>
    <s v="Wire Transfer Fee"/>
    <n v="-25"/>
    <n v="1543.93"/>
    <n v="25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08T00:00:00"/>
    <s v="Amazon Services DES:ACCSDEUS ID:W0IRU15QMSI9MRY INDN:Dean &amp; Tyler, INC CO ID:4980429507 CCD PMT INFO:payments.amazon.com ID#W0IRU15QMSI9MRY"/>
    <n v="808.99"/>
    <n v="2352.92"/>
    <n v="-808.99"/>
    <s v="Income"/>
    <x v="4"/>
    <x v="2"/>
    <x v="9"/>
    <n v="2015"/>
    <x v="63"/>
    <x v="115"/>
    <x v="26"/>
    <s v="BOTH"/>
    <s v="Income Statement"/>
    <x v="19"/>
    <s v="11700 · BofA 9319 (INC)"/>
    <m/>
    <m/>
  </r>
  <r>
    <d v="2015-09-08T00:00:00"/>
    <s v="PAYPAL DES:TRANSFER ID:4KEJ292Q5JGPE INDN:DEAN TYLER INC CO ID:PAYPALSD11 PPD"/>
    <n v="560"/>
    <n v="2912.92"/>
    <n v="-560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08T00:00:00"/>
    <s v="BANK OF AMERICA DES:DEPOSIT ID:345558579883 INDN:DEAN &amp; TYLER INC CO ID:941687665B CCD"/>
    <n v="405.16"/>
    <n v="3318.08"/>
    <n v="-405.16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8T00:00:00"/>
    <s v="BANK OF AMERICA DES:DEPOSIT ID:345558579883 INDN:DEAN &amp; TYLER INC CO ID:941687665B CCD"/>
    <n v="328.55"/>
    <n v="3646.63"/>
    <n v="-328.55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8T00:00:00"/>
    <s v="Bank of America DES:CASHREWARD ID:AND TYLER INC INDN:0000000001324387000000 CO ID:2002290310 PPD"/>
    <n v="228"/>
    <n v="3874.63"/>
    <n v="-228"/>
    <s v="Income"/>
    <x v="4"/>
    <x v="2"/>
    <x v="9"/>
    <n v="2015"/>
    <x v="59"/>
    <x v="96"/>
    <x v="2"/>
    <s v="INC"/>
    <s v="Balance Sheet"/>
    <x v="33"/>
    <s v="11700 · BofA 9319 (INC)"/>
    <m/>
    <m/>
  </r>
  <r>
    <d v="2015-09-08T00:00:00"/>
    <s v="Amazon Services DES:ACCSFRUS ID:I0SJBK4OLGGHLFX INDN:Dean &amp; Tyler, INC CO ID:5980429507 CCD PMT INFO:payments.amazon.com ID#I0SJBK4OLGGHLFX"/>
    <n v="181.05"/>
    <n v="4055.68"/>
    <n v="-181.05"/>
    <s v="Income"/>
    <x v="4"/>
    <x v="2"/>
    <x v="9"/>
    <n v="2015"/>
    <x v="63"/>
    <x v="106"/>
    <x v="23"/>
    <s v="BOTH"/>
    <s v="Income Statement"/>
    <x v="19"/>
    <s v="11700 · BofA 9319 (INC)"/>
    <m/>
    <m/>
  </r>
  <r>
    <d v="2015-09-08T00:00:00"/>
    <s v="BANK OF AMERICA DES:DEPOSIT ID:345558579883 INDN:DEAN &amp; TYLER INC CO ID:941687665B CCD"/>
    <n v="122.82"/>
    <n v="4178.5"/>
    <n v="-122.82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8T00:00:00"/>
    <s v="BANK OF AMERICA DES:DEPOSIT ID:345558579883 INDN:DEAN &amp; TYLER INC CO ID:941687665B CCD"/>
    <n v="105.3"/>
    <n v="4283.8"/>
    <n v="-105.3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8T00:00:00"/>
    <s v="Amazon Services DES:ACCSUKUS ID:Y0EPO5UEZM0T1E7 INDN:Dean &amp; Tyler, INC CO ID:3980429507 CCD PMT INFO:payments.amazon.com ID#Y0EPO5UEZM0T1E7"/>
    <n v="56.54"/>
    <n v="4340.34"/>
    <n v="-56.54"/>
    <s v="Income"/>
    <x v="4"/>
    <x v="2"/>
    <x v="9"/>
    <n v="2015"/>
    <x v="63"/>
    <x v="116"/>
    <x v="27"/>
    <s v="BOTH"/>
    <s v="Income Statement"/>
    <x v="19"/>
    <s v="11700 · BofA 9319 (INC)"/>
    <m/>
    <m/>
  </r>
  <r>
    <d v="2015-09-08T00:00:00"/>
    <s v="TRANSFER DEAN &amp; TYLER INC:Proteus Confirmation# 0271286306"/>
    <n v="-1196.25"/>
    <n v="3144.09"/>
    <n v="1196.25"/>
    <s v="Expense"/>
    <x v="4"/>
    <x v="2"/>
    <x v="9"/>
    <n v="2015"/>
    <x v="27"/>
    <x v="104"/>
    <x v="13"/>
    <s v="BOTH"/>
    <s v="Income Statement"/>
    <x v="20"/>
    <s v="11700 · BofA 9319 (INC)"/>
    <m/>
    <m/>
  </r>
  <r>
    <d v="2015-09-08T00:00:00"/>
    <s v="Online Banking transfer to CHK 9306 Confirmation# 2971380517"/>
    <n v="-60"/>
    <n v="3084.09"/>
    <n v="6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08T00:00:00"/>
    <s v="Wire Transfer Fee"/>
    <n v="-15"/>
    <n v="3069.09"/>
    <n v="15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09T00:00:00"/>
    <s v="BANK OF AMERICA DES:DEPOSIT ID:345558579883 INDN:DEAN &amp; TYLER INC CO ID:941687665B CCD"/>
    <n v="440.68"/>
    <n v="3509.77"/>
    <n v="-440.68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9T00:00:00"/>
    <s v="PAYPAL DES:TRANSFER ID:4KEJ292VC5HSC INDN:DEAN TYLER INC CO ID:PAYPALSD11 PPD"/>
    <n v="402.44"/>
    <n v="3912.21"/>
    <n v="-402.44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09T00:00:00"/>
    <s v="BKOFAMERICA MOBILE 09/09 3379278659 DEPOSIT *MOBILE TX"/>
    <n v="19.5"/>
    <n v="3931.71"/>
    <n v="-19.5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9T00:00:00"/>
    <s v="BKOFAMERICA MOBILE 09/09 3379278826 DEPOSIT *MOBILE TX"/>
    <n v="9.9499999999999993"/>
    <n v="3941.66"/>
    <n v="-9.9499999999999993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09T00:00:00"/>
    <s v="Online Banking transfer to CHK 9607 Confirmation# 4080328197"/>
    <n v="-350"/>
    <n v="3591.66"/>
    <n v="35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09T00:00:00"/>
    <s v="External transfer fee - 3 Day - 09/08/2015 Confirmation: 154382464"/>
    <n v="-3"/>
    <n v="3588.66"/>
    <n v="3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10T00:00:00"/>
    <s v="BKOFAMERICA MOBILE 09/10 3379514221 DEPOSIT *MOBILE TX"/>
    <n v="94"/>
    <n v="3682.66"/>
    <n v="-94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0T00:00:00"/>
    <s v="Online Banking transfer to CHK 9607 Confirmation# 0389511940"/>
    <n v="-1190"/>
    <n v="2492.66"/>
    <n v="119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10T00:00:00"/>
    <s v="BANK OF AMERICA DES:DEPOSIT ID:345558579883 INDN:DEAN &amp; TYLER INC CO ID:941687665B CCD"/>
    <n v="-143.5"/>
    <n v="2349.16"/>
    <n v="143.5"/>
    <s v="Expense"/>
    <x v="4"/>
    <x v="2"/>
    <x v="9"/>
    <n v="2015"/>
    <x v="63"/>
    <x v="103"/>
    <x v="22"/>
    <s v="BOTH"/>
    <s v="Income Statement"/>
    <x v="19"/>
    <s v="11700 · BofA 9319 (INC)"/>
    <m/>
    <m/>
  </r>
  <r>
    <d v="2015-09-11T00:00:00"/>
    <s v="WIRE TYPE:BOOK IN DATE:150911 TIME:1441 ET TRN:2015091100279004 SNDR REF:Bibby/Dean and T ORIG:BIBBY INTERNATIONAL TRADE ID:004426465270"/>
    <n v="3289.44"/>
    <n v="5638.6"/>
    <n v="-3289.44"/>
    <s v="Income"/>
    <x v="4"/>
    <x v="2"/>
    <x v="9"/>
    <n v="2015"/>
    <x v="63"/>
    <x v="107"/>
    <x v="24"/>
    <s v="BOTH"/>
    <s v="Income Statement"/>
    <x v="19"/>
    <s v="11700 · BofA 9319 (INC)"/>
    <m/>
    <m/>
  </r>
  <r>
    <d v="2015-09-11T00:00:00"/>
    <s v="BANK OF AMERICA DES:DEPOSIT ID:345558579883 INDN:DEAN &amp; TYLER INC CO ID:941687665B CCD"/>
    <n v="570.01"/>
    <n v="6208.61"/>
    <n v="-570.01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1T00:00:00"/>
    <s v="PAYPAL DES:TRANSFER ID:4KEJ2932BGTMA INDN:DEAN TYLER INC CO ID:PAYPALSD11 PPD"/>
    <n v="260"/>
    <n v="6468.61"/>
    <n v="-260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11T00:00:00"/>
    <s v="TRANSFER DEAN &amp; TYLER INC:Lissette Orbay Confirmation# 0600158802"/>
    <n v="-473.28"/>
    <n v="5995.33"/>
    <n v="473.28"/>
    <s v="Expense"/>
    <x v="4"/>
    <x v="2"/>
    <x v="9"/>
    <n v="2015"/>
    <x v="68"/>
    <x v="124"/>
    <x v="12"/>
    <s v="BOTH"/>
    <s v="Income Statement"/>
    <x v="20"/>
    <s v="11700 · BofA 9319 (INC)"/>
    <m/>
    <m/>
  </r>
  <r>
    <d v="2015-09-11T00:00:00"/>
    <s v="TRANSFER DEAN &amp; TYLER INC:Timofey Trofimenkov Confirmation# 0600288930"/>
    <n v="-300"/>
    <n v="5695.33"/>
    <n v="300"/>
    <s v="Expense"/>
    <x v="4"/>
    <x v="2"/>
    <x v="9"/>
    <n v="2015"/>
    <x v="10"/>
    <x v="10"/>
    <x v="7"/>
    <s v="BOTH"/>
    <s v="Income Statement"/>
    <x v="20"/>
    <s v="11700 · BofA 9319 (INC)"/>
    <m/>
    <m/>
  </r>
  <r>
    <d v="2015-09-11T00:00:00"/>
    <s v="Online Banking transfer to CHK 9607 Confirmation# 0602020150"/>
    <n v="-200"/>
    <n v="5495.33"/>
    <n v="20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11T00:00:00"/>
    <s v="WEBFILE TAX PYMT DES:DD ID:902/21820807 INDN:33311/12345/EDI/XML - CO ID:2146000311 CCD"/>
    <n v="-217.63"/>
    <n v="5277.7"/>
    <n v="217.63"/>
    <s v="Expense"/>
    <x v="4"/>
    <x v="2"/>
    <x v="9"/>
    <n v="2015"/>
    <x v="69"/>
    <x v="53"/>
    <x v="2"/>
    <s v="BOTH"/>
    <s v="Balance Sheet"/>
    <x v="20"/>
    <s v="11700 · BofA 9319 (INC)"/>
    <m/>
    <m/>
  </r>
  <r>
    <d v="2015-09-14T00:00:00"/>
    <s v="WIRE TYPE:WIRE IN DATE: 150914 TIME:0805 ET TRN:2015091400181318 SEQ:091415316285/282214 ORIG:JUMBO CO.,LTD. ID:0024000049573 SND BK:DEUTSC HE BANK TRUST CO. AMERI ID:0103"/>
    <n v="1216.24"/>
    <n v="6493.94"/>
    <n v="-1216.24"/>
    <s v="Income"/>
    <x v="4"/>
    <x v="2"/>
    <x v="9"/>
    <n v="2015"/>
    <x v="63"/>
    <x v="119"/>
    <x v="4"/>
    <s v="BOTH"/>
    <s v="Income Statement"/>
    <x v="19"/>
    <s v="11700 · BofA 9319 (INC)"/>
    <m/>
    <m/>
  </r>
  <r>
    <d v="2015-09-14T00:00:00"/>
    <s v="BANK OF AMERICA DES:DEPOSIT ID:345558579883 INDN:DEAN &amp; TYLER INC CO ID:941687665B CCD"/>
    <n v="276.81"/>
    <n v="6770.75"/>
    <n v="-276.81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4T00:00:00"/>
    <s v="PAYPAL DES:TRANSFER ID:4KEJ2935CJ7EA INDN:DEAN TYLER INC CO ID:PAYPALSD11 PPD"/>
    <n v="150"/>
    <n v="6920.75"/>
    <n v="-150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14T00:00:00"/>
    <s v="BANK OF AMERICA DES:DEPOSIT ID:345558579883 INDN:DEAN &amp; TYLER INC CO ID:941687665B CCD"/>
    <n v="71.849999999999994"/>
    <n v="6992.6"/>
    <n v="-71.849999999999994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4T00:00:00"/>
    <s v="BANK OF AMERICA DES:DEPOSIT ID:345558579883 INDN:DEAN &amp; TYLER INC CO ID:941687665B CCD"/>
    <n v="48.9"/>
    <n v="7041.5"/>
    <n v="-48.9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4T00:00:00"/>
    <s v="WIRE TYPE:INTL OUT DATE:150914 TIME:0527 ET TRN:2015091400062942 SERVICE REF:286200 BNF:PERZOV ADI LLC ID:10750038 BNF BK:BANK LEUMI L E-ISRAEL ID:LUMIILIT PMT DET:154782064 STILL OWE 1 448 FROM PAYMENT ON SEPT"/>
    <n v="-5000"/>
    <n v="2041.5"/>
    <n v="5000"/>
    <s v="Expense"/>
    <x v="4"/>
    <x v="2"/>
    <x v="9"/>
    <n v="2015"/>
    <x v="18"/>
    <x v="110"/>
    <x v="2"/>
    <s v="BOTH"/>
    <s v="Balance Sheet"/>
    <x v="20"/>
    <s v="11700 · BofA 9319 (INC)"/>
    <m/>
    <m/>
  </r>
  <r>
    <d v="2015-09-14T00:00:00"/>
    <s v="Wire Transfer Fee"/>
    <n v="-45"/>
    <n v="1996.5"/>
    <n v="45"/>
    <s v="Expense"/>
    <x v="4"/>
    <x v="2"/>
    <x v="9"/>
    <n v="2015"/>
    <x v="60"/>
    <x v="96"/>
    <x v="2"/>
    <s v="BOTH"/>
    <s v="Income Statement"/>
    <x v="20"/>
    <s v="11700 · BofA 9319 (INC)"/>
    <m/>
    <m/>
  </r>
  <r>
    <d v="2015-09-14T00:00:00"/>
    <s v="Wire Transfer Fee"/>
    <n v="-15"/>
    <n v="1981.5"/>
    <n v="15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15T00:00:00"/>
    <s v="WIRE TYPE:BOOK IN DATE:150915 TIME:1448 ET TRN:2015091500294422 SNDR REF:Bibby/Dean and T ORIG:BIBBY INTERNATIONAL TRADE ID:004426465270"/>
    <n v="1907.8"/>
    <n v="3889.3"/>
    <n v="-1907.8"/>
    <s v="Income"/>
    <x v="4"/>
    <x v="2"/>
    <x v="9"/>
    <n v="2015"/>
    <x v="63"/>
    <x v="107"/>
    <x v="24"/>
    <s v="BOTH"/>
    <s v="Income Statement"/>
    <x v="19"/>
    <s v="11700 · BofA 9319 (INC)"/>
    <m/>
    <m/>
  </r>
  <r>
    <d v="2015-09-15T00:00:00"/>
    <s v="PAYPAL DES:TRANSFER ID:4KEJ293A9R9WA INDN:DEAN TYLER INC CO ID:PAYPALSD11 PPD"/>
    <n v="573.58000000000004"/>
    <n v="4462.88"/>
    <n v="-573.58000000000004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15T00:00:00"/>
    <s v="BANK OF AMERICA DES:DEPOSIT ID:345558579883 INDN:DEAN &amp; TYLER INC CO ID:941687665B CCD"/>
    <n v="18.59"/>
    <n v="4481.47"/>
    <n v="-18.59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5T00:00:00"/>
    <s v="Wire Transfer Fee"/>
    <n v="-15"/>
    <n v="4466.47"/>
    <n v="15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16T00:00:00"/>
    <s v="AMAZON.COM658554 DES:Misc. Paym ID:66062304D INDN:DEAN AND TYLER CO ID:9215240102 CCD PMT INFO:Amazon.com Payments ID#27571013"/>
    <n v="455"/>
    <n v="4921.47"/>
    <n v="-455"/>
    <s v="Income"/>
    <x v="4"/>
    <x v="2"/>
    <x v="9"/>
    <n v="2015"/>
    <x v="63"/>
    <x v="123"/>
    <x v="29"/>
    <s v="BOTH"/>
    <s v="Income Statement"/>
    <x v="19"/>
    <s v="11700 · BofA 9319 (INC)"/>
    <m/>
    <m/>
  </r>
  <r>
    <d v="2015-09-16T00:00:00"/>
    <s v="BANK OF AMERICA DES:DEPOSIT ID:345558579883 INDN:DEAN &amp; TYLER INC CO ID:941687665B CCD"/>
    <n v="267.12"/>
    <n v="5188.59"/>
    <n v="-267.12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6T00:00:00"/>
    <s v="Online Banking transfer to CHK 9607 Confirmation# 2643061736"/>
    <n v="-450"/>
    <n v="4738.59"/>
    <n v="45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16T00:00:00"/>
    <s v="Payroll DES:PAYROLL ID:2489155 INDN:DEAN &amp; TYLER CO ID:1943345425 CCD"/>
    <n v="-339.57"/>
    <n v="4399.0200000000004"/>
    <n v="339.57"/>
    <s v="Expense"/>
    <x v="4"/>
    <x v="2"/>
    <x v="9"/>
    <n v="2015"/>
    <x v="65"/>
    <x v="111"/>
    <x v="7"/>
    <s v="BOTH"/>
    <s v="Income Statement"/>
    <x v="20"/>
    <s v="11700 · BofA 9319 (INC)"/>
    <m/>
    <m/>
  </r>
  <r>
    <d v="2015-09-16T00:00:00"/>
    <s v="Payroll DES:PAYROLL ID:2489155 INDN:DEAN &amp; TYLER CO ID:1943345425 CCD"/>
    <n v="-282.3"/>
    <n v="4116.72"/>
    <n v="282.3"/>
    <s v="Expense"/>
    <x v="4"/>
    <x v="2"/>
    <x v="9"/>
    <n v="2015"/>
    <x v="65"/>
    <x v="114"/>
    <x v="7"/>
    <s v="BOTH"/>
    <s v="Income Statement"/>
    <x v="20"/>
    <s v="11700 · BofA 9319 (INC)"/>
    <m/>
    <m/>
  </r>
  <r>
    <d v="2015-09-16T00:00:00"/>
    <s v="Payroll DES:PAYROLL ID:2489155 INDN:DEAN &amp; TYLER CO ID:1943345425 CCD"/>
    <n v="-192.29"/>
    <n v="3924.43"/>
    <n v="192.29"/>
    <s v="Expense"/>
    <x v="4"/>
    <x v="2"/>
    <x v="9"/>
    <n v="2015"/>
    <x v="65"/>
    <x v="127"/>
    <x v="12"/>
    <s v="BOTH"/>
    <s v="Income Statement"/>
    <x v="20"/>
    <s v="11700 · BofA 9319 (INC)"/>
    <m/>
    <m/>
  </r>
  <r>
    <d v="2015-09-16T00:00:00"/>
    <s v="Wire Transfer Fee"/>
    <n v="-15"/>
    <n v="3909.43"/>
    <n v="15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17T00:00:00"/>
    <s v="AMAZON.COM DES:Marketplac ID:C7ZG2OZ2JZYGZT3 INDN:Dean &amp; Tyler, Inc CO ID:3215240102 CCD PMT INFO:payments.amazon.com ID#C7ZG2OZ2JZYGZT3"/>
    <n v="4192.96"/>
    <n v="8102.39"/>
    <n v="-4192.96"/>
    <s v="Income"/>
    <x v="4"/>
    <x v="2"/>
    <x v="9"/>
    <n v="2015"/>
    <x v="63"/>
    <x v="109"/>
    <x v="25"/>
    <s v="BOTH"/>
    <s v="Income Statement"/>
    <x v="19"/>
    <s v="11700 · BofA 9319 (INC)"/>
    <m/>
    <m/>
  </r>
  <r>
    <d v="2015-09-17T00:00:00"/>
    <s v="WIRE TYPE:FX IN DATE:150917 TIME:0507 ET TRN:2015091700056889 FX:GBP 831.90 1.4891 ORIG:AMAZON EU SARL UK BRANCH ID:17910900 ORIG BK: DEUTSCHE BANK AG ID:DEUTGB2L PMT DET:OFA0000660908 45 /RFB/OFA000066090845 OFA000066090845PAYMENT : 2"/>
    <n v="1238.78"/>
    <n v="9341.17"/>
    <n v="-1238.78"/>
    <s v="Income"/>
    <x v="4"/>
    <x v="2"/>
    <x v="9"/>
    <n v="2015"/>
    <x v="63"/>
    <x v="117"/>
    <x v="28"/>
    <s v="BOTH"/>
    <s v="Income Statement"/>
    <x v="19"/>
    <s v="11700 · BofA 9319 (INC)"/>
    <m/>
    <m/>
  </r>
  <r>
    <d v="2015-09-17T00:00:00"/>
    <s v="BANK OF AMERICA DES:DEPOSIT ID:345558579883 INDN:DEAN &amp; TYLER INC CO ID:941687665B CCD"/>
    <n v="356.15"/>
    <n v="9697.32"/>
    <n v="-356.15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7T00:00:00"/>
    <s v="TX TLR cash withdrawal from CHK 9319 Banking Ctr MEDICAL CENTER #0000511 TX Confirmation# 4050477920"/>
    <n v="-200"/>
    <n v="9497.32"/>
    <n v="200"/>
    <s v="Expense"/>
    <x v="4"/>
    <x v="2"/>
    <x v="9"/>
    <n v="2015"/>
    <x v="39"/>
    <x v="20"/>
    <x v="2"/>
    <s v="BOTH"/>
    <s v="Balance Sheet"/>
    <x v="29"/>
    <s v="11700 · BofA 9319 (INC)"/>
    <m/>
    <m/>
  </r>
  <r>
    <d v="2015-09-17T00:00:00"/>
    <s v="Online Banking transfer to CHK 9607 Confirmation# 0351034418"/>
    <n v="-90"/>
    <n v="9407.32"/>
    <n v="9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17T00:00:00"/>
    <s v="Online Banking transfer to CHK 9306 Confirmation# 4051086309"/>
    <n v="-3500"/>
    <n v="5907.32"/>
    <n v="350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17T00:00:00"/>
    <s v="TRANSFER DEAN &amp; TYLER INC:Ilya Ratner Confirmation# 1751243195"/>
    <n v="-1200"/>
    <n v="4707.32"/>
    <n v="1200"/>
    <s v="Expense"/>
    <x v="4"/>
    <x v="2"/>
    <x v="9"/>
    <n v="2015"/>
    <x v="27"/>
    <x v="44"/>
    <x v="13"/>
    <s v="BOTH"/>
    <s v="Income Statement"/>
    <x v="20"/>
    <s v="11700 · BofA 9319 (INC)"/>
    <m/>
    <m/>
  </r>
  <r>
    <d v="2015-09-17T00:00:00"/>
    <s v="IRS DES:USATAXPYMT ID:222566001745710 INDN:KRISTINA KOGER &amp; TIMO CO ID:3387702000 WEB"/>
    <n v="-400"/>
    <n v="4307.32"/>
    <n v="400"/>
    <s v="Expense"/>
    <x v="4"/>
    <x v="2"/>
    <x v="9"/>
    <n v="2015"/>
    <x v="47"/>
    <x v="118"/>
    <x v="2"/>
    <s v="BOTH"/>
    <s v="Income Statement"/>
    <x v="20"/>
    <s v="11700 · BofA 9319 (INC)"/>
    <m/>
    <m/>
  </r>
  <r>
    <d v="2015-09-18T00:00:00"/>
    <s v="WIRE TYPE:FX IN DATE:150918 TIME:0508 ET TRN:2015091800054945 FX:GBP 947.99 1.4949 ORIG:AMAZON EU SARL UK BRANCH ID:17910900 ORIG BK: DEUTSCHE BANK AG ID:DEUTGB2L PMT DET:OFA0000661123 00 /RFB/OFA000066112300 OFA000066112300PAYMENT : 2"/>
    <n v="1417.15"/>
    <n v="5724.47"/>
    <n v="-1417.15"/>
    <s v="Income"/>
    <x v="4"/>
    <x v="2"/>
    <x v="9"/>
    <n v="2015"/>
    <x v="63"/>
    <x v="117"/>
    <x v="28"/>
    <s v="BOTH"/>
    <s v="Income Statement"/>
    <x v="19"/>
    <s v="11700 · BofA 9319 (INC)"/>
    <m/>
    <m/>
  </r>
  <r>
    <d v="2015-09-18T00:00:00"/>
    <s v="BANK OF AMERICA DES:DEPOSIT ID:345558579883 INDN:DEAN &amp; TYLER INC CO ID:941687665B CCD"/>
    <n v="61.9"/>
    <n v="5786.37"/>
    <n v="-61.9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18T00:00:00"/>
    <s v="Online Banking transfer to CHK 9306 Confirmation# 0359564301"/>
    <n v="-640"/>
    <n v="5146.37"/>
    <n v="64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18T00:00:00"/>
    <s v="Wire Transfer Fee"/>
    <n v="-16"/>
    <n v="5130.37"/>
    <n v="16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21T00:00:00"/>
    <s v="PAYPAL DES:TRANSFER ID:4KEJ293LJGCFQ INDN:DEAN TYLER INC CO ID:PAYPALSD11 PPD"/>
    <n v="450"/>
    <n v="5580.37"/>
    <n v="-450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21T00:00:00"/>
    <s v="BANK OF AMERICA DES:DEPOSIT ID:345558579883 INDN:DEAN &amp; TYLER INC CO ID:941687665B CCD"/>
    <n v="199.17"/>
    <n v="5779.54"/>
    <n v="-199.17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1T00:00:00"/>
    <s v="Amazon Services DES:ACCSFRUS ID:IU6GZSIXFLM9VSL INDN:Dean &amp; Tyler, INC CO ID:5980429507 CCD PMT INFO:payments.amazon.com ID#IU6GZSIXFLM9VSL"/>
    <n v="186.3"/>
    <n v="5965.84"/>
    <n v="-186.3"/>
    <s v="Income"/>
    <x v="4"/>
    <x v="2"/>
    <x v="9"/>
    <n v="2015"/>
    <x v="63"/>
    <x v="106"/>
    <x v="23"/>
    <s v="BOTH"/>
    <s v="Income Statement"/>
    <x v="19"/>
    <s v="11700 · BofA 9319 (INC)"/>
    <m/>
    <m/>
  </r>
  <r>
    <d v="2015-09-21T00:00:00"/>
    <s v="Amazon Services DES:ACCSUKUS ID:OBUVMTWXC8LGJYR INDN:Dean &amp; Tyler, INC CO ID:3980429507 CCD PMT INFO:payments.amazon.com ID#OBUVMTWXC8LGJYR"/>
    <n v="173.41"/>
    <n v="6139.25"/>
    <n v="-173.41"/>
    <s v="Income"/>
    <x v="4"/>
    <x v="2"/>
    <x v="9"/>
    <n v="2015"/>
    <x v="63"/>
    <x v="116"/>
    <x v="27"/>
    <s v="BOTH"/>
    <s v="Income Statement"/>
    <x v="19"/>
    <s v="11700 · BofA 9319 (INC)"/>
    <m/>
    <m/>
  </r>
  <r>
    <d v="2015-09-21T00:00:00"/>
    <s v="Amazon Services DES:ACCSDEUS ID:MLK0QFI5V49PMSJ INDN:Dean &amp; Tyler, INC CO ID:4980429507 CCD PMT INFO:payments.amazon.com ID#MLK0QFI5V49PMSJ"/>
    <n v="150.34"/>
    <n v="6289.59"/>
    <n v="-150.34"/>
    <s v="Income"/>
    <x v="4"/>
    <x v="2"/>
    <x v="9"/>
    <n v="2015"/>
    <x v="63"/>
    <x v="115"/>
    <x v="26"/>
    <s v="BOTH"/>
    <s v="Income Statement"/>
    <x v="19"/>
    <s v="11700 · BofA 9319 (INC)"/>
    <m/>
    <m/>
  </r>
  <r>
    <d v="2015-09-21T00:00:00"/>
    <s v="BANK OF AMERICA DES:DEPOSIT ID:345558579883 INDN:DEAN &amp; TYLER INC CO ID:941687665B CCD"/>
    <n v="139.80000000000001"/>
    <n v="6429.39"/>
    <n v="-139.80000000000001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1T00:00:00"/>
    <s v="BANK OF AMERICA DES:DEPOSIT ID:345558579883 INDN:DEAN &amp; TYLER INC CO ID:941687665B CCD"/>
    <n v="57.95"/>
    <n v="6487.34"/>
    <n v="-57.95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1T00:00:00"/>
    <s v="Online Banking transfer to CHK 9306 Confirmation# 1684818296"/>
    <n v="-3000"/>
    <n v="3487.34"/>
    <n v="300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21T00:00:00"/>
    <s v="Wire Transfer Fee"/>
    <n v="-16"/>
    <n v="3471.34"/>
    <n v="16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22T00:00:00"/>
    <s v="BIBBY INTL TRADE DES:REMITTANCE ID:BIBBY INDN:DEAN &amp; TYLER INC CO ID:5760791245 CCD PMT INFO:RMT***1828.86*0***0*0\"/>
    <n v="1828.86"/>
    <n v="5300.2"/>
    <n v="-1828.86"/>
    <s v="Income"/>
    <x v="4"/>
    <x v="2"/>
    <x v="9"/>
    <n v="2015"/>
    <x v="63"/>
    <x v="107"/>
    <x v="24"/>
    <s v="BOTH"/>
    <s v="Income Statement"/>
    <x v="19"/>
    <s v="11700 · BofA 9319 (INC)"/>
    <m/>
    <m/>
  </r>
  <r>
    <d v="2015-09-22T00:00:00"/>
    <s v="PAYPAL DES:TRANSFER ID:4KEJ293S849WG INDN:DEAN TYLER INC CO ID:PAYPALSD11 PPD"/>
    <n v="300"/>
    <n v="5600.2"/>
    <n v="-300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22T00:00:00"/>
    <s v="BANK OF AMERICA DES:DEPOSIT ID:345558579883 INDN:DEAN &amp; TYLER INC CO ID:941687665B CCD"/>
    <n v="193.65"/>
    <n v="5793.85"/>
    <n v="-193.65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2T00:00:00"/>
    <s v="Payroll DES:PAYROLL ID:2489155 INDN:DEAN &amp; TYLER CO ID:1943345425 CCD"/>
    <n v="-185.22"/>
    <n v="5608.63"/>
    <n v="185.22"/>
    <s v="Expense"/>
    <x v="4"/>
    <x v="2"/>
    <x v="9"/>
    <n v="2015"/>
    <x v="65"/>
    <x v="111"/>
    <x v="7"/>
    <s v="BOTH"/>
    <s v="Income Statement"/>
    <x v="20"/>
    <s v="11700 · BofA 9319 (INC)"/>
    <m/>
    <m/>
  </r>
  <r>
    <d v="2015-09-22T00:00:00"/>
    <s v="Payroll DES:PAYROLL ID:2489155 INDN:DEAN &amp; TYLER CO ID:1943345425 CCD"/>
    <n v="-155.51"/>
    <n v="5453.12"/>
    <n v="155.51"/>
    <s v="Expense"/>
    <x v="4"/>
    <x v="2"/>
    <x v="9"/>
    <n v="2015"/>
    <x v="65"/>
    <x v="114"/>
    <x v="7"/>
    <s v="BOTH"/>
    <s v="Income Statement"/>
    <x v="20"/>
    <s v="11700 · BofA 9319 (INC)"/>
    <m/>
    <m/>
  </r>
  <r>
    <d v="2015-09-23T00:00:00"/>
    <s v="BANK OF AMERICA DES:DEPOSIT ID:345558579883 INDN:DEAN &amp; TYLER INC CO ID:941687665B CCD"/>
    <n v="265.85000000000002"/>
    <n v="5718.97"/>
    <n v="-265.85000000000002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3T00:00:00"/>
    <s v="Online Banking transfer to CHK 9306 Confirmation# 2506019154"/>
    <n v="-40"/>
    <n v="5678.97"/>
    <n v="4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23T00:00:00"/>
    <s v="Payroll DES:PAYROLL ID:2489155 INDN:DEAN &amp; TYLER CO ID:1943345425 CCD"/>
    <n v="-444.35"/>
    <n v="5234.62"/>
    <n v="444.35"/>
    <s v="Expense"/>
    <x v="4"/>
    <x v="2"/>
    <x v="9"/>
    <n v="2015"/>
    <x v="65"/>
    <x v="127"/>
    <x v="12"/>
    <s v="BOTH"/>
    <s v="Income Statement"/>
    <x v="20"/>
    <s v="11700 · BofA 9319 (INC)"/>
    <m/>
    <m/>
  </r>
  <r>
    <d v="2015-09-23T00:00:00"/>
    <s v="Payroll DES:PAYROLL ID:2489155 INDN:DEAN &amp; TYLER CO ID:1943345425 CCD"/>
    <n v="-267.47000000000003"/>
    <n v="4967.1499999999996"/>
    <n v="267.47000000000003"/>
    <s v="Expense"/>
    <x v="4"/>
    <x v="2"/>
    <x v="9"/>
    <n v="2015"/>
    <x v="65"/>
    <x v="111"/>
    <x v="7"/>
    <s v="BOTH"/>
    <s v="Income Statement"/>
    <x v="20"/>
    <s v="11700 · BofA 9319 (INC)"/>
    <m/>
    <m/>
  </r>
  <r>
    <d v="2015-09-23T00:00:00"/>
    <s v="Payroll DES:PAYROLL ID:2489155 INDN:DEAN &amp; TYLER CO ID:1943345425 CCD"/>
    <n v="-224.26"/>
    <n v="4742.8900000000003"/>
    <n v="224.26"/>
    <s v="Expense"/>
    <x v="4"/>
    <x v="2"/>
    <x v="9"/>
    <n v="2015"/>
    <x v="65"/>
    <x v="114"/>
    <x v="7"/>
    <s v="BOTH"/>
    <s v="Income Statement"/>
    <x v="20"/>
    <s v="11700 · BofA 9319 (INC)"/>
    <m/>
    <m/>
  </r>
  <r>
    <d v="2015-09-24T00:00:00"/>
    <s v="Online Banking transfer to CHK 9607 Confirmation# 0311432587"/>
    <n v="-1200"/>
    <n v="3542.89"/>
    <n v="120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24T00:00:00"/>
    <s v="BANK OF AMERICA DES:DEPOSIT ID:345558579883 INDN:DEAN &amp; TYLER INC CO ID:941687665B CCD"/>
    <n v="-273.02"/>
    <n v="3269.87"/>
    <n v="273.02"/>
    <s v="Expense"/>
    <x v="4"/>
    <x v="2"/>
    <x v="9"/>
    <n v="2015"/>
    <x v="63"/>
    <x v="103"/>
    <x v="22"/>
    <s v="BOTH"/>
    <s v="Income Statement"/>
    <x v="19"/>
    <s v="11700 · BofA 9319 (INC)"/>
    <m/>
    <m/>
  </r>
  <r>
    <d v="2015-09-25T00:00:00"/>
    <s v="BANK OF AMERICA DES:DEPOSIT ID:345558579883 INDN:DEAN &amp; TYLER INC CO ID:941687665B CCD"/>
    <n v="1194.3499999999999"/>
    <n v="4464.22"/>
    <n v="-1194.3499999999999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5T00:00:00"/>
    <s v="Online Banking transfer to CHK 9306 Confirmation# 2520173688"/>
    <n v="-321"/>
    <n v="4143.22"/>
    <n v="321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28T00:00:00"/>
    <s v="WIRE TYPE:BOOK IN DATE:150928 TIME:1546 ET TRN:2015092800331515 SNDR REF:Bibby/Dean and T ORIG:BIBBY INTERNATIONAL TRADE ID:004426465270"/>
    <n v="2491.25"/>
    <n v="6634.47"/>
    <n v="-2491.25"/>
    <s v="Income"/>
    <x v="4"/>
    <x v="2"/>
    <x v="9"/>
    <n v="2015"/>
    <x v="63"/>
    <x v="107"/>
    <x v="24"/>
    <s v="BOTH"/>
    <s v="Income Statement"/>
    <x v="19"/>
    <s v="11700 · BofA 9319 (INC)"/>
    <m/>
    <m/>
  </r>
  <r>
    <d v="2015-09-28T00:00:00"/>
    <s v="BANK OF AMERICA DES:DEPOSIT ID:345558579883 INDN:DEAN &amp; TYLER INC CO ID:941687665B CCD"/>
    <n v="460.7"/>
    <n v="7095.17"/>
    <n v="-460.7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8T00:00:00"/>
    <s v="PAYPAL DES:TRANSFER ID:4KEJ2946DG29E INDN:DEAN TYLER INC CO ID:PAYPALSD11 PPD"/>
    <n v="443.61"/>
    <n v="7538.78"/>
    <n v="-443.61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28T00:00:00"/>
    <s v="BANK OF AMERICA DES:DEPOSIT ID:345558579883 INDN:DEAN &amp; TYLER INC CO ID:941687665B CCD"/>
    <n v="332.63"/>
    <n v="7871.41"/>
    <n v="-332.63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8T00:00:00"/>
    <s v="BANK OF AMERICA DES:DEPOSIT ID:345558579883 INDN:DEAN &amp; TYLER INC CO ID:941687665B CCD"/>
    <n v="251.49"/>
    <n v="8122.9"/>
    <n v="-251.49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8T00:00:00"/>
    <s v="Online Banking transfer to CHK 9607 Confirmation# 2545384350"/>
    <n v="-400"/>
    <n v="7722.9"/>
    <n v="400"/>
    <s v="Expense"/>
    <x v="4"/>
    <x v="2"/>
    <x v="9"/>
    <n v="2015"/>
    <x v="53"/>
    <x v="97"/>
    <x v="2"/>
    <s v="INC"/>
    <s v="Balance Sheet"/>
    <x v="21"/>
    <s v="11700 · BofA 9319 (INC)"/>
    <m/>
    <m/>
  </r>
  <r>
    <d v="2015-09-28T00:00:00"/>
    <s v="TRANSFER DEAN &amp; TYLER INC:Lissette Orbay Confirmation# 1648154004"/>
    <n v="-418.72"/>
    <n v="7304.18"/>
    <n v="418.72"/>
    <s v="Expense"/>
    <x v="4"/>
    <x v="2"/>
    <x v="9"/>
    <n v="2015"/>
    <x v="68"/>
    <x v="124"/>
    <x v="12"/>
    <s v="BOTH"/>
    <s v="Income Statement"/>
    <x v="20"/>
    <s v="11700 · BofA 9319 (INC)"/>
    <m/>
    <m/>
  </r>
  <r>
    <d v="2015-09-29T00:00:00"/>
    <s v="BANK OF AMERICA DES:DEPOSIT ID:345558579883 INDN:DEAN &amp; TYLER INC CO ID:941687665B CCD"/>
    <n v="467.44"/>
    <n v="7771.62"/>
    <n v="-467.44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29T00:00:00"/>
    <s v="PAYPAL DES:TRANSFER ID:4KEJ294AJ6SGW INDN:DEAN TYLER INC CO ID:PAYPALSD11 PPD"/>
    <n v="300"/>
    <n v="8071.62"/>
    <n v="-300"/>
    <s v="Income"/>
    <x v="4"/>
    <x v="2"/>
    <x v="9"/>
    <n v="2015"/>
    <x v="64"/>
    <x v="108"/>
    <x v="2"/>
    <s v="INC"/>
    <s v="Balance Sheet"/>
    <x v="22"/>
    <s v="11700 · BofA 9319 (INC)"/>
    <m/>
    <m/>
  </r>
  <r>
    <d v="2015-09-29T00:00:00"/>
    <s v="WIRE TYPE:INTL OUT DATE:150929 TIME:0526 ET TRN:2015092900058115 SERVICE REF:500506 BNF:PERZOV ADI LLC ID:10750038 BNF BK:BANK LEUMI L E-ISRAEL ID:LUMIILIT PMT DET:155864462 PRODUCT PAY MENT"/>
    <n v="-4000"/>
    <n v="4071.62"/>
    <n v="4000"/>
    <s v="Expense"/>
    <x v="4"/>
    <x v="2"/>
    <x v="9"/>
    <n v="2015"/>
    <x v="18"/>
    <x v="110"/>
    <x v="2"/>
    <s v="BOTH"/>
    <s v="Balance Sheet"/>
    <x v="20"/>
    <s v="11700 · BofA 9319 (INC)"/>
    <m/>
    <m/>
  </r>
  <r>
    <d v="2015-09-29T00:00:00"/>
    <s v="Payroll DES:PAYROLL ID:2489155 INDN:DEAN &amp; TYLER CO ID:1943345425 CCD"/>
    <n v="-393.26"/>
    <n v="3678.36"/>
    <n v="393.26"/>
    <s v="Expense"/>
    <x v="4"/>
    <x v="2"/>
    <x v="9"/>
    <n v="2015"/>
    <x v="65"/>
    <x v="111"/>
    <x v="7"/>
    <s v="BOTH"/>
    <s v="Income Statement"/>
    <x v="20"/>
    <s v="11700 · BofA 9319 (INC)"/>
    <m/>
    <m/>
  </r>
  <r>
    <d v="2015-09-29T00:00:00"/>
    <s v="Payroll DES:PAYROLL ID:2489155 INDN:DEAN &amp; TYLER CO ID:1943345425 CCD"/>
    <n v="-361.39"/>
    <n v="3316.97"/>
    <n v="361.39"/>
    <s v="Expense"/>
    <x v="4"/>
    <x v="2"/>
    <x v="9"/>
    <n v="2015"/>
    <x v="65"/>
    <x v="127"/>
    <x v="12"/>
    <s v="BOTH"/>
    <s v="Income Statement"/>
    <x v="20"/>
    <s v="11700 · BofA 9319 (INC)"/>
    <m/>
    <m/>
  </r>
  <r>
    <d v="2015-09-29T00:00:00"/>
    <s v="Payroll DES:PAYROLL ID:2489155 INDN:DEAN &amp; TYLER CO ID:1943345425 CCD"/>
    <n v="-331.9"/>
    <n v="2985.07"/>
    <n v="331.9"/>
    <s v="Expense"/>
    <x v="4"/>
    <x v="2"/>
    <x v="9"/>
    <n v="2015"/>
    <x v="65"/>
    <x v="114"/>
    <x v="7"/>
    <s v="BOTH"/>
    <s v="Income Statement"/>
    <x v="20"/>
    <s v="11700 · BofA 9319 (INC)"/>
    <m/>
    <m/>
  </r>
  <r>
    <d v="2015-09-29T00:00:00"/>
    <s v="Wire Transfer Fee"/>
    <n v="-45"/>
    <n v="2940.07"/>
    <n v="45"/>
    <s v="Expense"/>
    <x v="4"/>
    <x v="2"/>
    <x v="9"/>
    <n v="2015"/>
    <x v="60"/>
    <x v="96"/>
    <x v="2"/>
    <s v="BOTH"/>
    <s v="Income Statement"/>
    <x v="20"/>
    <s v="11700 · BofA 9319 (INC)"/>
    <m/>
    <m/>
  </r>
  <r>
    <d v="2015-09-29T00:00:00"/>
    <s v="Wire Transfer Fee"/>
    <n v="-15"/>
    <n v="2925.07"/>
    <n v="15"/>
    <s v="Expense"/>
    <x v="4"/>
    <x v="2"/>
    <x v="9"/>
    <n v="2015"/>
    <x v="48"/>
    <x v="96"/>
    <x v="2"/>
    <s v="BOTH"/>
    <s v="Income Statement"/>
    <x v="20"/>
    <s v="11700 · BofA 9319 (INC)"/>
    <m/>
    <m/>
  </r>
  <r>
    <d v="2015-09-30T00:00:00"/>
    <s v="WIRE TYPE:BOOK IN DATE:150930 TIME:1145 ET TRN:2015093000294681 SNDR REF:Bibby/Dean and T ORIG:BIBBY INTERNATIONAL TRADE ID:004426465270"/>
    <n v="5846.87"/>
    <n v="8771.94"/>
    <n v="-5846.87"/>
    <s v="Income"/>
    <x v="4"/>
    <x v="2"/>
    <x v="9"/>
    <n v="2015"/>
    <x v="63"/>
    <x v="107"/>
    <x v="24"/>
    <s v="BOTH"/>
    <s v="Income Statement"/>
    <x v="19"/>
    <s v="11700 · BofA 9319 (INC)"/>
    <m/>
    <m/>
  </r>
  <r>
    <d v="2015-09-30T00:00:00"/>
    <s v="BANK OF AMERICA DES:DEPOSIT ID:345558579883 INDN:DEAN &amp; TYLER INC CO ID:941687665B CCD"/>
    <n v="128.76"/>
    <n v="8900.7000000000007"/>
    <n v="-128.76"/>
    <s v="Income"/>
    <x v="4"/>
    <x v="2"/>
    <x v="9"/>
    <n v="2015"/>
    <x v="63"/>
    <x v="103"/>
    <x v="22"/>
    <s v="BOTH"/>
    <s v="Income Statement"/>
    <x v="19"/>
    <s v="11700 · BofA 9319 (INC)"/>
    <m/>
    <m/>
  </r>
  <r>
    <d v="2015-09-30T00:00:00"/>
    <s v="Online Banking transfer to CHK 9306 Confirmation# 3862688717"/>
    <n v="-600"/>
    <n v="8300.7000000000007"/>
    <n v="600"/>
    <s v="Expense"/>
    <x v="4"/>
    <x v="2"/>
    <x v="9"/>
    <n v="2015"/>
    <x v="67"/>
    <x v="97"/>
    <x v="2"/>
    <s v="INC"/>
    <s v="Balance Sheet"/>
    <x v="12"/>
    <s v="11700 · BofA 9319 (INC)"/>
    <m/>
    <m/>
  </r>
  <r>
    <d v="2015-09-30T00:00:00"/>
    <s v="TRANSFER DEAN &amp; TYLER INC:Ilya Ratner Confirmation# 1662860446"/>
    <n v="-845.63"/>
    <n v="7455.07"/>
    <n v="845.63"/>
    <s v="Expense"/>
    <x v="4"/>
    <x v="2"/>
    <x v="9"/>
    <n v="2015"/>
    <x v="27"/>
    <x v="44"/>
    <x v="13"/>
    <s v="BOTH"/>
    <s v="Income Statement"/>
    <x v="20"/>
    <s v="11700 · BofA 9319 (INC)"/>
    <m/>
    <m/>
  </r>
  <r>
    <d v="2015-09-30T00:00:00"/>
    <s v="WIRE TYPE:INTL OUT DATE:150930 TIME:1348 ET TRN:2015093000354706 SERVICE REF:523858 BNF:OOO GLOBAL WORK SOLUTION ID:3012373385017 BNF BK:VTB BANK (BELARUS) ID:SLANBY22/(CH3770 PMT DET:156043212 PRODUCT PAYMENT AND SHIPPING GOO"/>
    <n v="-7090"/>
    <n v="365.07"/>
    <n v="7090"/>
    <s v="Expense"/>
    <x v="4"/>
    <x v="2"/>
    <x v="9"/>
    <n v="2015"/>
    <x v="18"/>
    <x v="121"/>
    <x v="2"/>
    <s v="BOTH"/>
    <s v="Balance Sheet"/>
    <x v="20"/>
    <s v="11700 · BofA 9319 (INC)"/>
    <m/>
    <m/>
  </r>
  <r>
    <d v="2015-09-30T00:00:00"/>
    <s v="Wire Transfer Fee"/>
    <n v="-45"/>
    <n v="320.07"/>
    <n v="45"/>
    <s v="Expense"/>
    <x v="4"/>
    <x v="2"/>
    <x v="9"/>
    <n v="2015"/>
    <x v="60"/>
    <x v="96"/>
    <x v="2"/>
    <s v="BOTH"/>
    <s v="Income Statement"/>
    <x v="20"/>
    <s v="11700 · BofA 9319 (INC)"/>
    <m/>
    <m/>
  </r>
  <r>
    <d v="2015-10-01T00:00:00"/>
    <s v="AMAZON.COM DES:Marketplac ID:F8FHW59UUTO8ZS4 INDN:Dean &amp; Tyler, Inc CO ID:3215240102 CCD PMT INFO:payments.amazon.com ID#F8FHW59UUTO8ZS4"/>
    <n v="3062.11"/>
    <n v="3382.18"/>
    <n v="-3062.11"/>
    <s v="Income"/>
    <x v="4"/>
    <x v="2"/>
    <x v="10"/>
    <n v="2015"/>
    <x v="63"/>
    <x v="109"/>
    <x v="25"/>
    <s v="BOTH"/>
    <s v="Income Statement"/>
    <x v="19"/>
    <s v="11700 · BofA 9319 (INC)"/>
    <m/>
    <m/>
  </r>
  <r>
    <d v="2015-10-01T00:00:00"/>
    <s v="BANK OF AMERICA DES:DEPOSIT ID:345558579883 INDN:DEAN &amp; TYLER INC CO ID:941687665B CCD"/>
    <n v="260.04000000000002"/>
    <n v="3642.22"/>
    <n v="-260.04000000000002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1T00:00:00"/>
    <s v="Online Banking transfer to CHK 9607 Confirmation# 2573096004"/>
    <n v="-50"/>
    <n v="3592.22"/>
    <n v="5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01T00:00:00"/>
    <s v="Payroll Service DES:Fee ID:2489155 INDN:Trofimenkov, Timofey CO ID:3943345425 CCD"/>
    <n v="-38.380000000000003"/>
    <n v="3553.84"/>
    <n v="38.380000000000003"/>
    <s v="Expense"/>
    <x v="4"/>
    <x v="2"/>
    <x v="10"/>
    <n v="2015"/>
    <x v="36"/>
    <x v="55"/>
    <x v="7"/>
    <s v="BOTH"/>
    <s v="Income Statement"/>
    <x v="20"/>
    <s v="11700 · BofA 9319 (INC)"/>
    <m/>
    <m/>
  </r>
  <r>
    <d v="2015-10-01T00:00:00"/>
    <s v="Monthly Fee for Business Fundamentals"/>
    <n v="-16"/>
    <n v="3537.84"/>
    <n v="16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01T00:00:00"/>
    <s v="Wire Transfer Fee"/>
    <n v="-15"/>
    <n v="3522.84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02T00:00:00"/>
    <s v="WIRE TYPE:BOOK IN DATE:151002 TIME:1440 ET TRN:2015100200279650 SNDR REF:Bibby/Dean and T ORIG:BIBBY INTERNATIONAL TRADE ID:004426465270"/>
    <n v="2161.9499999999998"/>
    <n v="5684.79"/>
    <n v="-2161.9499999999998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02T00:00:00"/>
    <s v="WIRE TYPE:FX IN DATE:151002 TIME:0509 ET TRN:2015100200062746 FX:GBP 591.54 1.4535 ORIG:AMAZON EU SARL UK BRANCH ID:17910900 ORIG BK: DEUTSCHE BANK AG ID:DEUTGB2L PMT DET:OFA0000668939 59 /RFB/OFA000066893959 OFA000066893959PAYMENT : 2"/>
    <n v="859.8"/>
    <n v="6544.59"/>
    <n v="-859.8"/>
    <s v="Income"/>
    <x v="4"/>
    <x v="2"/>
    <x v="10"/>
    <n v="2015"/>
    <x v="63"/>
    <x v="117"/>
    <x v="28"/>
    <s v="BOTH"/>
    <s v="Income Statement"/>
    <x v="19"/>
    <s v="11700 · BofA 9319 (INC)"/>
    <m/>
    <m/>
  </r>
  <r>
    <d v="2015-10-02T00:00:00"/>
    <s v="BANK OF AMERICA DES:DEPOSIT ID:345558579883 INDN:DEAN &amp; TYLER INC CO ID:941687665B CCD"/>
    <n v="75.849999999999994"/>
    <n v="6620.44"/>
    <n v="-75.849999999999994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2T00:00:00"/>
    <s v="PAYPAL DES:INST XFER ID:EBAY INC INDN:DEAN TYLER INC CO ID:PAYPALSI77 WEB"/>
    <n v="-335.13"/>
    <n v="6285.31"/>
    <n v="335.13"/>
    <s v="Expense"/>
    <x v="4"/>
    <x v="2"/>
    <x v="10"/>
    <n v="2015"/>
    <x v="11"/>
    <x v="47"/>
    <x v="3"/>
    <s v="BOTH"/>
    <s v="Income Statement"/>
    <x v="20"/>
    <s v="11700 · BofA 9319 (INC)"/>
    <m/>
    <m/>
  </r>
  <r>
    <d v="2015-10-02T00:00:00"/>
    <s v="BANK OF AMERICA DES:INTERCHNG ID:345558579883 INDN:DEAN &amp; TYLER INC CO ID:941687665B CCD"/>
    <n v="-195.06"/>
    <n v="6090.25"/>
    <n v="195.06"/>
    <s v="Expense"/>
    <x v="4"/>
    <x v="2"/>
    <x v="10"/>
    <n v="2015"/>
    <x v="32"/>
    <x v="105"/>
    <x v="2"/>
    <s v="BOTH"/>
    <s v="Income Statement"/>
    <x v="20"/>
    <s v="11700 · BofA 9319 (INC)"/>
    <m/>
    <m/>
  </r>
  <r>
    <d v="2015-10-02T00:00:00"/>
    <s v="AUTHNET GATEWAY DES:BILLING ID:40094515 INDN:DEAN &amp; TYLER, INC CO ID:1870568569 CCD"/>
    <n v="-61.05"/>
    <n v="6029.2"/>
    <n v="61.05"/>
    <s v="Expense"/>
    <x v="4"/>
    <x v="2"/>
    <x v="10"/>
    <n v="2015"/>
    <x v="32"/>
    <x v="105"/>
    <x v="2"/>
    <s v="BOTH"/>
    <s v="Income Statement"/>
    <x v="20"/>
    <s v="11700 · BofA 9319 (INC)"/>
    <m/>
    <m/>
  </r>
  <r>
    <d v="2015-10-02T00:00:00"/>
    <s v="BANK OF AMERICA DES:FEE ID:345558579883 INDN:DEAN &amp; TYLER INC CO ID:941687665B CCD"/>
    <n v="-51.25"/>
    <n v="5977.95"/>
    <n v="51.25"/>
    <s v="Expense"/>
    <x v="4"/>
    <x v="2"/>
    <x v="10"/>
    <n v="2015"/>
    <x v="32"/>
    <x v="105"/>
    <x v="2"/>
    <s v="BOTH"/>
    <s v="Income Statement"/>
    <x v="20"/>
    <s v="11700 · BofA 9319 (INC)"/>
    <m/>
    <m/>
  </r>
  <r>
    <d v="2015-10-02T00:00:00"/>
    <s v="BANK OF AMERICA DES:DISCOUNT ID:345558579883 INDN:DEAN &amp; TYLER INC CO ID:941687665B CCD"/>
    <n v="-36.74"/>
    <n v="5941.21"/>
    <n v="36.74"/>
    <s v="Expense"/>
    <x v="4"/>
    <x v="2"/>
    <x v="10"/>
    <n v="2015"/>
    <x v="32"/>
    <x v="105"/>
    <x v="2"/>
    <s v="BOTH"/>
    <s v="Income Statement"/>
    <x v="20"/>
    <s v="11700 · BofA 9319 (INC)"/>
    <m/>
    <m/>
  </r>
  <r>
    <d v="2015-10-05T00:00:00"/>
    <s v="BANK OF AMERICA DES:DEPOSIT ID:345558579883 INDN:DEAN &amp; TYLER INC CO ID:941687665B CCD"/>
    <n v="1139.83"/>
    <n v="7081.04"/>
    <n v="-1139.83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5T00:00:00"/>
    <s v="Amazon Services DES:ACCSDEUS ID:GPXYJCID5B6GUGU INDN:Dean &amp; Tyler, INC CO ID:4980429507 CCD PMT INFO:payments.amazon.com ID#GPXYJCID5B6GUGU"/>
    <n v="258.95"/>
    <n v="7339.99"/>
    <n v="-258.95"/>
    <s v="Income"/>
    <x v="4"/>
    <x v="2"/>
    <x v="10"/>
    <n v="2015"/>
    <x v="63"/>
    <x v="115"/>
    <x v="26"/>
    <s v="BOTH"/>
    <s v="Income Statement"/>
    <x v="19"/>
    <s v="11700 · BofA 9319 (INC)"/>
    <m/>
    <m/>
  </r>
  <r>
    <d v="2015-10-05T00:00:00"/>
    <s v="Amazon Services DES:ACCSUKUS ID:N8VENIG8TRYUVUX INDN:Dean &amp; Tyler, INC CO ID:3980429507 CCD PMT INFO:payments.amazon.com ID#N8VENIG8TRYUVUX"/>
    <n v="124.97"/>
    <n v="7464.96"/>
    <n v="-124.97"/>
    <s v="Income"/>
    <x v="4"/>
    <x v="2"/>
    <x v="10"/>
    <n v="2015"/>
    <x v="63"/>
    <x v="116"/>
    <x v="27"/>
    <s v="BOTH"/>
    <s v="Income Statement"/>
    <x v="19"/>
    <s v="11700 · BofA 9319 (INC)"/>
    <m/>
    <m/>
  </r>
  <r>
    <d v="2015-10-05T00:00:00"/>
    <s v="Amazon Services DES:ACCSFRUS ID:LA5WDXZ0J8TB5LF INDN:Dean &amp; Tyler, INC CO ID:5980429507 CCD PMT INFO:payments.amazon.com ID#LA5WDXZ0J8TB5LF"/>
    <n v="118.93"/>
    <n v="7583.89"/>
    <n v="-118.93"/>
    <s v="Income"/>
    <x v="4"/>
    <x v="2"/>
    <x v="10"/>
    <n v="2015"/>
    <x v="63"/>
    <x v="106"/>
    <x v="23"/>
    <s v="BOTH"/>
    <s v="Income Statement"/>
    <x v="19"/>
    <s v="11700 · BofA 9319 (INC)"/>
    <m/>
    <m/>
  </r>
  <r>
    <d v="2015-10-05T00:00:00"/>
    <s v="BANK OF AMERICA DES:DEPOSIT ID:345558579883 INDN:DEAN &amp; TYLER INC CO ID:941687665B CCD"/>
    <n v="68.27"/>
    <n v="7652.16"/>
    <n v="-68.27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5T00:00:00"/>
    <s v="BANK OF AMERICA DES:DEPOSIT ID:345558579883 INDN:DEAN &amp; TYLER INC CO ID:941687665B CCD"/>
    <n v="63.9"/>
    <n v="7716.06"/>
    <n v="-63.9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5T00:00:00"/>
    <s v="WIRE TYPE:INTL OUT DATE:151005 TIME:1155 ET TRN:2015100500242083 SERVICE REF:329441 BNF:PP KIT I PES ID:26008097553000 BNF BK:JOINT ST OCK COMMERCIAL ID:KHABUA2K/(CH3505 PMT DET:1564475 46 FIRST HALF ORDER 24 GOODS"/>
    <n v="-1370"/>
    <n v="6346.06"/>
    <n v="1370"/>
    <s v="Expense"/>
    <x v="4"/>
    <x v="2"/>
    <x v="10"/>
    <n v="2015"/>
    <x v="18"/>
    <x v="101"/>
    <x v="2"/>
    <s v="BOTH"/>
    <s v="Balance Sheet"/>
    <x v="20"/>
    <s v="11700 · BofA 9319 (INC)"/>
    <m/>
    <m/>
  </r>
  <r>
    <d v="2015-10-05T00:00:00"/>
    <s v="Online Banking transfer to CHK 9607 Confirmation# 2606254837"/>
    <n v="-400"/>
    <n v="5946.06"/>
    <n v="4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05T00:00:00"/>
    <s v="Online Banking payment to CRD 6466 Confirmation# 2606833625"/>
    <n v="-270"/>
    <n v="5676.06"/>
    <n v="270"/>
    <s v="Expense"/>
    <x v="4"/>
    <x v="2"/>
    <x v="10"/>
    <n v="2015"/>
    <x v="59"/>
    <x v="96"/>
    <x v="2"/>
    <s v="INC"/>
    <s v="Balance Sheet"/>
    <x v="25"/>
    <s v="11700 · BofA 9319 (INC)"/>
    <m/>
    <m/>
  </r>
  <r>
    <d v="2015-10-05T00:00:00"/>
    <s v="Online Banking transfer to CHK 9607 Confirmation# 2606996849"/>
    <n v="-400"/>
    <n v="5276.06"/>
    <n v="4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05T00:00:00"/>
    <s v="Online Banking transfer to CHK 9306 Confirmation# 3707253044"/>
    <n v="-4000"/>
    <n v="1276.06"/>
    <n v="4000"/>
    <s v="Expense"/>
    <x v="4"/>
    <x v="2"/>
    <x v="10"/>
    <n v="2015"/>
    <x v="67"/>
    <x v="97"/>
    <x v="2"/>
    <s v="INC"/>
    <s v="Balance Sheet"/>
    <x v="12"/>
    <s v="11700 · BofA 9319 (INC)"/>
    <m/>
    <m/>
  </r>
  <r>
    <d v="2015-10-05T00:00:00"/>
    <s v="Wire Transfer Fee"/>
    <n v="-45"/>
    <n v="1231.06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05T00:00:00"/>
    <s v="Wire Transfer Fee"/>
    <n v="-16"/>
    <n v="1215.06"/>
    <n v="16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05T00:00:00"/>
    <s v="Wire Transfer Fee"/>
    <n v="-15"/>
    <n v="1200.06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06T00:00:00"/>
    <s v="PAYPAL DES:TRANSFER ID:4KEJ294RYVQLN INDN:DEAN TYLER INC CO ID:PAYPALSD11 PPD"/>
    <n v="870"/>
    <n v="2070.06"/>
    <n v="-87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06T00:00:00"/>
    <s v="BANK OF AMERICA DES:DEPOSIT ID:345558579883 INDN:DEAN &amp; TYLER INC CO ID:941687665B CCD"/>
    <n v="565.72"/>
    <n v="2635.78"/>
    <n v="-565.72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6T00:00:00"/>
    <s v="TRANSFER DEAN &amp; TYLER INC:Ilya Ratner Confirmation# 1716709505"/>
    <n v="-90.75"/>
    <n v="2545.0300000000002"/>
    <n v="90.75"/>
    <s v="Expense"/>
    <x v="4"/>
    <x v="2"/>
    <x v="10"/>
    <n v="2015"/>
    <x v="27"/>
    <x v="44"/>
    <x v="13"/>
    <s v="BOTH"/>
    <s v="Income Statement"/>
    <x v="20"/>
    <s v="11700 · BofA 9319 (INC)"/>
    <m/>
    <m/>
  </r>
  <r>
    <d v="2015-10-07T00:00:00"/>
    <s v="BANK OF AMERICA DES:DEPOSIT ID:345558579883 INDN:DEAN &amp; TYLER INC CO ID:941687665B CCD"/>
    <n v="112.65"/>
    <n v="2657.68"/>
    <n v="-112.65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7T00:00:00"/>
    <s v="Online Banking transfer to CHK 9607 Confirmation# 0422476225"/>
    <n v="-300"/>
    <n v="2357.6799999999998"/>
    <n v="3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07T00:00:00"/>
    <s v="Payroll DES:PAYROLL ID:2489155 INDN:DEAN &amp; TYLER CO ID:1943345425 CCD"/>
    <n v="-433.49"/>
    <n v="1924.19"/>
    <n v="433.49"/>
    <s v="Expense"/>
    <x v="4"/>
    <x v="2"/>
    <x v="10"/>
    <n v="2015"/>
    <x v="65"/>
    <x v="127"/>
    <x v="12"/>
    <s v="BOTH"/>
    <s v="Income Statement"/>
    <x v="20"/>
    <s v="11700 · BofA 9319 (INC)"/>
    <m/>
    <m/>
  </r>
  <r>
    <d v="2015-10-07T00:00:00"/>
    <s v="Payroll DES:PAYROLL ID:2489155 INDN:DEAN &amp; TYLER CO ID:1943345425 CCD"/>
    <n v="-427.55"/>
    <n v="1496.64"/>
    <n v="427.55"/>
    <s v="Expense"/>
    <x v="4"/>
    <x v="2"/>
    <x v="10"/>
    <n v="2015"/>
    <x v="65"/>
    <x v="111"/>
    <x v="7"/>
    <s v="BOTH"/>
    <s v="Income Statement"/>
    <x v="20"/>
    <s v="11700 · BofA 9319 (INC)"/>
    <m/>
    <m/>
  </r>
  <r>
    <d v="2015-10-07T00:00:00"/>
    <s v="Payroll DES:PAYROLL ID:2489155 INDN:DEAN &amp; TYLER CO ID:1943345425 CCD"/>
    <n v="-358.87"/>
    <n v="1137.77"/>
    <n v="358.87"/>
    <s v="Expense"/>
    <x v="4"/>
    <x v="2"/>
    <x v="10"/>
    <n v="2015"/>
    <x v="65"/>
    <x v="114"/>
    <x v="7"/>
    <s v="BOTH"/>
    <s v="Income Statement"/>
    <x v="20"/>
    <s v="11700 · BofA 9319 (INC)"/>
    <m/>
    <m/>
  </r>
  <r>
    <d v="2015-10-08T00:00:00"/>
    <s v="WIRE TYPE:BOOK IN DATE:151008 TIME:1455 ET TRN:2015100800282790 SNDR REF:Bibby/Dean and T ORIG:BIBBY INTERNATIONAL TRADE ID:004426465270"/>
    <n v="5119.03"/>
    <n v="6256.8"/>
    <n v="-5119.03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08T00:00:00"/>
    <s v="BANK OF AMERICA DES:DEPOSIT ID:345558579883 INDN:DEAN &amp; TYLER INC CO ID:941687665B CCD"/>
    <n v="23.97"/>
    <n v="6280.77"/>
    <n v="-23.97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8T00:00:00"/>
    <s v="WIRE TYPE:INTL OUT DATE:151009 TIME:1806 ET TRN:2015100800341075 SERVICE REF:884149 BNF:PERZOV ADI LLC ID:10750038 BNF BK:BANK LEUMI L E-ISRAEL ID:LUMIILIT PMT DET:156744378 SEPT BALANC E 1764 AND SHIPPING 3095"/>
    <n v="-4859.76"/>
    <n v="1421.01"/>
    <n v="4859.76"/>
    <s v="Expense"/>
    <x v="4"/>
    <x v="2"/>
    <x v="10"/>
    <n v="2015"/>
    <x v="18"/>
    <x v="110"/>
    <x v="2"/>
    <s v="BOTH"/>
    <s v="Balance Sheet"/>
    <x v="20"/>
    <s v="11700 · BofA 9319 (INC)"/>
    <m/>
    <m/>
  </r>
  <r>
    <d v="2015-10-08T00:00:00"/>
    <s v="Wire Transfer Fee"/>
    <n v="-45"/>
    <n v="1376.01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09T00:00:00"/>
    <s v="PAYPAL DES:TRANSFER ID:4KEJ294ZAAC5W INDN:DEAN TYLER INC CO ID:PAYPALSD11 PPD"/>
    <n v="375"/>
    <n v="1751.01"/>
    <n v="-375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09T00:00:00"/>
    <s v="BANK OF AMERICA DES:DEPOSIT ID:345558579883 INDN:DEAN &amp; TYLER INC CO ID:941687665B CCD"/>
    <n v="255.75"/>
    <n v="2006.76"/>
    <n v="-255.75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09T00:00:00"/>
    <s v="Wire Transfer Fee"/>
    <n v="-15"/>
    <n v="1991.76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13T00:00:00"/>
    <s v="WIRE TYPE:BOOK IN DATE:151013 TIME:1449 ET TRN:2015101300472417 SNDR REF:Bibby/Dean and T ORIG:BIBBY INTERNATIONAL TRADE ID:004426465270"/>
    <n v="6386.08"/>
    <n v="8377.84"/>
    <n v="-6386.08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13T00:00:00"/>
    <s v="PAYPAL DES:TRANSFER ID:4KEJ2959STK9E INDN:DEAN TYLER INC CO ID:PAYPALSD11 PPD"/>
    <n v="660"/>
    <n v="9037.84"/>
    <n v="-66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13T00:00:00"/>
    <s v="BANK OF AMERICA DES:DEPOSIT ID:345558579883 INDN:DEAN &amp; TYLER INC CO ID:941687665B CCD"/>
    <n v="514.35"/>
    <n v="9552.19"/>
    <n v="-514.35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3T00:00:00"/>
    <s v="BANK OF AMERICA DES:DEPOSIT ID:345558579883 INDN:DEAN &amp; TYLER INC CO ID:941687665B CCD"/>
    <n v="372.9"/>
    <n v="9925.09"/>
    <n v="-372.9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3T00:00:00"/>
    <s v="BANK OF AMERICA DES:DEPOSIT ID:345558579883 INDN:DEAN &amp; TYLER INC CO ID:941687665B CCD"/>
    <n v="224.9"/>
    <n v="10149.99"/>
    <n v="-224.9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3T00:00:00"/>
    <s v="BANK OF AMERICA DES:DEPOSIT ID:345558579883 INDN:DEAN &amp; TYLER INC CO ID:941687665B CCD"/>
    <n v="86.9"/>
    <n v="10236.89"/>
    <n v="-86.9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3T00:00:00"/>
    <s v="Online Banking transfer to CHK 9607 Confirmation# 3744825959"/>
    <n v="-200"/>
    <n v="10036.89"/>
    <n v="2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13T00:00:00"/>
    <s v="Online Banking transfer to CHK 9306 Confirmation# 1675787390"/>
    <n v="-3650.81"/>
    <n v="6386.08"/>
    <n v="3650.81"/>
    <s v="Expense"/>
    <x v="4"/>
    <x v="2"/>
    <x v="10"/>
    <n v="2015"/>
    <x v="67"/>
    <x v="97"/>
    <x v="2"/>
    <s v="INC"/>
    <s v="Balance Sheet"/>
    <x v="12"/>
    <s v="11700 · BofA 9319 (INC)"/>
    <m/>
    <m/>
  </r>
  <r>
    <d v="2015-10-13T00:00:00"/>
    <s v="Online Banking transfer to CHK 9306 Confirmation# 4077152168"/>
    <n v="-50"/>
    <n v="6336.08"/>
    <n v="50"/>
    <s v="Expense"/>
    <x v="4"/>
    <x v="2"/>
    <x v="10"/>
    <n v="2015"/>
    <x v="67"/>
    <x v="97"/>
    <x v="2"/>
    <s v="INC"/>
    <s v="Balance Sheet"/>
    <x v="12"/>
    <s v="11700 · BofA 9319 (INC)"/>
    <m/>
    <m/>
  </r>
  <r>
    <d v="2015-10-13T00:00:00"/>
    <s v="Online Banking transfer to CHK 9607 Confirmation# 4077153750"/>
    <n v="-200"/>
    <n v="6136.08"/>
    <n v="2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14T00:00:00"/>
    <s v="BANK OF AMERICA DES:DEPOSIT ID:345558579883 INDN:DEAN &amp; TYLER INC CO ID:941687665B CCD"/>
    <n v="452.73"/>
    <n v="6588.81"/>
    <n v="-452.73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4T00:00:00"/>
    <s v="PAYPAL DES:TRANSFER ID:4KEJ295C9KHHC INDN:DEAN TYLER INC CO ID:PAYPALSD11 PPD"/>
    <n v="130"/>
    <n v="6718.81"/>
    <n v="-13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14T00:00:00"/>
    <s v="WIRE TYPE:INTL OUT DATE:151014 TIME:0534 ET TRN:2015101300546410 SERVICE REF:174666 BNF:OOO GLOBAL WORK SOLUTION ID:3012373385017 BNF BK:VTB BANK (BELARUS) ID:SLANBY22/(CH3770 PMT DET:157046036 DOG PRODUCTS GOODS"/>
    <n v="-3200"/>
    <n v="3518.81"/>
    <n v="3200"/>
    <s v="Expense"/>
    <x v="4"/>
    <x v="2"/>
    <x v="10"/>
    <n v="2015"/>
    <x v="18"/>
    <x v="121"/>
    <x v="2"/>
    <s v="BOTH"/>
    <s v="Balance Sheet"/>
    <x v="20"/>
    <s v="11700 · BofA 9319 (INC)"/>
    <m/>
    <m/>
  </r>
  <r>
    <d v="2015-10-14T00:00:00"/>
    <s v="Online Banking transfer to CHK 9607 Confirmation# 0383853114"/>
    <n v="-437.09"/>
    <n v="3081.72"/>
    <n v="437.09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14T00:00:00"/>
    <s v="TRANSFER DEAN &amp; TYLER INC:Ilya Ratner Confirmation# 1586082584"/>
    <n v="-880.9"/>
    <n v="2200.8200000000002"/>
    <n v="880.9"/>
    <s v="Expense"/>
    <x v="4"/>
    <x v="2"/>
    <x v="10"/>
    <n v="2015"/>
    <x v="27"/>
    <x v="44"/>
    <x v="13"/>
    <s v="BOTH"/>
    <s v="Income Statement"/>
    <x v="20"/>
    <s v="11700 · BofA 9319 (INC)"/>
    <m/>
    <m/>
  </r>
  <r>
    <d v="2015-10-14T00:00:00"/>
    <s v="Payroll DES:PAYROLL ID:2489155 INDN:DEAN &amp; TYLER CO ID:1943345425 CCD"/>
    <n v="-455.2"/>
    <n v="1745.62"/>
    <n v="455.2"/>
    <s v="Expense"/>
    <x v="4"/>
    <x v="2"/>
    <x v="10"/>
    <n v="2015"/>
    <x v="65"/>
    <x v="127"/>
    <x v="12"/>
    <s v="BOTH"/>
    <s v="Income Statement"/>
    <x v="20"/>
    <s v="11700 · BofA 9319 (INC)"/>
    <m/>
    <m/>
  </r>
  <r>
    <d v="2015-10-14T00:00:00"/>
    <s v="Payroll DES:PAYROLL ID:2489155 INDN:DEAN &amp; TYLER CO ID:1943345425 CCD"/>
    <n v="-425.04"/>
    <n v="1320.58"/>
    <n v="425.04"/>
    <s v="Expense"/>
    <x v="4"/>
    <x v="2"/>
    <x v="10"/>
    <n v="2015"/>
    <x v="65"/>
    <x v="111"/>
    <x v="7"/>
    <s v="BOTH"/>
    <s v="Income Statement"/>
    <x v="20"/>
    <s v="11700 · BofA 9319 (INC)"/>
    <m/>
    <m/>
  </r>
  <r>
    <d v="2015-10-14T00:00:00"/>
    <s v="Payroll DES:PAYROLL ID:2489155 INDN:DEAN &amp; TYLER CO ID:1943345425 CCD"/>
    <n v="-360.33"/>
    <n v="960.25"/>
    <n v="360.33"/>
    <s v="Expense"/>
    <x v="4"/>
    <x v="2"/>
    <x v="10"/>
    <n v="2015"/>
    <x v="65"/>
    <x v="114"/>
    <x v="7"/>
    <s v="BOTH"/>
    <s v="Income Statement"/>
    <x v="20"/>
    <s v="11700 · BofA 9319 (INC)"/>
    <m/>
    <m/>
  </r>
  <r>
    <d v="2015-10-14T00:00:00"/>
    <s v="Wire Transfer Fee"/>
    <n v="-45"/>
    <n v="915.25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14T00:00:00"/>
    <s v="Wire Transfer Fee"/>
    <n v="-15"/>
    <n v="900.25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15T00:00:00"/>
    <s v="BANK OF AMERICA DES:DEPOSIT ID:345558579883 INDN:DEAN &amp; TYLER INC CO ID:941687665B CCD"/>
    <n v="746.57"/>
    <n v="1646.82"/>
    <n v="-746.57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5T00:00:00"/>
    <s v="PAYPAL DES:TRANSFER ID:4KEJ295F8EHG2 INDN:DEAN TYLER INC CO ID:PAYPALSD11 PPD"/>
    <n v="100"/>
    <n v="1746.82"/>
    <n v="-10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15T00:00:00"/>
    <s v="Online Banking transfer to CHK 9306 Confirmation# 0592673157"/>
    <n v="-300"/>
    <n v="1446.82"/>
    <n v="300"/>
    <s v="Expense"/>
    <x v="4"/>
    <x v="2"/>
    <x v="10"/>
    <n v="2015"/>
    <x v="67"/>
    <x v="97"/>
    <x v="2"/>
    <s v="INC"/>
    <s v="Balance Sheet"/>
    <x v="12"/>
    <s v="11700 · BofA 9319 (INC)"/>
    <m/>
    <m/>
  </r>
  <r>
    <d v="2015-10-15T00:00:00"/>
    <s v="TX TLR cash withdrawal from CHK 9319 Banking Ctr MEDICAL CENTER #0000511 TX Confirmation# 4093704885"/>
    <n v="-200"/>
    <n v="1246.82"/>
    <n v="200"/>
    <s v="Expense"/>
    <x v="4"/>
    <x v="2"/>
    <x v="10"/>
    <n v="2015"/>
    <x v="39"/>
    <x v="20"/>
    <x v="2"/>
    <s v="BOTH"/>
    <s v="Balance Sheet"/>
    <x v="29"/>
    <s v="11700 · BofA 9319 (INC)"/>
    <m/>
    <m/>
  </r>
  <r>
    <d v="2015-10-16T00:00:00"/>
    <s v="BANK OF AMERICA DES:DEPOSIT ID:345558579883 INDN:DEAN &amp; TYLER INC CO ID:941687665B CCD"/>
    <n v="211.83"/>
    <n v="1458.65"/>
    <n v="-211.83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6T00:00:00"/>
    <s v="PAYPAL DES:TRANSFER ID:4KEJ295GWJ3MU INDN:DEAN TYLER INC CO ID:PAYPALSD11 PPD"/>
    <n v="60"/>
    <n v="1518.65"/>
    <n v="-6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16T00:00:00"/>
    <s v="BKOFAMERICA MOBILE 10/16 3388080490 DEPOSIT *MOBILE TX"/>
    <n v="19.899999999999999"/>
    <n v="1538.55"/>
    <n v="-19.899999999999999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9T00:00:00"/>
    <s v="BANK OF AMERICA DES:DEPOSIT ID:345558579883 INDN:DEAN &amp; TYLER INC CO ID:941687665B CCD"/>
    <n v="848.09"/>
    <n v="2386.64"/>
    <n v="-848.09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9T00:00:00"/>
    <s v="Amazon Services DES:ACCSUKUS ID:N4QHXK331KZCWTX INDN:Dean &amp; Tyler, INC CO ID:3980429507 CCD PMT INFO:payments.amazon.com ID#N4QHXK331KZCWTX"/>
    <n v="830.63"/>
    <n v="3217.27"/>
    <n v="-830.63"/>
    <s v="Income"/>
    <x v="4"/>
    <x v="2"/>
    <x v="10"/>
    <n v="2015"/>
    <x v="63"/>
    <x v="116"/>
    <x v="27"/>
    <s v="BOTH"/>
    <s v="Income Statement"/>
    <x v="19"/>
    <s v="11700 · BofA 9319 (INC)"/>
    <m/>
    <m/>
  </r>
  <r>
    <d v="2015-10-19T00:00:00"/>
    <s v="BANK OF AMERICA DES:DEPOSIT ID:345558579883 INDN:DEAN &amp; TYLER INC CO ID:941687665B CCD"/>
    <n v="323.06"/>
    <n v="3540.33"/>
    <n v="-323.06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9T00:00:00"/>
    <s v="Amazon Services DES:ACCSFRUS ID:LFZ5PR6V3D5NLAP INDN:Dean &amp; Tyler, INC CO ID:5980429507 CCD PMT INFO:payments.amazon.com ID#LFZ5PR6V3D5NLAP"/>
    <n v="133.53"/>
    <n v="3673.86"/>
    <n v="-133.53"/>
    <s v="Income"/>
    <x v="4"/>
    <x v="2"/>
    <x v="10"/>
    <n v="2015"/>
    <x v="63"/>
    <x v="106"/>
    <x v="23"/>
    <s v="BOTH"/>
    <s v="Income Statement"/>
    <x v="19"/>
    <s v="11700 · BofA 9319 (INC)"/>
    <m/>
    <m/>
  </r>
  <r>
    <d v="2015-10-19T00:00:00"/>
    <s v="BANK OF AMERICA DES:DEPOSIT ID:345558579883 INDN:DEAN &amp; TYLER INC CO ID:941687665B CCD"/>
    <n v="44.96"/>
    <n v="3718.82"/>
    <n v="-44.96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19T00:00:00"/>
    <s v="Online Banking transfer to CHK 9607 Confirmation# 2526875207"/>
    <n v="-1900"/>
    <n v="1818.82"/>
    <n v="19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20T00:00:00"/>
    <s v="WIRE TYPE:BOOK IN DATE:151020 TIME:1145 ET TRN:2015102000218067 SNDR REF:Bibby/Dean and T ORIG:BIBBY INTERNATIONAL TRADE ID:004426465270"/>
    <n v="3798.74"/>
    <n v="5617.56"/>
    <n v="-3798.74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20T00:00:00"/>
    <s v="PAYPAL DES:TRANSFER ID:4KEJ295QAAFBE INDN:DEAN TYLER INC CO ID:PAYPALSD11 PPD"/>
    <n v="427.61"/>
    <n v="6045.17"/>
    <n v="-427.61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20T00:00:00"/>
    <s v="BANK OF AMERICA DES:DEPOSIT ID:345558579883 INDN:DEAN &amp; TYLER INC CO ID:941687665B CCD"/>
    <n v="424.48"/>
    <n v="6469.65"/>
    <n v="-424.48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0T00:00:00"/>
    <s v="BKOFAMERICA MOBILE 10/20 3388959397 DEPOSIT *MOBILE TX"/>
    <n v="62"/>
    <n v="6531.65"/>
    <n v="-62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0T00:00:00"/>
    <s v="WIRE TYPE:INTL OUT DATE:151020 TIME:1429 ET TRN:2015102000269689 SERVICE REF:378064 BNF:OOO GLOBAL WORK SOLUTION ID:3012373385017 BNF BK:VTB BANK (BELARUS) ID:SLANBY22/(CH3770 PMT DET:157502992 PRODUCT PAYMET GOODS"/>
    <n v="-5000"/>
    <n v="1531.65"/>
    <n v="5000"/>
    <s v="Expense"/>
    <x v="4"/>
    <x v="2"/>
    <x v="10"/>
    <n v="2015"/>
    <x v="18"/>
    <x v="121"/>
    <x v="2"/>
    <s v="BOTH"/>
    <s v="Balance Sheet"/>
    <x v="20"/>
    <s v="11700 · BofA 9319 (INC)"/>
    <m/>
    <m/>
  </r>
  <r>
    <d v="2015-10-20T00:00:00"/>
    <s v="Payroll DES:PAYROLL ID:2489155 INDN:DEAN &amp; TYLER CO ID:1943345425 CCD"/>
    <n v="-460.24"/>
    <n v="1071.4100000000001"/>
    <n v="460.24"/>
    <s v="Expense"/>
    <x v="4"/>
    <x v="2"/>
    <x v="10"/>
    <n v="2015"/>
    <x v="65"/>
    <x v="127"/>
    <x v="12"/>
    <s v="BOTH"/>
    <s v="Income Statement"/>
    <x v="20"/>
    <s v="11700 · BofA 9319 (INC)"/>
    <m/>
    <m/>
  </r>
  <r>
    <d v="2015-10-20T00:00:00"/>
    <s v="Payroll DES:PAYROLL ID:2489155 INDN:DEAN &amp; TYLER CO ID:1943345425 CCD"/>
    <n v="-405.84"/>
    <n v="665.57"/>
    <n v="405.84"/>
    <s v="Expense"/>
    <x v="4"/>
    <x v="2"/>
    <x v="10"/>
    <n v="2015"/>
    <x v="65"/>
    <x v="111"/>
    <x v="7"/>
    <s v="BOTH"/>
    <s v="Income Statement"/>
    <x v="20"/>
    <s v="11700 · BofA 9319 (INC)"/>
    <m/>
    <m/>
  </r>
  <r>
    <d v="2015-10-20T00:00:00"/>
    <s v="Payroll DES:PAYROLL ID:2489155 INDN:DEAN &amp; TYLER CO ID:1943345425 CCD"/>
    <n v="-352.48"/>
    <n v="313.08999999999997"/>
    <n v="352.48"/>
    <s v="Expense"/>
    <x v="4"/>
    <x v="2"/>
    <x v="10"/>
    <n v="2015"/>
    <x v="65"/>
    <x v="114"/>
    <x v="7"/>
    <s v="BOTH"/>
    <s v="Income Statement"/>
    <x v="20"/>
    <s v="11700 · BofA 9319 (INC)"/>
    <m/>
    <m/>
  </r>
  <r>
    <d v="2015-10-20T00:00:00"/>
    <s v="Wire Transfer Fee"/>
    <n v="-45"/>
    <n v="268.08999999999997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21T00:00:00"/>
    <s v="AMZNIFZWZEWW DES:Marketplac ID:KX7WA6TZ4WAWOCN INDN:Dean &amp; Tyler, Inc CO ID:3215240102 CCD PMT INFO:payments.amazon.com ID#KX7WA6TZ4WAWOCN"/>
    <n v="4443.5"/>
    <n v="4711.59"/>
    <n v="-4443.5"/>
    <s v="Income"/>
    <x v="4"/>
    <x v="2"/>
    <x v="10"/>
    <n v="2015"/>
    <x v="63"/>
    <x v="109"/>
    <x v="25"/>
    <s v="BOTH"/>
    <s v="Income Statement"/>
    <x v="19"/>
    <s v="11700 · BofA 9319 (INC)"/>
    <m/>
    <m/>
  </r>
  <r>
    <d v="2015-10-21T00:00:00"/>
    <s v="WIRE TYPE:BOOK IN DATE:151021 TIME:1447 ET TRN:2015102100261570 SNDR REF:Bibby/Dean and T ORIG:BIBBY INTERNATIONAL TRADE ID:004426465270"/>
    <n v="2410.06"/>
    <n v="7121.65"/>
    <n v="-2410.06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21T00:00:00"/>
    <s v="BANK OF AMERICA DES:DEPOSIT ID:345558579883 INDN:DEAN &amp; TYLER INC CO ID:941687665B CCD"/>
    <n v="168.48"/>
    <n v="7290.13"/>
    <n v="-168.48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1T00:00:00"/>
    <s v="TRANSFER DEAN &amp; TYLER INC:Ilya Ratner Confirmation# 0344731489"/>
    <n v="-635.25"/>
    <n v="6654.88"/>
    <n v="635.25"/>
    <s v="Expense"/>
    <x v="4"/>
    <x v="2"/>
    <x v="10"/>
    <n v="2015"/>
    <x v="27"/>
    <x v="44"/>
    <x v="13"/>
    <s v="BOTH"/>
    <s v="Income Statement"/>
    <x v="20"/>
    <s v="11700 · BofA 9319 (INC)"/>
    <m/>
    <m/>
  </r>
  <r>
    <d v="2015-10-21T00:00:00"/>
    <s v="Online Banking transfer to CHK 9607 Confirmation# 1444782538"/>
    <n v="-138"/>
    <n v="6516.88"/>
    <n v="138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21T00:00:00"/>
    <s v="TRANSFER DEAN &amp; TYLER INC:Timofey Trofimenkov Confirmation# 0346191748"/>
    <n v="-300"/>
    <n v="6216.88"/>
    <n v="300"/>
    <s v="Expense"/>
    <x v="4"/>
    <x v="2"/>
    <x v="10"/>
    <n v="2015"/>
    <x v="10"/>
    <x v="10"/>
    <x v="7"/>
    <s v="BOTH"/>
    <s v="Income Statement"/>
    <x v="20"/>
    <s v="11700 · BofA 9319 (INC)"/>
    <m/>
    <m/>
  </r>
  <r>
    <d v="2015-10-21T00:00:00"/>
    <s v="Online Banking transfer to CHK 9607 Confirmation# 2546224780"/>
    <n v="-200"/>
    <n v="6016.88"/>
    <n v="2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21T00:00:00"/>
    <s v="Wire Transfer Fee"/>
    <n v="-15"/>
    <n v="6001.88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22T00:00:00"/>
    <s v="BANK OF AMERICA DES:DEPOSIT ID:345558579883 INDN:DEAN &amp; TYLER INC CO ID:941687665B CCD"/>
    <n v="411.84"/>
    <n v="6413.72"/>
    <n v="-411.84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2T00:00:00"/>
    <s v="PAYPAL DES:TRANSFER ID:4KEJ295W9BH72 INDN:DEAN TYLER INC CO ID:PAYPALSD11 PPD"/>
    <n v="400"/>
    <n v="6813.72"/>
    <n v="-40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22T00:00:00"/>
    <s v="PAYPAL DES:ECHECK ID:J222225UX6VXY INDN:DEAN TYLER INC CO ID:PAYPALEC88 WEB"/>
    <n v="-115.11"/>
    <n v="6698.61"/>
    <n v="115.11"/>
    <s v="Expense"/>
    <x v="4"/>
    <x v="2"/>
    <x v="10"/>
    <n v="2015"/>
    <x v="11"/>
    <x v="47"/>
    <x v="3"/>
    <s v="BOTH"/>
    <s v="Income Statement"/>
    <x v="20"/>
    <s v="11700 · BofA 9319 (INC)"/>
    <m/>
    <m/>
  </r>
  <r>
    <d v="2015-10-22T00:00:00"/>
    <s v="Wire Transfer Fee"/>
    <n v="-15"/>
    <n v="6683.61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22T00:00:00"/>
    <s v="ONLINE BUSINESS SUITE NEXT DAY PAYMENT"/>
    <n v="-10"/>
    <n v="6673.61"/>
    <n v="10"/>
    <s v="Expense"/>
    <x v="4"/>
    <x v="2"/>
    <x v="10"/>
    <n v="2015"/>
    <x v="13"/>
    <x v="24"/>
    <x v="20"/>
    <s v="BOTH"/>
    <s v="Income Statement"/>
    <x v="20"/>
    <s v="11700 · BofA 9319 (INC)"/>
    <m/>
    <m/>
  </r>
  <r>
    <d v="2015-10-23T00:00:00"/>
    <s v="BANK OF AMERICA DES:DEPOSIT ID:345558579883 INDN:DEAN &amp; TYLER INC CO ID:941687665B CCD"/>
    <n v="640.76"/>
    <n v="7314.37"/>
    <n v="-640.76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6T00:00:00"/>
    <s v="BANK OF AMERICA DES:DEPOSIT ID:345558579883 INDN:DEAN &amp; TYLER INC CO ID:941687665B CCD"/>
    <n v="530.64"/>
    <n v="7845.01"/>
    <n v="-530.64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6T00:00:00"/>
    <s v="BANK OF AMERICA DES:DEPOSIT ID:345558579883 INDN:DEAN &amp; TYLER INC CO ID:941687665B CCD"/>
    <n v="450.31"/>
    <n v="8295.32"/>
    <n v="-450.31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6T00:00:00"/>
    <s v="PAYPAL DES:TRANSFER ID:4KEJ2965HK5QE INDN:DEAN TYLER INC CO ID:PAYPALSD11 PPD"/>
    <n v="430"/>
    <n v="8725.32"/>
    <n v="-43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26T00:00:00"/>
    <s v="BANK OF AMERICA DES:DEPOSIT ID:345558579883 INDN:DEAN &amp; TYLER INC CO ID:941687665B CCD"/>
    <n v="174.7"/>
    <n v="8900.02"/>
    <n v="-174.7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6T00:00:00"/>
    <s v="Online Banking transfer to CHK 9607 Confirmation# 2571033573"/>
    <n v="-4850"/>
    <n v="4050.02"/>
    <n v="485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26T00:00:00"/>
    <s v="Online Banking transfer to CHK 9306 Confirmation# 2586809996"/>
    <n v="-314.8"/>
    <n v="3735.22"/>
    <n v="314.8"/>
    <s v="Expense"/>
    <x v="4"/>
    <x v="2"/>
    <x v="10"/>
    <n v="2015"/>
    <x v="67"/>
    <x v="97"/>
    <x v="2"/>
    <s v="INC"/>
    <s v="Balance Sheet"/>
    <x v="12"/>
    <s v="11700 · BofA 9319 (INC)"/>
    <m/>
    <m/>
  </r>
  <r>
    <d v="2015-10-27T00:00:00"/>
    <s v="BANK OF AMERICA DES:DEPOSIT ID:345558579883 INDN:DEAN &amp; TYLER INC CO ID:941687665B CCD"/>
    <n v="155.1"/>
    <n v="3890.32"/>
    <n v="-155.1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7T00:00:00"/>
    <s v="TRANSFER DEAN &amp; TYLER INC:Lissette Orbay Confirmation# 1596475572"/>
    <n v="-282.20999999999998"/>
    <n v="3608.11"/>
    <n v="282.20999999999998"/>
    <s v="Expense"/>
    <x v="4"/>
    <x v="2"/>
    <x v="10"/>
    <n v="2015"/>
    <x v="68"/>
    <x v="124"/>
    <x v="12"/>
    <s v="BOTH"/>
    <s v="Income Statement"/>
    <x v="20"/>
    <s v="11700 · BofA 9319 (INC)"/>
    <m/>
    <m/>
  </r>
  <r>
    <d v="2015-10-27T00:00:00"/>
    <s v="TRANSFER DEAN &amp; TYLER INC:Ilya Ratner Confirmation# 0496525244"/>
    <n v="-692.33"/>
    <n v="2915.78"/>
    <n v="692.33"/>
    <s v="Expense"/>
    <x v="4"/>
    <x v="2"/>
    <x v="10"/>
    <n v="2015"/>
    <x v="27"/>
    <x v="44"/>
    <x v="13"/>
    <s v="BOTH"/>
    <s v="Income Statement"/>
    <x v="20"/>
    <s v="11700 · BofA 9319 (INC)"/>
    <m/>
    <m/>
  </r>
  <r>
    <d v="2015-10-27T00:00:00"/>
    <s v="WIRE TYPE:INTL OUT DATE:151028 TIME:1838 ET TRN:2015102700351284 SERVICE REF:766964 BNF:PERZOV ADI LLC ID:10750038 BNF BK:BANK LEUMI L E-ISRAEL ID:LUMIILIT PMT DET:158011550"/>
    <n v="-2000"/>
    <n v="915.78"/>
    <n v="2000"/>
    <s v="Expense"/>
    <x v="4"/>
    <x v="2"/>
    <x v="10"/>
    <n v="2015"/>
    <x v="18"/>
    <x v="110"/>
    <x v="2"/>
    <s v="BOTH"/>
    <s v="Balance Sheet"/>
    <x v="20"/>
    <s v="11700 · BofA 9319 (INC)"/>
    <m/>
    <m/>
  </r>
  <r>
    <d v="2015-10-27T00:00:00"/>
    <s v="Wire Transfer Fee"/>
    <n v="-45"/>
    <n v="870.78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28T00:00:00"/>
    <s v="WIRE TYPE:BOOK IN DATE:151028 TIME:1158 ET TRN:2015102800230014 SNDR REF:Bibby/Dean and T ORIG:BIBBY INTERNATIONAL TRADE ID:004426465270"/>
    <n v="3915.43"/>
    <n v="4786.21"/>
    <n v="-3915.43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28T00:00:00"/>
    <s v="BANK OF AMERICA DES:DEPOSIT ID:345558579883 INDN:DEAN &amp; TYLER INC CO ID:941687665B CCD"/>
    <n v="213.91"/>
    <n v="5000.12"/>
    <n v="-213.91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8T00:00:00"/>
    <s v="PAYPAL DES:TRANSFER ID:4KEJ296BPW49S INDN:DEAN TYLER INC CO ID:PAYPALSD11 PPD"/>
    <n v="120"/>
    <n v="5120.12"/>
    <n v="-12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28T00:00:00"/>
    <s v="Payroll DES:PAYROLL ID:2489155 INDN:DEAN &amp; TYLER CO ID:1943345425 CCD"/>
    <n v="-439.31"/>
    <n v="4680.8100000000004"/>
    <n v="439.31"/>
    <s v="Expense"/>
    <x v="4"/>
    <x v="2"/>
    <x v="10"/>
    <n v="2015"/>
    <x v="65"/>
    <x v="127"/>
    <x v="12"/>
    <s v="BOTH"/>
    <s v="Income Statement"/>
    <x v="20"/>
    <s v="11700 · BofA 9319 (INC)"/>
    <m/>
    <m/>
  </r>
  <r>
    <d v="2015-10-28T00:00:00"/>
    <s v="Payroll DES:PAYROLL ID:2489155 INDN:DEAN &amp; TYLER CO ID:1943345425 CCD"/>
    <n v="-404.93"/>
    <n v="4275.88"/>
    <n v="404.93"/>
    <s v="Expense"/>
    <x v="4"/>
    <x v="2"/>
    <x v="10"/>
    <n v="2015"/>
    <x v="65"/>
    <x v="111"/>
    <x v="7"/>
    <s v="BOTH"/>
    <s v="Income Statement"/>
    <x v="20"/>
    <s v="11700 · BofA 9319 (INC)"/>
    <m/>
    <m/>
  </r>
  <r>
    <d v="2015-10-28T00:00:00"/>
    <s v="Payroll DES:PAYROLL ID:2489155 INDN:DEAN &amp; TYLER CO ID:1943345425 CCD"/>
    <n v="-347.57"/>
    <n v="3928.31"/>
    <n v="347.57"/>
    <s v="Expense"/>
    <x v="4"/>
    <x v="2"/>
    <x v="10"/>
    <n v="2015"/>
    <x v="65"/>
    <x v="114"/>
    <x v="7"/>
    <s v="BOTH"/>
    <s v="Income Statement"/>
    <x v="20"/>
    <s v="11700 · BofA 9319 (INC)"/>
    <m/>
    <m/>
  </r>
  <r>
    <d v="2015-10-29T00:00:00"/>
    <s v="WIRE TYPE:BOOK IN DATE:151029 TIME:1449 ET TRN:2015102900303259 SNDR REF:Bibby/Dean and T ORIG:BIBBY INTERNATIONAL TRADE ID:004426465270"/>
    <n v="2807.53"/>
    <n v="6735.84"/>
    <n v="-2807.53"/>
    <s v="Income"/>
    <x v="4"/>
    <x v="2"/>
    <x v="10"/>
    <n v="2015"/>
    <x v="63"/>
    <x v="107"/>
    <x v="24"/>
    <s v="BOTH"/>
    <s v="Income Statement"/>
    <x v="19"/>
    <s v="11700 · BofA 9319 (INC)"/>
    <m/>
    <m/>
  </r>
  <r>
    <d v="2015-10-29T00:00:00"/>
    <s v="BANK OF AMERICA DES:DEPOSIT ID:345558579883 INDN:DEAN &amp; TYLER INC CO ID:941687665B CCD"/>
    <n v="197.3"/>
    <n v="6933.14"/>
    <n v="-197.3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29T00:00:00"/>
    <s v="WIRE TYPE:INTL OUT DATE:151029 TIME:1146 ET TRN:2015102900236865 SERVICE REF:367027 BNF:PP KIT I PES ID:26008097553000 BNF BK:JOINT ST OCK COMMERCIAL ID:KHABUA2K/(CH3505 PMT DET:1581439 82 PATCHES ORDER 24 AND SHIPPING GOODS"/>
    <n v="-1135"/>
    <n v="5798.14"/>
    <n v="1135"/>
    <s v="Expense"/>
    <x v="4"/>
    <x v="2"/>
    <x v="10"/>
    <n v="2015"/>
    <x v="18"/>
    <x v="101"/>
    <x v="2"/>
    <s v="BOTH"/>
    <s v="Balance Sheet"/>
    <x v="20"/>
    <s v="11700 · BofA 9319 (INC)"/>
    <m/>
    <m/>
  </r>
  <r>
    <d v="2015-10-29T00:00:00"/>
    <s v="WIRE TYPE:INTL OUT DATE:151029 TIME:1645 ET TRN:2015102900350863 SERVICE REF:612061 BNF:PERZOV ADI LLC ID:10750038 BNF BK:BANK LEUMI L E-ISRAEL ID:LUMIILIT PMT DET:158170808"/>
    <n v="-3000"/>
    <n v="2798.14"/>
    <n v="3000"/>
    <s v="Expense"/>
    <x v="4"/>
    <x v="2"/>
    <x v="10"/>
    <n v="2015"/>
    <x v="18"/>
    <x v="110"/>
    <x v="2"/>
    <s v="BOTH"/>
    <s v="Balance Sheet"/>
    <x v="20"/>
    <s v="11700 · BofA 9319 (INC)"/>
    <m/>
    <m/>
  </r>
  <r>
    <d v="2015-10-29T00:00:00"/>
    <s v="Wire Transfer Fee"/>
    <n v="-45"/>
    <n v="2753.14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29T00:00:00"/>
    <s v="Wire Transfer Fee"/>
    <n v="-45"/>
    <n v="2708.14"/>
    <n v="45"/>
    <s v="Expense"/>
    <x v="4"/>
    <x v="2"/>
    <x v="10"/>
    <n v="2015"/>
    <x v="60"/>
    <x v="96"/>
    <x v="2"/>
    <s v="BOTH"/>
    <s v="Income Statement"/>
    <x v="20"/>
    <s v="11700 · BofA 9319 (INC)"/>
    <m/>
    <m/>
  </r>
  <r>
    <d v="2015-10-29T00:00:00"/>
    <s v="Wire Transfer Fee"/>
    <n v="-15"/>
    <n v="2693.14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0-30T00:00:00"/>
    <s v="BANK OF AMERICA DES:DEPOSIT ID:345558579883 INDN:DEAN &amp; TYLER INC CO ID:941687665B CCD"/>
    <n v="315.85000000000002"/>
    <n v="3008.99"/>
    <n v="-315.85000000000002"/>
    <s v="Income"/>
    <x v="4"/>
    <x v="2"/>
    <x v="10"/>
    <n v="2015"/>
    <x v="63"/>
    <x v="103"/>
    <x v="22"/>
    <s v="BOTH"/>
    <s v="Income Statement"/>
    <x v="19"/>
    <s v="11700 · BofA 9319 (INC)"/>
    <m/>
    <m/>
  </r>
  <r>
    <d v="2015-10-30T00:00:00"/>
    <s v="PAYPAL DES:TRANSFER ID:4KEJ296GA3K2A INDN:DEAN TYLER INC CO ID:PAYPALSD11 PPD"/>
    <n v="200"/>
    <n v="3208.99"/>
    <n v="-200"/>
    <s v="Income"/>
    <x v="4"/>
    <x v="2"/>
    <x v="10"/>
    <n v="2015"/>
    <x v="64"/>
    <x v="108"/>
    <x v="2"/>
    <s v="INC"/>
    <s v="Balance Sheet"/>
    <x v="22"/>
    <s v="11700 · BofA 9319 (INC)"/>
    <m/>
    <m/>
  </r>
  <r>
    <d v="2015-10-30T00:00:00"/>
    <s v="Online Banking transfer to CHK 9607 Confirmation# 3823943654"/>
    <n v="-800"/>
    <n v="2408.9899999999998"/>
    <n v="800"/>
    <s v="Expense"/>
    <x v="4"/>
    <x v="2"/>
    <x v="10"/>
    <n v="2015"/>
    <x v="53"/>
    <x v="97"/>
    <x v="2"/>
    <s v="INC"/>
    <s v="Balance Sheet"/>
    <x v="21"/>
    <s v="11700 · BofA 9319 (INC)"/>
    <m/>
    <m/>
  </r>
  <r>
    <d v="2015-10-30T00:00:00"/>
    <s v="Wire Transfer Fee"/>
    <n v="-15"/>
    <n v="2393.9899999999998"/>
    <n v="15"/>
    <s v="Expense"/>
    <x v="4"/>
    <x v="2"/>
    <x v="10"/>
    <n v="2015"/>
    <x v="48"/>
    <x v="96"/>
    <x v="2"/>
    <s v="BOTH"/>
    <s v="Income Statement"/>
    <x v="20"/>
    <s v="11700 · BofA 9319 (INC)"/>
    <m/>
    <m/>
  </r>
  <r>
    <d v="2015-11-02T00:00:00"/>
    <s v="Amazon Services DES:ACCSDEUS ID:OIM43WK3Z6VSIMX INDN:Dean &amp; Tyler, INC CO ID:4980429507 CCD PMT INFO:payments.amazon.com ID#OIM43WK3Z6VSIMX"/>
    <n v="555.61"/>
    <n v="2949.6"/>
    <n v="-555.61"/>
    <s v="Income"/>
    <x v="4"/>
    <x v="2"/>
    <x v="11"/>
    <n v="2015"/>
    <x v="63"/>
    <x v="115"/>
    <x v="26"/>
    <s v="BOTH"/>
    <s v="Income Statement"/>
    <x v="19"/>
    <s v="11700 · BofA 9319 (INC)"/>
    <m/>
    <m/>
  </r>
  <r>
    <d v="2015-11-02T00:00:00"/>
    <s v="BANK OF AMERICA DES:DEPOSIT ID:345558579883 INDN:DEAN &amp; TYLER INC CO ID:941687665B CCD"/>
    <n v="221.7"/>
    <n v="3171.3"/>
    <n v="-221.7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2T00:00:00"/>
    <s v="BANK OF AMERICA DES:DEPOSIT ID:345558579883 INDN:DEAN &amp; TYLER INC CO ID:941687665B CCD"/>
    <n v="169.75"/>
    <n v="3341.05"/>
    <n v="-169.7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2T00:00:00"/>
    <s v="Amazon Services DES:ACCSUKUS ID:QYPGR3KZ6LY32QU INDN:Dean &amp; Tyler, INC CO ID:3980429507 CCD PMT INFO:payments.amazon.com ID#QYPGR3KZ6LY32QU"/>
    <n v="56.3"/>
    <n v="3397.35"/>
    <n v="-56.3"/>
    <s v="Income"/>
    <x v="4"/>
    <x v="2"/>
    <x v="11"/>
    <n v="2015"/>
    <x v="63"/>
    <x v="116"/>
    <x v="27"/>
    <s v="BOTH"/>
    <s v="Income Statement"/>
    <x v="19"/>
    <s v="11700 · BofA 9319 (INC)"/>
    <m/>
    <m/>
  </r>
  <r>
    <d v="2015-11-02T00:00:00"/>
    <s v="Online Banking transfer to CHK 9607 Confirmation# 4043840664"/>
    <n v="-266"/>
    <n v="3131.35"/>
    <n v="266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02T00:00:00"/>
    <s v="BANK OF AMERICA DES:QRMT Pymt ID:DEAN AND INDN:4339931506603836 00 CO ID:3001190310 CCD"/>
    <n v="-790.11"/>
    <n v="2341.2399999999998"/>
    <n v="790.11"/>
    <s v="Expense"/>
    <x v="4"/>
    <x v="2"/>
    <x v="11"/>
    <n v="2015"/>
    <x v="58"/>
    <x v="96"/>
    <x v="2"/>
    <s v="INC"/>
    <s v="Balance Sheet"/>
    <x v="34"/>
    <s v="11700 · BofA 9319 (INC)"/>
    <m/>
    <m/>
  </r>
  <r>
    <d v="2015-11-02T00:00:00"/>
    <s v="PAYPAL DES:INST XFER ID:EBAY INC INDN:DEAN TYLER INC CO ID:PAYPALSI77 WEB"/>
    <n v="-501.78"/>
    <n v="1839.46"/>
    <n v="501.78"/>
    <s v="Expense"/>
    <x v="4"/>
    <x v="2"/>
    <x v="11"/>
    <n v="2015"/>
    <x v="11"/>
    <x v="47"/>
    <x v="3"/>
    <s v="BOTH"/>
    <s v="Income Statement"/>
    <x v="20"/>
    <s v="11700 · BofA 9319 (INC)"/>
    <m/>
    <m/>
  </r>
  <r>
    <d v="2015-11-02T00:00:00"/>
    <s v="Bank of America Credit Card Bill Payment"/>
    <n v="-350"/>
    <n v="1489.46"/>
    <n v="350"/>
    <s v="Expense"/>
    <x v="4"/>
    <x v="2"/>
    <x v="11"/>
    <n v="2015"/>
    <x v="59"/>
    <x v="96"/>
    <x v="2"/>
    <s v="INC"/>
    <s v="Balance Sheet"/>
    <x v="25"/>
    <s v="11700 · BofA 9319 (INC)"/>
    <m/>
    <m/>
  </r>
  <r>
    <d v="2015-11-02T00:00:00"/>
    <s v="BANK OF AMERICA DES:INTERCHNG ID:345558579883 INDN:DEAN &amp; TYLER INC CO ID:941687665B CCD"/>
    <n v="-234.38"/>
    <n v="1255.08"/>
    <n v="234.38"/>
    <s v="Expense"/>
    <x v="4"/>
    <x v="2"/>
    <x v="11"/>
    <n v="2015"/>
    <x v="32"/>
    <x v="105"/>
    <x v="2"/>
    <s v="BOTH"/>
    <s v="Income Statement"/>
    <x v="20"/>
    <s v="11700 · BofA 9319 (INC)"/>
    <m/>
    <m/>
  </r>
  <r>
    <d v="2015-11-02T00:00:00"/>
    <s v="BANK OF AMERICA DES:DEPOSIT ID:345558579883 INDN:DEAN &amp; TYLER INC CO ID:941687665B CCD"/>
    <n v="-74.05"/>
    <n v="1181.03"/>
    <n v="74.05"/>
    <s v="Expense"/>
    <x v="4"/>
    <x v="2"/>
    <x v="11"/>
    <n v="2015"/>
    <x v="63"/>
    <x v="103"/>
    <x v="22"/>
    <s v="BOTH"/>
    <s v="Income Statement"/>
    <x v="19"/>
    <s v="11700 · BofA 9319 (INC)"/>
    <m/>
    <m/>
  </r>
  <r>
    <d v="2015-11-02T00:00:00"/>
    <s v="BANK OF AMERICA DES:FEE ID:345558579883 INDN:DEAN &amp; TYLER INC CO ID:941687665B CCD"/>
    <n v="-53.43"/>
    <n v="1127.5999999999999"/>
    <n v="53.43"/>
    <s v="Expense"/>
    <x v="4"/>
    <x v="2"/>
    <x v="11"/>
    <n v="2015"/>
    <x v="32"/>
    <x v="105"/>
    <x v="2"/>
    <s v="BOTH"/>
    <s v="Income Statement"/>
    <x v="20"/>
    <s v="11700 · BofA 9319 (INC)"/>
    <m/>
    <m/>
  </r>
  <r>
    <d v="2015-11-02T00:00:00"/>
    <s v="BANK OF AMERICA DES:DISCOUNT ID:345558579883 INDN:DEAN &amp; TYLER INC CO ID:941687665B CCD"/>
    <n v="-40.72"/>
    <n v="1086.8800000000001"/>
    <n v="40.72"/>
    <s v="Expense"/>
    <x v="4"/>
    <x v="2"/>
    <x v="11"/>
    <n v="2015"/>
    <x v="32"/>
    <x v="105"/>
    <x v="2"/>
    <s v="BOTH"/>
    <s v="Income Statement"/>
    <x v="20"/>
    <s v="11700 · BofA 9319 (INC)"/>
    <m/>
    <m/>
  </r>
  <r>
    <d v="2015-11-02T00:00:00"/>
    <s v="Payroll Service DES:Fee ID:2489155 INDN:Trofimenkov, Timofey CO ID:3943345425 CCD"/>
    <n v="-38.380000000000003"/>
    <n v="1048.5"/>
    <n v="38.380000000000003"/>
    <s v="Expense"/>
    <x v="4"/>
    <x v="2"/>
    <x v="11"/>
    <n v="2015"/>
    <x v="36"/>
    <x v="55"/>
    <x v="7"/>
    <s v="BOTH"/>
    <s v="Income Statement"/>
    <x v="20"/>
    <s v="11700 · BofA 9319 (INC)"/>
    <m/>
    <m/>
  </r>
  <r>
    <d v="2015-11-02T00:00:00"/>
    <s v="PAYPAL DES:ECHECK ID:J222225WY7PNN INDN:DEAN TYLER INC CO ID:PAYPALEC88 WEB"/>
    <n v="-32.979999999999997"/>
    <n v="1015.52"/>
    <n v="32.979999999999997"/>
    <s v="Expense"/>
    <x v="4"/>
    <x v="2"/>
    <x v="11"/>
    <n v="2015"/>
    <x v="72"/>
    <x v="47"/>
    <x v="3"/>
    <s v="BOTH"/>
    <s v="Income Statement"/>
    <x v="20"/>
    <s v="11700 · BofA 9319 (INC)"/>
    <m/>
    <m/>
  </r>
  <r>
    <d v="2015-11-02T00:00:00"/>
    <s v="Monthly Fee for Business Fundamentals"/>
    <n v="-16"/>
    <n v="999.52"/>
    <n v="16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1-03T00:00:00"/>
    <s v="WIRE TYPE:BOOK IN DATE:151103 TIME:1438 ET TRN:2015110300281739 SNDR REF:Bibby/Dean and T ORIG:BIBBY INTERNATIONAL TRADE ID:004426465270"/>
    <n v="2919.19"/>
    <n v="3918.71"/>
    <n v="-2919.19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03T00:00:00"/>
    <s v="BANK OF AMERICA DES:DEPOSIT ID:345558579883 INDN:DEAN &amp; TYLER INC CO ID:941687665B CCD"/>
    <n v="362.5"/>
    <n v="4281.21"/>
    <n v="-362.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3T00:00:00"/>
    <s v="PAYPAL DES:TRANSFER ID:4KEJ296Q7ZAFY INDN:DEAN TYLER INC CO ID:PAYPALSD11 PPD"/>
    <n v="256.08"/>
    <n v="4537.29"/>
    <n v="-256.08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03T00:00:00"/>
    <s v="TRANSFER DEAN &amp; TYLER INC:Lissette Orbay Confirmation# 1359041562"/>
    <n v="-514.72"/>
    <n v="4022.57"/>
    <n v="514.72"/>
    <s v="Expense"/>
    <x v="4"/>
    <x v="2"/>
    <x v="11"/>
    <n v="2015"/>
    <x v="68"/>
    <x v="124"/>
    <x v="12"/>
    <s v="BOTH"/>
    <s v="Income Statement"/>
    <x v="20"/>
    <s v="11700 · BofA 9319 (INC)"/>
    <m/>
    <m/>
  </r>
  <r>
    <d v="2015-11-03T00:00:00"/>
    <s v="TRANSFER DEAN &amp; TYLER INC:Ilya Ratner Confirmation# 0559074512"/>
    <n v="-453.75"/>
    <n v="3568.82"/>
    <n v="453.75"/>
    <s v="Expense"/>
    <x v="4"/>
    <x v="2"/>
    <x v="11"/>
    <n v="2015"/>
    <x v="27"/>
    <x v="44"/>
    <x v="13"/>
    <s v="BOTH"/>
    <s v="Income Statement"/>
    <x v="20"/>
    <s v="11700 · BofA 9319 (INC)"/>
    <m/>
    <m/>
  </r>
  <r>
    <d v="2015-11-03T00:00:00"/>
    <s v="Online Banking transfer to CHK 9607 Confirmation# 3859093334"/>
    <n v="-20"/>
    <n v="3548.82"/>
    <n v="2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03T00:00:00"/>
    <s v="Payroll DES:PAYROLL ID:2489155 INDN:DEAN &amp; TYLER CO ID:1943345425 CCD"/>
    <n v="-453.59"/>
    <n v="3095.23"/>
    <n v="453.59"/>
    <s v="Expense"/>
    <x v="4"/>
    <x v="2"/>
    <x v="11"/>
    <n v="2015"/>
    <x v="65"/>
    <x v="127"/>
    <x v="12"/>
    <s v="BOTH"/>
    <s v="Income Statement"/>
    <x v="20"/>
    <s v="11700 · BofA 9319 (INC)"/>
    <m/>
    <m/>
  </r>
  <r>
    <d v="2015-11-03T00:00:00"/>
    <s v="Payroll DES:PAYROLL ID:2489155 INDN:DEAN &amp; TYLER CO ID:1943345425 CCD"/>
    <n v="-412.46"/>
    <n v="2682.77"/>
    <n v="412.46"/>
    <s v="Expense"/>
    <x v="4"/>
    <x v="2"/>
    <x v="11"/>
    <n v="2015"/>
    <x v="65"/>
    <x v="111"/>
    <x v="7"/>
    <s v="BOTH"/>
    <s v="Income Statement"/>
    <x v="20"/>
    <s v="11700 · BofA 9319 (INC)"/>
    <m/>
    <m/>
  </r>
  <r>
    <d v="2015-11-03T00:00:00"/>
    <s v="Payroll DES:PAYROLL ID:2489155 INDN:DEAN &amp; TYLER CO ID:1943345425 CCD"/>
    <n v="-358.87"/>
    <n v="2323.9"/>
    <n v="358.87"/>
    <s v="Expense"/>
    <x v="4"/>
    <x v="2"/>
    <x v="11"/>
    <n v="2015"/>
    <x v="65"/>
    <x v="114"/>
    <x v="7"/>
    <s v="BOTH"/>
    <s v="Income Statement"/>
    <x v="20"/>
    <s v="11700 · BofA 9319 (INC)"/>
    <m/>
    <m/>
  </r>
  <r>
    <d v="2015-11-03T00:00:00"/>
    <s v="AUTHNET GATEWAY DES:BILLING ID:41431581 INDN:DEAN &amp; TYLER, INC CO ID:1870568569 CCD"/>
    <n v="-60.2"/>
    <n v="2263.6999999999998"/>
    <n v="60.2"/>
    <s v="Expense"/>
    <x v="4"/>
    <x v="2"/>
    <x v="11"/>
    <n v="2015"/>
    <x v="32"/>
    <x v="105"/>
    <x v="2"/>
    <s v="BOTH"/>
    <s v="Income Statement"/>
    <x v="20"/>
    <s v="11700 · BofA 9319 (INC)"/>
    <m/>
    <m/>
  </r>
  <r>
    <d v="2015-11-04T00:00:00"/>
    <s v="AMZNIGJX5BIX DES:Marketplac ID:W11PNMKPE7D8GS4 INDN:Dean &amp; Tyler, Inc CO ID:3215240102 CCD PMT INFO:payments.amazon.com ID#W11PNMKPE7D8GS4"/>
    <n v="2841.91"/>
    <n v="5105.6099999999997"/>
    <n v="-2841.91"/>
    <s v="Income"/>
    <x v="4"/>
    <x v="2"/>
    <x v="11"/>
    <n v="2015"/>
    <x v="63"/>
    <x v="109"/>
    <x v="25"/>
    <s v="BOTH"/>
    <s v="Income Statement"/>
    <x v="19"/>
    <s v="11700 · BofA 9319 (INC)"/>
    <m/>
    <m/>
  </r>
  <r>
    <d v="2015-11-04T00:00:00"/>
    <s v="WIRE TYPE:BOOK IN DATE:151104 TIME:1453 ET TRN:2015110400277552 SNDR REF:Bibby/Dean and T ORIG:BIBBY INTERNATIONAL TRADE ID:004426465270"/>
    <n v="2434.75"/>
    <n v="7540.36"/>
    <n v="-2434.75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04T00:00:00"/>
    <s v="BANK OF AMERICA DES:DEPOSIT ID:345558579883 INDN:DEAN &amp; TYLER INC CO ID:941687665B CCD"/>
    <n v="1616.99"/>
    <n v="9157.35"/>
    <n v="-1616.99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4T00:00:00"/>
    <s v="PAYPAL DES:TRANSFER ID:4KEJ296TYAPCN INDN:DEAN TYLER INC CO ID:PAYPALSD11 PPD"/>
    <n v="320"/>
    <n v="9477.35"/>
    <n v="-320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04T00:00:00"/>
    <s v="Wire Transfer Fee"/>
    <n v="-15"/>
    <n v="9462.35"/>
    <n v="15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1-05T00:00:00"/>
    <s v="BANK OF AMERICA DES:DEPOSIT ID:345558579883 INDN:DEAN &amp; TYLER INC CO ID:941687665B CCD"/>
    <n v="1214.7"/>
    <n v="10677.05"/>
    <n v="-1214.7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5T00:00:00"/>
    <s v="Wire Transfer Fee"/>
    <n v="-15"/>
    <n v="10662.05"/>
    <n v="15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1-06T00:00:00"/>
    <s v="WIRE TYPE:WIRE IN DATE: 151106 TIME:0808 ET TRN:2015110600151423 SEQ:110615648991/256013 ORIG:JUMBO CO.,LTD. ID:0024000049573 SND BK:DEUTSC HE BANK TRUST CO. AMERI ID:0103"/>
    <n v="1142.33"/>
    <n v="11804.38"/>
    <n v="-1142.33"/>
    <s v="Income"/>
    <x v="4"/>
    <x v="2"/>
    <x v="11"/>
    <n v="2015"/>
    <x v="63"/>
    <x v="119"/>
    <x v="4"/>
    <s v="BOTH"/>
    <s v="Income Statement"/>
    <x v="20"/>
    <s v="11700 · BofA 9319 (INC)"/>
    <m/>
    <m/>
  </r>
  <r>
    <d v="2015-11-06T00:00:00"/>
    <s v="BANK OF AMERICA DES:DEPOSIT ID:345558579883 INDN:DEAN &amp; TYLER INC CO ID:941687665B CCD"/>
    <n v="640.41"/>
    <n v="12444.79"/>
    <n v="-640.41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6T00:00:00"/>
    <s v="PAYPAL DES:TRANSFER ID:4KEJ296YTWZ7Y INDN:DEAN TYLER INC CO ID:PAYPALSD11 PPD"/>
    <n v="213.65"/>
    <n v="12658.44"/>
    <n v="-213.65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06T00:00:00"/>
    <s v="WIRE TYPE:INTL OUT DATE:151106 TIME:0520 ET TRN:2015110600006567 SERVICE REF:131651 BNF:PERZOV ADI LLC ID:10750038 BNF BK:BANK LEUMI L E-ISRAEL ID:LUMIILIT PMT DET:158810244 DOG PRODUCT INVOICES"/>
    <n v="-5000"/>
    <n v="7658.44"/>
    <n v="5000"/>
    <s v="Expense"/>
    <x v="4"/>
    <x v="2"/>
    <x v="11"/>
    <n v="2015"/>
    <x v="18"/>
    <x v="110"/>
    <x v="2"/>
    <s v="BOTH"/>
    <s v="Balance Sheet"/>
    <x v="20"/>
    <s v="11700 · BofA 9319 (INC)"/>
    <m/>
    <m/>
  </r>
  <r>
    <d v="2015-11-06T00:00:00"/>
    <s v="IRS DES:USATAXPYMT ID:227571066033124 INDN:DEAN &amp; TYLER INC CO ID:3387702000 CCD"/>
    <n v="-1382.93"/>
    <n v="6275.51"/>
    <n v="1382.93"/>
    <s v="Expense"/>
    <x v="4"/>
    <x v="2"/>
    <x v="11"/>
    <n v="2015"/>
    <x v="66"/>
    <x v="118"/>
    <x v="7"/>
    <s v="BOTH"/>
    <s v="Income Statement"/>
    <x v="20"/>
    <s v="11700 · BofA 9319 (INC)"/>
    <m/>
    <m/>
  </r>
  <r>
    <d v="2015-11-06T00:00:00"/>
    <s v="Wire Transfer Fee"/>
    <n v="-45"/>
    <n v="6230.51"/>
    <n v="45"/>
    <s v="Expense"/>
    <x v="4"/>
    <x v="2"/>
    <x v="11"/>
    <n v="2015"/>
    <x v="60"/>
    <x v="96"/>
    <x v="2"/>
    <s v="BOTH"/>
    <s v="Income Statement"/>
    <x v="20"/>
    <s v="11700 · BofA 9319 (INC)"/>
    <m/>
    <m/>
  </r>
  <r>
    <d v="2015-11-09T00:00:00"/>
    <s v="BANK OF AMERICA DES:DEPOSIT ID:345558579883 INDN:DEAN &amp; TYLER INC CO ID:941687665B CCD"/>
    <n v="405.7"/>
    <n v="6636.21"/>
    <n v="-405.7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9T00:00:00"/>
    <s v="BANK OF AMERICA DES:DEPOSIT ID:345558579883 INDN:DEAN &amp; TYLER INC CO ID:941687665B CCD"/>
    <n v="359.95"/>
    <n v="6996.16"/>
    <n v="-359.9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9T00:00:00"/>
    <s v="BANK OF AMERICA DES:DEPOSIT ID:345558579883 INDN:DEAN &amp; TYLER INC CO ID:941687665B CCD"/>
    <n v="220.59"/>
    <n v="7216.75"/>
    <n v="-220.59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09T00:00:00"/>
    <s v="Online Banking transfer to CHK 9607 Confirmation# 4009122405"/>
    <n v="-2500"/>
    <n v="4716.75"/>
    <n v="25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09T00:00:00"/>
    <s v="TRANSFER DEAN &amp; TYLER INC:Ilya Ratner Confirmation# 1709280882"/>
    <n v="-660.35"/>
    <n v="4056.4"/>
    <n v="660.35"/>
    <s v="Expense"/>
    <x v="4"/>
    <x v="2"/>
    <x v="11"/>
    <n v="2015"/>
    <x v="27"/>
    <x v="44"/>
    <x v="13"/>
    <s v="BOTH"/>
    <s v="Income Statement"/>
    <x v="20"/>
    <s v="11700 · BofA 9319 (INC)"/>
    <m/>
    <m/>
  </r>
  <r>
    <d v="2015-11-09T00:00:00"/>
    <s v="TRANSFER DEAN &amp; TYLER INC:Lissette Orbay Confirmation# 1709288377"/>
    <n v="-426.72"/>
    <n v="3629.68"/>
    <n v="426.72"/>
    <s v="Expense"/>
    <x v="4"/>
    <x v="2"/>
    <x v="11"/>
    <n v="2015"/>
    <x v="68"/>
    <x v="124"/>
    <x v="12"/>
    <s v="BOTH"/>
    <s v="Income Statement"/>
    <x v="20"/>
    <s v="11700 · BofA 9319 (INC)"/>
    <m/>
    <m/>
  </r>
  <r>
    <d v="2015-11-09T00:00:00"/>
    <s v="TRANSFER DEAN &amp; TYLER INC:Timofey Trofimenkov Confirmation# 1710292776"/>
    <n v="-100"/>
    <n v="3529.68"/>
    <n v="100"/>
    <s v="Expense"/>
    <x v="4"/>
    <x v="2"/>
    <x v="11"/>
    <n v="2015"/>
    <x v="10"/>
    <x v="10"/>
    <x v="7"/>
    <s v="BOTH"/>
    <s v="Income Statement"/>
    <x v="20"/>
    <s v="11700 · BofA 9319 (INC)"/>
    <m/>
    <m/>
  </r>
  <r>
    <d v="2015-11-10T00:00:00"/>
    <s v="BIBBY INTL TRADE DES:REMITTANCE ID:BIBBY INDN:DEAN &amp; TYLER INC CO ID:5760791245 CCD PMT INFO:RMT***2200.00*0***0*0\"/>
    <n v="2200"/>
    <n v="5729.68"/>
    <n v="-2200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10T00:00:00"/>
    <s v="BOFA MERCH SVCS DES:DEPOSIT ID:345558579883 INDN:DEAN &amp; TYLER INC CO ID:941687665B CCD"/>
    <n v="1262.8499999999999"/>
    <n v="6992.53"/>
    <n v="-1262.8499999999999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0T00:00:00"/>
    <s v="PAYPAL DES:TRANSFER ID:4KEJ2978TRM52 INDN:DEAN TYLER INC CO ID:PAYPALSD11 PPD"/>
    <n v="165.92"/>
    <n v="7158.45"/>
    <n v="-165.92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10T00:00:00"/>
    <s v="Payroll DES:PAYROLL ID:2489155 INDN:DEAN &amp; TYLER CO ID:1943345425 CCD"/>
    <n v="-459.43"/>
    <n v="6699.02"/>
    <n v="459.43"/>
    <s v="Expense"/>
    <x v="4"/>
    <x v="2"/>
    <x v="11"/>
    <n v="2015"/>
    <x v="65"/>
    <x v="127"/>
    <x v="12"/>
    <s v="BOTH"/>
    <s v="Income Statement"/>
    <x v="20"/>
    <s v="11700 · BofA 9319 (INC)"/>
    <m/>
    <m/>
  </r>
  <r>
    <d v="2015-11-10T00:00:00"/>
    <s v="Payroll DES:PAYROLL ID:2489155 INDN:DEAN &amp; TYLER CO ID:1943345425 CCD"/>
    <n v="-425.04"/>
    <n v="6273.98"/>
    <n v="425.04"/>
    <s v="Expense"/>
    <x v="4"/>
    <x v="2"/>
    <x v="11"/>
    <n v="2015"/>
    <x v="65"/>
    <x v="111"/>
    <x v="7"/>
    <s v="BOTH"/>
    <s v="Income Statement"/>
    <x v="20"/>
    <s v="11700 · BofA 9319 (INC)"/>
    <m/>
    <m/>
  </r>
  <r>
    <d v="2015-11-10T00:00:00"/>
    <s v="Payroll DES:PAYROLL ID:2489155 INDN:DEAN &amp; TYLER CO ID:1943345425 CCD"/>
    <n v="-360.32"/>
    <n v="5913.66"/>
    <n v="360.32"/>
    <s v="Expense"/>
    <x v="4"/>
    <x v="2"/>
    <x v="11"/>
    <n v="2015"/>
    <x v="65"/>
    <x v="114"/>
    <x v="7"/>
    <s v="BOTH"/>
    <s v="Income Statement"/>
    <x v="20"/>
    <s v="11700 · BofA 9319 (INC)"/>
    <m/>
    <m/>
  </r>
  <r>
    <d v="2015-11-10T00:00:00"/>
    <s v="PAYPAL DES:ECHECK ID:J222225ZG6AVQ INDN:DEAN TYLER INC CO ID:PAYPALEC88 WEB"/>
    <n v="-47.58"/>
    <n v="5866.08"/>
    <n v="47.58"/>
    <s v="Expense"/>
    <x v="4"/>
    <x v="2"/>
    <x v="11"/>
    <n v="2015"/>
    <x v="72"/>
    <x v="47"/>
    <x v="3"/>
    <s v="BOTH"/>
    <s v="Income Statement"/>
    <x v="20"/>
    <s v="11700 · BofA 9319 (INC)"/>
    <m/>
    <m/>
  </r>
  <r>
    <d v="2015-11-12T00:00:00"/>
    <s v="WIRE TYPE:BOOK IN DATE:151112 TIME:1438 ET TRN:2015111200452756 SNDR REF:Bibby/Dean and T ORIG:BIBBY INTERNATIONAL TRADE ID:004426465270"/>
    <n v="3201"/>
    <n v="9067.08"/>
    <n v="-3201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12T00:00:00"/>
    <s v="BOFA MERCH SVCS DES:DEPOSIT ID:345558579883 INDN:DEAN &amp; TYLER INC CO ID:941687665B CCD"/>
    <n v="269.55"/>
    <n v="9336.6299999999992"/>
    <n v="-269.5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2T00:00:00"/>
    <s v="Online Banking transfer to CHK 9607 Confirmation# 4026629799"/>
    <n v="-1000"/>
    <n v="8336.6299999999992"/>
    <n v="10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12T00:00:00"/>
    <s v="IRS DES:USATAXPYMT ID:227571666037766 INDN:DEAN &amp; TYLER INC CO ID:3387702000 CCD"/>
    <n v="-1866.69"/>
    <n v="6469.94"/>
    <n v="1866.69"/>
    <s v="Expense"/>
    <x v="4"/>
    <x v="2"/>
    <x v="11"/>
    <n v="2015"/>
    <x v="66"/>
    <x v="118"/>
    <x v="7"/>
    <s v="BOTH"/>
    <s v="Income Statement"/>
    <x v="20"/>
    <s v="11700 · BofA 9319 (INC)"/>
    <m/>
    <m/>
  </r>
  <r>
    <d v="2015-11-12T00:00:00"/>
    <s v="PAYPAL DES:ECHECK ID:PURPLEPAWS1 INDN:DEAN TYLER INC CO ID:PAYPALEC88 WEB"/>
    <n v="-99.97"/>
    <n v="6369.97"/>
    <n v="99.97"/>
    <s v="Expense"/>
    <x v="4"/>
    <x v="2"/>
    <x v="11"/>
    <n v="2015"/>
    <x v="72"/>
    <x v="47"/>
    <x v="3"/>
    <s v="BOTH"/>
    <s v="Income Statement"/>
    <x v="20"/>
    <s v="11700 · BofA 9319 (INC)"/>
    <m/>
    <m/>
  </r>
  <r>
    <d v="2015-11-12T00:00:00"/>
    <s v="PAYPAL DES:ECHECK ID:J222225ZPY2WQ INDN:DEAN TYLER INC CO ID:PAYPALEC88 WEB"/>
    <n v="-62.97"/>
    <n v="6307"/>
    <n v="62.97"/>
    <s v="Expense"/>
    <x v="4"/>
    <x v="2"/>
    <x v="11"/>
    <n v="2015"/>
    <x v="72"/>
    <x v="47"/>
    <x v="3"/>
    <s v="BOTH"/>
    <s v="Income Statement"/>
    <x v="20"/>
    <s v="11700 · BofA 9319 (INC)"/>
    <m/>
    <m/>
  </r>
  <r>
    <d v="2015-11-12T00:00:00"/>
    <s v="BOFA MERCH SVCS DES:DEPOSIT ID:345558579883 INDN:DEAN &amp; TYLER INC CO ID:941687665B CCD"/>
    <n v="-59.37"/>
    <n v="6247.63"/>
    <n v="59.37"/>
    <s v="Expense"/>
    <x v="4"/>
    <x v="2"/>
    <x v="11"/>
    <n v="2015"/>
    <x v="63"/>
    <x v="103"/>
    <x v="22"/>
    <s v="BOTH"/>
    <s v="Income Statement"/>
    <x v="19"/>
    <s v="11700 · BofA 9319 (INC)"/>
    <m/>
    <m/>
  </r>
  <r>
    <d v="2015-11-13T00:00:00"/>
    <s v="BOFA MERCH SVCS DES:DEPOSIT ID:345558579883 INDN:DEAN &amp; TYLER INC CO ID:941687665B CCD"/>
    <n v="96.7"/>
    <n v="6344.33"/>
    <n v="-96.7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3T00:00:00"/>
    <s v="Wire Transfer Fee"/>
    <n v="-15"/>
    <n v="6329.33"/>
    <n v="15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1-16T00:00:00"/>
    <s v="BIBBY INTL TRADE DES:REMITTANCE ID:BIBBY INDN:DEAN &amp; TYLER INC CO ID:5760791245 CCD PMT INFO:RMT***2437.30*0***0*0\"/>
    <n v="2437.3000000000002"/>
    <n v="8766.6299999999992"/>
    <n v="-2437.3000000000002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16T00:00:00"/>
    <s v="Amazon Services DES:ACCSUKUS ID:PKK99AFX6KHUOGV INDN:Dean &amp; Tyler, INC CO ID:3980429507 CCD PMT INFO:payments.amazon.com ID#PKK99AFX6KHUOGV"/>
    <n v="736.51"/>
    <n v="9503.14"/>
    <n v="-736.51"/>
    <s v="Income"/>
    <x v="4"/>
    <x v="2"/>
    <x v="11"/>
    <n v="2015"/>
    <x v="63"/>
    <x v="116"/>
    <x v="27"/>
    <s v="BOTH"/>
    <s v="Income Statement"/>
    <x v="19"/>
    <s v="11700 · BofA 9319 (INC)"/>
    <m/>
    <m/>
  </r>
  <r>
    <d v="2015-11-16T00:00:00"/>
    <s v="BOFA MERCH SVCS DES:DEPOSIT ID:345558579883 INDN:DEAN &amp; TYLER INC CO ID:941687665B CCD"/>
    <n v="715.04"/>
    <n v="10218.18"/>
    <n v="-715.04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6T00:00:00"/>
    <s v="BOFA MERCH SVCS DES:DEPOSIT ID:345558579883 INDN:DEAN &amp; TYLER INC CO ID:941687665B CCD"/>
    <n v="194.23"/>
    <n v="10412.41"/>
    <n v="-194.23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6T00:00:00"/>
    <s v="PAYPAL DES:TRANSFER ID:4KEJ297JL6W22 INDN:DEAN TYLER INC CO ID:PAYPALSD11 PPD"/>
    <n v="160"/>
    <n v="10572.41"/>
    <n v="-160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16T00:00:00"/>
    <s v="Amazon Services DES:ACCSFRUS ID:L1R6LJZ954XDLKQ INDN:Dean &amp; Tyler, INC CO ID:5980429507 CCD PMT INFO:payments.amazon.com ID#L1R6LJZ954XDLKQ"/>
    <n v="147.97999999999999"/>
    <n v="10720.39"/>
    <n v="-147.97999999999999"/>
    <s v="Income"/>
    <x v="4"/>
    <x v="2"/>
    <x v="11"/>
    <n v="2015"/>
    <x v="63"/>
    <x v="106"/>
    <x v="23"/>
    <s v="BOTH"/>
    <s v="Income Statement"/>
    <x v="19"/>
    <s v="11700 · BofA 9319 (INC)"/>
    <m/>
    <m/>
  </r>
  <r>
    <d v="2015-11-16T00:00:00"/>
    <s v="Amazon Services DES:ACCSDEUS ID:SHPIBW8OG06NOFC INDN:Dean &amp; Tyler, INC CO ID:4980429507 CCD PMT INFO:payments.amazon.com ID#SHPIBW8OG06NOFC"/>
    <n v="127.14"/>
    <n v="10847.53"/>
    <n v="-127.14"/>
    <s v="Income"/>
    <x v="4"/>
    <x v="2"/>
    <x v="11"/>
    <n v="2015"/>
    <x v="63"/>
    <x v="115"/>
    <x v="26"/>
    <s v="BOTH"/>
    <s v="Income Statement"/>
    <x v="19"/>
    <s v="11700 · BofA 9319 (INC)"/>
    <m/>
    <m/>
  </r>
  <r>
    <d v="2015-11-16T00:00:00"/>
    <s v="BOFA MERCH SVCS DES:DEPOSIT ID:345558579883 INDN:DEAN &amp; TYLER INC CO ID:941687665B CCD"/>
    <n v="121.85"/>
    <n v="10969.38"/>
    <n v="-121.8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6T00:00:00"/>
    <s v="Online Banking transfer to CHK 9607 Confirmation# 4070595351"/>
    <n v="-990"/>
    <n v="9979.3799999999992"/>
    <n v="99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16T00:00:00"/>
    <s v="Online Banking transfer to CHK 9607 Confirmation# 4070706434"/>
    <n v="-4000"/>
    <n v="5979.38"/>
    <n v="40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16T00:00:00"/>
    <s v="TRANSFER DEAN &amp; TYLER INC:Ilya Ratner Confirmation# 0171011183"/>
    <n v="-453.75"/>
    <n v="5525.63"/>
    <n v="453.75"/>
    <s v="Expense"/>
    <x v="4"/>
    <x v="2"/>
    <x v="11"/>
    <n v="2015"/>
    <x v="27"/>
    <x v="44"/>
    <x v="13"/>
    <s v="BOTH"/>
    <s v="Income Statement"/>
    <x v="20"/>
    <s v="11700 · BofA 9319 (INC)"/>
    <m/>
    <m/>
  </r>
  <r>
    <d v="2015-11-17T00:00:00"/>
    <s v="PAYPAL DES:TRANSFER ID:4KEJ297QTEC5J INDN:DEAN TYLER INC CO ID:PAYPALSD11 PPD"/>
    <n v="758.76"/>
    <n v="6284.39"/>
    <n v="-758.76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17T00:00:00"/>
    <s v="BOFA MERCH SVCS DES:DEPOSIT ID:345558579883 INDN:DEAN &amp; TYLER INC CO ID:941687665B CCD"/>
    <n v="137.83000000000001"/>
    <n v="6422.22"/>
    <n v="-137.83000000000001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7T00:00:00"/>
    <s v="WIRE TYPE:INTL OUT DATE:151117 TIME:1328 ET TRN:2015111700244948 SERVICE REF:464544 BNF:PERZOV ADI LLC ID:10750038 BNF BK:BANK LEUMI L E-ISRAEL ID:LUMIILIT PMT DET:159582336 NOVEMBER 17 PAYMENT FOR DOG PRODUCT"/>
    <n v="-5000"/>
    <n v="1422.22"/>
    <n v="5000"/>
    <s v="Expense"/>
    <x v="4"/>
    <x v="2"/>
    <x v="11"/>
    <n v="2015"/>
    <x v="18"/>
    <x v="110"/>
    <x v="2"/>
    <s v="BOTH"/>
    <s v="Balance Sheet"/>
    <x v="20"/>
    <s v="11700 · BofA 9319 (INC)"/>
    <m/>
    <m/>
  </r>
  <r>
    <d v="2015-11-17T00:00:00"/>
    <s v="Payroll DES:PAYROLL ID:2489155 INDN:DEAN &amp; TYLER CO ID:1943345425 CCD"/>
    <n v="-383.2"/>
    <n v="1039.02"/>
    <n v="383.2"/>
    <s v="Expense"/>
    <x v="4"/>
    <x v="2"/>
    <x v="11"/>
    <n v="2015"/>
    <x v="65"/>
    <x v="127"/>
    <x v="30"/>
    <s v="BOTH"/>
    <s v="Income Statement"/>
    <x v="20"/>
    <s v="11700 · BofA 9319 (INC)"/>
    <m/>
    <m/>
  </r>
  <r>
    <d v="2015-11-17T00:00:00"/>
    <s v="Payroll DES:PAYROLL ID:2489155 INDN:DEAN &amp; TYLER CO ID:1943345425 CCD"/>
    <n v="-336.25"/>
    <n v="702.77"/>
    <n v="336.25"/>
    <s v="Expense"/>
    <x v="4"/>
    <x v="2"/>
    <x v="11"/>
    <n v="2015"/>
    <x v="65"/>
    <x v="111"/>
    <x v="15"/>
    <s v="BOTH"/>
    <s v="Income Statement"/>
    <x v="20"/>
    <s v="11700 · BofA 9319 (INC)"/>
    <m/>
    <m/>
  </r>
  <r>
    <d v="2015-11-17T00:00:00"/>
    <s v="Payroll DES:PAYROLL ID:2489155 INDN:DEAN &amp; TYLER CO ID:1943345425 CCD"/>
    <n v="-285.10000000000002"/>
    <n v="417.67"/>
    <n v="285.10000000000002"/>
    <s v="Expense"/>
    <x v="4"/>
    <x v="2"/>
    <x v="11"/>
    <n v="2015"/>
    <x v="65"/>
    <x v="114"/>
    <x v="15"/>
    <s v="BOTH"/>
    <s v="Income Statement"/>
    <x v="20"/>
    <s v="11700 · BofA 9319 (INC)"/>
    <m/>
    <m/>
  </r>
  <r>
    <d v="2015-11-17T00:00:00"/>
    <s v="Wire Transfer Fee"/>
    <n v="-45"/>
    <n v="372.67"/>
    <n v="45"/>
    <s v="Expense"/>
    <x v="4"/>
    <x v="2"/>
    <x v="11"/>
    <n v="2015"/>
    <x v="60"/>
    <x v="96"/>
    <x v="2"/>
    <s v="BOTH"/>
    <s v="Income Statement"/>
    <x v="20"/>
    <s v="11700 · BofA 9319 (INC)"/>
    <m/>
    <m/>
  </r>
  <r>
    <d v="2015-11-18T00:00:00"/>
    <s v="BIBBY INTL TRADE DES:REMITTANCE ID:BIBBY INDN:DEAN &amp; TYLER INC CO ID:5760791245 CCD PMT INFO:RMT***4645.72*0***0*0\"/>
    <n v="4645.72"/>
    <n v="5018.3900000000003"/>
    <n v="-4645.72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18T00:00:00"/>
    <s v="WIRE TYPE:BOOK IN DATE:151118 TIME:1521 ET TRN:2015111800281679 SNDR REF:Bibby/Dean and T ORIG:BIBBY INTERNATIONAL TRADE ID:004426465270"/>
    <n v="2788.79"/>
    <n v="7807.18"/>
    <n v="-2788.79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18T00:00:00"/>
    <s v="PAYPAL DES:TRANSFER ID:4KEJ297TSMAY2 INDN:DEAN TYLER INC CO ID:PAYPALSD11 PPD"/>
    <n v="2400"/>
    <n v="10207.18"/>
    <n v="-2400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18T00:00:00"/>
    <s v="AMZNIH3XEHKH DES:Marketplac ID:X8A8O2YPUY8CINT INDN:Dean &amp; Tyler, Inc CO ID:3215240102 CCD PMT INFO:payments.amazon.com ID#X8A8O2YPUY8CINT"/>
    <n v="1517.77"/>
    <n v="11724.95"/>
    <n v="-1517.77"/>
    <s v="Income"/>
    <x v="4"/>
    <x v="2"/>
    <x v="11"/>
    <n v="2015"/>
    <x v="63"/>
    <x v="109"/>
    <x v="25"/>
    <s v="BOTH"/>
    <s v="Income Statement"/>
    <x v="19"/>
    <s v="11700 · BofA 9319 (INC)"/>
    <m/>
    <m/>
  </r>
  <r>
    <d v="2015-11-18T00:00:00"/>
    <s v="Online Banking transfer to CHK 9607 Confirmation# 2586284156"/>
    <n v="-175.91"/>
    <n v="11549.04"/>
    <n v="175.91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18T00:00:00"/>
    <s v="BOFA MERCH SVCS DES:DEPOSIT ID:345558579883 INDN:DEAN &amp; TYLER INC CO ID:941687665B CCD"/>
    <n v="-55.43"/>
    <n v="11493.61"/>
    <n v="55.43"/>
    <s v="Expense"/>
    <x v="4"/>
    <x v="2"/>
    <x v="11"/>
    <n v="2015"/>
    <x v="63"/>
    <x v="103"/>
    <x v="22"/>
    <s v="BOTH"/>
    <s v="Income Statement"/>
    <x v="19"/>
    <s v="11700 · BofA 9319 (INC)"/>
    <m/>
    <m/>
  </r>
  <r>
    <d v="2015-11-19T00:00:00"/>
    <s v="BOFA MERCH SVCS DES:DEPOSIT ID:345558579883 INDN:DEAN &amp; TYLER INC CO ID:941687665B CCD"/>
    <n v="31.85"/>
    <n v="11525.46"/>
    <n v="-31.8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19T00:00:00"/>
    <s v="Online Banking transfer to CHK 9607 Confirmation# 1695684381"/>
    <n v="-2000"/>
    <n v="9525.4599999999991"/>
    <n v="20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19T00:00:00"/>
    <s v="Wire Transfer Fee"/>
    <n v="-15"/>
    <n v="9510.4599999999991"/>
    <n v="15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1-20T00:00:00"/>
    <s v="TRANSFER TO ACCT #9607 ON 11/20 VIA WEB"/>
    <n v="-2915"/>
    <n v="6595.4599999999991"/>
    <n v="2915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20T00:00:00"/>
    <s v="ACH CREDIT PAYPAL TRANSFER ON 11/20"/>
    <n v="470"/>
    <n v="7065.4599999999991"/>
    <n v="-470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20T00:00:00"/>
    <s v="ACH CREDIT BOFA MERCH SVCS DEPOSIT ON 11/20"/>
    <n v="1206.49"/>
    <n v="8271.9499999999989"/>
    <n v="-1206.49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0T00:00:00"/>
    <s v="Online Banking transfer to CHK 9306 Confirmation# 0604502043"/>
    <n v="-600"/>
    <n v="7671.95"/>
    <n v="600"/>
    <s v="Expense"/>
    <x v="4"/>
    <x v="2"/>
    <x v="11"/>
    <n v="2015"/>
    <x v="67"/>
    <x v="97"/>
    <x v="2"/>
    <s v="INC"/>
    <s v="Balance Sheet"/>
    <x v="12"/>
    <s v="11700 · BofA 9319 (INC)"/>
    <m/>
    <m/>
  </r>
  <r>
    <d v="2015-11-20T00:00:00"/>
    <s v="TRANSFER DEAN &amp; TYLER INC:Timofey Trofimenkov Confirmation# 1405991565"/>
    <n v="-500"/>
    <n v="7171.95"/>
    <n v="500"/>
    <s v="Expense"/>
    <x v="4"/>
    <x v="2"/>
    <x v="11"/>
    <n v="2015"/>
    <x v="10"/>
    <x v="10"/>
    <x v="7"/>
    <s v="BOTH"/>
    <s v="Income Statement"/>
    <x v="20"/>
    <s v="11700 · BofA 9319 (INC)"/>
    <m/>
    <m/>
  </r>
  <r>
    <d v="2015-11-23T00:00:00"/>
    <s v="BIBBY INTL TRADE DES:REMITTANCE ID:BIBBY INDN:DEAN &amp; TYLER INC CO ID:5760791245 CCD PMT INFO:RMT***5534.71*0***0*0\"/>
    <n v="5534.71"/>
    <n v="12706.66"/>
    <n v="-5534.71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23T00:00:00"/>
    <s v="BOFA MERCH SVCS DES:DEPOSIT ID:345558579883 INDN:DEAN &amp; TYLER INC CO ID:941687665B CCD"/>
    <n v="296.5"/>
    <n v="13003.16"/>
    <n v="-296.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3T00:00:00"/>
    <s v="BOFA MERCH SVCS DES:DEPOSIT ID:345558579883 INDN:DEAN &amp; TYLER INC CO ID:941687665B CCD"/>
    <n v="173.04"/>
    <n v="13176.2"/>
    <n v="-173.04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3T00:00:00"/>
    <s v="PAYPAL DES:TRANSFER ID:4KEJ2982ZMXL8 INDN:DEAN TYLER INC CO ID:PAYPALSD11 PPD"/>
    <n v="150"/>
    <n v="13326.2"/>
    <n v="-150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23T00:00:00"/>
    <s v="Online Banking transfer to CHK 9607 Confirmation# 0631063893"/>
    <n v="-4000"/>
    <n v="9326.2000000000007"/>
    <n v="40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23T00:00:00"/>
    <s v="TRANSFER DEAN &amp; TYLER INC:Ilya Ratner Confirmation# 1431867919"/>
    <n v="-505.75"/>
    <n v="8820.4500000000007"/>
    <n v="505.75"/>
    <s v="Expense"/>
    <x v="4"/>
    <x v="2"/>
    <x v="11"/>
    <n v="2015"/>
    <x v="27"/>
    <x v="44"/>
    <x v="13"/>
    <s v="BOTH"/>
    <s v="Income Statement"/>
    <x v="20"/>
    <s v="11700 · BofA 9319 (INC)"/>
    <m/>
    <m/>
  </r>
  <r>
    <d v="2015-11-23T00:00:00"/>
    <s v="TRANSFER DEAN &amp; TYLER INC:Lissette Orbay Confirmation# 0631875687"/>
    <n v="-532"/>
    <n v="8288.4500000000007"/>
    <n v="532"/>
    <s v="Expense"/>
    <x v="4"/>
    <x v="2"/>
    <x v="11"/>
    <n v="2015"/>
    <x v="68"/>
    <x v="124"/>
    <x v="12"/>
    <s v="BOTH"/>
    <s v="Income Statement"/>
    <x v="20"/>
    <s v="11700 · BofA 9319 (INC)"/>
    <m/>
    <m/>
  </r>
  <r>
    <d v="2015-11-23T00:00:00"/>
    <s v="Online Banking transfer to CHK 9306 Confirmation# 2831918349"/>
    <n v="-150"/>
    <n v="8138.45"/>
    <n v="150"/>
    <s v="Expense"/>
    <x v="4"/>
    <x v="2"/>
    <x v="11"/>
    <n v="2015"/>
    <x v="67"/>
    <x v="97"/>
    <x v="2"/>
    <s v="INC"/>
    <s v="Balance Sheet"/>
    <x v="12"/>
    <s v="11700 · BofA 9319 (INC)"/>
    <m/>
    <m/>
  </r>
  <r>
    <d v="2015-11-23T00:00:00"/>
    <s v="TRANSFER DEAN &amp; TYLER INC:Ilya Ratner Confirmation# 1432179389"/>
    <n v="-172.52"/>
    <n v="7965.93"/>
    <n v="172.52"/>
    <s v="Expense"/>
    <x v="4"/>
    <x v="2"/>
    <x v="11"/>
    <n v="2015"/>
    <x v="27"/>
    <x v="44"/>
    <x v="13"/>
    <s v="BOTH"/>
    <s v="Income Statement"/>
    <x v="20"/>
    <s v="11700 · BofA 9319 (INC)"/>
    <m/>
    <m/>
  </r>
  <r>
    <d v="2015-11-24T00:00:00"/>
    <s v="BOFA MERCH SVCS DES:DEPOSIT ID:345558579883 INDN:DEAN &amp; TYLER INC CO ID:941687665B CCD"/>
    <n v="1204.54"/>
    <n v="9170.4699999999993"/>
    <n v="-1204.54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4T00:00:00"/>
    <s v="PAYPAL DES:TRANSFER ID:4KEJ2989J9UTG INDN:DEAN TYLER INC CO ID:PAYPALSD11 PPD"/>
    <n v="385.1"/>
    <n v="9555.57"/>
    <n v="-385.1"/>
    <s v="Income"/>
    <x v="4"/>
    <x v="2"/>
    <x v="11"/>
    <n v="2015"/>
    <x v="64"/>
    <x v="108"/>
    <x v="2"/>
    <s v="INC"/>
    <s v="Balance Sheet"/>
    <x v="22"/>
    <s v="11700 · BofA 9319 (INC)"/>
    <m/>
    <m/>
  </r>
  <r>
    <d v="2015-11-24T00:00:00"/>
    <s v="Online Banking transfer to CHK 9607 Confirmation# 2840566544"/>
    <n v="-1200"/>
    <n v="8355.57"/>
    <n v="12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24T00:00:00"/>
    <s v="Payroll DES:PAYROLL ID:2489155 INDN:DEAN &amp; TYLER CO ID:1943345425 CCD"/>
    <n v="-458.63"/>
    <n v="7896.94"/>
    <n v="458.63"/>
    <s v="Expense"/>
    <x v="4"/>
    <x v="2"/>
    <x v="11"/>
    <n v="2015"/>
    <x v="65"/>
    <x v="127"/>
    <x v="30"/>
    <s v="BOTH"/>
    <s v="Income Statement"/>
    <x v="20"/>
    <s v="11700 · BofA 9319 (INC)"/>
    <m/>
    <m/>
  </r>
  <r>
    <d v="2015-11-24T00:00:00"/>
    <s v="Payroll DES:PAYROLL ID:2489155 INDN:DEAN &amp; TYLER CO ID:1943345425 CCD"/>
    <n v="-422.53"/>
    <n v="7474.41"/>
    <n v="422.53"/>
    <s v="Expense"/>
    <x v="4"/>
    <x v="2"/>
    <x v="11"/>
    <n v="2015"/>
    <x v="65"/>
    <x v="111"/>
    <x v="15"/>
    <s v="BOTH"/>
    <s v="Income Statement"/>
    <x v="20"/>
    <s v="11700 · BofA 9319 (INC)"/>
    <m/>
    <m/>
  </r>
  <r>
    <d v="2015-11-25T00:00:00"/>
    <s v="BIBBY INTL TRADE DES:REMITTANCE ID:BIBBY INDN:DEAN &amp; TYLER INC CO ID:5760791245 CCD PMT INFO:RMT***8026.81*0***0*0\"/>
    <n v="8026.81"/>
    <n v="15501.22"/>
    <n v="-8026.81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25T00:00:00"/>
    <s v="WIRE TYPE:BOOK IN DATE:151125 TIME:1414 ET TRN:2015112500315110 SNDR REF:Bibby/Dean and T ORIG:BIBBY INTERNATIONAL TRADE ID:004426465270"/>
    <n v="3184.62"/>
    <n v="18685.84"/>
    <n v="-3184.62"/>
    <s v="Income"/>
    <x v="4"/>
    <x v="2"/>
    <x v="11"/>
    <n v="2015"/>
    <x v="63"/>
    <x v="107"/>
    <x v="24"/>
    <s v="BOTH"/>
    <s v="Income Statement"/>
    <x v="19"/>
    <s v="11700 · BofA 9319 (INC)"/>
    <m/>
    <m/>
  </r>
  <r>
    <d v="2015-11-25T00:00:00"/>
    <s v="BOFA MERCH SVCS DES:DEPOSIT ID:345558579883 INDN:DEAN &amp; TYLER INC CO ID:941687665B CCD"/>
    <n v="168.85"/>
    <n v="18854.689999999999"/>
    <n v="-168.85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5T00:00:00"/>
    <s v="Online Banking transfer to CHK 9306 Confirmation# 3847219611"/>
    <n v="-150"/>
    <n v="18704.689999999999"/>
    <n v="150"/>
    <s v="Expense"/>
    <x v="4"/>
    <x v="2"/>
    <x v="11"/>
    <n v="2015"/>
    <x v="67"/>
    <x v="97"/>
    <x v="2"/>
    <s v="INC"/>
    <s v="Balance Sheet"/>
    <x v="12"/>
    <s v="11700 · BofA 9319 (INC)"/>
    <m/>
    <m/>
  </r>
  <r>
    <d v="2015-11-25T00:00:00"/>
    <s v="Online Banking transfer to CHK 9306 Confirmation# 1447950729"/>
    <n v="-400"/>
    <n v="18304.689999999999"/>
    <n v="400"/>
    <s v="Expense"/>
    <x v="4"/>
    <x v="2"/>
    <x v="11"/>
    <n v="2015"/>
    <x v="67"/>
    <x v="97"/>
    <x v="2"/>
    <s v="INC"/>
    <s v="Balance Sheet"/>
    <x v="12"/>
    <s v="11700 · BofA 9319 (INC)"/>
    <m/>
    <m/>
  </r>
  <r>
    <d v="2015-11-27T00:00:00"/>
    <s v="WIRE TYPE:FX IN DATE:151127 TIME:0517 ET TRN:2015112700045333 FX:GBP 1454.05 1.4532 ORIG:AMAZON EU SARL UK BRANCH ID:17910900 ORIG BK: DEUTSCHE BANK AG ID:DEUTGB2L PMT DET:OFA0000690445 01 /RFB/OFA000069044501 OFA000069044501PAYMENT : 3"/>
    <n v="2113.0300000000002"/>
    <n v="20417.72"/>
    <n v="-2113.0300000000002"/>
    <s v="Income"/>
    <x v="4"/>
    <x v="2"/>
    <x v="11"/>
    <n v="2015"/>
    <x v="63"/>
    <x v="117"/>
    <x v="28"/>
    <s v="BOTH"/>
    <s v="Income Statement"/>
    <x v="19"/>
    <s v="11700 · BofA 9319 (INC)"/>
    <m/>
    <m/>
  </r>
  <r>
    <d v="2015-11-27T00:00:00"/>
    <s v="BOFA MERCH SVCS DES:DEPOSIT ID:345558579883 INDN:DEAN &amp; TYLER INC CO ID:941687665B CCD"/>
    <n v="2013.3"/>
    <n v="22431.02"/>
    <n v="-2013.3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7T00:00:00"/>
    <s v="BOFA MERCH SVCS DES:DEPOSIT ID:345558579883 INDN:DEAN &amp; TYLER INC CO ID:941687665B CCD"/>
    <n v="269.69"/>
    <n v="22700.71"/>
    <n v="-269.69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27T00:00:00"/>
    <s v="WIRE TYPE:INTL OUT DATE:151127 TIME:1604 ET TRN:2015112700450391 SERVICE REF:630365 BNF:PERZOV ADI LLC ID:10750038 BNF BK:BANK LEUMI L E-ISRAEL ID:LUMIILIT PMT DET:160279932 LAST NOVEMB ER PAYMENT"/>
    <n v="-10000"/>
    <n v="12700.71"/>
    <n v="10000"/>
    <s v="Expense"/>
    <x v="4"/>
    <x v="2"/>
    <x v="11"/>
    <n v="2015"/>
    <x v="18"/>
    <x v="110"/>
    <x v="2"/>
    <s v="BOTH"/>
    <s v="Balance Sheet"/>
    <x v="20"/>
    <s v="11700 · BofA 9319 (INC)"/>
    <m/>
    <m/>
  </r>
  <r>
    <d v="2015-11-27T00:00:00"/>
    <s v="IRS DES:USATAXPYMT ID:227573166012312 INDN:DEAN &amp; TYLER INC CO ID:3387702000 CCD"/>
    <n v="-1208.17"/>
    <n v="11492.54"/>
    <n v="1208.17"/>
    <s v="Expense"/>
    <x v="4"/>
    <x v="2"/>
    <x v="11"/>
    <n v="2015"/>
    <x v="66"/>
    <x v="118"/>
    <x v="7"/>
    <s v="BOTH"/>
    <s v="Income Statement"/>
    <x v="20"/>
    <s v="11700 · BofA 9319 (INC)"/>
    <m/>
    <m/>
  </r>
  <r>
    <d v="2015-11-27T00:00:00"/>
    <s v="Wire Transfer Fee"/>
    <n v="-45"/>
    <n v="11447.54"/>
    <n v="45"/>
    <s v="Expense"/>
    <x v="4"/>
    <x v="2"/>
    <x v="11"/>
    <n v="2015"/>
    <x v="60"/>
    <x v="96"/>
    <x v="2"/>
    <s v="BOTH"/>
    <s v="Income Statement"/>
    <x v="20"/>
    <s v="11700 · BofA 9319 (INC)"/>
    <m/>
    <m/>
  </r>
  <r>
    <d v="2015-11-27T00:00:00"/>
    <s v="Wire Transfer Fee"/>
    <n v="-15"/>
    <n v="11432.54"/>
    <n v="15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1-30T00:00:00"/>
    <s v="BOFA MERCH SVCS DES:DEPOSIT ID:345558579883 INDN:DEAN &amp; TYLER INC CO ID:941687665B CCD"/>
    <n v="506.03"/>
    <n v="11938.57"/>
    <n v="-506.03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30T00:00:00"/>
    <s v="AMZNIHIPXK62 DES:ACCSUKUS ID:LWPCOLDPU0CUMMD INDN:Dean &amp; Tyler, INC CO ID:3980429507 CCD PMT INFO:payments.amazon.com ID#LWPCOLDPU0CUMMD"/>
    <n v="333.47"/>
    <n v="12272.04"/>
    <n v="-333.47"/>
    <s v="Income"/>
    <x v="4"/>
    <x v="2"/>
    <x v="11"/>
    <n v="2015"/>
    <x v="63"/>
    <x v="116"/>
    <x v="27"/>
    <s v="BOTH"/>
    <s v="Income Statement"/>
    <x v="19"/>
    <s v="11700 · BofA 9319 (INC)"/>
    <m/>
    <m/>
  </r>
  <r>
    <d v="2015-11-30T00:00:00"/>
    <s v="BOFA MERCH SVCS DES:DEPOSIT ID:345558579883 INDN:DEAN &amp; TYLER INC CO ID:941687665B CCD"/>
    <n v="294.98"/>
    <n v="12567.02"/>
    <n v="-294.98"/>
    <s v="Income"/>
    <x v="4"/>
    <x v="2"/>
    <x v="11"/>
    <n v="2015"/>
    <x v="63"/>
    <x v="103"/>
    <x v="22"/>
    <s v="BOTH"/>
    <s v="Income Statement"/>
    <x v="19"/>
    <s v="11700 · BofA 9319 (INC)"/>
    <m/>
    <m/>
  </r>
  <r>
    <d v="2015-11-30T00:00:00"/>
    <s v="AMZNIHIPXK62 DES:ACCSFRUS ID:T7760LOLJRPUIGE INDN:Dean &amp; Tyler, INC CO ID:5980429507 CCD PMT INFO:payments.amazon.com ID#T7760LOLJRPUIGE"/>
    <n v="154.1"/>
    <n v="12721.12"/>
    <n v="-154.1"/>
    <s v="Income"/>
    <x v="4"/>
    <x v="2"/>
    <x v="11"/>
    <n v="2015"/>
    <x v="63"/>
    <x v="106"/>
    <x v="23"/>
    <s v="BOTH"/>
    <s v="Income Statement"/>
    <x v="19"/>
    <s v="11700 · BofA 9319 (INC)"/>
    <m/>
    <m/>
  </r>
  <r>
    <d v="2015-11-30T00:00:00"/>
    <s v="Online Banking transfer to CHK 9607 Confirmation# 0691315437"/>
    <n v="-4000"/>
    <n v="8721.1200000000008"/>
    <n v="4000"/>
    <s v="Expense"/>
    <x v="4"/>
    <x v="2"/>
    <x v="11"/>
    <n v="2015"/>
    <x v="53"/>
    <x v="97"/>
    <x v="2"/>
    <s v="INC"/>
    <s v="Balance Sheet"/>
    <x v="21"/>
    <s v="11700 · BofA 9319 (INC)"/>
    <m/>
    <m/>
  </r>
  <r>
    <d v="2015-11-30T00:00:00"/>
    <s v="TRANSFER DEAN &amp; TYLER INC:Lissette Orbay Confirmation# 1491657127"/>
    <n v="-346.72"/>
    <n v="8374.4"/>
    <n v="346.72"/>
    <s v="Expense"/>
    <x v="4"/>
    <x v="2"/>
    <x v="11"/>
    <n v="2015"/>
    <x v="68"/>
    <x v="124"/>
    <x v="12"/>
    <s v="BOTH"/>
    <s v="Income Statement"/>
    <x v="20"/>
    <s v="11700 · BofA 9319 (INC)"/>
    <m/>
    <m/>
  </r>
  <r>
    <d v="2015-11-30T00:00:00"/>
    <s v="BOFA MERCH SVCS DES:DEPOSIT ID:345558579883 INDN:DEAN &amp; TYLER INC CO ID:941687665B CCD"/>
    <n v="-214.53"/>
    <n v="8159.87"/>
    <n v="214.53"/>
    <s v="Expense"/>
    <x v="4"/>
    <x v="2"/>
    <x v="11"/>
    <n v="2015"/>
    <x v="63"/>
    <x v="103"/>
    <x v="22"/>
    <s v="BOTH"/>
    <s v="Income Statement"/>
    <x v="19"/>
    <s v="11700 · BofA 9319 (INC)"/>
    <m/>
    <m/>
  </r>
  <r>
    <d v="2015-11-30T00:00:00"/>
    <s v="Wire Transfer Fee"/>
    <n v="-16"/>
    <n v="8143.87"/>
    <n v="16"/>
    <s v="Expense"/>
    <x v="4"/>
    <x v="2"/>
    <x v="11"/>
    <n v="2015"/>
    <x v="48"/>
    <x v="96"/>
    <x v="2"/>
    <s v="BOTH"/>
    <s v="Income Statement"/>
    <x v="20"/>
    <s v="11700 · BofA 9319 (INC)"/>
    <m/>
    <m/>
  </r>
  <r>
    <d v="2015-12-01T00:00:00"/>
    <s v="BOFA MERCH SVCS DES:DEPOSIT ID:345558579883 INDN:DEAN &amp; TYLER INC CO ID:941687665B CCD"/>
    <n v="2841.84"/>
    <n v="10985.71"/>
    <n v="-2841.84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1T00:00:00"/>
    <s v="PAYPAL DES:TRANSFER ID:4KEJ298UFBRXC INDN:DEAN TYLER INC CO ID:PAYPALSD11 PPD"/>
    <n v="1328.73"/>
    <n v="12314.44"/>
    <n v="-1328.73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01T00:00:00"/>
    <s v="BKOFAMERICA MOBILE 12/01 3398957417 DEPOSIT *MOBILE TX"/>
    <n v="29"/>
    <n v="12343.44"/>
    <n v="-29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1T00:00:00"/>
    <s v="TRANSFER DEAN &amp; TYLER INC:Timofey Trofimenkov Confirmation# 0600304064"/>
    <n v="-500"/>
    <n v="11843.44"/>
    <n v="500"/>
    <s v="Expense"/>
    <x v="4"/>
    <x v="2"/>
    <x v="12"/>
    <n v="2015"/>
    <x v="10"/>
    <x v="10"/>
    <x v="7"/>
    <s v="BOTH"/>
    <s v="Income Statement"/>
    <x v="20"/>
    <s v="11700 · BofA 9319 (INC)"/>
    <m/>
    <m/>
  </r>
  <r>
    <d v="2015-12-01T00:00:00"/>
    <s v="Payroll DES:PAYROLL ID:2489155 INDN:DEAN &amp; TYLER CO ID:1943345425 CCD"/>
    <n v="-341.28"/>
    <n v="11502.16"/>
    <n v="341.28"/>
    <s v="Expense"/>
    <x v="4"/>
    <x v="2"/>
    <x v="12"/>
    <n v="2015"/>
    <x v="65"/>
    <x v="127"/>
    <x v="30"/>
    <s v="BOTH"/>
    <s v="Income Statement"/>
    <x v="20"/>
    <s v="11700 · BofA 9319 (INC)"/>
    <m/>
    <m/>
  </r>
  <r>
    <d v="2015-12-01T00:00:00"/>
    <s v="Payroll DES:PAYROLL ID:2489155 INDN:DEAN &amp; TYLER CO ID:1943345425 CCD"/>
    <n v="-258.31"/>
    <n v="11243.85"/>
    <n v="258.31"/>
    <s v="Expense"/>
    <x v="4"/>
    <x v="2"/>
    <x v="12"/>
    <n v="2015"/>
    <x v="65"/>
    <x v="111"/>
    <x v="15"/>
    <s v="BOTH"/>
    <s v="Income Statement"/>
    <x v="20"/>
    <s v="11700 · BofA 9319 (INC)"/>
    <m/>
    <m/>
  </r>
  <r>
    <d v="2015-12-01T00:00:00"/>
    <s v="Payroll DES:PAYROLL ID:2489155 INDN:DEAN &amp; TYLER CO ID:1943345425 CCD"/>
    <n v="-224.26"/>
    <n v="11019.59"/>
    <n v="224.26"/>
    <s v="Expense"/>
    <x v="4"/>
    <x v="2"/>
    <x v="12"/>
    <n v="2015"/>
    <x v="65"/>
    <x v="114"/>
    <x v="15"/>
    <s v="BOTH"/>
    <s v="Income Statement"/>
    <x v="20"/>
    <s v="11700 · BofA 9319 (INC)"/>
    <m/>
    <m/>
  </r>
  <r>
    <d v="2015-12-01T00:00:00"/>
    <s v="Payroll Service DES:Fee ID:2489155 INDN:Trofimenkov, Timofey CO ID:3943345425 CCD"/>
    <n v="-38.380000000000003"/>
    <n v="10981.21"/>
    <n v="38.380000000000003"/>
    <s v="Expense"/>
    <x v="4"/>
    <x v="2"/>
    <x v="12"/>
    <n v="2015"/>
    <x v="36"/>
    <x v="55"/>
    <x v="7"/>
    <s v="BOTH"/>
    <s v="Income Statement"/>
    <x v="20"/>
    <s v="11700 · BofA 9319 (INC)"/>
    <m/>
    <m/>
  </r>
  <r>
    <d v="2015-12-02T00:00:00"/>
    <s v="AMZNIHNXH64W DES:Marketplac ID:G8X6X8B1PD7RD6V INDN:Dean &amp; Tyler, Inc CO ID:3215240102 CCD PMT INFO:payments.amazon.com ID#G8X6X8B1PD7RD6V"/>
    <n v="2966.98"/>
    <n v="13948.19"/>
    <n v="-2966.98"/>
    <s v="Income"/>
    <x v="4"/>
    <x v="2"/>
    <x v="12"/>
    <n v="2015"/>
    <x v="63"/>
    <x v="109"/>
    <x v="25"/>
    <s v="BOTH"/>
    <s v="Income Statement"/>
    <x v="19"/>
    <s v="11700 · BofA 9319 (INC)"/>
    <m/>
    <m/>
  </r>
  <r>
    <d v="2015-12-02T00:00:00"/>
    <s v="BOFA MERCH SVCS DES:DEPOSIT ID:345558579883 INDN:DEAN &amp; TYLER INC CO ID:941687665B CCD"/>
    <n v="1430.58"/>
    <n v="15378.77"/>
    <n v="-1430.58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2T00:00:00"/>
    <s v="PAYPAL DES:TRANSFER ID:4KEJ298XA9YUQ INDN:DEAN TYLER INC CO ID:PAYPALSD11 PPD"/>
    <n v="767.82"/>
    <n v="16146.59"/>
    <n v="-767.82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02T00:00:00"/>
    <s v="BOFA MERCH SVCS DES:INTERCHNG ID:345558579883 INDN:DEAN &amp; TYLER INC CO ID:941687665B CCD"/>
    <n v="-344.75"/>
    <n v="15801.84"/>
    <n v="344.75"/>
    <s v="Expense"/>
    <x v="4"/>
    <x v="2"/>
    <x v="12"/>
    <n v="2015"/>
    <x v="63"/>
    <x v="103"/>
    <x v="22"/>
    <s v="BOTH"/>
    <s v="Income Statement"/>
    <x v="19"/>
    <s v="11700 · BofA 9319 (INC)"/>
    <m/>
    <m/>
  </r>
  <r>
    <d v="2015-12-02T00:00:00"/>
    <s v="PAYPAL DES:INST XFER ID:EBAY INC INDN:DEAN TYLER INC CO ID:PAYPALSI77 WEB"/>
    <n v="-83.57"/>
    <n v="15718.27"/>
    <n v="83.57"/>
    <s v="Expense"/>
    <x v="4"/>
    <x v="2"/>
    <x v="12"/>
    <n v="2015"/>
    <x v="72"/>
    <x v="47"/>
    <x v="3"/>
    <s v="BOTH"/>
    <s v="Income Statement"/>
    <x v="19"/>
    <s v="11700 · BofA 9319 (INC)"/>
    <m/>
    <m/>
  </r>
  <r>
    <d v="2015-12-02T00:00:00"/>
    <s v="BOFA MERCH SVCS DES:FEE ID:345558579883 INDN:DEAN &amp; TYLER INC CO ID:941687665B CCD"/>
    <n v="-74.69"/>
    <n v="15643.58"/>
    <n v="74.69"/>
    <s v="Expense"/>
    <x v="4"/>
    <x v="2"/>
    <x v="12"/>
    <n v="2015"/>
    <x v="63"/>
    <x v="103"/>
    <x v="22"/>
    <s v="BOTH"/>
    <s v="Income Statement"/>
    <x v="19"/>
    <s v="11700 · BofA 9319 (INC)"/>
    <m/>
    <m/>
  </r>
  <r>
    <d v="2015-12-02T00:00:00"/>
    <s v="AUTHNET GATEWAY DES:BILLING ID:41991091 INDN:DEAN &amp; TYLER, INC CO ID:1870568569 CCD"/>
    <n v="-60.9"/>
    <n v="15582.68"/>
    <n v="60.9"/>
    <s v="Expense"/>
    <x v="4"/>
    <x v="2"/>
    <x v="12"/>
    <n v="2015"/>
    <x v="32"/>
    <x v="105"/>
    <x v="2"/>
    <s v="BOTH"/>
    <s v="Income Statement"/>
    <x v="20"/>
    <s v="11700 · BofA 9319 (INC)"/>
    <m/>
    <m/>
  </r>
  <r>
    <d v="2015-12-02T00:00:00"/>
    <s v="BOFA MERCH SVCS DES:DISCOUNT ID:345558579883 INDN:DEAN &amp; TYLER INC CO ID:941687665B CCD"/>
    <n v="-47.82"/>
    <n v="15534.86"/>
    <n v="47.82"/>
    <s v="Expense"/>
    <x v="4"/>
    <x v="2"/>
    <x v="12"/>
    <n v="2015"/>
    <x v="63"/>
    <x v="103"/>
    <x v="22"/>
    <s v="BOTH"/>
    <s v="Income Statement"/>
    <x v="19"/>
    <s v="11700 · BofA 9319 (INC)"/>
    <m/>
    <m/>
  </r>
  <r>
    <d v="2015-12-03T00:00:00"/>
    <s v="BIBBY INTL TRADE DES:REMITTANCE ID:BIBBY INDN:DEAN &amp; TYLER INC CO ID:5760791245 CCD PMT INFO:RMT***797.15*0***0*0\"/>
    <n v="797.15"/>
    <n v="16332.01"/>
    <n v="-797.15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03T00:00:00"/>
    <s v="WIRE TYPE:INTL OUT DATE:151203 TIME:1554 ET TRN:2015120300316193 SERVICE REF:401376 BNF:PP KIT I PES ID:26008097553000 BNF BK:JOINT ST OCK COMMERCIAL ID:KHABUA2K/(CH3505 PMT DET:1608121 98 INSHA CHASTYNA TOHO PATCH 24 POP GOODS"/>
    <n v="-638"/>
    <n v="15694.01"/>
    <n v="638"/>
    <s v="Expense"/>
    <x v="4"/>
    <x v="2"/>
    <x v="12"/>
    <n v="2015"/>
    <x v="18"/>
    <x v="101"/>
    <x v="2"/>
    <s v="BOTH"/>
    <s v="Balance Sheet"/>
    <x v="20"/>
    <s v="11700 · BofA 9319 (INC)"/>
    <m/>
    <m/>
  </r>
  <r>
    <d v="2015-12-03T00:00:00"/>
    <s v="Online Banking payment to CRD 6466 Confirmation# 4018501329"/>
    <n v="-500"/>
    <n v="15194.01"/>
    <n v="500"/>
    <s v="Expense"/>
    <x v="4"/>
    <x v="2"/>
    <x v="12"/>
    <n v="2015"/>
    <x v="59"/>
    <x v="96"/>
    <x v="2"/>
    <s v="INC"/>
    <s v="Balance Sheet"/>
    <x v="25"/>
    <s v="11700 · BofA 9319 (INC)"/>
    <m/>
    <m/>
  </r>
  <r>
    <d v="2015-12-03T00:00:00"/>
    <s v="Wire Transfer Fee"/>
    <n v="-45"/>
    <n v="15149.01"/>
    <n v="45"/>
    <s v="Expense"/>
    <x v="4"/>
    <x v="2"/>
    <x v="12"/>
    <n v="2015"/>
    <x v="60"/>
    <x v="96"/>
    <x v="2"/>
    <s v="BOTH"/>
    <s v="Income Statement"/>
    <x v="20"/>
    <s v="11700 · BofA 9319 (INC)"/>
    <m/>
    <m/>
  </r>
  <r>
    <d v="2015-12-04T00:00:00"/>
    <s v="BOFA MERCH SVCS DES:DEPOSIT ID:345558579883 INDN:DEAN &amp; TYLER INC CO ID:941687665B CCD"/>
    <n v="665.6"/>
    <n v="15814.61"/>
    <n v="-665.6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4T00:00:00"/>
    <s v="WIRE TYPE:FX IN DATE:151204 TIME:0509 ET TRN:2015120400055798 FX:GBP 160.90 1.4518 ORIG:AMAZON EU SARL UK BRANCH ID:17910900 ORIG BK: DEUTSCHE BANK AG ID:DEUTGB2L PMT DET:OFA0000692675 79 /RFB/OFA000069267579 OFA000069267579PAYMENT : 3"/>
    <n v="233.59"/>
    <n v="16048.2"/>
    <n v="-233.59"/>
    <s v="Income"/>
    <x v="4"/>
    <x v="2"/>
    <x v="12"/>
    <n v="2015"/>
    <x v="63"/>
    <x v="117"/>
    <x v="28"/>
    <s v="BOTH"/>
    <s v="Income Statement"/>
    <x v="19"/>
    <s v="11700 · BofA 9319 (INC)"/>
    <m/>
    <m/>
  </r>
  <r>
    <d v="2015-12-07T00:00:00"/>
    <s v="BIBBY INTL TRADE DES:REMITTANCE ID:BIBBY INDN:DEAN &amp; TYLER INC CO ID:5760791245 CCD PMT INFO:RMT***2969.30*0***0*0\"/>
    <n v="2969.3"/>
    <n v="19017.5"/>
    <n v="-2969.3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07T00:00:00"/>
    <s v="PAYPAL DES:TRANSFER ID:4KEJ299AS8LZ6 INDN:DEAN TYLER INC CO ID:PAYPALSD11 PPD"/>
    <n v="439.85"/>
    <n v="19457.349999999999"/>
    <n v="-439.85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07T00:00:00"/>
    <s v="BOFA MERCH SVCS DES:DEPOSIT ID:345558579883 INDN:DEAN &amp; TYLER INC CO ID:941687665B CCD"/>
    <n v="411.73"/>
    <n v="19869.080000000002"/>
    <n v="-411.73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7T00:00:00"/>
    <s v="BOFA MERCH SVCS DES:DEPOSIT ID:345558579883 INDN:DEAN &amp; TYLER INC CO ID:941687665B CCD"/>
    <n v="351.45"/>
    <n v="20220.53"/>
    <n v="-351.45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7T00:00:00"/>
    <s v="BOFA MERCH SVCS DES:DEPOSIT ID:345558579883 INDN:DEAN &amp; TYLER INC CO ID:941687665B CCD"/>
    <n v="95.8"/>
    <n v="20316.330000000002"/>
    <n v="-95.8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7T00:00:00"/>
    <s v="Online Banking transfer to CHK 9607 Confirmation# 0151520867"/>
    <n v="-1040"/>
    <n v="19276.330000000002"/>
    <n v="104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07T00:00:00"/>
    <s v="Online Banking transfer to CHK 9607 Confirmation# 1651552570"/>
    <n v="-380"/>
    <n v="18896.330000000002"/>
    <n v="38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07T00:00:00"/>
    <s v="TRANSFER DEAN &amp; TYLER INC:Ilya Ratner Confirmation# 1651793004"/>
    <n v="-898.29"/>
    <n v="17998.04"/>
    <n v="898.29"/>
    <s v="Expense"/>
    <x v="4"/>
    <x v="2"/>
    <x v="12"/>
    <n v="2015"/>
    <x v="27"/>
    <x v="44"/>
    <x v="13"/>
    <s v="BOTH"/>
    <s v="Income Statement"/>
    <x v="20"/>
    <s v="11700 · BofA 9319 (INC)"/>
    <m/>
    <m/>
  </r>
  <r>
    <d v="2015-12-07T00:00:00"/>
    <s v="TRANSFER DEAN &amp; TYLER INC:Lissette Orbay Confirmation# 1651808342"/>
    <n v="-522.72"/>
    <n v="17475.32"/>
    <n v="522.72"/>
    <s v="Expense"/>
    <x v="4"/>
    <x v="2"/>
    <x v="12"/>
    <n v="2015"/>
    <x v="68"/>
    <x v="124"/>
    <x v="12"/>
    <s v="BOTH"/>
    <s v="Income Statement"/>
    <x v="20"/>
    <s v="11700 · BofA 9319 (INC)"/>
    <m/>
    <m/>
  </r>
  <r>
    <d v="2015-12-07T00:00:00"/>
    <s v="Wire Transfer Fee"/>
    <n v="-16"/>
    <n v="17459.32"/>
    <n v="16"/>
    <s v="Expense"/>
    <x v="4"/>
    <x v="2"/>
    <x v="12"/>
    <n v="2015"/>
    <x v="48"/>
    <x v="96"/>
    <x v="2"/>
    <s v="BOTH"/>
    <s v="Income Statement"/>
    <x v="20"/>
    <s v="11700 · BofA 9319 (INC)"/>
    <m/>
    <m/>
  </r>
  <r>
    <d v="2015-12-08T00:00:00"/>
    <s v="BIBBY INTL TRADE DES:REMITTANCE ID:BIBBY INDN:DEAN &amp; TYLER INC CO ID:5760791245 CCD PMT INFO:RMT***879.77*0***0*0\"/>
    <n v="879.77"/>
    <n v="18339.09"/>
    <n v="-879.77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08T00:00:00"/>
    <s v="PAYPAL DES:TRANSFER ID:4KEJ299JD3V4Y INDN:DEAN TYLER INC CO ID:PAYPALSD11 PPD"/>
    <n v="861.72"/>
    <n v="19200.810000000001"/>
    <n v="-861.72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08T00:00:00"/>
    <s v="BOFA MERCH SVCS DES:DEPOSIT ID:345558579883 INDN:DEAN &amp; TYLER INC CO ID:941687665B CCD"/>
    <n v="428.59"/>
    <n v="19629.400000000001"/>
    <n v="-428.59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8T00:00:00"/>
    <s v="Online Banking transfer to CHK 9607 Confirmation# 4062909696"/>
    <n v="-4000"/>
    <n v="15629.4"/>
    <n v="400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08T00:00:00"/>
    <s v="Payroll DES:PAYROLL ID:2489155 INDN:DEAN &amp; TYLER CO ID:1943345425 CCD"/>
    <n v="-444.35"/>
    <n v="15185.05"/>
    <n v="444.35"/>
    <s v="Expense"/>
    <x v="4"/>
    <x v="2"/>
    <x v="12"/>
    <n v="2015"/>
    <x v="65"/>
    <x v="127"/>
    <x v="30"/>
    <s v="BOTH"/>
    <s v="Income Statement"/>
    <x v="20"/>
    <s v="11700 · BofA 9319 (INC)"/>
    <m/>
    <m/>
  </r>
  <r>
    <d v="2015-12-08T00:00:00"/>
    <s v="Payroll DES:PAYROLL ID:2489155 INDN:DEAN &amp; TYLER CO ID:1943345425 CCD"/>
    <n v="-438.52"/>
    <n v="14746.53"/>
    <n v="438.52"/>
    <s v="Expense"/>
    <x v="4"/>
    <x v="2"/>
    <x v="12"/>
    <n v="2015"/>
    <x v="65"/>
    <x v="111"/>
    <x v="15"/>
    <s v="BOTH"/>
    <s v="Income Statement"/>
    <x v="20"/>
    <s v="11700 · BofA 9319 (INC)"/>
    <m/>
    <m/>
  </r>
  <r>
    <d v="2015-12-08T00:00:00"/>
    <s v="Payroll DES:PAYROLL ID:2489155 INDN:DEAN &amp; TYLER CO ID:1943345425 CCD"/>
    <n v="-365.93"/>
    <n v="14380.6"/>
    <n v="365.93"/>
    <s v="Expense"/>
    <x v="4"/>
    <x v="2"/>
    <x v="12"/>
    <n v="2015"/>
    <x v="65"/>
    <x v="114"/>
    <x v="15"/>
    <s v="BOTH"/>
    <s v="Income Statement"/>
    <x v="20"/>
    <s v="11700 · BofA 9319 (INC)"/>
    <m/>
    <m/>
  </r>
  <r>
    <d v="2015-12-09T00:00:00"/>
    <s v="WIRE TYPE:FX IN DATE:151209 TIME:0511 ET TRN:2015120900051111 FX:GBP 1349.13 1.4445 ORIG:AMAZON EU SARL UK BRANCH ID:17910900 ORIG BK: DEUTSCHE BANK AG ID:DEUTGB2L PMT DET:OFA0000693622 56 /RFB/OFA000069362256 OFA000069362256PAYMENT : 3"/>
    <n v="1948.82"/>
    <n v="16329.42"/>
    <n v="-1948.82"/>
    <s v="Income"/>
    <x v="4"/>
    <x v="2"/>
    <x v="12"/>
    <n v="2015"/>
    <x v="63"/>
    <x v="117"/>
    <x v="28"/>
    <s v="BOTH"/>
    <s v="Income Statement"/>
    <x v="19"/>
    <s v="11700 · BofA 9319 (INC)"/>
    <m/>
    <m/>
  </r>
  <r>
    <d v="2015-12-09T00:00:00"/>
    <s v="BIBBY INTL TRADE DES:REMITTANCE ID:BIBBY INDN:DEAN &amp; TYLER INC CO ID:5760791245 CCD PMT INFO:RMT***1519.86*0***0*0\"/>
    <n v="1519.86"/>
    <n v="17849.28"/>
    <n v="-1519.86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09T00:00:00"/>
    <s v="BOFA MERCH SVCS DES:DEPOSIT ID:345558579883 INDN:DEAN &amp; TYLER INC CO ID:941687665B CCD"/>
    <n v="630.84"/>
    <n v="18480.12"/>
    <n v="-630.84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09T00:00:00"/>
    <s v="Online Banking transfer to CHK 9607 Confirmation# 2767528544"/>
    <n v="-100"/>
    <n v="18380.12"/>
    <n v="10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09T00:00:00"/>
    <s v="WIRE TYPE:INTL OUT DATE:151209 TIME:1534 ET TRN:2015120900290850 SERVICE REF:050601 BNF:PERZOV ADI LLC ID:10750038 BNF BK:BANK LEUMI L E-ISRAEL ID:LUMIILIT PMT DET:161228958 PAYMENT FOR DOG PRODUCTS"/>
    <n v="-7000"/>
    <n v="11380.12"/>
    <n v="7000"/>
    <s v="Expense"/>
    <x v="4"/>
    <x v="2"/>
    <x v="12"/>
    <n v="2015"/>
    <x v="18"/>
    <x v="110"/>
    <x v="2"/>
    <s v="BOTH"/>
    <s v="Balance Sheet"/>
    <x v="20"/>
    <s v="11700 · BofA 9319 (INC)"/>
    <m/>
    <m/>
  </r>
  <r>
    <d v="2015-12-09T00:00:00"/>
    <s v="Online Banking transfer to CHK 9607 Confirmation# 4069667130"/>
    <n v="-2000"/>
    <n v="9380.1200000000008"/>
    <n v="200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09T00:00:00"/>
    <s v="Wire Transfer Fee"/>
    <n v="-45"/>
    <n v="9335.1200000000008"/>
    <n v="45"/>
    <s v="Expense"/>
    <x v="4"/>
    <x v="2"/>
    <x v="12"/>
    <n v="2015"/>
    <x v="60"/>
    <x v="96"/>
    <x v="2"/>
    <s v="BOTH"/>
    <s v="Income Statement"/>
    <x v="20"/>
    <s v="11700 · BofA 9319 (INC)"/>
    <m/>
    <m/>
  </r>
  <r>
    <d v="2015-12-10T00:00:00"/>
    <s v="WIRE TYPE:FX IN DATE:151210 TIME:0509 ET TRN:2015121000056563 FX:GBP 4187.71 1.4603 ORIG:AMAZON EU SARL UK BRANCH ID:17910900 ORIG BK: DEUTSCHE BANK AG ID:DEUTGB2L PMT DET:OFA0000693821 33 /RFB/OFA000069382133 OFA000069382133PAYMENT : 3"/>
    <n v="6115.31"/>
    <n v="15450.43"/>
    <n v="-6115.31"/>
    <s v="Income"/>
    <x v="4"/>
    <x v="2"/>
    <x v="12"/>
    <n v="2015"/>
    <x v="63"/>
    <x v="117"/>
    <x v="28"/>
    <s v="BOTH"/>
    <s v="Income Statement"/>
    <x v="19"/>
    <s v="11700 · BofA 9319 (INC)"/>
    <m/>
    <m/>
  </r>
  <r>
    <d v="2015-12-10T00:00:00"/>
    <s v="BOFA MERCH SVCS DES:DEPOSIT ID:345558579883 INDN:DEAN &amp; TYLER INC CO ID:941687665B CCD"/>
    <n v="136.61000000000001"/>
    <n v="15587.04"/>
    <n v="-136.61000000000001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0T00:00:00"/>
    <s v="WIRE TYPE:BOOK OUT DATE:151210 TIME:1550 ET TRN:2015121000319846 RELATED REF:161315652 BNF:BIBBY INTERNATIONAL TRADE ID:004426465267 PMT DET:REPAYMENT FOR VENDOR UK"/>
    <n v="-6911.39"/>
    <n v="8675.65"/>
    <n v="6911.39"/>
    <s v="Expense"/>
    <x v="4"/>
    <x v="2"/>
    <x v="12"/>
    <n v="2015"/>
    <x v="63"/>
    <x v="107"/>
    <x v="24"/>
    <s v="BOTH"/>
    <s v="Income Statement"/>
    <x v="19"/>
    <s v="11700 · BofA 9319 (INC)"/>
    <m/>
    <m/>
  </r>
  <r>
    <d v="2015-12-10T00:00:00"/>
    <s v="Wire Transfer Fee"/>
    <n v="-30"/>
    <n v="8645.65"/>
    <n v="30"/>
    <s v="Expense"/>
    <x v="4"/>
    <x v="2"/>
    <x v="12"/>
    <n v="2015"/>
    <x v="48"/>
    <x v="96"/>
    <x v="2"/>
    <s v="BOTH"/>
    <s v="Income Statement"/>
    <x v="20"/>
    <s v="11700 · BofA 9319 (INC)"/>
    <m/>
    <m/>
  </r>
  <r>
    <d v="2015-12-10T00:00:00"/>
    <s v="Wire Transfer Fee"/>
    <n v="-16"/>
    <n v="8629.65"/>
    <n v="16"/>
    <s v="Expense"/>
    <x v="4"/>
    <x v="2"/>
    <x v="12"/>
    <n v="2015"/>
    <x v="48"/>
    <x v="96"/>
    <x v="2"/>
    <s v="BOTH"/>
    <s v="Income Statement"/>
    <x v="20"/>
    <s v="11700 · BofA 9319 (INC)"/>
    <m/>
    <m/>
  </r>
  <r>
    <d v="2015-12-11T00:00:00"/>
    <s v="BOFA MERCH SVCS DES:DEPOSIT ID:345558579883 INDN:DEAN &amp; TYLER INC CO ID:941687665B CCD"/>
    <n v="173.51"/>
    <n v="8803.16"/>
    <n v="-173.51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1T00:00:00"/>
    <s v="Online Banking transfer to CHK 9306 Confirmation# 0184543494"/>
    <n v="-500"/>
    <n v="8303.16"/>
    <n v="500"/>
    <s v="Expense"/>
    <x v="4"/>
    <x v="2"/>
    <x v="12"/>
    <n v="2015"/>
    <x v="67"/>
    <x v="97"/>
    <x v="2"/>
    <s v="INC"/>
    <s v="Balance Sheet"/>
    <x v="12"/>
    <s v="11700 · BofA 9319 (INC)"/>
    <m/>
    <m/>
  </r>
  <r>
    <d v="2015-12-11T00:00:00"/>
    <s v="Wire Transfer Fee"/>
    <n v="-16"/>
    <n v="8287.16"/>
    <n v="16"/>
    <s v="Expense"/>
    <x v="4"/>
    <x v="2"/>
    <x v="12"/>
    <n v="2015"/>
    <x v="48"/>
    <x v="96"/>
    <x v="2"/>
    <s v="BOTH"/>
    <s v="Income Statement"/>
    <x v="20"/>
    <s v="11700 · BofA 9319 (INC)"/>
    <m/>
    <m/>
  </r>
  <r>
    <d v="2015-12-14T00:00:00"/>
    <s v="PAYPAL DES:TRANSFER ID:4KEJ299VNB9Z4 INDN:DEAN TYLER INC CO ID:PAYPALSD11 PPD"/>
    <n v="1028.8399999999999"/>
    <n v="9316"/>
    <n v="-1028.8399999999999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14T00:00:00"/>
    <s v="BOFA MERCH SVCS DES:DEPOSIT ID:345558579883 INDN:DEAN &amp; TYLER INC CO ID:941687665B CCD"/>
    <n v="838.32"/>
    <n v="10154.32"/>
    <n v="-838.32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4T00:00:00"/>
    <s v="BOFA MERCH SVCS DES:DEPOSIT ID:345558579883 INDN:DEAN &amp; TYLER INC CO ID:941687665B CCD"/>
    <n v="596.47"/>
    <n v="10750.79"/>
    <n v="-596.47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4T00:00:00"/>
    <s v="AMZNII2Q3HY1 DES:ACCSDEUS ID:JSSLZUH85Z1Q3FQ INDN:Dean &amp; Tyler, INC CO ID:4980429507 CCD PMT INFO:payments.amazon.com ID#JSSLZUH85Z1Q3FQ"/>
    <n v="253.74"/>
    <n v="11004.53"/>
    <n v="-253.74"/>
    <s v="Income"/>
    <x v="4"/>
    <x v="2"/>
    <x v="12"/>
    <n v="2015"/>
    <x v="63"/>
    <x v="115"/>
    <x v="26"/>
    <s v="BOTH"/>
    <s v="Income Statement"/>
    <x v="19"/>
    <s v="11700 · BofA 9319 (INC)"/>
    <m/>
    <m/>
  </r>
  <r>
    <d v="2015-12-14T00:00:00"/>
    <s v="AMZNII2Q3HY1 DES:ACCSFRUS ID:N3L6QT4V0BOJXH6 INDN:Dean &amp; Tyler, INC CO ID:5980429507 CCD PMT INFO:payments.amazon.com ID#N3L6QT4V0BOJXH6"/>
    <n v="174.42"/>
    <n v="11178.95"/>
    <n v="-174.42"/>
    <s v="Income"/>
    <x v="4"/>
    <x v="2"/>
    <x v="12"/>
    <n v="2015"/>
    <x v="63"/>
    <x v="106"/>
    <x v="23"/>
    <s v="BOTH"/>
    <s v="Income Statement"/>
    <x v="19"/>
    <s v="11700 · BofA 9319 (INC)"/>
    <m/>
    <m/>
  </r>
  <r>
    <d v="2015-12-14T00:00:00"/>
    <s v="BOFA MERCH SVCS DES:DEPOSIT ID:345558579883 INDN:DEAN &amp; TYLER INC CO ID:941687665B CCD"/>
    <n v="69.900000000000006"/>
    <n v="11248.85"/>
    <n v="-69.900000000000006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4T00:00:00"/>
    <s v="TRANSFER DEAN &amp; TYLER INC:Ilya Ratner Confirmation# 0513231528"/>
    <n v="-453.75"/>
    <n v="10795.1"/>
    <n v="453.75"/>
    <s v="Expense"/>
    <x v="4"/>
    <x v="2"/>
    <x v="12"/>
    <n v="2015"/>
    <x v="27"/>
    <x v="44"/>
    <x v="13"/>
    <s v="BOTH"/>
    <s v="Income Statement"/>
    <x v="20"/>
    <s v="11700 · BofA 9319 (INC)"/>
    <m/>
    <m/>
  </r>
  <r>
    <d v="2015-12-15T00:00:00"/>
    <s v="BIBBY INTL TRADE DES:REMITTANCE ID:BIBBY INDN:DEAN &amp; TYLER INC CO ID:5760791245 CCD PMT INFO:RMT***8900.00*0***0*0\"/>
    <n v="8900"/>
    <n v="19695.099999999999"/>
    <n v="-8900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15T00:00:00"/>
    <s v="BOFA MERCH SVCS DES:DEPOSIT ID:345558579883 INDN:DEAN &amp; TYLER INC CO ID:941687665B CCD"/>
    <n v="907.99"/>
    <n v="20603.09"/>
    <n v="-907.99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5T00:00:00"/>
    <s v="PAYPAL DES:TRANSFER ID:4KEJ29A73HAA4 INDN:DEAN TYLER INC CO ID:PAYPALSD11 PPD"/>
    <n v="485.16"/>
    <n v="21088.25"/>
    <n v="-485.16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15T00:00:00"/>
    <s v="JM Feed Corp INV8842"/>
    <n v="250"/>
    <n v="21338.25"/>
    <n v="-250"/>
    <s v="Income"/>
    <x v="4"/>
    <x v="2"/>
    <x v="12"/>
    <n v="2015"/>
    <x v="57"/>
    <x v="128"/>
    <x v="20"/>
    <s v="BOTH"/>
    <s v="Income Statement"/>
    <x v="19"/>
    <s v="11700 · BofA 9319 (INC)"/>
    <m/>
    <m/>
  </r>
  <r>
    <d v="2015-12-15T00:00:00"/>
    <s v="Cornerstone Brands"/>
    <n v="120"/>
    <n v="21458.25"/>
    <n v="-120"/>
    <s v="Income"/>
    <x v="4"/>
    <x v="2"/>
    <x v="12"/>
    <n v="2015"/>
    <x v="57"/>
    <x v="102"/>
    <x v="20"/>
    <s v="BOTH"/>
    <s v="Income Statement"/>
    <x v="19"/>
    <s v="11700 · BofA 9319 (INC)"/>
    <m/>
    <m/>
  </r>
  <r>
    <d v="2015-12-15T00:00:00"/>
    <s v="Cornerstone Brands"/>
    <n v="62"/>
    <n v="21520.25"/>
    <n v="-62"/>
    <s v="Income"/>
    <x v="4"/>
    <x v="2"/>
    <x v="12"/>
    <n v="2015"/>
    <x v="57"/>
    <x v="102"/>
    <x v="20"/>
    <s v="BOTH"/>
    <s v="Income Statement"/>
    <x v="19"/>
    <s v="11700 · BofA 9319 (INC)"/>
    <m/>
    <m/>
  </r>
  <r>
    <d v="2015-12-15T00:00:00"/>
    <s v="Online Banking transfer to CHK 9607 Confirmation# 1621041505"/>
    <n v="-2000"/>
    <n v="19520.25"/>
    <n v="200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15T00:00:00"/>
    <s v="Kristina Salary and Loan Repay"/>
    <n v="-3000"/>
    <n v="16520.25"/>
    <n v="3000"/>
    <s v="Expense"/>
    <x v="4"/>
    <x v="2"/>
    <x v="12"/>
    <n v="2015"/>
    <x v="39"/>
    <x v="20"/>
    <x v="2"/>
    <s v="BOTH"/>
    <s v="Balance Sheet"/>
    <x v="29"/>
    <s v="11700 · BofA 9319 (INC)"/>
    <m/>
    <m/>
  </r>
  <r>
    <d v="2015-12-15T00:00:00"/>
    <s v="Payroll: Domingo Gonzalez"/>
    <n v="-441.02"/>
    <n v="16079.23"/>
    <n v="441.02"/>
    <s v="Expense"/>
    <x v="4"/>
    <x v="2"/>
    <x v="12"/>
    <n v="2015"/>
    <x v="65"/>
    <x v="111"/>
    <x v="15"/>
    <s v="BOTH"/>
    <s v="Income Statement"/>
    <x v="20"/>
    <s v="11700 · BofA 9319 (INC)"/>
    <m/>
    <m/>
  </r>
  <r>
    <d v="2015-12-15T00:00:00"/>
    <s v="Payroll: Lauren Sanchez"/>
    <n v="-424.24"/>
    <n v="15654.99"/>
    <n v="424.24"/>
    <s v="Expense"/>
    <x v="4"/>
    <x v="2"/>
    <x v="12"/>
    <n v="2015"/>
    <x v="65"/>
    <x v="127"/>
    <x v="30"/>
    <s v="BOTH"/>
    <s v="Income Statement"/>
    <x v="20"/>
    <s v="11700 · BofA 9319 (INC)"/>
    <m/>
    <m/>
  </r>
  <r>
    <d v="2015-12-15T00:00:00"/>
    <s v="Payroll: David Lara"/>
    <n v="-375.89"/>
    <n v="15279.1"/>
    <n v="375.89"/>
    <s v="Expense"/>
    <x v="4"/>
    <x v="2"/>
    <x v="12"/>
    <n v="2015"/>
    <x v="65"/>
    <x v="114"/>
    <x v="15"/>
    <s v="BOTH"/>
    <s v="Income Statement"/>
    <x v="20"/>
    <s v="11700 · BofA 9319 (INC)"/>
    <m/>
    <m/>
  </r>
  <r>
    <d v="2015-12-16T00:00:00"/>
    <s v="AMZNII7XN7XV DES:Marketplac ID:CLI752NK5OSS8CD INDN:Dean &amp; Tyler, Inc CO ID:3215240102 CCD PMT INFO:payments.amazon.com ID#CLI752NK5OSS8CD"/>
    <n v="2866.56"/>
    <n v="18145.66"/>
    <n v="-2866.56"/>
    <s v="Income"/>
    <x v="4"/>
    <x v="2"/>
    <x v="12"/>
    <n v="2015"/>
    <x v="63"/>
    <x v="109"/>
    <x v="25"/>
    <s v="BOTH"/>
    <s v="Income Statement"/>
    <x v="19"/>
    <s v="11700 · BofA 9319 (INC)"/>
    <m/>
    <m/>
  </r>
  <r>
    <d v="2015-12-16T00:00:00"/>
    <s v="BIBBY INTL TRADE DES:REMITTANCE ID:BIBBY INDN:DEAN &amp; TYLER INC CO ID:5760791245 CCD PMT INFO:RMT***2666.62*0***0*0\"/>
    <n v="2666.62"/>
    <n v="20812.28"/>
    <n v="-2666.62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16T00:00:00"/>
    <s v="BOFA MERCH SVCS DES:DEPOSIT ID:345558579883 INDN:DEAN &amp; TYLER INC CO ID:941687665B CCD"/>
    <n v="833.45"/>
    <n v="21645.73"/>
    <n v="-833.45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6T00:00:00"/>
    <s v="TRANSFER DEAN &amp; TYLER INC:Lissette Orbay Confirmation# 0629074894"/>
    <n v="-437.28"/>
    <n v="21208.45"/>
    <n v="437.28"/>
    <s v="Expense"/>
    <x v="4"/>
    <x v="2"/>
    <x v="12"/>
    <n v="2015"/>
    <x v="68"/>
    <x v="124"/>
    <x v="12"/>
    <s v="BOTH"/>
    <s v="Income Statement"/>
    <x v="20"/>
    <s v="11700 · BofA 9319 (INC)"/>
    <m/>
    <m/>
  </r>
  <r>
    <d v="2015-12-16T00:00:00"/>
    <s v="Online Banking transfer to CHK 9607 Confirmation# 2529485300"/>
    <n v="-663.34"/>
    <n v="20545.11"/>
    <n v="663.34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17T00:00:00"/>
    <s v="PAYPAL DES:TRANSFER ID:4KEJ29ADGG8LA INDN:DEAN TYLER INC CO ID:PAYPALSD11 PPD"/>
    <n v="440"/>
    <n v="20985.11"/>
    <n v="-440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17T00:00:00"/>
    <s v="BOFA MERCH SVCS DES:DEPOSIT ID:345558579883 INDN:DEAN &amp; TYLER INC CO ID:941687665B CCD"/>
    <n v="26.01"/>
    <n v="21011.119999999999"/>
    <n v="-26.01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7T00:00:00"/>
    <s v="ONLINE BUSINESS SUITE NEXT DAY PAYMENT"/>
    <n v="-10"/>
    <n v="21001.119999999999"/>
    <n v="10"/>
    <s v="Expense"/>
    <x v="4"/>
    <x v="2"/>
    <x v="12"/>
    <n v="2015"/>
    <x v="13"/>
    <x v="24"/>
    <x v="20"/>
    <s v="BOTH"/>
    <s v="Income Statement"/>
    <x v="20"/>
    <s v="11700 · BofA 9319 (INC)"/>
    <m/>
    <m/>
  </r>
  <r>
    <d v="2015-12-18T00:00:00"/>
    <s v="BOFA MERCH SVCS DES:DEPOSIT ID:345558579883 INDN:DEAN &amp; TYLER INC CO ID:941687665B CCD"/>
    <n v="35.619999999999997"/>
    <n v="21036.74"/>
    <n v="-35.619999999999997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18T00:00:00"/>
    <s v="Online Banking payment to CRD 6466 Confirmation# 4047723822"/>
    <n v="-620"/>
    <n v="20416.740000000002"/>
    <n v="620"/>
    <s v="Expense"/>
    <x v="4"/>
    <x v="2"/>
    <x v="12"/>
    <n v="2015"/>
    <x v="59"/>
    <x v="96"/>
    <x v="2"/>
    <s v="INC"/>
    <s v="Balance Sheet"/>
    <x v="25"/>
    <s v="11700 · BofA 9319 (INC)"/>
    <m/>
    <m/>
  </r>
  <r>
    <d v="2015-12-18T00:00:00"/>
    <s v="Online Banking transfer to CHK 9607 Confirmation# 1647850322"/>
    <n v="-6040"/>
    <n v="14376.74"/>
    <n v="604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21T00:00:00"/>
    <s v="BOFA MERCH SVCS DES:DEPOSIT ID:345558579883 INDN:DEAN &amp; TYLER INC CO ID:941687665B CCD"/>
    <n v="928.95"/>
    <n v="15305.69"/>
    <n v="-928.95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1T00:00:00"/>
    <s v="BOFA MERCH SVCS DES:DEPOSIT ID:345558579883 INDN:DEAN &amp; TYLER INC CO ID:941687665B CCD"/>
    <n v="525.26"/>
    <n v="15830.95"/>
    <n v="-525.26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1T00:00:00"/>
    <s v="BOFA MERCH SVCS DES:DEPOSIT ID:345558579883 INDN:DEAN &amp; TYLER INC CO ID:941687665B CCD"/>
    <n v="373.75"/>
    <n v="16204.7"/>
    <n v="-373.75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1T00:00:00"/>
    <s v="TRANSFER DEAN &amp; TYLER INC:Lissette Orbay Confirmation# 1673084293"/>
    <n v="-553.28"/>
    <n v="15651.42"/>
    <n v="553.28"/>
    <s v="Expense"/>
    <x v="4"/>
    <x v="2"/>
    <x v="12"/>
    <n v="2015"/>
    <x v="68"/>
    <x v="124"/>
    <x v="12"/>
    <s v="BOTH"/>
    <s v="Income Statement"/>
    <x v="20"/>
    <s v="11700 · BofA 9319 (INC)"/>
    <m/>
    <m/>
  </r>
  <r>
    <d v="2015-12-21T00:00:00"/>
    <s v="TRANSFER DEAN &amp; TYLER INC:Ilya Ratner Confirmation# 1673095087"/>
    <n v="-633.57000000000005"/>
    <n v="15017.85"/>
    <n v="633.57000000000005"/>
    <s v="Expense"/>
    <x v="4"/>
    <x v="2"/>
    <x v="12"/>
    <n v="2015"/>
    <x v="27"/>
    <x v="44"/>
    <x v="13"/>
    <s v="BOTH"/>
    <s v="Income Statement"/>
    <x v="20"/>
    <s v="11700 · BofA 9319 (INC)"/>
    <m/>
    <m/>
  </r>
  <r>
    <d v="2015-12-22T00:00:00"/>
    <s v="BOFA MERCH SVCS DES:DEPOSIT ID:345558579883 INDN:DEAN &amp; TYLER INC CO ID:941687665B CCD"/>
    <n v="1722.27"/>
    <n v="16740.12"/>
    <n v="-1722.27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3T00:00:00"/>
    <s v="BOFA MERCH SVCS DES:DEPOSIT ID:345558579883 INDN:DEAN &amp; TYLER INC CO ID:941687665B CCD"/>
    <n v="196.06"/>
    <n v="16936.18"/>
    <n v="-196.06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3T00:00:00"/>
    <s v="Online Banking transfer to CHK 9607 Confirmation# 3988924830"/>
    <n v="-1000"/>
    <n v="15936.18"/>
    <n v="100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23T00:00:00"/>
    <s v="TRANSFER DEAN &amp; TYLER INC:Timofey Trofimenkov Confirmation# 0688970767"/>
    <n v="-2000"/>
    <n v="13936.18"/>
    <n v="2000"/>
    <s v="Expense"/>
    <x v="4"/>
    <x v="2"/>
    <x v="12"/>
    <n v="2015"/>
    <x v="10"/>
    <x v="10"/>
    <x v="7"/>
    <s v="BOTH"/>
    <s v="Income Statement"/>
    <x v="20"/>
    <s v="11700 · BofA 9319 (INC)"/>
    <m/>
    <m/>
  </r>
  <r>
    <d v="2015-12-23T00:00:00"/>
    <s v="PAYPAL DES:ECHECK ID:J222226D7AFCS INDN:DEAN TYLER INC CO ID:PAYPALEC88 WEB"/>
    <n v="-99.91"/>
    <n v="13836.27"/>
    <n v="99.91"/>
    <s v="Expense"/>
    <x v="4"/>
    <x v="2"/>
    <x v="12"/>
    <n v="2015"/>
    <x v="72"/>
    <x v="47"/>
    <x v="3"/>
    <s v="BOTH"/>
    <s v="Income Statement"/>
    <x v="20"/>
    <s v="11700 · BofA 9319 (INC)"/>
    <m/>
    <m/>
  </r>
  <r>
    <d v="2015-12-24T00:00:00"/>
    <s v="BIBBY INTL TRADE DES:REMITTANCE ID:BIBBY INDN:DEAN &amp; TYLER INC CO ID:5760791245 CCD PMT INFO:RMT***3428.90*0***0*0\"/>
    <n v="3428.9"/>
    <n v="17265.169999999998"/>
    <n v="-3428.9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24T00:00:00"/>
    <s v="BOFA MERCH SVCS DES:DEPOSIT ID:345558579883 INDN:DEAN &amp; TYLER INC CO ID:941687665B CCD"/>
    <n v="12.57"/>
    <n v="17277.740000000002"/>
    <n v="-12.57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8T00:00:00"/>
    <s v="AMZNIIMQ9EKS DES:ACCSUKUS ID:MPQE2SH41YOK8ON INDN:Dean &amp; Tyler, INC CO ID:3980429507 CCD PMT INFO:payments.amazon.com ID#MPQE2SH41YOK8ON"/>
    <n v="348.28"/>
    <n v="17626.02"/>
    <n v="-348.28"/>
    <s v="Income"/>
    <x v="4"/>
    <x v="2"/>
    <x v="12"/>
    <n v="2015"/>
    <x v="63"/>
    <x v="116"/>
    <x v="27"/>
    <s v="BOTH"/>
    <s v="Income Statement"/>
    <x v="19"/>
    <s v="11700 · BofA 9319 (INC)"/>
    <m/>
    <m/>
  </r>
  <r>
    <d v="2015-12-28T00:00:00"/>
    <s v="BOFA MERCH SVCS DES:DEPOSIT ID:345558579883 INDN:DEAN &amp; TYLER INC CO ID:941687665B CCD"/>
    <n v="241.45"/>
    <n v="17867.47"/>
    <n v="-241.45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8T00:00:00"/>
    <s v="BOFA MERCH SVCS DES:DEPOSIT ID:345558579883 INDN:DEAN &amp; TYLER INC CO ID:941687665B CCD"/>
    <n v="209.54"/>
    <n v="18077.009999999998"/>
    <n v="-209.54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8T00:00:00"/>
    <s v="BOFA MERCH SVCS DES:DEPOSIT ID:345558579883 INDN:DEAN &amp; TYLER INC CO ID:941687665B CCD"/>
    <n v="173.7"/>
    <n v="18250.71"/>
    <n v="-173.7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8T00:00:00"/>
    <s v="BOFA MERCH SVCS DES:DEPOSIT ID:345558579883 INDN:DEAN &amp; TYLER INC CO ID:941687665B CCD"/>
    <n v="136.9"/>
    <n v="18387.61"/>
    <n v="-136.9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8T00:00:00"/>
    <s v="AMZNIIMQ9EKS DES:ACCSFRUS ID:XA96E48SX62FGPB INDN:Dean &amp; Tyler, INC CO ID:5980429507 CCD PMT INFO:payments.amazon.com ID#XA96E48SX62FGPB"/>
    <n v="129.54"/>
    <n v="18517.150000000001"/>
    <n v="-129.54"/>
    <s v="Income"/>
    <x v="4"/>
    <x v="2"/>
    <x v="12"/>
    <n v="2015"/>
    <x v="63"/>
    <x v="106"/>
    <x v="23"/>
    <s v="BOTH"/>
    <s v="Income Statement"/>
    <x v="19"/>
    <s v="11700 · BofA 9319 (INC)"/>
    <m/>
    <m/>
  </r>
  <r>
    <d v="2015-12-28T00:00:00"/>
    <s v="Online Banking transfer to CHK 9306 Confirmation# 0632735865"/>
    <n v="-180"/>
    <n v="18337.150000000001"/>
    <n v="180"/>
    <s v="Expense"/>
    <x v="4"/>
    <x v="2"/>
    <x v="12"/>
    <n v="2015"/>
    <x v="67"/>
    <x v="97"/>
    <x v="2"/>
    <s v="INC"/>
    <s v="Balance Sheet"/>
    <x v="12"/>
    <s v="11700 · BofA 9319 (INC)"/>
    <m/>
    <m/>
  </r>
  <r>
    <d v="2015-12-28T00:00:00"/>
    <s v="Online Banking transfer to CHK 9607 Confirmation# 2532847260"/>
    <n v="-580"/>
    <n v="17757.150000000001"/>
    <n v="58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28T00:00:00"/>
    <s v="TRANSFER DEAN &amp; TYLER INC:Ilya Ratner Confirmation# 1432952064"/>
    <n v="-453.75"/>
    <n v="17303.400000000001"/>
    <n v="453.75"/>
    <s v="Expense"/>
    <x v="4"/>
    <x v="2"/>
    <x v="12"/>
    <n v="2015"/>
    <x v="27"/>
    <x v="44"/>
    <x v="13"/>
    <s v="BOTH"/>
    <s v="Income Statement"/>
    <x v="20"/>
    <s v="11700 · BofA 9319 (INC)"/>
    <m/>
    <m/>
  </r>
  <r>
    <d v="2015-12-28T00:00:00"/>
    <s v="TRANSFER DEAN &amp; TYLER INC:Lissette Orbay Confirmation# 1432958551"/>
    <n v="-410.72"/>
    <n v="16892.68"/>
    <n v="410.72"/>
    <s v="Expense"/>
    <x v="4"/>
    <x v="2"/>
    <x v="12"/>
    <n v="2015"/>
    <x v="68"/>
    <x v="124"/>
    <x v="12"/>
    <s v="BOTH"/>
    <s v="Income Statement"/>
    <x v="20"/>
    <s v="11700 · BofA 9319 (INC)"/>
    <m/>
    <m/>
  </r>
  <r>
    <d v="2015-12-28T00:00:00"/>
    <s v="WIRE TYPE:INTL OUT DATE:151228 TIME:1541 ET TRN:2015122800329889 SERVICE REF:703496 BNF:PERZOV ADI LLC ID:10750038 BNF BK:BANK LEUMI L E-ISRAEL ID:LUMIILIT PMT DET:162482372 DOG PRODUCT S PAYMENT"/>
    <n v="-7000"/>
    <n v="9892.68"/>
    <n v="7000"/>
    <s v="Expense"/>
    <x v="4"/>
    <x v="2"/>
    <x v="12"/>
    <n v="2015"/>
    <x v="18"/>
    <x v="110"/>
    <x v="2"/>
    <s v="BOTH"/>
    <s v="Balance Sheet"/>
    <x v="20"/>
    <s v="11700 · BofA 9319 (INC)"/>
    <m/>
    <m/>
  </r>
  <r>
    <d v="2015-12-28T00:00:00"/>
    <s v="Wire Transfer Fee"/>
    <n v="-45"/>
    <n v="9847.68"/>
    <n v="45"/>
    <s v="Expense"/>
    <x v="4"/>
    <x v="2"/>
    <x v="12"/>
    <n v="2015"/>
    <x v="60"/>
    <x v="96"/>
    <x v="2"/>
    <s v="BOTH"/>
    <s v="Income Statement"/>
    <x v="20"/>
    <s v="11700 · BofA 9319 (INC)"/>
    <m/>
    <m/>
  </r>
  <r>
    <d v="2015-12-29T00:00:00"/>
    <s v="PAYPAL DES:TRANSFER ID:4KEJ29BA888ES INDN:DEAN TYLER INC CO ID:PAYPALSD11 PPD"/>
    <n v="750"/>
    <n v="10597.68"/>
    <n v="-750"/>
    <s v="Income"/>
    <x v="4"/>
    <x v="2"/>
    <x v="12"/>
    <n v="2015"/>
    <x v="64"/>
    <x v="108"/>
    <x v="2"/>
    <s v="INC"/>
    <s v="Balance Sheet"/>
    <x v="22"/>
    <s v="11700 · BofA 9319 (INC)"/>
    <m/>
    <m/>
  </r>
  <r>
    <d v="2015-12-29T00:00:00"/>
    <s v="BOFA MERCH SVCS DES:DEPOSIT ID:345558579883 INDN:DEAN &amp; TYLER INC CO ID:941687665B CCD"/>
    <n v="77.650000000000006"/>
    <n v="10675.33"/>
    <n v="-77.650000000000006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29T00:00:00"/>
    <s v="Payroll DES:PAYROLL ID:2489155 INDN:DEAN &amp; TYLER CO ID:1943345425 CCD"/>
    <n v="-362.18"/>
    <n v="10313.15"/>
    <n v="362.18"/>
    <s v="Expense"/>
    <x v="4"/>
    <x v="2"/>
    <x v="12"/>
    <n v="2015"/>
    <x v="65"/>
    <x v="127"/>
    <x v="30"/>
    <s v="BOTH"/>
    <s v="Income Statement"/>
    <x v="20"/>
    <s v="11700 · BofA 9319 (INC)"/>
    <m/>
    <m/>
  </r>
  <r>
    <d v="2015-12-29T00:00:00"/>
    <s v="Payroll DES:PAYROLL ID:2489155 INDN:DEAN &amp; TYLER CO ID:1943345425 CCD"/>
    <n v="-308.60000000000002"/>
    <n v="10004.549999999999"/>
    <n v="308.60000000000002"/>
    <s v="Expense"/>
    <x v="4"/>
    <x v="2"/>
    <x v="12"/>
    <n v="2015"/>
    <x v="65"/>
    <x v="111"/>
    <x v="15"/>
    <s v="BOTH"/>
    <s v="Income Statement"/>
    <x v="20"/>
    <s v="11700 · BofA 9319 (INC)"/>
    <m/>
    <m/>
  </r>
  <r>
    <d v="2015-12-29T00:00:00"/>
    <s v="Payroll DES:PAYROLL ID:2489155 INDN:DEAN &amp; TYLER CO ID:1943345425 CCD"/>
    <n v="-257.42"/>
    <n v="9747.1299999999992"/>
    <n v="257.42"/>
    <s v="Expense"/>
    <x v="4"/>
    <x v="2"/>
    <x v="12"/>
    <n v="2015"/>
    <x v="65"/>
    <x v="114"/>
    <x v="15"/>
    <s v="BOTH"/>
    <s v="Income Statement"/>
    <x v="20"/>
    <s v="11700 · BofA 9319 (INC)"/>
    <m/>
    <m/>
  </r>
  <r>
    <d v="2015-12-30T00:00:00"/>
    <s v="AMZNIIRXSZ0Q DES:Marketplac ID:U3K0IYCQ1F4SYWR INDN:Dean &amp; Tyler, Inc CO ID:3215240102 CCD PMT INFO:payments.amazon.com ID#U3K0IYCQ1F4SYWR"/>
    <n v="3727.84"/>
    <n v="13474.97"/>
    <n v="-3727.84"/>
    <s v="Income"/>
    <x v="4"/>
    <x v="2"/>
    <x v="12"/>
    <n v="2015"/>
    <x v="63"/>
    <x v="109"/>
    <x v="25"/>
    <s v="BOTH"/>
    <s v="Income Statement"/>
    <x v="19"/>
    <s v="11700 · BofA 9319 (INC)"/>
    <m/>
    <m/>
  </r>
  <r>
    <d v="2015-12-30T00:00:00"/>
    <s v="BIBBY INTL TRADE DES:REMITTANCE ID:BIBBY INDN:DEAN &amp; TYLER INC CO ID:5760791245 CCD PMT INFO:RMT***3241.80*0***0*0\"/>
    <n v="3241.8"/>
    <n v="16716.77"/>
    <n v="-3241.8"/>
    <s v="Income"/>
    <x v="4"/>
    <x v="2"/>
    <x v="12"/>
    <n v="2015"/>
    <x v="63"/>
    <x v="107"/>
    <x v="24"/>
    <s v="BOTH"/>
    <s v="Income Statement"/>
    <x v="19"/>
    <s v="11700 · BofA 9319 (INC)"/>
    <m/>
    <m/>
  </r>
  <r>
    <d v="2015-12-30T00:00:00"/>
    <s v="BOFA MERCH SVCS DES:DEPOSIT ID:345558579883 INDN:DEAN &amp; TYLER INC CO ID:941687665B CCD"/>
    <n v="356.58"/>
    <n v="17073.349999999999"/>
    <n v="-356.58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31T00:00:00"/>
    <s v="BOFA MERCH SVCS DES:DEPOSIT ID:345558579883 INDN:DEAN &amp; TYLER INC CO ID:941687665B CCD"/>
    <n v="283.69"/>
    <n v="17357.04"/>
    <n v="-283.69"/>
    <s v="Income"/>
    <x v="4"/>
    <x v="2"/>
    <x v="12"/>
    <n v="2015"/>
    <x v="63"/>
    <x v="103"/>
    <x v="22"/>
    <s v="BOTH"/>
    <s v="Income Statement"/>
    <x v="19"/>
    <s v="11700 · BofA 9319 (INC)"/>
    <m/>
    <m/>
  </r>
  <r>
    <d v="2015-12-31T00:00:00"/>
    <s v="Online Banking transfer to CHK 9607 Confirmation# 1457312579"/>
    <n v="-500"/>
    <n v="16857.04"/>
    <n v="50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31T00:00:00"/>
    <s v="Online Banking transfer to CHK 9607 Confirmation# 0658139445"/>
    <n v="-350"/>
    <n v="16507.04"/>
    <n v="350"/>
    <s v="Expense"/>
    <x v="4"/>
    <x v="2"/>
    <x v="12"/>
    <n v="2015"/>
    <x v="53"/>
    <x v="97"/>
    <x v="2"/>
    <s v="INC"/>
    <s v="Balance Sheet"/>
    <x v="21"/>
    <s v="11700 · BofA 9319 (INC)"/>
    <m/>
    <m/>
  </r>
  <r>
    <d v="2015-12-31T00:00:00"/>
    <s v="Online Banking payment to CRD 6466 Confirmation# 1458154446"/>
    <n v="-310"/>
    <n v="16197.04"/>
    <n v="310"/>
    <s v="Expense"/>
    <x v="4"/>
    <x v="2"/>
    <x v="12"/>
    <n v="2015"/>
    <x v="59"/>
    <x v="96"/>
    <x v="2"/>
    <s v="INC"/>
    <s v="Balance Sheet"/>
    <x v="25"/>
    <s v="11700 · BofA 9319 (INC)"/>
    <m/>
    <m/>
  </r>
  <r>
    <d v="2015-12-31T00:00:00"/>
    <s v="TRANSFER DEAN &amp; TYLER INC:Ilya Ratner Confirmation# 0559915731"/>
    <n v="-200"/>
    <n v="15997.04"/>
    <n v="200"/>
    <s v="Expense"/>
    <x v="4"/>
    <x v="2"/>
    <x v="12"/>
    <n v="2015"/>
    <x v="27"/>
    <x v="44"/>
    <x v="13"/>
    <s v="BOTH"/>
    <s v="Income Statement"/>
    <x v="20"/>
    <s v="11700 · BofA 9319 (INC)"/>
    <m/>
    <m/>
  </r>
  <r>
    <d v="2015-12-31T00:00:00"/>
    <s v="TRANSFER DEAN &amp; TYLER INC:Lissette Orbay Confirmation# 0559921227"/>
    <n v="-200"/>
    <n v="15797.04"/>
    <n v="200"/>
    <s v="Expense"/>
    <x v="4"/>
    <x v="2"/>
    <x v="12"/>
    <n v="2015"/>
    <x v="68"/>
    <x v="124"/>
    <x v="12"/>
    <s v="BOTH"/>
    <s v="Income Statement"/>
    <x v="20"/>
    <s v="11700 · BofA 9319 (IN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9607 (INC)"/>
    <m/>
    <m/>
    <m/>
    <m/>
    <m/>
    <x v="0"/>
    <x v="0"/>
    <x v="0"/>
    <m/>
    <x v="0"/>
    <x v="0"/>
    <x v="0"/>
    <m/>
    <m/>
    <x v="0"/>
    <m/>
    <m/>
    <m/>
  </r>
  <r>
    <d v="2015-01-02T00:00:00"/>
    <s v="Monthly Fee for Business Fundamentals"/>
    <n v="-16"/>
    <n v="1229.25"/>
    <n v="16"/>
    <s v="Expense"/>
    <x v="5"/>
    <x v="2"/>
    <x v="1"/>
    <n v="2015"/>
    <x v="48"/>
    <x v="96"/>
    <x v="2"/>
    <s v="BOTH"/>
    <s v="Income Statement"/>
    <x v="35"/>
    <s v="11550 · BofA 9607 (INC)"/>
    <m/>
    <s v="42006Monthly Fee for Business Fundamentals"/>
  </r>
  <r>
    <d v="2015-01-05T00:00:00"/>
    <s v="Online Banking transfer from CHK 9319 Confirmation# 2748103860"/>
    <n v="3500"/>
    <n v="4729.25"/>
    <n v="-3500"/>
    <s v="Income"/>
    <x v="5"/>
    <x v="2"/>
    <x v="1"/>
    <n v="2015"/>
    <x v="55"/>
    <x v="97"/>
    <x v="2"/>
    <s v="INC"/>
    <s v="Balance Sheet"/>
    <x v="21"/>
    <s v="11550 · BofA 9607 (INC)"/>
    <m/>
    <s v="42009Online Banking transfer from CHK 9319 Confirmation# 2748103860"/>
  </r>
  <r>
    <d v="2015-01-05T00:00:00"/>
    <s v="Check 1069"/>
    <n v="-859.14"/>
    <n v="3870.11"/>
    <n v="859.14"/>
    <s v="Expense"/>
    <x v="5"/>
    <x v="2"/>
    <x v="1"/>
    <n v="2015"/>
    <x v="73"/>
    <x v="129"/>
    <x v="2"/>
    <s v="BOTH"/>
    <s v="Income Statement"/>
    <x v="35"/>
    <s v="11550 · BofA 9607 (INC)"/>
    <m/>
    <s v="42009Check 1069"/>
  </r>
  <r>
    <d v="2015-01-05T00:00:00"/>
    <s v="Check 1070"/>
    <n v="-3500"/>
    <n v="370.11"/>
    <n v="3500"/>
    <s v="Expense"/>
    <x v="5"/>
    <x v="2"/>
    <x v="1"/>
    <n v="2015"/>
    <x v="74"/>
    <x v="120"/>
    <x v="2"/>
    <s v="INC"/>
    <s v="Income Statement"/>
    <x v="36"/>
    <s v="11550 · BofA 9607 (INC)"/>
    <m/>
    <s v="42009Check 1070"/>
  </r>
  <r>
    <d v="2015-01-06T00:00:00"/>
    <s v="Online Banking transfer from CHK 9306 Confirmation# 0456642694"/>
    <n v="850"/>
    <n v="1220.1099999999999"/>
    <n v="-850"/>
    <s v="Income"/>
    <x v="5"/>
    <x v="2"/>
    <x v="1"/>
    <n v="2015"/>
    <x v="67"/>
    <x v="97"/>
    <x v="2"/>
    <s v="INC"/>
    <s v="Balance Sheet"/>
    <x v="11"/>
    <s v="11550 · BofA 9607 (INC)"/>
    <m/>
    <s v="42010Online Banking transfer from CHK 9306 Confirmation# 0456642694"/>
  </r>
  <r>
    <d v="2015-01-06T00:00:00"/>
    <s v="Check 1071"/>
    <n v="-850"/>
    <n v="370.11"/>
    <n v="850"/>
    <s v="Expense"/>
    <x v="5"/>
    <x v="2"/>
    <x v="1"/>
    <n v="2015"/>
    <x v="10"/>
    <x v="10"/>
    <x v="7"/>
    <s v="BOTH"/>
    <s v="Income Statement"/>
    <x v="37"/>
    <s v="11550 · BofA 9607 (INC)"/>
    <m/>
    <s v="42010Check 1071"/>
  </r>
  <r>
    <d v="2015-01-07T00:00:00"/>
    <s v="Online Banking transfer from CHK 9319 Confirmation# 3965720447"/>
    <n v="1000"/>
    <n v="1370.11"/>
    <n v="-1000"/>
    <s v="Income"/>
    <x v="5"/>
    <x v="2"/>
    <x v="1"/>
    <n v="2015"/>
    <x v="55"/>
    <x v="97"/>
    <x v="2"/>
    <s v="INC"/>
    <s v="Balance Sheet"/>
    <x v="21"/>
    <s v="11550 · BofA 9607 (INC)"/>
    <m/>
    <s v="42011Online Banking transfer from CHK 9319 Confirmation# 3965720447"/>
  </r>
  <r>
    <d v="2015-01-09T00:00:00"/>
    <s v="Check 1072"/>
    <n v="-1060"/>
    <n v="310.11"/>
    <n v="1060"/>
    <s v="Expense"/>
    <x v="5"/>
    <x v="2"/>
    <x v="1"/>
    <n v="2015"/>
    <x v="75"/>
    <x v="130"/>
    <x v="2"/>
    <s v="BOTH"/>
    <s v="Income Statement"/>
    <x v="35"/>
    <s v="11550 · BofA 9607 (INC)"/>
    <m/>
    <s v="42013Check 1072"/>
  </r>
  <r>
    <d v="2015-01-13T00:00:00"/>
    <s v="CITY PUBLIC SRV DES:CPS WEBPMT ID:003002974368 INDN:DEAN TYLER INC CO ID:6746002071 CCD"/>
    <n v="-161.93"/>
    <n v="148.18"/>
    <n v="161.93"/>
    <s v="Expense"/>
    <x v="5"/>
    <x v="2"/>
    <x v="1"/>
    <n v="2015"/>
    <x v="56"/>
    <x v="99"/>
    <x v="7"/>
    <s v="BOTH"/>
    <s v="Income Statement"/>
    <x v="35"/>
    <s v="11550 · BofA 9607 (INC)"/>
    <m/>
    <s v="42017CITY PUBLIC SRV DES:CPS WEBPMT ID:003002974368 INDN:DEAN TYLER INC CO ID:6746002071 CCD"/>
  </r>
  <r>
    <d v="2015-01-15T00:00:00"/>
    <s v="Online Banking transfer from CHK 9319 Confirmation# 2934681190"/>
    <n v="1000"/>
    <n v="1148.18"/>
    <n v="-1000"/>
    <s v="Income"/>
    <x v="5"/>
    <x v="2"/>
    <x v="1"/>
    <n v="2015"/>
    <x v="55"/>
    <x v="97"/>
    <x v="2"/>
    <s v="INC"/>
    <s v="Balance Sheet"/>
    <x v="21"/>
    <s v="11550 · BofA 9607 (INC)"/>
    <m/>
    <s v="42019Online Banking transfer from CHK 9319 Confirmation# 2934681190"/>
  </r>
  <r>
    <d v="2015-01-16T00:00:00"/>
    <s v="Online Banking transfer from CHK 9319 Confirmation# 2943898591"/>
    <n v="3000"/>
    <n v="4148.18"/>
    <n v="-3000"/>
    <s v="Income"/>
    <x v="5"/>
    <x v="2"/>
    <x v="1"/>
    <n v="2015"/>
    <x v="55"/>
    <x v="97"/>
    <x v="2"/>
    <s v="INC"/>
    <s v="Balance Sheet"/>
    <x v="21"/>
    <s v="11550 · BofA 9607 (INC)"/>
    <m/>
    <s v="42020Online Banking transfer from CHK 9319 Confirmation# 2943898591"/>
  </r>
  <r>
    <d v="2015-01-16T00:00:00"/>
    <s v="Online Banking transfer to CHK 9319 Confirmation# 1643938841"/>
    <n v="-1000"/>
    <n v="3148.18"/>
    <n v="1000"/>
    <s v="Expense"/>
    <x v="5"/>
    <x v="2"/>
    <x v="1"/>
    <n v="2015"/>
    <x v="55"/>
    <x v="97"/>
    <x v="2"/>
    <s v="INC"/>
    <s v="Balance Sheet"/>
    <x v="23"/>
    <s v="11550 · BofA 9607 (INC)"/>
    <m/>
    <s v="42020Online Banking transfer to CHK 9319 Confirmation# 1643938841"/>
  </r>
  <r>
    <d v="2015-01-20T00:00:00"/>
    <s v="Online Banking transfer from CHK 9319 Confirmation# 3868231262"/>
    <n v="1000"/>
    <n v="4148.18"/>
    <n v="-1000"/>
    <s v="Income"/>
    <x v="5"/>
    <x v="2"/>
    <x v="1"/>
    <n v="2015"/>
    <x v="55"/>
    <x v="97"/>
    <x v="2"/>
    <s v="INC"/>
    <s v="Balance Sheet"/>
    <x v="21"/>
    <s v="11550 · BofA 9607 (INC)"/>
    <m/>
    <s v="42024Online Banking transfer from CHK 9319 Confirmation# 3868231262"/>
  </r>
  <r>
    <d v="2015-01-20T00:00:00"/>
    <s v="CHECKCARD 0116 ROBINSON WINDWORD SPOKANE WA 85258825018900018400011 CKCD 5137 5348750000735209"/>
    <n v="-2321.9499999999998"/>
    <n v="1826.23"/>
    <n v="2321.9499999999998"/>
    <s v="Expense"/>
    <x v="5"/>
    <x v="2"/>
    <x v="1"/>
    <n v="2015"/>
    <x v="18"/>
    <x v="131"/>
    <x v="2"/>
    <s v="BOTH"/>
    <s v="Balance Sheet"/>
    <x v="35"/>
    <s v="11550 · BofA 9607 (INC)"/>
    <m/>
    <s v="42024CHECKCARD 0116 ROBINSON WINDWORD SPOKANE WA 85258825018900018400011 CKCD 5137 5348750000735209"/>
  </r>
  <r>
    <d v="2015-01-22T00:00:00"/>
    <s v="Online Banking transfer from CHK 9319 Confirmation# 0494091178"/>
    <n v="5000"/>
    <n v="6826.23"/>
    <n v="-5000"/>
    <s v="Income"/>
    <x v="5"/>
    <x v="2"/>
    <x v="1"/>
    <n v="2015"/>
    <x v="55"/>
    <x v="97"/>
    <x v="2"/>
    <s v="INC"/>
    <s v="Balance Sheet"/>
    <x v="21"/>
    <s v="11550 · BofA 9607 (INC)"/>
    <m/>
    <s v="42026Online Banking transfer from CHK 9319 Confirmation# 0494091178"/>
  </r>
  <r>
    <d v="2015-01-22T00:00:00"/>
    <s v="Customer Withdrawal Image"/>
    <n v="-232"/>
    <n v="6594.23"/>
    <n v="232"/>
    <s v="Expense"/>
    <x v="5"/>
    <x v="2"/>
    <x v="1"/>
    <n v="2015"/>
    <x v="17"/>
    <x v="20"/>
    <x v="10"/>
    <s v="BOTH"/>
    <s v="Income Statement"/>
    <x v="38"/>
    <s v="11550 · BofA 9607 (INC)"/>
    <m/>
    <s v="42026Customer Withdrawal Image"/>
  </r>
  <r>
    <d v="2015-01-22T00:00:00"/>
    <s v="Check 1073"/>
    <n v="-1000"/>
    <n v="5594.23"/>
    <n v="1000"/>
    <s v="Expense"/>
    <x v="5"/>
    <x v="2"/>
    <x v="1"/>
    <n v="2015"/>
    <x v="76"/>
    <x v="132"/>
    <x v="7"/>
    <s v="BOTH"/>
    <s v="Income Statement"/>
    <x v="35"/>
    <s v="11550 · BofA 9607 (INC)"/>
    <m/>
    <s v="42026Check 1073"/>
  </r>
  <r>
    <d v="2015-01-22T00:00:00"/>
    <s v="AMERICAN EXPRESS DES:ACH Pmt ID:W9886 INDN:KRISTINA KOGER CO ID:1133133497 WEB"/>
    <n v="-5000"/>
    <n v="594.23"/>
    <n v="5000"/>
    <s v="Expense"/>
    <x v="5"/>
    <x v="2"/>
    <x v="1"/>
    <n v="2015"/>
    <x v="58"/>
    <x v="46"/>
    <x v="2"/>
    <s v="INC"/>
    <s v="Balance Sheet"/>
    <x v="5"/>
    <s v="11550 · BofA 9607 (INC)"/>
    <m/>
    <s v="42026AMERICAN EXPRESS DES:ACH Pmt ID:W9886 INDN:KRISTINA KOGER CO ID:1133133497 WEB"/>
  </r>
  <r>
    <d v="2015-01-23T00:00:00"/>
    <s v="Online Banking transfer from CHK 9319 Confirmation# 0404798472"/>
    <n v="16000"/>
    <n v="16594.23"/>
    <n v="-16000"/>
    <s v="Income"/>
    <x v="5"/>
    <x v="2"/>
    <x v="1"/>
    <n v="2015"/>
    <x v="55"/>
    <x v="97"/>
    <x v="2"/>
    <s v="INC"/>
    <s v="Balance Sheet"/>
    <x v="21"/>
    <s v="11550 · BofA 9607 (INC)"/>
    <m/>
    <s v="42027Online Banking transfer from CHK 9319 Confirmation# 0404798472"/>
  </r>
  <r>
    <d v="2015-01-23T00:00:00"/>
    <s v="AMERICAN EXPRESS DES:ACH Pmt ID:W4748 INDN:KRISTINA KOGER CO ID:1133133497 WEB"/>
    <n v="-15699.02"/>
    <n v="895.21"/>
    <n v="15699.02"/>
    <s v="Expense"/>
    <x v="5"/>
    <x v="2"/>
    <x v="1"/>
    <n v="2015"/>
    <x v="58"/>
    <x v="46"/>
    <x v="2"/>
    <s v="INC"/>
    <s v="Balance Sheet"/>
    <x v="5"/>
    <s v="11550 · BofA 9607 (INC)"/>
    <m/>
    <s v="42027AMERICAN EXPRESS DES:ACH Pmt ID:W4748 INDN:KRISTINA KOGER CO ID:1133133497 WEB"/>
  </r>
  <r>
    <d v="2015-01-28T00:00:00"/>
    <s v="TX TLR transfer Banking Ctr MEDICAL CENTER #0000511 TX Confirmation# 0446735803"/>
    <n v="1500"/>
    <n v="2395.21"/>
    <n v="-1500"/>
    <s v="Income"/>
    <x v="5"/>
    <x v="2"/>
    <x v="1"/>
    <n v="2015"/>
    <x v="55"/>
    <x v="97"/>
    <x v="2"/>
    <s v="INC"/>
    <s v="Balance Sheet"/>
    <x v="21"/>
    <s v="11550 · BofA 9607 (INC)"/>
    <m/>
    <s v="42032TX TLR transfer Banking Ctr MEDICAL CENTER #0000511 TX Confirmation# 0446735803"/>
  </r>
  <r>
    <d v="2015-01-28T00:00:00"/>
    <s v="Check 1075"/>
    <n v="-1500"/>
    <n v="895.21"/>
    <n v="1500"/>
    <s v="Expense"/>
    <x v="5"/>
    <x v="2"/>
    <x v="1"/>
    <n v="2015"/>
    <x v="17"/>
    <x v="20"/>
    <x v="10"/>
    <s v="BOTH"/>
    <s v="Income Statement"/>
    <x v="35"/>
    <s v="11550 · BofA 9607 (INC)"/>
    <m/>
    <s v="42032Check 1075"/>
  </r>
  <r>
    <d v="2015-02-02T00:00:00"/>
    <s v="Check 1029"/>
    <n v="-98"/>
    <n v="797.21"/>
    <n v="98"/>
    <s v="Expense"/>
    <x v="5"/>
    <x v="2"/>
    <x v="2"/>
    <n v="2015"/>
    <x v="77"/>
    <x v="133"/>
    <x v="11"/>
    <s v="BOTH"/>
    <s v="Income Statement"/>
    <x v="35"/>
    <s v="11550 · BofA 9607 (INC)"/>
    <m/>
    <s v="42037Check 1029"/>
  </r>
  <r>
    <d v="2015-02-02T00:00:00"/>
    <s v="Check 1076"/>
    <n v="-156.96"/>
    <n v="640.25"/>
    <n v="156.96"/>
    <s v="Expense"/>
    <x v="5"/>
    <x v="2"/>
    <x v="2"/>
    <n v="2015"/>
    <x v="78"/>
    <x v="134"/>
    <x v="7"/>
    <s v="BOTH"/>
    <s v="Income Statement"/>
    <x v="35"/>
    <s v="11550 · BofA 9607 (INC)"/>
    <m/>
    <s v="42037Check 1076"/>
  </r>
  <r>
    <d v="2015-02-04T00:00:00"/>
    <s v="TX TLR transfer Banking Ctr 1604 - BANDERA #0000409 TX Confirmation# 1507541012"/>
    <n v="850"/>
    <n v="1490.25"/>
    <n v="-850"/>
    <s v="Income"/>
    <x v="5"/>
    <x v="2"/>
    <x v="2"/>
    <n v="2015"/>
    <x v="55"/>
    <x v="97"/>
    <x v="2"/>
    <s v="INC"/>
    <s v="Balance Sheet"/>
    <x v="21"/>
    <s v="11550 · BofA 9607 (INC)"/>
    <m/>
    <s v="42039TX TLR transfer Banking Ctr 1604 - BANDERA #0000409 TX Confirmation# 1507541012"/>
  </r>
  <r>
    <d v="2015-02-04T00:00:00"/>
    <s v="Check 1077"/>
    <n v="-850"/>
    <n v="640.25"/>
    <n v="850"/>
    <s v="Expense"/>
    <x v="5"/>
    <x v="2"/>
    <x v="2"/>
    <n v="2015"/>
    <x v="10"/>
    <x v="10"/>
    <x v="7"/>
    <s v="BOTH"/>
    <s v="Income Statement"/>
    <x v="37"/>
    <s v="11550 · BofA 9607 (INC)"/>
    <m/>
    <s v="42039Check 1077"/>
  </r>
  <r>
    <d v="2015-02-05T00:00:00"/>
    <s v="BKOFAMERICA ATM 02/05 #000001547 WITHDRWL BANDERA FESTIVAL SAN ANTONIO TX CKCD 5348750000735209"/>
    <n v="-300"/>
    <n v="340.25"/>
    <n v="300"/>
    <s v="Expense"/>
    <x v="5"/>
    <x v="2"/>
    <x v="2"/>
    <n v="2015"/>
    <x v="6"/>
    <x v="135"/>
    <x v="2"/>
    <s v="BOTH"/>
    <s v="Income Statement"/>
    <x v="35"/>
    <s v="11550 · BofA 9607 (INC)"/>
    <m/>
    <s v="42040BKOFAMERICA ATM 02/05 #000001547 WITHDRWL BANDERA FESTIVAL SAN ANTONIO TX CKCD 5348750000735209"/>
  </r>
  <r>
    <d v="2015-02-11T00:00:00"/>
    <s v="Check 1082"/>
    <n v="-303.95999999999998"/>
    <n v="36.29"/>
    <n v="303.95999999999998"/>
    <s v="Expense"/>
    <x v="5"/>
    <x v="2"/>
    <x v="2"/>
    <n v="2015"/>
    <x v="68"/>
    <x v="122"/>
    <x v="12"/>
    <s v="BOTH"/>
    <s v="Income Statement"/>
    <x v="35"/>
    <s v="11550 · BofA 9607 (INC)"/>
    <m/>
    <s v="42046Check 1082"/>
  </r>
  <r>
    <d v="2015-02-12T00:00:00"/>
    <s v="Check 1059"/>
    <n v="-40"/>
    <n v="-3.71"/>
    <n v="40"/>
    <s v="Expense"/>
    <x v="5"/>
    <x v="2"/>
    <x v="2"/>
    <n v="2015"/>
    <x v="79"/>
    <x v="136"/>
    <x v="7"/>
    <s v="BOTH"/>
    <s v="Income Statement"/>
    <x v="35"/>
    <s v="11550 · BofA 9607 (INC)"/>
    <m/>
    <s v="42047Check 1059"/>
  </r>
  <r>
    <d v="2015-02-12T00:00:00"/>
    <s v="OVERDRAFT ITEM FEE FOR ACTIVITY OF 02-12 CHECK #0000001059 POSTING DATE 02-12-15 POSTING SEQ 00001"/>
    <n v="-35"/>
    <n v="-38.71"/>
    <n v="35"/>
    <s v="Expense"/>
    <x v="5"/>
    <x v="2"/>
    <x v="2"/>
    <n v="2015"/>
    <x v="48"/>
    <x v="96"/>
    <x v="2"/>
    <s v="BOTH"/>
    <s v="Income Statement"/>
    <x v="35"/>
    <s v="11550 · BofA 9607 (INC)"/>
    <m/>
    <s v="42047OVERDRAFT ITEM FEE FOR ACTIVITY OF 02-12 CHECK #0000001059 POSTING DATE 02-12-15 POSTING SEQ 00001"/>
  </r>
  <r>
    <d v="2015-02-13T00:00:00"/>
    <s v="Online Banking transfer from CHK 9319 Confirmation# 0284711632"/>
    <n v="300"/>
    <n v="261.29000000000002"/>
    <n v="-300"/>
    <s v="Income"/>
    <x v="5"/>
    <x v="2"/>
    <x v="2"/>
    <n v="2015"/>
    <x v="55"/>
    <x v="97"/>
    <x v="2"/>
    <s v="INC"/>
    <s v="Balance Sheet"/>
    <x v="21"/>
    <s v="11550 · BofA 9607 (INC)"/>
    <m/>
    <s v="42048Online Banking transfer from CHK 9319 Confirmation# 0284711632"/>
  </r>
  <r>
    <d v="2015-02-17T00:00:00"/>
    <s v="Online Banking transfer from CHK 9319 Confirmation# 2620895804"/>
    <n v="1000"/>
    <n v="1261.29"/>
    <n v="-1000"/>
    <s v="Income"/>
    <x v="5"/>
    <x v="2"/>
    <x v="2"/>
    <n v="2015"/>
    <x v="55"/>
    <x v="97"/>
    <x v="2"/>
    <s v="INC"/>
    <s v="Balance Sheet"/>
    <x v="21"/>
    <s v="11550 · BofA 9607 (INC)"/>
    <m/>
    <s v="42052Online Banking transfer from CHK 9319 Confirmation# 2620895804"/>
  </r>
  <r>
    <d v="2015-02-23T00:00:00"/>
    <s v="Check 1079"/>
    <n v="-1000"/>
    <n v="261.29000000000002"/>
    <n v="1000"/>
    <s v="Expense"/>
    <x v="5"/>
    <x v="2"/>
    <x v="2"/>
    <n v="2015"/>
    <x v="76"/>
    <x v="132"/>
    <x v="7"/>
    <s v="BOTH"/>
    <s v="Income Statement"/>
    <x v="35"/>
    <s v="11550 · BofA 9607 (INC)"/>
    <m/>
    <s v="42058Check 1079"/>
  </r>
  <r>
    <d v="2015-02-23T00:00:00"/>
    <s v="OVERDRAFT ITEM FEE FOR ACTIVITY OF 02-23 CHECK #0000001079 POSTING DATE 02-23-15 POSTING SEQ 00001"/>
    <n v="-35"/>
    <n v="226.29"/>
    <n v="35"/>
    <s v="Expense"/>
    <x v="5"/>
    <x v="2"/>
    <x v="2"/>
    <n v="2015"/>
    <x v="48"/>
    <x v="96"/>
    <x v="2"/>
    <s v="BOTH"/>
    <s v="Income Statement"/>
    <x v="35"/>
    <s v="11550 · BofA 9607 (INC)"/>
    <m/>
    <s v="42058OVERDRAFT ITEM FEE FOR ACTIVITY OF 02-23 CHECK #0000001079 POSTING DATE 02-23-15 POSTING SEQ 00001"/>
  </r>
  <r>
    <d v="2015-02-24T00:00:00"/>
    <s v="Online Banking transfer from CHK 9319 Confirmation# 2981419795"/>
    <n v="500"/>
    <n v="726.29"/>
    <n v="-500"/>
    <s v="Income"/>
    <x v="5"/>
    <x v="2"/>
    <x v="2"/>
    <n v="2015"/>
    <x v="55"/>
    <x v="97"/>
    <x v="2"/>
    <s v="INC"/>
    <s v="Balance Sheet"/>
    <x v="21"/>
    <s v="11550 · BofA 9607 (INC)"/>
    <m/>
    <s v="42059Online Banking transfer from CHK 9319 Confirmation# 2981419795"/>
  </r>
  <r>
    <d v="2015-02-24T00:00:00"/>
    <s v="Online Banking transfer from CHK 9319 Confirmation# 2981425568"/>
    <n v="500"/>
    <n v="1226.29"/>
    <n v="-500"/>
    <s v="Income"/>
    <x v="5"/>
    <x v="2"/>
    <x v="2"/>
    <n v="2015"/>
    <x v="55"/>
    <x v="97"/>
    <x v="2"/>
    <s v="INC"/>
    <s v="Balance Sheet"/>
    <x v="21"/>
    <s v="11550 · BofA 9607 (INC)"/>
    <m/>
    <s v="42059Online Banking transfer from CHK 9319 Confirmation# 2981425568"/>
  </r>
  <r>
    <d v="2015-02-24T00:00:00"/>
    <s v="CHECKCARD 0223 HM REVENUE &amp; CUST LONDON 55184225054870556971501 CKCD 9399 5348750000735209"/>
    <n v="-420.14"/>
    <n v="806.15"/>
    <n v="420.14"/>
    <s v="Expense"/>
    <x v="5"/>
    <x v="2"/>
    <x v="2"/>
    <n v="2015"/>
    <x v="80"/>
    <x v="137"/>
    <x v="28"/>
    <s v="BOTH"/>
    <s v="Income Statement"/>
    <x v="35"/>
    <s v="11550 · BofA 9607 (INC)"/>
    <m/>
    <s v="42059CHECKCARD 0223 HM REVENUE &amp; CUST LONDON 55184225054870556971501 CKCD 9399 5348750000735209"/>
  </r>
  <r>
    <d v="2015-02-24T00:00:00"/>
    <s v="CHECKCARD 0223 HM REVENUE &amp; CUST LONDON 55184225054870556971501 CKCD 9399 5348750000735209 INTERNATIONAL TRANSACTION FEE"/>
    <n v="-12.6"/>
    <n v="793.55"/>
    <n v="12.6"/>
    <s v="Expense"/>
    <x v="5"/>
    <x v="2"/>
    <x v="2"/>
    <n v="2015"/>
    <x v="80"/>
    <x v="137"/>
    <x v="28"/>
    <s v="BOTH"/>
    <s v="Income Statement"/>
    <x v="35"/>
    <s v="11550 · BofA 9607 (INC)"/>
    <m/>
    <s v="42059CHECKCARD 0223 HM REVENUE &amp; CUST LONDON 55184225054870556971501 CKCD 9399 5348750000735209 INTERNATIONAL TRANSACTION FEE"/>
  </r>
  <r>
    <d v="2015-02-25T00:00:00"/>
    <s v="Online Banking transfer from CHK 9319 Confirmation# 2888794497"/>
    <n v="22000"/>
    <n v="22793.55"/>
    <n v="-22000"/>
    <s v="Income"/>
    <x v="5"/>
    <x v="2"/>
    <x v="2"/>
    <n v="2015"/>
    <x v="55"/>
    <x v="97"/>
    <x v="2"/>
    <s v="INC"/>
    <s v="Balance Sheet"/>
    <x v="21"/>
    <s v="11550 · BofA 9607 (INC)"/>
    <m/>
    <s v="42060Online Banking transfer from CHK 9319 Confirmation# 2888794497"/>
  </r>
  <r>
    <d v="2015-02-25T00:00:00"/>
    <s v="Check 1080"/>
    <n v="-21667.87"/>
    <n v="1125.68"/>
    <n v="21667.87"/>
    <s v="Expense"/>
    <x v="5"/>
    <x v="2"/>
    <x v="2"/>
    <n v="2015"/>
    <x v="39"/>
    <x v="20"/>
    <x v="2"/>
    <s v="BOTH"/>
    <s v="Balance Sheet"/>
    <x v="39"/>
    <s v="11550 · BofA 9607 (INC)"/>
    <m/>
    <s v="42060Check 1080"/>
  </r>
  <r>
    <d v="2015-02-26T00:00:00"/>
    <s v="Check 1078"/>
    <n v="-50"/>
    <n v="1075.68"/>
    <n v="50"/>
    <s v="Expense"/>
    <x v="5"/>
    <x v="2"/>
    <x v="2"/>
    <n v="2015"/>
    <x v="81"/>
    <x v="138"/>
    <x v="2"/>
    <s v="BOTH"/>
    <s v="Income Statement"/>
    <x v="35"/>
    <s v="11550 · BofA 9607 (INC)"/>
    <m/>
    <s v="42061Check 1078"/>
  </r>
  <r>
    <d v="2015-03-03T00:00:00"/>
    <s v="Check 1084"/>
    <n v="-304.68"/>
    <n v="771"/>
    <n v="304.68"/>
    <s v="Expense"/>
    <x v="5"/>
    <x v="2"/>
    <x v="3"/>
    <n v="2015"/>
    <x v="18"/>
    <x v="131"/>
    <x v="2"/>
    <s v="BOTH"/>
    <s v="Balance Sheet"/>
    <x v="35"/>
    <s v="11550 · BofA 9607 (INC)"/>
    <m/>
    <s v="42066Check 1084"/>
  </r>
  <r>
    <d v="2015-03-03T00:00:00"/>
    <s v="Check 1085"/>
    <n v="-330.91"/>
    <n v="440.09"/>
    <n v="330.91"/>
    <s v="Expense"/>
    <x v="5"/>
    <x v="2"/>
    <x v="3"/>
    <n v="2015"/>
    <x v="73"/>
    <x v="129"/>
    <x v="2"/>
    <s v="BOTH"/>
    <s v="Income Statement"/>
    <x v="35"/>
    <s v="11550 · BofA 9607 (INC)"/>
    <m/>
    <s v="42066Check 1085"/>
  </r>
  <r>
    <d v="2015-03-09T00:00:00"/>
    <s v="Online Banking transfer from CHK 9319 Confirmation# 3893781613"/>
    <n v="500"/>
    <n v="940.09"/>
    <n v="-500"/>
    <s v="Income"/>
    <x v="5"/>
    <x v="2"/>
    <x v="3"/>
    <n v="2015"/>
    <x v="55"/>
    <x v="97"/>
    <x v="2"/>
    <s v="INC"/>
    <s v="Balance Sheet"/>
    <x v="21"/>
    <s v="11550 · BofA 9607 (INC)"/>
    <m/>
    <s v="42072Online Banking transfer from CHK 9319 Confirmation# 3893781613"/>
  </r>
  <r>
    <d v="2015-03-09T00:00:00"/>
    <s v="Check 1081"/>
    <n v="-850"/>
    <n v="90.09"/>
    <n v="850"/>
    <s v="Expense"/>
    <x v="5"/>
    <x v="2"/>
    <x v="3"/>
    <n v="2015"/>
    <x v="10"/>
    <x v="10"/>
    <x v="7"/>
    <s v="BOTH"/>
    <s v="Income Statement"/>
    <x v="37"/>
    <s v="11550 · BofA 9607 (INC)"/>
    <m/>
    <s v="42072Check 1081"/>
  </r>
  <r>
    <d v="2015-03-11T00:00:00"/>
    <s v="Online Banking transfer from CHK 9319 Confirmation# 0209256884"/>
    <n v="1000"/>
    <n v="1090.0899999999999"/>
    <n v="-1000"/>
    <s v="Income"/>
    <x v="5"/>
    <x v="2"/>
    <x v="3"/>
    <n v="2015"/>
    <x v="55"/>
    <x v="97"/>
    <x v="2"/>
    <s v="INC"/>
    <s v="Balance Sheet"/>
    <x v="21"/>
    <s v="11550 · BofA 9607 (INC)"/>
    <m/>
    <s v="42074Online Banking transfer from CHK 9319 Confirmation# 0209256884"/>
  </r>
  <r>
    <d v="2015-03-12T00:00:00"/>
    <s v="Check 1083"/>
    <n v="-156.96"/>
    <n v="933.13"/>
    <n v="156.96"/>
    <s v="Expense"/>
    <x v="5"/>
    <x v="2"/>
    <x v="3"/>
    <n v="2015"/>
    <x v="78"/>
    <x v="134"/>
    <x v="7"/>
    <s v="BOTH"/>
    <s v="Income Statement"/>
    <x v="35"/>
    <s v="11550 · BofA 9607 (INC)"/>
    <m/>
    <s v="42075Check 1083"/>
  </r>
  <r>
    <d v="2015-03-17T00:00:00"/>
    <s v="Online Banking transfer from CHK 9319 Confirmation# 3760689613"/>
    <n v="1000"/>
    <n v="1933.13"/>
    <n v="-1000"/>
    <s v="Income"/>
    <x v="5"/>
    <x v="2"/>
    <x v="3"/>
    <n v="2015"/>
    <x v="55"/>
    <x v="97"/>
    <x v="2"/>
    <s v="INC"/>
    <s v="Balance Sheet"/>
    <x v="21"/>
    <s v="11550 · BofA 9607 (INC)"/>
    <m/>
    <s v="42080Online Banking transfer from CHK 9319 Confirmation# 3760689613"/>
  </r>
  <r>
    <d v="2015-03-19T00:00:00"/>
    <s v="Online Banking transfer from CHK 9319 Confirmation# 1679143922"/>
    <n v="5000"/>
    <n v="6933.13"/>
    <n v="-5000"/>
    <s v="Income"/>
    <x v="5"/>
    <x v="2"/>
    <x v="3"/>
    <n v="2015"/>
    <x v="55"/>
    <x v="97"/>
    <x v="2"/>
    <s v="INC"/>
    <s v="Balance Sheet"/>
    <x v="21"/>
    <s v="11550 · BofA 9607 (INC)"/>
    <m/>
    <s v="42082Online Banking transfer from CHK 9319 Confirmation# 1679143922"/>
  </r>
  <r>
    <d v="2015-03-19T00:00:00"/>
    <s v="Online Banking transfer from CHK 9306 Confirmation# 3979148114"/>
    <n v="3000"/>
    <n v="9933.1299999999992"/>
    <n v="-3000"/>
    <s v="Income"/>
    <x v="5"/>
    <x v="2"/>
    <x v="3"/>
    <n v="2015"/>
    <x v="67"/>
    <x v="97"/>
    <x v="2"/>
    <s v="INC"/>
    <s v="Balance Sheet"/>
    <x v="11"/>
    <s v="11550 · BofA 9607 (INC)"/>
    <m/>
    <s v="42082Online Banking transfer from CHK 9306 Confirmation# 3979148114"/>
  </r>
  <r>
    <d v="2015-03-19T00:00:00"/>
    <s v="AMERICAN EXPRESS DES:ACH Pmt ID:W7420 INDN:KRISTINA KOGER CO ID:1133133497 WEB"/>
    <n v="-8000"/>
    <n v="1933.13"/>
    <n v="8000"/>
    <s v="Expense"/>
    <x v="5"/>
    <x v="2"/>
    <x v="3"/>
    <n v="2015"/>
    <x v="58"/>
    <x v="46"/>
    <x v="2"/>
    <s v="INC"/>
    <s v="Balance Sheet"/>
    <x v="5"/>
    <s v="11550 · BofA 9607 (INC)"/>
    <m/>
    <s v="42082AMERICAN EXPRESS DES:ACH Pmt ID:W7420 INDN:KRISTINA KOGER CO ID:1133133497 WEB"/>
  </r>
  <r>
    <d v="2015-03-23T00:00:00"/>
    <s v="Online Banking transfer from CHK 9319 Confirmation# 3714072326"/>
    <n v="7000"/>
    <n v="8933.1299999999992"/>
    <n v="-7000"/>
    <s v="Income"/>
    <x v="5"/>
    <x v="2"/>
    <x v="3"/>
    <n v="2015"/>
    <x v="55"/>
    <x v="97"/>
    <x v="2"/>
    <s v="INC"/>
    <s v="Balance Sheet"/>
    <x v="21"/>
    <s v="11550 · BofA 9607 (INC)"/>
    <m/>
    <s v="42086Online Banking transfer from CHK 9319 Confirmation# 3714072326"/>
  </r>
  <r>
    <d v="2015-03-23T00:00:00"/>
    <s v="Check 1086"/>
    <n v="-7.35"/>
    <n v="8925.7800000000007"/>
    <n v="7.35"/>
    <s v="Expense"/>
    <x v="5"/>
    <x v="2"/>
    <x v="3"/>
    <n v="2015"/>
    <x v="30"/>
    <x v="139"/>
    <x v="2"/>
    <s v="BOTH"/>
    <s v="Income Statement"/>
    <x v="40"/>
    <s v="11550 · BofA 9607 (INC)"/>
    <m/>
    <s v="42086Check 1086"/>
  </r>
  <r>
    <d v="2015-03-23T00:00:00"/>
    <s v="AMERICAN EXPRESS DES:ACH Pmt ID:W3814 INDN:KRISTINA KOGER CO ID:1133133497 WEB"/>
    <n v="-6944.34"/>
    <n v="1981.44"/>
    <n v="6944.34"/>
    <s v="Expense"/>
    <x v="5"/>
    <x v="2"/>
    <x v="3"/>
    <n v="2015"/>
    <x v="58"/>
    <x v="46"/>
    <x v="2"/>
    <s v="INC"/>
    <s v="Balance Sheet"/>
    <x v="5"/>
    <s v="11550 · BofA 9607 (INC)"/>
    <m/>
    <s v="42086AMERICAN EXPRESS DES:ACH Pmt ID:W3814 INDN:KRISTINA KOGER CO ID:1133133497 WEB"/>
  </r>
  <r>
    <d v="2015-03-25T00:00:00"/>
    <s v="Online Banking transfer to CHK 9306 Confirmation# 0230513329"/>
    <n v="-200"/>
    <n v="1781.44"/>
    <n v="200"/>
    <s v="Expense"/>
    <x v="5"/>
    <x v="2"/>
    <x v="3"/>
    <n v="2015"/>
    <x v="67"/>
    <x v="97"/>
    <x v="2"/>
    <s v="INC"/>
    <s v="Balance Sheet"/>
    <x v="16"/>
    <s v="11550 · BofA 9607 (INC)"/>
    <m/>
    <s v="42088Online Banking transfer to CHK 9306 Confirmation# 0230513329"/>
  </r>
  <r>
    <d v="2015-03-26T00:00:00"/>
    <s v="Check 1088"/>
    <n v="-1000"/>
    <n v="781.44"/>
    <n v="1000"/>
    <s v="Expense"/>
    <x v="5"/>
    <x v="2"/>
    <x v="3"/>
    <n v="2015"/>
    <x v="76"/>
    <x v="132"/>
    <x v="7"/>
    <s v="BOTH"/>
    <s v="Income Statement"/>
    <x v="35"/>
    <s v="11550 · BofA 9607 (INC)"/>
    <m/>
    <s v="42089Check 1088"/>
  </r>
  <r>
    <d v="2015-04-01T00:00:00"/>
    <s v="Monthly Fee for Business Fundamentals"/>
    <n v="-16"/>
    <n v="765.44"/>
    <n v="16"/>
    <s v="Expense"/>
    <x v="5"/>
    <x v="2"/>
    <x v="4"/>
    <n v="2015"/>
    <x v="48"/>
    <x v="96"/>
    <x v="2"/>
    <s v="BOTH"/>
    <s v="Income Statement"/>
    <x v="35"/>
    <s v="11550 · BofA 9607 (INC)"/>
    <m/>
    <s v="42095Monthly Fee for Business Fundamentals"/>
  </r>
  <r>
    <d v="2015-04-02T00:00:00"/>
    <s v="Online Banking transfer from CHK 9319 Confirmation# 0299166610"/>
    <n v="19000"/>
    <n v="19765.439999999999"/>
    <n v="-19000"/>
    <s v="Income"/>
    <x v="5"/>
    <x v="2"/>
    <x v="4"/>
    <n v="2015"/>
    <x v="55"/>
    <x v="97"/>
    <x v="2"/>
    <s v="INC"/>
    <s v="Balance Sheet"/>
    <x v="21"/>
    <s v="11550 · BofA 9607 (INC)"/>
    <m/>
    <s v="42096Online Banking transfer from CHK 9319 Confirmation# 0299166610"/>
  </r>
  <r>
    <d v="2015-04-02T00:00:00"/>
    <s v="WIRE TYPE:INTL OUT DATE:150402 TIME:1227 ET TRN:2015040200246398 SERVICE REF:893294 BNF:PERZOV ADI LLC ID:10750038 BNF BK:BANK LEUMI L E-ISRAEL ID:LUMIILIT PMT DET:143187264 BELARUS AND ISRAEL ORDERS"/>
    <n v="-18983"/>
    <n v="782.44"/>
    <n v="18983"/>
    <s v="Expense"/>
    <x v="5"/>
    <x v="2"/>
    <x v="4"/>
    <n v="2015"/>
    <x v="18"/>
    <x v="110"/>
    <x v="2"/>
    <s v="BOTH"/>
    <s v="Balance Sheet"/>
    <x v="35"/>
    <s v="11550 · BofA 9607 (INC)"/>
    <m/>
    <s v="42096WIRE TYPE:INTL OUT DATE:150402 TIME:1227 ET TRN:2015040200246398 SERVICE REF:893294 BNF:PERZOV ADI LLC ID:10750038 BNF BK:BANK LEUMI L E-ISRAEL ID:LUMIILIT PMT DET:143187264 BELARUS AND ISRAEL ORDERS"/>
  </r>
  <r>
    <d v="2015-04-02T00:00:00"/>
    <s v="Wire Transfer Fee"/>
    <n v="-45"/>
    <n v="737.44"/>
    <n v="45"/>
    <s v="Expense"/>
    <x v="5"/>
    <x v="2"/>
    <x v="4"/>
    <n v="2015"/>
    <x v="60"/>
    <x v="96"/>
    <x v="2"/>
    <s v="BOTH"/>
    <s v="Income Statement"/>
    <x v="35"/>
    <s v="11550 · BofA 9607 (INC)"/>
    <m/>
    <s v="42096Wire Transfer Fee"/>
  </r>
  <r>
    <d v="2015-04-06T00:00:00"/>
    <s v="Online Banking transfer from CHK 9319 Confirmation# 0234156670"/>
    <n v="2000"/>
    <n v="2737.44"/>
    <n v="-2000"/>
    <s v="Income"/>
    <x v="5"/>
    <x v="2"/>
    <x v="4"/>
    <n v="2015"/>
    <x v="55"/>
    <x v="97"/>
    <x v="2"/>
    <s v="INC"/>
    <s v="Balance Sheet"/>
    <x v="21"/>
    <s v="11550 · BofA 9607 (INC)"/>
    <m/>
    <s v="42100Online Banking transfer from CHK 9319 Confirmation# 0234156670"/>
  </r>
  <r>
    <d v="2015-04-06T00:00:00"/>
    <s v="Online Banking transfer from CHK 9319 Confirmation# 3734131017"/>
    <n v="1600"/>
    <n v="4337.4399999999996"/>
    <n v="-1600"/>
    <s v="Income"/>
    <x v="5"/>
    <x v="2"/>
    <x v="4"/>
    <n v="2015"/>
    <x v="55"/>
    <x v="97"/>
    <x v="2"/>
    <s v="INC"/>
    <s v="Balance Sheet"/>
    <x v="21"/>
    <s v="11550 · BofA 9607 (INC)"/>
    <m/>
    <s v="42100Online Banking transfer from CHK 9319 Confirmation# 3734131017"/>
  </r>
  <r>
    <d v="2015-04-06T00:00:00"/>
    <s v="Online Banking transfer to CHK 9319 Confirmation# 3734912980"/>
    <n v="-200"/>
    <n v="4137.4399999999996"/>
    <n v="200"/>
    <s v="Expense"/>
    <x v="5"/>
    <x v="2"/>
    <x v="4"/>
    <n v="2015"/>
    <x v="55"/>
    <x v="97"/>
    <x v="2"/>
    <s v="INC"/>
    <s v="Balance Sheet"/>
    <x v="23"/>
    <s v="11550 · BofA 9607 (INC)"/>
    <m/>
    <s v="42100Online Banking transfer to CHK 9319 Confirmation# 3734912980"/>
  </r>
  <r>
    <d v="2015-04-06T00:00:00"/>
    <s v="TRANSFER DEAN &amp; TYLER INC:Proteus Confirmation# 0236125665"/>
    <n v="-750"/>
    <n v="3387.44"/>
    <n v="750"/>
    <s v="Expense"/>
    <x v="5"/>
    <x v="2"/>
    <x v="4"/>
    <n v="2015"/>
    <x v="27"/>
    <x v="104"/>
    <x v="13"/>
    <s v="BOTH"/>
    <s v="Income Statement"/>
    <x v="35"/>
    <s v="11550 · BofA 9607 (INC)"/>
    <m/>
    <s v="42100TRANSFER DEAN &amp; TYLER INC:Proteus Confirmation# 0236125665"/>
  </r>
  <r>
    <d v="2015-04-06T00:00:00"/>
    <s v="Check 1090"/>
    <n v="-156.96"/>
    <n v="3230.48"/>
    <n v="156.96"/>
    <s v="Expense"/>
    <x v="5"/>
    <x v="2"/>
    <x v="4"/>
    <n v="2015"/>
    <x v="78"/>
    <x v="134"/>
    <x v="7"/>
    <s v="BOTH"/>
    <s v="Income Statement"/>
    <x v="35"/>
    <s v="11550 · BofA 9607 (INC)"/>
    <m/>
    <s v="42100Check 1090"/>
  </r>
  <r>
    <d v="2015-04-06T00:00:00"/>
    <s v="Check 1092"/>
    <n v="-1000"/>
    <n v="2230.48"/>
    <n v="1000"/>
    <s v="Expense"/>
    <x v="5"/>
    <x v="2"/>
    <x v="4"/>
    <n v="2015"/>
    <x v="10"/>
    <x v="140"/>
    <x v="7"/>
    <s v="BOTH"/>
    <s v="Income Statement"/>
    <x v="35"/>
    <s v="11550 · BofA 9607 (INC)"/>
    <m/>
    <s v="42100Check 1092"/>
  </r>
  <r>
    <d v="2015-04-06T00:00:00"/>
    <s v="AMERICAN EXPRESS DES:ACH Pmt ID:W9718 INDN:KRISTINA KOGER CO ID:1133133497 WEB"/>
    <n v="-2000"/>
    <n v="230.48"/>
    <n v="2000"/>
    <s v="Expense"/>
    <x v="5"/>
    <x v="2"/>
    <x v="4"/>
    <n v="2015"/>
    <x v="58"/>
    <x v="46"/>
    <x v="2"/>
    <s v="INC"/>
    <s v="Balance Sheet"/>
    <x v="5"/>
    <s v="11550 · BofA 9607 (INC)"/>
    <m/>
    <s v="42100AMERICAN EXPRESS DES:ACH Pmt ID:W9718 INDN:KRISTINA KOGER CO ID:1133133497 WEB"/>
  </r>
  <r>
    <d v="2015-04-07T00:00:00"/>
    <s v="External transfer fee - 3 Day - 04/06/2015 Confirmation: 143445226"/>
    <n v="-3"/>
    <n v="227.48"/>
    <n v="3"/>
    <s v="Expense"/>
    <x v="5"/>
    <x v="2"/>
    <x v="4"/>
    <n v="2015"/>
    <x v="48"/>
    <x v="96"/>
    <x v="2"/>
    <s v="BOTH"/>
    <s v="Income Statement"/>
    <x v="35"/>
    <s v="11550 · BofA 9607 (INC)"/>
    <m/>
    <s v="42101External transfer fee - 3 Day - 04/06/2015 Confirmation: 143445226"/>
  </r>
  <r>
    <d v="2015-04-08T00:00:00"/>
    <s v="Check 1087"/>
    <n v="-105.97"/>
    <n v="121.51"/>
    <n v="105.97"/>
    <s v="Expense"/>
    <x v="5"/>
    <x v="2"/>
    <x v="4"/>
    <n v="2015"/>
    <x v="72"/>
    <x v="141"/>
    <x v="25"/>
    <s v="BOTH"/>
    <s v="Income Statement"/>
    <x v="41"/>
    <s v="11550 · BofA 9607 (INC)"/>
    <m/>
    <s v="42102Check 1087"/>
  </r>
  <r>
    <d v="2015-04-10T00:00:00"/>
    <s v="Online Banking transfer from CHK 9319 Confirmation# 4069685441"/>
    <n v="700"/>
    <n v="821.51"/>
    <n v="-700"/>
    <s v="Income"/>
    <x v="5"/>
    <x v="2"/>
    <x v="4"/>
    <n v="2015"/>
    <x v="55"/>
    <x v="97"/>
    <x v="2"/>
    <s v="INC"/>
    <s v="Balance Sheet"/>
    <x v="21"/>
    <s v="11550 · BofA 9607 (INC)"/>
    <m/>
    <s v="42104Online Banking transfer from CHK 9319 Confirmation# 4069685441"/>
  </r>
  <r>
    <d v="2015-04-10T00:00:00"/>
    <s v="Check 1091"/>
    <n v="-800"/>
    <n v="21.51"/>
    <n v="800"/>
    <s v="Expense"/>
    <x v="5"/>
    <x v="2"/>
    <x v="4"/>
    <n v="2015"/>
    <x v="10"/>
    <x v="10"/>
    <x v="7"/>
    <s v="BOTH"/>
    <s v="Income Statement"/>
    <x v="37"/>
    <s v="11550 · BofA 9607 (INC)"/>
    <m/>
    <s v="42104Check 1091"/>
  </r>
  <r>
    <d v="2015-04-16T00:00:00"/>
    <s v="Online Banking transfer from CHK 9319 Confirmation# 1620226692"/>
    <n v="1200"/>
    <n v="1221.51"/>
    <n v="-1200"/>
    <s v="Income"/>
    <x v="5"/>
    <x v="2"/>
    <x v="4"/>
    <n v="2015"/>
    <x v="55"/>
    <x v="97"/>
    <x v="2"/>
    <s v="INC"/>
    <s v="Balance Sheet"/>
    <x v="21"/>
    <s v="11550 · BofA 9607 (INC)"/>
    <m/>
    <s v="42110Online Banking transfer from CHK 9319 Confirmation# 1620226692"/>
  </r>
  <r>
    <d v="2015-04-16T00:00:00"/>
    <s v="VL741011000000 04/16 #000003849 WITHDRWL Cardtronics CCS1 SAN ANTONIO TX CKCD 5348750000735209"/>
    <n v="-202.5"/>
    <n v="1019.01"/>
    <n v="202.5"/>
    <s v="Expense"/>
    <x v="5"/>
    <x v="2"/>
    <x v="4"/>
    <n v="2015"/>
    <x v="10"/>
    <x v="10"/>
    <x v="7"/>
    <s v="BOTH"/>
    <s v="Income Statement"/>
    <x v="35"/>
    <s v="11550 · BofA 9607 (INC)"/>
    <m/>
    <s v="42110VL741011000000 04/16 #000003849 WITHDRWL Cardtronics CCS1 SAN ANTONIO TX CKCD 5348750000735209"/>
  </r>
  <r>
    <d v="2015-04-16T00:00:00"/>
    <s v="VL741011000000 04/16 #000003849 WITHDRWL Cardtronics CCS1 SAN ANTONIO TX FEE CKCD 5348750000735209"/>
    <n v="-2.5"/>
    <n v="1016.51"/>
    <n v="2.5"/>
    <s v="Expense"/>
    <x v="5"/>
    <x v="2"/>
    <x v="4"/>
    <n v="2015"/>
    <x v="48"/>
    <x v="96"/>
    <x v="2"/>
    <s v="BOTH"/>
    <s v="Income Statement"/>
    <x v="35"/>
    <s v="11550 · BofA 9607 (INC)"/>
    <m/>
    <s v="42110VL741011000000 04/16 #000003849 WITHDRWL Cardtronics CCS1 SAN ANTONIO TX FEE CKCD 5348750000735209"/>
  </r>
  <r>
    <d v="2015-04-17T00:00:00"/>
    <s v="Online Banking transfer from CHK 9319 Confirmation# 1629131909"/>
    <n v="7000"/>
    <n v="8016.51"/>
    <n v="-7000"/>
    <s v="Income"/>
    <x v="5"/>
    <x v="2"/>
    <x v="4"/>
    <n v="2015"/>
    <x v="55"/>
    <x v="97"/>
    <x v="2"/>
    <s v="INC"/>
    <s v="Balance Sheet"/>
    <x v="21"/>
    <s v="11550 · BofA 9607 (INC)"/>
    <m/>
    <s v="42111Online Banking transfer from CHK 9319 Confirmation# 1629131909"/>
  </r>
  <r>
    <d v="2015-04-17T00:00:00"/>
    <s v="AMERICAN EXPRESS DES:ACH Pmt ID:W5426 INDN:KRISTINA KOGER CO ID:1133133497 WEB"/>
    <n v="-7000"/>
    <n v="1016.51"/>
    <n v="7000"/>
    <s v="Expense"/>
    <x v="5"/>
    <x v="2"/>
    <x v="4"/>
    <n v="2015"/>
    <x v="58"/>
    <x v="46"/>
    <x v="2"/>
    <s v="INC"/>
    <s v="Balance Sheet"/>
    <x v="5"/>
    <s v="11550 · BofA 9607 (INC)"/>
    <m/>
    <s v="42111AMERICAN EXPRESS DES:ACH Pmt ID:W5426 INDN:KRISTINA KOGER CO ID:1133133497 WEB"/>
  </r>
  <r>
    <d v="2015-04-20T00:00:00"/>
    <s v="CHECKCARD 0416 Alchemy SAN ANTONIO TX 85544025107980002431522 CKCD 5812 5348750000735209"/>
    <n v="-6.33"/>
    <n v="1010.18"/>
    <n v="6.33"/>
    <s v="Expense"/>
    <x v="5"/>
    <x v="2"/>
    <x v="4"/>
    <n v="2015"/>
    <x v="10"/>
    <x v="10"/>
    <x v="7"/>
    <s v="BOTH"/>
    <s v="Income Statement"/>
    <x v="35"/>
    <s v="11550 · BofA 9607 (INC)"/>
    <m/>
    <s v="42114CHECKCARD 0416 Alchemy SAN ANTONIO TX 85544025107980002431522 CKCD 5812 5348750000735209"/>
  </r>
  <r>
    <d v="2015-04-20T00:00:00"/>
    <s v="Check 1094"/>
    <n v="-170"/>
    <n v="840.18"/>
    <n v="170"/>
    <s v="Expense"/>
    <x v="5"/>
    <x v="2"/>
    <x v="4"/>
    <n v="2015"/>
    <x v="10"/>
    <x v="142"/>
    <x v="7"/>
    <s v="BOTH"/>
    <s v="Income Statement"/>
    <x v="35"/>
    <s v="11550 · BofA 9607 (INC)"/>
    <m/>
    <s v="42114Check 1094"/>
  </r>
  <r>
    <d v="2015-04-20T00:00:00"/>
    <s v="Check 1096"/>
    <n v="-1579.88"/>
    <n v="-739.7"/>
    <n v="1579.88"/>
    <s v="Expense"/>
    <x v="5"/>
    <x v="2"/>
    <x v="4"/>
    <n v="2015"/>
    <x v="27"/>
    <x v="104"/>
    <x v="13"/>
    <s v="BOTH"/>
    <s v="Income Statement"/>
    <x v="35"/>
    <s v="11550 · BofA 9607 (INC)"/>
    <m/>
    <s v="42114Check 1096"/>
  </r>
  <r>
    <d v="2015-04-20T00:00:00"/>
    <s v="OVERDRAFT ITEM FEE FOR ACTIVITY OF 04-20 CHECK #0000001096 POSTING DATE 04-20-15 POSTING SEQ 00003"/>
    <n v="-35"/>
    <n v="-774.7"/>
    <n v="35"/>
    <s v="Expense"/>
    <x v="5"/>
    <x v="2"/>
    <x v="4"/>
    <n v="2015"/>
    <x v="48"/>
    <x v="96"/>
    <x v="2"/>
    <s v="BOTH"/>
    <s v="Income Statement"/>
    <x v="35"/>
    <s v="11550 · BofA 9607 (INC)"/>
    <m/>
    <s v="42114OVERDRAFT ITEM FEE FOR ACTIVITY OF 04-20 CHECK #0000001096 POSTING DATE 04-20-15 POSTING SEQ 00003"/>
  </r>
  <r>
    <d v="2015-04-21T00:00:00"/>
    <s v="Online Banking transfer from CHK 9319 Confirmation# 2963926425"/>
    <n v="1320.97"/>
    <n v="546.27"/>
    <n v="-1320.97"/>
    <s v="Income"/>
    <x v="5"/>
    <x v="2"/>
    <x v="4"/>
    <n v="2015"/>
    <x v="55"/>
    <x v="97"/>
    <x v="2"/>
    <s v="INC"/>
    <s v="Balance Sheet"/>
    <x v="21"/>
    <s v="11550 · BofA 9607 (INC)"/>
    <m/>
    <s v="42115Online Banking transfer from CHK 9319 Confirmation# 2963926425"/>
  </r>
  <r>
    <d v="2015-04-21T00:00:00"/>
    <s v="Check 1093"/>
    <n v="-36.81"/>
    <n v="509.46"/>
    <n v="36.81"/>
    <s v="Expense"/>
    <x v="5"/>
    <x v="2"/>
    <x v="4"/>
    <n v="2015"/>
    <x v="72"/>
    <x v="141"/>
    <x v="25"/>
    <s v="BOTH"/>
    <s v="Income Statement"/>
    <x v="42"/>
    <s v="11550 · BofA 9607 (INC)"/>
    <m/>
    <s v="42115Check 1093"/>
  </r>
  <r>
    <d v="2015-04-22T00:00:00"/>
    <s v="Online Banking transfer from CHK 9319 Confirmation# 2971861917"/>
    <n v="2000"/>
    <n v="2509.46"/>
    <n v="-2000"/>
    <s v="Income"/>
    <x v="5"/>
    <x v="2"/>
    <x v="4"/>
    <n v="2015"/>
    <x v="55"/>
    <x v="97"/>
    <x v="2"/>
    <s v="INC"/>
    <s v="Balance Sheet"/>
    <x v="21"/>
    <s v="11550 · BofA 9607 (INC)"/>
    <m/>
    <s v="42116Online Banking transfer from CHK 9319 Confirmation# 2971861917"/>
  </r>
  <r>
    <d v="2015-04-22T00:00:00"/>
    <s v="BKOFAMERICA MOBILE 04/22 3347896926 DEPOSIT *MOBILE TX"/>
    <n v="1400"/>
    <n v="3909.46"/>
    <n v="-1400"/>
    <s v="Income"/>
    <x v="5"/>
    <x v="2"/>
    <x v="4"/>
    <n v="2015"/>
    <x v="8"/>
    <x v="8"/>
    <x v="2"/>
    <s v="BOTH"/>
    <s v="Income Statement"/>
    <x v="43"/>
    <s v="11550 · BofA 9607 (INC)"/>
    <m/>
    <s v="42116BKOFAMERICA MOBILE 04/22 3347896926 DEPOSIT *MOBILE TX"/>
  </r>
  <r>
    <d v="2015-04-22T00:00:00"/>
    <s v="Check 1095"/>
    <n v="-1000"/>
    <n v="2909.46"/>
    <n v="1000"/>
    <s v="Expense"/>
    <x v="5"/>
    <x v="2"/>
    <x v="4"/>
    <n v="2015"/>
    <x v="76"/>
    <x v="132"/>
    <x v="7"/>
    <s v="BOTH"/>
    <s v="Income Statement"/>
    <x v="35"/>
    <s v="11550 · BofA 9607 (INC)"/>
    <m/>
    <s v="42116Check 1095"/>
  </r>
  <r>
    <d v="2015-04-22T00:00:00"/>
    <s v="AMERICAN EXPRESS DES:ACH Pmt ID:W4234 INDN:KRISTINA KOGER CO ID:1133133497 WEB"/>
    <n v="-2000"/>
    <n v="909.46"/>
    <n v="2000"/>
    <s v="Expense"/>
    <x v="5"/>
    <x v="2"/>
    <x v="4"/>
    <n v="2015"/>
    <x v="58"/>
    <x v="46"/>
    <x v="2"/>
    <s v="INC"/>
    <s v="Balance Sheet"/>
    <x v="5"/>
    <s v="11550 · BofA 9607 (INC)"/>
    <m/>
    <s v="42116AMERICAN EXPRESS DES:ACH Pmt ID:W4234 INDN:KRISTINA KOGER CO ID:1133133497 WEB"/>
  </r>
  <r>
    <d v="2015-04-23T00:00:00"/>
    <s v="Online Banking transfer from CHK 9319 Confirmation# 3982479568"/>
    <n v="13200"/>
    <n v="14109.46"/>
    <n v="-13200"/>
    <s v="Income"/>
    <x v="5"/>
    <x v="2"/>
    <x v="4"/>
    <n v="2015"/>
    <x v="55"/>
    <x v="97"/>
    <x v="2"/>
    <s v="INC"/>
    <s v="Balance Sheet"/>
    <x v="21"/>
    <s v="11550 · BofA 9607 (INC)"/>
    <m/>
    <s v="42117Online Banking transfer from CHK 9319 Confirmation# 3982479568"/>
  </r>
  <r>
    <d v="2015-04-24T00:00:00"/>
    <s v="Online Banking transfer to CHK 9319 Confirmation# 0289543369"/>
    <n v="-100"/>
    <n v="14009.46"/>
    <n v="100"/>
    <s v="Expense"/>
    <x v="5"/>
    <x v="2"/>
    <x v="4"/>
    <n v="2015"/>
    <x v="55"/>
    <x v="97"/>
    <x v="2"/>
    <s v="INC"/>
    <s v="Balance Sheet"/>
    <x v="23"/>
    <s v="11550 · BofA 9607 (INC)"/>
    <m/>
    <s v="42118Online Banking transfer to CHK 9319 Confirmation# 0289543369"/>
  </r>
  <r>
    <d v="2015-04-24T00:00:00"/>
    <s v="AMERICAN EXPRESS DES:ACH Pmt ID:W3108 INDN:KRISTINA KOGER CO ID:1133133497 WEB"/>
    <n v="-14000"/>
    <n v="9.4600000000000009"/>
    <n v="14000"/>
    <s v="Expense"/>
    <x v="5"/>
    <x v="2"/>
    <x v="4"/>
    <n v="2015"/>
    <x v="58"/>
    <x v="46"/>
    <x v="2"/>
    <s v="INC"/>
    <s v="Balance Sheet"/>
    <x v="5"/>
    <s v="11550 · BofA 9607 (INC)"/>
    <m/>
    <s v="42118AMERICAN EXPRESS DES:ACH Pmt ID:W3108 INDN:KRISTINA KOGER CO ID:1133133497 WEB"/>
  </r>
  <r>
    <d v="2015-04-28T00:00:00"/>
    <s v="BKOFAMERICA MOBILE 04/28 3349054363 DEPOSIT *MOBILE TX"/>
    <n v="77.2"/>
    <n v="86.66"/>
    <n v="-77.2"/>
    <s v="Income"/>
    <x v="5"/>
    <x v="2"/>
    <x v="4"/>
    <n v="2015"/>
    <x v="19"/>
    <x v="28"/>
    <x v="11"/>
    <s v="BOTH"/>
    <s v="Income Statement"/>
    <x v="44"/>
    <s v="11550 · BofA 9607 (INC)"/>
    <m/>
    <s v="42122BKOFAMERICA MOBILE 04/28 3349054363 DEPOSIT *MOBILE TX"/>
  </r>
  <r>
    <d v="2015-05-01T00:00:00"/>
    <s v="Monthly Fee for Business Fundamentals"/>
    <n v="-16"/>
    <n v="70.66"/>
    <n v="16"/>
    <s v="Expense"/>
    <x v="5"/>
    <x v="2"/>
    <x v="5"/>
    <n v="2015"/>
    <x v="48"/>
    <x v="96"/>
    <x v="2"/>
    <s v="BOTH"/>
    <s v="Income Statement"/>
    <x v="35"/>
    <s v="11550 · BofA 9607 (INC)"/>
    <m/>
    <s v="42125Monthly Fee for Business Fundamentals"/>
  </r>
  <r>
    <d v="2015-05-05T00:00:00"/>
    <s v="Check 1097"/>
    <n v="-28.95"/>
    <n v="41.71"/>
    <n v="28.95"/>
    <s v="Expense"/>
    <x v="5"/>
    <x v="2"/>
    <x v="5"/>
    <n v="2015"/>
    <x v="72"/>
    <x v="143"/>
    <x v="9"/>
    <s v="BOTH"/>
    <s v="Income Statement"/>
    <x v="45"/>
    <s v="11550 · BofA 9607 (INC)"/>
    <m/>
    <s v="42129Check 1097"/>
  </r>
  <r>
    <d v="2015-05-06T00:00:00"/>
    <s v="Check 1089"/>
    <n v="-50"/>
    <n v="-8.2899999999999991"/>
    <n v="50"/>
    <s v="Expense"/>
    <x v="5"/>
    <x v="2"/>
    <x v="5"/>
    <n v="2015"/>
    <x v="81"/>
    <x v="138"/>
    <x v="2"/>
    <s v="BOTH"/>
    <s v="Income Statement"/>
    <x v="35"/>
    <s v="11550 · BofA 9607 (INC)"/>
    <m/>
    <s v="42130Check 1089"/>
  </r>
  <r>
    <d v="2015-05-06T00:00:00"/>
    <s v="Check 1098"/>
    <n v="-184.03"/>
    <n v="-192.32"/>
    <n v="184.03"/>
    <s v="Expense"/>
    <x v="5"/>
    <x v="2"/>
    <x v="5"/>
    <n v="2015"/>
    <x v="78"/>
    <x v="134"/>
    <x v="7"/>
    <s v="BOTH"/>
    <s v="Income Statement"/>
    <x v="35"/>
    <s v="11550 · BofA 9607 (INC)"/>
    <m/>
    <s v="42130Check 1098"/>
  </r>
  <r>
    <d v="2015-05-06T00:00:00"/>
    <s v="OVERDRAFT ITEM FEE FOR ACTIVITY OF 05-06 CHECK #0000001089 POSTING DATE 05-06-15 POSTING SEQ 00001"/>
    <n v="-35"/>
    <n v="-227.32"/>
    <n v="35"/>
    <s v="Expense"/>
    <x v="5"/>
    <x v="2"/>
    <x v="5"/>
    <n v="2015"/>
    <x v="48"/>
    <x v="96"/>
    <x v="2"/>
    <s v="BOTH"/>
    <s v="Income Statement"/>
    <x v="35"/>
    <s v="11550 · BofA 9607 (INC)"/>
    <m/>
    <s v="42130OVERDRAFT ITEM FEE FOR ACTIVITY OF 05-06 CHECK #0000001089 POSTING DATE 05-06-15 POSTING SEQ 00001"/>
  </r>
  <r>
    <d v="2015-05-06T00:00:00"/>
    <s v="OVERDRAFT ITEM FEE FOR ACTIVITY OF 05-06 CHECK #0000001098 POSTING DATE 05-06-15 POSTING SEQ 00002"/>
    <n v="-35"/>
    <n v="-262.32"/>
    <n v="35"/>
    <s v="Expense"/>
    <x v="5"/>
    <x v="2"/>
    <x v="5"/>
    <n v="2015"/>
    <x v="48"/>
    <x v="96"/>
    <x v="2"/>
    <s v="BOTH"/>
    <s v="Income Statement"/>
    <x v="35"/>
    <s v="11550 · BofA 9607 (INC)"/>
    <m/>
    <s v="42130OVERDRAFT ITEM FEE FOR ACTIVITY OF 05-06 CHECK #0000001098 POSTING DATE 05-06-15 POSTING SEQ 00002"/>
  </r>
  <r>
    <d v="2015-05-08T00:00:00"/>
    <s v="Online Banking transfer from CHK 9319 Confirmation# 3705958411"/>
    <n v="500"/>
    <n v="237.68"/>
    <n v="-500"/>
    <s v="Income"/>
    <x v="5"/>
    <x v="2"/>
    <x v="5"/>
    <n v="2015"/>
    <x v="55"/>
    <x v="97"/>
    <x v="2"/>
    <s v="INC"/>
    <s v="Balance Sheet"/>
    <x v="21"/>
    <s v="11550 · BofA 9607 (INC)"/>
    <m/>
    <s v="42132Online Banking transfer from CHK 9319 Confirmation# 3705958411"/>
  </r>
  <r>
    <d v="2015-05-13T00:00:00"/>
    <s v="Check 1099"/>
    <n v="-125.15"/>
    <n v="112.53"/>
    <n v="125.15"/>
    <s v="Expense"/>
    <x v="5"/>
    <x v="2"/>
    <x v="5"/>
    <n v="2015"/>
    <x v="72"/>
    <x v="144"/>
    <x v="9"/>
    <s v="BOTH"/>
    <s v="Income Statement"/>
    <x v="42"/>
    <s v="11550 · BofA 9607 (INC)"/>
    <m/>
    <s v="42137Check 1099"/>
  </r>
  <r>
    <d v="2015-05-13T00:00:00"/>
    <s v="Check 1103"/>
    <n v="-968.3"/>
    <n v="-855.77"/>
    <n v="968.3"/>
    <s v="Expense"/>
    <x v="5"/>
    <x v="2"/>
    <x v="5"/>
    <n v="2015"/>
    <x v="18"/>
    <x v="131"/>
    <x v="2"/>
    <s v="BOTH"/>
    <s v="Balance Sheet"/>
    <x v="35"/>
    <s v="11550 · BofA 9607 (INC)"/>
    <m/>
    <s v="42137Check 1103"/>
  </r>
  <r>
    <d v="2015-05-13T00:00:00"/>
    <s v="NSF: RETURNED ITEM FEE FOR ACTIVITY OF 05-13 CHECK #0000001103 POSTING DATE 05-13-15 POSTING SEQ 00002"/>
    <n v="-35"/>
    <n v="-890.77"/>
    <n v="35"/>
    <s v="Expense"/>
    <x v="5"/>
    <x v="2"/>
    <x v="5"/>
    <n v="2015"/>
    <x v="48"/>
    <x v="96"/>
    <x v="2"/>
    <s v="BOTH"/>
    <s v="Income Statement"/>
    <x v="35"/>
    <s v="11550 · BofA 9607 (INC)"/>
    <m/>
    <s v="42137NSF: RETURNED ITEM FEE FOR ACTIVITY OF 05-13 CHECK #0000001103 POSTING DATE 05-13-15 POSTING SEQ 00002"/>
  </r>
  <r>
    <d v="2015-05-14T00:00:00"/>
    <s v="RETURN OF POSTED CHECK / ITEM (RECEIVED ON 05-13) CHECK #0000001103"/>
    <n v="968.3"/>
    <n v="77.53"/>
    <n v="-968.3"/>
    <s v="Income"/>
    <x v="5"/>
    <x v="2"/>
    <x v="5"/>
    <n v="2015"/>
    <x v="18"/>
    <x v="131"/>
    <x v="2"/>
    <s v="BOTH"/>
    <s v="Balance Sheet"/>
    <x v="35"/>
    <s v="11550 · BofA 9607 (INC)"/>
    <m/>
    <s v="42138RETURN OF POSTED CHECK / ITEM (RECEIVED ON 05-13) CHECK #0000001103"/>
  </r>
  <r>
    <d v="2015-05-14T00:00:00"/>
    <s v="Online Banking transfer from CHK 9319 Confirmation# 2861184251"/>
    <n v="2000"/>
    <n v="2077.5300000000002"/>
    <n v="-2000"/>
    <s v="Income"/>
    <x v="5"/>
    <x v="2"/>
    <x v="5"/>
    <n v="2015"/>
    <x v="55"/>
    <x v="97"/>
    <x v="2"/>
    <s v="INC"/>
    <s v="Balance Sheet"/>
    <x v="21"/>
    <s v="11550 · BofA 9607 (INC)"/>
    <m/>
    <s v="42138Online Banking transfer from CHK 9319 Confirmation# 2861184251"/>
  </r>
  <r>
    <d v="2015-05-14T00:00:00"/>
    <s v="Online Banking transfer from CHK 9319 Confirmation# 2863043699"/>
    <n v="1300"/>
    <n v="3377.53"/>
    <n v="-1300"/>
    <s v="Income"/>
    <x v="5"/>
    <x v="2"/>
    <x v="5"/>
    <n v="2015"/>
    <x v="55"/>
    <x v="97"/>
    <x v="2"/>
    <s v="INC"/>
    <s v="Balance Sheet"/>
    <x v="21"/>
    <s v="11550 · BofA 9607 (INC)"/>
    <m/>
    <s v="42138Online Banking transfer from CHK 9319 Confirmation# 2863043699"/>
  </r>
  <r>
    <d v="2015-05-14T00:00:00"/>
    <s v="Check 1101"/>
    <n v="-2235.11"/>
    <n v="1142.42"/>
    <n v="2235.11"/>
    <s v="Expense"/>
    <x v="5"/>
    <x v="2"/>
    <x v="5"/>
    <n v="2015"/>
    <x v="39"/>
    <x v="20"/>
    <x v="2"/>
    <s v="BOTH"/>
    <s v="Balance Sheet"/>
    <x v="46"/>
    <s v="11550 · BofA 9607 (INC)"/>
    <m/>
    <s v="42138Check 1101"/>
  </r>
  <r>
    <d v="2015-05-15T00:00:00"/>
    <s v="Online Banking transfer from CHK 9319 Confirmation# 0170385473"/>
    <n v="3000"/>
    <n v="4142.42"/>
    <n v="-3000"/>
    <s v="Income"/>
    <x v="5"/>
    <x v="2"/>
    <x v="5"/>
    <n v="2015"/>
    <x v="55"/>
    <x v="97"/>
    <x v="2"/>
    <s v="INC"/>
    <s v="Balance Sheet"/>
    <x v="21"/>
    <s v="11550 · BofA 9607 (INC)"/>
    <m/>
    <s v="42139Online Banking transfer from CHK 9319 Confirmation# 0170385473"/>
  </r>
  <r>
    <d v="2015-05-15T00:00:00"/>
    <s v="AMERICAN EXPRESS DES:ACH Pmt ID:W6166 INDN:KRISTINA KOGER CO ID:1133133497 WEB"/>
    <n v="-3000"/>
    <n v="1142.42"/>
    <n v="3000"/>
    <s v="Expense"/>
    <x v="5"/>
    <x v="2"/>
    <x v="5"/>
    <n v="2015"/>
    <x v="58"/>
    <x v="46"/>
    <x v="2"/>
    <s v="INC"/>
    <s v="Balance Sheet"/>
    <x v="5"/>
    <s v="11550 · BofA 9607 (INC)"/>
    <m/>
    <s v="42139AMERICAN EXPRESS DES:ACH Pmt ID:W6166 INDN:KRISTINA KOGER CO ID:1133133497 WEB"/>
  </r>
  <r>
    <d v="2015-05-19T00:00:00"/>
    <s v="Online Banking transfer from CHK 9319 Confirmation# 3705878326"/>
    <n v="1000"/>
    <n v="2142.42"/>
    <n v="-1000"/>
    <s v="Income"/>
    <x v="5"/>
    <x v="2"/>
    <x v="5"/>
    <n v="2015"/>
    <x v="55"/>
    <x v="97"/>
    <x v="2"/>
    <s v="INC"/>
    <s v="Balance Sheet"/>
    <x v="21"/>
    <s v="11550 · BofA 9607 (INC)"/>
    <m/>
    <s v="42143Online Banking transfer from CHK 9319 Confirmation# 3705878326"/>
  </r>
  <r>
    <d v="2015-05-20T00:00:00"/>
    <s v="CHECKCARD 0519 ROBINSON WINDWORD SPOKANE WA 85258825140900010300020 CKCD 5137 5348750000735209"/>
    <n v="-993.3"/>
    <n v="1149.1199999999999"/>
    <n v="993.3"/>
    <s v="Expense"/>
    <x v="5"/>
    <x v="2"/>
    <x v="5"/>
    <n v="2015"/>
    <x v="18"/>
    <x v="131"/>
    <x v="2"/>
    <s v="BOTH"/>
    <s v="Balance Sheet"/>
    <x v="35"/>
    <s v="11550 · BofA 9607 (INC)"/>
    <m/>
    <s v="42144CHECKCARD 0519 ROBINSON WINDWORD SPOKANE WA 85258825140900010300020 CKCD 5137 5348750000735209"/>
  </r>
  <r>
    <d v="2015-05-20T00:00:00"/>
    <s v="Check 1107"/>
    <n v="-1480.8"/>
    <n v="-331.68"/>
    <n v="1480.8"/>
    <s v="Expense"/>
    <x v="5"/>
    <x v="2"/>
    <x v="5"/>
    <n v="2015"/>
    <x v="27"/>
    <x v="104"/>
    <x v="13"/>
    <s v="BOTH"/>
    <s v="Income Statement"/>
    <x v="35"/>
    <s v="11550 · BofA 9607 (INC)"/>
    <m/>
    <s v="42144Check 1107"/>
  </r>
  <r>
    <d v="2015-05-20T00:00:00"/>
    <s v="OVERDRAFT ITEM FEE FOR ACTIVITY OF 05-20 CHECK #0000001107 POSTING DATE 05-20-15 POSTING SEQ 00002"/>
    <n v="-35"/>
    <n v="-366.68"/>
    <n v="35"/>
    <s v="Expense"/>
    <x v="5"/>
    <x v="2"/>
    <x v="5"/>
    <n v="2015"/>
    <x v="48"/>
    <x v="96"/>
    <x v="2"/>
    <s v="BOTH"/>
    <s v="Income Statement"/>
    <x v="35"/>
    <s v="11550 · BofA 9607 (INC)"/>
    <m/>
    <s v="42144OVERDRAFT ITEM FEE FOR ACTIVITY OF 05-20 CHECK #0000001107 POSTING DATE 05-20-15 POSTING SEQ 00002"/>
  </r>
  <r>
    <d v="2015-05-21T00:00:00"/>
    <s v="Online Banking transfer from CHK 9319 Confirmation# 2821825696"/>
    <n v="1400"/>
    <n v="1033.32"/>
    <n v="-1400"/>
    <s v="Income"/>
    <x v="5"/>
    <x v="2"/>
    <x v="5"/>
    <n v="2015"/>
    <x v="55"/>
    <x v="97"/>
    <x v="2"/>
    <s v="INC"/>
    <s v="Balance Sheet"/>
    <x v="21"/>
    <s v="11550 · BofA 9607 (INC)"/>
    <m/>
    <s v="42145Online Banking transfer from CHK 9319 Confirmation# 2821825696"/>
  </r>
  <r>
    <d v="2015-05-22T00:00:00"/>
    <s v="Online Banking transfer from CHK 9319 Confirmation# 1730730565"/>
    <n v="2000"/>
    <n v="3033.32"/>
    <n v="-2000"/>
    <s v="Income"/>
    <x v="5"/>
    <x v="2"/>
    <x v="5"/>
    <n v="2015"/>
    <x v="55"/>
    <x v="97"/>
    <x v="2"/>
    <s v="INC"/>
    <s v="Balance Sheet"/>
    <x v="21"/>
    <s v="11550 · BofA 9607 (INC)"/>
    <m/>
    <s v="42146Online Banking transfer from CHK 9319 Confirmation# 1730730565"/>
  </r>
  <r>
    <d v="2015-05-22T00:00:00"/>
    <s v="CHASE 05/22 #000276347 WITHDRWL 201 FM 685 PFLUGERVILLE TX CKCD 5348750000735209"/>
    <n v="-63"/>
    <n v="2970.32"/>
    <n v="63"/>
    <s v="Expense"/>
    <x v="5"/>
    <x v="2"/>
    <x v="5"/>
    <n v="2015"/>
    <x v="10"/>
    <x v="10"/>
    <x v="7"/>
    <s v="BOTH"/>
    <s v="Income Statement"/>
    <x v="35"/>
    <s v="11550 · BofA 9607 (INC)"/>
    <m/>
    <s v="42146CHASE 05/22 #000276347 WITHDRWL 201 FM 685 PFLUGERVILLE TX CKCD 5348750000735209"/>
  </r>
  <r>
    <d v="2015-05-22T00:00:00"/>
    <s v="AMERICAN EXPRESS DES:ACH Pmt ID:W5778 INDN:KRISTINA KOGER CO ID:1133133497 WEB"/>
    <n v="-2000"/>
    <n v="970.32"/>
    <n v="2000"/>
    <s v="Expense"/>
    <x v="5"/>
    <x v="2"/>
    <x v="5"/>
    <n v="2015"/>
    <x v="58"/>
    <x v="46"/>
    <x v="2"/>
    <s v="INC"/>
    <s v="Balance Sheet"/>
    <x v="5"/>
    <s v="11550 · BofA 9607 (INC)"/>
    <m/>
    <s v="42146AMERICAN EXPRESS DES:ACH Pmt ID:W5778 INDN:KRISTINA KOGER CO ID:1133133497 WEB"/>
  </r>
  <r>
    <d v="2015-05-22T00:00:00"/>
    <s v="CHASE 05/22 #000276347 WITHDRWL 201 FM 685 PFLUGERVILLE TX FEE CKCD 5348750000735209"/>
    <n v="-2.5"/>
    <n v="967.82"/>
    <n v="2.5"/>
    <s v="Expense"/>
    <x v="5"/>
    <x v="2"/>
    <x v="5"/>
    <n v="2015"/>
    <x v="10"/>
    <x v="10"/>
    <x v="7"/>
    <s v="BOTH"/>
    <s v="Income Statement"/>
    <x v="35"/>
    <s v="11550 · BofA 9607 (INC)"/>
    <m/>
    <s v="42146CHASE 05/22 #000276347 WITHDRWL 201 FM 685 PFLUGERVILLE TX FEE CKCD 5348750000735209"/>
  </r>
  <r>
    <d v="2015-05-26T00:00:00"/>
    <s v="Online Banking transfer from CHK 9319 Confirmation# 2966253981"/>
    <n v="2000"/>
    <n v="2967.82"/>
    <n v="-2000"/>
    <s v="Income"/>
    <x v="5"/>
    <x v="2"/>
    <x v="5"/>
    <n v="2015"/>
    <x v="55"/>
    <x v="97"/>
    <x v="2"/>
    <s v="INC"/>
    <s v="Balance Sheet"/>
    <x v="21"/>
    <s v="11550 · BofA 9607 (INC)"/>
    <m/>
    <s v="42150Online Banking transfer from CHK 9319 Confirmation# 2966253981"/>
  </r>
  <r>
    <d v="2015-05-26T00:00:00"/>
    <s v="Online Banking transfer to CHK 9319 Confirmation# 0168936195"/>
    <n v="-200"/>
    <n v="2767.82"/>
    <n v="200"/>
    <s v="Expense"/>
    <x v="5"/>
    <x v="2"/>
    <x v="5"/>
    <n v="2015"/>
    <x v="55"/>
    <x v="97"/>
    <x v="2"/>
    <s v="INC"/>
    <s v="Balance Sheet"/>
    <x v="23"/>
    <s v="11550 · BofA 9607 (INC)"/>
    <m/>
    <s v="42150Online Banking transfer to CHK 9319 Confirmation# 0168936195"/>
  </r>
  <r>
    <d v="2015-05-26T00:00:00"/>
    <s v="AMERICAN EXPRESS DES:ACH Pmt ID:W5686 INDN:KRISTINA KOGER CO ID:1133133497 WEB"/>
    <n v="-2500"/>
    <n v="267.82"/>
    <n v="2500"/>
    <s v="Expense"/>
    <x v="5"/>
    <x v="2"/>
    <x v="5"/>
    <n v="2015"/>
    <x v="58"/>
    <x v="46"/>
    <x v="2"/>
    <s v="INC"/>
    <s v="Balance Sheet"/>
    <x v="5"/>
    <s v="11550 · BofA 9607 (INC)"/>
    <m/>
    <s v="42150AMERICAN EXPRESS DES:ACH Pmt ID:W5686 INDN:KRISTINA KOGER CO ID:1133133497 WEB"/>
  </r>
  <r>
    <d v="2015-05-27T00:00:00"/>
    <s v="Online Banking transfer from CHK 9319 Confirmation# 0175025867"/>
    <n v="4500"/>
    <n v="4767.82"/>
    <n v="-4500"/>
    <s v="Income"/>
    <x v="5"/>
    <x v="2"/>
    <x v="5"/>
    <n v="2015"/>
    <x v="55"/>
    <x v="97"/>
    <x v="2"/>
    <s v="INC"/>
    <s v="Balance Sheet"/>
    <x v="21"/>
    <s v="11550 · BofA 9607 (INC)"/>
    <m/>
    <s v="42151Online Banking transfer from CHK 9319 Confirmation# 0175025867"/>
  </r>
  <r>
    <d v="2015-05-27T00:00:00"/>
    <s v="Check 1106"/>
    <n v="-1000"/>
    <n v="3767.82"/>
    <n v="1000"/>
    <s v="Expense"/>
    <x v="5"/>
    <x v="2"/>
    <x v="5"/>
    <n v="2015"/>
    <x v="76"/>
    <x v="132"/>
    <x v="7"/>
    <s v="BOTH"/>
    <s v="Income Statement"/>
    <x v="35"/>
    <s v="11550 · BofA 9607 (INC)"/>
    <m/>
    <s v="42151Check 1106"/>
  </r>
  <r>
    <d v="2015-05-27T00:00:00"/>
    <s v="AMERICAN EXPRESS DES:ACH Pmt ID:W5784 INDN:KRISTINA KOGER CO ID:1133133497 WEB"/>
    <n v="-4500"/>
    <n v="-732.18"/>
    <n v="4500"/>
    <s v="Expense"/>
    <x v="5"/>
    <x v="2"/>
    <x v="5"/>
    <n v="2015"/>
    <x v="58"/>
    <x v="46"/>
    <x v="2"/>
    <s v="INC"/>
    <s v="Balance Sheet"/>
    <x v="5"/>
    <s v="11550 · BofA 9607 (INC)"/>
    <m/>
    <s v="42151AMERICAN EXPRESS DES:ACH Pmt ID:W5784 INDN:KRISTINA KOGER CO ID:1133133497 WEB"/>
  </r>
  <r>
    <d v="2015-05-27T00:00:00"/>
    <s v="NSF: RETURNED ITEM FEE FOR ACTIVITY OF 05-27 ELECTRONIC TRANSACTION POSTING DATE 05-27-15 POSTING SEQ 00003"/>
    <n v="-35"/>
    <n v="-767.18"/>
    <n v="35"/>
    <s v="Expense"/>
    <x v="5"/>
    <x v="2"/>
    <x v="5"/>
    <n v="2015"/>
    <x v="48"/>
    <x v="96"/>
    <x v="2"/>
    <s v="BOTH"/>
    <s v="Income Statement"/>
    <x v="35"/>
    <s v="11550 · BofA 9607 (INC)"/>
    <m/>
    <s v="42151NSF: RETURNED ITEM FEE FOR ACTIVITY OF 05-27 ELECTRONIC TRANSACTION POSTING DATE 05-27-15 POSTING SEQ 00003"/>
  </r>
  <r>
    <d v="2015-05-28T00:00:00"/>
    <s v="RETURN OF POSTED CHECK / ITEM (RECEIVED ON 05-27) ELECTRONIC TRANSACTION"/>
    <n v="4500"/>
    <n v="3732.82"/>
    <n v="-4500"/>
    <s v="Income"/>
    <x v="5"/>
    <x v="2"/>
    <x v="5"/>
    <n v="2015"/>
    <x v="58"/>
    <x v="46"/>
    <x v="2"/>
    <s v="INC"/>
    <s v="Balance Sheet"/>
    <x v="5"/>
    <s v="11550 · BofA 9607 (INC)"/>
    <m/>
    <s v="42152RETURN OF POSTED CHECK / ITEM (RECEIVED ON 05-27) ELECTRONIC TRANSACTION"/>
  </r>
  <r>
    <d v="2015-05-28T00:00:00"/>
    <s v="Online Banking transfer from CHK 9319 Confirmation# 1782580471"/>
    <n v="600"/>
    <n v="4332.82"/>
    <n v="-600"/>
    <s v="Income"/>
    <x v="5"/>
    <x v="2"/>
    <x v="5"/>
    <n v="2015"/>
    <x v="55"/>
    <x v="97"/>
    <x v="2"/>
    <s v="INC"/>
    <s v="Balance Sheet"/>
    <x v="21"/>
    <s v="11550 · BofA 9607 (INC)"/>
    <m/>
    <s v="42152Online Banking transfer from CHK 9319 Confirmation# 1782580471"/>
  </r>
  <r>
    <d v="2015-05-28T00:00:00"/>
    <s v="Online Banking transfer from CHK 9306 Confirmation# 3982582877"/>
    <n v="200"/>
    <n v="4532.82"/>
    <n v="-200"/>
    <s v="Income"/>
    <x v="5"/>
    <x v="2"/>
    <x v="5"/>
    <n v="2015"/>
    <x v="67"/>
    <x v="97"/>
    <x v="2"/>
    <s v="INC"/>
    <s v="Balance Sheet"/>
    <x v="11"/>
    <s v="11550 · BofA 9607 (INC)"/>
    <m/>
    <s v="42152Online Banking transfer from CHK 9306 Confirmation# 3982582877"/>
  </r>
  <r>
    <d v="2015-05-29T00:00:00"/>
    <s v="AMERICAN EXPRESS DES:ACH Pmt ID:W5784 INDN:KRISTINA KOGER CO ID:1133133497 WEB"/>
    <n v="-4500"/>
    <n v="32.82"/>
    <n v="4500"/>
    <s v="Expense"/>
    <x v="5"/>
    <x v="2"/>
    <x v="5"/>
    <n v="2015"/>
    <x v="58"/>
    <x v="46"/>
    <x v="2"/>
    <s v="INC"/>
    <s v="Balance Sheet"/>
    <x v="5"/>
    <s v="11550 · BofA 9607 (INC)"/>
    <m/>
    <s v="42153AMERICAN EXPRESS DES:ACH Pmt ID:W5784 INDN:KRISTINA KOGER CO ID:1133133497 WEB"/>
  </r>
  <r>
    <d v="2015-06-01T00:00:00"/>
    <s v="Online Banking transfer from CHK 9319 Confirmation# 2519472790"/>
    <n v="1000"/>
    <n v="1032.82"/>
    <n v="-1000"/>
    <s v="Income"/>
    <x v="5"/>
    <x v="2"/>
    <x v="6"/>
    <n v="2015"/>
    <x v="55"/>
    <x v="97"/>
    <x v="2"/>
    <s v="INC"/>
    <s v="Balance Sheet"/>
    <x v="21"/>
    <s v="11550 · BofA 9607 (INC)"/>
    <m/>
    <s v="42156Online Banking transfer from CHK 9319 Confirmation# 2519472790"/>
  </r>
  <r>
    <d v="2015-06-01T00:00:00"/>
    <s v="Online Banking transfer from CHK 9319 Confirmation# 2519497503"/>
    <n v="900"/>
    <n v="1932.82"/>
    <n v="-900"/>
    <s v="Income"/>
    <x v="5"/>
    <x v="2"/>
    <x v="6"/>
    <n v="2015"/>
    <x v="55"/>
    <x v="97"/>
    <x v="2"/>
    <s v="INC"/>
    <s v="Balance Sheet"/>
    <x v="21"/>
    <s v="11550 · BofA 9607 (INC)"/>
    <m/>
    <s v="42156Online Banking transfer from CHK 9319 Confirmation# 2519497503"/>
  </r>
  <r>
    <d v="2015-06-01T00:00:00"/>
    <s v="CHECKCARD 0528 VIETNAM MARKET - SAN ANTONIO TX 55421355149176782766086 CKCD 5499 5348750000735209"/>
    <n v="-17.61"/>
    <n v="1915.21"/>
    <n v="17.61"/>
    <s v="Expense"/>
    <x v="5"/>
    <x v="2"/>
    <x v="6"/>
    <n v="2015"/>
    <x v="10"/>
    <x v="10"/>
    <x v="7"/>
    <s v="BOTH"/>
    <s v="Income Statement"/>
    <x v="35"/>
    <s v="11550 · BofA 9607 (INC)"/>
    <m/>
    <s v="42156CHECKCARD 0528 VIETNAM MARKET - SAN ANTONIO TX 55421355149176782766086 CKCD 5499 5348750000735209"/>
  </r>
  <r>
    <d v="2015-06-01T00:00:00"/>
    <s v="Check 1108"/>
    <n v="-50"/>
    <n v="1865.21"/>
    <n v="50"/>
    <s v="Expense"/>
    <x v="5"/>
    <x v="2"/>
    <x v="6"/>
    <n v="2015"/>
    <x v="81"/>
    <x v="145"/>
    <x v="2"/>
    <s v="BOTH"/>
    <s v="Income Statement"/>
    <x v="35"/>
    <s v="11550 · BofA 9607 (INC)"/>
    <m/>
    <s v="42156Check 1108"/>
  </r>
  <r>
    <d v="2015-06-02T00:00:00"/>
    <s v="CHECKCARD 0531 SQ *SENSATIONAL S San Antonio TX 55432865152000902832322 CKCD 5814 5348750000735209"/>
    <n v="-6.5"/>
    <n v="1858.71"/>
    <n v="6.5"/>
    <s v="Expense"/>
    <x v="5"/>
    <x v="2"/>
    <x v="6"/>
    <n v="2015"/>
    <x v="10"/>
    <x v="10"/>
    <x v="7"/>
    <s v="BOTH"/>
    <s v="Income Statement"/>
    <x v="35"/>
    <s v="11550 · BofA 9607 (INC)"/>
    <m/>
    <s v="42157CHECKCARD 0531 SQ *SENSATIONAL S San Antonio TX 55432865152000902832322 CKCD 5814 5348750000735209"/>
  </r>
  <r>
    <d v="2015-06-02T00:00:00"/>
    <s v="Check 1105"/>
    <n v="-300"/>
    <n v="1558.71"/>
    <n v="300"/>
    <s v="Expense"/>
    <x v="5"/>
    <x v="2"/>
    <x v="6"/>
    <n v="2015"/>
    <x v="10"/>
    <x v="10"/>
    <x v="7"/>
    <s v="BOTH"/>
    <s v="Income Statement"/>
    <x v="35"/>
    <s v="11550 · BofA 9607 (INC)"/>
    <m/>
    <s v="42157Check 1105"/>
  </r>
  <r>
    <d v="2015-06-02T00:00:00"/>
    <s v="AMERICAN EXPRESS DES:ACH Pmt ID:W0696 INDN:KRISTINA KOGER CO ID:1133133497 WEB"/>
    <n v="-900"/>
    <n v="658.71"/>
    <n v="900"/>
    <s v="Expense"/>
    <x v="5"/>
    <x v="2"/>
    <x v="6"/>
    <n v="2015"/>
    <x v="58"/>
    <x v="46"/>
    <x v="2"/>
    <s v="INC"/>
    <s v="Balance Sheet"/>
    <x v="5"/>
    <s v="11550 · BofA 9607 (INC)"/>
    <m/>
    <s v="42157AMERICAN EXPRESS DES:ACH Pmt ID:W0696 INDN:KRISTINA KOGER CO ID:1133133497 WEB"/>
  </r>
  <r>
    <d v="2015-06-03T00:00:00"/>
    <s v="Online Banking transfer from CHK 9319 Confirmation# 3836296985"/>
    <n v="900"/>
    <n v="1558.71"/>
    <n v="-900"/>
    <s v="Income"/>
    <x v="5"/>
    <x v="2"/>
    <x v="6"/>
    <n v="2015"/>
    <x v="55"/>
    <x v="97"/>
    <x v="2"/>
    <s v="INC"/>
    <s v="Balance Sheet"/>
    <x v="21"/>
    <s v="11550 · BofA 9607 (INC)"/>
    <m/>
    <s v="42158Online Banking transfer from CHK 9319 Confirmation# 3836296985"/>
  </r>
  <r>
    <d v="2015-06-03T00:00:00"/>
    <s v="TX TLR cash withdrawal from CHK 9607 Banking Ctr MEDICAL CENTER #0000511 TX Confirmation# 2836528053"/>
    <n v="-550"/>
    <n v="1008.71"/>
    <n v="550"/>
    <s v="Expense"/>
    <x v="5"/>
    <x v="2"/>
    <x v="6"/>
    <n v="2015"/>
    <x v="17"/>
    <x v="20"/>
    <x v="10"/>
    <s v="BOTH"/>
    <s v="Income Statement"/>
    <x v="35"/>
    <s v="11550 · BofA 9607 (INC)"/>
    <m/>
    <s v="42158TX TLR cash withdrawal from CHK 9607 Banking Ctr MEDICAL CENTER #0000511 TX Confirmation# 2836528053"/>
  </r>
  <r>
    <d v="2015-06-03T00:00:00"/>
    <s v="Check 1102"/>
    <n v="-850"/>
    <n v="158.71"/>
    <n v="850"/>
    <s v="Expense"/>
    <x v="5"/>
    <x v="2"/>
    <x v="6"/>
    <n v="2015"/>
    <x v="10"/>
    <x v="10"/>
    <x v="7"/>
    <s v="BOTH"/>
    <s v="Income Statement"/>
    <x v="35"/>
    <s v="11550 · BofA 9607 (INC)"/>
    <m/>
    <s v="42158Check 1102"/>
  </r>
  <r>
    <d v="2015-06-05T00:00:00"/>
    <s v="Online Banking transfer from CHK 9319 Confirmation# 3853195466"/>
    <n v="2200"/>
    <n v="2358.71"/>
    <n v="-2200"/>
    <s v="Income"/>
    <x v="5"/>
    <x v="2"/>
    <x v="6"/>
    <n v="2015"/>
    <x v="55"/>
    <x v="97"/>
    <x v="2"/>
    <s v="INC"/>
    <s v="Balance Sheet"/>
    <x v="21"/>
    <s v="11550 · BofA 9607 (INC)"/>
    <m/>
    <s v="42160Online Banking transfer from CHK 9319 Confirmation# 3853195466"/>
  </r>
  <r>
    <d v="2015-06-05T00:00:00"/>
    <s v="BKOFAMERICA MOBILE 06/05 3357777213 DEPOSIT *MOBILE TX"/>
    <n v="182"/>
    <n v="2540.71"/>
    <n v="-182"/>
    <s v="Income"/>
    <x v="5"/>
    <x v="2"/>
    <x v="6"/>
    <n v="2015"/>
    <x v="57"/>
    <x v="102"/>
    <x v="20"/>
    <s v="BOTH"/>
    <s v="Income Statement"/>
    <x v="44"/>
    <s v="11550 · BofA 9607 (INC)"/>
    <m/>
    <s v="42160BKOFAMERICA MOBILE 06/05 3357777213 DEPOSIT *MOBILE TX"/>
  </r>
  <r>
    <d v="2015-06-05T00:00:00"/>
    <s v="BKOFAMERICA MOBILE 06/05 3357777642 DEPOSIT *MOBILE TX"/>
    <n v="36"/>
    <n v="2576.71"/>
    <n v="-36"/>
    <s v="Income"/>
    <x v="5"/>
    <x v="2"/>
    <x v="6"/>
    <n v="2015"/>
    <x v="57"/>
    <x v="102"/>
    <x v="20"/>
    <s v="BOTH"/>
    <s v="Income Statement"/>
    <x v="44"/>
    <s v="11550 · BofA 9607 (INC)"/>
    <m/>
    <s v="42160BKOFAMERICA MOBILE 06/05 3357777642 DEPOSIT *MOBILE TX"/>
  </r>
  <r>
    <d v="2015-06-05T00:00:00"/>
    <s v="BKOFAMERICA MOBILE 06/05 3357777448 DEPOSIT *MOBILE TX"/>
    <n v="29"/>
    <n v="2605.71"/>
    <n v="-29"/>
    <s v="Income"/>
    <x v="5"/>
    <x v="2"/>
    <x v="6"/>
    <n v="2015"/>
    <x v="57"/>
    <x v="102"/>
    <x v="20"/>
    <s v="BOTH"/>
    <s v="Income Statement"/>
    <x v="44"/>
    <s v="11550 · BofA 9607 (INC)"/>
    <m/>
    <s v="42160BKOFAMERICA MOBILE 06/05 3357777448 DEPOSIT *MOBILE TX"/>
  </r>
  <r>
    <d v="2015-06-05T00:00:00"/>
    <s v="Check 1109"/>
    <n v="-1622.45"/>
    <n v="983.26"/>
    <n v="1622.45"/>
    <s v="Expense"/>
    <x v="5"/>
    <x v="2"/>
    <x v="6"/>
    <n v="2015"/>
    <x v="27"/>
    <x v="104"/>
    <x v="13"/>
    <s v="BOTH"/>
    <s v="Income Statement"/>
    <x v="35"/>
    <s v="11550 · BofA 9607 (INC)"/>
    <m/>
    <s v="42160Check 1109"/>
  </r>
  <r>
    <d v="2015-06-05T00:00:00"/>
    <s v="Check 1110"/>
    <n v="-548"/>
    <n v="435.26"/>
    <n v="548"/>
    <s v="Expense"/>
    <x v="5"/>
    <x v="2"/>
    <x v="6"/>
    <n v="2015"/>
    <x v="68"/>
    <x v="124"/>
    <x v="12"/>
    <s v="BOTH"/>
    <s v="Income Statement"/>
    <x v="35"/>
    <s v="11550 · BofA 9607 (INC)"/>
    <m/>
    <s v="42160Check 1110"/>
  </r>
  <r>
    <d v="2015-06-08T00:00:00"/>
    <s v="THE KOROVA 06/08 #000263666 WITHDRWL 107 E MARTIN STRE SAN ANTONIO TX CKCD 5348750000735209"/>
    <n v="-43.5"/>
    <n v="391.76"/>
    <n v="43.5"/>
    <s v="Expense"/>
    <x v="5"/>
    <x v="2"/>
    <x v="6"/>
    <n v="2015"/>
    <x v="10"/>
    <x v="10"/>
    <x v="7"/>
    <s v="BOTH"/>
    <s v="Income Statement"/>
    <x v="35"/>
    <s v="11550 · BofA 9607 (INC)"/>
    <m/>
    <s v="42163THE KOROVA 06/08 #000263666 WITHDRWL 107 E MARTIN STRE SAN ANTONIO TX CKCD 5348750000735209"/>
  </r>
  <r>
    <d v="2015-06-08T00:00:00"/>
    <s v="Check 1104"/>
    <n v="-184.03"/>
    <n v="207.73"/>
    <n v="184.03"/>
    <s v="Expense"/>
    <x v="5"/>
    <x v="2"/>
    <x v="6"/>
    <n v="2015"/>
    <x v="78"/>
    <x v="134"/>
    <x v="7"/>
    <s v="BOTH"/>
    <s v="Income Statement"/>
    <x v="35"/>
    <s v="11550 · BofA 9607 (INC)"/>
    <m/>
    <s v="42163Check 1104"/>
  </r>
  <r>
    <d v="2015-06-08T00:00:00"/>
    <s v="THE KOROVA 06/08 #000263666 WITHDRWL 107 E MARTIN STRE SAN ANTONIO TX FEE CKCD 5348750000735209"/>
    <n v="-2.5"/>
    <n v="205.23"/>
    <n v="2.5"/>
    <s v="Expense"/>
    <x v="5"/>
    <x v="2"/>
    <x v="6"/>
    <n v="2015"/>
    <x v="48"/>
    <x v="96"/>
    <x v="2"/>
    <s v="BOTH"/>
    <s v="Income Statement"/>
    <x v="35"/>
    <s v="11550 · BofA 9607 (INC)"/>
    <m/>
    <s v="42163THE KOROVA 06/08 #000263666 WITHDRWL 107 E MARTIN STRE SAN ANTONIO TX FEE CKCD 5348750000735209"/>
  </r>
  <r>
    <d v="2015-06-09T00:00:00"/>
    <s v="BKOFAMERICA MOBILE 06/09 3358692994 DEPOSIT *MOBILE TX"/>
    <n v="53.16"/>
    <n v="258.39"/>
    <n v="-53.16"/>
    <s v="Income"/>
    <x v="5"/>
    <x v="2"/>
    <x v="6"/>
    <n v="2015"/>
    <x v="57"/>
    <x v="102"/>
    <x v="20"/>
    <s v="BOTH"/>
    <s v="Income Statement"/>
    <x v="44"/>
    <s v="11550 · BofA 9607 (INC)"/>
    <m/>
    <s v="42164BKOFAMERICA MOBILE 06/09 3358692994 DEPOSIT *MOBILE TX"/>
  </r>
  <r>
    <d v="2015-06-15T00:00:00"/>
    <s v="Online Banking transfer from CHK 9319 Confirmation# 0140746296"/>
    <n v="4000"/>
    <n v="4258.3900000000003"/>
    <n v="-4000"/>
    <s v="Income"/>
    <x v="5"/>
    <x v="2"/>
    <x v="6"/>
    <n v="2015"/>
    <x v="55"/>
    <x v="97"/>
    <x v="2"/>
    <s v="INC"/>
    <s v="Balance Sheet"/>
    <x v="21"/>
    <s v="11550 · BofA 9607 (INC)"/>
    <m/>
    <s v="42170Online Banking transfer from CHK 9319 Confirmation# 0140746296"/>
  </r>
  <r>
    <d v="2015-06-15T00:00:00"/>
    <s v="Online Banking transfer to CHK 9306 Confirmation# 2940571106"/>
    <n v="-200"/>
    <n v="4058.39"/>
    <n v="200"/>
    <s v="Expense"/>
    <x v="5"/>
    <x v="2"/>
    <x v="6"/>
    <n v="2015"/>
    <x v="67"/>
    <x v="97"/>
    <x v="2"/>
    <s v="INC"/>
    <s v="Balance Sheet"/>
    <x v="16"/>
    <s v="11550 · BofA 9607 (INC)"/>
    <m/>
    <s v="42170Online Banking transfer to CHK 9306 Confirmation# 2940571106"/>
  </r>
  <r>
    <d v="2015-06-15T00:00:00"/>
    <s v="Online Banking transfer to CHK 9306 Confirmation# 1640721678"/>
    <n v="-40"/>
    <n v="4018.39"/>
    <n v="40"/>
    <s v="Expense"/>
    <x v="5"/>
    <x v="2"/>
    <x v="6"/>
    <n v="2015"/>
    <x v="67"/>
    <x v="97"/>
    <x v="2"/>
    <s v="INC"/>
    <s v="Balance Sheet"/>
    <x v="16"/>
    <s v="11550 · BofA 9607 (INC)"/>
    <m/>
    <s v="42170Online Banking transfer to CHK 9306 Confirmation# 1640721678"/>
  </r>
  <r>
    <d v="2015-06-16T00:00:00"/>
    <s v="Check 1111"/>
    <n v="-895.73"/>
    <n v="3122.66"/>
    <n v="895.73"/>
    <s v="Expense"/>
    <x v="5"/>
    <x v="2"/>
    <x v="6"/>
    <n v="2015"/>
    <x v="73"/>
    <x v="129"/>
    <x v="2"/>
    <s v="BOTH"/>
    <s v="Income Statement"/>
    <x v="35"/>
    <s v="11550 · BofA 9607 (INC)"/>
    <m/>
    <s v="42171Check 1111"/>
  </r>
  <r>
    <d v="2015-06-16T00:00:00"/>
    <s v="AMERICAN EXPRESS DES:ACH Pmt ID:W4598 INDN:KRISTINA KOGER CO ID:1133133497 WEB"/>
    <n v="-3000"/>
    <n v="122.66"/>
    <n v="3000"/>
    <s v="Expense"/>
    <x v="5"/>
    <x v="2"/>
    <x v="6"/>
    <n v="2015"/>
    <x v="58"/>
    <x v="46"/>
    <x v="2"/>
    <s v="INC"/>
    <s v="Balance Sheet"/>
    <x v="5"/>
    <s v="11550 · BofA 9607 (INC)"/>
    <m/>
    <s v="42171AMERICAN EXPRESS DES:ACH Pmt ID:W4598 INDN:KRISTINA KOGER CO ID:1133133497 WEB"/>
  </r>
  <r>
    <d v="2015-06-17T00:00:00"/>
    <s v="Check 1113"/>
    <n v="-20"/>
    <n v="102.66"/>
    <n v="20"/>
    <s v="Expense"/>
    <x v="5"/>
    <x v="2"/>
    <x v="6"/>
    <n v="2015"/>
    <x v="65"/>
    <x v="114"/>
    <x v="7"/>
    <s v="BOTH"/>
    <s v="Income Statement"/>
    <x v="35"/>
    <s v="11550 · BofA 9607 (INC)"/>
    <m/>
    <s v="42172Check 1113"/>
  </r>
  <r>
    <d v="2015-06-24T00:00:00"/>
    <s v="Online Banking transfer from CHK 9319 Confirmation# 2918004402"/>
    <n v="2500"/>
    <n v="2602.66"/>
    <n v="-2500"/>
    <s v="Income"/>
    <x v="5"/>
    <x v="2"/>
    <x v="6"/>
    <n v="2015"/>
    <x v="55"/>
    <x v="97"/>
    <x v="2"/>
    <s v="INC"/>
    <s v="Balance Sheet"/>
    <x v="21"/>
    <s v="11550 · BofA 9607 (INC)"/>
    <m/>
    <s v="42179Online Banking transfer from CHK 9319 Confirmation# 2918004402"/>
  </r>
  <r>
    <d v="2015-06-24T00:00:00"/>
    <s v="Check 1112"/>
    <n v="-1000"/>
    <n v="1602.66"/>
    <n v="1000"/>
    <s v="Expense"/>
    <x v="5"/>
    <x v="2"/>
    <x v="6"/>
    <n v="2015"/>
    <x v="76"/>
    <x v="132"/>
    <x v="7"/>
    <s v="BOTH"/>
    <s v="Income Statement"/>
    <x v="35"/>
    <s v="11550 · BofA 9607 (INC)"/>
    <m/>
    <s v="42179Check 1112"/>
  </r>
  <r>
    <d v="2015-06-24T00:00:00"/>
    <s v="Check 1114"/>
    <n v="-415.89"/>
    <n v="1186.77"/>
    <n v="415.89"/>
    <s v="Expense"/>
    <x v="5"/>
    <x v="2"/>
    <x v="6"/>
    <n v="2015"/>
    <x v="65"/>
    <x v="111"/>
    <x v="7"/>
    <s v="BOTH"/>
    <s v="Income Statement"/>
    <x v="35"/>
    <s v="11550 · BofA 9607 (INC)"/>
    <m/>
    <s v="42179Check 1114"/>
  </r>
  <r>
    <d v="2015-06-25T00:00:00"/>
    <s v="TRANSFER FROM ACCT #9319 ON 06/25 VIA WEB"/>
    <n v="1500"/>
    <n v="2686.77"/>
    <n v="-1500"/>
    <s v="Income"/>
    <x v="5"/>
    <x v="2"/>
    <x v="6"/>
    <n v="2015"/>
    <x v="55"/>
    <x v="97"/>
    <x v="2"/>
    <s v="INC"/>
    <s v="Balance Sheet"/>
    <x v="21"/>
    <s v="11550 · BofA 9607 (INC)"/>
    <m/>
    <s v="42180TRANSFER FROM ACCT #9319 ON 06/25 VIA WEB"/>
  </r>
  <r>
    <d v="2015-06-25T00:00:00"/>
    <s v="TRANSFER FROM ACCT #9319 ON 06/25 VIA WEB"/>
    <n v="1450"/>
    <n v="4136.7700000000004"/>
    <n v="-1450"/>
    <s v="Income"/>
    <x v="5"/>
    <x v="2"/>
    <x v="6"/>
    <n v="2015"/>
    <x v="55"/>
    <x v="97"/>
    <x v="2"/>
    <s v="INC"/>
    <s v="Balance Sheet"/>
    <x v="21"/>
    <s v="11550 · BofA 9607 (INC)"/>
    <m/>
    <s v="42180TRANSFER FROM ACCT #9319 ON 06/25 VIA WEB"/>
  </r>
  <r>
    <d v="2015-06-25T00:00:00"/>
    <s v="ACH HOLD AMERICAN EXPRESS ACH Pmt ON 06/25"/>
    <n v="-2500"/>
    <n v="1636.77"/>
    <n v="2500"/>
    <s v="Expense"/>
    <x v="5"/>
    <x v="2"/>
    <x v="6"/>
    <n v="2015"/>
    <x v="58"/>
    <x v="46"/>
    <x v="2"/>
    <s v="INC"/>
    <s v="Balance Sheet"/>
    <x v="5"/>
    <s v="11550 · BofA 9607 (INC)"/>
    <m/>
    <s v="42180ACH HOLD AMERICAN EXPRESS ACH Pmt ON 06/25"/>
  </r>
  <r>
    <d v="2015-06-25T00:00:00"/>
    <s v="AMERICAN EXPRESS DES:ACH Pmt ID:W5456 INDN:KRISTINA KOGER CO ID:1133133497 WEB"/>
    <n v="-1500"/>
    <n v="136.77000000000001"/>
    <n v="1500"/>
    <s v="Expense"/>
    <x v="5"/>
    <x v="2"/>
    <x v="6"/>
    <n v="2015"/>
    <x v="58"/>
    <x v="46"/>
    <x v="2"/>
    <s v="INC"/>
    <s v="Balance Sheet"/>
    <x v="5"/>
    <s v="11550 · BofA 9607 (INC)"/>
    <m/>
    <s v="42180AMERICAN EXPRESS DES:ACH Pmt ID:W5456 INDN:KRISTINA KOGER CO ID:1133133497 WEB"/>
  </r>
  <r>
    <d v="2015-06-29T00:00:00"/>
    <s v="Online Banking transfer from CHK 9319 Confirmation# 0151024442"/>
    <n v="6000"/>
    <n v="6136.77"/>
    <n v="-6000"/>
    <s v="Income"/>
    <x v="5"/>
    <x v="2"/>
    <x v="6"/>
    <n v="2015"/>
    <x v="55"/>
    <x v="97"/>
    <x v="2"/>
    <s v="INC"/>
    <s v="Balance Sheet"/>
    <x v="21"/>
    <s v="11550 · BofA 9607 (INC)"/>
    <m/>
    <s v="42184Online Banking transfer from CHK 9319 Confirmation# 0151024442"/>
  </r>
  <r>
    <d v="2015-06-29T00:00:00"/>
    <s v="Online Banking transfer from CHK 9319 Confirmation# 2959039907"/>
    <n v="1000"/>
    <n v="7136.77"/>
    <n v="-1000"/>
    <s v="Income"/>
    <x v="5"/>
    <x v="2"/>
    <x v="6"/>
    <n v="2015"/>
    <x v="55"/>
    <x v="97"/>
    <x v="2"/>
    <s v="INC"/>
    <s v="Balance Sheet"/>
    <x v="21"/>
    <s v="11550 · BofA 9607 (INC)"/>
    <m/>
    <s v="42184Online Banking transfer from CHK 9319 Confirmation# 2959039907"/>
  </r>
  <r>
    <d v="2015-06-29T00:00:00"/>
    <s v="AMERICAN EXPRESS DES:ACH Pmt ID:W0108 INDN:KRISTINA KOGER CO ID:1133133497 WEB"/>
    <n v="-6000"/>
    <n v="1136.77"/>
    <n v="6000"/>
    <s v="Expense"/>
    <x v="5"/>
    <x v="2"/>
    <x v="6"/>
    <n v="2015"/>
    <x v="58"/>
    <x v="46"/>
    <x v="2"/>
    <s v="INC"/>
    <s v="Balance Sheet"/>
    <x v="5"/>
    <s v="11550 · BofA 9607 (INC)"/>
    <m/>
    <s v="42184AMERICAN EXPRESS DES:ACH Pmt ID:W0108 INDN:KRISTINA KOGER CO ID:1133133497 WEB"/>
  </r>
  <r>
    <d v="2015-06-29T00:00:00"/>
    <s v="AMERICAN EXPRESS DES:ACH Pmt ID:W1364 INDN:KRISTINA KOGER CO ID:1133133497 WEB"/>
    <n v="-1000"/>
    <n v="136.77000000000001"/>
    <n v="1000"/>
    <s v="Expense"/>
    <x v="5"/>
    <x v="2"/>
    <x v="6"/>
    <n v="2015"/>
    <x v="58"/>
    <x v="46"/>
    <x v="2"/>
    <s v="INC"/>
    <s v="Balance Sheet"/>
    <x v="5"/>
    <s v="11550 · BofA 9607 (INC)"/>
    <m/>
    <s v="42184AMERICAN EXPRESS DES:ACH Pmt ID:W1364 INDN:KRISTINA KOGER CO ID:1133133497 WEB"/>
  </r>
  <r>
    <d v="2015-07-01T00:00:00"/>
    <s v="Online Banking transfer from CHK 9319 Confirmation# 3877312573"/>
    <n v="6200"/>
    <n v="6336.77"/>
    <n v="-6200"/>
    <s v="Income"/>
    <x v="5"/>
    <x v="2"/>
    <x v="7"/>
    <n v="2015"/>
    <x v="55"/>
    <x v="97"/>
    <x v="2"/>
    <s v="INC"/>
    <s v="Balance Sheet"/>
    <x v="21"/>
    <s v="11550 · BofA 9607 (INC)"/>
    <m/>
    <s v="42186Online Banking transfer from CHK 9319 Confirmation# 3877312573"/>
  </r>
  <r>
    <d v="2015-07-01T00:00:00"/>
    <s v="AMERICAN EXPRESS DES:ACH Pmt ID:W5910 INDN:KRISTINA KOGER CO ID:1133133497 WEB"/>
    <n v="-6200"/>
    <n v="136.77000000000001"/>
    <n v="6200"/>
    <s v="Expense"/>
    <x v="5"/>
    <x v="2"/>
    <x v="7"/>
    <n v="2015"/>
    <x v="58"/>
    <x v="46"/>
    <x v="2"/>
    <s v="INC"/>
    <s v="Balance Sheet"/>
    <x v="5"/>
    <s v="11550 · BofA 9607 (INC)"/>
    <m/>
    <s v="42186AMERICAN EXPRESS DES:ACH Pmt ID:W5910 INDN:KRISTINA KOGER CO ID:1133133497 WEB"/>
  </r>
  <r>
    <d v="2015-07-01T00:00:00"/>
    <s v="Monthly Fee for Business Fundamentals"/>
    <n v="-16"/>
    <n v="120.77"/>
    <n v="16"/>
    <s v="Expense"/>
    <x v="5"/>
    <x v="2"/>
    <x v="7"/>
    <n v="2015"/>
    <x v="48"/>
    <x v="96"/>
    <x v="2"/>
    <s v="BOTH"/>
    <s v="Income Statement"/>
    <x v="35"/>
    <s v="11550 · BofA 9607 (INC)"/>
    <m/>
    <s v="42186Monthly Fee for Business Fundamentals"/>
  </r>
  <r>
    <d v="2015-07-06T00:00:00"/>
    <s v="Online Banking transfer from CHK 9319 Confirmation# 0620905047"/>
    <n v="1200"/>
    <n v="1320.77"/>
    <n v="-1200"/>
    <s v="Income"/>
    <x v="5"/>
    <x v="2"/>
    <x v="7"/>
    <n v="2015"/>
    <x v="55"/>
    <x v="97"/>
    <x v="2"/>
    <s v="INC"/>
    <s v="Balance Sheet"/>
    <x v="21"/>
    <s v="11550 · BofA 9607 (INC)"/>
    <m/>
    <s v="42191Online Banking transfer from CHK 9319 Confirmation# 0620905047"/>
  </r>
  <r>
    <d v="2015-07-08T00:00:00"/>
    <s v="Check 1124"/>
    <n v="-937.5"/>
    <n v="383.27"/>
    <n v="937.5"/>
    <s v="Expense"/>
    <x v="5"/>
    <x v="2"/>
    <x v="7"/>
    <n v="2015"/>
    <x v="10"/>
    <x v="140"/>
    <x v="7"/>
    <s v="BOTH"/>
    <s v="Income Statement"/>
    <x v="35"/>
    <s v="11550 · BofA 9607 (INC)"/>
    <m/>
    <s v="42193Check 1124"/>
  </r>
  <r>
    <d v="2015-07-08T00:00:00"/>
    <s v="Check 1125"/>
    <n v="-383.21"/>
    <n v="0.06"/>
    <n v="383.21"/>
    <s v="Expense"/>
    <x v="5"/>
    <x v="2"/>
    <x v="7"/>
    <n v="2015"/>
    <x v="65"/>
    <x v="111"/>
    <x v="7"/>
    <s v="BOTH"/>
    <s v="Income Statement"/>
    <x v="35"/>
    <s v="11550 · BofA 9607 (INC)"/>
    <m/>
    <s v="42193Check 1125"/>
  </r>
  <r>
    <d v="2015-07-09T00:00:00"/>
    <s v="Online Banking transfer from CHK 9319 Confirmation# 3946740923"/>
    <n v="1000"/>
    <n v="1000.06"/>
    <n v="-1000"/>
    <s v="Income"/>
    <x v="5"/>
    <x v="2"/>
    <x v="7"/>
    <n v="2015"/>
    <x v="55"/>
    <x v="97"/>
    <x v="2"/>
    <s v="INC"/>
    <s v="Balance Sheet"/>
    <x v="21"/>
    <s v="11550 · BofA 9607 (INC)"/>
    <m/>
    <s v="42194Online Banking transfer from CHK 9319 Confirmation# 3946740923"/>
  </r>
  <r>
    <d v="2015-07-09T00:00:00"/>
    <s v="Check 1118"/>
    <n v="-360"/>
    <n v="640.05999999999995"/>
    <n v="360"/>
    <s v="Expense"/>
    <x v="5"/>
    <x v="2"/>
    <x v="7"/>
    <n v="2015"/>
    <x v="10"/>
    <x v="146"/>
    <x v="7"/>
    <s v="BOTH"/>
    <s v="Income Statement"/>
    <x v="35"/>
    <s v="11550 · BofA 9607 (INC)"/>
    <m/>
    <s v="42194Check 1118"/>
  </r>
  <r>
    <d v="2015-07-09T00:00:00"/>
    <s v="Check 1126"/>
    <n v="-328.41"/>
    <n v="311.64999999999998"/>
    <n v="328.41"/>
    <s v="Expense"/>
    <x v="5"/>
    <x v="2"/>
    <x v="7"/>
    <n v="2015"/>
    <x v="65"/>
    <x v="114"/>
    <x v="7"/>
    <s v="BOTH"/>
    <s v="Income Statement"/>
    <x v="35"/>
    <s v="11550 · BofA 9607 (INC)"/>
    <m/>
    <s v="42194Check 1126"/>
  </r>
  <r>
    <d v="2015-07-09T00:00:00"/>
    <s v="Check 1127"/>
    <n v="-393.27"/>
    <n v="-81.62"/>
    <n v="393.27"/>
    <s v="Expense"/>
    <x v="5"/>
    <x v="2"/>
    <x v="7"/>
    <n v="2015"/>
    <x v="68"/>
    <x v="122"/>
    <x v="12"/>
    <s v="BOTH"/>
    <s v="Income Statement"/>
    <x v="35"/>
    <s v="11550 · BofA 9607 (INC)"/>
    <m/>
    <s v="42194Check 1127"/>
  </r>
  <r>
    <d v="2015-07-09T00:00:00"/>
    <s v="OVERDRAFT ITEM FEE FOR ACTIVITY OF 07-09 CHECK #0000001127 POSTING DATE 07-09-15 POSTING SEQ 00005"/>
    <n v="-35"/>
    <n v="-116.62"/>
    <n v="35"/>
    <s v="Expense"/>
    <x v="5"/>
    <x v="2"/>
    <x v="7"/>
    <n v="2015"/>
    <x v="48"/>
    <x v="96"/>
    <x v="2"/>
    <s v="BOTH"/>
    <s v="Income Statement"/>
    <x v="35"/>
    <s v="11550 · BofA 9607 (INC)"/>
    <m/>
    <s v="42194OVERDRAFT ITEM FEE FOR ACTIVITY OF 07-09 CHECK #0000001127 POSTING DATE 07-09-15 POSTING SEQ 00005"/>
  </r>
  <r>
    <d v="2015-07-10T00:00:00"/>
    <s v="Online Banking transfer from CHK 9319 Confirmation# 1454776281"/>
    <n v="150"/>
    <n v="33.380000000000003"/>
    <n v="-150"/>
    <s v="Income"/>
    <x v="5"/>
    <x v="2"/>
    <x v="7"/>
    <n v="2015"/>
    <x v="55"/>
    <x v="97"/>
    <x v="2"/>
    <s v="INC"/>
    <s v="Balance Sheet"/>
    <x v="21"/>
    <s v="11550 · BofA 9607 (INC)"/>
    <m/>
    <s v="42195Online Banking transfer from CHK 9319 Confirmation# 1454776281"/>
  </r>
  <r>
    <d v="2015-07-13T00:00:00"/>
    <s v="Online Banking transfer from CHK 9319 Confirmation# 1481954190"/>
    <n v="1000"/>
    <n v="1033.3800000000001"/>
    <n v="-1000"/>
    <s v="Income"/>
    <x v="5"/>
    <x v="2"/>
    <x v="7"/>
    <n v="2015"/>
    <x v="55"/>
    <x v="97"/>
    <x v="2"/>
    <s v="INC"/>
    <s v="Balance Sheet"/>
    <x v="21"/>
    <s v="11550 · BofA 9607 (INC)"/>
    <m/>
    <s v="42198Online Banking transfer from CHK 9319 Confirmation# 1481954190"/>
  </r>
  <r>
    <d v="2015-07-16T00:00:00"/>
    <s v="Check 1130"/>
    <n v="-150"/>
    <n v="883.38"/>
    <n v="150"/>
    <s v="Expense"/>
    <x v="5"/>
    <x v="2"/>
    <x v="7"/>
    <n v="2015"/>
    <x v="82"/>
    <x v="147"/>
    <x v="13"/>
    <s v="BOTH"/>
    <s v="Income Statement"/>
    <x v="35"/>
    <s v="11550 · BofA 9607 (INC)"/>
    <m/>
    <s v="42201Check 1130"/>
  </r>
  <r>
    <d v="2015-07-17T00:00:00"/>
    <s v="Check 1128"/>
    <n v="-200"/>
    <n v="683.38"/>
    <n v="200"/>
    <s v="Expense"/>
    <x v="5"/>
    <x v="2"/>
    <x v="7"/>
    <n v="2015"/>
    <x v="47"/>
    <x v="148"/>
    <x v="2"/>
    <s v="BOTH"/>
    <s v="Income Statement"/>
    <x v="35"/>
    <s v="11550 · BofA 9607 (INC)"/>
    <m/>
    <s v="42202Check 1128"/>
  </r>
  <r>
    <d v="2015-07-21T00:00:00"/>
    <s v="Online Banking transfer from CHK 9319 Confirmation# 0650109351"/>
    <n v="400"/>
    <n v="1083.3800000000001"/>
    <n v="-400"/>
    <s v="Income"/>
    <x v="5"/>
    <x v="2"/>
    <x v="7"/>
    <n v="2015"/>
    <x v="55"/>
    <x v="97"/>
    <x v="2"/>
    <s v="INC"/>
    <s v="Balance Sheet"/>
    <x v="21"/>
    <s v="11550 · BofA 9607 (INC)"/>
    <m/>
    <s v="42206Online Banking transfer from CHK 9319 Confirmation# 0650109351"/>
  </r>
  <r>
    <d v="2015-07-22T00:00:00"/>
    <s v="Check 1132"/>
    <n v="-184.03"/>
    <n v="899.35"/>
    <n v="184.03"/>
    <s v="Expense"/>
    <x v="5"/>
    <x v="2"/>
    <x v="7"/>
    <n v="2015"/>
    <x v="78"/>
    <x v="134"/>
    <x v="7"/>
    <s v="BOTH"/>
    <s v="Income Statement"/>
    <x v="35"/>
    <s v="11550 · BofA 9607 (INC)"/>
    <m/>
    <s v="42207Check 1132"/>
  </r>
  <r>
    <d v="2015-07-22T00:00:00"/>
    <s v="Check 1133"/>
    <n v="-184.03"/>
    <n v="715.32"/>
    <n v="184.03"/>
    <s v="Expense"/>
    <x v="5"/>
    <x v="2"/>
    <x v="7"/>
    <n v="2015"/>
    <x v="78"/>
    <x v="134"/>
    <x v="7"/>
    <s v="BOTH"/>
    <s v="Income Statement"/>
    <x v="35"/>
    <s v="11550 · BofA 9607 (INC)"/>
    <m/>
    <s v="42207Check 1133"/>
  </r>
  <r>
    <d v="2015-07-23T00:00:00"/>
    <s v="Online Banking transfer from CHK 9319 Confirmation# 0669564711"/>
    <n v="600"/>
    <n v="1315.32"/>
    <n v="-600"/>
    <s v="Income"/>
    <x v="5"/>
    <x v="2"/>
    <x v="7"/>
    <n v="2015"/>
    <x v="55"/>
    <x v="97"/>
    <x v="2"/>
    <s v="INC"/>
    <s v="Balance Sheet"/>
    <x v="21"/>
    <s v="11550 · BofA 9607 (INC)"/>
    <m/>
    <s v="42208Online Banking transfer from CHK 9319 Confirmation# 0669564711"/>
  </r>
  <r>
    <d v="2015-07-23T00:00:00"/>
    <s v="Online Banking transfer from CHK 9319 Confirmation# 2969567093"/>
    <n v="200"/>
    <n v="1515.32"/>
    <n v="-200"/>
    <s v="Income"/>
    <x v="5"/>
    <x v="2"/>
    <x v="7"/>
    <n v="2015"/>
    <x v="55"/>
    <x v="97"/>
    <x v="2"/>
    <s v="INC"/>
    <s v="Balance Sheet"/>
    <x v="21"/>
    <s v="11550 · BofA 9607 (INC)"/>
    <m/>
    <s v="42208Online Banking transfer from CHK 9319 Confirmation# 2969567093"/>
  </r>
  <r>
    <d v="2015-07-27T00:00:00"/>
    <s v="BKOFAMERICA ATM 07/26 #000007976 WITHDRWL HILDEBRAND SAN ANTONIO TX CKCD 5348750000735209"/>
    <n v="-360"/>
    <n v="1155.32"/>
    <n v="360"/>
    <s v="Expense"/>
    <x v="5"/>
    <x v="2"/>
    <x v="7"/>
    <n v="2015"/>
    <x v="81"/>
    <x v="138"/>
    <x v="2"/>
    <s v="BOTH"/>
    <s v="Income Statement"/>
    <x v="35"/>
    <s v="11550 · BofA 9607 (INC)"/>
    <m/>
    <s v="42212BKOFAMERICA ATM 07/26 #000007976 WITHDRWL HILDEBRAND SAN ANTONIO TX CKCD 5348750000735209"/>
  </r>
  <r>
    <d v="2015-07-27T00:00:00"/>
    <s v="Check 1131"/>
    <n v="-50"/>
    <n v="1105.32"/>
    <n v="50"/>
    <s v="Expense"/>
    <x v="5"/>
    <x v="2"/>
    <x v="7"/>
    <n v="2015"/>
    <x v="10"/>
    <x v="96"/>
    <x v="7"/>
    <s v="BOTH"/>
    <s v="Income Statement"/>
    <x v="35"/>
    <s v="11550 · BofA 9607 (INC)"/>
    <m/>
    <s v="42212Check 1131"/>
  </r>
  <r>
    <d v="2015-07-29T00:00:00"/>
    <s v="Check 1134"/>
    <n v="-1000"/>
    <n v="105.32"/>
    <n v="1000"/>
    <s v="Expense"/>
    <x v="5"/>
    <x v="2"/>
    <x v="7"/>
    <n v="2015"/>
    <x v="76"/>
    <x v="132"/>
    <x v="7"/>
    <s v="BOTH"/>
    <s v="Income Statement"/>
    <x v="35"/>
    <s v="11550 · BofA 9607 (INC)"/>
    <m/>
    <s v="42214Check 1134"/>
  </r>
  <r>
    <d v="2015-08-03T00:00:00"/>
    <s v="Online Banking transfer from CHK 9319 Confirmation# 0561332938"/>
    <n v="500"/>
    <n v="605.32000000000005"/>
    <n v="-500"/>
    <s v="Income"/>
    <x v="5"/>
    <x v="2"/>
    <x v="8"/>
    <n v="2015"/>
    <x v="55"/>
    <x v="97"/>
    <x v="2"/>
    <s v="INC"/>
    <s v="Balance Sheet"/>
    <x v="21"/>
    <s v="11550 · BofA 9607 (INC)"/>
    <m/>
    <s v="42219Online Banking transfer from CHK 9319 Confirmation# 0561332938"/>
  </r>
  <r>
    <d v="2015-08-03T00:00:00"/>
    <s v="Online Banking transfer from CHK 9319 Confirmation# 1451881132"/>
    <n v="350"/>
    <n v="955.32"/>
    <n v="-350"/>
    <s v="Income"/>
    <x v="5"/>
    <x v="2"/>
    <x v="8"/>
    <n v="2015"/>
    <x v="55"/>
    <x v="97"/>
    <x v="2"/>
    <s v="INC"/>
    <s v="Balance Sheet"/>
    <x v="21"/>
    <s v="11550 · BofA 9607 (INC)"/>
    <m/>
    <s v="42219Online Banking transfer from CHK 9319 Confirmation# 1451881132"/>
  </r>
  <r>
    <d v="2015-08-03T00:00:00"/>
    <s v="Check 1119"/>
    <n v="-440"/>
    <n v="515.32000000000005"/>
    <n v="440"/>
    <s v="Expense"/>
    <x v="5"/>
    <x v="2"/>
    <x v="8"/>
    <n v="2015"/>
    <x v="10"/>
    <x v="146"/>
    <x v="7"/>
    <s v="BOTH"/>
    <s v="Income Statement"/>
    <x v="35"/>
    <s v="11550 · BofA 9607 (INC)"/>
    <m/>
    <s v="42219Check 1119"/>
  </r>
  <r>
    <d v="2015-08-03T00:00:00"/>
    <s v="Monthly Fee for Business Fundamentals"/>
    <n v="-16"/>
    <n v="499.32"/>
    <n v="16"/>
    <s v="Expense"/>
    <x v="5"/>
    <x v="2"/>
    <x v="8"/>
    <n v="2015"/>
    <x v="48"/>
    <x v="96"/>
    <x v="2"/>
    <s v="BOTH"/>
    <s v="Income Statement"/>
    <x v="35"/>
    <s v="11550 · BofA 9607 (INC)"/>
    <m/>
    <s v="42219Monthly Fee for Business Fundamentals"/>
  </r>
  <r>
    <d v="2015-08-06T00:00:00"/>
    <s v="Online Banking transfer from CHK 9319 Confirmation# 1489446349"/>
    <n v="1000"/>
    <n v="1499.32"/>
    <n v="-1000"/>
    <s v="Income"/>
    <x v="5"/>
    <x v="2"/>
    <x v="8"/>
    <n v="2015"/>
    <x v="55"/>
    <x v="97"/>
    <x v="2"/>
    <s v="INC"/>
    <s v="Balance Sheet"/>
    <x v="21"/>
    <s v="11550 · BofA 9607 (INC)"/>
    <m/>
    <s v="42222Online Banking transfer from CHK 9319 Confirmation# 1489446349"/>
  </r>
  <r>
    <d v="2015-08-06T00:00:00"/>
    <s v="Check 1120"/>
    <n v="-1289.81"/>
    <n v="209.51"/>
    <n v="1289.81"/>
    <s v="Expense"/>
    <x v="5"/>
    <x v="2"/>
    <x v="8"/>
    <n v="2015"/>
    <x v="27"/>
    <x v="104"/>
    <x v="13"/>
    <s v="BOTH"/>
    <s v="Income Statement"/>
    <x v="35"/>
    <s v="11550 · BofA 9607 (INC)"/>
    <m/>
    <s v="42222Check 1120"/>
  </r>
  <r>
    <d v="2015-08-10T00:00:00"/>
    <s v="Online Banking transfer to CHK 9319 Confirmation# 3722466444"/>
    <n v="-184"/>
    <n v="25.51"/>
    <n v="184"/>
    <s v="Expense"/>
    <x v="5"/>
    <x v="2"/>
    <x v="8"/>
    <n v="2015"/>
    <x v="55"/>
    <x v="97"/>
    <x v="2"/>
    <s v="INC"/>
    <s v="Balance Sheet"/>
    <x v="23"/>
    <s v="11550 · BofA 9607 (INC)"/>
    <m/>
    <s v="42226Online Banking transfer to CHK 9319 Confirmation# 3722466444"/>
  </r>
  <r>
    <d v="2015-08-11T00:00:00"/>
    <s v="Check 1135"/>
    <n v="-418.4"/>
    <n v="-392.89"/>
    <n v="418.4"/>
    <s v="Expense"/>
    <x v="5"/>
    <x v="2"/>
    <x v="8"/>
    <n v="2015"/>
    <x v="65"/>
    <x v="111"/>
    <x v="7"/>
    <s v="BOTH"/>
    <s v="Income Statement"/>
    <x v="35"/>
    <s v="11550 · BofA 9607 (INC)"/>
    <m/>
    <s v="42227Check 1135"/>
  </r>
  <r>
    <d v="2015-08-11T00:00:00"/>
    <s v="OVERDRAFT ITEM FEE FOR ACTIVITY OF 08-11 CHECK #0000001135 POSTING DATE 08-11-15 POSTING SEQ 00001"/>
    <n v="-35"/>
    <n v="-427.89"/>
    <n v="35"/>
    <s v="Expense"/>
    <x v="5"/>
    <x v="2"/>
    <x v="8"/>
    <n v="2015"/>
    <x v="48"/>
    <x v="96"/>
    <x v="2"/>
    <s v="BOTH"/>
    <s v="Income Statement"/>
    <x v="35"/>
    <s v="11550 · BofA 9607 (INC)"/>
    <m/>
    <s v="42227OVERDRAFT ITEM FEE FOR ACTIVITY OF 08-11 CHECK #0000001135 POSTING DATE 08-11-15 POSTING SEQ 00001"/>
  </r>
  <r>
    <d v="2015-08-12T00:00:00"/>
    <s v="Online Banking transfer from CHK 9319 Confirmation# 2838168976"/>
    <n v="450"/>
    <n v="22.11"/>
    <n v="-450"/>
    <s v="Income"/>
    <x v="5"/>
    <x v="2"/>
    <x v="8"/>
    <n v="2015"/>
    <x v="55"/>
    <x v="97"/>
    <x v="2"/>
    <s v="INC"/>
    <s v="Balance Sheet"/>
    <x v="21"/>
    <s v="11550 · BofA 9607 (INC)"/>
    <m/>
    <s v="42228Online Banking transfer from CHK 9319 Confirmation# 2838168976"/>
  </r>
  <r>
    <d v="2015-08-21T00:00:00"/>
    <s v="Online Banking transfer from CHK 9319 Confirmation# 0517524719"/>
    <n v="1500"/>
    <n v="1522.11"/>
    <n v="-1500"/>
    <s v="Income"/>
    <x v="5"/>
    <x v="2"/>
    <x v="8"/>
    <n v="2015"/>
    <x v="55"/>
    <x v="97"/>
    <x v="2"/>
    <s v="INC"/>
    <s v="Balance Sheet"/>
    <x v="21"/>
    <s v="11550 · BofA 9607 (INC)"/>
    <m/>
    <s v="42237Online Banking transfer from CHK 9319 Confirmation# 0517524719"/>
  </r>
  <r>
    <d v="2015-08-21T00:00:00"/>
    <s v="Online Banking transfer from CHK 9319 Confirmation# 3917552977"/>
    <n v="1300"/>
    <n v="2822.11"/>
    <n v="-1300"/>
    <s v="Income"/>
    <x v="5"/>
    <x v="2"/>
    <x v="8"/>
    <n v="2015"/>
    <x v="55"/>
    <x v="97"/>
    <x v="2"/>
    <s v="INC"/>
    <s v="Balance Sheet"/>
    <x v="21"/>
    <s v="11550 · BofA 9607 (INC)"/>
    <m/>
    <s v="42237Online Banking transfer from CHK 9319 Confirmation# 3917552977"/>
  </r>
  <r>
    <d v="2015-08-24T00:00:00"/>
    <s v="Online Banking transfer from CHK 9319 Confirmation# 2944433095"/>
    <n v="1100"/>
    <n v="3922.11"/>
    <n v="-1100"/>
    <s v="Income"/>
    <x v="5"/>
    <x v="2"/>
    <x v="8"/>
    <n v="2015"/>
    <x v="55"/>
    <x v="97"/>
    <x v="2"/>
    <s v="INC"/>
    <s v="Balance Sheet"/>
    <x v="21"/>
    <s v="11550 · BofA 9607 (INC)"/>
    <m/>
    <s v="42240Online Banking transfer from CHK 9319 Confirmation# 2944433095"/>
  </r>
  <r>
    <d v="2015-08-24T00:00:00"/>
    <s v="Online Banking transfer to CHK 9319 Confirmation# 3944370800"/>
    <n v="-1622.11"/>
    <n v="2300"/>
    <n v="1622.11"/>
    <s v="Expense"/>
    <x v="5"/>
    <x v="2"/>
    <x v="8"/>
    <n v="2015"/>
    <x v="55"/>
    <x v="97"/>
    <x v="2"/>
    <s v="INC"/>
    <s v="Balance Sheet"/>
    <x v="23"/>
    <s v="11550 · BofA 9607 (INC)"/>
    <m/>
    <s v="42240Online Banking transfer to CHK 9319 Confirmation# 3944370800"/>
  </r>
  <r>
    <d v="2015-08-24T00:00:00"/>
    <s v="Check 1139"/>
    <n v="-1164.57"/>
    <n v="1135.43"/>
    <n v="1164.57"/>
    <s v="Expense"/>
    <x v="5"/>
    <x v="2"/>
    <x v="8"/>
    <n v="2015"/>
    <x v="27"/>
    <x v="104"/>
    <x v="13"/>
    <s v="BOTH"/>
    <s v="Income Statement"/>
    <x v="35"/>
    <s v="11550 · BofA 9607 (INC)"/>
    <m/>
    <s v="42240Check 1139"/>
  </r>
  <r>
    <d v="2015-08-31T00:00:00"/>
    <s v="Check 1136"/>
    <n v="-1000"/>
    <n v="135.43"/>
    <n v="1000"/>
    <s v="Expense"/>
    <x v="5"/>
    <x v="2"/>
    <x v="8"/>
    <n v="2015"/>
    <x v="76"/>
    <x v="132"/>
    <x v="7"/>
    <s v="BOTH"/>
    <s v="Income Statement"/>
    <x v="35"/>
    <s v="11550 · BofA 9607 (INC)"/>
    <m/>
    <s v="42247Check 1136"/>
  </r>
  <r>
    <d v="2015-08-31T00:00:00"/>
    <s v="Check 1137"/>
    <n v="-392.07"/>
    <n v="-256.64"/>
    <n v="392.07"/>
    <s v="Expense"/>
    <x v="5"/>
    <x v="2"/>
    <x v="8"/>
    <n v="2015"/>
    <x v="73"/>
    <x v="129"/>
    <x v="2"/>
    <s v="BOTH"/>
    <s v="Income Statement"/>
    <x v="35"/>
    <s v="11550 · BofA 9607 (INC)"/>
    <m/>
    <s v="42247Check 1137"/>
  </r>
  <r>
    <d v="2015-08-31T00:00:00"/>
    <s v="OVERDRAFT ITEM FEE FOR ACTIVITY OF 08-31 CHECK #0000001137 POSTING DATE 08-31-15 POSTING SEQ 00002"/>
    <n v="-35"/>
    <n v="-291.64"/>
    <n v="35"/>
    <s v="Expense"/>
    <x v="5"/>
    <x v="2"/>
    <x v="8"/>
    <n v="2015"/>
    <x v="48"/>
    <x v="96"/>
    <x v="2"/>
    <s v="BOTH"/>
    <s v="Income Statement"/>
    <x v="35"/>
    <s v="11550 · BofA 9607 (INC)"/>
    <m/>
    <s v="42247OVERDRAFT ITEM FEE FOR ACTIVITY OF 08-31 CHECK #0000001137 POSTING DATE 08-31-15 POSTING SEQ 00002"/>
  </r>
  <r>
    <d v="2015-09-01T00:00:00"/>
    <s v="Online Banking transfer from CHK 9319 Confirmation# 2712161458"/>
    <n v="441"/>
    <n v="149.36000000000001"/>
    <n v="-441"/>
    <s v="Income"/>
    <x v="5"/>
    <x v="2"/>
    <x v="9"/>
    <n v="2015"/>
    <x v="55"/>
    <x v="97"/>
    <x v="2"/>
    <s v="INC"/>
    <s v="Balance Sheet"/>
    <x v="21"/>
    <s v="11550 · BofA 9607 (INC)"/>
    <m/>
    <s v="42248Online Banking transfer from CHK 9319 Confirmation# 2712161458"/>
  </r>
  <r>
    <d v="2015-09-01T00:00:00"/>
    <s v="Online Banking transfer from CHK 9319 Confirmation# 1710950453"/>
    <n v="350"/>
    <n v="499.36"/>
    <n v="-350"/>
    <s v="Income"/>
    <x v="5"/>
    <x v="2"/>
    <x v="9"/>
    <n v="2015"/>
    <x v="55"/>
    <x v="97"/>
    <x v="2"/>
    <s v="INC"/>
    <s v="Balance Sheet"/>
    <x v="21"/>
    <s v="11550 · BofA 9607 (INC)"/>
    <m/>
    <s v="42248Online Banking transfer from CHK 9319 Confirmation# 1710950453"/>
  </r>
  <r>
    <d v="2015-09-01T00:00:00"/>
    <s v="Check 1115"/>
    <n v="-450"/>
    <n v="49.36"/>
    <n v="450"/>
    <s v="Expense"/>
    <x v="5"/>
    <x v="2"/>
    <x v="9"/>
    <n v="2015"/>
    <x v="10"/>
    <x v="146"/>
    <x v="7"/>
    <s v="BOTH"/>
    <s v="Income Statement"/>
    <x v="35"/>
    <s v="11550 · BofA 9607 (INC)"/>
    <m/>
    <s v="42248Check 1115"/>
  </r>
  <r>
    <d v="2015-09-01T00:00:00"/>
    <s v="Monthly Fee for Business Fundamentals"/>
    <n v="-16"/>
    <n v="33.36"/>
    <n v="16"/>
    <s v="Expense"/>
    <x v="5"/>
    <x v="2"/>
    <x v="9"/>
    <n v="2015"/>
    <x v="48"/>
    <x v="96"/>
    <x v="2"/>
    <s v="BOTH"/>
    <s v="Income Statement"/>
    <x v="35"/>
    <s v="11550 · BofA 9607 (INC)"/>
    <m/>
    <s v="42248Monthly Fee for Business Fundamentals"/>
  </r>
  <r>
    <d v="2015-09-08T00:00:00"/>
    <s v="Check 1141"/>
    <n v="-316.7"/>
    <n v="-283.33999999999997"/>
    <n v="316.7"/>
    <s v="Expense"/>
    <x v="5"/>
    <x v="2"/>
    <x v="9"/>
    <n v="2015"/>
    <x v="73"/>
    <x v="129"/>
    <x v="2"/>
    <s v="BOTH"/>
    <s v="Income Statement"/>
    <x v="35"/>
    <s v="11550 · BofA 9607 (INC)"/>
    <m/>
    <s v="42255Check 1141"/>
  </r>
  <r>
    <d v="2015-09-08T00:00:00"/>
    <s v="OVERDRAFT ITEM FEE FOR ACTIVITY OF 09-08 CHECK #0000001141 POSTING DATE 09-08-15 POSTING SEQ 00001"/>
    <n v="-35"/>
    <n v="-318.33999999999997"/>
    <n v="35"/>
    <s v="Expense"/>
    <x v="5"/>
    <x v="2"/>
    <x v="9"/>
    <n v="2015"/>
    <x v="48"/>
    <x v="96"/>
    <x v="2"/>
    <s v="BOTH"/>
    <s v="Income Statement"/>
    <x v="35"/>
    <s v="11550 · BofA 9607 (INC)"/>
    <m/>
    <s v="42255OVERDRAFT ITEM FEE FOR ACTIVITY OF 09-08 CHECK #0000001141 POSTING DATE 09-08-15 POSTING SEQ 00001"/>
  </r>
  <r>
    <d v="2015-09-09T00:00:00"/>
    <s v="Online Banking transfer from CHK 9319 Confirmation# 4080328197"/>
    <n v="350"/>
    <n v="31.66"/>
    <n v="-350"/>
    <s v="Income"/>
    <x v="5"/>
    <x v="2"/>
    <x v="9"/>
    <n v="2015"/>
    <x v="55"/>
    <x v="97"/>
    <x v="2"/>
    <s v="INC"/>
    <s v="Balance Sheet"/>
    <x v="21"/>
    <s v="11550 · BofA 9607 (INC)"/>
    <m/>
    <s v="42256Online Banking transfer from CHK 9319 Confirmation# 4080328197"/>
  </r>
  <r>
    <d v="2015-09-10T00:00:00"/>
    <s v="Online Banking transfer from CHK 9319 Confirmation# 0389511940"/>
    <n v="1190"/>
    <n v="1221.6600000000001"/>
    <n v="-1190"/>
    <s v="Income"/>
    <x v="5"/>
    <x v="2"/>
    <x v="9"/>
    <n v="2015"/>
    <x v="55"/>
    <x v="97"/>
    <x v="2"/>
    <s v="INC"/>
    <s v="Balance Sheet"/>
    <x v="21"/>
    <s v="11550 · BofA 9607 (INC)"/>
    <m/>
    <s v="42257Online Banking transfer from CHK 9319 Confirmation# 0389511940"/>
  </r>
  <r>
    <d v="2015-09-11T00:00:00"/>
    <s v="Online Banking transfer from CHK 9319 Confirmation# 0602020150"/>
    <n v="200"/>
    <n v="1421.66"/>
    <n v="-200"/>
    <s v="Income"/>
    <x v="5"/>
    <x v="2"/>
    <x v="9"/>
    <n v="2015"/>
    <x v="55"/>
    <x v="97"/>
    <x v="2"/>
    <s v="INC"/>
    <s v="Balance Sheet"/>
    <x v="21"/>
    <s v="11550 · BofA 9607 (INC)"/>
    <m/>
    <s v="42258Online Banking transfer from CHK 9319 Confirmation# 0602020150"/>
  </r>
  <r>
    <d v="2015-09-11T00:00:00"/>
    <s v="Check 1142"/>
    <n v="-413.37"/>
    <n v="1008.29"/>
    <n v="413.37"/>
    <s v="Expense"/>
    <x v="5"/>
    <x v="2"/>
    <x v="9"/>
    <n v="2015"/>
    <x v="65"/>
    <x v="111"/>
    <x v="7"/>
    <s v="BOTH"/>
    <s v="Income Statement"/>
    <x v="35"/>
    <s v="11550 · BofA 9607 (INC)"/>
    <m/>
    <s v="42258Check 1142"/>
  </r>
  <r>
    <d v="2015-09-14T00:00:00"/>
    <s v="BKOFAMERICA MOBILE 09/14 3380374099 DEPOSIT *MOBILE TX"/>
    <n v="62"/>
    <n v="1070.29"/>
    <n v="-62"/>
    <s v="Income"/>
    <x v="5"/>
    <x v="2"/>
    <x v="9"/>
    <n v="2015"/>
    <x v="57"/>
    <x v="102"/>
    <x v="20"/>
    <s v="BOTH"/>
    <s v="Income Statement"/>
    <x v="44"/>
    <s v="11550 · BofA 9607 (INC)"/>
    <m/>
    <s v="42261BKOFAMERICA MOBILE 09/14 3380374099 DEPOSIT *MOBILE TX"/>
  </r>
  <r>
    <d v="2015-09-14T00:00:00"/>
    <s v="BKOFAMERICA ATM 09/11 #000008872 WITHDRWL HILDEBRAND SAN ANTONIO TX CKCD 5348750000735209"/>
    <n v="-200"/>
    <n v="870.29"/>
    <n v="200"/>
    <s v="Expense"/>
    <x v="5"/>
    <x v="2"/>
    <x v="9"/>
    <n v="2015"/>
    <x v="10"/>
    <x v="10"/>
    <x v="7"/>
    <s v="BOTH"/>
    <s v="Income Statement"/>
    <x v="35"/>
    <s v="11550 · BofA 9607 (INC)"/>
    <m/>
    <s v="42261BKOFAMERICA ATM 09/11 #000008872 WITHDRWL HILDEBRAND SAN ANTONIO TX CKCD 5348750000735209"/>
  </r>
  <r>
    <d v="2015-09-14T00:00:00"/>
    <s v="Check 1143"/>
    <n v="-339.72"/>
    <n v="530.57000000000005"/>
    <n v="339.72"/>
    <s v="Expense"/>
    <x v="5"/>
    <x v="2"/>
    <x v="9"/>
    <n v="2015"/>
    <x v="65"/>
    <x v="114"/>
    <x v="7"/>
    <s v="BOTH"/>
    <s v="Income Statement"/>
    <x v="35"/>
    <s v="11550 · BofA 9607 (INC)"/>
    <m/>
    <s v="42261Check 1143"/>
  </r>
  <r>
    <d v="2015-09-15T00:00:00"/>
    <s v="Check 1144"/>
    <n v="-439.31"/>
    <n v="91.26"/>
    <n v="439.31"/>
    <s v="Expense"/>
    <x v="5"/>
    <x v="2"/>
    <x v="9"/>
    <n v="2015"/>
    <x v="68"/>
    <x v="122"/>
    <x v="12"/>
    <s v="BOTH"/>
    <s v="Income Statement"/>
    <x v="35"/>
    <s v="11550 · BofA 9607 (INC)"/>
    <m/>
    <m/>
  </r>
  <r>
    <d v="2015-09-16T00:00:00"/>
    <s v="Online Banking transfer from CHK 9319 Confirmation# 2643061736"/>
    <n v="450"/>
    <n v="541.26"/>
    <n v="-450"/>
    <s v="Income"/>
    <x v="5"/>
    <x v="2"/>
    <x v="9"/>
    <n v="2015"/>
    <x v="55"/>
    <x v="97"/>
    <x v="2"/>
    <s v="INC"/>
    <s v="Balance Sheet"/>
    <x v="21"/>
    <s v="11550 · BofA 9607 (INC)"/>
    <m/>
    <m/>
  </r>
  <r>
    <d v="2015-09-16T00:00:00"/>
    <s v="BKOFAMERICA ATM 09/16 #000007819 WITHDRWL VANCE JACKSON SAN ANTONIO TX CKCD 5348750000735209"/>
    <n v="-460"/>
    <n v="81.260000000000005"/>
    <n v="460"/>
    <s v="Expense"/>
    <x v="5"/>
    <x v="2"/>
    <x v="9"/>
    <n v="2015"/>
    <x v="10"/>
    <x v="10"/>
    <x v="7"/>
    <s v="BOTH"/>
    <s v="Income Statement"/>
    <x v="35"/>
    <s v="11550 · BofA 9607 (INC)"/>
    <m/>
    <m/>
  </r>
  <r>
    <d v="2015-09-17T00:00:00"/>
    <s v="Online Banking transfer from CHK 9319 Confirmation# 0351034418"/>
    <n v="90"/>
    <n v="171.26"/>
    <n v="-90"/>
    <s v="Income"/>
    <x v="5"/>
    <x v="2"/>
    <x v="9"/>
    <n v="2015"/>
    <x v="55"/>
    <x v="97"/>
    <x v="2"/>
    <s v="INC"/>
    <s v="Balance Sheet"/>
    <x v="21"/>
    <s v="11550 · BofA 9607 (INC)"/>
    <m/>
    <m/>
  </r>
  <r>
    <d v="2015-09-17T00:00:00"/>
    <s v="CITY PUBLIC SRV DES:CPS WEBPMT ID:003002974368 INDN:DEAN TYLER INC CO ID:6746002071 CCD"/>
    <n v="-153.38"/>
    <n v="17.88"/>
    <n v="153.38"/>
    <s v="Expense"/>
    <x v="5"/>
    <x v="2"/>
    <x v="9"/>
    <n v="2015"/>
    <x v="56"/>
    <x v="99"/>
    <x v="7"/>
    <s v="BOTH"/>
    <s v="Income Statement"/>
    <x v="35"/>
    <s v="11550 · BofA 9607 (INC)"/>
    <m/>
    <m/>
  </r>
  <r>
    <d v="2015-09-24T00:00:00"/>
    <s v="Online Banking transfer from CHK 9319 Confirmation# 0311432587"/>
    <n v="1200"/>
    <n v="1217.8800000000001"/>
    <n v="-1200"/>
    <s v="Income"/>
    <x v="5"/>
    <x v="2"/>
    <x v="9"/>
    <n v="2015"/>
    <x v="55"/>
    <x v="97"/>
    <x v="2"/>
    <s v="INC"/>
    <s v="Balance Sheet"/>
    <x v="21"/>
    <s v="11550 · BofA 9607 (INC)"/>
    <m/>
    <m/>
  </r>
  <r>
    <d v="2015-09-24T00:00:00"/>
    <s v="Check 1149"/>
    <n v="-200"/>
    <n v="1017.88"/>
    <n v="200"/>
    <s v="Expense"/>
    <x v="5"/>
    <x v="2"/>
    <x v="9"/>
    <n v="2015"/>
    <x v="10"/>
    <x v="149"/>
    <x v="7"/>
    <s v="BOTH"/>
    <s v="Income Statement"/>
    <x v="35"/>
    <s v="11550 · BofA 9607 (INC)"/>
    <m/>
    <m/>
  </r>
  <r>
    <d v="2015-09-28T00:00:00"/>
    <s v="Online Banking transfer from CHK 9319 Confirmation# 2545384350"/>
    <n v="400"/>
    <n v="1417.88"/>
    <n v="-400"/>
    <s v="Income"/>
    <x v="5"/>
    <x v="2"/>
    <x v="9"/>
    <n v="2015"/>
    <x v="55"/>
    <x v="97"/>
    <x v="2"/>
    <s v="INC"/>
    <s v="Balance Sheet"/>
    <x v="21"/>
    <s v="11550 · BofA 9607 (INC)"/>
    <m/>
    <m/>
  </r>
  <r>
    <d v="2015-10-01T00:00:00"/>
    <s v="Online Banking transfer from CHK 9319 Confirmation# 2573096004"/>
    <n v="50"/>
    <n v="1467.88"/>
    <n v="-5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01T00:00:00"/>
    <s v="Check 1117"/>
    <n v="-450"/>
    <n v="1017.88"/>
    <n v="450"/>
    <s v="Expense"/>
    <x v="5"/>
    <x v="2"/>
    <x v="10"/>
    <n v="2015"/>
    <x v="10"/>
    <x v="146"/>
    <x v="7"/>
    <s v="BOTH"/>
    <s v="Income Statement"/>
    <x v="35"/>
    <s v="11550 · BofA 9607 (INC)"/>
    <m/>
    <m/>
  </r>
  <r>
    <d v="2015-10-01T00:00:00"/>
    <s v="Monthly Fee for Business Fundamentals"/>
    <n v="-16"/>
    <n v="1001.88"/>
    <n v="16"/>
    <s v="Expense"/>
    <x v="5"/>
    <x v="2"/>
    <x v="10"/>
    <n v="2015"/>
    <x v="48"/>
    <x v="96"/>
    <x v="2"/>
    <s v="BOTH"/>
    <s v="Income Statement"/>
    <x v="35"/>
    <s v="11550 · BofA 9607 (INC)"/>
    <m/>
    <m/>
  </r>
  <r>
    <d v="2015-10-02T00:00:00"/>
    <s v="Check 1145"/>
    <n v="-50"/>
    <n v="951.88"/>
    <n v="50"/>
    <s v="Expense"/>
    <x v="5"/>
    <x v="2"/>
    <x v="10"/>
    <n v="2015"/>
    <x v="81"/>
    <x v="138"/>
    <x v="2"/>
    <s v="BOTH"/>
    <s v="Income Statement"/>
    <x v="35"/>
    <s v="11550 · BofA 9607 (INC)"/>
    <m/>
    <m/>
  </r>
  <r>
    <d v="2015-10-02T00:00:00"/>
    <s v="Check 1146"/>
    <n v="-101.06"/>
    <n v="850.82"/>
    <n v="101.06"/>
    <s v="Expense"/>
    <x v="5"/>
    <x v="2"/>
    <x v="10"/>
    <n v="2015"/>
    <x v="81"/>
    <x v="138"/>
    <x v="2"/>
    <s v="BOTH"/>
    <s v="Income Statement"/>
    <x v="35"/>
    <s v="11550 · BofA 9607 (INC)"/>
    <m/>
    <m/>
  </r>
  <r>
    <d v="2015-10-05T00:00:00"/>
    <s v="Online Banking transfer from CHK 9319 Confirmation# 2606254837"/>
    <n v="400"/>
    <n v="1250.82"/>
    <n v="-4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05T00:00:00"/>
    <s v="Online Banking transfer from CHK 9319 Confirmation# 2606996849"/>
    <n v="400"/>
    <n v="1650.82"/>
    <n v="-4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05T00:00:00"/>
    <s v="CHECKCARD 1003 TIMS ORIENTAL AND SAN ANTONIO TX 05227025276300182076772 CKCD 5812 5348750000735209"/>
    <n v="-79.489999999999995"/>
    <n v="1571.33"/>
    <n v="79.489999999999995"/>
    <s v="Expense"/>
    <x v="5"/>
    <x v="2"/>
    <x v="10"/>
    <n v="2015"/>
    <x v="10"/>
    <x v="150"/>
    <x v="7"/>
    <s v="BOTH"/>
    <s v="Income Statement"/>
    <x v="35"/>
    <s v="11550 · BofA 9607 (INC)"/>
    <m/>
    <m/>
  </r>
  <r>
    <d v="2015-10-05T00:00:00"/>
    <s v="CHECKCARD 1004 TAQUERIA CHAPALA SAN ANTONIO TX 25247805277000240663672 CKCD 5812 5348750000735209"/>
    <n v="-50.03"/>
    <n v="1521.3"/>
    <n v="50.03"/>
    <s v="Expense"/>
    <x v="5"/>
    <x v="2"/>
    <x v="10"/>
    <n v="2015"/>
    <x v="10"/>
    <x v="151"/>
    <x v="7"/>
    <s v="BOTH"/>
    <s v="Income Statement"/>
    <x v="35"/>
    <s v="11550 · BofA 9607 (INC)"/>
    <m/>
    <m/>
  </r>
  <r>
    <d v="2015-10-05T00:00:00"/>
    <s v="Online Banking transfer to CHK 9306 Confirmation# 3707142197"/>
    <n v="-400"/>
    <n v="1121.3"/>
    <n v="400"/>
    <s v="Expense"/>
    <x v="5"/>
    <x v="2"/>
    <x v="10"/>
    <n v="2015"/>
    <x v="67"/>
    <x v="97"/>
    <x v="2"/>
    <s v="INC"/>
    <s v="Balance Sheet"/>
    <x v="16"/>
    <s v="11550 · BofA 9607 (INC)"/>
    <m/>
    <m/>
  </r>
  <r>
    <d v="2015-10-06T00:00:00"/>
    <s v="Check 1150"/>
    <n v="-261.62"/>
    <n v="859.68"/>
    <n v="261.62"/>
    <s v="Expense"/>
    <x v="5"/>
    <x v="2"/>
    <x v="10"/>
    <n v="2015"/>
    <x v="73"/>
    <x v="129"/>
    <x v="2"/>
    <s v="BOTH"/>
    <s v="Income Statement"/>
    <x v="35"/>
    <s v="11550 · BofA 9607 (INC)"/>
    <m/>
    <m/>
  </r>
  <r>
    <d v="2015-10-07T00:00:00"/>
    <s v="Online Banking transfer from CHK 9319 Confirmation# 0422476225"/>
    <n v="300"/>
    <n v="1159.68"/>
    <n v="-3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07T00:00:00"/>
    <s v="Check 1147"/>
    <n v="-1000"/>
    <n v="159.68"/>
    <n v="1000"/>
    <s v="Expense"/>
    <x v="5"/>
    <x v="2"/>
    <x v="10"/>
    <n v="2015"/>
    <x v="76"/>
    <x v="132"/>
    <x v="7"/>
    <s v="BOTH"/>
    <s v="Income Statement"/>
    <x v="35"/>
    <s v="11550 · BofA 9607 (INC)"/>
    <m/>
    <m/>
  </r>
  <r>
    <d v="2015-10-08T00:00:00"/>
    <s v="CHECK ORDER00099 DES:FEE ID:00N49002 INDN:DEAN &amp; TYLER INC CO ID:0000000099 PPD PMT INFO: PRODUCT(S): 36.03 S&amp;H: 0.00 TX TAX: 2.97"/>
    <n v="-39"/>
    <n v="120.68"/>
    <n v="39"/>
    <s v="Expense"/>
    <x v="5"/>
    <x v="2"/>
    <x v="10"/>
    <n v="2015"/>
    <x v="48"/>
    <x v="96"/>
    <x v="2"/>
    <s v="BOTH"/>
    <s v="Income Statement"/>
    <x v="47"/>
    <s v="11550 · BofA 9607 (INC)"/>
    <m/>
    <m/>
  </r>
  <r>
    <d v="2015-10-13T00:00:00"/>
    <s v="Online Banking transfer from CHK 9319 Confirmation# 3744825959"/>
    <n v="200"/>
    <n v="320.68"/>
    <n v="-2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13T00:00:00"/>
    <s v="Online Banking transfer from CHK 9319 Confirmation# 4077153750"/>
    <n v="200"/>
    <n v="520.67999999999995"/>
    <n v="-2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13T00:00:00"/>
    <s v="CHECKCARD 1008 CORNER STORE 0932 LEON VALLEY TX 05140485282120000299295 CKCD 5542 5348750000735209"/>
    <n v="-19.13"/>
    <n v="501.55"/>
    <n v="19.13"/>
    <s v="Expense"/>
    <x v="5"/>
    <x v="2"/>
    <x v="10"/>
    <n v="2015"/>
    <x v="10"/>
    <x v="76"/>
    <x v="7"/>
    <s v="BOTH"/>
    <s v="Income Statement"/>
    <x v="35"/>
    <s v="11550 · BofA 9607 (INC)"/>
    <m/>
    <m/>
  </r>
  <r>
    <d v="2015-10-13T00:00:00"/>
    <s v="CHECKCARD 1009 TIMS ORIENTAL AND SAN ANTONIO TX 05227025282300166295184 CKCD 5812 5348750000735209"/>
    <n v="-31.04"/>
    <n v="470.51"/>
    <n v="31.04"/>
    <s v="Expense"/>
    <x v="5"/>
    <x v="2"/>
    <x v="10"/>
    <n v="2015"/>
    <x v="10"/>
    <x v="150"/>
    <x v="7"/>
    <s v="BOTH"/>
    <s v="Income Statement"/>
    <x v="35"/>
    <s v="11550 · BofA 9607 (INC)"/>
    <m/>
    <m/>
  </r>
  <r>
    <d v="2015-10-13T00:00:00"/>
    <s v="Online Banking transfer to CHK 9306 Confirmation# 4075789491"/>
    <n v="-270.51"/>
    <n v="200"/>
    <n v="270.51"/>
    <s v="Expense"/>
    <x v="5"/>
    <x v="2"/>
    <x v="10"/>
    <n v="2015"/>
    <x v="67"/>
    <x v="97"/>
    <x v="2"/>
    <s v="INC"/>
    <s v="Balance Sheet"/>
    <x v="16"/>
    <s v="11550 · BofA 9607 (INC)"/>
    <m/>
    <m/>
  </r>
  <r>
    <d v="2015-10-13T00:00:00"/>
    <s v="Check 1151"/>
    <n v="-552.09"/>
    <n v="-352.09"/>
    <n v="552.09"/>
    <s v="Expense"/>
    <x v="5"/>
    <x v="2"/>
    <x v="10"/>
    <n v="2015"/>
    <x v="78"/>
    <x v="134"/>
    <x v="7"/>
    <s v="BOTH"/>
    <s v="Income Statement"/>
    <x v="35"/>
    <s v="11550 · BofA 9607 (INC)"/>
    <m/>
    <m/>
  </r>
  <r>
    <d v="2015-10-13T00:00:00"/>
    <s v="OVERDRAFT ITEM FEE FOR ACTIVITY OF 10-13 CHECK #0000001151 POSTING DATE 10-13-15 POSTING SEQ 00006"/>
    <n v="-35"/>
    <n v="-387.09"/>
    <n v="35"/>
    <s v="Expense"/>
    <x v="5"/>
    <x v="2"/>
    <x v="10"/>
    <n v="2015"/>
    <x v="48"/>
    <x v="96"/>
    <x v="2"/>
    <s v="BOTH"/>
    <s v="Income Statement"/>
    <x v="35"/>
    <s v="11550 · BofA 9607 (INC)"/>
    <m/>
    <m/>
  </r>
  <r>
    <d v="2015-10-14T00:00:00"/>
    <s v="Online Banking transfer from CHK 9319 Confirmation# 0383853114"/>
    <n v="437.09"/>
    <n v="50"/>
    <n v="-437.09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19T00:00:00"/>
    <s v="Online Banking transfer from CHK 9319 Confirmation# 2526875207"/>
    <n v="1900"/>
    <n v="1950"/>
    <n v="-19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19T00:00:00"/>
    <s v="AMERICAN EXPRESS DES:ACH Pmt ID:R7210MSP INDN:KRISTINA KOGER CO ID:1133133497 PPD"/>
    <n v="-1939.34"/>
    <n v="10.66"/>
    <n v="1939.34"/>
    <s v="Expense"/>
    <x v="5"/>
    <x v="2"/>
    <x v="10"/>
    <n v="2015"/>
    <x v="58"/>
    <x v="46"/>
    <x v="2"/>
    <s v="INC"/>
    <s v="Balance Sheet"/>
    <x v="5"/>
    <s v="11550 · BofA 9607 (INC)"/>
    <m/>
    <m/>
  </r>
  <r>
    <d v="2015-10-21T00:00:00"/>
    <s v="Online Banking transfer from CHK 9319 Confirmation# 2546224780"/>
    <n v="200"/>
    <n v="210.66"/>
    <n v="-2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21T00:00:00"/>
    <s v="Online Banking transfer from CHK 9319 Confirmation# 1444782538"/>
    <n v="138"/>
    <n v="348.66"/>
    <n v="-138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21T00:00:00"/>
    <s v="Online Banking transfer from CHK 9306 Confirmation# 2544771137"/>
    <n v="131.57"/>
    <n v="480.23"/>
    <n v="-131.57"/>
    <s v="Income"/>
    <x v="5"/>
    <x v="2"/>
    <x v="10"/>
    <n v="2015"/>
    <x v="67"/>
    <x v="97"/>
    <x v="2"/>
    <s v="INC"/>
    <s v="Balance Sheet"/>
    <x v="11"/>
    <s v="11550 · BofA 9607 (INC)"/>
    <m/>
    <m/>
  </r>
  <r>
    <d v="2015-10-21T00:00:00"/>
    <s v="BKOFAMERICA ATM 10/21 #000007462 WITHDRWL BANDERA FESTIVAL SAN ANTONIO TX CKCD 5348750000735209"/>
    <n v="-200"/>
    <n v="280.23"/>
    <n v="200"/>
    <s v="Expense"/>
    <x v="5"/>
    <x v="2"/>
    <x v="10"/>
    <n v="2015"/>
    <x v="10"/>
    <x v="10"/>
    <x v="7"/>
    <s v="BOTH"/>
    <s v="Income Statement"/>
    <x v="35"/>
    <s v="11550 · BofA 9607 (INC)"/>
    <m/>
    <m/>
  </r>
  <r>
    <d v="2015-10-22T00:00:00"/>
    <s v="IRS DES:USATAXPYMT ID:222569561561205 INDN:KRISTINA KOGER &amp; TIMO CO ID:3387702000 WEB"/>
    <n v="-200"/>
    <n v="80.23"/>
    <n v="200"/>
    <s v="Expense"/>
    <x v="5"/>
    <x v="2"/>
    <x v="10"/>
    <n v="2015"/>
    <x v="47"/>
    <x v="118"/>
    <x v="2"/>
    <s v="BOTH"/>
    <s v="Income Statement"/>
    <x v="35"/>
    <s v="11550 · BofA 9607 (INC)"/>
    <m/>
    <m/>
  </r>
  <r>
    <d v="2015-10-26T00:00:00"/>
    <s v="Online Banking transfer from CHK 9319 Confirmation# 2571033573"/>
    <n v="4850"/>
    <n v="4930.2299999999996"/>
    <n v="-485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26T00:00:00"/>
    <s v="AMERICAN EXPRESS DES:ACH Pmt ID:R9758MSP INDN:KRISTINA KOGER CO ID:1133133497 PPD"/>
    <n v="-4715.2299999999996"/>
    <n v="215"/>
    <n v="4715.2299999999996"/>
    <s v="Expense"/>
    <x v="5"/>
    <x v="2"/>
    <x v="10"/>
    <n v="2015"/>
    <x v="58"/>
    <x v="46"/>
    <x v="2"/>
    <s v="INC"/>
    <s v="Balance Sheet"/>
    <x v="5"/>
    <s v="11550 · BofA 9607 (INC)"/>
    <m/>
    <m/>
  </r>
  <r>
    <d v="2015-10-30T00:00:00"/>
    <s v="Online Banking transfer from CHK 9319 Confirmation# 3823943654"/>
    <n v="800"/>
    <n v="1015"/>
    <n v="-800"/>
    <s v="Income"/>
    <x v="5"/>
    <x v="2"/>
    <x v="10"/>
    <n v="2015"/>
    <x v="55"/>
    <x v="97"/>
    <x v="2"/>
    <s v="INC"/>
    <s v="Balance Sheet"/>
    <x v="21"/>
    <s v="11550 · BofA 9607 (INC)"/>
    <m/>
    <m/>
  </r>
  <r>
    <d v="2015-10-30T00:00:00"/>
    <s v="BKOFAMERICA ATM 10/30 #000009330 WITHDRWL ONE BANDERA PLAZ SAN ANTONIO TX CKCD 5348750000735209"/>
    <n v="-100"/>
    <n v="915"/>
    <n v="100"/>
    <s v="Expense"/>
    <x v="5"/>
    <x v="2"/>
    <x v="10"/>
    <n v="2015"/>
    <x v="10"/>
    <x v="10"/>
    <x v="7"/>
    <s v="BOTH"/>
    <s v="Income Statement"/>
    <x v="35"/>
    <s v="11550 · BofA 9607 (INC)"/>
    <m/>
    <m/>
  </r>
  <r>
    <d v="2015-10-30T00:00:00"/>
    <s v="Check 1152"/>
    <n v="-107.8"/>
    <n v="807.2"/>
    <n v="107.8"/>
    <s v="Expense"/>
    <x v="5"/>
    <x v="2"/>
    <x v="10"/>
    <n v="2015"/>
    <x v="72"/>
    <x v="152"/>
    <x v="9"/>
    <s v="BOTH"/>
    <s v="Income Statement"/>
    <x v="48"/>
    <s v="11550 · BofA 9607 (INC)"/>
    <m/>
    <m/>
  </r>
  <r>
    <d v="2015-11-02T00:00:00"/>
    <s v="Online Banking transfer from CHK 9319 Confirmation# 4043840664"/>
    <n v="266"/>
    <n v="1073.2"/>
    <n v="-266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02T00:00:00"/>
    <s v="CHECKCARD 1030 HMRC VAT CUMBERNAULD 95425155305060480735633 CKCD 9311 5348750000735209"/>
    <n v="-643.6"/>
    <n v="429.6"/>
    <n v="643.6"/>
    <s v="Expense"/>
    <x v="5"/>
    <x v="2"/>
    <x v="11"/>
    <n v="2015"/>
    <x v="80"/>
    <x v="137"/>
    <x v="28"/>
    <s v="BOTH"/>
    <s v="Income Statement"/>
    <x v="35"/>
    <s v="11550 · BofA 9607 (INC)"/>
    <m/>
    <m/>
  </r>
  <r>
    <d v="2015-11-02T00:00:00"/>
    <s v="Check 1116"/>
    <n v="-380"/>
    <n v="49.6"/>
    <n v="380"/>
    <s v="Expense"/>
    <x v="5"/>
    <x v="2"/>
    <x v="11"/>
    <n v="2015"/>
    <x v="10"/>
    <x v="146"/>
    <x v="7"/>
    <s v="BOTH"/>
    <s v="Income Statement"/>
    <x v="35"/>
    <s v="11550 · BofA 9607 (INC)"/>
    <m/>
    <m/>
  </r>
  <r>
    <d v="2015-11-02T00:00:00"/>
    <s v="CHECKCARD 1030 HMRC VAT CUMBERNAULD 95425155305060480735633 CKCD 9311 5348750000735209 INTERNATIONAL TRANSACTION FEE"/>
    <n v="-19.309999999999999"/>
    <n v="30.29"/>
    <n v="19.309999999999999"/>
    <s v="Expense"/>
    <x v="5"/>
    <x v="2"/>
    <x v="11"/>
    <n v="2015"/>
    <x v="80"/>
    <x v="137"/>
    <x v="28"/>
    <s v="BOTH"/>
    <s v="Income Statement"/>
    <x v="35"/>
    <s v="11550 · BofA 9607 (INC)"/>
    <m/>
    <m/>
  </r>
  <r>
    <d v="2015-11-02T00:00:00"/>
    <s v="Monthly Fee for Business Fundamentals"/>
    <n v="-16"/>
    <n v="14.29"/>
    <n v="16"/>
    <s v="Expense"/>
    <x v="5"/>
    <x v="2"/>
    <x v="11"/>
    <n v="2015"/>
    <x v="48"/>
    <x v="96"/>
    <x v="2"/>
    <s v="BOTH"/>
    <s v="Income Statement"/>
    <x v="35"/>
    <s v="11550 · BofA 9607 (INC)"/>
    <m/>
    <m/>
  </r>
  <r>
    <d v="2015-11-03T00:00:00"/>
    <s v="Online Banking transfer from CHK 9319 Confirmation# 3859093334"/>
    <n v="20"/>
    <n v="34.29"/>
    <n v="-2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09T00:00:00"/>
    <s v="Online Banking transfer from CHK 9319 Confirmation# 4009122405"/>
    <n v="2500"/>
    <n v="2534.29"/>
    <n v="-25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09T00:00:00"/>
    <s v="AMERICAN EXPRESS DES:ACH Pmt ID:W8394 INDN:KRISTINA KOGER CO ID:1133133497 WEB"/>
    <n v="-2500"/>
    <n v="34.29"/>
    <n v="2500"/>
    <s v="Expense"/>
    <x v="5"/>
    <x v="2"/>
    <x v="11"/>
    <n v="2015"/>
    <x v="58"/>
    <x v="46"/>
    <x v="2"/>
    <s v="INC"/>
    <s v="Balance Sheet"/>
    <x v="5"/>
    <s v="11550 · BofA 9607 (INC)"/>
    <m/>
    <m/>
  </r>
  <r>
    <d v="2015-11-12T00:00:00"/>
    <s v="Online Banking transfer from CHK 9319 Confirmation# 4026629799"/>
    <n v="1000"/>
    <n v="1034.29"/>
    <n v="-10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12T00:00:00"/>
    <s v="Online Banking transfer from CHK 9306 Confirmation# 2526631697"/>
    <n v="40"/>
    <n v="1074.29"/>
    <n v="-40"/>
    <s v="Income"/>
    <x v="5"/>
    <x v="2"/>
    <x v="11"/>
    <n v="2015"/>
    <x v="67"/>
    <x v="97"/>
    <x v="2"/>
    <s v="INC"/>
    <s v="Balance Sheet"/>
    <x v="11"/>
    <s v="11550 · BofA 9607 (INC)"/>
    <m/>
    <m/>
  </r>
  <r>
    <d v="2015-11-13T00:00:00"/>
    <s v="Check 1154: First Class Properties 1154"/>
    <n v="-1000"/>
    <n v="74.290000000000006"/>
    <n v="1000"/>
    <s v="Expense"/>
    <x v="5"/>
    <x v="2"/>
    <x v="11"/>
    <n v="2015"/>
    <x v="76"/>
    <x v="132"/>
    <x v="7"/>
    <s v="BOTH"/>
    <s v="Income Statement"/>
    <x v="35"/>
    <s v="11550 · BofA 9607 (INC)"/>
    <m/>
    <m/>
  </r>
  <r>
    <d v="2015-11-16T00:00:00"/>
    <s v="Online Banking transfer from CHK 9319 Confirmation# 4070706434"/>
    <n v="4000"/>
    <n v="4074.29"/>
    <n v="-40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16T00:00:00"/>
    <s v="Online Banking transfer from CHK 9319 Confirmation# 4070595351"/>
    <n v="990"/>
    <n v="5064.29"/>
    <n v="-99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16T00:00:00"/>
    <s v="Check 1153: Steve Cook CPA 1153"/>
    <n v="-1022.8"/>
    <n v="4041.49"/>
    <n v="1022.8"/>
    <s v="Expense"/>
    <x v="5"/>
    <x v="2"/>
    <x v="11"/>
    <n v="2015"/>
    <x v="75"/>
    <x v="130"/>
    <x v="2"/>
    <s v="BOTH"/>
    <s v="Income Statement"/>
    <x v="35"/>
    <s v="11550 · BofA 9607 (INC)"/>
    <m/>
    <m/>
  </r>
  <r>
    <d v="2015-11-16T00:00:00"/>
    <s v="AMERICAN EXPRESS DES:ACH Pmt ID:W2646 INDN:KRISTINA KOGER CO ID:1133133497 WEB"/>
    <n v="-4000"/>
    <n v="41.49"/>
    <n v="4000"/>
    <s v="Expense"/>
    <x v="5"/>
    <x v="2"/>
    <x v="11"/>
    <n v="2015"/>
    <x v="58"/>
    <x v="46"/>
    <x v="2"/>
    <s v="INC"/>
    <s v="Balance Sheet"/>
    <x v="5"/>
    <s v="11550 · BofA 9607 (INC)"/>
    <m/>
    <m/>
  </r>
  <r>
    <d v="2015-11-17T00:00:00"/>
    <s v="Check 1148: Stanton Longehecke Refund 1148"/>
    <n v="-82.4"/>
    <n v="-40.909999999999997"/>
    <n v="82.4"/>
    <s v="Expense"/>
    <x v="5"/>
    <x v="2"/>
    <x v="11"/>
    <n v="2015"/>
    <x v="72"/>
    <x v="153"/>
    <x v="9"/>
    <s v="BOTH"/>
    <s v="Income Statement"/>
    <x v="35"/>
    <s v="11550 · BofA 9607 (INC)"/>
    <m/>
    <m/>
  </r>
  <r>
    <d v="2015-11-17T00:00:00"/>
    <s v="OVERDRAFT ITEM FEE FOR ACTIVITY OF 11-17 CHECK #0000001148 POSTING DATE 11-17-15 POSTING SEQ 00001"/>
    <n v="-35"/>
    <n v="-75.91"/>
    <n v="35"/>
    <s v="Expense"/>
    <x v="5"/>
    <x v="2"/>
    <x v="11"/>
    <n v="2015"/>
    <x v="48"/>
    <x v="96"/>
    <x v="2"/>
    <s v="BOTH"/>
    <s v="Income Statement"/>
    <x v="35"/>
    <s v="11550 · BofA 9607 (INC)"/>
    <m/>
    <m/>
  </r>
  <r>
    <d v="2015-11-18T00:00:00"/>
    <s v="Online Banking transfer from CHK 9319 Confirmation# 2586284156"/>
    <n v="175.91"/>
    <n v="100"/>
    <n v="-175.91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19T00:00:00"/>
    <s v="Online Banking transfer from CHK 9319 Confirmation# 1695684381"/>
    <n v="2000"/>
    <n v="2100"/>
    <n v="-20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19T00:00:00"/>
    <s v="AMERICAN EXPRESS DES:ACH Pmt ID:W2648 INDN:KRISTINA KOGER CO ID:1133133497 WEB"/>
    <n v="-2000"/>
    <n v="100"/>
    <n v="2000"/>
    <s v="Expense"/>
    <x v="5"/>
    <x v="2"/>
    <x v="11"/>
    <n v="2015"/>
    <x v="58"/>
    <x v="46"/>
    <x v="2"/>
    <s v="INC"/>
    <s v="Balance Sheet"/>
    <x v="5"/>
    <s v="11550 · BofA 9607 (INC)"/>
    <m/>
    <m/>
  </r>
  <r>
    <d v="2015-11-20T00:00:00"/>
    <s v="Online Banking transfer from CHK 9319 Confirmation# 0603506713"/>
    <n v="2915"/>
    <n v="3015"/>
    <n v="-2915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23T00:00:00"/>
    <s v="Online Banking transfer from CHK 9319 Confirmation# 0631063893"/>
    <n v="4000"/>
    <n v="7015"/>
    <n v="-40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23T00:00:00"/>
    <s v="AMERICAN EXPRESS DES:ACH Pmt ID:W2890 INDN:KRISTINA KOGER CO ID:1133133497 WEB"/>
    <n v="-3544.4"/>
    <n v="3470.6"/>
    <n v="3544.4"/>
    <s v="Expense"/>
    <x v="5"/>
    <x v="2"/>
    <x v="11"/>
    <n v="2015"/>
    <x v="58"/>
    <x v="46"/>
    <x v="2"/>
    <s v="INC"/>
    <s v="Balance Sheet"/>
    <x v="5"/>
    <s v="11550 · BofA 9607 (INC)"/>
    <m/>
    <m/>
  </r>
  <r>
    <d v="2015-11-23T00:00:00"/>
    <s v="BARCLAYCARD US DES:CREDITCARD ID:335766088 INDN:KRISTINA KOGER CO ID:2510407970 WEB"/>
    <n v="-1915.03"/>
    <n v="1555.57"/>
    <n v="1915.03"/>
    <s v="Expense"/>
    <x v="5"/>
    <x v="2"/>
    <x v="11"/>
    <n v="2015"/>
    <x v="39"/>
    <x v="20"/>
    <x v="2"/>
    <s v="BOTH"/>
    <s v="Balance Sheet"/>
    <x v="49"/>
    <s v="11550 · BofA 9607 (INC)"/>
    <m/>
    <m/>
  </r>
  <r>
    <d v="2015-11-24T00:00:00"/>
    <s v="Online Banking transfer from CHK 9319 Confirmation# 2840566544"/>
    <n v="1200"/>
    <n v="2755.57"/>
    <n v="-12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24T00:00:00"/>
    <s v="Check 1158: David Lara 1158"/>
    <n v="-360.32"/>
    <n v="2395.25"/>
    <n v="360.32"/>
    <s v="Expense"/>
    <x v="5"/>
    <x v="2"/>
    <x v="11"/>
    <n v="2015"/>
    <x v="65"/>
    <x v="114"/>
    <x v="7"/>
    <s v="BOTH"/>
    <s v="Income Statement"/>
    <x v="35"/>
    <s v="11550 · BofA 9607 (INC)"/>
    <m/>
    <m/>
  </r>
  <r>
    <d v="2015-11-25T00:00:00"/>
    <s v="Alchemy Payroll Loan"/>
    <n v="-700"/>
    <n v="1695.25"/>
    <n v="700"/>
    <s v="Expense"/>
    <x v="5"/>
    <x v="2"/>
    <x v="11"/>
    <n v="2015"/>
    <x v="10"/>
    <x v="10"/>
    <x v="7"/>
    <s v="BOTH"/>
    <s v="Income Statement"/>
    <x v="35"/>
    <s v="11550 · BofA 9607 (INC)"/>
    <m/>
    <m/>
  </r>
  <r>
    <d v="2015-11-30T00:00:00"/>
    <s v="Online Banking transfer from CHK 9319 Confirmation# 0691315437"/>
    <n v="4000"/>
    <n v="5695.25"/>
    <n v="-4000"/>
    <s v="Income"/>
    <x v="5"/>
    <x v="2"/>
    <x v="11"/>
    <n v="2015"/>
    <x v="55"/>
    <x v="97"/>
    <x v="2"/>
    <s v="INC"/>
    <s v="Balance Sheet"/>
    <x v="21"/>
    <s v="11550 · BofA 9607 (INC)"/>
    <m/>
    <m/>
  </r>
  <r>
    <d v="2015-11-30T00:00:00"/>
    <s v="Check 1155: MSN Air Service 1155"/>
    <n v="-50"/>
    <n v="5645.25"/>
    <n v="50"/>
    <s v="Expense"/>
    <x v="5"/>
    <x v="2"/>
    <x v="11"/>
    <n v="2015"/>
    <x v="81"/>
    <x v="138"/>
    <x v="2"/>
    <s v="BOTH"/>
    <s v="Income Statement"/>
    <x v="35"/>
    <s v="11550 · BofA 9607 (INC)"/>
    <m/>
    <m/>
  </r>
  <r>
    <d v="2015-11-30T00:00:00"/>
    <s v="Check 1157: Steve Ricci 1157"/>
    <n v="-63.12"/>
    <n v="5582.13"/>
    <n v="63.12"/>
    <s v="Expense"/>
    <x v="5"/>
    <x v="2"/>
    <x v="11"/>
    <n v="2015"/>
    <x v="81"/>
    <x v="147"/>
    <x v="2"/>
    <s v="BOTH"/>
    <s v="Income Statement"/>
    <x v="35"/>
    <s v="11550 · BofA 9607 (INC)"/>
    <m/>
    <m/>
  </r>
  <r>
    <d v="2015-11-30T00:00:00"/>
    <s v="AMERICAN EXPRESS DES:ACH Pmt ID:W5732 INDN:KRISTINA KOGER CO ID:1133133497 WEB"/>
    <n v="-4000"/>
    <n v="1582.13"/>
    <n v="4000"/>
    <s v="Expense"/>
    <x v="5"/>
    <x v="2"/>
    <x v="11"/>
    <n v="2015"/>
    <x v="58"/>
    <x v="46"/>
    <x v="2"/>
    <s v="INC"/>
    <s v="Balance Sheet"/>
    <x v="5"/>
    <s v="11550 · BofA 9607 (INC)"/>
    <m/>
    <m/>
  </r>
  <r>
    <d v="2015-12-02T00:00:00"/>
    <s v="Check 1156: First Class Properties 1156"/>
    <n v="-1000"/>
    <n v="582.13"/>
    <n v="1000"/>
    <s v="Expense"/>
    <x v="5"/>
    <x v="2"/>
    <x v="12"/>
    <n v="2015"/>
    <x v="76"/>
    <x v="132"/>
    <x v="7"/>
    <s v="BOTH"/>
    <s v="Income Statement"/>
    <x v="35"/>
    <s v="11550 · BofA 9607 (INC)"/>
    <m/>
    <m/>
  </r>
  <r>
    <d v="2015-12-03T00:00:00"/>
    <s v="Check 1160: Dean and Tyler LLC 1160"/>
    <n v="-500"/>
    <n v="82.13"/>
    <n v="500"/>
    <s v="Expense"/>
    <x v="5"/>
    <x v="2"/>
    <x v="12"/>
    <n v="2015"/>
    <x v="58"/>
    <x v="120"/>
    <x v="2"/>
    <s v="INC"/>
    <s v="Balance Sheet"/>
    <x v="50"/>
    <s v="11550 · BofA 9607 (INC)"/>
    <m/>
    <m/>
  </r>
  <r>
    <d v="2015-12-07T00:00:00"/>
    <s v="Online Banking transfer from CHK 9319 Confirmation# 0151520867"/>
    <n v="1040"/>
    <n v="1122.1300000000001"/>
    <n v="-104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07T00:00:00"/>
    <s v="Online Banking transfer from CHK 9319 Confirmation# 1651552570"/>
    <n v="380"/>
    <n v="1502.13"/>
    <n v="-38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07T00:00:00"/>
    <s v="Check 1121: Veronica Saenz 1121"/>
    <n v="-360"/>
    <n v="1142.1300000000001"/>
    <n v="360"/>
    <s v="Expense"/>
    <x v="5"/>
    <x v="2"/>
    <x v="12"/>
    <n v="2015"/>
    <x v="10"/>
    <x v="146"/>
    <x v="2"/>
    <s v="BOTH"/>
    <s v="Income Statement"/>
    <x v="35"/>
    <s v="11550 · BofA 9607 (INC)"/>
    <m/>
    <m/>
  </r>
  <r>
    <d v="2015-12-08T00:00:00"/>
    <s v="Online Banking transfer from CHK 9319 Confirmation# 4062909696"/>
    <n v="4000"/>
    <n v="5142.13"/>
    <n v="-400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08T00:00:00"/>
    <s v="Check 1159: Robinson Windword 1159"/>
    <n v="-1080"/>
    <n v="4062.13"/>
    <n v="1080"/>
    <s v="Expense"/>
    <x v="5"/>
    <x v="2"/>
    <x v="12"/>
    <n v="2015"/>
    <x v="18"/>
    <x v="131"/>
    <x v="2"/>
    <s v="BOTH"/>
    <s v="Balance Sheet"/>
    <x v="35"/>
    <s v="11550 · BofA 9607 (INC)"/>
    <m/>
    <m/>
  </r>
  <r>
    <d v="2015-12-08T00:00:00"/>
    <s v="CITY PUBLIC SRV DES:CPS WEBPMT ID:003002974368 INDN:DEAN TYLER INC CO ID:6746002071 CCD"/>
    <n v="-135.41"/>
    <n v="3926.72"/>
    <n v="135.41"/>
    <s v="Expense"/>
    <x v="5"/>
    <x v="2"/>
    <x v="12"/>
    <n v="2015"/>
    <x v="56"/>
    <x v="99"/>
    <x v="7"/>
    <s v="BOTH"/>
    <s v="Income Statement"/>
    <x v="35"/>
    <s v="11550 · BofA 9607 (INC)"/>
    <m/>
    <m/>
  </r>
  <r>
    <d v="2015-12-09T00:00:00"/>
    <s v="Online Banking transfer from CHK 9319 Confirmation# 4069667130"/>
    <n v="2000"/>
    <n v="5926.72"/>
    <n v="-200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09T00:00:00"/>
    <s v="Online Banking transfer from CHK 9319 Confirmation# 2767528544"/>
    <n v="100"/>
    <n v="6026.72"/>
    <n v="-10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09T00:00:00"/>
    <s v="AMERICAN EXPRESS DES:ACH Pmt ID:W3446 INDN:KRISTINA KOGER CO ID:1133133497 WEB"/>
    <n v="-4000"/>
    <n v="2026.72"/>
    <n v="4000"/>
    <s v="Expense"/>
    <x v="5"/>
    <x v="2"/>
    <x v="12"/>
    <n v="2015"/>
    <x v="58"/>
    <x v="46"/>
    <x v="2"/>
    <s v="INC"/>
    <s v="Balance Sheet"/>
    <x v="5"/>
    <s v="11550 · BofA 9607 (INC)"/>
    <m/>
    <m/>
  </r>
  <r>
    <d v="2015-12-09T00:00:00"/>
    <s v="AMERICAN EXPRESS DES:ACH Pmt ID:W8348 INDN:KRISTINA KOGER CO ID:1133133497 WEB"/>
    <n v="-2000"/>
    <n v="26.72"/>
    <n v="2000"/>
    <s v="Expense"/>
    <x v="5"/>
    <x v="2"/>
    <x v="12"/>
    <n v="2015"/>
    <x v="58"/>
    <x v="46"/>
    <x v="2"/>
    <s v="INC"/>
    <s v="Balance Sheet"/>
    <x v="5"/>
    <s v="11550 · BofA 9607 (INC)"/>
    <m/>
    <m/>
  </r>
  <r>
    <d v="2015-12-15T00:00:00"/>
    <s v="Online Banking transfer from CHK 9319 Confirmation# 1621041505"/>
    <n v="2000"/>
    <n v="2026.72"/>
    <n v="-200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15T00:00:00"/>
    <s v="BKOFAMERICA MOBILE 12/15 3402744648 DEPOSIT *MOBILE TX"/>
    <n v="6.95"/>
    <n v="2033.67"/>
    <n v="-6.95"/>
    <s v="Income"/>
    <x v="5"/>
    <x v="2"/>
    <x v="12"/>
    <n v="2015"/>
    <x v="61"/>
    <x v="103"/>
    <x v="21"/>
    <s v="BOTH"/>
    <s v="Income Statement"/>
    <x v="35"/>
    <s v="11550 · BofA 9607 (INC)"/>
    <m/>
    <m/>
  </r>
  <r>
    <d v="2015-12-16T00:00:00"/>
    <s v="Online Banking transfer from CHK 9319 Confirmation# 2529485300"/>
    <n v="663.34"/>
    <n v="2697.01"/>
    <n v="-663.34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16T00:00:00"/>
    <s v="BKOFAMERICA ATM 12/16 #000007660 WITHDRWL CONVENT SAN ANTONIO TX CKCD 5348750000735209"/>
    <n v="-460"/>
    <n v="2237.0100000000002"/>
    <n v="460"/>
    <s v="Expense"/>
    <x v="5"/>
    <x v="2"/>
    <x v="12"/>
    <n v="2015"/>
    <x v="10"/>
    <x v="10"/>
    <x v="2"/>
    <s v="BOTH"/>
    <s v="Income Statement"/>
    <x v="35"/>
    <s v="11550 · BofA 9607 (INC)"/>
    <m/>
    <m/>
  </r>
  <r>
    <d v="2015-12-18T00:00:00"/>
    <s v="Online Banking transfer from CHK 9319 Confirmation# 1647850322"/>
    <n v="6040"/>
    <n v="8277.01"/>
    <n v="-604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18T00:00:00"/>
    <s v="AMERICAN EXPRESS DES:ACH Pmt ID:W9936 INDN:KRISTINA KOGER CO ID:1133133497 WEB"/>
    <n v="-6038.3"/>
    <n v="2238.71"/>
    <n v="6038.3"/>
    <s v="Expense"/>
    <x v="5"/>
    <x v="2"/>
    <x v="12"/>
    <n v="2015"/>
    <x v="58"/>
    <x v="46"/>
    <x v="2"/>
    <s v="INC"/>
    <s v="Balance Sheet"/>
    <x v="5"/>
    <s v="11550 · BofA 9607 (INC)"/>
    <m/>
    <m/>
  </r>
  <r>
    <d v="2015-12-18T00:00:00"/>
    <s v="CSI Bxr Tax DES:TAXPAYMENT ID:T10812703 INDN:DEAN AND TYLER LLC 7 CO ID:1810599849 CCD"/>
    <n v="-663.34"/>
    <n v="1575.37"/>
    <n v="663.34"/>
    <s v="Expense"/>
    <x v="5"/>
    <x v="2"/>
    <x v="12"/>
    <n v="2015"/>
    <x v="83"/>
    <x v="154"/>
    <x v="7"/>
    <s v="BOTH"/>
    <s v="Income Statement"/>
    <x v="35"/>
    <s v="11550 · BofA 9607 (INC)"/>
    <m/>
    <m/>
  </r>
  <r>
    <d v="2015-12-21T00:00:00"/>
    <s v="David Lara Check 1164"/>
    <n v="-353.18"/>
    <n v="1222.19"/>
    <n v="353.18"/>
    <s v="Expense"/>
    <x v="5"/>
    <x v="2"/>
    <x v="12"/>
    <n v="2015"/>
    <x v="65"/>
    <x v="114"/>
    <x v="7"/>
    <s v="BOTH"/>
    <s v="Income Statement"/>
    <x v="35"/>
    <s v="11550 · BofA 9607 (INC)"/>
    <m/>
    <m/>
  </r>
  <r>
    <d v="2015-12-22T00:00:00"/>
    <s v="Check 1161: Northeastern Customs 1161"/>
    <n v="-297.45"/>
    <n v="924.74"/>
    <n v="297.45"/>
    <s v="Expense"/>
    <x v="5"/>
    <x v="2"/>
    <x v="12"/>
    <n v="2015"/>
    <x v="73"/>
    <x v="129"/>
    <x v="2"/>
    <s v="BOTH"/>
    <s v="Income Statement"/>
    <x v="35"/>
    <s v="11550 · BofA 9607 (INC)"/>
    <m/>
    <m/>
  </r>
  <r>
    <d v="2015-12-22T00:00:00"/>
    <s v="Check 1162: Northeastern Customs 1162"/>
    <n v="-500"/>
    <n v="424.74"/>
    <n v="500"/>
    <s v="Expense"/>
    <x v="5"/>
    <x v="2"/>
    <x v="12"/>
    <n v="2015"/>
    <x v="73"/>
    <x v="129"/>
    <x v="2"/>
    <s v="BOTH"/>
    <s v="Income Statement"/>
    <x v="35"/>
    <s v="11550 · BofA 9607 (INC)"/>
    <m/>
    <m/>
  </r>
  <r>
    <d v="2015-12-22T00:00:00"/>
    <s v="Check 1165: Domingo Gonazlez 1165"/>
    <n v="-429.26"/>
    <n v="-4.5199999999999996"/>
    <n v="429.26"/>
    <s v="Expense"/>
    <x v="5"/>
    <x v="2"/>
    <x v="12"/>
    <n v="2015"/>
    <x v="65"/>
    <x v="111"/>
    <x v="7"/>
    <s v="BOTH"/>
    <s v="Income Statement"/>
    <x v="35"/>
    <s v="11550 · BofA 9607 (INC)"/>
    <m/>
    <m/>
  </r>
  <r>
    <d v="2015-12-22T00:00:00"/>
    <s v="Check 1166: Lauren Sanchez 1166"/>
    <n v="-472.81"/>
    <n v="-477.33"/>
    <n v="472.81"/>
    <s v="Expense"/>
    <x v="5"/>
    <x v="2"/>
    <x v="12"/>
    <n v="2015"/>
    <x v="65"/>
    <x v="122"/>
    <x v="12"/>
    <s v="BOTH"/>
    <s v="Income Statement"/>
    <x v="35"/>
    <s v="11550 · BofA 9607 (INC)"/>
    <m/>
    <m/>
  </r>
  <r>
    <d v="2015-12-22T00:00:00"/>
    <s v="OVERDRAFT ITEM FEE FOR ACTIVITY OF 12-22 CHECK #0000001165 POSTING DATE 12-22-15 POSTING SEQ 00004"/>
    <n v="-35"/>
    <n v="-512.33000000000004"/>
    <n v="35"/>
    <s v="Expense"/>
    <x v="5"/>
    <x v="2"/>
    <x v="12"/>
    <n v="2015"/>
    <x v="48"/>
    <x v="96"/>
    <x v="2"/>
    <s v="BOTH"/>
    <s v="Income Statement"/>
    <x v="35"/>
    <s v="11550 · BofA 9607 (INC)"/>
    <m/>
    <m/>
  </r>
  <r>
    <d v="2015-12-22T00:00:00"/>
    <s v="OVERDRAFT ITEM FEE FOR ACTIVITY OF 12-22 CHECK #0000001166 POSTING DATE 12-22-15 POSTING SEQ 00005"/>
    <n v="-35"/>
    <n v="-547.33000000000004"/>
    <n v="35"/>
    <s v="Expense"/>
    <x v="5"/>
    <x v="2"/>
    <x v="12"/>
    <n v="2015"/>
    <x v="48"/>
    <x v="96"/>
    <x v="2"/>
    <s v="BOTH"/>
    <s v="Income Statement"/>
    <x v="35"/>
    <s v="11550 · BofA 9607 (INC)"/>
    <m/>
    <m/>
  </r>
  <r>
    <d v="2015-12-23T00:00:00"/>
    <s v="Online Banking transfer from CHK 9319 Confirmation# 3988924830"/>
    <n v="1000"/>
    <n v="452.67"/>
    <n v="-100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28T00:00:00"/>
    <s v="Online Banking transfer from CHK 9319 Confirmation# 2532847260"/>
    <n v="580"/>
    <n v="1032.67"/>
    <n v="-58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28T00:00:00"/>
    <s v="Fee Refund zkw3olq"/>
    <n v="70"/>
    <n v="1102.67"/>
    <n v="-70"/>
    <s v="Income"/>
    <x v="5"/>
    <x v="2"/>
    <x v="12"/>
    <n v="2015"/>
    <x v="48"/>
    <x v="96"/>
    <x v="2"/>
    <s v="BOTH"/>
    <s v="Income Statement"/>
    <x v="35"/>
    <s v="11550 · BofA 9607 (INC)"/>
    <m/>
    <m/>
  </r>
  <r>
    <d v="2015-12-28T00:00:00"/>
    <s v="Agent Assisted transfer from CHK 9306 Confirmation# 3134014846"/>
    <n v="29.15"/>
    <n v="1131.82"/>
    <n v="-29.15"/>
    <s v="Income"/>
    <x v="5"/>
    <x v="2"/>
    <x v="12"/>
    <n v="2015"/>
    <x v="67"/>
    <x v="97"/>
    <x v="2"/>
    <s v="INC"/>
    <s v="Balance Sheet"/>
    <x v="11"/>
    <s v="11550 · BofA 9607 (INC)"/>
    <m/>
    <m/>
  </r>
  <r>
    <d v="2015-12-29T00:00:00"/>
    <s v="Check 1163: First Class Properties 1163"/>
    <n v="-1000"/>
    <n v="131.82"/>
    <n v="1000"/>
    <s v="Expense"/>
    <x v="5"/>
    <x v="2"/>
    <x v="12"/>
    <n v="2015"/>
    <x v="76"/>
    <x v="132"/>
    <x v="7"/>
    <s v="BOTH"/>
    <s v="Income Statement"/>
    <x v="35"/>
    <s v="11550 · BofA 9607 (INC)"/>
    <m/>
    <m/>
  </r>
  <r>
    <d v="2015-12-31T00:00:00"/>
    <s v="Online Banking transfer from CHK 9319 Confirmation# 1457312579"/>
    <n v="500"/>
    <n v="631.82000000000005"/>
    <n v="-50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31T00:00:00"/>
    <s v="Online Banking transfer from CHK 9319 Confirmation# 0658139445"/>
    <n v="350"/>
    <n v="981.82"/>
    <n v="-350"/>
    <s v="Income"/>
    <x v="5"/>
    <x v="2"/>
    <x v="12"/>
    <n v="2015"/>
    <x v="55"/>
    <x v="97"/>
    <x v="2"/>
    <s v="INC"/>
    <s v="Balance Sheet"/>
    <x v="21"/>
    <s v="11550 · BofA 9607 (INC)"/>
    <m/>
    <m/>
  </r>
  <r>
    <d v="2015-12-31T00:00:00"/>
    <s v="Check 1167: Lauren Sanchez 1167"/>
    <n v="-200"/>
    <n v="781.82"/>
    <n v="200"/>
    <s v="Expense"/>
    <x v="5"/>
    <x v="2"/>
    <x v="12"/>
    <n v="2015"/>
    <x v="65"/>
    <x v="122"/>
    <x v="12"/>
    <s v="BOTH"/>
    <s v="Income Statement"/>
    <x v="35"/>
    <s v="11550 · BofA 9607 (INC)"/>
    <m/>
    <m/>
  </r>
  <r>
    <d v="2015-12-31T00:00:00"/>
    <s v="Check 1168: Domingo Gonzalez 1168"/>
    <n v="-150"/>
    <n v="631.82000000000005"/>
    <n v="150"/>
    <s v="Expense"/>
    <x v="5"/>
    <x v="2"/>
    <x v="12"/>
    <n v="2015"/>
    <x v="68"/>
    <x v="111"/>
    <x v="12"/>
    <s v="BOTH"/>
    <s v="Income Statement"/>
    <x v="35"/>
    <s v="11550 · BofA 9607 (IN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BofA CC (INC)"/>
    <m/>
    <m/>
    <m/>
    <m/>
    <m/>
    <x v="0"/>
    <x v="0"/>
    <x v="0"/>
    <m/>
    <x v="0"/>
    <x v="0"/>
    <x v="0"/>
    <m/>
    <m/>
    <x v="0"/>
    <m/>
    <m/>
    <m/>
  </r>
  <r>
    <s v="1/2/2015"/>
    <s v="Online payment from CHK 9"/>
    <n v="-500"/>
    <m/>
    <n v="-500"/>
    <s v="Payments"/>
    <x v="2"/>
    <x v="2"/>
    <x v="1"/>
    <n v="2015"/>
    <x v="55"/>
    <x v="96"/>
    <x v="2"/>
    <s v="INC"/>
    <s v="Balance Sheet"/>
    <x v="25"/>
    <s v="23500 · BofA CC (INC)"/>
    <m/>
    <s v="1/2/2015Online payment from CHK 9"/>
  </r>
  <r>
    <s v="1/8/2015"/>
    <s v="PURCHASE *FINANCE CHARGE*"/>
    <n v="128.69999999999999"/>
    <m/>
    <n v="128.69999999999999"/>
    <s v="Debit"/>
    <x v="2"/>
    <x v="2"/>
    <x v="1"/>
    <n v="2015"/>
    <x v="41"/>
    <x v="96"/>
    <x v="2"/>
    <s v="BOTH"/>
    <s v="Income Statement"/>
    <x v="51"/>
    <s v="23500 · BofA CC (INC)"/>
    <m/>
    <s v="1/8/2015PURCHASE *FINANCE CHARGE*"/>
  </r>
  <r>
    <s v="1/29/2015"/>
    <s v="Online payment from CHK 9"/>
    <n v="-215"/>
    <m/>
    <n v="-215"/>
    <s v="Payments"/>
    <x v="2"/>
    <x v="2"/>
    <x v="1"/>
    <n v="2015"/>
    <x v="55"/>
    <x v="96"/>
    <x v="2"/>
    <s v="INC"/>
    <s v="Balance Sheet"/>
    <x v="25"/>
    <s v="23500 · BofA CC (INC)"/>
    <m/>
    <s v="1/29/2015Online payment from CHK 9"/>
  </r>
  <r>
    <s v="2/6/2015"/>
    <s v="PURCHASE *FINANCE CHARGE*"/>
    <n v="124.24"/>
    <m/>
    <n v="124.24"/>
    <s v="Debit"/>
    <x v="2"/>
    <x v="2"/>
    <x v="2"/>
    <n v="2015"/>
    <x v="41"/>
    <x v="96"/>
    <x v="2"/>
    <s v="BOTH"/>
    <s v="Income Statement"/>
    <x v="51"/>
    <s v="23500 · BofA CC (INC)"/>
    <m/>
    <s v="2/6/2015PURCHASE *FINANCE CHARGE*"/>
  </r>
  <r>
    <s v="3/4/2015"/>
    <s v="Online payment from CHK 9"/>
    <n v="-210"/>
    <m/>
    <n v="-210"/>
    <s v="Payments"/>
    <x v="2"/>
    <x v="2"/>
    <x v="3"/>
    <n v="2015"/>
    <x v="55"/>
    <x v="96"/>
    <x v="2"/>
    <s v="INC"/>
    <s v="Balance Sheet"/>
    <x v="25"/>
    <s v="23500 · BofA CC (INC)"/>
    <m/>
    <s v="3/4/2015Online payment from CHK 9"/>
  </r>
  <r>
    <s v="3/6/2015"/>
    <s v="PURCHASE *FINANCE CHARGE*"/>
    <n v="111.44"/>
    <m/>
    <n v="111.44"/>
    <s v="Debit"/>
    <x v="2"/>
    <x v="2"/>
    <x v="3"/>
    <n v="2015"/>
    <x v="41"/>
    <x v="96"/>
    <x v="2"/>
    <s v="BOTH"/>
    <s v="Income Statement"/>
    <x v="51"/>
    <s v="23500 · BofA CC (INC)"/>
    <m/>
    <s v="3/6/2015PURCHASE *FINANCE CHARGE*"/>
  </r>
  <r>
    <s v="3/30/2015"/>
    <s v="Online payment from CHK 9"/>
    <n v="-200"/>
    <m/>
    <n v="-200"/>
    <s v="Payments"/>
    <x v="2"/>
    <x v="2"/>
    <x v="3"/>
    <n v="2015"/>
    <x v="55"/>
    <x v="96"/>
    <x v="2"/>
    <s v="INC"/>
    <s v="Balance Sheet"/>
    <x v="25"/>
    <s v="23500 · BofA CC (INC)"/>
    <m/>
    <s v="3/30/2015Online payment from CHK 9"/>
  </r>
  <r>
    <s v="4/8/2015"/>
    <s v="PURCHASE *FINANCE CHARGE*"/>
    <n v="121.62"/>
    <m/>
    <n v="121.62"/>
    <s v="Debit"/>
    <x v="2"/>
    <x v="2"/>
    <x v="4"/>
    <n v="2015"/>
    <x v="41"/>
    <x v="96"/>
    <x v="2"/>
    <s v="BOTH"/>
    <s v="Income Statement"/>
    <x v="51"/>
    <s v="23500 · BofA CC (INC)"/>
    <m/>
    <s v="4/8/2015PURCHASE *FINANCE CHARGE*"/>
  </r>
  <r>
    <s v="5/5/2015"/>
    <s v="Online payment from CHK 9"/>
    <n v="-203"/>
    <m/>
    <n v="-203"/>
    <s v="Payments"/>
    <x v="2"/>
    <x v="2"/>
    <x v="5"/>
    <n v="2015"/>
    <x v="55"/>
    <x v="96"/>
    <x v="2"/>
    <s v="INC"/>
    <s v="Balance Sheet"/>
    <x v="25"/>
    <s v="23500 · BofA CC (INC)"/>
    <m/>
    <s v="5/5/2015Online payment from CHK 9"/>
  </r>
  <r>
    <s v="5/8/2015"/>
    <s v="PURCHASE *FINANCE CHARGE*"/>
    <n v="117.08"/>
    <m/>
    <n v="117.08"/>
    <s v="Debit"/>
    <x v="2"/>
    <x v="2"/>
    <x v="5"/>
    <n v="2015"/>
    <x v="41"/>
    <x v="96"/>
    <x v="2"/>
    <s v="BOTH"/>
    <s v="Income Statement"/>
    <x v="51"/>
    <s v="23500 · BofA CC (INC)"/>
    <m/>
    <s v="5/8/2015PURCHASE *FINANCE CHARGE*"/>
  </r>
  <r>
    <s v="6/1/2015"/>
    <s v="Online payment from CHK 9"/>
    <n v="-200"/>
    <m/>
    <n v="-200"/>
    <s v="Payments"/>
    <x v="2"/>
    <x v="2"/>
    <x v="6"/>
    <n v="2015"/>
    <x v="55"/>
    <x v="96"/>
    <x v="2"/>
    <s v="INC"/>
    <s v="Balance Sheet"/>
    <x v="25"/>
    <s v="23500 · BofA CC (INC)"/>
    <m/>
    <s v="6/1/2015Online payment from CHK 9"/>
  </r>
  <r>
    <s v="6/8/2015"/>
    <s v="PURCHASE *FINANCE CHARGE*"/>
    <n v="119.38"/>
    <m/>
    <n v="119.38"/>
    <s v="Debit"/>
    <x v="2"/>
    <x v="2"/>
    <x v="6"/>
    <n v="2015"/>
    <x v="41"/>
    <x v="96"/>
    <x v="2"/>
    <s v="BOTH"/>
    <s v="Income Statement"/>
    <x v="51"/>
    <s v="23500 · BofA CC (INC)"/>
    <m/>
    <s v="6/8/2015PURCHASE *FINANCE CHARGE*"/>
  </r>
  <r>
    <s v="7/6/2015"/>
    <s v="LATE PAYMENT FEE"/>
    <n v="49"/>
    <m/>
    <n v="49"/>
    <s v="Debit"/>
    <x v="2"/>
    <x v="2"/>
    <x v="7"/>
    <n v="2015"/>
    <x v="41"/>
    <x v="96"/>
    <x v="2"/>
    <s v="BOTH"/>
    <s v="Income Statement"/>
    <x v="51"/>
    <s v="23500 · BofA CC (INC)"/>
    <m/>
    <s v="7/6/2015LATE PAYMENT FEE"/>
  </r>
  <r>
    <s v="7/8/2015"/>
    <s v="PURCHASE *FINANCE CHARGE*"/>
    <n v="115.16"/>
    <m/>
    <n v="115.16"/>
    <s v="Debit"/>
    <x v="2"/>
    <x v="2"/>
    <x v="7"/>
    <n v="2015"/>
    <x v="41"/>
    <x v="96"/>
    <x v="2"/>
    <s v="BOTH"/>
    <s v="Income Statement"/>
    <x v="51"/>
    <s v="23500 · BofA CC (INC)"/>
    <m/>
    <s v="7/8/2015PURCHASE *FINANCE CHARGE*"/>
  </r>
  <r>
    <s v="7/10/2015"/>
    <s v="Online payment from CHK 9"/>
    <n v="-300"/>
    <m/>
    <n v="-300"/>
    <s v="Payments"/>
    <x v="2"/>
    <x v="2"/>
    <x v="7"/>
    <n v="2015"/>
    <x v="55"/>
    <x v="96"/>
    <x v="2"/>
    <s v="INC"/>
    <s v="Balance Sheet"/>
    <x v="25"/>
    <s v="23500 · BofA CC (INC)"/>
    <m/>
    <s v="7/10/2015Online payment from CHK 9"/>
  </r>
  <r>
    <s v="7/17/2015"/>
    <s v="ROBINSON WINDWORD INC"/>
    <n v="1857.06"/>
    <m/>
    <n v="1857.06"/>
    <s v="Debit"/>
    <x v="2"/>
    <x v="2"/>
    <x v="7"/>
    <n v="2015"/>
    <x v="18"/>
    <x v="131"/>
    <x v="2"/>
    <s v="BOTH"/>
    <s v="Balance Sheet"/>
    <x v="51"/>
    <s v="23500 · BofA CC (INC)"/>
    <m/>
    <s v="7/17/2015ROBINSON WINDWORD INC"/>
  </r>
  <r>
    <s v="7/31/2015"/>
    <s v="OFFICE DEPOT #111"/>
    <n v="47.55"/>
    <m/>
    <n v="47.55"/>
    <s v="Debit"/>
    <x v="2"/>
    <x v="2"/>
    <x v="7"/>
    <n v="2015"/>
    <x v="26"/>
    <x v="66"/>
    <x v="7"/>
    <s v="BOTH"/>
    <s v="Income Statement"/>
    <x v="51"/>
    <s v="23500 · BofA CC (INC)"/>
    <m/>
    <s v="7/31/2015OFFICE DEPOT #111"/>
  </r>
  <r>
    <s v="8/4/2015"/>
    <s v="LATE PAYMENT FEE"/>
    <n v="49"/>
    <m/>
    <n v="49"/>
    <s v="Debit"/>
    <x v="2"/>
    <x v="2"/>
    <x v="8"/>
    <n v="2015"/>
    <x v="41"/>
    <x v="96"/>
    <x v="2"/>
    <s v="BOTH"/>
    <s v="Income Statement"/>
    <x v="51"/>
    <s v="23500 · BofA CC (INC)"/>
    <m/>
    <s v="8/4/2015LATE PAYMENT FEE"/>
  </r>
  <r>
    <s v="8/7/2015"/>
    <s v="PURCHASE *FINANCE CHARGE*"/>
    <n v="139.49"/>
    <m/>
    <n v="139.49"/>
    <s v="Debit"/>
    <x v="2"/>
    <x v="2"/>
    <x v="8"/>
    <n v="2015"/>
    <x v="41"/>
    <x v="96"/>
    <x v="2"/>
    <s v="BOTH"/>
    <s v="Income Statement"/>
    <x v="51"/>
    <s v="23500 · BofA CC (INC)"/>
    <m/>
    <s v="8/7/2015PURCHASE *FINANCE CHARGE*"/>
  </r>
  <r>
    <s v="8/10/2015"/>
    <s v="Online payment from CHK 9"/>
    <n v="-440"/>
    <m/>
    <n v="-440"/>
    <s v="Payments"/>
    <x v="2"/>
    <x v="2"/>
    <x v="8"/>
    <n v="2015"/>
    <x v="55"/>
    <x v="96"/>
    <x v="2"/>
    <s v="INC"/>
    <s v="Balance Sheet"/>
    <x v="25"/>
    <s v="23500 · BofA CC (INC)"/>
    <m/>
    <s v="8/10/2015Online payment from CHK 9"/>
  </r>
  <r>
    <s v="8/25/2015"/>
    <s v="Amazon.com"/>
    <n v="102.8"/>
    <m/>
    <n v="102.8"/>
    <s v="Debit"/>
    <x v="2"/>
    <x v="2"/>
    <x v="8"/>
    <n v="2015"/>
    <x v="26"/>
    <x v="94"/>
    <x v="7"/>
    <s v="BOTH"/>
    <s v="Income Statement"/>
    <x v="51"/>
    <s v="23500 · BofA CC (INC)"/>
    <m/>
    <s v="8/25/2015Amazon.com"/>
  </r>
  <r>
    <s v="8/26/2015"/>
    <s v="USPS POSTAGE STAMPSQQQ"/>
    <n v="200"/>
    <m/>
    <n v="200"/>
    <s v="Debit"/>
    <x v="2"/>
    <x v="2"/>
    <x v="8"/>
    <n v="2015"/>
    <x v="8"/>
    <x v="17"/>
    <x v="2"/>
    <s v="BOTH"/>
    <s v="Income Statement"/>
    <x v="51"/>
    <s v="23500 · BofA CC (INC)"/>
    <m/>
    <s v="8/26/2015USPS POSTAGE STAMPSQQQ"/>
  </r>
  <r>
    <s v="8/27/2015"/>
    <s v="USPS POSTAGE STAMPSQQQ"/>
    <n v="200"/>
    <m/>
    <n v="200"/>
    <s v="Debit"/>
    <x v="2"/>
    <x v="2"/>
    <x v="8"/>
    <n v="2015"/>
    <x v="8"/>
    <x v="17"/>
    <x v="2"/>
    <s v="BOTH"/>
    <s v="Income Statement"/>
    <x v="51"/>
    <s v="23500 · BofA CC (INC)"/>
    <m/>
    <s v="8/27/2015USPS POSTAGE STAMPSQQQ"/>
  </r>
  <r>
    <s v="8/31/2015"/>
    <s v="EBAY INC."/>
    <n v="389.66"/>
    <m/>
    <n v="389.66"/>
    <s v="Debit"/>
    <x v="2"/>
    <x v="2"/>
    <x v="8"/>
    <n v="2015"/>
    <x v="11"/>
    <x v="47"/>
    <x v="3"/>
    <s v="BOTH"/>
    <s v="Income Statement"/>
    <x v="51"/>
    <s v="23500 · BofA CC (INC)"/>
    <m/>
    <s v="8/31/2015EBAY INC."/>
  </r>
  <r>
    <s v="8/31/2015"/>
    <s v="USPS POSTAGE STAMPSQQQ"/>
    <n v="100"/>
    <m/>
    <n v="100"/>
    <s v="Debit"/>
    <x v="2"/>
    <x v="2"/>
    <x v="8"/>
    <n v="2015"/>
    <x v="8"/>
    <x v="17"/>
    <x v="2"/>
    <s v="BOTH"/>
    <s v="Income Statement"/>
    <x v="51"/>
    <s v="23500 · BofA CC (INC)"/>
    <m/>
    <s v="8/31/2015USPS POSTAGE STAMPSQQQ"/>
  </r>
  <r>
    <s v="8/31/2015"/>
    <s v="TOWER STAR PETS"/>
    <n v="179.94"/>
    <m/>
    <n v="179.94"/>
    <s v="Debit"/>
    <x v="2"/>
    <x v="2"/>
    <x v="8"/>
    <n v="2015"/>
    <x v="18"/>
    <x v="71"/>
    <x v="2"/>
    <s v="BOTH"/>
    <s v="Balance Sheet"/>
    <x v="51"/>
    <s v="23500 · BofA CC (INC)"/>
    <m/>
    <s v="8/31/2015TOWER STAR PETS"/>
  </r>
  <r>
    <s v="8/31/2015"/>
    <s v="VOLUSION INC"/>
    <n v="572.39"/>
    <m/>
    <n v="572.39"/>
    <s v="Debit"/>
    <x v="2"/>
    <x v="2"/>
    <x v="8"/>
    <n v="2015"/>
    <x v="13"/>
    <x v="39"/>
    <x v="2"/>
    <s v="BOTH"/>
    <s v="Income Statement"/>
    <x v="51"/>
    <s v="23500 · BofA CC (INC)"/>
    <m/>
    <s v="8/31/2015VOLUSION INC"/>
  </r>
  <r>
    <s v="9/2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m/>
    <s v="9/2/2015USPS POSTAGE STAMPSQQQ"/>
  </r>
  <r>
    <s v="9/3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m/>
    <s v="9/3/2015USPS POSTAGE STAMPSQQQ"/>
  </r>
  <r>
    <s v="9/4/2015"/>
    <s v="PAYMENT - THANK YOU"/>
    <n v="-440"/>
    <m/>
    <n v="-440"/>
    <s v="Payments"/>
    <x v="2"/>
    <x v="2"/>
    <x v="9"/>
    <n v="2015"/>
    <x v="55"/>
    <x v="96"/>
    <x v="2"/>
    <s v="INC"/>
    <s v="Balance Sheet"/>
    <x v="25"/>
    <s v="23500 · BofA CC (INC)"/>
    <m/>
    <s v="9/4/2015PAYMENT - THANK YOU"/>
  </r>
  <r>
    <s v="9/4/2015"/>
    <s v="Amazon web services"/>
    <n v="64.13"/>
    <m/>
    <n v="64.13"/>
    <s v="Debit"/>
    <x v="2"/>
    <x v="2"/>
    <x v="9"/>
    <n v="2015"/>
    <x v="13"/>
    <x v="94"/>
    <x v="1"/>
    <s v="BOTH"/>
    <s v="Income Statement"/>
    <x v="51"/>
    <s v="23500 · BofA CC (INC)"/>
    <m/>
    <s v="9/4/2015Amazon web services"/>
  </r>
  <r>
    <s v="9/7/2015"/>
    <s v="Amazon.com"/>
    <n v="76.2"/>
    <m/>
    <n v="76.2"/>
    <s v="Debit"/>
    <x v="2"/>
    <x v="2"/>
    <x v="9"/>
    <n v="2015"/>
    <x v="26"/>
    <x v="94"/>
    <x v="7"/>
    <s v="BOTH"/>
    <s v="Income Statement"/>
    <x v="51"/>
    <s v="23500 · BofA CC (INC)"/>
    <m/>
    <s v="9/7/2015Amazon.com"/>
  </r>
  <r>
    <s v="9/8/2015"/>
    <s v="PURCHASE *FINANCE CHARGE*"/>
    <n v="153.51"/>
    <m/>
    <n v="153.51"/>
    <s v="Debit"/>
    <x v="2"/>
    <x v="2"/>
    <x v="9"/>
    <n v="2015"/>
    <x v="41"/>
    <x v="96"/>
    <x v="2"/>
    <s v="BOTH"/>
    <s v="Income Statement"/>
    <x v="51"/>
    <s v="23500 · BofA CC (INC)"/>
    <m/>
    <s v="9/8/2015PURCHASE *FINANCE CHARGE*"/>
  </r>
  <r>
    <s v="9/10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m/>
    <s v="9/10/2015USPS POSTAGE STAMPSQQQ"/>
  </r>
  <r>
    <s v="9/11/2015"/>
    <s v="GOOGLE *Google Storage"/>
    <n v="1.99"/>
    <m/>
    <n v="1.99"/>
    <s v="Debit"/>
    <x v="2"/>
    <x v="2"/>
    <x v="9"/>
    <n v="2015"/>
    <x v="13"/>
    <x v="155"/>
    <x v="1"/>
    <s v="BOTH"/>
    <s v="Income Statement"/>
    <x v="51"/>
    <s v="23500 · BofA CC (INC)"/>
    <m/>
    <s v="9/11/2015GOOGLE *Google Storage"/>
  </r>
  <r>
    <s v="9/11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m/>
    <s v="9/11/2015USPS POSTAGE STAMPSQQQ"/>
  </r>
  <r>
    <s v="9/14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n v="42261"/>
    <m/>
  </r>
  <r>
    <s v="9/14/2015"/>
    <s v="VARSITY PETS LLC"/>
    <n v="34.090000000000003"/>
    <m/>
    <n v="34.090000000000003"/>
    <s v="Debit"/>
    <x v="2"/>
    <x v="2"/>
    <x v="9"/>
    <n v="2015"/>
    <x v="18"/>
    <x v="35"/>
    <x v="2"/>
    <s v="BOTH"/>
    <s v="Balance Sheet"/>
    <x v="51"/>
    <s v="23500 · BofA CC (INC)"/>
    <n v="42261"/>
    <m/>
  </r>
  <r>
    <s v="9/16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n v="42263"/>
    <m/>
  </r>
  <r>
    <s v="9/17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n v="42264"/>
    <m/>
  </r>
  <r>
    <s v="9/18/2015"/>
    <s v="VOLUSION INC"/>
    <n v="66.28"/>
    <m/>
    <n v="66.28"/>
    <s v="Debit"/>
    <x v="2"/>
    <x v="2"/>
    <x v="9"/>
    <n v="2015"/>
    <x v="13"/>
    <x v="39"/>
    <x v="2"/>
    <s v="BOTH"/>
    <s v="Income Statement"/>
    <x v="51"/>
    <s v="23500 · BofA CC (INC)"/>
    <n v="42265"/>
    <m/>
  </r>
  <r>
    <s v="9/21/2015"/>
    <s v="USPS POSTAGE STAMPSQQQ"/>
    <n v="200"/>
    <m/>
    <n v="200"/>
    <s v="Debit"/>
    <x v="2"/>
    <x v="2"/>
    <x v="9"/>
    <n v="2015"/>
    <x v="8"/>
    <x v="17"/>
    <x v="2"/>
    <s v="BOTH"/>
    <s v="Income Statement"/>
    <x v="51"/>
    <s v="23500 · BofA CC (INC)"/>
    <n v="42268"/>
    <m/>
  </r>
  <r>
    <s v="10/5/2015"/>
    <s v="Online payment from CHK 9"/>
    <n v="-270"/>
    <m/>
    <n v="-270"/>
    <s v="Payments"/>
    <x v="2"/>
    <x v="2"/>
    <x v="10"/>
    <n v="2015"/>
    <x v="55"/>
    <x v="96"/>
    <x v="2"/>
    <s v="INC"/>
    <s v="Balance Sheet"/>
    <x v="25"/>
    <s v="23500 · BofA CC (INC)"/>
    <n v="42282"/>
    <m/>
  </r>
  <r>
    <s v="10/7/2015"/>
    <s v="Amazon web services"/>
    <n v="65.540000000000006"/>
    <m/>
    <n v="65.540000000000006"/>
    <s v="Debit"/>
    <x v="2"/>
    <x v="2"/>
    <x v="10"/>
    <n v="2015"/>
    <x v="13"/>
    <x v="93"/>
    <x v="2"/>
    <s v="BOTH"/>
    <s v="Income Statement"/>
    <x v="51"/>
    <s v="23500 · BofA CC (INC)"/>
    <n v="42284"/>
    <m/>
  </r>
  <r>
    <s v="10/8/2015"/>
    <s v="PURCHASE *FINANCE CHARGE*"/>
    <n v="182.83"/>
    <m/>
    <n v="182.83"/>
    <s v="Debit"/>
    <x v="2"/>
    <x v="2"/>
    <x v="10"/>
    <n v="2015"/>
    <x v="41"/>
    <x v="96"/>
    <x v="2"/>
    <s v="BOTH"/>
    <s v="Income Statement"/>
    <x v="51"/>
    <s v="23500 · BofA CC (INC)"/>
    <n v="42285"/>
    <m/>
  </r>
  <r>
    <s v="10/19/2015"/>
    <s v="INTERNATIONAL TRANSACTION"/>
    <n v="1.78"/>
    <m/>
    <n v="1.78"/>
    <s v="Debit"/>
    <x v="2"/>
    <x v="2"/>
    <x v="10"/>
    <n v="2015"/>
    <x v="11"/>
    <x v="94"/>
    <x v="27"/>
    <s v="BOTH"/>
    <s v="Income Statement"/>
    <x v="51"/>
    <s v="23500 · BofA CC (INC)"/>
    <n v="42296"/>
    <m/>
  </r>
  <r>
    <s v="10/19/2015"/>
    <s v="Amazon Svcs EU-DE"/>
    <n v="59.07"/>
    <m/>
    <n v="59.07"/>
    <s v="Debit"/>
    <x v="2"/>
    <x v="2"/>
    <x v="10"/>
    <n v="2015"/>
    <x v="11"/>
    <x v="94"/>
    <x v="27"/>
    <s v="BOTH"/>
    <s v="Income Statement"/>
    <x v="51"/>
    <s v="23500 · BofA CC (INC)"/>
    <n v="42296"/>
    <m/>
  </r>
  <r>
    <s v="11/2/2015"/>
    <s v="PAYMENT - THANK YOU"/>
    <n v="-350"/>
    <m/>
    <n v="-350"/>
    <s v="Payments"/>
    <x v="2"/>
    <x v="2"/>
    <x v="11"/>
    <n v="2015"/>
    <x v="55"/>
    <x v="96"/>
    <x v="2"/>
    <s v="INC"/>
    <s v="Balance Sheet"/>
    <x v="25"/>
    <s v="23500 · BofA CC (INC)"/>
    <n v="42310"/>
    <m/>
  </r>
  <r>
    <s v="11/4/2015"/>
    <s v="Amazon web services"/>
    <n v="67.83"/>
    <m/>
    <n v="67.83"/>
    <s v="Debit"/>
    <x v="2"/>
    <x v="2"/>
    <x v="11"/>
    <n v="2015"/>
    <x v="13"/>
    <x v="94"/>
    <x v="1"/>
    <s v="BOTH"/>
    <s v="Income Statement"/>
    <x v="51"/>
    <s v="23500 · BofA CC (INC)"/>
    <n v="42312"/>
    <m/>
  </r>
  <r>
    <s v="11/6/2015"/>
    <s v="PURCHASE *FINANCE CHARGE*"/>
    <n v="191.07"/>
    <m/>
    <n v="191.07"/>
    <s v="Debit"/>
    <x v="2"/>
    <x v="2"/>
    <x v="11"/>
    <n v="2015"/>
    <x v="41"/>
    <x v="96"/>
    <x v="2"/>
    <s v="BOTH"/>
    <s v="Income Statement"/>
    <x v="51"/>
    <s v="23500 · BofA CC (INC)"/>
    <n v="42314"/>
    <m/>
  </r>
  <r>
    <s v="12/4/2015"/>
    <s v="Online payment from CHK 9"/>
    <n v="-500"/>
    <m/>
    <n v="-500"/>
    <s v="Payments"/>
    <x v="2"/>
    <x v="2"/>
    <x v="12"/>
    <n v="2015"/>
    <x v="55"/>
    <x v="96"/>
    <x v="2"/>
    <s v="INC"/>
    <s v="Balance Sheet"/>
    <x v="25"/>
    <s v="23500 · BofA CC (INC)"/>
    <n v="42342"/>
    <m/>
  </r>
  <r>
    <s v="12/4/2015"/>
    <s v="Amazon web services"/>
    <n v="66.3"/>
    <m/>
    <n v="66.3"/>
    <s v="Debit"/>
    <x v="2"/>
    <x v="2"/>
    <x v="12"/>
    <n v="2015"/>
    <x v="13"/>
    <x v="94"/>
    <x v="1"/>
    <s v="BOTH"/>
    <s v="Income Statement"/>
    <x v="51"/>
    <s v="23500 · BofA CC (INC)"/>
    <n v="42342"/>
    <m/>
  </r>
  <r>
    <s v="12/8/2015"/>
    <s v="PURCHASE *FINANCE CHARGE*"/>
    <n v="183.47"/>
    <m/>
    <n v="183.47"/>
    <s v="Debit"/>
    <x v="2"/>
    <x v="2"/>
    <x v="12"/>
    <n v="2015"/>
    <x v="41"/>
    <x v="96"/>
    <x v="2"/>
    <s v="BOTH"/>
    <s v="Income Statement"/>
    <x v="51"/>
    <s v="23500 · BofA CC (INC)"/>
    <n v="42346"/>
    <m/>
  </r>
  <r>
    <s v="12/11/2015"/>
    <s v="Amazon Svcs EU-UK"/>
    <n v="214.41"/>
    <m/>
    <n v="214.41"/>
    <s v="Debit"/>
    <x v="2"/>
    <x v="2"/>
    <x v="12"/>
    <n v="2015"/>
    <x v="13"/>
    <x v="93"/>
    <x v="2"/>
    <s v="BOTH"/>
    <s v="Income Statement"/>
    <x v="51"/>
    <s v="23500 · BofA CC (INC)"/>
    <n v="42349"/>
    <m/>
  </r>
  <r>
    <s v="12/11/2015"/>
    <s v="INTERNATIONAL TRANSACTION"/>
    <n v="6.44"/>
    <m/>
    <n v="6.44"/>
    <s v="Debit"/>
    <x v="2"/>
    <x v="2"/>
    <x v="12"/>
    <n v="2015"/>
    <x v="11"/>
    <x v="94"/>
    <x v="27"/>
    <s v="BOTH"/>
    <s v="Income Statement"/>
    <x v="51"/>
    <s v="23500 · BofA CC (INC)"/>
    <n v="42349"/>
    <m/>
  </r>
  <r>
    <s v="12/14/2015"/>
    <s v="CPS ENERGY  * PAYMENT (Alchemy)"/>
    <n v="1500"/>
    <m/>
    <n v="1500"/>
    <s v="Debit"/>
    <x v="2"/>
    <x v="2"/>
    <x v="12"/>
    <n v="2015"/>
    <x v="10"/>
    <x v="10"/>
    <x v="7"/>
    <s v="BOTH"/>
    <s v="Income Statement"/>
    <x v="51"/>
    <s v="23500 · BofA CC (INC)"/>
    <n v="42352"/>
    <m/>
  </r>
  <r>
    <s v="12/14/2015"/>
    <s v="CPS ENERGY  * CHASEFEE (Alchemy)"/>
    <n v="45"/>
    <m/>
    <n v="45"/>
    <s v="Debit"/>
    <x v="2"/>
    <x v="2"/>
    <x v="12"/>
    <n v="2015"/>
    <x v="10"/>
    <x v="10"/>
    <x v="7"/>
    <s v="BOTH"/>
    <s v="Income Statement"/>
    <x v="51"/>
    <s v="23500 · BofA CC (INC)"/>
    <n v="42352"/>
    <m/>
  </r>
  <r>
    <s v="12/18/2015"/>
    <s v="Online payment from CHK 9"/>
    <n v="-620"/>
    <m/>
    <n v="-620"/>
    <s v="Payments"/>
    <x v="2"/>
    <x v="2"/>
    <x v="12"/>
    <n v="2015"/>
    <x v="55"/>
    <x v="96"/>
    <x v="2"/>
    <s v="INC"/>
    <s v="Balance Sheet"/>
    <x v="25"/>
    <s v="23500 · BofA CC (INC)"/>
    <n v="42356"/>
    <m/>
  </r>
  <r>
    <s v="12/28/2015"/>
    <s v="INTERNATIONAL TRANSACTION"/>
    <n v="2.83"/>
    <m/>
    <n v="2.83"/>
    <s v="Debit"/>
    <x v="2"/>
    <x v="2"/>
    <x v="12"/>
    <n v="2015"/>
    <x v="11"/>
    <x v="94"/>
    <x v="27"/>
    <s v="BOTH"/>
    <s v="Income Statement"/>
    <x v="51"/>
    <s v="23500 · BofA CC (INC)"/>
    <n v="42366"/>
    <m/>
  </r>
  <r>
    <s v="12/28/2015"/>
    <s v="Amazon Svcs EU-DE"/>
    <n v="94.33"/>
    <m/>
    <n v="94.33"/>
    <s v="Debit"/>
    <x v="2"/>
    <x v="2"/>
    <x v="12"/>
    <n v="2015"/>
    <x v="11"/>
    <x v="94"/>
    <x v="27"/>
    <s v="BOTH"/>
    <s v="Income Statement"/>
    <x v="51"/>
    <s v="23500 · BofA CC (INC)"/>
    <n v="42366"/>
    <m/>
  </r>
  <r>
    <s v="12/31/2015"/>
    <s v="Online payment from CHK 9"/>
    <n v="-310"/>
    <m/>
    <n v="-310"/>
    <s v="Payments"/>
    <x v="2"/>
    <x v="2"/>
    <x v="12"/>
    <n v="2015"/>
    <x v="55"/>
    <x v="96"/>
    <x v="2"/>
    <s v="INC"/>
    <s v="Balance Sheet"/>
    <x v="25"/>
    <s v="23500 · BofA CC (INC)"/>
    <n v="42369"/>
    <m/>
  </r>
  <r>
    <s v="x"/>
    <m/>
    <m/>
    <m/>
    <m/>
    <m/>
    <x v="0"/>
    <x v="0"/>
    <x v="0"/>
    <m/>
    <x v="0"/>
    <x v="0"/>
    <x v="0"/>
    <m/>
    <m/>
    <x v="0"/>
    <m/>
    <m/>
    <s v="x"/>
  </r>
  <r>
    <s v="0592 (LLC)"/>
    <m/>
    <m/>
    <m/>
    <m/>
    <m/>
    <x v="0"/>
    <x v="0"/>
    <x v="0"/>
    <m/>
    <x v="0"/>
    <x v="0"/>
    <x v="0"/>
    <m/>
    <m/>
    <x v="0"/>
    <m/>
    <m/>
    <m/>
  </r>
  <r>
    <d v="2015-01-02T00:00:00"/>
    <s v="PAYPAL DES:TRANSFER ID:55M228JQNQX42 INDN:DEAN TYLER LLC CO ID:PAYPALSD11 PPD"/>
    <n v="1000"/>
    <n v="1038.72"/>
    <n v="-1000"/>
    <s v="Income"/>
    <x v="6"/>
    <x v="1"/>
    <x v="1"/>
    <n v="2015"/>
    <x v="84"/>
    <x v="108"/>
    <x v="2"/>
    <s v="LLC"/>
    <s v="Balance Sheet"/>
    <x v="52"/>
    <s v="11600 · BofA 0592 (LLC)"/>
    <m/>
    <s v="42006PAYPAL DES:TRANSFER ID:55M228JQNQX42 INDN:DEAN TYLER LLC CO ID:PAYPALSD11 PPD"/>
  </r>
  <r>
    <d v="2015-01-02T00:00:00"/>
    <s v="PAYPAL DES:TRANSFER ID:55M228JRM58FC INDN:DEAN TYLER LLC CO ID:PAYPALSD11 PPD"/>
    <n v="200.26"/>
    <n v="1238.98"/>
    <n v="-200.26"/>
    <s v="Income"/>
    <x v="6"/>
    <x v="1"/>
    <x v="1"/>
    <n v="2015"/>
    <x v="84"/>
    <x v="108"/>
    <x v="2"/>
    <s v="LLC"/>
    <s v="Balance Sheet"/>
    <x v="52"/>
    <s v="11600 · BofA 0592 (LLC)"/>
    <m/>
    <s v="42006PAYPAL DES:TRANSFER ID:55M228JRM58FC INDN:DEAN TYLER LLC CO ID:PAYPALSD11 PPD"/>
  </r>
  <r>
    <d v="2015-01-02T00:00:00"/>
    <s v="Monthly Fee for Business Advantage"/>
    <n v="-29.95"/>
    <n v="1209.03"/>
    <n v="29.95"/>
    <s v="Expense"/>
    <x v="6"/>
    <x v="1"/>
    <x v="1"/>
    <n v="2015"/>
    <x v="48"/>
    <x v="96"/>
    <x v="2"/>
    <s v="BOTH"/>
    <s v="Income Statement"/>
    <x v="53"/>
    <s v="11600 · BofA 0592 (LLC)"/>
    <m/>
    <s v="42006Monthly Fee for Business Advantage"/>
  </r>
  <r>
    <d v="2015-01-05T00:00:00"/>
    <s v="BKOFAMERICA MOBILE 01/05 3325428894 DEPOSIT *MOBILE VA"/>
    <n v="3500"/>
    <n v="4709.03"/>
    <n v="-3500"/>
    <s v="Income"/>
    <x v="6"/>
    <x v="1"/>
    <x v="1"/>
    <n v="2015"/>
    <x v="85"/>
    <x v="97"/>
    <x v="2"/>
    <s v="LLC"/>
    <s v="Income Statement"/>
    <x v="36"/>
    <s v="11600 · BofA 0592 (LLC)"/>
    <m/>
    <s v="42009BKOFAMERICA MOBILE 01/05 3325428894 DEPOSIT *MOBILE VA"/>
  </r>
  <r>
    <d v="2015-01-05T00:00:00"/>
    <s v="TRANSFER DEAN &amp; TYLER, LLC:Lissette Orbay Confirmation# 1645926910"/>
    <n v="-402.72"/>
    <n v="4306.3100000000004"/>
    <n v="402.72"/>
    <s v="Expense"/>
    <x v="6"/>
    <x v="1"/>
    <x v="1"/>
    <n v="2015"/>
    <x v="68"/>
    <x v="124"/>
    <x v="12"/>
    <s v="BOTH"/>
    <s v="Income Statement"/>
    <x v="53"/>
    <s v="11600 · BofA 0592 (LLC)"/>
    <m/>
    <s v="42009TRANSFER DEAN &amp; TYLER, LLC:Lissette Orbay Confirmation# 1645926910"/>
  </r>
  <r>
    <d v="2015-01-05T00:00:00"/>
    <s v="TRANSFER DEAN &amp; TYLER, LLC:Emily Orbay Confirmation# 0445934827"/>
    <n v="-231.8"/>
    <n v="4074.51"/>
    <n v="231.8"/>
    <s v="Expense"/>
    <x v="6"/>
    <x v="1"/>
    <x v="1"/>
    <n v="2015"/>
    <x v="68"/>
    <x v="156"/>
    <x v="12"/>
    <s v="BOTH"/>
    <s v="Income Statement"/>
    <x v="53"/>
    <s v="11600 · BofA 0592 (LLC)"/>
    <m/>
    <s v="42009TRANSFER DEAN &amp; TYLER, LLC:Emily Orbay Confirmation# 0445934827"/>
  </r>
  <r>
    <d v="2015-01-05T00:00:00"/>
    <s v="WIRE TYPE:BOOK OUT DATE:150105 TIME:0704 ET TRN:2015010500165551 RELATED REF:136995910 BNF:MARYNA MIESHKOVA ID:483016499484"/>
    <n v="-438.62"/>
    <n v="3635.89"/>
    <n v="438.62"/>
    <s v="Expense"/>
    <x v="6"/>
    <x v="1"/>
    <x v="1"/>
    <n v="2015"/>
    <x v="68"/>
    <x v="157"/>
    <x v="12"/>
    <s v="BOTH"/>
    <s v="Income Statement"/>
    <x v="53"/>
    <s v="11600 · BofA 0592 (LLC)"/>
    <m/>
    <s v="42009WIRE TYPE:BOOK OUT DATE:150105 TIME:0704 ET TRN:2015010500165551 RELATED REF:136995910 BNF:MARYNA MIESHKOVA ID:483016499484"/>
  </r>
  <r>
    <d v="2015-01-05T00:00:00"/>
    <s v="AUTHNET GATEWAY DES:BILLING ID:36598387 INDN:DEAN &amp; TYLER, LLC CO ID:1870568569 CCD"/>
    <n v="-30"/>
    <n v="3605.89"/>
    <n v="30"/>
    <s v="Expense"/>
    <x v="6"/>
    <x v="1"/>
    <x v="1"/>
    <n v="2015"/>
    <x v="32"/>
    <x v="105"/>
    <x v="2"/>
    <s v="BOTH"/>
    <s v="Income Statement"/>
    <x v="53"/>
    <s v="11600 · BofA 0592 (LLC)"/>
    <m/>
    <s v="42009AUTHNET GATEWAY DES:BILLING ID:36598387 INDN:DEAN &amp; TYLER, LLC CO ID:1870568569 CCD"/>
  </r>
  <r>
    <d v="2015-01-05T00:00:00"/>
    <s v="BANK OF AMERICA DES:FEE ID:313213339887 INDN:DEAN &amp; TYLER LLC CO ID:0941687665 CCD"/>
    <n v="-9.9499999999999993"/>
    <n v="3595.94"/>
    <n v="9.9499999999999993"/>
    <s v="Expense"/>
    <x v="6"/>
    <x v="1"/>
    <x v="1"/>
    <n v="2015"/>
    <x v="32"/>
    <x v="105"/>
    <x v="2"/>
    <s v="BOTH"/>
    <s v="Income Statement"/>
    <x v="53"/>
    <s v="11600 · BofA 0592 (LLC)"/>
    <m/>
    <s v="42009BANK OF AMERICA DES:FEE ID:313213339887 INDN:DEAN &amp; TYLER LLC CO ID:0941687665 CCD"/>
  </r>
  <r>
    <d v="2015-01-05T00:00:00"/>
    <s v="Wire Transfer Fee"/>
    <n v="-20"/>
    <n v="3575.94"/>
    <n v="20"/>
    <s v="Expense"/>
    <x v="6"/>
    <x v="1"/>
    <x v="1"/>
    <n v="2015"/>
    <x v="48"/>
    <x v="96"/>
    <x v="2"/>
    <s v="BOTH"/>
    <s v="Income Statement"/>
    <x v="53"/>
    <s v="11600 · BofA 0592 (LLC)"/>
    <m/>
    <s v="42009Wire Transfer Fee"/>
  </r>
  <r>
    <d v="2015-01-07T00:00:00"/>
    <s v="PAYPAL DES:TRANSFER ID:55M228JYVN92U INDN:DEAN TYLER LLC CO ID:PAYPALSD11 PPD"/>
    <n v="373.43"/>
    <n v="3949.37"/>
    <n v="-373.43"/>
    <s v="Income"/>
    <x v="6"/>
    <x v="1"/>
    <x v="1"/>
    <n v="2015"/>
    <x v="84"/>
    <x v="108"/>
    <x v="2"/>
    <s v="LLC"/>
    <s v="Balance Sheet"/>
    <x v="52"/>
    <s v="11600 · BofA 0592 (LLC)"/>
    <m/>
    <s v="42011PAYPAL DES:TRANSFER ID:55M228JYVN92U INDN:DEAN TYLER LLC CO ID:PAYPALSD11 PPD"/>
  </r>
  <r>
    <d v="2015-01-07T00:00:00"/>
    <s v="Counter Credit"/>
    <n v="120"/>
    <n v="4069.37"/>
    <n v="-120"/>
    <s v="Income"/>
    <x v="6"/>
    <x v="1"/>
    <x v="1"/>
    <n v="2015"/>
    <x v="57"/>
    <x v="158"/>
    <x v="20"/>
    <s v="BOTH"/>
    <s v="Income Statement"/>
    <x v="54"/>
    <s v="11600 · BofA 0592 (LLC)"/>
    <m/>
    <s v="42011Counter Credit"/>
  </r>
  <r>
    <d v="2015-01-12T00:00:00"/>
    <s v="TRANSFER DEAN &amp; TYLER, LLC:Emily Orbay Confirmation# 0407130349"/>
    <n v="-356.67"/>
    <n v="3712.7"/>
    <n v="356.67"/>
    <s v="Expense"/>
    <x v="6"/>
    <x v="1"/>
    <x v="1"/>
    <n v="2015"/>
    <x v="68"/>
    <x v="156"/>
    <x v="12"/>
    <s v="BOTH"/>
    <s v="Income Statement"/>
    <x v="53"/>
    <s v="11600 · BofA 0592 (LLC)"/>
    <m/>
    <s v="42016TRANSFER DEAN &amp; TYLER, LLC:Emily Orbay Confirmation# 0407130349"/>
  </r>
  <r>
    <d v="2015-01-12T00:00:00"/>
    <s v="TRANSFER DEAN &amp; TYLER, LLC:Lissette Orbay Confirmation# 1607131554"/>
    <n v="-460"/>
    <n v="3252.7"/>
    <n v="460"/>
    <s v="Expense"/>
    <x v="6"/>
    <x v="1"/>
    <x v="1"/>
    <n v="2015"/>
    <x v="68"/>
    <x v="124"/>
    <x v="12"/>
    <s v="BOTH"/>
    <s v="Income Statement"/>
    <x v="53"/>
    <s v="11600 · BofA 0592 (LLC)"/>
    <m/>
    <s v="42016TRANSFER DEAN &amp; TYLER, LLC:Lissette Orbay Confirmation# 1607131554"/>
  </r>
  <r>
    <d v="2015-01-20T00:00:00"/>
    <s v="CREDIT 0"/>
    <n v="120"/>
    <n v="3372.7"/>
    <n v="-120"/>
    <s v="Income"/>
    <x v="6"/>
    <x v="1"/>
    <x v="1"/>
    <n v="2015"/>
    <x v="57"/>
    <x v="158"/>
    <x v="20"/>
    <s v="BOTH"/>
    <s v="Income Statement"/>
    <x v="54"/>
    <s v="11600 · BofA 0592 (LLC)"/>
    <m/>
    <s v="42024CREDIT 0"/>
  </r>
  <r>
    <d v="2015-01-20T00:00:00"/>
    <s v="PAYPAL DES:TRANSFER ID:55M228KTZJYWN INDN:DEAN TYLER LLC CO ID:PAYPALSD11 PPD"/>
    <n v="1512.92"/>
    <n v="4885.62"/>
    <n v="-1512.92"/>
    <s v="Income"/>
    <x v="6"/>
    <x v="1"/>
    <x v="1"/>
    <n v="2015"/>
    <x v="84"/>
    <x v="108"/>
    <x v="2"/>
    <s v="LLC"/>
    <s v="Balance Sheet"/>
    <x v="52"/>
    <s v="11600 · BofA 0592 (LLC)"/>
    <m/>
    <s v="42024PAYPAL DES:TRANSFER ID:55M228KTZJYWN INDN:DEAN TYLER LLC CO ID:PAYPALSD11 PPD"/>
  </r>
  <r>
    <d v="2015-01-20T00:00:00"/>
    <s v="TRANSFER DEAN &amp; TYLER, LLC:Maryna Mieshkova Confirmation# 3876563507"/>
    <n v="-904.12"/>
    <n v="3981.5"/>
    <n v="904.12"/>
    <s v="Expense"/>
    <x v="6"/>
    <x v="1"/>
    <x v="1"/>
    <n v="2015"/>
    <x v="68"/>
    <x v="157"/>
    <x v="12"/>
    <s v="BOTH"/>
    <s v="Income Statement"/>
    <x v="53"/>
    <s v="11600 · BofA 0592 (LLC)"/>
    <m/>
    <s v="42024TRANSFER DEAN &amp; TYLER, LLC:Maryna Mieshkova Confirmation# 3876563507"/>
  </r>
  <r>
    <d v="2015-01-20T00:00:00"/>
    <s v="TRANSFER DEAN &amp; TYLER, LLC:Emily Orbay Confirmation# 0476564325"/>
    <n v="-326.3"/>
    <n v="3655.2"/>
    <n v="326.3"/>
    <s v="Expense"/>
    <x v="6"/>
    <x v="1"/>
    <x v="1"/>
    <n v="2015"/>
    <x v="68"/>
    <x v="156"/>
    <x v="12"/>
    <s v="BOTH"/>
    <s v="Income Statement"/>
    <x v="53"/>
    <s v="11600 · BofA 0592 (LLC)"/>
    <m/>
    <s v="42024TRANSFER DEAN &amp; TYLER, LLC:Emily Orbay Confirmation# 0476564325"/>
  </r>
  <r>
    <d v="2015-01-20T00:00:00"/>
    <s v="TRANSFER DEAN &amp; TYLER, LLC:Lissette Orbay Confirmation# 3876564356"/>
    <n v="-680"/>
    <n v="2975.2"/>
    <n v="680"/>
    <s v="Expense"/>
    <x v="6"/>
    <x v="1"/>
    <x v="1"/>
    <n v="2015"/>
    <x v="68"/>
    <x v="124"/>
    <x v="12"/>
    <s v="BOTH"/>
    <s v="Income Statement"/>
    <x v="53"/>
    <s v="11600 · BofA 0592 (LLC)"/>
    <m/>
    <s v="42024TRANSFER DEAN &amp; TYLER, LLC:Lissette Orbay Confirmation# 3876564356"/>
  </r>
  <r>
    <d v="2015-01-21T00:00:00"/>
    <s v="Check 1057"/>
    <n v="-2560"/>
    <n v="415.2"/>
    <n v="2560"/>
    <s v="Expense"/>
    <x v="6"/>
    <x v="1"/>
    <x v="1"/>
    <n v="2015"/>
    <x v="76"/>
    <x v="159"/>
    <x v="11"/>
    <s v="BOTH"/>
    <s v="Income Statement"/>
    <x v="53"/>
    <s v="11600 · BofA 0592 (LLC)"/>
    <m/>
    <s v="42025Check 1057"/>
  </r>
  <r>
    <d v="2015-01-22T00:00:00"/>
    <s v="BKOFAMERICA MOBILE 01/22 3328890694 DEPOSIT *MOBILE VA"/>
    <n v="227.1"/>
    <n v="642.29999999999995"/>
    <n v="-227.1"/>
    <s v="Income"/>
    <x v="6"/>
    <x v="1"/>
    <x v="1"/>
    <n v="2015"/>
    <x v="8"/>
    <x v="8"/>
    <x v="2"/>
    <s v="BOTH"/>
    <s v="Income Statement"/>
    <x v="54"/>
    <s v="11600 · BofA 0592 (LLC)"/>
    <m/>
    <s v="42026BKOFAMERICA MOBILE 01/22 3328890694 DEPOSIT *MOBILE VA"/>
  </r>
  <r>
    <d v="2015-01-26T00:00:00"/>
    <s v="BANK OF AMERICA DES:DEPOSIT ID:313213339887 INDN:DEAN &amp; TYLER LLC CO ID:0941687665 CCD"/>
    <n v="85.85"/>
    <n v="728.15"/>
    <n v="-85.85"/>
    <s v="Income"/>
    <x v="6"/>
    <x v="1"/>
    <x v="1"/>
    <n v="2015"/>
    <x v="57"/>
    <x v="160"/>
    <x v="20"/>
    <s v="BOTH"/>
    <s v="Income Statement"/>
    <x v="54"/>
    <s v="11600 · BofA 0592 (LLC)"/>
    <m/>
    <s v="42030BANK OF AMERICA DES:DEPOSIT ID:313213339887 INDN:DEAN &amp; TYLER LLC CO ID:0941687665 CCD"/>
  </r>
  <r>
    <d v="2015-01-26T00:00:00"/>
    <s v="TRANSFER DEAN &amp; TYLER, LLC:Emily Orbay Confirmation# 0428148519"/>
    <n v="-435.38"/>
    <n v="292.77"/>
    <n v="435.38"/>
    <s v="Expense"/>
    <x v="6"/>
    <x v="1"/>
    <x v="1"/>
    <n v="2015"/>
    <x v="68"/>
    <x v="156"/>
    <x v="12"/>
    <s v="BOTH"/>
    <s v="Income Statement"/>
    <x v="53"/>
    <s v="11600 · BofA 0592 (LLC)"/>
    <m/>
    <s v="42030TRANSFER DEAN &amp; TYLER, LLC:Emily Orbay Confirmation# 0428148519"/>
  </r>
  <r>
    <d v="2015-01-26T00:00:00"/>
    <s v="TRANSFER DEAN &amp; TYLER, LLC:Lissette Orbay Confirmation# 0428149489"/>
    <n v="-334.72"/>
    <n v="-41.95"/>
    <n v="334.72"/>
    <s v="Expense"/>
    <x v="6"/>
    <x v="1"/>
    <x v="1"/>
    <n v="2015"/>
    <x v="68"/>
    <x v="124"/>
    <x v="12"/>
    <s v="BOTH"/>
    <s v="Income Statement"/>
    <x v="53"/>
    <s v="11600 · BofA 0592 (LLC)"/>
    <m/>
    <s v="42030TRANSFER DEAN &amp; TYLER, LLC:Lissette Orbay Confirmation# 0428149489"/>
  </r>
  <r>
    <d v="2015-01-27T00:00:00"/>
    <s v="OVERDRAFT PROTECTION FROM 4339931236337184"/>
    <n v="100"/>
    <n v="58.05"/>
    <n v="-100"/>
    <s v="Income"/>
    <x v="6"/>
    <x v="1"/>
    <x v="1"/>
    <n v="2015"/>
    <x v="86"/>
    <x v="96"/>
    <x v="2"/>
    <s v="LLC"/>
    <s v="Balance Sheet"/>
    <x v="55"/>
    <s v="11600 · BofA 0592 (LLC)"/>
    <m/>
    <s v="42031OVERDRAFT PROTECTION FROM 4339931236337184"/>
  </r>
  <r>
    <d v="2015-01-27T00:00:00"/>
    <s v="PAYPAL DES:TRANSFER ID:55M228L8ADUBS INDN:DEAN TYLER LLC CO ID:PAYPALSD11 PPD"/>
    <n v="622.49"/>
    <n v="680.54"/>
    <n v="-622.49"/>
    <s v="Income"/>
    <x v="6"/>
    <x v="1"/>
    <x v="1"/>
    <n v="2015"/>
    <x v="84"/>
    <x v="108"/>
    <x v="2"/>
    <s v="LLC"/>
    <s v="Balance Sheet"/>
    <x v="52"/>
    <s v="11600 · BofA 0592 (LLC)"/>
    <m/>
    <s v="42031PAYPAL DES:TRANSFER ID:55M228L8ADUBS INDN:DEAN TYLER LLC CO ID:PAYPALSD11 PPD"/>
  </r>
  <r>
    <d v="2015-02-02T00:00:00"/>
    <s v="WIRE TYPE:BOOK IN DATE:150202 TIME:1048 ET TRN:2015020200255429 SNDR REF:138924100 ORIG:DEAN &amp; TYLER INC ID:586031239319"/>
    <n v="4000"/>
    <n v="4680.54"/>
    <n v="-4000"/>
    <s v="Income"/>
    <x v="6"/>
    <x v="1"/>
    <x v="2"/>
    <n v="2015"/>
    <x v="28"/>
    <x v="97"/>
    <x v="2"/>
    <s v="LLC"/>
    <s v="Balance Sheet"/>
    <x v="26"/>
    <s v="11600 · BofA 0592 (LLC)"/>
    <m/>
    <s v="42037WIRE TYPE:BOOK IN DATE:150202 TIME:1048 ET TRN:2015020200255429 SNDR REF:138924100 ORIG:DEAN &amp; TYLER INC ID:586031239319"/>
  </r>
  <r>
    <d v="2015-02-02T00:00:00"/>
    <s v="PAYPAL DES:TRANSFER ID:55M228LGUHSWA INDN:DEAN TYLER LLC CO ID:PAYPALSD11 PPD"/>
    <n v="200"/>
    <n v="4880.54"/>
    <n v="-200"/>
    <s v="Income"/>
    <x v="6"/>
    <x v="1"/>
    <x v="2"/>
    <n v="2015"/>
    <x v="84"/>
    <x v="108"/>
    <x v="2"/>
    <s v="LLC"/>
    <s v="Balance Sheet"/>
    <x v="52"/>
    <s v="11600 · BofA 0592 (LLC)"/>
    <m/>
    <s v="42037PAYPAL DES:TRANSFER ID:55M228LGUHSWA INDN:DEAN TYLER LLC CO ID:PAYPALSD11 PPD"/>
  </r>
  <r>
    <d v="2015-02-02T00:00:00"/>
    <s v="TRANSFER DEAN &amp; TYLER, LLC:Lissette Orbay Confirmation# 1589212519"/>
    <n v="-877.28"/>
    <n v="4003.26"/>
    <n v="877.28"/>
    <s v="Expense"/>
    <x v="6"/>
    <x v="1"/>
    <x v="2"/>
    <n v="2015"/>
    <x v="68"/>
    <x v="124"/>
    <x v="12"/>
    <s v="BOTH"/>
    <s v="Income Statement"/>
    <x v="53"/>
    <s v="11600 · BofA 0592 (LLC)"/>
    <m/>
    <s v="42037TRANSFER DEAN &amp; TYLER, LLC:Lissette Orbay Confirmation# 1589212519"/>
  </r>
  <r>
    <d v="2015-02-02T00:00:00"/>
    <s v="TRANSFER DEAN &amp; TYLER, LLC:Emily Orbay Confirmation# 2889216934"/>
    <n v="-358.83"/>
    <n v="3644.43"/>
    <n v="358.83"/>
    <s v="Expense"/>
    <x v="6"/>
    <x v="1"/>
    <x v="2"/>
    <n v="2015"/>
    <x v="68"/>
    <x v="156"/>
    <x v="12"/>
    <s v="BOTH"/>
    <s v="Income Statement"/>
    <x v="53"/>
    <s v="11600 · BofA 0592 (LLC)"/>
    <m/>
    <s v="42037TRANSFER DEAN &amp; TYLER, LLC:Emily Orbay Confirmation# 2889216934"/>
  </r>
  <r>
    <d v="2015-02-02T00:00:00"/>
    <s v="TRANSFER DEAN &amp; TYLER, LLC:Maryna Mieshkova Confirmation# 0189220873"/>
    <n v="-565.88"/>
    <n v="3078.55"/>
    <n v="565.88"/>
    <s v="Expense"/>
    <x v="6"/>
    <x v="1"/>
    <x v="2"/>
    <n v="2015"/>
    <x v="68"/>
    <x v="157"/>
    <x v="12"/>
    <s v="BOTH"/>
    <s v="Income Statement"/>
    <x v="53"/>
    <s v="11600 · BofA 0592 (LLC)"/>
    <m/>
    <s v="42037TRANSFER DEAN &amp; TYLER, LLC:Maryna Mieshkova Confirmation# 0189220873"/>
  </r>
  <r>
    <d v="2015-02-02T00:00:00"/>
    <s v="Check 8888"/>
    <n v="-896.36"/>
    <n v="2182.19"/>
    <n v="896.36"/>
    <s v="Expense"/>
    <x v="6"/>
    <x v="1"/>
    <x v="2"/>
    <n v="2015"/>
    <x v="86"/>
    <x v="96"/>
    <x v="2"/>
    <s v="LLC"/>
    <s v="Balance Sheet"/>
    <x v="55"/>
    <s v="11600 · BofA 0592 (LLC)"/>
    <m/>
    <s v="42037Check 8888"/>
  </r>
  <r>
    <d v="2015-02-02T00:00:00"/>
    <s v="Monthly Fee for Business Advantage"/>
    <n v="-29.95"/>
    <n v="2152.2399999999998"/>
    <n v="29.95"/>
    <s v="Expense"/>
    <x v="6"/>
    <x v="1"/>
    <x v="2"/>
    <n v="2015"/>
    <x v="48"/>
    <x v="96"/>
    <x v="2"/>
    <s v="BOTH"/>
    <s v="Income Statement"/>
    <x v="53"/>
    <s v="11600 · BofA 0592 (LLC)"/>
    <m/>
    <s v="42037Monthly Fee for Business Advantage"/>
  </r>
  <r>
    <d v="2015-02-03T00:00:00"/>
    <s v="AUTHNET GATEWAY DES:BILLING ID:36863686 INDN:DEAN &amp; TYLER, LLC CO ID:1870568569 CCD"/>
    <n v="-30.35"/>
    <n v="2121.89"/>
    <n v="30.35"/>
    <s v="Expense"/>
    <x v="6"/>
    <x v="1"/>
    <x v="2"/>
    <n v="2015"/>
    <x v="32"/>
    <x v="105"/>
    <x v="2"/>
    <s v="BOTH"/>
    <s v="Income Statement"/>
    <x v="53"/>
    <s v="11600 · BofA 0592 (LLC)"/>
    <m/>
    <s v="42038AUTHNET GATEWAY DES:BILLING ID:36863686 INDN:DEAN &amp; TYLER, LLC CO ID:1870568569 CCD"/>
  </r>
  <r>
    <d v="2015-02-03T00:00:00"/>
    <s v="BANK OF AMERICA DES:FEE ID:313213339887 INDN:DEAN &amp; TYLER LLC CO ID:0941687665 CCD"/>
    <n v="-10.45"/>
    <n v="2111.44"/>
    <n v="10.45"/>
    <s v="Expense"/>
    <x v="6"/>
    <x v="1"/>
    <x v="2"/>
    <n v="2015"/>
    <x v="32"/>
    <x v="105"/>
    <x v="2"/>
    <s v="BOTH"/>
    <s v="Income Statement"/>
    <x v="53"/>
    <s v="11600 · BofA 0592 (LLC)"/>
    <m/>
    <s v="42038BANK OF AMERICA DES:FEE ID:313213339887 INDN:DEAN &amp; TYLER LLC CO ID:0941687665 CCD"/>
  </r>
  <r>
    <d v="2015-02-03T00:00:00"/>
    <s v="BANK OF AMERICA DES:INTERCHNG ID:313213339887 INDN:DEAN &amp; TYLER LLC CO ID:0941687665 CCD"/>
    <n v="-2.96"/>
    <n v="2108.48"/>
    <n v="2.96"/>
    <s v="Expense"/>
    <x v="6"/>
    <x v="1"/>
    <x v="2"/>
    <n v="2015"/>
    <x v="32"/>
    <x v="105"/>
    <x v="2"/>
    <s v="BOTH"/>
    <s v="Income Statement"/>
    <x v="53"/>
    <s v="11600 · BofA 0592 (LLC)"/>
    <m/>
    <s v="42038BANK OF AMERICA DES:INTERCHNG ID:313213339887 INDN:DEAN &amp; TYLER LLC CO ID:0941687665 CCD"/>
  </r>
  <r>
    <d v="2015-02-03T00:00:00"/>
    <s v="BANK OF AMERICA DES:DISCOUNT ID:313213339887 INDN:DEAN &amp; TYLER LLC CO ID:0941687665 CCD"/>
    <n v="-1.88"/>
    <n v="2106.6"/>
    <n v="1.88"/>
    <s v="Expense"/>
    <x v="6"/>
    <x v="1"/>
    <x v="2"/>
    <n v="2015"/>
    <x v="32"/>
    <x v="105"/>
    <x v="2"/>
    <s v="BOTH"/>
    <s v="Income Statement"/>
    <x v="53"/>
    <s v="11600 · BofA 0592 (LLC)"/>
    <m/>
    <s v="42038BANK OF AMERICA DES:DISCOUNT ID:313213339887 INDN:DEAN &amp; TYLER LLC CO ID:0941687665 CCD"/>
  </r>
  <r>
    <d v="2015-02-04T00:00:00"/>
    <s v="MARC JACOBS INTE DES:5646259850 ID:5646259850 INDN:DEAN &amp; TYLER LLC CO ID:1133923957 CCD"/>
    <n v="42330"/>
    <n v="44436.6"/>
    <n v="-42330"/>
    <s v="Income"/>
    <x v="6"/>
    <x v="1"/>
    <x v="2"/>
    <n v="2015"/>
    <x v="39"/>
    <x v="20"/>
    <x v="2"/>
    <s v="BOTH"/>
    <s v="Balance Sheet"/>
    <x v="56"/>
    <s v="11600 · BofA 0592 (LLC)"/>
    <m/>
    <s v="42039MARC JACOBS INTE DES:5646259850 ID:5646259850 INDN:DEAN &amp; TYLER LLC CO ID:1133923957 CCD"/>
  </r>
  <r>
    <d v="2015-02-06T00:00:00"/>
    <s v="ONLINE BUSINESS SUITE INVOICING SERVICES"/>
    <n v="-10"/>
    <n v="44426.6"/>
    <n v="10"/>
    <s v="Expense"/>
    <x v="6"/>
    <x v="1"/>
    <x v="2"/>
    <n v="2015"/>
    <x v="13"/>
    <x v="24"/>
    <x v="20"/>
    <s v="BOTH"/>
    <s v="Income Statement"/>
    <x v="53"/>
    <s v="11600 · BofA 0592 (LLC)"/>
    <m/>
    <s v="42041ONLINE BUSINESS SUITE INVOICING SERVICES"/>
  </r>
  <r>
    <d v="2015-02-06T00:00:00"/>
    <s v="ONLINE BUSINESS SUITE DIRECT PMT SERVICES"/>
    <n v="-10"/>
    <n v="44416.6"/>
    <n v="10"/>
    <s v="Expense"/>
    <x v="6"/>
    <x v="1"/>
    <x v="2"/>
    <n v="2015"/>
    <x v="13"/>
    <x v="24"/>
    <x v="20"/>
    <s v="BOTH"/>
    <s v="Income Statement"/>
    <x v="53"/>
    <s v="11600 · BofA 0592 (LLC)"/>
    <m/>
    <s v="42041ONLINE BUSINESS SUITE DIRECT PMT SERVICES"/>
  </r>
  <r>
    <d v="2015-02-09T00:00:00"/>
    <s v="TRANSFER DEAN &amp; TYLER, LLC:Emily Orbay Confirmation# 0248967610"/>
    <n v="-348.71"/>
    <n v="44067.89"/>
    <n v="348.71"/>
    <s v="Expense"/>
    <x v="6"/>
    <x v="1"/>
    <x v="2"/>
    <n v="2015"/>
    <x v="68"/>
    <x v="156"/>
    <x v="12"/>
    <s v="BOTH"/>
    <s v="Income Statement"/>
    <x v="53"/>
    <s v="11600 · BofA 0592 (LLC)"/>
    <m/>
    <s v="42044TRANSFER DEAN &amp; TYLER, LLC:Emily Orbay Confirmation# 0248967610"/>
  </r>
  <r>
    <d v="2015-02-09T00:00:00"/>
    <s v="TRANSFER DEAN &amp; TYLER, LLC:Lissette Orbay Confirmation# 1648969588"/>
    <n v="-521.78"/>
    <n v="43546.11"/>
    <n v="521.78"/>
    <s v="Expense"/>
    <x v="6"/>
    <x v="1"/>
    <x v="2"/>
    <n v="2015"/>
    <x v="68"/>
    <x v="124"/>
    <x v="12"/>
    <s v="BOTH"/>
    <s v="Income Statement"/>
    <x v="53"/>
    <s v="11600 · BofA 0592 (LLC)"/>
    <m/>
    <s v="42044TRANSFER DEAN &amp; TYLER, LLC:Lissette Orbay Confirmation# 1648969588"/>
  </r>
  <r>
    <d v="2015-02-09T00:00:00"/>
    <s v="CARDMEMBER SERV DES:WEB PYMT ID:***********5165 INDN:KOGER,KRISTINA R CO ID:5911111111 WEB"/>
    <n v="-5774.69"/>
    <n v="37771.42"/>
    <n v="5774.69"/>
    <s v="Expense"/>
    <x v="6"/>
    <x v="1"/>
    <x v="2"/>
    <n v="2015"/>
    <x v="39"/>
    <x v="20"/>
    <x v="2"/>
    <s v="BOTH"/>
    <s v="Balance Sheet"/>
    <x v="57"/>
    <s v="11600 · BofA 0592 (LLC)"/>
    <m/>
    <s v="42044CARDMEMBER SERV DES:WEB PYMT ID:***********5165 INDN:KOGER,KRISTINA R CO ID:5911111111 WEB"/>
  </r>
  <r>
    <d v="2015-02-09T00:00:00"/>
    <s v="BARCLAYCARD US DES:CREDITCARD ID:279097002 INDN:KRISTINA KOGER CO ID:2510407970 WEB"/>
    <n v="-4000"/>
    <n v="33771.42"/>
    <n v="4000"/>
    <s v="Expense"/>
    <x v="6"/>
    <x v="1"/>
    <x v="2"/>
    <n v="2015"/>
    <x v="39"/>
    <x v="20"/>
    <x v="2"/>
    <s v="BOTH"/>
    <s v="Balance Sheet"/>
    <x v="57"/>
    <s v="11600 · BofA 0592 (LLC)"/>
    <m/>
    <s v="42044BARCLAYCARD US DES:CREDITCARD ID:279097002 INDN:KRISTINA KOGER CO ID:2510407970 WEB"/>
  </r>
  <r>
    <d v="2015-02-09T00:00:00"/>
    <s v="COLONIAL SAVINGS DES:MRTG PMNT ID:00731849 INDN:KRISTINA R KOGER CO ID:9311972238 PPD"/>
    <n v="-887.44"/>
    <n v="32883.980000000003"/>
    <n v="887.44"/>
    <s v="Expense"/>
    <x v="6"/>
    <x v="1"/>
    <x v="2"/>
    <n v="2015"/>
    <x v="39"/>
    <x v="20"/>
    <x v="2"/>
    <s v="BOTH"/>
    <s v="Balance Sheet"/>
    <x v="57"/>
    <s v="11600 · BofA 0592 (LLC)"/>
    <m/>
    <s v="42044COLONIAL SAVINGS DES:MRTG PMNT ID:00731849 INDN:KRISTINA R KOGER CO ID:9311972238 PPD"/>
  </r>
  <r>
    <d v="2015-02-11T00:00:00"/>
    <s v="PAYPAL DES:TRANSFER ID:55M228M5KTCXW INDN:DEAN TYLER LLC CO ID:PAYPALSD11 PPD"/>
    <n v="1276.9100000000001"/>
    <n v="34160.89"/>
    <n v="-1276.9100000000001"/>
    <s v="Income"/>
    <x v="6"/>
    <x v="1"/>
    <x v="2"/>
    <n v="2015"/>
    <x v="84"/>
    <x v="108"/>
    <x v="2"/>
    <s v="LLC"/>
    <s v="Balance Sheet"/>
    <x v="52"/>
    <s v="11600 · BofA 0592 (LLC)"/>
    <m/>
    <s v="42046PAYPAL DES:TRANSFER ID:55M228M5KTCXW INDN:DEAN TYLER LLC CO ID:PAYPALSD11 PPD"/>
  </r>
  <r>
    <d v="2015-02-17T00:00:00"/>
    <s v="TRANSFER DEAN &amp; TYLER, LLC:Maryna Mieshkova Confirmation# 1618677195"/>
    <n v="-430.5"/>
    <n v="33730.39"/>
    <n v="430.5"/>
    <s v="Expense"/>
    <x v="6"/>
    <x v="1"/>
    <x v="2"/>
    <n v="2015"/>
    <x v="68"/>
    <x v="157"/>
    <x v="12"/>
    <s v="BOTH"/>
    <s v="Income Statement"/>
    <x v="53"/>
    <s v="11600 · BofA 0592 (LLC)"/>
    <m/>
    <s v="42052TRANSFER DEAN &amp; TYLER, LLC:Maryna Mieshkova Confirmation# 1618677195"/>
  </r>
  <r>
    <d v="2015-02-17T00:00:00"/>
    <s v="TRANSFER DEAN &amp; TYLER, LLC:Lissette Orbay Confirmation# 4018677724"/>
    <n v="-538.72"/>
    <n v="33191.67"/>
    <n v="538.72"/>
    <s v="Expense"/>
    <x v="6"/>
    <x v="1"/>
    <x v="2"/>
    <n v="2015"/>
    <x v="68"/>
    <x v="124"/>
    <x v="12"/>
    <s v="BOTH"/>
    <s v="Income Statement"/>
    <x v="53"/>
    <s v="11600 · BofA 0592 (LLC)"/>
    <m/>
    <s v="42052TRANSFER DEAN &amp; TYLER, LLC:Lissette Orbay Confirmation# 4018677724"/>
  </r>
  <r>
    <d v="2015-02-17T00:00:00"/>
    <s v="TRANSFER DEAN &amp; TYLER, LLC:Emily Orbay Confirmation# 0218678599"/>
    <n v="-335.21"/>
    <n v="32856.46"/>
    <n v="335.21"/>
    <s v="Expense"/>
    <x v="6"/>
    <x v="1"/>
    <x v="2"/>
    <n v="2015"/>
    <x v="68"/>
    <x v="156"/>
    <x v="12"/>
    <s v="BOTH"/>
    <s v="Income Statement"/>
    <x v="53"/>
    <s v="11600 · BofA 0592 (LLC)"/>
    <m/>
    <s v="42052TRANSFER DEAN &amp; TYLER, LLC:Emily Orbay Confirmation# 0218678599"/>
  </r>
  <r>
    <d v="2015-02-18T00:00:00"/>
    <s v="PAYPAL DES:TRANSFER ID:55M228MLBLXCC INDN:DEAN TYLER LLC CO ID:PAYPALSD11 PPD"/>
    <n v="1075.6400000000001"/>
    <n v="33932.1"/>
    <n v="-1075.6400000000001"/>
    <s v="Income"/>
    <x v="6"/>
    <x v="1"/>
    <x v="2"/>
    <n v="2015"/>
    <x v="84"/>
    <x v="108"/>
    <x v="2"/>
    <s v="LLC"/>
    <s v="Balance Sheet"/>
    <x v="52"/>
    <s v="11600 · BofA 0592 (LLC)"/>
    <m/>
    <s v="42053PAYPAL DES:TRANSFER ID:55M228MLBLXCC INDN:DEAN TYLER LLC CO ID:PAYPALSD11 PPD"/>
  </r>
  <r>
    <d v="2015-02-19T00:00:00"/>
    <s v="Check 1058"/>
    <n v="-2560"/>
    <n v="31372.1"/>
    <n v="2560"/>
    <s v="Expense"/>
    <x v="6"/>
    <x v="1"/>
    <x v="2"/>
    <n v="2015"/>
    <x v="76"/>
    <x v="159"/>
    <x v="11"/>
    <s v="BOTH"/>
    <s v="Income Statement"/>
    <x v="53"/>
    <s v="11600 · BofA 0592 (LLC)"/>
    <m/>
    <s v="42054Check 1058"/>
  </r>
  <r>
    <d v="2015-02-20T00:00:00"/>
    <s v="Counter Credit"/>
    <n v="178"/>
    <n v="31550.1"/>
    <n v="-178"/>
    <s v="Income"/>
    <x v="6"/>
    <x v="1"/>
    <x v="2"/>
    <n v="2015"/>
    <x v="57"/>
    <x v="158"/>
    <x v="20"/>
    <s v="BOTH"/>
    <s v="Income Statement"/>
    <x v="54"/>
    <s v="11600 · BofA 0592 (LLC)"/>
    <m/>
    <s v="42055Counter Credit"/>
  </r>
  <r>
    <d v="2015-02-20T00:00:00"/>
    <s v="AMERICAN EXPRESS DES:ACH Pmt ID:W2926 INDN:KRISTINA KOGER CO ID:1133133497 WEB"/>
    <n v="-22706.720000000001"/>
    <n v="8843.3799999999992"/>
    <n v="22706.720000000001"/>
    <s v="Expense"/>
    <x v="6"/>
    <x v="1"/>
    <x v="2"/>
    <n v="2015"/>
    <x v="87"/>
    <x v="46"/>
    <x v="2"/>
    <s v="LLC"/>
    <s v="Balance Sheet"/>
    <x v="6"/>
    <s v="11600 · BofA 0592 (LLC)"/>
    <m/>
    <s v="42055AMERICAN EXPRESS DES:ACH Pmt ID:W2926 INDN:KRISTINA KOGER CO ID:1133133497 WEB"/>
  </r>
  <r>
    <d v="2015-02-23T00:00:00"/>
    <s v="TRANSFER DEAN &amp; TYLER, LLC:Proteus Consulting Confirmation# 1669678094"/>
    <n v="-1525.82"/>
    <n v="7317.56"/>
    <n v="1525.82"/>
    <s v="Expense"/>
    <x v="6"/>
    <x v="1"/>
    <x v="2"/>
    <n v="2015"/>
    <x v="27"/>
    <x v="104"/>
    <x v="13"/>
    <s v="BOTH"/>
    <s v="Income Statement"/>
    <x v="53"/>
    <s v="11600 · BofA 0592 (LLC)"/>
    <m/>
    <s v="42058TRANSFER DEAN &amp; TYLER, LLC:Proteus Consulting Confirmation# 1669678094"/>
  </r>
  <r>
    <d v="2015-02-23T00:00:00"/>
    <s v="Online Banking payment to CRD 3836 Confirmation# 3874428101"/>
    <n v="-963.75"/>
    <n v="6353.81"/>
    <n v="963.75"/>
    <s v="Expense"/>
    <x v="6"/>
    <x v="1"/>
    <x v="2"/>
    <n v="2015"/>
    <x v="86"/>
    <x v="96"/>
    <x v="2"/>
    <s v="LLC"/>
    <s v="Balance Sheet"/>
    <x v="55"/>
    <s v="11600 · BofA 0592 (LLC)"/>
    <m/>
    <s v="42058Online Banking payment to CRD 3836 Confirmation# 3874428101"/>
  </r>
  <r>
    <d v="2015-02-24T00:00:00"/>
    <s v="TRANSFER DEAN &amp; TYLER, LLC:Lissette Orbay Confirmation# 1678392626"/>
    <n v="-525.28"/>
    <n v="5828.53"/>
    <n v="525.28"/>
    <s v="Expense"/>
    <x v="6"/>
    <x v="1"/>
    <x v="2"/>
    <n v="2015"/>
    <x v="68"/>
    <x v="124"/>
    <x v="12"/>
    <s v="BOTH"/>
    <s v="Income Statement"/>
    <x v="53"/>
    <s v="11600 · BofA 0592 (LLC)"/>
    <m/>
    <s v="42059TRANSFER DEAN &amp; TYLER, LLC:Lissette Orbay Confirmation# 1678392626"/>
  </r>
  <r>
    <d v="2015-02-24T00:00:00"/>
    <s v="TRANSFER DEAN &amp; TYLER, LLC:Emily Orbay Confirmation# 0278393370"/>
    <n v="-326.3"/>
    <n v="5502.23"/>
    <n v="326.3"/>
    <s v="Expense"/>
    <x v="6"/>
    <x v="1"/>
    <x v="2"/>
    <n v="2015"/>
    <x v="68"/>
    <x v="156"/>
    <x v="12"/>
    <s v="BOTH"/>
    <s v="Income Statement"/>
    <x v="53"/>
    <s v="11600 · BofA 0592 (LLC)"/>
    <m/>
    <s v="42059TRANSFER DEAN &amp; TYLER, LLC:Emily Orbay Confirmation# 0278393370"/>
  </r>
  <r>
    <d v="2015-02-24T00:00:00"/>
    <s v="TRANSFER DEAN &amp; TYLER, LLC:Krisina Koger Confirmation# 0181692580"/>
    <n v="-5000"/>
    <n v="502.23"/>
    <n v="5000"/>
    <s v="Expense"/>
    <x v="6"/>
    <x v="1"/>
    <x v="2"/>
    <n v="2015"/>
    <x v="39"/>
    <x v="20"/>
    <x v="2"/>
    <s v="BOTH"/>
    <s v="Balance Sheet"/>
    <x v="57"/>
    <s v="11600 · BofA 0592 (LLC)"/>
    <m/>
    <s v="42059TRANSFER DEAN &amp; TYLER, LLC:Krisina Koger Confirmation# 0181692580"/>
  </r>
  <r>
    <d v="2015-02-24T00:00:00"/>
    <s v="External transfer fee - 3 Day - 02/23/2015 Confirmation: 140264008"/>
    <n v="-3"/>
    <n v="499.23"/>
    <n v="3"/>
    <s v="Expense"/>
    <x v="6"/>
    <x v="1"/>
    <x v="2"/>
    <n v="2015"/>
    <x v="48"/>
    <x v="96"/>
    <x v="2"/>
    <s v="BOTH"/>
    <s v="Income Statement"/>
    <x v="53"/>
    <s v="11600 · BofA 0592 (LLC)"/>
    <m/>
    <s v="42059External transfer fee - 3 Day - 02/23/2015 Confirmation: 140264008"/>
  </r>
  <r>
    <d v="2015-02-25T00:00:00"/>
    <s v="BANK OF AMERICA DES:DEPOSIT ID:313213339887 INDN:DEAN &amp; TYLER LLC CO ID:0941687665 CCD"/>
    <n v="51.09"/>
    <n v="550.32000000000005"/>
    <n v="-51.09"/>
    <s v="Income"/>
    <x v="6"/>
    <x v="1"/>
    <x v="2"/>
    <n v="2015"/>
    <x v="57"/>
    <x v="161"/>
    <x v="20"/>
    <s v="BOTH"/>
    <s v="Income Statement"/>
    <x v="54"/>
    <s v="11600 · BofA 0592 (LLC)"/>
    <m/>
    <s v="42060BANK OF AMERICA DES:DEPOSIT ID:313213339887 INDN:DEAN &amp; TYLER LLC CO ID:0941687665 CCD"/>
  </r>
  <r>
    <d v="2015-03-02T00:00:00"/>
    <s v="WIRE TYPE:BOOK IN DATE:150302 TIME:1058 ET TRN:2015030200277637 SNDR REF:140854996 ORIG:DEAN &amp; TYLER INC ID:586031239319"/>
    <n v="1500"/>
    <n v="2050.3200000000002"/>
    <n v="-1500"/>
    <s v="Income"/>
    <x v="6"/>
    <x v="1"/>
    <x v="3"/>
    <n v="2015"/>
    <x v="28"/>
    <x v="97"/>
    <x v="2"/>
    <s v="LLC"/>
    <s v="Balance Sheet"/>
    <x v="26"/>
    <s v="11600 · BofA 0592 (LLC)"/>
    <m/>
    <s v="42065WIRE TYPE:BOOK IN DATE:150302 TIME:1058 ET TRN:2015030200277637 SNDR REF:140854996 ORIG:DEAN &amp; TYLER INC ID:586031239319"/>
  </r>
  <r>
    <d v="2015-03-02T00:00:00"/>
    <s v="TRANSFER DEAN &amp; TYLER, LLC:Emily Orbay Confirmation# 1531203241"/>
    <n v="-328.46"/>
    <n v="1721.86"/>
    <n v="328.46"/>
    <s v="Expense"/>
    <x v="6"/>
    <x v="1"/>
    <x v="3"/>
    <n v="2015"/>
    <x v="68"/>
    <x v="156"/>
    <x v="12"/>
    <s v="BOTH"/>
    <s v="Income Statement"/>
    <x v="53"/>
    <s v="11600 · BofA 0592 (LLC)"/>
    <m/>
    <s v="42065TRANSFER DEAN &amp; TYLER, LLC:Emily Orbay Confirmation# 1531203241"/>
  </r>
  <r>
    <d v="2015-03-02T00:00:00"/>
    <s v="TRANSFER DEAN &amp; TYLER, LLC:Lissette Orbay Confirmation# 1531210423"/>
    <n v="-542.72"/>
    <n v="1179.1400000000001"/>
    <n v="542.72"/>
    <s v="Expense"/>
    <x v="6"/>
    <x v="1"/>
    <x v="3"/>
    <n v="2015"/>
    <x v="68"/>
    <x v="124"/>
    <x v="12"/>
    <s v="BOTH"/>
    <s v="Income Statement"/>
    <x v="53"/>
    <s v="11600 · BofA 0592 (LLC)"/>
    <m/>
    <s v="42065TRANSFER DEAN &amp; TYLER, LLC:Lissette Orbay Confirmation# 1531210423"/>
  </r>
  <r>
    <d v="2015-03-02T00:00:00"/>
    <s v="TRANSFER DEAN &amp; TYLER, LLC:Maryna Mieshkova Confirmation# 0231215171"/>
    <n v="-389.62"/>
    <n v="789.52"/>
    <n v="389.62"/>
    <s v="Expense"/>
    <x v="6"/>
    <x v="1"/>
    <x v="3"/>
    <n v="2015"/>
    <x v="68"/>
    <x v="157"/>
    <x v="12"/>
    <s v="BOTH"/>
    <s v="Income Statement"/>
    <x v="53"/>
    <s v="11600 · BofA 0592 (LLC)"/>
    <m/>
    <s v="42065TRANSFER DEAN &amp; TYLER, LLC:Maryna Mieshkova Confirmation# 0231215171"/>
  </r>
  <r>
    <d v="2015-03-03T00:00:00"/>
    <s v="AUTHNET GATEWAY DES:BILLING ID:37111028 INDN:DEAN &amp; TYLER, LLC CO ID:1870568569 CCD"/>
    <n v="-30.35"/>
    <n v="759.17"/>
    <n v="30.35"/>
    <s v="Expense"/>
    <x v="6"/>
    <x v="1"/>
    <x v="3"/>
    <n v="2015"/>
    <x v="32"/>
    <x v="105"/>
    <x v="2"/>
    <s v="BOTH"/>
    <s v="Income Statement"/>
    <x v="53"/>
    <s v="11600 · BofA 0592 (LLC)"/>
    <m/>
    <s v="42066AUTHNET GATEWAY DES:BILLING ID:37111028 INDN:DEAN &amp; TYLER, LLC CO ID:1870568569 CCD"/>
  </r>
  <r>
    <d v="2015-03-03T00:00:00"/>
    <s v="BANK OF AMERICA DES:FEE ID:313213339887 INDN:DEAN &amp; TYLER LLC CO ID:0941687665 CCD"/>
    <n v="-10.24"/>
    <n v="748.93"/>
    <n v="10.24"/>
    <s v="Expense"/>
    <x v="6"/>
    <x v="1"/>
    <x v="3"/>
    <n v="2015"/>
    <x v="32"/>
    <x v="105"/>
    <x v="2"/>
    <s v="BOTH"/>
    <s v="Income Statement"/>
    <x v="53"/>
    <s v="11600 · BofA 0592 (LLC)"/>
    <m/>
    <s v="42066BANK OF AMERICA DES:FEE ID:313213339887 INDN:DEAN &amp; TYLER LLC CO ID:0941687665 CCD"/>
  </r>
  <r>
    <d v="2015-03-03T00:00:00"/>
    <s v="BANK OF AMERICA DES:INTERCHNG ID:313213339887 INDN:DEAN &amp; TYLER LLC CO ID:0941687665 CCD"/>
    <n v="-1.79"/>
    <n v="747.14"/>
    <n v="1.79"/>
    <s v="Expense"/>
    <x v="6"/>
    <x v="1"/>
    <x v="3"/>
    <n v="2015"/>
    <x v="32"/>
    <x v="105"/>
    <x v="2"/>
    <s v="BOTH"/>
    <s v="Income Statement"/>
    <x v="53"/>
    <s v="11600 · BofA 0592 (LLC)"/>
    <m/>
    <s v="42066BANK OF AMERICA DES:INTERCHNG ID:313213339887 INDN:DEAN &amp; TYLER LLC CO ID:0941687665 CCD"/>
  </r>
  <r>
    <d v="2015-03-04T00:00:00"/>
    <s v="PAYPAL DES:TRANSFER ID:55M228NFEHJ8S INDN:DEAN TYLER LLC CO ID:PAYPALSD11 PPD"/>
    <n v="863.38"/>
    <n v="1610.52"/>
    <n v="-863.38"/>
    <s v="Income"/>
    <x v="6"/>
    <x v="1"/>
    <x v="3"/>
    <n v="2015"/>
    <x v="84"/>
    <x v="108"/>
    <x v="2"/>
    <s v="LLC"/>
    <s v="Balance Sheet"/>
    <x v="52"/>
    <s v="11600 · BofA 0592 (LLC)"/>
    <m/>
    <s v="42067PAYPAL DES:TRANSFER ID:55M228NFEHJ8S INDN:DEAN TYLER LLC CO ID:PAYPALSD11 PPD"/>
  </r>
  <r>
    <d v="2015-03-04T00:00:00"/>
    <s v="Counter Credit"/>
    <n v="545.20000000000005"/>
    <n v="2155.7199999999998"/>
    <n v="-545.20000000000005"/>
    <s v="Income"/>
    <x v="6"/>
    <x v="1"/>
    <x v="3"/>
    <n v="2015"/>
    <x v="57"/>
    <x v="162"/>
    <x v="20"/>
    <s v="BOTH"/>
    <s v="Income Statement"/>
    <x v="54"/>
    <s v="11600 · BofA 0592 (LLC)"/>
    <m/>
    <s v="42067Counter Credit"/>
  </r>
  <r>
    <d v="2015-03-04T00:00:00"/>
    <s v="BKOFAMERICA MOBILE 03/04 3337338439 DEPOSIT *MOBILE VA"/>
    <n v="150"/>
    <n v="2305.7199999999998"/>
    <n v="-150"/>
    <s v="Income"/>
    <x v="6"/>
    <x v="1"/>
    <x v="3"/>
    <n v="2015"/>
    <x v="88"/>
    <x v="163"/>
    <x v="11"/>
    <s v="BOTH"/>
    <s v="Income Statement"/>
    <x v="54"/>
    <s v="11600 · BofA 0592 (LLC)"/>
    <m/>
    <s v="42067BKOFAMERICA MOBILE 03/04 3337338439 DEPOSIT *MOBILE VA"/>
  </r>
  <r>
    <d v="2015-03-04T00:00:00"/>
    <s v="Adjustment/Correction Of Posted Item"/>
    <n v="-50"/>
    <n v="2255.7199999999998"/>
    <n v="50"/>
    <s v="Expense"/>
    <x v="6"/>
    <x v="1"/>
    <x v="3"/>
    <n v="2015"/>
    <x v="57"/>
    <x v="162"/>
    <x v="20"/>
    <s v="BOTH"/>
    <s v="Income Statement"/>
    <x v="54"/>
    <s v="11600 · BofA 0592 (LLC)"/>
    <m/>
    <s v="42067Adjustment/Correction Of Posted Item"/>
  </r>
  <r>
    <d v="2015-03-04T00:00:00"/>
    <s v="Online Banking payment to CRD 3836 Confirmation# 4247798265"/>
    <n v="-900"/>
    <n v="1355.72"/>
    <n v="900"/>
    <s v="Expense"/>
    <x v="6"/>
    <x v="1"/>
    <x v="3"/>
    <n v="2015"/>
    <x v="86"/>
    <x v="96"/>
    <x v="2"/>
    <s v="LLC"/>
    <s v="Balance Sheet"/>
    <x v="55"/>
    <s v="11600 · BofA 0592 (LLC)"/>
    <m/>
    <s v="42067Online Banking payment to CRD 3836 Confirmation# 4247798265"/>
  </r>
  <r>
    <d v="2015-03-06T00:00:00"/>
    <s v="ONLINE BUSINESS SUITE INVOICING SERVICES"/>
    <n v="-10"/>
    <n v="1345.72"/>
    <n v="10"/>
    <s v="Expense"/>
    <x v="6"/>
    <x v="1"/>
    <x v="3"/>
    <n v="2015"/>
    <x v="13"/>
    <x v="24"/>
    <x v="20"/>
    <s v="BOTH"/>
    <s v="Income Statement"/>
    <x v="53"/>
    <s v="11600 · BofA 0592 (LLC)"/>
    <m/>
    <s v="42069ONLINE BUSINESS SUITE INVOICING SERVICES"/>
  </r>
  <r>
    <d v="2015-03-06T00:00:00"/>
    <s v="ONLINE BUSINESS SUITE DIRECT PMT SERVICES"/>
    <n v="-10"/>
    <n v="1335.72"/>
    <n v="10"/>
    <s v="Expense"/>
    <x v="6"/>
    <x v="1"/>
    <x v="3"/>
    <n v="2015"/>
    <x v="13"/>
    <x v="24"/>
    <x v="20"/>
    <s v="BOTH"/>
    <s v="Income Statement"/>
    <x v="53"/>
    <s v="11600 · BofA 0592 (LLC)"/>
    <m/>
    <s v="42069ONLINE BUSINESS SUITE DIRECT PMT SERVICES"/>
  </r>
  <r>
    <d v="2015-03-09T00:00:00"/>
    <s v="TRANSFER DEAN &amp; TYLER, LLC:Emily Orbay Confirmation# 0290663815"/>
    <n v="-291"/>
    <n v="1044.72"/>
    <n v="291"/>
    <s v="Expense"/>
    <x v="6"/>
    <x v="1"/>
    <x v="3"/>
    <n v="2015"/>
    <x v="68"/>
    <x v="156"/>
    <x v="12"/>
    <s v="BOTH"/>
    <s v="Income Statement"/>
    <x v="53"/>
    <s v="11600 · BofA 0592 (LLC)"/>
    <m/>
    <s v="42072TRANSFER DEAN &amp; TYLER, LLC:Emily Orbay Confirmation# 0290663815"/>
  </r>
  <r>
    <d v="2015-03-09T00:00:00"/>
    <s v="TRANSFER DEAN &amp; TYLER, LLC:Lissette Orbay Confirmation# 0290664603"/>
    <n v="-432"/>
    <n v="612.72"/>
    <n v="432"/>
    <s v="Expense"/>
    <x v="6"/>
    <x v="1"/>
    <x v="3"/>
    <n v="2015"/>
    <x v="68"/>
    <x v="124"/>
    <x v="12"/>
    <s v="BOTH"/>
    <s v="Income Statement"/>
    <x v="53"/>
    <s v="11600 · BofA 0592 (LLC)"/>
    <m/>
    <s v="42072TRANSFER DEAN &amp; TYLER, LLC:Lissette Orbay Confirmation# 0290664603"/>
  </r>
  <r>
    <d v="2015-03-10T00:00:00"/>
    <s v="PAYPAL DES:TRANSFER ID:55M228NTQFVPN INDN:DEAN TYLER LLC CO ID:PAYPALSD11 PPD"/>
    <n v="1300.06"/>
    <n v="1912.78"/>
    <n v="-1300.06"/>
    <s v="Income"/>
    <x v="6"/>
    <x v="1"/>
    <x v="3"/>
    <n v="2015"/>
    <x v="84"/>
    <x v="108"/>
    <x v="2"/>
    <s v="LLC"/>
    <s v="Balance Sheet"/>
    <x v="52"/>
    <s v="11600 · BofA 0592 (LLC)"/>
    <m/>
    <s v="42073PAYPAL DES:TRANSFER ID:55M228NTQFVPN INDN:DEAN TYLER LLC CO ID:PAYPALSD11 PPD"/>
  </r>
  <r>
    <d v="2015-03-10T00:00:00"/>
    <s v="CARDMEMBER SERV DES:WEB PYMT ID:***********5165 INDN:KOGER,KRISTINA R CO ID:5911111111 WEB"/>
    <n v="-142.25"/>
    <n v="1770.53"/>
    <n v="142.25"/>
    <s v="Expense"/>
    <x v="6"/>
    <x v="1"/>
    <x v="3"/>
    <n v="2015"/>
    <x v="39"/>
    <x v="20"/>
    <x v="2"/>
    <s v="BOTH"/>
    <s v="Balance Sheet"/>
    <x v="57"/>
    <s v="11600 · BofA 0592 (LLC)"/>
    <m/>
    <s v="42073CARDMEMBER SERV DES:WEB PYMT ID:***********5165 INDN:KOGER,KRISTINA R CO ID:5911111111 WEB"/>
  </r>
  <r>
    <d v="2015-03-16T00:00:00"/>
    <s v="TRANSFER DEAN &amp; TYLER, LLC:Emily Orbay Confirmation# 1651197226"/>
    <n v="-291"/>
    <n v="1479.53"/>
    <n v="291"/>
    <s v="Expense"/>
    <x v="6"/>
    <x v="1"/>
    <x v="3"/>
    <n v="2015"/>
    <x v="68"/>
    <x v="156"/>
    <x v="12"/>
    <s v="BOTH"/>
    <s v="Income Statement"/>
    <x v="53"/>
    <s v="11600 · BofA 0592 (LLC)"/>
    <m/>
    <s v="42079TRANSFER DEAN &amp; TYLER, LLC:Emily Orbay Confirmation# 1651197226"/>
  </r>
  <r>
    <d v="2015-03-16T00:00:00"/>
    <s v="TRANSFER DEAN &amp; TYLER, LLC:Maryna Mieshkova Confirmation# 0251197469"/>
    <n v="-457.38"/>
    <n v="1022.15"/>
    <n v="457.38"/>
    <s v="Expense"/>
    <x v="6"/>
    <x v="1"/>
    <x v="3"/>
    <n v="2015"/>
    <x v="68"/>
    <x v="157"/>
    <x v="12"/>
    <s v="BOTH"/>
    <s v="Income Statement"/>
    <x v="53"/>
    <s v="11600 · BofA 0592 (LLC)"/>
    <m/>
    <s v="42079TRANSFER DEAN &amp; TYLER, LLC:Maryna Mieshkova Confirmation# 0251197469"/>
  </r>
  <r>
    <d v="2015-03-16T00:00:00"/>
    <s v="TRANSFER DEAN &amp; TYLER, LLC:Lissette Orbay Confirmation# 1651198733"/>
    <n v="-665.28"/>
    <n v="356.87"/>
    <n v="665.28"/>
    <s v="Expense"/>
    <x v="6"/>
    <x v="1"/>
    <x v="3"/>
    <n v="2015"/>
    <x v="68"/>
    <x v="124"/>
    <x v="12"/>
    <s v="BOTH"/>
    <s v="Income Statement"/>
    <x v="53"/>
    <s v="11600 · BofA 0592 (LLC)"/>
    <m/>
    <s v="42079TRANSFER DEAN &amp; TYLER, LLC:Lissette Orbay Confirmation# 1651198733"/>
  </r>
  <r>
    <d v="2015-03-17T00:00:00"/>
    <s v="PAYPAL DES:TRANSFER ID:55M228PA47TP4 INDN:DEAN TYLER LLC CO ID:PAYPALSD11 PPD"/>
    <n v="1030.92"/>
    <n v="1387.79"/>
    <n v="-1030.92"/>
    <s v="Income"/>
    <x v="6"/>
    <x v="1"/>
    <x v="3"/>
    <n v="2015"/>
    <x v="84"/>
    <x v="108"/>
    <x v="2"/>
    <s v="LLC"/>
    <s v="Balance Sheet"/>
    <x v="52"/>
    <s v="11600 · BofA 0592 (LLC)"/>
    <m/>
    <s v="42080PAYPAL DES:TRANSFER ID:55M228PA47TP4 INDN:DEAN TYLER LLC CO ID:PAYPALSD11 PPD"/>
  </r>
  <r>
    <d v="2015-03-23T00:00:00"/>
    <s v="TRANSFER DEAN &amp; TYLER, LLC:Lissette Orbay Confirmation# 1614455153"/>
    <n v="-542.72"/>
    <n v="845.07"/>
    <n v="542.72"/>
    <s v="Expense"/>
    <x v="6"/>
    <x v="1"/>
    <x v="3"/>
    <n v="2015"/>
    <x v="68"/>
    <x v="124"/>
    <x v="12"/>
    <s v="BOTH"/>
    <s v="Income Statement"/>
    <x v="53"/>
    <s v="11600 · BofA 0592 (LLC)"/>
    <m/>
    <s v="42086TRANSFER DEAN &amp; TYLER, LLC:Lissette Orbay Confirmation# 1614455153"/>
  </r>
  <r>
    <d v="2015-03-23T00:00:00"/>
    <s v="TRANSFER DEAN &amp; TYLER, LLC:Emily Orbay Confirmation# 1614461861"/>
    <n v="-291"/>
    <n v="554.07000000000005"/>
    <n v="291"/>
    <s v="Expense"/>
    <x v="6"/>
    <x v="1"/>
    <x v="3"/>
    <n v="2015"/>
    <x v="68"/>
    <x v="156"/>
    <x v="12"/>
    <s v="BOTH"/>
    <s v="Income Statement"/>
    <x v="53"/>
    <s v="11600 · BofA 0592 (LLC)"/>
    <m/>
    <s v="42086TRANSFER DEAN &amp; TYLER, LLC:Emily Orbay Confirmation# 1614461861"/>
  </r>
  <r>
    <d v="2015-03-30T00:00:00"/>
    <s v="PAYPAL DES:TRANSFER ID:55M228Q3AV4EY INDN:DEAN TYLER LLC CO ID:PAYPALSD11 PPD"/>
    <n v="1356.32"/>
    <n v="1910.39"/>
    <n v="-1356.32"/>
    <s v="Income"/>
    <x v="6"/>
    <x v="1"/>
    <x v="3"/>
    <n v="2015"/>
    <x v="84"/>
    <x v="108"/>
    <x v="2"/>
    <s v="LLC"/>
    <s v="Balance Sheet"/>
    <x v="52"/>
    <s v="11600 · BofA 0592 (LLC)"/>
    <m/>
    <s v="42093PAYPAL DES:TRANSFER ID:55M228Q3AV4EY INDN:DEAN TYLER LLC CO ID:PAYPALSD11 PPD"/>
  </r>
  <r>
    <d v="2015-03-30T00:00:00"/>
    <s v="Online Banking payment to CRD 3836 Confirmation# 0175512233"/>
    <n v="-820.95"/>
    <n v="1089.44"/>
    <n v="820.95"/>
    <s v="Expense"/>
    <x v="6"/>
    <x v="1"/>
    <x v="3"/>
    <n v="2015"/>
    <x v="86"/>
    <x v="96"/>
    <x v="2"/>
    <s v="LLC"/>
    <s v="Balance Sheet"/>
    <x v="55"/>
    <s v="11600 · BofA 0592 (LLC)"/>
    <m/>
    <s v="42093Online Banking payment to CRD 3836 Confirmation# 0175512233"/>
  </r>
  <r>
    <d v="2015-03-30T00:00:00"/>
    <s v="TRANSFER DEAN &amp; TYLER, LLC:Lissette Orbay Confirmation# 1675521144"/>
    <n v="-432"/>
    <n v="657.44"/>
    <n v="432"/>
    <s v="Expense"/>
    <x v="6"/>
    <x v="1"/>
    <x v="3"/>
    <n v="2015"/>
    <x v="68"/>
    <x v="124"/>
    <x v="12"/>
    <s v="BOTH"/>
    <s v="Income Statement"/>
    <x v="53"/>
    <s v="11600 · BofA 0592 (LLC)"/>
    <m/>
    <s v="42093TRANSFER DEAN &amp; TYLER, LLC:Lissette Orbay Confirmation# 1675521144"/>
  </r>
  <r>
    <d v="2015-03-30T00:00:00"/>
    <s v="TRANSFER DEAN &amp; TYLER, LLC:Emily Orbay Confirmation# 1675536872"/>
    <n v="-285"/>
    <n v="372.44"/>
    <n v="285"/>
    <s v="Expense"/>
    <x v="6"/>
    <x v="1"/>
    <x v="3"/>
    <n v="2015"/>
    <x v="68"/>
    <x v="156"/>
    <x v="12"/>
    <s v="BOTH"/>
    <s v="Income Statement"/>
    <x v="53"/>
    <s v="11600 · BofA 0592 (LLC)"/>
    <m/>
    <s v="42093TRANSFER DEAN &amp; TYLER, LLC:Emily Orbay Confirmation# 1675536872"/>
  </r>
  <r>
    <d v="2015-03-31T00:00:00"/>
    <s v="BKOFAMERICA MOBILE 03/31 3343030441 DEPOSIT *MOBILE VA"/>
    <n v="2686"/>
    <n v="3058.44"/>
    <n v="-2686"/>
    <s v="Income"/>
    <x v="6"/>
    <x v="1"/>
    <x v="3"/>
    <n v="2015"/>
    <x v="76"/>
    <x v="159"/>
    <x v="11"/>
    <s v="BOTH"/>
    <s v="Income Statement"/>
    <x v="58"/>
    <s v="11600 · BofA 0592 (LLC)"/>
    <m/>
    <s v="42094BKOFAMERICA MOBILE 03/31 3343030441 DEPOSIT *MOBILE VA"/>
  </r>
  <r>
    <d v="2015-03-31T00:00:00"/>
    <s v="BKOFAMERICA MOBILE 03/31 3342951642 DEPOSIT *MOBILE VA"/>
    <n v="26.9"/>
    <n v="3085.34"/>
    <n v="-26.9"/>
    <s v="Income"/>
    <x v="6"/>
    <x v="1"/>
    <x v="3"/>
    <n v="2015"/>
    <x v="57"/>
    <x v="164"/>
    <x v="3"/>
    <s v="BOTH"/>
    <s v="Income Statement"/>
    <x v="54"/>
    <s v="11600 · BofA 0592 (LLC)"/>
    <m/>
    <s v="42094BKOFAMERICA MOBILE 03/31 3342951642 DEPOSIT *MOBILE VA"/>
  </r>
  <r>
    <d v="2015-04-01T00:00:00"/>
    <s v="BKOFAMERICA MOBILE 04/01 3343185489 DEPOSIT *MOBILE VA"/>
    <n v="46.67"/>
    <n v="3132.01"/>
    <n v="-46.67"/>
    <s v="Income"/>
    <x v="6"/>
    <x v="1"/>
    <x v="4"/>
    <n v="2015"/>
    <x v="26"/>
    <x v="43"/>
    <x v="11"/>
    <s v="BOTH"/>
    <s v="Income Statement"/>
    <x v="54"/>
    <s v="11600 · BofA 0592 (LLC)"/>
    <m/>
    <s v="42095BKOFAMERICA MOBILE 04/01 3343185489 DEPOSIT *MOBILE VA"/>
  </r>
  <r>
    <d v="2015-04-01T00:00:00"/>
    <s v="TRANSFER DEAN &amp; TYLER, LLC:Maryna Mieshkova Confirmation# 0190166856"/>
    <n v="-481.88"/>
    <n v="2650.13"/>
    <n v="481.88"/>
    <s v="Expense"/>
    <x v="6"/>
    <x v="1"/>
    <x v="4"/>
    <n v="2015"/>
    <x v="68"/>
    <x v="157"/>
    <x v="12"/>
    <s v="BOTH"/>
    <s v="Income Statement"/>
    <x v="53"/>
    <s v="11600 · BofA 0592 (LLC)"/>
    <m/>
    <s v="42095TRANSFER DEAN &amp; TYLER, LLC:Maryna Mieshkova Confirmation# 0190166856"/>
  </r>
  <r>
    <d v="2015-04-01T00:00:00"/>
    <s v="Check 1060"/>
    <n v="-1497.38"/>
    <n v="1152.75"/>
    <n v="1497.38"/>
    <s v="Expense"/>
    <x v="6"/>
    <x v="1"/>
    <x v="4"/>
    <n v="2015"/>
    <x v="27"/>
    <x v="104"/>
    <x v="13"/>
    <s v="BOTH"/>
    <s v="Income Statement"/>
    <x v="53"/>
    <s v="11600 · BofA 0592 (LLC)"/>
    <m/>
    <s v="42095Check 1060"/>
  </r>
  <r>
    <d v="2015-04-02T00:00:00"/>
    <s v="AUTHNET GATEWAY DES:BILLING ID:37627861 INDN:DEAN &amp; TYLER, LLC CO ID:1870568569 CCD"/>
    <n v="-30"/>
    <n v="1122.75"/>
    <n v="30"/>
    <s v="Expense"/>
    <x v="6"/>
    <x v="1"/>
    <x v="4"/>
    <n v="2015"/>
    <x v="32"/>
    <x v="105"/>
    <x v="2"/>
    <s v="BOTH"/>
    <s v="Income Statement"/>
    <x v="53"/>
    <s v="11600 · BofA 0592 (LLC)"/>
    <m/>
    <s v="42096AUTHNET GATEWAY DES:BILLING ID:37627861 INDN:DEAN &amp; TYLER, LLC CO ID:1870568569 CCD"/>
  </r>
  <r>
    <d v="2015-04-03T00:00:00"/>
    <s v="BANK OF AMERICA DES:FEE ID:313213339887 INDN:DEAN &amp; TYLER LLC CO ID:0941687665 CCD"/>
    <n v="-9.9499999999999993"/>
    <n v="1112.8"/>
    <n v="9.9499999999999993"/>
    <s v="Expense"/>
    <x v="6"/>
    <x v="1"/>
    <x v="4"/>
    <n v="2015"/>
    <x v="32"/>
    <x v="105"/>
    <x v="2"/>
    <s v="BOTH"/>
    <s v="Income Statement"/>
    <x v="53"/>
    <s v="11600 · BofA 0592 (LLC)"/>
    <m/>
    <s v="42097BANK OF AMERICA DES:FEE ID:313213339887 INDN:DEAN &amp; TYLER LLC CO ID:0941687665 CCD"/>
  </r>
  <r>
    <d v="2015-04-06T00:00:00"/>
    <s v="TRANSFER DEAN &amp; TYLER, LLC:Lissette Orbay Confirmation# 1634935461"/>
    <n v="-564"/>
    <n v="548.79999999999995"/>
    <n v="564"/>
    <s v="Expense"/>
    <x v="6"/>
    <x v="1"/>
    <x v="4"/>
    <n v="2015"/>
    <x v="68"/>
    <x v="124"/>
    <x v="12"/>
    <s v="BOTH"/>
    <s v="Income Statement"/>
    <x v="53"/>
    <s v="11600 · BofA 0592 (LLC)"/>
    <m/>
    <s v="42100TRANSFER DEAN &amp; TYLER, LLC:Lissette Orbay Confirmation# 1634935461"/>
  </r>
  <r>
    <d v="2015-04-07T00:00:00"/>
    <s v="ONLINE BUSINESS SUITE INVOICING SERVICES"/>
    <n v="-10"/>
    <n v="538.79999999999995"/>
    <n v="10"/>
    <s v="Expense"/>
    <x v="6"/>
    <x v="1"/>
    <x v="4"/>
    <n v="2015"/>
    <x v="13"/>
    <x v="24"/>
    <x v="20"/>
    <s v="BOTH"/>
    <s v="Income Statement"/>
    <x v="53"/>
    <s v="11600 · BofA 0592 (LLC)"/>
    <m/>
    <s v="42101ONLINE BUSINESS SUITE INVOICING SERVICES"/>
  </r>
  <r>
    <d v="2015-04-07T00:00:00"/>
    <s v="ONLINE BUSINESS SUITE DIRECT PMT SERVICES"/>
    <n v="-10"/>
    <n v="528.79999999999995"/>
    <n v="10"/>
    <s v="Expense"/>
    <x v="6"/>
    <x v="1"/>
    <x v="4"/>
    <n v="2015"/>
    <x v="13"/>
    <x v="24"/>
    <x v="20"/>
    <s v="BOTH"/>
    <s v="Income Statement"/>
    <x v="53"/>
    <s v="11600 · BofA 0592 (LLC)"/>
    <m/>
    <s v="42101ONLINE BUSINESS SUITE DIRECT PMT SERVICES"/>
  </r>
  <r>
    <d v="2015-04-08T00:00:00"/>
    <s v="PAYPAL DES:TRANSFER ID:55M228QN6G8XL INDN:DEAN TYLER LLC CO ID:PAYPALSD11 PPD"/>
    <n v="1500"/>
    <n v="2028.8"/>
    <n v="-1500"/>
    <s v="Income"/>
    <x v="6"/>
    <x v="1"/>
    <x v="4"/>
    <n v="2015"/>
    <x v="84"/>
    <x v="108"/>
    <x v="2"/>
    <s v="LLC"/>
    <s v="Balance Sheet"/>
    <x v="52"/>
    <s v="11600 · BofA 0592 (LLC)"/>
    <m/>
    <s v="42102PAYPAL DES:TRANSFER ID:55M228QN6G8XL INDN:DEAN TYLER LLC CO ID:PAYPALSD11 PPD"/>
  </r>
  <r>
    <d v="2015-04-09T00:00:00"/>
    <s v="BKOFAMERICA MOBILE 04/09 3345163065 DEPOSIT *MOBILE VA"/>
    <n v="30"/>
    <n v="2058.8000000000002"/>
    <n v="-30"/>
    <s v="Income"/>
    <x v="6"/>
    <x v="1"/>
    <x v="4"/>
    <n v="2015"/>
    <x v="54"/>
    <x v="113"/>
    <x v="2"/>
    <s v="BOTH"/>
    <s v="Income Statement"/>
    <x v="54"/>
    <s v="11600 · BofA 0592 (LLC)"/>
    <m/>
    <s v="42103BKOFAMERICA MOBILE 04/09 3345163065 DEPOSIT *MOBILE VA"/>
  </r>
  <r>
    <d v="2015-04-14T00:00:00"/>
    <s v="TRANSFER DEAN &amp; TYLER, LLC:Lissette Orbay Confirmation# 1602841913"/>
    <n v="-564"/>
    <n v="1494.8"/>
    <n v="564"/>
    <s v="Expense"/>
    <x v="6"/>
    <x v="1"/>
    <x v="4"/>
    <n v="2015"/>
    <x v="68"/>
    <x v="124"/>
    <x v="12"/>
    <s v="BOTH"/>
    <s v="Income Statement"/>
    <x v="53"/>
    <s v="11600 · BofA 0592 (LLC)"/>
    <m/>
    <s v="42108TRANSFER DEAN &amp; TYLER, LLC:Lissette Orbay Confirmation# 1602841913"/>
  </r>
  <r>
    <d v="2015-04-22T00:00:00"/>
    <s v="TRANSFER DEAN &amp; TYLER, LLC:Lissette Orbay Confirmation# 0271788005"/>
    <n v="-569.28"/>
    <n v="925.52"/>
    <n v="569.28"/>
    <s v="Expense"/>
    <x v="6"/>
    <x v="1"/>
    <x v="4"/>
    <n v="2015"/>
    <x v="68"/>
    <x v="124"/>
    <x v="12"/>
    <s v="BOTH"/>
    <s v="Income Statement"/>
    <x v="53"/>
    <s v="11600 · BofA 0592 (LLC)"/>
    <m/>
    <s v="42116TRANSFER DEAN &amp; TYLER, LLC:Lissette Orbay Confirmation# 0271788005"/>
  </r>
  <r>
    <d v="2015-04-23T00:00:00"/>
    <s v="PAYPAL DES:TRANSFER ID:55M228RLU7LM2 INDN:DEAN TYLER LLC CO ID:PAYPALSD11 PPD"/>
    <n v="2642.29"/>
    <n v="3567.81"/>
    <n v="-2642.29"/>
    <s v="Income"/>
    <x v="6"/>
    <x v="1"/>
    <x v="4"/>
    <n v="2015"/>
    <x v="84"/>
    <x v="108"/>
    <x v="2"/>
    <s v="LLC"/>
    <s v="Balance Sheet"/>
    <x v="52"/>
    <s v="11600 · BofA 0592 (LLC)"/>
    <m/>
    <s v="42117PAYPAL DES:TRANSFER ID:55M228RLU7LM2 INDN:DEAN TYLER LLC CO ID:PAYPALSD11 PPD"/>
  </r>
  <r>
    <d v="2015-04-23T00:00:00"/>
    <s v="AMERICAN EXPRESS DES:ACH Pmt ID:W6722 INDN:KRISTINA KOGER CO ID:1133133497 WEB"/>
    <n v="-3000"/>
    <n v="567.80999999999995"/>
    <n v="3000"/>
    <s v="Expense"/>
    <x v="6"/>
    <x v="1"/>
    <x v="4"/>
    <n v="2015"/>
    <x v="87"/>
    <x v="46"/>
    <x v="2"/>
    <s v="LLC"/>
    <s v="Balance Sheet"/>
    <x v="6"/>
    <s v="11600 · BofA 0592 (LLC)"/>
    <m/>
    <s v="42117AMERICAN EXPRESS DES:ACH Pmt ID:W6722 INDN:KRISTINA KOGER CO ID:1133133497 WEB"/>
  </r>
  <r>
    <d v="2015-04-24T00:00:00"/>
    <s v="Counter Credit"/>
    <n v="46.67"/>
    <n v="614.48"/>
    <n v="-46.67"/>
    <s v="Income"/>
    <x v="6"/>
    <x v="1"/>
    <x v="4"/>
    <n v="2015"/>
    <x v="57"/>
    <x v="162"/>
    <x v="20"/>
    <s v="BOTH"/>
    <s v="Income Statement"/>
    <x v="54"/>
    <s v="11600 · BofA 0592 (LLC)"/>
    <m/>
    <s v="42118Counter Credit"/>
  </r>
  <r>
    <d v="2015-04-24T00:00:00"/>
    <s v="DEBIT ADJUSTMENT DUPLICATE ITEM Reversing deposit made on 04/01/15 as duplicate it em. Ref # R3 921524 FDES NTX 0007167 971011"/>
    <n v="-46.67"/>
    <n v="567.80999999999995"/>
    <n v="46.67"/>
    <s v="Expense"/>
    <x v="6"/>
    <x v="1"/>
    <x v="4"/>
    <n v="2015"/>
    <x v="57"/>
    <x v="162"/>
    <x v="20"/>
    <s v="BOTH"/>
    <s v="Income Statement"/>
    <x v="54"/>
    <s v="11600 · BofA 0592 (LLC)"/>
    <m/>
    <s v="42118DEBIT ADJUSTMENT DUPLICATE ITEM Reversing deposit made on 04/01/15 as duplicate it em. Ref # R3 921524 FDES NTX 0007167 971011"/>
  </r>
  <r>
    <d v="2015-04-29T00:00:00"/>
    <s v="PAYPAL DES:TRANSFER ID:55M228RZMUN4L INDN:DEAN TYLER LLC CO ID:PAYPALSD11 PPD"/>
    <n v="630"/>
    <n v="1197.81"/>
    <n v="-630"/>
    <s v="Income"/>
    <x v="6"/>
    <x v="1"/>
    <x v="4"/>
    <n v="2015"/>
    <x v="84"/>
    <x v="108"/>
    <x v="2"/>
    <s v="LLC"/>
    <s v="Balance Sheet"/>
    <x v="52"/>
    <s v="11600 · BofA 0592 (LLC)"/>
    <m/>
    <s v="42123PAYPAL DES:TRANSFER ID:55M228RZMUN4L INDN:DEAN TYLER LLC CO ID:PAYPALSD11 PPD"/>
  </r>
  <r>
    <d v="2015-04-30T00:00:00"/>
    <s v="TRANSFER DEAN &amp; TYLER, LLC:Lissette Orbay Confirmation# 1642496522"/>
    <n v="-544"/>
    <n v="653.80999999999995"/>
    <n v="544"/>
    <s v="Expense"/>
    <x v="6"/>
    <x v="1"/>
    <x v="4"/>
    <n v="2015"/>
    <x v="68"/>
    <x v="124"/>
    <x v="12"/>
    <s v="BOTH"/>
    <s v="Income Statement"/>
    <x v="53"/>
    <s v="11600 · BofA 0592 (LLC)"/>
    <m/>
    <s v="42124TRANSFER DEAN &amp; TYLER, LLC:Lissette Orbay Confirmation# 1642496522"/>
  </r>
  <r>
    <d v="2015-05-01T00:00:00"/>
    <s v="TRANSFER DEAN &amp; TYLER, LLC:Maryna Mieshkova Confirmation# 1750583933"/>
    <n v="-301"/>
    <n v="352.81"/>
    <n v="301"/>
    <s v="Expense"/>
    <x v="6"/>
    <x v="1"/>
    <x v="5"/>
    <n v="2015"/>
    <x v="68"/>
    <x v="157"/>
    <x v="12"/>
    <s v="BOTH"/>
    <s v="Income Statement"/>
    <x v="53"/>
    <s v="11600 · BofA 0592 (LLC)"/>
    <m/>
    <s v="42125TRANSFER DEAN &amp; TYLER, LLC:Maryna Mieshkova Confirmation# 1750583933"/>
  </r>
  <r>
    <d v="2015-05-01T00:00:00"/>
    <s v="Monthly Fee for Business Advantage"/>
    <n v="-29.95"/>
    <n v="322.86"/>
    <n v="29.95"/>
    <s v="Expense"/>
    <x v="6"/>
    <x v="1"/>
    <x v="5"/>
    <n v="2015"/>
    <x v="48"/>
    <x v="96"/>
    <x v="2"/>
    <s v="BOTH"/>
    <s v="Income Statement"/>
    <x v="53"/>
    <s v="11600 · BofA 0592 (LLC)"/>
    <m/>
    <s v="42125Monthly Fee for Business Advantage"/>
  </r>
  <r>
    <d v="2015-05-04T00:00:00"/>
    <s v="PAYPAL DES:TRANSFER ID:55M228S9PVUFQ INDN:DEAN TYLER LLC CO ID:PAYPALSD11 PPD"/>
    <n v="875"/>
    <n v="1197.8599999999999"/>
    <n v="-875"/>
    <s v="Income"/>
    <x v="6"/>
    <x v="1"/>
    <x v="5"/>
    <n v="2015"/>
    <x v="84"/>
    <x v="108"/>
    <x v="2"/>
    <s v="LLC"/>
    <s v="Balance Sheet"/>
    <x v="52"/>
    <s v="11600 · BofA 0592 (LLC)"/>
    <m/>
    <s v="42128PAYPAL DES:TRANSFER ID:55M228S9PVUFQ INDN:DEAN TYLER LLC CO ID:PAYPALSD11 PPD"/>
  </r>
  <r>
    <d v="2015-05-04T00:00:00"/>
    <s v="AUTHNET GATEWAY DES:BILLING ID:37930393 INDN:DEAN &amp; TYLER, LLC CO ID:1870568569 CCD"/>
    <n v="-30"/>
    <n v="1167.8599999999999"/>
    <n v="30"/>
    <s v="Expense"/>
    <x v="6"/>
    <x v="1"/>
    <x v="5"/>
    <n v="2015"/>
    <x v="32"/>
    <x v="105"/>
    <x v="2"/>
    <s v="BOTH"/>
    <s v="Income Statement"/>
    <x v="53"/>
    <s v="11600 · BofA 0592 (LLC)"/>
    <m/>
    <s v="42128AUTHNET GATEWAY DES:BILLING ID:37930393 INDN:DEAN &amp; TYLER, LLC CO ID:1870568569 CCD"/>
  </r>
  <r>
    <d v="2015-05-04T00:00:00"/>
    <s v="BANK OF AMERICA DES:FEE ID:313213339887 INDN:DEAN &amp; TYLER LLC CO ID:0941687665 CCD"/>
    <n v="-9.9499999999999993"/>
    <n v="1157.9100000000001"/>
    <n v="9.9499999999999993"/>
    <s v="Expense"/>
    <x v="6"/>
    <x v="1"/>
    <x v="5"/>
    <n v="2015"/>
    <x v="32"/>
    <x v="105"/>
    <x v="2"/>
    <s v="BOTH"/>
    <s v="Income Statement"/>
    <x v="53"/>
    <s v="11600 · BofA 0592 (LLC)"/>
    <m/>
    <s v="42128BANK OF AMERICA DES:FEE ID:313213339887 INDN:DEAN &amp; TYLER LLC CO ID:0941687665 CCD"/>
  </r>
  <r>
    <d v="2015-05-05T00:00:00"/>
    <s v="Online Banking payment to CRD 3836 Confirmation# 0184830276"/>
    <n v="-859"/>
    <n v="298.91000000000003"/>
    <n v="859"/>
    <s v="Expense"/>
    <x v="6"/>
    <x v="1"/>
    <x v="5"/>
    <n v="2015"/>
    <x v="86"/>
    <x v="96"/>
    <x v="2"/>
    <s v="LLC"/>
    <s v="Balance Sheet"/>
    <x v="55"/>
    <s v="11600 · BofA 0592 (LLC)"/>
    <m/>
    <s v="42129Online Banking payment to CRD 3836 Confirmation# 0184830276"/>
  </r>
  <r>
    <d v="2015-05-07T00:00:00"/>
    <s v="ONLINE BUSINESS SUITE INVOICING SERVICES"/>
    <n v="-10"/>
    <n v="288.91000000000003"/>
    <n v="10"/>
    <s v="Expense"/>
    <x v="6"/>
    <x v="1"/>
    <x v="5"/>
    <n v="2015"/>
    <x v="13"/>
    <x v="24"/>
    <x v="20"/>
    <s v="BOTH"/>
    <s v="Income Statement"/>
    <x v="53"/>
    <s v="11600 · BofA 0592 (LLC)"/>
    <m/>
    <s v="42131ONLINE BUSINESS SUITE INVOICING SERVICES"/>
  </r>
  <r>
    <d v="2015-05-07T00:00:00"/>
    <s v="ONLINE BUSINESS SUITE DIRECT PMT SERVICES"/>
    <n v="-10"/>
    <n v="278.91000000000003"/>
    <n v="10"/>
    <s v="Expense"/>
    <x v="6"/>
    <x v="1"/>
    <x v="5"/>
    <n v="2015"/>
    <x v="13"/>
    <x v="24"/>
    <x v="20"/>
    <s v="BOTH"/>
    <s v="Income Statement"/>
    <x v="53"/>
    <s v="11600 · BofA 0592 (LLC)"/>
    <m/>
    <s v="42131ONLINE BUSINESS SUITE DIRECT PMT SERVICES"/>
  </r>
  <r>
    <d v="2015-05-15T00:00:00"/>
    <s v="PAYPAL DES:TRANSFER ID:55M228T2Y53TJ INDN:DEAN TYLER LLC CO ID:PAYPALSD11 PPD"/>
    <n v="1000"/>
    <n v="1278.9100000000001"/>
    <n v="-1000"/>
    <s v="Income"/>
    <x v="6"/>
    <x v="1"/>
    <x v="5"/>
    <n v="2015"/>
    <x v="84"/>
    <x v="108"/>
    <x v="2"/>
    <s v="LLC"/>
    <s v="Balance Sheet"/>
    <x v="52"/>
    <s v="11600 · BofA 0592 (LLC)"/>
    <m/>
    <s v="42139PAYPAL DES:TRANSFER ID:55M228T2Y53TJ INDN:DEAN TYLER LLC CO ID:PAYPALSD11 PPD"/>
  </r>
  <r>
    <d v="2015-05-19T00:00:00"/>
    <s v="WIRE TYPE:WIRE IN DATE: 150519 TIME:0503 ET TRN:2015051900046860 SEQ:FTS1505183147600/021945 ORIG:DEAN TYLER, LLC ID:CAHKBC3200901160 SND BK:TH E BANK OF NEW YORK MELLON ID:0001 PMT DET:CAH19055 7ZCOCRK0LESS FEES"/>
    <n v="1856.4"/>
    <n v="3135.31"/>
    <n v="-1856.4"/>
    <s v="Income"/>
    <x v="6"/>
    <x v="1"/>
    <x v="5"/>
    <n v="2015"/>
    <x v="89"/>
    <x v="120"/>
    <x v="31"/>
    <s v="LLC"/>
    <s v="Balance Sheet"/>
    <x v="59"/>
    <s v="11600 · BofA 0592 (LLC)"/>
    <m/>
    <s v="42143WIRE TYPE:WIRE IN DATE: 150519 TIME:0503 ET TRN:2015051900046860 SEQ:FTS1505183147600/021945 ORIG:DEAN TYLER, LLC ID:CAHKBC3200901160 SND BK:TH E BANK OF NEW YORK MELLON ID:0001 PMT DET:CAH19055 7ZCOCRK0LESS FEES"/>
  </r>
  <r>
    <d v="2015-05-19T00:00:00"/>
    <s v="Online Banking payment to CRD 3836 Confirmation# 2806370643"/>
    <n v="-1500"/>
    <n v="1635.31"/>
    <n v="1500"/>
    <s v="Expense"/>
    <x v="6"/>
    <x v="1"/>
    <x v="5"/>
    <n v="2015"/>
    <x v="86"/>
    <x v="96"/>
    <x v="2"/>
    <s v="LLC"/>
    <s v="Balance Sheet"/>
    <x v="55"/>
    <s v="11600 · BofA 0592 (LLC)"/>
    <m/>
    <s v="42143Online Banking payment to CRD 3836 Confirmation# 2806370643"/>
  </r>
  <r>
    <d v="2015-05-19T00:00:00"/>
    <s v="TRANSFER DEAN &amp; TYLER, LLC:Proteus Consulting Confirmation# 0106399466"/>
    <n v="-512.12"/>
    <n v="1123.19"/>
    <n v="512.12"/>
    <s v="Expense"/>
    <x v="6"/>
    <x v="1"/>
    <x v="5"/>
    <n v="2015"/>
    <x v="27"/>
    <x v="104"/>
    <x v="13"/>
    <s v="BOTH"/>
    <s v="Income Statement"/>
    <x v="53"/>
    <s v="11600 · BofA 0592 (LLC)"/>
    <m/>
    <s v="42143TRANSFER DEAN &amp; TYLER, LLC:Proteus Consulting Confirmation# 0106399466"/>
  </r>
  <r>
    <d v="2015-05-20T00:00:00"/>
    <s v="PAYPAL DES:TRANSFER ID:55M228TBWMMAN INDN:DEAN TYLER LLC CO ID:PAYPALSD11 PPD"/>
    <n v="1000"/>
    <n v="2123.19"/>
    <n v="-1000"/>
    <s v="Income"/>
    <x v="6"/>
    <x v="1"/>
    <x v="5"/>
    <n v="2015"/>
    <x v="84"/>
    <x v="108"/>
    <x v="2"/>
    <s v="LLC"/>
    <s v="Balance Sheet"/>
    <x v="52"/>
    <s v="11600 · BofA 0592 (LLC)"/>
    <m/>
    <s v="42144PAYPAL DES:TRANSFER ID:55M228TBWMMAN INDN:DEAN TYLER LLC CO ID:PAYPALSD11 PPD"/>
  </r>
  <r>
    <d v="2015-05-20T00:00:00"/>
    <s v="External transfer fee - 3 Day - 05/19/2015 Confirmation: 146451598"/>
    <n v="-3"/>
    <n v="2120.19"/>
    <n v="3"/>
    <s v="Expense"/>
    <x v="6"/>
    <x v="1"/>
    <x v="5"/>
    <n v="2015"/>
    <x v="48"/>
    <x v="96"/>
    <x v="2"/>
    <s v="BOTH"/>
    <s v="Income Statement"/>
    <x v="53"/>
    <s v="11600 · BofA 0592 (LLC)"/>
    <m/>
    <s v="42144External transfer fee - 3 Day - 05/19/2015 Confirmation: 146451598"/>
  </r>
  <r>
    <d v="2015-05-21T00:00:00"/>
    <s v="AMERICAN EXPRESS DES:ACH Pmt ID:W1266 INDN:KRISTINA KOGER CO ID:1133133497 WEB"/>
    <n v="-2000"/>
    <n v="120.19"/>
    <n v="2000"/>
    <s v="Expense"/>
    <x v="6"/>
    <x v="1"/>
    <x v="5"/>
    <n v="2015"/>
    <x v="87"/>
    <x v="46"/>
    <x v="2"/>
    <s v="LLC"/>
    <s v="Balance Sheet"/>
    <x v="6"/>
    <s v="11600 · BofA 0592 (LLC)"/>
    <m/>
    <s v="42145AMERICAN EXPRESS DES:ACH Pmt ID:W1266 INDN:KRISTINA KOGER CO ID:1133133497 WEB"/>
  </r>
  <r>
    <d v="2015-05-28T00:00:00"/>
    <s v="PAYPAL DES:TRANSFER ID:55M228TTZJRKQ INDN:DEAN TYLER LLC CO ID:PAYPALSD11 PPD"/>
    <n v="400"/>
    <n v="520.19000000000005"/>
    <n v="-400"/>
    <s v="Income"/>
    <x v="6"/>
    <x v="1"/>
    <x v="5"/>
    <n v="2015"/>
    <x v="84"/>
    <x v="108"/>
    <x v="2"/>
    <s v="LLC"/>
    <s v="Balance Sheet"/>
    <x v="52"/>
    <s v="11600 · BofA 0592 (LLC)"/>
    <m/>
    <s v="42152PAYPAL DES:TRANSFER ID:55M228TTZJRKQ INDN:DEAN TYLER LLC CO ID:PAYPALSD11 PPD"/>
  </r>
  <r>
    <d v="2015-06-01T00:00:00"/>
    <s v="Monthly Fee for Business Advantage"/>
    <n v="-29.95"/>
    <n v="490.24"/>
    <n v="29.95"/>
    <s v="Expense"/>
    <x v="6"/>
    <x v="1"/>
    <x v="6"/>
    <n v="2015"/>
    <x v="48"/>
    <x v="96"/>
    <x v="2"/>
    <s v="BOTH"/>
    <s v="Income Statement"/>
    <x v="53"/>
    <s v="11600 · BofA 0592 (LLC)"/>
    <m/>
    <s v="42156Monthly Fee for Business Advantage"/>
  </r>
  <r>
    <d v="2015-06-02T00:00:00"/>
    <s v="AUTHNET GATEWAY DES:BILLING ID:38471950 INDN:DEAN &amp; TYLER, LLC CO ID:1870568569 CCD"/>
    <n v="-30"/>
    <n v="460.24"/>
    <n v="30"/>
    <s v="Expense"/>
    <x v="6"/>
    <x v="1"/>
    <x v="6"/>
    <n v="2015"/>
    <x v="32"/>
    <x v="105"/>
    <x v="2"/>
    <s v="BOTH"/>
    <s v="Income Statement"/>
    <x v="53"/>
    <s v="11600 · BofA 0592 (LLC)"/>
    <m/>
    <s v="42157AUTHNET GATEWAY DES:BILLING ID:38471950 INDN:DEAN &amp; TYLER, LLC CO ID:1870568569 CCD"/>
  </r>
  <r>
    <d v="2015-06-03T00:00:00"/>
    <s v="PAYPAL DES:TRANSFER ID:55M228U92PZCE INDN:DEAN TYLER LLC CO ID:PAYPALSD11 PPD"/>
    <n v="600"/>
    <n v="1060.24"/>
    <n v="-600"/>
    <s v="Income"/>
    <x v="6"/>
    <x v="1"/>
    <x v="6"/>
    <n v="2015"/>
    <x v="84"/>
    <x v="108"/>
    <x v="2"/>
    <s v="LLC"/>
    <s v="Balance Sheet"/>
    <x v="52"/>
    <s v="11600 · BofA 0592 (LLC)"/>
    <m/>
    <s v="42158PAYPAL DES:TRANSFER ID:55M228U92PZCE INDN:DEAN TYLER LLC CO ID:PAYPALSD11 PPD"/>
  </r>
  <r>
    <d v="2015-06-03T00:00:00"/>
    <s v="BANK OF AMERICA DES:FEE ID:313213339887 INDN:DEAN &amp; TYLER LLC CO ID:0941687665 CCD"/>
    <n v="-9.9499999999999993"/>
    <n v="1050.29"/>
    <n v="9.9499999999999993"/>
    <s v="Expense"/>
    <x v="6"/>
    <x v="1"/>
    <x v="6"/>
    <n v="2015"/>
    <x v="32"/>
    <x v="105"/>
    <x v="2"/>
    <s v="BOTH"/>
    <s v="Income Statement"/>
    <x v="53"/>
    <s v="11600 · BofA 0592 (LLC)"/>
    <m/>
    <s v="42158BANK OF AMERICA DES:FEE ID:313213339887 INDN:DEAN &amp; TYLER LLC CO ID:0941687665 CCD"/>
  </r>
  <r>
    <d v="2015-06-05T00:00:00"/>
    <s v="TRANSFER DEAN &amp; TYLER, LLC:Maryna Mieshkova Confirmation# 0153069941"/>
    <n v="-298.62"/>
    <n v="751.67"/>
    <n v="298.62"/>
    <s v="Expense"/>
    <x v="6"/>
    <x v="1"/>
    <x v="6"/>
    <n v="2015"/>
    <x v="68"/>
    <x v="157"/>
    <x v="12"/>
    <s v="BOTH"/>
    <s v="Income Statement"/>
    <x v="53"/>
    <s v="11600 · BofA 0592 (LLC)"/>
    <m/>
    <s v="42160TRANSFER DEAN &amp; TYLER, LLC:Maryna Mieshkova Confirmation# 0153069941"/>
  </r>
  <r>
    <d v="2015-06-05T00:00:00"/>
    <s v="ONLINE BUSINESS SUITE INVOICING SERVICES"/>
    <n v="-10"/>
    <n v="741.67"/>
    <n v="10"/>
    <s v="Expense"/>
    <x v="6"/>
    <x v="1"/>
    <x v="6"/>
    <n v="2015"/>
    <x v="13"/>
    <x v="24"/>
    <x v="20"/>
    <s v="BOTH"/>
    <s v="Income Statement"/>
    <x v="53"/>
    <s v="11600 · BofA 0592 (LLC)"/>
    <m/>
    <s v="42160ONLINE BUSINESS SUITE INVOICING SERVICES"/>
  </r>
  <r>
    <d v="2015-06-05T00:00:00"/>
    <s v="ONLINE BUSINESS SUITE DIRECT PMT SERVICES"/>
    <n v="-10"/>
    <n v="731.67"/>
    <n v="10"/>
    <s v="Expense"/>
    <x v="6"/>
    <x v="1"/>
    <x v="6"/>
    <n v="2015"/>
    <x v="13"/>
    <x v="24"/>
    <x v="20"/>
    <s v="BOTH"/>
    <s v="Income Statement"/>
    <x v="53"/>
    <s v="11600 · BofA 0592 (LLC)"/>
    <m/>
    <s v="42160ONLINE BUSINESS SUITE DIRECT PMT SERVICES"/>
  </r>
  <r>
    <d v="2015-06-08T00:00:00"/>
    <s v="PAYPAL DES:TRANSFER ID:55M228UHVJWE8 INDN:DEAN TYLER LLC CO ID:PAYPALSD11 PPD"/>
    <n v="150"/>
    <n v="881.67"/>
    <n v="-150"/>
    <s v="Income"/>
    <x v="6"/>
    <x v="1"/>
    <x v="6"/>
    <n v="2015"/>
    <x v="84"/>
    <x v="108"/>
    <x v="2"/>
    <s v="LLC"/>
    <s v="Balance Sheet"/>
    <x v="52"/>
    <s v="11600 · BofA 0592 (LLC)"/>
    <m/>
    <s v="42163PAYPAL DES:TRANSFER ID:55M228UHVJWE8 INDN:DEAN TYLER LLC CO ID:PAYPALSD11 PPD"/>
  </r>
  <r>
    <d v="2015-06-10T00:00:00"/>
    <s v="PAYPAL DES:TRANSFER ID:55M228UNQVT5G INDN:DEAN TYLER LLC CO ID:PAYPALSD11 PPD"/>
    <n v="200"/>
    <n v="1081.67"/>
    <n v="-200"/>
    <s v="Income"/>
    <x v="6"/>
    <x v="1"/>
    <x v="6"/>
    <n v="2015"/>
    <x v="84"/>
    <x v="108"/>
    <x v="2"/>
    <s v="LLC"/>
    <s v="Balance Sheet"/>
    <x v="52"/>
    <s v="11600 · BofA 0592 (LLC)"/>
    <m/>
    <s v="42165PAYPAL DES:TRANSFER ID:55M228UNQVT5G INDN:DEAN TYLER LLC CO ID:PAYPALSD11 PPD"/>
  </r>
  <r>
    <d v="2015-06-17T00:00:00"/>
    <s v="TRANSFER DEAN &amp; TYLER, LLC:Maryna Mieshkova Confirmation# 0154124375"/>
    <n v="-396.62"/>
    <n v="685.05"/>
    <n v="396.62"/>
    <s v="Expense"/>
    <x v="6"/>
    <x v="1"/>
    <x v="6"/>
    <n v="2015"/>
    <x v="68"/>
    <x v="157"/>
    <x v="12"/>
    <s v="BOTH"/>
    <s v="Income Statement"/>
    <x v="53"/>
    <s v="11600 · BofA 0592 (LLC)"/>
    <m/>
    <s v="42172TRANSFER DEAN &amp; TYLER, LLC:Maryna Mieshkova Confirmation# 0154124375"/>
  </r>
  <r>
    <d v="2015-06-18T00:00:00"/>
    <s v="PAYPAL DES:TRANSFER ID:55M228V87PYW4 INDN:DEAN TYLER LLC CO ID:PAYPALSD11 PPD"/>
    <n v="700"/>
    <n v="1385.05"/>
    <n v="-700"/>
    <s v="Income"/>
    <x v="6"/>
    <x v="1"/>
    <x v="6"/>
    <n v="2015"/>
    <x v="84"/>
    <x v="108"/>
    <x v="2"/>
    <s v="LLC"/>
    <s v="Balance Sheet"/>
    <x v="52"/>
    <s v="11600 · BofA 0592 (LLC)"/>
    <m/>
    <s v="42173PAYPAL DES:TRANSFER ID:55M228V87PYW4 INDN:DEAN TYLER LLC CO ID:PAYPALSD11 PPD"/>
  </r>
  <r>
    <d v="2015-06-22T00:00:00"/>
    <s v="BKOFAMERICA MOBILE 06/22 3361534647 DEPOSIT *MOBILE VA"/>
    <n v="276.10000000000002"/>
    <n v="1661.15"/>
    <n v="-276.10000000000002"/>
    <s v="Income"/>
    <x v="6"/>
    <x v="1"/>
    <x v="6"/>
    <n v="2015"/>
    <x v="57"/>
    <x v="165"/>
    <x v="20"/>
    <s v="BOTH"/>
    <s v="Income Statement"/>
    <x v="54"/>
    <s v="11600 · BofA 0592 (LLC)"/>
    <m/>
    <s v="42177BKOFAMERICA MOBILE 06/22 3361534647 DEPOSIT *MOBILE VA"/>
  </r>
  <r>
    <d v="2015-06-22T00:00:00"/>
    <s v="BKOFAMERICA MOBILE 06/22 3361533854 DEPOSIT *MOBILE VA"/>
    <n v="14.7"/>
    <n v="1675.85"/>
    <n v="-14.7"/>
    <s v="Income"/>
    <x v="6"/>
    <x v="1"/>
    <x v="6"/>
    <n v="2015"/>
    <x v="26"/>
    <x v="43"/>
    <x v="11"/>
    <s v="BOTH"/>
    <s v="Income Statement"/>
    <x v="54"/>
    <s v="11600 · BofA 0592 (LLC)"/>
    <m/>
    <s v="42177BKOFAMERICA MOBILE 06/22 3361533854 DEPOSIT *MOBILE VA"/>
  </r>
  <r>
    <d v="2015-06-23T00:00:00"/>
    <s v="Online Banking payment to CRD 3836 Confirmation# 0507374089"/>
    <n v="-1300"/>
    <n v="375.85"/>
    <n v="1300"/>
    <s v="Expense"/>
    <x v="6"/>
    <x v="1"/>
    <x v="6"/>
    <n v="2015"/>
    <x v="86"/>
    <x v="96"/>
    <x v="2"/>
    <s v="LLC"/>
    <s v="Balance Sheet"/>
    <x v="55"/>
    <s v="11600 · BofA 0592 (LLC)"/>
    <m/>
    <s v="42178Online Banking payment to CRD 3836 Confirmation# 0507374089"/>
  </r>
  <r>
    <d v="2015-06-23T00:00:00"/>
    <s v="TRANSFER DEAN &amp; TYLER, LLC:Maryna Mieshkova Confirmation# 1409522982"/>
    <n v="-70"/>
    <n v="305.85000000000002"/>
    <n v="70"/>
    <s v="Expense"/>
    <x v="6"/>
    <x v="1"/>
    <x v="6"/>
    <n v="2015"/>
    <x v="68"/>
    <x v="157"/>
    <x v="12"/>
    <s v="BOTH"/>
    <s v="Income Statement"/>
    <x v="53"/>
    <s v="11600 · BofA 0592 (LLC)"/>
    <m/>
    <s v="42178TRANSFER DEAN &amp; TYLER, LLC:Maryna Mieshkova Confirmation# 1409522982"/>
  </r>
  <r>
    <d v="2015-06-25T00:00:00"/>
    <s v="PAYPAL DES:TRANSFER ID:55M228VNB336G INDN:DEAN TYLER LLC CO ID:PAYPALSD11 PPD"/>
    <n v="500"/>
    <n v="805.85"/>
    <n v="-500"/>
    <s v="Income"/>
    <x v="6"/>
    <x v="1"/>
    <x v="6"/>
    <n v="2015"/>
    <x v="84"/>
    <x v="108"/>
    <x v="2"/>
    <s v="LLC"/>
    <s v="Balance Sheet"/>
    <x v="52"/>
    <s v="11600 · BofA 0592 (LLC)"/>
    <m/>
    <s v="42180PAYPAL DES:TRANSFER ID:55M228VNB336G INDN:DEAN TYLER LLC CO ID:PAYPALSD11 PPD"/>
  </r>
  <r>
    <d v="2015-06-25T00:00:00"/>
    <s v="AMERICAN EXPRESS DES:ACH Pmt ID:W7108 INDN:KRISTINA KOGER CO ID:1133133497 WEB"/>
    <n v="-500"/>
    <n v="305.85000000000002"/>
    <n v="500"/>
    <s v="Expense"/>
    <x v="6"/>
    <x v="1"/>
    <x v="6"/>
    <n v="2015"/>
    <x v="87"/>
    <x v="46"/>
    <x v="2"/>
    <s v="LLC"/>
    <s v="Balance Sheet"/>
    <x v="6"/>
    <s v="11600 · BofA 0592 (LLC)"/>
    <m/>
    <s v="42180AMERICAN EXPRESS DES:ACH Pmt ID:W7108 INDN:KRISTINA KOGER CO ID:1133133497 WEB"/>
  </r>
  <r>
    <d v="2015-06-30T00:00:00"/>
    <s v="PAYPAL DES:ECHECK ID:J2222253WVWTQ INDN:DEAN TYLER LLC CO ID:PAYPALEC88 WEB"/>
    <n v="-87.39"/>
    <n v="218.46"/>
    <n v="87.39"/>
    <s v="Expense"/>
    <x v="6"/>
    <x v="1"/>
    <x v="6"/>
    <n v="2015"/>
    <x v="11"/>
    <x v="47"/>
    <x v="3"/>
    <s v="LLC"/>
    <s v="Balance Sheet"/>
    <x v="52"/>
    <s v="11600 · BofA 0592 (LLC)"/>
    <m/>
    <s v="42185PAYPAL DES:ECHECK ID:J2222253WVWTQ INDN:DEAN TYLER LLC CO ID:PAYPALEC88 WEB"/>
  </r>
  <r>
    <d v="2015-07-01T00:00:00"/>
    <s v="PAYPAL DES:TRANSFER ID:55M228W28SXR6 INDN:DEAN TYLER LLC CO ID:PAYPALSD11 PPD"/>
    <n v="550"/>
    <n v="768.46"/>
    <n v="-550"/>
    <s v="Income"/>
    <x v="6"/>
    <x v="1"/>
    <x v="7"/>
    <n v="2015"/>
    <x v="84"/>
    <x v="108"/>
    <x v="2"/>
    <s v="LLC"/>
    <s v="Balance Sheet"/>
    <x v="52"/>
    <s v="11600 · BofA 0592 (LLC)"/>
    <m/>
    <s v="42186PAYPAL DES:TRANSFER ID:55M228W28SXR6 INDN:DEAN TYLER LLC CO ID:PAYPALSD11 PPD"/>
  </r>
  <r>
    <d v="2015-07-01T00:00:00"/>
    <s v="Monthly Fee for Business Advantage"/>
    <n v="-29.95"/>
    <n v="738.51"/>
    <n v="29.95"/>
    <s v="Expense"/>
    <x v="6"/>
    <x v="1"/>
    <x v="7"/>
    <n v="2015"/>
    <x v="48"/>
    <x v="96"/>
    <x v="2"/>
    <s v="BOTH"/>
    <s v="Income Statement"/>
    <x v="53"/>
    <s v="11600 · BofA 0592 (LLC)"/>
    <m/>
    <s v="42186Monthly Fee for Business Advantage"/>
  </r>
  <r>
    <d v="2015-07-02T00:00:00"/>
    <s v="AUTHNET GATEWAY DES:BILLING ID:39204897 INDN:DEAN &amp; TYLER, LLC CO ID:1870568569 CCD"/>
    <n v="-30"/>
    <n v="708.51"/>
    <n v="30"/>
    <s v="Expense"/>
    <x v="6"/>
    <x v="1"/>
    <x v="7"/>
    <n v="2015"/>
    <x v="32"/>
    <x v="105"/>
    <x v="2"/>
    <s v="BOTH"/>
    <s v="Income Statement"/>
    <x v="53"/>
    <s v="11600 · BofA 0592 (LLC)"/>
    <m/>
    <s v="42187AUTHNET GATEWAY DES:BILLING ID:39204897 INDN:DEAN &amp; TYLER, LLC CO ID:1870568569 CCD"/>
  </r>
  <r>
    <d v="2015-07-03T00:00:00"/>
    <s v="BANK OF AMERICA DES:FEE ID:313213339887 INDN:DEAN &amp; TYLER LLC CO ID:0941687665 CCD"/>
    <n v="-9.9499999999999993"/>
    <n v="698.56"/>
    <n v="9.9499999999999993"/>
    <s v="Expense"/>
    <x v="6"/>
    <x v="1"/>
    <x v="7"/>
    <n v="2015"/>
    <x v="32"/>
    <x v="105"/>
    <x v="2"/>
    <s v="BOTH"/>
    <s v="Income Statement"/>
    <x v="53"/>
    <s v="11600 · BofA 0592 (LLC)"/>
    <m/>
    <s v="42188BANK OF AMERICA DES:FEE ID:313213339887 INDN:DEAN &amp; TYLER LLC CO ID:0941687665 CCD"/>
  </r>
  <r>
    <d v="2015-07-06T00:00:00"/>
    <s v="PAYPAL DES:TRANSFER ID:55M228WBTQGFW INDN:DEAN TYLER LLC CO ID:PAYPALSD11 PPD"/>
    <n v="698"/>
    <n v="1396.56"/>
    <n v="-698"/>
    <s v="Income"/>
    <x v="6"/>
    <x v="1"/>
    <x v="7"/>
    <n v="2015"/>
    <x v="84"/>
    <x v="108"/>
    <x v="2"/>
    <s v="LLC"/>
    <s v="Balance Sheet"/>
    <x v="52"/>
    <s v="11600 · BofA 0592 (LLC)"/>
    <m/>
    <s v="42191PAYPAL DES:TRANSFER ID:55M228WBTQGFW INDN:DEAN TYLER LLC CO ID:PAYPALSD11 PPD"/>
  </r>
  <r>
    <d v="2015-07-06T00:00:00"/>
    <s v="TRANSFER DEAN &amp; TYLER, LLC:Proteus Consulting Confirmation# 1420892358"/>
    <n v="-1282.8800000000001"/>
    <n v="113.68"/>
    <n v="1282.8800000000001"/>
    <s v="Expense"/>
    <x v="6"/>
    <x v="1"/>
    <x v="7"/>
    <n v="2015"/>
    <x v="27"/>
    <x v="104"/>
    <x v="13"/>
    <s v="BOTH"/>
    <s v="Income Statement"/>
    <x v="53"/>
    <s v="11600 · BofA 0592 (LLC)"/>
    <m/>
    <s v="42191TRANSFER DEAN &amp; TYLER, LLC:Proteus Consulting Confirmation# 1420892358"/>
  </r>
  <r>
    <d v="2015-07-07T00:00:00"/>
    <s v="ONLINE BUSINESS SUITE INVOICING SERVICES"/>
    <n v="-10"/>
    <n v="103.68"/>
    <n v="10"/>
    <s v="Expense"/>
    <x v="6"/>
    <x v="1"/>
    <x v="7"/>
    <n v="2015"/>
    <x v="13"/>
    <x v="24"/>
    <x v="20"/>
    <s v="BOTH"/>
    <s v="Income Statement"/>
    <x v="53"/>
    <s v="11600 · BofA 0592 (LLC)"/>
    <m/>
    <s v="42192ONLINE BUSINESS SUITE INVOICING SERVICES"/>
  </r>
  <r>
    <d v="2015-07-07T00:00:00"/>
    <s v="ONLINE BUSINESS SUITE DIRECT PMT SERVICES"/>
    <n v="-10"/>
    <n v="93.68"/>
    <n v="10"/>
    <s v="Expense"/>
    <x v="6"/>
    <x v="1"/>
    <x v="7"/>
    <n v="2015"/>
    <x v="13"/>
    <x v="24"/>
    <x v="20"/>
    <s v="BOTH"/>
    <s v="Income Statement"/>
    <x v="53"/>
    <s v="11600 · BofA 0592 (LLC)"/>
    <m/>
    <s v="42192ONLINE BUSINESS SUITE DIRECT PMT SERVICES"/>
  </r>
  <r>
    <d v="2015-07-07T00:00:00"/>
    <s v="External transfer fee - 3 Day - 07/06/2015 Confirmation: 149861082"/>
    <n v="-3"/>
    <n v="90.68"/>
    <n v="3"/>
    <s v="Expense"/>
    <x v="6"/>
    <x v="1"/>
    <x v="7"/>
    <n v="2015"/>
    <x v="48"/>
    <x v="96"/>
    <x v="2"/>
    <s v="BOTH"/>
    <s v="Income Statement"/>
    <x v="53"/>
    <s v="11600 · BofA 0592 (LLC)"/>
    <m/>
    <s v="42192External transfer fee - 3 Day - 07/06/2015 Confirmation: 149861082"/>
  </r>
  <r>
    <d v="2015-07-15T00:00:00"/>
    <s v="MARC JACOBS INTE DES:5647850858 ID:5647850858 INDN:DEAN &amp; TYLER LLC CO ID:1133923957 CCD"/>
    <n v="2100"/>
    <n v="2190.6799999999998"/>
    <n v="-2100"/>
    <s v="Income"/>
    <x v="6"/>
    <x v="1"/>
    <x v="7"/>
    <n v="2015"/>
    <x v="39"/>
    <x v="20"/>
    <x v="2"/>
    <s v="BOTH"/>
    <s v="Balance Sheet"/>
    <x v="56"/>
    <s v="11600 · BofA 0592 (LLC)"/>
    <m/>
    <s v="42200MARC JACOBS INTE DES:5647850858 ID:5647850858 INDN:DEAN &amp; TYLER LLC CO ID:1133923957 CCD"/>
  </r>
  <r>
    <d v="2015-07-15T00:00:00"/>
    <s v="PAYPAL DES:TRANSFER ID:55M228WY8ZC9C INDN:DEAN TYLER LLC CO ID:PAYPALSD11 PPD"/>
    <n v="600"/>
    <n v="2790.68"/>
    <n v="-600"/>
    <s v="Income"/>
    <x v="6"/>
    <x v="1"/>
    <x v="7"/>
    <n v="2015"/>
    <x v="84"/>
    <x v="108"/>
    <x v="2"/>
    <s v="LLC"/>
    <s v="Balance Sheet"/>
    <x v="52"/>
    <s v="11600 · BofA 0592 (LLC)"/>
    <m/>
    <s v="42200PAYPAL DES:TRANSFER ID:55M228WY8ZC9C INDN:DEAN TYLER LLC CO ID:PAYPALSD11 PPD"/>
  </r>
  <r>
    <d v="2015-07-17T00:00:00"/>
    <s v="Check 1020"/>
    <n v="-1185.2"/>
    <n v="1605.48"/>
    <n v="1185.2"/>
    <s v="Expense"/>
    <x v="6"/>
    <x v="1"/>
    <x v="7"/>
    <n v="2015"/>
    <x v="27"/>
    <x v="104"/>
    <x v="13"/>
    <s v="BOTH"/>
    <s v="Income Statement"/>
    <x v="53"/>
    <s v="11600 · BofA 0592 (LLC)"/>
    <m/>
    <s v="42202Check 1020"/>
  </r>
  <r>
    <d v="2015-07-22T00:00:00"/>
    <s v="PAYPAL DES:TRANSFER ID:55M228XFFYJAS INDN:DEAN TYLER LLC CO ID:PAYPALSD11 PPD"/>
    <n v="700"/>
    <n v="2305.48"/>
    <n v="-700"/>
    <s v="Income"/>
    <x v="6"/>
    <x v="1"/>
    <x v="7"/>
    <n v="2015"/>
    <x v="84"/>
    <x v="108"/>
    <x v="2"/>
    <s v="LLC"/>
    <s v="Balance Sheet"/>
    <x v="52"/>
    <s v="11600 · BofA 0592 (LLC)"/>
    <m/>
    <s v="42207PAYPAL DES:TRANSFER ID:55M228XFFYJAS INDN:DEAN TYLER LLC CO ID:PAYPALSD11 PPD"/>
  </r>
  <r>
    <d v="2015-07-27T00:00:00"/>
    <s v="PAYPAL DES:TRANSFER ID:55M228XQU5PCL INDN:DEAN TYLER LLC CO ID:PAYPALSD11 PPD"/>
    <n v="200"/>
    <n v="2505.48"/>
    <n v="-200"/>
    <s v="Income"/>
    <x v="6"/>
    <x v="1"/>
    <x v="7"/>
    <n v="2015"/>
    <x v="84"/>
    <x v="108"/>
    <x v="2"/>
    <s v="LLC"/>
    <s v="Balance Sheet"/>
    <x v="52"/>
    <s v="11600 · BofA 0592 (LLC)"/>
    <m/>
    <s v="42212PAYPAL DES:TRANSFER ID:55M228XQU5PCL INDN:DEAN TYLER LLC CO ID:PAYPALSD11 PPD"/>
  </r>
  <r>
    <d v="2015-07-28T00:00:00"/>
    <s v="Online Banking payment to CRD 3836 Confirmation# 3911925441"/>
    <n v="-800"/>
    <n v="1705.48"/>
    <n v="800"/>
    <s v="Expense"/>
    <x v="6"/>
    <x v="1"/>
    <x v="7"/>
    <n v="2015"/>
    <x v="86"/>
    <x v="96"/>
    <x v="2"/>
    <s v="LLC"/>
    <s v="Balance Sheet"/>
    <x v="55"/>
    <s v="11600 · BofA 0592 (LLC)"/>
    <m/>
    <s v="42213Online Banking payment to CRD 3836 Confirmation# 3911925441"/>
  </r>
  <r>
    <d v="2015-07-30T00:00:00"/>
    <s v="AMERICAN EXPRESS DES:ACH Pmt ID:R7904MSP INDN:KRISTINA KOGER CO ID:1133133497 PPD"/>
    <n v="-1600"/>
    <n v="105.48"/>
    <n v="1600"/>
    <s v="Expense"/>
    <x v="6"/>
    <x v="1"/>
    <x v="7"/>
    <n v="2015"/>
    <x v="87"/>
    <x v="46"/>
    <x v="2"/>
    <s v="LLC"/>
    <s v="Balance Sheet"/>
    <x v="6"/>
    <s v="11600 · BofA 0592 (LLC)"/>
    <m/>
    <s v="42215AMERICAN EXPRESS DES:ACH Pmt ID:R7904MSP INDN:KRISTINA KOGER CO ID:1133133497 PPD"/>
  </r>
  <r>
    <d v="2015-07-30T00:00:00"/>
    <s v="Dave July placeholder"/>
    <n v="0"/>
    <n v="0"/>
    <n v="0"/>
    <s v="Expense"/>
    <x v="6"/>
    <x v="1"/>
    <x v="7"/>
    <n v="2015"/>
    <x v="9"/>
    <x v="9"/>
    <x v="2"/>
    <s v="LLC"/>
    <s v="Balance Sheet"/>
    <x v="60"/>
    <s v="11600 · BofA 0592 (LLC)"/>
    <m/>
    <s v="42215Dave July placeholder"/>
  </r>
  <r>
    <d v="2015-08-03T00:00:00"/>
    <s v="PAYPAL DES:TRANSFER ID:55M228Y5DGBDY INDN:DEAN TYLER LLC CO ID:PAYPALSD11 PPD"/>
    <n v="700"/>
    <n v="805.48"/>
    <n v="-700"/>
    <s v="Income"/>
    <x v="6"/>
    <x v="1"/>
    <x v="8"/>
    <n v="2015"/>
    <x v="84"/>
    <x v="108"/>
    <x v="2"/>
    <s v="LLC"/>
    <s v="Balance Sheet"/>
    <x v="52"/>
    <s v="11600 · BofA 0592 (LLC)"/>
    <m/>
    <s v="42219PAYPAL DES:TRANSFER ID:55M228Y5DGBDY INDN:DEAN TYLER LLC CO ID:PAYPALSD11 PPD"/>
  </r>
  <r>
    <d v="2015-08-03T00:00:00"/>
    <s v="BANK OF AMERICA DES:FEE ID:313213339887 INDN:DEAN &amp; TYLER LLC CO ID:0941687665 CCD"/>
    <n v="-9.9499999999999993"/>
    <n v="795.53"/>
    <n v="9.9499999999999993"/>
    <s v="Expense"/>
    <x v="6"/>
    <x v="1"/>
    <x v="8"/>
    <n v="2015"/>
    <x v="32"/>
    <x v="105"/>
    <x v="2"/>
    <s v="BOTH"/>
    <s v="Income Statement"/>
    <x v="53"/>
    <s v="11600 · BofA 0592 (LLC)"/>
    <m/>
    <s v="42219BANK OF AMERICA DES:FEE ID:313213339887 INDN:DEAN &amp; TYLER LLC CO ID:0941687665 CCD"/>
  </r>
  <r>
    <d v="2015-08-03T00:00:00"/>
    <s v="Monthly Fee for Business Advantage"/>
    <n v="-29.95"/>
    <n v="765.58"/>
    <n v="29.95"/>
    <s v="Expense"/>
    <x v="6"/>
    <x v="1"/>
    <x v="8"/>
    <n v="2015"/>
    <x v="48"/>
    <x v="96"/>
    <x v="2"/>
    <s v="BOTH"/>
    <s v="Income Statement"/>
    <x v="53"/>
    <s v="11600 · BofA 0592 (LLC)"/>
    <m/>
    <s v="42219Monthly Fee for Business Advantage"/>
  </r>
  <r>
    <d v="2015-08-04T00:00:00"/>
    <s v="TRANSFER DEAN &amp; TYLER, LLC:Maryna Mieshkova Confirmation# 0571073167"/>
    <n v="-196"/>
    <n v="569.58000000000004"/>
    <n v="196"/>
    <s v="Expense"/>
    <x v="6"/>
    <x v="1"/>
    <x v="8"/>
    <n v="2015"/>
    <x v="68"/>
    <x v="157"/>
    <x v="12"/>
    <s v="BOTH"/>
    <s v="Income Statement"/>
    <x v="53"/>
    <s v="11600 · BofA 0592 (LLC)"/>
    <m/>
    <s v="42220TRANSFER DEAN &amp; TYLER, LLC:Maryna Mieshkova Confirmation# 0571073167"/>
  </r>
  <r>
    <d v="2015-08-04T00:00:00"/>
    <s v="AUTHNET GATEWAY DES:BILLING ID:39438229 INDN:DEAN &amp; TYLER, LLC CO ID:1870568569 CCD"/>
    <n v="-30"/>
    <n v="539.58000000000004"/>
    <n v="30"/>
    <s v="Expense"/>
    <x v="6"/>
    <x v="1"/>
    <x v="8"/>
    <n v="2015"/>
    <x v="32"/>
    <x v="105"/>
    <x v="2"/>
    <s v="BOTH"/>
    <s v="Income Statement"/>
    <x v="53"/>
    <s v="11600 · BofA 0592 (LLC)"/>
    <m/>
    <s v="42220AUTHNET GATEWAY DES:BILLING ID:39438229 INDN:DEAN &amp; TYLER, LLC CO ID:1870568569 CCD"/>
  </r>
  <r>
    <d v="2015-08-05T00:00:00"/>
    <s v="PAYPAL DES:TRANSFER ID:55M228YD6Y544 INDN:DEAN TYLER LLC CO ID:PAYPALSD11 PPD"/>
    <n v="250"/>
    <n v="789.58"/>
    <n v="-250"/>
    <s v="Income"/>
    <x v="6"/>
    <x v="1"/>
    <x v="8"/>
    <n v="2015"/>
    <x v="84"/>
    <x v="108"/>
    <x v="2"/>
    <s v="LLC"/>
    <s v="Balance Sheet"/>
    <x v="52"/>
    <s v="11600 · BofA 0592 (LLC)"/>
    <m/>
    <s v="42221PAYPAL DES:TRANSFER ID:55M228YD6Y544 INDN:DEAN TYLER LLC CO ID:PAYPALSD11 PPD"/>
  </r>
  <r>
    <d v="2015-08-07T00:00:00"/>
    <s v="ONLINE BUSINESS SUITE INVOICING SERVICES"/>
    <n v="-10"/>
    <n v="779.58"/>
    <n v="10"/>
    <s v="Expense"/>
    <x v="6"/>
    <x v="1"/>
    <x v="8"/>
    <n v="2015"/>
    <x v="13"/>
    <x v="24"/>
    <x v="20"/>
    <s v="BOTH"/>
    <s v="Income Statement"/>
    <x v="53"/>
    <s v="11600 · BofA 0592 (LLC)"/>
    <m/>
    <s v="42223ONLINE BUSINESS SUITE INVOICING SERVICES"/>
  </r>
  <r>
    <d v="2015-08-07T00:00:00"/>
    <s v="ONLINE BUSINESS SUITE DIRECT PMT SERVICES"/>
    <n v="-10"/>
    <n v="769.58"/>
    <n v="10"/>
    <s v="Expense"/>
    <x v="6"/>
    <x v="1"/>
    <x v="8"/>
    <n v="2015"/>
    <x v="13"/>
    <x v="24"/>
    <x v="20"/>
    <s v="BOTH"/>
    <s v="Income Statement"/>
    <x v="53"/>
    <s v="11600 · BofA 0592 (LLC)"/>
    <m/>
    <s v="42223ONLINE BUSINESS SUITE DIRECT PMT SERVICES"/>
  </r>
  <r>
    <d v="2015-08-10T00:00:00"/>
    <s v="TX TLR transfer to CHK 9125 Banking Ctr MEDICAL CENTER #0000511 TX Confirmation# 1422964527"/>
    <n v="-700"/>
    <n v="69.58"/>
    <n v="700"/>
    <s v="Expense"/>
    <x v="6"/>
    <x v="1"/>
    <x v="8"/>
    <n v="2015"/>
    <x v="39"/>
    <x v="20"/>
    <x v="2"/>
    <s v="BOTH"/>
    <s v="Balance Sheet"/>
    <x v="57"/>
    <s v="11600 · BofA 0592 (LLC)"/>
    <m/>
    <s v="42226TX TLR transfer to CHK 9125 Banking Ctr MEDICAL CENTER #0000511 TX Confirmation# 1422964527"/>
  </r>
  <r>
    <d v="2015-08-12T00:00:00"/>
    <s v="PAYPAL DES:TRANSFER ID:55M228YUA95Y8 INDN:DEAN TYLER LLC CO ID:PAYPALSD11 PPD"/>
    <n v="735"/>
    <n v="804.58"/>
    <n v="-735"/>
    <s v="Income"/>
    <x v="6"/>
    <x v="1"/>
    <x v="8"/>
    <n v="2015"/>
    <x v="84"/>
    <x v="108"/>
    <x v="2"/>
    <s v="LLC"/>
    <s v="Balance Sheet"/>
    <x v="52"/>
    <s v="11600 · BofA 0592 (LLC)"/>
    <m/>
    <s v="42228PAYPAL DES:TRANSFER ID:55M228YUA95Y8 INDN:DEAN TYLER LLC CO ID:PAYPALSD11 PPD"/>
  </r>
  <r>
    <d v="2015-08-17T00:00:00"/>
    <s v="PAYPAL DES:TRANSFER ID:55M228Z4H8ZRY INDN:DEAN TYLER LLC CO ID:PAYPALSD11 PPD"/>
    <n v="438.75"/>
    <n v="1243.33"/>
    <n v="-438.75"/>
    <s v="Income"/>
    <x v="6"/>
    <x v="1"/>
    <x v="8"/>
    <n v="2015"/>
    <x v="84"/>
    <x v="108"/>
    <x v="2"/>
    <s v="LLC"/>
    <s v="Balance Sheet"/>
    <x v="52"/>
    <s v="11600 · BofA 0592 (LLC)"/>
    <m/>
    <s v="42233PAYPAL DES:TRANSFER ID:55M228Z4H8ZRY INDN:DEAN TYLER LLC CO ID:PAYPALSD11 PPD"/>
  </r>
  <r>
    <d v="2015-08-18T00:00:00"/>
    <s v="TRANSFER DEAN &amp; TYLER, LLC:Timofey Trofimenkov Confirmation# 0592832909"/>
    <n v="-569.28"/>
    <n v="674.05"/>
    <n v="569.28"/>
    <s v="Expense"/>
    <x v="6"/>
    <x v="1"/>
    <x v="8"/>
    <n v="2015"/>
    <x v="10"/>
    <x v="10"/>
    <x v="7"/>
    <s v="BOTH"/>
    <s v="Income Statement"/>
    <x v="53"/>
    <s v="11600 · BofA 0592 (LLC)"/>
    <m/>
    <s v="42234TRANSFER DEAN &amp; TYLER, LLC:Timofey Trofimenkov Confirmation# 0592832909"/>
  </r>
  <r>
    <d v="2015-08-18T00:00:00"/>
    <s v="TRANSFER DEAN &amp; TYLER, LLC:Lissette Orbay Confirmation# 0592883233"/>
    <n v="-582.72"/>
    <n v="91.33"/>
    <n v="582.72"/>
    <s v="Expense"/>
    <x v="6"/>
    <x v="1"/>
    <x v="8"/>
    <n v="2015"/>
    <x v="68"/>
    <x v="124"/>
    <x v="12"/>
    <s v="BOTH"/>
    <s v="Income Statement"/>
    <x v="53"/>
    <s v="11600 · BofA 0592 (LLC)"/>
    <m/>
    <s v="42234TRANSFER DEAN &amp; TYLER, LLC:Lissette Orbay Confirmation# 0592883233"/>
  </r>
  <r>
    <d v="2015-08-19T00:00:00"/>
    <s v="PAYPAL DES:TRANSFER ID:55M228ZETGWFW INDN:DEAN TYLER LLC CO ID:PAYPALSD11 PPD"/>
    <n v="581.08000000000004"/>
    <n v="672.41"/>
    <n v="-581.08000000000004"/>
    <s v="Income"/>
    <x v="6"/>
    <x v="1"/>
    <x v="8"/>
    <n v="2015"/>
    <x v="84"/>
    <x v="108"/>
    <x v="2"/>
    <s v="LLC"/>
    <s v="Balance Sheet"/>
    <x v="52"/>
    <s v="11600 · BofA 0592 (LLC)"/>
    <m/>
    <s v="42235PAYPAL DES:TRANSFER ID:55M228ZETGWFW INDN:DEAN TYLER LLC CO ID:PAYPALSD11 PPD"/>
  </r>
  <r>
    <d v="2015-08-19T00:00:00"/>
    <s v="REVERSAL DEAN &amp; TYLER, LLC:Timofey Trofimenkov Confirmation# 0500393456"/>
    <n v="569.28"/>
    <n v="1241.69"/>
    <n v="-569.28"/>
    <s v="Income"/>
    <x v="6"/>
    <x v="1"/>
    <x v="8"/>
    <n v="2015"/>
    <x v="10"/>
    <x v="10"/>
    <x v="7"/>
    <s v="BOTH"/>
    <s v="Income Statement"/>
    <x v="53"/>
    <s v="11600 · BofA 0592 (LLC)"/>
    <m/>
    <s v="42235REVERSAL DEAN &amp; TYLER, LLC:Timofey Trofimenkov Confirmation# 0500393456"/>
  </r>
  <r>
    <d v="2015-08-24T00:00:00"/>
    <s v="PAYPAL DES:TRANSFER ID:55M228ZLXZ522 INDN:DEAN TYLER LLC CO ID:PAYPALSD11 PPD"/>
    <n v="357.76"/>
    <n v="1599.45"/>
    <n v="-357.76"/>
    <s v="Income"/>
    <x v="6"/>
    <x v="1"/>
    <x v="8"/>
    <n v="2015"/>
    <x v="84"/>
    <x v="108"/>
    <x v="2"/>
    <s v="LLC"/>
    <s v="Balance Sheet"/>
    <x v="52"/>
    <s v="11600 · BofA 0592 (LLC)"/>
    <m/>
    <s v="42240PAYPAL DES:TRANSFER ID:55M228ZLXZ522 INDN:DEAN TYLER LLC CO ID:PAYPALSD11 PPD"/>
  </r>
  <r>
    <d v="2015-08-24T00:00:00"/>
    <s v="CN001881000000 08/23 #000013094 WITHDRWL Cardtronics CCS2 VACAVILLE CA CKCD 4635780003328335"/>
    <n v="-202.99"/>
    <n v="1396.46"/>
    <n v="202.99"/>
    <s v="Expense"/>
    <x v="6"/>
    <x v="1"/>
    <x v="8"/>
    <n v="2015"/>
    <x v="10"/>
    <x v="10"/>
    <x v="7"/>
    <s v="BOTH"/>
    <s v="Income Statement"/>
    <x v="53"/>
    <s v="11600 · BofA 0592 (LLC)"/>
    <m/>
    <s v="42240CN001881000000 08/23 #000013094 WITHDRWL Cardtronics CCS2 VACAVILLE CA CKCD 4635780003328335"/>
  </r>
  <r>
    <d v="2015-08-24T00:00:00"/>
    <s v="TRANSFER DEAN &amp; TYLER, LLC:Lissette Orbay Confirmation# 0342636011"/>
    <n v="-458.72"/>
    <n v="937.74"/>
    <n v="458.72"/>
    <s v="Expense"/>
    <x v="6"/>
    <x v="1"/>
    <x v="8"/>
    <n v="2015"/>
    <x v="68"/>
    <x v="124"/>
    <x v="12"/>
    <s v="BOTH"/>
    <s v="Income Statement"/>
    <x v="53"/>
    <s v="11600 · BofA 0592 (LLC)"/>
    <m/>
    <s v="42240TRANSFER DEAN &amp; TYLER, LLC:Lissette Orbay Confirmation# 0342636011"/>
  </r>
  <r>
    <d v="2015-08-24T00:00:00"/>
    <s v="TX TLR cash withdrawal from CHK 0592 Banking Ctr MEDICAL CENTER #0000511 TX Confirmation# 0344834294"/>
    <n v="-917.74"/>
    <n v="20"/>
    <n v="917.74"/>
    <s v="Expense"/>
    <x v="6"/>
    <x v="1"/>
    <x v="8"/>
    <n v="2015"/>
    <x v="28"/>
    <x v="97"/>
    <x v="2"/>
    <s v="INC"/>
    <s v="Balance Sheet"/>
    <x v="32"/>
    <s v="11600 · BofA 0592 (LLC)"/>
    <m/>
    <s v="42240TX TLR cash withdrawal from CHK 0592 Banking Ctr MEDICAL CENTER #0000511 TX Confirmation# 0344834294"/>
  </r>
  <r>
    <d v="2015-08-24T00:00:00"/>
    <s v="CN001881000 08/23 #000013090 BAL INQ Cardtronics CCS2 FEE"/>
    <n v="-2.5"/>
    <n v="17.5"/>
    <n v="2.5"/>
    <s v="Expense"/>
    <x v="6"/>
    <x v="1"/>
    <x v="8"/>
    <n v="2015"/>
    <x v="48"/>
    <x v="96"/>
    <x v="2"/>
    <s v="BOTH"/>
    <s v="Income Statement"/>
    <x v="53"/>
    <s v="11600 · BofA 0592 (LLC)"/>
    <m/>
    <s v="42240CN001881000 08/23 #000013090 BAL INQ Cardtronics CCS2 FEE"/>
  </r>
  <r>
    <d v="2015-08-24T00:00:00"/>
    <s v="CN001881000000 08/23 #000013094 WITHDRWL Cardtronics CCS2 VACAVILLE CA FEE CKCD 4635780003328335"/>
    <n v="-2.5"/>
    <n v="15"/>
    <n v="2.5"/>
    <s v="Expense"/>
    <x v="6"/>
    <x v="1"/>
    <x v="8"/>
    <n v="2015"/>
    <x v="48"/>
    <x v="96"/>
    <x v="2"/>
    <s v="BOTH"/>
    <s v="Income Statement"/>
    <x v="53"/>
    <s v="11600 · BofA 0592 (LLC)"/>
    <m/>
    <s v="42240CN001881000000 08/23 #000013094 WITHDRWL Cardtronics CCS2 VACAVILLE CA FEE CKCD 4635780003328335"/>
  </r>
  <r>
    <d v="2015-08-26T00:00:00"/>
    <s v="PAYPAL DES:TRANSFER ID:55M228ZUJHFSJ INDN:DEAN TYLER LLC CO ID:PAYPALSD11 PPD"/>
    <n v="418.43"/>
    <n v="433.43"/>
    <n v="-418.43"/>
    <s v="Income"/>
    <x v="6"/>
    <x v="1"/>
    <x v="8"/>
    <n v="2015"/>
    <x v="84"/>
    <x v="108"/>
    <x v="2"/>
    <s v="LLC"/>
    <s v="Balance Sheet"/>
    <x v="52"/>
    <s v="11600 · BofA 0592 (LLC)"/>
    <m/>
    <s v="42242PAYPAL DES:TRANSFER ID:55M228ZUJHFSJ INDN:DEAN TYLER LLC CO ID:PAYPALSD11 PPD"/>
  </r>
  <r>
    <d v="2015-08-26T00:00:00"/>
    <s v="PAYPAL DES:TRANSFER ID:55M228ZVG5TQ4 INDN:DEAN TYLER LLC CO ID:PAYPALSD11 PPD"/>
    <n v="212.59"/>
    <n v="646.02"/>
    <n v="-212.59"/>
    <s v="Income"/>
    <x v="6"/>
    <x v="1"/>
    <x v="8"/>
    <n v="2015"/>
    <x v="84"/>
    <x v="108"/>
    <x v="2"/>
    <s v="LLC"/>
    <s v="Balance Sheet"/>
    <x v="52"/>
    <s v="11600 · BofA 0592 (LLC)"/>
    <m/>
    <s v="42242PAYPAL DES:TRANSFER ID:55M228ZVG5TQ4 INDN:DEAN TYLER LLC CO ID:PAYPALSD11 PPD"/>
  </r>
  <r>
    <d v="2015-08-31T00:00:00"/>
    <s v="PAYPAL DES:TRANSFER ID:55M22926RRGKU INDN:DEAN TYLER LLC CO ID:PAYPALSD11 PPD"/>
    <n v="307.20999999999998"/>
    <n v="953.23"/>
    <n v="-307.20999999999998"/>
    <s v="Income"/>
    <x v="6"/>
    <x v="1"/>
    <x v="8"/>
    <n v="2015"/>
    <x v="84"/>
    <x v="108"/>
    <x v="2"/>
    <s v="LLC"/>
    <s v="Balance Sheet"/>
    <x v="52"/>
    <s v="11600 · BofA 0592 (LLC)"/>
    <m/>
    <s v="42247PAYPAL DES:TRANSFER ID:55M22926RRGKU INDN:DEAN TYLER LLC CO ID:PAYPALSD11 PPD"/>
  </r>
  <r>
    <d v="2015-08-31T00:00:00"/>
    <s v="TRANSFER DEAN &amp; TYLER, LLC:Lissette Orbay Confirmation# 1704001017"/>
    <n v="-542.72"/>
    <n v="410.51"/>
    <n v="542.72"/>
    <s v="Expense"/>
    <x v="6"/>
    <x v="1"/>
    <x v="8"/>
    <n v="2015"/>
    <x v="68"/>
    <x v="124"/>
    <x v="12"/>
    <s v="BOTH"/>
    <s v="Income Statement"/>
    <x v="53"/>
    <s v="11600 · BofA 0592 (LLC)"/>
    <m/>
    <s v="42247TRANSFER DEAN &amp; TYLER, LLC:Lissette Orbay Confirmation# 1704001017"/>
  </r>
  <r>
    <d v="2015-09-01T00:00:00"/>
    <s v="Monthly Fee for Business Advantage"/>
    <n v="-29.95"/>
    <n v="380.56"/>
    <n v="29.95"/>
    <s v="Expense"/>
    <x v="6"/>
    <x v="1"/>
    <x v="9"/>
    <n v="2015"/>
    <x v="48"/>
    <x v="96"/>
    <x v="2"/>
    <s v="BOTH"/>
    <s v="Income Statement"/>
    <x v="53"/>
    <s v="11600 · BofA 0592 (LLC)"/>
    <m/>
    <s v="42248Monthly Fee for Business Advantage"/>
  </r>
  <r>
    <d v="2015-09-02T00:00:00"/>
    <s v="AUTHNET GATEWAY DES:BILLING ID:39962612 INDN:DEAN &amp; TYLER, LLC CO ID:1870568569 CCD"/>
    <n v="-30"/>
    <n v="350.56"/>
    <n v="30"/>
    <s v="Expense"/>
    <x v="6"/>
    <x v="1"/>
    <x v="9"/>
    <n v="2015"/>
    <x v="32"/>
    <x v="105"/>
    <x v="2"/>
    <s v="BOTH"/>
    <s v="Income Statement"/>
    <x v="53"/>
    <s v="11600 · BofA 0592 (LLC)"/>
    <m/>
    <s v="42249AUTHNET GATEWAY DES:BILLING ID:39962612 INDN:DEAN &amp; TYLER, LLC CO ID:1870568569 CCD"/>
  </r>
  <r>
    <d v="2015-09-03T00:00:00"/>
    <s v="BANK OF AMERICA DES:FEE ID:313213339887 INDN:DEAN &amp; TYLER LLC CO ID:0941687665 CCD"/>
    <n v="-9.9499999999999993"/>
    <n v="340.61"/>
    <n v="9.9499999999999993"/>
    <s v="Expense"/>
    <x v="6"/>
    <x v="1"/>
    <x v="9"/>
    <n v="2015"/>
    <x v="32"/>
    <x v="105"/>
    <x v="2"/>
    <s v="BOTH"/>
    <s v="Income Statement"/>
    <x v="53"/>
    <s v="11600 · BofA 0592 (LLC)"/>
    <m/>
    <s v="42250BANK OF AMERICA DES:FEE ID:313213339887 INDN:DEAN &amp; TYLER LLC CO ID:0941687665 CCD"/>
  </r>
  <r>
    <d v="2015-09-04T00:00:00"/>
    <s v="WIRE TYPE:BOOK IN DATE:150904 TIME:0830 ET TRN:2015090400149493 SNDR REF:154269224 ORIG:DEAN &amp; TYLER INC ID:586031239319 PMT DET:SERV ICE PAYMENT"/>
    <n v="500"/>
    <n v="840.61"/>
    <n v="-500"/>
    <s v="Income"/>
    <x v="6"/>
    <x v="1"/>
    <x v="9"/>
    <n v="2015"/>
    <x v="28"/>
    <x v="97"/>
    <x v="2"/>
    <s v="LLC"/>
    <s v="Balance Sheet"/>
    <x v="26"/>
    <s v="11600 · BofA 0592 (LLC)"/>
    <m/>
    <s v="42251WIRE TYPE:BOOK IN DATE:150904 TIME:0830 ET TRN:2015090400149493 SNDR REF:154269224 ORIG:DEAN &amp; TYLER INC ID:586031239319 PMT DET:SERV ICE PAYMENT"/>
  </r>
  <r>
    <d v="2015-09-04T00:00:00"/>
    <s v="PAYPAL DES:TRANSFER ID:55M2292JFGRX4 INDN:DEAN TYLER LLC CO ID:PAYPALSD11 PPD"/>
    <n v="239.4"/>
    <n v="1080.01"/>
    <n v="-239.4"/>
    <s v="Income"/>
    <x v="6"/>
    <x v="1"/>
    <x v="9"/>
    <n v="2015"/>
    <x v="84"/>
    <x v="108"/>
    <x v="2"/>
    <s v="LLC"/>
    <s v="Balance Sheet"/>
    <x v="52"/>
    <s v="11600 · BofA 0592 (LLC)"/>
    <m/>
    <s v="42251PAYPAL DES:TRANSFER ID:55M2292JFGRX4 INDN:DEAN TYLER LLC CO ID:PAYPALSD11 PPD"/>
  </r>
  <r>
    <d v="2015-09-04T00:00:00"/>
    <s v="Online Banking payment to CRD 3836 Confirmation# 4136992375"/>
    <n v="-803.47"/>
    <n v="276.54000000000002"/>
    <n v="803.47"/>
    <s v="Expense"/>
    <x v="6"/>
    <x v="1"/>
    <x v="9"/>
    <n v="2015"/>
    <x v="86"/>
    <x v="96"/>
    <x v="2"/>
    <s v="LLC"/>
    <s v="Balance Sheet"/>
    <x v="55"/>
    <s v="11600 · BofA 0592 (LLC)"/>
    <m/>
    <s v="42251Online Banking payment to CRD 3836 Confirmation# 4136992375"/>
  </r>
  <r>
    <d v="2015-09-08T00:00:00"/>
    <s v="PAYPAL DES:TRANSFER ID:55M2292Q5GH46 INDN:DEAN TYLER LLC CO ID:PAYPALSD11 PPD"/>
    <n v="200"/>
    <n v="476.54"/>
    <n v="-200"/>
    <s v="Income"/>
    <x v="6"/>
    <x v="1"/>
    <x v="9"/>
    <n v="2015"/>
    <x v="84"/>
    <x v="108"/>
    <x v="2"/>
    <s v="LLC"/>
    <s v="Balance Sheet"/>
    <x v="52"/>
    <s v="11600 · BofA 0592 (LLC)"/>
    <m/>
    <s v="42255PAYPAL DES:TRANSFER ID:55M2292Q5GH46 INDN:DEAN TYLER LLC CO ID:PAYPALSD11 PPD"/>
  </r>
  <r>
    <d v="2015-09-08T00:00:00"/>
    <s v="ONLINE BUSINESS SUITE INVOICING SERVICES"/>
    <n v="-10"/>
    <n v="466.54"/>
    <n v="10"/>
    <s v="Expense"/>
    <x v="6"/>
    <x v="1"/>
    <x v="9"/>
    <n v="2015"/>
    <x v="13"/>
    <x v="24"/>
    <x v="20"/>
    <s v="BOTH"/>
    <s v="Income Statement"/>
    <x v="53"/>
    <s v="11600 · BofA 0592 (LLC)"/>
    <m/>
    <s v="42255ONLINE BUSINESS SUITE INVOICING SERVICES"/>
  </r>
  <r>
    <d v="2015-09-08T00:00:00"/>
    <s v="ONLINE BUSINESS SUITE DIRECT PMT SERVICES"/>
    <n v="-10"/>
    <n v="456.54"/>
    <n v="10"/>
    <s v="Expense"/>
    <x v="6"/>
    <x v="1"/>
    <x v="9"/>
    <n v="2015"/>
    <x v="13"/>
    <x v="24"/>
    <x v="20"/>
    <s v="BOTH"/>
    <s v="Income Statement"/>
    <x v="53"/>
    <s v="11600 · BofA 0592 (LLC)"/>
    <m/>
    <s v="42255ONLINE BUSINESS SUITE DIRECT PMT SERVICES"/>
  </r>
  <r>
    <d v="2015-09-11T00:00:00"/>
    <s v="TX TLR cash withdrawal from CHK 0592 Banking Ctr MEDICAL CENTER #0000511 TX Confirmation# 2600328726"/>
    <n v="-450"/>
    <n v="6.54"/>
    <n v="450"/>
    <s v="Expense"/>
    <x v="6"/>
    <x v="1"/>
    <x v="9"/>
    <n v="2015"/>
    <x v="17"/>
    <x v="20"/>
    <x v="10"/>
    <s v="BOTH"/>
    <s v="Income Statement"/>
    <x v="53"/>
    <s v="11600 · BofA 0592 (LLC)"/>
    <m/>
    <s v="42258TX TLR cash withdrawal from CHK 0592 Banking Ctr MEDICAL CENTER #0000511 TX Confirmation# 2600328726"/>
  </r>
  <r>
    <d v="2015-09-15T00:00:00"/>
    <s v="ACH CREDIT PAYPAL TRANSFER ON 09/12"/>
    <n v="504.89"/>
    <n v="511.43"/>
    <n v="-504.89"/>
    <s v="Income"/>
    <x v="6"/>
    <x v="1"/>
    <x v="9"/>
    <n v="2015"/>
    <x v="84"/>
    <x v="108"/>
    <x v="2"/>
    <s v="LLC"/>
    <s v="Balance Sheet"/>
    <x v="52"/>
    <s v="11600 · BofA 0592 (LLC)"/>
    <m/>
    <s v="42262ACH CREDIT PAYPAL TRANSFER ON 09/12"/>
  </r>
  <r>
    <d v="2015-09-15T00:00:00"/>
    <s v="TRANSFER DEAN &amp; TYLER, LLC:Lissette Orbay Confirmation# 1634677727"/>
    <n v="-420"/>
    <n v="91.43"/>
    <n v="420"/>
    <s v="Expense"/>
    <x v="6"/>
    <x v="1"/>
    <x v="9"/>
    <n v="2015"/>
    <x v="68"/>
    <x v="124"/>
    <x v="12"/>
    <s v="BOTH"/>
    <s v="Income Statement"/>
    <x v="53"/>
    <s v="11600 · BofA 0592 (LLC)"/>
    <m/>
    <m/>
  </r>
  <r>
    <d v="2015-09-16T00:00:00"/>
    <s v="PAYPAL DES:TRANSFER ID:55M2293A9P6FL INDN:DEAN TYLER LLC CO ID:PAYPALSD11 PPD"/>
    <n v="416.76"/>
    <n v="508.19"/>
    <n v="-416.76"/>
    <s v="Income"/>
    <x v="6"/>
    <x v="1"/>
    <x v="9"/>
    <n v="2015"/>
    <x v="84"/>
    <x v="108"/>
    <x v="2"/>
    <s v="LLC"/>
    <s v="Balance Sheet"/>
    <x v="52"/>
    <s v="11600 · BofA 0592 (LLC)"/>
    <m/>
    <m/>
  </r>
  <r>
    <d v="2015-09-18T00:00:00"/>
    <s v="WIRE TYPE:WIRE IN DATE: 150918 TIME:0804 ET TRN:2015091800152943 SEQ:261308013/251327 ORIG:DEAN TYLER, LLC ID:CAHKBC3200901160 SND BK:HS BC BANK USA, NA ID:0108 PMT DET:CAH170957YNRZ3I8CA D1300.0 /BNF/SMCA/"/>
    <n v="961.21"/>
    <n v="1469.4"/>
    <n v="-961.21"/>
    <s v="Income"/>
    <x v="6"/>
    <x v="1"/>
    <x v="9"/>
    <n v="2015"/>
    <x v="89"/>
    <x v="120"/>
    <x v="31"/>
    <s v="BOTH"/>
    <s v="Income Statement"/>
    <x v="54"/>
    <s v="11600 · BofA 0592 (LLC)"/>
    <m/>
    <m/>
  </r>
  <r>
    <d v="2015-09-21T00:00:00"/>
    <s v="PAYPAL DES:TRANSFER ID:55M2293LSYXNY INDN:DEAN TYLER LLC CO ID:PAYPALSD11 PPD"/>
    <n v="450"/>
    <n v="1919.4"/>
    <n v="-450"/>
    <s v="Income"/>
    <x v="6"/>
    <x v="1"/>
    <x v="9"/>
    <n v="2015"/>
    <x v="84"/>
    <x v="108"/>
    <x v="2"/>
    <s v="LLC"/>
    <s v="Balance Sheet"/>
    <x v="52"/>
    <s v="11600 · BofA 0592 (LLC)"/>
    <m/>
    <m/>
  </r>
  <r>
    <d v="2015-09-21T00:00:00"/>
    <s v="TRANSFER DEAN &amp; TYLER, LLC:Lissette Orbay Confirmation# 0385016810"/>
    <n v="-454.72"/>
    <n v="1464.68"/>
    <n v="454.72"/>
    <s v="Expense"/>
    <x v="6"/>
    <x v="1"/>
    <x v="9"/>
    <n v="2015"/>
    <x v="68"/>
    <x v="124"/>
    <x v="12"/>
    <s v="BOTH"/>
    <s v="Income Statement"/>
    <x v="53"/>
    <s v="11600 · BofA 0592 (LLC)"/>
    <m/>
    <m/>
  </r>
  <r>
    <d v="2015-09-21T00:00:00"/>
    <s v="TRANSFER DEAN &amp; TYLER, LLC:Timofey Trofimenkov Confirmation# 0385201310"/>
    <n v="-200"/>
    <n v="1264.68"/>
    <n v="200"/>
    <s v="Expense"/>
    <x v="6"/>
    <x v="1"/>
    <x v="9"/>
    <n v="2015"/>
    <x v="10"/>
    <x v="10"/>
    <x v="7"/>
    <s v="BOTH"/>
    <s v="Income Statement"/>
    <x v="53"/>
    <s v="11600 · BofA 0592 (LLC)"/>
    <m/>
    <m/>
  </r>
  <r>
    <d v="2015-09-21T00:00:00"/>
    <s v="TRANSFER DEAN &amp; TYLER, LLC:Krisina Koger Confirmation# 1685208366"/>
    <n v="-500"/>
    <n v="764.68"/>
    <n v="500"/>
    <s v="Expense"/>
    <x v="6"/>
    <x v="1"/>
    <x v="9"/>
    <n v="2015"/>
    <x v="39"/>
    <x v="20"/>
    <x v="2"/>
    <s v="BOTH"/>
    <s v="Balance Sheet"/>
    <x v="57"/>
    <s v="11600 · BofA 0592 (LLC)"/>
    <m/>
    <m/>
  </r>
  <r>
    <d v="2015-09-21T00:00:00"/>
    <s v="Bank of America Business Card Bill Payment"/>
    <n v="-720"/>
    <n v="44.68"/>
    <n v="720"/>
    <s v="Expense"/>
    <x v="6"/>
    <x v="1"/>
    <x v="9"/>
    <n v="2015"/>
    <x v="86"/>
    <x v="96"/>
    <x v="2"/>
    <s v="LLC"/>
    <s v="Balance Sheet"/>
    <x v="55"/>
    <s v="11600 · BofA 0592 (LLC)"/>
    <m/>
    <m/>
  </r>
  <r>
    <d v="2015-09-29T00:00:00"/>
    <s v="PAYPAL DES:TRANSFER ID:55M229496QD6E INDN:DEAN TYLER LLC CO ID:PAYPALSD11 PPD"/>
    <n v="975.23"/>
    <n v="1019.91"/>
    <n v="-975.23"/>
    <s v="Income"/>
    <x v="6"/>
    <x v="1"/>
    <x v="9"/>
    <n v="2015"/>
    <x v="84"/>
    <x v="108"/>
    <x v="2"/>
    <s v="LLC"/>
    <s v="Balance Sheet"/>
    <x v="52"/>
    <s v="11600 · BofA 0592 (LLC)"/>
    <m/>
    <m/>
  </r>
  <r>
    <d v="2015-09-30T00:00:00"/>
    <s v="Online Banking payment to CRD 3836 Confirmation# 3862785321"/>
    <n v="-900"/>
    <n v="119.91"/>
    <n v="900"/>
    <s v="Expense"/>
    <x v="6"/>
    <x v="1"/>
    <x v="9"/>
    <n v="2015"/>
    <x v="86"/>
    <x v="96"/>
    <x v="2"/>
    <s v="LLC"/>
    <s v="Balance Sheet"/>
    <x v="55"/>
    <s v="11600 · BofA 0592 (LLC)"/>
    <m/>
    <m/>
  </r>
  <r>
    <d v="2015-10-01T00:00:00"/>
    <s v="Monthly Fee for Business Advantage"/>
    <n v="-29.95"/>
    <n v="89.96"/>
    <n v="29.95"/>
    <s v="Expense"/>
    <x v="6"/>
    <x v="1"/>
    <x v="10"/>
    <n v="2015"/>
    <x v="48"/>
    <x v="96"/>
    <x v="2"/>
    <s v="BOTH"/>
    <s v="Income Statement"/>
    <x v="53"/>
    <s v="11600 · BofA 0592 (LLC)"/>
    <m/>
    <m/>
  </r>
  <r>
    <d v="2015-10-02T00:00:00"/>
    <s v="AUTHNET GATEWAY DES:BILLING ID:40071313 INDN:DEAN &amp; TYLER, LLC CO ID:1870568569 CCD"/>
    <n v="-30"/>
    <n v="59.96"/>
    <n v="30"/>
    <s v="Expense"/>
    <x v="6"/>
    <x v="1"/>
    <x v="10"/>
    <n v="2015"/>
    <x v="32"/>
    <x v="105"/>
    <x v="2"/>
    <s v="BOTH"/>
    <s v="Income Statement"/>
    <x v="53"/>
    <s v="11600 · BofA 0592 (LLC)"/>
    <m/>
    <m/>
  </r>
  <r>
    <d v="2015-10-05T00:00:00"/>
    <s v="BANK OF AMERICA DES:FEE ID:313213339887 INDN:DEAN &amp; TYLER LLC CO ID:0941687665 CCD"/>
    <n v="-9.9499999999999993"/>
    <n v="50.01"/>
    <n v="9.9499999999999993"/>
    <s v="Expense"/>
    <x v="6"/>
    <x v="1"/>
    <x v="10"/>
    <n v="2015"/>
    <x v="32"/>
    <x v="105"/>
    <x v="2"/>
    <s v="BOTH"/>
    <s v="Income Statement"/>
    <x v="53"/>
    <s v="11600 · BofA 0592 (LLC)"/>
    <m/>
    <m/>
  </r>
  <r>
    <d v="2015-10-06T00:00:00"/>
    <s v="PAYPAL DES:TRANSFER ID:55M2294RZTRC8 INDN:DEAN TYLER LLC CO ID:PAYPALSD11 PPD"/>
    <n v="770"/>
    <n v="820.01"/>
    <n v="-77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06T00:00:00"/>
    <s v="TRANSFER DEAN &amp; TYLER, LLC:Lissette Orbay Confirmation# 0316694088"/>
    <n v="-569.28"/>
    <n v="250.73"/>
    <n v="569.28"/>
    <s v="Expense"/>
    <x v="6"/>
    <x v="1"/>
    <x v="10"/>
    <n v="2015"/>
    <x v="68"/>
    <x v="124"/>
    <x v="12"/>
    <s v="BOTH"/>
    <s v="Income Statement"/>
    <x v="53"/>
    <s v="11600 · BofA 0592 (LLC)"/>
    <m/>
    <m/>
  </r>
  <r>
    <d v="2015-10-07T00:00:00"/>
    <s v="ONLINE BUSINESS SUITE INVOICING SERVICES"/>
    <n v="-10"/>
    <n v="240.73"/>
    <n v="10"/>
    <s v="Expense"/>
    <x v="6"/>
    <x v="1"/>
    <x v="10"/>
    <n v="2015"/>
    <x v="13"/>
    <x v="24"/>
    <x v="20"/>
    <s v="BOTH"/>
    <s v="Income Statement"/>
    <x v="53"/>
    <s v="11600 · BofA 0592 (LLC)"/>
    <m/>
    <m/>
  </r>
  <r>
    <d v="2015-10-07T00:00:00"/>
    <s v="ONLINE BUSINESS SUITE DIRECT PMT SERVICES"/>
    <n v="-10"/>
    <n v="230.73"/>
    <n v="10"/>
    <s v="Expense"/>
    <x v="6"/>
    <x v="1"/>
    <x v="10"/>
    <n v="2015"/>
    <x v="13"/>
    <x v="24"/>
    <x v="20"/>
    <s v="BOTH"/>
    <s v="Income Statement"/>
    <x v="53"/>
    <s v="11600 · BofA 0592 (LLC)"/>
    <m/>
    <m/>
  </r>
  <r>
    <d v="2015-10-13T00:00:00"/>
    <s v="PAYPAL DES:TRANSFER ID:55M229593XEZ8 INDN:DEAN TYLER LLC CO ID:PAYPALSD11 PPD"/>
    <n v="700"/>
    <n v="930.73"/>
    <n v="-70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13T00:00:00"/>
    <s v="BKOFAMERICA ATM 10/11 #000002591 WITHDRWL ENCINO PARK SAN ANTONIO TX CKCD 4635780003328335"/>
    <n v="-200"/>
    <n v="730.73"/>
    <n v="200"/>
    <s v="Expense"/>
    <x v="6"/>
    <x v="1"/>
    <x v="10"/>
    <n v="2015"/>
    <x v="10"/>
    <x v="10"/>
    <x v="7"/>
    <s v="BOTH"/>
    <s v="Income Statement"/>
    <x v="53"/>
    <s v="11600 · BofA 0592 (LLC)"/>
    <m/>
    <m/>
  </r>
  <r>
    <d v="2015-10-13T00:00:00"/>
    <s v="TRANSFER DEAN &amp; TYLER, LLC:Lissette Orbay Confirmation# 0375863672"/>
    <n v="-664.8"/>
    <n v="65.930000000000007"/>
    <n v="664.8"/>
    <s v="Expense"/>
    <x v="6"/>
    <x v="1"/>
    <x v="10"/>
    <n v="2015"/>
    <x v="68"/>
    <x v="124"/>
    <x v="12"/>
    <s v="BOTH"/>
    <s v="Income Statement"/>
    <x v="53"/>
    <s v="11600 · BofA 0592 (LLC)"/>
    <m/>
    <m/>
  </r>
  <r>
    <d v="2015-10-14T00:00:00"/>
    <s v="PAYPAL DES:TRANSFER ID:55M2295C8SXWC INDN:DEAN TYLER LLC CO ID:PAYPALSD11 PPD"/>
    <n v="200"/>
    <n v="265.93"/>
    <n v="-20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15T00:00:00"/>
    <s v="PAYPAL DES:TRANSFER ID:55M2295F8JGXQ INDN:DEAN TYLER LLC CO ID:PAYPALSD11 PPD"/>
    <n v="350"/>
    <n v="615.92999999999995"/>
    <n v="-35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15T00:00:00"/>
    <s v="TX TLR cash withdrawal from CHK 0592 Banking Ctr MEDICAL CENTER #0000511 TX Confirmation# 4093710477"/>
    <n v="-600"/>
    <n v="15.93"/>
    <n v="600"/>
    <s v="Expense"/>
    <x v="6"/>
    <x v="1"/>
    <x v="10"/>
    <n v="2015"/>
    <x v="17"/>
    <x v="20"/>
    <x v="10"/>
    <s v="BOTH"/>
    <s v="Income Statement"/>
    <x v="53"/>
    <s v="11600 · BofA 0592 (LLC)"/>
    <m/>
    <m/>
  </r>
  <r>
    <d v="2015-10-20T00:00:00"/>
    <s v="PAYPAL DES:TRANSFER ID:55M2295QA9ED2 INDN:DEAN TYLER LLC CO ID:PAYPALSD11 PPD"/>
    <n v="760.9"/>
    <n v="776.83"/>
    <n v="-760.9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20T00:00:00"/>
    <s v="PAYPAL DES:TRANSFER ID:55M2295RKRKVW INDN:DEAN TYLER LLC CO ID:PAYPALSD11 PPD"/>
    <n v="50"/>
    <n v="826.83"/>
    <n v="-5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21T00:00:00"/>
    <s v="TRANSFER DEAN &amp; TYLER, LLC:Lissette Orbay Confirmation# 0344715644"/>
    <n v="-662.24"/>
    <n v="164.59"/>
    <n v="662.24"/>
    <s v="Expense"/>
    <x v="6"/>
    <x v="1"/>
    <x v="10"/>
    <n v="2015"/>
    <x v="68"/>
    <x v="124"/>
    <x v="12"/>
    <s v="BOTH"/>
    <s v="Income Statement"/>
    <x v="53"/>
    <s v="11600 · BofA 0592 (LLC)"/>
    <m/>
    <m/>
  </r>
  <r>
    <d v="2015-10-22T00:00:00"/>
    <s v="PAYPAL DES:TRANSFER ID:55M2295WNEUY4 INDN:DEAN TYLER LLC CO ID:PAYPALSD11 PPD"/>
    <n v="250"/>
    <n v="414.59"/>
    <n v="-25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0-22T00:00:00"/>
    <s v="ONLINE BUSINESS SUITE NEXT DAY PAYMENT"/>
    <n v="-10"/>
    <n v="404.59"/>
    <n v="10"/>
    <s v="Expense"/>
    <x v="6"/>
    <x v="1"/>
    <x v="10"/>
    <n v="2015"/>
    <x v="13"/>
    <x v="24"/>
    <x v="20"/>
    <s v="BOTH"/>
    <s v="Income Statement"/>
    <x v="53"/>
    <s v="11600 · BofA 0592 (LLC)"/>
    <m/>
    <m/>
  </r>
  <r>
    <d v="2015-10-27T00:00:00"/>
    <s v="TRANSFER DEAN &amp; TYLER, LLC:Lissette Orbay Confirmation# 1596410805"/>
    <n v="-374.59"/>
    <n v="30"/>
    <n v="374.59"/>
    <s v="Expense"/>
    <x v="6"/>
    <x v="1"/>
    <x v="10"/>
    <n v="2015"/>
    <x v="68"/>
    <x v="124"/>
    <x v="12"/>
    <s v="BOTH"/>
    <s v="Income Statement"/>
    <x v="53"/>
    <s v="11600 · BofA 0592 (LLC)"/>
    <m/>
    <m/>
  </r>
  <r>
    <d v="2015-10-28T00:00:00"/>
    <s v="PAYPAL DES:TRANSFER ID:55M2296BPZEK6 INDN:DEAN TYLER LLC CO ID:PAYPALSD11 PPD"/>
    <n v="130"/>
    <n v="160"/>
    <n v="-130"/>
    <s v="Income"/>
    <x v="6"/>
    <x v="1"/>
    <x v="10"/>
    <n v="2015"/>
    <x v="84"/>
    <x v="108"/>
    <x v="2"/>
    <s v="LLC"/>
    <s v="Balance Sheet"/>
    <x v="52"/>
    <s v="11600 · BofA 0592 (LLC)"/>
    <m/>
    <m/>
  </r>
  <r>
    <d v="2015-11-02T00:00:00"/>
    <s v="Monthly Fee for Business Advantage"/>
    <n v="-29.95"/>
    <n v="130.05000000000001"/>
    <n v="29.95"/>
    <s v="Expense"/>
    <x v="6"/>
    <x v="1"/>
    <x v="11"/>
    <n v="2015"/>
    <x v="48"/>
    <x v="96"/>
    <x v="2"/>
    <s v="BOTH"/>
    <s v="Income Statement"/>
    <x v="53"/>
    <s v="11600 · BofA 0592 (LLC)"/>
    <m/>
    <m/>
  </r>
  <r>
    <d v="2015-11-03T00:00:00"/>
    <s v="PAYPAL DES:TRANSFER ID:55M2296QCHMWS INDN:DEAN TYLER LLC CO ID:PAYPALSD11 PPD"/>
    <n v="100"/>
    <n v="230.05"/>
    <n v="-100"/>
    <s v="Income"/>
    <x v="6"/>
    <x v="1"/>
    <x v="11"/>
    <n v="2015"/>
    <x v="84"/>
    <x v="108"/>
    <x v="2"/>
    <s v="LLC"/>
    <s v="Balance Sheet"/>
    <x v="52"/>
    <s v="11600 · BofA 0592 (LLC)"/>
    <m/>
    <m/>
  </r>
  <r>
    <d v="2015-11-03T00:00:00"/>
    <s v="BANK OF AMERICA DES:FEE ID:313213339887 INDN:DEAN &amp; TYLER LLC CO ID:0941687665 CCD"/>
    <n v="-161.69999999999999"/>
    <n v="68.349999999999994"/>
    <n v="161.69999999999999"/>
    <s v="Expense"/>
    <x v="6"/>
    <x v="1"/>
    <x v="11"/>
    <n v="2015"/>
    <x v="32"/>
    <x v="105"/>
    <x v="2"/>
    <s v="BOTH"/>
    <s v="Income Statement"/>
    <x v="53"/>
    <s v="11600 · BofA 0592 (LLC)"/>
    <m/>
    <m/>
  </r>
  <r>
    <d v="2015-11-03T00:00:00"/>
    <s v="AUTHNET GATEWAY DES:BILLING ID:41666951 INDN:DEAN &amp; TYLER, LLC CO ID:1870568569 CCD"/>
    <n v="-30"/>
    <n v="38.35"/>
    <n v="30"/>
    <s v="Expense"/>
    <x v="6"/>
    <x v="1"/>
    <x v="11"/>
    <n v="2015"/>
    <x v="32"/>
    <x v="105"/>
    <x v="2"/>
    <s v="BOTH"/>
    <s v="Income Statement"/>
    <x v="53"/>
    <s v="11600 · BofA 0592 (LLC)"/>
    <m/>
    <m/>
  </r>
  <r>
    <d v="2015-11-05T00:00:00"/>
    <s v="PAYPAL DES:TRANSFER ID:55M2296VFACWL INDN:DEAN TYLER LLC CO ID:PAYPALSD11 PPD"/>
    <n v="80"/>
    <n v="118.35"/>
    <n v="-80"/>
    <s v="Income"/>
    <x v="6"/>
    <x v="1"/>
    <x v="11"/>
    <n v="2015"/>
    <x v="84"/>
    <x v="108"/>
    <x v="2"/>
    <s v="LLC"/>
    <s v="Balance Sheet"/>
    <x v="52"/>
    <s v="11600 · BofA 0592 (LLC)"/>
    <m/>
    <m/>
  </r>
  <r>
    <d v="2015-11-06T00:00:00"/>
    <s v="BKOFAMERICA ATM 11/06 #000003448 WITHDRWL HILDEBRAND SAN ANTONIO TX CKCD 4635780003328335"/>
    <n v="-100"/>
    <n v="18.350000000000001"/>
    <n v="100"/>
    <s v="Expense"/>
    <x v="6"/>
    <x v="1"/>
    <x v="11"/>
    <n v="2015"/>
    <x v="10"/>
    <x v="10"/>
    <x v="7"/>
    <s v="BOTH"/>
    <s v="Income Statement"/>
    <x v="53"/>
    <s v="11600 · BofA 0592 (LLC)"/>
    <m/>
    <m/>
  </r>
  <r>
    <d v="2015-11-06T00:00:00"/>
    <s v="ONLINE BUSINESS SUITE INVOICING SERVICES"/>
    <n v="-10"/>
    <n v="8.35"/>
    <n v="10"/>
    <s v="Expense"/>
    <x v="6"/>
    <x v="1"/>
    <x v="11"/>
    <n v="2015"/>
    <x v="13"/>
    <x v="24"/>
    <x v="20"/>
    <s v="BOTH"/>
    <s v="Income Statement"/>
    <x v="53"/>
    <s v="11600 · BofA 0592 (LLC)"/>
    <m/>
    <m/>
  </r>
  <r>
    <d v="2015-11-06T00:00:00"/>
    <s v="ONLINE BUSINESS SUITE DIRECT PMT SERVICES"/>
    <n v="-10"/>
    <n v="-1.65"/>
    <n v="10"/>
    <s v="Expense"/>
    <x v="6"/>
    <x v="1"/>
    <x v="11"/>
    <n v="2015"/>
    <x v="13"/>
    <x v="24"/>
    <x v="20"/>
    <s v="BOTH"/>
    <s v="Income Statement"/>
    <x v="53"/>
    <s v="11600 · BofA 0592 (LLC)"/>
    <m/>
    <m/>
  </r>
  <r>
    <d v="2015-11-09T00:00:00"/>
    <s v="OVERDRAFT PROTECTION FROM 4339931236337184"/>
    <n v="100"/>
    <n v="98.35"/>
    <n v="-100"/>
    <s v="Income"/>
    <x v="6"/>
    <x v="1"/>
    <x v="11"/>
    <n v="2015"/>
    <x v="86"/>
    <x v="96"/>
    <x v="2"/>
    <s v="LLC"/>
    <s v="Balance Sheet"/>
    <x v="55"/>
    <s v="11600 · BofA 0592 (LLC)"/>
    <m/>
    <m/>
  </r>
  <r>
    <d v="2015-11-09T00:00:00"/>
    <s v="PAYPAL DES:ECHECK ID:SUPPORT INDN:DEAN TYLER LLC CO ID:PAYPALEC88 WEB"/>
    <n v="-45.61"/>
    <n v="52.74"/>
    <n v="45.61"/>
    <s v="Expense"/>
    <x v="6"/>
    <x v="1"/>
    <x v="11"/>
    <n v="2015"/>
    <x v="84"/>
    <x v="108"/>
    <x v="2"/>
    <s v="LLC"/>
    <s v="Balance Sheet"/>
    <x v="52"/>
    <s v="11600 · BofA 0592 (LLC)"/>
    <m/>
    <m/>
  </r>
  <r>
    <d v="2015-11-11T00:00:00"/>
    <s v="ACH CREDIT PAYPAL TRANSFER ON 11/10"/>
    <n v="314.23"/>
    <n v="366.97"/>
    <n v="-314.23"/>
    <s v="Income"/>
    <x v="6"/>
    <x v="1"/>
    <x v="11"/>
    <n v="2015"/>
    <x v="84"/>
    <x v="108"/>
    <x v="2"/>
    <s v="LLC"/>
    <s v="Balance Sheet"/>
    <x v="52"/>
    <s v="11600 · BofA 0592 (LLC)"/>
    <m/>
    <m/>
  </r>
  <r>
    <d v="2015-11-12T00:00:00"/>
    <s v="PAYPAL DES:TRANSFER ID:55M2297DZDFME INDN:DEAN TYLER LLC CO ID:PAYPALSD11 PPD"/>
    <n v="150"/>
    <n v="516.97"/>
    <n v="-150"/>
    <s v="Income"/>
    <x v="6"/>
    <x v="1"/>
    <x v="11"/>
    <n v="2015"/>
    <x v="84"/>
    <x v="108"/>
    <x v="2"/>
    <s v="LLC"/>
    <s v="Balance Sheet"/>
    <x v="52"/>
    <s v="11600 · BofA 0592 (LLC)"/>
    <m/>
    <m/>
  </r>
  <r>
    <d v="2015-11-16T00:00:00"/>
    <s v="PAYPAL DES:TRANSFER ID:55M2297J8RDRU INDN:DEAN TYLER LLC CO ID:PAYPALSD11 PPD"/>
    <n v="574.46"/>
    <n v="1091.43"/>
    <n v="-574.46"/>
    <s v="Income"/>
    <x v="6"/>
    <x v="1"/>
    <x v="11"/>
    <n v="2015"/>
    <x v="84"/>
    <x v="108"/>
    <x v="2"/>
    <s v="LLC"/>
    <s v="Balance Sheet"/>
    <x v="52"/>
    <s v="11600 · BofA 0592 (LLC)"/>
    <m/>
    <m/>
  </r>
  <r>
    <d v="2015-11-16T00:00:00"/>
    <s v="BKOFAMERICA ATM 11/15 #000003385 WITHDRWL ONE BANDERA PLAZ SAN ANTONIO TX CKCD 4635780003328335"/>
    <n v="-500"/>
    <n v="591.42999999999995"/>
    <n v="500"/>
    <s v="Expense"/>
    <x v="6"/>
    <x v="1"/>
    <x v="11"/>
    <n v="2015"/>
    <x v="17"/>
    <x v="20"/>
    <x v="10"/>
    <s v="BOTH"/>
    <s v="Income Statement"/>
    <x v="53"/>
    <s v="11600 · BofA 0592 (LLC)"/>
    <m/>
    <m/>
  </r>
  <r>
    <d v="2015-11-16T00:00:00"/>
    <s v="CHECKCARD 1115 PETS BARN SAN ANTONIO TX 24013395319001503891544 CKCD 5995 4635780003328335"/>
    <n v="-38.96"/>
    <n v="552.47"/>
    <n v="38.96"/>
    <s v="Expense"/>
    <x v="6"/>
    <x v="1"/>
    <x v="11"/>
    <n v="2015"/>
    <x v="17"/>
    <x v="20"/>
    <x v="10"/>
    <s v="BOTH"/>
    <s v="Income Statement"/>
    <x v="53"/>
    <s v="11600 · BofA 0592 (LLC)"/>
    <m/>
    <m/>
  </r>
  <r>
    <d v="2015-11-16T00:00:00"/>
    <s v="TRANSFER DEAN &amp; TYLER, LLC:Lissette Orbay Confirmation# 0170993945"/>
    <n v="-477.28"/>
    <n v="75.19"/>
    <n v="477.28"/>
    <s v="Expense"/>
    <x v="6"/>
    <x v="1"/>
    <x v="11"/>
    <n v="2015"/>
    <x v="68"/>
    <x v="124"/>
    <x v="12"/>
    <s v="BOTH"/>
    <s v="Income Statement"/>
    <x v="53"/>
    <s v="11600 · BofA 0592 (LLC)"/>
    <m/>
    <m/>
  </r>
  <r>
    <d v="2015-11-17T00:00:00"/>
    <s v="PAYPAL DES:TRANSFER ID:55M2297RK8BLU INDN:DEAN TYLER LLC CO ID:PAYPALSD11 PPD"/>
    <n v="250"/>
    <n v="325.19"/>
    <n v="-250"/>
    <s v="Income"/>
    <x v="6"/>
    <x v="1"/>
    <x v="11"/>
    <n v="2015"/>
    <x v="84"/>
    <x v="108"/>
    <x v="2"/>
    <s v="LLC"/>
    <s v="Balance Sheet"/>
    <x v="52"/>
    <s v="11600 · BofA 0592 (LLC)"/>
    <m/>
    <m/>
  </r>
  <r>
    <d v="2015-11-17T00:00:00"/>
    <s v="IRS DES:USATAXPYMT ID:222572125644959 INDN:KRISTINA KOGER &amp; T TRO CO ID:3387702000 WEB"/>
    <n v="-250"/>
    <n v="75.19"/>
    <n v="250"/>
    <s v="Expense"/>
    <x v="6"/>
    <x v="1"/>
    <x v="11"/>
    <n v="2015"/>
    <x v="47"/>
    <x v="118"/>
    <x v="2"/>
    <s v="BOTH"/>
    <s v="Income Statement"/>
    <x v="53"/>
    <s v="11600 · BofA 0592 (LLC)"/>
    <m/>
    <m/>
  </r>
  <r>
    <d v="2015-11-18T00:00:00"/>
    <s v="PAYPAL DES:TRANSFER ID:55M2297TQXYE4 INDN:DEAN TYLER LLC CO ID:PAYPALSD22 WEB"/>
    <n v="-50"/>
    <n v="25.19"/>
    <n v="50"/>
    <s v="Expense"/>
    <x v="6"/>
    <x v="1"/>
    <x v="11"/>
    <n v="2015"/>
    <x v="84"/>
    <x v="108"/>
    <x v="2"/>
    <s v="LLC"/>
    <s v="Balance Sheet"/>
    <x v="52"/>
    <s v="11600 · BofA 0592 (LLC)"/>
    <m/>
    <m/>
  </r>
  <r>
    <d v="2015-11-23T00:00:00"/>
    <s v="PAYPAL DES:ECHECK ID:J22222645RBUN INDN:DEAN TYLER LLC CO ID:PAYPALEC88 WEB"/>
    <n v="-64.63"/>
    <n v="-39.44"/>
    <n v="64.63"/>
    <s v="Expense"/>
    <x v="6"/>
    <x v="1"/>
    <x v="11"/>
    <n v="2015"/>
    <x v="84"/>
    <x v="108"/>
    <x v="2"/>
    <s v="LLC"/>
    <s v="Balance Sheet"/>
    <x v="52"/>
    <s v="11600 · BofA 0592 (LLC)"/>
    <m/>
    <m/>
  </r>
  <r>
    <d v="2015-11-24T00:00:00"/>
    <s v="OVERDRAFT PROTECTION FROM 4339931236337184"/>
    <n v="100"/>
    <n v="60.56"/>
    <n v="-100"/>
    <s v="Income"/>
    <x v="6"/>
    <x v="1"/>
    <x v="11"/>
    <n v="2015"/>
    <x v="48"/>
    <x v="96"/>
    <x v="2"/>
    <s v="BOTH"/>
    <s v="Income Statement"/>
    <x v="53"/>
    <s v="11600 · BofA 0592 (LLC)"/>
    <m/>
    <m/>
  </r>
  <r>
    <d v="2015-12-01T00:00:00"/>
    <s v="PAYPAL DES:TRANSFER ID:55M2298UEXGSJ INDN:DEAN TYLER LLC CO ID:PAYPALSD11 PPD"/>
    <n v="702.81"/>
    <n v="763.37"/>
    <n v="-702.81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01T00:00:00"/>
    <s v="Monthly Fee for Business Advantage"/>
    <n v="-29.95"/>
    <n v="733.42"/>
    <n v="29.95"/>
    <s v="Expense"/>
    <x v="6"/>
    <x v="1"/>
    <x v="12"/>
    <n v="2015"/>
    <x v="48"/>
    <x v="96"/>
    <x v="2"/>
    <s v="BOTH"/>
    <s v="Income Statement"/>
    <x v="53"/>
    <s v="11600 · BofA 0592 (LLC)"/>
    <m/>
    <m/>
  </r>
  <r>
    <d v="2015-12-02T00:00:00"/>
    <s v="AUTHNET GATEWAY DES:BILLING ID:41802593 INDN:DEAN &amp; TYLER, LLC CO ID:1870568569 CCD"/>
    <n v="-30"/>
    <n v="703.42"/>
    <n v="30"/>
    <s v="Expense"/>
    <x v="6"/>
    <x v="1"/>
    <x v="12"/>
    <n v="2015"/>
    <x v="32"/>
    <x v="105"/>
    <x v="2"/>
    <s v="BOTH"/>
    <s v="Income Statement"/>
    <x v="53"/>
    <s v="11600 · BofA 0592 (LLC)"/>
    <m/>
    <m/>
  </r>
  <r>
    <d v="2015-12-03T00:00:00"/>
    <s v="BKOFAMERICA MOBILE 12/03 3399581068 DEPOSIT *MOBILE VA"/>
    <n v="500"/>
    <n v="1203.42"/>
    <n v="-500"/>
    <s v="Income"/>
    <x v="6"/>
    <x v="1"/>
    <x v="12"/>
    <n v="2015"/>
    <x v="28"/>
    <x v="97"/>
    <x v="2"/>
    <s v="LLC"/>
    <s v="Balance Sheet"/>
    <x v="50"/>
    <s v="11600 · BofA 0592 (LLC)"/>
    <m/>
    <m/>
  </r>
  <r>
    <d v="2015-12-03T00:00:00"/>
    <s v="Online Banking payment to CRD 3836 Confirmation# 1618521923"/>
    <n v="-900"/>
    <n v="303.42"/>
    <n v="900"/>
    <s v="Expense"/>
    <x v="6"/>
    <x v="1"/>
    <x v="12"/>
    <n v="2015"/>
    <x v="86"/>
    <x v="96"/>
    <x v="2"/>
    <s v="LLC"/>
    <s v="Balance Sheet"/>
    <x v="55"/>
    <s v="11600 · BofA 0592 (LLC)"/>
    <m/>
    <m/>
  </r>
  <r>
    <d v="2015-12-03T00:00:00"/>
    <s v="BOFA MERCH SVCS DES:FEE ID:313213339887 INDN:DEAN &amp; TYLER LLC CO ID:0941687665 CCD"/>
    <n v="-9.9499999999999993"/>
    <n v="293.47000000000003"/>
    <n v="9.9499999999999993"/>
    <s v="Expense"/>
    <x v="6"/>
    <x v="1"/>
    <x v="12"/>
    <n v="2015"/>
    <x v="57"/>
    <x v="162"/>
    <x v="20"/>
    <s v="BOTH"/>
    <s v="Income Statement"/>
    <x v="54"/>
    <s v="11600 · BofA 0592 (LLC)"/>
    <m/>
    <m/>
  </r>
  <r>
    <d v="2015-12-07T00:00:00"/>
    <s v="ONLINE BUSINESS SUITE INVOICING SERVICES"/>
    <n v="-10"/>
    <n v="283.47000000000003"/>
    <n v="10"/>
    <s v="Expense"/>
    <x v="6"/>
    <x v="1"/>
    <x v="12"/>
    <n v="2015"/>
    <x v="13"/>
    <x v="24"/>
    <x v="20"/>
    <s v="BOTH"/>
    <s v="Income Statement"/>
    <x v="53"/>
    <s v="11600 · BofA 0592 (LLC)"/>
    <m/>
    <m/>
  </r>
  <r>
    <d v="2015-12-07T00:00:00"/>
    <s v="ONLINE BUSINESS SUITE DIRECT PMT SERVICES"/>
    <n v="-10"/>
    <n v="273.47000000000003"/>
    <n v="10"/>
    <s v="Expense"/>
    <x v="6"/>
    <x v="1"/>
    <x v="12"/>
    <n v="2015"/>
    <x v="13"/>
    <x v="24"/>
    <x v="20"/>
    <s v="BOTH"/>
    <s v="Income Statement"/>
    <x v="53"/>
    <s v="11600 · BofA 0592 (LLC)"/>
    <m/>
    <m/>
  </r>
  <r>
    <d v="2015-12-08T00:00:00"/>
    <s v="PAYPAL DES:TRANSFER ID:55M2299JCUL7N INDN:DEAN TYLER LLC CO ID:PAYPALSD11 PPD"/>
    <n v="370.43"/>
    <n v="643.9"/>
    <n v="-370.43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15T00:00:00"/>
    <s v="PAYPAL DES:TRANSFER ID:55M229A73CWBJ INDN:DEAN TYLER LLC CO ID:PAYPALSD11 PPD"/>
    <n v="482.9"/>
    <n v="1126.8"/>
    <n v="-482.9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17T00:00:00"/>
    <s v="PAYPAL DES:TRANSFER ID:55M229ADLGSKL INDN:DEAN TYLER LLC CO ID:PAYPALSD11 PPD"/>
    <n v="350"/>
    <n v="1476.8"/>
    <n v="-350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18T00:00:00"/>
    <s v="Online Banking payment to CRD 3836 Confirmation# 1647908893"/>
    <n v="-1450"/>
    <n v="26.8"/>
    <n v="1450"/>
    <s v="Expense"/>
    <x v="6"/>
    <x v="1"/>
    <x v="12"/>
    <n v="2015"/>
    <x v="86"/>
    <x v="96"/>
    <x v="2"/>
    <s v="LLC"/>
    <s v="Balance Sheet"/>
    <x v="55"/>
    <s v="11600 · BofA 0592 (LLC)"/>
    <m/>
    <m/>
  </r>
  <r>
    <d v="2015-12-21T00:00:00"/>
    <s v="PAYPAL DES:TRANSFER ID:55M229ALHAUQJ INDN:DEAN TYLER LLC CO ID:PAYPALSD11 PPD"/>
    <n v="310"/>
    <n v="336.8"/>
    <n v="-310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22T00:00:00"/>
    <s v="PAYPAL DES:TRANSFER ID:55M229ASAGCYW INDN:DEAN TYLER LLC CO ID:PAYPALSD11 PPD"/>
    <n v="333.6"/>
    <n v="670.4"/>
    <n v="-333.6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23T00:00:00"/>
    <s v="Online Banking payment to CRD 3836 Confirmation# 3989106409"/>
    <n v="-450"/>
    <n v="220.4"/>
    <n v="450"/>
    <s v="Expense"/>
    <x v="6"/>
    <x v="1"/>
    <x v="12"/>
    <n v="2015"/>
    <x v="86"/>
    <x v="96"/>
    <x v="2"/>
    <s v="LLC"/>
    <s v="Balance Sheet"/>
    <x v="55"/>
    <s v="11600 · BofA 0592 (LLC)"/>
    <m/>
    <m/>
  </r>
  <r>
    <d v="2015-12-24T00:00:00"/>
    <s v="PAYPAL DES:TRANSFER ID:55M229AY5VR5J INDN:DEAN TYLER LLC CO ID:PAYPALSD11 PPD"/>
    <n v="170"/>
    <n v="390.4"/>
    <n v="-170"/>
    <s v="Income"/>
    <x v="6"/>
    <x v="1"/>
    <x v="12"/>
    <n v="2015"/>
    <x v="84"/>
    <x v="108"/>
    <x v="2"/>
    <s v="LLC"/>
    <s v="Balance Sheet"/>
    <x v="52"/>
    <s v="11600 · BofA 0592 (LLC)"/>
    <m/>
    <m/>
  </r>
  <r>
    <d v="2015-12-24T00:00:00"/>
    <s v="IRS DES:USATAXPYMT ID:222575805014212 INDN:KRISTINA KOGER &amp; T TRO CO ID:3387702000 WEB"/>
    <n v="-200"/>
    <n v="190.4"/>
    <n v="200"/>
    <s v="Expense"/>
    <x v="6"/>
    <x v="1"/>
    <x v="12"/>
    <n v="2015"/>
    <x v="47"/>
    <x v="118"/>
    <x v="2"/>
    <s v="BOTH"/>
    <s v="Income Statement"/>
    <x v="53"/>
    <s v="11600 · BofA 0592 (LLC)"/>
    <m/>
    <m/>
  </r>
  <r>
    <d v="2015-12-29T00:00:00"/>
    <s v="PAYPAL DES:TRANSFER ID:55M229BA8CLAJ INDN:DEAN TYLER LLC CO ID:PAYPALSD11 PPD"/>
    <n v="160"/>
    <n v="350.4"/>
    <n v="-160"/>
    <s v="Income"/>
    <x v="6"/>
    <x v="1"/>
    <x v="12"/>
    <n v="2015"/>
    <x v="84"/>
    <x v="108"/>
    <x v="2"/>
    <s v="LLC"/>
    <s v="Balance Sheet"/>
    <x v="52"/>
    <s v="11600 · BofA 0592 (LL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BofA CC (LLC)"/>
    <m/>
    <m/>
    <m/>
    <m/>
    <m/>
    <x v="0"/>
    <x v="0"/>
    <x v="0"/>
    <m/>
    <x v="0"/>
    <x v="0"/>
    <x v="0"/>
    <m/>
    <m/>
    <x v="0"/>
    <m/>
    <m/>
    <m/>
  </r>
  <r>
    <s v="1/2/2015"/>
    <s v="Online payment from CHK 0"/>
    <n v="-879.24"/>
    <m/>
    <n v="-879.24"/>
    <s v="Payments"/>
    <x v="7"/>
    <x v="1"/>
    <x v="1"/>
    <n v="2015"/>
    <x v="37"/>
    <x v="120"/>
    <x v="2"/>
    <s v="LLC"/>
    <s v="Balance Sheet"/>
    <x v="55"/>
    <s v="23000 · BofA CC (LLC)"/>
    <m/>
    <s v="1/2/2015Online payment from CHK 0"/>
  </r>
  <r>
    <s v="1/5/2015"/>
    <s v="IFTSOFT COM LLC"/>
    <n v="75"/>
    <m/>
    <n v="75"/>
    <s v="Debit"/>
    <x v="7"/>
    <x v="1"/>
    <x v="1"/>
    <n v="2015"/>
    <x v="9"/>
    <x v="166"/>
    <x v="8"/>
    <s v="BOTH"/>
    <s v="Balance Sheet"/>
    <x v="61"/>
    <s v="23000 · BofA CC (LLC)"/>
    <m/>
    <s v="1/5/2015IFTSOFT COM LLC"/>
  </r>
  <r>
    <s v="1/5/2015"/>
    <s v="IFTSOFT COM LLC"/>
    <n v="75"/>
    <m/>
    <n v="75"/>
    <s v="Debit"/>
    <x v="7"/>
    <x v="1"/>
    <x v="1"/>
    <n v="2015"/>
    <x v="9"/>
    <x v="166"/>
    <x v="8"/>
    <s v="BOTH"/>
    <s v="Balance Sheet"/>
    <x v="61"/>
    <s v="23000 · BofA CC (LLC)"/>
    <m/>
    <s v="1/5/2015IFTSOFT COM LLC"/>
  </r>
  <r>
    <s v="1/6/2015"/>
    <s v="PURCHASE *FINANCE CHARGE*"/>
    <n v="70.260000000000005"/>
    <m/>
    <n v="70.260000000000005"/>
    <s v="Debit"/>
    <x v="7"/>
    <x v="1"/>
    <x v="1"/>
    <n v="2015"/>
    <x v="41"/>
    <x v="96"/>
    <x v="2"/>
    <s v="BOTH"/>
    <s v="Income Statement"/>
    <x v="62"/>
    <s v="23000 · BofA CC (LLC)"/>
    <m/>
    <s v="1/6/2015PURCHASE *FINANCE CHARGE*"/>
  </r>
  <r>
    <s v="1/6/2015"/>
    <s v="CASH  * FINANCE CHARGE *"/>
    <n v="0.01"/>
    <m/>
    <n v="0.01"/>
    <s v="Debit"/>
    <x v="7"/>
    <x v="1"/>
    <x v="1"/>
    <n v="2015"/>
    <x v="41"/>
    <x v="96"/>
    <x v="2"/>
    <s v="BOTH"/>
    <s v="Income Statement"/>
    <x v="62"/>
    <s v="23000 · BofA CC (LLC)"/>
    <m/>
    <s v="1/6/2015CASH  * FINANCE CHARGE *"/>
  </r>
  <r>
    <s v="1/6/2015"/>
    <s v="PURCHASE *FINANCE CHARGE*"/>
    <n v="501.72"/>
    <m/>
    <n v="501.72"/>
    <s v="Debit"/>
    <x v="7"/>
    <x v="1"/>
    <x v="1"/>
    <n v="2015"/>
    <x v="41"/>
    <x v="96"/>
    <x v="2"/>
    <s v="BOTH"/>
    <s v="Income Statement"/>
    <x v="62"/>
    <s v="23000 · BofA CC (LLC)"/>
    <m/>
    <s v="1/6/2015PURCHASE *FINANCE CHARGE*"/>
  </r>
  <r>
    <s v="1/19/2015"/>
    <s v="IFT INTERNATIONAL"/>
    <n v="20"/>
    <m/>
    <n v="20"/>
    <s v="Debit"/>
    <x v="7"/>
    <x v="1"/>
    <x v="1"/>
    <n v="2015"/>
    <x v="9"/>
    <x v="166"/>
    <x v="8"/>
    <s v="BOTH"/>
    <s v="Balance Sheet"/>
    <x v="61"/>
    <s v="23000 · BofA CC (LLC)"/>
    <m/>
    <s v="1/19/2015IFT INTERNATIONAL"/>
  </r>
  <r>
    <s v="1/27/2015"/>
    <s v="***FINANCE CHARGE***CASH"/>
    <n v="10"/>
    <m/>
    <n v="10"/>
    <s v="Debit"/>
    <x v="7"/>
    <x v="1"/>
    <x v="1"/>
    <n v="2015"/>
    <x v="41"/>
    <x v="96"/>
    <x v="2"/>
    <s v="BOTH"/>
    <s v="Income Statement"/>
    <x v="62"/>
    <s v="23000 · BofA CC (LLC)"/>
    <m/>
    <s v="1/27/2015***FINANCE CHARGE***CASH"/>
  </r>
  <r>
    <s v="1/27/2015"/>
    <s v="OVERDRAFT CASH ADVANCE"/>
    <n v="100"/>
    <m/>
    <n v="100"/>
    <s v="Debit"/>
    <x v="7"/>
    <x v="1"/>
    <x v="1"/>
    <n v="2015"/>
    <x v="37"/>
    <x v="120"/>
    <x v="2"/>
    <s v="LLC"/>
    <s v="Balance Sheet"/>
    <x v="55"/>
    <s v="23000 · BofA CC (LLC)"/>
    <m/>
    <s v="1/27/2015OVERDRAFT CASH ADVANCE"/>
  </r>
  <r>
    <s v="2/2/2015"/>
    <s v="PAY BY PHONE PAYMENT"/>
    <n v="-896.36"/>
    <m/>
    <n v="-896.36"/>
    <s v="Payments"/>
    <x v="7"/>
    <x v="1"/>
    <x v="2"/>
    <n v="2015"/>
    <x v="37"/>
    <x v="120"/>
    <x v="2"/>
    <s v="LLC"/>
    <s v="Balance Sheet"/>
    <x v="55"/>
    <s v="23000 · BofA CC (LLC)"/>
    <m/>
    <s v="2/2/2015PAY BY PHONE PAYMENT"/>
  </r>
  <r>
    <s v="2/3/2015"/>
    <s v="IFTSOFT COM LLC"/>
    <n v="75"/>
    <m/>
    <n v="75"/>
    <s v="Debit"/>
    <x v="7"/>
    <x v="1"/>
    <x v="2"/>
    <n v="2015"/>
    <x v="9"/>
    <x v="166"/>
    <x v="8"/>
    <s v="BOTH"/>
    <s v="Balance Sheet"/>
    <x v="61"/>
    <s v="23000 · BofA CC (LLC)"/>
    <m/>
    <s v="2/3/2015IFTSOFT COM LLC"/>
  </r>
  <r>
    <s v="2/3/2015"/>
    <s v="IFTSOFT COM LLC"/>
    <n v="75"/>
    <m/>
    <n v="75"/>
    <s v="Debit"/>
    <x v="7"/>
    <x v="1"/>
    <x v="2"/>
    <n v="2015"/>
    <x v="9"/>
    <x v="166"/>
    <x v="8"/>
    <s v="BOTH"/>
    <s v="Balance Sheet"/>
    <x v="61"/>
    <s v="23000 · BofA CC (LLC)"/>
    <m/>
    <s v="2/3/2015IFTSOFT COM LLC"/>
  </r>
  <r>
    <s v="2/6/2015"/>
    <s v="PURCHASE *FINANCE CHARGE*"/>
    <n v="500.09"/>
    <m/>
    <n v="500.09"/>
    <s v="Debit"/>
    <x v="7"/>
    <x v="1"/>
    <x v="2"/>
    <n v="2015"/>
    <x v="41"/>
    <x v="96"/>
    <x v="2"/>
    <s v="BOTH"/>
    <s v="Income Statement"/>
    <x v="62"/>
    <s v="23000 · BofA CC (LLC)"/>
    <m/>
    <s v="2/6/2015PURCHASE *FINANCE CHARGE*"/>
  </r>
  <r>
    <s v="2/6/2015"/>
    <s v="PURCHASE *FINANCE CHARGE*"/>
    <n v="70.37"/>
    <m/>
    <n v="70.37"/>
    <s v="Debit"/>
    <x v="7"/>
    <x v="1"/>
    <x v="2"/>
    <n v="2015"/>
    <x v="41"/>
    <x v="96"/>
    <x v="2"/>
    <s v="BOTH"/>
    <s v="Income Statement"/>
    <x v="62"/>
    <s v="23000 · BofA CC (LLC)"/>
    <m/>
    <s v="2/6/2015PURCHASE *FINANCE CHARGE*"/>
  </r>
  <r>
    <s v="2/6/2015"/>
    <s v="CASH  * FINANCE CHARGE *"/>
    <n v="0.84"/>
    <m/>
    <n v="0.84"/>
    <s v="Debit"/>
    <x v="7"/>
    <x v="1"/>
    <x v="2"/>
    <n v="2015"/>
    <x v="41"/>
    <x v="96"/>
    <x v="2"/>
    <s v="BOTH"/>
    <s v="Income Statement"/>
    <x v="62"/>
    <s v="23000 · BofA CC (LLC)"/>
    <m/>
    <s v="2/6/2015CASH  * FINANCE CHARGE *"/>
  </r>
  <r>
    <s v="2/24/2015"/>
    <s v="Online payment from CHK 0"/>
    <n v="-963.75"/>
    <m/>
    <n v="-963.75"/>
    <s v="Payments"/>
    <x v="7"/>
    <x v="1"/>
    <x v="2"/>
    <n v="2015"/>
    <x v="37"/>
    <x v="120"/>
    <x v="2"/>
    <s v="LLC"/>
    <s v="Balance Sheet"/>
    <x v="55"/>
    <s v="23000 · BofA CC (LLC)"/>
    <m/>
    <s v="2/24/2015Online payment from CHK 0"/>
  </r>
  <r>
    <s v="3/3/2015"/>
    <s v="IFTSOFT COM LLC"/>
    <n v="75"/>
    <m/>
    <n v="75"/>
    <s v="Debit"/>
    <x v="7"/>
    <x v="1"/>
    <x v="3"/>
    <n v="2015"/>
    <x v="9"/>
    <x v="166"/>
    <x v="8"/>
    <s v="BOTH"/>
    <s v="Balance Sheet"/>
    <x v="61"/>
    <s v="23000 · BofA CC (LLC)"/>
    <m/>
    <s v="3/3/2015IFTSOFT COM LLC"/>
  </r>
  <r>
    <s v="3/3/2015"/>
    <s v="IFTSOFT COM LLC"/>
    <n v="75"/>
    <m/>
    <n v="75"/>
    <s v="Debit"/>
    <x v="7"/>
    <x v="1"/>
    <x v="3"/>
    <n v="2015"/>
    <x v="9"/>
    <x v="166"/>
    <x v="8"/>
    <s v="BOTH"/>
    <s v="Balance Sheet"/>
    <x v="61"/>
    <s v="23000 · BofA CC (LLC)"/>
    <m/>
    <s v="3/3/2015IFTSOFT COM LLC"/>
  </r>
  <r>
    <s v="3/4/2015"/>
    <s v="Online payment from CHK 0"/>
    <n v="-900"/>
    <m/>
    <n v="-900"/>
    <s v="Payments"/>
    <x v="7"/>
    <x v="1"/>
    <x v="3"/>
    <n v="2015"/>
    <x v="37"/>
    <x v="120"/>
    <x v="2"/>
    <s v="LLC"/>
    <s v="Balance Sheet"/>
    <x v="55"/>
    <s v="23000 · BofA CC (LLC)"/>
    <m/>
    <s v="3/4/2015Online payment from CHK 0"/>
  </r>
  <r>
    <s v="3/6/2015"/>
    <s v="CASH  * FINANCE CHARGE *"/>
    <n v="1.28"/>
    <m/>
    <n v="1.28"/>
    <s v="Debit"/>
    <x v="7"/>
    <x v="1"/>
    <x v="3"/>
    <n v="2015"/>
    <x v="41"/>
    <x v="96"/>
    <x v="2"/>
    <s v="BOTH"/>
    <s v="Income Statement"/>
    <x v="62"/>
    <s v="23000 · BofA CC (LLC)"/>
    <m/>
    <s v="3/6/2015CASH  * FINANCE CHARGE *"/>
  </r>
  <r>
    <s v="3/6/2015"/>
    <s v="PURCHASE *FINANCE CHARGE*"/>
    <n v="63.22"/>
    <m/>
    <n v="63.22"/>
    <s v="Debit"/>
    <x v="7"/>
    <x v="1"/>
    <x v="3"/>
    <n v="2015"/>
    <x v="41"/>
    <x v="96"/>
    <x v="2"/>
    <s v="BOTH"/>
    <s v="Income Statement"/>
    <x v="62"/>
    <s v="23000 · BofA CC (LLC)"/>
    <m/>
    <s v="3/6/2015PURCHASE *FINANCE CHARGE*"/>
  </r>
  <r>
    <s v="3/6/2015"/>
    <s v="PURCHASE *FINANCE CHARGE*"/>
    <n v="443.95"/>
    <m/>
    <n v="443.95"/>
    <s v="Debit"/>
    <x v="7"/>
    <x v="1"/>
    <x v="3"/>
    <n v="2015"/>
    <x v="41"/>
    <x v="96"/>
    <x v="2"/>
    <s v="BOTH"/>
    <s v="Income Statement"/>
    <x v="62"/>
    <s v="23000 · BofA CC (LLC)"/>
    <m/>
    <s v="3/6/2015PURCHASE *FINANCE CHARGE*"/>
  </r>
  <r>
    <s v="3/31/2015"/>
    <s v="Online payment from CHK 0"/>
    <n v="-820.95"/>
    <m/>
    <n v="-820.95"/>
    <s v="Payments"/>
    <x v="7"/>
    <x v="1"/>
    <x v="3"/>
    <n v="2015"/>
    <x v="37"/>
    <x v="120"/>
    <x v="2"/>
    <s v="LLC"/>
    <s v="Balance Sheet"/>
    <x v="55"/>
    <s v="23000 · BofA CC (LLC)"/>
    <m/>
    <s v="3/31/2015Online payment from CHK 0"/>
  </r>
  <r>
    <s v="4/3/2015"/>
    <s v="IFTSOFT COM LLC"/>
    <n v="75"/>
    <m/>
    <n v="75"/>
    <s v="Debit"/>
    <x v="7"/>
    <x v="1"/>
    <x v="4"/>
    <n v="2015"/>
    <x v="9"/>
    <x v="166"/>
    <x v="8"/>
    <s v="BOTH"/>
    <s v="Balance Sheet"/>
    <x v="61"/>
    <s v="23000 · BofA CC (LLC)"/>
    <m/>
    <s v="4/3/2015IFTSOFT COM LLC"/>
  </r>
  <r>
    <s v="4/3/2015"/>
    <s v="IFTSOFT COM LLC"/>
    <n v="75"/>
    <m/>
    <n v="75"/>
    <s v="Debit"/>
    <x v="7"/>
    <x v="1"/>
    <x v="4"/>
    <n v="2015"/>
    <x v="9"/>
    <x v="166"/>
    <x v="8"/>
    <s v="BOTH"/>
    <s v="Balance Sheet"/>
    <x v="61"/>
    <s v="23000 · BofA CC (LLC)"/>
    <m/>
    <s v="4/3/2015IFTSOFT COM LLC"/>
  </r>
  <r>
    <s v="4/6/2015"/>
    <s v="PURCHASE *FINANCE CHARGE*"/>
    <n v="70.16"/>
    <m/>
    <n v="70.16"/>
    <s v="Debit"/>
    <x v="7"/>
    <x v="1"/>
    <x v="4"/>
    <n v="2015"/>
    <x v="41"/>
    <x v="96"/>
    <x v="2"/>
    <s v="BOTH"/>
    <s v="Income Statement"/>
    <x v="62"/>
    <s v="23000 · BofA CC (LLC)"/>
    <m/>
    <s v="4/6/2015PURCHASE *FINANCE CHARGE*"/>
  </r>
  <r>
    <s v="4/6/2015"/>
    <s v="PURCHASE *FINANCE CHARGE*"/>
    <n v="477.17"/>
    <m/>
    <n v="477.17"/>
    <s v="Debit"/>
    <x v="7"/>
    <x v="1"/>
    <x v="4"/>
    <n v="2015"/>
    <x v="41"/>
    <x v="96"/>
    <x v="2"/>
    <s v="BOTH"/>
    <s v="Income Statement"/>
    <x v="62"/>
    <s v="23000 · BofA CC (LLC)"/>
    <m/>
    <s v="4/6/2015PURCHASE *FINANCE CHARGE*"/>
  </r>
  <r>
    <s v="4/6/2015"/>
    <s v="CASH  * FINANCE CHARGE *"/>
    <n v="0.02"/>
    <m/>
    <n v="0.02"/>
    <s v="Debit"/>
    <x v="7"/>
    <x v="1"/>
    <x v="4"/>
    <n v="2015"/>
    <x v="41"/>
    <x v="96"/>
    <x v="2"/>
    <s v="BOTH"/>
    <s v="Income Statement"/>
    <x v="62"/>
    <s v="23000 · BofA CC (LLC)"/>
    <m/>
    <s v="4/6/2015CASH  * FINANCE CHARGE *"/>
  </r>
  <r>
    <s v="5/4/2015"/>
    <s v="LATE PAYMENT FEE"/>
    <n v="49"/>
    <m/>
    <n v="49"/>
    <s v="Debit"/>
    <x v="7"/>
    <x v="1"/>
    <x v="5"/>
    <n v="2015"/>
    <x v="48"/>
    <x v="96"/>
    <x v="2"/>
    <s v="BOTH"/>
    <s v="Income Statement"/>
    <x v="62"/>
    <s v="23000 · BofA CC (LLC)"/>
    <m/>
    <s v="5/4/2015LATE PAYMENT FEE"/>
  </r>
  <r>
    <s v="5/4/2015"/>
    <s v="IFTSOFT COM LLC"/>
    <n v="75"/>
    <m/>
    <n v="75"/>
    <s v="Debit"/>
    <x v="7"/>
    <x v="1"/>
    <x v="5"/>
    <n v="2015"/>
    <x v="9"/>
    <x v="166"/>
    <x v="8"/>
    <s v="BOTH"/>
    <s v="Balance Sheet"/>
    <x v="61"/>
    <s v="23000 · BofA CC (LLC)"/>
    <m/>
    <s v="5/4/2015IFTSOFT COM LLC"/>
  </r>
  <r>
    <s v="5/4/2015"/>
    <s v="IFTSOFT COM LLC"/>
    <n v="-75"/>
    <m/>
    <n v="-75"/>
    <s v="Credit"/>
    <x v="7"/>
    <x v="1"/>
    <x v="5"/>
    <n v="2015"/>
    <x v="9"/>
    <x v="166"/>
    <x v="8"/>
    <s v="BOTH"/>
    <s v="Balance Sheet"/>
    <x v="61"/>
    <s v="23000 · BofA CC (LLC)"/>
    <m/>
    <s v="5/4/2015IFTSOFT COM LLC"/>
  </r>
  <r>
    <s v="5/5/2015"/>
    <s v="Online payment from CHK 0"/>
    <n v="-859"/>
    <m/>
    <n v="-859"/>
    <s v="Payments"/>
    <x v="7"/>
    <x v="1"/>
    <x v="5"/>
    <n v="2015"/>
    <x v="37"/>
    <x v="120"/>
    <x v="2"/>
    <s v="LLC"/>
    <s v="Balance Sheet"/>
    <x v="55"/>
    <s v="23000 · BofA CC (LLC)"/>
    <m/>
    <s v="5/5/2015Online payment from CHK 0"/>
  </r>
  <r>
    <s v="5/6/2015"/>
    <s v="PURCHASE *FINANCE CHARGE*"/>
    <n v="461.54"/>
    <m/>
    <n v="461.54"/>
    <s v="Debit"/>
    <x v="7"/>
    <x v="1"/>
    <x v="5"/>
    <n v="2015"/>
    <x v="41"/>
    <x v="96"/>
    <x v="2"/>
    <s v="BOTH"/>
    <s v="Income Statement"/>
    <x v="62"/>
    <s v="23000 · BofA CC (LLC)"/>
    <m/>
    <s v="5/6/2015PURCHASE *FINANCE CHARGE*"/>
  </r>
  <r>
    <s v="5/6/2015"/>
    <s v="PURCHASE *FINANCE CHARGE*"/>
    <n v="68.19"/>
    <m/>
    <n v="68.19"/>
    <s v="Debit"/>
    <x v="7"/>
    <x v="1"/>
    <x v="5"/>
    <n v="2015"/>
    <x v="41"/>
    <x v="96"/>
    <x v="2"/>
    <s v="BOTH"/>
    <s v="Income Statement"/>
    <x v="62"/>
    <s v="23000 · BofA CC (LLC)"/>
    <m/>
    <s v="5/6/2015PURCHASE *FINANCE CHARGE*"/>
  </r>
  <r>
    <s v="5/19/2015"/>
    <s v="Online payment from CHK 0"/>
    <n v="-1500"/>
    <m/>
    <n v="-1500"/>
    <s v="Payments"/>
    <x v="7"/>
    <x v="1"/>
    <x v="5"/>
    <n v="2015"/>
    <x v="37"/>
    <x v="120"/>
    <x v="2"/>
    <s v="LLC"/>
    <s v="Balance Sheet"/>
    <x v="55"/>
    <s v="23000 · BofA CC (LLC)"/>
    <m/>
    <s v="5/19/2015Online payment from CHK 0"/>
  </r>
  <r>
    <s v="6/5/2015"/>
    <s v="PURCHASE *FINANCE CHARGE*"/>
    <n v="457.89"/>
    <m/>
    <n v="457.89"/>
    <s v="Debit"/>
    <x v="7"/>
    <x v="1"/>
    <x v="6"/>
    <n v="2015"/>
    <x v="41"/>
    <x v="96"/>
    <x v="2"/>
    <s v="BOTH"/>
    <s v="Income Statement"/>
    <x v="62"/>
    <s v="23000 · BofA CC (LLC)"/>
    <m/>
    <s v="6/5/2015PURCHASE *FINANCE CHARGE*"/>
  </r>
  <r>
    <s v="6/5/2015"/>
    <s v="PURCHASE *FINANCE CHARGE*"/>
    <n v="69.81"/>
    <m/>
    <n v="69.81"/>
    <s v="Debit"/>
    <x v="7"/>
    <x v="1"/>
    <x v="6"/>
    <n v="2015"/>
    <x v="41"/>
    <x v="96"/>
    <x v="2"/>
    <s v="BOTH"/>
    <s v="Income Statement"/>
    <x v="62"/>
    <s v="23000 · BofA CC (LLC)"/>
    <m/>
    <s v="6/5/2015PURCHASE *FINANCE CHARGE*"/>
  </r>
  <r>
    <s v="6/23/2015"/>
    <s v="Online payment from CHK 0"/>
    <n v="-1300"/>
    <m/>
    <n v="-1300"/>
    <s v="Payments"/>
    <x v="7"/>
    <x v="1"/>
    <x v="6"/>
    <n v="2015"/>
    <x v="37"/>
    <x v="120"/>
    <x v="2"/>
    <s v="LLC"/>
    <s v="Balance Sheet"/>
    <x v="55"/>
    <s v="23000 · BofA CC (LLC)"/>
    <m/>
    <s v="6/23/2015Online payment from CHK 0"/>
  </r>
  <r>
    <s v="7/6/2015"/>
    <s v="PURCHASE *FINANCE CHARGE*"/>
    <n v="67.72"/>
    <m/>
    <n v="67.72"/>
    <s v="Debit"/>
    <x v="7"/>
    <x v="1"/>
    <x v="7"/>
    <n v="2015"/>
    <x v="41"/>
    <x v="96"/>
    <x v="2"/>
    <s v="BOTH"/>
    <s v="Income Statement"/>
    <x v="62"/>
    <s v="23000 · BofA CC (LLC)"/>
    <m/>
    <s v="7/6/2015PURCHASE *FINANCE CHARGE*"/>
  </r>
  <r>
    <s v="7/6/2015"/>
    <s v="PURCHASE *FINANCE CHARGE*"/>
    <n v="432.21"/>
    <m/>
    <n v="432.21"/>
    <s v="Debit"/>
    <x v="7"/>
    <x v="1"/>
    <x v="7"/>
    <n v="2015"/>
    <x v="41"/>
    <x v="96"/>
    <x v="2"/>
    <s v="BOTH"/>
    <s v="Income Statement"/>
    <x v="62"/>
    <s v="23000 · BofA CC (LLC)"/>
    <m/>
    <s v="7/6/2015PURCHASE *FINANCE CHARGE*"/>
  </r>
  <r>
    <s v="7/6/2015"/>
    <s v="AMDA"/>
    <n v="168.99"/>
    <m/>
    <n v="168.99"/>
    <s v="Debit"/>
    <x v="7"/>
    <x v="1"/>
    <x v="7"/>
    <n v="2015"/>
    <x v="24"/>
    <x v="167"/>
    <x v="2"/>
    <s v="BOTH"/>
    <s v="Income Statement"/>
    <x v="63"/>
    <s v="23000 · BofA CC (LLC)"/>
    <m/>
    <s v="7/6/2015AMDA"/>
  </r>
  <r>
    <s v="7/8/2015"/>
    <s v="AMDA"/>
    <n v="-168.99"/>
    <m/>
    <n v="-168.99"/>
    <s v="Credit"/>
    <x v="7"/>
    <x v="1"/>
    <x v="7"/>
    <n v="2015"/>
    <x v="24"/>
    <x v="167"/>
    <x v="2"/>
    <s v="BOTH"/>
    <s v="Income Statement"/>
    <x v="63"/>
    <s v="23000 · BofA CC (LLC)"/>
    <m/>
    <s v="7/8/2015AMDA"/>
  </r>
  <r>
    <s v="7/8/2015"/>
    <s v="AMDA"/>
    <n v="249"/>
    <m/>
    <n v="249"/>
    <s v="Debit"/>
    <x v="7"/>
    <x v="1"/>
    <x v="7"/>
    <n v="2015"/>
    <x v="24"/>
    <x v="167"/>
    <x v="2"/>
    <s v="BOTH"/>
    <s v="Income Statement"/>
    <x v="63"/>
    <s v="23000 · BofA CC (LLC)"/>
    <m/>
    <s v="7/8/2015AMDA"/>
  </r>
  <r>
    <s v="7/20/2015"/>
    <s v="LOWES #01155*"/>
    <n v="7"/>
    <m/>
    <n v="7"/>
    <s v="Debit"/>
    <x v="7"/>
    <x v="1"/>
    <x v="7"/>
    <n v="2015"/>
    <x v="90"/>
    <x v="168"/>
    <x v="2"/>
    <s v="BOTH"/>
    <s v="Income Statement"/>
    <x v="62"/>
    <s v="23000 · BofA CC (LLC)"/>
    <m/>
    <s v="7/20/2015LOWES #01155*"/>
  </r>
  <r>
    <s v="7/28/2015"/>
    <s v="Online payment from CHK 0"/>
    <n v="-800"/>
    <m/>
    <n v="-800"/>
    <s v="Payments"/>
    <x v="7"/>
    <x v="1"/>
    <x v="7"/>
    <n v="2015"/>
    <x v="37"/>
    <x v="120"/>
    <x v="2"/>
    <s v="LLC"/>
    <s v="Balance Sheet"/>
    <x v="55"/>
    <s v="23000 · BofA CC (LLC)"/>
    <m/>
    <s v="7/28/2015Online payment from CHK 0"/>
  </r>
  <r>
    <s v="8/6/2015"/>
    <s v="PURCHASE *FINANCE CHARGE*"/>
    <n v="442.94"/>
    <m/>
    <n v="442.94"/>
    <s v="Debit"/>
    <x v="7"/>
    <x v="1"/>
    <x v="8"/>
    <n v="2015"/>
    <x v="41"/>
    <x v="96"/>
    <x v="2"/>
    <s v="BOTH"/>
    <s v="Income Statement"/>
    <x v="62"/>
    <s v="23000 · BofA CC (LLC)"/>
    <m/>
    <s v="8/6/2015PURCHASE *FINANCE CHARGE*"/>
  </r>
  <r>
    <s v="8/6/2015"/>
    <s v="PURCHASE *FINANCE CHARGE*"/>
    <n v="70.150000000000006"/>
    <m/>
    <n v="70.150000000000006"/>
    <s v="Debit"/>
    <x v="7"/>
    <x v="1"/>
    <x v="8"/>
    <n v="2015"/>
    <x v="41"/>
    <x v="96"/>
    <x v="2"/>
    <s v="BOTH"/>
    <s v="Income Statement"/>
    <x v="62"/>
    <s v="23000 · BofA CC (LLC)"/>
    <m/>
    <s v="8/6/2015PURCHASE *FINANCE CHARGE*"/>
  </r>
  <r>
    <s v="9/2/2015"/>
    <s v="LATE PAYMENT FEE"/>
    <n v="49"/>
    <m/>
    <n v="49"/>
    <s v="Debit"/>
    <x v="7"/>
    <x v="1"/>
    <x v="9"/>
    <n v="2015"/>
    <x v="48"/>
    <x v="96"/>
    <x v="2"/>
    <s v="BOTH"/>
    <s v="Income Statement"/>
    <x v="62"/>
    <s v="23000 · BofA CC (LLC)"/>
    <m/>
    <s v="9/2/2015LATE PAYMENT FEE"/>
  </r>
  <r>
    <s v="9/4/2015"/>
    <s v="PURCHASE *FINANCE CHARGE*"/>
    <n v="440.67"/>
    <m/>
    <n v="440.67"/>
    <s v="Debit"/>
    <x v="7"/>
    <x v="1"/>
    <x v="9"/>
    <n v="2015"/>
    <x v="41"/>
    <x v="96"/>
    <x v="2"/>
    <s v="BOTH"/>
    <s v="Income Statement"/>
    <x v="62"/>
    <s v="23000 · BofA CC (LLC)"/>
    <m/>
    <s v="9/4/2015PURCHASE *FINANCE CHARGE*"/>
  </r>
  <r>
    <s v="9/4/2015"/>
    <s v="Online payment from CHK 0"/>
    <n v="-803.47"/>
    <m/>
    <n v="-803.47"/>
    <s v="Payments"/>
    <x v="7"/>
    <x v="1"/>
    <x v="9"/>
    <n v="2015"/>
    <x v="37"/>
    <x v="120"/>
    <x v="2"/>
    <s v="LLC"/>
    <s v="Balance Sheet"/>
    <x v="55"/>
    <s v="23000 · BofA CC (LLC)"/>
    <m/>
    <s v="9/4/2015Online payment from CHK 0"/>
  </r>
  <r>
    <s v="9/4/2015"/>
    <s v="PURCHASE *FINANCE CHARGE*"/>
    <n v="70.45"/>
    <m/>
    <n v="70.45"/>
    <s v="Debit"/>
    <x v="7"/>
    <x v="1"/>
    <x v="9"/>
    <n v="2015"/>
    <x v="41"/>
    <x v="96"/>
    <x v="2"/>
    <s v="BOTH"/>
    <s v="Income Statement"/>
    <x v="62"/>
    <s v="23000 · BofA CC (LLC)"/>
    <m/>
    <s v="9/4/2015PURCHASE *FINANCE CHARGE*"/>
  </r>
  <r>
    <s v="9/15/2015"/>
    <s v="FEDEX 404510897"/>
    <n v="13.03"/>
    <m/>
    <n v="13.03"/>
    <s v="Debit"/>
    <x v="7"/>
    <x v="1"/>
    <x v="9"/>
    <n v="2015"/>
    <x v="8"/>
    <x v="8"/>
    <x v="2"/>
    <s v="BOTH"/>
    <s v="Income Statement"/>
    <x v="62"/>
    <s v="23000 · BofA CC (LLC)"/>
    <n v="42262"/>
    <m/>
  </r>
  <r>
    <s v="9/15/2015"/>
    <s v="FEDEX 95954290"/>
    <n v="1155.1199999999999"/>
    <m/>
    <n v="1155.1199999999999"/>
    <s v="Debit"/>
    <x v="7"/>
    <x v="1"/>
    <x v="9"/>
    <n v="2015"/>
    <x v="8"/>
    <x v="8"/>
    <x v="2"/>
    <s v="BOTH"/>
    <s v="Income Statement"/>
    <x v="62"/>
    <s v="23000 · BofA CC (LLC)"/>
    <n v="42262"/>
    <m/>
  </r>
  <r>
    <s v="9/21/2015"/>
    <s v="PAYMENT - THANK YOU"/>
    <n v="-720"/>
    <m/>
    <n v="-720"/>
    <s v="Payments"/>
    <x v="7"/>
    <x v="1"/>
    <x v="9"/>
    <n v="2015"/>
    <x v="37"/>
    <x v="120"/>
    <x v="2"/>
    <s v="LLC"/>
    <s v="Balance Sheet"/>
    <x v="55"/>
    <s v="23000 · BofA CC (LLC)"/>
    <n v="42268"/>
    <m/>
  </r>
  <r>
    <s v="9/21/2015"/>
    <s v="KRAV MAGA"/>
    <n v="98"/>
    <m/>
    <n v="98"/>
    <s v="Debit"/>
    <x v="7"/>
    <x v="1"/>
    <x v="9"/>
    <n v="2015"/>
    <x v="12"/>
    <x v="37"/>
    <x v="7"/>
    <s v="BOTH"/>
    <s v="Income Statement"/>
    <x v="62"/>
    <s v="23000 · BofA CC (LLC)"/>
    <n v="42268"/>
    <m/>
  </r>
  <r>
    <s v="9/21/2015"/>
    <s v="VISTAPR*VistaPrint.com"/>
    <n v="18.38"/>
    <m/>
    <n v="18.38"/>
    <s v="Debit"/>
    <x v="7"/>
    <x v="1"/>
    <x v="9"/>
    <n v="2015"/>
    <x v="33"/>
    <x v="169"/>
    <x v="2"/>
    <s v="BOTH"/>
    <s v="Income Statement"/>
    <x v="62"/>
    <s v="23000 · BofA CC (LLC)"/>
    <n v="42268"/>
    <m/>
  </r>
  <r>
    <s v="9/30/2015"/>
    <s v="Online payment from CHK 0"/>
    <n v="-900"/>
    <m/>
    <n v="-900"/>
    <s v="Payments"/>
    <x v="7"/>
    <x v="1"/>
    <x v="9"/>
    <n v="2015"/>
    <x v="37"/>
    <x v="120"/>
    <x v="2"/>
    <s v="LLC"/>
    <s v="Balance Sheet"/>
    <x v="55"/>
    <s v="23000 · BofA CC (LLC)"/>
    <n v="42277"/>
    <m/>
  </r>
  <r>
    <s v="10/6/2015"/>
    <s v="PURCHASE *FINANCE CHARGE*"/>
    <n v="67.650000000000006"/>
    <m/>
    <n v="67.650000000000006"/>
    <s v="Debit"/>
    <x v="7"/>
    <x v="1"/>
    <x v="10"/>
    <n v="2015"/>
    <x v="41"/>
    <x v="96"/>
    <x v="2"/>
    <s v="BOTH"/>
    <s v="Income Statement"/>
    <x v="62"/>
    <s v="23000 · BofA CC (LLC)"/>
    <n v="42283"/>
    <m/>
  </r>
  <r>
    <s v="10/6/2015"/>
    <s v="PURCHASE *FINANCE CHARGE*"/>
    <n v="432.74"/>
    <m/>
    <n v="432.74"/>
    <s v="Debit"/>
    <x v="7"/>
    <x v="1"/>
    <x v="10"/>
    <n v="2015"/>
    <x v="41"/>
    <x v="96"/>
    <x v="2"/>
    <s v="BOTH"/>
    <s v="Income Statement"/>
    <x v="62"/>
    <s v="23000 · BofA CC (LLC)"/>
    <n v="42283"/>
    <m/>
  </r>
  <r>
    <s v="10/12/2015"/>
    <s v="Amazon.com"/>
    <n v="99.26"/>
    <m/>
    <n v="99.26"/>
    <s v="Debit"/>
    <x v="7"/>
    <x v="1"/>
    <x v="10"/>
    <n v="2015"/>
    <x v="51"/>
    <x v="94"/>
    <x v="2"/>
    <s v="BOTH"/>
    <s v="Income Statement"/>
    <x v="62"/>
    <s v="23000 · BofA CC (LLC)"/>
    <n v="42289"/>
    <m/>
  </r>
  <r>
    <s v="10/12/2015"/>
    <s v="Amazon.com"/>
    <n v="91.57"/>
    <m/>
    <n v="91.57"/>
    <s v="Debit"/>
    <x v="7"/>
    <x v="1"/>
    <x v="10"/>
    <n v="2015"/>
    <x v="51"/>
    <x v="94"/>
    <x v="2"/>
    <s v="BOTH"/>
    <s v="Income Statement"/>
    <x v="62"/>
    <s v="23000 · BofA CC (LLC)"/>
    <n v="42289"/>
    <m/>
  </r>
  <r>
    <s v="10/12/2015"/>
    <s v="Amazon.com"/>
    <n v="52.2"/>
    <m/>
    <n v="52.2"/>
    <s v="Debit"/>
    <x v="7"/>
    <x v="1"/>
    <x v="10"/>
    <n v="2015"/>
    <x v="51"/>
    <x v="94"/>
    <x v="2"/>
    <s v="BOTH"/>
    <s v="Income Statement"/>
    <x v="62"/>
    <s v="23000 · BofA CC (LLC)"/>
    <n v="42289"/>
    <m/>
  </r>
  <r>
    <s v="10/12/2015"/>
    <s v="Amazon.com"/>
    <n v="17.54"/>
    <m/>
    <n v="17.54"/>
    <s v="Debit"/>
    <x v="7"/>
    <x v="1"/>
    <x v="10"/>
    <n v="2015"/>
    <x v="51"/>
    <x v="94"/>
    <x v="2"/>
    <s v="BOTH"/>
    <s v="Income Statement"/>
    <x v="62"/>
    <s v="23000 · BofA CC (LLC)"/>
    <n v="42289"/>
    <m/>
  </r>
  <r>
    <s v="10/14/2015"/>
    <s v="USPS POSTAGE STAMPS.COM"/>
    <n v="100"/>
    <m/>
    <n v="100"/>
    <s v="Debit"/>
    <x v="7"/>
    <x v="1"/>
    <x v="10"/>
    <n v="2015"/>
    <x v="8"/>
    <x v="17"/>
    <x v="2"/>
    <s v="BOTH"/>
    <s v="Income Statement"/>
    <x v="62"/>
    <s v="23000 · BofA CC (LLC)"/>
    <n v="42291"/>
    <m/>
  </r>
  <r>
    <s v="10/15/2015"/>
    <s v="ULINE  *SHIP SUPPLIES"/>
    <n v="524.78"/>
    <m/>
    <n v="524.78"/>
    <s v="Debit"/>
    <x v="7"/>
    <x v="1"/>
    <x v="10"/>
    <n v="2015"/>
    <x v="21"/>
    <x v="30"/>
    <x v="2"/>
    <s v="BOTH"/>
    <s v="Income Statement"/>
    <x v="62"/>
    <s v="23000 · BofA CC (LLC)"/>
    <n v="42292"/>
    <m/>
  </r>
  <r>
    <s v="10/15/2015"/>
    <s v="ULINE  *SHIP SUPPLIES"/>
    <n v="307.55"/>
    <m/>
    <n v="307.55"/>
    <s v="Debit"/>
    <x v="7"/>
    <x v="1"/>
    <x v="10"/>
    <n v="2015"/>
    <x v="21"/>
    <x v="30"/>
    <x v="2"/>
    <s v="BOTH"/>
    <s v="Income Statement"/>
    <x v="62"/>
    <s v="23000 · BofA CC (LLC)"/>
    <n v="42292"/>
    <m/>
  </r>
  <r>
    <s v="10/15/2015"/>
    <s v="ULINE  *SHIP SUPPLIES"/>
    <n v="553.54"/>
    <m/>
    <n v="553.54"/>
    <s v="Debit"/>
    <x v="7"/>
    <x v="1"/>
    <x v="10"/>
    <n v="2015"/>
    <x v="21"/>
    <x v="30"/>
    <x v="2"/>
    <s v="BOTH"/>
    <s v="Income Statement"/>
    <x v="62"/>
    <s v="23000 · BofA CC (LLC)"/>
    <n v="42292"/>
    <m/>
  </r>
  <r>
    <s v="10/15/2015"/>
    <s v="ULINE  *SHIP SUPPLIES"/>
    <n v="212.5"/>
    <m/>
    <n v="212.5"/>
    <s v="Debit"/>
    <x v="7"/>
    <x v="1"/>
    <x v="10"/>
    <n v="2015"/>
    <x v="21"/>
    <x v="30"/>
    <x v="2"/>
    <s v="BOTH"/>
    <s v="Income Statement"/>
    <x v="62"/>
    <s v="23000 · BofA CC (LLC)"/>
    <n v="42292"/>
    <m/>
  </r>
  <r>
    <s v="10/15/2015"/>
    <s v="USPS POSTAGE STAMPS.COM"/>
    <n v="100"/>
    <m/>
    <n v="100"/>
    <s v="Debit"/>
    <x v="7"/>
    <x v="1"/>
    <x v="10"/>
    <n v="2015"/>
    <x v="8"/>
    <x v="17"/>
    <x v="2"/>
    <s v="BOTH"/>
    <s v="Income Statement"/>
    <x v="62"/>
    <s v="23000 · BofA CC (LLC)"/>
    <n v="42292"/>
    <m/>
  </r>
  <r>
    <s v="10/15/2015"/>
    <s v="USPS POSTAGE STAMPS.COM"/>
    <n v="100"/>
    <m/>
    <n v="100"/>
    <s v="Debit"/>
    <x v="7"/>
    <x v="1"/>
    <x v="10"/>
    <n v="2015"/>
    <x v="8"/>
    <x v="17"/>
    <x v="2"/>
    <s v="BOTH"/>
    <s v="Income Statement"/>
    <x v="62"/>
    <s v="23000 · BofA CC (LLC)"/>
    <n v="42292"/>
    <m/>
  </r>
  <r>
    <s v="10/16/2015"/>
    <s v="USPS POSTAGE STAMPS.COM"/>
    <n v="100"/>
    <m/>
    <n v="100"/>
    <s v="Debit"/>
    <x v="7"/>
    <x v="1"/>
    <x v="10"/>
    <n v="2015"/>
    <x v="8"/>
    <x v="17"/>
    <x v="2"/>
    <s v="BOTH"/>
    <s v="Income Statement"/>
    <x v="62"/>
    <s v="23000 · BofA CC (LLC)"/>
    <n v="42293"/>
    <m/>
  </r>
  <r>
    <s v="10/16/2015"/>
    <s v="USPS POSTAGE STAMPS.COM"/>
    <n v="200"/>
    <m/>
    <n v="200"/>
    <s v="Debit"/>
    <x v="7"/>
    <x v="1"/>
    <x v="10"/>
    <n v="2015"/>
    <x v="8"/>
    <x v="17"/>
    <x v="2"/>
    <s v="BOTH"/>
    <s v="Income Statement"/>
    <x v="62"/>
    <s v="23000 · BofA CC (LLC)"/>
    <n v="42293"/>
    <m/>
  </r>
  <r>
    <s v="10/19/2015"/>
    <s v="GOOGLE *ADWS1672732257"/>
    <n v="50"/>
    <m/>
    <n v="50"/>
    <s v="Debit"/>
    <x v="7"/>
    <x v="1"/>
    <x v="10"/>
    <n v="2015"/>
    <x v="20"/>
    <x v="80"/>
    <x v="2"/>
    <s v="BOTH"/>
    <s v="Income Statement"/>
    <x v="62"/>
    <s v="23000 · BofA CC (LLC)"/>
    <n v="42296"/>
    <m/>
  </r>
  <r>
    <s v="10/19/2015"/>
    <s v="Amazon.com"/>
    <n v="26.07"/>
    <m/>
    <n v="26.07"/>
    <s v="Debit"/>
    <x v="7"/>
    <x v="1"/>
    <x v="10"/>
    <n v="2015"/>
    <x v="51"/>
    <x v="94"/>
    <x v="2"/>
    <s v="BOTH"/>
    <s v="Income Statement"/>
    <x v="62"/>
    <s v="23000 · BofA CC (LLC)"/>
    <n v="42296"/>
    <m/>
  </r>
  <r>
    <s v="10/19/2015"/>
    <s v="USPS POSTAGE STAMPS.COM"/>
    <n v="100"/>
    <m/>
    <n v="100"/>
    <s v="Debit"/>
    <x v="7"/>
    <x v="1"/>
    <x v="10"/>
    <n v="2015"/>
    <x v="8"/>
    <x v="17"/>
    <x v="2"/>
    <s v="BOTH"/>
    <s v="Income Statement"/>
    <x v="62"/>
    <s v="23000 · BofA CC (LLC)"/>
    <n v="42296"/>
    <m/>
  </r>
  <r>
    <s v="10/19/2015"/>
    <s v="USPS POSTAGE STAMPS.COM"/>
    <n v="100"/>
    <m/>
    <n v="100"/>
    <s v="Debit"/>
    <x v="7"/>
    <x v="1"/>
    <x v="10"/>
    <n v="2015"/>
    <x v="8"/>
    <x v="17"/>
    <x v="2"/>
    <s v="BOTH"/>
    <s v="Income Statement"/>
    <x v="62"/>
    <s v="23000 · BofA CC (LLC)"/>
    <n v="42296"/>
    <m/>
  </r>
  <r>
    <s v="10/21/2015"/>
    <s v="USPS POSTAGE STAMPS.COM"/>
    <n v="200"/>
    <m/>
    <n v="200"/>
    <s v="Debit"/>
    <x v="7"/>
    <x v="1"/>
    <x v="10"/>
    <n v="2015"/>
    <x v="8"/>
    <x v="17"/>
    <x v="2"/>
    <s v="BOTH"/>
    <s v="Income Statement"/>
    <x v="62"/>
    <s v="23000 · BofA CC (LLC)"/>
    <n v="42298"/>
    <m/>
  </r>
  <r>
    <s v="11/2/2015"/>
    <s v="PAY BY PHONE PAYMENT"/>
    <n v="-790.11"/>
    <m/>
    <n v="-790.11"/>
    <s v="Payments"/>
    <x v="7"/>
    <x v="1"/>
    <x v="11"/>
    <n v="2015"/>
    <x v="28"/>
    <x v="97"/>
    <x v="2"/>
    <s v="LLC"/>
    <s v="Balance Sheet"/>
    <x v="34"/>
    <s v="23000 · BofA CC (LLC)"/>
    <n v="42310"/>
    <m/>
  </r>
  <r>
    <s v="11/6/2015"/>
    <s v="PURCHASE *FINANCE CHARGE*"/>
    <n v="70.33"/>
    <m/>
    <n v="70.33"/>
    <s v="Debit"/>
    <x v="7"/>
    <x v="1"/>
    <x v="11"/>
    <n v="2015"/>
    <x v="41"/>
    <x v="96"/>
    <x v="2"/>
    <s v="BOTH"/>
    <s v="Income Statement"/>
    <x v="62"/>
    <s v="23000 · BofA CC (LLC)"/>
    <n v="42314"/>
    <m/>
  </r>
  <r>
    <s v="11/6/2015"/>
    <s v="PURCHASE *FINANCE CHARGE*"/>
    <n v="476.53"/>
    <m/>
    <n v="476.53"/>
    <s v="Debit"/>
    <x v="7"/>
    <x v="1"/>
    <x v="11"/>
    <n v="2015"/>
    <x v="41"/>
    <x v="96"/>
    <x v="2"/>
    <s v="BOTH"/>
    <s v="Income Statement"/>
    <x v="62"/>
    <s v="23000 · BofA CC (LLC)"/>
    <n v="42314"/>
    <m/>
  </r>
  <r>
    <s v="11/9/2015"/>
    <s v="OVERDRAFT ADVANCE - NO FE"/>
    <n v="100"/>
    <m/>
    <n v="100"/>
    <s v="Debit"/>
    <x v="7"/>
    <x v="1"/>
    <x v="11"/>
    <n v="2015"/>
    <x v="48"/>
    <x v="96"/>
    <x v="2"/>
    <s v="BOTH"/>
    <s v="Income Statement"/>
    <x v="62"/>
    <s v="23000 · BofA CC (LLC)"/>
    <n v="42317"/>
    <m/>
  </r>
  <r>
    <s v="11/18/2015"/>
    <s v="GOOGLE *ADWS1672732257"/>
    <n v="41.6"/>
    <m/>
    <n v="41.6"/>
    <s v="Debit"/>
    <x v="7"/>
    <x v="1"/>
    <x v="11"/>
    <n v="2015"/>
    <x v="20"/>
    <x v="80"/>
    <x v="2"/>
    <s v="BOTH"/>
    <s v="Income Statement"/>
    <x v="62"/>
    <s v="23000 · BofA CC (LLC)"/>
    <n v="42326"/>
    <m/>
  </r>
  <r>
    <s v="11/24/2015"/>
    <s v="OVERDRAFT CASH ADVANCE"/>
    <n v="100"/>
    <m/>
    <n v="100"/>
    <s v="Debit"/>
    <x v="7"/>
    <x v="1"/>
    <x v="11"/>
    <n v="2015"/>
    <x v="48"/>
    <x v="96"/>
    <x v="2"/>
    <s v="BOTH"/>
    <s v="Income Statement"/>
    <x v="62"/>
    <s v="23000 · BofA CC (LLC)"/>
    <n v="42332"/>
    <m/>
  </r>
  <r>
    <s v="11/24/2015"/>
    <s v="***FINANCE CHARGE***CASH"/>
    <n v="10"/>
    <m/>
    <n v="10"/>
    <s v="Debit"/>
    <x v="7"/>
    <x v="1"/>
    <x v="11"/>
    <n v="2015"/>
    <x v="41"/>
    <x v="96"/>
    <x v="2"/>
    <s v="BOTH"/>
    <s v="Income Statement"/>
    <x v="62"/>
    <s v="23000 · BofA CC (LLC)"/>
    <n v="42332"/>
    <m/>
  </r>
  <r>
    <s v="12/3/2015"/>
    <s v="LATE PAYMENT FEE"/>
    <n v="49"/>
    <m/>
    <n v="49"/>
    <s v="Debit"/>
    <x v="7"/>
    <x v="1"/>
    <x v="12"/>
    <n v="2015"/>
    <x v="48"/>
    <x v="96"/>
    <x v="2"/>
    <s v="BOTH"/>
    <s v="Income Statement"/>
    <x v="62"/>
    <s v="23000 · BofA CC (LLC)"/>
    <n v="42341"/>
    <m/>
  </r>
  <r>
    <s v="12/4/2015"/>
    <s v="LATE FEE REVERSAL"/>
    <n v="-49"/>
    <m/>
    <n v="-49"/>
    <s v="Credit"/>
    <x v="7"/>
    <x v="1"/>
    <x v="12"/>
    <n v="2015"/>
    <x v="48"/>
    <x v="96"/>
    <x v="2"/>
    <s v="BOTH"/>
    <s v="Income Statement"/>
    <x v="62"/>
    <s v="23000 · BofA CC (LLC)"/>
    <n v="42342"/>
    <m/>
  </r>
  <r>
    <s v="12/4/2015"/>
    <s v="Online payment from CHK 0"/>
    <n v="-900"/>
    <m/>
    <n v="-900"/>
    <s v="Payments"/>
    <x v="7"/>
    <x v="1"/>
    <x v="12"/>
    <n v="2015"/>
    <x v="37"/>
    <x v="120"/>
    <x v="2"/>
    <s v="LLC"/>
    <s v="Balance Sheet"/>
    <x v="55"/>
    <s v="23000 · BofA CC (LLC)"/>
    <n v="42342"/>
    <m/>
  </r>
  <r>
    <s v="12/4/2015"/>
    <s v="PURCHASE *FINANCE CHARGE*"/>
    <n v="68.12"/>
    <m/>
    <n v="68.12"/>
    <s v="Debit"/>
    <x v="7"/>
    <x v="1"/>
    <x v="12"/>
    <n v="2015"/>
    <x v="41"/>
    <x v="96"/>
    <x v="2"/>
    <s v="BOTH"/>
    <s v="Income Statement"/>
    <x v="62"/>
    <s v="23000 · BofA CC (LLC)"/>
    <n v="42342"/>
    <m/>
  </r>
  <r>
    <s v="12/4/2015"/>
    <s v="PURCHASE *FINANCE CHARGE*"/>
    <n v="469.94"/>
    <m/>
    <n v="469.94"/>
    <s v="Debit"/>
    <x v="7"/>
    <x v="1"/>
    <x v="12"/>
    <n v="2015"/>
    <x v="41"/>
    <x v="96"/>
    <x v="2"/>
    <s v="BOTH"/>
    <s v="Income Statement"/>
    <x v="62"/>
    <s v="23000 · BofA CC (LLC)"/>
    <n v="42342"/>
    <m/>
  </r>
  <r>
    <s v="12/4/2015"/>
    <s v="CASH  * FINANCE CHARGE *"/>
    <n v="2.98"/>
    <m/>
    <n v="2.98"/>
    <s v="Debit"/>
    <x v="7"/>
    <x v="1"/>
    <x v="12"/>
    <n v="2015"/>
    <x v="41"/>
    <x v="96"/>
    <x v="2"/>
    <s v="BOTH"/>
    <s v="Income Statement"/>
    <x v="62"/>
    <s v="23000 · BofA CC (LLC)"/>
    <n v="42342"/>
    <m/>
  </r>
  <r>
    <s v="12/18/2015"/>
    <s v="Online payment from CHK 0"/>
    <n v="-1450"/>
    <m/>
    <n v="-1450"/>
    <s v="Payments"/>
    <x v="7"/>
    <x v="1"/>
    <x v="12"/>
    <n v="2015"/>
    <x v="37"/>
    <x v="120"/>
    <x v="2"/>
    <s v="LLC"/>
    <s v="Balance Sheet"/>
    <x v="55"/>
    <s v="23000 · BofA CC (LLC)"/>
    <n v="42356"/>
    <m/>
  </r>
  <r>
    <s v="12/23/2015"/>
    <s v="Online payment from CHK 0"/>
    <n v="-450"/>
    <m/>
    <n v="-450"/>
    <s v="Payments"/>
    <x v="7"/>
    <x v="1"/>
    <x v="12"/>
    <n v="2015"/>
    <x v="37"/>
    <x v="120"/>
    <x v="2"/>
    <s v="LLC"/>
    <s v="Balance Sheet"/>
    <x v="55"/>
    <s v="23000 · BofA CC (LLC)"/>
    <n v="42361"/>
    <m/>
  </r>
  <r>
    <s v="x"/>
    <m/>
    <m/>
    <m/>
    <m/>
    <m/>
    <x v="0"/>
    <x v="0"/>
    <x v="0"/>
    <m/>
    <x v="0"/>
    <x v="0"/>
    <x v="0"/>
    <m/>
    <m/>
    <x v="0"/>
    <m/>
    <m/>
    <s v="x"/>
  </r>
  <r>
    <s v="HSBC Canada (LLC)"/>
    <m/>
    <m/>
    <m/>
    <m/>
    <m/>
    <x v="0"/>
    <x v="0"/>
    <x v="0"/>
    <m/>
    <x v="0"/>
    <x v="0"/>
    <x v="0"/>
    <m/>
    <m/>
    <x v="0"/>
    <m/>
    <m/>
    <m/>
  </r>
  <r>
    <d v="2015-01-05T00:00:00"/>
    <s v="AMAZON.CA MSP EF0160002203226457216423"/>
    <n v="447.17"/>
    <n v="528.58000000000004"/>
    <n v="-447.17"/>
    <s v="Income"/>
    <x v="8"/>
    <x v="1"/>
    <x v="1"/>
    <n v="2015"/>
    <x v="63"/>
    <x v="170"/>
    <x v="31"/>
    <s v="BOTH"/>
    <s v="Income Statement"/>
    <x v="64"/>
    <s v="11800 · HSBC Canada (LLC)"/>
    <m/>
    <s v="42009AMAZON.CA MSP EF0160002203226457216423"/>
  </r>
  <r>
    <d v="2015-01-19T00:00:00"/>
    <s v="AMAZON.CA MSP EF0160002203246463596103"/>
    <n v="38.69"/>
    <n v="567.27"/>
    <n v="-38.69"/>
    <s v="Income"/>
    <x v="8"/>
    <x v="1"/>
    <x v="1"/>
    <n v="2015"/>
    <x v="63"/>
    <x v="170"/>
    <x v="31"/>
    <s v="BOTH"/>
    <s v="Income Statement"/>
    <x v="64"/>
    <s v="11800 · HSBC Canada (LLC)"/>
    <m/>
    <s v="42023AMAZON.CA MSP EF0160002203246463596103"/>
  </r>
  <r>
    <d v="2015-01-19T00:00:00"/>
    <s v="Bank Charges 01DEC2014 TO 31DEC2014 Invoice No 3310385"/>
    <n v="-46.4"/>
    <n v="520.87"/>
    <n v="46.4"/>
    <s v="Expense"/>
    <x v="8"/>
    <x v="1"/>
    <x v="1"/>
    <n v="2015"/>
    <x v="60"/>
    <x v="171"/>
    <x v="2"/>
    <s v="BOTH"/>
    <s v="Income Statement"/>
    <x v="64"/>
    <s v="11800 · HSBC Canada (LLC)"/>
    <m/>
    <s v="42023Bank Charges 01DEC2014 TO 31DEC2014 Invoice No 3310385"/>
  </r>
  <r>
    <d v="2015-02-16T00:00:00"/>
    <s v="AMAZON.CA MSP EF0160002203286477167262"/>
    <n v="25.89"/>
    <n v="546.76"/>
    <n v="-25.89"/>
    <s v="Income"/>
    <x v="8"/>
    <x v="1"/>
    <x v="2"/>
    <n v="2015"/>
    <x v="63"/>
    <x v="170"/>
    <x v="31"/>
    <s v="BOTH"/>
    <s v="Income Statement"/>
    <x v="64"/>
    <s v="11800 · HSBC Canada (LLC)"/>
    <m/>
    <s v="42051AMAZON.CA MSP EF0160002203286477167262"/>
  </r>
  <r>
    <d v="2015-02-20T00:00:00"/>
    <s v="Bank Charges 01JAN2015 TO 31JAN2015 Invoice No 3374423"/>
    <n v="-22.5"/>
    <n v="524.26"/>
    <n v="22.5"/>
    <s v="Expense"/>
    <x v="8"/>
    <x v="1"/>
    <x v="2"/>
    <n v="2015"/>
    <x v="60"/>
    <x v="171"/>
    <x v="2"/>
    <s v="BOTH"/>
    <s v="Income Statement"/>
    <x v="64"/>
    <s v="11800 · HSBC Canada (LLC)"/>
    <m/>
    <s v="42055Bank Charges 01JAN2015 TO 31JAN2015 Invoice No 3374423"/>
  </r>
  <r>
    <d v="2015-02-20T00:00:00"/>
    <s v="AMAZON.CA MSP EF0160002203266470332418"/>
    <n v="180.28"/>
    <n v="704.54"/>
    <n v="-180.28"/>
    <s v="Income"/>
    <x v="8"/>
    <x v="1"/>
    <x v="2"/>
    <n v="2015"/>
    <x v="63"/>
    <x v="170"/>
    <x v="31"/>
    <s v="BOTH"/>
    <s v="Income Statement"/>
    <x v="64"/>
    <s v="11800 · HSBC Canada (LLC)"/>
    <m/>
    <s v="42055AMAZON.CA MSP EF0160002203266470332418"/>
  </r>
  <r>
    <d v="2015-03-02T00:00:00"/>
    <s v="AMAZON.CA MSP EF0160002203306484014780"/>
    <n v="146.94999999999999"/>
    <n v="851.49"/>
    <n v="-146.94999999999999"/>
    <s v="Income"/>
    <x v="8"/>
    <x v="1"/>
    <x v="3"/>
    <n v="2015"/>
    <x v="63"/>
    <x v="170"/>
    <x v="31"/>
    <s v="BOTH"/>
    <s v="Income Statement"/>
    <x v="64"/>
    <s v="11800 · HSBC Canada (LLC)"/>
    <m/>
    <s v="42065AMAZON.CA MSP EF0160002203306484014780"/>
  </r>
  <r>
    <d v="2015-03-16T00:00:00"/>
    <s v="AMAZON.CA MSP EF0160002203326491325372"/>
    <n v="47.07"/>
    <n v="898.56000000000006"/>
    <n v="-47.07"/>
    <s v="Income"/>
    <x v="8"/>
    <x v="1"/>
    <x v="3"/>
    <n v="2015"/>
    <x v="63"/>
    <x v="170"/>
    <x v="31"/>
    <s v="BOTH"/>
    <s v="Income Statement"/>
    <x v="64"/>
    <s v="11800 · HSBC Canada (LLC)"/>
    <m/>
    <s v="42079AMAZON.CA MSP EF0160002203326491325372"/>
  </r>
  <r>
    <d v="2015-03-18T00:00:00"/>
    <s v="Bank Charges 01FEB2015 TO 28FEB2015 Invoice No 3438230"/>
    <n v="-22.5"/>
    <n v="876.06000000000006"/>
    <n v="22.5"/>
    <s v="Expense"/>
    <x v="8"/>
    <x v="1"/>
    <x v="3"/>
    <n v="2015"/>
    <x v="60"/>
    <x v="171"/>
    <x v="2"/>
    <s v="BOTH"/>
    <s v="Income Statement"/>
    <x v="64"/>
    <s v="11800 · HSBC Canada (LLC)"/>
    <m/>
    <s v="42081Bank Charges 01FEB2015 TO 28FEB2015 Invoice No 3438230"/>
  </r>
  <r>
    <d v="2015-03-30T00:00:00"/>
    <s v="AMAZON.CA MSP EF0160002203346497474879"/>
    <n v="455.17"/>
    <n v="1331.23"/>
    <n v="-455.17"/>
    <s v="Income"/>
    <x v="8"/>
    <x v="1"/>
    <x v="3"/>
    <n v="2015"/>
    <x v="63"/>
    <x v="170"/>
    <x v="31"/>
    <s v="BOTH"/>
    <s v="Income Statement"/>
    <x v="64"/>
    <s v="11800 · HSBC Canada (LLC)"/>
    <m/>
    <s v="42093AMAZON.CA MSP EF0160002203346497474879"/>
  </r>
  <r>
    <d v="2015-04-13T00:00:00"/>
    <s v="AMAZON.CA MSP EF0160002203364504995135"/>
    <n v="188.27"/>
    <n v="1519.5"/>
    <n v="-188.27"/>
    <s v="Income"/>
    <x v="8"/>
    <x v="1"/>
    <x v="4"/>
    <n v="2015"/>
    <x v="63"/>
    <x v="170"/>
    <x v="31"/>
    <s v="BOTH"/>
    <s v="Income Statement"/>
    <x v="64"/>
    <s v="11800 · HSBC Canada (LLC)"/>
    <m/>
    <s v="42107AMAZON.CA MSP EF0160002203364504995135"/>
  </r>
  <r>
    <d v="2015-04-20T00:00:00"/>
    <s v="Bank Charges 01MAR2015 TO 31MAR2015 Invoice No 3502020"/>
    <n v="-22.5"/>
    <n v="1497"/>
    <n v="22.5"/>
    <s v="Expense"/>
    <x v="8"/>
    <x v="1"/>
    <x v="4"/>
    <n v="2015"/>
    <x v="60"/>
    <x v="171"/>
    <x v="2"/>
    <s v="BOTH"/>
    <s v="Income Statement"/>
    <x v="64"/>
    <s v="11800 · HSBC Canada (LLC)"/>
    <m/>
    <s v="42114Bank Charges 01MAR2015 TO 31MAR2015 Invoice No 3502020"/>
  </r>
  <r>
    <d v="2015-04-27T00:00:00"/>
    <s v="AMAZON.CA MSP EF0160002203384511321116"/>
    <n v="632.62"/>
    <n v="2129.62"/>
    <n v="-632.62"/>
    <s v="Income"/>
    <x v="8"/>
    <x v="1"/>
    <x v="4"/>
    <n v="2015"/>
    <x v="63"/>
    <x v="170"/>
    <x v="31"/>
    <s v="BOTH"/>
    <s v="Income Statement"/>
    <x v="64"/>
    <s v="11800 · HSBC Canada (LLC)"/>
    <m/>
    <s v="42121AMAZON.CA MSP EF0160002203384511321116"/>
  </r>
  <r>
    <d v="2015-05-11T00:00:00"/>
    <s v="AMAZON.CA MSP EF0160002203404519384398"/>
    <n v="324.54000000000002"/>
    <n v="2454.16"/>
    <n v="-324.54000000000002"/>
    <s v="Income"/>
    <x v="8"/>
    <x v="1"/>
    <x v="5"/>
    <n v="2015"/>
    <x v="63"/>
    <x v="170"/>
    <x v="31"/>
    <s v="BOTH"/>
    <s v="Income Statement"/>
    <x v="64"/>
    <s v="11800 · HSBC Canada (LLC)"/>
    <m/>
    <s v="42135AMAZON.CA MSP EF0160002203404519384398"/>
  </r>
  <r>
    <d v="2015-05-19T00:00:00"/>
    <s v="DEAN TYLER, LLC _x000a_19034CC00VSZ _x000a_435004480592 FX USD 1871.40 _x000a_AT 1.2290264 0039465440"/>
    <n v="-2300"/>
    <n v="154.15999999999985"/>
    <n v="2300"/>
    <s v="Expense"/>
    <x v="8"/>
    <x v="1"/>
    <x v="5"/>
    <n v="2015"/>
    <x v="37"/>
    <x v="120"/>
    <x v="2"/>
    <s v="LLC"/>
    <s v="Balance Sheet"/>
    <x v="59"/>
    <s v="11800 · HSBC Canada (LLC)"/>
    <m/>
    <s v="42143DEAN TYLER, LLC _x000a_19034CC00VSZ _x000a_435004480592 FX USD 1871.40 _x000a_AT 1.2290264 0039465440"/>
  </r>
  <r>
    <d v="2015-05-19T00:00:00"/>
    <s v="Bank Charges 01APR2015 TO 30APR2015 Invoice No 3565773"/>
    <n v="-22.5"/>
    <n v="131.65999999999985"/>
    <n v="22.5"/>
    <s v="Expense"/>
    <x v="8"/>
    <x v="1"/>
    <x v="5"/>
    <n v="2015"/>
    <x v="60"/>
    <x v="171"/>
    <x v="2"/>
    <s v="BOTH"/>
    <s v="Income Statement"/>
    <x v="64"/>
    <s v="11800 · HSBC Canada (LLC)"/>
    <m/>
    <s v="42143Bank Charges 01APR2015 TO 30APR2015 Invoice No 3565773"/>
  </r>
  <r>
    <d v="2015-05-25T00:00:00"/>
    <s v="AMAZON.CA MSP EF0160002203422525665073"/>
    <n v="24.53"/>
    <n v="156.18999999999986"/>
    <n v="-24.53"/>
    <s v="Income"/>
    <x v="8"/>
    <x v="1"/>
    <x v="5"/>
    <n v="2015"/>
    <x v="63"/>
    <x v="170"/>
    <x v="31"/>
    <s v="BOTH"/>
    <s v="Income Statement"/>
    <x v="64"/>
    <s v="11800 · HSBC Canada (LLC)"/>
    <m/>
    <s v="42149AMAZON.CA MSP EF0160002203422525665073"/>
  </r>
  <r>
    <d v="2015-06-08T00:00:00"/>
    <s v="AMAZON.CA MSP EF0160002203442533673281"/>
    <n v="232.2"/>
    <n v="388.38999999999987"/>
    <n v="-232.2"/>
    <s v="Income"/>
    <x v="8"/>
    <x v="1"/>
    <x v="6"/>
    <n v="2015"/>
    <x v="63"/>
    <x v="170"/>
    <x v="31"/>
    <s v="BOTH"/>
    <s v="Income Statement"/>
    <x v="64"/>
    <s v="11800 · HSBC Canada (LLC)"/>
    <m/>
    <s v="42163AMAZON.CA MSP EF0160002203442533673281"/>
  </r>
  <r>
    <d v="2015-06-18T00:00:00"/>
    <s v="Bank Charges 01FEB2015 TO 28FEB2015 Invoice No "/>
    <n v="-47.02"/>
    <n v="341.36999999999989"/>
    <n v="47.02"/>
    <s v="Expense"/>
    <x v="8"/>
    <x v="1"/>
    <x v="6"/>
    <n v="2015"/>
    <x v="60"/>
    <x v="171"/>
    <x v="2"/>
    <s v="BOTH"/>
    <s v="Income Statement"/>
    <x v="64"/>
    <s v="11800 · HSBC Canada (LLC)"/>
    <m/>
    <s v="42173Bank Charges 01FEB2015 TO 28FEB2015 Invoice No "/>
  </r>
  <r>
    <d v="2015-06-22T00:00:00"/>
    <s v="AMAZON.CA MSP EF0160002203442533673281"/>
    <n v="259.69"/>
    <n v="601.05999999999995"/>
    <n v="-259.69"/>
    <s v="Income"/>
    <x v="8"/>
    <x v="1"/>
    <x v="6"/>
    <n v="2015"/>
    <x v="63"/>
    <x v="170"/>
    <x v="31"/>
    <s v="BOTH"/>
    <s v="Income Statement"/>
    <x v="64"/>
    <s v="11800 · HSBC Canada (LLC)"/>
    <m/>
    <s v="42177AMAZON.CA MSP EF0160002203442533673281"/>
  </r>
  <r>
    <d v="2015-07-20T00:00:00"/>
    <s v="AMAZON.CA MSP EF0160002203500554402758"/>
    <n v="171.79"/>
    <n v="772.84999999999991"/>
    <n v="-171.79"/>
    <s v="Income"/>
    <x v="8"/>
    <x v="1"/>
    <x v="7"/>
    <n v="2015"/>
    <x v="63"/>
    <x v="170"/>
    <x v="31"/>
    <s v="BOTH"/>
    <s v="Income Statement"/>
    <x v="64"/>
    <s v="11800 · HSBC Canada (LLC)"/>
    <m/>
    <s v="42205AMAZON.CA MSP EF0160002203500554402758"/>
  </r>
  <r>
    <d v="2015-07-20T00:00:00"/>
    <s v="Bank Charges 01JUN2015 TO 30JUN2015 Invoice No 3692978"/>
    <n v="-22.5"/>
    <n v="750.34999999999991"/>
    <n v="22.5"/>
    <s v="Expense"/>
    <x v="8"/>
    <x v="1"/>
    <x v="7"/>
    <n v="2015"/>
    <x v="60"/>
    <x v="171"/>
    <x v="2"/>
    <s v="BOTH"/>
    <s v="Income Statement"/>
    <x v="64"/>
    <s v="11800 · HSBC Canada (LLC)"/>
    <m/>
    <s v="42205Bank Charges 01JUN2015 TO 30JUN2015 Invoice No 3692978"/>
  </r>
  <r>
    <d v="2015-08-03T00:00:00"/>
    <s v="AMAZON.CA MSP EF0160002203520561261057"/>
    <n v="8.6999999999999993"/>
    <n v="759.05"/>
    <n v="-8.6999999999999993"/>
    <s v="Income"/>
    <x v="8"/>
    <x v="1"/>
    <x v="8"/>
    <n v="2015"/>
    <x v="63"/>
    <x v="170"/>
    <x v="31"/>
    <s v="BOTH"/>
    <s v="Income Statement"/>
    <x v="64"/>
    <s v="11800 · HSBC Canada (LLC)"/>
    <m/>
    <s v="42219AMAZON.CA MSP EF0160002203520561261057"/>
  </r>
  <r>
    <d v="2015-08-17T00:00:00"/>
    <s v="AMAZON.CA MSP EF0160002203540568376421"/>
    <n v="319.5"/>
    <n v="1078.55"/>
    <n v="-319.5"/>
    <s v="Income"/>
    <x v="8"/>
    <x v="1"/>
    <x v="8"/>
    <n v="2015"/>
    <x v="63"/>
    <x v="170"/>
    <x v="31"/>
    <s v="BOTH"/>
    <s v="Income Statement"/>
    <x v="64"/>
    <s v="11800 · HSBC Canada (LLC)"/>
    <m/>
    <s v="42233AMAZON.CA MSP EF0160002203540568376421"/>
  </r>
  <r>
    <d v="2015-08-17T00:00:00"/>
    <s v="Bank Charges 01JUL2015 TO 31JUL2015 Invoice No 3756546"/>
    <n v="-22.5"/>
    <n v="1056.05"/>
    <n v="22.5"/>
    <s v="Expense"/>
    <x v="8"/>
    <x v="1"/>
    <x v="8"/>
    <n v="2015"/>
    <x v="60"/>
    <x v="171"/>
    <x v="2"/>
    <s v="BOTH"/>
    <s v="Income Statement"/>
    <x v="64"/>
    <s v="11800 · HSBC Canada (LLC)"/>
    <m/>
    <s v="42233Bank Charges 01JUL2015 TO 31JUL2015 Invoice No 3756546"/>
  </r>
  <r>
    <d v="2015-08-31T00:00:00"/>
    <s v="AMAZON.CA MSP EF0160002203560574858328"/>
    <n v="316.43"/>
    <n v="1372.48"/>
    <n v="-316.43"/>
    <s v="Income"/>
    <x v="8"/>
    <x v="1"/>
    <x v="8"/>
    <n v="2015"/>
    <x v="63"/>
    <x v="170"/>
    <x v="31"/>
    <s v="BOTH"/>
    <s v="Income Statement"/>
    <x v="64"/>
    <s v="11800 · HSBC Canada (LLC)"/>
    <m/>
    <s v="42247AMAZON.CA MSP EF0160002203560574858328"/>
  </r>
  <r>
    <d v="2015-09-14T00:00:00"/>
    <s v="AMAZON.CA MSP EF0160002203578582378833"/>
    <n v="22.58"/>
    <n v="1395.06"/>
    <n v="-22.58"/>
    <s v="Income"/>
    <x v="8"/>
    <x v="1"/>
    <x v="9"/>
    <n v="2015"/>
    <x v="63"/>
    <x v="170"/>
    <x v="31"/>
    <s v="BOTH"/>
    <s v="Income Statement"/>
    <x v="64"/>
    <s v="11800 · HSBC Canada (LLC)"/>
    <m/>
    <s v="42261AMAZON.CA MSP EF0160002203578582378833"/>
  </r>
  <r>
    <d v="2015-09-17T00:00:00"/>
    <s v="DEAN TYLER, LLC _x000a_59834FP01B1W _x000a_435004480592"/>
    <n v="-1300"/>
    <n v="95.059999999999945"/>
    <n v="1300"/>
    <s v="Expense"/>
    <x v="8"/>
    <x v="1"/>
    <x v="9"/>
    <n v="2015"/>
    <x v="37"/>
    <x v="120"/>
    <x v="2"/>
    <s v="LLC"/>
    <s v="Balance Sheet"/>
    <x v="59"/>
    <s v="11800 · HSBC Canada (LLC)"/>
    <m/>
    <m/>
  </r>
  <r>
    <d v="2015-09-21T00:00:00"/>
    <s v="Bank Charges 01AUG2015 TO 31AUG2015 Invoice No 3820122"/>
    <n v="-22.5"/>
    <n v="72.559999999999945"/>
    <n v="22.5"/>
    <s v="Expense"/>
    <x v="8"/>
    <x v="1"/>
    <x v="9"/>
    <n v="2015"/>
    <x v="60"/>
    <x v="171"/>
    <x v="2"/>
    <s v="BOTH"/>
    <s v="Income Statement"/>
    <x v="64"/>
    <s v="11800 · HSBC Canada (LLC)"/>
    <m/>
    <m/>
  </r>
  <r>
    <d v="2015-10-13T00:00:00"/>
    <s v="AMAZON.CA MSP EF0160002203618597141023"/>
    <n v="71.31"/>
    <n v="143.86999999999995"/>
    <n v="-71.31"/>
    <s v="Income"/>
    <x v="8"/>
    <x v="1"/>
    <x v="10"/>
    <n v="2015"/>
    <x v="63"/>
    <x v="170"/>
    <x v="31"/>
    <s v="BOTH"/>
    <s v="Income Statement"/>
    <x v="64"/>
    <s v="11800 · HSBC Canada (LLC)"/>
    <m/>
    <m/>
  </r>
  <r>
    <d v="2015-10-23T00:00:00"/>
    <s v="Bank Charges 01SEP2015 TO 30SEP2015 Invoice No 3883668"/>
    <n v="-37.5"/>
    <n v="106.36999999999995"/>
    <n v="37.5"/>
    <s v="Expense"/>
    <x v="8"/>
    <x v="1"/>
    <x v="10"/>
    <n v="2015"/>
    <x v="60"/>
    <x v="171"/>
    <x v="2"/>
    <s v="BOTH"/>
    <s v="Income Statement"/>
    <x v="64"/>
    <s v="11800 · HSBC Canada (LLC)"/>
    <m/>
    <m/>
  </r>
  <r>
    <d v="2015-10-26T00:00:00"/>
    <s v="AMAZON.CA MSP EF0160002203636603351992"/>
    <n v="29.42"/>
    <n v="135.78999999999996"/>
    <n v="-29.42"/>
    <s v="Income"/>
    <x v="8"/>
    <x v="1"/>
    <x v="10"/>
    <n v="2015"/>
    <x v="63"/>
    <x v="170"/>
    <x v="31"/>
    <s v="BOTH"/>
    <s v="Income Statement"/>
    <x v="64"/>
    <s v="11800 · HSBC Canada (LLC)"/>
    <m/>
    <m/>
  </r>
  <r>
    <d v="2015-11-09T00:00:00"/>
    <s v="AMAZON.CA MSP EF0160002203656611377296"/>
    <n v="169.44"/>
    <n v="305.22999999999996"/>
    <n v="-169.44"/>
    <s v="Income"/>
    <x v="8"/>
    <x v="1"/>
    <x v="11"/>
    <n v="2015"/>
    <x v="63"/>
    <x v="170"/>
    <x v="31"/>
    <s v="BOTH"/>
    <s v="Income Statement"/>
    <x v="64"/>
    <s v="11800 · HSBC Canada (LLC)"/>
    <m/>
    <m/>
  </r>
  <r>
    <d v="2015-11-19T00:00:00"/>
    <s v="Bank Charges 01OCT2015 TO 31OCT2015 Invoice No 3947319"/>
    <n v="-22.5"/>
    <n v="282.72999999999996"/>
    <n v="22.5"/>
    <s v="Expense"/>
    <x v="8"/>
    <x v="1"/>
    <x v="11"/>
    <n v="2015"/>
    <x v="60"/>
    <x v="171"/>
    <x v="2"/>
    <s v="BOTH"/>
    <s v="Income Statement"/>
    <x v="64"/>
    <s v="11800 · HSBC Canada (LLC)"/>
    <m/>
    <m/>
  </r>
  <r>
    <d v="2015-11-23T00:00:00"/>
    <s v="AMAZON.CA MSP EF0160002203674618028325"/>
    <n v="50.63"/>
    <n v="333.35999999999996"/>
    <n v="-50.63"/>
    <s v="Income"/>
    <x v="8"/>
    <x v="1"/>
    <x v="11"/>
    <n v="2015"/>
    <x v="63"/>
    <x v="170"/>
    <x v="31"/>
    <s v="BOTH"/>
    <s v="Income Statement"/>
    <x v="64"/>
    <s v="11800 · HSBC Canada (LLC)"/>
    <m/>
    <m/>
  </r>
  <r>
    <d v="2015-12-07T00:00:00"/>
    <s v="AMAZON.CA MSP EF0160002203694626226970"/>
    <n v="59.41"/>
    <n v="392.77"/>
    <n v="-59.41"/>
    <s v="Income"/>
    <x v="8"/>
    <x v="1"/>
    <x v="12"/>
    <n v="2015"/>
    <x v="63"/>
    <x v="170"/>
    <x v="31"/>
    <s v="BOTH"/>
    <s v="Income Statement"/>
    <x v="64"/>
    <s v="11800 · HSBC Canada (LLC)"/>
    <m/>
    <m/>
  </r>
  <r>
    <d v="2015-12-18T00:00:00"/>
    <s v="Bank Charges 01NOV2015 TO 30NOV2015 Invoice No 4013078"/>
    <n v="-22.5"/>
    <n v="370.27"/>
    <n v="22.5"/>
    <s v="Expense"/>
    <x v="8"/>
    <x v="1"/>
    <x v="12"/>
    <n v="2015"/>
    <x v="60"/>
    <x v="171"/>
    <x v="2"/>
    <s v="BOTH"/>
    <s v="Income Statement"/>
    <x v="64"/>
    <s v="11800 · HSBC Canada (LLC)"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PayPal (INC)"/>
    <m/>
    <m/>
    <m/>
    <m/>
    <m/>
    <x v="0"/>
    <x v="0"/>
    <x v="0"/>
    <m/>
    <x v="0"/>
    <x v="0"/>
    <x v="0"/>
    <m/>
    <m/>
    <x v="0"/>
    <m/>
    <m/>
    <m/>
  </r>
  <r>
    <d v="2015-04-13T00:00:00"/>
    <m/>
    <n v="63.99"/>
    <m/>
    <n v="-63.99"/>
    <s v="Credit"/>
    <x v="9"/>
    <x v="2"/>
    <x v="4"/>
    <n v="2015"/>
    <x v="57"/>
    <x v="172"/>
    <x v="9"/>
    <s v="INC"/>
    <s v="Balance Sheet"/>
    <x v="65"/>
    <s v="11300 · PayPal (INC)"/>
    <m/>
    <s v="42107"/>
  </r>
  <r>
    <d v="2015-01-01T00:00:00"/>
    <s v="Gary Dycus"/>
    <n v="89.95"/>
    <m/>
    <n v="-89.95"/>
    <s v="Credit"/>
    <x v="9"/>
    <x v="2"/>
    <x v="1"/>
    <n v="2015"/>
    <x v="57"/>
    <x v="172"/>
    <x v="9"/>
    <s v="BOTH"/>
    <s v="Income Statement"/>
    <x v="65"/>
    <s v="11300 · PayPal (INC)"/>
    <m/>
    <s v="42005Gary Dycus"/>
  </r>
  <r>
    <d v="2015-01-01T00:00:00"/>
    <s v="William Wallace"/>
    <n v="72.900000000000006"/>
    <m/>
    <n v="-72.900000000000006"/>
    <s v="Credit"/>
    <x v="9"/>
    <x v="2"/>
    <x v="1"/>
    <n v="2015"/>
    <x v="57"/>
    <x v="173"/>
    <x v="9"/>
    <s v="BOTH"/>
    <s v="Income Statement"/>
    <x v="65"/>
    <s v="11300 · PayPal (INC)"/>
    <m/>
    <s v="42005William Wallace"/>
  </r>
  <r>
    <d v="2015-01-02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06eBay Inc Shipping"/>
  </r>
  <r>
    <d v="2015-01-02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06eBay Inc Shipping"/>
  </r>
  <r>
    <d v="2015-01-02T00:00:00"/>
    <s v="terrence greene"/>
    <n v="10.95"/>
    <m/>
    <n v="-10.95"/>
    <s v="Credit"/>
    <x v="9"/>
    <x v="2"/>
    <x v="1"/>
    <n v="2015"/>
    <x v="57"/>
    <x v="174"/>
    <x v="9"/>
    <s v="BOTH"/>
    <s v="Income Statement"/>
    <x v="65"/>
    <s v="11300 · PayPal (INC)"/>
    <m/>
    <s v="42006terrence greene"/>
  </r>
  <r>
    <d v="2015-01-02T00:00:00"/>
    <s v="Linda Kunysz"/>
    <n v="12.9"/>
    <m/>
    <n v="-12.9"/>
    <s v="Credit"/>
    <x v="9"/>
    <x v="2"/>
    <x v="1"/>
    <n v="2015"/>
    <x v="57"/>
    <x v="175"/>
    <x v="9"/>
    <s v="BOTH"/>
    <s v="Income Statement"/>
    <x v="65"/>
    <s v="11300 · PayPal (INC)"/>
    <m/>
    <s v="42006Linda Kunysz"/>
  </r>
  <r>
    <d v="2015-01-02T00:00:00"/>
    <s v="mark greengard"/>
    <n v="15.9"/>
    <m/>
    <n v="-15.9"/>
    <s v="Credit"/>
    <x v="9"/>
    <x v="2"/>
    <x v="1"/>
    <n v="2015"/>
    <x v="57"/>
    <x v="176"/>
    <x v="3"/>
    <s v="BOTH"/>
    <s v="Income Statement"/>
    <x v="65"/>
    <s v="11300 · PayPal (INC)"/>
    <m/>
    <s v="42006mark greengard"/>
  </r>
  <r>
    <d v="2015-01-03T00:00:00"/>
    <s v="sergey fedorov"/>
    <n v="88.08"/>
    <m/>
    <n v="-88.08"/>
    <s v="Credit"/>
    <x v="9"/>
    <x v="2"/>
    <x v="1"/>
    <n v="2015"/>
    <x v="57"/>
    <x v="177"/>
    <x v="3"/>
    <s v="BOTH"/>
    <s v="Income Statement"/>
    <x v="65"/>
    <s v="11300 · PayPal (INC)"/>
    <m/>
    <s v="42007sergey fedorov"/>
  </r>
  <r>
    <d v="2015-01-03T00:00:00"/>
    <s v="Michael Swedelson"/>
    <n v="12.9"/>
    <m/>
    <n v="-12.9"/>
    <s v="Credit"/>
    <x v="9"/>
    <x v="2"/>
    <x v="1"/>
    <n v="2015"/>
    <x v="57"/>
    <x v="178"/>
    <x v="9"/>
    <s v="BOTH"/>
    <s v="Income Statement"/>
    <x v="65"/>
    <s v="11300 · PayPal (INC)"/>
    <m/>
    <s v="42007Michael Swedelson"/>
  </r>
  <r>
    <d v="2015-01-04T00:00:00"/>
    <s v="Steven Walker"/>
    <n v="16.71"/>
    <m/>
    <n v="-16.71"/>
    <s v="Credit"/>
    <x v="9"/>
    <x v="2"/>
    <x v="1"/>
    <n v="2015"/>
    <x v="57"/>
    <x v="179"/>
    <x v="3"/>
    <s v="BOTH"/>
    <s v="Income Statement"/>
    <x v="65"/>
    <s v="11300 · PayPal (INC)"/>
    <m/>
    <s v="42008Steven Walker"/>
  </r>
  <r>
    <d v="2015-01-05T00:00:00"/>
    <s v="Bank Account"/>
    <n v="-358.97"/>
    <m/>
    <n v="358.97"/>
    <s v="Debit"/>
    <x v="9"/>
    <x v="2"/>
    <x v="1"/>
    <n v="2015"/>
    <x v="55"/>
    <x v="97"/>
    <x v="2"/>
    <s v="INC"/>
    <s v="Balance Sheet"/>
    <x v="22"/>
    <s v="11300 · PayPal (INC)"/>
    <m/>
    <s v="42009Bank Account"/>
  </r>
  <r>
    <d v="2015-01-05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09eBay Inc Shipping"/>
  </r>
  <r>
    <d v="2015-01-05T00:00:00"/>
    <s v="eBay Inc Shipping"/>
    <n v="-9.9700000000000006"/>
    <m/>
    <n v="9.9700000000000006"/>
    <s v="Debit"/>
    <x v="9"/>
    <x v="2"/>
    <x v="1"/>
    <n v="2015"/>
    <x v="91"/>
    <x v="47"/>
    <x v="3"/>
    <s v="BOTH"/>
    <s v="Income Statement"/>
    <x v="66"/>
    <s v="11300 · PayPal (INC)"/>
    <m/>
    <s v="42009eBay Inc Shipping"/>
  </r>
  <r>
    <d v="2015-01-05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09eBay Inc Shipping"/>
  </r>
  <r>
    <d v="2015-01-05T00:00:00"/>
    <s v="JAS Enterprises"/>
    <n v="53.46"/>
    <m/>
    <n v="-53.46"/>
    <s v="Credit"/>
    <x v="9"/>
    <x v="2"/>
    <x v="1"/>
    <n v="2015"/>
    <x v="57"/>
    <x v="180"/>
    <x v="20"/>
    <s v="BOTH"/>
    <s v="Income Statement"/>
    <x v="65"/>
    <s v="11300 · PayPal (INC)"/>
    <m/>
    <s v="42009JAS Enterprises"/>
  </r>
  <r>
    <d v="2015-01-05T00:00:00"/>
    <s v="Douglas Ramos"/>
    <n v="69.900000000000006"/>
    <m/>
    <n v="-69.900000000000006"/>
    <s v="Credit"/>
    <x v="9"/>
    <x v="2"/>
    <x v="1"/>
    <n v="2015"/>
    <x v="57"/>
    <x v="181"/>
    <x v="9"/>
    <s v="BOTH"/>
    <s v="Income Statement"/>
    <x v="65"/>
    <s v="11300 · PayPal (INC)"/>
    <m/>
    <s v="42009Douglas Ramos"/>
  </r>
  <r>
    <d v="2015-01-05T00:00:00"/>
    <s v="Ann Clements"/>
    <n v="54.95"/>
    <m/>
    <n v="-54.95"/>
    <s v="Credit"/>
    <x v="9"/>
    <x v="2"/>
    <x v="1"/>
    <n v="2015"/>
    <x v="57"/>
    <x v="182"/>
    <x v="9"/>
    <s v="BOTH"/>
    <s v="Income Statement"/>
    <x v="65"/>
    <s v="11300 · PayPal (INC)"/>
    <m/>
    <s v="42009Ann Clements"/>
  </r>
  <r>
    <d v="2015-01-05T00:00:00"/>
    <s v="Jill Gimelli"/>
    <n v="14.9"/>
    <m/>
    <n v="-14.9"/>
    <s v="Credit"/>
    <x v="9"/>
    <x v="2"/>
    <x v="1"/>
    <n v="2015"/>
    <x v="57"/>
    <x v="183"/>
    <x v="9"/>
    <s v="BOTH"/>
    <s v="Income Statement"/>
    <x v="65"/>
    <s v="11300 · PayPal (INC)"/>
    <m/>
    <s v="42009Jill Gimelli"/>
  </r>
  <r>
    <d v="2015-01-05T00:00:00"/>
    <s v="Tiago Castro"/>
    <n v="57.95"/>
    <m/>
    <n v="-57.95"/>
    <s v="Credit"/>
    <x v="9"/>
    <x v="2"/>
    <x v="1"/>
    <n v="2015"/>
    <x v="57"/>
    <x v="184"/>
    <x v="9"/>
    <s v="BOTH"/>
    <s v="Income Statement"/>
    <x v="65"/>
    <s v="11300 · PayPal (INC)"/>
    <m/>
    <s v="42009Tiago Castro"/>
  </r>
  <r>
    <d v="2015-01-06T00:00:00"/>
    <s v="Verna A Brisbon-Lucey"/>
    <n v="10.95"/>
    <m/>
    <n v="-10.95"/>
    <s v="Credit"/>
    <x v="9"/>
    <x v="2"/>
    <x v="1"/>
    <n v="2015"/>
    <x v="57"/>
    <x v="185"/>
    <x v="9"/>
    <s v="BOTH"/>
    <s v="Income Statement"/>
    <x v="65"/>
    <s v="11300 · PayPal (INC)"/>
    <m/>
    <s v="42010Verna A Brisbon-Lucey"/>
  </r>
  <r>
    <d v="2015-01-06T00:00:00"/>
    <s v="Seth Whiteley"/>
    <n v="101.67"/>
    <m/>
    <n v="-101.67"/>
    <s v="Credit"/>
    <x v="9"/>
    <x v="2"/>
    <x v="1"/>
    <n v="2015"/>
    <x v="57"/>
    <x v="186"/>
    <x v="3"/>
    <s v="BOTH"/>
    <s v="Income Statement"/>
    <x v="65"/>
    <s v="11300 · PayPal (INC)"/>
    <m/>
    <s v="42010Seth Whiteley"/>
  </r>
  <r>
    <d v="2015-01-06T00:00:00"/>
    <s v="Brindley Lyon"/>
    <n v="19.84"/>
    <m/>
    <n v="-19.84"/>
    <s v="Credit"/>
    <x v="9"/>
    <x v="2"/>
    <x v="1"/>
    <n v="2015"/>
    <x v="57"/>
    <x v="187"/>
    <x v="3"/>
    <s v="BOTH"/>
    <s v="Income Statement"/>
    <x v="65"/>
    <s v="11300 · PayPal (INC)"/>
    <m/>
    <s v="42010Brindley Lyon"/>
  </r>
  <r>
    <d v="2015-01-06T00:00:00"/>
    <s v="wright wright"/>
    <n v="15.9"/>
    <m/>
    <n v="-15.9"/>
    <s v="Credit"/>
    <x v="9"/>
    <x v="2"/>
    <x v="1"/>
    <n v="2015"/>
    <x v="57"/>
    <x v="188"/>
    <x v="3"/>
    <s v="BOTH"/>
    <s v="Income Statement"/>
    <x v="65"/>
    <s v="11300 · PayPal (INC)"/>
    <m/>
    <s v="42010wright wright"/>
  </r>
  <r>
    <d v="2015-01-06T00:00:00"/>
    <s v="Jayson Rohe"/>
    <n v="66.239999999999995"/>
    <m/>
    <n v="-66.239999999999995"/>
    <s v="Credit"/>
    <x v="9"/>
    <x v="2"/>
    <x v="1"/>
    <n v="2015"/>
    <x v="57"/>
    <x v="189"/>
    <x v="3"/>
    <s v="BOTH"/>
    <s v="Income Statement"/>
    <x v="65"/>
    <s v="11300 · PayPal (INC)"/>
    <m/>
    <s v="42010Jayson Rohe"/>
  </r>
  <r>
    <d v="2015-01-07T00:00:00"/>
    <s v="eBay Inc Shipping"/>
    <n v="-9.9700000000000006"/>
    <m/>
    <n v="9.9700000000000006"/>
    <s v="Debit"/>
    <x v="9"/>
    <x v="2"/>
    <x v="1"/>
    <n v="2015"/>
    <x v="91"/>
    <x v="47"/>
    <x v="3"/>
    <s v="BOTH"/>
    <s v="Income Statement"/>
    <x v="66"/>
    <s v="11300 · PayPal (INC)"/>
    <m/>
    <s v="42011eBay Inc Shipping"/>
  </r>
  <r>
    <d v="2015-01-07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1eBay Inc Shipping"/>
  </r>
  <r>
    <d v="2015-01-07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1eBay Inc Shipping"/>
  </r>
  <r>
    <d v="2015-01-07T00:00:00"/>
    <s v="eBay Inc Shipping"/>
    <n v="-7.55"/>
    <m/>
    <n v="7.55"/>
    <s v="Debit"/>
    <x v="9"/>
    <x v="2"/>
    <x v="1"/>
    <n v="2015"/>
    <x v="91"/>
    <x v="47"/>
    <x v="3"/>
    <s v="BOTH"/>
    <s v="Income Statement"/>
    <x v="66"/>
    <s v="11300 · PayPal (INC)"/>
    <m/>
    <s v="42011eBay Inc Shipping"/>
  </r>
  <r>
    <d v="2015-01-07T00:00:00"/>
    <s v="Anne-Marie Chapman"/>
    <n v="-18.73"/>
    <m/>
    <n v="18.73"/>
    <s v="Debit"/>
    <x v="9"/>
    <x v="2"/>
    <x v="1"/>
    <n v="2015"/>
    <x v="72"/>
    <x v="190"/>
    <x v="3"/>
    <s v="BOTH"/>
    <s v="Income Statement"/>
    <x v="65"/>
    <s v="11300 · PayPal (INC)"/>
    <m/>
    <s v="42011Anne-Marie Chapman"/>
  </r>
  <r>
    <d v="2015-01-07T00:00:00"/>
    <s v="Ronda Urkowitz"/>
    <n v="-62"/>
    <m/>
    <n v="62"/>
    <s v="Debit"/>
    <x v="9"/>
    <x v="2"/>
    <x v="1"/>
    <n v="2015"/>
    <x v="72"/>
    <x v="191"/>
    <x v="9"/>
    <s v="BOTH"/>
    <s v="Income Statement"/>
    <x v="65"/>
    <s v="11300 · PayPal (INC)"/>
    <m/>
    <s v="42011Ronda Urkowitz"/>
  </r>
  <r>
    <d v="2015-01-08T00:00:00"/>
    <s v="Nina Mitina"/>
    <n v="84.2"/>
    <m/>
    <n v="-84.2"/>
    <s v="Credit"/>
    <x v="9"/>
    <x v="2"/>
    <x v="1"/>
    <n v="2015"/>
    <x v="57"/>
    <x v="192"/>
    <x v="3"/>
    <s v="BOTH"/>
    <s v="Income Statement"/>
    <x v="65"/>
    <s v="11300 · PayPal (INC)"/>
    <m/>
    <s v="42012Nina Mitina"/>
  </r>
  <r>
    <d v="2015-01-09T00:00:00"/>
    <s v="Carlton Norris"/>
    <n v="13.9"/>
    <m/>
    <n v="-13.9"/>
    <s v="Credit"/>
    <x v="9"/>
    <x v="2"/>
    <x v="1"/>
    <n v="2015"/>
    <x v="57"/>
    <x v="193"/>
    <x v="3"/>
    <s v="BOTH"/>
    <s v="Income Statement"/>
    <x v="65"/>
    <s v="11300 · PayPal (INC)"/>
    <m/>
    <s v="42013Carlton Norris"/>
  </r>
  <r>
    <d v="2015-01-09T00:00:00"/>
    <s v="WILLIAM TALBERT"/>
    <n v="10.95"/>
    <m/>
    <n v="-10.95"/>
    <s v="Credit"/>
    <x v="9"/>
    <x v="2"/>
    <x v="1"/>
    <n v="2015"/>
    <x v="57"/>
    <x v="194"/>
    <x v="9"/>
    <s v="BOTH"/>
    <s v="Income Statement"/>
    <x v="65"/>
    <s v="11300 · PayPal (INC)"/>
    <m/>
    <s v="42013WILLIAM TALBERT"/>
  </r>
  <r>
    <d v="2015-01-09T00:00:00"/>
    <s v="grace lincoln"/>
    <n v="23.05"/>
    <m/>
    <n v="-23.05"/>
    <s v="Credit"/>
    <x v="9"/>
    <x v="2"/>
    <x v="1"/>
    <n v="2015"/>
    <x v="57"/>
    <x v="195"/>
    <x v="3"/>
    <s v="BOTH"/>
    <s v="Income Statement"/>
    <x v="65"/>
    <s v="11300 · PayPal (INC)"/>
    <m/>
    <s v="42013grace lincoln"/>
  </r>
  <r>
    <d v="2015-01-09T00:00:00"/>
    <s v="Anthony Perez"/>
    <n v="101.67"/>
    <m/>
    <n v="-101.67"/>
    <s v="Credit"/>
    <x v="9"/>
    <x v="2"/>
    <x v="1"/>
    <n v="2015"/>
    <x v="57"/>
    <x v="196"/>
    <x v="3"/>
    <s v="BOTH"/>
    <s v="Income Statement"/>
    <x v="65"/>
    <s v="11300 · PayPal (INC)"/>
    <m/>
    <s v="42013Anthony Perez"/>
  </r>
  <r>
    <d v="2015-01-09T00:00:00"/>
    <s v="PETMOODS"/>
    <n v="123.92"/>
    <m/>
    <n v="-123.92"/>
    <s v="Credit"/>
    <x v="9"/>
    <x v="2"/>
    <x v="1"/>
    <n v="2015"/>
    <x v="57"/>
    <x v="197"/>
    <x v="20"/>
    <s v="BOTH"/>
    <s v="Income Statement"/>
    <x v="65"/>
    <s v="11300 · PayPal (INC)"/>
    <m/>
    <s v="42013PETMOODS"/>
  </r>
  <r>
    <d v="2015-01-09T00:00:00"/>
    <s v="Amanda Barrera"/>
    <n v="14.9"/>
    <m/>
    <n v="-14.9"/>
    <s v="Credit"/>
    <x v="9"/>
    <x v="2"/>
    <x v="1"/>
    <n v="2015"/>
    <x v="57"/>
    <x v="198"/>
    <x v="3"/>
    <s v="BOTH"/>
    <s v="Income Statement"/>
    <x v="65"/>
    <s v="11300 · PayPal (INC)"/>
    <m/>
    <s v="42013Amanda Barrera"/>
  </r>
  <r>
    <d v="2015-01-10T00:00:00"/>
    <s v="chris østergren"/>
    <n v="105.81"/>
    <m/>
    <n v="-105.81"/>
    <s v="Credit"/>
    <x v="9"/>
    <x v="2"/>
    <x v="1"/>
    <n v="2015"/>
    <x v="57"/>
    <x v="199"/>
    <x v="3"/>
    <s v="BOTH"/>
    <s v="Income Statement"/>
    <x v="65"/>
    <s v="11300 · PayPal (INC)"/>
    <m/>
    <s v="42014chris østergren"/>
  </r>
  <r>
    <d v="2015-01-10T00:00:00"/>
    <s v="Natalie Gilbert"/>
    <n v="53.79"/>
    <m/>
    <n v="-53.79"/>
    <s v="Credit"/>
    <x v="9"/>
    <x v="2"/>
    <x v="1"/>
    <n v="2015"/>
    <x v="57"/>
    <x v="200"/>
    <x v="3"/>
    <s v="BOTH"/>
    <s v="Income Statement"/>
    <x v="65"/>
    <s v="11300 · PayPal (INC)"/>
    <m/>
    <s v="42014Natalie Gilbert"/>
  </r>
  <r>
    <d v="2015-01-10T00:00:00"/>
    <s v="EFG Funding"/>
    <n v="112.04"/>
    <m/>
    <n v="-112.04"/>
    <s v="Credit"/>
    <x v="9"/>
    <x v="2"/>
    <x v="1"/>
    <n v="2015"/>
    <x v="57"/>
    <x v="201"/>
    <x v="3"/>
    <s v="BOTH"/>
    <s v="Income Statement"/>
    <x v="65"/>
    <s v="11300 · PayPal (INC)"/>
    <m/>
    <s v="42014EFG Funding"/>
  </r>
  <r>
    <d v="2015-01-11T00:00:00"/>
    <s v="Brandy Rasmussen"/>
    <n v="13.96"/>
    <m/>
    <n v="-13.96"/>
    <s v="Credit"/>
    <x v="9"/>
    <x v="2"/>
    <x v="1"/>
    <n v="2015"/>
    <x v="57"/>
    <x v="202"/>
    <x v="3"/>
    <s v="BOTH"/>
    <s v="Income Statement"/>
    <x v="65"/>
    <s v="11300 · PayPal (INC)"/>
    <m/>
    <s v="42015Brandy Rasmussen"/>
  </r>
  <r>
    <d v="2015-01-11T00:00:00"/>
    <s v="Robert Baumiller"/>
    <n v="51.9"/>
    <m/>
    <n v="-51.9"/>
    <s v="Credit"/>
    <x v="9"/>
    <x v="2"/>
    <x v="1"/>
    <n v="2015"/>
    <x v="57"/>
    <x v="203"/>
    <x v="9"/>
    <s v="BOTH"/>
    <s v="Income Statement"/>
    <x v="65"/>
    <s v="11300 · PayPal (INC)"/>
    <m/>
    <s v="42015Robert Baumiller"/>
  </r>
  <r>
    <d v="2015-01-11T00:00:00"/>
    <s v="William Gardner"/>
    <n v="243.46"/>
    <m/>
    <n v="-243.46"/>
    <s v="Credit"/>
    <x v="9"/>
    <x v="2"/>
    <x v="1"/>
    <n v="2015"/>
    <x v="57"/>
    <x v="204"/>
    <x v="3"/>
    <s v="BOTH"/>
    <s v="Income Statement"/>
    <x v="65"/>
    <s v="11300 · PayPal (INC)"/>
    <m/>
    <s v="42015William Gardner"/>
  </r>
  <r>
    <d v="2015-01-11T00:00:00"/>
    <s v="james wright"/>
    <n v="76.39"/>
    <m/>
    <n v="-76.39"/>
    <s v="Credit"/>
    <x v="9"/>
    <x v="2"/>
    <x v="1"/>
    <n v="2015"/>
    <x v="57"/>
    <x v="205"/>
    <x v="3"/>
    <s v="BOTH"/>
    <s v="Income Statement"/>
    <x v="65"/>
    <s v="11300 · PayPal (INC)"/>
    <m/>
    <s v="42015james wright"/>
  </r>
  <r>
    <d v="2015-01-11T00:00:00"/>
    <s v="Loriann Rivas"/>
    <n v="58.52"/>
    <m/>
    <n v="-58.52"/>
    <s v="Credit"/>
    <x v="9"/>
    <x v="2"/>
    <x v="1"/>
    <n v="2015"/>
    <x v="57"/>
    <x v="206"/>
    <x v="3"/>
    <s v="BOTH"/>
    <s v="Income Statement"/>
    <x v="65"/>
    <s v="11300 · PayPal (INC)"/>
    <m/>
    <s v="42015Loriann Rivas"/>
  </r>
  <r>
    <d v="2015-01-12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6eBay Inc Shipping"/>
  </r>
  <r>
    <d v="2015-01-12T00:00:00"/>
    <s v="eBay Inc Shipping"/>
    <n v="-13.52"/>
    <m/>
    <n v="13.52"/>
    <s v="Debit"/>
    <x v="9"/>
    <x v="2"/>
    <x v="1"/>
    <n v="2015"/>
    <x v="91"/>
    <x v="47"/>
    <x v="3"/>
    <s v="BOTH"/>
    <s v="Income Statement"/>
    <x v="66"/>
    <s v="11300 · PayPal (INC)"/>
    <m/>
    <s v="42016eBay Inc Shipping"/>
  </r>
  <r>
    <d v="2015-01-12T00:00:00"/>
    <s v="Brindley Lyon"/>
    <n v="-19.84"/>
    <m/>
    <n v="19.84"/>
    <s v="Debit"/>
    <x v="9"/>
    <x v="2"/>
    <x v="1"/>
    <n v="2015"/>
    <x v="72"/>
    <x v="187"/>
    <x v="3"/>
    <s v="BOTH"/>
    <s v="Income Statement"/>
    <x v="65"/>
    <s v="11300 · PayPal (INC)"/>
    <m/>
    <s v="42016Brindley Lyon"/>
  </r>
  <r>
    <d v="2015-01-12T00:00:00"/>
    <s v="Pierre Turgeon"/>
    <n v="106.79"/>
    <m/>
    <n v="-106.79"/>
    <s v="Credit"/>
    <x v="9"/>
    <x v="2"/>
    <x v="1"/>
    <n v="2015"/>
    <x v="57"/>
    <x v="207"/>
    <x v="9"/>
    <s v="BOTH"/>
    <s v="Income Statement"/>
    <x v="65"/>
    <s v="11300 · PayPal (INC)"/>
    <m/>
    <s v="42016Pierre Turgeon"/>
  </r>
  <r>
    <d v="2015-01-13T00:00:00"/>
    <s v="Nancy Flora Alves Pinto"/>
    <n v="14.9"/>
    <m/>
    <n v="-14.9"/>
    <s v="Credit"/>
    <x v="9"/>
    <x v="2"/>
    <x v="1"/>
    <n v="2015"/>
    <x v="57"/>
    <x v="208"/>
    <x v="3"/>
    <s v="BOTH"/>
    <s v="Income Statement"/>
    <x v="65"/>
    <s v="11300 · PayPal (INC)"/>
    <m/>
    <s v="42017Nancy Flora Alves Pinto"/>
  </r>
  <r>
    <d v="2015-01-13T00:00:00"/>
    <s v="brooklyn pitcock"/>
    <n v="72.14"/>
    <m/>
    <n v="-72.14"/>
    <s v="Credit"/>
    <x v="9"/>
    <x v="2"/>
    <x v="1"/>
    <n v="2015"/>
    <x v="57"/>
    <x v="209"/>
    <x v="3"/>
    <s v="BOTH"/>
    <s v="Income Statement"/>
    <x v="65"/>
    <s v="11300 · PayPal (INC)"/>
    <m/>
    <s v="42017brooklyn pitcock"/>
  </r>
  <r>
    <d v="2015-01-13T00:00:00"/>
    <s v="Shannon Bowe"/>
    <n v="12.9"/>
    <m/>
    <n v="-12.9"/>
    <s v="Credit"/>
    <x v="9"/>
    <x v="2"/>
    <x v="1"/>
    <n v="2015"/>
    <x v="57"/>
    <x v="210"/>
    <x v="9"/>
    <s v="BOTH"/>
    <s v="Income Statement"/>
    <x v="65"/>
    <s v="11300 · PayPal (INC)"/>
    <m/>
    <s v="42017Shannon Bowe"/>
  </r>
  <r>
    <d v="2015-01-13T00:00:00"/>
    <s v="Lynn Goodfellow"/>
    <n v="64.06"/>
    <m/>
    <n v="-64.06"/>
    <s v="Credit"/>
    <x v="9"/>
    <x v="2"/>
    <x v="1"/>
    <n v="2015"/>
    <x v="57"/>
    <x v="211"/>
    <x v="3"/>
    <s v="BOTH"/>
    <s v="Income Statement"/>
    <x v="65"/>
    <s v="11300 · PayPal (INC)"/>
    <m/>
    <s v="42017Lynn Goodfellow"/>
  </r>
  <r>
    <d v="2015-01-13T00:00:00"/>
    <s v="eBay Inc Shipping"/>
    <n v="8.2899999999999991"/>
    <m/>
    <n v="-8.2899999999999991"/>
    <s v="Credit"/>
    <x v="9"/>
    <x v="2"/>
    <x v="1"/>
    <n v="2015"/>
    <x v="91"/>
    <x v="47"/>
    <x v="3"/>
    <s v="BOTH"/>
    <s v="Income Statement"/>
    <x v="66"/>
    <s v="11300 · PayPal (INC)"/>
    <m/>
    <s v="42017eBay Inc Shipping"/>
  </r>
  <r>
    <d v="2015-01-13T00:00:00"/>
    <s v="Jeff Nawrot"/>
    <n v="13.96"/>
    <m/>
    <n v="-13.96"/>
    <s v="Credit"/>
    <x v="9"/>
    <x v="2"/>
    <x v="1"/>
    <n v="2015"/>
    <x v="57"/>
    <x v="212"/>
    <x v="3"/>
    <s v="BOTH"/>
    <s v="Income Statement"/>
    <x v="65"/>
    <s v="11300 · PayPal (INC)"/>
    <m/>
    <s v="42017Jeff Nawrot"/>
  </r>
  <r>
    <d v="2015-01-14T00:00:00"/>
    <s v="jason hurley"/>
    <n v="15.9"/>
    <m/>
    <n v="-15.9"/>
    <s v="Credit"/>
    <x v="9"/>
    <x v="2"/>
    <x v="1"/>
    <n v="2015"/>
    <x v="57"/>
    <x v="213"/>
    <x v="3"/>
    <s v="BOTH"/>
    <s v="Income Statement"/>
    <x v="65"/>
    <s v="11300 · PayPal (INC)"/>
    <m/>
    <s v="42018jason hurley"/>
  </r>
  <r>
    <d v="2015-01-14T00:00:00"/>
    <s v="jason hurley"/>
    <n v="15.9"/>
    <m/>
    <n v="-15.9"/>
    <s v="Credit"/>
    <x v="9"/>
    <x v="2"/>
    <x v="1"/>
    <n v="2015"/>
    <x v="57"/>
    <x v="213"/>
    <x v="3"/>
    <s v="BOTH"/>
    <s v="Income Statement"/>
    <x v="65"/>
    <s v="11300 · PayPal (INC)"/>
    <m/>
    <s v="42018jason hurley"/>
  </r>
  <r>
    <d v="2015-01-14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8.26"/>
    <m/>
    <n v="8.26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5.32"/>
    <m/>
    <n v="5.32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8eBay Inc Shipping"/>
  </r>
  <r>
    <d v="2015-01-14T00:00:00"/>
    <s v="laura vig"/>
    <n v="-52"/>
    <m/>
    <n v="52"/>
    <s v="Debit"/>
    <x v="9"/>
    <x v="2"/>
    <x v="1"/>
    <n v="2015"/>
    <x v="72"/>
    <x v="214"/>
    <x v="9"/>
    <s v="BOTH"/>
    <s v="Income Statement"/>
    <x v="65"/>
    <s v="11300 · PayPal (INC)"/>
    <m/>
    <s v="42018laura vig"/>
  </r>
  <r>
    <d v="2015-01-14T00:00:00"/>
    <s v="laura vig"/>
    <n v="-59.95"/>
    <m/>
    <n v="59.95"/>
    <s v="Debit"/>
    <x v="9"/>
    <x v="2"/>
    <x v="1"/>
    <n v="2015"/>
    <x v="72"/>
    <x v="214"/>
    <x v="9"/>
    <s v="BOTH"/>
    <s v="Income Statement"/>
    <x v="65"/>
    <s v="11300 · PayPal (INC)"/>
    <m/>
    <s v="42018laura vig"/>
  </r>
  <r>
    <d v="2015-01-14T00:00:00"/>
    <s v="Sarah Kester"/>
    <n v="-81"/>
    <m/>
    <n v="81"/>
    <s v="Debit"/>
    <x v="9"/>
    <x v="2"/>
    <x v="1"/>
    <n v="2015"/>
    <x v="72"/>
    <x v="215"/>
    <x v="9"/>
    <s v="BOTH"/>
    <s v="Income Statement"/>
    <x v="65"/>
    <s v="11300 · PayPal (INC)"/>
    <m/>
    <s v="42018Sarah Kester"/>
  </r>
  <r>
    <d v="2015-01-14T00:00:00"/>
    <s v="JAS Enterprises"/>
    <n v="11.74"/>
    <m/>
    <n v="-11.74"/>
    <s v="Credit"/>
    <x v="9"/>
    <x v="2"/>
    <x v="1"/>
    <n v="2015"/>
    <x v="57"/>
    <x v="180"/>
    <x v="20"/>
    <s v="BOTH"/>
    <s v="Income Statement"/>
    <x v="65"/>
    <s v="11300 · PayPal (INC)"/>
    <m/>
    <s v="42018JAS Enterprises"/>
  </r>
  <r>
    <d v="2015-01-14T00:00:00"/>
    <s v="Curtis smith"/>
    <n v="29.3"/>
    <m/>
    <n v="-29.3"/>
    <s v="Credit"/>
    <x v="9"/>
    <x v="2"/>
    <x v="1"/>
    <n v="2015"/>
    <x v="57"/>
    <x v="216"/>
    <x v="3"/>
    <s v="BOTH"/>
    <s v="Income Statement"/>
    <x v="65"/>
    <s v="11300 · PayPal (INC)"/>
    <m/>
    <s v="42018Curtis smith"/>
  </r>
  <r>
    <d v="2015-01-14T00:00:00"/>
    <s v="cynthia boucher"/>
    <n v="86.55"/>
    <m/>
    <n v="-86.55"/>
    <s v="Credit"/>
    <x v="9"/>
    <x v="2"/>
    <x v="1"/>
    <n v="2015"/>
    <x v="57"/>
    <x v="217"/>
    <x v="3"/>
    <s v="BOTH"/>
    <s v="Income Statement"/>
    <x v="65"/>
    <s v="11300 · PayPal (INC)"/>
    <m/>
    <s v="42018cynthia boucher"/>
  </r>
  <r>
    <d v="2015-01-15T00:00:00"/>
    <s v="Jacinta Denton"/>
    <n v="184.85"/>
    <m/>
    <n v="-184.85"/>
    <s v="Credit"/>
    <x v="9"/>
    <x v="2"/>
    <x v="1"/>
    <n v="2015"/>
    <x v="57"/>
    <x v="218"/>
    <x v="3"/>
    <s v="BOTH"/>
    <s v="Income Statement"/>
    <x v="65"/>
    <s v="11300 · PayPal (INC)"/>
    <m/>
    <s v="42019Jacinta Denton"/>
  </r>
  <r>
    <d v="2015-01-15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19eBay Inc Shipping"/>
  </r>
  <r>
    <d v="2015-01-15T00:00:00"/>
    <s v="Kathy Yaskin"/>
    <n v="56.66"/>
    <m/>
    <n v="-56.66"/>
    <s v="Credit"/>
    <x v="9"/>
    <x v="2"/>
    <x v="1"/>
    <n v="2015"/>
    <x v="57"/>
    <x v="219"/>
    <x v="3"/>
    <s v="BOTH"/>
    <s v="Income Statement"/>
    <x v="65"/>
    <s v="11300 · PayPal (INC)"/>
    <m/>
    <s v="42019Kathy Yaskin"/>
  </r>
  <r>
    <d v="2015-01-16T00:00:00"/>
    <s v="Stefanie Young"/>
    <n v="72.14"/>
    <m/>
    <n v="-72.14"/>
    <s v="Credit"/>
    <x v="9"/>
    <x v="2"/>
    <x v="1"/>
    <n v="2015"/>
    <x v="57"/>
    <x v="220"/>
    <x v="3"/>
    <s v="BOTH"/>
    <s v="Income Statement"/>
    <x v="65"/>
    <s v="11300 · PayPal (INC)"/>
    <m/>
    <s v="42020Stefanie Young"/>
  </r>
  <r>
    <d v="2015-01-16T00:00:00"/>
    <s v="Bank Account"/>
    <n v="-1800"/>
    <m/>
    <n v="1800"/>
    <s v="Debit"/>
    <x v="9"/>
    <x v="2"/>
    <x v="1"/>
    <n v="2015"/>
    <x v="55"/>
    <x v="97"/>
    <x v="2"/>
    <s v="INC"/>
    <s v="Balance Sheet"/>
    <x v="22"/>
    <s v="11300 · PayPal (INC)"/>
    <m/>
    <s v="42020Bank Account"/>
  </r>
  <r>
    <d v="2015-01-16T00:00:00"/>
    <s v="chree donaldson"/>
    <n v="13.9"/>
    <m/>
    <n v="-13.9"/>
    <s v="Credit"/>
    <x v="9"/>
    <x v="2"/>
    <x v="1"/>
    <n v="2015"/>
    <x v="57"/>
    <x v="221"/>
    <x v="9"/>
    <s v="BOTH"/>
    <s v="Income Statement"/>
    <x v="65"/>
    <s v="11300 · PayPal (INC)"/>
    <m/>
    <s v="42020chree donaldson"/>
  </r>
  <r>
    <d v="2015-01-16T00:00:00"/>
    <s v="Heather Turner"/>
    <n v="14.65"/>
    <m/>
    <n v="-14.65"/>
    <s v="Credit"/>
    <x v="9"/>
    <x v="2"/>
    <x v="1"/>
    <n v="2015"/>
    <x v="57"/>
    <x v="222"/>
    <x v="3"/>
    <s v="BOTH"/>
    <s v="Income Statement"/>
    <x v="65"/>
    <s v="11300 · PayPal (INC)"/>
    <m/>
    <s v="42020Heather Turner"/>
  </r>
  <r>
    <d v="2015-01-16T00:00:00"/>
    <s v="Jeffrey Dapper"/>
    <n v="76.39"/>
    <m/>
    <n v="-76.39"/>
    <s v="Credit"/>
    <x v="9"/>
    <x v="2"/>
    <x v="1"/>
    <n v="2015"/>
    <x v="57"/>
    <x v="223"/>
    <x v="3"/>
    <s v="BOTH"/>
    <s v="Income Statement"/>
    <x v="65"/>
    <s v="11300 · PayPal (INC)"/>
    <m/>
    <s v="42020Jeffrey Dapper"/>
  </r>
  <r>
    <d v="2015-01-16T00:00:00"/>
    <s v="Tracy A Perrine"/>
    <n v="79.849999999999994"/>
    <m/>
    <n v="-79.849999999999994"/>
    <s v="Credit"/>
    <x v="9"/>
    <x v="2"/>
    <x v="1"/>
    <n v="2015"/>
    <x v="57"/>
    <x v="224"/>
    <x v="9"/>
    <s v="BOTH"/>
    <s v="Income Statement"/>
    <x v="65"/>
    <s v="11300 · PayPal (INC)"/>
    <m/>
    <s v="42020Tracy A Perrine"/>
  </r>
  <r>
    <d v="2015-01-16T00:00:00"/>
    <s v="Jaimie Whitney"/>
    <n v="84.94"/>
    <m/>
    <n v="-84.94"/>
    <s v="Credit"/>
    <x v="9"/>
    <x v="2"/>
    <x v="1"/>
    <n v="2015"/>
    <x v="57"/>
    <x v="225"/>
    <x v="9"/>
    <s v="BOTH"/>
    <s v="Income Statement"/>
    <x v="65"/>
    <s v="11300 · PayPal (INC)"/>
    <m/>
    <s v="42020Jaimie Whitney"/>
  </r>
  <r>
    <d v="2015-01-17T00:00:00"/>
    <s v="stanley young"/>
    <n v="74.95"/>
    <m/>
    <n v="-74.95"/>
    <s v="Credit"/>
    <x v="9"/>
    <x v="2"/>
    <x v="1"/>
    <n v="2015"/>
    <x v="57"/>
    <x v="226"/>
    <x v="9"/>
    <s v="BOTH"/>
    <s v="Income Statement"/>
    <x v="65"/>
    <s v="11300 · PayPal (INC)"/>
    <m/>
    <s v="42021stanley young"/>
  </r>
  <r>
    <d v="2015-01-17T00:00:00"/>
    <s v="Anthony Needham"/>
    <n v="86.84"/>
    <m/>
    <n v="-86.84"/>
    <s v="Credit"/>
    <x v="9"/>
    <x v="2"/>
    <x v="1"/>
    <n v="2015"/>
    <x v="57"/>
    <x v="227"/>
    <x v="3"/>
    <s v="BOTH"/>
    <s v="Income Statement"/>
    <x v="65"/>
    <s v="11300 · PayPal (INC)"/>
    <m/>
    <s v="42021Anthony Needham"/>
  </r>
  <r>
    <d v="2015-01-17T00:00:00"/>
    <s v="Robert Cash"/>
    <n v="16.71"/>
    <m/>
    <n v="-16.71"/>
    <s v="Credit"/>
    <x v="9"/>
    <x v="2"/>
    <x v="1"/>
    <n v="2015"/>
    <x v="57"/>
    <x v="228"/>
    <x v="3"/>
    <s v="BOTH"/>
    <s v="Income Statement"/>
    <x v="65"/>
    <s v="11300 · PayPal (INC)"/>
    <m/>
    <s v="42021Robert Cash"/>
  </r>
  <r>
    <d v="2015-01-17T00:00:00"/>
    <s v="Ralph Sculco Jr"/>
    <n v="29.8"/>
    <m/>
    <n v="-29.8"/>
    <s v="Credit"/>
    <x v="9"/>
    <x v="2"/>
    <x v="1"/>
    <n v="2015"/>
    <x v="57"/>
    <x v="229"/>
    <x v="21"/>
    <s v="BOTH"/>
    <s v="Income Statement"/>
    <x v="65"/>
    <s v="11300 · PayPal (INC)"/>
    <m/>
    <s v="42021Ralph Sculco Jr"/>
  </r>
  <r>
    <d v="2015-01-18T00:00:00"/>
    <s v="Angela Secrest"/>
    <n v="14.9"/>
    <m/>
    <n v="-14.9"/>
    <s v="Credit"/>
    <x v="9"/>
    <x v="2"/>
    <x v="1"/>
    <n v="2015"/>
    <x v="57"/>
    <x v="230"/>
    <x v="9"/>
    <s v="BOTH"/>
    <s v="Income Statement"/>
    <x v="65"/>
    <s v="11300 · PayPal (INC)"/>
    <m/>
    <s v="42022Angela Secrest"/>
  </r>
  <r>
    <d v="2015-01-18T00:00:00"/>
    <s v="tyler holladay"/>
    <n v="17.32"/>
    <m/>
    <n v="-17.32"/>
    <s v="Credit"/>
    <x v="9"/>
    <x v="2"/>
    <x v="1"/>
    <n v="2015"/>
    <x v="57"/>
    <x v="231"/>
    <x v="3"/>
    <s v="BOTH"/>
    <s v="Income Statement"/>
    <x v="65"/>
    <s v="11300 · PayPal (INC)"/>
    <m/>
    <s v="42022tyler holladay"/>
  </r>
  <r>
    <d v="2015-01-18T00:00:00"/>
    <s v="Bank Account"/>
    <n v="-559.04999999999995"/>
    <m/>
    <n v="559.04999999999995"/>
    <s v="Debit"/>
    <x v="9"/>
    <x v="2"/>
    <x v="1"/>
    <n v="2015"/>
    <x v="55"/>
    <x v="97"/>
    <x v="2"/>
    <s v="INC"/>
    <s v="Balance Sheet"/>
    <x v="22"/>
    <s v="11300 · PayPal (INC)"/>
    <m/>
    <s v="42022Bank Account"/>
  </r>
  <r>
    <d v="2015-01-18T00:00:00"/>
    <s v="Derek Havran"/>
    <n v="161.37"/>
    <m/>
    <n v="-161.37"/>
    <s v="Credit"/>
    <x v="9"/>
    <x v="2"/>
    <x v="1"/>
    <n v="2015"/>
    <x v="57"/>
    <x v="232"/>
    <x v="9"/>
    <s v="BOTH"/>
    <s v="Income Statement"/>
    <x v="65"/>
    <s v="11300 · PayPal (INC)"/>
    <m/>
    <s v="42022Derek Havran"/>
  </r>
  <r>
    <d v="2015-01-19T00:00:00"/>
    <s v="Donna Crotty"/>
    <n v="13.96"/>
    <m/>
    <n v="-13.96"/>
    <s v="Credit"/>
    <x v="9"/>
    <x v="2"/>
    <x v="1"/>
    <n v="2015"/>
    <x v="57"/>
    <x v="233"/>
    <x v="3"/>
    <s v="BOTH"/>
    <s v="Income Statement"/>
    <x v="65"/>
    <s v="11300 · PayPal (INC)"/>
    <m/>
    <s v="42023Donna Crotty"/>
  </r>
  <r>
    <d v="2015-01-19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23eBay Inc Shipping"/>
  </r>
  <r>
    <d v="2015-01-19T00:00:00"/>
    <s v="eBay Inc Shipping"/>
    <n v="-9.9700000000000006"/>
    <m/>
    <n v="9.9700000000000006"/>
    <s v="Debit"/>
    <x v="9"/>
    <x v="2"/>
    <x v="1"/>
    <n v="2015"/>
    <x v="91"/>
    <x v="47"/>
    <x v="3"/>
    <s v="BOTH"/>
    <s v="Income Statement"/>
    <x v="66"/>
    <s v="11300 · PayPal (INC)"/>
    <m/>
    <s v="42023eBay Inc Shipping"/>
  </r>
  <r>
    <d v="2015-01-19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23eBay Inc Shipping"/>
  </r>
  <r>
    <d v="2015-01-19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23eBay Inc Shipping"/>
  </r>
  <r>
    <d v="2015-01-19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23eBay Inc Shipping"/>
  </r>
  <r>
    <d v="2015-01-19T00:00:00"/>
    <s v="Douglas Ramos"/>
    <n v="-72.900000000000006"/>
    <m/>
    <n v="72.900000000000006"/>
    <s v="Debit"/>
    <x v="9"/>
    <x v="2"/>
    <x v="1"/>
    <n v="2015"/>
    <x v="72"/>
    <x v="181"/>
    <x v="9"/>
    <s v="BOTH"/>
    <s v="Income Statement"/>
    <x v="65"/>
    <s v="11300 · PayPal (INC)"/>
    <m/>
    <s v="42023Douglas Ramos"/>
  </r>
  <r>
    <d v="2015-01-19T00:00:00"/>
    <s v="Alicia East"/>
    <n v="-12.95"/>
    <m/>
    <n v="12.95"/>
    <s v="Debit"/>
    <x v="9"/>
    <x v="2"/>
    <x v="1"/>
    <n v="2015"/>
    <x v="57"/>
    <x v="234"/>
    <x v="3"/>
    <s v="BOTH"/>
    <s v="Income Statement"/>
    <x v="65"/>
    <s v="11300 · PayPal (INC)"/>
    <m/>
    <s v="42023Alicia East"/>
  </r>
  <r>
    <d v="2015-01-19T00:00:00"/>
    <s v="brian unger"/>
    <n v="119.9"/>
    <m/>
    <n v="-119.9"/>
    <s v="Credit"/>
    <x v="9"/>
    <x v="2"/>
    <x v="1"/>
    <n v="2015"/>
    <x v="57"/>
    <x v="235"/>
    <x v="9"/>
    <s v="BOTH"/>
    <s v="Income Statement"/>
    <x v="65"/>
    <s v="11300 · PayPal (INC)"/>
    <m/>
    <s v="42023brian unger"/>
  </r>
  <r>
    <d v="2015-01-19T00:00:00"/>
    <s v="Jeff Buckless"/>
    <n v="59.9"/>
    <m/>
    <n v="-59.9"/>
    <s v="Credit"/>
    <x v="9"/>
    <x v="2"/>
    <x v="1"/>
    <n v="2015"/>
    <x v="57"/>
    <x v="236"/>
    <x v="3"/>
    <s v="BOTH"/>
    <s v="Income Statement"/>
    <x v="65"/>
    <s v="11300 · PayPal (INC)"/>
    <m/>
    <s v="42023Jeff Buckless"/>
  </r>
  <r>
    <d v="2015-01-20T00:00:00"/>
    <s v="Jack Vo"/>
    <n v="58.61"/>
    <m/>
    <n v="-58.61"/>
    <s v="Credit"/>
    <x v="9"/>
    <x v="2"/>
    <x v="1"/>
    <n v="2015"/>
    <x v="57"/>
    <x v="237"/>
    <x v="9"/>
    <s v="BOTH"/>
    <s v="Income Statement"/>
    <x v="65"/>
    <s v="11300 · PayPal (INC)"/>
    <m/>
    <s v="42024Jack Vo"/>
  </r>
  <r>
    <d v="2015-01-20T00:00:00"/>
    <s v="Dee Lee"/>
    <n v="77.87"/>
    <m/>
    <n v="-77.87"/>
    <s v="Credit"/>
    <x v="9"/>
    <x v="2"/>
    <x v="1"/>
    <n v="2015"/>
    <x v="57"/>
    <x v="238"/>
    <x v="3"/>
    <s v="BOTH"/>
    <s v="Income Statement"/>
    <x v="65"/>
    <s v="11300 · PayPal (INC)"/>
    <m/>
    <s v="42024Dee Lee"/>
  </r>
  <r>
    <d v="2015-01-20T00:00:00"/>
    <s v="Kathleen Von Bergen"/>
    <n v="18.850000000000001"/>
    <m/>
    <n v="-18.850000000000001"/>
    <s v="Credit"/>
    <x v="9"/>
    <x v="2"/>
    <x v="1"/>
    <n v="2015"/>
    <x v="57"/>
    <x v="239"/>
    <x v="3"/>
    <s v="BOTH"/>
    <s v="Income Statement"/>
    <x v="65"/>
    <s v="11300 · PayPal (INC)"/>
    <m/>
    <s v="42024Kathleen Von Bergen"/>
  </r>
  <r>
    <d v="2015-01-20T00:00:00"/>
    <s v="Diana Alexander"/>
    <n v="154.69999999999999"/>
    <m/>
    <n v="-154.69999999999999"/>
    <s v="Credit"/>
    <x v="9"/>
    <x v="2"/>
    <x v="1"/>
    <n v="2015"/>
    <x v="57"/>
    <x v="240"/>
    <x v="9"/>
    <s v="BOTH"/>
    <s v="Income Statement"/>
    <x v="65"/>
    <s v="11300 · PayPal (INC)"/>
    <m/>
    <s v="42024Diana Alexander"/>
  </r>
  <r>
    <d v="2015-01-21T00:00:00"/>
    <s v="eBay Inc Shipping"/>
    <n v="-6.51"/>
    <m/>
    <n v="6.51"/>
    <s v="Debit"/>
    <x v="9"/>
    <x v="2"/>
    <x v="1"/>
    <n v="2015"/>
    <x v="91"/>
    <x v="47"/>
    <x v="3"/>
    <s v="BOTH"/>
    <s v="Income Statement"/>
    <x v="66"/>
    <s v="11300 · PayPal (INC)"/>
    <m/>
    <s v="42025eBay Inc Shipping"/>
  </r>
  <r>
    <d v="2015-01-21T00:00:00"/>
    <s v="eBay Inc Shipping"/>
    <n v="-7.55"/>
    <m/>
    <n v="7.55"/>
    <s v="Debit"/>
    <x v="9"/>
    <x v="2"/>
    <x v="1"/>
    <n v="2015"/>
    <x v="91"/>
    <x v="47"/>
    <x v="3"/>
    <s v="BOTH"/>
    <s v="Income Statement"/>
    <x v="66"/>
    <s v="11300 · PayPal (INC)"/>
    <m/>
    <s v="42025eBay Inc Shipping"/>
  </r>
  <r>
    <d v="2015-01-21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25eBay Inc Shipping"/>
  </r>
  <r>
    <d v="2015-01-21T00:00:00"/>
    <s v="Grassif Uwood"/>
    <n v="100.03"/>
    <m/>
    <n v="-100.03"/>
    <s v="Credit"/>
    <x v="9"/>
    <x v="2"/>
    <x v="1"/>
    <n v="2015"/>
    <x v="57"/>
    <x v="241"/>
    <x v="3"/>
    <s v="BOTH"/>
    <s v="Income Statement"/>
    <x v="65"/>
    <s v="11300 · PayPal (INC)"/>
    <m/>
    <s v="42025Grassif Uwood"/>
  </r>
  <r>
    <d v="2015-01-22T00:00:00"/>
    <s v="Margaret Watson"/>
    <n v="61.6"/>
    <m/>
    <n v="-61.6"/>
    <s v="Credit"/>
    <x v="9"/>
    <x v="2"/>
    <x v="1"/>
    <n v="2015"/>
    <x v="57"/>
    <x v="242"/>
    <x v="3"/>
    <s v="BOTH"/>
    <s v="Income Statement"/>
    <x v="65"/>
    <s v="11300 · PayPal (INC)"/>
    <m/>
    <s v="42026Margaret Watson"/>
  </r>
  <r>
    <d v="2015-01-22T00:00:00"/>
    <s v="eBay Inc Shipping"/>
    <n v="-8.26"/>
    <m/>
    <n v="8.26"/>
    <s v="Debit"/>
    <x v="9"/>
    <x v="2"/>
    <x v="1"/>
    <n v="2015"/>
    <x v="91"/>
    <x v="47"/>
    <x v="3"/>
    <s v="BOTH"/>
    <s v="Income Statement"/>
    <x v="66"/>
    <s v="11300 · PayPal (INC)"/>
    <m/>
    <s v="42026eBay Inc Shipping"/>
  </r>
  <r>
    <d v="2015-01-22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26eBay Inc Shipping"/>
  </r>
  <r>
    <d v="2015-01-22T00:00:00"/>
    <s v="PETMOODS"/>
    <n v="69.89"/>
    <m/>
    <n v="-69.89"/>
    <s v="Credit"/>
    <x v="9"/>
    <x v="2"/>
    <x v="1"/>
    <n v="2015"/>
    <x v="57"/>
    <x v="197"/>
    <x v="20"/>
    <s v="BOTH"/>
    <s v="Income Statement"/>
    <x v="65"/>
    <s v="11300 · PayPal (INC)"/>
    <m/>
    <s v="42026PETMOODS"/>
  </r>
  <r>
    <d v="2015-01-22T00:00:00"/>
    <s v="Tamara Arlin"/>
    <n v="12.9"/>
    <m/>
    <n v="-12.9"/>
    <s v="Credit"/>
    <x v="9"/>
    <x v="2"/>
    <x v="1"/>
    <n v="2015"/>
    <x v="57"/>
    <x v="243"/>
    <x v="9"/>
    <s v="BOTH"/>
    <s v="Income Statement"/>
    <x v="65"/>
    <s v="11300 · PayPal (INC)"/>
    <m/>
    <s v="42026Tamara Arlin"/>
  </r>
  <r>
    <d v="2015-01-22T00:00:00"/>
    <s v="Matt Carlson"/>
    <n v="14.65"/>
    <m/>
    <n v="-14.65"/>
    <s v="Credit"/>
    <x v="9"/>
    <x v="2"/>
    <x v="1"/>
    <n v="2015"/>
    <x v="57"/>
    <x v="244"/>
    <x v="3"/>
    <s v="BOTH"/>
    <s v="Income Statement"/>
    <x v="65"/>
    <s v="11300 · PayPal (INC)"/>
    <m/>
    <s v="42026Matt Carlson"/>
  </r>
  <r>
    <d v="2015-01-22T00:00:00"/>
    <s v="WILLIAM TALBERT"/>
    <n v="103.85"/>
    <m/>
    <n v="-103.85"/>
    <s v="Credit"/>
    <x v="9"/>
    <x v="2"/>
    <x v="1"/>
    <n v="2015"/>
    <x v="57"/>
    <x v="194"/>
    <x v="9"/>
    <s v="BOTH"/>
    <s v="Income Statement"/>
    <x v="65"/>
    <s v="11300 · PayPal (INC)"/>
    <m/>
    <s v="42026WILLIAM TALBERT"/>
  </r>
  <r>
    <d v="2015-01-23T00:00:00"/>
    <s v="Tristan Kirby"/>
    <n v="104.68"/>
    <m/>
    <n v="-104.68"/>
    <s v="Credit"/>
    <x v="9"/>
    <x v="2"/>
    <x v="1"/>
    <n v="2015"/>
    <x v="57"/>
    <x v="245"/>
    <x v="3"/>
    <s v="BOTH"/>
    <s v="Income Statement"/>
    <x v="65"/>
    <s v="11300 · PayPal (INC)"/>
    <m/>
    <s v="42027Tristan Kirby"/>
  </r>
  <r>
    <d v="2015-01-23T00:00:00"/>
    <s v="Edward Frias"/>
    <n v="15.9"/>
    <m/>
    <n v="-15.9"/>
    <s v="Credit"/>
    <x v="9"/>
    <x v="2"/>
    <x v="1"/>
    <n v="2015"/>
    <x v="57"/>
    <x v="246"/>
    <x v="3"/>
    <s v="BOTH"/>
    <s v="Income Statement"/>
    <x v="65"/>
    <s v="11300 · PayPal (INC)"/>
    <m/>
    <s v="42027Edward Frias"/>
  </r>
  <r>
    <d v="2015-01-23T00:00:00"/>
    <s v="Noelle Kubinec"/>
    <n v="78.260000000000005"/>
    <m/>
    <n v="-78.260000000000005"/>
    <s v="Credit"/>
    <x v="9"/>
    <x v="2"/>
    <x v="1"/>
    <n v="2015"/>
    <x v="57"/>
    <x v="247"/>
    <x v="3"/>
    <s v="BOTH"/>
    <s v="Income Statement"/>
    <x v="65"/>
    <s v="11300 · PayPal (INC)"/>
    <m/>
    <s v="42027Noelle Kubinec"/>
  </r>
  <r>
    <d v="2015-01-23T00:00:00"/>
    <s v="edgar murguia"/>
    <n v="14.9"/>
    <m/>
    <n v="-14.9"/>
    <s v="Credit"/>
    <x v="9"/>
    <x v="2"/>
    <x v="1"/>
    <n v="2015"/>
    <x v="57"/>
    <x v="248"/>
    <x v="3"/>
    <s v="BOTH"/>
    <s v="Income Statement"/>
    <x v="65"/>
    <s v="11300 · PayPal (INC)"/>
    <m/>
    <s v="42027edgar murguia"/>
  </r>
  <r>
    <d v="2015-01-23T00:00:00"/>
    <s v="Hulu"/>
    <n v="-8.49"/>
    <m/>
    <n v="8.49"/>
    <s v="Debit"/>
    <x v="9"/>
    <x v="2"/>
    <x v="1"/>
    <n v="2015"/>
    <x v="31"/>
    <x v="125"/>
    <x v="2"/>
    <s v="BOTH"/>
    <s v="Income Statement"/>
    <x v="66"/>
    <s v="11300 · PayPal (INC)"/>
    <m/>
    <s v="42027Hulu"/>
  </r>
  <r>
    <d v="2015-01-24T00:00:00"/>
    <s v="Kathy Murray"/>
    <n v="69.900000000000006"/>
    <m/>
    <n v="-69.900000000000006"/>
    <s v="Credit"/>
    <x v="9"/>
    <x v="2"/>
    <x v="1"/>
    <n v="2015"/>
    <x v="57"/>
    <x v="249"/>
    <x v="9"/>
    <s v="BOTH"/>
    <s v="Income Statement"/>
    <x v="65"/>
    <s v="11300 · PayPal (INC)"/>
    <m/>
    <s v="42028Kathy Murray"/>
  </r>
  <r>
    <d v="2015-01-24T00:00:00"/>
    <s v="Mary Ann Scaffidi"/>
    <n v="99.8"/>
    <m/>
    <n v="-99.8"/>
    <s v="Credit"/>
    <x v="9"/>
    <x v="2"/>
    <x v="1"/>
    <n v="2015"/>
    <x v="57"/>
    <x v="250"/>
    <x v="21"/>
    <s v="BOTH"/>
    <s v="Income Statement"/>
    <x v="65"/>
    <s v="11300 · PayPal (INC)"/>
    <m/>
    <s v="42028Mary Ann Scaffidi"/>
  </r>
  <r>
    <d v="2015-01-24T00:00:00"/>
    <s v="AARON RILEY"/>
    <n v="117.85"/>
    <m/>
    <n v="-117.85"/>
    <s v="Credit"/>
    <x v="9"/>
    <x v="2"/>
    <x v="1"/>
    <n v="2015"/>
    <x v="57"/>
    <x v="251"/>
    <x v="3"/>
    <s v="BOTH"/>
    <s v="Income Statement"/>
    <x v="65"/>
    <s v="11300 · PayPal (INC)"/>
    <m/>
    <s v="42028AARON RILEY"/>
  </r>
  <r>
    <d v="2015-01-25T00:00:00"/>
    <s v="Bank Account"/>
    <n v="-1441.44"/>
    <m/>
    <n v="1441.44"/>
    <s v="Debit"/>
    <x v="9"/>
    <x v="2"/>
    <x v="1"/>
    <n v="2015"/>
    <x v="55"/>
    <x v="97"/>
    <x v="2"/>
    <s v="INC"/>
    <s v="Balance Sheet"/>
    <x v="22"/>
    <s v="11300 · PayPal (INC)"/>
    <m/>
    <s v="42029Bank Account"/>
  </r>
  <r>
    <d v="2015-01-25T00:00:00"/>
    <s v="Mary B White"/>
    <n v="16.47"/>
    <m/>
    <n v="-16.47"/>
    <s v="Credit"/>
    <x v="9"/>
    <x v="2"/>
    <x v="1"/>
    <n v="2015"/>
    <x v="57"/>
    <x v="252"/>
    <x v="3"/>
    <s v="BOTH"/>
    <s v="Income Statement"/>
    <x v="65"/>
    <s v="11300 · PayPal (INC)"/>
    <m/>
    <s v="42029Mary B White"/>
  </r>
  <r>
    <d v="2015-01-25T00:00:00"/>
    <s v="Mary B White"/>
    <n v="16.47"/>
    <m/>
    <n v="-16.47"/>
    <s v="Credit"/>
    <x v="9"/>
    <x v="2"/>
    <x v="1"/>
    <n v="2015"/>
    <x v="57"/>
    <x v="252"/>
    <x v="3"/>
    <s v="BOTH"/>
    <s v="Income Statement"/>
    <x v="65"/>
    <s v="11300 · PayPal (INC)"/>
    <m/>
    <s v="42029Mary B White"/>
  </r>
  <r>
    <d v="2015-01-25T00:00:00"/>
    <s v="Lauro aybar"/>
    <n v="80.25"/>
    <m/>
    <n v="-80.25"/>
    <s v="Credit"/>
    <x v="9"/>
    <x v="2"/>
    <x v="1"/>
    <n v="2015"/>
    <x v="57"/>
    <x v="253"/>
    <x v="3"/>
    <s v="BOTH"/>
    <s v="Income Statement"/>
    <x v="65"/>
    <s v="11300 · PayPal (INC)"/>
    <m/>
    <s v="42029Lauro aybar"/>
  </r>
  <r>
    <d v="2015-01-25T00:00:00"/>
    <s v="stacy civittolo"/>
    <n v="55.59"/>
    <m/>
    <n v="-55.59"/>
    <s v="Credit"/>
    <x v="9"/>
    <x v="2"/>
    <x v="1"/>
    <n v="2015"/>
    <x v="57"/>
    <x v="254"/>
    <x v="3"/>
    <s v="BOTH"/>
    <s v="Income Statement"/>
    <x v="65"/>
    <s v="11300 · PayPal (INC)"/>
    <m/>
    <s v="42029stacy civittolo"/>
  </r>
  <r>
    <d v="2015-01-26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8.98"/>
    <m/>
    <n v="8.98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5.44"/>
    <m/>
    <n v="5.44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7.55"/>
    <m/>
    <n v="7.55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eBay Inc Shipping"/>
    <n v="-9.9700000000000006"/>
    <m/>
    <n v="9.9700000000000006"/>
    <s v="Debit"/>
    <x v="9"/>
    <x v="2"/>
    <x v="1"/>
    <n v="2015"/>
    <x v="91"/>
    <x v="47"/>
    <x v="3"/>
    <s v="BOTH"/>
    <s v="Income Statement"/>
    <x v="66"/>
    <s v="11300 · PayPal (INC)"/>
    <m/>
    <s v="42030eBay Inc Shipping"/>
  </r>
  <r>
    <d v="2015-01-26T00:00:00"/>
    <s v="Noelle Kubinec"/>
    <n v="12.95"/>
    <m/>
    <n v="-12.95"/>
    <s v="Credit"/>
    <x v="9"/>
    <x v="2"/>
    <x v="1"/>
    <n v="2015"/>
    <x v="57"/>
    <x v="247"/>
    <x v="3"/>
    <s v="BOTH"/>
    <s v="Income Statement"/>
    <x v="65"/>
    <s v="11300 · PayPal (INC)"/>
    <m/>
    <s v="42030Noelle Kubinec"/>
  </r>
  <r>
    <d v="2015-01-26T00:00:00"/>
    <s v="Mesonika Piecuch"/>
    <n v="-28"/>
    <m/>
    <n v="28"/>
    <s v="Debit"/>
    <x v="9"/>
    <x v="2"/>
    <x v="1"/>
    <n v="2015"/>
    <x v="72"/>
    <x v="255"/>
    <x v="9"/>
    <s v="BOTH"/>
    <s v="Income Statement"/>
    <x v="65"/>
    <s v="11300 · PayPal (INC)"/>
    <m/>
    <s v="42030Mesonika Piecuch"/>
  </r>
  <r>
    <d v="2015-01-26T00:00:00"/>
    <s v="Louis Perez"/>
    <n v="175.85"/>
    <m/>
    <n v="-175.85"/>
    <s v="Credit"/>
    <x v="9"/>
    <x v="2"/>
    <x v="1"/>
    <n v="2015"/>
    <x v="57"/>
    <x v="256"/>
    <x v="3"/>
    <s v="BOTH"/>
    <s v="Income Statement"/>
    <x v="65"/>
    <s v="11300 · PayPal (INC)"/>
    <m/>
    <s v="42030Louis Perez"/>
  </r>
  <r>
    <d v="2015-01-26T00:00:00"/>
    <s v="carlos sanchez"/>
    <n v="129.85"/>
    <m/>
    <n v="-129.85"/>
    <s v="Credit"/>
    <x v="9"/>
    <x v="2"/>
    <x v="1"/>
    <n v="2015"/>
    <x v="57"/>
    <x v="257"/>
    <x v="9"/>
    <s v="BOTH"/>
    <s v="Income Statement"/>
    <x v="65"/>
    <s v="11300 · PayPal (INC)"/>
    <m/>
    <s v="42030carlos sanchez"/>
  </r>
  <r>
    <d v="2015-01-27T00:00:00"/>
    <s v="Evan Boulanger"/>
    <n v="16.47"/>
    <m/>
    <n v="-16.47"/>
    <s v="Credit"/>
    <x v="9"/>
    <x v="2"/>
    <x v="1"/>
    <n v="2015"/>
    <x v="57"/>
    <x v="258"/>
    <x v="3"/>
    <s v="BOTH"/>
    <s v="Income Statement"/>
    <x v="65"/>
    <s v="11300 · PayPal (INC)"/>
    <m/>
    <s v="42031Evan Boulanger"/>
  </r>
  <r>
    <d v="2015-01-27T00:00:00"/>
    <s v="eBay Inc Shipping"/>
    <n v="-9.9700000000000006"/>
    <m/>
    <n v="9.9700000000000006"/>
    <s v="Debit"/>
    <x v="9"/>
    <x v="2"/>
    <x v="1"/>
    <n v="2015"/>
    <x v="91"/>
    <x v="47"/>
    <x v="3"/>
    <s v="BOTH"/>
    <s v="Income Statement"/>
    <x v="66"/>
    <s v="11300 · PayPal (INC)"/>
    <m/>
    <s v="42031eBay Inc Shipping"/>
  </r>
  <r>
    <d v="2015-01-27T00:00:00"/>
    <s v="eBay Inc Shipping"/>
    <n v="-7.55"/>
    <m/>
    <n v="7.55"/>
    <s v="Debit"/>
    <x v="9"/>
    <x v="2"/>
    <x v="1"/>
    <n v="2015"/>
    <x v="91"/>
    <x v="47"/>
    <x v="3"/>
    <s v="BOTH"/>
    <s v="Income Statement"/>
    <x v="66"/>
    <s v="11300 · PayPal (INC)"/>
    <m/>
    <s v="42031eBay Inc Shipping"/>
  </r>
  <r>
    <d v="2015-01-27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31eBay Inc Shipping"/>
  </r>
  <r>
    <d v="2015-01-27T00:00:00"/>
    <s v="TC Polite"/>
    <n v="70.45"/>
    <m/>
    <n v="-70.45"/>
    <s v="Credit"/>
    <x v="9"/>
    <x v="2"/>
    <x v="1"/>
    <n v="2015"/>
    <x v="57"/>
    <x v="259"/>
    <x v="3"/>
    <s v="BOTH"/>
    <s v="Income Statement"/>
    <x v="65"/>
    <s v="11300 · PayPal (INC)"/>
    <m/>
    <s v="42031TC Polite"/>
  </r>
  <r>
    <d v="2015-01-28T00:00:00"/>
    <s v="eBay Inc Shipping"/>
    <n v="-8.26"/>
    <m/>
    <n v="8.26"/>
    <s v="Debit"/>
    <x v="9"/>
    <x v="2"/>
    <x v="1"/>
    <n v="2015"/>
    <x v="91"/>
    <x v="47"/>
    <x v="3"/>
    <s v="BOTH"/>
    <s v="Income Statement"/>
    <x v="66"/>
    <s v="11300 · PayPal (INC)"/>
    <m/>
    <s v="42032eBay Inc Shipping"/>
  </r>
  <r>
    <d v="2015-01-28T00:00:00"/>
    <s v="Gary Dycus"/>
    <n v="-21"/>
    <m/>
    <n v="21"/>
    <s v="Debit"/>
    <x v="9"/>
    <x v="2"/>
    <x v="1"/>
    <n v="2015"/>
    <x v="72"/>
    <x v="172"/>
    <x v="9"/>
    <s v="BOTH"/>
    <s v="Income Statement"/>
    <x v="65"/>
    <s v="11300 · PayPal (INC)"/>
    <m/>
    <s v="42032Gary Dycus"/>
  </r>
  <r>
    <d v="2015-01-28T00:00:00"/>
    <s v="Bank Account"/>
    <n v="-200"/>
    <m/>
    <n v="200"/>
    <s v="Debit"/>
    <x v="9"/>
    <x v="2"/>
    <x v="1"/>
    <n v="2015"/>
    <x v="55"/>
    <x v="97"/>
    <x v="2"/>
    <s v="INC"/>
    <s v="Balance Sheet"/>
    <x v="22"/>
    <s v="11300 · PayPal (INC)"/>
    <m/>
    <s v="42032Bank Account"/>
  </r>
  <r>
    <d v="2015-01-28T00:00:00"/>
    <s v="Duke Yee"/>
    <n v="81.13"/>
    <m/>
    <n v="-81.13"/>
    <s v="Credit"/>
    <x v="9"/>
    <x v="2"/>
    <x v="1"/>
    <n v="2015"/>
    <x v="57"/>
    <x v="260"/>
    <x v="9"/>
    <s v="BOTH"/>
    <s v="Income Statement"/>
    <x v="65"/>
    <s v="11300 · PayPal (INC)"/>
    <m/>
    <s v="42032Duke Yee"/>
  </r>
  <r>
    <d v="2015-01-28T00:00:00"/>
    <s v="Sharon Minerd"/>
    <n v="15.85"/>
    <m/>
    <n v="-15.85"/>
    <s v="Credit"/>
    <x v="9"/>
    <x v="2"/>
    <x v="1"/>
    <n v="2015"/>
    <x v="57"/>
    <x v="261"/>
    <x v="3"/>
    <s v="BOTH"/>
    <s v="Income Statement"/>
    <x v="65"/>
    <s v="11300 · PayPal (INC)"/>
    <m/>
    <s v="42032Sharon Minerd"/>
  </r>
  <r>
    <d v="2015-01-28T00:00:00"/>
    <s v="Jan Nielsen"/>
    <n v="75.849999999999994"/>
    <m/>
    <n v="-75.849999999999994"/>
    <s v="Credit"/>
    <x v="9"/>
    <x v="2"/>
    <x v="1"/>
    <n v="2015"/>
    <x v="57"/>
    <x v="262"/>
    <x v="9"/>
    <s v="BOTH"/>
    <s v="Income Statement"/>
    <x v="65"/>
    <s v="11300 · PayPal (INC)"/>
    <m/>
    <s v="42032Jan Nielsen"/>
  </r>
  <r>
    <d v="2015-01-29T00:00:00"/>
    <s v="Todd Ellingson"/>
    <n v="35.020000000000003"/>
    <m/>
    <n v="-35.020000000000003"/>
    <s v="Credit"/>
    <x v="9"/>
    <x v="2"/>
    <x v="1"/>
    <n v="2015"/>
    <x v="57"/>
    <x v="263"/>
    <x v="9"/>
    <s v="BOTH"/>
    <s v="Income Statement"/>
    <x v="65"/>
    <s v="11300 · PayPal (INC)"/>
    <m/>
    <s v="42033Todd Ellingson"/>
  </r>
  <r>
    <d v="2015-01-29T00:00:00"/>
    <s v="Audrey Knight"/>
    <n v="23.05"/>
    <m/>
    <n v="-23.05"/>
    <s v="Credit"/>
    <x v="9"/>
    <x v="2"/>
    <x v="1"/>
    <n v="2015"/>
    <x v="57"/>
    <x v="264"/>
    <x v="3"/>
    <s v="BOTH"/>
    <s v="Income Statement"/>
    <x v="65"/>
    <s v="11300 · PayPal (INC)"/>
    <m/>
    <s v="42033Audrey Knight"/>
  </r>
  <r>
    <d v="2015-01-30T00:00:00"/>
    <s v="Alton Moore"/>
    <n v="134.94999999999999"/>
    <m/>
    <n v="-134.94999999999999"/>
    <s v="Credit"/>
    <x v="9"/>
    <x v="2"/>
    <x v="1"/>
    <n v="2015"/>
    <x v="57"/>
    <x v="265"/>
    <x v="3"/>
    <s v="BOTH"/>
    <s v="Income Statement"/>
    <x v="65"/>
    <s v="11300 · PayPal (INC)"/>
    <m/>
    <s v="42034Alton Moore"/>
  </r>
  <r>
    <d v="2015-01-30T00:00:00"/>
    <s v="miller miller"/>
    <n v="89.36"/>
    <m/>
    <n v="-89.36"/>
    <s v="Credit"/>
    <x v="9"/>
    <x v="2"/>
    <x v="1"/>
    <n v="2015"/>
    <x v="57"/>
    <x v="266"/>
    <x v="3"/>
    <s v="BOTH"/>
    <s v="Income Statement"/>
    <x v="65"/>
    <s v="11300 · PayPal (INC)"/>
    <m/>
    <s v="42034miller miller"/>
  </r>
  <r>
    <d v="2015-01-30T00:00:00"/>
    <s v="EFG Funding"/>
    <n v="-97.14"/>
    <m/>
    <n v="97.14"/>
    <s v="Debit"/>
    <x v="9"/>
    <x v="2"/>
    <x v="1"/>
    <n v="2015"/>
    <x v="72"/>
    <x v="201"/>
    <x v="3"/>
    <s v="BOTH"/>
    <s v="Income Statement"/>
    <x v="65"/>
    <s v="11300 · PayPal (INC)"/>
    <m/>
    <s v="42034EFG Funding"/>
  </r>
  <r>
    <d v="2015-01-30T00:00:00"/>
    <s v="Lynn Goodfellow"/>
    <n v="-54.11"/>
    <m/>
    <n v="54.11"/>
    <s v="Debit"/>
    <x v="9"/>
    <x v="2"/>
    <x v="1"/>
    <n v="2015"/>
    <x v="72"/>
    <x v="211"/>
    <x v="3"/>
    <s v="BOTH"/>
    <s v="Income Statement"/>
    <x v="65"/>
    <s v="11300 · PayPal (INC)"/>
    <m/>
    <s v="42034Lynn Goodfellow"/>
  </r>
  <r>
    <d v="2015-01-30T00:00:00"/>
    <s v="eBay Inc Shipping"/>
    <n v="-1.93"/>
    <m/>
    <n v="1.93"/>
    <s v="Debit"/>
    <x v="9"/>
    <x v="2"/>
    <x v="1"/>
    <n v="2015"/>
    <x v="91"/>
    <x v="47"/>
    <x v="3"/>
    <s v="BOTH"/>
    <s v="Income Statement"/>
    <x v="66"/>
    <s v="11300 · PayPal (INC)"/>
    <m/>
    <s v="42034eBay Inc Shipping"/>
  </r>
  <r>
    <d v="2015-01-30T00:00:00"/>
    <s v="eBay Inc Shipping"/>
    <n v="-5.44"/>
    <m/>
    <n v="5.44"/>
    <s v="Debit"/>
    <x v="9"/>
    <x v="2"/>
    <x v="1"/>
    <n v="2015"/>
    <x v="91"/>
    <x v="47"/>
    <x v="3"/>
    <s v="BOTH"/>
    <s v="Income Statement"/>
    <x v="66"/>
    <s v="11300 · PayPal (INC)"/>
    <m/>
    <s v="42034eBay Inc Shipping"/>
  </r>
  <r>
    <d v="2015-01-30T00:00:00"/>
    <s v="eBay Inc Shipping"/>
    <n v="-5.84"/>
    <m/>
    <n v="5.84"/>
    <s v="Debit"/>
    <x v="9"/>
    <x v="2"/>
    <x v="1"/>
    <n v="2015"/>
    <x v="91"/>
    <x v="47"/>
    <x v="3"/>
    <s v="BOTH"/>
    <s v="Income Statement"/>
    <x v="66"/>
    <s v="11300 · PayPal (INC)"/>
    <m/>
    <s v="42034eBay Inc Shipping"/>
  </r>
  <r>
    <d v="2015-01-30T00:00:00"/>
    <s v="Julia Houska"/>
    <n v="79.900000000000006"/>
    <m/>
    <n v="-79.900000000000006"/>
    <s v="Credit"/>
    <x v="9"/>
    <x v="2"/>
    <x v="1"/>
    <n v="2015"/>
    <x v="57"/>
    <x v="267"/>
    <x v="3"/>
    <s v="BOTH"/>
    <s v="Income Statement"/>
    <x v="65"/>
    <s v="11300 · PayPal (INC)"/>
    <m/>
    <s v="42034Julia Houska"/>
  </r>
  <r>
    <d v="2015-01-30T00:00:00"/>
    <s v="PETMOODS"/>
    <n v="184.11"/>
    <m/>
    <n v="-184.11"/>
    <s v="Credit"/>
    <x v="9"/>
    <x v="2"/>
    <x v="1"/>
    <n v="2015"/>
    <x v="57"/>
    <x v="197"/>
    <x v="20"/>
    <s v="BOTH"/>
    <s v="Income Statement"/>
    <x v="65"/>
    <s v="11300 · PayPal (INC)"/>
    <m/>
    <s v="42034PETMOODS"/>
  </r>
  <r>
    <d v="2015-01-30T00:00:00"/>
    <s v="Jill Smith"/>
    <n v="46.04"/>
    <m/>
    <n v="-46.04"/>
    <s v="Credit"/>
    <x v="9"/>
    <x v="2"/>
    <x v="1"/>
    <n v="2015"/>
    <x v="57"/>
    <x v="268"/>
    <x v="3"/>
    <s v="BOTH"/>
    <s v="Income Statement"/>
    <x v="65"/>
    <s v="11300 · PayPal (INC)"/>
    <m/>
    <s v="42034Jill Smith"/>
  </r>
  <r>
    <d v="2015-01-30T00:00:00"/>
    <s v="eBay Inc."/>
    <n v="-546.1"/>
    <m/>
    <n v="546.1"/>
    <s v="Debit"/>
    <x v="9"/>
    <x v="2"/>
    <x v="1"/>
    <n v="2015"/>
    <x v="11"/>
    <x v="47"/>
    <x v="3"/>
    <s v="BOTH"/>
    <s v="Income Statement"/>
    <x v="66"/>
    <s v="11300 · PayPal (INC)"/>
    <m/>
    <s v="42034eBay Inc."/>
  </r>
  <r>
    <d v="2015-01-30T00:00:00"/>
    <s v="henriette ingebrigtsen"/>
    <n v="139.24"/>
    <m/>
    <n v="-139.24"/>
    <s v="Credit"/>
    <x v="9"/>
    <x v="2"/>
    <x v="1"/>
    <n v="2015"/>
    <x v="57"/>
    <x v="269"/>
    <x v="3"/>
    <s v="BOTH"/>
    <s v="Income Statement"/>
    <x v="65"/>
    <s v="11300 · PayPal (INC)"/>
    <m/>
    <s v="42034henriette ingebrigtsen"/>
  </r>
  <r>
    <d v="2015-01-31T00:00:00"/>
    <s v="Amy Funk"/>
    <n v="54.95"/>
    <m/>
    <n v="-54.95"/>
    <s v="Credit"/>
    <x v="9"/>
    <x v="2"/>
    <x v="1"/>
    <n v="2015"/>
    <x v="57"/>
    <x v="270"/>
    <x v="9"/>
    <s v="BOTH"/>
    <s v="Income Statement"/>
    <x v="65"/>
    <s v="11300 · PayPal (INC)"/>
    <m/>
    <s v="42035Amy Funk"/>
  </r>
  <r>
    <d v="2015-01-31T00:00:00"/>
    <s v="Jessica Davis"/>
    <n v="72.42"/>
    <m/>
    <n v="-72.42"/>
    <s v="Credit"/>
    <x v="9"/>
    <x v="2"/>
    <x v="1"/>
    <n v="2015"/>
    <x v="57"/>
    <x v="271"/>
    <x v="9"/>
    <s v="BOTH"/>
    <s v="Income Statement"/>
    <x v="65"/>
    <s v="11300 · PayPal (INC)"/>
    <m/>
    <s v="42035Jessica Davis"/>
  </r>
  <r>
    <d v="2015-01-31T00:00:00"/>
    <s v="Brooke Foizie"/>
    <n v="67.680000000000007"/>
    <m/>
    <n v="-67.680000000000007"/>
    <s v="Credit"/>
    <x v="9"/>
    <x v="2"/>
    <x v="1"/>
    <n v="2015"/>
    <x v="57"/>
    <x v="272"/>
    <x v="3"/>
    <s v="BOTH"/>
    <s v="Income Statement"/>
    <x v="65"/>
    <s v="11300 · PayPal (INC)"/>
    <m/>
    <s v="42035Brooke Foizie"/>
  </r>
  <r>
    <d v="2015-02-01T00:00:00"/>
    <s v="DejanArts"/>
    <n v="56.95"/>
    <m/>
    <n v="-56.95"/>
    <s v="Credit"/>
    <x v="9"/>
    <x v="2"/>
    <x v="2"/>
    <n v="2015"/>
    <x v="57"/>
    <x v="273"/>
    <x v="9"/>
    <s v="BOTH"/>
    <s v="Income Statement"/>
    <x v="65"/>
    <s v="11300 · PayPal (INC)"/>
    <m/>
    <s v="42036DejanArts"/>
  </r>
  <r>
    <d v="2015-02-01T00:00:00"/>
    <s v="Erin McElroy"/>
    <n v="68.95"/>
    <m/>
    <n v="-68.95"/>
    <s v="Credit"/>
    <x v="9"/>
    <x v="2"/>
    <x v="2"/>
    <n v="2015"/>
    <x v="57"/>
    <x v="274"/>
    <x v="9"/>
    <s v="BOTH"/>
    <s v="Income Statement"/>
    <x v="65"/>
    <s v="11300 · PayPal (INC)"/>
    <m/>
    <s v="42036Erin McElroy"/>
  </r>
  <r>
    <d v="2015-02-01T00:00:00"/>
    <s v="Greggsgoodstuff"/>
    <n v="-39.89"/>
    <m/>
    <n v="39.89"/>
    <s v="Debit"/>
    <x v="9"/>
    <x v="2"/>
    <x v="2"/>
    <n v="2015"/>
    <x v="9"/>
    <x v="275"/>
    <x v="3"/>
    <s v="BOTH"/>
    <s v="Balance Sheet"/>
    <x v="67"/>
    <s v="11300 · PayPal (INC)"/>
    <m/>
    <s v="42036Greggsgoodstuff"/>
  </r>
  <r>
    <d v="2015-02-02T00:00:00"/>
    <s v="C J Lee"/>
    <n v="137.88999999999999"/>
    <m/>
    <n v="-137.88999999999999"/>
    <s v="Credit"/>
    <x v="9"/>
    <x v="2"/>
    <x v="2"/>
    <n v="2015"/>
    <x v="57"/>
    <x v="276"/>
    <x v="3"/>
    <s v="BOTH"/>
    <s v="Income Statement"/>
    <x v="65"/>
    <s v="11300 · PayPal (INC)"/>
    <m/>
    <s v="42037C J Lee"/>
  </r>
  <r>
    <d v="2015-02-02T00:00:00"/>
    <s v="travis hanger"/>
    <n v="76.17"/>
    <m/>
    <n v="-76.17"/>
    <s v="Credit"/>
    <x v="9"/>
    <x v="2"/>
    <x v="2"/>
    <n v="2015"/>
    <x v="57"/>
    <x v="277"/>
    <x v="3"/>
    <s v="BOTH"/>
    <s v="Income Statement"/>
    <x v="65"/>
    <s v="11300 · PayPal (INC)"/>
    <m/>
    <s v="42037travis hanger"/>
  </r>
  <r>
    <d v="2015-02-02T00:00:00"/>
    <s v="Trash To Treasures"/>
    <n v="45.92"/>
    <m/>
    <n v="-45.92"/>
    <s v="Credit"/>
    <x v="9"/>
    <x v="2"/>
    <x v="2"/>
    <n v="2015"/>
    <x v="57"/>
    <x v="278"/>
    <x v="9"/>
    <s v="BOTH"/>
    <s v="Income Statement"/>
    <x v="65"/>
    <s v="11300 · PayPal (INC)"/>
    <m/>
    <s v="42037Trash To Treasures"/>
  </r>
  <r>
    <d v="2015-02-02T00:00:00"/>
    <s v="jason hurley"/>
    <n v="-15.9"/>
    <m/>
    <n v="15.9"/>
    <s v="Debit"/>
    <x v="9"/>
    <x v="2"/>
    <x v="2"/>
    <n v="2015"/>
    <x v="72"/>
    <x v="213"/>
    <x v="3"/>
    <s v="BOTH"/>
    <s v="Income Statement"/>
    <x v="65"/>
    <s v="11300 · PayPal (INC)"/>
    <m/>
    <s v="42037jason hurley"/>
  </r>
  <r>
    <d v="2015-02-02T00:00:00"/>
    <s v="eBay Inc Shipping"/>
    <n v="-5.84"/>
    <m/>
    <n v="5.84"/>
    <s v="Debit"/>
    <x v="9"/>
    <x v="2"/>
    <x v="2"/>
    <n v="2015"/>
    <x v="91"/>
    <x v="47"/>
    <x v="3"/>
    <s v="BOTH"/>
    <s v="Income Statement"/>
    <x v="66"/>
    <s v="11300 · PayPal (INC)"/>
    <m/>
    <s v="42037eBay Inc Shipping"/>
  </r>
  <r>
    <d v="2015-02-02T00:00:00"/>
    <s v="eBay Inc Shipping"/>
    <n v="-6.51"/>
    <m/>
    <n v="6.51"/>
    <s v="Debit"/>
    <x v="9"/>
    <x v="2"/>
    <x v="2"/>
    <n v="2015"/>
    <x v="91"/>
    <x v="47"/>
    <x v="3"/>
    <s v="BOTH"/>
    <s v="Income Statement"/>
    <x v="66"/>
    <s v="11300 · PayPal (INC)"/>
    <m/>
    <s v="42037eBay Inc Shipping"/>
  </r>
  <r>
    <d v="2015-02-02T00:00:00"/>
    <s v="eBay Inc Shipping"/>
    <n v="-7.55"/>
    <m/>
    <n v="7.55"/>
    <s v="Debit"/>
    <x v="9"/>
    <x v="2"/>
    <x v="2"/>
    <n v="2015"/>
    <x v="91"/>
    <x v="47"/>
    <x v="3"/>
    <s v="BOTH"/>
    <s v="Income Statement"/>
    <x v="66"/>
    <s v="11300 · PayPal (INC)"/>
    <m/>
    <s v="42037eBay Inc Shipping"/>
  </r>
  <r>
    <d v="2015-02-02T00:00:00"/>
    <s v="eBay Inc Shipping"/>
    <n v="-11.59"/>
    <m/>
    <n v="11.59"/>
    <s v="Debit"/>
    <x v="9"/>
    <x v="2"/>
    <x v="2"/>
    <n v="2015"/>
    <x v="91"/>
    <x v="47"/>
    <x v="3"/>
    <s v="BOTH"/>
    <s v="Income Statement"/>
    <x v="66"/>
    <s v="11300 · PayPal (INC)"/>
    <m/>
    <s v="42037eBay Inc Shipping"/>
  </r>
  <r>
    <d v="2015-02-02T00:00:00"/>
    <s v="eBay Inc Shipping"/>
    <n v="-57.66"/>
    <m/>
    <n v="57.66"/>
    <s v="Debit"/>
    <x v="9"/>
    <x v="2"/>
    <x v="2"/>
    <n v="2015"/>
    <x v="91"/>
    <x v="47"/>
    <x v="3"/>
    <s v="BOTH"/>
    <s v="Income Statement"/>
    <x v="66"/>
    <s v="11300 · PayPal (INC)"/>
    <m/>
    <s v="42037eBay Inc Shipping"/>
  </r>
  <r>
    <d v="2015-02-02T00:00:00"/>
    <s v="eBay Inc Shipping"/>
    <n v="-37.74"/>
    <m/>
    <n v="37.74"/>
    <s v="Debit"/>
    <x v="9"/>
    <x v="2"/>
    <x v="2"/>
    <n v="2015"/>
    <x v="91"/>
    <x v="47"/>
    <x v="3"/>
    <s v="BOTH"/>
    <s v="Income Statement"/>
    <x v="66"/>
    <s v="11300 · PayPal (INC)"/>
    <m/>
    <s v="42037eBay Inc Shipping"/>
  </r>
  <r>
    <d v="2015-02-02T00:00:00"/>
    <s v="hamirving16@yahoo.com"/>
    <n v="-53.79"/>
    <m/>
    <n v="53.79"/>
    <s v="Debit"/>
    <x v="9"/>
    <x v="2"/>
    <x v="2"/>
    <n v="2015"/>
    <x v="72"/>
    <x v="279"/>
    <x v="3"/>
    <s v="BOTH"/>
    <s v="Income Statement"/>
    <x v="65"/>
    <s v="11300 · PayPal (INC)"/>
    <m/>
    <s v="42037hamirving16@yahoo.com"/>
  </r>
  <r>
    <d v="2015-02-02T00:00:00"/>
    <s v="Darren Donald"/>
    <n v="114.85"/>
    <m/>
    <n v="-114.85"/>
    <s v="Credit"/>
    <x v="9"/>
    <x v="2"/>
    <x v="2"/>
    <n v="2015"/>
    <x v="57"/>
    <x v="280"/>
    <x v="3"/>
    <s v="BOTH"/>
    <s v="Income Statement"/>
    <x v="65"/>
    <s v="11300 · PayPal (INC)"/>
    <m/>
    <s v="42037Darren Donald"/>
  </r>
  <r>
    <d v="2015-02-04T00:00:00"/>
    <s v="travis hanger"/>
    <n v="-76.17"/>
    <m/>
    <n v="76.17"/>
    <s v="Debit"/>
    <x v="9"/>
    <x v="2"/>
    <x v="2"/>
    <n v="2015"/>
    <x v="72"/>
    <x v="277"/>
    <x v="3"/>
    <s v="BOTH"/>
    <s v="Income Statement"/>
    <x v="65"/>
    <s v="11300 · PayPal (INC)"/>
    <m/>
    <s v="42039travis hanger"/>
  </r>
  <r>
    <d v="2015-02-04T00:00:00"/>
    <s v="eBay Inc Shipping"/>
    <n v="-7.55"/>
    <m/>
    <n v="7.55"/>
    <s v="Debit"/>
    <x v="9"/>
    <x v="2"/>
    <x v="2"/>
    <n v="2015"/>
    <x v="91"/>
    <x v="47"/>
    <x v="3"/>
    <s v="BOTH"/>
    <s v="Income Statement"/>
    <x v="66"/>
    <s v="11300 · PayPal (INC)"/>
    <m/>
    <s v="42039eBay Inc Shipping"/>
  </r>
  <r>
    <d v="2015-02-05T00:00:00"/>
    <s v="Bank Account"/>
    <n v="-500"/>
    <m/>
    <n v="500"/>
    <s v="Debit"/>
    <x v="9"/>
    <x v="2"/>
    <x v="2"/>
    <n v="2015"/>
    <x v="55"/>
    <x v="97"/>
    <x v="2"/>
    <s v="INC"/>
    <s v="Balance Sheet"/>
    <x v="22"/>
    <s v="11300 · PayPal (INC)"/>
    <m/>
    <s v="42040Bank Account"/>
  </r>
  <r>
    <d v="2015-02-05T00:00:00"/>
    <s v="Faith Powell"/>
    <n v="18.850000000000001"/>
    <m/>
    <n v="-18.850000000000001"/>
    <s v="Credit"/>
    <x v="9"/>
    <x v="2"/>
    <x v="2"/>
    <n v="2015"/>
    <x v="57"/>
    <x v="281"/>
    <x v="3"/>
    <s v="BOTH"/>
    <s v="Income Statement"/>
    <x v="65"/>
    <s v="11300 · PayPal (INC)"/>
    <m/>
    <s v="42040Faith Powell"/>
  </r>
  <r>
    <d v="2015-02-05T00:00:00"/>
    <s v="eBay Buyer Dispute"/>
    <n v="-184.85"/>
    <m/>
    <n v="184.85"/>
    <s v="Debit"/>
    <x v="9"/>
    <x v="2"/>
    <x v="2"/>
    <n v="2015"/>
    <x v="57"/>
    <x v="282"/>
    <x v="3"/>
    <s v="BOTH"/>
    <s v="Income Statement"/>
    <x v="65"/>
    <s v="11300 · PayPal (INC)"/>
    <m/>
    <s v="42040eBay Buyer Dispute"/>
  </r>
  <r>
    <d v="2015-02-05T00:00:00"/>
    <s v="LORI VASQUEZ"/>
    <n v="14.65"/>
    <m/>
    <n v="-14.65"/>
    <s v="Credit"/>
    <x v="9"/>
    <x v="2"/>
    <x v="2"/>
    <n v="2015"/>
    <x v="57"/>
    <x v="283"/>
    <x v="3"/>
    <s v="BOTH"/>
    <s v="Income Statement"/>
    <x v="65"/>
    <s v="11300 · PayPal (INC)"/>
    <m/>
    <s v="42040LORI VASQUEZ"/>
  </r>
  <r>
    <d v="2015-02-06T00:00:00"/>
    <s v="Amber D kendrick"/>
    <n v="82.11"/>
    <m/>
    <n v="-82.11"/>
    <s v="Credit"/>
    <x v="9"/>
    <x v="2"/>
    <x v="2"/>
    <n v="2015"/>
    <x v="57"/>
    <x v="284"/>
    <x v="9"/>
    <s v="BOTH"/>
    <s v="Income Statement"/>
    <x v="65"/>
    <s v="11300 · PayPal (INC)"/>
    <m/>
    <s v="42041Amber D kendrick"/>
  </r>
  <r>
    <d v="2015-02-06T00:00:00"/>
    <s v="kim greager"/>
    <n v="23.05"/>
    <m/>
    <n v="-23.05"/>
    <s v="Credit"/>
    <x v="9"/>
    <x v="2"/>
    <x v="2"/>
    <n v="2015"/>
    <x v="57"/>
    <x v="285"/>
    <x v="3"/>
    <s v="BOTH"/>
    <s v="Income Statement"/>
    <x v="65"/>
    <s v="11300 · PayPal (INC)"/>
    <m/>
    <s v="42041kim greager"/>
  </r>
  <r>
    <d v="2015-02-06T00:00:00"/>
    <s v="eBay Inc Shipping"/>
    <n v="-8.26"/>
    <m/>
    <n v="8.26"/>
    <s v="Debit"/>
    <x v="9"/>
    <x v="2"/>
    <x v="2"/>
    <n v="2015"/>
    <x v="91"/>
    <x v="47"/>
    <x v="3"/>
    <s v="BOTH"/>
    <s v="Income Statement"/>
    <x v="66"/>
    <s v="11300 · PayPal (INC)"/>
    <m/>
    <s v="42041eBay Inc Shipping"/>
  </r>
  <r>
    <d v="2015-02-06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41eBay Inc Shipping"/>
  </r>
  <r>
    <d v="2015-02-06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41eBay Inc Shipping"/>
  </r>
  <r>
    <d v="2015-02-07T00:00:00"/>
    <s v="Ronnie Hawkins"/>
    <n v="16.47"/>
    <m/>
    <n v="-16.47"/>
    <s v="Credit"/>
    <x v="9"/>
    <x v="2"/>
    <x v="2"/>
    <n v="2015"/>
    <x v="57"/>
    <x v="286"/>
    <x v="3"/>
    <s v="BOTH"/>
    <s v="Income Statement"/>
    <x v="65"/>
    <s v="11300 · PayPal (INC)"/>
    <m/>
    <s v="42042Ronnie Hawkins"/>
  </r>
  <r>
    <d v="2015-02-09T00:00:00"/>
    <s v="4J CUSTOM DESIGN INC."/>
    <n v="108.81"/>
    <m/>
    <n v="-108.81"/>
    <s v="Credit"/>
    <x v="9"/>
    <x v="2"/>
    <x v="2"/>
    <n v="2015"/>
    <x v="57"/>
    <x v="287"/>
    <x v="3"/>
    <s v="BOTH"/>
    <s v="Income Statement"/>
    <x v="65"/>
    <s v="11300 · PayPal (INC)"/>
    <m/>
    <s v="420444J CUSTOM DESIGN INC."/>
  </r>
  <r>
    <d v="2015-02-09T00:00:00"/>
    <s v="eBay Inc Shipping"/>
    <n v="-5.23"/>
    <m/>
    <n v="5.23"/>
    <s v="Debit"/>
    <x v="9"/>
    <x v="2"/>
    <x v="2"/>
    <n v="2015"/>
    <x v="91"/>
    <x v="47"/>
    <x v="3"/>
    <s v="BOTH"/>
    <s v="Income Statement"/>
    <x v="66"/>
    <s v="11300 · PayPal (INC)"/>
    <m/>
    <s v="42044eBay Inc Shipping"/>
  </r>
  <r>
    <d v="2015-02-09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44eBay Inc Shipping"/>
  </r>
  <r>
    <d v="2015-02-09T00:00:00"/>
    <s v="eBay Inc Shipping"/>
    <n v="-5.44"/>
    <m/>
    <n v="5.44"/>
    <s v="Debit"/>
    <x v="9"/>
    <x v="2"/>
    <x v="2"/>
    <n v="2015"/>
    <x v="91"/>
    <x v="47"/>
    <x v="3"/>
    <s v="BOTH"/>
    <s v="Income Statement"/>
    <x v="66"/>
    <s v="11300 · PayPal (INC)"/>
    <m/>
    <s v="42044eBay Inc Shipping"/>
  </r>
  <r>
    <d v="2015-02-09T00:00:00"/>
    <s v="eBay Inc Shipping"/>
    <n v="-8.98"/>
    <m/>
    <n v="8.98"/>
    <s v="Debit"/>
    <x v="9"/>
    <x v="2"/>
    <x v="2"/>
    <n v="2015"/>
    <x v="91"/>
    <x v="47"/>
    <x v="3"/>
    <s v="BOTH"/>
    <s v="Income Statement"/>
    <x v="66"/>
    <s v="11300 · PayPal (INC)"/>
    <m/>
    <s v="42044eBay Inc Shipping"/>
  </r>
  <r>
    <d v="2015-02-09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44eBay Inc Shipping"/>
  </r>
  <r>
    <d v="2015-02-09T00:00:00"/>
    <s v="ken josefsen"/>
    <n v="170.15"/>
    <m/>
    <n v="-170.15"/>
    <s v="Credit"/>
    <x v="9"/>
    <x v="2"/>
    <x v="2"/>
    <n v="2015"/>
    <x v="57"/>
    <x v="288"/>
    <x v="3"/>
    <s v="BOTH"/>
    <s v="Income Statement"/>
    <x v="65"/>
    <s v="11300 · PayPal (INC)"/>
    <m/>
    <s v="42044ken josefsen"/>
  </r>
  <r>
    <d v="2015-02-10T00:00:00"/>
    <s v="Tina Jackson"/>
    <n v="15.9"/>
    <m/>
    <n v="-15.9"/>
    <s v="Credit"/>
    <x v="9"/>
    <x v="2"/>
    <x v="2"/>
    <n v="2015"/>
    <x v="57"/>
    <x v="289"/>
    <x v="3"/>
    <s v="BOTH"/>
    <s v="Income Statement"/>
    <x v="65"/>
    <s v="11300 · PayPal (INC)"/>
    <m/>
    <s v="42045Tina Jackson"/>
  </r>
  <r>
    <d v="2015-02-10T00:00:00"/>
    <s v="eBay Inc Shipping"/>
    <n v="-41.15"/>
    <m/>
    <n v="41.15"/>
    <s v="Debit"/>
    <x v="9"/>
    <x v="2"/>
    <x v="2"/>
    <n v="2015"/>
    <x v="91"/>
    <x v="47"/>
    <x v="3"/>
    <s v="BOTH"/>
    <s v="Income Statement"/>
    <x v="66"/>
    <s v="11300 · PayPal (INC)"/>
    <m/>
    <s v="42045eBay Inc Shipping"/>
  </r>
  <r>
    <d v="2015-02-10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45eBay Inc Shipping"/>
  </r>
  <r>
    <d v="2015-02-10T00:00:00"/>
    <s v="Todd Ellingson"/>
    <n v="25.8"/>
    <m/>
    <n v="-25.8"/>
    <s v="Credit"/>
    <x v="9"/>
    <x v="2"/>
    <x v="2"/>
    <n v="2015"/>
    <x v="57"/>
    <x v="263"/>
    <x v="9"/>
    <s v="BOTH"/>
    <s v="Income Statement"/>
    <x v="65"/>
    <s v="11300 · PayPal (INC)"/>
    <m/>
    <s v="42045Todd Ellingson"/>
  </r>
  <r>
    <d v="2015-02-10T00:00:00"/>
    <s v="Melissa Laubach"/>
    <n v="27.8"/>
    <m/>
    <n v="-27.8"/>
    <s v="Credit"/>
    <x v="9"/>
    <x v="2"/>
    <x v="2"/>
    <n v="2015"/>
    <x v="57"/>
    <x v="290"/>
    <x v="3"/>
    <s v="BOTH"/>
    <s v="Income Statement"/>
    <x v="65"/>
    <s v="11300 · PayPal (INC)"/>
    <m/>
    <s v="42045Melissa Laubach"/>
  </r>
  <r>
    <d v="2015-02-11T00:00:00"/>
    <s v="eBay Inc Shipping"/>
    <n v="-2.0099999999999998"/>
    <m/>
    <n v="2.0099999999999998"/>
    <s v="Debit"/>
    <x v="9"/>
    <x v="2"/>
    <x v="2"/>
    <n v="2015"/>
    <x v="91"/>
    <x v="47"/>
    <x v="3"/>
    <s v="BOTH"/>
    <s v="Income Statement"/>
    <x v="66"/>
    <s v="11300 · PayPal (INC)"/>
    <m/>
    <s v="42046eBay Inc Shipping"/>
  </r>
  <r>
    <d v="2015-02-11T00:00:00"/>
    <s v="stanley young"/>
    <n v="-67"/>
    <m/>
    <n v="67"/>
    <s v="Debit"/>
    <x v="9"/>
    <x v="2"/>
    <x v="2"/>
    <n v="2015"/>
    <x v="72"/>
    <x v="226"/>
    <x v="9"/>
    <s v="BOTH"/>
    <s v="Income Statement"/>
    <x v="65"/>
    <s v="11300 · PayPal (INC)"/>
    <m/>
    <s v="42046stanley young"/>
  </r>
  <r>
    <d v="2015-02-11T00:00:00"/>
    <s v="CECILIA ZAPIEN"/>
    <n v="-44.05"/>
    <m/>
    <n v="44.05"/>
    <s v="Debit"/>
    <x v="9"/>
    <x v="2"/>
    <x v="2"/>
    <n v="2015"/>
    <x v="72"/>
    <x v="291"/>
    <x v="9"/>
    <s v="BOTH"/>
    <s v="Income Statement"/>
    <x v="65"/>
    <s v="11300 · PayPal (INC)"/>
    <m/>
    <s v="42046CECILIA ZAPIEN"/>
  </r>
  <r>
    <d v="2015-02-11T00:00:00"/>
    <s v="Melissa Woodrow"/>
    <n v="29.75"/>
    <m/>
    <n v="-29.75"/>
    <s v="Credit"/>
    <x v="9"/>
    <x v="2"/>
    <x v="2"/>
    <n v="2015"/>
    <x v="57"/>
    <x v="292"/>
    <x v="3"/>
    <s v="BOTH"/>
    <s v="Income Statement"/>
    <x v="65"/>
    <s v="11300 · PayPal (INC)"/>
    <m/>
    <s v="42046Melissa Woodrow"/>
  </r>
  <r>
    <d v="2015-02-11T00:00:00"/>
    <s v="Steven Laurance"/>
    <n v="83.12"/>
    <m/>
    <n v="-83.12"/>
    <s v="Credit"/>
    <x v="9"/>
    <x v="2"/>
    <x v="2"/>
    <n v="2015"/>
    <x v="57"/>
    <x v="293"/>
    <x v="3"/>
    <s v="BOTH"/>
    <s v="Income Statement"/>
    <x v="65"/>
    <s v="11300 · PayPal (INC)"/>
    <m/>
    <s v="42046Steven Laurance"/>
  </r>
  <r>
    <d v="2015-02-11T00:00:00"/>
    <s v="Mario Avallone"/>
    <n v="125.69"/>
    <m/>
    <n v="-125.69"/>
    <s v="Credit"/>
    <x v="9"/>
    <x v="2"/>
    <x v="2"/>
    <n v="2015"/>
    <x v="57"/>
    <x v="294"/>
    <x v="21"/>
    <s v="BOTH"/>
    <s v="Income Statement"/>
    <x v="65"/>
    <s v="11300 · PayPal (INC)"/>
    <m/>
    <s v="42046Mario Avallone"/>
  </r>
  <r>
    <d v="2015-02-12T00:00:00"/>
    <s v="David McCune"/>
    <n v="12.9"/>
    <m/>
    <n v="-12.9"/>
    <s v="Credit"/>
    <x v="9"/>
    <x v="2"/>
    <x v="2"/>
    <n v="2015"/>
    <x v="57"/>
    <x v="295"/>
    <x v="9"/>
    <s v="BOTH"/>
    <s v="Income Statement"/>
    <x v="65"/>
    <s v="11300 · PayPal (INC)"/>
    <m/>
    <s v="42047David McCune"/>
  </r>
  <r>
    <d v="2015-02-12T00:00:00"/>
    <s v="eBay Inc Shipping"/>
    <n v="-9.9700000000000006"/>
    <m/>
    <n v="9.9700000000000006"/>
    <s v="Debit"/>
    <x v="9"/>
    <x v="2"/>
    <x v="2"/>
    <n v="2015"/>
    <x v="91"/>
    <x v="47"/>
    <x v="3"/>
    <s v="BOTH"/>
    <s v="Income Statement"/>
    <x v="66"/>
    <s v="11300 · PayPal (INC)"/>
    <m/>
    <s v="42047eBay Inc Shipping"/>
  </r>
  <r>
    <d v="2015-02-12T00:00:00"/>
    <s v="Melissa Woodrow"/>
    <n v="-9.9499999999999993"/>
    <m/>
    <n v="9.9499999999999993"/>
    <s v="Debit"/>
    <x v="9"/>
    <x v="2"/>
    <x v="2"/>
    <n v="2015"/>
    <x v="72"/>
    <x v="292"/>
    <x v="3"/>
    <s v="BOTH"/>
    <s v="Income Statement"/>
    <x v="65"/>
    <s v="11300 · PayPal (INC)"/>
    <m/>
    <s v="42047Melissa Woodrow"/>
  </r>
  <r>
    <d v="2015-02-12T00:00:00"/>
    <s v="Renee Rambo"/>
    <n v="86.49"/>
    <m/>
    <n v="-86.49"/>
    <s v="Credit"/>
    <x v="9"/>
    <x v="2"/>
    <x v="2"/>
    <n v="2015"/>
    <x v="57"/>
    <x v="296"/>
    <x v="9"/>
    <s v="BOTH"/>
    <s v="Income Statement"/>
    <x v="65"/>
    <s v="11300 · PayPal (INC)"/>
    <m/>
    <s v="42047Renee Rambo"/>
  </r>
  <r>
    <d v="2015-02-12T00:00:00"/>
    <s v="Jack Vo"/>
    <n v="-58.61"/>
    <m/>
    <n v="58.61"/>
    <s v="Debit"/>
    <x v="9"/>
    <x v="2"/>
    <x v="2"/>
    <n v="2015"/>
    <x v="72"/>
    <x v="237"/>
    <x v="9"/>
    <s v="BOTH"/>
    <s v="Income Statement"/>
    <x v="65"/>
    <s v="11300 · PayPal (INC)"/>
    <m/>
    <s v="42047Jack Vo"/>
  </r>
  <r>
    <d v="2015-02-13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48eBay Inc Shipping"/>
  </r>
  <r>
    <d v="2015-02-14T00:00:00"/>
    <s v="Donna Asher"/>
    <n v="63.81"/>
    <m/>
    <n v="-63.81"/>
    <s v="Credit"/>
    <x v="9"/>
    <x v="2"/>
    <x v="2"/>
    <n v="2015"/>
    <x v="57"/>
    <x v="297"/>
    <x v="9"/>
    <s v="BOTH"/>
    <s v="Income Statement"/>
    <x v="65"/>
    <s v="11300 · PayPal (INC)"/>
    <m/>
    <s v="42049Donna Asher"/>
  </r>
  <r>
    <d v="2015-02-15T00:00:00"/>
    <s v="Jeffrey D Whitley"/>
    <n v="19.989999999999998"/>
    <m/>
    <n v="-19.989999999999998"/>
    <s v="Credit"/>
    <x v="9"/>
    <x v="2"/>
    <x v="2"/>
    <n v="2015"/>
    <x v="57"/>
    <x v="298"/>
    <x v="9"/>
    <s v="BOTH"/>
    <s v="Income Statement"/>
    <x v="65"/>
    <s v="11300 · PayPal (INC)"/>
    <m/>
    <s v="42050Jeffrey D Whitley"/>
  </r>
  <r>
    <d v="2015-02-16T00:00:00"/>
    <s v="Bank Account"/>
    <n v="-599.98"/>
    <m/>
    <n v="599.98"/>
    <s v="Debit"/>
    <x v="9"/>
    <x v="2"/>
    <x v="2"/>
    <n v="2015"/>
    <x v="55"/>
    <x v="97"/>
    <x v="2"/>
    <s v="INC"/>
    <s v="Balance Sheet"/>
    <x v="22"/>
    <s v="11300 · PayPal (INC)"/>
    <m/>
    <s v="42051Bank Account"/>
  </r>
  <r>
    <d v="2015-02-16T00:00:00"/>
    <s v="Tim Isaacson"/>
    <n v="14.65"/>
    <m/>
    <n v="-14.65"/>
    <s v="Credit"/>
    <x v="9"/>
    <x v="2"/>
    <x v="2"/>
    <n v="2015"/>
    <x v="57"/>
    <x v="299"/>
    <x v="3"/>
    <s v="BOTH"/>
    <s v="Income Statement"/>
    <x v="65"/>
    <s v="11300 · PayPal (INC)"/>
    <m/>
    <s v="42051Tim Isaacson"/>
  </r>
  <r>
    <d v="2015-02-16T00:00:00"/>
    <s v="eBay Inc Shipping"/>
    <n v="-2.25"/>
    <m/>
    <n v="2.25"/>
    <s v="Debit"/>
    <x v="9"/>
    <x v="2"/>
    <x v="2"/>
    <n v="2015"/>
    <x v="91"/>
    <x v="47"/>
    <x v="3"/>
    <s v="BOTH"/>
    <s v="Income Statement"/>
    <x v="66"/>
    <s v="11300 · PayPal (INC)"/>
    <m/>
    <s v="42051eBay Inc Shipping"/>
  </r>
  <r>
    <d v="2015-02-16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1eBay Inc Shipping"/>
  </r>
  <r>
    <d v="2015-02-16T00:00:00"/>
    <s v="Mary Kiser"/>
    <n v="58.61"/>
    <m/>
    <n v="-58.61"/>
    <s v="Credit"/>
    <x v="9"/>
    <x v="2"/>
    <x v="2"/>
    <n v="2015"/>
    <x v="57"/>
    <x v="300"/>
    <x v="9"/>
    <s v="BOTH"/>
    <s v="Income Statement"/>
    <x v="65"/>
    <s v="11300 · PayPal (INC)"/>
    <m/>
    <s v="42051Mary Kiser"/>
  </r>
  <r>
    <d v="2015-02-16T00:00:00"/>
    <s v="Loretta Melby"/>
    <n v="59.95"/>
    <m/>
    <n v="-59.95"/>
    <s v="Credit"/>
    <x v="9"/>
    <x v="2"/>
    <x v="2"/>
    <n v="2015"/>
    <x v="57"/>
    <x v="301"/>
    <x v="9"/>
    <s v="BOTH"/>
    <s v="Income Statement"/>
    <x v="65"/>
    <s v="11300 · PayPal (INC)"/>
    <m/>
    <s v="42051Loretta Melby"/>
  </r>
  <r>
    <d v="2015-02-16T00:00:00"/>
    <s v="Eddie Davis"/>
    <n v="13.9"/>
    <m/>
    <n v="-13.9"/>
    <s v="Credit"/>
    <x v="9"/>
    <x v="2"/>
    <x v="2"/>
    <n v="2015"/>
    <x v="57"/>
    <x v="302"/>
    <x v="3"/>
    <s v="BOTH"/>
    <s v="Income Statement"/>
    <x v="65"/>
    <s v="11300 · PayPal (INC)"/>
    <m/>
    <s v="42051Eddie Davis"/>
  </r>
  <r>
    <d v="2015-02-17T00:00:00"/>
    <s v="carmen tarin"/>
    <n v="70.849999999999994"/>
    <m/>
    <n v="-70.849999999999994"/>
    <s v="Credit"/>
    <x v="9"/>
    <x v="2"/>
    <x v="2"/>
    <n v="2015"/>
    <x v="57"/>
    <x v="303"/>
    <x v="3"/>
    <s v="BOTH"/>
    <s v="Income Statement"/>
    <x v="65"/>
    <s v="11300 · PayPal (INC)"/>
    <m/>
    <s v="42052carmen tarin"/>
  </r>
  <r>
    <d v="2015-02-17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2eBay Inc Shipping"/>
  </r>
  <r>
    <d v="2015-02-17T00:00:00"/>
    <s v="eBay Inc Shipping"/>
    <n v="-2.0099999999999998"/>
    <m/>
    <n v="2.0099999999999998"/>
    <s v="Debit"/>
    <x v="9"/>
    <x v="2"/>
    <x v="2"/>
    <n v="2015"/>
    <x v="91"/>
    <x v="47"/>
    <x v="3"/>
    <s v="BOTH"/>
    <s v="Income Statement"/>
    <x v="66"/>
    <s v="11300 · PayPal (INC)"/>
    <m/>
    <s v="42052eBay Inc Shipping"/>
  </r>
  <r>
    <d v="2015-02-17T00:00:00"/>
    <s v="Todd Cappellino"/>
    <n v="40.950000000000003"/>
    <m/>
    <n v="-40.950000000000003"/>
    <s v="Credit"/>
    <x v="9"/>
    <x v="2"/>
    <x v="2"/>
    <n v="2015"/>
    <x v="57"/>
    <x v="304"/>
    <x v="3"/>
    <s v="BOTH"/>
    <s v="Income Statement"/>
    <x v="65"/>
    <s v="11300 · PayPal (INC)"/>
    <m/>
    <s v="42052Todd Cappellino"/>
  </r>
  <r>
    <d v="2015-02-17T00:00:00"/>
    <s v="eBay Inc Shipping"/>
    <n v="-3.29"/>
    <m/>
    <n v="3.29"/>
    <s v="Debit"/>
    <x v="9"/>
    <x v="2"/>
    <x v="2"/>
    <n v="2015"/>
    <x v="91"/>
    <x v="47"/>
    <x v="3"/>
    <s v="BOTH"/>
    <s v="Income Statement"/>
    <x v="66"/>
    <s v="11300 · PayPal (INC)"/>
    <m/>
    <s v="42052eBay Inc Shipping"/>
  </r>
  <r>
    <d v="2015-02-17T00:00:00"/>
    <s v="Thomas Casey"/>
    <n v="58.52"/>
    <m/>
    <n v="-58.52"/>
    <s v="Credit"/>
    <x v="9"/>
    <x v="2"/>
    <x v="2"/>
    <n v="2015"/>
    <x v="57"/>
    <x v="305"/>
    <x v="3"/>
    <s v="BOTH"/>
    <s v="Income Statement"/>
    <x v="65"/>
    <s v="11300 · PayPal (INC)"/>
    <m/>
    <s v="42052Thomas Casey"/>
  </r>
  <r>
    <d v="2015-02-17T00:00:00"/>
    <s v="karen martin"/>
    <n v="18.850000000000001"/>
    <m/>
    <n v="-18.850000000000001"/>
    <s v="Credit"/>
    <x v="9"/>
    <x v="2"/>
    <x v="2"/>
    <n v="2015"/>
    <x v="57"/>
    <x v="306"/>
    <x v="3"/>
    <s v="BOTH"/>
    <s v="Income Statement"/>
    <x v="65"/>
    <s v="11300 · PayPal (INC)"/>
    <m/>
    <s v="42052karen martin"/>
  </r>
  <r>
    <d v="2015-02-17T00:00:00"/>
    <s v="karen martin"/>
    <n v="17.850000000000001"/>
    <m/>
    <n v="-17.850000000000001"/>
    <s v="Credit"/>
    <x v="9"/>
    <x v="2"/>
    <x v="2"/>
    <n v="2015"/>
    <x v="57"/>
    <x v="306"/>
    <x v="3"/>
    <s v="BOTH"/>
    <s v="Income Statement"/>
    <x v="65"/>
    <s v="11300 · PayPal (INC)"/>
    <m/>
    <s v="42052karen martin"/>
  </r>
  <r>
    <d v="2015-02-18T00:00:00"/>
    <s v="eBay Inc Shipping"/>
    <n v="-2.42"/>
    <m/>
    <n v="2.42"/>
    <s v="Debit"/>
    <x v="9"/>
    <x v="2"/>
    <x v="2"/>
    <n v="2015"/>
    <x v="91"/>
    <x v="47"/>
    <x v="3"/>
    <s v="BOTH"/>
    <s v="Income Statement"/>
    <x v="66"/>
    <s v="11300 · PayPal (INC)"/>
    <m/>
    <s v="42053eBay Inc Shipping"/>
  </r>
  <r>
    <d v="2015-02-18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3eBay Inc Shipping"/>
  </r>
  <r>
    <d v="2015-02-18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3eBay Inc Shipping"/>
  </r>
  <r>
    <d v="2015-02-18T00:00:00"/>
    <s v="Reversal"/>
    <n v="184.85"/>
    <m/>
    <n v="-184.85"/>
    <s v="Credit"/>
    <x v="9"/>
    <x v="2"/>
    <x v="2"/>
    <n v="2015"/>
    <x v="57"/>
    <x v="282"/>
    <x v="3"/>
    <s v="BOTH"/>
    <s v="Income Statement"/>
    <x v="65"/>
    <s v="11300 · PayPal (INC)"/>
    <m/>
    <s v="42053Reversal"/>
  </r>
  <r>
    <d v="2015-02-18T00:00:00"/>
    <s v="Jacinta Denton"/>
    <n v="-174.9"/>
    <m/>
    <n v="174.9"/>
    <s v="Debit"/>
    <x v="9"/>
    <x v="2"/>
    <x v="2"/>
    <n v="2015"/>
    <x v="72"/>
    <x v="218"/>
    <x v="3"/>
    <s v="BOTH"/>
    <s v="Income Statement"/>
    <x v="65"/>
    <s v="11300 · PayPal (INC)"/>
    <m/>
    <s v="42053Jacinta Denton"/>
  </r>
  <r>
    <d v="2015-02-18T00:00:00"/>
    <s v="Vina Nicolich"/>
    <n v="100.8"/>
    <m/>
    <n v="-100.8"/>
    <s v="Credit"/>
    <x v="9"/>
    <x v="2"/>
    <x v="2"/>
    <n v="2015"/>
    <x v="57"/>
    <x v="307"/>
    <x v="9"/>
    <s v="BOTH"/>
    <s v="Income Statement"/>
    <x v="65"/>
    <s v="11300 · PayPal (INC)"/>
    <m/>
    <s v="42053Vina Nicolich"/>
  </r>
  <r>
    <d v="2015-02-18T00:00:00"/>
    <s v="Kenneth Rolon"/>
    <n v="14.65"/>
    <m/>
    <n v="-14.65"/>
    <s v="Credit"/>
    <x v="9"/>
    <x v="2"/>
    <x v="2"/>
    <n v="2015"/>
    <x v="57"/>
    <x v="308"/>
    <x v="3"/>
    <s v="BOTH"/>
    <s v="Income Statement"/>
    <x v="65"/>
    <s v="11300 · PayPal (INC)"/>
    <m/>
    <s v="42053Kenneth Rolon"/>
  </r>
  <r>
    <d v="2015-02-19T00:00:00"/>
    <s v="eBay Inc Shipping"/>
    <n v="-7.92"/>
    <m/>
    <n v="7.92"/>
    <s v="Debit"/>
    <x v="9"/>
    <x v="2"/>
    <x v="2"/>
    <n v="2015"/>
    <x v="91"/>
    <x v="47"/>
    <x v="3"/>
    <s v="BOTH"/>
    <s v="Income Statement"/>
    <x v="66"/>
    <s v="11300 · PayPal (INC)"/>
    <m/>
    <s v="42054eBay Inc Shipping"/>
  </r>
  <r>
    <d v="2015-02-19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4eBay Inc Shipping"/>
  </r>
  <r>
    <d v="2015-02-19T00:00:00"/>
    <s v="eBay Inc Shipping"/>
    <n v="-2.59"/>
    <m/>
    <n v="2.59"/>
    <s v="Debit"/>
    <x v="9"/>
    <x v="2"/>
    <x v="2"/>
    <n v="2015"/>
    <x v="91"/>
    <x v="47"/>
    <x v="3"/>
    <s v="BOTH"/>
    <s v="Income Statement"/>
    <x v="66"/>
    <s v="11300 · PayPal (INC)"/>
    <m/>
    <s v="42054eBay Inc Shipping"/>
  </r>
  <r>
    <d v="2015-02-19T00:00:00"/>
    <s v="cynthia boucher"/>
    <n v="96.6"/>
    <m/>
    <n v="-96.6"/>
    <s v="Credit"/>
    <x v="9"/>
    <x v="2"/>
    <x v="2"/>
    <n v="2015"/>
    <x v="57"/>
    <x v="217"/>
    <x v="3"/>
    <s v="BOTH"/>
    <s v="Income Statement"/>
    <x v="65"/>
    <s v="11300 · PayPal (INC)"/>
    <m/>
    <s v="42054cynthia boucher"/>
  </r>
  <r>
    <d v="2015-02-20T00:00:00"/>
    <s v="Bunny Bishop"/>
    <n v="14.65"/>
    <m/>
    <n v="-14.65"/>
    <s v="Credit"/>
    <x v="9"/>
    <x v="2"/>
    <x v="2"/>
    <n v="2015"/>
    <x v="57"/>
    <x v="309"/>
    <x v="3"/>
    <s v="BOTH"/>
    <s v="Income Statement"/>
    <x v="65"/>
    <s v="11300 · PayPal (INC)"/>
    <m/>
    <s v="42055Bunny Bishop"/>
  </r>
  <r>
    <d v="2015-02-20T00:00:00"/>
    <s v="James Sprecher"/>
    <n v="28.5"/>
    <m/>
    <n v="-28.5"/>
    <s v="Credit"/>
    <x v="9"/>
    <x v="2"/>
    <x v="2"/>
    <n v="2015"/>
    <x v="57"/>
    <x v="310"/>
    <x v="3"/>
    <s v="BOTH"/>
    <s v="Income Statement"/>
    <x v="65"/>
    <s v="11300 · PayPal (INC)"/>
    <m/>
    <s v="42055James Sprecher"/>
  </r>
  <r>
    <d v="2015-02-20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5eBay Inc Shipping"/>
  </r>
  <r>
    <d v="2015-02-21T00:00:00"/>
    <s v="jared cavanagh"/>
    <n v="123.32"/>
    <m/>
    <n v="-123.32"/>
    <s v="Credit"/>
    <x v="9"/>
    <x v="2"/>
    <x v="2"/>
    <n v="2015"/>
    <x v="57"/>
    <x v="311"/>
    <x v="3"/>
    <s v="BOTH"/>
    <s v="Income Statement"/>
    <x v="65"/>
    <s v="11300 · PayPal (INC)"/>
    <m/>
    <s v="42056jared cavanagh"/>
  </r>
  <r>
    <d v="2015-02-22T00:00:00"/>
    <s v="Diane Whittaker"/>
    <n v="15.9"/>
    <m/>
    <n v="-15.9"/>
    <s v="Credit"/>
    <x v="9"/>
    <x v="2"/>
    <x v="2"/>
    <n v="2015"/>
    <x v="57"/>
    <x v="312"/>
    <x v="3"/>
    <s v="BOTH"/>
    <s v="Income Statement"/>
    <x v="65"/>
    <s v="11300 · PayPal (INC)"/>
    <m/>
    <s v="42057Diane Whittaker"/>
  </r>
  <r>
    <d v="2015-02-22T00:00:00"/>
    <s v="Petrashchuk Evgeny"/>
    <n v="106.95"/>
    <m/>
    <n v="-106.95"/>
    <s v="Credit"/>
    <x v="9"/>
    <x v="2"/>
    <x v="2"/>
    <n v="2015"/>
    <x v="57"/>
    <x v="313"/>
    <x v="20"/>
    <s v="BOTH"/>
    <s v="Income Statement"/>
    <x v="65"/>
    <s v="11300 · PayPal (INC)"/>
    <m/>
    <s v="42057Petrashchuk Evgeny"/>
  </r>
  <r>
    <d v="2015-02-23T00:00:00"/>
    <s v="eBay Inc Shipping"/>
    <n v="-28.47"/>
    <m/>
    <n v="28.47"/>
    <s v="Debit"/>
    <x v="9"/>
    <x v="2"/>
    <x v="2"/>
    <n v="2015"/>
    <x v="91"/>
    <x v="47"/>
    <x v="3"/>
    <s v="BOTH"/>
    <s v="Income Statement"/>
    <x v="66"/>
    <s v="11300 · PayPal (INC)"/>
    <m/>
    <s v="42058eBay Inc Shipping"/>
  </r>
  <r>
    <d v="2015-02-23T00:00:00"/>
    <s v="eBay Inc Shipping"/>
    <n v="-1.93"/>
    <m/>
    <n v="1.93"/>
    <s v="Debit"/>
    <x v="9"/>
    <x v="2"/>
    <x v="2"/>
    <n v="2015"/>
    <x v="91"/>
    <x v="47"/>
    <x v="3"/>
    <s v="BOTH"/>
    <s v="Income Statement"/>
    <x v="66"/>
    <s v="11300 · PayPal (INC)"/>
    <m/>
    <s v="42058eBay Inc Shipping"/>
  </r>
  <r>
    <d v="2015-02-23T00:00:00"/>
    <s v="Lisa Massey"/>
    <n v="71.94"/>
    <m/>
    <n v="-71.94"/>
    <s v="Credit"/>
    <x v="9"/>
    <x v="2"/>
    <x v="2"/>
    <n v="2015"/>
    <x v="57"/>
    <x v="314"/>
    <x v="3"/>
    <s v="BOTH"/>
    <s v="Income Statement"/>
    <x v="65"/>
    <s v="11300 · PayPal (INC)"/>
    <m/>
    <s v="42058Lisa Massey"/>
  </r>
  <r>
    <d v="2015-02-23T00:00:00"/>
    <s v="Jessica Leake"/>
    <n v="68.95"/>
    <m/>
    <n v="-68.95"/>
    <s v="Credit"/>
    <x v="9"/>
    <x v="2"/>
    <x v="2"/>
    <n v="2015"/>
    <x v="57"/>
    <x v="315"/>
    <x v="9"/>
    <s v="BOTH"/>
    <s v="Income Statement"/>
    <x v="65"/>
    <s v="11300 · PayPal (INC)"/>
    <m/>
    <s v="42058Jessica Leake"/>
  </r>
  <r>
    <d v="2015-02-23T00:00:00"/>
    <s v="marjorie acton"/>
    <n v="61.18"/>
    <m/>
    <n v="-61.18"/>
    <s v="Credit"/>
    <x v="9"/>
    <x v="2"/>
    <x v="2"/>
    <n v="2015"/>
    <x v="57"/>
    <x v="316"/>
    <x v="3"/>
    <s v="BOTH"/>
    <s v="Income Statement"/>
    <x v="65"/>
    <s v="11300 · PayPal (INC)"/>
    <m/>
    <s v="42058marjorie acton"/>
  </r>
  <r>
    <d v="2015-02-23T00:00:00"/>
    <s v="Hulu"/>
    <n v="-8.49"/>
    <m/>
    <n v="8.49"/>
    <s v="Debit"/>
    <x v="9"/>
    <x v="2"/>
    <x v="2"/>
    <n v="2015"/>
    <x v="31"/>
    <x v="125"/>
    <x v="2"/>
    <s v="BOTH"/>
    <s v="Income Statement"/>
    <x v="66"/>
    <s v="11300 · PayPal (INC)"/>
    <m/>
    <s v="42058Hulu"/>
  </r>
  <r>
    <d v="2015-02-24T00:00:00"/>
    <s v="nathan mayer"/>
    <n v="21.55"/>
    <m/>
    <n v="-21.55"/>
    <s v="Credit"/>
    <x v="9"/>
    <x v="2"/>
    <x v="2"/>
    <n v="2015"/>
    <x v="57"/>
    <x v="317"/>
    <x v="21"/>
    <s v="BOTH"/>
    <s v="Income Statement"/>
    <x v="65"/>
    <s v="11300 · PayPal (INC)"/>
    <m/>
    <s v="42059nathan mayer"/>
  </r>
  <r>
    <d v="2015-02-24T00:00:00"/>
    <s v="Ann Neet"/>
    <n v="10.95"/>
    <m/>
    <n v="-10.95"/>
    <s v="Credit"/>
    <x v="9"/>
    <x v="2"/>
    <x v="2"/>
    <n v="2015"/>
    <x v="57"/>
    <x v="318"/>
    <x v="9"/>
    <s v="BOTH"/>
    <s v="Income Statement"/>
    <x v="65"/>
    <s v="11300 · PayPal (INC)"/>
    <m/>
    <s v="42059Ann Neet"/>
  </r>
  <r>
    <d v="2015-02-24T00:00:00"/>
    <s v="Enrique Salazar"/>
    <n v="117.36"/>
    <m/>
    <n v="-117.36"/>
    <s v="Credit"/>
    <x v="9"/>
    <x v="2"/>
    <x v="2"/>
    <n v="2015"/>
    <x v="57"/>
    <x v="319"/>
    <x v="3"/>
    <s v="BOTH"/>
    <s v="Income Statement"/>
    <x v="65"/>
    <s v="11300 · PayPal (INC)"/>
    <m/>
    <s v="42059Enrique Salazar"/>
  </r>
  <r>
    <d v="2015-02-24T00:00:00"/>
    <s v="emanuel azrzar"/>
    <n v="43.14"/>
    <m/>
    <n v="-43.14"/>
    <s v="Credit"/>
    <x v="9"/>
    <x v="2"/>
    <x v="2"/>
    <n v="2015"/>
    <x v="57"/>
    <x v="320"/>
    <x v="3"/>
    <s v="BOTH"/>
    <s v="Income Statement"/>
    <x v="65"/>
    <s v="11300 · PayPal (INC)"/>
    <m/>
    <s v="42059emanuel azrzar"/>
  </r>
  <r>
    <d v="2015-02-25T00:00:00"/>
    <s v="Ryan Gallagher"/>
    <n v="54.9"/>
    <m/>
    <n v="-54.9"/>
    <s v="Credit"/>
    <x v="9"/>
    <x v="2"/>
    <x v="2"/>
    <n v="2015"/>
    <x v="57"/>
    <x v="321"/>
    <x v="3"/>
    <s v="BOTH"/>
    <s v="Income Statement"/>
    <x v="65"/>
    <s v="11300 · PayPal (INC)"/>
    <m/>
    <s v="42060Ryan Gallagher"/>
  </r>
  <r>
    <d v="2015-02-25T00:00:00"/>
    <s v="Jakobi Morgan"/>
    <n v="59.95"/>
    <m/>
    <n v="-59.95"/>
    <s v="Credit"/>
    <x v="9"/>
    <x v="2"/>
    <x v="2"/>
    <n v="2015"/>
    <x v="57"/>
    <x v="322"/>
    <x v="9"/>
    <s v="BOTH"/>
    <s v="Income Statement"/>
    <x v="65"/>
    <s v="11300 · PayPal (INC)"/>
    <m/>
    <s v="42060Jakobi Morgan"/>
  </r>
  <r>
    <d v="2015-02-25T00:00:00"/>
    <s v="Vina Nicolich"/>
    <n v="-19.95"/>
    <m/>
    <n v="19.95"/>
    <s v="Debit"/>
    <x v="9"/>
    <x v="2"/>
    <x v="2"/>
    <n v="2015"/>
    <x v="72"/>
    <x v="307"/>
    <x v="9"/>
    <s v="BOTH"/>
    <s v="Income Statement"/>
    <x v="65"/>
    <s v="11300 · PayPal (INC)"/>
    <m/>
    <s v="42060Vina Nicolich"/>
  </r>
  <r>
    <d v="2015-02-25T00:00:00"/>
    <s v="Cat Clutton"/>
    <n v="14.9"/>
    <m/>
    <n v="-14.9"/>
    <s v="Credit"/>
    <x v="9"/>
    <x v="2"/>
    <x v="2"/>
    <n v="2015"/>
    <x v="57"/>
    <x v="323"/>
    <x v="9"/>
    <s v="BOTH"/>
    <s v="Income Statement"/>
    <x v="65"/>
    <s v="11300 · PayPal (INC)"/>
    <m/>
    <s v="42060Cat Clutton"/>
  </r>
  <r>
    <d v="2015-02-25T00:00:00"/>
    <s v="Cat Clutton"/>
    <n v="-14.9"/>
    <m/>
    <n v="14.9"/>
    <s v="Debit"/>
    <x v="9"/>
    <x v="2"/>
    <x v="2"/>
    <n v="2015"/>
    <x v="72"/>
    <x v="323"/>
    <x v="9"/>
    <s v="BOTH"/>
    <s v="Income Statement"/>
    <x v="65"/>
    <s v="11300 · PayPal (INC)"/>
    <m/>
    <s v="42060Cat Clutton"/>
  </r>
  <r>
    <d v="2015-02-25T00:00:00"/>
    <s v="eBay Inc Shipping"/>
    <n v="-6.51"/>
    <m/>
    <n v="6.51"/>
    <s v="Debit"/>
    <x v="9"/>
    <x v="2"/>
    <x v="2"/>
    <n v="2015"/>
    <x v="91"/>
    <x v="47"/>
    <x v="3"/>
    <s v="BOTH"/>
    <s v="Income Statement"/>
    <x v="66"/>
    <s v="11300 · PayPal (INC)"/>
    <m/>
    <s v="42060eBay Inc Shipping"/>
  </r>
  <r>
    <d v="2015-02-25T00:00:00"/>
    <s v="eBay Inc Shipping"/>
    <n v="-6.51"/>
    <m/>
    <n v="6.51"/>
    <s v="Debit"/>
    <x v="9"/>
    <x v="2"/>
    <x v="2"/>
    <n v="2015"/>
    <x v="91"/>
    <x v="47"/>
    <x v="3"/>
    <s v="BOTH"/>
    <s v="Income Statement"/>
    <x v="66"/>
    <s v="11300 · PayPal (INC)"/>
    <m/>
    <s v="42060eBay Inc Shipping"/>
  </r>
  <r>
    <d v="2015-02-25T00:00:00"/>
    <s v="Mary Kiser"/>
    <n v="-58.61"/>
    <m/>
    <n v="58.61"/>
    <s v="Debit"/>
    <x v="9"/>
    <x v="2"/>
    <x v="2"/>
    <n v="2015"/>
    <x v="72"/>
    <x v="300"/>
    <x v="9"/>
    <s v="BOTH"/>
    <s v="Income Statement"/>
    <x v="65"/>
    <s v="11300 · PayPal (INC)"/>
    <m/>
    <s v="42060Mary Kiser"/>
  </r>
  <r>
    <d v="2015-02-26T00:00:00"/>
    <s v="Woof Pals Pte Ltd"/>
    <n v="1026.9000000000001"/>
    <m/>
    <n v="-1026.9000000000001"/>
    <s v="Credit"/>
    <x v="9"/>
    <x v="2"/>
    <x v="2"/>
    <n v="2015"/>
    <x v="57"/>
    <x v="324"/>
    <x v="20"/>
    <s v="BOTH"/>
    <s v="Income Statement"/>
    <x v="65"/>
    <s v="11300 · PayPal (INC)"/>
    <m/>
    <s v="42061Woof Pals Pte Ltd"/>
  </r>
  <r>
    <d v="2015-02-26T00:00:00"/>
    <s v="Mark Ankenbrand"/>
    <n v="14.9"/>
    <m/>
    <n v="-14.9"/>
    <s v="Credit"/>
    <x v="9"/>
    <x v="2"/>
    <x v="2"/>
    <n v="2015"/>
    <x v="57"/>
    <x v="325"/>
    <x v="3"/>
    <s v="BOTH"/>
    <s v="Income Statement"/>
    <x v="65"/>
    <s v="11300 · PayPal (INC)"/>
    <m/>
    <s v="42061Mark Ankenbrand"/>
  </r>
  <r>
    <d v="2015-02-26T00:00:00"/>
    <s v="Enrique Salazar"/>
    <n v="-117.36"/>
    <m/>
    <n v="117.36"/>
    <s v="Debit"/>
    <x v="9"/>
    <x v="2"/>
    <x v="2"/>
    <n v="2015"/>
    <x v="72"/>
    <x v="319"/>
    <x v="3"/>
    <s v="BOTH"/>
    <s v="Income Statement"/>
    <x v="65"/>
    <s v="11300 · PayPal (INC)"/>
    <m/>
    <s v="42061Enrique Salazar"/>
  </r>
  <r>
    <d v="2015-02-26T00:00:00"/>
    <s v="Christine Lucas"/>
    <n v="61.18"/>
    <m/>
    <n v="-61.18"/>
    <s v="Credit"/>
    <x v="9"/>
    <x v="2"/>
    <x v="2"/>
    <n v="2015"/>
    <x v="57"/>
    <x v="326"/>
    <x v="3"/>
    <s v="BOTH"/>
    <s v="Income Statement"/>
    <x v="65"/>
    <s v="11300 · PayPal (INC)"/>
    <m/>
    <s v="42061Christine Lucas"/>
  </r>
  <r>
    <d v="2015-02-26T00:00:00"/>
    <s v="donald paul"/>
    <n v="134.94999999999999"/>
    <m/>
    <n v="-134.94999999999999"/>
    <s v="Credit"/>
    <x v="9"/>
    <x v="2"/>
    <x v="2"/>
    <n v="2015"/>
    <x v="57"/>
    <x v="327"/>
    <x v="3"/>
    <s v="BOTH"/>
    <s v="Income Statement"/>
    <x v="65"/>
    <s v="11300 · PayPal (INC)"/>
    <m/>
    <s v="42061donald paul"/>
  </r>
  <r>
    <d v="2015-02-26T00:00:00"/>
    <s v="orlando elizondo"/>
    <n v="148.08000000000001"/>
    <m/>
    <n v="-148.08000000000001"/>
    <s v="Credit"/>
    <x v="9"/>
    <x v="2"/>
    <x v="2"/>
    <n v="2015"/>
    <x v="57"/>
    <x v="328"/>
    <x v="3"/>
    <s v="BOTH"/>
    <s v="Income Statement"/>
    <x v="65"/>
    <s v="11300 · PayPal (INC)"/>
    <m/>
    <s v="42061orlando elizondo"/>
  </r>
  <r>
    <d v="2015-02-27T00:00:00"/>
    <s v="brian brooks"/>
    <n v="15.85"/>
    <m/>
    <n v="-15.85"/>
    <s v="Credit"/>
    <x v="9"/>
    <x v="2"/>
    <x v="2"/>
    <n v="2015"/>
    <x v="57"/>
    <x v="329"/>
    <x v="3"/>
    <s v="BOTH"/>
    <s v="Income Statement"/>
    <x v="65"/>
    <s v="11300 · PayPal (INC)"/>
    <m/>
    <s v="42062brian brooks"/>
  </r>
  <r>
    <d v="2015-02-27T00:00:00"/>
    <s v="Denca Mayers"/>
    <n v="15.9"/>
    <m/>
    <n v="-15.9"/>
    <s v="Credit"/>
    <x v="9"/>
    <x v="2"/>
    <x v="2"/>
    <n v="2015"/>
    <x v="57"/>
    <x v="330"/>
    <x v="3"/>
    <s v="BOTH"/>
    <s v="Income Statement"/>
    <x v="65"/>
    <s v="11300 · PayPal (INC)"/>
    <m/>
    <s v="42062Denca Mayers"/>
  </r>
  <r>
    <d v="2015-02-28T00:00:00"/>
    <s v="GINA MORGAN"/>
    <n v="64.430000000000007"/>
    <m/>
    <n v="-64.430000000000007"/>
    <s v="Credit"/>
    <x v="9"/>
    <x v="2"/>
    <x v="2"/>
    <n v="2015"/>
    <x v="57"/>
    <x v="331"/>
    <x v="9"/>
    <s v="BOTH"/>
    <s v="Income Statement"/>
    <x v="65"/>
    <s v="11300 · PayPal (INC)"/>
    <m/>
    <s v="42063GINA MORGAN"/>
  </r>
  <r>
    <d v="2015-02-28T00:00:00"/>
    <s v="Vina Nicolich"/>
    <n v="61.9"/>
    <m/>
    <n v="-61.9"/>
    <s v="Credit"/>
    <x v="9"/>
    <x v="2"/>
    <x v="2"/>
    <n v="2015"/>
    <x v="57"/>
    <x v="307"/>
    <x v="9"/>
    <s v="BOTH"/>
    <s v="Income Statement"/>
    <x v="65"/>
    <s v="11300 · PayPal (INC)"/>
    <m/>
    <s v="42063Vina Nicolich"/>
  </r>
  <r>
    <d v="2015-02-28T00:00:00"/>
    <s v="Louis Birdman"/>
    <n v="97.36"/>
    <m/>
    <n v="-97.36"/>
    <s v="Credit"/>
    <x v="9"/>
    <x v="2"/>
    <x v="2"/>
    <n v="2015"/>
    <x v="57"/>
    <x v="332"/>
    <x v="9"/>
    <s v="BOTH"/>
    <s v="Income Statement"/>
    <x v="65"/>
    <s v="11300 · PayPal (INC)"/>
    <m/>
    <s v="42063Louis Birdman"/>
  </r>
  <r>
    <d v="2015-03-01T00:00:00"/>
    <s v="Jorge Calle"/>
    <n v="94.84"/>
    <m/>
    <n v="-94.84"/>
    <s v="Credit"/>
    <x v="9"/>
    <x v="2"/>
    <x v="3"/>
    <n v="2015"/>
    <x v="57"/>
    <x v="333"/>
    <x v="3"/>
    <s v="BOTH"/>
    <s v="Income Statement"/>
    <x v="65"/>
    <s v="11300 · PayPal (INC)"/>
    <m/>
    <s v="42064Jorge Calle"/>
  </r>
  <r>
    <d v="2015-03-01T00:00:00"/>
    <s v="Kevin McCarthy"/>
    <n v="64.900000000000006"/>
    <m/>
    <n v="-64.900000000000006"/>
    <s v="Credit"/>
    <x v="9"/>
    <x v="2"/>
    <x v="3"/>
    <n v="2015"/>
    <x v="57"/>
    <x v="334"/>
    <x v="21"/>
    <s v="BOTH"/>
    <s v="Income Statement"/>
    <x v="65"/>
    <s v="11300 · PayPal (INC)"/>
    <m/>
    <s v="42064Kevin McCarthy"/>
  </r>
  <r>
    <d v="2015-03-02T00:00:00"/>
    <s v="James Burk"/>
    <n v="17.850000000000001"/>
    <m/>
    <n v="-17.850000000000001"/>
    <s v="Credit"/>
    <x v="9"/>
    <x v="2"/>
    <x v="3"/>
    <n v="2015"/>
    <x v="57"/>
    <x v="335"/>
    <x v="3"/>
    <s v="BOTH"/>
    <s v="Income Statement"/>
    <x v="65"/>
    <s v="11300 · PayPal (INC)"/>
    <m/>
    <s v="42065James Burk"/>
  </r>
  <r>
    <d v="2015-03-02T00:00:00"/>
    <s v="Bank Account"/>
    <n v="-2806.34"/>
    <m/>
    <n v="2806.34"/>
    <s v="Debit"/>
    <x v="9"/>
    <x v="2"/>
    <x v="3"/>
    <n v="2015"/>
    <x v="55"/>
    <x v="97"/>
    <x v="2"/>
    <s v="INC"/>
    <s v="Balance Sheet"/>
    <x v="22"/>
    <s v="11300 · PayPal (INC)"/>
    <m/>
    <s v="42065Bank Account"/>
  </r>
  <r>
    <d v="2015-03-02T00:00:00"/>
    <s v="emanuel azrzar"/>
    <n v="-0.99"/>
    <m/>
    <n v="0.99"/>
    <s v="Debit"/>
    <x v="9"/>
    <x v="2"/>
    <x v="3"/>
    <n v="2015"/>
    <x v="72"/>
    <x v="320"/>
    <x v="3"/>
    <s v="BOTH"/>
    <s v="Income Statement"/>
    <x v="65"/>
    <s v="11300 · PayPal (INC)"/>
    <m/>
    <s v="42065emanuel azrzar"/>
  </r>
  <r>
    <d v="2015-03-02T00:00:00"/>
    <s v="eBay Buyer Dispute"/>
    <n v="-54.9"/>
    <m/>
    <n v="54.9"/>
    <s v="Debit"/>
    <x v="9"/>
    <x v="2"/>
    <x v="3"/>
    <n v="2015"/>
    <x v="57"/>
    <x v="282"/>
    <x v="3"/>
    <s v="BOTH"/>
    <s v="Income Statement"/>
    <x v="65"/>
    <s v="11300 · PayPal (INC)"/>
    <m/>
    <s v="42065eBay Buyer Dispute"/>
  </r>
  <r>
    <d v="2015-03-02T00:00:00"/>
    <s v="andrea calvino"/>
    <n v="89.59"/>
    <m/>
    <n v="-89.59"/>
    <s v="Credit"/>
    <x v="9"/>
    <x v="2"/>
    <x v="3"/>
    <n v="2015"/>
    <x v="57"/>
    <x v="336"/>
    <x v="3"/>
    <s v="BOTH"/>
    <s v="Income Statement"/>
    <x v="65"/>
    <s v="11300 · PayPal (INC)"/>
    <m/>
    <s v="42065andrea calvino"/>
  </r>
  <r>
    <d v="2015-03-02T00:00:00"/>
    <s v="Cat Clutton"/>
    <n v="14.9"/>
    <m/>
    <n v="-14.9"/>
    <s v="Credit"/>
    <x v="9"/>
    <x v="2"/>
    <x v="3"/>
    <n v="2015"/>
    <x v="57"/>
    <x v="323"/>
    <x v="9"/>
    <s v="BOTH"/>
    <s v="Income Statement"/>
    <x v="65"/>
    <s v="11300 · PayPal (INC)"/>
    <m/>
    <s v="42065Cat Clutton"/>
  </r>
  <r>
    <d v="2015-03-02T00:00:00"/>
    <s v="Bank Account"/>
    <n v="351.78"/>
    <m/>
    <n v="-351.78"/>
    <s v="Credit"/>
    <x v="9"/>
    <x v="2"/>
    <x v="3"/>
    <n v="2015"/>
    <x v="11"/>
    <x v="47"/>
    <x v="3"/>
    <s v="BOTH"/>
    <s v="Income Statement"/>
    <x v="30"/>
    <s v="11300 · PayPal (INC)"/>
    <m/>
    <s v="42065Bank Account"/>
  </r>
  <r>
    <d v="2015-03-02T00:00:00"/>
    <s v="eBay Inc."/>
    <n v="-495.9"/>
    <m/>
    <n v="495.9"/>
    <s v="Debit"/>
    <x v="9"/>
    <x v="2"/>
    <x v="3"/>
    <n v="2015"/>
    <x v="11"/>
    <x v="47"/>
    <x v="3"/>
    <s v="BOTH"/>
    <s v="Income Statement"/>
    <x v="66"/>
    <s v="11300 · PayPal (INC)"/>
    <m/>
    <s v="42065eBay Inc."/>
  </r>
  <r>
    <d v="2015-03-03T00:00:00"/>
    <s v="Janie Griffin"/>
    <n v="175.13"/>
    <m/>
    <n v="-175.13"/>
    <s v="Credit"/>
    <x v="9"/>
    <x v="2"/>
    <x v="3"/>
    <n v="2015"/>
    <x v="57"/>
    <x v="337"/>
    <x v="3"/>
    <s v="BOTH"/>
    <s v="Income Statement"/>
    <x v="65"/>
    <s v="11300 · PayPal (INC)"/>
    <m/>
    <s v="42066Janie Griffin"/>
  </r>
  <r>
    <d v="2015-03-03T00:00:00"/>
    <s v="Janie Griffin"/>
    <n v="-27.76"/>
    <m/>
    <n v="27.76"/>
    <s v="Debit"/>
    <x v="9"/>
    <x v="2"/>
    <x v="3"/>
    <n v="2015"/>
    <x v="72"/>
    <x v="337"/>
    <x v="3"/>
    <s v="BOTH"/>
    <s v="Income Statement"/>
    <x v="65"/>
    <s v="11300 · PayPal (INC)"/>
    <m/>
    <s v="42066Janie Griffin"/>
  </r>
  <r>
    <d v="2015-03-03T00:00:00"/>
    <s v="Juliet Collins"/>
    <n v="154.94999999999999"/>
    <m/>
    <n v="-154.94999999999999"/>
    <s v="Credit"/>
    <x v="9"/>
    <x v="2"/>
    <x v="3"/>
    <n v="2015"/>
    <x v="57"/>
    <x v="338"/>
    <x v="9"/>
    <s v="BOTH"/>
    <s v="Income Statement"/>
    <x v="65"/>
    <s v="11300 · PayPal (INC)"/>
    <m/>
    <s v="42066Juliet Collins"/>
  </r>
  <r>
    <d v="2015-03-03T00:00:00"/>
    <s v="kathryn oppenheimer"/>
    <n v="21.9"/>
    <m/>
    <n v="-21.9"/>
    <s v="Credit"/>
    <x v="9"/>
    <x v="2"/>
    <x v="3"/>
    <n v="2015"/>
    <x v="57"/>
    <x v="339"/>
    <x v="9"/>
    <s v="BOTH"/>
    <s v="Income Statement"/>
    <x v="65"/>
    <s v="11300 · PayPal (INC)"/>
    <m/>
    <s v="42066kathryn oppenheimer"/>
  </r>
  <r>
    <d v="2015-03-04T00:00:00"/>
    <s v="Jonathan Grosse"/>
    <n v="76.17"/>
    <m/>
    <n v="-76.17"/>
    <s v="Credit"/>
    <x v="9"/>
    <x v="2"/>
    <x v="3"/>
    <n v="2015"/>
    <x v="57"/>
    <x v="340"/>
    <x v="3"/>
    <s v="BOTH"/>
    <s v="Income Statement"/>
    <x v="65"/>
    <s v="11300 · PayPal (INC)"/>
    <m/>
    <s v="42067Jonathan Grosse"/>
  </r>
  <r>
    <d v="2015-03-04T00:00:00"/>
    <s v="Jacinta Denton"/>
    <n v="157.41"/>
    <m/>
    <n v="-157.41"/>
    <s v="Credit"/>
    <x v="9"/>
    <x v="2"/>
    <x v="3"/>
    <n v="2015"/>
    <x v="57"/>
    <x v="218"/>
    <x v="3"/>
    <s v="BOTH"/>
    <s v="Income Statement"/>
    <x v="65"/>
    <s v="11300 · PayPal (INC)"/>
    <m/>
    <s v="42067Jacinta Denton"/>
  </r>
  <r>
    <d v="2015-03-04T00:00:00"/>
    <s v="Jennifer Curcio"/>
    <n v="-14.76"/>
    <m/>
    <n v="14.76"/>
    <s v="Debit"/>
    <x v="9"/>
    <x v="2"/>
    <x v="3"/>
    <n v="2015"/>
    <x v="72"/>
    <x v="341"/>
    <x v="9"/>
    <s v="BOTH"/>
    <s v="Income Statement"/>
    <x v="65"/>
    <s v="11300 · PayPal (INC)"/>
    <m/>
    <s v="42067Jennifer Curcio"/>
  </r>
  <r>
    <d v="2015-03-04T00:00:00"/>
    <s v="brian swearingen"/>
    <n v="13.96"/>
    <m/>
    <n v="-13.96"/>
    <s v="Credit"/>
    <x v="9"/>
    <x v="2"/>
    <x v="3"/>
    <n v="2015"/>
    <x v="57"/>
    <x v="342"/>
    <x v="3"/>
    <s v="BOTH"/>
    <s v="Income Statement"/>
    <x v="65"/>
    <s v="11300 · PayPal (INC)"/>
    <m/>
    <s v="42067brian swearingen"/>
  </r>
  <r>
    <d v="2015-03-04T00:00:00"/>
    <s v="Christine Lucas"/>
    <n v="61.18"/>
    <m/>
    <n v="-61.18"/>
    <s v="Credit"/>
    <x v="9"/>
    <x v="2"/>
    <x v="3"/>
    <n v="2015"/>
    <x v="57"/>
    <x v="326"/>
    <x v="3"/>
    <s v="BOTH"/>
    <s v="Income Statement"/>
    <x v="65"/>
    <s v="11300 · PayPal (INC)"/>
    <m/>
    <s v="42067Christine Lucas"/>
  </r>
  <r>
    <d v="2015-03-04T00:00:00"/>
    <s v="eBay Buyer Dispute"/>
    <n v="-61.18"/>
    <m/>
    <n v="61.18"/>
    <s v="Debit"/>
    <x v="9"/>
    <x v="2"/>
    <x v="3"/>
    <n v="2015"/>
    <x v="57"/>
    <x v="282"/>
    <x v="3"/>
    <s v="BOTH"/>
    <s v="Income Statement"/>
    <x v="65"/>
    <s v="11300 · PayPal (INC)"/>
    <m/>
    <s v="42067eBay Buyer Dispute"/>
  </r>
  <r>
    <d v="2015-03-04T00:00:00"/>
    <s v="hamirving16@yahoo.com"/>
    <n v="53.79"/>
    <m/>
    <n v="-53.79"/>
    <s v="Credit"/>
    <x v="9"/>
    <x v="2"/>
    <x v="3"/>
    <n v="2015"/>
    <x v="72"/>
    <x v="279"/>
    <x v="3"/>
    <s v="BOTH"/>
    <s v="Income Statement"/>
    <x v="65"/>
    <s v="11300 · PayPal (INC)"/>
    <m/>
    <s v="42067hamirving16@yahoo.com"/>
  </r>
  <r>
    <d v="2015-03-05T00:00:00"/>
    <s v="Duke Yee"/>
    <n v="85.46"/>
    <m/>
    <n v="-85.46"/>
    <s v="Credit"/>
    <x v="9"/>
    <x v="2"/>
    <x v="3"/>
    <n v="2015"/>
    <x v="57"/>
    <x v="260"/>
    <x v="9"/>
    <s v="BOTH"/>
    <s v="Income Statement"/>
    <x v="65"/>
    <s v="11300 · PayPal (INC)"/>
    <m/>
    <s v="42068Duke Yee"/>
  </r>
  <r>
    <d v="2015-03-06T00:00:00"/>
    <s v="Robert Aho"/>
    <n v="32.9"/>
    <m/>
    <n v="-32.9"/>
    <s v="Credit"/>
    <x v="9"/>
    <x v="2"/>
    <x v="3"/>
    <n v="2015"/>
    <x v="57"/>
    <x v="343"/>
    <x v="9"/>
    <s v="BOTH"/>
    <s v="Income Statement"/>
    <x v="65"/>
    <s v="11300 · PayPal (INC)"/>
    <m/>
    <s v="42069Robert Aho"/>
  </r>
  <r>
    <d v="2015-03-06T00:00:00"/>
    <s v="Wendy Manson-Misener"/>
    <n v="286.41000000000003"/>
    <m/>
    <n v="-286.41000000000003"/>
    <s v="Credit"/>
    <x v="9"/>
    <x v="2"/>
    <x v="3"/>
    <n v="2015"/>
    <x v="57"/>
    <x v="344"/>
    <x v="3"/>
    <s v="BOTH"/>
    <s v="Income Statement"/>
    <x v="65"/>
    <s v="11300 · PayPal (INC)"/>
    <m/>
    <s v="42069Wendy Manson-Misener"/>
  </r>
  <r>
    <d v="2015-03-06T00:00:00"/>
    <s v="Vina Nicolich"/>
    <n v="54.95"/>
    <m/>
    <n v="-54.95"/>
    <s v="Credit"/>
    <x v="9"/>
    <x v="2"/>
    <x v="3"/>
    <n v="2015"/>
    <x v="57"/>
    <x v="307"/>
    <x v="9"/>
    <s v="BOTH"/>
    <s v="Income Statement"/>
    <x v="65"/>
    <s v="11300 · PayPal (INC)"/>
    <m/>
    <s v="42069Vina Nicolich"/>
  </r>
  <r>
    <d v="2015-03-07T00:00:00"/>
    <s v="Joshua Cleghorn"/>
    <n v="101.95"/>
    <m/>
    <n v="-101.95"/>
    <s v="Credit"/>
    <x v="9"/>
    <x v="2"/>
    <x v="3"/>
    <n v="2015"/>
    <x v="57"/>
    <x v="345"/>
    <x v="9"/>
    <s v="BOTH"/>
    <s v="Income Statement"/>
    <x v="65"/>
    <s v="11300 · PayPal (INC)"/>
    <m/>
    <s v="42070Joshua Cleghorn"/>
  </r>
  <r>
    <d v="2015-03-07T00:00:00"/>
    <s v="Rodrigo Vasquez"/>
    <n v="68.95"/>
    <m/>
    <n v="-68.95"/>
    <s v="Credit"/>
    <x v="9"/>
    <x v="2"/>
    <x v="3"/>
    <n v="2015"/>
    <x v="57"/>
    <x v="346"/>
    <x v="9"/>
    <s v="BOTH"/>
    <s v="Income Statement"/>
    <x v="65"/>
    <s v="11300 · PayPal (INC)"/>
    <m/>
    <s v="42070Rodrigo Vasquez"/>
  </r>
  <r>
    <d v="2015-03-08T00:00:00"/>
    <s v="Bank Account"/>
    <n v="-1100.02"/>
    <m/>
    <n v="1100.02"/>
    <s v="Debit"/>
    <x v="9"/>
    <x v="2"/>
    <x v="3"/>
    <n v="2015"/>
    <x v="55"/>
    <x v="97"/>
    <x v="2"/>
    <s v="INC"/>
    <s v="Balance Sheet"/>
    <x v="22"/>
    <s v="11300 · PayPal (INC)"/>
    <m/>
    <s v="42071Bank Account"/>
  </r>
  <r>
    <d v="2015-03-09T00:00:00"/>
    <s v="Luis Velasquez"/>
    <n v="34.9"/>
    <m/>
    <n v="-34.9"/>
    <s v="Credit"/>
    <x v="9"/>
    <x v="2"/>
    <x v="3"/>
    <n v="2015"/>
    <x v="57"/>
    <x v="347"/>
    <x v="3"/>
    <s v="BOTH"/>
    <s v="Income Statement"/>
    <x v="65"/>
    <s v="11300 · PayPal (INC)"/>
    <m/>
    <s v="42072Luis Velasquez"/>
  </r>
  <r>
    <d v="2015-03-09T00:00:00"/>
    <s v="heather irving"/>
    <n v="-53.79"/>
    <m/>
    <n v="53.79"/>
    <s v="Debit"/>
    <x v="9"/>
    <x v="2"/>
    <x v="3"/>
    <n v="2015"/>
    <x v="72"/>
    <x v="279"/>
    <x v="3"/>
    <s v="BOTH"/>
    <s v="Income Statement"/>
    <x v="65"/>
    <s v="11300 · PayPal (INC)"/>
    <m/>
    <s v="42072heather irving"/>
  </r>
  <r>
    <d v="2015-03-09T00:00:00"/>
    <s v="Hart Ripley"/>
    <n v="110.79"/>
    <m/>
    <n v="-110.79"/>
    <s v="Credit"/>
    <x v="9"/>
    <x v="2"/>
    <x v="3"/>
    <n v="2015"/>
    <x v="57"/>
    <x v="348"/>
    <x v="9"/>
    <s v="BOTH"/>
    <s v="Income Statement"/>
    <x v="65"/>
    <s v="11300 · PayPal (INC)"/>
    <m/>
    <s v="42072Hart Ripley"/>
  </r>
  <r>
    <d v="2015-03-09T00:00:00"/>
    <s v="Fermin Begnoche"/>
    <n v="63.75"/>
    <m/>
    <n v="-63.75"/>
    <s v="Credit"/>
    <x v="9"/>
    <x v="2"/>
    <x v="3"/>
    <n v="2015"/>
    <x v="57"/>
    <x v="349"/>
    <x v="3"/>
    <s v="BOTH"/>
    <s v="Income Statement"/>
    <x v="65"/>
    <s v="11300 · PayPal (INC)"/>
    <m/>
    <s v="42072Fermin Begnoche"/>
  </r>
  <r>
    <d v="2015-03-09T00:00:00"/>
    <s v="Kamal hasan"/>
    <n v="54.95"/>
    <m/>
    <n v="-54.95"/>
    <s v="Credit"/>
    <x v="9"/>
    <x v="2"/>
    <x v="3"/>
    <n v="2015"/>
    <x v="57"/>
    <x v="350"/>
    <x v="9"/>
    <s v="BOTH"/>
    <s v="Income Statement"/>
    <x v="65"/>
    <s v="11300 · PayPal (INC)"/>
    <m/>
    <s v="42072Kamal hasan"/>
  </r>
  <r>
    <d v="2015-03-09T00:00:00"/>
    <s v="Ronald Isbell"/>
    <n v="14.65"/>
    <m/>
    <n v="-14.65"/>
    <s v="Credit"/>
    <x v="9"/>
    <x v="2"/>
    <x v="3"/>
    <n v="2015"/>
    <x v="57"/>
    <x v="351"/>
    <x v="3"/>
    <s v="BOTH"/>
    <s v="Income Statement"/>
    <x v="65"/>
    <s v="11300 · PayPal (INC)"/>
    <m/>
    <s v="42072Ronald Isbell"/>
  </r>
  <r>
    <d v="2015-03-10T00:00:00"/>
    <s v="Fat cycles"/>
    <n v="96.54"/>
    <m/>
    <n v="-96.54"/>
    <s v="Credit"/>
    <x v="9"/>
    <x v="2"/>
    <x v="3"/>
    <n v="2015"/>
    <x v="57"/>
    <x v="352"/>
    <x v="3"/>
    <s v="BOTH"/>
    <s v="Income Statement"/>
    <x v="65"/>
    <s v="11300 · PayPal (INC)"/>
    <m/>
    <s v="42073Fat cycles"/>
  </r>
  <r>
    <d v="2015-03-10T00:00:00"/>
    <s v="Kathy Devlin"/>
    <n v="49.9"/>
    <m/>
    <n v="-49.9"/>
    <s v="Credit"/>
    <x v="9"/>
    <x v="2"/>
    <x v="3"/>
    <n v="2015"/>
    <x v="57"/>
    <x v="353"/>
    <x v="9"/>
    <s v="BOTH"/>
    <s v="Income Statement"/>
    <x v="65"/>
    <s v="11300 · PayPal (INC)"/>
    <m/>
    <s v="42073Kathy Devlin"/>
  </r>
  <r>
    <d v="2015-03-10T00:00:00"/>
    <s v="david diaz"/>
    <n v="67.27"/>
    <m/>
    <n v="-67.27"/>
    <s v="Credit"/>
    <x v="9"/>
    <x v="2"/>
    <x v="3"/>
    <n v="2015"/>
    <x v="57"/>
    <x v="354"/>
    <x v="3"/>
    <s v="BOTH"/>
    <s v="Income Statement"/>
    <x v="65"/>
    <s v="11300 · PayPal (INC)"/>
    <m/>
    <s v="42073david diaz"/>
  </r>
  <r>
    <d v="2015-03-11T00:00:00"/>
    <s v="Luka"/>
    <n v="21.9"/>
    <m/>
    <n v="-21.9"/>
    <s v="Credit"/>
    <x v="9"/>
    <x v="2"/>
    <x v="3"/>
    <n v="2015"/>
    <x v="57"/>
    <x v="355"/>
    <x v="9"/>
    <s v="BOTH"/>
    <s v="Income Statement"/>
    <x v="65"/>
    <s v="11300 · PayPal (INC)"/>
    <m/>
    <s v="42074Luka"/>
  </r>
  <r>
    <d v="2015-03-11T00:00:00"/>
    <s v="Kristine Clifton"/>
    <n v="195.7"/>
    <m/>
    <n v="-195.7"/>
    <s v="Credit"/>
    <x v="9"/>
    <x v="2"/>
    <x v="3"/>
    <n v="2015"/>
    <x v="57"/>
    <x v="356"/>
    <x v="9"/>
    <s v="BOTH"/>
    <s v="Income Statement"/>
    <x v="65"/>
    <s v="11300 · PayPal (INC)"/>
    <m/>
    <s v="42074Kristine Clifton"/>
  </r>
  <r>
    <d v="2015-03-12T00:00:00"/>
    <s v="eBay Inc Shipping"/>
    <n v="-13.41"/>
    <m/>
    <n v="13.41"/>
    <s v="Debit"/>
    <x v="9"/>
    <x v="2"/>
    <x v="3"/>
    <n v="2015"/>
    <x v="91"/>
    <x v="47"/>
    <x v="3"/>
    <s v="BOTH"/>
    <s v="Income Statement"/>
    <x v="66"/>
    <s v="11300 · PayPal (INC)"/>
    <m/>
    <s v="42075eBay Inc Shipping"/>
  </r>
  <r>
    <d v="2015-03-12T00:00:00"/>
    <s v="eBay Inc Shipping"/>
    <n v="6.51"/>
    <m/>
    <n v="-6.51"/>
    <s v="Credit"/>
    <x v="9"/>
    <x v="2"/>
    <x v="3"/>
    <n v="2015"/>
    <x v="91"/>
    <x v="47"/>
    <x v="3"/>
    <s v="BOTH"/>
    <s v="Income Statement"/>
    <x v="66"/>
    <s v="11300 · PayPal (INC)"/>
    <m/>
    <s v="42075eBay Inc Shipping"/>
  </r>
  <r>
    <d v="2015-03-13T00:00:00"/>
    <s v="robert estores"/>
    <n v="61.18"/>
    <m/>
    <n v="-61.18"/>
    <s v="Credit"/>
    <x v="9"/>
    <x v="2"/>
    <x v="3"/>
    <n v="2015"/>
    <x v="57"/>
    <x v="357"/>
    <x v="3"/>
    <s v="BOTH"/>
    <s v="Income Statement"/>
    <x v="65"/>
    <s v="11300 · PayPal (INC)"/>
    <m/>
    <s v="42076robert estores"/>
  </r>
  <r>
    <d v="2015-03-13T00:00:00"/>
    <s v="robert estores"/>
    <n v="76.17"/>
    <m/>
    <n v="-76.17"/>
    <s v="Credit"/>
    <x v="9"/>
    <x v="2"/>
    <x v="3"/>
    <n v="2015"/>
    <x v="57"/>
    <x v="357"/>
    <x v="3"/>
    <s v="BOTH"/>
    <s v="Income Statement"/>
    <x v="65"/>
    <s v="11300 · PayPal (INC)"/>
    <m/>
    <s v="42076robert estores"/>
  </r>
  <r>
    <d v="2015-03-13T00:00:00"/>
    <s v="anthony mallia"/>
    <n v="31.8"/>
    <m/>
    <n v="-31.8"/>
    <s v="Credit"/>
    <x v="9"/>
    <x v="2"/>
    <x v="3"/>
    <n v="2015"/>
    <x v="57"/>
    <x v="358"/>
    <x v="3"/>
    <s v="BOTH"/>
    <s v="Income Statement"/>
    <x v="65"/>
    <s v="11300 · PayPal (INC)"/>
    <m/>
    <s v="42076anthony mallia"/>
  </r>
  <r>
    <d v="2015-03-14T00:00:00"/>
    <s v="Emily Smith"/>
    <n v="78.95"/>
    <m/>
    <n v="-78.95"/>
    <s v="Credit"/>
    <x v="9"/>
    <x v="2"/>
    <x v="3"/>
    <n v="2015"/>
    <x v="57"/>
    <x v="359"/>
    <x v="9"/>
    <s v="BOTH"/>
    <s v="Income Statement"/>
    <x v="65"/>
    <s v="11300 · PayPal (INC)"/>
    <m/>
    <s v="42077Emily Smith"/>
  </r>
  <r>
    <d v="2015-03-14T00:00:00"/>
    <s v="William Desiderio"/>
    <n v="84.16"/>
    <m/>
    <n v="-84.16"/>
    <s v="Credit"/>
    <x v="9"/>
    <x v="2"/>
    <x v="3"/>
    <n v="2015"/>
    <x v="57"/>
    <x v="360"/>
    <x v="3"/>
    <s v="BOTH"/>
    <s v="Income Statement"/>
    <x v="65"/>
    <s v="11300 · PayPal (INC)"/>
    <m/>
    <s v="42077William Desiderio"/>
  </r>
  <r>
    <d v="2015-03-14T00:00:00"/>
    <s v="lincoln auto sales / amed chergui"/>
    <n v="16.47"/>
    <m/>
    <n v="-16.47"/>
    <s v="Credit"/>
    <x v="9"/>
    <x v="2"/>
    <x v="3"/>
    <n v="2015"/>
    <x v="57"/>
    <x v="361"/>
    <x v="3"/>
    <s v="BOTH"/>
    <s v="Income Statement"/>
    <x v="65"/>
    <s v="11300 · PayPal (INC)"/>
    <m/>
    <s v="42077lincoln auto sales / amed chergui"/>
  </r>
  <r>
    <d v="2015-03-15T00:00:00"/>
    <s v="Bank Account"/>
    <n v="-1000.77"/>
    <m/>
    <n v="1000.77"/>
    <s v="Debit"/>
    <x v="9"/>
    <x v="2"/>
    <x v="3"/>
    <n v="2015"/>
    <x v="55"/>
    <x v="97"/>
    <x v="2"/>
    <s v="INC"/>
    <s v="Balance Sheet"/>
    <x v="22"/>
    <s v="11300 · PayPal (INC)"/>
    <m/>
    <s v="42078Bank Account"/>
  </r>
  <r>
    <d v="2015-03-15T00:00:00"/>
    <s v="john snyder"/>
    <n v="59.18"/>
    <m/>
    <n v="-59.18"/>
    <s v="Credit"/>
    <x v="9"/>
    <x v="2"/>
    <x v="3"/>
    <n v="2015"/>
    <x v="57"/>
    <x v="362"/>
    <x v="3"/>
    <s v="BOTH"/>
    <s v="Income Statement"/>
    <x v="65"/>
    <s v="11300 · PayPal (INC)"/>
    <m/>
    <s v="42078john snyder"/>
  </r>
  <r>
    <d v="2015-03-15T00:00:00"/>
    <s v="A1 Home Pest Control, Inc."/>
    <n v="31.8"/>
    <m/>
    <n v="-31.8"/>
    <s v="Credit"/>
    <x v="9"/>
    <x v="2"/>
    <x v="3"/>
    <n v="2015"/>
    <x v="57"/>
    <x v="363"/>
    <x v="3"/>
    <s v="BOTH"/>
    <s v="Income Statement"/>
    <x v="65"/>
    <s v="11300 · PayPal (INC)"/>
    <m/>
    <s v="42078A1 Home Pest Control, Inc."/>
  </r>
  <r>
    <d v="2015-03-15T00:00:00"/>
    <s v="Ricardo Secunza"/>
    <n v="15.65"/>
    <m/>
    <n v="-15.65"/>
    <s v="Credit"/>
    <x v="9"/>
    <x v="2"/>
    <x v="3"/>
    <n v="2015"/>
    <x v="57"/>
    <x v="364"/>
    <x v="3"/>
    <s v="BOTH"/>
    <s v="Income Statement"/>
    <x v="65"/>
    <s v="11300 · PayPal (INC)"/>
    <m/>
    <s v="42078Ricardo Secunza"/>
  </r>
  <r>
    <d v="2015-03-16T00:00:00"/>
    <s v="Fermin Begnoche"/>
    <n v="-63.75"/>
    <m/>
    <n v="63.75"/>
    <s v="Debit"/>
    <x v="9"/>
    <x v="2"/>
    <x v="3"/>
    <n v="2015"/>
    <x v="72"/>
    <x v="349"/>
    <x v="3"/>
    <s v="BOTH"/>
    <s v="Income Statement"/>
    <x v="65"/>
    <s v="11300 · PayPal (INC)"/>
    <m/>
    <s v="42079Fermin Begnoche"/>
  </r>
  <r>
    <d v="2015-03-16T00:00:00"/>
    <s v="Bow Wow Productions"/>
    <n v="47.7"/>
    <m/>
    <n v="-47.7"/>
    <s v="Credit"/>
    <x v="9"/>
    <x v="2"/>
    <x v="3"/>
    <n v="2015"/>
    <x v="57"/>
    <x v="365"/>
    <x v="3"/>
    <s v="BOTH"/>
    <s v="Income Statement"/>
    <x v="65"/>
    <s v="11300 · PayPal (INC)"/>
    <m/>
    <s v="42079Bow Wow Productions"/>
  </r>
  <r>
    <d v="2015-03-17T00:00:00"/>
    <s v="Sheryl Kessler"/>
    <n v="23.7"/>
    <m/>
    <n v="-23.7"/>
    <s v="Credit"/>
    <x v="9"/>
    <x v="2"/>
    <x v="3"/>
    <n v="2015"/>
    <x v="57"/>
    <x v="366"/>
    <x v="9"/>
    <s v="BOTH"/>
    <s v="Income Statement"/>
    <x v="65"/>
    <s v="11300 · PayPal (INC)"/>
    <m/>
    <s v="42080Sheryl Kessler"/>
  </r>
  <r>
    <d v="2015-03-17T00:00:00"/>
    <s v="Elyse Clawson"/>
    <n v="21.9"/>
    <m/>
    <n v="-21.9"/>
    <s v="Credit"/>
    <x v="9"/>
    <x v="2"/>
    <x v="3"/>
    <n v="2015"/>
    <x v="57"/>
    <x v="367"/>
    <x v="9"/>
    <s v="BOTH"/>
    <s v="Income Statement"/>
    <x v="65"/>
    <s v="11300 · PayPal (INC)"/>
    <m/>
    <s v="42080Elyse Clawson"/>
  </r>
  <r>
    <d v="2015-03-17T00:00:00"/>
    <s v="eBay Buyer Dispute"/>
    <n v="-67.27"/>
    <m/>
    <n v="67.27"/>
    <s v="Debit"/>
    <x v="9"/>
    <x v="2"/>
    <x v="3"/>
    <n v="2015"/>
    <x v="57"/>
    <x v="282"/>
    <x v="3"/>
    <s v="BOTH"/>
    <s v="Income Statement"/>
    <x v="65"/>
    <s v="11300 · PayPal (INC)"/>
    <m/>
    <s v="42080eBay Buyer Dispute"/>
  </r>
  <r>
    <d v="2015-03-17T00:00:00"/>
    <s v="Enrique Salazar"/>
    <n v="173.54"/>
    <m/>
    <n v="-173.54"/>
    <s v="Credit"/>
    <x v="9"/>
    <x v="2"/>
    <x v="3"/>
    <n v="2015"/>
    <x v="57"/>
    <x v="319"/>
    <x v="3"/>
    <s v="BOTH"/>
    <s v="Income Statement"/>
    <x v="65"/>
    <s v="11300 · PayPal (INC)"/>
    <m/>
    <s v="42080Enrique Salazar"/>
  </r>
  <r>
    <d v="2015-03-18T00:00:00"/>
    <s v="Samuel Monk"/>
    <n v="74.900000000000006"/>
    <m/>
    <n v="-74.900000000000006"/>
    <s v="Credit"/>
    <x v="9"/>
    <x v="2"/>
    <x v="3"/>
    <n v="2015"/>
    <x v="57"/>
    <x v="368"/>
    <x v="9"/>
    <s v="BOTH"/>
    <s v="Income Statement"/>
    <x v="65"/>
    <s v="11300 · PayPal (INC)"/>
    <m/>
    <s v="42081Samuel Monk"/>
  </r>
  <r>
    <d v="2015-03-19T00:00:00"/>
    <s v="Rachel Wisnoski"/>
    <n v="15.38"/>
    <m/>
    <n v="-15.38"/>
    <s v="Credit"/>
    <x v="9"/>
    <x v="2"/>
    <x v="3"/>
    <n v="2015"/>
    <x v="57"/>
    <x v="369"/>
    <x v="3"/>
    <s v="BOTH"/>
    <s v="Income Statement"/>
    <x v="65"/>
    <s v="11300 · PayPal (INC)"/>
    <m/>
    <s v="42082Rachel Wisnoski"/>
  </r>
  <r>
    <d v="2015-03-19T00:00:00"/>
    <s v="Todd Ellingson"/>
    <n v="-35.020000000000003"/>
    <m/>
    <n v="35.020000000000003"/>
    <s v="Debit"/>
    <x v="9"/>
    <x v="2"/>
    <x v="3"/>
    <n v="2015"/>
    <x v="72"/>
    <x v="263"/>
    <x v="9"/>
    <s v="BOTH"/>
    <s v="Income Statement"/>
    <x v="65"/>
    <s v="11300 · PayPal (INC)"/>
    <m/>
    <s v="42082Todd Ellingson"/>
  </r>
  <r>
    <d v="2015-03-19T00:00:00"/>
    <s v="Kamal hasan"/>
    <n v="10.95"/>
    <m/>
    <n v="-10.95"/>
    <s v="Credit"/>
    <x v="9"/>
    <x v="2"/>
    <x v="3"/>
    <n v="2015"/>
    <x v="57"/>
    <x v="350"/>
    <x v="9"/>
    <s v="BOTH"/>
    <s v="Income Statement"/>
    <x v="65"/>
    <s v="11300 · PayPal (INC)"/>
    <m/>
    <s v="42082Kamal hasan"/>
  </r>
  <r>
    <d v="2015-03-19T00:00:00"/>
    <s v="Bradley Knaub"/>
    <n v="15.9"/>
    <m/>
    <n v="-15.9"/>
    <s v="Credit"/>
    <x v="9"/>
    <x v="2"/>
    <x v="3"/>
    <n v="2015"/>
    <x v="57"/>
    <x v="370"/>
    <x v="3"/>
    <s v="BOTH"/>
    <s v="Income Statement"/>
    <x v="65"/>
    <s v="11300 · PayPal (INC)"/>
    <m/>
    <s v="42082Bradley Knaub"/>
  </r>
  <r>
    <d v="2015-03-20T00:00:00"/>
    <s v="colombia colombia"/>
    <n v="80.540000000000006"/>
    <m/>
    <n v="-80.540000000000006"/>
    <s v="Credit"/>
    <x v="9"/>
    <x v="2"/>
    <x v="3"/>
    <n v="2015"/>
    <x v="57"/>
    <x v="371"/>
    <x v="3"/>
    <s v="BOTH"/>
    <s v="Income Statement"/>
    <x v="65"/>
    <s v="11300 · PayPal (INC)"/>
    <m/>
    <s v="42083colombia colombia"/>
  </r>
  <r>
    <d v="2015-03-22T00:00:00"/>
    <s v="Byron brown"/>
    <n v="59.9"/>
    <m/>
    <n v="-59.9"/>
    <s v="Credit"/>
    <x v="9"/>
    <x v="2"/>
    <x v="3"/>
    <n v="2015"/>
    <x v="57"/>
    <x v="372"/>
    <x v="3"/>
    <s v="BOTH"/>
    <s v="Income Statement"/>
    <x v="65"/>
    <s v="11300 · PayPal (INC)"/>
    <m/>
    <s v="42085Byron brown"/>
  </r>
  <r>
    <d v="2015-03-22T00:00:00"/>
    <s v="Rabinder Castellano"/>
    <n v="79.8"/>
    <m/>
    <n v="-79.8"/>
    <s v="Credit"/>
    <x v="9"/>
    <x v="2"/>
    <x v="3"/>
    <n v="2015"/>
    <x v="57"/>
    <x v="373"/>
    <x v="9"/>
    <s v="BOTH"/>
    <s v="Income Statement"/>
    <x v="65"/>
    <s v="11300 · PayPal (INC)"/>
    <m/>
    <s v="42085Rabinder Castellano"/>
  </r>
  <r>
    <d v="2015-03-23T00:00:00"/>
    <s v="allitia dibernardo"/>
    <n v="178.45"/>
    <m/>
    <n v="-178.45"/>
    <s v="Credit"/>
    <x v="9"/>
    <x v="2"/>
    <x v="3"/>
    <n v="2015"/>
    <x v="57"/>
    <x v="374"/>
    <x v="9"/>
    <s v="BOTH"/>
    <s v="Income Statement"/>
    <x v="65"/>
    <s v="11300 · PayPal (INC)"/>
    <m/>
    <s v="42086allitia dibernardo"/>
  </r>
  <r>
    <d v="2015-03-23T00:00:00"/>
    <s v="William Cooper"/>
    <n v="107.85"/>
    <m/>
    <n v="-107.85"/>
    <s v="Credit"/>
    <x v="9"/>
    <x v="2"/>
    <x v="3"/>
    <n v="2015"/>
    <x v="57"/>
    <x v="375"/>
    <x v="9"/>
    <s v="BOTH"/>
    <s v="Income Statement"/>
    <x v="65"/>
    <s v="11300 · PayPal (INC)"/>
    <m/>
    <s v="42086William Cooper"/>
  </r>
  <r>
    <d v="2015-03-23T00:00:00"/>
    <s v="steve adler"/>
    <n v="80.900000000000006"/>
    <m/>
    <n v="-80.900000000000006"/>
    <s v="Credit"/>
    <x v="9"/>
    <x v="2"/>
    <x v="3"/>
    <n v="2015"/>
    <x v="57"/>
    <x v="376"/>
    <x v="9"/>
    <s v="BOTH"/>
    <s v="Income Statement"/>
    <x v="65"/>
    <s v="11300 · PayPal (INC)"/>
    <m/>
    <s v="42086steve adler"/>
  </r>
  <r>
    <d v="2015-03-23T00:00:00"/>
    <s v="Hulu"/>
    <n v="-8.49"/>
    <m/>
    <n v="8.49"/>
    <s v="Debit"/>
    <x v="9"/>
    <x v="2"/>
    <x v="3"/>
    <n v="2015"/>
    <x v="31"/>
    <x v="125"/>
    <x v="2"/>
    <s v="BOTH"/>
    <s v="Income Statement"/>
    <x v="66"/>
    <s v="11300 · PayPal (INC)"/>
    <m/>
    <s v="42086Hulu"/>
  </r>
  <r>
    <d v="2015-03-24T00:00:00"/>
    <s v="Bryce ODriscoll"/>
    <n v="14.65"/>
    <m/>
    <n v="-14.65"/>
    <s v="Credit"/>
    <x v="9"/>
    <x v="2"/>
    <x v="3"/>
    <n v="2015"/>
    <x v="57"/>
    <x v="377"/>
    <x v="3"/>
    <s v="BOTH"/>
    <s v="Income Statement"/>
    <x v="65"/>
    <s v="11300 · PayPal (INC)"/>
    <m/>
    <s v="42087Bryce ODriscoll"/>
  </r>
  <r>
    <d v="2015-03-25T00:00:00"/>
    <s v="M. Peoples"/>
    <n v="224.88"/>
    <m/>
    <n v="-224.88"/>
    <s v="Credit"/>
    <x v="9"/>
    <x v="2"/>
    <x v="3"/>
    <n v="2015"/>
    <x v="57"/>
    <x v="378"/>
    <x v="9"/>
    <s v="BOTH"/>
    <s v="Income Statement"/>
    <x v="65"/>
    <s v="11300 · PayPal (INC)"/>
    <m/>
    <s v="42088M. Peoples"/>
  </r>
  <r>
    <d v="2015-03-25T00:00:00"/>
    <s v="Kayleen van Rooyen"/>
    <n v="95.95"/>
    <m/>
    <n v="-95.95"/>
    <s v="Credit"/>
    <x v="9"/>
    <x v="2"/>
    <x v="3"/>
    <n v="2015"/>
    <x v="57"/>
    <x v="379"/>
    <x v="9"/>
    <s v="BOTH"/>
    <s v="Income Statement"/>
    <x v="65"/>
    <s v="11300 · PayPal (INC)"/>
    <m/>
    <s v="42088Kayleen van Rooyen"/>
  </r>
  <r>
    <d v="2015-03-25T00:00:00"/>
    <s v="Jacob Schultz"/>
    <n v="55.15"/>
    <m/>
    <n v="-55.15"/>
    <s v="Credit"/>
    <x v="9"/>
    <x v="2"/>
    <x v="3"/>
    <n v="2015"/>
    <x v="57"/>
    <x v="380"/>
    <x v="21"/>
    <s v="BOTH"/>
    <s v="Income Statement"/>
    <x v="65"/>
    <s v="11300 · PayPal (INC)"/>
    <m/>
    <s v="42088Jacob Schultz"/>
  </r>
  <r>
    <d v="2015-03-26T00:00:00"/>
    <s v="Guillaume Lemay"/>
    <n v="87.89"/>
    <m/>
    <n v="-87.89"/>
    <s v="Credit"/>
    <x v="9"/>
    <x v="2"/>
    <x v="3"/>
    <n v="2015"/>
    <x v="57"/>
    <x v="381"/>
    <x v="3"/>
    <s v="BOTH"/>
    <s v="Income Statement"/>
    <x v="65"/>
    <s v="11300 · PayPal (INC)"/>
    <m/>
    <s v="42089Guillaume Lemay"/>
  </r>
  <r>
    <d v="2015-03-26T00:00:00"/>
    <s v="Luke Anderson"/>
    <n v="27.76"/>
    <m/>
    <n v="-27.76"/>
    <s v="Credit"/>
    <x v="9"/>
    <x v="2"/>
    <x v="3"/>
    <n v="2015"/>
    <x v="57"/>
    <x v="382"/>
    <x v="3"/>
    <s v="BOTH"/>
    <s v="Income Statement"/>
    <x v="65"/>
    <s v="11300 · PayPal (INC)"/>
    <m/>
    <s v="42089Luke Anderson"/>
  </r>
  <r>
    <d v="2015-03-26T00:00:00"/>
    <s v="Barrel Maker Brew Co LLC"/>
    <n v="14.65"/>
    <m/>
    <n v="-14.65"/>
    <s v="Credit"/>
    <x v="9"/>
    <x v="2"/>
    <x v="3"/>
    <n v="2015"/>
    <x v="57"/>
    <x v="383"/>
    <x v="3"/>
    <s v="BOTH"/>
    <s v="Income Statement"/>
    <x v="65"/>
    <s v="11300 · PayPal (INC)"/>
    <m/>
    <s v="42089Barrel Maker Brew Co LLC"/>
  </r>
  <r>
    <d v="2015-03-27T00:00:00"/>
    <s v="Gerry binnie"/>
    <n v="93.7"/>
    <m/>
    <n v="-93.7"/>
    <s v="Credit"/>
    <x v="9"/>
    <x v="2"/>
    <x v="3"/>
    <n v="2015"/>
    <x v="57"/>
    <x v="384"/>
    <x v="3"/>
    <s v="BOTH"/>
    <s v="Income Statement"/>
    <x v="65"/>
    <s v="11300 · PayPal (INC)"/>
    <m/>
    <s v="42090Gerry binnie"/>
  </r>
  <r>
    <d v="2015-03-27T00:00:00"/>
    <s v="Bank Account"/>
    <n v="-1421.6"/>
    <m/>
    <n v="1421.6"/>
    <s v="Debit"/>
    <x v="9"/>
    <x v="2"/>
    <x v="3"/>
    <n v="2015"/>
    <x v="55"/>
    <x v="97"/>
    <x v="2"/>
    <s v="INC"/>
    <s v="Balance Sheet"/>
    <x v="22"/>
    <s v="11300 · PayPal (INC)"/>
    <m/>
    <s v="42090Bank Account"/>
  </r>
  <r>
    <d v="2015-03-27T00:00:00"/>
    <s v="Deborah Mihalko"/>
    <n v="93"/>
    <m/>
    <n v="-93"/>
    <s v="Credit"/>
    <x v="9"/>
    <x v="2"/>
    <x v="3"/>
    <n v="2015"/>
    <x v="57"/>
    <x v="385"/>
    <x v="3"/>
    <s v="BOTH"/>
    <s v="Income Statement"/>
    <x v="65"/>
    <s v="11300 · PayPal (INC)"/>
    <m/>
    <s v="42090Deborah Mihalko"/>
  </r>
  <r>
    <d v="2015-03-28T00:00:00"/>
    <s v="Scott Dizais"/>
    <n v="99.86"/>
    <m/>
    <n v="-99.86"/>
    <s v="Credit"/>
    <x v="9"/>
    <x v="2"/>
    <x v="3"/>
    <n v="2015"/>
    <x v="57"/>
    <x v="386"/>
    <x v="3"/>
    <s v="BOTH"/>
    <s v="Income Statement"/>
    <x v="65"/>
    <s v="11300 · PayPal (INC)"/>
    <m/>
    <s v="42091Scott Dizais"/>
  </r>
  <r>
    <d v="2015-03-28T00:00:00"/>
    <s v="Tim Reeves"/>
    <n v="35.700000000000003"/>
    <m/>
    <n v="-35.700000000000003"/>
    <s v="Credit"/>
    <x v="9"/>
    <x v="2"/>
    <x v="3"/>
    <n v="2015"/>
    <x v="57"/>
    <x v="387"/>
    <x v="3"/>
    <s v="BOTH"/>
    <s v="Income Statement"/>
    <x v="65"/>
    <s v="11300 · PayPal (INC)"/>
    <m/>
    <s v="42091Tim Reeves"/>
  </r>
  <r>
    <d v="2015-03-28T00:00:00"/>
    <s v="Paul Tabili"/>
    <n v="81.849999999999994"/>
    <m/>
    <n v="-81.849999999999994"/>
    <s v="Credit"/>
    <x v="9"/>
    <x v="2"/>
    <x v="3"/>
    <n v="2015"/>
    <x v="57"/>
    <x v="388"/>
    <x v="9"/>
    <s v="BOTH"/>
    <s v="Income Statement"/>
    <x v="65"/>
    <s v="11300 · PayPal (INC)"/>
    <m/>
    <s v="42091Paul Tabili"/>
  </r>
  <r>
    <d v="2015-03-28T00:00:00"/>
    <s v="Rick Robinson"/>
    <n v="164.6"/>
    <m/>
    <n v="-164.6"/>
    <s v="Credit"/>
    <x v="9"/>
    <x v="2"/>
    <x v="3"/>
    <n v="2015"/>
    <x v="57"/>
    <x v="389"/>
    <x v="3"/>
    <s v="BOTH"/>
    <s v="Income Statement"/>
    <x v="65"/>
    <s v="11300 · PayPal (INC)"/>
    <m/>
    <s v="42091Rick Robinson"/>
  </r>
  <r>
    <d v="2015-03-29T00:00:00"/>
    <s v="Tania Jose"/>
    <n v="54.45"/>
    <m/>
    <n v="-54.45"/>
    <s v="Credit"/>
    <x v="9"/>
    <x v="2"/>
    <x v="3"/>
    <n v="2015"/>
    <x v="57"/>
    <x v="390"/>
    <x v="3"/>
    <s v="BOTH"/>
    <s v="Income Statement"/>
    <x v="65"/>
    <s v="11300 · PayPal (INC)"/>
    <m/>
    <s v="42092Tania Jose"/>
  </r>
  <r>
    <d v="2015-03-29T00:00:00"/>
    <s v="angeles huot"/>
    <n v="54.36"/>
    <m/>
    <n v="-54.36"/>
    <s v="Credit"/>
    <x v="9"/>
    <x v="2"/>
    <x v="3"/>
    <n v="2015"/>
    <x v="57"/>
    <x v="391"/>
    <x v="9"/>
    <s v="BOTH"/>
    <s v="Income Statement"/>
    <x v="65"/>
    <s v="11300 · PayPal (INC)"/>
    <m/>
    <s v="42092angeles huot"/>
  </r>
  <r>
    <d v="2015-03-30T00:00:00"/>
    <s v="James Counterman"/>
    <n v="11.82"/>
    <m/>
    <n v="-11.82"/>
    <s v="Credit"/>
    <x v="9"/>
    <x v="2"/>
    <x v="3"/>
    <n v="2015"/>
    <x v="57"/>
    <x v="392"/>
    <x v="9"/>
    <s v="BOTH"/>
    <s v="Income Statement"/>
    <x v="65"/>
    <s v="11300 · PayPal (INC)"/>
    <m/>
    <s v="42093James Counterman"/>
  </r>
  <r>
    <d v="2015-03-30T00:00:00"/>
    <s v="MyStoreCredit, Inc."/>
    <n v="-69.95"/>
    <m/>
    <n v="69.95"/>
    <s v="Debit"/>
    <x v="9"/>
    <x v="2"/>
    <x v="3"/>
    <n v="2015"/>
    <x v="72"/>
    <x v="393"/>
    <x v="3"/>
    <s v="BOTH"/>
    <s v="Income Statement"/>
    <x v="65"/>
    <s v="11300 · PayPal (INC)"/>
    <m/>
    <s v="42093MyStoreCredit, Inc."/>
  </r>
  <r>
    <d v="2015-03-30T00:00:00"/>
    <s v="Justin May"/>
    <n v="117.85"/>
    <m/>
    <n v="-117.85"/>
    <s v="Credit"/>
    <x v="9"/>
    <x v="2"/>
    <x v="3"/>
    <n v="2015"/>
    <x v="57"/>
    <x v="394"/>
    <x v="3"/>
    <s v="BOTH"/>
    <s v="Income Statement"/>
    <x v="65"/>
    <s v="11300 · PayPal (INC)"/>
    <m/>
    <s v="42093Justin May"/>
  </r>
  <r>
    <d v="2015-03-30T00:00:00"/>
    <s v="Elsie Adler"/>
    <n v="27.8"/>
    <m/>
    <n v="-27.8"/>
    <s v="Credit"/>
    <x v="9"/>
    <x v="2"/>
    <x v="3"/>
    <n v="2015"/>
    <x v="57"/>
    <x v="395"/>
    <x v="9"/>
    <s v="BOTH"/>
    <s v="Income Statement"/>
    <x v="65"/>
    <s v="11300 · PayPal (INC)"/>
    <m/>
    <s v="42093Elsie Adler"/>
  </r>
  <r>
    <d v="2015-03-31T00:00:00"/>
    <s v="eBay Inc."/>
    <n v="-553.38"/>
    <m/>
    <n v="553.38"/>
    <s v="Debit"/>
    <x v="9"/>
    <x v="2"/>
    <x v="3"/>
    <n v="2015"/>
    <x v="11"/>
    <x v="47"/>
    <x v="3"/>
    <s v="BOTH"/>
    <s v="Income Statement"/>
    <x v="66"/>
    <s v="11300 · PayPal (INC)"/>
    <m/>
    <s v="42094eBay Inc."/>
  </r>
  <r>
    <d v="2015-03-31T00:00:00"/>
    <s v="Sabatino Risoldi"/>
    <n v="120.3"/>
    <m/>
    <n v="-120.3"/>
    <s v="Credit"/>
    <x v="9"/>
    <x v="2"/>
    <x v="3"/>
    <n v="2015"/>
    <x v="57"/>
    <x v="396"/>
    <x v="21"/>
    <s v="BOTH"/>
    <s v="Income Statement"/>
    <x v="65"/>
    <s v="11300 · PayPal (INC)"/>
    <m/>
    <s v="42094Sabatino Risoldi"/>
  </r>
  <r>
    <d v="2015-03-31T00:00:00"/>
    <s v="Amber D kendrick"/>
    <n v="82.11"/>
    <m/>
    <n v="-82.11"/>
    <s v="Credit"/>
    <x v="9"/>
    <x v="2"/>
    <x v="3"/>
    <n v="2015"/>
    <x v="57"/>
    <x v="284"/>
    <x v="9"/>
    <s v="BOTH"/>
    <s v="Income Statement"/>
    <x v="65"/>
    <s v="11300 · PayPal (INC)"/>
    <m/>
    <s v="42094Amber D kendrick"/>
  </r>
  <r>
    <d v="2015-03-31T00:00:00"/>
    <s v="James Counterman"/>
    <n v="-11.82"/>
    <m/>
    <n v="11.82"/>
    <s v="Debit"/>
    <x v="9"/>
    <x v="2"/>
    <x v="3"/>
    <n v="2015"/>
    <x v="72"/>
    <x v="392"/>
    <x v="9"/>
    <s v="BOTH"/>
    <s v="Income Statement"/>
    <x v="65"/>
    <s v="11300 · PayPal (INC)"/>
    <m/>
    <s v="42094James Counterman"/>
  </r>
  <r>
    <d v="2015-03-31T00:00:00"/>
    <s v="Kevin Kimbell"/>
    <n v="94.64"/>
    <m/>
    <n v="-94.64"/>
    <s v="Credit"/>
    <x v="9"/>
    <x v="2"/>
    <x v="3"/>
    <n v="2015"/>
    <x v="57"/>
    <x v="397"/>
    <x v="9"/>
    <s v="BOTH"/>
    <s v="Income Statement"/>
    <x v="65"/>
    <s v="11300 · PayPal (INC)"/>
    <m/>
    <s v="42094Kevin Kimbell"/>
  </r>
  <r>
    <d v="2015-03-31T00:00:00"/>
    <s v="JAS Enterprises"/>
    <n v="34.85"/>
    <m/>
    <n v="-34.85"/>
    <s v="Credit"/>
    <x v="9"/>
    <x v="2"/>
    <x v="3"/>
    <n v="2015"/>
    <x v="57"/>
    <x v="180"/>
    <x v="20"/>
    <s v="BOTH"/>
    <s v="Income Statement"/>
    <x v="65"/>
    <s v="11300 · PayPal (INC)"/>
    <m/>
    <s v="42094JAS Enterprises"/>
  </r>
  <r>
    <d v="2015-04-01T00:00:00"/>
    <s v="charlene schneckenberger"/>
    <n v="66.239999999999995"/>
    <m/>
    <n v="-66.239999999999995"/>
    <s v="Credit"/>
    <x v="9"/>
    <x v="2"/>
    <x v="4"/>
    <n v="2015"/>
    <x v="57"/>
    <x v="398"/>
    <x v="3"/>
    <s v="BOTH"/>
    <s v="Income Statement"/>
    <x v="65"/>
    <s v="11300 · PayPal (INC)"/>
    <m/>
    <s v="42095charlene schneckenberger"/>
  </r>
  <r>
    <d v="2015-04-01T00:00:00"/>
    <s v="PETMOODS"/>
    <n v="134.69"/>
    <m/>
    <n v="-134.69"/>
    <s v="Credit"/>
    <x v="9"/>
    <x v="2"/>
    <x v="4"/>
    <n v="2015"/>
    <x v="57"/>
    <x v="197"/>
    <x v="20"/>
    <s v="BOTH"/>
    <s v="Income Statement"/>
    <x v="65"/>
    <s v="11300 · PayPal (INC)"/>
    <m/>
    <s v="42095PETMOODS"/>
  </r>
  <r>
    <d v="2015-04-01T00:00:00"/>
    <s v="ANTIK-GROUP"/>
    <n v="-149.51"/>
    <m/>
    <n v="149.51"/>
    <s v="Debit"/>
    <x v="9"/>
    <x v="2"/>
    <x v="4"/>
    <n v="2015"/>
    <x v="40"/>
    <x v="399"/>
    <x v="2"/>
    <e v="#N/A"/>
    <e v="#N/A"/>
    <x v="66"/>
    <s v="11300 · PayPal (INC)"/>
    <m/>
    <s v="42095ANTIK-GROUP"/>
  </r>
  <r>
    <d v="2015-04-02T00:00:00"/>
    <s v="Tamara Burnett"/>
    <n v="15.9"/>
    <m/>
    <n v="-15.9"/>
    <s v="Credit"/>
    <x v="9"/>
    <x v="2"/>
    <x v="4"/>
    <n v="2015"/>
    <x v="57"/>
    <x v="400"/>
    <x v="3"/>
    <s v="BOTH"/>
    <s v="Income Statement"/>
    <x v="65"/>
    <s v="11300 · PayPal (INC)"/>
    <m/>
    <s v="42096Tamara Burnett"/>
  </r>
  <r>
    <d v="2015-04-02T00:00:00"/>
    <s v="TED ARNOLD"/>
    <n v="10.95"/>
    <m/>
    <n v="-10.95"/>
    <s v="Credit"/>
    <x v="9"/>
    <x v="2"/>
    <x v="4"/>
    <n v="2015"/>
    <x v="57"/>
    <x v="401"/>
    <x v="9"/>
    <s v="BOTH"/>
    <s v="Income Statement"/>
    <x v="65"/>
    <s v="11300 · PayPal (INC)"/>
    <m/>
    <s v="42096TED ARNOLD"/>
  </r>
  <r>
    <d v="2015-04-03T00:00:00"/>
    <s v="Shawn Erway"/>
    <n v="158.83000000000001"/>
    <m/>
    <n v="-158.83000000000001"/>
    <s v="Credit"/>
    <x v="9"/>
    <x v="2"/>
    <x v="4"/>
    <n v="2015"/>
    <x v="57"/>
    <x v="402"/>
    <x v="3"/>
    <s v="BOTH"/>
    <s v="Income Statement"/>
    <x v="65"/>
    <s v="11300 · PayPal (INC)"/>
    <m/>
    <s v="42097Shawn Erway"/>
  </r>
  <r>
    <d v="2015-04-03T00:00:00"/>
    <s v="John Huber"/>
    <n v="117.85"/>
    <m/>
    <n v="-117.85"/>
    <s v="Credit"/>
    <x v="9"/>
    <x v="2"/>
    <x v="4"/>
    <n v="2015"/>
    <x v="57"/>
    <x v="403"/>
    <x v="9"/>
    <s v="BOTH"/>
    <s v="Income Statement"/>
    <x v="65"/>
    <s v="11300 · PayPal (INC)"/>
    <m/>
    <s v="42097John Huber"/>
  </r>
  <r>
    <d v="2015-04-04T00:00:00"/>
    <s v="yegor arshanyan"/>
    <n v="64.06"/>
    <m/>
    <n v="-64.06"/>
    <s v="Credit"/>
    <x v="9"/>
    <x v="2"/>
    <x v="4"/>
    <n v="2015"/>
    <x v="57"/>
    <x v="404"/>
    <x v="3"/>
    <s v="BOTH"/>
    <s v="Income Statement"/>
    <x v="65"/>
    <s v="11300 · PayPal (INC)"/>
    <m/>
    <s v="42098yegor arshanyan"/>
  </r>
  <r>
    <d v="2015-04-04T00:00:00"/>
    <s v="michael frensley"/>
    <n v="14.65"/>
    <m/>
    <n v="-14.65"/>
    <s v="Credit"/>
    <x v="9"/>
    <x v="2"/>
    <x v="4"/>
    <n v="2015"/>
    <x v="57"/>
    <x v="405"/>
    <x v="3"/>
    <s v="BOTH"/>
    <s v="Income Statement"/>
    <x v="65"/>
    <s v="11300 · PayPal (INC)"/>
    <m/>
    <s v="42098michael frensley"/>
  </r>
  <r>
    <d v="2015-04-05T00:00:00"/>
    <s v="glen reiner"/>
    <n v="94.32"/>
    <m/>
    <n v="-94.32"/>
    <s v="Credit"/>
    <x v="9"/>
    <x v="2"/>
    <x v="4"/>
    <n v="2015"/>
    <x v="57"/>
    <x v="406"/>
    <x v="3"/>
    <s v="BOTH"/>
    <s v="Income Statement"/>
    <x v="65"/>
    <s v="11300 · PayPal (INC)"/>
    <m/>
    <s v="42099glen reiner"/>
  </r>
  <r>
    <d v="2015-04-05T00:00:00"/>
    <s v="andrea schaeffer"/>
    <n v="15.9"/>
    <m/>
    <n v="-15.9"/>
    <s v="Credit"/>
    <x v="9"/>
    <x v="2"/>
    <x v="4"/>
    <n v="2015"/>
    <x v="57"/>
    <x v="407"/>
    <x v="3"/>
    <s v="BOTH"/>
    <s v="Income Statement"/>
    <x v="65"/>
    <s v="11300 · PayPal (INC)"/>
    <m/>
    <s v="42099andrea schaeffer"/>
  </r>
  <r>
    <d v="2015-04-05T00:00:00"/>
    <s v="Shawn Price"/>
    <n v="15.9"/>
    <m/>
    <n v="-15.9"/>
    <s v="Credit"/>
    <x v="9"/>
    <x v="2"/>
    <x v="4"/>
    <n v="2015"/>
    <x v="57"/>
    <x v="408"/>
    <x v="3"/>
    <s v="BOTH"/>
    <s v="Income Statement"/>
    <x v="65"/>
    <s v="11300 · PayPal (INC)"/>
    <m/>
    <s v="42099Shawn Price"/>
  </r>
  <r>
    <d v="2015-04-05T00:00:00"/>
    <s v="Hans Dau"/>
    <n v="72.849999999999994"/>
    <m/>
    <n v="-72.849999999999994"/>
    <s v="Credit"/>
    <x v="9"/>
    <x v="2"/>
    <x v="4"/>
    <n v="2015"/>
    <x v="57"/>
    <x v="409"/>
    <x v="9"/>
    <s v="BOTH"/>
    <s v="Income Statement"/>
    <x v="65"/>
    <s v="11300 · PayPal (INC)"/>
    <m/>
    <s v="42099Hans Dau"/>
  </r>
  <r>
    <d v="2015-04-06T00:00:00"/>
    <s v="Bank Account"/>
    <n v="-1000"/>
    <m/>
    <n v="1000"/>
    <s v="Debit"/>
    <x v="9"/>
    <x v="2"/>
    <x v="4"/>
    <n v="2015"/>
    <x v="55"/>
    <x v="97"/>
    <x v="2"/>
    <s v="INC"/>
    <s v="Balance Sheet"/>
    <x v="22"/>
    <s v="11300 · PayPal (INC)"/>
    <m/>
    <s v="42100Bank Account"/>
  </r>
  <r>
    <d v="2015-04-06T00:00:00"/>
    <s v="Roxy Beaudet"/>
    <n v="70.25"/>
    <m/>
    <n v="-70.25"/>
    <s v="Credit"/>
    <x v="9"/>
    <x v="2"/>
    <x v="4"/>
    <n v="2015"/>
    <x v="57"/>
    <x v="410"/>
    <x v="9"/>
    <s v="BOTH"/>
    <s v="Income Statement"/>
    <x v="65"/>
    <s v="11300 · PayPal (INC)"/>
    <m/>
    <s v="42100Roxy Beaudet"/>
  </r>
  <r>
    <d v="2015-04-06T00:00:00"/>
    <s v="Nicole Goettsch"/>
    <n v="61.18"/>
    <m/>
    <n v="-61.18"/>
    <s v="Credit"/>
    <x v="9"/>
    <x v="2"/>
    <x v="4"/>
    <n v="2015"/>
    <x v="57"/>
    <x v="411"/>
    <x v="3"/>
    <s v="BOTH"/>
    <s v="Income Statement"/>
    <x v="65"/>
    <s v="11300 · PayPal (INC)"/>
    <m/>
    <s v="42100Nicole Goettsch"/>
  </r>
  <r>
    <d v="2015-04-06T00:00:00"/>
    <s v="arlene johnston"/>
    <n v="86.28"/>
    <m/>
    <n v="-86.28"/>
    <s v="Credit"/>
    <x v="9"/>
    <x v="2"/>
    <x v="4"/>
    <n v="2015"/>
    <x v="57"/>
    <x v="412"/>
    <x v="9"/>
    <s v="BOTH"/>
    <s v="Income Statement"/>
    <x v="65"/>
    <s v="11300 · PayPal (INC)"/>
    <m/>
    <s v="42100arlene johnston"/>
  </r>
  <r>
    <d v="2015-04-06T00:00:00"/>
    <s v="David Fluegge"/>
    <n v="12.95"/>
    <m/>
    <n v="-12.95"/>
    <s v="Credit"/>
    <x v="9"/>
    <x v="2"/>
    <x v="4"/>
    <n v="2015"/>
    <x v="57"/>
    <x v="413"/>
    <x v="21"/>
    <s v="BOTH"/>
    <s v="Income Statement"/>
    <x v="65"/>
    <s v="11300 · PayPal (INC)"/>
    <m/>
    <s v="42100David Fluegge"/>
  </r>
  <r>
    <d v="2015-04-06T00:00:00"/>
    <s v="Bank Account"/>
    <n v="-300"/>
    <m/>
    <n v="300"/>
    <s v="Debit"/>
    <x v="9"/>
    <x v="2"/>
    <x v="4"/>
    <n v="2015"/>
    <x v="55"/>
    <x v="97"/>
    <x v="2"/>
    <s v="INC"/>
    <s v="Balance Sheet"/>
    <x v="22"/>
    <s v="11300 · PayPal (INC)"/>
    <m/>
    <s v="42100Bank Account"/>
  </r>
  <r>
    <d v="2015-04-08T00:00:00"/>
    <s v="Rabinder Castellano"/>
    <n v="-65.900000000000006"/>
    <m/>
    <n v="65.900000000000006"/>
    <s v="Debit"/>
    <x v="9"/>
    <x v="2"/>
    <x v="4"/>
    <n v="2015"/>
    <x v="72"/>
    <x v="373"/>
    <x v="9"/>
    <s v="BOTH"/>
    <s v="Income Statement"/>
    <x v="65"/>
    <s v="11300 · PayPal (INC)"/>
    <m/>
    <s v="42102Rabinder Castellano"/>
  </r>
  <r>
    <d v="2015-04-10T00:00:00"/>
    <s v="patrick bittinger"/>
    <n v="108.54"/>
    <m/>
    <n v="-108.54"/>
    <s v="Credit"/>
    <x v="9"/>
    <x v="2"/>
    <x v="4"/>
    <n v="2015"/>
    <x v="57"/>
    <x v="414"/>
    <x v="3"/>
    <s v="BOTH"/>
    <s v="Income Statement"/>
    <x v="65"/>
    <s v="11300 · PayPal (INC)"/>
    <m/>
    <s v="42104patrick bittinger"/>
  </r>
  <r>
    <d v="2015-04-10T00:00:00"/>
    <s v="Amber Keyes"/>
    <n v="16.71"/>
    <m/>
    <n v="-16.71"/>
    <s v="Credit"/>
    <x v="9"/>
    <x v="2"/>
    <x v="4"/>
    <n v="2015"/>
    <x v="57"/>
    <x v="415"/>
    <x v="3"/>
    <s v="BOTH"/>
    <s v="Income Statement"/>
    <x v="65"/>
    <s v="11300 · PayPal (INC)"/>
    <m/>
    <s v="42104Amber Keyes"/>
  </r>
  <r>
    <d v="2015-04-11T00:00:00"/>
    <s v="Reversal"/>
    <n v="54.9"/>
    <m/>
    <n v="-54.9"/>
    <s v="Credit"/>
    <x v="9"/>
    <x v="2"/>
    <x v="4"/>
    <n v="2015"/>
    <x v="57"/>
    <x v="282"/>
    <x v="3"/>
    <s v="BOTH"/>
    <s v="Income Statement"/>
    <x v="65"/>
    <s v="11300 · PayPal (INC)"/>
    <m/>
    <s v="42105Reversal"/>
  </r>
  <r>
    <d v="2015-04-11T00:00:00"/>
    <s v="Christopher Smith"/>
    <n v="15.9"/>
    <m/>
    <n v="-15.9"/>
    <s v="Credit"/>
    <x v="9"/>
    <x v="2"/>
    <x v="4"/>
    <n v="2015"/>
    <x v="57"/>
    <x v="416"/>
    <x v="3"/>
    <s v="BOTH"/>
    <s v="Income Statement"/>
    <x v="65"/>
    <s v="11300 · PayPal (INC)"/>
    <m/>
    <s v="42105Christopher Smith"/>
  </r>
  <r>
    <d v="2015-04-12T00:00:00"/>
    <s v="RUDY RAMPERSAD"/>
    <n v="17.850000000000001"/>
    <m/>
    <n v="-17.850000000000001"/>
    <s v="Credit"/>
    <x v="9"/>
    <x v="2"/>
    <x v="4"/>
    <n v="2015"/>
    <x v="57"/>
    <x v="417"/>
    <x v="3"/>
    <s v="BOTH"/>
    <s v="Income Statement"/>
    <x v="65"/>
    <s v="11300 · PayPal (INC)"/>
    <m/>
    <s v="42106RUDY RAMPERSAD"/>
  </r>
  <r>
    <d v="2015-04-12T00:00:00"/>
    <s v="Mindee Figus"/>
    <n v="29.9"/>
    <m/>
    <n v="-29.9"/>
    <s v="Credit"/>
    <x v="9"/>
    <x v="2"/>
    <x v="4"/>
    <n v="2015"/>
    <x v="57"/>
    <x v="418"/>
    <x v="3"/>
    <s v="BOTH"/>
    <s v="Income Statement"/>
    <x v="65"/>
    <s v="11300 · PayPal (INC)"/>
    <m/>
    <s v="42106Mindee Figus"/>
  </r>
  <r>
    <d v="2015-04-13T00:00:00"/>
    <s v="Emre Acikaraoglu"/>
    <n v="66.61"/>
    <m/>
    <n v="-66.61"/>
    <s v="Credit"/>
    <x v="9"/>
    <x v="2"/>
    <x v="4"/>
    <n v="2015"/>
    <x v="57"/>
    <x v="419"/>
    <x v="3"/>
    <s v="BOTH"/>
    <s v="Income Statement"/>
    <x v="65"/>
    <s v="11300 · PayPal (INC)"/>
    <m/>
    <s v="42107Emre Acikaraoglu"/>
  </r>
  <r>
    <d v="2015-04-13T00:00:00"/>
    <s v="Akita Angels, Inc."/>
    <n v="100.15"/>
    <m/>
    <n v="-100.15"/>
    <s v="Credit"/>
    <x v="9"/>
    <x v="2"/>
    <x v="4"/>
    <n v="2015"/>
    <x v="57"/>
    <x v="420"/>
    <x v="20"/>
    <s v="BOTH"/>
    <s v="Income Statement"/>
    <x v="65"/>
    <s v="11300 · PayPal (INC)"/>
    <m/>
    <s v="42107Akita Angels, Inc."/>
  </r>
  <r>
    <d v="2015-04-13T00:00:00"/>
    <s v="Robert Hoskins"/>
    <n v="110.7"/>
    <m/>
    <n v="-110.7"/>
    <s v="Credit"/>
    <x v="9"/>
    <x v="2"/>
    <x v="4"/>
    <n v="2015"/>
    <x v="57"/>
    <x v="421"/>
    <x v="3"/>
    <s v="BOTH"/>
    <s v="Income Statement"/>
    <x v="65"/>
    <s v="11300 · PayPal (INC)"/>
    <m/>
    <s v="42107Robert Hoskins"/>
  </r>
  <r>
    <d v="2015-04-13T00:00:00"/>
    <s v="Reversal"/>
    <n v="61.18"/>
    <m/>
    <n v="-61.18"/>
    <s v="Credit"/>
    <x v="9"/>
    <x v="2"/>
    <x v="4"/>
    <n v="2015"/>
    <x v="57"/>
    <x v="282"/>
    <x v="3"/>
    <s v="BOTH"/>
    <s v="Income Statement"/>
    <x v="65"/>
    <s v="11300 · PayPal (INC)"/>
    <m/>
    <s v="42107Reversal"/>
  </r>
  <r>
    <d v="2015-04-14T00:00:00"/>
    <s v="Andrea Reiskin"/>
    <n v="130.75"/>
    <m/>
    <n v="-130.75"/>
    <s v="Credit"/>
    <x v="9"/>
    <x v="2"/>
    <x v="4"/>
    <n v="2015"/>
    <x v="57"/>
    <x v="422"/>
    <x v="9"/>
    <s v="BOTH"/>
    <s v="Income Statement"/>
    <x v="65"/>
    <s v="11300 · PayPal (INC)"/>
    <m/>
    <s v="42108Andrea Reiskin"/>
  </r>
  <r>
    <d v="2015-04-14T00:00:00"/>
    <s v="Jeremy Steinbrecher"/>
    <n v="67.680000000000007"/>
    <m/>
    <n v="-67.680000000000007"/>
    <s v="Credit"/>
    <x v="9"/>
    <x v="2"/>
    <x v="4"/>
    <n v="2015"/>
    <x v="57"/>
    <x v="423"/>
    <x v="3"/>
    <s v="BOTH"/>
    <s v="Income Statement"/>
    <x v="65"/>
    <s v="11300 · PayPal (INC)"/>
    <m/>
    <s v="42108Jeremy Steinbrecher"/>
  </r>
  <r>
    <d v="2015-04-14T00:00:00"/>
    <s v="Kristine Clifton"/>
    <n v="81.8"/>
    <m/>
    <n v="-81.8"/>
    <s v="Credit"/>
    <x v="9"/>
    <x v="2"/>
    <x v="4"/>
    <n v="2015"/>
    <x v="57"/>
    <x v="356"/>
    <x v="9"/>
    <s v="BOTH"/>
    <s v="Income Statement"/>
    <x v="65"/>
    <s v="11300 · PayPal (INC)"/>
    <m/>
    <s v="42108Kristine Clifton"/>
  </r>
  <r>
    <d v="2015-04-15T00:00:00"/>
    <s v="Sheryl Kessler"/>
    <n v="-10.95"/>
    <m/>
    <n v="10.95"/>
    <s v="Debit"/>
    <x v="9"/>
    <x v="2"/>
    <x v="4"/>
    <n v="2015"/>
    <x v="72"/>
    <x v="366"/>
    <x v="9"/>
    <s v="BOTH"/>
    <s v="Income Statement"/>
    <x v="65"/>
    <s v="11300 · PayPal (INC)"/>
    <m/>
    <s v="42109Sheryl Kessler"/>
  </r>
  <r>
    <d v="2015-04-15T00:00:00"/>
    <s v="angeles huot"/>
    <n v="-48.41"/>
    <m/>
    <n v="48.41"/>
    <s v="Debit"/>
    <x v="9"/>
    <x v="2"/>
    <x v="4"/>
    <n v="2015"/>
    <x v="72"/>
    <x v="391"/>
    <x v="9"/>
    <s v="BOTH"/>
    <s v="Income Statement"/>
    <x v="65"/>
    <s v="11300 · PayPal (INC)"/>
    <m/>
    <s v="42109angeles huot"/>
  </r>
  <r>
    <d v="2015-04-15T00:00:00"/>
    <s v="Christine Lucas"/>
    <n v="-51.23"/>
    <m/>
    <n v="51.23"/>
    <s v="Debit"/>
    <x v="9"/>
    <x v="2"/>
    <x v="4"/>
    <n v="2015"/>
    <x v="72"/>
    <x v="326"/>
    <x v="3"/>
    <s v="BOTH"/>
    <s v="Income Statement"/>
    <x v="65"/>
    <s v="11300 · PayPal (INC)"/>
    <m/>
    <s v="42109Christine Lucas"/>
  </r>
  <r>
    <d v="2015-04-15T00:00:00"/>
    <s v="Kristin Druey"/>
    <n v="21.55"/>
    <m/>
    <n v="-21.55"/>
    <s v="Credit"/>
    <x v="9"/>
    <x v="2"/>
    <x v="4"/>
    <n v="2015"/>
    <x v="57"/>
    <x v="424"/>
    <x v="3"/>
    <s v="BOTH"/>
    <s v="Income Statement"/>
    <x v="65"/>
    <s v="11300 · PayPal (INC)"/>
    <m/>
    <s v="42109Kristin Druey"/>
  </r>
  <r>
    <d v="2015-04-16T00:00:00"/>
    <s v="jerry prince"/>
    <n v="89.38"/>
    <m/>
    <n v="-89.38"/>
    <s v="Credit"/>
    <x v="9"/>
    <x v="2"/>
    <x v="4"/>
    <n v="2015"/>
    <x v="57"/>
    <x v="425"/>
    <x v="3"/>
    <s v="BOTH"/>
    <s v="Income Statement"/>
    <x v="65"/>
    <s v="11300 · PayPal (INC)"/>
    <m/>
    <s v="42110jerry prince"/>
  </r>
  <r>
    <d v="2015-04-16T00:00:00"/>
    <s v="Gregory Itsines"/>
    <n v="79.849999999999994"/>
    <m/>
    <n v="-79.849999999999994"/>
    <s v="Credit"/>
    <x v="9"/>
    <x v="2"/>
    <x v="4"/>
    <n v="2015"/>
    <x v="57"/>
    <x v="426"/>
    <x v="9"/>
    <s v="BOTH"/>
    <s v="Income Statement"/>
    <x v="65"/>
    <s v="11300 · PayPal (INC)"/>
    <m/>
    <s v="42110Gregory Itsines"/>
  </r>
  <r>
    <d v="2015-04-17T00:00:00"/>
    <s v="Melanie-Aileen Hernandez"/>
    <n v="72.05"/>
    <m/>
    <n v="-72.05"/>
    <s v="Credit"/>
    <x v="9"/>
    <x v="2"/>
    <x v="4"/>
    <n v="2015"/>
    <x v="57"/>
    <x v="427"/>
    <x v="3"/>
    <s v="BOTH"/>
    <s v="Income Statement"/>
    <x v="65"/>
    <s v="11300 · PayPal (INC)"/>
    <m/>
    <s v="42111Melanie-Aileen Hernandez"/>
  </r>
  <r>
    <d v="2015-04-17T00:00:00"/>
    <s v="Gianna valentino"/>
    <n v="187.95"/>
    <m/>
    <n v="-187.95"/>
    <s v="Credit"/>
    <x v="9"/>
    <x v="2"/>
    <x v="4"/>
    <n v="2015"/>
    <x v="57"/>
    <x v="428"/>
    <x v="9"/>
    <s v="BOTH"/>
    <s v="Income Statement"/>
    <x v="65"/>
    <s v="11300 · PayPal (INC)"/>
    <m/>
    <s v="42111Gianna valentino"/>
  </r>
  <r>
    <d v="2015-04-17T00:00:00"/>
    <s v="Pure Kennels"/>
    <n v="172.9"/>
    <m/>
    <n v="-172.9"/>
    <s v="Credit"/>
    <x v="9"/>
    <x v="2"/>
    <x v="4"/>
    <n v="2015"/>
    <x v="72"/>
    <x v="429"/>
    <x v="20"/>
    <s v="BOTH"/>
    <s v="Income Statement"/>
    <x v="65"/>
    <s v="11300 · PayPal (INC)"/>
    <m/>
    <s v="42111Pure Kennels"/>
  </r>
  <r>
    <d v="2015-04-17T00:00:00"/>
    <s v="Ruth Dease-Smith"/>
    <n v="77.8"/>
    <m/>
    <n v="-77.8"/>
    <s v="Credit"/>
    <x v="9"/>
    <x v="2"/>
    <x v="4"/>
    <n v="2015"/>
    <x v="57"/>
    <x v="430"/>
    <x v="9"/>
    <s v="BOTH"/>
    <s v="Income Statement"/>
    <x v="65"/>
    <s v="11300 · PayPal (INC)"/>
    <m/>
    <s v="42111Ruth Dease-Smith"/>
  </r>
  <r>
    <d v="2015-04-17T00:00:00"/>
    <s v="Ruth Dease-Smith"/>
    <n v="150.30000000000001"/>
    <m/>
    <n v="-150.30000000000001"/>
    <s v="Credit"/>
    <x v="9"/>
    <x v="2"/>
    <x v="4"/>
    <n v="2015"/>
    <x v="57"/>
    <x v="430"/>
    <x v="9"/>
    <s v="BOTH"/>
    <s v="Income Statement"/>
    <x v="65"/>
    <s v="11300 · PayPal (INC)"/>
    <m/>
    <s v="42111Ruth Dease-Smith"/>
  </r>
  <r>
    <d v="2015-04-18T00:00:00"/>
    <s v="Jeff Norris"/>
    <n v="14.9"/>
    <m/>
    <n v="-14.9"/>
    <s v="Credit"/>
    <x v="9"/>
    <x v="2"/>
    <x v="4"/>
    <n v="2015"/>
    <x v="57"/>
    <x v="431"/>
    <x v="3"/>
    <s v="BOTH"/>
    <s v="Income Statement"/>
    <x v="65"/>
    <s v="11300 · PayPal (INC)"/>
    <m/>
    <s v="42112Jeff Norris"/>
  </r>
  <r>
    <d v="2015-04-18T00:00:00"/>
    <s v="Shane Armstrong"/>
    <n v="76.17"/>
    <m/>
    <n v="-76.17"/>
    <s v="Credit"/>
    <x v="9"/>
    <x v="2"/>
    <x v="4"/>
    <n v="2015"/>
    <x v="57"/>
    <x v="432"/>
    <x v="3"/>
    <s v="BOTH"/>
    <s v="Income Statement"/>
    <x v="65"/>
    <s v="11300 · PayPal (INC)"/>
    <m/>
    <s v="42112Shane Armstrong"/>
  </r>
  <r>
    <d v="2015-04-18T00:00:00"/>
    <s v="Don Martin"/>
    <n v="96.53"/>
    <m/>
    <n v="-96.53"/>
    <s v="Credit"/>
    <x v="9"/>
    <x v="2"/>
    <x v="4"/>
    <n v="2015"/>
    <x v="57"/>
    <x v="433"/>
    <x v="3"/>
    <s v="BOTH"/>
    <s v="Income Statement"/>
    <x v="65"/>
    <s v="11300 · PayPal (INC)"/>
    <m/>
    <s v="42112Don Martin"/>
  </r>
  <r>
    <d v="2015-04-20T00:00:00"/>
    <s v="Petrashchuk Evgeny"/>
    <n v="235.8"/>
    <m/>
    <n v="-235.8"/>
    <s v="Credit"/>
    <x v="9"/>
    <x v="2"/>
    <x v="4"/>
    <n v="2015"/>
    <x v="57"/>
    <x v="313"/>
    <x v="20"/>
    <s v="BOTH"/>
    <s v="Income Statement"/>
    <x v="65"/>
    <s v="11300 · PayPal (INC)"/>
    <m/>
    <s v="42114Petrashchuk Evgeny"/>
  </r>
  <r>
    <d v="2015-04-20T00:00:00"/>
    <s v="Kevin Kimbell"/>
    <n v="-74.849999999999994"/>
    <m/>
    <n v="74.849999999999994"/>
    <s v="Debit"/>
    <x v="9"/>
    <x v="2"/>
    <x v="4"/>
    <n v="2015"/>
    <x v="72"/>
    <x v="397"/>
    <x v="9"/>
    <s v="BOTH"/>
    <s v="Income Statement"/>
    <x v="65"/>
    <s v="11300 · PayPal (INC)"/>
    <m/>
    <s v="42114Kevin Kimbell"/>
  </r>
  <r>
    <d v="2015-04-20T00:00:00"/>
    <s v="Kevin McCarthy"/>
    <n v="55.15"/>
    <m/>
    <n v="-55.15"/>
    <s v="Credit"/>
    <x v="9"/>
    <x v="2"/>
    <x v="4"/>
    <n v="2015"/>
    <x v="57"/>
    <x v="334"/>
    <x v="21"/>
    <s v="BOTH"/>
    <s v="Income Statement"/>
    <x v="65"/>
    <s v="11300 · PayPal (INC)"/>
    <m/>
    <s v="42114Kevin McCarthy"/>
  </r>
  <r>
    <d v="2015-04-20T00:00:00"/>
    <s v="Malibu Elite Services"/>
    <n v="16.71"/>
    <m/>
    <n v="-16.71"/>
    <s v="Credit"/>
    <x v="9"/>
    <x v="2"/>
    <x v="4"/>
    <n v="2015"/>
    <x v="57"/>
    <x v="434"/>
    <x v="3"/>
    <s v="BOTH"/>
    <s v="Income Statement"/>
    <x v="65"/>
    <s v="11300 · PayPal (INC)"/>
    <m/>
    <s v="42114Malibu Elite Services"/>
  </r>
  <r>
    <d v="2015-04-21T00:00:00"/>
    <s v="eBay Buyer Dispute"/>
    <n v="-158.83000000000001"/>
    <m/>
    <n v="158.83000000000001"/>
    <s v="Debit"/>
    <x v="9"/>
    <x v="2"/>
    <x v="4"/>
    <n v="2015"/>
    <x v="57"/>
    <x v="282"/>
    <x v="3"/>
    <s v="BOTH"/>
    <s v="Income Statement"/>
    <x v="65"/>
    <s v="11300 · PayPal (INC)"/>
    <m/>
    <s v="42115eBay Buyer Dispute"/>
  </r>
  <r>
    <d v="2015-04-21T00:00:00"/>
    <s v="Bank Account"/>
    <n v="-1627.63"/>
    <m/>
    <n v="1627.63"/>
    <s v="Debit"/>
    <x v="9"/>
    <x v="2"/>
    <x v="4"/>
    <n v="2015"/>
    <x v="55"/>
    <x v="97"/>
    <x v="2"/>
    <s v="INC"/>
    <s v="Balance Sheet"/>
    <x v="22"/>
    <s v="11300 · PayPal (INC)"/>
    <m/>
    <s v="42115Bank Account"/>
  </r>
  <r>
    <d v="2015-04-21T00:00:00"/>
    <s v="Reversal"/>
    <n v="158.83000000000001"/>
    <m/>
    <n v="-158.83000000000001"/>
    <s v="Credit"/>
    <x v="9"/>
    <x v="2"/>
    <x v="4"/>
    <n v="2015"/>
    <x v="57"/>
    <x v="282"/>
    <x v="3"/>
    <s v="BOTH"/>
    <s v="Income Statement"/>
    <x v="65"/>
    <s v="11300 · PayPal (INC)"/>
    <m/>
    <s v="42115Reversal"/>
  </r>
  <r>
    <d v="2015-04-21T00:00:00"/>
    <s v="Shawn Erway"/>
    <n v="-158.83000000000001"/>
    <m/>
    <n v="158.83000000000001"/>
    <s v="Debit"/>
    <x v="9"/>
    <x v="2"/>
    <x v="4"/>
    <n v="2015"/>
    <x v="72"/>
    <x v="402"/>
    <x v="3"/>
    <s v="BOTH"/>
    <s v="Income Statement"/>
    <x v="65"/>
    <s v="11300 · PayPal (INC)"/>
    <m/>
    <s v="42115Shawn Erway"/>
  </r>
  <r>
    <d v="2015-04-21T00:00:00"/>
    <s v="Tracey Rodd"/>
    <n v="126.37"/>
    <m/>
    <n v="-126.37"/>
    <s v="Credit"/>
    <x v="9"/>
    <x v="2"/>
    <x v="4"/>
    <n v="2015"/>
    <x v="57"/>
    <x v="435"/>
    <x v="9"/>
    <s v="BOTH"/>
    <s v="Income Statement"/>
    <x v="65"/>
    <s v="11300 · PayPal (INC)"/>
    <m/>
    <s v="42115Tracey Rodd"/>
  </r>
  <r>
    <d v="2015-04-22T00:00:00"/>
    <s v="mclean@meangrrl.com"/>
    <n v="-66.900000000000006"/>
    <m/>
    <n v="66.900000000000006"/>
    <s v="Debit"/>
    <x v="9"/>
    <x v="2"/>
    <x v="4"/>
    <n v="2015"/>
    <x v="72"/>
    <x v="436"/>
    <x v="3"/>
    <s v="BOTH"/>
    <s v="Income Statement"/>
    <x v="65"/>
    <s v="11300 · PayPal (INC)"/>
    <m/>
    <s v="42116mclean@meangrrl.com"/>
  </r>
  <r>
    <d v="2015-04-22T00:00:00"/>
    <s v="Angela Prince"/>
    <n v="15.85"/>
    <m/>
    <n v="-15.85"/>
    <s v="Credit"/>
    <x v="9"/>
    <x v="2"/>
    <x v="4"/>
    <n v="2015"/>
    <x v="57"/>
    <x v="437"/>
    <x v="3"/>
    <s v="BOTH"/>
    <s v="Income Statement"/>
    <x v="65"/>
    <s v="11300 · PayPal (INC)"/>
    <m/>
    <s v="42116Angela Prince"/>
  </r>
  <r>
    <d v="2015-04-23T00:00:00"/>
    <s v="Emilie Abbott"/>
    <n v="15.9"/>
    <m/>
    <n v="-15.9"/>
    <s v="Credit"/>
    <x v="9"/>
    <x v="2"/>
    <x v="4"/>
    <n v="2015"/>
    <x v="57"/>
    <x v="438"/>
    <x v="3"/>
    <s v="BOTH"/>
    <s v="Income Statement"/>
    <x v="65"/>
    <s v="11300 · PayPal (INC)"/>
    <m/>
    <s v="42117Emilie Abbott"/>
  </r>
  <r>
    <d v="2015-04-23T00:00:00"/>
    <s v="fazlin doutie"/>
    <n v="126.71"/>
    <m/>
    <n v="-126.71"/>
    <s v="Credit"/>
    <x v="9"/>
    <x v="2"/>
    <x v="4"/>
    <n v="2015"/>
    <x v="57"/>
    <x v="439"/>
    <x v="3"/>
    <s v="BOTH"/>
    <s v="Income Statement"/>
    <x v="65"/>
    <s v="11300 · PayPal (INC)"/>
    <m/>
    <s v="42117fazlin doutie"/>
  </r>
  <r>
    <d v="2015-04-24T00:00:00"/>
    <s v="Hulu"/>
    <n v="-8.49"/>
    <m/>
    <n v="8.49"/>
    <s v="Debit"/>
    <x v="9"/>
    <x v="2"/>
    <x v="4"/>
    <n v="2015"/>
    <x v="31"/>
    <x v="125"/>
    <x v="2"/>
    <s v="BOTH"/>
    <s v="Income Statement"/>
    <x v="66"/>
    <s v="11300 · PayPal (INC)"/>
    <m/>
    <s v="42118Hulu"/>
  </r>
  <r>
    <d v="2015-04-25T00:00:00"/>
    <s v="eBay Buyer Dispute"/>
    <n v="-64.06"/>
    <m/>
    <n v="64.06"/>
    <s v="Debit"/>
    <x v="9"/>
    <x v="2"/>
    <x v="4"/>
    <n v="2015"/>
    <x v="57"/>
    <x v="282"/>
    <x v="3"/>
    <s v="BOTH"/>
    <s v="Income Statement"/>
    <x v="65"/>
    <s v="11300 · PayPal (INC)"/>
    <m/>
    <s v="42119eBay Buyer Dispute"/>
  </r>
  <r>
    <d v="2015-04-25T00:00:00"/>
    <s v="Grace Koster"/>
    <n v="64.06"/>
    <m/>
    <n v="-64.06"/>
    <s v="Credit"/>
    <x v="9"/>
    <x v="2"/>
    <x v="4"/>
    <n v="2015"/>
    <x v="57"/>
    <x v="440"/>
    <x v="3"/>
    <s v="BOTH"/>
    <s v="Income Statement"/>
    <x v="65"/>
    <s v="11300 · PayPal (INC)"/>
    <m/>
    <s v="42119Grace Koster"/>
  </r>
  <r>
    <d v="2015-04-25T00:00:00"/>
    <s v="Jesse Cudd"/>
    <n v="31.3"/>
    <m/>
    <n v="-31.3"/>
    <s v="Credit"/>
    <x v="9"/>
    <x v="2"/>
    <x v="4"/>
    <n v="2015"/>
    <x v="57"/>
    <x v="441"/>
    <x v="3"/>
    <s v="BOTH"/>
    <s v="Income Statement"/>
    <x v="65"/>
    <s v="11300 · PayPal (INC)"/>
    <m/>
    <s v="42119Jesse Cudd"/>
  </r>
  <r>
    <d v="2015-04-26T00:00:00"/>
    <s v="Chadd Sanders"/>
    <n v="12.94"/>
    <m/>
    <n v="-12.94"/>
    <s v="Credit"/>
    <x v="9"/>
    <x v="2"/>
    <x v="4"/>
    <n v="2015"/>
    <x v="57"/>
    <x v="442"/>
    <x v="21"/>
    <s v="BOTH"/>
    <s v="Income Statement"/>
    <x v="65"/>
    <s v="11300 · PayPal (INC)"/>
    <m/>
    <s v="42120Chadd Sanders"/>
  </r>
  <r>
    <d v="2015-04-26T00:00:00"/>
    <s v="Reversal"/>
    <n v="67.27"/>
    <m/>
    <n v="-67.27"/>
    <s v="Credit"/>
    <x v="9"/>
    <x v="2"/>
    <x v="4"/>
    <n v="2015"/>
    <x v="57"/>
    <x v="282"/>
    <x v="3"/>
    <s v="BOTH"/>
    <s v="Income Statement"/>
    <x v="65"/>
    <s v="11300 · PayPal (INC)"/>
    <m/>
    <s v="42120Reversal"/>
  </r>
  <r>
    <d v="2015-04-27T00:00:00"/>
    <s v="David McCormick"/>
    <n v="99.11"/>
    <m/>
    <n v="-99.11"/>
    <s v="Credit"/>
    <x v="9"/>
    <x v="2"/>
    <x v="4"/>
    <n v="2015"/>
    <x v="57"/>
    <x v="443"/>
    <x v="3"/>
    <s v="BOTH"/>
    <s v="Income Statement"/>
    <x v="65"/>
    <s v="11300 · PayPal (INC)"/>
    <m/>
    <s v="42121David McCormick"/>
  </r>
  <r>
    <d v="2015-04-27T00:00:00"/>
    <s v="Nathan Schrantz"/>
    <n v="148.46"/>
    <m/>
    <n v="-148.46"/>
    <s v="Credit"/>
    <x v="9"/>
    <x v="2"/>
    <x v="4"/>
    <n v="2015"/>
    <x v="57"/>
    <x v="444"/>
    <x v="3"/>
    <s v="BOTH"/>
    <s v="Income Statement"/>
    <x v="65"/>
    <s v="11300 · PayPal (INC)"/>
    <m/>
    <s v="42121Nathan Schrantz"/>
  </r>
  <r>
    <d v="2015-04-27T00:00:00"/>
    <s v="Bank Account"/>
    <n v="-650"/>
    <m/>
    <n v="650"/>
    <s v="Debit"/>
    <x v="9"/>
    <x v="2"/>
    <x v="4"/>
    <n v="2015"/>
    <x v="55"/>
    <x v="97"/>
    <x v="2"/>
    <s v="INC"/>
    <s v="Balance Sheet"/>
    <x v="22"/>
    <s v="11300 · PayPal (INC)"/>
    <m/>
    <s v="42121Bank Account"/>
  </r>
  <r>
    <d v="2015-04-27T00:00:00"/>
    <s v="philip beck"/>
    <n v="14.9"/>
    <m/>
    <n v="-14.9"/>
    <s v="Credit"/>
    <x v="9"/>
    <x v="2"/>
    <x v="4"/>
    <n v="2015"/>
    <x v="57"/>
    <x v="445"/>
    <x v="3"/>
    <s v="BOTH"/>
    <s v="Income Statement"/>
    <x v="65"/>
    <s v="11300 · PayPal (INC)"/>
    <m/>
    <s v="42121philip beck"/>
  </r>
  <r>
    <d v="2015-04-28T00:00:00"/>
    <s v="Grace Koster"/>
    <n v="-64.06"/>
    <m/>
    <n v="64.06"/>
    <s v="Debit"/>
    <x v="9"/>
    <x v="2"/>
    <x v="4"/>
    <n v="2015"/>
    <x v="72"/>
    <x v="440"/>
    <x v="3"/>
    <s v="BOTH"/>
    <s v="Income Statement"/>
    <x v="65"/>
    <s v="11300 · PayPal (INC)"/>
    <m/>
    <s v="42122Grace Koster"/>
  </r>
  <r>
    <d v="2015-04-28T00:00:00"/>
    <s v="valerie frommer shore"/>
    <n v="140.24"/>
    <m/>
    <n v="-140.24"/>
    <s v="Credit"/>
    <x v="9"/>
    <x v="2"/>
    <x v="4"/>
    <n v="2015"/>
    <x v="57"/>
    <x v="446"/>
    <x v="3"/>
    <s v="BOTH"/>
    <s v="Income Statement"/>
    <x v="65"/>
    <s v="11300 · PayPal (INC)"/>
    <m/>
    <s v="42122valerie frommer shore"/>
  </r>
  <r>
    <d v="2015-04-28T00:00:00"/>
    <s v="julie altman"/>
    <n v="68.95"/>
    <m/>
    <n v="-68.95"/>
    <s v="Credit"/>
    <x v="9"/>
    <x v="2"/>
    <x v="4"/>
    <n v="2015"/>
    <x v="57"/>
    <x v="447"/>
    <x v="9"/>
    <s v="BOTH"/>
    <s v="Income Statement"/>
    <x v="65"/>
    <s v="11300 · PayPal (INC)"/>
    <m/>
    <s v="42122julie altman"/>
  </r>
  <r>
    <d v="2015-04-29T00:00:00"/>
    <s v="Hayes Hayes"/>
    <n v="111.85"/>
    <m/>
    <n v="-111.85"/>
    <s v="Credit"/>
    <x v="9"/>
    <x v="2"/>
    <x v="4"/>
    <n v="2015"/>
    <x v="57"/>
    <x v="448"/>
    <x v="9"/>
    <s v="BOTH"/>
    <s v="Income Statement"/>
    <x v="65"/>
    <s v="11300 · PayPal (INC)"/>
    <m/>
    <s v="42123Hayes Hayes"/>
  </r>
  <r>
    <d v="2015-04-29T00:00:00"/>
    <s v="Johanna Clark"/>
    <n v="86.16"/>
    <m/>
    <n v="-86.16"/>
    <s v="Credit"/>
    <x v="9"/>
    <x v="2"/>
    <x v="4"/>
    <n v="2015"/>
    <x v="57"/>
    <x v="449"/>
    <x v="9"/>
    <s v="BOTH"/>
    <s v="Income Statement"/>
    <x v="65"/>
    <s v="11300 · PayPal (INC)"/>
    <m/>
    <s v="42123Johanna Clark"/>
  </r>
  <r>
    <d v="2015-04-29T00:00:00"/>
    <s v="Andrea Reiskin"/>
    <n v="-130.75"/>
    <m/>
    <n v="130.75"/>
    <s v="Debit"/>
    <x v="9"/>
    <x v="2"/>
    <x v="4"/>
    <n v="2015"/>
    <x v="72"/>
    <x v="422"/>
    <x v="9"/>
    <s v="BOTH"/>
    <s v="Income Statement"/>
    <x v="65"/>
    <s v="11300 · PayPal (INC)"/>
    <m/>
    <s v="42123Andrea Reiskin"/>
  </r>
  <r>
    <d v="2015-04-29T00:00:00"/>
    <s v="karen harsh"/>
    <n v="18.850000000000001"/>
    <m/>
    <n v="-18.850000000000001"/>
    <s v="Credit"/>
    <x v="9"/>
    <x v="2"/>
    <x v="4"/>
    <n v="2015"/>
    <x v="57"/>
    <x v="450"/>
    <x v="3"/>
    <s v="BOTH"/>
    <s v="Income Statement"/>
    <x v="65"/>
    <s v="11300 · PayPal (INC)"/>
    <m/>
    <s v="42123karen harsh"/>
  </r>
  <r>
    <d v="2015-04-29T00:00:00"/>
    <s v="Charly Zuetlau"/>
    <n v="50.92"/>
    <m/>
    <n v="-50.92"/>
    <s v="Credit"/>
    <x v="9"/>
    <x v="2"/>
    <x v="4"/>
    <n v="2015"/>
    <x v="57"/>
    <x v="451"/>
    <x v="3"/>
    <s v="BOTH"/>
    <s v="Income Statement"/>
    <x v="65"/>
    <s v="11300 · PayPal (INC)"/>
    <m/>
    <s v="42123Charly Zuetlau"/>
  </r>
  <r>
    <d v="2015-04-29T00:00:00"/>
    <s v="Brian Dubs"/>
    <n v="20.75"/>
    <m/>
    <n v="-20.75"/>
    <s v="Credit"/>
    <x v="9"/>
    <x v="2"/>
    <x v="4"/>
    <n v="2015"/>
    <x v="57"/>
    <x v="452"/>
    <x v="3"/>
    <s v="BOTH"/>
    <s v="Income Statement"/>
    <x v="65"/>
    <s v="11300 · PayPal (INC)"/>
    <m/>
    <s v="42123Brian Dubs"/>
  </r>
  <r>
    <d v="2015-04-29T00:00:00"/>
    <s v="Brian Dubs"/>
    <n v="-7.05"/>
    <m/>
    <n v="7.05"/>
    <s v="Debit"/>
    <x v="9"/>
    <x v="2"/>
    <x v="4"/>
    <n v="2015"/>
    <x v="72"/>
    <x v="452"/>
    <x v="3"/>
    <s v="BOTH"/>
    <s v="Income Statement"/>
    <x v="65"/>
    <s v="11300 · PayPal (INC)"/>
    <m/>
    <s v="42123Brian Dubs"/>
  </r>
  <r>
    <d v="2015-04-29T00:00:00"/>
    <s v="Donna Gillstrap"/>
    <n v="15.9"/>
    <m/>
    <n v="-15.9"/>
    <s v="Credit"/>
    <x v="9"/>
    <x v="2"/>
    <x v="4"/>
    <n v="2015"/>
    <x v="57"/>
    <x v="453"/>
    <x v="3"/>
    <s v="BOTH"/>
    <s v="Income Statement"/>
    <x v="65"/>
    <s v="11300 · PayPal (INC)"/>
    <m/>
    <s v="42123Donna Gillstrap"/>
  </r>
  <r>
    <d v="2015-04-29T00:00:00"/>
    <s v="Emma Munson-Blatt"/>
    <n v="14.65"/>
    <m/>
    <n v="-14.65"/>
    <s v="Credit"/>
    <x v="9"/>
    <x v="2"/>
    <x v="4"/>
    <n v="2015"/>
    <x v="57"/>
    <x v="454"/>
    <x v="3"/>
    <s v="BOTH"/>
    <s v="Income Statement"/>
    <x v="65"/>
    <s v="11300 · PayPal (INC)"/>
    <m/>
    <s v="42123Emma Munson-Blatt"/>
  </r>
  <r>
    <d v="2015-04-29T00:00:00"/>
    <s v="Teresa Pooler"/>
    <n v="14.65"/>
    <m/>
    <n v="-14.65"/>
    <s v="Credit"/>
    <x v="9"/>
    <x v="2"/>
    <x v="4"/>
    <n v="2015"/>
    <x v="57"/>
    <x v="455"/>
    <x v="3"/>
    <s v="BOTH"/>
    <s v="Income Statement"/>
    <x v="65"/>
    <s v="11300 · PayPal (INC)"/>
    <m/>
    <s v="42123Teresa Pooler"/>
  </r>
  <r>
    <d v="2015-04-29T00:00:00"/>
    <s v="DON WALDRON"/>
    <n v="72.81"/>
    <m/>
    <n v="-72.81"/>
    <s v="Credit"/>
    <x v="9"/>
    <x v="2"/>
    <x v="4"/>
    <n v="2015"/>
    <x v="57"/>
    <x v="456"/>
    <x v="3"/>
    <s v="BOTH"/>
    <s v="Income Statement"/>
    <x v="65"/>
    <s v="11300 · PayPal (INC)"/>
    <m/>
    <s v="42123DON WALDRON"/>
  </r>
  <r>
    <d v="2015-04-30T00:00:00"/>
    <s v="christine love"/>
    <n v="138.30000000000001"/>
    <m/>
    <n v="-138.30000000000001"/>
    <s v="Credit"/>
    <x v="9"/>
    <x v="2"/>
    <x v="4"/>
    <n v="2015"/>
    <x v="57"/>
    <x v="457"/>
    <x v="3"/>
    <s v="BOTH"/>
    <s v="Income Statement"/>
    <x v="65"/>
    <s v="11300 · PayPal (INC)"/>
    <m/>
    <s v="42124christine love"/>
  </r>
  <r>
    <d v="2015-04-30T00:00:00"/>
    <s v="Elizabeth DiGregorio"/>
    <n v="94.45"/>
    <m/>
    <n v="-94.45"/>
    <s v="Credit"/>
    <x v="9"/>
    <x v="2"/>
    <x v="4"/>
    <n v="2015"/>
    <x v="57"/>
    <x v="458"/>
    <x v="21"/>
    <s v="BOTH"/>
    <s v="Income Statement"/>
    <x v="65"/>
    <s v="11300 · PayPal (INC)"/>
    <m/>
    <s v="42124Elizabeth DiGregorio"/>
  </r>
  <r>
    <d v="2015-04-30T00:00:00"/>
    <s v="christine love"/>
    <n v="-18.350000000000001"/>
    <m/>
    <n v="18.350000000000001"/>
    <s v="Debit"/>
    <x v="9"/>
    <x v="2"/>
    <x v="4"/>
    <n v="2015"/>
    <x v="72"/>
    <x v="457"/>
    <x v="3"/>
    <s v="BOTH"/>
    <s v="Income Statement"/>
    <x v="65"/>
    <s v="11300 · PayPal (INC)"/>
    <m/>
    <s v="42124christine love"/>
  </r>
  <r>
    <d v="2015-04-30T00:00:00"/>
    <s v="DON WALDRON"/>
    <n v="108.9"/>
    <m/>
    <n v="-108.9"/>
    <s v="Credit"/>
    <x v="9"/>
    <x v="2"/>
    <x v="4"/>
    <n v="2015"/>
    <x v="57"/>
    <x v="456"/>
    <x v="3"/>
    <s v="BOTH"/>
    <s v="Income Statement"/>
    <x v="65"/>
    <s v="11300 · PayPal (INC)"/>
    <m/>
    <s v="42124DON WALDRON"/>
  </r>
  <r>
    <d v="2015-04-30T00:00:00"/>
    <s v="Tanya Alexander"/>
    <n v="102.68"/>
    <m/>
    <n v="-102.68"/>
    <s v="Credit"/>
    <x v="9"/>
    <x v="2"/>
    <x v="4"/>
    <n v="2015"/>
    <x v="57"/>
    <x v="459"/>
    <x v="9"/>
    <s v="BOTH"/>
    <s v="Income Statement"/>
    <x v="65"/>
    <s v="11300 · PayPal (INC)"/>
    <m/>
    <s v="42124Tanya Alexander"/>
  </r>
  <r>
    <d v="2015-04-30T00:00:00"/>
    <s v="DON WALDRON"/>
    <n v="-72.81"/>
    <m/>
    <n v="72.81"/>
    <s v="Debit"/>
    <x v="9"/>
    <x v="2"/>
    <x v="4"/>
    <n v="2015"/>
    <x v="57"/>
    <x v="456"/>
    <x v="3"/>
    <s v="BOTH"/>
    <s v="Income Statement"/>
    <x v="65"/>
    <s v="11300 · PayPal (INC)"/>
    <m/>
    <s v="42124DON WALDRON"/>
  </r>
  <r>
    <d v="2015-05-01T00:00:00"/>
    <s v="eBay Inc."/>
    <n v="-467.6"/>
    <m/>
    <n v="467.6"/>
    <s v="Debit"/>
    <x v="9"/>
    <x v="2"/>
    <x v="5"/>
    <n v="2015"/>
    <x v="11"/>
    <x v="47"/>
    <x v="3"/>
    <s v="BOTH"/>
    <s v="Income Statement"/>
    <x v="66"/>
    <s v="11300 · PayPal (INC)"/>
    <m/>
    <s v="42125eBay Inc."/>
  </r>
  <r>
    <d v="2015-05-01T00:00:00"/>
    <s v="ells mchaffie"/>
    <n v="56.45"/>
    <m/>
    <n v="-56.45"/>
    <s v="Credit"/>
    <x v="9"/>
    <x v="2"/>
    <x v="5"/>
    <n v="2015"/>
    <x v="57"/>
    <x v="460"/>
    <x v="3"/>
    <s v="BOTH"/>
    <s v="Income Statement"/>
    <x v="65"/>
    <s v="11300 · PayPal (INC)"/>
    <m/>
    <s v="42125ells mchaffie"/>
  </r>
  <r>
    <d v="2015-05-01T00:00:00"/>
    <s v="Brandee Anderson"/>
    <n v="59.95"/>
    <m/>
    <n v="-59.95"/>
    <s v="Credit"/>
    <x v="9"/>
    <x v="2"/>
    <x v="5"/>
    <n v="2015"/>
    <x v="57"/>
    <x v="461"/>
    <x v="9"/>
    <s v="BOTH"/>
    <s v="Income Statement"/>
    <x v="65"/>
    <s v="11300 · PayPal (INC)"/>
    <m/>
    <s v="42125Brandee Anderson"/>
  </r>
  <r>
    <d v="2015-05-01T00:00:00"/>
    <s v="Bank Account"/>
    <n v="-450"/>
    <m/>
    <n v="450"/>
    <s v="Debit"/>
    <x v="9"/>
    <x v="2"/>
    <x v="5"/>
    <n v="2015"/>
    <x v="55"/>
    <x v="97"/>
    <x v="2"/>
    <s v="INC"/>
    <s v="Balance Sheet"/>
    <x v="22"/>
    <s v="11300 · PayPal (INC)"/>
    <m/>
    <s v="42125Bank Account"/>
  </r>
  <r>
    <d v="2015-05-01T00:00:00"/>
    <s v="stan soltz"/>
    <n v="15.85"/>
    <m/>
    <n v="-15.85"/>
    <s v="Credit"/>
    <x v="9"/>
    <x v="2"/>
    <x v="5"/>
    <n v="2015"/>
    <x v="57"/>
    <x v="462"/>
    <x v="3"/>
    <s v="BOTH"/>
    <s v="Income Statement"/>
    <x v="65"/>
    <s v="11300 · PayPal (INC)"/>
    <m/>
    <s v="42125stan soltz"/>
  </r>
  <r>
    <d v="2015-05-01T00:00:00"/>
    <s v="Reversal"/>
    <n v="64.06"/>
    <m/>
    <n v="-64.06"/>
    <s v="Credit"/>
    <x v="9"/>
    <x v="2"/>
    <x v="5"/>
    <n v="2015"/>
    <x v="57"/>
    <x v="282"/>
    <x v="3"/>
    <s v="BOTH"/>
    <s v="Income Statement"/>
    <x v="65"/>
    <s v="11300 · PayPal (INC)"/>
    <m/>
    <s v="42125Reversal"/>
  </r>
  <r>
    <d v="2015-05-01T00:00:00"/>
    <s v="yegor arshanyan"/>
    <n v="-64.06"/>
    <m/>
    <n v="64.06"/>
    <s v="Debit"/>
    <x v="9"/>
    <x v="2"/>
    <x v="5"/>
    <n v="2015"/>
    <x v="72"/>
    <x v="404"/>
    <x v="3"/>
    <s v="BOTH"/>
    <s v="Income Statement"/>
    <x v="65"/>
    <s v="11300 · PayPal (INC)"/>
    <m/>
    <s v="42125yegor arshanyan"/>
  </r>
  <r>
    <d v="2015-05-01T00:00:00"/>
    <s v="Michael Ibarra"/>
    <n v="58.52"/>
    <m/>
    <n v="-58.52"/>
    <s v="Credit"/>
    <x v="9"/>
    <x v="2"/>
    <x v="5"/>
    <n v="2015"/>
    <x v="57"/>
    <x v="463"/>
    <x v="3"/>
    <s v="BOTH"/>
    <s v="Income Statement"/>
    <x v="65"/>
    <s v="11300 · PayPal (INC)"/>
    <m/>
    <s v="42125Michael Ibarra"/>
  </r>
  <r>
    <d v="2015-05-01T00:00:00"/>
    <s v="Amanda Jane Roberts"/>
    <n v="79.59"/>
    <m/>
    <n v="-79.59"/>
    <s v="Credit"/>
    <x v="9"/>
    <x v="2"/>
    <x v="5"/>
    <n v="2015"/>
    <x v="57"/>
    <x v="464"/>
    <x v="9"/>
    <s v="BOTH"/>
    <s v="Income Statement"/>
    <x v="65"/>
    <s v="11300 · PayPal (INC)"/>
    <m/>
    <s v="42125Amanda Jane Roberts"/>
  </r>
  <r>
    <d v="2015-05-01T00:00:00"/>
    <s v="Seth Parrish"/>
    <n v="117.85"/>
    <m/>
    <n v="-117.85"/>
    <s v="Credit"/>
    <x v="9"/>
    <x v="2"/>
    <x v="5"/>
    <n v="2015"/>
    <x v="57"/>
    <x v="465"/>
    <x v="3"/>
    <s v="BOTH"/>
    <s v="Income Statement"/>
    <x v="65"/>
    <s v="11300 · PayPal (INC)"/>
    <m/>
    <s v="42125Seth Parrish"/>
  </r>
  <r>
    <d v="2015-05-01T00:00:00"/>
    <s v="Nancy L Anderson"/>
    <n v="63.62"/>
    <m/>
    <n v="-63.62"/>
    <s v="Credit"/>
    <x v="9"/>
    <x v="2"/>
    <x v="5"/>
    <n v="2015"/>
    <x v="57"/>
    <x v="466"/>
    <x v="9"/>
    <s v="BOTH"/>
    <s v="Income Statement"/>
    <x v="65"/>
    <s v="11300 · PayPal (INC)"/>
    <m/>
    <s v="42125Nancy L Anderson"/>
  </r>
  <r>
    <d v="2015-05-02T00:00:00"/>
    <s v="Kelly Deere"/>
    <n v="68.95"/>
    <m/>
    <n v="-68.95"/>
    <s v="Credit"/>
    <x v="9"/>
    <x v="2"/>
    <x v="5"/>
    <n v="2015"/>
    <x v="57"/>
    <x v="467"/>
    <x v="9"/>
    <s v="BOTH"/>
    <s v="Income Statement"/>
    <x v="65"/>
    <s v="11300 · PayPal (INC)"/>
    <m/>
    <s v="42126Kelly Deere"/>
  </r>
  <r>
    <d v="2015-05-02T00:00:00"/>
    <s v="Benjamin Cromwell"/>
    <n v="15.9"/>
    <m/>
    <n v="-15.9"/>
    <s v="Credit"/>
    <x v="9"/>
    <x v="2"/>
    <x v="5"/>
    <n v="2015"/>
    <x v="57"/>
    <x v="468"/>
    <x v="3"/>
    <s v="BOTH"/>
    <s v="Income Statement"/>
    <x v="65"/>
    <s v="11300 · PayPal (INC)"/>
    <m/>
    <s v="42126Benjamin Cromwell"/>
  </r>
  <r>
    <d v="2015-05-02T00:00:00"/>
    <s v="seog joo lee"/>
    <n v="84.2"/>
    <m/>
    <n v="-84.2"/>
    <s v="Credit"/>
    <x v="9"/>
    <x v="2"/>
    <x v="5"/>
    <n v="2015"/>
    <x v="57"/>
    <x v="469"/>
    <x v="3"/>
    <s v="BOTH"/>
    <s v="Income Statement"/>
    <x v="65"/>
    <s v="11300 · PayPal (INC)"/>
    <m/>
    <s v="42126seog joo lee"/>
  </r>
  <r>
    <d v="2015-05-03T00:00:00"/>
    <s v="Jo Rothgery"/>
    <n v="101.8"/>
    <m/>
    <n v="-101.8"/>
    <s v="Credit"/>
    <x v="9"/>
    <x v="2"/>
    <x v="5"/>
    <n v="2015"/>
    <x v="57"/>
    <x v="470"/>
    <x v="9"/>
    <s v="BOTH"/>
    <s v="Income Statement"/>
    <x v="65"/>
    <s v="11300 · PayPal (INC)"/>
    <m/>
    <s v="42127Jo Rothgery"/>
  </r>
  <r>
    <d v="2015-05-03T00:00:00"/>
    <s v="nikki wallace"/>
    <n v="134.94999999999999"/>
    <m/>
    <n v="-134.94999999999999"/>
    <s v="Credit"/>
    <x v="9"/>
    <x v="2"/>
    <x v="5"/>
    <n v="2015"/>
    <x v="57"/>
    <x v="471"/>
    <x v="3"/>
    <s v="BOTH"/>
    <s v="Income Statement"/>
    <x v="65"/>
    <s v="11300 · PayPal (INC)"/>
    <m/>
    <s v="42127nikki wallace"/>
  </r>
  <r>
    <d v="2015-05-03T00:00:00"/>
    <s v="Melissa Plourde"/>
    <n v="79.900000000000006"/>
    <m/>
    <n v="-79.900000000000006"/>
    <s v="Credit"/>
    <x v="9"/>
    <x v="2"/>
    <x v="5"/>
    <n v="2015"/>
    <x v="57"/>
    <x v="472"/>
    <x v="9"/>
    <s v="BOTH"/>
    <s v="Income Statement"/>
    <x v="65"/>
    <s v="11300 · PayPal (INC)"/>
    <m/>
    <s v="42127Melissa Plourde"/>
  </r>
  <r>
    <d v="2015-05-03T00:00:00"/>
    <s v="Josh Hall"/>
    <n v="29.9"/>
    <m/>
    <n v="-29.9"/>
    <s v="Credit"/>
    <x v="9"/>
    <x v="2"/>
    <x v="5"/>
    <n v="2015"/>
    <x v="57"/>
    <x v="473"/>
    <x v="3"/>
    <s v="BOTH"/>
    <s v="Income Statement"/>
    <x v="65"/>
    <s v="11300 · PayPal (INC)"/>
    <m/>
    <s v="42127Josh Hall"/>
  </r>
  <r>
    <d v="2015-05-03T00:00:00"/>
    <s v="Egan de los Cobos"/>
    <n v="17.850000000000001"/>
    <m/>
    <n v="-17.850000000000001"/>
    <s v="Credit"/>
    <x v="9"/>
    <x v="2"/>
    <x v="5"/>
    <n v="2015"/>
    <x v="57"/>
    <x v="474"/>
    <x v="3"/>
    <s v="BOTH"/>
    <s v="Income Statement"/>
    <x v="65"/>
    <s v="11300 · PayPal (INC)"/>
    <m/>
    <s v="42127Egan de los Cobos"/>
  </r>
  <r>
    <d v="2015-05-04T00:00:00"/>
    <s v="Resid Crnac"/>
    <n v="58.52"/>
    <m/>
    <n v="-58.52"/>
    <s v="Credit"/>
    <x v="9"/>
    <x v="2"/>
    <x v="5"/>
    <n v="2015"/>
    <x v="57"/>
    <x v="475"/>
    <x v="3"/>
    <s v="BOTH"/>
    <s v="Income Statement"/>
    <x v="65"/>
    <s v="11300 · PayPal (INC)"/>
    <m/>
    <s v="42128Resid Crnac"/>
  </r>
  <r>
    <d v="2015-05-04T00:00:00"/>
    <s v="Keever's Closet"/>
    <n v="23.05"/>
    <m/>
    <n v="-23.05"/>
    <s v="Credit"/>
    <x v="9"/>
    <x v="2"/>
    <x v="5"/>
    <n v="2015"/>
    <x v="57"/>
    <x v="476"/>
    <x v="3"/>
    <s v="BOTH"/>
    <s v="Income Statement"/>
    <x v="65"/>
    <s v="11300 · PayPal (INC)"/>
    <m/>
    <s v="42128Keever's Closet"/>
  </r>
  <r>
    <d v="2015-05-04T00:00:00"/>
    <s v="Resid Crnac"/>
    <n v="-58.52"/>
    <m/>
    <n v="58.52"/>
    <s v="Debit"/>
    <x v="9"/>
    <x v="2"/>
    <x v="5"/>
    <n v="2015"/>
    <x v="72"/>
    <x v="475"/>
    <x v="3"/>
    <s v="BOTH"/>
    <s v="Income Statement"/>
    <x v="65"/>
    <s v="11300 · PayPal (INC)"/>
    <m/>
    <s v="42128Resid Crnac"/>
  </r>
  <r>
    <d v="2015-05-04T00:00:00"/>
    <s v="karalie andrews"/>
    <n v="10.95"/>
    <m/>
    <n v="-10.95"/>
    <s v="Credit"/>
    <x v="9"/>
    <x v="2"/>
    <x v="5"/>
    <n v="2015"/>
    <x v="57"/>
    <x v="477"/>
    <x v="9"/>
    <s v="BOTH"/>
    <s v="Income Statement"/>
    <x v="65"/>
    <s v="11300 · PayPal (INC)"/>
    <m/>
    <s v="42128karalie andrews"/>
  </r>
  <r>
    <d v="2015-05-04T00:00:00"/>
    <s v="Peter Horlor"/>
    <n v="139.16999999999999"/>
    <m/>
    <n v="-139.16999999999999"/>
    <s v="Credit"/>
    <x v="9"/>
    <x v="2"/>
    <x v="5"/>
    <n v="2015"/>
    <x v="57"/>
    <x v="478"/>
    <x v="3"/>
    <s v="BOTH"/>
    <s v="Income Statement"/>
    <x v="65"/>
    <s v="11300 · PayPal (INC)"/>
    <m/>
    <s v="42128Peter Horlor"/>
  </r>
  <r>
    <d v="2015-05-04T00:00:00"/>
    <s v="Medacore LLC"/>
    <n v="53.9"/>
    <m/>
    <n v="-53.9"/>
    <s v="Credit"/>
    <x v="9"/>
    <x v="2"/>
    <x v="5"/>
    <n v="2015"/>
    <x v="57"/>
    <x v="479"/>
    <x v="21"/>
    <s v="BOTH"/>
    <s v="Income Statement"/>
    <x v="65"/>
    <s v="11300 · PayPal (INC)"/>
    <m/>
    <s v="42128Medacore LLC"/>
  </r>
  <r>
    <d v="2015-05-04T00:00:00"/>
    <s v="JAS Enterprises"/>
    <n v="47.79"/>
    <m/>
    <n v="-47.79"/>
    <s v="Credit"/>
    <x v="9"/>
    <x v="2"/>
    <x v="5"/>
    <n v="2015"/>
    <x v="57"/>
    <x v="180"/>
    <x v="20"/>
    <s v="BOTH"/>
    <s v="Income Statement"/>
    <x v="65"/>
    <s v="11300 · PayPal (INC)"/>
    <m/>
    <s v="42128JAS Enterprises"/>
  </r>
  <r>
    <d v="2015-05-05T00:00:00"/>
    <s v="Bank Account"/>
    <n v="-1000"/>
    <m/>
    <n v="1000"/>
    <s v="Debit"/>
    <x v="9"/>
    <x v="2"/>
    <x v="5"/>
    <n v="2015"/>
    <x v="55"/>
    <x v="97"/>
    <x v="2"/>
    <s v="INC"/>
    <s v="Balance Sheet"/>
    <x v="22"/>
    <s v="11300 · PayPal (INC)"/>
    <m/>
    <s v="42129Bank Account"/>
  </r>
  <r>
    <d v="2015-05-06T00:00:00"/>
    <s v="Seth Parrish"/>
    <n v="109.9"/>
    <m/>
    <n v="-109.9"/>
    <s v="Credit"/>
    <x v="9"/>
    <x v="2"/>
    <x v="5"/>
    <n v="2015"/>
    <x v="57"/>
    <x v="465"/>
    <x v="3"/>
    <s v="BOTH"/>
    <s v="Income Statement"/>
    <x v="65"/>
    <s v="11300 · PayPal (INC)"/>
    <m/>
    <s v="42130Seth Parrish"/>
  </r>
  <r>
    <d v="2015-05-06T00:00:00"/>
    <s v="Arturo Montoya"/>
    <n v="13.96"/>
    <m/>
    <n v="-13.96"/>
    <s v="Credit"/>
    <x v="9"/>
    <x v="2"/>
    <x v="5"/>
    <n v="2015"/>
    <x v="57"/>
    <x v="480"/>
    <x v="3"/>
    <s v="BOTH"/>
    <s v="Income Statement"/>
    <x v="65"/>
    <s v="11300 · PayPal (INC)"/>
    <m/>
    <s v="42130Arturo Montoya"/>
  </r>
  <r>
    <d v="2015-05-07T00:00:00"/>
    <s v="Virginia Romo"/>
    <n v="163.32"/>
    <m/>
    <n v="-163.32"/>
    <s v="Credit"/>
    <x v="9"/>
    <x v="2"/>
    <x v="5"/>
    <n v="2015"/>
    <x v="57"/>
    <x v="481"/>
    <x v="3"/>
    <s v="BOTH"/>
    <s v="Income Statement"/>
    <x v="65"/>
    <s v="11300 · PayPal (INC)"/>
    <m/>
    <s v="42131Virginia Romo"/>
  </r>
  <r>
    <d v="2015-05-07T00:00:00"/>
    <s v="JAS Enterprises"/>
    <n v="79.650000000000006"/>
    <m/>
    <n v="-79.650000000000006"/>
    <s v="Credit"/>
    <x v="9"/>
    <x v="2"/>
    <x v="5"/>
    <n v="2015"/>
    <x v="57"/>
    <x v="180"/>
    <x v="20"/>
    <s v="BOTH"/>
    <s v="Income Statement"/>
    <x v="65"/>
    <s v="11300 · PayPal (INC)"/>
    <m/>
    <s v="42131JAS Enterprises"/>
  </r>
  <r>
    <d v="2015-05-07T00:00:00"/>
    <s v="Jaime Martinez"/>
    <n v="18.850000000000001"/>
    <m/>
    <n v="-18.850000000000001"/>
    <s v="Credit"/>
    <x v="9"/>
    <x v="2"/>
    <x v="5"/>
    <n v="2015"/>
    <x v="57"/>
    <x v="482"/>
    <x v="3"/>
    <s v="BOTH"/>
    <s v="Income Statement"/>
    <x v="65"/>
    <s v="11300 · PayPal (INC)"/>
    <m/>
    <s v="42131Jaime Martinez"/>
  </r>
  <r>
    <d v="2015-05-08T00:00:00"/>
    <s v="Susan Kingston"/>
    <n v="10.95"/>
    <m/>
    <n v="-10.95"/>
    <s v="Credit"/>
    <x v="9"/>
    <x v="2"/>
    <x v="5"/>
    <n v="2015"/>
    <x v="57"/>
    <x v="483"/>
    <x v="9"/>
    <s v="BOTH"/>
    <s v="Income Statement"/>
    <x v="65"/>
    <s v="11300 · PayPal (INC)"/>
    <m/>
    <s v="42132Susan Kingston"/>
  </r>
  <r>
    <d v="2015-05-08T00:00:00"/>
    <s v="Paradise Motorsports"/>
    <n v="139.9"/>
    <m/>
    <n v="-139.9"/>
    <s v="Credit"/>
    <x v="9"/>
    <x v="2"/>
    <x v="5"/>
    <n v="2015"/>
    <x v="57"/>
    <x v="484"/>
    <x v="3"/>
    <s v="BOTH"/>
    <s v="Income Statement"/>
    <x v="65"/>
    <s v="11300 · PayPal (INC)"/>
    <m/>
    <s v="42132Paradise Motorsports"/>
  </r>
  <r>
    <d v="2015-05-08T00:00:00"/>
    <s v="Linda du Toit"/>
    <n v="484.53"/>
    <m/>
    <n v="-484.53"/>
    <s v="Credit"/>
    <x v="9"/>
    <x v="2"/>
    <x v="5"/>
    <n v="2015"/>
    <x v="57"/>
    <x v="485"/>
    <x v="9"/>
    <s v="BOTH"/>
    <s v="Income Statement"/>
    <x v="65"/>
    <s v="11300 · PayPal (INC)"/>
    <m/>
    <s v="42132Linda du Toit"/>
  </r>
  <r>
    <d v="2015-05-09T00:00:00"/>
    <s v="TOBY VICTORIA"/>
    <n v="71.94"/>
    <m/>
    <n v="-71.94"/>
    <s v="Credit"/>
    <x v="9"/>
    <x v="2"/>
    <x v="5"/>
    <n v="2015"/>
    <x v="57"/>
    <x v="486"/>
    <x v="3"/>
    <s v="BOTH"/>
    <s v="Income Statement"/>
    <x v="65"/>
    <s v="11300 · PayPal (INC)"/>
    <m/>
    <s v="42133TOBY VICTORIA"/>
  </r>
  <r>
    <d v="2015-05-09T00:00:00"/>
    <s v="Barbara L Sellers"/>
    <n v="14.65"/>
    <m/>
    <n v="-14.65"/>
    <s v="Credit"/>
    <x v="9"/>
    <x v="2"/>
    <x v="5"/>
    <n v="2015"/>
    <x v="57"/>
    <x v="487"/>
    <x v="3"/>
    <s v="BOTH"/>
    <s v="Income Statement"/>
    <x v="65"/>
    <s v="11300 · PayPal (INC)"/>
    <m/>
    <s v="42133Barbara L Sellers"/>
  </r>
  <r>
    <d v="2015-05-09T00:00:00"/>
    <s v="Geoffrey Goodwin"/>
    <n v="15.9"/>
    <m/>
    <n v="-15.9"/>
    <s v="Credit"/>
    <x v="9"/>
    <x v="2"/>
    <x v="5"/>
    <n v="2015"/>
    <x v="57"/>
    <x v="488"/>
    <x v="3"/>
    <s v="BOTH"/>
    <s v="Income Statement"/>
    <x v="65"/>
    <s v="11300 · PayPal (INC)"/>
    <m/>
    <s v="42133Geoffrey Goodwin"/>
  </r>
  <r>
    <d v="2015-05-10T00:00:00"/>
    <s v="Shalini R"/>
    <n v="85.74"/>
    <m/>
    <n v="-85.74"/>
    <s v="Credit"/>
    <x v="9"/>
    <x v="2"/>
    <x v="5"/>
    <n v="2015"/>
    <x v="57"/>
    <x v="489"/>
    <x v="3"/>
    <s v="BOTH"/>
    <s v="Income Statement"/>
    <x v="65"/>
    <s v="11300 · PayPal (INC)"/>
    <m/>
    <s v="42134Shalini R"/>
  </r>
  <r>
    <d v="2015-05-10T00:00:00"/>
    <s v="yegor arshanyan"/>
    <n v="60.49"/>
    <m/>
    <n v="-60.49"/>
    <s v="Credit"/>
    <x v="9"/>
    <x v="2"/>
    <x v="5"/>
    <n v="2015"/>
    <x v="57"/>
    <x v="404"/>
    <x v="3"/>
    <s v="BOTH"/>
    <s v="Income Statement"/>
    <x v="65"/>
    <s v="11300 · PayPal (INC)"/>
    <m/>
    <s v="42134yegor arshanyan"/>
  </r>
  <r>
    <d v="2015-05-10T00:00:00"/>
    <s v="David Ratner"/>
    <n v="-750"/>
    <m/>
    <n v="750"/>
    <s v="Debit"/>
    <x v="9"/>
    <x v="2"/>
    <x v="5"/>
    <n v="2015"/>
    <x v="9"/>
    <x v="490"/>
    <x v="3"/>
    <s v="BOTH"/>
    <s v="Balance Sheet"/>
    <x v="67"/>
    <s v="11300 · PayPal (INC)"/>
    <m/>
    <s v="42134David Ratner"/>
  </r>
  <r>
    <d v="2015-05-10T00:00:00"/>
    <s v="April Hollis"/>
    <n v="115.8"/>
    <m/>
    <n v="-115.8"/>
    <s v="Credit"/>
    <x v="9"/>
    <x v="2"/>
    <x v="5"/>
    <n v="2015"/>
    <x v="57"/>
    <x v="491"/>
    <x v="3"/>
    <s v="BOTH"/>
    <s v="Income Statement"/>
    <x v="65"/>
    <s v="11300 · PayPal (INC)"/>
    <m/>
    <s v="42134April Hollis"/>
  </r>
  <r>
    <d v="2015-05-10T00:00:00"/>
    <s v="April Hollis"/>
    <n v="57.9"/>
    <m/>
    <n v="-57.9"/>
    <s v="Credit"/>
    <x v="9"/>
    <x v="2"/>
    <x v="5"/>
    <n v="2015"/>
    <x v="57"/>
    <x v="491"/>
    <x v="3"/>
    <s v="BOTH"/>
    <s v="Income Statement"/>
    <x v="65"/>
    <s v="11300 · PayPal (INC)"/>
    <m/>
    <s v="42134April Hollis"/>
  </r>
  <r>
    <d v="2015-05-10T00:00:00"/>
    <s v="April Hollis"/>
    <n v="57.9"/>
    <m/>
    <n v="-57.9"/>
    <s v="Credit"/>
    <x v="9"/>
    <x v="2"/>
    <x v="5"/>
    <n v="2015"/>
    <x v="57"/>
    <x v="491"/>
    <x v="3"/>
    <s v="BOTH"/>
    <s v="Income Statement"/>
    <x v="65"/>
    <s v="11300 · PayPal (INC)"/>
    <m/>
    <s v="42134April Hollis"/>
  </r>
  <r>
    <d v="2015-05-10T00:00:00"/>
    <s v="April Hollis"/>
    <n v="57.9"/>
    <m/>
    <n v="-57.9"/>
    <s v="Credit"/>
    <x v="9"/>
    <x v="2"/>
    <x v="5"/>
    <n v="2015"/>
    <x v="57"/>
    <x v="491"/>
    <x v="3"/>
    <s v="BOTH"/>
    <s v="Income Statement"/>
    <x v="65"/>
    <s v="11300 · PayPal (INC)"/>
    <m/>
    <s v="42134April Hollis"/>
  </r>
  <r>
    <d v="2015-05-10T00:00:00"/>
    <s v="April Hollis"/>
    <n v="57.9"/>
    <m/>
    <n v="-57.9"/>
    <s v="Credit"/>
    <x v="9"/>
    <x v="2"/>
    <x v="5"/>
    <n v="2015"/>
    <x v="57"/>
    <x v="491"/>
    <x v="3"/>
    <s v="BOTH"/>
    <s v="Income Statement"/>
    <x v="65"/>
    <s v="11300 · PayPal (INC)"/>
    <m/>
    <s v="42134April Hollis"/>
  </r>
  <r>
    <d v="2015-05-11T00:00:00"/>
    <s v="yegor arshanyan"/>
    <n v="-9.9499999999999993"/>
    <m/>
    <n v="9.9499999999999993"/>
    <s v="Debit"/>
    <x v="9"/>
    <x v="2"/>
    <x v="5"/>
    <n v="2015"/>
    <x v="72"/>
    <x v="404"/>
    <x v="3"/>
    <s v="BOTH"/>
    <s v="Income Statement"/>
    <x v="65"/>
    <s v="11300 · PayPal (INC)"/>
    <m/>
    <s v="42135yegor arshanyan"/>
  </r>
  <r>
    <d v="2015-05-11T00:00:00"/>
    <s v="Anna Johnson"/>
    <n v="13.9"/>
    <m/>
    <n v="-13.9"/>
    <s v="Credit"/>
    <x v="9"/>
    <x v="2"/>
    <x v="5"/>
    <n v="2015"/>
    <x v="57"/>
    <x v="492"/>
    <x v="3"/>
    <s v="BOTH"/>
    <s v="Income Statement"/>
    <x v="65"/>
    <s v="11300 · PayPal (INC)"/>
    <m/>
    <s v="42135Anna Johnson"/>
  </r>
  <r>
    <d v="2015-05-11T00:00:00"/>
    <s v="DMITRY SHEYMAN"/>
    <n v="90.72"/>
    <m/>
    <n v="-90.72"/>
    <s v="Credit"/>
    <x v="9"/>
    <x v="2"/>
    <x v="5"/>
    <n v="2015"/>
    <x v="57"/>
    <x v="493"/>
    <x v="3"/>
    <s v="BOTH"/>
    <s v="Income Statement"/>
    <x v="65"/>
    <s v="11300 · PayPal (INC)"/>
    <m/>
    <s v="42135DMITRY SHEYMAN"/>
  </r>
  <r>
    <d v="2015-05-11T00:00:00"/>
    <s v="The Phat Cat Inn"/>
    <n v="162.9"/>
    <m/>
    <n v="-162.9"/>
    <s v="Credit"/>
    <x v="9"/>
    <x v="2"/>
    <x v="5"/>
    <n v="2015"/>
    <x v="57"/>
    <x v="494"/>
    <x v="9"/>
    <s v="BOTH"/>
    <s v="Income Statement"/>
    <x v="65"/>
    <s v="11300 · PayPal (INC)"/>
    <m/>
    <s v="42135The Phat Cat Inn"/>
  </r>
  <r>
    <d v="2015-05-11T00:00:00"/>
    <s v="Terrie Dwyer"/>
    <n v="124.7"/>
    <m/>
    <n v="-124.7"/>
    <s v="Credit"/>
    <x v="9"/>
    <x v="2"/>
    <x v="5"/>
    <n v="2015"/>
    <x v="57"/>
    <x v="495"/>
    <x v="9"/>
    <s v="BOTH"/>
    <s v="Income Statement"/>
    <x v="65"/>
    <s v="11300 · PayPal (INC)"/>
    <m/>
    <s v="42135Terrie Dwyer"/>
  </r>
  <r>
    <d v="2015-05-11T00:00:00"/>
    <s v="JAS Enterprises"/>
    <n v="75.47"/>
    <m/>
    <n v="-75.47"/>
    <s v="Credit"/>
    <x v="9"/>
    <x v="2"/>
    <x v="5"/>
    <n v="2015"/>
    <x v="57"/>
    <x v="180"/>
    <x v="20"/>
    <s v="BOTH"/>
    <s v="Income Statement"/>
    <x v="65"/>
    <s v="11300 · PayPal (INC)"/>
    <m/>
    <s v="42135JAS Enterprises"/>
  </r>
  <r>
    <d v="2015-05-12T00:00:00"/>
    <s v="The Phat Cat Inn"/>
    <n v="-32.58"/>
    <m/>
    <n v="32.58"/>
    <s v="Debit"/>
    <x v="9"/>
    <x v="2"/>
    <x v="5"/>
    <n v="2015"/>
    <x v="72"/>
    <x v="494"/>
    <x v="20"/>
    <s v="BOTH"/>
    <s v="Income Statement"/>
    <x v="65"/>
    <s v="11300 · PayPal (INC)"/>
    <m/>
    <s v="42136The Phat Cat Inn"/>
  </r>
  <r>
    <d v="2015-05-13T00:00:00"/>
    <s v="Mark Morgenfruh"/>
    <n v="14.9"/>
    <m/>
    <n v="-14.9"/>
    <s v="Credit"/>
    <x v="9"/>
    <x v="2"/>
    <x v="5"/>
    <n v="2015"/>
    <x v="57"/>
    <x v="496"/>
    <x v="3"/>
    <s v="BOTH"/>
    <s v="Income Statement"/>
    <x v="65"/>
    <s v="11300 · PayPal (INC)"/>
    <m/>
    <s v="42137Mark Morgenfruh"/>
  </r>
  <r>
    <d v="2015-05-13T00:00:00"/>
    <s v="Bank Account"/>
    <n v="-1100"/>
    <m/>
    <n v="1100"/>
    <s v="Debit"/>
    <x v="9"/>
    <x v="2"/>
    <x v="5"/>
    <n v="2015"/>
    <x v="55"/>
    <x v="97"/>
    <x v="2"/>
    <s v="INC"/>
    <s v="Balance Sheet"/>
    <x v="22"/>
    <s v="11300 · PayPal (INC)"/>
    <m/>
    <s v="42137Bank Account"/>
  </r>
  <r>
    <d v="2015-05-13T00:00:00"/>
    <s v="eBay Buyer Dispute"/>
    <n v="-140.24"/>
    <m/>
    <n v="140.24"/>
    <s v="Debit"/>
    <x v="9"/>
    <x v="2"/>
    <x v="5"/>
    <n v="2015"/>
    <x v="57"/>
    <x v="282"/>
    <x v="3"/>
    <s v="BOTH"/>
    <s v="Income Statement"/>
    <x v="65"/>
    <s v="11300 · PayPal (INC)"/>
    <m/>
    <s v="42137eBay Buyer Dispute"/>
  </r>
  <r>
    <d v="2015-05-13T00:00:00"/>
    <s v="Michelle Henson"/>
    <n v="139.28"/>
    <m/>
    <n v="-139.28"/>
    <s v="Credit"/>
    <x v="9"/>
    <x v="2"/>
    <x v="5"/>
    <n v="2015"/>
    <x v="57"/>
    <x v="497"/>
    <x v="3"/>
    <s v="BOTH"/>
    <s v="Income Statement"/>
    <x v="65"/>
    <s v="11300 · PayPal (INC)"/>
    <m/>
    <s v="42137Michelle Henson"/>
  </r>
  <r>
    <d v="2015-05-13T00:00:00"/>
    <s v="Nancy L Anderson"/>
    <n v="64.900000000000006"/>
    <m/>
    <n v="-64.900000000000006"/>
    <s v="Credit"/>
    <x v="9"/>
    <x v="2"/>
    <x v="5"/>
    <n v="2015"/>
    <x v="57"/>
    <x v="466"/>
    <x v="9"/>
    <s v="BOTH"/>
    <s v="Income Statement"/>
    <x v="65"/>
    <s v="11300 · PayPal (INC)"/>
    <m/>
    <s v="42137Nancy L Anderson"/>
  </r>
  <r>
    <d v="2015-05-14T00:00:00"/>
    <s v="Megan DElia"/>
    <n v="229.49"/>
    <m/>
    <n v="-229.49"/>
    <s v="Credit"/>
    <x v="9"/>
    <x v="2"/>
    <x v="5"/>
    <n v="2015"/>
    <x v="57"/>
    <x v="498"/>
    <x v="9"/>
    <s v="BOTH"/>
    <s v="Income Statement"/>
    <x v="65"/>
    <s v="11300 · PayPal (INC)"/>
    <m/>
    <s v="42138Megan DElia"/>
  </r>
  <r>
    <d v="2015-05-15T00:00:00"/>
    <s v="john simantiras"/>
    <n v="-141.53"/>
    <m/>
    <n v="141.53"/>
    <s v="Debit"/>
    <x v="9"/>
    <x v="2"/>
    <x v="5"/>
    <n v="2015"/>
    <x v="72"/>
    <x v="499"/>
    <x v="9"/>
    <s v="BOTH"/>
    <s v="Income Statement"/>
    <x v="65"/>
    <s v="11300 · PayPal (INC)"/>
    <m/>
    <s v="42139john simantiras"/>
  </r>
  <r>
    <d v="2015-05-15T00:00:00"/>
    <s v="James Davis"/>
    <n v="61.18"/>
    <m/>
    <n v="-61.18"/>
    <s v="Credit"/>
    <x v="9"/>
    <x v="2"/>
    <x v="5"/>
    <n v="2015"/>
    <x v="57"/>
    <x v="500"/>
    <x v="3"/>
    <s v="BOTH"/>
    <s v="Income Statement"/>
    <x v="65"/>
    <s v="11300 · PayPal (INC)"/>
    <m/>
    <s v="42139James Davis"/>
  </r>
  <r>
    <d v="2015-05-15T00:00:00"/>
    <s v="john simantiras"/>
    <n v="141.53"/>
    <m/>
    <n v="-141.53"/>
    <s v="Credit"/>
    <x v="9"/>
    <x v="2"/>
    <x v="5"/>
    <n v="2015"/>
    <x v="57"/>
    <x v="499"/>
    <x v="9"/>
    <s v="BOTH"/>
    <s v="Income Statement"/>
    <x v="65"/>
    <s v="11300 · PayPal (INC)"/>
    <m/>
    <s v="42139john simantiras"/>
  </r>
  <r>
    <d v="2015-05-15T00:00:00"/>
    <s v="Angela Gerou"/>
    <n v="63.6"/>
    <m/>
    <n v="-63.6"/>
    <s v="Credit"/>
    <x v="9"/>
    <x v="2"/>
    <x v="5"/>
    <n v="2015"/>
    <x v="57"/>
    <x v="501"/>
    <x v="3"/>
    <s v="BOTH"/>
    <s v="Income Statement"/>
    <x v="65"/>
    <s v="11300 · PayPal (INC)"/>
    <m/>
    <s v="42139Angela Gerou"/>
  </r>
  <r>
    <d v="2015-05-16T00:00:00"/>
    <s v="CHRISTINE NACKERS"/>
    <n v="96.23"/>
    <m/>
    <n v="-96.23"/>
    <s v="Credit"/>
    <x v="9"/>
    <x v="2"/>
    <x v="5"/>
    <n v="2015"/>
    <x v="57"/>
    <x v="502"/>
    <x v="3"/>
    <s v="BOTH"/>
    <s v="Income Statement"/>
    <x v="65"/>
    <s v="11300 · PayPal (INC)"/>
    <m/>
    <s v="42140CHRISTINE NACKERS"/>
  </r>
  <r>
    <d v="2015-05-16T00:00:00"/>
    <s v="CHRISTINE NACKERS"/>
    <n v="16.47"/>
    <m/>
    <n v="-16.47"/>
    <s v="Credit"/>
    <x v="9"/>
    <x v="2"/>
    <x v="5"/>
    <n v="2015"/>
    <x v="57"/>
    <x v="502"/>
    <x v="3"/>
    <s v="BOTH"/>
    <s v="Income Statement"/>
    <x v="65"/>
    <s v="11300 · PayPal (INC)"/>
    <m/>
    <s v="42140CHRISTINE NACKERS"/>
  </r>
  <r>
    <d v="2015-05-16T00:00:00"/>
    <s v="Keith Robbins"/>
    <n v="109.9"/>
    <m/>
    <n v="-109.9"/>
    <s v="Credit"/>
    <x v="9"/>
    <x v="2"/>
    <x v="5"/>
    <n v="2015"/>
    <x v="57"/>
    <x v="503"/>
    <x v="9"/>
    <s v="BOTH"/>
    <s v="Income Statement"/>
    <x v="65"/>
    <s v="11300 · PayPal (INC)"/>
    <m/>
    <s v="42140Keith Robbins"/>
  </r>
  <r>
    <d v="2015-05-17T00:00:00"/>
    <s v="Lawrence Ward"/>
    <n v="15.38"/>
    <m/>
    <n v="-15.38"/>
    <s v="Credit"/>
    <x v="9"/>
    <x v="2"/>
    <x v="5"/>
    <n v="2015"/>
    <x v="57"/>
    <x v="504"/>
    <x v="3"/>
    <s v="BOTH"/>
    <s v="Income Statement"/>
    <x v="65"/>
    <s v="11300 · PayPal (INC)"/>
    <m/>
    <s v="42141Lawrence Ward"/>
  </r>
  <r>
    <d v="2015-05-17T00:00:00"/>
    <s v="kaletia vernon"/>
    <n v="58.52"/>
    <m/>
    <n v="-58.52"/>
    <s v="Credit"/>
    <x v="9"/>
    <x v="2"/>
    <x v="5"/>
    <n v="2015"/>
    <x v="57"/>
    <x v="505"/>
    <x v="3"/>
    <s v="BOTH"/>
    <s v="Income Statement"/>
    <x v="65"/>
    <s v="11300 · PayPal (INC)"/>
    <m/>
    <s v="42141kaletia vernon"/>
  </r>
  <r>
    <d v="2015-05-18T00:00:00"/>
    <s v="Barbara Peters"/>
    <n v="29.8"/>
    <m/>
    <n v="-29.8"/>
    <s v="Credit"/>
    <x v="9"/>
    <x v="2"/>
    <x v="5"/>
    <n v="2015"/>
    <x v="57"/>
    <x v="506"/>
    <x v="9"/>
    <s v="BOTH"/>
    <s v="Income Statement"/>
    <x v="65"/>
    <s v="11300 · PayPal (INC)"/>
    <m/>
    <s v="42142Barbara Peters"/>
  </r>
  <r>
    <d v="2015-05-18T00:00:00"/>
    <s v="Bank Account"/>
    <n v="-950"/>
    <m/>
    <n v="950"/>
    <s v="Debit"/>
    <x v="9"/>
    <x v="2"/>
    <x v="5"/>
    <n v="2015"/>
    <x v="55"/>
    <x v="97"/>
    <x v="2"/>
    <s v="INC"/>
    <s v="Balance Sheet"/>
    <x v="22"/>
    <s v="11300 · PayPal (INC)"/>
    <m/>
    <s v="42142Bank Account"/>
  </r>
  <r>
    <d v="2015-05-18T00:00:00"/>
    <s v="Bob Rodgers"/>
    <n v="73.61"/>
    <m/>
    <n v="-73.61"/>
    <s v="Credit"/>
    <x v="9"/>
    <x v="2"/>
    <x v="5"/>
    <n v="2015"/>
    <x v="57"/>
    <x v="507"/>
    <x v="3"/>
    <s v="BOTH"/>
    <s v="Income Statement"/>
    <x v="65"/>
    <s v="11300 · PayPal (INC)"/>
    <m/>
    <s v="42142Bob Rodgers"/>
  </r>
  <r>
    <d v="2015-05-18T00:00:00"/>
    <s v="Bob Rodgers"/>
    <n v="73.61"/>
    <m/>
    <n v="-73.61"/>
    <s v="Credit"/>
    <x v="9"/>
    <x v="2"/>
    <x v="5"/>
    <n v="2015"/>
    <x v="57"/>
    <x v="507"/>
    <x v="3"/>
    <s v="BOTH"/>
    <s v="Income Statement"/>
    <x v="65"/>
    <s v="11300 · PayPal (INC)"/>
    <m/>
    <s v="42142Bob Rodgers"/>
  </r>
  <r>
    <d v="2015-05-18T00:00:00"/>
    <s v="Bob Rodgers"/>
    <n v="73.61"/>
    <m/>
    <n v="-73.61"/>
    <s v="Credit"/>
    <x v="9"/>
    <x v="2"/>
    <x v="5"/>
    <n v="2015"/>
    <x v="57"/>
    <x v="507"/>
    <x v="3"/>
    <s v="BOTH"/>
    <s v="Income Statement"/>
    <x v="65"/>
    <s v="11300 · PayPal (INC)"/>
    <m/>
    <s v="42142Bob Rodgers"/>
  </r>
  <r>
    <d v="2015-05-19T00:00:00"/>
    <s v="margaret falco"/>
    <n v="15.38"/>
    <m/>
    <n v="-15.38"/>
    <s v="Credit"/>
    <x v="9"/>
    <x v="2"/>
    <x v="5"/>
    <n v="2015"/>
    <x v="57"/>
    <x v="508"/>
    <x v="3"/>
    <s v="BOTH"/>
    <s v="Income Statement"/>
    <x v="65"/>
    <s v="11300 · PayPal (INC)"/>
    <m/>
    <s v="42143margaret falco"/>
  </r>
  <r>
    <d v="2015-05-19T00:00:00"/>
    <s v="Craig Bell"/>
    <n v="83.94"/>
    <m/>
    <n v="-83.94"/>
    <s v="Credit"/>
    <x v="9"/>
    <x v="2"/>
    <x v="5"/>
    <n v="2015"/>
    <x v="57"/>
    <x v="509"/>
    <x v="9"/>
    <s v="BOTH"/>
    <s v="Income Statement"/>
    <x v="65"/>
    <s v="11300 · PayPal (INC)"/>
    <m/>
    <s v="42143Craig Bell"/>
  </r>
  <r>
    <d v="2015-05-19T00:00:00"/>
    <s v="Kristopher Dukes"/>
    <n v="104.9"/>
    <m/>
    <n v="-104.9"/>
    <s v="Credit"/>
    <x v="9"/>
    <x v="2"/>
    <x v="5"/>
    <n v="2015"/>
    <x v="57"/>
    <x v="510"/>
    <x v="9"/>
    <s v="BOTH"/>
    <s v="Income Statement"/>
    <x v="65"/>
    <s v="11300 · PayPal (INC)"/>
    <m/>
    <s v="42143Kristopher Dukes"/>
  </r>
  <r>
    <d v="2015-05-19T00:00:00"/>
    <s v="Martha Collins"/>
    <n v="27.8"/>
    <m/>
    <n v="-27.8"/>
    <s v="Credit"/>
    <x v="9"/>
    <x v="2"/>
    <x v="5"/>
    <n v="2015"/>
    <x v="57"/>
    <x v="511"/>
    <x v="3"/>
    <s v="BOTH"/>
    <s v="Income Statement"/>
    <x v="65"/>
    <s v="11300 · PayPal (INC)"/>
    <m/>
    <s v="42143Martha Collins"/>
  </r>
  <r>
    <d v="2015-05-19T00:00:00"/>
    <s v="Christopher Anderson"/>
    <n v="14.65"/>
    <m/>
    <n v="-14.65"/>
    <s v="Credit"/>
    <x v="9"/>
    <x v="2"/>
    <x v="5"/>
    <n v="2015"/>
    <x v="57"/>
    <x v="512"/>
    <x v="3"/>
    <s v="BOTH"/>
    <s v="Income Statement"/>
    <x v="65"/>
    <s v="11300 · PayPal (INC)"/>
    <m/>
    <s v="42143Christopher Anderson"/>
  </r>
  <r>
    <d v="2015-05-20T00:00:00"/>
    <s v="Karen Anderson"/>
    <n v="82.17"/>
    <m/>
    <n v="-82.17"/>
    <s v="Credit"/>
    <x v="9"/>
    <x v="2"/>
    <x v="5"/>
    <n v="2015"/>
    <x v="57"/>
    <x v="513"/>
    <x v="3"/>
    <s v="BOTH"/>
    <s v="Income Statement"/>
    <x v="65"/>
    <s v="11300 · PayPal (INC)"/>
    <m/>
    <s v="42144Karen Anderson"/>
  </r>
  <r>
    <d v="2015-05-20T00:00:00"/>
    <s v="knin.es"/>
    <n v="166.11"/>
    <m/>
    <n v="-166.11"/>
    <s v="Credit"/>
    <x v="9"/>
    <x v="2"/>
    <x v="5"/>
    <n v="2015"/>
    <x v="57"/>
    <x v="514"/>
    <x v="9"/>
    <s v="BOTH"/>
    <s v="Income Statement"/>
    <x v="65"/>
    <s v="11300 · PayPal (INC)"/>
    <m/>
    <s v="42144knin.es"/>
  </r>
  <r>
    <d v="2015-05-20T00:00:00"/>
    <s v="knin.es"/>
    <n v="-4.95"/>
    <m/>
    <n v="4.95"/>
    <s v="Debit"/>
    <x v="9"/>
    <x v="2"/>
    <x v="5"/>
    <n v="2015"/>
    <x v="72"/>
    <x v="514"/>
    <x v="9"/>
    <s v="BOTH"/>
    <s v="Income Statement"/>
    <x v="65"/>
    <s v="11300 · PayPal (INC)"/>
    <m/>
    <s v="42144knin.es"/>
  </r>
  <r>
    <d v="2015-05-20T00:00:00"/>
    <s v="Reversal"/>
    <n v="140.24"/>
    <m/>
    <n v="-140.24"/>
    <s v="Credit"/>
    <x v="9"/>
    <x v="2"/>
    <x v="5"/>
    <n v="2015"/>
    <x v="57"/>
    <x v="282"/>
    <x v="3"/>
    <s v="BOTH"/>
    <s v="Income Statement"/>
    <x v="65"/>
    <s v="11300 · PayPal (INC)"/>
    <m/>
    <s v="42144Reversal"/>
  </r>
  <r>
    <d v="2015-05-20T00:00:00"/>
    <s v="valerie frommer shore"/>
    <n v="-140.24"/>
    <m/>
    <n v="140.24"/>
    <s v="Debit"/>
    <x v="9"/>
    <x v="2"/>
    <x v="5"/>
    <n v="2015"/>
    <x v="72"/>
    <x v="446"/>
    <x v="3"/>
    <s v="BOTH"/>
    <s v="Income Statement"/>
    <x v="65"/>
    <s v="11300 · PayPal (INC)"/>
    <m/>
    <s v="42144valerie frommer shore"/>
  </r>
  <r>
    <d v="2015-05-20T00:00:00"/>
    <s v="deatra stone"/>
    <n v="74.95"/>
    <m/>
    <n v="-74.95"/>
    <s v="Credit"/>
    <x v="9"/>
    <x v="2"/>
    <x v="5"/>
    <n v="2015"/>
    <x v="57"/>
    <x v="515"/>
    <x v="3"/>
    <s v="BOTH"/>
    <s v="Income Statement"/>
    <x v="65"/>
    <s v="11300 · PayPal (INC)"/>
    <m/>
    <s v="42144deatra stone"/>
  </r>
  <r>
    <d v="2015-05-20T00:00:00"/>
    <s v="zachary lucas"/>
    <n v="101.67"/>
    <m/>
    <n v="-101.67"/>
    <s v="Credit"/>
    <x v="9"/>
    <x v="2"/>
    <x v="5"/>
    <n v="2015"/>
    <x v="57"/>
    <x v="516"/>
    <x v="3"/>
    <s v="BOTH"/>
    <s v="Income Statement"/>
    <x v="65"/>
    <s v="11300 · PayPal (INC)"/>
    <m/>
    <s v="42144zachary lucas"/>
  </r>
  <r>
    <d v="2015-05-21T00:00:00"/>
    <s v="Cory Watson"/>
    <n v="11.95"/>
    <m/>
    <n v="-11.95"/>
    <s v="Credit"/>
    <x v="9"/>
    <x v="2"/>
    <x v="5"/>
    <n v="2015"/>
    <x v="57"/>
    <x v="517"/>
    <x v="9"/>
    <s v="BOTH"/>
    <s v="Income Statement"/>
    <x v="65"/>
    <s v="11300 · PayPal (INC)"/>
    <m/>
    <s v="42145Cory Watson"/>
  </r>
  <r>
    <d v="2015-05-22T00:00:00"/>
    <s v="Tomasz Gorny"/>
    <n v="100.23"/>
    <m/>
    <n v="-100.23"/>
    <s v="Credit"/>
    <x v="9"/>
    <x v="2"/>
    <x v="5"/>
    <n v="2015"/>
    <x v="57"/>
    <x v="518"/>
    <x v="3"/>
    <s v="BOTH"/>
    <s v="Income Statement"/>
    <x v="65"/>
    <s v="11300 · PayPal (INC)"/>
    <m/>
    <s v="42146Tomasz Gorny"/>
  </r>
  <r>
    <d v="2015-05-22T00:00:00"/>
    <s v="paul couget"/>
    <n v="98.4"/>
    <m/>
    <n v="-98.4"/>
    <s v="Credit"/>
    <x v="9"/>
    <x v="2"/>
    <x v="5"/>
    <n v="2015"/>
    <x v="57"/>
    <x v="519"/>
    <x v="3"/>
    <s v="BOTH"/>
    <s v="Income Statement"/>
    <x v="65"/>
    <s v="11300 · PayPal (INC)"/>
    <m/>
    <s v="42146paul couget"/>
  </r>
  <r>
    <d v="2015-05-22T00:00:00"/>
    <s v="Tomasz Gorny"/>
    <n v="16.47"/>
    <m/>
    <n v="-16.47"/>
    <s v="Credit"/>
    <x v="9"/>
    <x v="2"/>
    <x v="5"/>
    <n v="2015"/>
    <x v="57"/>
    <x v="518"/>
    <x v="3"/>
    <s v="BOTH"/>
    <s v="Income Statement"/>
    <x v="65"/>
    <s v="11300 · PayPal (INC)"/>
    <m/>
    <s v="42146Tomasz Gorny"/>
  </r>
  <r>
    <d v="2015-05-22T00:00:00"/>
    <s v="mclean@meangrrl.com"/>
    <n v="66.900000000000006"/>
    <m/>
    <n v="-66.900000000000006"/>
    <s v="Credit"/>
    <x v="9"/>
    <x v="2"/>
    <x v="5"/>
    <n v="2015"/>
    <x v="72"/>
    <x v="436"/>
    <x v="3"/>
    <s v="BOTH"/>
    <s v="Income Statement"/>
    <x v="65"/>
    <s v="11300 · PayPal (INC)"/>
    <m/>
    <s v="42146mclean@meangrrl.com"/>
  </r>
  <r>
    <d v="2015-05-23T00:00:00"/>
    <s v="Taylor Smith"/>
    <n v="64.06"/>
    <m/>
    <n v="-64.06"/>
    <s v="Credit"/>
    <x v="9"/>
    <x v="2"/>
    <x v="5"/>
    <n v="2015"/>
    <x v="57"/>
    <x v="520"/>
    <x v="3"/>
    <s v="BOTH"/>
    <s v="Income Statement"/>
    <x v="65"/>
    <s v="11300 · PayPal (INC)"/>
    <m/>
    <s v="42147Taylor Smith"/>
  </r>
  <r>
    <d v="2015-05-23T00:00:00"/>
    <s v="Lorraine Sambo"/>
    <n v="88.35"/>
    <m/>
    <n v="-88.35"/>
    <s v="Credit"/>
    <x v="9"/>
    <x v="2"/>
    <x v="5"/>
    <n v="2015"/>
    <x v="57"/>
    <x v="521"/>
    <x v="3"/>
    <s v="BOTH"/>
    <s v="Income Statement"/>
    <x v="65"/>
    <s v="11300 · PayPal (INC)"/>
    <m/>
    <s v="42147Lorraine Sambo"/>
  </r>
  <r>
    <d v="2015-05-23T00:00:00"/>
    <s v="Tracey Rodd"/>
    <n v="156.69999999999999"/>
    <m/>
    <n v="-156.69999999999999"/>
    <s v="Credit"/>
    <x v="9"/>
    <x v="2"/>
    <x v="5"/>
    <n v="2015"/>
    <x v="57"/>
    <x v="435"/>
    <x v="9"/>
    <s v="BOTH"/>
    <s v="Income Statement"/>
    <x v="65"/>
    <s v="11300 · PayPal (INC)"/>
    <m/>
    <s v="42147Tracey Rodd"/>
  </r>
  <r>
    <d v="2015-05-23T00:00:00"/>
    <s v="Hulu"/>
    <n v="-8.49"/>
    <m/>
    <n v="8.49"/>
    <s v="Debit"/>
    <x v="9"/>
    <x v="2"/>
    <x v="5"/>
    <n v="2015"/>
    <x v="31"/>
    <x v="125"/>
    <x v="2"/>
    <s v="BOTH"/>
    <s v="Income Statement"/>
    <x v="66"/>
    <s v="11300 · PayPal (INC)"/>
    <m/>
    <s v="42147Hulu"/>
  </r>
  <r>
    <d v="2015-05-24T00:00:00"/>
    <s v="Judy Wu"/>
    <n v="40.76"/>
    <m/>
    <n v="-40.76"/>
    <s v="Credit"/>
    <x v="9"/>
    <x v="2"/>
    <x v="5"/>
    <n v="2015"/>
    <x v="57"/>
    <x v="522"/>
    <x v="21"/>
    <s v="BOTH"/>
    <s v="Income Statement"/>
    <x v="65"/>
    <s v="11300 · PayPal (INC)"/>
    <m/>
    <s v="42148Judy Wu"/>
  </r>
  <r>
    <d v="2015-05-25T00:00:00"/>
    <s v="Emma Thompson"/>
    <n v="16.71"/>
    <m/>
    <n v="-16.71"/>
    <s v="Credit"/>
    <x v="9"/>
    <x v="2"/>
    <x v="5"/>
    <n v="2015"/>
    <x v="57"/>
    <x v="523"/>
    <x v="3"/>
    <s v="BOTH"/>
    <s v="Income Statement"/>
    <x v="65"/>
    <s v="11300 · PayPal (INC)"/>
    <m/>
    <s v="42149Emma Thompson"/>
  </r>
  <r>
    <d v="2015-05-25T00:00:00"/>
    <s v="Patty Aguirre"/>
    <n v="43.08"/>
    <m/>
    <n v="-43.08"/>
    <s v="Credit"/>
    <x v="9"/>
    <x v="2"/>
    <x v="5"/>
    <n v="2015"/>
    <x v="57"/>
    <x v="524"/>
    <x v="9"/>
    <s v="BOTH"/>
    <s v="Income Statement"/>
    <x v="65"/>
    <s v="11300 · PayPal (INC)"/>
    <m/>
    <s v="42149Patty Aguirre"/>
  </r>
  <r>
    <d v="2015-05-25T00:00:00"/>
    <s v="Anne Yeager"/>
    <n v="18.850000000000001"/>
    <m/>
    <n v="-18.850000000000001"/>
    <s v="Credit"/>
    <x v="9"/>
    <x v="2"/>
    <x v="5"/>
    <n v="2015"/>
    <x v="57"/>
    <x v="525"/>
    <x v="3"/>
    <s v="BOTH"/>
    <s v="Income Statement"/>
    <x v="65"/>
    <s v="11300 · PayPal (INC)"/>
    <m/>
    <s v="42149Anne Yeager"/>
  </r>
  <r>
    <d v="2015-05-26T00:00:00"/>
    <s v="Patty Aguirre"/>
    <n v="-6"/>
    <m/>
    <n v="6"/>
    <s v="Debit"/>
    <x v="9"/>
    <x v="2"/>
    <x v="5"/>
    <n v="2015"/>
    <x v="72"/>
    <x v="524"/>
    <x v="9"/>
    <s v="BOTH"/>
    <s v="Income Statement"/>
    <x v="65"/>
    <s v="11300 · PayPal (INC)"/>
    <m/>
    <s v="42150Patty Aguirre"/>
  </r>
  <r>
    <d v="2015-05-26T00:00:00"/>
    <s v="Bank Account"/>
    <n v="-1500"/>
    <m/>
    <n v="1500"/>
    <s v="Debit"/>
    <x v="9"/>
    <x v="2"/>
    <x v="5"/>
    <n v="2015"/>
    <x v="55"/>
    <x v="97"/>
    <x v="2"/>
    <s v="INC"/>
    <s v="Balance Sheet"/>
    <x v="22"/>
    <s v="11300 · PayPal (INC)"/>
    <m/>
    <s v="42150Bank Account"/>
  </r>
  <r>
    <d v="2015-05-26T00:00:00"/>
    <s v="walter edmonds"/>
    <n v="58.52"/>
    <m/>
    <n v="-58.52"/>
    <s v="Credit"/>
    <x v="9"/>
    <x v="2"/>
    <x v="5"/>
    <n v="2015"/>
    <x v="57"/>
    <x v="526"/>
    <x v="3"/>
    <s v="BOTH"/>
    <s v="Income Statement"/>
    <x v="65"/>
    <s v="11300 · PayPal (INC)"/>
    <m/>
    <s v="42150walter edmonds"/>
  </r>
  <r>
    <d v="2015-05-26T00:00:00"/>
    <s v="Omar Jaber"/>
    <n v="13.44"/>
    <m/>
    <n v="-13.44"/>
    <s v="Credit"/>
    <x v="9"/>
    <x v="2"/>
    <x v="5"/>
    <n v="2015"/>
    <x v="57"/>
    <x v="527"/>
    <x v="3"/>
    <s v="BOTH"/>
    <s v="Income Statement"/>
    <x v="65"/>
    <s v="11300 · PayPal (INC)"/>
    <m/>
    <s v="42150Omar Jaber"/>
  </r>
  <r>
    <d v="2015-05-26T00:00:00"/>
    <s v="Felipe Freitas"/>
    <n v="50.2"/>
    <m/>
    <n v="-50.2"/>
    <s v="Credit"/>
    <x v="9"/>
    <x v="2"/>
    <x v="5"/>
    <n v="2015"/>
    <x v="57"/>
    <x v="528"/>
    <x v="3"/>
    <s v="BOTH"/>
    <s v="Income Statement"/>
    <x v="65"/>
    <s v="11300 · PayPal (INC)"/>
    <m/>
    <s v="42150Felipe Freitas"/>
  </r>
  <r>
    <d v="2015-05-27T00:00:00"/>
    <s v="Karen Grant"/>
    <n v="16.71"/>
    <m/>
    <n v="-16.71"/>
    <s v="Credit"/>
    <x v="9"/>
    <x v="2"/>
    <x v="5"/>
    <n v="2015"/>
    <x v="57"/>
    <x v="529"/>
    <x v="3"/>
    <s v="BOTH"/>
    <s v="Income Statement"/>
    <x v="65"/>
    <s v="11300 · PayPal (INC)"/>
    <m/>
    <s v="42151Karen Grant"/>
  </r>
  <r>
    <d v="2015-05-28T00:00:00"/>
    <s v="Steven Betancourt"/>
    <n v="109.9"/>
    <m/>
    <n v="-109.9"/>
    <s v="Credit"/>
    <x v="9"/>
    <x v="2"/>
    <x v="5"/>
    <n v="2015"/>
    <x v="57"/>
    <x v="530"/>
    <x v="9"/>
    <s v="BOTH"/>
    <s v="Income Statement"/>
    <x v="65"/>
    <s v="11300 · PayPal (INC)"/>
    <m/>
    <s v="42152Steven Betancourt"/>
  </r>
  <r>
    <d v="2015-05-28T00:00:00"/>
    <s v="joseph pascone"/>
    <n v="12.31"/>
    <m/>
    <n v="-12.31"/>
    <s v="Credit"/>
    <x v="9"/>
    <x v="2"/>
    <x v="5"/>
    <n v="2015"/>
    <x v="57"/>
    <x v="531"/>
    <x v="3"/>
    <s v="BOTH"/>
    <s v="Income Statement"/>
    <x v="65"/>
    <s v="11300 · PayPal (INC)"/>
    <m/>
    <s v="42152joseph pascone"/>
  </r>
  <r>
    <d v="2015-05-29T00:00:00"/>
    <s v="Sheriee Davis"/>
    <n v="7"/>
    <m/>
    <n v="-7"/>
    <s v="Credit"/>
    <x v="9"/>
    <x v="2"/>
    <x v="5"/>
    <n v="2015"/>
    <x v="57"/>
    <x v="532"/>
    <x v="9"/>
    <s v="BOTH"/>
    <s v="Income Statement"/>
    <x v="65"/>
    <s v="11300 · PayPal (INC)"/>
    <m/>
    <s v="42153Sheriee Davis"/>
  </r>
  <r>
    <d v="2015-05-29T00:00:00"/>
    <s v="patricia m haley"/>
    <n v="30.9"/>
    <m/>
    <n v="-30.9"/>
    <s v="Credit"/>
    <x v="9"/>
    <x v="2"/>
    <x v="5"/>
    <n v="2015"/>
    <x v="57"/>
    <x v="533"/>
    <x v="9"/>
    <s v="BOTH"/>
    <s v="Income Statement"/>
    <x v="65"/>
    <s v="11300 · PayPal (INC)"/>
    <m/>
    <s v="42153patricia m haley"/>
  </r>
  <r>
    <d v="2015-05-29T00:00:00"/>
    <s v="The Wounded"/>
    <n v="59.95"/>
    <m/>
    <n v="-59.95"/>
    <s v="Credit"/>
    <x v="9"/>
    <x v="2"/>
    <x v="5"/>
    <n v="2015"/>
    <x v="57"/>
    <x v="534"/>
    <x v="9"/>
    <s v="BOTH"/>
    <s v="Income Statement"/>
    <x v="65"/>
    <s v="11300 · PayPal (INC)"/>
    <m/>
    <s v="42153The Wounded"/>
  </r>
  <r>
    <d v="2015-05-30T00:00:00"/>
    <s v="Amanda Felt"/>
    <n v="54.11"/>
    <m/>
    <n v="-54.11"/>
    <s v="Credit"/>
    <x v="9"/>
    <x v="2"/>
    <x v="5"/>
    <n v="2015"/>
    <x v="57"/>
    <x v="535"/>
    <x v="3"/>
    <s v="BOTH"/>
    <s v="Income Statement"/>
    <x v="65"/>
    <s v="11300 · PayPal (INC)"/>
    <m/>
    <s v="42154Amanda Felt"/>
  </r>
  <r>
    <d v="2015-05-30T00:00:00"/>
    <s v="Peter Arcemont II"/>
    <n v="63.98"/>
    <m/>
    <n v="-63.98"/>
    <s v="Credit"/>
    <x v="9"/>
    <x v="2"/>
    <x v="5"/>
    <n v="2015"/>
    <x v="57"/>
    <x v="536"/>
    <x v="21"/>
    <s v="BOTH"/>
    <s v="Income Statement"/>
    <x v="65"/>
    <s v="11300 · PayPal (INC)"/>
    <m/>
    <s v="42154Peter Arcemont II"/>
  </r>
  <r>
    <d v="2015-05-31T00:00:00"/>
    <s v="Bank Account"/>
    <n v="3.57"/>
    <m/>
    <n v="-3.57"/>
    <s v="Credit"/>
    <x v="9"/>
    <x v="2"/>
    <x v="5"/>
    <n v="2015"/>
    <x v="11"/>
    <x v="47"/>
    <x v="3"/>
    <s v="BOTH"/>
    <s v="Income Statement"/>
    <x v="30"/>
    <s v="11300 · PayPal (INC)"/>
    <m/>
    <s v="42155Bank Account"/>
  </r>
  <r>
    <d v="2015-05-31T00:00:00"/>
    <s v="eBay Inc."/>
    <n v="-559.92999999999995"/>
    <m/>
    <n v="559.92999999999995"/>
    <s v="Debit"/>
    <x v="9"/>
    <x v="2"/>
    <x v="5"/>
    <n v="2015"/>
    <x v="11"/>
    <x v="47"/>
    <x v="3"/>
    <s v="BOTH"/>
    <s v="Income Statement"/>
    <x v="66"/>
    <s v="11300 · PayPal (INC)"/>
    <m/>
    <s v="42155eBay Inc."/>
  </r>
  <r>
    <d v="2015-05-31T00:00:00"/>
    <s v="Stephen Cook"/>
    <n v="119.9"/>
    <m/>
    <n v="-119.9"/>
    <s v="Credit"/>
    <x v="9"/>
    <x v="2"/>
    <x v="5"/>
    <n v="2015"/>
    <x v="57"/>
    <x v="537"/>
    <x v="9"/>
    <s v="BOTH"/>
    <s v="Income Statement"/>
    <x v="65"/>
    <s v="11300 · PayPal (INC)"/>
    <m/>
    <s v="42155Stephen Cook"/>
  </r>
  <r>
    <d v="2015-05-31T00:00:00"/>
    <s v="Jamie Christman"/>
    <n v="29.9"/>
    <m/>
    <n v="-29.9"/>
    <s v="Credit"/>
    <x v="9"/>
    <x v="2"/>
    <x v="5"/>
    <n v="2015"/>
    <x v="57"/>
    <x v="538"/>
    <x v="21"/>
    <s v="BOTH"/>
    <s v="Income Statement"/>
    <x v="65"/>
    <s v="11300 · PayPal (INC)"/>
    <m/>
    <s v="42155Jamie Christman"/>
  </r>
  <r>
    <d v="2015-06-01T00:00:00"/>
    <s v="Brenda Moran"/>
    <n v="95.95"/>
    <m/>
    <n v="-95.95"/>
    <s v="Credit"/>
    <x v="9"/>
    <x v="2"/>
    <x v="6"/>
    <n v="2015"/>
    <x v="57"/>
    <x v="539"/>
    <x v="9"/>
    <s v="BOTH"/>
    <s v="Income Statement"/>
    <x v="65"/>
    <s v="11300 · PayPal (INC)"/>
    <m/>
    <s v="42156Brenda Moran"/>
  </r>
  <r>
    <d v="2015-06-01T00:00:00"/>
    <s v="Bank Account"/>
    <n v="-100"/>
    <m/>
    <n v="100"/>
    <s v="Debit"/>
    <x v="9"/>
    <x v="2"/>
    <x v="6"/>
    <n v="2015"/>
    <x v="55"/>
    <x v="97"/>
    <x v="2"/>
    <s v="INC"/>
    <s v="Balance Sheet"/>
    <x v="22"/>
    <s v="11300 · PayPal (INC)"/>
    <m/>
    <s v="42156Bank Account"/>
  </r>
  <r>
    <d v="2015-06-01T00:00:00"/>
    <s v="Raymond Johns"/>
    <n v="93"/>
    <m/>
    <n v="-93"/>
    <s v="Credit"/>
    <x v="9"/>
    <x v="2"/>
    <x v="6"/>
    <n v="2015"/>
    <x v="57"/>
    <x v="540"/>
    <x v="3"/>
    <s v="BOTH"/>
    <s v="Income Statement"/>
    <x v="65"/>
    <s v="11300 · PayPal (INC)"/>
    <m/>
    <s v="42156Raymond Johns"/>
  </r>
  <r>
    <d v="2015-06-03T00:00:00"/>
    <s v="stan soltz"/>
    <n v="-12.9"/>
    <m/>
    <n v="12.9"/>
    <s v="Debit"/>
    <x v="9"/>
    <x v="2"/>
    <x v="6"/>
    <n v="2015"/>
    <x v="72"/>
    <x v="462"/>
    <x v="3"/>
    <s v="BOTH"/>
    <s v="Income Statement"/>
    <x v="65"/>
    <s v="11300 · PayPal (INC)"/>
    <m/>
    <s v="42158stan soltz"/>
  </r>
  <r>
    <d v="2015-06-03T00:00:00"/>
    <s v="Craig Bell"/>
    <n v="-58.95"/>
    <m/>
    <n v="58.95"/>
    <s v="Debit"/>
    <x v="9"/>
    <x v="2"/>
    <x v="6"/>
    <n v="2015"/>
    <x v="72"/>
    <x v="509"/>
    <x v="9"/>
    <s v="BOTH"/>
    <s v="Income Statement"/>
    <x v="65"/>
    <s v="11300 · PayPal (INC)"/>
    <m/>
    <s v="42158Craig Bell"/>
  </r>
  <r>
    <d v="2015-06-04T00:00:00"/>
    <s v="Thomas Hartman"/>
    <n v="57.95"/>
    <m/>
    <n v="-57.95"/>
    <s v="Credit"/>
    <x v="9"/>
    <x v="2"/>
    <x v="6"/>
    <n v="2015"/>
    <x v="57"/>
    <x v="541"/>
    <x v="9"/>
    <s v="BOTH"/>
    <s v="Income Statement"/>
    <x v="65"/>
    <s v="11300 · PayPal (INC)"/>
    <m/>
    <s v="42159Thomas Hartman"/>
  </r>
  <r>
    <d v="2015-06-04T00:00:00"/>
    <s v="Steven Betancourt"/>
    <n v="-109.9"/>
    <m/>
    <n v="109.9"/>
    <s v="Debit"/>
    <x v="9"/>
    <x v="2"/>
    <x v="6"/>
    <n v="2015"/>
    <x v="72"/>
    <x v="530"/>
    <x v="9"/>
    <s v="BOTH"/>
    <s v="Income Statement"/>
    <x v="65"/>
    <s v="11300 · PayPal (INC)"/>
    <m/>
    <s v="42159Steven Betancourt"/>
  </r>
  <r>
    <d v="2015-06-04T00:00:00"/>
    <s v="Craig Bell"/>
    <n v="-24.99"/>
    <m/>
    <n v="24.99"/>
    <s v="Debit"/>
    <x v="9"/>
    <x v="2"/>
    <x v="6"/>
    <n v="2015"/>
    <x v="72"/>
    <x v="509"/>
    <x v="9"/>
    <s v="BOTH"/>
    <s v="Income Statement"/>
    <x v="65"/>
    <s v="11300 · PayPal (INC)"/>
    <m/>
    <s v="42159Craig Bell"/>
  </r>
  <r>
    <d v="2015-06-04T00:00:00"/>
    <s v="eBay Buyer Dispute"/>
    <n v="-82.17"/>
    <m/>
    <n v="82.17"/>
    <s v="Debit"/>
    <x v="9"/>
    <x v="2"/>
    <x v="6"/>
    <n v="2015"/>
    <x v="57"/>
    <x v="282"/>
    <x v="3"/>
    <s v="BOTH"/>
    <s v="Income Statement"/>
    <x v="65"/>
    <s v="11300 · PayPal (INC)"/>
    <m/>
    <s v="42159eBay Buyer Dispute"/>
  </r>
  <r>
    <d v="2015-06-04T00:00:00"/>
    <s v="Edward Mazel"/>
    <n v="57.9"/>
    <m/>
    <n v="-57.9"/>
    <s v="Credit"/>
    <x v="9"/>
    <x v="2"/>
    <x v="6"/>
    <n v="2015"/>
    <x v="57"/>
    <x v="542"/>
    <x v="3"/>
    <s v="BOTH"/>
    <s v="Income Statement"/>
    <x v="65"/>
    <s v="11300 · PayPal (INC)"/>
    <m/>
    <s v="42159Edward Mazel"/>
  </r>
  <r>
    <d v="2015-06-04T00:00:00"/>
    <s v="Prene Products LLC"/>
    <n v="93"/>
    <m/>
    <n v="-93"/>
    <s v="Credit"/>
    <x v="9"/>
    <x v="2"/>
    <x v="6"/>
    <n v="2015"/>
    <x v="57"/>
    <x v="543"/>
    <x v="3"/>
    <s v="BOTH"/>
    <s v="Income Statement"/>
    <x v="65"/>
    <s v="11300 · PayPal (INC)"/>
    <m/>
    <s v="42159Prene Products LLC"/>
  </r>
  <r>
    <d v="2015-06-05T00:00:00"/>
    <s v="Holly Reese"/>
    <n v="75.849999999999994"/>
    <m/>
    <n v="-75.849999999999994"/>
    <s v="Credit"/>
    <x v="9"/>
    <x v="2"/>
    <x v="6"/>
    <n v="2015"/>
    <x v="57"/>
    <x v="544"/>
    <x v="9"/>
    <s v="BOTH"/>
    <s v="Income Statement"/>
    <x v="65"/>
    <s v="11300 · PayPal (INC)"/>
    <m/>
    <s v="42160Holly Reese"/>
  </r>
  <r>
    <d v="2015-06-05T00:00:00"/>
    <s v="kimberly melton"/>
    <n v="79.900000000000006"/>
    <m/>
    <n v="-79.900000000000006"/>
    <s v="Credit"/>
    <x v="9"/>
    <x v="2"/>
    <x v="6"/>
    <n v="2015"/>
    <x v="57"/>
    <x v="545"/>
    <x v="9"/>
    <s v="BOTH"/>
    <s v="Income Statement"/>
    <x v="65"/>
    <s v="11300 · PayPal (INC)"/>
    <m/>
    <s v="42160kimberly melton"/>
  </r>
  <r>
    <d v="2015-06-05T00:00:00"/>
    <s v="Amy Walkowiak"/>
    <n v="28.95"/>
    <m/>
    <n v="-28.95"/>
    <s v="Credit"/>
    <x v="9"/>
    <x v="2"/>
    <x v="6"/>
    <n v="2015"/>
    <x v="57"/>
    <x v="546"/>
    <x v="3"/>
    <s v="BOTH"/>
    <s v="Income Statement"/>
    <x v="65"/>
    <s v="11300 · PayPal (INC)"/>
    <m/>
    <s v="42160Amy Walkowiak"/>
  </r>
  <r>
    <d v="2015-06-05T00:00:00"/>
    <s v="Edward Mazel"/>
    <n v="28.95"/>
    <m/>
    <n v="-28.95"/>
    <s v="Credit"/>
    <x v="9"/>
    <x v="2"/>
    <x v="6"/>
    <n v="2015"/>
    <x v="57"/>
    <x v="542"/>
    <x v="3"/>
    <s v="BOTH"/>
    <s v="Income Statement"/>
    <x v="65"/>
    <s v="11300 · PayPal (INC)"/>
    <m/>
    <s v="42160Edward Mazel"/>
  </r>
  <r>
    <d v="2015-06-05T00:00:00"/>
    <s v="Edward Mazel"/>
    <n v="28.95"/>
    <m/>
    <n v="-28.95"/>
    <s v="Credit"/>
    <x v="9"/>
    <x v="2"/>
    <x v="6"/>
    <n v="2015"/>
    <x v="57"/>
    <x v="542"/>
    <x v="3"/>
    <s v="BOTH"/>
    <s v="Income Statement"/>
    <x v="65"/>
    <s v="11300 · PayPal (INC)"/>
    <m/>
    <s v="42160Edward Mazel"/>
  </r>
  <r>
    <d v="2015-06-05T00:00:00"/>
    <s v="Edward Mazel"/>
    <n v="28.95"/>
    <m/>
    <n v="-28.95"/>
    <s v="Credit"/>
    <x v="9"/>
    <x v="2"/>
    <x v="6"/>
    <n v="2015"/>
    <x v="57"/>
    <x v="542"/>
    <x v="3"/>
    <s v="BOTH"/>
    <s v="Income Statement"/>
    <x v="65"/>
    <s v="11300 · PayPal (INC)"/>
    <m/>
    <s v="42160Edward Mazel"/>
  </r>
  <r>
    <d v="2015-06-05T00:00:00"/>
    <s v="Edward Mazel"/>
    <n v="28.95"/>
    <m/>
    <n v="-28.95"/>
    <s v="Credit"/>
    <x v="9"/>
    <x v="2"/>
    <x v="6"/>
    <n v="2015"/>
    <x v="57"/>
    <x v="542"/>
    <x v="3"/>
    <s v="BOTH"/>
    <s v="Income Statement"/>
    <x v="65"/>
    <s v="11300 · PayPal (INC)"/>
    <m/>
    <s v="42160Edward Mazel"/>
  </r>
  <r>
    <d v="2015-06-05T00:00:00"/>
    <s v="Cheryl Wassus"/>
    <n v="12.95"/>
    <m/>
    <n v="-12.95"/>
    <s v="Credit"/>
    <x v="9"/>
    <x v="2"/>
    <x v="6"/>
    <n v="2015"/>
    <x v="57"/>
    <x v="547"/>
    <x v="9"/>
    <s v="BOTH"/>
    <s v="Income Statement"/>
    <x v="65"/>
    <s v="11300 · PayPal (INC)"/>
    <m/>
    <s v="42160Cheryl Wassus"/>
  </r>
  <r>
    <d v="2015-06-05T00:00:00"/>
    <s v="Bank Account"/>
    <n v="-400"/>
    <m/>
    <n v="400"/>
    <s v="Debit"/>
    <x v="9"/>
    <x v="2"/>
    <x v="6"/>
    <n v="2015"/>
    <x v="55"/>
    <x v="97"/>
    <x v="2"/>
    <s v="INC"/>
    <s v="Balance Sheet"/>
    <x v="22"/>
    <s v="11300 · PayPal (INC)"/>
    <m/>
    <s v="42160Bank Account"/>
  </r>
  <r>
    <d v="2015-06-05T00:00:00"/>
    <s v="Alexandra Coffelt"/>
    <n v="73.900000000000006"/>
    <m/>
    <n v="-73.900000000000006"/>
    <s v="Credit"/>
    <x v="9"/>
    <x v="2"/>
    <x v="6"/>
    <n v="2015"/>
    <x v="57"/>
    <x v="548"/>
    <x v="9"/>
    <s v="BOTH"/>
    <s v="Income Statement"/>
    <x v="65"/>
    <s v="11300 · PayPal (INC)"/>
    <m/>
    <s v="42160Alexandra Coffelt"/>
  </r>
  <r>
    <d v="2015-06-05T00:00:00"/>
    <s v="Kimberly Miller"/>
    <n v="268.27999999999997"/>
    <m/>
    <n v="-268.27999999999997"/>
    <s v="Credit"/>
    <x v="9"/>
    <x v="2"/>
    <x v="6"/>
    <n v="2015"/>
    <x v="57"/>
    <x v="549"/>
    <x v="21"/>
    <s v="BOTH"/>
    <s v="Income Statement"/>
    <x v="65"/>
    <s v="11300 · PayPal (INC)"/>
    <m/>
    <s v="42160Kimberly Miller"/>
  </r>
  <r>
    <d v="2015-06-05T00:00:00"/>
    <s v="Toby Norris"/>
    <n v="98.85"/>
    <m/>
    <n v="-98.85"/>
    <s v="Credit"/>
    <x v="9"/>
    <x v="2"/>
    <x v="6"/>
    <n v="2015"/>
    <x v="57"/>
    <x v="550"/>
    <x v="9"/>
    <s v="BOTH"/>
    <s v="Income Statement"/>
    <x v="65"/>
    <s v="11300 · PayPal (INC)"/>
    <m/>
    <s v="42160Toby Norris"/>
  </r>
  <r>
    <d v="2015-06-05T00:00:00"/>
    <s v="Juvenal Onate"/>
    <n v="35.409999999999997"/>
    <m/>
    <n v="-35.409999999999997"/>
    <s v="Credit"/>
    <x v="9"/>
    <x v="2"/>
    <x v="6"/>
    <n v="2015"/>
    <x v="57"/>
    <x v="551"/>
    <x v="3"/>
    <s v="BOTH"/>
    <s v="Income Statement"/>
    <x v="65"/>
    <s v="11300 · PayPal (INC)"/>
    <m/>
    <s v="42160Juvenal Onate"/>
  </r>
  <r>
    <d v="2015-06-06T00:00:00"/>
    <s v="Raymond A Hill"/>
    <n v="167.85"/>
    <m/>
    <n v="-167.85"/>
    <s v="Credit"/>
    <x v="9"/>
    <x v="2"/>
    <x v="6"/>
    <n v="2015"/>
    <x v="57"/>
    <x v="552"/>
    <x v="9"/>
    <s v="BOTH"/>
    <s v="Income Statement"/>
    <x v="65"/>
    <s v="11300 · PayPal (INC)"/>
    <m/>
    <s v="42161Raymond A Hill"/>
  </r>
  <r>
    <d v="2015-06-06T00:00:00"/>
    <s v="David Ratner"/>
    <n v="-600"/>
    <m/>
    <n v="600"/>
    <s v="Debit"/>
    <x v="9"/>
    <x v="2"/>
    <x v="6"/>
    <n v="2015"/>
    <x v="9"/>
    <x v="490"/>
    <x v="3"/>
    <s v="BOTH"/>
    <s v="Balance Sheet"/>
    <x v="67"/>
    <s v="11300 · PayPal (INC)"/>
    <m/>
    <s v="42161David Ratner"/>
  </r>
  <r>
    <d v="2015-06-08T00:00:00"/>
    <s v="Sabatino Risoldi"/>
    <n v="-64"/>
    <m/>
    <n v="64"/>
    <s v="Debit"/>
    <x v="9"/>
    <x v="2"/>
    <x v="6"/>
    <n v="2015"/>
    <x v="72"/>
    <x v="396"/>
    <x v="3"/>
    <s v="BOTH"/>
    <s v="Income Statement"/>
    <x v="65"/>
    <s v="11300 · PayPal (INC)"/>
    <m/>
    <s v="42163Sabatino Risoldi"/>
  </r>
  <r>
    <d v="2015-06-08T00:00:00"/>
    <s v="Meghan Stanley"/>
    <n v="46.35"/>
    <m/>
    <n v="-46.35"/>
    <s v="Credit"/>
    <x v="9"/>
    <x v="2"/>
    <x v="6"/>
    <n v="2015"/>
    <x v="57"/>
    <x v="553"/>
    <x v="9"/>
    <s v="BOTH"/>
    <s v="Income Statement"/>
    <x v="65"/>
    <s v="11300 · PayPal (INC)"/>
    <m/>
    <s v="42163Meghan Stanley"/>
  </r>
  <r>
    <d v="2015-06-09T00:00:00"/>
    <s v="tang nsy"/>
    <n v="175.75"/>
    <m/>
    <n v="-175.75"/>
    <s v="Credit"/>
    <x v="9"/>
    <x v="2"/>
    <x v="6"/>
    <n v="2015"/>
    <x v="57"/>
    <x v="554"/>
    <x v="3"/>
    <s v="BOTH"/>
    <s v="Income Statement"/>
    <x v="65"/>
    <s v="11300 · PayPal (INC)"/>
    <m/>
    <s v="42164tang nsy"/>
  </r>
  <r>
    <d v="2015-06-09T00:00:00"/>
    <s v="eBay Buyer Dispute"/>
    <n v="-59.11"/>
    <m/>
    <n v="59.11"/>
    <s v="Debit"/>
    <x v="9"/>
    <x v="2"/>
    <x v="6"/>
    <n v="2015"/>
    <x v="57"/>
    <x v="282"/>
    <x v="3"/>
    <s v="BOTH"/>
    <s v="Income Statement"/>
    <x v="65"/>
    <s v="11300 · PayPal (INC)"/>
    <m/>
    <s v="42164eBay Buyer Dispute"/>
  </r>
  <r>
    <d v="2015-06-09T00:00:00"/>
    <s v="Amanda Felt"/>
    <n v="-44.16"/>
    <m/>
    <n v="44.16"/>
    <s v="Debit"/>
    <x v="9"/>
    <x v="2"/>
    <x v="6"/>
    <n v="2015"/>
    <x v="72"/>
    <x v="535"/>
    <x v="3"/>
    <s v="BOTH"/>
    <s v="Income Statement"/>
    <x v="65"/>
    <s v="11300 · PayPal (INC)"/>
    <m/>
    <s v="42164Amanda Felt"/>
  </r>
  <r>
    <d v="2015-06-09T00:00:00"/>
    <s v="Indian Land Jam"/>
    <n v="79.59"/>
    <m/>
    <n v="-79.59"/>
    <s v="Credit"/>
    <x v="9"/>
    <x v="2"/>
    <x v="6"/>
    <n v="2015"/>
    <x v="57"/>
    <x v="555"/>
    <x v="9"/>
    <s v="BOTH"/>
    <s v="Income Statement"/>
    <x v="65"/>
    <s v="11300 · PayPal (INC)"/>
    <m/>
    <s v="42164Indian Land Jam"/>
  </r>
  <r>
    <d v="2015-06-09T00:00:00"/>
    <s v="Laura Patrick"/>
    <n v="21.9"/>
    <m/>
    <n v="-21.9"/>
    <s v="Credit"/>
    <x v="9"/>
    <x v="2"/>
    <x v="6"/>
    <n v="2015"/>
    <x v="57"/>
    <x v="556"/>
    <x v="9"/>
    <s v="BOTH"/>
    <s v="Income Statement"/>
    <x v="65"/>
    <s v="11300 · PayPal (INC)"/>
    <m/>
    <s v="42164Laura Patrick"/>
  </r>
  <r>
    <d v="2015-06-09T00:00:00"/>
    <s v="Kurt Sather"/>
    <n v="79.180000000000007"/>
    <m/>
    <n v="-79.180000000000007"/>
    <s v="Credit"/>
    <x v="9"/>
    <x v="2"/>
    <x v="6"/>
    <n v="2015"/>
    <x v="57"/>
    <x v="557"/>
    <x v="3"/>
    <s v="BOTH"/>
    <s v="Income Statement"/>
    <x v="65"/>
    <s v="11300 · PayPal (INC)"/>
    <m/>
    <s v="42164Kurt Sather"/>
  </r>
  <r>
    <d v="2015-06-12T00:00:00"/>
    <s v="Michael Gibson"/>
    <n v="83.12"/>
    <m/>
    <n v="-83.12"/>
    <s v="Credit"/>
    <x v="9"/>
    <x v="2"/>
    <x v="6"/>
    <n v="2015"/>
    <x v="57"/>
    <x v="558"/>
    <x v="3"/>
    <s v="BOTH"/>
    <s v="Income Statement"/>
    <x v="65"/>
    <s v="11300 · PayPal (INC)"/>
    <m/>
    <s v="42167Michael Gibson"/>
  </r>
  <r>
    <d v="2015-06-12T00:00:00"/>
    <s v="Edward Mazel"/>
    <n v="28.95"/>
    <m/>
    <n v="-28.95"/>
    <s v="Credit"/>
    <x v="9"/>
    <x v="2"/>
    <x v="6"/>
    <n v="2015"/>
    <x v="57"/>
    <x v="542"/>
    <x v="3"/>
    <s v="BOTH"/>
    <s v="Income Statement"/>
    <x v="65"/>
    <s v="11300 · PayPal (INC)"/>
    <m/>
    <s v="42167Edward Mazel"/>
  </r>
  <r>
    <d v="2015-06-12T00:00:00"/>
    <s v="Alexandr Bigozhin"/>
    <n v="84.2"/>
    <m/>
    <n v="-84.2"/>
    <s v="Credit"/>
    <x v="9"/>
    <x v="2"/>
    <x v="6"/>
    <n v="2015"/>
    <x v="57"/>
    <x v="559"/>
    <x v="3"/>
    <s v="BOTH"/>
    <s v="Income Statement"/>
    <x v="65"/>
    <s v="11300 · PayPal (INC)"/>
    <m/>
    <s v="42167Alexandr Bigozhin"/>
  </r>
  <r>
    <d v="2015-06-12T00:00:00"/>
    <s v="Damon Raccuglia"/>
    <n v="46.04"/>
    <m/>
    <n v="-46.04"/>
    <s v="Credit"/>
    <x v="9"/>
    <x v="2"/>
    <x v="6"/>
    <n v="2015"/>
    <x v="57"/>
    <x v="560"/>
    <x v="3"/>
    <s v="BOTH"/>
    <s v="Income Statement"/>
    <x v="65"/>
    <s v="11300 · PayPal (INC)"/>
    <m/>
    <s v="42167Damon Raccuglia"/>
  </r>
  <r>
    <d v="2015-06-13T00:00:00"/>
    <s v="Justin Yarboro"/>
    <n v="46.04"/>
    <m/>
    <n v="-46.04"/>
    <s v="Credit"/>
    <x v="9"/>
    <x v="2"/>
    <x v="6"/>
    <n v="2015"/>
    <x v="57"/>
    <x v="561"/>
    <x v="3"/>
    <s v="BOTH"/>
    <s v="Income Statement"/>
    <x v="65"/>
    <s v="11300 · PayPal (INC)"/>
    <m/>
    <s v="42168Justin Yarboro"/>
  </r>
  <r>
    <d v="2015-06-13T00:00:00"/>
    <s v="Holly Reese"/>
    <n v="66.900000000000006"/>
    <m/>
    <n v="-66.900000000000006"/>
    <s v="Credit"/>
    <x v="9"/>
    <x v="2"/>
    <x v="6"/>
    <n v="2015"/>
    <x v="57"/>
    <x v="544"/>
    <x v="9"/>
    <s v="BOTH"/>
    <s v="Income Statement"/>
    <x v="65"/>
    <s v="11300 · PayPal (INC)"/>
    <m/>
    <s v="42168Holly Reese"/>
  </r>
  <r>
    <d v="2015-06-13T00:00:00"/>
    <s v="charles ferguson"/>
    <n v="16.71"/>
    <m/>
    <n v="-16.71"/>
    <s v="Credit"/>
    <x v="9"/>
    <x v="2"/>
    <x v="6"/>
    <n v="2015"/>
    <x v="57"/>
    <x v="562"/>
    <x v="3"/>
    <s v="BOTH"/>
    <s v="Income Statement"/>
    <x v="65"/>
    <s v="11300 · PayPal (INC)"/>
    <m/>
    <s v="42168charles ferguson"/>
  </r>
  <r>
    <d v="2015-06-14T00:00:00"/>
    <s v="Kamal hasan"/>
    <n v="67.849999999999994"/>
    <m/>
    <n v="-67.849999999999994"/>
    <s v="Credit"/>
    <x v="9"/>
    <x v="2"/>
    <x v="6"/>
    <n v="2015"/>
    <x v="57"/>
    <x v="350"/>
    <x v="9"/>
    <s v="BOTH"/>
    <s v="Income Statement"/>
    <x v="65"/>
    <s v="11300 · PayPal (INC)"/>
    <m/>
    <s v="42169Kamal hasan"/>
  </r>
  <r>
    <d v="2015-06-15T00:00:00"/>
    <s v="Tammy Wiecek"/>
    <n v="43.95"/>
    <m/>
    <n v="-43.95"/>
    <s v="Credit"/>
    <x v="9"/>
    <x v="2"/>
    <x v="6"/>
    <n v="2015"/>
    <x v="57"/>
    <x v="563"/>
    <x v="21"/>
    <s v="BOTH"/>
    <s v="Income Statement"/>
    <x v="65"/>
    <s v="11300 · PayPal (INC)"/>
    <m/>
    <s v="42170Tammy Wiecek"/>
  </r>
  <r>
    <d v="2015-06-16T00:00:00"/>
    <s v="carlos JOHNSON"/>
    <n v="39.61"/>
    <m/>
    <n v="-39.61"/>
    <s v="Credit"/>
    <x v="9"/>
    <x v="2"/>
    <x v="6"/>
    <n v="2015"/>
    <x v="57"/>
    <x v="564"/>
    <x v="3"/>
    <s v="BOTH"/>
    <s v="Income Statement"/>
    <x v="65"/>
    <s v="11300 · PayPal (INC)"/>
    <m/>
    <s v="42171carlos JOHNSON"/>
  </r>
  <r>
    <d v="2015-06-16T00:00:00"/>
    <s v="Bank Account"/>
    <n v="-700"/>
    <m/>
    <n v="700"/>
    <s v="Debit"/>
    <x v="9"/>
    <x v="2"/>
    <x v="6"/>
    <n v="2015"/>
    <x v="55"/>
    <x v="97"/>
    <x v="2"/>
    <s v="INC"/>
    <s v="Balance Sheet"/>
    <x v="22"/>
    <s v="11300 · PayPal (INC)"/>
    <m/>
    <s v="42171Bank Account"/>
  </r>
  <r>
    <d v="2015-06-16T00:00:00"/>
    <s v="Holly Goltra"/>
    <n v="60.95"/>
    <m/>
    <n v="-60.95"/>
    <s v="Credit"/>
    <x v="9"/>
    <x v="2"/>
    <x v="6"/>
    <n v="2015"/>
    <x v="57"/>
    <x v="565"/>
    <x v="9"/>
    <s v="BOTH"/>
    <s v="Income Statement"/>
    <x v="65"/>
    <s v="11300 · PayPal (INC)"/>
    <m/>
    <s v="42171Holly Goltra"/>
  </r>
  <r>
    <d v="2015-06-16T00:00:00"/>
    <s v="Reversal"/>
    <n v="82.17"/>
    <m/>
    <n v="-82.17"/>
    <s v="Credit"/>
    <x v="9"/>
    <x v="2"/>
    <x v="6"/>
    <n v="2015"/>
    <x v="57"/>
    <x v="282"/>
    <x v="3"/>
    <s v="BOTH"/>
    <s v="Income Statement"/>
    <x v="65"/>
    <s v="11300 · PayPal (INC)"/>
    <m/>
    <s v="42171Reversal"/>
  </r>
  <r>
    <d v="2015-06-16T00:00:00"/>
    <s v="Karen Anderson"/>
    <n v="-72.22"/>
    <m/>
    <n v="72.22"/>
    <s v="Debit"/>
    <x v="9"/>
    <x v="2"/>
    <x v="6"/>
    <n v="2015"/>
    <x v="72"/>
    <x v="513"/>
    <x v="3"/>
    <s v="BOTH"/>
    <s v="Income Statement"/>
    <x v="65"/>
    <s v="11300 · PayPal (INC)"/>
    <m/>
    <s v="42171Karen Anderson"/>
  </r>
  <r>
    <d v="2015-06-16T00:00:00"/>
    <s v="Eric Jensen"/>
    <n v="68.95"/>
    <m/>
    <n v="-68.95"/>
    <s v="Credit"/>
    <x v="9"/>
    <x v="2"/>
    <x v="6"/>
    <n v="2015"/>
    <x v="57"/>
    <x v="566"/>
    <x v="9"/>
    <s v="BOTH"/>
    <s v="Income Statement"/>
    <x v="65"/>
    <s v="11300 · PayPal (INC)"/>
    <m/>
    <s v="42171Eric Jensen"/>
  </r>
  <r>
    <d v="2015-06-16T00:00:00"/>
    <s v="Kylie griffin"/>
    <n v="334.27"/>
    <m/>
    <n v="-334.27"/>
    <s v="Credit"/>
    <x v="9"/>
    <x v="2"/>
    <x v="6"/>
    <n v="2015"/>
    <x v="57"/>
    <x v="567"/>
    <x v="3"/>
    <s v="BOTH"/>
    <s v="Income Statement"/>
    <x v="65"/>
    <s v="11300 · PayPal (INC)"/>
    <m/>
    <s v="42171Kylie griffin"/>
  </r>
  <r>
    <d v="2015-06-16T00:00:00"/>
    <s v="Nueva Moda"/>
    <n v="61.18"/>
    <m/>
    <n v="-61.18"/>
    <s v="Credit"/>
    <x v="9"/>
    <x v="2"/>
    <x v="6"/>
    <n v="2015"/>
    <x v="57"/>
    <x v="568"/>
    <x v="3"/>
    <s v="BOTH"/>
    <s v="Income Statement"/>
    <x v="65"/>
    <s v="11300 · PayPal (INC)"/>
    <m/>
    <s v="42171Nueva Moda"/>
  </r>
  <r>
    <d v="2015-06-17T00:00:00"/>
    <s v="Kimberly Humphrey"/>
    <n v="16.47"/>
    <m/>
    <n v="-16.47"/>
    <s v="Credit"/>
    <x v="9"/>
    <x v="2"/>
    <x v="6"/>
    <n v="2015"/>
    <x v="57"/>
    <x v="569"/>
    <x v="3"/>
    <s v="BOTH"/>
    <s v="Income Statement"/>
    <x v="65"/>
    <s v="11300 · PayPal (INC)"/>
    <m/>
    <s v="42172Kimberly Humphrey"/>
  </r>
  <r>
    <d v="2015-06-17T00:00:00"/>
    <s v="Rebecca Croft"/>
    <n v="362.81"/>
    <m/>
    <n v="-362.81"/>
    <s v="Credit"/>
    <x v="9"/>
    <x v="2"/>
    <x v="6"/>
    <n v="2015"/>
    <x v="57"/>
    <x v="570"/>
    <x v="9"/>
    <s v="BOTH"/>
    <s v="Income Statement"/>
    <x v="65"/>
    <s v="11300 · PayPal (INC)"/>
    <m/>
    <s v="42172Rebecca Croft"/>
  </r>
  <r>
    <d v="2015-06-17T00:00:00"/>
    <s v="Michael Appleman"/>
    <n v="37.56"/>
    <m/>
    <n v="-37.56"/>
    <s v="Credit"/>
    <x v="9"/>
    <x v="2"/>
    <x v="6"/>
    <n v="2015"/>
    <x v="57"/>
    <x v="571"/>
    <x v="3"/>
    <s v="BOTH"/>
    <s v="Income Statement"/>
    <x v="65"/>
    <s v="11300 · PayPal (INC)"/>
    <m/>
    <s v="42172Michael Appleman"/>
  </r>
  <r>
    <d v="2015-06-18T00:00:00"/>
    <s v="Michael Appleman"/>
    <n v="-35.520000000000003"/>
    <m/>
    <n v="35.520000000000003"/>
    <s v="Debit"/>
    <x v="9"/>
    <x v="2"/>
    <x v="6"/>
    <n v="2015"/>
    <x v="72"/>
    <x v="571"/>
    <x v="3"/>
    <s v="BOTH"/>
    <s v="Income Statement"/>
    <x v="65"/>
    <s v="11300 · PayPal (INC)"/>
    <m/>
    <s v="42173Michael Appleman"/>
  </r>
  <r>
    <d v="2015-06-18T00:00:00"/>
    <s v="Reversal"/>
    <n v="59.11"/>
    <m/>
    <n v="-59.11"/>
    <s v="Credit"/>
    <x v="9"/>
    <x v="2"/>
    <x v="6"/>
    <n v="2015"/>
    <x v="57"/>
    <x v="282"/>
    <x v="3"/>
    <s v="BOTH"/>
    <s v="Income Statement"/>
    <x v="65"/>
    <s v="11300 · PayPal (INC)"/>
    <m/>
    <s v="42173Reversal"/>
  </r>
  <r>
    <d v="2015-06-18T00:00:00"/>
    <s v="James Davis"/>
    <n v="-51.23"/>
    <m/>
    <n v="51.23"/>
    <s v="Debit"/>
    <x v="9"/>
    <x v="2"/>
    <x v="6"/>
    <n v="2015"/>
    <x v="72"/>
    <x v="500"/>
    <x v="3"/>
    <s v="BOTH"/>
    <s v="Income Statement"/>
    <x v="65"/>
    <s v="11300 · PayPal (INC)"/>
    <m/>
    <s v="42173James Davis"/>
  </r>
  <r>
    <d v="2015-06-18T00:00:00"/>
    <s v="Zoe draughon"/>
    <n v="61.18"/>
    <m/>
    <n v="-61.18"/>
    <s v="Credit"/>
    <x v="9"/>
    <x v="2"/>
    <x v="6"/>
    <n v="2015"/>
    <x v="57"/>
    <x v="572"/>
    <x v="3"/>
    <s v="BOTH"/>
    <s v="Income Statement"/>
    <x v="65"/>
    <s v="11300 · PayPal (INC)"/>
    <m/>
    <s v="42173Zoe draughon"/>
  </r>
  <r>
    <d v="2015-06-18T00:00:00"/>
    <s v="Stephen Silva"/>
    <n v="117.85"/>
    <m/>
    <n v="-117.85"/>
    <s v="Credit"/>
    <x v="9"/>
    <x v="2"/>
    <x v="6"/>
    <n v="2015"/>
    <x v="57"/>
    <x v="573"/>
    <x v="3"/>
    <s v="BOTH"/>
    <s v="Income Statement"/>
    <x v="65"/>
    <s v="11300 · PayPal (INC)"/>
    <m/>
    <s v="42173Stephen Silva"/>
  </r>
  <r>
    <d v="2015-06-19T00:00:00"/>
    <s v="Russell Toumberlin"/>
    <n v="99.11"/>
    <m/>
    <n v="-99.11"/>
    <s v="Credit"/>
    <x v="9"/>
    <x v="2"/>
    <x v="6"/>
    <n v="2015"/>
    <x v="57"/>
    <x v="574"/>
    <x v="3"/>
    <s v="BOTH"/>
    <s v="Income Statement"/>
    <x v="65"/>
    <s v="11300 · PayPal (INC)"/>
    <m/>
    <s v="42174Russell Toumberlin"/>
  </r>
  <r>
    <d v="2015-06-19T00:00:00"/>
    <s v="James Adams"/>
    <n v="185.94"/>
    <m/>
    <n v="-185.94"/>
    <s v="Credit"/>
    <x v="9"/>
    <x v="2"/>
    <x v="6"/>
    <n v="2015"/>
    <x v="57"/>
    <x v="575"/>
    <x v="9"/>
    <s v="BOTH"/>
    <s v="Income Statement"/>
    <x v="65"/>
    <s v="11300 · PayPal (INC)"/>
    <m/>
    <s v="42174James Adams"/>
  </r>
  <r>
    <d v="2015-06-19T00:00:00"/>
    <s v="Brian Cranny"/>
    <n v="14.9"/>
    <m/>
    <n v="-14.9"/>
    <s v="Credit"/>
    <x v="9"/>
    <x v="2"/>
    <x v="6"/>
    <n v="2015"/>
    <x v="57"/>
    <x v="576"/>
    <x v="9"/>
    <s v="BOTH"/>
    <s v="Income Statement"/>
    <x v="65"/>
    <s v="11300 · PayPal (INC)"/>
    <m/>
    <s v="42174Brian Cranny"/>
  </r>
  <r>
    <d v="2015-06-19T00:00:00"/>
    <s v="Deirdre Dreslough"/>
    <n v="68.95"/>
    <m/>
    <n v="-68.95"/>
    <s v="Credit"/>
    <x v="9"/>
    <x v="2"/>
    <x v="6"/>
    <n v="2015"/>
    <x v="57"/>
    <x v="577"/>
    <x v="9"/>
    <s v="BOTH"/>
    <s v="Income Statement"/>
    <x v="65"/>
    <s v="11300 · PayPal (INC)"/>
    <m/>
    <s v="42174Deirdre Dreslough"/>
  </r>
  <r>
    <d v="2015-06-19T00:00:00"/>
    <s v="MAX PEARSON"/>
    <n v="14.9"/>
    <m/>
    <n v="-14.9"/>
    <s v="Credit"/>
    <x v="9"/>
    <x v="2"/>
    <x v="6"/>
    <n v="2015"/>
    <x v="57"/>
    <x v="578"/>
    <x v="3"/>
    <s v="BOTH"/>
    <s v="Income Statement"/>
    <x v="65"/>
    <s v="11300 · PayPal (INC)"/>
    <m/>
    <s v="42174MAX PEARSON"/>
  </r>
  <r>
    <d v="2015-06-19T00:00:00"/>
    <s v="william gray"/>
    <n v="58.52"/>
    <m/>
    <n v="-58.52"/>
    <s v="Credit"/>
    <x v="9"/>
    <x v="2"/>
    <x v="6"/>
    <n v="2015"/>
    <x v="57"/>
    <x v="579"/>
    <x v="3"/>
    <s v="BOTH"/>
    <s v="Income Statement"/>
    <x v="65"/>
    <s v="11300 · PayPal (INC)"/>
    <m/>
    <s v="42174william gray"/>
  </r>
  <r>
    <d v="2015-06-19T00:00:00"/>
    <s v="Sara Lee"/>
    <n v="35.51"/>
    <m/>
    <n v="-35.51"/>
    <s v="Credit"/>
    <x v="9"/>
    <x v="2"/>
    <x v="6"/>
    <n v="2015"/>
    <x v="57"/>
    <x v="580"/>
    <x v="3"/>
    <s v="BOTH"/>
    <s v="Income Statement"/>
    <x v="65"/>
    <s v="11300 · PayPal (INC)"/>
    <m/>
    <s v="42174Sara Lee"/>
  </r>
  <r>
    <d v="2015-06-19T00:00:00"/>
    <s v="Mark Sharp"/>
    <n v="103.81"/>
    <m/>
    <n v="-103.81"/>
    <s v="Credit"/>
    <x v="9"/>
    <x v="2"/>
    <x v="6"/>
    <n v="2015"/>
    <x v="57"/>
    <x v="581"/>
    <x v="3"/>
    <s v="BOTH"/>
    <s v="Income Statement"/>
    <x v="65"/>
    <s v="11300 · PayPal (INC)"/>
    <m/>
    <s v="42174Mark Sharp"/>
  </r>
  <r>
    <d v="2015-06-20T00:00:00"/>
    <s v="Bernadette Tonee Whitfield"/>
    <n v="52.14"/>
    <m/>
    <n v="-52.14"/>
    <s v="Credit"/>
    <x v="9"/>
    <x v="2"/>
    <x v="6"/>
    <n v="2015"/>
    <x v="57"/>
    <x v="582"/>
    <x v="3"/>
    <s v="BOTH"/>
    <s v="Income Statement"/>
    <x v="65"/>
    <s v="11300 · PayPal (INC)"/>
    <m/>
    <s v="42175Bernadette Tonee Whitfield"/>
  </r>
  <r>
    <d v="2015-06-20T00:00:00"/>
    <s v="Jan Freeman"/>
    <n v="15.9"/>
    <m/>
    <n v="-15.9"/>
    <s v="Credit"/>
    <x v="9"/>
    <x v="2"/>
    <x v="6"/>
    <n v="2015"/>
    <x v="57"/>
    <x v="583"/>
    <x v="3"/>
    <s v="BOTH"/>
    <s v="Income Statement"/>
    <x v="65"/>
    <s v="11300 · PayPal (INC)"/>
    <m/>
    <s v="42175Jan Freeman"/>
  </r>
  <r>
    <d v="2015-06-20T00:00:00"/>
    <s v="Vincent Masters"/>
    <n v="92.38"/>
    <m/>
    <n v="-92.38"/>
    <s v="Credit"/>
    <x v="9"/>
    <x v="2"/>
    <x v="6"/>
    <n v="2015"/>
    <x v="57"/>
    <x v="584"/>
    <x v="3"/>
    <s v="BOTH"/>
    <s v="Income Statement"/>
    <x v="65"/>
    <s v="11300 · PayPal (INC)"/>
    <m/>
    <s v="42175Vincent Masters"/>
  </r>
  <r>
    <d v="2015-06-20T00:00:00"/>
    <s v="Bow Wow Productions"/>
    <n v="58.6"/>
    <m/>
    <n v="-58.6"/>
    <s v="Credit"/>
    <x v="9"/>
    <x v="2"/>
    <x v="6"/>
    <n v="2015"/>
    <x v="57"/>
    <x v="365"/>
    <x v="3"/>
    <s v="BOTH"/>
    <s v="Income Statement"/>
    <x v="65"/>
    <s v="11300 · PayPal (INC)"/>
    <m/>
    <s v="42175Bow Wow Productions"/>
  </r>
  <r>
    <d v="2015-06-20T00:00:00"/>
    <s v="Bow Wow Productions"/>
    <n v="31.8"/>
    <m/>
    <n v="-31.8"/>
    <s v="Credit"/>
    <x v="9"/>
    <x v="2"/>
    <x v="6"/>
    <n v="2015"/>
    <x v="57"/>
    <x v="365"/>
    <x v="3"/>
    <s v="BOTH"/>
    <s v="Income Statement"/>
    <x v="65"/>
    <s v="11300 · PayPal (INC)"/>
    <m/>
    <s v="42175Bow Wow Productions"/>
  </r>
  <r>
    <d v="2015-06-21T00:00:00"/>
    <s v="Bank Account"/>
    <n v="-1500"/>
    <m/>
    <n v="1500"/>
    <s v="Debit"/>
    <x v="9"/>
    <x v="2"/>
    <x v="6"/>
    <n v="2015"/>
    <x v="55"/>
    <x v="97"/>
    <x v="2"/>
    <s v="INC"/>
    <s v="Balance Sheet"/>
    <x v="22"/>
    <s v="11300 · PayPal (INC)"/>
    <m/>
    <s v="42176Bank Account"/>
  </r>
  <r>
    <d v="2015-06-22T00:00:00"/>
    <s v="Briehn Mays"/>
    <n v="62.77"/>
    <m/>
    <n v="-62.77"/>
    <s v="Credit"/>
    <x v="9"/>
    <x v="2"/>
    <x v="6"/>
    <n v="2015"/>
    <x v="57"/>
    <x v="585"/>
    <x v="9"/>
    <s v="BOTH"/>
    <s v="Income Statement"/>
    <x v="65"/>
    <s v="11300 · PayPal (INC)"/>
    <m/>
    <s v="42177Briehn Mays"/>
  </r>
  <r>
    <d v="2015-06-22T00:00:00"/>
    <s v="Dana Kirven"/>
    <n v="64.900000000000006"/>
    <m/>
    <n v="-64.900000000000006"/>
    <s v="Credit"/>
    <x v="9"/>
    <x v="2"/>
    <x v="6"/>
    <n v="2015"/>
    <x v="57"/>
    <x v="586"/>
    <x v="9"/>
    <s v="BOTH"/>
    <s v="Income Statement"/>
    <x v="65"/>
    <s v="11300 · PayPal (INC)"/>
    <m/>
    <s v="42177Dana Kirven"/>
  </r>
  <r>
    <d v="2015-06-22T00:00:00"/>
    <s v="Barbara Peters"/>
    <n v="-29.8"/>
    <m/>
    <n v="29.8"/>
    <s v="Debit"/>
    <x v="9"/>
    <x v="2"/>
    <x v="6"/>
    <n v="2015"/>
    <x v="72"/>
    <x v="506"/>
    <x v="9"/>
    <s v="BOTH"/>
    <s v="Income Statement"/>
    <x v="65"/>
    <s v="11300 · PayPal (INC)"/>
    <m/>
    <s v="42177Barbara Peters"/>
  </r>
  <r>
    <d v="2015-06-23T00:00:00"/>
    <s v="Bank Account"/>
    <n v="-500"/>
    <m/>
    <n v="500"/>
    <s v="Debit"/>
    <x v="9"/>
    <x v="2"/>
    <x v="6"/>
    <n v="2015"/>
    <x v="55"/>
    <x v="97"/>
    <x v="2"/>
    <s v="INC"/>
    <s v="Balance Sheet"/>
    <x v="22"/>
    <s v="11300 · PayPal (INC)"/>
    <m/>
    <s v="42178Bank Account"/>
  </r>
  <r>
    <d v="2015-06-23T00:00:00"/>
    <s v="Alejandro Cueto Gomez"/>
    <n v="58.52"/>
    <m/>
    <n v="-58.52"/>
    <s v="Credit"/>
    <x v="9"/>
    <x v="2"/>
    <x v="6"/>
    <n v="2015"/>
    <x v="57"/>
    <x v="587"/>
    <x v="3"/>
    <s v="BOTH"/>
    <s v="Income Statement"/>
    <x v="65"/>
    <s v="11300 · PayPal (INC)"/>
    <m/>
    <s v="42178Alejandro Cueto Gomez"/>
  </r>
  <r>
    <d v="2015-06-23T00:00:00"/>
    <s v="Natalie lazos"/>
    <n v="77.59"/>
    <m/>
    <n v="-77.59"/>
    <s v="Credit"/>
    <x v="9"/>
    <x v="2"/>
    <x v="6"/>
    <n v="2015"/>
    <x v="57"/>
    <x v="588"/>
    <x v="3"/>
    <s v="BOTH"/>
    <s v="Income Statement"/>
    <x v="65"/>
    <s v="11300 · PayPal (INC)"/>
    <m/>
    <s v="42178Natalie lazos"/>
  </r>
  <r>
    <d v="2015-06-23T00:00:00"/>
    <s v="Hulu"/>
    <n v="-8.49"/>
    <m/>
    <n v="8.49"/>
    <s v="Debit"/>
    <x v="9"/>
    <x v="2"/>
    <x v="6"/>
    <n v="2015"/>
    <x v="31"/>
    <x v="125"/>
    <x v="2"/>
    <s v="BOTH"/>
    <s v="Income Statement"/>
    <x v="66"/>
    <s v="11300 · PayPal (INC)"/>
    <m/>
    <s v="42178Hulu"/>
  </r>
  <r>
    <d v="2015-06-24T00:00:00"/>
    <s v="Peter Vaktor"/>
    <n v="127.94"/>
    <m/>
    <n v="-127.94"/>
    <s v="Credit"/>
    <x v="9"/>
    <x v="2"/>
    <x v="6"/>
    <n v="2015"/>
    <x v="57"/>
    <x v="589"/>
    <x v="9"/>
    <s v="BOTH"/>
    <s v="Income Statement"/>
    <x v="65"/>
    <s v="11300 · PayPal (INC)"/>
    <m/>
    <s v="42179Peter Vaktor"/>
  </r>
  <r>
    <d v="2015-06-24T00:00:00"/>
    <s v="Linda Walker"/>
    <n v="72.05"/>
    <m/>
    <n v="-72.05"/>
    <s v="Credit"/>
    <x v="9"/>
    <x v="2"/>
    <x v="6"/>
    <n v="2015"/>
    <x v="57"/>
    <x v="590"/>
    <x v="3"/>
    <s v="BOTH"/>
    <s v="Income Statement"/>
    <x v="65"/>
    <s v="11300 · PayPal (INC)"/>
    <m/>
    <s v="42179Linda Walker"/>
  </r>
  <r>
    <d v="2015-06-24T00:00:00"/>
    <s v="eBay Inc Shipping"/>
    <n v="-25.25"/>
    <m/>
    <n v="25.25"/>
    <s v="Debit"/>
    <x v="9"/>
    <x v="2"/>
    <x v="6"/>
    <n v="2015"/>
    <x v="91"/>
    <x v="47"/>
    <x v="3"/>
    <s v="BOTH"/>
    <s v="Income Statement"/>
    <x v="66"/>
    <s v="11300 · PayPal (INC)"/>
    <m/>
    <s v="42179eBay Inc Shipping"/>
  </r>
  <r>
    <d v="2015-06-24T00:00:00"/>
    <s v="Camille Cleare"/>
    <n v="1394.85"/>
    <m/>
    <n v="-1394.85"/>
    <s v="Credit"/>
    <x v="9"/>
    <x v="2"/>
    <x v="6"/>
    <n v="2015"/>
    <x v="57"/>
    <x v="591"/>
    <x v="9"/>
    <s v="BOTH"/>
    <s v="Income Statement"/>
    <x v="65"/>
    <s v="11300 · PayPal (INC)"/>
    <m/>
    <s v="42179Camille Cleare"/>
  </r>
  <r>
    <d v="2015-06-24T00:00:00"/>
    <s v="Bank Account"/>
    <n v="-1500"/>
    <m/>
    <n v="1500"/>
    <s v="Debit"/>
    <x v="9"/>
    <x v="2"/>
    <x v="6"/>
    <n v="2015"/>
    <x v="55"/>
    <x v="97"/>
    <x v="2"/>
    <s v="INC"/>
    <s v="Balance Sheet"/>
    <x v="22"/>
    <s v="11300 · PayPal (INC)"/>
    <m/>
    <s v="42179Bank Account"/>
  </r>
  <r>
    <d v="2015-06-25T00:00:00"/>
    <s v="Neil Topalian"/>
    <n v="76.95"/>
    <m/>
    <n v="-76.95"/>
    <s v="Credit"/>
    <x v="9"/>
    <x v="2"/>
    <x v="6"/>
    <n v="2015"/>
    <x v="57"/>
    <x v="592"/>
    <x v="9"/>
    <s v="BOTH"/>
    <s v="Income Statement"/>
    <x v="65"/>
    <s v="11300 · PayPal (INC)"/>
    <m/>
    <s v="42180Neil Topalian"/>
  </r>
  <r>
    <d v="2015-06-25T00:00:00"/>
    <s v="Marcella D Winslow"/>
    <n v="70.900000000000006"/>
    <m/>
    <n v="-70.900000000000006"/>
    <s v="Credit"/>
    <x v="9"/>
    <x v="2"/>
    <x v="6"/>
    <n v="2015"/>
    <x v="57"/>
    <x v="593"/>
    <x v="9"/>
    <s v="BOTH"/>
    <s v="Income Statement"/>
    <x v="65"/>
    <s v="11300 · PayPal (INC)"/>
    <m/>
    <s v="42180Marcella D Winslow"/>
  </r>
  <r>
    <d v="2015-06-27T00:00:00"/>
    <s v="Valerie Grison"/>
    <n v="79.900000000000006"/>
    <m/>
    <n v="-79.900000000000006"/>
    <s v="Credit"/>
    <x v="9"/>
    <x v="2"/>
    <x v="6"/>
    <n v="2015"/>
    <x v="57"/>
    <x v="594"/>
    <x v="9"/>
    <s v="BOTH"/>
    <s v="Income Statement"/>
    <x v="65"/>
    <s v="11300 · PayPal (INC)"/>
    <m/>
    <s v="42182Valerie Grison"/>
  </r>
  <r>
    <d v="2015-06-27T00:00:00"/>
    <s v="eBay Buyer Dispute"/>
    <n v="-59.11"/>
    <m/>
    <n v="59.11"/>
    <s v="Debit"/>
    <x v="9"/>
    <x v="2"/>
    <x v="6"/>
    <n v="2015"/>
    <x v="57"/>
    <x v="282"/>
    <x v="3"/>
    <s v="BOTH"/>
    <s v="Income Statement"/>
    <x v="65"/>
    <s v="11300 · PayPal (INC)"/>
    <m/>
    <s v="42182eBay Buyer Dispute"/>
  </r>
  <r>
    <d v="2015-06-28T00:00:00"/>
    <s v="Kate Alexander"/>
    <n v="75.8"/>
    <m/>
    <n v="-75.8"/>
    <s v="Credit"/>
    <x v="9"/>
    <x v="2"/>
    <x v="6"/>
    <n v="2015"/>
    <x v="57"/>
    <x v="595"/>
    <x v="3"/>
    <s v="BOTH"/>
    <s v="Income Statement"/>
    <x v="65"/>
    <s v="11300 · PayPal (INC)"/>
    <m/>
    <s v="42183Kate Alexander"/>
  </r>
  <r>
    <d v="2015-06-28T00:00:00"/>
    <s v="Jennifer Deleon"/>
    <n v="109.9"/>
    <m/>
    <n v="-109.9"/>
    <s v="Credit"/>
    <x v="9"/>
    <x v="2"/>
    <x v="6"/>
    <n v="2015"/>
    <x v="57"/>
    <x v="596"/>
    <x v="3"/>
    <s v="BOTH"/>
    <s v="Income Statement"/>
    <x v="65"/>
    <s v="11300 · PayPal (INC)"/>
    <m/>
    <s v="42183Jennifer Deleon"/>
  </r>
  <r>
    <d v="2015-06-28T00:00:00"/>
    <s v="Daniel Valdez"/>
    <n v="109.15"/>
    <m/>
    <n v="-109.15"/>
    <s v="Credit"/>
    <x v="9"/>
    <x v="2"/>
    <x v="6"/>
    <n v="2015"/>
    <x v="57"/>
    <x v="597"/>
    <x v="3"/>
    <s v="BOTH"/>
    <s v="Income Statement"/>
    <x v="65"/>
    <s v="11300 · PayPal (INC)"/>
    <m/>
    <s v="42183Daniel Valdez"/>
  </r>
  <r>
    <d v="2015-06-28T00:00:00"/>
    <s v="Bank Account"/>
    <n v="-541.63"/>
    <m/>
    <n v="541.63"/>
    <s v="Debit"/>
    <x v="9"/>
    <x v="2"/>
    <x v="6"/>
    <n v="2015"/>
    <x v="55"/>
    <x v="97"/>
    <x v="2"/>
    <s v="INC"/>
    <s v="Balance Sheet"/>
    <x v="22"/>
    <s v="11300 · PayPal (INC)"/>
    <m/>
    <s v="42183Bank Account"/>
  </r>
  <r>
    <d v="2015-06-28T00:00:00"/>
    <s v="Jay Volquardsen"/>
    <n v="199.85"/>
    <m/>
    <n v="-199.85"/>
    <s v="Credit"/>
    <x v="9"/>
    <x v="2"/>
    <x v="6"/>
    <n v="2015"/>
    <x v="57"/>
    <x v="598"/>
    <x v="9"/>
    <s v="BOTH"/>
    <s v="Income Statement"/>
    <x v="65"/>
    <s v="11300 · PayPal (INC)"/>
    <m/>
    <s v="42183Jay Volquardsen"/>
  </r>
  <r>
    <d v="2015-06-29T00:00:00"/>
    <s v="Rasim Aliyev"/>
    <n v="107.66"/>
    <m/>
    <n v="-107.66"/>
    <s v="Credit"/>
    <x v="9"/>
    <x v="2"/>
    <x v="6"/>
    <n v="2015"/>
    <x v="57"/>
    <x v="599"/>
    <x v="3"/>
    <s v="BOTH"/>
    <s v="Income Statement"/>
    <x v="65"/>
    <s v="11300 · PayPal (INC)"/>
    <m/>
    <s v="42184Rasim Aliyev"/>
  </r>
  <r>
    <d v="2015-06-29T00:00:00"/>
    <s v="Rasim Aliyev"/>
    <n v="107.66"/>
    <m/>
    <n v="-107.66"/>
    <s v="Credit"/>
    <x v="9"/>
    <x v="2"/>
    <x v="6"/>
    <n v="2015"/>
    <x v="57"/>
    <x v="599"/>
    <x v="3"/>
    <s v="BOTH"/>
    <s v="Income Statement"/>
    <x v="65"/>
    <s v="11300 · PayPal (INC)"/>
    <m/>
    <s v="42184Rasim Aliyev"/>
  </r>
  <r>
    <d v="2015-06-29T00:00:00"/>
    <s v="Bank Account"/>
    <n v="-450"/>
    <m/>
    <n v="450"/>
    <s v="Debit"/>
    <x v="9"/>
    <x v="2"/>
    <x v="6"/>
    <n v="2015"/>
    <x v="55"/>
    <x v="97"/>
    <x v="2"/>
    <s v="INC"/>
    <s v="Balance Sheet"/>
    <x v="22"/>
    <s v="11300 · PayPal (INC)"/>
    <m/>
    <s v="42184Bank Account"/>
  </r>
  <r>
    <d v="2015-06-29T00:00:00"/>
    <s v="cynthia romano"/>
    <n v="14.65"/>
    <m/>
    <n v="-14.65"/>
    <s v="Credit"/>
    <x v="9"/>
    <x v="2"/>
    <x v="6"/>
    <n v="2015"/>
    <x v="57"/>
    <x v="600"/>
    <x v="3"/>
    <s v="BOTH"/>
    <s v="Income Statement"/>
    <x v="65"/>
    <s v="11300 · PayPal (INC)"/>
    <m/>
    <s v="42184cynthia romano"/>
  </r>
  <r>
    <d v="2015-06-29T00:00:00"/>
    <s v="Alexey Kurovskiy"/>
    <n v="146.5"/>
    <m/>
    <n v="-146.5"/>
    <s v="Credit"/>
    <x v="9"/>
    <x v="2"/>
    <x v="6"/>
    <n v="2015"/>
    <x v="57"/>
    <x v="601"/>
    <x v="21"/>
    <s v="BOTH"/>
    <s v="Income Statement"/>
    <x v="65"/>
    <s v="11300 · PayPal (INC)"/>
    <m/>
    <s v="42184Alexey Kurovskiy"/>
  </r>
  <r>
    <d v="2015-06-29T00:00:00"/>
    <s v="Empire Furniture Home Decor &amp; Gifts"/>
    <n v="109.9"/>
    <m/>
    <n v="-109.9"/>
    <s v="Credit"/>
    <x v="9"/>
    <x v="2"/>
    <x v="6"/>
    <n v="2015"/>
    <x v="57"/>
    <x v="602"/>
    <x v="3"/>
    <s v="BOTH"/>
    <s v="Income Statement"/>
    <x v="65"/>
    <s v="11300 · PayPal (INC)"/>
    <m/>
    <s v="42184Empire Furniture Home Decor &amp; Gifts"/>
  </r>
  <r>
    <d v="2015-06-29T00:00:00"/>
    <s v="Thomas Huber"/>
    <n v="15.9"/>
    <m/>
    <n v="-15.9"/>
    <s v="Credit"/>
    <x v="9"/>
    <x v="2"/>
    <x v="6"/>
    <n v="2015"/>
    <x v="57"/>
    <x v="603"/>
    <x v="3"/>
    <s v="BOTH"/>
    <s v="Income Statement"/>
    <x v="65"/>
    <s v="11300 · PayPal (INC)"/>
    <m/>
    <s v="42184Thomas Huber"/>
  </r>
  <r>
    <d v="2015-06-30T00:00:00"/>
    <s v="Marc Bundy Bundy"/>
    <n v="61.18"/>
    <m/>
    <n v="-61.18"/>
    <s v="Credit"/>
    <x v="9"/>
    <x v="2"/>
    <x v="6"/>
    <n v="2015"/>
    <x v="57"/>
    <x v="604"/>
    <x v="3"/>
    <s v="BOTH"/>
    <s v="Income Statement"/>
    <x v="65"/>
    <s v="11300 · PayPal (INC)"/>
    <m/>
    <s v="42185Marc Bundy Bundy"/>
  </r>
  <r>
    <d v="2015-06-30T00:00:00"/>
    <s v="Ryan Long"/>
    <n v="36.840000000000003"/>
    <m/>
    <n v="-36.840000000000003"/>
    <s v="Credit"/>
    <x v="9"/>
    <x v="2"/>
    <x v="6"/>
    <n v="2015"/>
    <x v="57"/>
    <x v="605"/>
    <x v="3"/>
    <s v="BOTH"/>
    <s v="Income Statement"/>
    <x v="65"/>
    <s v="11300 · PayPal (INC)"/>
    <m/>
    <s v="42185Ryan Long"/>
  </r>
  <r>
    <d v="2015-07-01T00:00:00"/>
    <s v="Bank Account"/>
    <n v="39.090000000000003"/>
    <m/>
    <n v="-39.090000000000003"/>
    <s v="Credit"/>
    <x v="9"/>
    <x v="2"/>
    <x v="7"/>
    <n v="2015"/>
    <x v="11"/>
    <x v="47"/>
    <x v="3"/>
    <s v="BOTH"/>
    <s v="Income Statement"/>
    <x v="30"/>
    <s v="11300 · PayPal (INC)"/>
    <m/>
    <s v="42186Bank Account"/>
  </r>
  <r>
    <d v="2015-07-01T00:00:00"/>
    <s v="eBay Inc."/>
    <n v="-459.71"/>
    <m/>
    <n v="459.71"/>
    <s v="Debit"/>
    <x v="9"/>
    <x v="2"/>
    <x v="7"/>
    <n v="2015"/>
    <x v="11"/>
    <x v="47"/>
    <x v="3"/>
    <s v="BOTH"/>
    <s v="Income Statement"/>
    <x v="66"/>
    <s v="11300 · PayPal (INC)"/>
    <m/>
    <s v="42186eBay Inc."/>
  </r>
  <r>
    <d v="2015-07-01T00:00:00"/>
    <s v="Kathy Wilson"/>
    <n v="61.18"/>
    <m/>
    <n v="-61.18"/>
    <s v="Credit"/>
    <x v="9"/>
    <x v="2"/>
    <x v="7"/>
    <n v="2015"/>
    <x v="57"/>
    <x v="606"/>
    <x v="3"/>
    <s v="BOTH"/>
    <s v="Income Statement"/>
    <x v="65"/>
    <s v="11300 · PayPal (INC)"/>
    <m/>
    <s v="42186Kathy Wilson"/>
  </r>
  <r>
    <d v="2015-07-01T00:00:00"/>
    <s v="BILL FORRAI"/>
    <n v="67.27"/>
    <m/>
    <n v="-67.27"/>
    <s v="Credit"/>
    <x v="9"/>
    <x v="2"/>
    <x v="7"/>
    <n v="2015"/>
    <x v="57"/>
    <x v="607"/>
    <x v="3"/>
    <s v="BOTH"/>
    <s v="Income Statement"/>
    <x v="65"/>
    <s v="11300 · PayPal (INC)"/>
    <m/>
    <s v="42186BILL FORRAI"/>
  </r>
  <r>
    <d v="2015-07-01T00:00:00"/>
    <s v="Tracey Rodd"/>
    <n v="-111.95"/>
    <m/>
    <n v="111.95"/>
    <s v="Debit"/>
    <x v="9"/>
    <x v="2"/>
    <x v="7"/>
    <n v="2015"/>
    <x v="72"/>
    <x v="435"/>
    <x v="9"/>
    <s v="BOTH"/>
    <s v="Income Statement"/>
    <x v="65"/>
    <s v="11300 · PayPal (INC)"/>
    <m/>
    <s v="42186Tracey Rodd"/>
  </r>
  <r>
    <d v="2015-07-01T00:00:00"/>
    <s v="Veronica Soler"/>
    <n v="86.41"/>
    <m/>
    <n v="-86.41"/>
    <s v="Credit"/>
    <x v="9"/>
    <x v="2"/>
    <x v="7"/>
    <n v="2015"/>
    <x v="57"/>
    <x v="608"/>
    <x v="3"/>
    <s v="BOTH"/>
    <s v="Income Statement"/>
    <x v="65"/>
    <s v="11300 · PayPal (INC)"/>
    <m/>
    <s v="42186Veronica Soler"/>
  </r>
  <r>
    <d v="2015-07-02T00:00:00"/>
    <s v="Reversal"/>
    <n v="59.11"/>
    <m/>
    <n v="-59.11"/>
    <s v="Credit"/>
    <x v="9"/>
    <x v="2"/>
    <x v="7"/>
    <n v="2015"/>
    <x v="57"/>
    <x v="282"/>
    <x v="3"/>
    <s v="BOTH"/>
    <s v="Income Statement"/>
    <x v="65"/>
    <s v="11300 · PayPal (INC)"/>
    <m/>
    <s v="42187Reversal"/>
  </r>
  <r>
    <d v="2015-07-02T00:00:00"/>
    <s v="Nueva Moda"/>
    <n v="-61.18"/>
    <m/>
    <n v="61.18"/>
    <s v="Debit"/>
    <x v="9"/>
    <x v="2"/>
    <x v="7"/>
    <n v="2015"/>
    <x v="72"/>
    <x v="568"/>
    <x v="3"/>
    <s v="BOTH"/>
    <s v="Income Statement"/>
    <x v="65"/>
    <s v="11300 · PayPal (INC)"/>
    <m/>
    <s v="42187Nueva Moda"/>
  </r>
  <r>
    <d v="2015-07-02T00:00:00"/>
    <s v="Ronald Zaccaglino"/>
    <n v="49.9"/>
    <m/>
    <n v="-49.9"/>
    <s v="Credit"/>
    <x v="9"/>
    <x v="2"/>
    <x v="7"/>
    <n v="2015"/>
    <x v="57"/>
    <x v="609"/>
    <x v="9"/>
    <s v="BOTH"/>
    <s v="Income Statement"/>
    <x v="65"/>
    <s v="11300 · PayPal (INC)"/>
    <m/>
    <s v="42187Ronald Zaccaglino"/>
  </r>
  <r>
    <d v="2015-07-03T00:00:00"/>
    <s v="John Collums"/>
    <n v="107.13"/>
    <m/>
    <n v="-107.13"/>
    <s v="Credit"/>
    <x v="9"/>
    <x v="2"/>
    <x v="7"/>
    <n v="2015"/>
    <x v="57"/>
    <x v="610"/>
    <x v="3"/>
    <s v="BOTH"/>
    <s v="Income Statement"/>
    <x v="65"/>
    <s v="11300 · PayPal (INC)"/>
    <m/>
    <s v="42188John Collums"/>
  </r>
  <r>
    <d v="2015-07-03T00:00:00"/>
    <s v="Susan White"/>
    <n v="59.95"/>
    <m/>
    <n v="-59.95"/>
    <s v="Credit"/>
    <x v="9"/>
    <x v="2"/>
    <x v="7"/>
    <n v="2015"/>
    <x v="57"/>
    <x v="611"/>
    <x v="9"/>
    <s v="BOTH"/>
    <s v="Income Statement"/>
    <x v="65"/>
    <s v="11300 · PayPal (INC)"/>
    <m/>
    <s v="42188Susan White"/>
  </r>
  <r>
    <d v="2015-07-03T00:00:00"/>
    <s v="stephanie ziemer"/>
    <n v="65.959999999999994"/>
    <m/>
    <n v="-65.959999999999994"/>
    <s v="Credit"/>
    <x v="9"/>
    <x v="2"/>
    <x v="7"/>
    <n v="2015"/>
    <x v="57"/>
    <x v="612"/>
    <x v="9"/>
    <s v="BOTH"/>
    <s v="Income Statement"/>
    <x v="65"/>
    <s v="11300 · PayPal (INC)"/>
    <m/>
    <s v="42188stephanie ziemer"/>
  </r>
  <r>
    <d v="2015-07-03T00:00:00"/>
    <s v="bob hora"/>
    <n v="113.57"/>
    <m/>
    <n v="-113.57"/>
    <s v="Credit"/>
    <x v="9"/>
    <x v="2"/>
    <x v="7"/>
    <n v="2015"/>
    <x v="57"/>
    <x v="613"/>
    <x v="9"/>
    <s v="BOTH"/>
    <s v="Income Statement"/>
    <x v="65"/>
    <s v="11300 · PayPal (INC)"/>
    <m/>
    <s v="42188bob hora"/>
  </r>
  <r>
    <d v="2015-07-03T00:00:00"/>
    <s v="stephanie ziemer"/>
    <n v="49.42"/>
    <m/>
    <n v="-49.42"/>
    <s v="Credit"/>
    <x v="9"/>
    <x v="2"/>
    <x v="7"/>
    <n v="2015"/>
    <x v="57"/>
    <x v="612"/>
    <x v="9"/>
    <s v="BOTH"/>
    <s v="Income Statement"/>
    <x v="65"/>
    <s v="11300 · PayPal (INC)"/>
    <m/>
    <s v="42188stephanie ziemer"/>
  </r>
  <r>
    <d v="2015-07-03T00:00:00"/>
    <s v="eBay Inc"/>
    <n v="9.9499999999999993"/>
    <m/>
    <n v="-9.9499999999999993"/>
    <s v="Credit"/>
    <x v="9"/>
    <x v="2"/>
    <x v="7"/>
    <n v="2015"/>
    <x v="11"/>
    <x v="47"/>
    <x v="3"/>
    <s v="BOTH"/>
    <s v="Income Statement"/>
    <x v="66"/>
    <s v="11300 · PayPal (INC)"/>
    <m/>
    <s v="42188eBay Inc"/>
  </r>
  <r>
    <d v="2015-07-03T00:00:00"/>
    <s v="COL Crabb"/>
    <n v="117.85"/>
    <m/>
    <n v="-117.85"/>
    <s v="Credit"/>
    <x v="9"/>
    <x v="2"/>
    <x v="7"/>
    <n v="2015"/>
    <x v="57"/>
    <x v="614"/>
    <x v="3"/>
    <s v="BOTH"/>
    <s v="Income Statement"/>
    <x v="65"/>
    <s v="11300 · PayPal (INC)"/>
    <m/>
    <s v="42188COL Crabb"/>
  </r>
  <r>
    <d v="2015-07-03T00:00:00"/>
    <s v="ROBERT RISKO"/>
    <n v="20.100000000000001"/>
    <m/>
    <n v="-20.100000000000001"/>
    <s v="Credit"/>
    <x v="9"/>
    <x v="2"/>
    <x v="7"/>
    <n v="2015"/>
    <x v="57"/>
    <x v="615"/>
    <x v="9"/>
    <s v="BOTH"/>
    <s v="Income Statement"/>
    <x v="65"/>
    <s v="11300 · PayPal (INC)"/>
    <m/>
    <s v="42188ROBERT RISKO"/>
  </r>
  <r>
    <d v="2015-07-03T00:00:00"/>
    <s v="Ape Productions"/>
    <n v="126.6"/>
    <m/>
    <n v="-126.6"/>
    <s v="Credit"/>
    <x v="9"/>
    <x v="2"/>
    <x v="7"/>
    <n v="2015"/>
    <x v="57"/>
    <x v="616"/>
    <x v="9"/>
    <s v="BOTH"/>
    <s v="Income Statement"/>
    <x v="65"/>
    <s v="11300 · PayPal (INC)"/>
    <m/>
    <s v="42188Ape Productions"/>
  </r>
  <r>
    <d v="2015-07-03T00:00:00"/>
    <s v="The Phat Cat Inn"/>
    <n v="68.209999999999994"/>
    <m/>
    <n v="-68.209999999999994"/>
    <s v="Credit"/>
    <x v="9"/>
    <x v="2"/>
    <x v="7"/>
    <n v="2015"/>
    <x v="57"/>
    <x v="494"/>
    <x v="9"/>
    <s v="BOTH"/>
    <s v="Income Statement"/>
    <x v="65"/>
    <s v="11300 · PayPal (INC)"/>
    <m/>
    <s v="42188The Phat Cat Inn"/>
  </r>
  <r>
    <d v="2015-07-04T00:00:00"/>
    <s v="George LONG"/>
    <n v="75.849999999999994"/>
    <m/>
    <n v="-75.849999999999994"/>
    <s v="Credit"/>
    <x v="9"/>
    <x v="2"/>
    <x v="7"/>
    <n v="2015"/>
    <x v="57"/>
    <x v="617"/>
    <x v="9"/>
    <s v="BOTH"/>
    <s v="Income Statement"/>
    <x v="65"/>
    <s v="11300 · PayPal (INC)"/>
    <m/>
    <s v="42189George LONG"/>
  </r>
  <r>
    <d v="2015-07-04T00:00:00"/>
    <s v="thomas szotak"/>
    <n v="153.68"/>
    <m/>
    <n v="-153.68"/>
    <s v="Credit"/>
    <x v="9"/>
    <x v="2"/>
    <x v="7"/>
    <n v="2015"/>
    <x v="57"/>
    <x v="618"/>
    <x v="9"/>
    <s v="BOTH"/>
    <s v="Income Statement"/>
    <x v="65"/>
    <s v="11300 · PayPal (INC)"/>
    <m/>
    <s v="42189thomas szotak"/>
  </r>
  <r>
    <d v="2015-07-04T00:00:00"/>
    <s v="Barbara Peters"/>
    <n v="100.31"/>
    <m/>
    <n v="-100.31"/>
    <s v="Credit"/>
    <x v="9"/>
    <x v="2"/>
    <x v="7"/>
    <n v="2015"/>
    <x v="57"/>
    <x v="506"/>
    <x v="9"/>
    <s v="BOTH"/>
    <s v="Income Statement"/>
    <x v="65"/>
    <s v="11300 · PayPal (INC)"/>
    <m/>
    <s v="42189Barbara Peters"/>
  </r>
  <r>
    <d v="2015-07-04T00:00:00"/>
    <s v="Patty Aguirre"/>
    <n v="19.350000000000001"/>
    <m/>
    <n v="-19.350000000000001"/>
    <s v="Credit"/>
    <x v="9"/>
    <x v="2"/>
    <x v="7"/>
    <n v="2015"/>
    <x v="57"/>
    <x v="524"/>
    <x v="9"/>
    <s v="BOTH"/>
    <s v="Income Statement"/>
    <x v="65"/>
    <s v="11300 · PayPal (INC)"/>
    <m/>
    <s v="42189Patty Aguirre"/>
  </r>
  <r>
    <d v="2015-07-04T00:00:00"/>
    <s v="Guy Le Roy"/>
    <n v="141.69"/>
    <m/>
    <n v="-141.69"/>
    <s v="Credit"/>
    <x v="9"/>
    <x v="2"/>
    <x v="7"/>
    <n v="2015"/>
    <x v="57"/>
    <x v="619"/>
    <x v="3"/>
    <s v="BOTH"/>
    <s v="Income Statement"/>
    <x v="65"/>
    <s v="11300 · PayPal (INC)"/>
    <m/>
    <s v="42189Guy Le Roy"/>
  </r>
  <r>
    <d v="2015-07-05T00:00:00"/>
    <s v="Rebecca Marko"/>
    <n v="46.42"/>
    <m/>
    <n v="-46.42"/>
    <s v="Credit"/>
    <x v="9"/>
    <x v="2"/>
    <x v="7"/>
    <n v="2015"/>
    <x v="57"/>
    <x v="620"/>
    <x v="9"/>
    <s v="BOTH"/>
    <s v="Income Statement"/>
    <x v="65"/>
    <s v="11300 · PayPal (INC)"/>
    <m/>
    <s v="42190Rebecca Marko"/>
  </r>
  <r>
    <d v="2015-07-05T00:00:00"/>
    <s v="Melanie Montijo"/>
    <n v="36.49"/>
    <m/>
    <n v="-36.49"/>
    <s v="Credit"/>
    <x v="9"/>
    <x v="2"/>
    <x v="7"/>
    <n v="2015"/>
    <x v="57"/>
    <x v="621"/>
    <x v="9"/>
    <s v="BOTH"/>
    <s v="Income Statement"/>
    <x v="65"/>
    <s v="11300 · PayPal (INC)"/>
    <m/>
    <s v="42190Melanie Montijo"/>
  </r>
  <r>
    <d v="2015-07-05T00:00:00"/>
    <s v="William Brice"/>
    <n v="86.89"/>
    <m/>
    <n v="-86.89"/>
    <s v="Credit"/>
    <x v="9"/>
    <x v="2"/>
    <x v="7"/>
    <n v="2015"/>
    <x v="57"/>
    <x v="622"/>
    <x v="9"/>
    <s v="BOTH"/>
    <s v="Income Statement"/>
    <x v="65"/>
    <s v="11300 · PayPal (INC)"/>
    <m/>
    <s v="42190William Brice"/>
  </r>
  <r>
    <d v="2015-07-05T00:00:00"/>
    <s v="Raysa Aswad"/>
    <n v="104.96"/>
    <m/>
    <n v="-104.96"/>
    <s v="Credit"/>
    <x v="9"/>
    <x v="2"/>
    <x v="7"/>
    <n v="2015"/>
    <x v="57"/>
    <x v="623"/>
    <x v="9"/>
    <s v="BOTH"/>
    <s v="Income Statement"/>
    <x v="65"/>
    <s v="11300 · PayPal (INC)"/>
    <m/>
    <s v="42190Raysa Aswad"/>
  </r>
  <r>
    <d v="2015-07-05T00:00:00"/>
    <s v="ROBERT RISKO"/>
    <n v="164.89"/>
    <m/>
    <n v="-164.89"/>
    <s v="Credit"/>
    <x v="9"/>
    <x v="2"/>
    <x v="7"/>
    <n v="2015"/>
    <x v="57"/>
    <x v="615"/>
    <x v="9"/>
    <s v="BOTH"/>
    <s v="Income Statement"/>
    <x v="65"/>
    <s v="11300 · PayPal (INC)"/>
    <m/>
    <s v="42190ROBERT RISKO"/>
  </r>
  <r>
    <d v="2015-07-05T00:00:00"/>
    <s v="Robert Bonham"/>
    <n v="63.95"/>
    <m/>
    <n v="-63.95"/>
    <s v="Credit"/>
    <x v="9"/>
    <x v="2"/>
    <x v="7"/>
    <n v="2015"/>
    <x v="57"/>
    <x v="624"/>
    <x v="21"/>
    <s v="BOTH"/>
    <s v="Income Statement"/>
    <x v="65"/>
    <s v="11300 · PayPal (INC)"/>
    <m/>
    <s v="42190Robert Bonham"/>
  </r>
  <r>
    <d v="2015-07-06T00:00:00"/>
    <s v="Verlin Sherrell"/>
    <n v="107.95"/>
    <m/>
    <n v="-107.95"/>
    <s v="Credit"/>
    <x v="9"/>
    <x v="2"/>
    <x v="7"/>
    <n v="2015"/>
    <x v="57"/>
    <x v="625"/>
    <x v="3"/>
    <s v="BOTH"/>
    <s v="Income Statement"/>
    <x v="65"/>
    <s v="11300 · PayPal (INC)"/>
    <m/>
    <s v="42191Verlin Sherrell"/>
  </r>
  <r>
    <d v="2015-07-06T00:00:00"/>
    <s v="Bank Account"/>
    <n v="-1800"/>
    <m/>
    <n v="1800"/>
    <s v="Debit"/>
    <x v="9"/>
    <x v="2"/>
    <x v="7"/>
    <n v="2015"/>
    <x v="55"/>
    <x v="97"/>
    <x v="2"/>
    <s v="INC"/>
    <s v="Balance Sheet"/>
    <x v="22"/>
    <s v="11300 · PayPal (INC)"/>
    <m/>
    <s v="42191Bank Account"/>
  </r>
  <r>
    <d v="2015-07-06T00:00:00"/>
    <s v="Jennifer Brockman"/>
    <n v="26.85"/>
    <m/>
    <n v="-26.85"/>
    <s v="Credit"/>
    <x v="9"/>
    <x v="2"/>
    <x v="7"/>
    <n v="2015"/>
    <x v="57"/>
    <x v="626"/>
    <x v="9"/>
    <s v="BOTH"/>
    <s v="Income Statement"/>
    <x v="65"/>
    <s v="11300 · PayPal (INC)"/>
    <m/>
    <s v="42191Jennifer Brockman"/>
  </r>
  <r>
    <d v="2015-07-06T00:00:00"/>
    <s v="Ida lamar"/>
    <n v="87.95"/>
    <m/>
    <n v="-87.95"/>
    <s v="Credit"/>
    <x v="9"/>
    <x v="2"/>
    <x v="7"/>
    <n v="2015"/>
    <x v="57"/>
    <x v="627"/>
    <x v="9"/>
    <s v="BOTH"/>
    <s v="Income Statement"/>
    <x v="65"/>
    <s v="11300 · PayPal (INC)"/>
    <m/>
    <s v="42191Ida lamar"/>
  </r>
  <r>
    <d v="2015-07-06T00:00:00"/>
    <s v="Understanding Our Dogs LLC"/>
    <n v="51.95"/>
    <m/>
    <n v="-51.95"/>
    <s v="Credit"/>
    <x v="9"/>
    <x v="2"/>
    <x v="7"/>
    <n v="2015"/>
    <x v="57"/>
    <x v="628"/>
    <x v="9"/>
    <s v="BOTH"/>
    <s v="Income Statement"/>
    <x v="65"/>
    <s v="11300 · PayPal (INC)"/>
    <m/>
    <s v="42191Understanding Our Dogs LLC"/>
  </r>
  <r>
    <d v="2015-07-06T00:00:00"/>
    <s v="TERRORDOME MUSIC ETC..."/>
    <n v="27.8"/>
    <m/>
    <n v="-27.8"/>
    <s v="Credit"/>
    <x v="9"/>
    <x v="2"/>
    <x v="7"/>
    <n v="2015"/>
    <x v="57"/>
    <x v="629"/>
    <x v="3"/>
    <s v="BOTH"/>
    <s v="Income Statement"/>
    <x v="65"/>
    <s v="11300 · PayPal (INC)"/>
    <m/>
    <s v="42191TERRORDOME MUSIC ETC..."/>
  </r>
  <r>
    <d v="2015-07-06T00:00:00"/>
    <s v="Michael Manahan"/>
    <n v="14.65"/>
    <m/>
    <n v="-14.65"/>
    <s v="Credit"/>
    <x v="9"/>
    <x v="2"/>
    <x v="7"/>
    <n v="2015"/>
    <x v="57"/>
    <x v="630"/>
    <x v="3"/>
    <s v="BOTH"/>
    <s v="Income Statement"/>
    <x v="65"/>
    <s v="11300 · PayPal (INC)"/>
    <m/>
    <s v="42191Michael Manahan"/>
  </r>
  <r>
    <d v="2015-07-06T00:00:00"/>
    <s v="Nicole Fader"/>
    <n v="11.85"/>
    <m/>
    <n v="-11.85"/>
    <s v="Credit"/>
    <x v="9"/>
    <x v="2"/>
    <x v="7"/>
    <n v="2015"/>
    <x v="57"/>
    <x v="631"/>
    <x v="9"/>
    <s v="BOTH"/>
    <s v="Income Statement"/>
    <x v="65"/>
    <s v="11300 · PayPal (INC)"/>
    <m/>
    <s v="42191Nicole Fader"/>
  </r>
  <r>
    <d v="2015-07-08T00:00:00"/>
    <s v="Christopher Catalano"/>
    <n v="10.95"/>
    <m/>
    <n v="-10.95"/>
    <s v="Credit"/>
    <x v="9"/>
    <x v="2"/>
    <x v="7"/>
    <n v="2015"/>
    <x v="57"/>
    <x v="632"/>
    <x v="9"/>
    <s v="BOTH"/>
    <s v="Income Statement"/>
    <x v="65"/>
    <s v="11300 · PayPal (INC)"/>
    <m/>
    <s v="42193Christopher Catalano"/>
  </r>
  <r>
    <d v="2015-07-09T00:00:00"/>
    <s v="Michael Meade"/>
    <n v="10.95"/>
    <m/>
    <n v="-10.95"/>
    <s v="Credit"/>
    <x v="9"/>
    <x v="2"/>
    <x v="7"/>
    <n v="2015"/>
    <x v="57"/>
    <x v="633"/>
    <x v="9"/>
    <s v="BOTH"/>
    <s v="Income Statement"/>
    <x v="65"/>
    <s v="11300 · PayPal (INC)"/>
    <m/>
    <s v="42194Michael Meade"/>
  </r>
  <r>
    <d v="2015-07-09T00:00:00"/>
    <s v="Pisces Pet Emporium Ltd"/>
    <n v="545.79999999999995"/>
    <m/>
    <n v="-545.79999999999995"/>
    <s v="Credit"/>
    <x v="9"/>
    <x v="2"/>
    <x v="7"/>
    <n v="2015"/>
    <x v="57"/>
    <x v="634"/>
    <x v="20"/>
    <s v="BOTH"/>
    <s v="Income Statement"/>
    <x v="65"/>
    <s v="11300 · PayPal (INC)"/>
    <m/>
    <s v="42194Pisces Pet Emporium Ltd"/>
  </r>
  <r>
    <d v="2015-07-09T00:00:00"/>
    <s v="Pamela Markowitz"/>
    <n v="178.84"/>
    <m/>
    <n v="-178.84"/>
    <s v="Credit"/>
    <x v="9"/>
    <x v="2"/>
    <x v="7"/>
    <n v="2015"/>
    <x v="57"/>
    <x v="635"/>
    <x v="3"/>
    <s v="BOTH"/>
    <s v="Income Statement"/>
    <x v="65"/>
    <s v="11300 · PayPal (INC)"/>
    <m/>
    <s v="42194Pamela Markowitz"/>
  </r>
  <r>
    <d v="2015-07-09T00:00:00"/>
    <s v="JAS Enterprises"/>
    <n v="44.94"/>
    <m/>
    <n v="-44.94"/>
    <s v="Credit"/>
    <x v="9"/>
    <x v="2"/>
    <x v="7"/>
    <n v="2015"/>
    <x v="57"/>
    <x v="180"/>
    <x v="20"/>
    <s v="BOTH"/>
    <s v="Income Statement"/>
    <x v="65"/>
    <s v="11300 · PayPal (INC)"/>
    <m/>
    <s v="42194JAS Enterprises"/>
  </r>
  <r>
    <d v="2015-07-09T00:00:00"/>
    <s v="Sigmacanineusa"/>
    <n v="15.9"/>
    <m/>
    <n v="-15.9"/>
    <s v="Credit"/>
    <x v="9"/>
    <x v="2"/>
    <x v="7"/>
    <n v="2015"/>
    <x v="57"/>
    <x v="636"/>
    <x v="3"/>
    <s v="BOTH"/>
    <s v="Income Statement"/>
    <x v="65"/>
    <s v="11300 · PayPal (INC)"/>
    <m/>
    <s v="42194Sigmacanineusa"/>
  </r>
  <r>
    <d v="2015-07-09T00:00:00"/>
    <s v="Mallikarjun Udoshi"/>
    <n v="188.51"/>
    <m/>
    <n v="-188.51"/>
    <s v="Credit"/>
    <x v="9"/>
    <x v="2"/>
    <x v="7"/>
    <n v="2015"/>
    <x v="57"/>
    <x v="637"/>
    <x v="3"/>
    <s v="BOTH"/>
    <s v="Income Statement"/>
    <x v="65"/>
    <s v="11300 · PayPal (INC)"/>
    <m/>
    <s v="42194Mallikarjun Udoshi"/>
  </r>
  <r>
    <d v="2015-07-09T00:00:00"/>
    <s v="J Fitch"/>
    <n v="87.48"/>
    <m/>
    <n v="-87.48"/>
    <s v="Credit"/>
    <x v="9"/>
    <x v="2"/>
    <x v="7"/>
    <n v="2015"/>
    <x v="57"/>
    <x v="638"/>
    <x v="3"/>
    <s v="BOTH"/>
    <s v="Income Statement"/>
    <x v="65"/>
    <s v="11300 · PayPal (INC)"/>
    <m/>
    <s v="42194J Fitch"/>
  </r>
  <r>
    <d v="2015-07-10T00:00:00"/>
    <s v="Kayleen van Rooyen"/>
    <n v="12.9"/>
    <m/>
    <n v="-12.9"/>
    <s v="Credit"/>
    <x v="9"/>
    <x v="2"/>
    <x v="7"/>
    <n v="2015"/>
    <x v="57"/>
    <x v="379"/>
    <x v="9"/>
    <s v="BOTH"/>
    <s v="Income Statement"/>
    <x v="65"/>
    <s v="11300 · PayPal (INC)"/>
    <m/>
    <s v="42195Kayleen van Rooyen"/>
  </r>
  <r>
    <d v="2015-07-11T00:00:00"/>
    <s v="Jeneen A Quinlan"/>
    <n v="325.75"/>
    <m/>
    <n v="-325.75"/>
    <s v="Credit"/>
    <x v="9"/>
    <x v="2"/>
    <x v="7"/>
    <n v="2015"/>
    <x v="57"/>
    <x v="639"/>
    <x v="9"/>
    <s v="BOTH"/>
    <s v="Income Statement"/>
    <x v="65"/>
    <s v="11300 · PayPal (INC)"/>
    <m/>
    <s v="42196Jeneen A Quinlan"/>
  </r>
  <r>
    <d v="2015-07-11T00:00:00"/>
    <s v="Gayle Fairweather"/>
    <n v="89.85"/>
    <m/>
    <n v="-89.85"/>
    <s v="Credit"/>
    <x v="9"/>
    <x v="2"/>
    <x v="7"/>
    <n v="2015"/>
    <x v="57"/>
    <x v="640"/>
    <x v="9"/>
    <s v="BOTH"/>
    <s v="Income Statement"/>
    <x v="65"/>
    <s v="11300 · PayPal (INC)"/>
    <m/>
    <s v="42196Gayle Fairweather"/>
  </r>
  <r>
    <d v="2015-07-12T00:00:00"/>
    <s v="Ayush Sharma"/>
    <n v="126.65"/>
    <m/>
    <n v="-126.65"/>
    <s v="Credit"/>
    <x v="9"/>
    <x v="2"/>
    <x v="7"/>
    <n v="2015"/>
    <x v="57"/>
    <x v="641"/>
    <x v="3"/>
    <s v="BOTH"/>
    <s v="Income Statement"/>
    <x v="65"/>
    <s v="11300 · PayPal (INC)"/>
    <m/>
    <s v="42197Ayush Sharma"/>
  </r>
  <r>
    <d v="2015-07-13T00:00:00"/>
    <s v="Russell Palmer"/>
    <n v="130.13"/>
    <m/>
    <n v="-130.13"/>
    <s v="Credit"/>
    <x v="9"/>
    <x v="2"/>
    <x v="7"/>
    <n v="2015"/>
    <x v="57"/>
    <x v="642"/>
    <x v="3"/>
    <s v="BOTH"/>
    <s v="Income Statement"/>
    <x v="65"/>
    <s v="11300 · PayPal (INC)"/>
    <m/>
    <s v="42198Russell Palmer"/>
  </r>
  <r>
    <d v="2015-07-13T00:00:00"/>
    <s v="Bank Account"/>
    <n v="-2000"/>
    <m/>
    <n v="2000"/>
    <s v="Debit"/>
    <x v="9"/>
    <x v="2"/>
    <x v="7"/>
    <n v="2015"/>
    <x v="55"/>
    <x v="97"/>
    <x v="2"/>
    <s v="INC"/>
    <s v="Balance Sheet"/>
    <x v="22"/>
    <s v="11300 · PayPal (INC)"/>
    <m/>
    <s v="42198Bank Account"/>
  </r>
  <r>
    <d v="2015-07-13T00:00:00"/>
    <s v="Rasim Aliyev"/>
    <n v="-9.9499999999999993"/>
    <m/>
    <n v="9.9499999999999993"/>
    <s v="Debit"/>
    <x v="9"/>
    <x v="2"/>
    <x v="7"/>
    <n v="2015"/>
    <x v="72"/>
    <x v="599"/>
    <x v="3"/>
    <s v="BOTH"/>
    <s v="Income Statement"/>
    <x v="65"/>
    <s v="11300 · PayPal (INC)"/>
    <m/>
    <s v="42198Rasim Aliyev"/>
  </r>
  <r>
    <d v="2015-07-14T00:00:00"/>
    <s v="Denise Caton"/>
    <n v="37.96"/>
    <m/>
    <n v="-37.96"/>
    <s v="Credit"/>
    <x v="9"/>
    <x v="2"/>
    <x v="7"/>
    <n v="2015"/>
    <x v="57"/>
    <x v="643"/>
    <x v="3"/>
    <s v="BOTH"/>
    <s v="Income Statement"/>
    <x v="65"/>
    <s v="11300 · PayPal (INC)"/>
    <m/>
    <s v="42199Denise Caton"/>
  </r>
  <r>
    <d v="2015-07-15T00:00:00"/>
    <s v="Tjhin Ping Sie"/>
    <n v="288.5"/>
    <m/>
    <n v="-288.5"/>
    <s v="Credit"/>
    <x v="9"/>
    <x v="2"/>
    <x v="7"/>
    <n v="2015"/>
    <x v="57"/>
    <x v="644"/>
    <x v="9"/>
    <s v="BOTH"/>
    <s v="Income Statement"/>
    <x v="65"/>
    <s v="11300 · PayPal (INC)"/>
    <m/>
    <s v="42200Tjhin Ping Sie"/>
  </r>
  <r>
    <d v="2015-07-17T00:00:00"/>
    <s v="Mary Zaragoza"/>
    <n v="77.569999999999993"/>
    <m/>
    <n v="-77.569999999999993"/>
    <s v="Credit"/>
    <x v="9"/>
    <x v="2"/>
    <x v="7"/>
    <n v="2015"/>
    <x v="57"/>
    <x v="645"/>
    <x v="3"/>
    <s v="BOTH"/>
    <s v="Income Statement"/>
    <x v="65"/>
    <s v="11300 · PayPal (INC)"/>
    <m/>
    <s v="42202Mary Zaragoza"/>
  </r>
  <r>
    <d v="2015-07-17T00:00:00"/>
    <s v="Debra Nezgoda"/>
    <n v="12.9"/>
    <m/>
    <n v="-12.9"/>
    <s v="Credit"/>
    <x v="9"/>
    <x v="2"/>
    <x v="7"/>
    <n v="2015"/>
    <x v="57"/>
    <x v="646"/>
    <x v="21"/>
    <s v="BOTH"/>
    <s v="Income Statement"/>
    <x v="65"/>
    <s v="11300 · PayPal (INC)"/>
    <m/>
    <s v="42202Debra Nezgoda"/>
  </r>
  <r>
    <d v="2015-07-18T00:00:00"/>
    <s v="sharon parodi"/>
    <n v="42.21"/>
    <m/>
    <n v="-42.21"/>
    <s v="Credit"/>
    <x v="9"/>
    <x v="2"/>
    <x v="7"/>
    <n v="2015"/>
    <x v="57"/>
    <x v="647"/>
    <x v="3"/>
    <s v="BOTH"/>
    <s v="Income Statement"/>
    <x v="65"/>
    <s v="11300 · PayPal (INC)"/>
    <m/>
    <s v="42203sharon parodi"/>
  </r>
  <r>
    <d v="2015-07-19T00:00:00"/>
    <s v="john hoving"/>
    <n v="14.65"/>
    <m/>
    <n v="-14.65"/>
    <s v="Credit"/>
    <x v="9"/>
    <x v="2"/>
    <x v="7"/>
    <n v="2015"/>
    <x v="57"/>
    <x v="648"/>
    <x v="3"/>
    <s v="BOTH"/>
    <s v="Income Statement"/>
    <x v="65"/>
    <s v="11300 · PayPal (INC)"/>
    <m/>
    <s v="42204john hoving"/>
  </r>
  <r>
    <d v="2015-07-20T00:00:00"/>
    <s v="Bank Account"/>
    <n v="-450"/>
    <m/>
    <n v="450"/>
    <s v="Debit"/>
    <x v="9"/>
    <x v="2"/>
    <x v="7"/>
    <n v="2015"/>
    <x v="55"/>
    <x v="97"/>
    <x v="2"/>
    <s v="INC"/>
    <s v="Balance Sheet"/>
    <x v="22"/>
    <s v="11300 · PayPal (INC)"/>
    <m/>
    <s v="42205Bank Account"/>
  </r>
  <r>
    <d v="2015-07-20T00:00:00"/>
    <s v="Rebecca LeMaster"/>
    <n v="14.65"/>
    <m/>
    <n v="-14.65"/>
    <s v="Credit"/>
    <x v="9"/>
    <x v="2"/>
    <x v="7"/>
    <n v="2015"/>
    <x v="57"/>
    <x v="649"/>
    <x v="3"/>
    <s v="BOTH"/>
    <s v="Income Statement"/>
    <x v="65"/>
    <s v="11300 · PayPal (INC)"/>
    <m/>
    <s v="42205Rebecca LeMaster"/>
  </r>
  <r>
    <d v="2015-07-21T00:00:00"/>
    <s v="lynn roop"/>
    <n v="15.9"/>
    <m/>
    <n v="-15.9"/>
    <s v="Credit"/>
    <x v="9"/>
    <x v="2"/>
    <x v="7"/>
    <n v="2015"/>
    <x v="57"/>
    <x v="650"/>
    <x v="3"/>
    <s v="BOTH"/>
    <s v="Income Statement"/>
    <x v="65"/>
    <s v="11300 · PayPal (INC)"/>
    <m/>
    <s v="42206lynn roop"/>
  </r>
  <r>
    <d v="2015-07-23T00:00:00"/>
    <s v="eBay Buyer Dispute"/>
    <n v="-75.02"/>
    <m/>
    <n v="75.02"/>
    <s v="Debit"/>
    <x v="9"/>
    <x v="2"/>
    <x v="7"/>
    <n v="2015"/>
    <x v="57"/>
    <x v="282"/>
    <x v="3"/>
    <s v="BOTH"/>
    <s v="Income Statement"/>
    <x v="65"/>
    <s v="11300 · PayPal (INC)"/>
    <m/>
    <s v="42208eBay Buyer Dispute"/>
  </r>
  <r>
    <d v="2015-07-23T00:00:00"/>
    <s v="Clifton J Dawson"/>
    <n v="32.950000000000003"/>
    <m/>
    <n v="-32.950000000000003"/>
    <s v="Credit"/>
    <x v="9"/>
    <x v="2"/>
    <x v="7"/>
    <n v="2015"/>
    <x v="57"/>
    <x v="651"/>
    <x v="21"/>
    <s v="BOTH"/>
    <s v="Income Statement"/>
    <x v="65"/>
    <s v="11300 · PayPal (INC)"/>
    <m/>
    <s v="42208Clifton J Dawson"/>
  </r>
  <r>
    <d v="2015-07-23T00:00:00"/>
    <s v="Jose Ochoa"/>
    <n v="15.9"/>
    <m/>
    <n v="-15.9"/>
    <s v="Credit"/>
    <x v="9"/>
    <x v="2"/>
    <x v="7"/>
    <n v="2015"/>
    <x v="57"/>
    <x v="652"/>
    <x v="3"/>
    <s v="BOTH"/>
    <s v="Income Statement"/>
    <x v="65"/>
    <s v="11300 · PayPal (INC)"/>
    <m/>
    <s v="42208Jose Ochoa"/>
  </r>
  <r>
    <d v="2015-07-23T00:00:00"/>
    <s v="Bank Account"/>
    <n v="96.87"/>
    <m/>
    <n v="-96.87"/>
    <s v="Credit"/>
    <x v="9"/>
    <x v="2"/>
    <x v="7"/>
    <n v="2015"/>
    <x v="18"/>
    <x v="101"/>
    <x v="2"/>
    <s v="BOTH"/>
    <s v="Balance Sheet"/>
    <x v="30"/>
    <s v="11300 · PayPal (INC)"/>
    <m/>
    <s v="42208Bank Account"/>
  </r>
  <r>
    <d v="2015-07-23T00:00:00"/>
    <s v="Collar LLC"/>
    <n v="-139.02000000000001"/>
    <m/>
    <n v="139.02000000000001"/>
    <s v="Debit"/>
    <x v="9"/>
    <x v="2"/>
    <x v="7"/>
    <n v="2015"/>
    <x v="18"/>
    <x v="101"/>
    <x v="2"/>
    <s v="BOTH"/>
    <s v="Balance Sheet"/>
    <x v="66"/>
    <s v="11300 · PayPal (INC)"/>
    <m/>
    <s v="42208Collar LLC"/>
  </r>
  <r>
    <d v="2015-07-23T00:00:00"/>
    <s v="Bank Account"/>
    <n v="8.49"/>
    <m/>
    <n v="-8.49"/>
    <s v="Credit"/>
    <x v="9"/>
    <x v="2"/>
    <x v="7"/>
    <n v="2015"/>
    <x v="31"/>
    <x v="125"/>
    <x v="2"/>
    <s v="BOTH"/>
    <s v="Income Statement"/>
    <x v="30"/>
    <s v="11300 · PayPal (INC)"/>
    <m/>
    <s v="42208Bank Account"/>
  </r>
  <r>
    <d v="2015-07-23T00:00:00"/>
    <s v="Hulu"/>
    <n v="-8.49"/>
    <m/>
    <n v="8.49"/>
    <s v="Debit"/>
    <x v="9"/>
    <x v="2"/>
    <x v="7"/>
    <n v="2015"/>
    <x v="31"/>
    <x v="125"/>
    <x v="2"/>
    <s v="BOTH"/>
    <s v="Income Statement"/>
    <x v="66"/>
    <s v="11300 · PayPal (INC)"/>
    <m/>
    <s v="42208Hulu"/>
  </r>
  <r>
    <d v="2015-07-24T00:00:00"/>
    <s v="nick nicklaus"/>
    <n v="13.9"/>
    <m/>
    <n v="-13.9"/>
    <s v="Credit"/>
    <x v="9"/>
    <x v="2"/>
    <x v="7"/>
    <n v="2015"/>
    <x v="57"/>
    <x v="653"/>
    <x v="3"/>
    <s v="BOTH"/>
    <s v="Income Statement"/>
    <x v="65"/>
    <s v="11300 · PayPal (INC)"/>
    <m/>
    <s v="42209nick nicklaus"/>
  </r>
  <r>
    <d v="2015-07-25T00:00:00"/>
    <s v="Christian Suarez"/>
    <n v="31.8"/>
    <m/>
    <n v="-31.8"/>
    <s v="Credit"/>
    <x v="9"/>
    <x v="2"/>
    <x v="7"/>
    <n v="2015"/>
    <x v="57"/>
    <x v="654"/>
    <x v="3"/>
    <s v="BOTH"/>
    <s v="Income Statement"/>
    <x v="65"/>
    <s v="11300 · PayPal (INC)"/>
    <m/>
    <s v="42210Christian Suarez"/>
  </r>
  <r>
    <d v="2015-07-25T00:00:00"/>
    <s v="Christian Suarez"/>
    <n v="15.9"/>
    <m/>
    <n v="-15.9"/>
    <s v="Credit"/>
    <x v="9"/>
    <x v="2"/>
    <x v="7"/>
    <n v="2015"/>
    <x v="57"/>
    <x v="654"/>
    <x v="3"/>
    <s v="BOTH"/>
    <s v="Income Statement"/>
    <x v="65"/>
    <s v="11300 · PayPal (INC)"/>
    <m/>
    <s v="42210Christian Suarez"/>
  </r>
  <r>
    <d v="2015-07-25T00:00:00"/>
    <s v="Christian Suarez"/>
    <n v="-31.8"/>
    <m/>
    <n v="31.8"/>
    <s v="Debit"/>
    <x v="9"/>
    <x v="2"/>
    <x v="7"/>
    <n v="2015"/>
    <x v="72"/>
    <x v="654"/>
    <x v="3"/>
    <s v="BOTH"/>
    <s v="Income Statement"/>
    <x v="65"/>
    <s v="11300 · PayPal (INC)"/>
    <m/>
    <s v="42210Christian Suarez"/>
  </r>
  <r>
    <d v="2015-07-25T00:00:00"/>
    <s v="Becky Haley"/>
    <n v="15.9"/>
    <m/>
    <n v="-15.9"/>
    <s v="Credit"/>
    <x v="9"/>
    <x v="2"/>
    <x v="7"/>
    <n v="2015"/>
    <x v="57"/>
    <x v="655"/>
    <x v="3"/>
    <s v="BOTH"/>
    <s v="Income Statement"/>
    <x v="65"/>
    <s v="11300 · PayPal (INC)"/>
    <m/>
    <s v="42210Becky Haley"/>
  </r>
  <r>
    <d v="2015-07-27T00:00:00"/>
    <s v="alexander kostopoulos"/>
    <n v="53.1"/>
    <m/>
    <n v="-53.1"/>
    <s v="Credit"/>
    <x v="9"/>
    <x v="2"/>
    <x v="7"/>
    <n v="2015"/>
    <x v="57"/>
    <x v="656"/>
    <x v="3"/>
    <s v="BOTH"/>
    <s v="Income Statement"/>
    <x v="65"/>
    <s v="11300 · PayPal (INC)"/>
    <m/>
    <s v="42212alexander kostopoulos"/>
  </r>
  <r>
    <d v="2015-07-27T00:00:00"/>
    <s v="FROST KENNELS LLP"/>
    <n v="93"/>
    <m/>
    <n v="-93"/>
    <s v="Credit"/>
    <x v="9"/>
    <x v="2"/>
    <x v="7"/>
    <n v="2015"/>
    <x v="57"/>
    <x v="657"/>
    <x v="3"/>
    <s v="BOTH"/>
    <s v="Income Statement"/>
    <x v="65"/>
    <s v="11300 · PayPal (INC)"/>
    <m/>
    <s v="42212FROST KENNELS LLP"/>
  </r>
  <r>
    <d v="2015-07-27T00:00:00"/>
    <s v="Jose Rodriguez"/>
    <n v="16.66"/>
    <m/>
    <n v="-16.66"/>
    <s v="Credit"/>
    <x v="9"/>
    <x v="2"/>
    <x v="7"/>
    <n v="2015"/>
    <x v="57"/>
    <x v="658"/>
    <x v="3"/>
    <s v="BOTH"/>
    <s v="Income Statement"/>
    <x v="65"/>
    <s v="11300 · PayPal (INC)"/>
    <m/>
    <s v="42212Jose Rodriguez"/>
  </r>
  <r>
    <d v="2015-07-27T00:00:00"/>
    <s v="Bank Account"/>
    <n v="-180"/>
    <m/>
    <n v="180"/>
    <s v="Debit"/>
    <x v="9"/>
    <x v="2"/>
    <x v="7"/>
    <n v="2015"/>
    <x v="55"/>
    <x v="97"/>
    <x v="2"/>
    <s v="INC"/>
    <s v="Balance Sheet"/>
    <x v="22"/>
    <s v="11300 · PayPal (INC)"/>
    <m/>
    <s v="42212Bank Account"/>
  </r>
  <r>
    <d v="2015-07-27T00:00:00"/>
    <s v="Jenna Karimoto"/>
    <n v="14.65"/>
    <m/>
    <n v="-14.65"/>
    <s v="Credit"/>
    <x v="9"/>
    <x v="2"/>
    <x v="7"/>
    <n v="2015"/>
    <x v="57"/>
    <x v="659"/>
    <x v="3"/>
    <s v="BOTH"/>
    <s v="Income Statement"/>
    <x v="65"/>
    <s v="11300 · PayPal (INC)"/>
    <m/>
    <s v="42212Jenna Karimoto"/>
  </r>
  <r>
    <d v="2015-07-27T00:00:00"/>
    <s v="Jenna Karimoto"/>
    <n v="14.65"/>
    <m/>
    <n v="-14.65"/>
    <s v="Credit"/>
    <x v="9"/>
    <x v="2"/>
    <x v="7"/>
    <n v="2015"/>
    <x v="57"/>
    <x v="659"/>
    <x v="3"/>
    <s v="BOTH"/>
    <s v="Income Statement"/>
    <x v="65"/>
    <s v="11300 · PayPal (INC)"/>
    <m/>
    <s v="42212Jenna Karimoto"/>
  </r>
  <r>
    <d v="2015-07-27T00:00:00"/>
    <s v="Nancy Roden"/>
    <n v="68.95"/>
    <m/>
    <n v="-68.95"/>
    <s v="Credit"/>
    <x v="9"/>
    <x v="2"/>
    <x v="7"/>
    <n v="2015"/>
    <x v="57"/>
    <x v="660"/>
    <x v="9"/>
    <s v="BOTH"/>
    <s v="Income Statement"/>
    <x v="65"/>
    <s v="11300 · PayPal (INC)"/>
    <m/>
    <s v="42212Nancy Roden"/>
  </r>
  <r>
    <d v="2015-07-28T00:00:00"/>
    <s v="Sara van Valkenburg"/>
    <n v="64.900000000000006"/>
    <m/>
    <n v="-64.900000000000006"/>
    <s v="Credit"/>
    <x v="9"/>
    <x v="2"/>
    <x v="7"/>
    <n v="2015"/>
    <x v="57"/>
    <x v="661"/>
    <x v="9"/>
    <s v="BOTH"/>
    <s v="Income Statement"/>
    <x v="65"/>
    <s v="11300 · PayPal (INC)"/>
    <m/>
    <s v="42213Sara van Valkenburg"/>
  </r>
  <r>
    <d v="2015-07-29T00:00:00"/>
    <s v="James Adams"/>
    <n v="-90"/>
    <m/>
    <n v="90"/>
    <s v="Debit"/>
    <x v="9"/>
    <x v="2"/>
    <x v="7"/>
    <n v="2015"/>
    <x v="72"/>
    <x v="575"/>
    <x v="9"/>
    <s v="BOTH"/>
    <s v="Income Statement"/>
    <x v="65"/>
    <s v="11300 · PayPal (INC)"/>
    <m/>
    <s v="42214James Adams"/>
  </r>
  <r>
    <d v="2015-07-30T00:00:00"/>
    <s v="eric covarrubias"/>
    <n v="104.9"/>
    <m/>
    <n v="-104.9"/>
    <s v="Credit"/>
    <x v="9"/>
    <x v="2"/>
    <x v="7"/>
    <n v="2015"/>
    <x v="57"/>
    <x v="662"/>
    <x v="3"/>
    <s v="BOTH"/>
    <s v="Income Statement"/>
    <x v="65"/>
    <s v="11300 · PayPal (INC)"/>
    <m/>
    <s v="42215eric covarrubias"/>
  </r>
  <r>
    <d v="2015-07-30T00:00:00"/>
    <s v="Bank Account"/>
    <n v="383.35"/>
    <m/>
    <n v="-383.35"/>
    <s v="Credit"/>
    <x v="9"/>
    <x v="2"/>
    <x v="7"/>
    <n v="2015"/>
    <x v="11"/>
    <x v="47"/>
    <x v="3"/>
    <s v="BOTH"/>
    <s v="Income Statement"/>
    <x v="30"/>
    <s v="11300 · PayPal (INC)"/>
    <m/>
    <s v="42215Bank Account"/>
  </r>
  <r>
    <d v="2015-07-30T00:00:00"/>
    <s v="eBay Inc."/>
    <n v="-575.07000000000005"/>
    <m/>
    <n v="575.07000000000005"/>
    <s v="Debit"/>
    <x v="9"/>
    <x v="2"/>
    <x v="7"/>
    <n v="2015"/>
    <x v="11"/>
    <x v="47"/>
    <x v="3"/>
    <s v="BOTH"/>
    <s v="Income Statement"/>
    <x v="66"/>
    <s v="11300 · PayPal (INC)"/>
    <m/>
    <s v="42215eBay Inc."/>
  </r>
  <r>
    <d v="2015-07-31T00:00:00"/>
    <s v="amber beckstead"/>
    <n v="14.65"/>
    <m/>
    <n v="-14.65"/>
    <s v="Credit"/>
    <x v="9"/>
    <x v="2"/>
    <x v="7"/>
    <n v="2015"/>
    <x v="57"/>
    <x v="663"/>
    <x v="3"/>
    <s v="BOTH"/>
    <s v="Income Statement"/>
    <x v="65"/>
    <s v="11300 · PayPal (INC)"/>
    <m/>
    <s v="42216amber beckstead"/>
  </r>
  <r>
    <d v="2015-07-31T00:00:00"/>
    <s v="David Marsh"/>
    <n v="18.850000000000001"/>
    <m/>
    <n v="-18.850000000000001"/>
    <s v="Credit"/>
    <x v="9"/>
    <x v="2"/>
    <x v="7"/>
    <n v="2015"/>
    <x v="57"/>
    <x v="664"/>
    <x v="3"/>
    <s v="BOTH"/>
    <s v="Income Statement"/>
    <x v="65"/>
    <s v="11300 · PayPal (INC)"/>
    <m/>
    <s v="42216David Marsh"/>
  </r>
  <r>
    <d v="2015-07-31T00:00:00"/>
    <s v="Tina Marcario"/>
    <n v="204.49"/>
    <m/>
    <n v="-204.49"/>
    <s v="Credit"/>
    <x v="9"/>
    <x v="2"/>
    <x v="7"/>
    <n v="2015"/>
    <x v="57"/>
    <x v="665"/>
    <x v="9"/>
    <s v="BOTH"/>
    <s v="Income Statement"/>
    <x v="65"/>
    <s v="11300 · PayPal (INC)"/>
    <m/>
    <s v="42216Tina Marcario"/>
  </r>
  <r>
    <d v="2015-08-01T00:00:00"/>
    <s v="Terry Lafferty"/>
    <n v="89.36"/>
    <m/>
    <n v="-89.36"/>
    <s v="Credit"/>
    <x v="9"/>
    <x v="2"/>
    <x v="8"/>
    <n v="2015"/>
    <x v="57"/>
    <x v="666"/>
    <x v="3"/>
    <s v="BOTH"/>
    <s v="Income Statement"/>
    <x v="65"/>
    <s v="11300 · PayPal (INC)"/>
    <m/>
    <s v="42217Terry Lafferty"/>
  </r>
  <r>
    <d v="2015-08-01T00:00:00"/>
    <s v="Brian Melancon"/>
    <n v="103.81"/>
    <m/>
    <n v="-103.81"/>
    <s v="Credit"/>
    <x v="9"/>
    <x v="2"/>
    <x v="8"/>
    <n v="2015"/>
    <x v="57"/>
    <x v="667"/>
    <x v="3"/>
    <s v="BOTH"/>
    <s v="Income Statement"/>
    <x v="65"/>
    <s v="11300 · PayPal (INC)"/>
    <m/>
    <s v="42217Brian Melancon"/>
  </r>
  <r>
    <d v="2015-08-01T00:00:00"/>
    <s v="David Smith"/>
    <n v="85.74"/>
    <m/>
    <n v="-85.74"/>
    <s v="Credit"/>
    <x v="9"/>
    <x v="2"/>
    <x v="8"/>
    <n v="2015"/>
    <x v="57"/>
    <x v="668"/>
    <x v="3"/>
    <s v="BOTH"/>
    <s v="Income Statement"/>
    <x v="65"/>
    <s v="11300 · PayPal (INC)"/>
    <m/>
    <s v="42217David Smith"/>
  </r>
  <r>
    <d v="2015-08-02T00:00:00"/>
    <s v="Katherine Parks"/>
    <n v="15.9"/>
    <m/>
    <n v="-15.9"/>
    <s v="Credit"/>
    <x v="9"/>
    <x v="2"/>
    <x v="8"/>
    <n v="2015"/>
    <x v="57"/>
    <x v="669"/>
    <x v="3"/>
    <s v="BOTH"/>
    <s v="Income Statement"/>
    <x v="65"/>
    <s v="11300 · PayPal (INC)"/>
    <m/>
    <s v="42218Katherine Parks"/>
  </r>
  <r>
    <d v="2015-08-02T00:00:00"/>
    <s v="Jenny Ovick"/>
    <n v="24.62"/>
    <m/>
    <n v="-24.62"/>
    <s v="Credit"/>
    <x v="9"/>
    <x v="2"/>
    <x v="8"/>
    <n v="2015"/>
    <x v="57"/>
    <x v="670"/>
    <x v="3"/>
    <s v="BOTH"/>
    <s v="Income Statement"/>
    <x v="65"/>
    <s v="11300 · PayPal (INC)"/>
    <m/>
    <s v="42218Jenny Ovick"/>
  </r>
  <r>
    <d v="2015-08-02T00:00:00"/>
    <s v="JoAnne Pilger"/>
    <n v="71.849999999999994"/>
    <m/>
    <n v="-71.849999999999994"/>
    <s v="Credit"/>
    <x v="9"/>
    <x v="2"/>
    <x v="8"/>
    <n v="2015"/>
    <x v="57"/>
    <x v="671"/>
    <x v="9"/>
    <s v="BOTH"/>
    <s v="Income Statement"/>
    <x v="65"/>
    <s v="11300 · PayPal (INC)"/>
    <m/>
    <s v="42218JoAnne Pilger"/>
  </r>
  <r>
    <d v="2015-08-02T00:00:00"/>
    <s v="James Stanton"/>
    <n v="235.85"/>
    <m/>
    <n v="-235.85"/>
    <s v="Credit"/>
    <x v="9"/>
    <x v="2"/>
    <x v="8"/>
    <n v="2015"/>
    <x v="57"/>
    <x v="672"/>
    <x v="9"/>
    <s v="BOTH"/>
    <s v="Income Statement"/>
    <x v="65"/>
    <s v="11300 · PayPal (INC)"/>
    <m/>
    <s v="42218James Stanton"/>
  </r>
  <r>
    <d v="2015-08-03T00:00:00"/>
    <s v="Bank Account"/>
    <n v="-800"/>
    <m/>
    <n v="800"/>
    <s v="Debit"/>
    <x v="9"/>
    <x v="2"/>
    <x v="8"/>
    <n v="2015"/>
    <x v="55"/>
    <x v="97"/>
    <x v="2"/>
    <s v="INC"/>
    <s v="Balance Sheet"/>
    <x v="22"/>
    <s v="11300 · PayPal (INC)"/>
    <m/>
    <s v="42219Bank Account"/>
  </r>
  <r>
    <d v="2015-08-03T00:00:00"/>
    <s v="Stacy Ritter"/>
    <n v="68.95"/>
    <m/>
    <n v="-68.95"/>
    <s v="Credit"/>
    <x v="9"/>
    <x v="2"/>
    <x v="8"/>
    <n v="2015"/>
    <x v="57"/>
    <x v="673"/>
    <x v="9"/>
    <s v="BOTH"/>
    <s v="Income Statement"/>
    <x v="65"/>
    <s v="11300 · PayPal (INC)"/>
    <m/>
    <s v="42219Stacy Ritter"/>
  </r>
  <r>
    <d v="2015-08-03T00:00:00"/>
    <s v="Amanda Clower"/>
    <n v="92.93"/>
    <m/>
    <n v="-92.93"/>
    <s v="Credit"/>
    <x v="9"/>
    <x v="2"/>
    <x v="8"/>
    <n v="2015"/>
    <x v="57"/>
    <x v="674"/>
    <x v="9"/>
    <s v="BOTH"/>
    <s v="Income Statement"/>
    <x v="65"/>
    <s v="11300 · PayPal (INC)"/>
    <m/>
    <s v="42219Amanda Clower"/>
  </r>
  <r>
    <d v="2015-08-03T00:00:00"/>
    <s v="Desiree Stone"/>
    <n v="65.900000000000006"/>
    <m/>
    <n v="-65.900000000000006"/>
    <s v="Credit"/>
    <x v="9"/>
    <x v="2"/>
    <x v="8"/>
    <n v="2015"/>
    <x v="57"/>
    <x v="675"/>
    <x v="9"/>
    <s v="BOTH"/>
    <s v="Income Statement"/>
    <x v="65"/>
    <s v="11300 · PayPal (INC)"/>
    <m/>
    <s v="42219Desiree Stone"/>
  </r>
  <r>
    <d v="2015-08-03T00:00:00"/>
    <s v="Richard Keaton"/>
    <n v="25.8"/>
    <m/>
    <n v="-25.8"/>
    <s v="Credit"/>
    <x v="9"/>
    <x v="2"/>
    <x v="8"/>
    <n v="2015"/>
    <x v="57"/>
    <x v="676"/>
    <x v="9"/>
    <s v="BOTH"/>
    <s v="Income Statement"/>
    <x v="65"/>
    <s v="11300 · PayPal (INC)"/>
    <m/>
    <s v="42219Richard Keaton"/>
  </r>
  <r>
    <d v="2015-08-03T00:00:00"/>
    <s v="Timothy Wall"/>
    <n v="58.52"/>
    <m/>
    <n v="-58.52"/>
    <s v="Credit"/>
    <x v="9"/>
    <x v="2"/>
    <x v="8"/>
    <n v="2015"/>
    <x v="57"/>
    <x v="677"/>
    <x v="3"/>
    <s v="BOTH"/>
    <s v="Income Statement"/>
    <x v="65"/>
    <s v="11300 · PayPal (INC)"/>
    <m/>
    <s v="42219Timothy Wall"/>
  </r>
  <r>
    <d v="2015-08-04T00:00:00"/>
    <s v="Bruce Lupoli"/>
    <n v="-32.26"/>
    <m/>
    <n v="32.26"/>
    <s v="Debit"/>
    <x v="9"/>
    <x v="2"/>
    <x v="8"/>
    <n v="2015"/>
    <x v="72"/>
    <x v="678"/>
    <x v="3"/>
    <s v="BOTH"/>
    <s v="Income Statement"/>
    <x v="65"/>
    <s v="11300 · PayPal (INC)"/>
    <m/>
    <s v="42220Bruce Lupoli"/>
  </r>
  <r>
    <d v="2015-08-04T00:00:00"/>
    <s v="Michael Meade"/>
    <n v="-9.3000000000000007"/>
    <m/>
    <n v="9.3000000000000007"/>
    <s v="Debit"/>
    <x v="9"/>
    <x v="2"/>
    <x v="8"/>
    <n v="2015"/>
    <x v="72"/>
    <x v="633"/>
    <x v="9"/>
    <s v="BOTH"/>
    <s v="Income Statement"/>
    <x v="65"/>
    <s v="11300 · PayPal (INC)"/>
    <m/>
    <s v="42220Michael Meade"/>
  </r>
  <r>
    <d v="2015-08-05T00:00:00"/>
    <s v="Karen Leigh Studios"/>
    <n v="26.55"/>
    <m/>
    <n v="-26.55"/>
    <s v="Credit"/>
    <x v="9"/>
    <x v="2"/>
    <x v="8"/>
    <n v="2015"/>
    <x v="57"/>
    <x v="679"/>
    <x v="9"/>
    <s v="BOTH"/>
    <s v="Income Statement"/>
    <x v="65"/>
    <s v="11300 · PayPal (INC)"/>
    <m/>
    <s v="42221Karen Leigh Studios"/>
  </r>
  <r>
    <d v="2015-08-05T00:00:00"/>
    <s v="Reversal"/>
    <n v="75.02"/>
    <m/>
    <n v="-75.02"/>
    <s v="Credit"/>
    <x v="9"/>
    <x v="2"/>
    <x v="8"/>
    <n v="2015"/>
    <x v="57"/>
    <x v="282"/>
    <x v="3"/>
    <s v="BOTH"/>
    <s v="Income Statement"/>
    <x v="65"/>
    <s v="11300 · PayPal (INC)"/>
    <m/>
    <s v="42221Reversal"/>
  </r>
  <r>
    <d v="2015-08-05T00:00:00"/>
    <s v="Judy Crowe"/>
    <n v="15.9"/>
    <m/>
    <n v="-15.9"/>
    <s v="Credit"/>
    <x v="9"/>
    <x v="2"/>
    <x v="8"/>
    <n v="2015"/>
    <x v="57"/>
    <x v="680"/>
    <x v="3"/>
    <s v="BOTH"/>
    <s v="Income Statement"/>
    <x v="65"/>
    <s v="11300 · PayPal (INC)"/>
    <m/>
    <s v="42221Judy Crowe"/>
  </r>
  <r>
    <d v="2015-08-05T00:00:00"/>
    <s v="Adriana Erni"/>
    <n v="119.8"/>
    <m/>
    <n v="-119.8"/>
    <s v="Credit"/>
    <x v="9"/>
    <x v="2"/>
    <x v="8"/>
    <n v="2015"/>
    <x v="57"/>
    <x v="681"/>
    <x v="9"/>
    <s v="BOTH"/>
    <s v="Income Statement"/>
    <x v="65"/>
    <s v="11300 · PayPal (INC)"/>
    <m/>
    <s v="42221Adriana Erni"/>
  </r>
  <r>
    <d v="2015-08-06T00:00:00"/>
    <s v="glen reiner"/>
    <n v="32.340000000000003"/>
    <m/>
    <n v="-32.340000000000003"/>
    <s v="Credit"/>
    <x v="9"/>
    <x v="2"/>
    <x v="8"/>
    <n v="2015"/>
    <x v="57"/>
    <x v="406"/>
    <x v="3"/>
    <s v="BOTH"/>
    <s v="Income Statement"/>
    <x v="65"/>
    <s v="11300 · PayPal (INC)"/>
    <m/>
    <s v="42222glen reiner"/>
  </r>
  <r>
    <d v="2015-08-06T00:00:00"/>
    <s v="Bank Account"/>
    <n v="-500"/>
    <m/>
    <n v="500"/>
    <s v="Debit"/>
    <x v="9"/>
    <x v="2"/>
    <x v="8"/>
    <n v="2015"/>
    <x v="55"/>
    <x v="97"/>
    <x v="2"/>
    <s v="INC"/>
    <s v="Balance Sheet"/>
    <x v="22"/>
    <s v="11300 · PayPal (INC)"/>
    <m/>
    <s v="42222Bank Account"/>
  </r>
  <r>
    <d v="2015-08-06T00:00:00"/>
    <s v="YoshaShara Randall"/>
    <n v="58.52"/>
    <m/>
    <n v="-58.52"/>
    <s v="Credit"/>
    <x v="9"/>
    <x v="2"/>
    <x v="8"/>
    <n v="2015"/>
    <x v="57"/>
    <x v="682"/>
    <x v="3"/>
    <s v="BOTH"/>
    <s v="Income Statement"/>
    <x v="65"/>
    <s v="11300 · PayPal (INC)"/>
    <m/>
    <s v="42222YoshaShara Randall"/>
  </r>
  <r>
    <d v="2015-08-06T00:00:00"/>
    <s v="Holly Rainey"/>
    <n v="109.9"/>
    <m/>
    <n v="-109.9"/>
    <s v="Credit"/>
    <x v="9"/>
    <x v="2"/>
    <x v="8"/>
    <n v="2015"/>
    <x v="57"/>
    <x v="683"/>
    <x v="3"/>
    <s v="BOTH"/>
    <s v="Income Statement"/>
    <x v="65"/>
    <s v="11300 · PayPal (INC)"/>
    <m/>
    <s v="42222Holly Rainey"/>
  </r>
  <r>
    <d v="2015-08-06T00:00:00"/>
    <s v="denise garris"/>
    <n v="15.9"/>
    <m/>
    <n v="-15.9"/>
    <s v="Credit"/>
    <x v="9"/>
    <x v="2"/>
    <x v="8"/>
    <n v="2015"/>
    <x v="57"/>
    <x v="684"/>
    <x v="3"/>
    <s v="BOTH"/>
    <s v="Income Statement"/>
    <x v="65"/>
    <s v="11300 · PayPal (INC)"/>
    <m/>
    <s v="42222denise garris"/>
  </r>
  <r>
    <d v="2015-08-07T00:00:00"/>
    <s v="Ash Samadi"/>
    <n v="100.3"/>
    <m/>
    <n v="-100.3"/>
    <s v="Credit"/>
    <x v="9"/>
    <x v="2"/>
    <x v="8"/>
    <n v="2015"/>
    <x v="57"/>
    <x v="685"/>
    <x v="9"/>
    <s v="BOTH"/>
    <s v="Income Statement"/>
    <x v="65"/>
    <s v="11300 · PayPal (INC)"/>
    <m/>
    <s v="42223Ash Samadi"/>
  </r>
  <r>
    <d v="2015-08-07T00:00:00"/>
    <s v="sharlita conrad"/>
    <n v="13.96"/>
    <m/>
    <n v="-13.96"/>
    <s v="Credit"/>
    <x v="9"/>
    <x v="2"/>
    <x v="8"/>
    <n v="2015"/>
    <x v="57"/>
    <x v="686"/>
    <x v="3"/>
    <s v="BOTH"/>
    <s v="Income Statement"/>
    <x v="65"/>
    <s v="11300 · PayPal (INC)"/>
    <m/>
    <s v="42223sharlita conrad"/>
  </r>
  <r>
    <d v="2015-08-08T00:00:00"/>
    <s v="Neill Shotter"/>
    <n v="59.9"/>
    <m/>
    <n v="-59.9"/>
    <s v="Credit"/>
    <x v="9"/>
    <x v="2"/>
    <x v="8"/>
    <n v="2015"/>
    <x v="57"/>
    <x v="687"/>
    <x v="3"/>
    <s v="BOTH"/>
    <s v="Income Statement"/>
    <x v="65"/>
    <s v="11300 · PayPal (INC)"/>
    <m/>
    <s v="42224Neill Shotter"/>
  </r>
  <r>
    <d v="2015-08-08T00:00:00"/>
    <s v="Neill Shotter"/>
    <n v="110.61"/>
    <m/>
    <n v="-110.61"/>
    <s v="Credit"/>
    <x v="9"/>
    <x v="2"/>
    <x v="8"/>
    <n v="2015"/>
    <x v="57"/>
    <x v="687"/>
    <x v="3"/>
    <s v="BOTH"/>
    <s v="Income Statement"/>
    <x v="65"/>
    <s v="11300 · PayPal (INC)"/>
    <m/>
    <s v="42224Neill Shotter"/>
  </r>
  <r>
    <d v="2015-08-08T00:00:00"/>
    <s v="Neill Shotter"/>
    <n v="67.86"/>
    <m/>
    <n v="-67.86"/>
    <s v="Credit"/>
    <x v="9"/>
    <x v="2"/>
    <x v="8"/>
    <n v="2015"/>
    <x v="57"/>
    <x v="687"/>
    <x v="3"/>
    <s v="BOTH"/>
    <s v="Income Statement"/>
    <x v="65"/>
    <s v="11300 · PayPal (INC)"/>
    <m/>
    <s v="42224Neill Shotter"/>
  </r>
  <r>
    <d v="2015-08-08T00:00:00"/>
    <s v="Neill Shotter"/>
    <n v="64.099999999999994"/>
    <m/>
    <n v="-64.099999999999994"/>
    <s v="Credit"/>
    <x v="9"/>
    <x v="2"/>
    <x v="8"/>
    <n v="2015"/>
    <x v="57"/>
    <x v="687"/>
    <x v="3"/>
    <s v="BOTH"/>
    <s v="Income Statement"/>
    <x v="65"/>
    <s v="11300 · PayPal (INC)"/>
    <m/>
    <s v="42224Neill Shotter"/>
  </r>
  <r>
    <d v="2015-08-08T00:00:00"/>
    <s v="Travis Cole"/>
    <n v="16.47"/>
    <m/>
    <n v="-16.47"/>
    <s v="Credit"/>
    <x v="9"/>
    <x v="2"/>
    <x v="8"/>
    <n v="2015"/>
    <x v="57"/>
    <x v="688"/>
    <x v="3"/>
    <s v="BOTH"/>
    <s v="Income Statement"/>
    <x v="65"/>
    <s v="11300 · PayPal (INC)"/>
    <m/>
    <s v="42224Travis Cole"/>
  </r>
  <r>
    <d v="2015-08-09T00:00:00"/>
    <s v="Triple A Signature Building and Medical"/>
    <n v="290.93"/>
    <m/>
    <n v="-290.93"/>
    <s v="Credit"/>
    <x v="9"/>
    <x v="2"/>
    <x v="8"/>
    <n v="2015"/>
    <x v="57"/>
    <x v="689"/>
    <x v="9"/>
    <s v="BOTH"/>
    <s v="Income Statement"/>
    <x v="65"/>
    <s v="11300 · PayPal (INC)"/>
    <m/>
    <s v="42225Triple A Signature Building and Medical"/>
  </r>
  <r>
    <d v="2015-08-09T00:00:00"/>
    <s v="David Ray"/>
    <n v="101.67"/>
    <m/>
    <n v="-101.67"/>
    <s v="Credit"/>
    <x v="9"/>
    <x v="2"/>
    <x v="8"/>
    <n v="2015"/>
    <x v="57"/>
    <x v="690"/>
    <x v="3"/>
    <s v="BOTH"/>
    <s v="Income Statement"/>
    <x v="65"/>
    <s v="11300 · PayPal (INC)"/>
    <m/>
    <s v="42225David Ray"/>
  </r>
  <r>
    <d v="2015-08-09T00:00:00"/>
    <s v="David Ray"/>
    <n v="82.17"/>
    <m/>
    <n v="-82.17"/>
    <s v="Credit"/>
    <x v="9"/>
    <x v="2"/>
    <x v="8"/>
    <n v="2015"/>
    <x v="57"/>
    <x v="690"/>
    <x v="3"/>
    <s v="BOTH"/>
    <s v="Income Statement"/>
    <x v="65"/>
    <s v="11300 · PayPal (INC)"/>
    <m/>
    <s v="42225David Ray"/>
  </r>
  <r>
    <d v="2015-08-09T00:00:00"/>
    <s v="PRECIOUS PAWS"/>
    <n v="27.89"/>
    <m/>
    <n v="-27.89"/>
    <s v="Credit"/>
    <x v="9"/>
    <x v="2"/>
    <x v="8"/>
    <n v="2015"/>
    <x v="57"/>
    <x v="691"/>
    <x v="3"/>
    <s v="BOTH"/>
    <s v="Income Statement"/>
    <x v="65"/>
    <s v="11300 · PayPal (INC)"/>
    <m/>
    <s v="42225PRECIOUS PAWS"/>
  </r>
  <r>
    <d v="2015-08-09T00:00:00"/>
    <s v="Steven Wisecup"/>
    <n v="93"/>
    <m/>
    <n v="-93"/>
    <s v="Credit"/>
    <x v="9"/>
    <x v="2"/>
    <x v="8"/>
    <n v="2015"/>
    <x v="57"/>
    <x v="692"/>
    <x v="3"/>
    <s v="BOTH"/>
    <s v="Income Statement"/>
    <x v="65"/>
    <s v="11300 · PayPal (INC)"/>
    <m/>
    <s v="42225Steven Wisecup"/>
  </r>
  <r>
    <d v="2015-08-09T00:00:00"/>
    <s v="Jeanette Nelson"/>
    <n v="15.9"/>
    <m/>
    <n v="-15.9"/>
    <s v="Credit"/>
    <x v="9"/>
    <x v="2"/>
    <x v="8"/>
    <n v="2015"/>
    <x v="57"/>
    <x v="693"/>
    <x v="3"/>
    <s v="BOTH"/>
    <s v="Income Statement"/>
    <x v="65"/>
    <s v="11300 · PayPal (INC)"/>
    <m/>
    <s v="42225Jeanette Nelson"/>
  </r>
  <r>
    <d v="2015-08-09T00:00:00"/>
    <s v="Gayle Griffin"/>
    <n v="132.88999999999999"/>
    <m/>
    <n v="-132.88999999999999"/>
    <s v="Credit"/>
    <x v="9"/>
    <x v="2"/>
    <x v="8"/>
    <n v="2015"/>
    <x v="57"/>
    <x v="694"/>
    <x v="21"/>
    <s v="BOTH"/>
    <s v="Income Statement"/>
    <x v="65"/>
    <s v="11300 · PayPal (INC)"/>
    <m/>
    <s v="42225Gayle Griffin"/>
  </r>
  <r>
    <d v="2015-08-09T00:00:00"/>
    <s v="nick steker"/>
    <n v="139.94999999999999"/>
    <m/>
    <n v="-139.94999999999999"/>
    <s v="Credit"/>
    <x v="9"/>
    <x v="2"/>
    <x v="8"/>
    <n v="2015"/>
    <x v="57"/>
    <x v="695"/>
    <x v="3"/>
    <s v="BOTH"/>
    <s v="Income Statement"/>
    <x v="65"/>
    <s v="11300 · PayPal (INC)"/>
    <m/>
    <s v="42225nick steker"/>
  </r>
  <r>
    <d v="2015-08-10T00:00:00"/>
    <s v="Angelika Boggs"/>
    <n v="43.65"/>
    <m/>
    <n v="-43.65"/>
    <s v="Credit"/>
    <x v="9"/>
    <x v="2"/>
    <x v="8"/>
    <n v="2015"/>
    <x v="57"/>
    <x v="696"/>
    <x v="3"/>
    <s v="BOTH"/>
    <s v="Income Statement"/>
    <x v="65"/>
    <s v="11300 · PayPal (INC)"/>
    <m/>
    <s v="42226Angelika Boggs"/>
  </r>
  <r>
    <d v="2015-08-10T00:00:00"/>
    <s v="Sara E Avila"/>
    <n v="72.14"/>
    <m/>
    <n v="-72.14"/>
    <s v="Credit"/>
    <x v="9"/>
    <x v="2"/>
    <x v="8"/>
    <n v="2015"/>
    <x v="57"/>
    <x v="697"/>
    <x v="3"/>
    <s v="BOTH"/>
    <s v="Income Statement"/>
    <x v="65"/>
    <s v="11300 · PayPal (INC)"/>
    <m/>
    <s v="42226Sara E Avila"/>
  </r>
  <r>
    <d v="2015-08-10T00:00:00"/>
    <s v="Bank Account"/>
    <n v="-1521"/>
    <m/>
    <n v="1521"/>
    <s v="Debit"/>
    <x v="9"/>
    <x v="2"/>
    <x v="8"/>
    <n v="2015"/>
    <x v="55"/>
    <x v="97"/>
    <x v="2"/>
    <s v="INC"/>
    <s v="Balance Sheet"/>
    <x v="22"/>
    <s v="11300 · PayPal (INC)"/>
    <m/>
    <s v="42226Bank Account"/>
  </r>
  <r>
    <d v="2015-08-10T00:00:00"/>
    <s v="Action Sparks"/>
    <n v="88.91"/>
    <m/>
    <n v="-88.91"/>
    <s v="Credit"/>
    <x v="9"/>
    <x v="2"/>
    <x v="8"/>
    <n v="2015"/>
    <x v="57"/>
    <x v="698"/>
    <x v="3"/>
    <s v="BOTH"/>
    <s v="Income Statement"/>
    <x v="65"/>
    <s v="11300 · PayPal (INC)"/>
    <m/>
    <s v="42226Action Sparks"/>
  </r>
  <r>
    <d v="2015-08-10T00:00:00"/>
    <s v="Bryden Klotz"/>
    <n v="135.41"/>
    <m/>
    <n v="-135.41"/>
    <s v="Credit"/>
    <x v="9"/>
    <x v="2"/>
    <x v="8"/>
    <n v="2015"/>
    <x v="57"/>
    <x v="699"/>
    <x v="3"/>
    <s v="BOTH"/>
    <s v="Income Statement"/>
    <x v="65"/>
    <s v="11300 · PayPal (INC)"/>
    <m/>
    <s v="42226Bryden Klotz"/>
  </r>
  <r>
    <d v="2015-08-11T00:00:00"/>
    <s v="Petsonline"/>
    <n v="76.260000000000005"/>
    <m/>
    <n v="-76.260000000000005"/>
    <s v="Credit"/>
    <x v="9"/>
    <x v="2"/>
    <x v="8"/>
    <n v="2015"/>
    <x v="57"/>
    <x v="700"/>
    <x v="20"/>
    <s v="BOTH"/>
    <s v="Income Statement"/>
    <x v="65"/>
    <s v="11300 · PayPal (INC)"/>
    <m/>
    <s v="42227Petsonline"/>
  </r>
  <r>
    <d v="2015-08-11T00:00:00"/>
    <s v="Lisa Burns"/>
    <n v="12.9"/>
    <m/>
    <n v="-12.9"/>
    <s v="Credit"/>
    <x v="9"/>
    <x v="2"/>
    <x v="8"/>
    <n v="2015"/>
    <x v="57"/>
    <x v="701"/>
    <x v="9"/>
    <s v="BOTH"/>
    <s v="Income Statement"/>
    <x v="65"/>
    <s v="11300 · PayPal (INC)"/>
    <m/>
    <s v="42227Lisa Burns"/>
  </r>
  <r>
    <d v="2015-08-11T00:00:00"/>
    <s v="Raysa Aswad"/>
    <n v="59.7"/>
    <m/>
    <n v="-59.7"/>
    <s v="Credit"/>
    <x v="9"/>
    <x v="2"/>
    <x v="8"/>
    <n v="2015"/>
    <x v="57"/>
    <x v="623"/>
    <x v="9"/>
    <s v="BOTH"/>
    <s v="Income Statement"/>
    <x v="65"/>
    <s v="11300 · PayPal (INC)"/>
    <m/>
    <s v="42227Raysa Aswad"/>
  </r>
  <r>
    <d v="2015-08-11T00:00:00"/>
    <s v="Neill Shotter"/>
    <n v="-64.099999999999994"/>
    <m/>
    <n v="64.099999999999994"/>
    <s v="Debit"/>
    <x v="9"/>
    <x v="2"/>
    <x v="8"/>
    <n v="2015"/>
    <x v="72"/>
    <x v="687"/>
    <x v="3"/>
    <s v="BOTH"/>
    <s v="Income Statement"/>
    <x v="65"/>
    <s v="11300 · PayPal (INC)"/>
    <m/>
    <s v="42227Neill Shotter"/>
  </r>
  <r>
    <d v="2015-08-11T00:00:00"/>
    <s v="Neill Shotter"/>
    <n v="-15.9"/>
    <m/>
    <n v="15.9"/>
    <s v="Debit"/>
    <x v="9"/>
    <x v="2"/>
    <x v="8"/>
    <n v="2015"/>
    <x v="72"/>
    <x v="687"/>
    <x v="3"/>
    <s v="BOTH"/>
    <s v="Income Statement"/>
    <x v="65"/>
    <s v="11300 · PayPal (INC)"/>
    <m/>
    <s v="42227Neill Shotter"/>
  </r>
  <r>
    <d v="2015-08-11T00:00:00"/>
    <s v="Neill Shotter"/>
    <n v="-54.1"/>
    <m/>
    <n v="54.1"/>
    <s v="Debit"/>
    <x v="9"/>
    <x v="2"/>
    <x v="8"/>
    <n v="2015"/>
    <x v="72"/>
    <x v="687"/>
    <x v="3"/>
    <s v="BOTH"/>
    <s v="Income Statement"/>
    <x v="65"/>
    <s v="11300 · PayPal (INC)"/>
    <m/>
    <s v="42227Neill Shotter"/>
  </r>
  <r>
    <d v="2015-08-11T00:00:00"/>
    <s v="Neill Shotter"/>
    <n v="-47"/>
    <m/>
    <n v="47"/>
    <s v="Debit"/>
    <x v="9"/>
    <x v="2"/>
    <x v="8"/>
    <n v="2015"/>
    <x v="72"/>
    <x v="687"/>
    <x v="3"/>
    <s v="BOTH"/>
    <s v="Income Statement"/>
    <x v="65"/>
    <s v="11300 · PayPal (INC)"/>
    <m/>
    <s v="42227Neill Shotter"/>
  </r>
  <r>
    <d v="2015-08-11T00:00:00"/>
    <s v="Amanda Clower"/>
    <n v="77.2"/>
    <m/>
    <n v="-77.2"/>
    <s v="Credit"/>
    <x v="9"/>
    <x v="2"/>
    <x v="8"/>
    <n v="2015"/>
    <x v="57"/>
    <x v="674"/>
    <x v="9"/>
    <s v="BOTH"/>
    <s v="Income Statement"/>
    <x v="65"/>
    <s v="11300 · PayPal (INC)"/>
    <m/>
    <s v="42227Amanda Clower"/>
  </r>
  <r>
    <d v="2015-08-12T00:00:00"/>
    <s v="Everbully"/>
    <n v="99.9"/>
    <m/>
    <n v="-99.9"/>
    <s v="Credit"/>
    <x v="9"/>
    <x v="2"/>
    <x v="8"/>
    <n v="2015"/>
    <x v="57"/>
    <x v="702"/>
    <x v="3"/>
    <s v="BOTH"/>
    <s v="Income Statement"/>
    <x v="65"/>
    <s v="11300 · PayPal (INC)"/>
    <m/>
    <s v="42228Everbully"/>
  </r>
  <r>
    <d v="2015-08-12T00:00:00"/>
    <s v="Bryden Klotz"/>
    <n v="-9.6"/>
    <m/>
    <n v="9.6"/>
    <s v="Debit"/>
    <x v="9"/>
    <x v="2"/>
    <x v="8"/>
    <n v="2015"/>
    <x v="72"/>
    <x v="699"/>
    <x v="3"/>
    <s v="BOTH"/>
    <s v="Income Statement"/>
    <x v="65"/>
    <s v="11300 · PayPal (INC)"/>
    <m/>
    <s v="42228Bryden Klotz"/>
  </r>
  <r>
    <d v="2015-08-12T00:00:00"/>
    <s v="Everbully"/>
    <n v="31.8"/>
    <m/>
    <n v="-31.8"/>
    <s v="Credit"/>
    <x v="9"/>
    <x v="2"/>
    <x v="8"/>
    <n v="2015"/>
    <x v="57"/>
    <x v="702"/>
    <x v="3"/>
    <s v="BOTH"/>
    <s v="Income Statement"/>
    <x v="65"/>
    <s v="11300 · PayPal (INC)"/>
    <m/>
    <s v="42228Everbully"/>
  </r>
  <r>
    <d v="2015-08-12T00:00:00"/>
    <s v="Lewis Drayton"/>
    <n v="16.95"/>
    <m/>
    <n v="-16.95"/>
    <s v="Credit"/>
    <x v="9"/>
    <x v="2"/>
    <x v="8"/>
    <n v="2015"/>
    <x v="57"/>
    <x v="703"/>
    <x v="3"/>
    <s v="BOTH"/>
    <s v="Income Statement"/>
    <x v="65"/>
    <s v="11300 · PayPal (INC)"/>
    <m/>
    <s v="42228Lewis Drayton"/>
  </r>
  <r>
    <d v="2015-08-12T00:00:00"/>
    <s v="Everbully"/>
    <n v="-5.9"/>
    <m/>
    <n v="5.9"/>
    <s v="Debit"/>
    <x v="9"/>
    <x v="2"/>
    <x v="8"/>
    <n v="2015"/>
    <x v="72"/>
    <x v="702"/>
    <x v="3"/>
    <s v="BOTH"/>
    <s v="Income Statement"/>
    <x v="65"/>
    <s v="11300 · PayPal (INC)"/>
    <m/>
    <s v="42228Everbully"/>
  </r>
  <r>
    <d v="2015-08-12T00:00:00"/>
    <s v="melissa poeschel"/>
    <n v="59.9"/>
    <m/>
    <n v="-59.9"/>
    <s v="Credit"/>
    <x v="9"/>
    <x v="2"/>
    <x v="8"/>
    <n v="2015"/>
    <x v="57"/>
    <x v="704"/>
    <x v="3"/>
    <s v="BOTH"/>
    <s v="Income Statement"/>
    <x v="65"/>
    <s v="11300 · PayPal (INC)"/>
    <m/>
    <s v="42228melissa poeschel"/>
  </r>
  <r>
    <d v="2015-08-13T00:00:00"/>
    <s v="Bank Account"/>
    <n v="-446.16"/>
    <m/>
    <n v="446.16"/>
    <s v="Debit"/>
    <x v="9"/>
    <x v="2"/>
    <x v="8"/>
    <n v="2015"/>
    <x v="55"/>
    <x v="97"/>
    <x v="2"/>
    <s v="INC"/>
    <s v="Balance Sheet"/>
    <x v="22"/>
    <s v="11300 · PayPal (INC)"/>
    <m/>
    <s v="42229Bank Account"/>
  </r>
  <r>
    <d v="2015-08-13T00:00:00"/>
    <s v="Paul Smoot"/>
    <n v="16.13"/>
    <m/>
    <n v="-16.13"/>
    <s v="Credit"/>
    <x v="9"/>
    <x v="2"/>
    <x v="8"/>
    <n v="2015"/>
    <x v="57"/>
    <x v="705"/>
    <x v="9"/>
    <s v="BOTH"/>
    <s v="Income Statement"/>
    <x v="65"/>
    <s v="11300 · PayPal (INC)"/>
    <m/>
    <s v="42229Paul Smoot"/>
  </r>
  <r>
    <d v="2015-08-13T00:00:00"/>
    <s v="carlos rodriguez"/>
    <n v="17.850000000000001"/>
    <m/>
    <n v="-17.850000000000001"/>
    <s v="Credit"/>
    <x v="9"/>
    <x v="2"/>
    <x v="8"/>
    <n v="2015"/>
    <x v="57"/>
    <x v="706"/>
    <x v="3"/>
    <s v="BOTH"/>
    <s v="Income Statement"/>
    <x v="65"/>
    <s v="11300 · PayPal (INC)"/>
    <m/>
    <s v="42229carlos rodriguez"/>
  </r>
  <r>
    <d v="2015-08-13T00:00:00"/>
    <s v="carlos rodriguez"/>
    <n v="17.850000000000001"/>
    <m/>
    <n v="-17.850000000000001"/>
    <s v="Credit"/>
    <x v="9"/>
    <x v="2"/>
    <x v="8"/>
    <n v="2015"/>
    <x v="57"/>
    <x v="706"/>
    <x v="3"/>
    <s v="BOTH"/>
    <s v="Income Statement"/>
    <x v="65"/>
    <s v="11300 · PayPal (INC)"/>
    <m/>
    <s v="42229carlos rodriguez"/>
  </r>
  <r>
    <d v="2015-08-13T00:00:00"/>
    <s v="Meghan Stanley"/>
    <n v="58.95"/>
    <m/>
    <n v="-58.95"/>
    <s v="Credit"/>
    <x v="9"/>
    <x v="2"/>
    <x v="8"/>
    <n v="2015"/>
    <x v="57"/>
    <x v="553"/>
    <x v="9"/>
    <s v="BOTH"/>
    <s v="Income Statement"/>
    <x v="65"/>
    <s v="11300 · PayPal (INC)"/>
    <m/>
    <s v="42229Meghan Stanley"/>
  </r>
  <r>
    <d v="2015-08-13T00:00:00"/>
    <s v="Pattarika Wongcharoen"/>
    <n v="102.95"/>
    <m/>
    <n v="-102.95"/>
    <s v="Credit"/>
    <x v="9"/>
    <x v="2"/>
    <x v="8"/>
    <n v="2015"/>
    <x v="57"/>
    <x v="707"/>
    <x v="9"/>
    <s v="BOTH"/>
    <s v="Income Statement"/>
    <x v="65"/>
    <s v="11300 · PayPal (INC)"/>
    <m/>
    <s v="42229Pattarika Wongcharoen"/>
  </r>
  <r>
    <d v="2015-08-14T00:00:00"/>
    <s v="Jacqueline Horn"/>
    <n v="90.85"/>
    <m/>
    <n v="-90.85"/>
    <s v="Credit"/>
    <x v="9"/>
    <x v="2"/>
    <x v="8"/>
    <n v="2015"/>
    <x v="57"/>
    <x v="708"/>
    <x v="9"/>
    <s v="BOTH"/>
    <s v="Income Statement"/>
    <x v="65"/>
    <s v="11300 · PayPal (INC)"/>
    <m/>
    <s v="42230Jacqueline Horn"/>
  </r>
  <r>
    <d v="2015-08-14T00:00:00"/>
    <s v="Chen Keren Kaminsky"/>
    <n v="66.28"/>
    <m/>
    <n v="-66.28"/>
    <s v="Credit"/>
    <x v="9"/>
    <x v="2"/>
    <x v="8"/>
    <n v="2015"/>
    <x v="57"/>
    <x v="709"/>
    <x v="3"/>
    <s v="BOTH"/>
    <s v="Income Statement"/>
    <x v="65"/>
    <s v="11300 · PayPal (INC)"/>
    <m/>
    <s v="42230Chen Keren Kaminsky"/>
  </r>
  <r>
    <d v="2015-08-14T00:00:00"/>
    <s v="Mark Poziomek"/>
    <n v="31.75"/>
    <m/>
    <n v="-31.75"/>
    <s v="Credit"/>
    <x v="9"/>
    <x v="2"/>
    <x v="8"/>
    <n v="2015"/>
    <x v="57"/>
    <x v="710"/>
    <x v="3"/>
    <s v="BOTH"/>
    <s v="Income Statement"/>
    <x v="65"/>
    <s v="11300 · PayPal (INC)"/>
    <m/>
    <s v="42230Mark Poziomek"/>
  </r>
  <r>
    <d v="2015-08-16T00:00:00"/>
    <s v="Stacey Noton"/>
    <n v="158.47"/>
    <m/>
    <n v="-158.47"/>
    <s v="Credit"/>
    <x v="9"/>
    <x v="2"/>
    <x v="8"/>
    <n v="2015"/>
    <x v="57"/>
    <x v="711"/>
    <x v="9"/>
    <s v="BOTH"/>
    <s v="Income Statement"/>
    <x v="65"/>
    <s v="11300 · PayPal (INC)"/>
    <m/>
    <s v="42232Stacey Noton"/>
  </r>
  <r>
    <d v="2015-08-16T00:00:00"/>
    <s v="Gayle Billadeau"/>
    <n v="61.18"/>
    <m/>
    <n v="-61.18"/>
    <s v="Credit"/>
    <x v="9"/>
    <x v="2"/>
    <x v="8"/>
    <n v="2015"/>
    <x v="57"/>
    <x v="712"/>
    <x v="3"/>
    <s v="BOTH"/>
    <s v="Income Statement"/>
    <x v="65"/>
    <s v="11300 · PayPal (INC)"/>
    <m/>
    <s v="42232Gayle Billadeau"/>
  </r>
  <r>
    <d v="2015-08-17T00:00:00"/>
    <s v="Bank Account"/>
    <n v="-598.97"/>
    <m/>
    <n v="598.97"/>
    <s v="Debit"/>
    <x v="9"/>
    <x v="2"/>
    <x v="8"/>
    <n v="2015"/>
    <x v="55"/>
    <x v="97"/>
    <x v="2"/>
    <s v="INC"/>
    <s v="Balance Sheet"/>
    <x v="22"/>
    <s v="11300 · PayPal (INC)"/>
    <m/>
    <s v="42233Bank Account"/>
  </r>
  <r>
    <d v="2015-08-17T00:00:00"/>
    <s v="Doggett Enterprise"/>
    <n v="74.819999999999993"/>
    <m/>
    <n v="-74.819999999999993"/>
    <s v="Credit"/>
    <x v="9"/>
    <x v="2"/>
    <x v="8"/>
    <n v="2015"/>
    <x v="57"/>
    <x v="713"/>
    <x v="9"/>
    <s v="BOTH"/>
    <s v="Income Statement"/>
    <x v="65"/>
    <s v="11300 · PayPal (INC)"/>
    <m/>
    <s v="42233Doggett Enterprise"/>
  </r>
  <r>
    <d v="2015-08-17T00:00:00"/>
    <s v="Judi Rogers"/>
    <n v="49.9"/>
    <m/>
    <n v="-49.9"/>
    <s v="Credit"/>
    <x v="9"/>
    <x v="2"/>
    <x v="8"/>
    <n v="2015"/>
    <x v="57"/>
    <x v="714"/>
    <x v="9"/>
    <s v="BOTH"/>
    <s v="Income Statement"/>
    <x v="65"/>
    <s v="11300 · PayPal (INC)"/>
    <m/>
    <s v="42233Judi Rogers"/>
  </r>
  <r>
    <d v="2015-08-18T00:00:00"/>
    <s v="gail woods"/>
    <n v="103.81"/>
    <m/>
    <n v="-103.81"/>
    <s v="Credit"/>
    <x v="9"/>
    <x v="2"/>
    <x v="8"/>
    <n v="2015"/>
    <x v="57"/>
    <x v="715"/>
    <x v="3"/>
    <s v="BOTH"/>
    <s v="Income Statement"/>
    <x v="65"/>
    <s v="11300 · PayPal (INC)"/>
    <m/>
    <s v="42234gail woods"/>
  </r>
  <r>
    <d v="2015-08-18T00:00:00"/>
    <s v="Jessica Sponheimer"/>
    <n v="12.31"/>
    <m/>
    <n v="-12.31"/>
    <s v="Credit"/>
    <x v="9"/>
    <x v="2"/>
    <x v="8"/>
    <n v="2015"/>
    <x v="57"/>
    <x v="716"/>
    <x v="3"/>
    <s v="BOTH"/>
    <s v="Income Statement"/>
    <x v="65"/>
    <s v="11300 · PayPal (INC)"/>
    <m/>
    <s v="42234Jessica Sponheimer"/>
  </r>
  <r>
    <d v="2015-08-18T00:00:00"/>
    <s v="Anthony McKenna"/>
    <n v="58.95"/>
    <m/>
    <n v="-58.95"/>
    <s v="Credit"/>
    <x v="9"/>
    <x v="2"/>
    <x v="8"/>
    <n v="2015"/>
    <x v="57"/>
    <x v="717"/>
    <x v="9"/>
    <s v="BOTH"/>
    <s v="Income Statement"/>
    <x v="65"/>
    <s v="11300 · PayPal (INC)"/>
    <m/>
    <s v="42234Anthony McKenna"/>
  </r>
  <r>
    <d v="2015-08-18T00:00:00"/>
    <s v="Betty Wilkins"/>
    <n v="50.32"/>
    <m/>
    <n v="-50.32"/>
    <s v="Credit"/>
    <x v="9"/>
    <x v="2"/>
    <x v="8"/>
    <n v="2015"/>
    <x v="57"/>
    <x v="718"/>
    <x v="9"/>
    <s v="BOTH"/>
    <s v="Income Statement"/>
    <x v="65"/>
    <s v="11300 · PayPal (INC)"/>
    <m/>
    <s v="42234Betty Wilkins"/>
  </r>
  <r>
    <d v="2015-08-18T00:00:00"/>
    <s v="David Ray"/>
    <n v="-5"/>
    <m/>
    <n v="5"/>
    <s v="Debit"/>
    <x v="9"/>
    <x v="2"/>
    <x v="8"/>
    <n v="2015"/>
    <x v="72"/>
    <x v="690"/>
    <x v="3"/>
    <s v="BOTH"/>
    <s v="Income Statement"/>
    <x v="65"/>
    <s v="11300 · PayPal (INC)"/>
    <m/>
    <s v="42234David Ray"/>
  </r>
  <r>
    <d v="2015-08-18T00:00:00"/>
    <s v="ThePuzzleGarden"/>
    <n v="75.41"/>
    <m/>
    <n v="-75.41"/>
    <s v="Credit"/>
    <x v="9"/>
    <x v="2"/>
    <x v="8"/>
    <n v="2015"/>
    <x v="57"/>
    <x v="719"/>
    <x v="9"/>
    <s v="BOTH"/>
    <s v="Income Statement"/>
    <x v="65"/>
    <s v="11300 · PayPal (INC)"/>
    <m/>
    <s v="42234ThePuzzleGarden"/>
  </r>
  <r>
    <d v="2015-08-18T00:00:00"/>
    <s v="Bank Account"/>
    <n v="-406.21"/>
    <m/>
    <n v="406.21"/>
    <s v="Debit"/>
    <x v="9"/>
    <x v="2"/>
    <x v="8"/>
    <n v="2015"/>
    <x v="55"/>
    <x v="97"/>
    <x v="2"/>
    <s v="INC"/>
    <s v="Balance Sheet"/>
    <x v="22"/>
    <s v="11300 · PayPal (INC)"/>
    <m/>
    <s v="42234Bank Account"/>
  </r>
  <r>
    <d v="2015-08-19T00:00:00"/>
    <s v="sahba sizdahkhani"/>
    <n v="105.65"/>
    <m/>
    <n v="-105.65"/>
    <s v="Credit"/>
    <x v="9"/>
    <x v="2"/>
    <x v="8"/>
    <n v="2015"/>
    <x v="57"/>
    <x v="720"/>
    <x v="9"/>
    <s v="BOTH"/>
    <s v="Income Statement"/>
    <x v="65"/>
    <s v="11300 · PayPal (INC)"/>
    <m/>
    <s v="42235sahba sizdahkhani"/>
  </r>
  <r>
    <d v="2015-08-19T00:00:00"/>
    <s v="ThePuzzleGarden"/>
    <n v="-75.41"/>
    <m/>
    <n v="75.41"/>
    <s v="Debit"/>
    <x v="9"/>
    <x v="2"/>
    <x v="8"/>
    <n v="2015"/>
    <x v="72"/>
    <x v="719"/>
    <x v="9"/>
    <s v="BOTH"/>
    <s v="Income Statement"/>
    <x v="65"/>
    <s v="11300 · PayPal (INC)"/>
    <m/>
    <s v="42235ThePuzzleGarden"/>
  </r>
  <r>
    <d v="2015-08-19T00:00:00"/>
    <s v="sahba sizdahkhani"/>
    <n v="-9.75"/>
    <m/>
    <n v="9.75"/>
    <s v="Debit"/>
    <x v="9"/>
    <x v="2"/>
    <x v="8"/>
    <n v="2015"/>
    <x v="72"/>
    <x v="720"/>
    <x v="9"/>
    <s v="BOTH"/>
    <s v="Income Statement"/>
    <x v="65"/>
    <s v="11300 · PayPal (INC)"/>
    <m/>
    <s v="42235sahba sizdahkhani"/>
  </r>
  <r>
    <d v="2015-08-19T00:00:00"/>
    <s v="Roger Collins"/>
    <n v="87.85"/>
    <m/>
    <n v="-87.85"/>
    <s v="Credit"/>
    <x v="9"/>
    <x v="2"/>
    <x v="8"/>
    <n v="2015"/>
    <x v="57"/>
    <x v="721"/>
    <x v="3"/>
    <s v="BOTH"/>
    <s v="Income Statement"/>
    <x v="65"/>
    <s v="11300 · PayPal (INC)"/>
    <m/>
    <s v="42235Roger Collins"/>
  </r>
  <r>
    <d v="2015-08-20T00:00:00"/>
    <s v="Mari Schaan"/>
    <n v="44.9"/>
    <m/>
    <n v="-44.9"/>
    <s v="Credit"/>
    <x v="9"/>
    <x v="2"/>
    <x v="8"/>
    <n v="2015"/>
    <x v="57"/>
    <x v="722"/>
    <x v="9"/>
    <s v="BOTH"/>
    <s v="Income Statement"/>
    <x v="65"/>
    <s v="11300 · PayPal (INC)"/>
    <m/>
    <s v="42236Mari Schaan"/>
  </r>
  <r>
    <d v="2015-08-21T00:00:00"/>
    <s v="JAS Enterprises"/>
    <n v="57.15"/>
    <m/>
    <n v="-57.15"/>
    <s v="Credit"/>
    <x v="9"/>
    <x v="2"/>
    <x v="8"/>
    <n v="2015"/>
    <x v="57"/>
    <x v="180"/>
    <x v="20"/>
    <s v="BOTH"/>
    <s v="Income Statement"/>
    <x v="65"/>
    <s v="11300 · PayPal (INC)"/>
    <m/>
    <s v="42237JAS Enterprises"/>
  </r>
  <r>
    <d v="2015-08-22T00:00:00"/>
    <s v="Ronald Zwieg"/>
    <n v="55.15"/>
    <m/>
    <n v="-55.15"/>
    <s v="Credit"/>
    <x v="9"/>
    <x v="2"/>
    <x v="8"/>
    <n v="2015"/>
    <x v="57"/>
    <x v="723"/>
    <x v="21"/>
    <s v="BOTH"/>
    <s v="Income Statement"/>
    <x v="65"/>
    <s v="11300 · PayPal (INC)"/>
    <m/>
    <s v="42238Ronald Zwieg"/>
  </r>
  <r>
    <d v="2015-08-23T00:00:00"/>
    <s v="Mohammad Nagimesh Abdulaziz alenzi"/>
    <n v="109.36"/>
    <m/>
    <n v="-109.36"/>
    <s v="Credit"/>
    <x v="9"/>
    <x v="2"/>
    <x v="8"/>
    <n v="2015"/>
    <x v="57"/>
    <x v="724"/>
    <x v="3"/>
    <s v="BOTH"/>
    <s v="Income Statement"/>
    <x v="65"/>
    <s v="11300 · PayPal (INC)"/>
    <m/>
    <s v="42239Mohammad Nagimesh Abdulaziz alenzi"/>
  </r>
  <r>
    <d v="2015-08-23T00:00:00"/>
    <s v="Mohammad Nagimesh Abdulaziz alenzi"/>
    <n v="116.16"/>
    <m/>
    <n v="-116.16"/>
    <s v="Credit"/>
    <x v="9"/>
    <x v="2"/>
    <x v="8"/>
    <n v="2015"/>
    <x v="57"/>
    <x v="724"/>
    <x v="3"/>
    <s v="BOTH"/>
    <s v="Income Statement"/>
    <x v="65"/>
    <s v="11300 · PayPal (INC)"/>
    <m/>
    <s v="42239Mohammad Nagimesh Abdulaziz alenzi"/>
  </r>
  <r>
    <d v="2015-08-23T00:00:00"/>
    <s v="jose portal"/>
    <n v="35.700000000000003"/>
    <m/>
    <n v="-35.700000000000003"/>
    <s v="Credit"/>
    <x v="9"/>
    <x v="2"/>
    <x v="8"/>
    <n v="2015"/>
    <x v="57"/>
    <x v="725"/>
    <x v="3"/>
    <s v="BOTH"/>
    <s v="Income Statement"/>
    <x v="65"/>
    <s v="11300 · PayPal (INC)"/>
    <m/>
    <s v="42239jose portal"/>
  </r>
  <r>
    <d v="2015-08-23T00:00:00"/>
    <s v="COL Crabb"/>
    <n v="14.65"/>
    <m/>
    <n v="-14.65"/>
    <s v="Credit"/>
    <x v="9"/>
    <x v="2"/>
    <x v="8"/>
    <n v="2015"/>
    <x v="57"/>
    <x v="614"/>
    <x v="3"/>
    <s v="BOTH"/>
    <s v="Income Statement"/>
    <x v="65"/>
    <s v="11300 · PayPal (INC)"/>
    <m/>
    <s v="42239COL Crabb"/>
  </r>
  <r>
    <d v="2015-08-23T00:00:00"/>
    <s v="Bank Account"/>
    <n v="-570.75"/>
    <m/>
    <n v="570.75"/>
    <s v="Debit"/>
    <x v="9"/>
    <x v="2"/>
    <x v="8"/>
    <n v="2015"/>
    <x v="55"/>
    <x v="97"/>
    <x v="2"/>
    <s v="INC"/>
    <s v="Balance Sheet"/>
    <x v="22"/>
    <s v="11300 · PayPal (INC)"/>
    <m/>
    <s v="42239Bank Account"/>
  </r>
  <r>
    <d v="2015-08-23T00:00:00"/>
    <s v="Hulu"/>
    <n v="-8.49"/>
    <m/>
    <n v="8.49"/>
    <s v="Debit"/>
    <x v="9"/>
    <x v="2"/>
    <x v="8"/>
    <n v="2015"/>
    <x v="31"/>
    <x v="125"/>
    <x v="2"/>
    <s v="BOTH"/>
    <s v="Income Statement"/>
    <x v="66"/>
    <s v="11300 · PayPal (INC)"/>
    <m/>
    <s v="42239Hulu"/>
  </r>
  <r>
    <d v="2015-08-23T00:00:00"/>
    <s v="JUTTA DAVIS"/>
    <n v="172.58"/>
    <m/>
    <n v="-172.58"/>
    <s v="Credit"/>
    <x v="9"/>
    <x v="2"/>
    <x v="8"/>
    <n v="2015"/>
    <x v="57"/>
    <x v="726"/>
    <x v="3"/>
    <s v="BOTH"/>
    <s v="Income Statement"/>
    <x v="65"/>
    <s v="11300 · PayPal (INC)"/>
    <m/>
    <s v="42239JUTTA DAVIS"/>
  </r>
  <r>
    <d v="2015-08-24T00:00:00"/>
    <s v="Bank Account"/>
    <n v="-148.79"/>
    <m/>
    <n v="148.79"/>
    <s v="Debit"/>
    <x v="9"/>
    <x v="2"/>
    <x v="8"/>
    <n v="2015"/>
    <x v="55"/>
    <x v="97"/>
    <x v="2"/>
    <s v="INC"/>
    <s v="Balance Sheet"/>
    <x v="22"/>
    <s v="11300 · PayPal (INC)"/>
    <m/>
    <s v="42240Bank Account"/>
  </r>
  <r>
    <d v="2015-08-24T00:00:00"/>
    <s v="Cynthia Michel"/>
    <n v="72.849999999999994"/>
    <m/>
    <n v="-72.849999999999994"/>
    <s v="Credit"/>
    <x v="9"/>
    <x v="2"/>
    <x v="8"/>
    <n v="2015"/>
    <x v="57"/>
    <x v="727"/>
    <x v="9"/>
    <s v="BOTH"/>
    <s v="Income Statement"/>
    <x v="65"/>
    <s v="11300 · PayPal (INC)"/>
    <m/>
    <s v="42240Cynthia Michel"/>
  </r>
  <r>
    <d v="2015-08-24T00:00:00"/>
    <s v="Tara Brown"/>
    <n v="101.9"/>
    <m/>
    <n v="-101.9"/>
    <s v="Credit"/>
    <x v="9"/>
    <x v="2"/>
    <x v="8"/>
    <n v="2015"/>
    <x v="57"/>
    <x v="728"/>
    <x v="9"/>
    <s v="BOTH"/>
    <s v="Income Statement"/>
    <x v="65"/>
    <s v="11300 · PayPal (INC)"/>
    <m/>
    <s v="42240Tara Brown"/>
  </r>
  <r>
    <d v="2015-08-25T00:00:00"/>
    <s v="Edwin Grant"/>
    <n v="21.9"/>
    <m/>
    <n v="-21.9"/>
    <s v="Credit"/>
    <x v="9"/>
    <x v="2"/>
    <x v="8"/>
    <n v="2015"/>
    <x v="57"/>
    <x v="729"/>
    <x v="9"/>
    <s v="BOTH"/>
    <s v="Income Statement"/>
    <x v="65"/>
    <s v="11300 · PayPal (INC)"/>
    <m/>
    <s v="42241Edwin Grant"/>
  </r>
  <r>
    <d v="2015-08-25T00:00:00"/>
    <s v="SAMUEL TAMBE"/>
    <n v="15.9"/>
    <m/>
    <n v="-15.9"/>
    <s v="Credit"/>
    <x v="9"/>
    <x v="2"/>
    <x v="8"/>
    <n v="2015"/>
    <x v="57"/>
    <x v="730"/>
    <x v="3"/>
    <s v="BOTH"/>
    <s v="Income Statement"/>
    <x v="65"/>
    <s v="11300 · PayPal (INC)"/>
    <m/>
    <s v="42241SAMUEL TAMBE"/>
  </r>
  <r>
    <d v="2015-08-25T00:00:00"/>
    <s v="Katherine Gilmur"/>
    <n v="82.17"/>
    <m/>
    <n v="-82.17"/>
    <s v="Credit"/>
    <x v="9"/>
    <x v="2"/>
    <x v="8"/>
    <n v="2015"/>
    <x v="57"/>
    <x v="731"/>
    <x v="3"/>
    <s v="BOTH"/>
    <s v="Income Statement"/>
    <x v="65"/>
    <s v="11300 · PayPal (INC)"/>
    <m/>
    <s v="42241Katherine Gilmur"/>
  </r>
  <r>
    <d v="2015-08-25T00:00:00"/>
    <s v="philip rapoport"/>
    <n v="15.9"/>
    <m/>
    <n v="-15.9"/>
    <s v="Credit"/>
    <x v="9"/>
    <x v="2"/>
    <x v="8"/>
    <n v="2015"/>
    <x v="57"/>
    <x v="732"/>
    <x v="3"/>
    <s v="BOTH"/>
    <s v="Income Statement"/>
    <x v="65"/>
    <s v="11300 · PayPal (INC)"/>
    <m/>
    <s v="42241philip rapoport"/>
  </r>
  <r>
    <d v="2015-08-26T00:00:00"/>
    <s v="Sharon Budhai"/>
    <n v="122.53"/>
    <m/>
    <n v="-122.53"/>
    <s v="Credit"/>
    <x v="9"/>
    <x v="2"/>
    <x v="8"/>
    <n v="2015"/>
    <x v="57"/>
    <x v="733"/>
    <x v="9"/>
    <s v="BOTH"/>
    <s v="Income Statement"/>
    <x v="65"/>
    <s v="11300 · PayPal (INC)"/>
    <m/>
    <s v="42242Sharon Budhai"/>
  </r>
  <r>
    <d v="2015-08-26T00:00:00"/>
    <s v="Bank Account"/>
    <n v="-428.49"/>
    <m/>
    <n v="428.49"/>
    <s v="Debit"/>
    <x v="9"/>
    <x v="2"/>
    <x v="8"/>
    <n v="2015"/>
    <x v="55"/>
    <x v="97"/>
    <x v="2"/>
    <s v="INC"/>
    <s v="Balance Sheet"/>
    <x v="22"/>
    <s v="11300 · PayPal (INC)"/>
    <m/>
    <s v="42242Bank Account"/>
  </r>
  <r>
    <d v="2015-08-26T00:00:00"/>
    <s v="Erica Woodside"/>
    <n v="18.09"/>
    <m/>
    <n v="-18.09"/>
    <s v="Credit"/>
    <x v="9"/>
    <x v="2"/>
    <x v="8"/>
    <n v="2015"/>
    <x v="57"/>
    <x v="734"/>
    <x v="9"/>
    <s v="BOTH"/>
    <s v="Income Statement"/>
    <x v="65"/>
    <s v="11300 · PayPal (INC)"/>
    <m/>
    <s v="42242Erica Woodside"/>
  </r>
  <r>
    <d v="2015-08-26T00:00:00"/>
    <s v="Donald Pless"/>
    <n v="232.93"/>
    <m/>
    <n v="-232.93"/>
    <s v="Credit"/>
    <x v="9"/>
    <x v="2"/>
    <x v="8"/>
    <n v="2015"/>
    <x v="57"/>
    <x v="735"/>
    <x v="9"/>
    <s v="BOTH"/>
    <s v="Income Statement"/>
    <x v="65"/>
    <s v="11300 · PayPal (INC)"/>
    <m/>
    <s v="42242Donald Pless"/>
  </r>
  <r>
    <d v="2015-08-27T00:00:00"/>
    <s v="Kelly Saunders"/>
    <n v="40.950000000000003"/>
    <m/>
    <n v="-40.950000000000003"/>
    <s v="Credit"/>
    <x v="9"/>
    <x v="2"/>
    <x v="8"/>
    <n v="2015"/>
    <x v="57"/>
    <x v="736"/>
    <x v="21"/>
    <s v="BOTH"/>
    <s v="Income Statement"/>
    <x v="65"/>
    <s v="11300 · PayPal (INC)"/>
    <m/>
    <s v="42243Kelly Saunders"/>
  </r>
  <r>
    <d v="2015-08-27T00:00:00"/>
    <s v="Susan Corning"/>
    <n v="90.23"/>
    <m/>
    <n v="-90.23"/>
    <s v="Credit"/>
    <x v="9"/>
    <x v="2"/>
    <x v="8"/>
    <n v="2015"/>
    <x v="57"/>
    <x v="737"/>
    <x v="9"/>
    <s v="BOTH"/>
    <s v="Income Statement"/>
    <x v="65"/>
    <s v="11300 · PayPal (INC)"/>
    <m/>
    <s v="42243Susan Corning"/>
  </r>
  <r>
    <d v="2015-08-27T00:00:00"/>
    <s v="Donald Pless"/>
    <n v="-150.43"/>
    <m/>
    <n v="150.43"/>
    <s v="Debit"/>
    <x v="9"/>
    <x v="2"/>
    <x v="8"/>
    <n v="2015"/>
    <x v="72"/>
    <x v="735"/>
    <x v="9"/>
    <s v="BOTH"/>
    <s v="Income Statement"/>
    <x v="65"/>
    <s v="11300 · PayPal (INC)"/>
    <m/>
    <s v="42243Donald Pless"/>
  </r>
  <r>
    <d v="2015-08-27T00:00:00"/>
    <s v="Mary Bayley"/>
    <n v="16.95"/>
    <m/>
    <n v="-16.95"/>
    <s v="Credit"/>
    <x v="9"/>
    <x v="2"/>
    <x v="8"/>
    <n v="2015"/>
    <x v="57"/>
    <x v="738"/>
    <x v="21"/>
    <s v="BOTH"/>
    <s v="Income Statement"/>
    <x v="65"/>
    <s v="11300 · PayPal (INC)"/>
    <m/>
    <s v="42243Mary Bayley"/>
  </r>
  <r>
    <d v="2015-08-27T00:00:00"/>
    <s v="Amanda Clower"/>
    <n v="-52.06"/>
    <m/>
    <n v="52.06"/>
    <s v="Debit"/>
    <x v="9"/>
    <x v="2"/>
    <x v="8"/>
    <n v="2015"/>
    <x v="72"/>
    <x v="674"/>
    <x v="9"/>
    <s v="BOTH"/>
    <s v="Income Statement"/>
    <x v="65"/>
    <s v="11300 · PayPal (INC)"/>
    <m/>
    <s v="42243Amanda Clower"/>
  </r>
  <r>
    <d v="2015-08-27T00:00:00"/>
    <s v="Michael Hinchley"/>
    <n v="41.97"/>
    <m/>
    <n v="-41.97"/>
    <s v="Credit"/>
    <x v="9"/>
    <x v="2"/>
    <x v="8"/>
    <n v="2015"/>
    <x v="57"/>
    <x v="739"/>
    <x v="9"/>
    <s v="BOTH"/>
    <s v="Income Statement"/>
    <x v="65"/>
    <s v="11300 · PayPal (INC)"/>
    <m/>
    <s v="42243Michael Hinchley"/>
  </r>
  <r>
    <d v="2015-08-28T00:00:00"/>
    <s v="David Coombes"/>
    <n v="17.850000000000001"/>
    <m/>
    <n v="-17.850000000000001"/>
    <s v="Credit"/>
    <x v="9"/>
    <x v="2"/>
    <x v="8"/>
    <n v="2015"/>
    <x v="57"/>
    <x v="740"/>
    <x v="3"/>
    <s v="BOTH"/>
    <s v="Income Statement"/>
    <x v="65"/>
    <s v="11300 · PayPal (INC)"/>
    <m/>
    <s v="42244David Coombes"/>
  </r>
  <r>
    <d v="2015-08-28T00:00:00"/>
    <s v="David Coombes"/>
    <n v="15.85"/>
    <m/>
    <n v="-15.85"/>
    <s v="Credit"/>
    <x v="9"/>
    <x v="2"/>
    <x v="8"/>
    <n v="2015"/>
    <x v="57"/>
    <x v="740"/>
    <x v="3"/>
    <s v="BOTH"/>
    <s v="Income Statement"/>
    <x v="65"/>
    <s v="11300 · PayPal (INC)"/>
    <m/>
    <s v="42244David Coombes"/>
  </r>
  <r>
    <d v="2015-08-28T00:00:00"/>
    <s v="David Coombes"/>
    <n v="13.9"/>
    <m/>
    <n v="-13.9"/>
    <s v="Credit"/>
    <x v="9"/>
    <x v="2"/>
    <x v="8"/>
    <n v="2015"/>
    <x v="57"/>
    <x v="740"/>
    <x v="3"/>
    <s v="BOTH"/>
    <s v="Income Statement"/>
    <x v="65"/>
    <s v="11300 · PayPal (INC)"/>
    <m/>
    <s v="42244David Coombes"/>
  </r>
  <r>
    <d v="2015-08-28T00:00:00"/>
    <s v="David Coombes"/>
    <n v="-2.09"/>
    <m/>
    <n v="2.09"/>
    <s v="Debit"/>
    <x v="9"/>
    <x v="2"/>
    <x v="8"/>
    <n v="2015"/>
    <x v="72"/>
    <x v="740"/>
    <x v="3"/>
    <s v="BOTH"/>
    <s v="Income Statement"/>
    <x v="65"/>
    <s v="11300 · PayPal (INC)"/>
    <m/>
    <s v="42244David Coombes"/>
  </r>
  <r>
    <d v="2015-08-28T00:00:00"/>
    <s v="David Coombes"/>
    <n v="-2.38"/>
    <m/>
    <n v="2.38"/>
    <s v="Debit"/>
    <x v="9"/>
    <x v="2"/>
    <x v="8"/>
    <n v="2015"/>
    <x v="72"/>
    <x v="740"/>
    <x v="3"/>
    <s v="BOTH"/>
    <s v="Income Statement"/>
    <x v="65"/>
    <s v="11300 · PayPal (INC)"/>
    <m/>
    <s v="42244David Coombes"/>
  </r>
  <r>
    <d v="2015-08-28T00:00:00"/>
    <s v="David Coombes"/>
    <n v="-2.68"/>
    <m/>
    <n v="2.68"/>
    <s v="Debit"/>
    <x v="9"/>
    <x v="2"/>
    <x v="8"/>
    <n v="2015"/>
    <x v="72"/>
    <x v="740"/>
    <x v="3"/>
    <s v="BOTH"/>
    <s v="Income Statement"/>
    <x v="65"/>
    <s v="11300 · PayPal (INC)"/>
    <m/>
    <s v="42244David Coombes"/>
  </r>
  <r>
    <d v="2015-08-29T00:00:00"/>
    <s v="Charles M. Creasman"/>
    <n v="105.11"/>
    <m/>
    <n v="-105.11"/>
    <s v="Credit"/>
    <x v="9"/>
    <x v="2"/>
    <x v="8"/>
    <n v="2015"/>
    <x v="57"/>
    <x v="741"/>
    <x v="3"/>
    <s v="BOTH"/>
    <s v="Income Statement"/>
    <x v="65"/>
    <s v="11300 · PayPal (INC)"/>
    <m/>
    <s v="42245Charles M. Creasman"/>
  </r>
  <r>
    <d v="2015-08-29T00:00:00"/>
    <s v="Thomas Stiffler"/>
    <n v="101.36"/>
    <m/>
    <n v="-101.36"/>
    <s v="Credit"/>
    <x v="9"/>
    <x v="2"/>
    <x v="8"/>
    <n v="2015"/>
    <x v="57"/>
    <x v="742"/>
    <x v="9"/>
    <s v="BOTH"/>
    <s v="Income Statement"/>
    <x v="65"/>
    <s v="11300 · PayPal (INC)"/>
    <m/>
    <s v="42245Thomas Stiffler"/>
  </r>
  <r>
    <d v="2015-08-30T00:00:00"/>
    <s v="michael smith"/>
    <n v="13.96"/>
    <m/>
    <n v="-13.96"/>
    <s v="Credit"/>
    <x v="9"/>
    <x v="2"/>
    <x v="8"/>
    <n v="2015"/>
    <x v="57"/>
    <x v="743"/>
    <x v="3"/>
    <s v="BOTH"/>
    <s v="Income Statement"/>
    <x v="65"/>
    <s v="11300 · PayPal (INC)"/>
    <m/>
    <s v="42246michael smith"/>
  </r>
  <r>
    <d v="2015-08-30T00:00:00"/>
    <s v="Bank Account"/>
    <n v="-481.42"/>
    <m/>
    <n v="481.42"/>
    <s v="Debit"/>
    <x v="9"/>
    <x v="2"/>
    <x v="8"/>
    <n v="2015"/>
    <x v="55"/>
    <x v="97"/>
    <x v="2"/>
    <s v="INC"/>
    <s v="Balance Sheet"/>
    <x v="22"/>
    <s v="11300 · PayPal (INC)"/>
    <m/>
    <s v="42246Bank Account"/>
  </r>
  <r>
    <d v="2015-08-30T00:00:00"/>
    <s v="Bank Account"/>
    <n v="417.1"/>
    <m/>
    <n v="-417.1"/>
    <s v="Credit"/>
    <x v="9"/>
    <x v="2"/>
    <x v="8"/>
    <n v="2015"/>
    <x v="11"/>
    <x v="47"/>
    <x v="3"/>
    <s v="BOTH"/>
    <s v="Income Statement"/>
    <x v="30"/>
    <s v="11300 · PayPal (INC)"/>
    <m/>
    <s v="42246Bank Account"/>
  </r>
  <r>
    <d v="2015-08-30T00:00:00"/>
    <s v="eBay Inc."/>
    <n v="-467.1"/>
    <m/>
    <n v="467.1"/>
    <s v="Debit"/>
    <x v="9"/>
    <x v="2"/>
    <x v="8"/>
    <n v="2015"/>
    <x v="11"/>
    <x v="47"/>
    <x v="3"/>
    <s v="BOTH"/>
    <s v="Income Statement"/>
    <x v="66"/>
    <s v="11300 · PayPal (INC)"/>
    <m/>
    <s v="42246eBay Inc."/>
  </r>
  <r>
    <d v="2015-08-31T00:00:00"/>
    <s v="anthony coutain"/>
    <n v="166.15"/>
    <m/>
    <n v="-166.15"/>
    <s v="Credit"/>
    <x v="9"/>
    <x v="2"/>
    <x v="8"/>
    <n v="2015"/>
    <x v="57"/>
    <x v="744"/>
    <x v="21"/>
    <s v="BOTH"/>
    <s v="Income Statement"/>
    <x v="65"/>
    <s v="11300 · PayPal (INC)"/>
    <m/>
    <s v="42247anthony coutain"/>
  </r>
  <r>
    <d v="2015-08-31T00:00:00"/>
    <s v="RealPuppy"/>
    <n v="36.5"/>
    <m/>
    <n v="-36.5"/>
    <s v="Credit"/>
    <x v="9"/>
    <x v="2"/>
    <x v="8"/>
    <n v="2015"/>
    <x v="57"/>
    <x v="745"/>
    <x v="3"/>
    <s v="BOTH"/>
    <s v="Income Statement"/>
    <x v="65"/>
    <s v="11300 · PayPal (INC)"/>
    <m/>
    <s v="42247RealPuppy"/>
  </r>
  <r>
    <d v="2015-08-31T00:00:00"/>
    <s v="Karen Clark"/>
    <n v="66.239999999999995"/>
    <m/>
    <n v="-66.239999999999995"/>
    <s v="Credit"/>
    <x v="9"/>
    <x v="2"/>
    <x v="8"/>
    <n v="2015"/>
    <x v="57"/>
    <x v="746"/>
    <x v="3"/>
    <s v="BOTH"/>
    <s v="Income Statement"/>
    <x v="65"/>
    <s v="11300 · PayPal (INC)"/>
    <m/>
    <s v="42247Karen Clark"/>
  </r>
  <r>
    <d v="2015-08-31T00:00:00"/>
    <s v="RealPuppy"/>
    <n v="-12"/>
    <m/>
    <n v="12"/>
    <s v="Debit"/>
    <x v="9"/>
    <x v="2"/>
    <x v="8"/>
    <n v="2015"/>
    <x v="72"/>
    <x v="745"/>
    <x v="3"/>
    <s v="BOTH"/>
    <s v="Income Statement"/>
    <x v="65"/>
    <s v="11300 · PayPal (INC)"/>
    <m/>
    <s v="42247RealPuppy"/>
  </r>
  <r>
    <d v="2015-08-31T00:00:00"/>
    <s v="debra carton"/>
    <n v="78.95"/>
    <m/>
    <n v="-78.95"/>
    <s v="Credit"/>
    <x v="9"/>
    <x v="2"/>
    <x v="8"/>
    <n v="2015"/>
    <x v="57"/>
    <x v="747"/>
    <x v="9"/>
    <s v="BOTH"/>
    <s v="Income Statement"/>
    <x v="65"/>
    <s v="11300 · PayPal (INC)"/>
    <m/>
    <s v="42247debra carton"/>
  </r>
  <r>
    <d v="2015-08-31T00:00:00"/>
    <s v="James McCracken"/>
    <n v="39.9"/>
    <m/>
    <n v="-39.9"/>
    <s v="Credit"/>
    <x v="9"/>
    <x v="2"/>
    <x v="8"/>
    <n v="2015"/>
    <x v="57"/>
    <x v="748"/>
    <x v="3"/>
    <s v="BOTH"/>
    <s v="Income Statement"/>
    <x v="65"/>
    <s v="11300 · PayPal (INC)"/>
    <m/>
    <s v="42247James McCracken"/>
  </r>
  <r>
    <d v="2015-09-01T00:00:00"/>
    <s v="Matthew Soll"/>
    <n v="14.9"/>
    <m/>
    <n v="-14.9"/>
    <s v="Credit"/>
    <x v="9"/>
    <x v="2"/>
    <x v="9"/>
    <n v="2015"/>
    <x v="57"/>
    <x v="749"/>
    <x v="9"/>
    <s v="BOTH"/>
    <s v="Income Statement"/>
    <x v="65"/>
    <s v="11300 · PayPal (INC)"/>
    <m/>
    <s v="42248Matthew Soll"/>
  </r>
  <r>
    <d v="2015-09-01T00:00:00"/>
    <s v="Jason Hayes"/>
    <n v="87.48"/>
    <m/>
    <n v="-87.48"/>
    <s v="Credit"/>
    <x v="9"/>
    <x v="2"/>
    <x v="9"/>
    <n v="2015"/>
    <x v="57"/>
    <x v="750"/>
    <x v="3"/>
    <s v="BOTH"/>
    <s v="Income Statement"/>
    <x v="65"/>
    <s v="11300 · PayPal (INC)"/>
    <m/>
    <s v="42248Jason Hayes"/>
  </r>
  <r>
    <d v="2015-09-01T00:00:00"/>
    <s v="Sara E Avila"/>
    <n v="-62.17"/>
    <m/>
    <n v="62.17"/>
    <s v="Debit"/>
    <x v="9"/>
    <x v="2"/>
    <x v="9"/>
    <n v="2015"/>
    <x v="72"/>
    <x v="697"/>
    <x v="3"/>
    <s v="BOTH"/>
    <s v="Income Statement"/>
    <x v="65"/>
    <s v="11300 · PayPal (INC)"/>
    <m/>
    <s v="42248Sara E Avila"/>
  </r>
  <r>
    <d v="2015-09-01T00:00:00"/>
    <s v="Bank Account"/>
    <n v="-351.78"/>
    <m/>
    <n v="351.78"/>
    <s v="Debit"/>
    <x v="9"/>
    <x v="2"/>
    <x v="9"/>
    <n v="2015"/>
    <x v="55"/>
    <x v="97"/>
    <x v="2"/>
    <s v="INC"/>
    <s v="Balance Sheet"/>
    <x v="22"/>
    <s v="11300 · PayPal (INC)"/>
    <m/>
    <s v="42248Bank Account"/>
  </r>
  <r>
    <d v="2015-09-02T00:00:00"/>
    <s v="Meghan Stanley"/>
    <n v="58.95"/>
    <m/>
    <n v="-58.95"/>
    <s v="Credit"/>
    <x v="9"/>
    <x v="2"/>
    <x v="9"/>
    <n v="2015"/>
    <x v="57"/>
    <x v="553"/>
    <x v="9"/>
    <s v="BOTH"/>
    <s v="Income Statement"/>
    <x v="65"/>
    <s v="11300 · PayPal (INC)"/>
    <m/>
    <s v="42249Meghan Stanley"/>
  </r>
  <r>
    <d v="2015-09-02T00:00:00"/>
    <s v="Robert Masters"/>
    <n v="59.99"/>
    <m/>
    <n v="-59.99"/>
    <s v="Credit"/>
    <x v="9"/>
    <x v="2"/>
    <x v="9"/>
    <n v="2015"/>
    <x v="57"/>
    <x v="751"/>
    <x v="9"/>
    <s v="BOTH"/>
    <s v="Income Statement"/>
    <x v="65"/>
    <s v="11300 · PayPal (INC)"/>
    <m/>
    <s v="42249Robert Masters"/>
  </r>
  <r>
    <d v="2015-09-02T00:00:00"/>
    <s v="Angelika Boggs"/>
    <n v="27.8"/>
    <m/>
    <n v="-27.8"/>
    <s v="Credit"/>
    <x v="9"/>
    <x v="2"/>
    <x v="9"/>
    <n v="2015"/>
    <x v="57"/>
    <x v="696"/>
    <x v="3"/>
    <s v="BOTH"/>
    <s v="Income Statement"/>
    <x v="65"/>
    <s v="11300 · PayPal (INC)"/>
    <m/>
    <s v="42249Angelika Boggs"/>
  </r>
  <r>
    <d v="2015-09-02T00:00:00"/>
    <s v="Rebecca Jensen"/>
    <n v="19.95"/>
    <m/>
    <n v="-19.95"/>
    <s v="Credit"/>
    <x v="9"/>
    <x v="2"/>
    <x v="9"/>
    <n v="2015"/>
    <x v="57"/>
    <x v="752"/>
    <x v="9"/>
    <s v="BOTH"/>
    <s v="Income Statement"/>
    <x v="65"/>
    <s v="11300 · PayPal (INC)"/>
    <m/>
    <s v="42249Rebecca Jensen"/>
  </r>
  <r>
    <d v="2015-09-03T00:00:00"/>
    <s v="Maria Rivero"/>
    <n v="60.49"/>
    <m/>
    <n v="-60.49"/>
    <s v="Credit"/>
    <x v="9"/>
    <x v="2"/>
    <x v="9"/>
    <n v="2015"/>
    <x v="57"/>
    <x v="753"/>
    <x v="3"/>
    <s v="BOTH"/>
    <s v="Income Statement"/>
    <x v="65"/>
    <s v="11300 · PayPal (INC)"/>
    <m/>
    <s v="42250Maria Rivero"/>
  </r>
  <r>
    <d v="2015-09-04T00:00:00"/>
    <s v="Angela Santucci"/>
    <n v="147.47"/>
    <m/>
    <n v="-147.47"/>
    <s v="Credit"/>
    <x v="9"/>
    <x v="2"/>
    <x v="9"/>
    <n v="2015"/>
    <x v="57"/>
    <x v="754"/>
    <x v="3"/>
    <s v="BOTH"/>
    <s v="Income Statement"/>
    <x v="65"/>
    <s v="11300 · PayPal (INC)"/>
    <m/>
    <s v="42251Angela Santucci"/>
  </r>
  <r>
    <d v="2015-09-05T00:00:00"/>
    <s v="Shannon Hiscock"/>
    <n v="192.66"/>
    <m/>
    <n v="-192.66"/>
    <s v="Credit"/>
    <x v="9"/>
    <x v="2"/>
    <x v="9"/>
    <n v="2015"/>
    <x v="57"/>
    <x v="755"/>
    <x v="3"/>
    <s v="BOTH"/>
    <s v="Income Statement"/>
    <x v="65"/>
    <s v="11300 · PayPal (INC)"/>
    <m/>
    <s v="42252Shannon Hiscock"/>
  </r>
  <r>
    <d v="2015-09-05T00:00:00"/>
    <s v="Bank Account"/>
    <n v="-560"/>
    <m/>
    <n v="560"/>
    <s v="Debit"/>
    <x v="9"/>
    <x v="2"/>
    <x v="9"/>
    <n v="2015"/>
    <x v="55"/>
    <x v="97"/>
    <x v="2"/>
    <s v="INC"/>
    <s v="Balance Sheet"/>
    <x v="22"/>
    <s v="11300 · PayPal (INC)"/>
    <m/>
    <s v="42252Bank Account"/>
  </r>
  <r>
    <d v="2015-09-05T00:00:00"/>
    <s v="Steven Blizzard"/>
    <n v="13.9"/>
    <m/>
    <n v="-13.9"/>
    <s v="Credit"/>
    <x v="9"/>
    <x v="2"/>
    <x v="9"/>
    <n v="2015"/>
    <x v="57"/>
    <x v="756"/>
    <x v="3"/>
    <s v="BOTH"/>
    <s v="Income Statement"/>
    <x v="65"/>
    <s v="11300 · PayPal (INC)"/>
    <m/>
    <s v="42252Steven Blizzard"/>
  </r>
  <r>
    <d v="2015-09-05T00:00:00"/>
    <s v="Barney Garcia"/>
    <n v="92.33"/>
    <m/>
    <n v="-92.33"/>
    <s v="Credit"/>
    <x v="9"/>
    <x v="2"/>
    <x v="9"/>
    <n v="2015"/>
    <x v="57"/>
    <x v="757"/>
    <x v="3"/>
    <s v="BOTH"/>
    <s v="Income Statement"/>
    <x v="65"/>
    <s v="11300 · PayPal (INC)"/>
    <m/>
    <s v="42252Barney Garcia"/>
  </r>
  <r>
    <d v="2015-09-05T00:00:00"/>
    <s v="DEBORAH KINSELLA"/>
    <n v="37.22"/>
    <m/>
    <n v="-37.22"/>
    <s v="Credit"/>
    <x v="9"/>
    <x v="2"/>
    <x v="9"/>
    <n v="2015"/>
    <x v="57"/>
    <x v="758"/>
    <x v="9"/>
    <s v="BOTH"/>
    <s v="Income Statement"/>
    <x v="65"/>
    <s v="11300 · PayPal (INC)"/>
    <m/>
    <s v="42252DEBORAH KINSELLA"/>
  </r>
  <r>
    <d v="2015-09-05T00:00:00"/>
    <s v="Beth Pederson"/>
    <n v="71.33"/>
    <m/>
    <n v="-71.33"/>
    <s v="Credit"/>
    <x v="9"/>
    <x v="2"/>
    <x v="9"/>
    <n v="2015"/>
    <x v="57"/>
    <x v="759"/>
    <x v="9"/>
    <s v="BOTH"/>
    <s v="Income Statement"/>
    <x v="65"/>
    <s v="11300 · PayPal (INC)"/>
    <m/>
    <s v="42252Beth Pederson"/>
  </r>
  <r>
    <d v="2015-09-06T00:00:00"/>
    <s v="Henry Harvey"/>
    <n v="77.38"/>
    <m/>
    <n v="-77.38"/>
    <s v="Credit"/>
    <x v="9"/>
    <x v="2"/>
    <x v="9"/>
    <n v="2015"/>
    <x v="57"/>
    <x v="760"/>
    <x v="9"/>
    <s v="BOTH"/>
    <s v="Income Statement"/>
    <x v="65"/>
    <s v="11300 · PayPal (INC)"/>
    <m/>
    <s v="42253Henry Harvey"/>
  </r>
  <r>
    <d v="2015-09-06T00:00:00"/>
    <s v="Diane Higgins"/>
    <n v="38.47"/>
    <m/>
    <n v="-38.47"/>
    <s v="Credit"/>
    <x v="9"/>
    <x v="2"/>
    <x v="9"/>
    <n v="2015"/>
    <x v="57"/>
    <x v="761"/>
    <x v="9"/>
    <s v="BOTH"/>
    <s v="Income Statement"/>
    <x v="65"/>
    <s v="11300 · PayPal (INC)"/>
    <m/>
    <s v="42253Diane Higgins"/>
  </r>
  <r>
    <d v="2015-09-08T00:00:00"/>
    <s v="Rosemary Natrajan"/>
    <n v="99.9"/>
    <m/>
    <n v="-99.9"/>
    <s v="Credit"/>
    <x v="9"/>
    <x v="2"/>
    <x v="9"/>
    <n v="2015"/>
    <x v="57"/>
    <x v="762"/>
    <x v="9"/>
    <s v="BOTH"/>
    <s v="Income Statement"/>
    <x v="65"/>
    <s v="11300 · PayPal (INC)"/>
    <m/>
    <s v="42255Rosemary Natrajan"/>
  </r>
  <r>
    <d v="2015-09-08T00:00:00"/>
    <s v="Bank Account"/>
    <n v="-402.44"/>
    <m/>
    <n v="402.44"/>
    <s v="Debit"/>
    <x v="9"/>
    <x v="2"/>
    <x v="9"/>
    <n v="2015"/>
    <x v="55"/>
    <x v="97"/>
    <x v="2"/>
    <s v="INC"/>
    <s v="Balance Sheet"/>
    <x v="22"/>
    <s v="11300 · PayPal (INC)"/>
    <m/>
    <s v="42255Bank Account"/>
  </r>
  <r>
    <d v="2015-09-08T00:00:00"/>
    <s v="JAS Enterprises"/>
    <n v="74.27"/>
    <m/>
    <n v="-74.27"/>
    <s v="Credit"/>
    <x v="9"/>
    <x v="2"/>
    <x v="9"/>
    <n v="2015"/>
    <x v="57"/>
    <x v="180"/>
    <x v="20"/>
    <s v="BOTH"/>
    <s v="Income Statement"/>
    <x v="65"/>
    <s v="11300 · PayPal (INC)"/>
    <m/>
    <s v="42255JAS Enterprises"/>
  </r>
  <r>
    <d v="2015-09-08T00:00:00"/>
    <s v="Tamara Arlin"/>
    <n v="16.47"/>
    <m/>
    <n v="-16.47"/>
    <s v="Credit"/>
    <x v="9"/>
    <x v="2"/>
    <x v="9"/>
    <n v="2015"/>
    <x v="57"/>
    <x v="243"/>
    <x v="3"/>
    <s v="BOTH"/>
    <s v="Income Statement"/>
    <x v="65"/>
    <s v="11300 · PayPal (INC)"/>
    <m/>
    <s v="42255Tamara Arlin"/>
  </r>
  <r>
    <d v="2015-09-09T00:00:00"/>
    <s v="Petsonline"/>
    <n v="149.88999999999999"/>
    <m/>
    <n v="-149.88999999999999"/>
    <s v="Credit"/>
    <x v="9"/>
    <x v="2"/>
    <x v="9"/>
    <n v="2015"/>
    <x v="57"/>
    <x v="700"/>
    <x v="20"/>
    <s v="BOTH"/>
    <s v="Income Statement"/>
    <x v="65"/>
    <s v="11300 · PayPal (INC)"/>
    <m/>
    <s v="42256Petsonline"/>
  </r>
  <r>
    <d v="2015-09-09T00:00:00"/>
    <s v="Maria Soo"/>
    <n v="105.59"/>
    <m/>
    <n v="-105.59"/>
    <s v="Credit"/>
    <x v="9"/>
    <x v="2"/>
    <x v="9"/>
    <n v="2015"/>
    <x v="57"/>
    <x v="763"/>
    <x v="9"/>
    <s v="BOTH"/>
    <s v="Income Statement"/>
    <x v="65"/>
    <s v="11300 · PayPal (INC)"/>
    <m/>
    <s v="42256Maria Soo"/>
  </r>
  <r>
    <d v="2015-09-09T00:00:00"/>
    <s v="Maria Soo"/>
    <n v="-105.59"/>
    <m/>
    <n v="105.59"/>
    <s v="Debit"/>
    <x v="9"/>
    <x v="2"/>
    <x v="9"/>
    <n v="2015"/>
    <x v="72"/>
    <x v="763"/>
    <x v="9"/>
    <s v="BOTH"/>
    <s v="Income Statement"/>
    <x v="65"/>
    <s v="11300 · PayPal (INC)"/>
    <m/>
    <s v="42256Maria Soo"/>
  </r>
  <r>
    <d v="2015-09-10T00:00:00"/>
    <s v="DEBORAH KINSELLA"/>
    <n v="-9.9499999999999993"/>
    <m/>
    <n v="9.9499999999999993"/>
    <s v="Debit"/>
    <x v="9"/>
    <x v="2"/>
    <x v="9"/>
    <n v="2015"/>
    <x v="72"/>
    <x v="758"/>
    <x v="9"/>
    <s v="BOTH"/>
    <s v="Income Statement"/>
    <x v="65"/>
    <s v="11300 · PayPal (INC)"/>
    <m/>
    <s v="42257DEBORAH KINSELLA"/>
  </r>
  <r>
    <d v="2015-09-10T00:00:00"/>
    <s v="Bank Account"/>
    <n v="-260"/>
    <m/>
    <n v="260"/>
    <s v="Debit"/>
    <x v="9"/>
    <x v="2"/>
    <x v="9"/>
    <n v="2015"/>
    <x v="55"/>
    <x v="97"/>
    <x v="2"/>
    <s v="INC"/>
    <s v="Balance Sheet"/>
    <x v="22"/>
    <s v="11300 · PayPal (INC)"/>
    <m/>
    <s v="42257Bank Account"/>
  </r>
  <r>
    <d v="2015-09-10T00:00:00"/>
    <s v="Donald Songster"/>
    <n v="76.41"/>
    <m/>
    <n v="-76.41"/>
    <s v="Credit"/>
    <x v="9"/>
    <x v="2"/>
    <x v="9"/>
    <n v="2015"/>
    <x v="57"/>
    <x v="764"/>
    <x v="9"/>
    <s v="BOTH"/>
    <s v="Income Statement"/>
    <x v="65"/>
    <s v="11300 · PayPal (INC)"/>
    <m/>
    <s v="42257Donald Songster"/>
  </r>
  <r>
    <d v="2015-09-10T00:00:00"/>
    <s v="Clyde Enoch"/>
    <n v="103.81"/>
    <m/>
    <n v="-103.81"/>
    <s v="Credit"/>
    <x v="9"/>
    <x v="2"/>
    <x v="9"/>
    <n v="2015"/>
    <x v="57"/>
    <x v="765"/>
    <x v="3"/>
    <s v="BOTH"/>
    <s v="Income Statement"/>
    <x v="65"/>
    <s v="11300 · PayPal (INC)"/>
    <m/>
    <s v="42257Clyde Enoch"/>
  </r>
  <r>
    <d v="2015-09-11T00:00:00"/>
    <s v="Bank Account"/>
    <n v="-150"/>
    <m/>
    <n v="150"/>
    <s v="Debit"/>
    <x v="9"/>
    <x v="2"/>
    <x v="9"/>
    <n v="2015"/>
    <x v="55"/>
    <x v="97"/>
    <x v="2"/>
    <s v="INC"/>
    <s v="Balance Sheet"/>
    <x v="22"/>
    <s v="11300 · PayPal (INC)"/>
    <m/>
    <s v="42258Bank Account"/>
  </r>
  <r>
    <d v="2015-09-11T00:00:00"/>
    <s v="Jenn Seidl"/>
    <n v="86.17"/>
    <m/>
    <n v="-86.17"/>
    <s v="Credit"/>
    <x v="9"/>
    <x v="2"/>
    <x v="9"/>
    <n v="2015"/>
    <x v="57"/>
    <x v="766"/>
    <x v="3"/>
    <s v="BOTH"/>
    <s v="Income Statement"/>
    <x v="65"/>
    <s v="11300 · PayPal (INC)"/>
    <m/>
    <s v="42258Jenn Seidl"/>
  </r>
  <r>
    <d v="2015-09-12T00:00:00"/>
    <s v="thomas oommen"/>
    <n v="66.239999999999995"/>
    <m/>
    <n v="-66.239999999999995"/>
    <s v="Credit"/>
    <x v="9"/>
    <x v="2"/>
    <x v="9"/>
    <n v="2015"/>
    <x v="57"/>
    <x v="767"/>
    <x v="3"/>
    <s v="BOTH"/>
    <s v="Income Statement"/>
    <x v="65"/>
    <s v="11300 · PayPal (INC)"/>
    <m/>
    <s v="42259thomas oommen"/>
  </r>
  <r>
    <d v="2015-09-13T00:00:00"/>
    <s v="christopher gray"/>
    <n v="98.19"/>
    <m/>
    <n v="-98.19"/>
    <s v="Credit"/>
    <x v="9"/>
    <x v="2"/>
    <x v="9"/>
    <n v="2015"/>
    <x v="57"/>
    <x v="768"/>
    <x v="3"/>
    <s v="BOTH"/>
    <s v="Income Statement"/>
    <x v="65"/>
    <s v="11300 · PayPal (INC)"/>
    <m/>
    <s v="42260christopher gray"/>
  </r>
  <r>
    <d v="2015-09-13T00:00:00"/>
    <s v="Kiana Lynn"/>
    <n v="112.52"/>
    <m/>
    <n v="-112.52"/>
    <s v="Credit"/>
    <x v="9"/>
    <x v="2"/>
    <x v="9"/>
    <n v="2015"/>
    <x v="57"/>
    <x v="769"/>
    <x v="9"/>
    <s v="BOTH"/>
    <s v="Income Statement"/>
    <x v="65"/>
    <s v="11300 · PayPal (INC)"/>
    <m/>
    <s v="42260Kiana Lynn"/>
  </r>
  <r>
    <d v="2015-09-13T00:00:00"/>
    <s v="marc gough"/>
    <n v="246.42"/>
    <m/>
    <n v="-246.42"/>
    <s v="Credit"/>
    <x v="9"/>
    <x v="2"/>
    <x v="9"/>
    <n v="2015"/>
    <x v="57"/>
    <x v="770"/>
    <x v="9"/>
    <s v="BOTH"/>
    <s v="Income Statement"/>
    <x v="65"/>
    <s v="11300 · PayPal (INC)"/>
    <m/>
    <s v="42260marc gough"/>
  </r>
  <r>
    <d v="2015-09-14T00:00:00"/>
    <s v="Bank Account"/>
    <n v="-573.58000000000004"/>
    <m/>
    <n v="573.58000000000004"/>
    <s v="Debit"/>
    <x v="9"/>
    <x v="2"/>
    <x v="9"/>
    <n v="2015"/>
    <x v="62"/>
    <x v="97"/>
    <x v="2"/>
    <s v="LLC"/>
    <s v="Balance Sheet"/>
    <x v="68"/>
    <s v="11300 · PayPal (INC)"/>
    <m/>
    <s v="42261Bank Account"/>
  </r>
  <r>
    <d v="2015-09-14T00:00:00"/>
    <s v="Chubby Mermaid"/>
    <n v="14.65"/>
    <m/>
    <n v="-14.65"/>
    <s v="Credit"/>
    <x v="9"/>
    <x v="2"/>
    <x v="9"/>
    <n v="2015"/>
    <x v="57"/>
    <x v="771"/>
    <x v="3"/>
    <s v="BOTH"/>
    <s v="Income Statement"/>
    <x v="65"/>
    <s v="11300 · PayPal (INC)"/>
    <m/>
    <s v="42261Chubby Mermaid"/>
  </r>
  <r>
    <d v="2015-09-15T00:00:00"/>
    <s v="jessica sirota"/>
    <n v="87.85"/>
    <m/>
    <n v="-87.85"/>
    <s v="Credit"/>
    <x v="9"/>
    <x v="2"/>
    <x v="9"/>
    <n v="2015"/>
    <x v="57"/>
    <x v="772"/>
    <x v="3"/>
    <s v="BOTH"/>
    <s v="Income Statement"/>
    <x v="65"/>
    <s v="11300 · PayPal (INC)"/>
    <m/>
    <s v="42262jessica sirota"/>
  </r>
  <r>
    <d v="2015-09-16T00:00:00"/>
    <s v="Patricia Villari"/>
    <n v="15.85"/>
    <m/>
    <n v="-15.85"/>
    <s v="Credit"/>
    <x v="9"/>
    <x v="2"/>
    <x v="9"/>
    <n v="2015"/>
    <x v="57"/>
    <x v="773"/>
    <x v="3"/>
    <s v="BOTH"/>
    <s v="Income Statement"/>
    <x v="65"/>
    <s v="11300 · PayPal (INC)"/>
    <m/>
    <s v="42263Patricia Villari"/>
  </r>
  <r>
    <d v="2015-09-16T00:00:00"/>
    <s v="John Sims"/>
    <n v="83.54"/>
    <m/>
    <n v="-83.54"/>
    <s v="Credit"/>
    <x v="9"/>
    <x v="2"/>
    <x v="9"/>
    <n v="2015"/>
    <x v="57"/>
    <x v="774"/>
    <x v="9"/>
    <s v="BOTH"/>
    <s v="Income Statement"/>
    <x v="65"/>
    <s v="11300 · PayPal (INC)"/>
    <m/>
    <s v="42263John Sims"/>
  </r>
  <r>
    <d v="2015-09-16T00:00:00"/>
    <s v="Taisha Harmon"/>
    <n v="74.7"/>
    <m/>
    <n v="-74.7"/>
    <s v="Credit"/>
    <x v="9"/>
    <x v="2"/>
    <x v="9"/>
    <n v="2015"/>
    <x v="57"/>
    <x v="775"/>
    <x v="9"/>
    <s v="BOTH"/>
    <s v="Income Statement"/>
    <x v="65"/>
    <s v="11300 · PayPal (INC)"/>
    <m/>
    <s v="42263Taisha Harmon"/>
  </r>
  <r>
    <d v="2015-09-17T00:00:00"/>
    <s v="Mission K9 Rescue"/>
    <n v="16.71"/>
    <m/>
    <n v="-16.71"/>
    <s v="Credit"/>
    <x v="9"/>
    <x v="2"/>
    <x v="9"/>
    <n v="2015"/>
    <x v="57"/>
    <x v="776"/>
    <x v="3"/>
    <s v="BOTH"/>
    <s v="Income Statement"/>
    <x v="65"/>
    <s v="11300 · PayPal (INC)"/>
    <m/>
    <s v="42264Mission K9 Rescue"/>
  </r>
  <r>
    <d v="2015-09-17T00:00:00"/>
    <s v="THURMAN Penn"/>
    <n v="139.94999999999999"/>
    <m/>
    <n v="-139.94999999999999"/>
    <s v="Credit"/>
    <x v="9"/>
    <x v="2"/>
    <x v="9"/>
    <n v="2015"/>
    <x v="57"/>
    <x v="777"/>
    <x v="3"/>
    <s v="BOTH"/>
    <s v="Income Statement"/>
    <x v="65"/>
    <s v="11300 · PayPal (INC)"/>
    <m/>
    <s v="42264THURMAN Penn"/>
  </r>
  <r>
    <d v="2015-09-17T00:00:00"/>
    <s v="Meghan Stanley"/>
    <n v="-41.3"/>
    <m/>
    <n v="41.3"/>
    <s v="Debit"/>
    <x v="9"/>
    <x v="2"/>
    <x v="9"/>
    <n v="2015"/>
    <x v="72"/>
    <x v="553"/>
    <x v="3"/>
    <s v="BOTH"/>
    <s v="Income Statement"/>
    <x v="65"/>
    <s v="11300 · PayPal (INC)"/>
    <m/>
    <s v="42264Meghan Stanley"/>
  </r>
  <r>
    <d v="2015-09-17T00:00:00"/>
    <s v="Meghan Stanley"/>
    <n v="-55.88"/>
    <m/>
    <n v="55.88"/>
    <s v="Debit"/>
    <x v="9"/>
    <x v="2"/>
    <x v="9"/>
    <n v="2015"/>
    <x v="72"/>
    <x v="553"/>
    <x v="9"/>
    <s v="BOTH"/>
    <s v="Income Statement"/>
    <x v="65"/>
    <s v="11300 · PayPal (INC)"/>
    <m/>
    <s v="42264Meghan Stanley"/>
  </r>
  <r>
    <d v="2015-09-17T00:00:00"/>
    <s v="Travis Outlaw"/>
    <n v="134.94999999999999"/>
    <m/>
    <n v="-134.94999999999999"/>
    <s v="Credit"/>
    <x v="9"/>
    <x v="2"/>
    <x v="9"/>
    <n v="2015"/>
    <x v="57"/>
    <x v="778"/>
    <x v="3"/>
    <s v="BOTH"/>
    <s v="Income Statement"/>
    <x v="65"/>
    <s v="11300 · PayPal (INC)"/>
    <m/>
    <s v="42264Travis Outlaw"/>
  </r>
  <r>
    <d v="2015-09-17T00:00:00"/>
    <s v="Donovan Cavin"/>
    <n v="15.85"/>
    <m/>
    <n v="-15.85"/>
    <s v="Credit"/>
    <x v="9"/>
    <x v="2"/>
    <x v="9"/>
    <n v="2015"/>
    <x v="57"/>
    <x v="779"/>
    <x v="3"/>
    <s v="BOTH"/>
    <s v="Income Statement"/>
    <x v="65"/>
    <s v="11300 · PayPal (INC)"/>
    <m/>
    <s v="42264Donovan Cavin"/>
  </r>
  <r>
    <d v="2015-09-17T00:00:00"/>
    <s v="NORWALK SALES"/>
    <n v="-28"/>
    <m/>
    <n v="28"/>
    <s v="Debit"/>
    <x v="9"/>
    <x v="2"/>
    <x v="9"/>
    <n v="2015"/>
    <x v="17"/>
    <x v="20"/>
    <x v="10"/>
    <s v="BOTH"/>
    <s v="Income Statement"/>
    <x v="66"/>
    <s v="11300 · PayPal (INC)"/>
    <m/>
    <s v="42264NORWALK SALES"/>
  </r>
  <r>
    <d v="2015-09-18T00:00:00"/>
    <s v="kaylene addington"/>
    <n v="15.9"/>
    <m/>
    <n v="-15.9"/>
    <s v="Credit"/>
    <x v="9"/>
    <x v="2"/>
    <x v="9"/>
    <n v="2015"/>
    <x v="57"/>
    <x v="780"/>
    <x v="3"/>
    <s v="BOTH"/>
    <s v="Income Statement"/>
    <x v="65"/>
    <s v="11300 · PayPal (INC)"/>
    <m/>
    <s v="42265kaylene addington"/>
  </r>
  <r>
    <d v="2015-09-18T00:00:00"/>
    <s v="Bank Account"/>
    <n v="-450"/>
    <m/>
    <n v="450"/>
    <s v="Debit"/>
    <x v="9"/>
    <x v="2"/>
    <x v="9"/>
    <n v="2015"/>
    <x v="62"/>
    <x v="97"/>
    <x v="2"/>
    <s v="LLC"/>
    <s v="Balance Sheet"/>
    <x v="68"/>
    <s v="11300 · PayPal (INC)"/>
    <m/>
    <s v="42265Bank Account"/>
  </r>
  <r>
    <d v="2015-09-18T00:00:00"/>
    <s v="Virginia Romo"/>
    <n v="-163.32"/>
    <m/>
    <n v="163.32"/>
    <s v="Debit"/>
    <x v="9"/>
    <x v="2"/>
    <x v="9"/>
    <n v="2015"/>
    <x v="57"/>
    <x v="481"/>
    <x v="3"/>
    <s v="BOTH"/>
    <s v="Income Statement"/>
    <x v="66"/>
    <s v="11300 · PayPal (INC)"/>
    <m/>
    <m/>
  </r>
  <r>
    <d v="2015-09-18T00:00:00"/>
    <s v="Julie Henry"/>
    <n v="72.760000000000005"/>
    <m/>
    <n v="-72.760000000000005"/>
    <s v="Credit"/>
    <x v="9"/>
    <x v="2"/>
    <x v="9"/>
    <n v="2015"/>
    <x v="57"/>
    <x v="781"/>
    <x v="3"/>
    <s v="BOTH"/>
    <s v="Income Statement"/>
    <x v="65"/>
    <s v="11300 · PayPal (INC)"/>
    <m/>
    <m/>
  </r>
  <r>
    <d v="2015-09-19T00:00:00"/>
    <s v="Martin Alexander"/>
    <n v="78.849999999999994"/>
    <m/>
    <n v="-78.849999999999994"/>
    <s v="Credit"/>
    <x v="9"/>
    <x v="2"/>
    <x v="9"/>
    <n v="2015"/>
    <x v="57"/>
    <x v="782"/>
    <x v="9"/>
    <s v="BOTH"/>
    <s v="Income Statement"/>
    <x v="65"/>
    <s v="11300 · PayPal (INC)"/>
    <m/>
    <m/>
  </r>
  <r>
    <d v="2015-09-19T00:00:00"/>
    <s v="Gayle Griffin"/>
    <n v="120.41"/>
    <m/>
    <n v="-120.41"/>
    <s v="Credit"/>
    <x v="9"/>
    <x v="2"/>
    <x v="9"/>
    <n v="2015"/>
    <x v="57"/>
    <x v="694"/>
    <x v="9"/>
    <s v="BOTH"/>
    <s v="Income Statement"/>
    <x v="65"/>
    <s v="11300 · PayPal (INC)"/>
    <m/>
    <m/>
  </r>
  <r>
    <d v="2015-09-20T00:00:00"/>
    <s v="Deanna Aho"/>
    <n v="100.9"/>
    <m/>
    <n v="-100.9"/>
    <s v="Credit"/>
    <x v="9"/>
    <x v="2"/>
    <x v="9"/>
    <n v="2015"/>
    <x v="57"/>
    <x v="783"/>
    <x v="9"/>
    <s v="BOTH"/>
    <s v="Income Statement"/>
    <x v="65"/>
    <s v="11300 · PayPal (INC)"/>
    <m/>
    <m/>
  </r>
  <r>
    <d v="2015-09-20T00:00:00"/>
    <s v="Alison Kelley"/>
    <n v="107.47"/>
    <m/>
    <n v="-107.47"/>
    <s v="Credit"/>
    <x v="9"/>
    <x v="2"/>
    <x v="9"/>
    <n v="2015"/>
    <x v="57"/>
    <x v="784"/>
    <x v="9"/>
    <s v="BOTH"/>
    <s v="Income Statement"/>
    <x v="65"/>
    <s v="11300 · PayPal (INC)"/>
    <m/>
    <m/>
  </r>
  <r>
    <d v="2015-09-21T00:00:00"/>
    <s v="Bank Account"/>
    <n v="-300"/>
    <m/>
    <n v="300"/>
    <s v="Debit"/>
    <x v="9"/>
    <x v="2"/>
    <x v="9"/>
    <n v="2015"/>
    <x v="55"/>
    <x v="97"/>
    <x v="2"/>
    <s v="INC"/>
    <s v="Balance Sheet"/>
    <x v="22"/>
    <s v="11300 · PayPal (INC)"/>
    <m/>
    <m/>
  </r>
  <r>
    <d v="2015-09-22T00:00:00"/>
    <s v="Mary Kroes"/>
    <n v="49.08"/>
    <m/>
    <n v="-49.08"/>
    <s v="Credit"/>
    <x v="9"/>
    <x v="2"/>
    <x v="9"/>
    <n v="2015"/>
    <x v="57"/>
    <x v="785"/>
    <x v="9"/>
    <s v="BOTH"/>
    <s v="Income Statement"/>
    <x v="65"/>
    <s v="11300 · PayPal (INC)"/>
    <m/>
    <m/>
  </r>
  <r>
    <d v="2015-09-22T00:00:00"/>
    <s v="BETH TROLLMAN"/>
    <n v="84.9"/>
    <m/>
    <n v="-84.9"/>
    <s v="Credit"/>
    <x v="9"/>
    <x v="2"/>
    <x v="9"/>
    <n v="2015"/>
    <x v="57"/>
    <x v="786"/>
    <x v="9"/>
    <s v="BOTH"/>
    <s v="Income Statement"/>
    <x v="65"/>
    <s v="11300 · PayPal (INC)"/>
    <m/>
    <m/>
  </r>
  <r>
    <d v="2015-09-22T00:00:00"/>
    <s v="Garza's Warehouse"/>
    <n v="88.84"/>
    <m/>
    <n v="-88.84"/>
    <s v="Credit"/>
    <x v="9"/>
    <x v="2"/>
    <x v="9"/>
    <n v="2015"/>
    <x v="57"/>
    <x v="787"/>
    <x v="3"/>
    <s v="BOTH"/>
    <s v="Income Statement"/>
    <x v="65"/>
    <s v="11300 · PayPal (INC)"/>
    <m/>
    <m/>
  </r>
  <r>
    <d v="2015-09-22T00:00:00"/>
    <s v="Taisha Harmon"/>
    <n v="-74.7"/>
    <m/>
    <n v="74.7"/>
    <s v="Debit"/>
    <x v="9"/>
    <x v="2"/>
    <x v="9"/>
    <n v="2015"/>
    <x v="72"/>
    <x v="775"/>
    <x v="9"/>
    <s v="BOTH"/>
    <s v="Income Statement"/>
    <x v="66"/>
    <s v="11300 · PayPal (INC)"/>
    <m/>
    <m/>
  </r>
  <r>
    <d v="2015-09-23T00:00:00"/>
    <s v="Gayle Billadeau"/>
    <n v="-51.23"/>
    <m/>
    <n v="51.23"/>
    <s v="Debit"/>
    <x v="9"/>
    <x v="2"/>
    <x v="9"/>
    <n v="2015"/>
    <x v="72"/>
    <x v="712"/>
    <x v="3"/>
    <s v="BOTH"/>
    <s v="Income Statement"/>
    <x v="66"/>
    <s v="11300 · PayPal (INC)"/>
    <m/>
    <m/>
  </r>
  <r>
    <d v="2015-09-23T00:00:00"/>
    <s v="Hulu"/>
    <n v="-8.49"/>
    <m/>
    <n v="8.49"/>
    <s v="Debit"/>
    <x v="9"/>
    <x v="2"/>
    <x v="9"/>
    <n v="2015"/>
    <x v="31"/>
    <x v="125"/>
    <x v="2"/>
    <s v="BOTH"/>
    <s v="Income Statement"/>
    <x v="66"/>
    <s v="11300 · PayPal (INC)"/>
    <m/>
    <m/>
  </r>
  <r>
    <d v="2015-09-24T00:00:00"/>
    <s v="Nicholas Stockman-Collins"/>
    <n v="132.5"/>
    <m/>
    <n v="-132.5"/>
    <s v="Credit"/>
    <x v="9"/>
    <x v="2"/>
    <x v="9"/>
    <n v="2015"/>
    <x v="57"/>
    <x v="788"/>
    <x v="3"/>
    <s v="BOTH"/>
    <s v="Income Statement"/>
    <x v="65"/>
    <s v="11300 · PayPal (INC)"/>
    <m/>
    <m/>
  </r>
  <r>
    <d v="2015-09-24T00:00:00"/>
    <s v="Chris McMullen"/>
    <n v="92.9"/>
    <m/>
    <n v="-92.9"/>
    <s v="Credit"/>
    <x v="9"/>
    <x v="2"/>
    <x v="9"/>
    <n v="2015"/>
    <x v="57"/>
    <x v="789"/>
    <x v="9"/>
    <s v="BOTH"/>
    <s v="Income Statement"/>
    <x v="65"/>
    <s v="11300 · PayPal (INC)"/>
    <m/>
    <m/>
  </r>
  <r>
    <d v="2015-09-24T00:00:00"/>
    <s v="Jessica Miklasz"/>
    <n v="44.9"/>
    <m/>
    <n v="-44.9"/>
    <s v="Credit"/>
    <x v="9"/>
    <x v="2"/>
    <x v="9"/>
    <n v="2015"/>
    <x v="57"/>
    <x v="790"/>
    <x v="9"/>
    <s v="BOTH"/>
    <s v="Income Statement"/>
    <x v="65"/>
    <s v="11300 · PayPal (INC)"/>
    <m/>
    <m/>
  </r>
  <r>
    <d v="2015-09-24T00:00:00"/>
    <s v="LaRetta Kwandt"/>
    <n v="89.7"/>
    <m/>
    <n v="-89.7"/>
    <s v="Credit"/>
    <x v="9"/>
    <x v="2"/>
    <x v="9"/>
    <n v="2015"/>
    <x v="57"/>
    <x v="791"/>
    <x v="21"/>
    <s v="BOTH"/>
    <s v="Income Statement"/>
    <x v="65"/>
    <s v="11300 · PayPal (INC)"/>
    <m/>
    <m/>
  </r>
  <r>
    <d v="2015-09-26T00:00:00"/>
    <s v="Bank Account"/>
    <n v="-443.61"/>
    <m/>
    <n v="443.61"/>
    <s v="Debit"/>
    <x v="9"/>
    <x v="2"/>
    <x v="9"/>
    <n v="2015"/>
    <x v="55"/>
    <x v="97"/>
    <x v="2"/>
    <s v="INC"/>
    <s v="Balance Sheet"/>
    <x v="22"/>
    <s v="11300 · PayPal (INC)"/>
    <m/>
    <m/>
  </r>
  <r>
    <d v="2015-09-27T00:00:00"/>
    <s v="Stewart McKibben"/>
    <n v="17.850000000000001"/>
    <m/>
    <n v="-17.850000000000001"/>
    <s v="Credit"/>
    <x v="9"/>
    <x v="2"/>
    <x v="9"/>
    <n v="2015"/>
    <x v="57"/>
    <x v="792"/>
    <x v="3"/>
    <s v="BOTH"/>
    <s v="Income Statement"/>
    <x v="65"/>
    <s v="11300 · PayPal (INC)"/>
    <m/>
    <m/>
  </r>
  <r>
    <d v="2015-09-27T00:00:00"/>
    <s v="Warren Goldman"/>
    <n v="43.91"/>
    <m/>
    <n v="-43.91"/>
    <s v="Credit"/>
    <x v="9"/>
    <x v="2"/>
    <x v="9"/>
    <n v="2015"/>
    <x v="57"/>
    <x v="793"/>
    <x v="3"/>
    <s v="BOTH"/>
    <s v="Income Statement"/>
    <x v="65"/>
    <s v="11300 · PayPal (INC)"/>
    <m/>
    <m/>
  </r>
  <r>
    <d v="2015-09-28T00:00:00"/>
    <s v="andrea dente"/>
    <n v="43.9"/>
    <m/>
    <n v="-43.9"/>
    <s v="Credit"/>
    <x v="9"/>
    <x v="2"/>
    <x v="9"/>
    <n v="2015"/>
    <x v="57"/>
    <x v="794"/>
    <x v="21"/>
    <s v="BOTH"/>
    <s v="Income Statement"/>
    <x v="65"/>
    <s v="11300 · PayPal (INC)"/>
    <m/>
    <m/>
  </r>
  <r>
    <d v="2015-09-28T00:00:00"/>
    <s v="PETMOODS"/>
    <n v="45.86"/>
    <m/>
    <n v="-45.86"/>
    <s v="Credit"/>
    <x v="9"/>
    <x v="2"/>
    <x v="9"/>
    <n v="2015"/>
    <x v="57"/>
    <x v="197"/>
    <x v="20"/>
    <s v="BOTH"/>
    <s v="Income Statement"/>
    <x v="65"/>
    <s v="11300 · PayPal (INC)"/>
    <m/>
    <m/>
  </r>
  <r>
    <d v="2015-09-28T00:00:00"/>
    <s v="Juan Espiga"/>
    <n v="123.8"/>
    <m/>
    <n v="-123.8"/>
    <s v="Credit"/>
    <x v="9"/>
    <x v="2"/>
    <x v="9"/>
    <n v="2015"/>
    <x v="57"/>
    <x v="795"/>
    <x v="9"/>
    <s v="BOTH"/>
    <s v="Income Statement"/>
    <x v="65"/>
    <s v="11300 · PayPal (INC)"/>
    <m/>
    <m/>
  </r>
  <r>
    <d v="2015-09-28T00:00:00"/>
    <s v="Bank Account"/>
    <n v="-300"/>
    <m/>
    <n v="300"/>
    <s v="Debit"/>
    <x v="9"/>
    <x v="2"/>
    <x v="9"/>
    <n v="2015"/>
    <x v="55"/>
    <x v="97"/>
    <x v="2"/>
    <s v="INC"/>
    <s v="Balance Sheet"/>
    <x v="22"/>
    <s v="11300 · PayPal (INC)"/>
    <m/>
    <m/>
  </r>
  <r>
    <d v="2015-09-28T00:00:00"/>
    <s v="LaNell Strietzel"/>
    <n v="14.65"/>
    <m/>
    <n v="-14.65"/>
    <s v="Credit"/>
    <x v="9"/>
    <x v="2"/>
    <x v="9"/>
    <n v="2015"/>
    <x v="57"/>
    <x v="796"/>
    <x v="3"/>
    <s v="BOTH"/>
    <s v="Income Statement"/>
    <x v="65"/>
    <s v="11300 · PayPal (INC)"/>
    <m/>
    <m/>
  </r>
  <r>
    <d v="2015-09-28T00:00:00"/>
    <s v="Christopher Merrill"/>
    <n v="76.14"/>
    <m/>
    <n v="-76.14"/>
    <s v="Credit"/>
    <x v="9"/>
    <x v="2"/>
    <x v="9"/>
    <n v="2015"/>
    <x v="57"/>
    <x v="797"/>
    <x v="3"/>
    <s v="BOTH"/>
    <s v="Income Statement"/>
    <x v="65"/>
    <s v="11300 · PayPal (INC)"/>
    <m/>
    <m/>
  </r>
  <r>
    <d v="2015-09-29T00:00:00"/>
    <s v="Reversal"/>
    <n v="158.28"/>
    <m/>
    <n v="-158.28"/>
    <s v="Credit"/>
    <x v="9"/>
    <x v="2"/>
    <x v="9"/>
    <n v="2015"/>
    <x v="57"/>
    <x v="481"/>
    <x v="3"/>
    <s v="BOTH"/>
    <s v="Income Statement"/>
    <x v="65"/>
    <s v="11300 · PayPal (INC)"/>
    <m/>
    <m/>
  </r>
  <r>
    <d v="2015-09-29T00:00:00"/>
    <s v="Virginia Romo"/>
    <n v="-163.32"/>
    <m/>
    <n v="163.32"/>
    <s v="Debit"/>
    <x v="9"/>
    <x v="2"/>
    <x v="9"/>
    <n v="2015"/>
    <x v="57"/>
    <x v="481"/>
    <x v="3"/>
    <s v="BOTH"/>
    <s v="Income Statement"/>
    <x v="66"/>
    <s v="11300 · PayPal (INC)"/>
    <m/>
    <m/>
  </r>
  <r>
    <d v="2015-09-30T00:00:00"/>
    <s v="Bank Account"/>
    <n v="335.13"/>
    <m/>
    <n v="-335.13"/>
    <s v="Credit"/>
    <x v="9"/>
    <x v="2"/>
    <x v="9"/>
    <n v="2015"/>
    <x v="11"/>
    <x v="47"/>
    <x v="3"/>
    <s v="BOTH"/>
    <s v="Income Statement"/>
    <x v="30"/>
    <s v="11300 · PayPal (INC)"/>
    <m/>
    <m/>
  </r>
  <r>
    <d v="2015-09-30T00:00:00"/>
    <s v="eBay Inc."/>
    <n v="-433.49"/>
    <m/>
    <n v="433.49"/>
    <s v="Debit"/>
    <x v="9"/>
    <x v="2"/>
    <x v="9"/>
    <n v="2015"/>
    <x v="11"/>
    <x v="47"/>
    <x v="3"/>
    <s v="BOTH"/>
    <s v="Income Statement"/>
    <x v="66"/>
    <s v="11300 · PayPal (INC)"/>
    <m/>
    <m/>
  </r>
  <r>
    <d v="2015-10-01T00:00:00"/>
    <s v="Laura Colello"/>
    <n v="55.15"/>
    <m/>
    <n v="-55.15"/>
    <s v="Credit"/>
    <x v="9"/>
    <x v="2"/>
    <x v="10"/>
    <n v="2015"/>
    <x v="57"/>
    <x v="798"/>
    <x v="21"/>
    <s v="BOTH"/>
    <s v="Income Statement"/>
    <x v="65"/>
    <s v="11300 · PayPal (INC)"/>
    <m/>
    <m/>
  </r>
  <r>
    <d v="2015-10-01T00:00:00"/>
    <s v="Jerome Smith"/>
    <n v="94.91"/>
    <m/>
    <n v="-94.91"/>
    <s v="Credit"/>
    <x v="9"/>
    <x v="2"/>
    <x v="10"/>
    <n v="2015"/>
    <x v="57"/>
    <x v="799"/>
    <x v="3"/>
    <s v="BOTH"/>
    <s v="Income Statement"/>
    <x v="65"/>
    <s v="11300 · PayPal (INC)"/>
    <m/>
    <m/>
  </r>
  <r>
    <d v="2015-10-02T00:00:00"/>
    <s v="paul MOLLOY"/>
    <n v="53.65"/>
    <m/>
    <n v="-53.65"/>
    <s v="Credit"/>
    <x v="9"/>
    <x v="2"/>
    <x v="10"/>
    <n v="2015"/>
    <x v="57"/>
    <x v="800"/>
    <x v="3"/>
    <s v="BOTH"/>
    <s v="Income Statement"/>
    <x v="65"/>
    <s v="11300 · PayPal (INC)"/>
    <m/>
    <m/>
  </r>
  <r>
    <d v="2015-10-02T00:00:00"/>
    <s v="Diane Hannah"/>
    <n v="14.9"/>
    <m/>
    <n v="-14.9"/>
    <s v="Credit"/>
    <x v="9"/>
    <x v="2"/>
    <x v="10"/>
    <n v="2015"/>
    <x v="57"/>
    <x v="801"/>
    <x v="3"/>
    <s v="BOTH"/>
    <s v="Income Statement"/>
    <x v="65"/>
    <s v="11300 · PayPal (INC)"/>
    <m/>
    <m/>
  </r>
  <r>
    <d v="2015-10-04T00:00:00"/>
    <s v="PayPal"/>
    <n v="81.66"/>
    <m/>
    <n v="-81.66"/>
    <s v="Credit"/>
    <x v="9"/>
    <x v="2"/>
    <x v="10"/>
    <n v="2015"/>
    <x v="57"/>
    <x v="108"/>
    <x v="3"/>
    <s v="BOTH"/>
    <s v="Income Statement"/>
    <x v="65"/>
    <s v="11300 · PayPal (INC)"/>
    <m/>
    <m/>
  </r>
  <r>
    <d v="2015-10-04T00:00:00"/>
    <s v="CODY SCHRAMER"/>
    <n v="234.9"/>
    <m/>
    <n v="-234.9"/>
    <s v="Credit"/>
    <x v="9"/>
    <x v="2"/>
    <x v="10"/>
    <n v="2015"/>
    <x v="57"/>
    <x v="802"/>
    <x v="3"/>
    <s v="BOTH"/>
    <s v="Income Statement"/>
    <x v="65"/>
    <s v="11300 · PayPal (INC)"/>
    <m/>
    <m/>
  </r>
  <r>
    <d v="2015-10-04T00:00:00"/>
    <s v="Lisa Yamaura"/>
    <n v="165.75"/>
    <m/>
    <n v="-165.75"/>
    <s v="Credit"/>
    <x v="9"/>
    <x v="2"/>
    <x v="10"/>
    <n v="2015"/>
    <x v="57"/>
    <x v="803"/>
    <x v="9"/>
    <s v="BOTH"/>
    <s v="Income Statement"/>
    <x v="65"/>
    <s v="11300 · PayPal (INC)"/>
    <m/>
    <m/>
  </r>
  <r>
    <d v="2015-10-04T00:00:00"/>
    <s v="juan contreras"/>
    <n v="128.78"/>
    <m/>
    <n v="-128.78"/>
    <s v="Credit"/>
    <x v="9"/>
    <x v="2"/>
    <x v="10"/>
    <n v="2015"/>
    <x v="57"/>
    <x v="804"/>
    <x v="3"/>
    <s v="BOTH"/>
    <s v="Income Statement"/>
    <x v="65"/>
    <s v="11300 · PayPal (INC)"/>
    <m/>
    <m/>
  </r>
  <r>
    <d v="2015-10-05T00:00:00"/>
    <s v="Golden Services 3"/>
    <n v="67.27"/>
    <m/>
    <n v="-67.27"/>
    <s v="Credit"/>
    <x v="9"/>
    <x v="2"/>
    <x v="10"/>
    <n v="2015"/>
    <x v="57"/>
    <x v="805"/>
    <x v="3"/>
    <s v="BOTH"/>
    <s v="Income Statement"/>
    <x v="65"/>
    <s v="11300 · PayPal (INC)"/>
    <m/>
    <m/>
  </r>
  <r>
    <d v="2015-10-05T00:00:00"/>
    <s v="URIAH WILSON"/>
    <n v="84.2"/>
    <m/>
    <n v="-84.2"/>
    <s v="Credit"/>
    <x v="9"/>
    <x v="2"/>
    <x v="10"/>
    <n v="2015"/>
    <x v="57"/>
    <x v="806"/>
    <x v="3"/>
    <s v="BOTH"/>
    <s v="Income Statement"/>
    <x v="65"/>
    <s v="11300 · PayPal (INC)"/>
    <m/>
    <m/>
  </r>
  <r>
    <d v="2015-10-05T00:00:00"/>
    <s v="Susan Corning"/>
    <n v="-48.26"/>
    <m/>
    <n v="48.26"/>
    <s v="Debit"/>
    <x v="9"/>
    <x v="2"/>
    <x v="10"/>
    <n v="2015"/>
    <x v="72"/>
    <x v="737"/>
    <x v="9"/>
    <s v="BOTH"/>
    <s v="Income Statement"/>
    <x v="66"/>
    <s v="11300 · PayPal (INC)"/>
    <m/>
    <m/>
  </r>
  <r>
    <d v="2015-10-05T00:00:00"/>
    <s v="Bank Account"/>
    <n v="-870"/>
    <m/>
    <n v="870"/>
    <s v="Debit"/>
    <x v="9"/>
    <x v="2"/>
    <x v="10"/>
    <n v="2015"/>
    <x v="55"/>
    <x v="97"/>
    <x v="2"/>
    <s v="INC"/>
    <s v="Balance Sheet"/>
    <x v="22"/>
    <s v="11300 · PayPal (INC)"/>
    <m/>
    <m/>
  </r>
  <r>
    <d v="2015-10-05T00:00:00"/>
    <s v="B.A.S.I.C.S., LLC"/>
    <n v="35.700000000000003"/>
    <m/>
    <n v="-35.700000000000003"/>
    <s v="Credit"/>
    <x v="9"/>
    <x v="2"/>
    <x v="10"/>
    <n v="2015"/>
    <x v="57"/>
    <x v="807"/>
    <x v="3"/>
    <s v="BOTH"/>
    <s v="Income Statement"/>
    <x v="65"/>
    <s v="11300 · PayPal (INC)"/>
    <m/>
    <m/>
  </r>
  <r>
    <d v="2015-10-05T00:00:00"/>
    <s v="James Buhl"/>
    <n v="95.8"/>
    <m/>
    <n v="-95.8"/>
    <s v="Credit"/>
    <x v="9"/>
    <x v="2"/>
    <x v="10"/>
    <n v="2015"/>
    <x v="57"/>
    <x v="808"/>
    <x v="3"/>
    <s v="BOTH"/>
    <s v="Income Statement"/>
    <x v="65"/>
    <s v="11300 · PayPal (INC)"/>
    <m/>
    <m/>
  </r>
  <r>
    <d v="2015-10-06T00:00:00"/>
    <s v="mike radillo"/>
    <n v="76.03"/>
    <m/>
    <n v="-76.03"/>
    <s v="Credit"/>
    <x v="9"/>
    <x v="2"/>
    <x v="10"/>
    <n v="2015"/>
    <x v="57"/>
    <x v="809"/>
    <x v="3"/>
    <s v="BOTH"/>
    <s v="Income Statement"/>
    <x v="65"/>
    <s v="11300 · PayPal (INC)"/>
    <m/>
    <m/>
  </r>
  <r>
    <d v="2015-10-07T00:00:00"/>
    <s v="JOHN UMINA"/>
    <n v="81.81"/>
    <m/>
    <n v="-81.81"/>
    <s v="Credit"/>
    <x v="9"/>
    <x v="2"/>
    <x v="10"/>
    <n v="2015"/>
    <x v="57"/>
    <x v="810"/>
    <x v="3"/>
    <s v="BOTH"/>
    <s v="Income Statement"/>
    <x v="65"/>
    <s v="11300 · PayPal (INC)"/>
    <m/>
    <m/>
  </r>
  <r>
    <d v="2015-10-08T00:00:00"/>
    <s v="Adam Powell"/>
    <n v="105.91"/>
    <m/>
    <n v="-105.91"/>
    <s v="Credit"/>
    <x v="9"/>
    <x v="2"/>
    <x v="10"/>
    <n v="2015"/>
    <x v="57"/>
    <x v="811"/>
    <x v="3"/>
    <s v="BOTH"/>
    <s v="Income Statement"/>
    <x v="65"/>
    <s v="11300 · PayPal (INC)"/>
    <m/>
    <m/>
  </r>
  <r>
    <d v="2015-10-08T00:00:00"/>
    <s v="Bank Account"/>
    <n v="-375"/>
    <m/>
    <n v="375"/>
    <s v="Debit"/>
    <x v="9"/>
    <x v="2"/>
    <x v="10"/>
    <n v="2015"/>
    <x v="55"/>
    <x v="97"/>
    <x v="2"/>
    <s v="INC"/>
    <s v="Balance Sheet"/>
    <x v="22"/>
    <s v="11300 · PayPal (INC)"/>
    <m/>
    <m/>
  </r>
  <r>
    <d v="2015-10-09T00:00:00"/>
    <s v="Andrea Molony"/>
    <n v="55.45"/>
    <m/>
    <n v="-55.45"/>
    <s v="Credit"/>
    <x v="9"/>
    <x v="2"/>
    <x v="10"/>
    <n v="2015"/>
    <x v="57"/>
    <x v="812"/>
    <x v="9"/>
    <s v="BOTH"/>
    <s v="Income Statement"/>
    <x v="65"/>
    <s v="11300 · PayPal (INC)"/>
    <m/>
    <m/>
  </r>
  <r>
    <d v="2015-10-10T00:00:00"/>
    <s v="Masha Roskach"/>
    <n v="41.19"/>
    <m/>
    <n v="-41.19"/>
    <s v="Credit"/>
    <x v="9"/>
    <x v="2"/>
    <x v="10"/>
    <n v="2015"/>
    <x v="57"/>
    <x v="813"/>
    <x v="3"/>
    <s v="BOTH"/>
    <s v="Income Statement"/>
    <x v="65"/>
    <s v="11300 · PayPal (INC)"/>
    <m/>
    <m/>
  </r>
  <r>
    <d v="2015-10-11T00:00:00"/>
    <s v="Deanna Duffy"/>
    <n v="63.9"/>
    <m/>
    <n v="-63.9"/>
    <s v="Credit"/>
    <x v="9"/>
    <x v="2"/>
    <x v="10"/>
    <n v="2015"/>
    <x v="57"/>
    <x v="814"/>
    <x v="9"/>
    <s v="BOTH"/>
    <s v="Income Statement"/>
    <x v="65"/>
    <s v="11300 · PayPal (INC)"/>
    <m/>
    <m/>
  </r>
  <r>
    <d v="2015-10-11T00:00:00"/>
    <s v="Warren Willis Jr"/>
    <n v="58.52"/>
    <m/>
    <n v="-58.52"/>
    <s v="Credit"/>
    <x v="9"/>
    <x v="2"/>
    <x v="10"/>
    <n v="2015"/>
    <x v="57"/>
    <x v="815"/>
    <x v="3"/>
    <s v="BOTH"/>
    <s v="Income Statement"/>
    <x v="65"/>
    <s v="11300 · PayPal (INC)"/>
    <m/>
    <m/>
  </r>
  <r>
    <d v="2015-10-11T00:00:00"/>
    <s v="CLYDE LAMB"/>
    <n v="88.84"/>
    <m/>
    <n v="-88.84"/>
    <s v="Credit"/>
    <x v="9"/>
    <x v="2"/>
    <x v="10"/>
    <n v="2015"/>
    <x v="57"/>
    <x v="816"/>
    <x v="3"/>
    <s v="BOTH"/>
    <s v="Income Statement"/>
    <x v="65"/>
    <s v="11300 · PayPal (INC)"/>
    <m/>
    <m/>
  </r>
  <r>
    <d v="2015-10-11T00:00:00"/>
    <s v="Angela Santucci"/>
    <n v="-147.47"/>
    <m/>
    <n v="147.47"/>
    <s v="Debit"/>
    <x v="9"/>
    <x v="2"/>
    <x v="10"/>
    <n v="2015"/>
    <x v="57"/>
    <x v="754"/>
    <x v="3"/>
    <s v="BOTH"/>
    <s v="Income Statement"/>
    <x v="66"/>
    <s v="11300 · PayPal (INC)"/>
    <m/>
    <m/>
  </r>
  <r>
    <d v="2015-10-11T00:00:00"/>
    <s v="Ryan Maphet"/>
    <n v="391.76"/>
    <m/>
    <n v="-391.76"/>
    <s v="Credit"/>
    <x v="9"/>
    <x v="2"/>
    <x v="10"/>
    <n v="2015"/>
    <x v="57"/>
    <x v="817"/>
    <x v="9"/>
    <s v="BOTH"/>
    <s v="Income Statement"/>
    <x v="65"/>
    <s v="11300 · PayPal (INC)"/>
    <m/>
    <m/>
  </r>
  <r>
    <d v="2015-10-11T00:00:00"/>
    <s v="Crystal Gottfried"/>
    <n v="14.44"/>
    <m/>
    <n v="-14.44"/>
    <s v="Credit"/>
    <x v="9"/>
    <x v="2"/>
    <x v="10"/>
    <n v="2015"/>
    <x v="57"/>
    <x v="818"/>
    <x v="3"/>
    <s v="BOTH"/>
    <s v="Income Statement"/>
    <x v="65"/>
    <s v="11300 · PayPal (INC)"/>
    <m/>
    <m/>
  </r>
  <r>
    <d v="2015-10-11T00:00:00"/>
    <s v="STEVEN ROITMAN"/>
    <n v="116.9"/>
    <m/>
    <n v="-116.9"/>
    <s v="Credit"/>
    <x v="9"/>
    <x v="2"/>
    <x v="10"/>
    <n v="2015"/>
    <x v="57"/>
    <x v="819"/>
    <x v="3"/>
    <s v="BOTH"/>
    <s v="Income Statement"/>
    <x v="65"/>
    <s v="11300 · PayPal (INC)"/>
    <m/>
    <m/>
  </r>
  <r>
    <d v="2015-10-12T00:00:00"/>
    <s v="Bank Account"/>
    <n v="-660"/>
    <m/>
    <n v="660"/>
    <s v="Debit"/>
    <x v="9"/>
    <x v="2"/>
    <x v="10"/>
    <n v="2015"/>
    <x v="55"/>
    <x v="97"/>
    <x v="2"/>
    <s v="INC"/>
    <s v="Balance Sheet"/>
    <x v="22"/>
    <s v="11300 · PayPal (INC)"/>
    <m/>
    <m/>
  </r>
  <r>
    <d v="2015-10-12T00:00:00"/>
    <s v="Gary Carson"/>
    <n v="15.9"/>
    <m/>
    <n v="-15.9"/>
    <s v="Credit"/>
    <x v="9"/>
    <x v="2"/>
    <x v="10"/>
    <n v="2015"/>
    <x v="57"/>
    <x v="820"/>
    <x v="3"/>
    <s v="BOTH"/>
    <s v="Income Statement"/>
    <x v="65"/>
    <s v="11300 · PayPal (INC)"/>
    <m/>
    <m/>
  </r>
  <r>
    <d v="2015-10-13T00:00:00"/>
    <s v="kenneth leitenberger"/>
    <n v="95.06"/>
    <m/>
    <n v="-95.06"/>
    <s v="Credit"/>
    <x v="9"/>
    <x v="2"/>
    <x v="10"/>
    <n v="2015"/>
    <x v="57"/>
    <x v="821"/>
    <x v="3"/>
    <s v="BOTH"/>
    <s v="Income Statement"/>
    <x v="65"/>
    <s v="11300 · PayPal (INC)"/>
    <m/>
    <m/>
  </r>
  <r>
    <d v="2015-10-13T00:00:00"/>
    <s v="Bank Account"/>
    <n v="-130"/>
    <m/>
    <n v="130"/>
    <s v="Debit"/>
    <x v="9"/>
    <x v="2"/>
    <x v="10"/>
    <n v="2015"/>
    <x v="55"/>
    <x v="97"/>
    <x v="2"/>
    <s v="INC"/>
    <s v="Balance Sheet"/>
    <x v="22"/>
    <s v="11300 · PayPal (INC)"/>
    <m/>
    <m/>
  </r>
  <r>
    <d v="2015-10-14T00:00:00"/>
    <s v="Juan Espiga"/>
    <n v="109.9"/>
    <m/>
    <n v="-109.9"/>
    <s v="Credit"/>
    <x v="9"/>
    <x v="2"/>
    <x v="10"/>
    <n v="2015"/>
    <x v="57"/>
    <x v="795"/>
    <x v="9"/>
    <s v="BOTH"/>
    <s v="Income Statement"/>
    <x v="65"/>
    <s v="11300 · PayPal (INC)"/>
    <m/>
    <m/>
  </r>
  <r>
    <d v="2015-10-14T00:00:00"/>
    <s v="Bank Account"/>
    <n v="-100"/>
    <m/>
    <n v="100"/>
    <s v="Debit"/>
    <x v="9"/>
    <x v="2"/>
    <x v="10"/>
    <n v="2015"/>
    <x v="55"/>
    <x v="97"/>
    <x v="2"/>
    <s v="INC"/>
    <s v="Balance Sheet"/>
    <x v="22"/>
    <s v="11300 · PayPal (INC)"/>
    <m/>
    <m/>
  </r>
  <r>
    <d v="2015-10-15T00:00:00"/>
    <s v="Debbie Horan"/>
    <n v="63.95"/>
    <m/>
    <n v="-63.95"/>
    <s v="Credit"/>
    <x v="9"/>
    <x v="2"/>
    <x v="10"/>
    <n v="2015"/>
    <x v="57"/>
    <x v="822"/>
    <x v="9"/>
    <s v="BOTH"/>
    <s v="Income Statement"/>
    <x v="65"/>
    <s v="11300 · PayPal (INC)"/>
    <m/>
    <m/>
  </r>
  <r>
    <d v="2015-10-15T00:00:00"/>
    <s v="Bank Account"/>
    <n v="-60"/>
    <m/>
    <n v="60"/>
    <s v="Debit"/>
    <x v="9"/>
    <x v="2"/>
    <x v="10"/>
    <n v="2015"/>
    <x v="55"/>
    <x v="97"/>
    <x v="2"/>
    <s v="INC"/>
    <s v="Balance Sheet"/>
    <x v="22"/>
    <s v="11300 · PayPal (INC)"/>
    <m/>
    <m/>
  </r>
  <r>
    <d v="2015-10-15T00:00:00"/>
    <s v="Hugh Dyer"/>
    <n v="18.95"/>
    <m/>
    <n v="-18.95"/>
    <s v="Credit"/>
    <x v="9"/>
    <x v="2"/>
    <x v="10"/>
    <n v="2015"/>
    <x v="57"/>
    <x v="823"/>
    <x v="3"/>
    <s v="BOTH"/>
    <s v="Income Statement"/>
    <x v="65"/>
    <s v="11300 · PayPal (INC)"/>
    <m/>
    <m/>
  </r>
  <r>
    <d v="2015-10-16T00:00:00"/>
    <s v="ron amid"/>
    <n v="81.44"/>
    <m/>
    <n v="-81.44"/>
    <s v="Credit"/>
    <x v="9"/>
    <x v="2"/>
    <x v="10"/>
    <n v="2015"/>
    <x v="57"/>
    <x v="824"/>
    <x v="3"/>
    <s v="BOTH"/>
    <s v="Income Statement"/>
    <x v="65"/>
    <s v="11300 · PayPal (INC)"/>
    <m/>
    <m/>
  </r>
  <r>
    <d v="2015-10-16T00:00:00"/>
    <s v="Kathy Mensinger"/>
    <n v="11.18"/>
    <m/>
    <n v="-11.18"/>
    <s v="Credit"/>
    <x v="9"/>
    <x v="2"/>
    <x v="10"/>
    <n v="2015"/>
    <x v="57"/>
    <x v="825"/>
    <x v="9"/>
    <s v="BOTH"/>
    <s v="Income Statement"/>
    <x v="65"/>
    <s v="11300 · PayPal (INC)"/>
    <m/>
    <m/>
  </r>
  <r>
    <d v="2015-10-17T00:00:00"/>
    <s v="Linda M Calsada"/>
    <n v="71.180000000000007"/>
    <m/>
    <n v="-71.180000000000007"/>
    <s v="Credit"/>
    <x v="9"/>
    <x v="2"/>
    <x v="10"/>
    <n v="2015"/>
    <x v="57"/>
    <x v="826"/>
    <x v="21"/>
    <s v="BOTH"/>
    <s v="Income Statement"/>
    <x v="65"/>
    <s v="11300 · PayPal (INC)"/>
    <m/>
    <m/>
  </r>
  <r>
    <d v="2015-10-17T00:00:00"/>
    <s v="megan mcdonald"/>
    <n v="51.71"/>
    <m/>
    <n v="-51.71"/>
    <s v="Credit"/>
    <x v="9"/>
    <x v="2"/>
    <x v="10"/>
    <n v="2015"/>
    <x v="57"/>
    <x v="827"/>
    <x v="9"/>
    <s v="BOTH"/>
    <s v="Income Statement"/>
    <x v="65"/>
    <s v="11300 · PayPal (INC)"/>
    <m/>
    <m/>
  </r>
  <r>
    <d v="2015-10-17T00:00:00"/>
    <s v="Martin Alexander"/>
    <n v="187.65"/>
    <m/>
    <n v="-187.65"/>
    <s v="Credit"/>
    <x v="9"/>
    <x v="2"/>
    <x v="10"/>
    <n v="2015"/>
    <x v="57"/>
    <x v="782"/>
    <x v="9"/>
    <s v="BOTH"/>
    <s v="Income Statement"/>
    <x v="65"/>
    <s v="11300 · PayPal (INC)"/>
    <m/>
    <m/>
  </r>
  <r>
    <d v="2015-10-18T00:00:00"/>
    <s v="Brandy Prokop"/>
    <n v="44.21"/>
    <m/>
    <n v="-44.21"/>
    <s v="Credit"/>
    <x v="9"/>
    <x v="2"/>
    <x v="10"/>
    <n v="2015"/>
    <x v="57"/>
    <x v="828"/>
    <x v="9"/>
    <s v="BOTH"/>
    <s v="Income Statement"/>
    <x v="65"/>
    <s v="11300 · PayPal (INC)"/>
    <m/>
    <m/>
  </r>
  <r>
    <d v="2015-10-18T00:00:00"/>
    <s v="Bank Account"/>
    <n v="-427.61"/>
    <m/>
    <n v="427.61"/>
    <s v="Debit"/>
    <x v="9"/>
    <x v="2"/>
    <x v="10"/>
    <n v="2015"/>
    <x v="55"/>
    <x v="97"/>
    <x v="2"/>
    <s v="INC"/>
    <s v="Balance Sheet"/>
    <x v="22"/>
    <s v="11300 · PayPal (INC)"/>
    <m/>
    <m/>
  </r>
  <r>
    <d v="2015-10-19T00:00:00"/>
    <s v="Tisha Vogt"/>
    <n v="14.9"/>
    <m/>
    <n v="-14.9"/>
    <s v="Credit"/>
    <x v="9"/>
    <x v="2"/>
    <x v="10"/>
    <n v="2015"/>
    <x v="57"/>
    <x v="829"/>
    <x v="3"/>
    <s v="BOTH"/>
    <s v="Income Statement"/>
    <x v="65"/>
    <s v="11300 · PayPal (INC)"/>
    <m/>
    <m/>
  </r>
  <r>
    <d v="2015-10-19T00:00:00"/>
    <s v="david gregoire"/>
    <n v="208.84"/>
    <m/>
    <n v="-208.84"/>
    <s v="Credit"/>
    <x v="9"/>
    <x v="2"/>
    <x v="10"/>
    <n v="2015"/>
    <x v="57"/>
    <x v="830"/>
    <x v="21"/>
    <s v="BOTH"/>
    <s v="Income Statement"/>
    <x v="65"/>
    <s v="11300 · PayPal (INC)"/>
    <m/>
    <m/>
  </r>
  <r>
    <d v="2015-10-19T00:00:00"/>
    <s v="todd baver"/>
    <n v="46.42"/>
    <m/>
    <n v="-46.42"/>
    <s v="Credit"/>
    <x v="9"/>
    <x v="2"/>
    <x v="10"/>
    <n v="2015"/>
    <x v="57"/>
    <x v="831"/>
    <x v="9"/>
    <s v="BOTH"/>
    <s v="Income Statement"/>
    <x v="65"/>
    <s v="11300 · PayPal (INC)"/>
    <m/>
    <m/>
  </r>
  <r>
    <d v="2015-10-20T00:00:00"/>
    <s v="Bow Wow Productions"/>
    <n v="31.8"/>
    <m/>
    <n v="-31.8"/>
    <s v="Credit"/>
    <x v="9"/>
    <x v="2"/>
    <x v="10"/>
    <n v="2015"/>
    <x v="57"/>
    <x v="365"/>
    <x v="3"/>
    <s v="BOTH"/>
    <s v="Income Statement"/>
    <x v="65"/>
    <s v="11300 · PayPal (INC)"/>
    <m/>
    <m/>
  </r>
  <r>
    <d v="2015-10-20T00:00:00"/>
    <s v="Bow Wow Productions"/>
    <n v="29.3"/>
    <m/>
    <n v="-29.3"/>
    <s v="Credit"/>
    <x v="9"/>
    <x v="2"/>
    <x v="10"/>
    <n v="2015"/>
    <x v="57"/>
    <x v="365"/>
    <x v="3"/>
    <s v="BOTH"/>
    <s v="Income Statement"/>
    <x v="65"/>
    <s v="11300 · PayPal (INC)"/>
    <m/>
    <m/>
  </r>
  <r>
    <d v="2015-10-20T00:00:00"/>
    <s v="Bow Wow Productions"/>
    <n v="14.65"/>
    <m/>
    <n v="-14.65"/>
    <s v="Credit"/>
    <x v="9"/>
    <x v="2"/>
    <x v="10"/>
    <n v="2015"/>
    <x v="57"/>
    <x v="365"/>
    <x v="3"/>
    <s v="BOTH"/>
    <s v="Income Statement"/>
    <x v="65"/>
    <s v="11300 · PayPal (INC)"/>
    <m/>
    <m/>
  </r>
  <r>
    <d v="2015-10-20T00:00:00"/>
    <s v="Noemi Sandoval"/>
    <n v="17.850000000000001"/>
    <m/>
    <n v="-17.850000000000001"/>
    <s v="Credit"/>
    <x v="9"/>
    <x v="2"/>
    <x v="10"/>
    <n v="2015"/>
    <x v="57"/>
    <x v="832"/>
    <x v="3"/>
    <s v="BOTH"/>
    <s v="Income Statement"/>
    <x v="65"/>
    <s v="11300 · PayPal (INC)"/>
    <m/>
    <m/>
  </r>
  <r>
    <d v="2015-10-20T00:00:00"/>
    <s v="Katherine Meadows"/>
    <n v="27.89"/>
    <m/>
    <n v="-27.89"/>
    <s v="Credit"/>
    <x v="9"/>
    <x v="2"/>
    <x v="10"/>
    <n v="2015"/>
    <x v="57"/>
    <x v="833"/>
    <x v="3"/>
    <s v="BOTH"/>
    <s v="Income Statement"/>
    <x v="65"/>
    <s v="11300 · PayPal (INC)"/>
    <m/>
    <m/>
  </r>
  <r>
    <d v="2015-10-20T00:00:00"/>
    <s v="Michelle Serna"/>
    <n v="18.850000000000001"/>
    <m/>
    <n v="-18.850000000000001"/>
    <s v="Credit"/>
    <x v="9"/>
    <x v="2"/>
    <x v="10"/>
    <n v="2015"/>
    <x v="57"/>
    <x v="834"/>
    <x v="3"/>
    <s v="BOTH"/>
    <s v="Income Statement"/>
    <x v="65"/>
    <s v="11300 · PayPal (INC)"/>
    <m/>
    <m/>
  </r>
  <r>
    <d v="2015-10-21T00:00:00"/>
    <s v="Bank Account"/>
    <n v="-400"/>
    <m/>
    <n v="400"/>
    <s v="Debit"/>
    <x v="9"/>
    <x v="2"/>
    <x v="10"/>
    <n v="2015"/>
    <x v="55"/>
    <x v="97"/>
    <x v="2"/>
    <s v="INC"/>
    <s v="Balance Sheet"/>
    <x v="22"/>
    <s v="11300 · PayPal (INC)"/>
    <m/>
    <m/>
  </r>
  <r>
    <d v="2015-10-21T00:00:00"/>
    <s v="Juan Espiga"/>
    <n v="-118.55"/>
    <m/>
    <n v="118.55"/>
    <s v="Debit"/>
    <x v="9"/>
    <x v="2"/>
    <x v="10"/>
    <n v="2015"/>
    <x v="72"/>
    <x v="795"/>
    <x v="9"/>
    <s v="BOTH"/>
    <s v="Income Statement"/>
    <x v="66"/>
    <s v="11300 · PayPal (INC)"/>
    <m/>
    <m/>
  </r>
  <r>
    <d v="2015-10-21T00:00:00"/>
    <s v="pedro farinacci"/>
    <n v="13.96"/>
    <m/>
    <n v="-13.96"/>
    <s v="Credit"/>
    <x v="9"/>
    <x v="2"/>
    <x v="10"/>
    <n v="2015"/>
    <x v="57"/>
    <x v="835"/>
    <x v="3"/>
    <s v="BOTH"/>
    <s v="Income Statement"/>
    <x v="65"/>
    <s v="11300 · PayPal (INC)"/>
    <m/>
    <m/>
  </r>
  <r>
    <d v="2015-10-21T00:00:00"/>
    <s v="Laurel Jacobsen"/>
    <n v="11.95"/>
    <m/>
    <n v="-11.95"/>
    <s v="Credit"/>
    <x v="9"/>
    <x v="2"/>
    <x v="10"/>
    <n v="2015"/>
    <x v="57"/>
    <x v="836"/>
    <x v="9"/>
    <s v="BOTH"/>
    <s v="Income Statement"/>
    <x v="65"/>
    <s v="11300 · PayPal (INC)"/>
    <m/>
    <m/>
  </r>
  <r>
    <d v="2015-10-23T00:00:00"/>
    <s v="Michael Hinchley"/>
    <n v="72.05"/>
    <m/>
    <n v="-72.05"/>
    <s v="Credit"/>
    <x v="9"/>
    <x v="2"/>
    <x v="10"/>
    <n v="2015"/>
    <x v="57"/>
    <x v="739"/>
    <x v="3"/>
    <s v="BOTH"/>
    <s v="Income Statement"/>
    <x v="65"/>
    <s v="11300 · PayPal (INC)"/>
    <m/>
    <m/>
  </r>
  <r>
    <d v="2015-10-23T00:00:00"/>
    <s v="Michael Weitzenhoff"/>
    <n v="69.900000000000006"/>
    <m/>
    <n v="-69.900000000000006"/>
    <s v="Credit"/>
    <x v="9"/>
    <x v="2"/>
    <x v="10"/>
    <n v="2015"/>
    <x v="57"/>
    <x v="837"/>
    <x v="9"/>
    <s v="BOTH"/>
    <s v="Income Statement"/>
    <x v="65"/>
    <s v="11300 · PayPal (INC)"/>
    <m/>
    <m/>
  </r>
  <r>
    <d v="2015-10-23T00:00:00"/>
    <s v="Linda Eklund Francis"/>
    <n v="270.7"/>
    <m/>
    <n v="-270.7"/>
    <s v="Credit"/>
    <x v="9"/>
    <x v="2"/>
    <x v="10"/>
    <n v="2015"/>
    <x v="57"/>
    <x v="838"/>
    <x v="9"/>
    <s v="BOTH"/>
    <s v="Income Statement"/>
    <x v="65"/>
    <s v="11300 · PayPal (INC)"/>
    <m/>
    <m/>
  </r>
  <r>
    <d v="2015-10-23T00:00:00"/>
    <s v="Hulu"/>
    <n v="-8.49"/>
    <m/>
    <n v="8.49"/>
    <s v="Debit"/>
    <x v="9"/>
    <x v="2"/>
    <x v="10"/>
    <n v="2015"/>
    <x v="31"/>
    <x v="125"/>
    <x v="2"/>
    <s v="BOTH"/>
    <s v="Income Statement"/>
    <x v="66"/>
    <s v="11300 · PayPal (INC)"/>
    <m/>
    <m/>
  </r>
  <r>
    <d v="2015-10-24T00:00:00"/>
    <s v="Bank Account"/>
    <n v="-430"/>
    <m/>
    <n v="430"/>
    <s v="Debit"/>
    <x v="9"/>
    <x v="2"/>
    <x v="10"/>
    <n v="2015"/>
    <x v="55"/>
    <x v="97"/>
    <x v="2"/>
    <s v="INC"/>
    <s v="Balance Sheet"/>
    <x v="22"/>
    <s v="11300 · PayPal (INC)"/>
    <m/>
    <m/>
  </r>
  <r>
    <d v="2015-10-24T00:00:00"/>
    <s v="Carlos Harris"/>
    <n v="12.94"/>
    <m/>
    <n v="-12.94"/>
    <s v="Credit"/>
    <x v="9"/>
    <x v="2"/>
    <x v="10"/>
    <n v="2015"/>
    <x v="57"/>
    <x v="839"/>
    <x v="9"/>
    <s v="BOTH"/>
    <s v="Income Statement"/>
    <x v="65"/>
    <s v="11300 · PayPal (INC)"/>
    <m/>
    <m/>
  </r>
  <r>
    <d v="2015-10-26T00:00:00"/>
    <s v="Matt Spradlin"/>
    <n v="117.79"/>
    <m/>
    <n v="-117.79"/>
    <s v="Credit"/>
    <x v="9"/>
    <x v="2"/>
    <x v="10"/>
    <n v="2015"/>
    <x v="57"/>
    <x v="840"/>
    <x v="3"/>
    <s v="BOTH"/>
    <s v="Income Statement"/>
    <x v="65"/>
    <s v="11300 · PayPal (INC)"/>
    <m/>
    <m/>
  </r>
  <r>
    <d v="2015-10-26T00:00:00"/>
    <s v="Jonathan Judy"/>
    <n v="10.95"/>
    <m/>
    <n v="-10.95"/>
    <s v="Credit"/>
    <x v="9"/>
    <x v="2"/>
    <x v="10"/>
    <n v="2015"/>
    <x v="57"/>
    <x v="841"/>
    <x v="9"/>
    <s v="BOTH"/>
    <s v="Income Statement"/>
    <x v="65"/>
    <s v="11300 · PayPal (INC)"/>
    <m/>
    <m/>
  </r>
  <r>
    <d v="2015-10-27T00:00:00"/>
    <s v="Bank Account"/>
    <n v="-120"/>
    <m/>
    <n v="120"/>
    <s v="Debit"/>
    <x v="9"/>
    <x v="2"/>
    <x v="10"/>
    <n v="2015"/>
    <x v="55"/>
    <x v="97"/>
    <x v="2"/>
    <s v="INC"/>
    <s v="Balance Sheet"/>
    <x v="22"/>
    <s v="11300 · PayPal (INC)"/>
    <m/>
    <m/>
  </r>
  <r>
    <d v="2015-10-27T00:00:00"/>
    <s v="BC Consulting"/>
    <n v="13.96"/>
    <m/>
    <n v="-13.96"/>
    <s v="Credit"/>
    <x v="9"/>
    <x v="2"/>
    <x v="10"/>
    <n v="2015"/>
    <x v="57"/>
    <x v="842"/>
    <x v="3"/>
    <s v="BOTH"/>
    <s v="Income Statement"/>
    <x v="65"/>
    <s v="11300 · PayPal (INC)"/>
    <m/>
    <m/>
  </r>
  <r>
    <d v="2015-10-28T00:00:00"/>
    <s v="Samantha Beaver"/>
    <n v="86.84"/>
    <m/>
    <n v="-86.84"/>
    <s v="Credit"/>
    <x v="9"/>
    <x v="2"/>
    <x v="10"/>
    <n v="2015"/>
    <x v="57"/>
    <x v="843"/>
    <x v="3"/>
    <s v="BOTH"/>
    <s v="Income Statement"/>
    <x v="65"/>
    <s v="11300 · PayPal (INC)"/>
    <m/>
    <m/>
  </r>
  <r>
    <d v="2015-10-29T00:00:00"/>
    <s v="Maya Alam"/>
    <n v="82.9"/>
    <m/>
    <n v="-82.9"/>
    <s v="Credit"/>
    <x v="9"/>
    <x v="2"/>
    <x v="10"/>
    <n v="2015"/>
    <x v="57"/>
    <x v="844"/>
    <x v="9"/>
    <s v="BOTH"/>
    <s v="Income Statement"/>
    <x v="65"/>
    <s v="11300 · PayPal (INC)"/>
    <m/>
    <m/>
  </r>
  <r>
    <d v="2015-10-29T00:00:00"/>
    <s v="Bank Account"/>
    <n v="-200"/>
    <m/>
    <n v="200"/>
    <s v="Debit"/>
    <x v="9"/>
    <x v="2"/>
    <x v="10"/>
    <n v="2015"/>
    <x v="55"/>
    <x v="97"/>
    <x v="2"/>
    <s v="INC"/>
    <s v="Balance Sheet"/>
    <x v="22"/>
    <s v="11300 · PayPal (INC)"/>
    <m/>
    <m/>
  </r>
  <r>
    <d v="2015-10-29T00:00:00"/>
    <s v="Troy Harmon"/>
    <n v="14.65"/>
    <m/>
    <n v="-14.65"/>
    <s v="Credit"/>
    <x v="9"/>
    <x v="2"/>
    <x v="10"/>
    <n v="2015"/>
    <x v="57"/>
    <x v="845"/>
    <x v="3"/>
    <s v="BOTH"/>
    <s v="Income Statement"/>
    <x v="65"/>
    <s v="11300 · PayPal (INC)"/>
    <m/>
    <m/>
  </r>
  <r>
    <d v="2015-10-29T00:00:00"/>
    <s v="Troy Harmon"/>
    <n v="14.65"/>
    <m/>
    <n v="-14.65"/>
    <s v="Credit"/>
    <x v="9"/>
    <x v="2"/>
    <x v="10"/>
    <n v="2015"/>
    <x v="57"/>
    <x v="845"/>
    <x v="3"/>
    <s v="BOTH"/>
    <s v="Income Statement"/>
    <x v="65"/>
    <s v="11300 · PayPal (INC)"/>
    <m/>
    <m/>
  </r>
  <r>
    <d v="2015-10-30T00:00:00"/>
    <s v="Credit Card"/>
    <n v="31.74"/>
    <m/>
    <n v="-31.74"/>
    <s v="Credit"/>
    <x v="9"/>
    <x v="2"/>
    <x v="10"/>
    <n v="2015"/>
    <x v="57"/>
    <x v="846"/>
    <x v="3"/>
    <s v="BOTH"/>
    <s v="Income Statement"/>
    <x v="65"/>
    <s v="11300 · PayPal (INC)"/>
    <m/>
    <m/>
  </r>
  <r>
    <d v="2015-10-30T00:00:00"/>
    <s v="New Castle HD"/>
    <n v="-84.65"/>
    <m/>
    <n v="84.65"/>
    <s v="Debit"/>
    <x v="9"/>
    <x v="2"/>
    <x v="10"/>
    <n v="2015"/>
    <x v="10"/>
    <x v="10"/>
    <x v="7"/>
    <s v="BOTH"/>
    <s v="Income Statement"/>
    <x v="69"/>
    <s v="11300 · PayPal (INC)"/>
    <m/>
    <m/>
  </r>
  <r>
    <d v="2015-10-30T00:00:00"/>
    <s v="Warren Goldman"/>
    <n v="-33.96"/>
    <m/>
    <n v="33.96"/>
    <s v="Debit"/>
    <x v="9"/>
    <x v="2"/>
    <x v="10"/>
    <n v="2015"/>
    <x v="72"/>
    <x v="793"/>
    <x v="3"/>
    <s v="BOTH"/>
    <s v="Income Statement"/>
    <x v="66"/>
    <s v="11300 · PayPal (INC)"/>
    <m/>
    <m/>
  </r>
  <r>
    <d v="2015-10-31T00:00:00"/>
    <s v="Bank Account"/>
    <n v="501.78"/>
    <m/>
    <n v="-501.78"/>
    <s v="Credit"/>
    <x v="9"/>
    <x v="2"/>
    <x v="10"/>
    <n v="2015"/>
    <x v="11"/>
    <x v="47"/>
    <x v="3"/>
    <s v="BOTH"/>
    <s v="Income Statement"/>
    <x v="30"/>
    <s v="11300 · PayPal (INC)"/>
    <m/>
    <m/>
  </r>
  <r>
    <d v="2015-10-31T00:00:00"/>
    <s v="eBay Inc."/>
    <n v="-501.78"/>
    <m/>
    <n v="501.78"/>
    <s v="Debit"/>
    <x v="9"/>
    <x v="2"/>
    <x v="10"/>
    <n v="2015"/>
    <x v="11"/>
    <x v="47"/>
    <x v="3"/>
    <s v="BOTH"/>
    <s v="Income Statement"/>
    <x v="66"/>
    <s v="11300 · PayPal (INC)"/>
    <m/>
    <m/>
  </r>
  <r>
    <d v="2015-10-31T00:00:00"/>
    <s v="Reversal"/>
    <n v="141.41999999999999"/>
    <m/>
    <n v="-141.41999999999999"/>
    <s v="Credit"/>
    <x v="9"/>
    <x v="2"/>
    <x v="10"/>
    <n v="2015"/>
    <x v="57"/>
    <x v="754"/>
    <x v="3"/>
    <s v="BOTH"/>
    <s v="Income Statement"/>
    <x v="65"/>
    <s v="11300 · PayPal (INC)"/>
    <m/>
    <m/>
  </r>
  <r>
    <d v="2015-10-31T00:00:00"/>
    <s v="Angela Santucci"/>
    <n v="0"/>
    <m/>
    <n v="0"/>
    <s v="Debit"/>
    <x v="9"/>
    <x v="2"/>
    <x v="10"/>
    <n v="2015"/>
    <x v="57"/>
    <x v="754"/>
    <x v="3"/>
    <s v="BOTH"/>
    <s v="Income Statement"/>
    <x v="66"/>
    <s v="11300 · PayPal (INC)"/>
    <m/>
    <m/>
  </r>
  <r>
    <d v="2015-11-01T00:00:00"/>
    <s v="Bubs and Scrubs"/>
    <n v="301.8"/>
    <m/>
    <n v="-301.8"/>
    <s v="Credit"/>
    <x v="9"/>
    <x v="2"/>
    <x v="11"/>
    <n v="2015"/>
    <x v="57"/>
    <x v="847"/>
    <x v="9"/>
    <s v="BOTH"/>
    <s v="Income Statement"/>
    <x v="65"/>
    <s v="11300 · PayPal (INC)"/>
    <m/>
    <m/>
  </r>
  <r>
    <d v="2015-11-01T00:00:00"/>
    <s v="Kimberly Ginther"/>
    <n v="20.27"/>
    <m/>
    <n v="-20.27"/>
    <s v="Credit"/>
    <x v="9"/>
    <x v="2"/>
    <x v="11"/>
    <n v="2015"/>
    <x v="57"/>
    <x v="848"/>
    <x v="9"/>
    <s v="BOTH"/>
    <s v="Income Statement"/>
    <x v="65"/>
    <s v="11300 · PayPal (INC)"/>
    <m/>
    <m/>
  </r>
  <r>
    <d v="2015-11-02T00:00:00"/>
    <s v="Bank Account"/>
    <n v="-256.08"/>
    <m/>
    <n v="256.08"/>
    <s v="Debit"/>
    <x v="9"/>
    <x v="2"/>
    <x v="11"/>
    <n v="2015"/>
    <x v="55"/>
    <x v="97"/>
    <x v="2"/>
    <s v="INC"/>
    <s v="Balance Sheet"/>
    <x v="22"/>
    <s v="11300 · PayPal (INC)"/>
    <m/>
    <m/>
  </r>
  <r>
    <d v="2015-11-02T00:00:00"/>
    <s v="Marisa Marzilli"/>
    <n v="53.64"/>
    <m/>
    <n v="-53.64"/>
    <s v="Credit"/>
    <x v="9"/>
    <x v="2"/>
    <x v="11"/>
    <n v="2015"/>
    <x v="57"/>
    <x v="849"/>
    <x v="3"/>
    <s v="BOTH"/>
    <s v="Income Statement"/>
    <x v="65"/>
    <s v="11300 · PayPal (INC)"/>
    <m/>
    <m/>
  </r>
  <r>
    <d v="2015-11-02T00:00:00"/>
    <s v="Cedric Frierson"/>
    <n v="15.85"/>
    <m/>
    <n v="-15.85"/>
    <s v="Credit"/>
    <x v="9"/>
    <x v="2"/>
    <x v="11"/>
    <n v="2015"/>
    <x v="57"/>
    <x v="850"/>
    <x v="3"/>
    <s v="BOTH"/>
    <s v="Income Statement"/>
    <x v="65"/>
    <s v="11300 · PayPal (INC)"/>
    <m/>
    <m/>
  </r>
  <r>
    <d v="2015-11-03T00:00:00"/>
    <s v="Chana Andrews"/>
    <n v="139.94999999999999"/>
    <m/>
    <n v="-139.94999999999999"/>
    <s v="Credit"/>
    <x v="9"/>
    <x v="2"/>
    <x v="11"/>
    <n v="2015"/>
    <x v="57"/>
    <x v="851"/>
    <x v="3"/>
    <s v="BOTH"/>
    <s v="Income Statement"/>
    <x v="65"/>
    <s v="11300 · PayPal (INC)"/>
    <m/>
    <m/>
  </r>
  <r>
    <d v="2015-11-03T00:00:00"/>
    <s v="Carla Rack"/>
    <n v="104.38"/>
    <m/>
    <n v="-104.38"/>
    <s v="Credit"/>
    <x v="9"/>
    <x v="2"/>
    <x v="11"/>
    <n v="2015"/>
    <x v="57"/>
    <x v="852"/>
    <x v="3"/>
    <s v="BOTH"/>
    <s v="Income Statement"/>
    <x v="65"/>
    <s v="11300 · PayPal (INC)"/>
    <m/>
    <m/>
  </r>
  <r>
    <d v="2015-11-03T00:00:00"/>
    <s v="Bank Account"/>
    <n v="-320"/>
    <m/>
    <n v="320"/>
    <s v="Debit"/>
    <x v="9"/>
    <x v="2"/>
    <x v="11"/>
    <n v="2015"/>
    <x v="55"/>
    <x v="97"/>
    <x v="2"/>
    <s v="INC"/>
    <s v="Balance Sheet"/>
    <x v="22"/>
    <s v="11300 · PayPal (INC)"/>
    <m/>
    <m/>
  </r>
  <r>
    <d v="2015-11-04T00:00:00"/>
    <s v="Julia Roach"/>
    <n v="15.9"/>
    <m/>
    <n v="-15.9"/>
    <s v="Credit"/>
    <x v="9"/>
    <x v="2"/>
    <x v="11"/>
    <n v="2015"/>
    <x v="57"/>
    <x v="853"/>
    <x v="3"/>
    <s v="BOTH"/>
    <s v="Income Statement"/>
    <x v="65"/>
    <s v="11300 · PayPal (INC)"/>
    <m/>
    <m/>
  </r>
  <r>
    <d v="2015-11-04T00:00:00"/>
    <s v="George Ybarra"/>
    <n v="11.85"/>
    <m/>
    <n v="-11.85"/>
    <s v="Credit"/>
    <x v="9"/>
    <x v="2"/>
    <x v="11"/>
    <n v="2015"/>
    <x v="57"/>
    <x v="854"/>
    <x v="9"/>
    <s v="BOTH"/>
    <s v="Income Statement"/>
    <x v="65"/>
    <s v="11300 · PayPal (INC)"/>
    <m/>
    <m/>
  </r>
  <r>
    <d v="2015-11-04T00:00:00"/>
    <s v="Richard McRae"/>
    <n v="108.9"/>
    <m/>
    <n v="-108.9"/>
    <s v="Credit"/>
    <x v="9"/>
    <x v="2"/>
    <x v="11"/>
    <n v="2015"/>
    <x v="57"/>
    <x v="855"/>
    <x v="9"/>
    <s v="BOTH"/>
    <s v="Income Statement"/>
    <x v="65"/>
    <s v="11300 · PayPal (INC)"/>
    <m/>
    <m/>
  </r>
  <r>
    <d v="2015-11-05T00:00:00"/>
    <s v="Daniel Stromski"/>
    <n v="86.9"/>
    <m/>
    <n v="-86.9"/>
    <s v="Credit"/>
    <x v="9"/>
    <x v="2"/>
    <x v="11"/>
    <n v="2015"/>
    <x v="57"/>
    <x v="856"/>
    <x v="9"/>
    <s v="BOTH"/>
    <s v="Income Statement"/>
    <x v="65"/>
    <s v="11300 · PayPal (INC)"/>
    <m/>
    <m/>
  </r>
  <r>
    <d v="2015-11-05T00:00:00"/>
    <s v="Deborah Davis"/>
    <n v="15.9"/>
    <m/>
    <n v="-15.9"/>
    <s v="Credit"/>
    <x v="9"/>
    <x v="2"/>
    <x v="11"/>
    <n v="2015"/>
    <x v="57"/>
    <x v="857"/>
    <x v="3"/>
    <s v="BOTH"/>
    <s v="Income Statement"/>
    <x v="65"/>
    <s v="11300 · PayPal (INC)"/>
    <m/>
    <m/>
  </r>
  <r>
    <d v="2015-11-05T00:00:00"/>
    <s v="Bank Account"/>
    <n v="-213.65"/>
    <m/>
    <n v="213.65"/>
    <s v="Debit"/>
    <x v="9"/>
    <x v="2"/>
    <x v="11"/>
    <n v="2015"/>
    <x v="55"/>
    <x v="97"/>
    <x v="2"/>
    <s v="INC"/>
    <s v="Balance Sheet"/>
    <x v="22"/>
    <s v="11300 · PayPal (INC)"/>
    <m/>
    <m/>
  </r>
  <r>
    <d v="2015-11-06T00:00:00"/>
    <s v="Patricia McCauley"/>
    <n v="73.849999999999994"/>
    <m/>
    <n v="-73.849999999999994"/>
    <s v="Credit"/>
    <x v="9"/>
    <x v="2"/>
    <x v="11"/>
    <n v="2015"/>
    <x v="57"/>
    <x v="858"/>
    <x v="9"/>
    <s v="BOTH"/>
    <s v="Income Statement"/>
    <x v="65"/>
    <m/>
    <m/>
    <m/>
  </r>
  <r>
    <d v="2015-11-07T00:00:00"/>
    <s v="Lora Roa"/>
    <n v="68.95"/>
    <m/>
    <n v="-68.95"/>
    <s v="Credit"/>
    <x v="9"/>
    <x v="2"/>
    <x v="11"/>
    <n v="2015"/>
    <x v="57"/>
    <x v="859"/>
    <x v="9"/>
    <s v="BOTH"/>
    <s v="Income Statement"/>
    <x v="65"/>
    <m/>
    <m/>
    <m/>
  </r>
  <r>
    <d v="2015-11-07T00:00:00"/>
    <s v="Torri Hauger"/>
    <n v="14.65"/>
    <m/>
    <n v="-14.65"/>
    <s v="Credit"/>
    <x v="9"/>
    <x v="2"/>
    <x v="11"/>
    <n v="2015"/>
    <x v="57"/>
    <x v="860"/>
    <x v="3"/>
    <s v="BOTH"/>
    <s v="Income Statement"/>
    <x v="65"/>
    <m/>
    <m/>
    <m/>
  </r>
  <r>
    <d v="2015-11-08T00:00:00"/>
    <s v="Kristina Fowler"/>
    <n v="14.65"/>
    <m/>
    <n v="-14.65"/>
    <s v="Credit"/>
    <x v="9"/>
    <x v="2"/>
    <x v="11"/>
    <n v="2015"/>
    <x v="57"/>
    <x v="861"/>
    <x v="3"/>
    <s v="BOTH"/>
    <s v="Income Statement"/>
    <x v="65"/>
    <m/>
    <m/>
    <m/>
  </r>
  <r>
    <d v="2015-11-09T00:00:00"/>
    <s v="Transfer to Bank Completed"/>
    <n v="-165.92"/>
    <m/>
    <n v="165.92"/>
    <s v="Debit"/>
    <x v="9"/>
    <x v="2"/>
    <x v="11"/>
    <n v="2015"/>
    <x v="55"/>
    <x v="97"/>
    <x v="2"/>
    <s v="INC"/>
    <s v="Balance Sheet"/>
    <x v="22"/>
    <m/>
    <m/>
    <m/>
  </r>
  <r>
    <d v="2015-11-09T00:00:00"/>
    <s v="christopher amezcua"/>
    <n v="14.65"/>
    <m/>
    <n v="-14.65"/>
    <s v="Credit"/>
    <x v="9"/>
    <x v="2"/>
    <x v="11"/>
    <n v="2015"/>
    <x v="57"/>
    <x v="862"/>
    <x v="3"/>
    <s v="BOTH"/>
    <s v="Income Statement"/>
    <x v="65"/>
    <m/>
    <m/>
    <m/>
  </r>
  <r>
    <d v="2015-11-09T00:00:00"/>
    <s v="Masha Roskach"/>
    <n v="-41.19"/>
    <m/>
    <n v="41.19"/>
    <s v="Debit"/>
    <x v="9"/>
    <x v="2"/>
    <x v="11"/>
    <n v="2015"/>
    <x v="57"/>
    <x v="813"/>
    <x v="3"/>
    <s v="BOTH"/>
    <s v="Income Statement"/>
    <x v="65"/>
    <m/>
    <m/>
    <m/>
  </r>
  <r>
    <d v="2015-11-09T00:00:00"/>
    <s v="Brandon Eckstein"/>
    <n v="17.850000000000001"/>
    <m/>
    <n v="-17.850000000000001"/>
    <s v="Credit"/>
    <x v="9"/>
    <x v="2"/>
    <x v="11"/>
    <n v="2015"/>
    <x v="57"/>
    <x v="863"/>
    <x v="3"/>
    <s v="BOTH"/>
    <s v="Income Statement"/>
    <x v="65"/>
    <m/>
    <m/>
    <m/>
  </r>
  <r>
    <d v="2015-11-10T00:00:00"/>
    <s v="Scott Loy"/>
    <n v="15.9"/>
    <m/>
    <n v="-15.9"/>
    <s v="Credit"/>
    <x v="9"/>
    <x v="2"/>
    <x v="11"/>
    <n v="2015"/>
    <x v="57"/>
    <x v="864"/>
    <x v="3"/>
    <s v="BOTH"/>
    <s v="Income Statement"/>
    <x v="65"/>
    <m/>
    <m/>
    <m/>
  </r>
  <r>
    <d v="2015-11-11T00:00:00"/>
    <s v="Stephanie Rowland"/>
    <n v="66.239999999999995"/>
    <m/>
    <n v="-66.239999999999995"/>
    <s v="Credit"/>
    <x v="9"/>
    <x v="2"/>
    <x v="11"/>
    <n v="2015"/>
    <x v="57"/>
    <x v="865"/>
    <x v="3"/>
    <s v="BOTH"/>
    <s v="Income Statement"/>
    <x v="65"/>
    <m/>
    <m/>
    <m/>
  </r>
  <r>
    <d v="2015-11-11T00:00:00"/>
    <s v="kathy kavanagh"/>
    <n v="99.11"/>
    <m/>
    <n v="-99.11"/>
    <s v="Credit"/>
    <x v="9"/>
    <x v="2"/>
    <x v="11"/>
    <n v="2015"/>
    <x v="57"/>
    <x v="866"/>
    <x v="3"/>
    <s v="BOTH"/>
    <s v="Income Statement"/>
    <x v="65"/>
    <m/>
    <m/>
    <m/>
  </r>
  <r>
    <d v="2015-11-13T00:00:00"/>
    <s v="megan mcdonald"/>
    <n v="-49"/>
    <m/>
    <n v="49"/>
    <s v="Debit"/>
    <x v="9"/>
    <x v="2"/>
    <x v="11"/>
    <n v="2015"/>
    <x v="57"/>
    <x v="827"/>
    <x v="3"/>
    <s v="BOTH"/>
    <s v="Income Statement"/>
    <x v="65"/>
    <m/>
    <m/>
    <m/>
  </r>
  <r>
    <d v="2015-11-13T00:00:00"/>
    <s v="Transfer From Bank Completed"/>
    <n v="47.58"/>
    <m/>
    <n v="-47.58"/>
    <s v="Credit"/>
    <x v="9"/>
    <x v="2"/>
    <x v="11"/>
    <n v="2015"/>
    <x v="55"/>
    <x v="97"/>
    <x v="2"/>
    <s v="INC"/>
    <s v="Balance Sheet"/>
    <x v="22"/>
    <m/>
    <m/>
    <m/>
  </r>
  <r>
    <d v="2015-11-13T00:00:00"/>
    <s v="Transfer to Bank Completed"/>
    <n v="-160"/>
    <m/>
    <n v="160"/>
    <s v="Debit"/>
    <x v="9"/>
    <x v="2"/>
    <x v="11"/>
    <n v="2015"/>
    <x v="55"/>
    <x v="97"/>
    <x v="2"/>
    <s v="INC"/>
    <s v="Balance Sheet"/>
    <x v="22"/>
    <m/>
    <m/>
    <m/>
  </r>
  <r>
    <d v="2015-11-13T00:00:00"/>
    <s v="Marc Jordan"/>
    <n v="64.38"/>
    <m/>
    <n v="-64.38"/>
    <s v="Credit"/>
    <x v="9"/>
    <x v="2"/>
    <x v="11"/>
    <n v="2015"/>
    <x v="57"/>
    <x v="867"/>
    <x v="3"/>
    <s v="BOTH"/>
    <s v="Income Statement"/>
    <x v="65"/>
    <m/>
    <m/>
    <m/>
  </r>
  <r>
    <d v="2015-11-13T00:00:00"/>
    <s v="Cynthia Bolis-Bozzomo"/>
    <n v="154.69"/>
    <m/>
    <n v="-154.69"/>
    <s v="Credit"/>
    <x v="9"/>
    <x v="2"/>
    <x v="11"/>
    <n v="2015"/>
    <x v="57"/>
    <x v="868"/>
    <x v="9"/>
    <s v="BOTH"/>
    <s v="Income Statement"/>
    <x v="65"/>
    <m/>
    <m/>
    <m/>
  </r>
  <r>
    <d v="2015-11-14T00:00:00"/>
    <s v="Anders Holth"/>
    <n v="112.24"/>
    <m/>
    <n v="-112.24"/>
    <s v="Credit"/>
    <x v="9"/>
    <x v="2"/>
    <x v="11"/>
    <n v="2015"/>
    <x v="57"/>
    <x v="869"/>
    <x v="3"/>
    <s v="BOTH"/>
    <s v="Income Statement"/>
    <x v="65"/>
    <m/>
    <m/>
    <m/>
  </r>
  <r>
    <d v="2015-11-14T00:00:00"/>
    <s v="igor lagutkin"/>
    <n v="163.4"/>
    <m/>
    <n v="-163.4"/>
    <s v="Credit"/>
    <x v="9"/>
    <x v="2"/>
    <x v="11"/>
    <n v="2015"/>
    <x v="57"/>
    <x v="870"/>
    <x v="3"/>
    <s v="BOTH"/>
    <s v="Income Statement"/>
    <x v="65"/>
    <m/>
    <m/>
    <m/>
  </r>
  <r>
    <d v="2015-11-14T00:00:00"/>
    <s v="CPU Physicians"/>
    <n v="114.85"/>
    <m/>
    <n v="-114.85"/>
    <s v="Credit"/>
    <x v="9"/>
    <x v="2"/>
    <x v="11"/>
    <n v="2015"/>
    <x v="57"/>
    <x v="871"/>
    <x v="3"/>
    <s v="BOTH"/>
    <s v="Income Statement"/>
    <x v="65"/>
    <m/>
    <m/>
    <m/>
  </r>
  <r>
    <d v="2015-11-14T00:00:00"/>
    <s v="Garry S. Stanislaw"/>
    <n v="90.66"/>
    <m/>
    <n v="-90.66"/>
    <s v="Credit"/>
    <x v="9"/>
    <x v="2"/>
    <x v="11"/>
    <n v="2015"/>
    <x v="57"/>
    <x v="872"/>
    <x v="3"/>
    <s v="BOTH"/>
    <s v="Income Statement"/>
    <x v="65"/>
    <m/>
    <m/>
    <m/>
  </r>
  <r>
    <d v="2015-11-14T00:00:00"/>
    <s v="Jonathan Cheng"/>
    <n v="39.950000000000003"/>
    <m/>
    <n v="-39.950000000000003"/>
    <s v="Credit"/>
    <x v="9"/>
    <x v="2"/>
    <x v="11"/>
    <n v="2015"/>
    <x v="57"/>
    <x v="873"/>
    <x v="9"/>
    <s v="BOTH"/>
    <s v="Income Statement"/>
    <x v="65"/>
    <m/>
    <m/>
    <m/>
  </r>
  <r>
    <d v="2015-11-15T00:00:00"/>
    <s v="Matt Jacobson"/>
    <n v="38.65"/>
    <m/>
    <n v="-38.65"/>
    <s v="Credit"/>
    <x v="9"/>
    <x v="2"/>
    <x v="11"/>
    <n v="2015"/>
    <x v="57"/>
    <x v="874"/>
    <x v="21"/>
    <s v="BOTH"/>
    <s v="Income Statement"/>
    <x v="65"/>
    <m/>
    <m/>
    <m/>
  </r>
  <r>
    <d v="2015-11-16T00:00:00"/>
    <s v="Michael Weitzenhoff"/>
    <n v="-64.849999999999994"/>
    <m/>
    <n v="64.849999999999994"/>
    <s v="Debit"/>
    <x v="9"/>
    <x v="2"/>
    <x v="11"/>
    <n v="2015"/>
    <x v="57"/>
    <x v="837"/>
    <x v="3"/>
    <s v="BOTH"/>
    <s v="Income Statement"/>
    <x v="65"/>
    <m/>
    <m/>
    <m/>
  </r>
  <r>
    <d v="2015-11-16T00:00:00"/>
    <s v="Transfer From Bank Completed"/>
    <n v="62.97"/>
    <m/>
    <n v="-62.97"/>
    <s v="Credit"/>
    <x v="9"/>
    <x v="2"/>
    <x v="11"/>
    <n v="2015"/>
    <x v="55"/>
    <x v="97"/>
    <x v="2"/>
    <s v="INC"/>
    <s v="Balance Sheet"/>
    <x v="22"/>
    <m/>
    <m/>
    <m/>
  </r>
  <r>
    <d v="2015-11-16T00:00:00"/>
    <s v="Transfer From Bank Completed"/>
    <n v="99.97"/>
    <m/>
    <n v="-99.97"/>
    <s v="Credit"/>
    <x v="9"/>
    <x v="2"/>
    <x v="11"/>
    <n v="2015"/>
    <x v="55"/>
    <x v="97"/>
    <x v="2"/>
    <s v="INC"/>
    <s v="Balance Sheet"/>
    <x v="22"/>
    <m/>
    <m/>
    <m/>
  </r>
  <r>
    <d v="2015-11-16T00:00:00"/>
    <s v="Gayle Griffin"/>
    <n v="-102.95"/>
    <m/>
    <n v="102.95"/>
    <s v="Debit"/>
    <x v="9"/>
    <x v="2"/>
    <x v="11"/>
    <n v="2015"/>
    <x v="57"/>
    <x v="694"/>
    <x v="3"/>
    <s v="BOTH"/>
    <s v="Income Statement"/>
    <x v="65"/>
    <m/>
    <m/>
    <m/>
  </r>
  <r>
    <d v="2015-11-16T00:00:00"/>
    <s v="Transfer to Bank Completed"/>
    <n v="-758.76"/>
    <m/>
    <n v="758.76"/>
    <s v="Debit"/>
    <x v="9"/>
    <x v="2"/>
    <x v="11"/>
    <n v="2015"/>
    <x v="55"/>
    <x v="97"/>
    <x v="2"/>
    <s v="INC"/>
    <s v="Balance Sheet"/>
    <x v="22"/>
    <m/>
    <m/>
    <m/>
  </r>
  <r>
    <d v="2015-11-16T00:00:00"/>
    <s v="Garry S. Stanislaw"/>
    <n v="85.89"/>
    <m/>
    <n v="-85.89"/>
    <s v="Credit"/>
    <x v="9"/>
    <x v="2"/>
    <x v="11"/>
    <n v="2015"/>
    <x v="57"/>
    <x v="872"/>
    <x v="3"/>
    <s v="BOTH"/>
    <s v="Income Statement"/>
    <x v="65"/>
    <m/>
    <m/>
    <m/>
  </r>
  <r>
    <d v="2015-11-16T00:00:00"/>
    <s v="Alex Richards"/>
    <n v="515.41999999999996"/>
    <m/>
    <n v="-515.41999999999996"/>
    <s v="Credit"/>
    <x v="9"/>
    <x v="2"/>
    <x v="11"/>
    <n v="2015"/>
    <x v="57"/>
    <x v="875"/>
    <x v="9"/>
    <s v="BOTH"/>
    <s v="Income Statement"/>
    <x v="65"/>
    <m/>
    <m/>
    <m/>
  </r>
  <r>
    <d v="2015-11-16T00:00:00"/>
    <s v="Tanner Bloom"/>
    <n v="220.69"/>
    <m/>
    <n v="-220.69"/>
    <s v="Credit"/>
    <x v="9"/>
    <x v="2"/>
    <x v="11"/>
    <n v="2015"/>
    <x v="57"/>
    <x v="876"/>
    <x v="9"/>
    <s v="BOTH"/>
    <s v="Income Statement"/>
    <x v="65"/>
    <m/>
    <m/>
    <m/>
  </r>
  <r>
    <d v="2015-11-17T00:00:00"/>
    <s v="Woof Pals Pte Ltd"/>
    <n v="1239.95"/>
    <m/>
    <n v="-1239.95"/>
    <s v="Credit"/>
    <x v="9"/>
    <x v="2"/>
    <x v="11"/>
    <n v="2015"/>
    <x v="57"/>
    <x v="324"/>
    <x v="20"/>
    <s v="BOTH"/>
    <s v="Income Statement"/>
    <x v="65"/>
    <m/>
    <m/>
    <m/>
  </r>
  <r>
    <d v="2015-11-17T00:00:00"/>
    <s v="Woof Pals Pte Ltd"/>
    <n v="464.9"/>
    <m/>
    <n v="-464.9"/>
    <s v="Credit"/>
    <x v="9"/>
    <x v="2"/>
    <x v="11"/>
    <n v="2015"/>
    <x v="57"/>
    <x v="324"/>
    <x v="20"/>
    <s v="BOTH"/>
    <s v="Income Statement"/>
    <x v="65"/>
    <m/>
    <m/>
    <m/>
  </r>
  <r>
    <d v="2015-11-17T00:00:00"/>
    <s v="Transfer to Bank Completed"/>
    <n v="-2400"/>
    <m/>
    <n v="2400"/>
    <s v="Debit"/>
    <x v="9"/>
    <x v="2"/>
    <x v="11"/>
    <n v="2015"/>
    <x v="55"/>
    <x v="97"/>
    <x v="2"/>
    <s v="INC"/>
    <s v="Balance Sheet"/>
    <x v="22"/>
    <m/>
    <m/>
    <m/>
  </r>
  <r>
    <d v="2015-11-17T00:00:00"/>
    <s v="Michael Fawcett"/>
    <n v="186.23"/>
    <m/>
    <n v="-186.23"/>
    <s v="Credit"/>
    <x v="9"/>
    <x v="2"/>
    <x v="11"/>
    <n v="2015"/>
    <x v="57"/>
    <x v="877"/>
    <x v="3"/>
    <s v="BOTH"/>
    <s v="Income Statement"/>
    <x v="65"/>
    <m/>
    <m/>
    <m/>
  </r>
  <r>
    <d v="2015-11-17T00:00:00"/>
    <s v="Ashley Clark"/>
    <n v="52.41"/>
    <m/>
    <n v="-52.41"/>
    <s v="Credit"/>
    <x v="9"/>
    <x v="2"/>
    <x v="11"/>
    <n v="2015"/>
    <x v="57"/>
    <x v="878"/>
    <x v="3"/>
    <s v="BOTH"/>
    <s v="Income Statement"/>
    <x v="65"/>
    <m/>
    <m/>
    <m/>
  </r>
  <r>
    <d v="2015-11-18T00:00:00"/>
    <s v="Cynthia Bolis-Bozzomo"/>
    <n v="-12.95"/>
    <m/>
    <n v="12.95"/>
    <s v="Debit"/>
    <x v="9"/>
    <x v="2"/>
    <x v="11"/>
    <n v="2015"/>
    <x v="57"/>
    <x v="868"/>
    <x v="3"/>
    <s v="BOTH"/>
    <s v="Income Statement"/>
    <x v="65"/>
    <m/>
    <m/>
    <m/>
  </r>
  <r>
    <d v="2015-11-18T00:00:00"/>
    <s v="charles malone"/>
    <n v="146.75"/>
    <m/>
    <n v="-146.75"/>
    <s v="Credit"/>
    <x v="9"/>
    <x v="2"/>
    <x v="11"/>
    <n v="2015"/>
    <x v="57"/>
    <x v="879"/>
    <x v="3"/>
    <s v="BOTH"/>
    <s v="Income Statement"/>
    <x v="65"/>
    <m/>
    <m/>
    <m/>
  </r>
  <r>
    <d v="2015-11-18T00:00:00"/>
    <s v="Cathryn Howard"/>
    <n v="101.67"/>
    <m/>
    <n v="-101.67"/>
    <s v="Credit"/>
    <x v="9"/>
    <x v="2"/>
    <x v="11"/>
    <n v="2015"/>
    <x v="57"/>
    <x v="880"/>
    <x v="3"/>
    <s v="BOTH"/>
    <s v="Income Statement"/>
    <x v="65"/>
    <m/>
    <m/>
    <m/>
  </r>
  <r>
    <d v="2015-11-19T00:00:00"/>
    <s v="Transfer to Bank Completed"/>
    <n v="-470"/>
    <m/>
    <n v="470"/>
    <s v="Debit"/>
    <x v="9"/>
    <x v="2"/>
    <x v="11"/>
    <n v="2015"/>
    <x v="55"/>
    <x v="97"/>
    <x v="2"/>
    <s v="INC"/>
    <s v="Balance Sheet"/>
    <x v="22"/>
    <m/>
    <m/>
    <m/>
  </r>
  <r>
    <d v="2015-11-19T00:00:00"/>
    <s v="Jacqueline Pippin"/>
    <n v="20.9"/>
    <m/>
    <n v="-20.9"/>
    <s v="Credit"/>
    <x v="9"/>
    <x v="2"/>
    <x v="11"/>
    <n v="2015"/>
    <x v="57"/>
    <x v="881"/>
    <x v="9"/>
    <s v="BOTH"/>
    <s v="Income Statement"/>
    <x v="65"/>
    <m/>
    <m/>
    <m/>
  </r>
  <r>
    <d v="2015-11-19T00:00:00"/>
    <s v="Camille Cleare"/>
    <n v="130.94999999999999"/>
    <m/>
    <n v="-130.94999999999999"/>
    <s v="Credit"/>
    <x v="9"/>
    <x v="2"/>
    <x v="11"/>
    <n v="2015"/>
    <x v="57"/>
    <x v="591"/>
    <x v="9"/>
    <s v="BOTH"/>
    <s v="Income Statement"/>
    <x v="65"/>
    <m/>
    <m/>
    <m/>
  </r>
  <r>
    <d v="2015-11-20T00:00:00"/>
    <s v="Transfer to Bank Completed"/>
    <n v="-150"/>
    <m/>
    <n v="150"/>
    <s v="Debit"/>
    <x v="9"/>
    <x v="2"/>
    <x v="11"/>
    <n v="2015"/>
    <x v="55"/>
    <x v="97"/>
    <x v="2"/>
    <s v="INC"/>
    <s v="Balance Sheet"/>
    <x v="22"/>
    <m/>
    <m/>
    <m/>
  </r>
  <r>
    <d v="2015-11-20T00:00:00"/>
    <s v="Chris Stiffler"/>
    <n v="15.85"/>
    <m/>
    <n v="-15.85"/>
    <s v="Credit"/>
    <x v="9"/>
    <x v="2"/>
    <x v="11"/>
    <n v="2015"/>
    <x v="57"/>
    <x v="882"/>
    <x v="3"/>
    <s v="BOTH"/>
    <s v="Income Statement"/>
    <x v="65"/>
    <m/>
    <m/>
    <m/>
  </r>
  <r>
    <d v="2015-11-20T00:00:00"/>
    <s v="Woof Pals Pte Ltd"/>
    <n v="55.6"/>
    <m/>
    <n v="-55.6"/>
    <s v="Credit"/>
    <x v="9"/>
    <x v="2"/>
    <x v="11"/>
    <n v="2015"/>
    <x v="57"/>
    <x v="324"/>
    <x v="20"/>
    <s v="BOTH"/>
    <s v="Income Statement"/>
    <x v="65"/>
    <m/>
    <m/>
    <m/>
  </r>
  <r>
    <d v="2015-11-21T00:00:00"/>
    <s v="Elizabeth Filauri"/>
    <n v="61.9"/>
    <m/>
    <n v="-61.9"/>
    <s v="Credit"/>
    <x v="9"/>
    <x v="2"/>
    <x v="11"/>
    <n v="2015"/>
    <x v="57"/>
    <x v="883"/>
    <x v="9"/>
    <s v="BOTH"/>
    <s v="Income Statement"/>
    <x v="65"/>
    <m/>
    <m/>
    <m/>
  </r>
  <r>
    <d v="2015-11-21T00:00:00"/>
    <s v="Jeffery Smith"/>
    <n v="13.9"/>
    <m/>
    <n v="-13.9"/>
    <s v="Credit"/>
    <x v="9"/>
    <x v="2"/>
    <x v="11"/>
    <n v="2015"/>
    <x v="57"/>
    <x v="884"/>
    <x v="3"/>
    <s v="BOTH"/>
    <s v="Income Statement"/>
    <x v="65"/>
    <m/>
    <m/>
    <m/>
  </r>
  <r>
    <d v="2015-11-21T00:00:00"/>
    <s v="Ralph Silva"/>
    <n v="113.79"/>
    <m/>
    <n v="-113.79"/>
    <s v="Credit"/>
    <x v="9"/>
    <x v="2"/>
    <x v="11"/>
    <n v="2015"/>
    <x v="57"/>
    <x v="885"/>
    <x v="9"/>
    <s v="BOTH"/>
    <s v="Income Statement"/>
    <x v="65"/>
    <m/>
    <m/>
    <m/>
  </r>
  <r>
    <d v="2015-11-21T00:00:00"/>
    <s v="Patty Stockwell"/>
    <n v="34.630000000000003"/>
    <m/>
    <n v="-34.630000000000003"/>
    <s v="Credit"/>
    <x v="9"/>
    <x v="2"/>
    <x v="11"/>
    <n v="2015"/>
    <x v="57"/>
    <x v="886"/>
    <x v="3"/>
    <s v="BOTH"/>
    <s v="Income Statement"/>
    <x v="65"/>
    <m/>
    <m/>
    <m/>
  </r>
  <r>
    <d v="2015-11-22T00:00:00"/>
    <s v="Matt Jackson"/>
    <n v="76.17"/>
    <m/>
    <n v="-76.17"/>
    <s v="Credit"/>
    <x v="9"/>
    <x v="2"/>
    <x v="11"/>
    <n v="2015"/>
    <x v="57"/>
    <x v="887"/>
    <x v="3"/>
    <s v="BOTH"/>
    <s v="Income Statement"/>
    <x v="65"/>
    <m/>
    <m/>
    <m/>
  </r>
  <r>
    <d v="2015-11-23T00:00:00"/>
    <s v="Bryan Elder"/>
    <n v="15.9"/>
    <m/>
    <n v="-15.9"/>
    <s v="Credit"/>
    <x v="9"/>
    <x v="2"/>
    <x v="11"/>
    <n v="2015"/>
    <x v="57"/>
    <x v="888"/>
    <x v="3"/>
    <s v="BOTH"/>
    <s v="Income Statement"/>
    <x v="65"/>
    <m/>
    <m/>
    <m/>
  </r>
  <r>
    <d v="2015-11-23T00:00:00"/>
    <s v="Transfer to Bank Completed"/>
    <n v="-385.1"/>
    <m/>
    <n v="385.1"/>
    <s v="Debit"/>
    <x v="9"/>
    <x v="2"/>
    <x v="11"/>
    <n v="2015"/>
    <x v="55"/>
    <x v="97"/>
    <x v="2"/>
    <s v="INC"/>
    <s v="Balance Sheet"/>
    <x v="22"/>
    <m/>
    <m/>
    <m/>
  </r>
  <r>
    <d v="2015-11-23T00:00:00"/>
    <s v="ROBERT B CHURCH"/>
    <n v="13.9"/>
    <m/>
    <n v="-13.9"/>
    <s v="Credit"/>
    <x v="9"/>
    <x v="2"/>
    <x v="11"/>
    <n v="2015"/>
    <x v="57"/>
    <x v="889"/>
    <x v="3"/>
    <s v="BOTH"/>
    <s v="Income Statement"/>
    <x v="65"/>
    <m/>
    <m/>
    <m/>
  </r>
  <r>
    <d v="2015-11-23T00:00:00"/>
    <s v="jeannette kern"/>
    <n v="80.900000000000006"/>
    <m/>
    <n v="-80.900000000000006"/>
    <s v="Credit"/>
    <x v="9"/>
    <x v="2"/>
    <x v="11"/>
    <n v="2015"/>
    <x v="57"/>
    <x v="890"/>
    <x v="3"/>
    <s v="BOTH"/>
    <s v="Income Statement"/>
    <x v="65"/>
    <m/>
    <m/>
    <m/>
  </r>
  <r>
    <d v="2015-11-25T00:00:00"/>
    <s v="Karen Leigh Studios"/>
    <n v="10.95"/>
    <m/>
    <n v="-10.95"/>
    <s v="Credit"/>
    <x v="9"/>
    <x v="2"/>
    <x v="11"/>
    <n v="2015"/>
    <x v="57"/>
    <x v="679"/>
    <x v="9"/>
    <s v="BOTH"/>
    <s v="Income Statement"/>
    <x v="65"/>
    <m/>
    <m/>
    <m/>
  </r>
  <r>
    <d v="2015-11-27T00:00:00"/>
    <s v="david riedlinger"/>
    <n v="39.950000000000003"/>
    <m/>
    <n v="-39.950000000000003"/>
    <s v="Credit"/>
    <x v="9"/>
    <x v="2"/>
    <x v="11"/>
    <n v="2015"/>
    <x v="57"/>
    <x v="891"/>
    <x v="9"/>
    <s v="BOTH"/>
    <s v="Income Statement"/>
    <x v="65"/>
    <m/>
    <m/>
    <m/>
  </r>
  <r>
    <d v="2015-11-28T00:00:00"/>
    <s v="Judy Brock"/>
    <n v="94.02"/>
    <m/>
    <n v="-94.02"/>
    <s v="Credit"/>
    <x v="9"/>
    <x v="2"/>
    <x v="11"/>
    <n v="2015"/>
    <x v="57"/>
    <x v="892"/>
    <x v="9"/>
    <s v="BOTH"/>
    <s v="Income Statement"/>
    <x v="65"/>
    <m/>
    <m/>
    <m/>
  </r>
  <r>
    <d v="2015-11-28T00:00:00"/>
    <s v="Robert Uckar"/>
    <n v="49.95"/>
    <m/>
    <n v="-49.95"/>
    <s v="Credit"/>
    <x v="9"/>
    <x v="2"/>
    <x v="11"/>
    <n v="2015"/>
    <x v="57"/>
    <x v="893"/>
    <x v="9"/>
    <s v="BOTH"/>
    <s v="Income Statement"/>
    <x v="65"/>
    <m/>
    <m/>
    <m/>
  </r>
  <r>
    <d v="2015-11-28T00:00:00"/>
    <s v="Creedence Otto"/>
    <n v="44.82"/>
    <m/>
    <n v="-44.82"/>
    <s v="Credit"/>
    <x v="9"/>
    <x v="2"/>
    <x v="11"/>
    <n v="2015"/>
    <x v="57"/>
    <x v="894"/>
    <x v="9"/>
    <s v="BOTH"/>
    <s v="Income Statement"/>
    <x v="65"/>
    <m/>
    <m/>
    <m/>
  </r>
  <r>
    <d v="2015-11-28T00:00:00"/>
    <s v="Peter Vaktor"/>
    <n v="91.91"/>
    <m/>
    <n v="-91.91"/>
    <s v="Credit"/>
    <x v="9"/>
    <x v="2"/>
    <x v="11"/>
    <n v="2015"/>
    <x v="57"/>
    <x v="589"/>
    <x v="9"/>
    <s v="BOTH"/>
    <s v="Income Statement"/>
    <x v="65"/>
    <m/>
    <m/>
    <m/>
  </r>
  <r>
    <d v="2015-11-28T00:00:00"/>
    <s v="Abdulwahab Alsheshteri"/>
    <n v="40.24"/>
    <m/>
    <n v="-40.24"/>
    <s v="Credit"/>
    <x v="9"/>
    <x v="2"/>
    <x v="11"/>
    <n v="2015"/>
    <x v="57"/>
    <x v="895"/>
    <x v="9"/>
    <s v="BOTH"/>
    <s v="Income Statement"/>
    <x v="65"/>
    <m/>
    <m/>
    <m/>
  </r>
  <r>
    <d v="2015-11-28T00:00:00"/>
    <s v="Diane Whittaker"/>
    <n v="25.97"/>
    <m/>
    <n v="-25.97"/>
    <s v="Credit"/>
    <x v="9"/>
    <x v="2"/>
    <x v="11"/>
    <n v="2015"/>
    <x v="57"/>
    <x v="312"/>
    <x v="9"/>
    <s v="BOTH"/>
    <s v="Income Statement"/>
    <x v="65"/>
    <m/>
    <m/>
    <m/>
  </r>
  <r>
    <d v="2015-11-29T00:00:00"/>
    <s v="Frank Tomkowski"/>
    <n v="68.19"/>
    <m/>
    <n v="-68.19"/>
    <s v="Credit"/>
    <x v="9"/>
    <x v="2"/>
    <x v="11"/>
    <n v="2015"/>
    <x v="57"/>
    <x v="896"/>
    <x v="9"/>
    <s v="BOTH"/>
    <s v="Income Statement"/>
    <x v="65"/>
    <m/>
    <m/>
    <m/>
  </r>
  <r>
    <d v="2015-11-29T00:00:00"/>
    <s v="Karen Clark"/>
    <n v="47.38"/>
    <m/>
    <n v="-47.38"/>
    <s v="Credit"/>
    <x v="9"/>
    <x v="2"/>
    <x v="11"/>
    <n v="2015"/>
    <x v="57"/>
    <x v="746"/>
    <x v="9"/>
    <s v="BOTH"/>
    <s v="Income Statement"/>
    <x v="65"/>
    <m/>
    <m/>
    <m/>
  </r>
  <r>
    <d v="2015-11-29T00:00:00"/>
    <s v="Zaira Calderon"/>
    <n v="170.89"/>
    <m/>
    <n v="-170.89"/>
    <s v="Credit"/>
    <x v="9"/>
    <x v="2"/>
    <x v="11"/>
    <n v="2015"/>
    <x v="57"/>
    <x v="897"/>
    <x v="9"/>
    <s v="BOTH"/>
    <s v="Income Statement"/>
    <x v="65"/>
    <m/>
    <m/>
    <m/>
  </r>
  <r>
    <d v="2015-11-29T00:00:00"/>
    <s v="Mark Childers"/>
    <n v="92.24"/>
    <m/>
    <n v="-92.24"/>
    <s v="Credit"/>
    <x v="9"/>
    <x v="2"/>
    <x v="11"/>
    <n v="2015"/>
    <x v="57"/>
    <x v="898"/>
    <x v="9"/>
    <s v="BOTH"/>
    <s v="Income Statement"/>
    <x v="65"/>
    <m/>
    <m/>
    <m/>
  </r>
  <r>
    <d v="2015-11-29T00:00:00"/>
    <s v="Jennifer DaRos"/>
    <n v="52.74"/>
    <m/>
    <n v="-52.74"/>
    <s v="Credit"/>
    <x v="9"/>
    <x v="2"/>
    <x v="11"/>
    <n v="2015"/>
    <x v="57"/>
    <x v="899"/>
    <x v="9"/>
    <s v="BOTH"/>
    <s v="Income Statement"/>
    <x v="65"/>
    <m/>
    <m/>
    <m/>
  </r>
  <r>
    <d v="2015-11-29T00:00:00"/>
    <s v="Mark Childers"/>
    <n v="30.23"/>
    <m/>
    <n v="-30.23"/>
    <s v="Credit"/>
    <x v="9"/>
    <x v="2"/>
    <x v="11"/>
    <n v="2015"/>
    <x v="57"/>
    <x v="898"/>
    <x v="9"/>
    <s v="BOTH"/>
    <s v="Income Statement"/>
    <x v="65"/>
    <m/>
    <m/>
    <m/>
  </r>
  <r>
    <d v="2015-11-29T00:00:00"/>
    <s v="Aaron Jerger"/>
    <n v="110.82"/>
    <m/>
    <n v="-110.82"/>
    <s v="Credit"/>
    <x v="9"/>
    <x v="2"/>
    <x v="11"/>
    <n v="2015"/>
    <x v="57"/>
    <x v="900"/>
    <x v="9"/>
    <s v="BOTH"/>
    <s v="Income Statement"/>
    <x v="65"/>
    <m/>
    <m/>
    <m/>
  </r>
  <r>
    <d v="2015-11-29T00:00:00"/>
    <s v="Alexandr Bigozhin"/>
    <n v="54.57"/>
    <m/>
    <n v="-54.57"/>
    <s v="Credit"/>
    <x v="9"/>
    <x v="2"/>
    <x v="11"/>
    <n v="2015"/>
    <x v="57"/>
    <x v="559"/>
    <x v="3"/>
    <s v="BOTH"/>
    <s v="Income Statement"/>
    <x v="65"/>
    <m/>
    <m/>
    <m/>
  </r>
  <r>
    <d v="2015-11-29T00:00:00"/>
    <s v="Abdulwahab Alsheshteri"/>
    <n v="85.89"/>
    <m/>
    <n v="-85.89"/>
    <s v="Credit"/>
    <x v="9"/>
    <x v="2"/>
    <x v="11"/>
    <n v="2015"/>
    <x v="57"/>
    <x v="895"/>
    <x v="9"/>
    <s v="BOTH"/>
    <s v="Income Statement"/>
    <x v="65"/>
    <m/>
    <m/>
    <m/>
  </r>
  <r>
    <d v="2015-11-29T00:00:00"/>
    <s v="Jeanne Miller"/>
    <n v="55.18"/>
    <m/>
    <n v="-55.18"/>
    <s v="Credit"/>
    <x v="9"/>
    <x v="2"/>
    <x v="11"/>
    <n v="2015"/>
    <x v="57"/>
    <x v="901"/>
    <x v="21"/>
    <s v="BOTH"/>
    <s v="Income Statement"/>
    <x v="65"/>
    <m/>
    <m/>
    <m/>
  </r>
  <r>
    <d v="2015-11-29T00:00:00"/>
    <s v="ADAM WALTMAN"/>
    <n v="115.11"/>
    <m/>
    <n v="-115.11"/>
    <s v="Credit"/>
    <x v="9"/>
    <x v="2"/>
    <x v="11"/>
    <n v="2015"/>
    <x v="57"/>
    <x v="902"/>
    <x v="9"/>
    <s v="BOTH"/>
    <s v="Income Statement"/>
    <x v="65"/>
    <m/>
    <m/>
    <m/>
  </r>
  <r>
    <d v="2015-11-30T00:00:00"/>
    <s v="Transfer to Bank Completed"/>
    <n v="-1328.73"/>
    <m/>
    <n v="1328.73"/>
    <s v="Debit"/>
    <x v="9"/>
    <x v="2"/>
    <x v="11"/>
    <n v="2015"/>
    <x v="55"/>
    <x v="97"/>
    <x v="2"/>
    <s v="INC"/>
    <s v="Balance Sheet"/>
    <x v="22"/>
    <m/>
    <m/>
    <m/>
  </r>
  <r>
    <d v="2015-11-30T00:00:00"/>
    <s v="Teresa Highsmith"/>
    <n v="58.95"/>
    <m/>
    <n v="-58.95"/>
    <s v="Credit"/>
    <x v="9"/>
    <x v="2"/>
    <x v="11"/>
    <n v="2015"/>
    <x v="57"/>
    <x v="903"/>
    <x v="9"/>
    <s v="BOTH"/>
    <s v="Income Statement"/>
    <x v="65"/>
    <m/>
    <m/>
    <m/>
  </r>
  <r>
    <d v="2015-11-30T00:00:00"/>
    <s v="jaime sanzetenea"/>
    <n v="38.94"/>
    <m/>
    <n v="-38.94"/>
    <s v="Credit"/>
    <x v="9"/>
    <x v="2"/>
    <x v="11"/>
    <n v="2015"/>
    <x v="57"/>
    <x v="904"/>
    <x v="9"/>
    <s v="BOTH"/>
    <s v="Income Statement"/>
    <x v="65"/>
    <m/>
    <m/>
    <m/>
  </r>
  <r>
    <d v="2015-11-30T00:00:00"/>
    <s v="jaime sanzetenea"/>
    <n v="170.91"/>
    <m/>
    <n v="-170.91"/>
    <s v="Credit"/>
    <x v="9"/>
    <x v="2"/>
    <x v="11"/>
    <n v="2015"/>
    <x v="57"/>
    <x v="904"/>
    <x v="9"/>
    <s v="BOTH"/>
    <s v="Income Statement"/>
    <x v="65"/>
    <m/>
    <m/>
    <m/>
  </r>
  <r>
    <d v="2015-11-30T00:00:00"/>
    <s v="Patrick Smyth"/>
    <n v="89.36"/>
    <m/>
    <n v="-89.36"/>
    <s v="Credit"/>
    <x v="9"/>
    <x v="2"/>
    <x v="11"/>
    <n v="2015"/>
    <x v="57"/>
    <x v="905"/>
    <x v="3"/>
    <s v="BOTH"/>
    <s v="Income Statement"/>
    <x v="65"/>
    <m/>
    <m/>
    <m/>
  </r>
  <r>
    <d v="2015-11-30T00:00:00"/>
    <s v="Deborah Rubenfeld"/>
    <n v="83.94"/>
    <m/>
    <n v="-83.94"/>
    <s v="Credit"/>
    <x v="9"/>
    <x v="2"/>
    <x v="11"/>
    <n v="2015"/>
    <x v="57"/>
    <x v="906"/>
    <x v="9"/>
    <s v="BOTH"/>
    <s v="Income Statement"/>
    <x v="65"/>
    <m/>
    <m/>
    <m/>
  </r>
  <r>
    <d v="2015-11-30T00:00:00"/>
    <s v="Neha Thapar"/>
    <n v="256.36"/>
    <m/>
    <n v="-256.36"/>
    <s v="Credit"/>
    <x v="9"/>
    <x v="2"/>
    <x v="11"/>
    <n v="2015"/>
    <x v="57"/>
    <x v="907"/>
    <x v="9"/>
    <s v="BOTH"/>
    <s v="Income Statement"/>
    <x v="65"/>
    <m/>
    <m/>
    <m/>
  </r>
  <r>
    <d v="2015-11-30T00:00:00"/>
    <s v="10K LLC"/>
    <n v="53.94"/>
    <m/>
    <n v="-53.94"/>
    <s v="Credit"/>
    <x v="9"/>
    <x v="2"/>
    <x v="11"/>
    <n v="2015"/>
    <x v="57"/>
    <x v="908"/>
    <x v="21"/>
    <s v="BOTH"/>
    <s v="Income Statement"/>
    <x v="65"/>
    <m/>
    <m/>
    <m/>
  </r>
  <r>
    <d v="2015-11-30T00:00:00"/>
    <s v="Art Needlepoint"/>
    <n v="94.95"/>
    <m/>
    <n v="-94.95"/>
    <s v="Credit"/>
    <x v="9"/>
    <x v="2"/>
    <x v="11"/>
    <n v="2015"/>
    <x v="57"/>
    <x v="909"/>
    <x v="3"/>
    <s v="BOTH"/>
    <s v="Income Statement"/>
    <x v="65"/>
    <m/>
    <m/>
    <m/>
  </r>
  <r>
    <d v="2015-11-30T00:00:00"/>
    <s v="Justin McKinnon"/>
    <n v="158.87"/>
    <m/>
    <n v="-158.87"/>
    <s v="Credit"/>
    <x v="9"/>
    <x v="2"/>
    <x v="11"/>
    <n v="2015"/>
    <x v="57"/>
    <x v="910"/>
    <x v="9"/>
    <s v="BOTH"/>
    <s v="Income Statement"/>
    <x v="65"/>
    <m/>
    <m/>
    <m/>
  </r>
  <r>
    <d v="2015-11-30T00:00:00"/>
    <s v="Transfer to Bank Completed"/>
    <n v="-767.82"/>
    <m/>
    <n v="767.82"/>
    <s v="Debit"/>
    <x v="9"/>
    <x v="2"/>
    <x v="11"/>
    <n v="2015"/>
    <x v="55"/>
    <x v="97"/>
    <x v="2"/>
    <s v="INC"/>
    <s v="Balance Sheet"/>
    <x v="22"/>
    <m/>
    <m/>
    <m/>
  </r>
  <r>
    <d v="2015-12-01T00:00:00"/>
    <s v="eBay Inc."/>
    <n v="-337.53"/>
    <m/>
    <n v="337.53"/>
    <s v="Debit"/>
    <x v="9"/>
    <x v="2"/>
    <x v="12"/>
    <n v="2015"/>
    <x v="11"/>
    <x v="47"/>
    <x v="3"/>
    <s v="BOTH"/>
    <s v="Income Statement"/>
    <x v="66"/>
    <m/>
    <m/>
    <m/>
  </r>
  <r>
    <d v="2015-12-01T00:00:00"/>
    <s v="David Harbeson"/>
    <n v="166.46"/>
    <m/>
    <n v="-166.46"/>
    <s v="Credit"/>
    <x v="9"/>
    <x v="2"/>
    <x v="12"/>
    <n v="2015"/>
    <x v="57"/>
    <x v="911"/>
    <x v="9"/>
    <s v="BOTH"/>
    <s v="Income Statement"/>
    <x v="65"/>
    <m/>
    <m/>
    <m/>
  </r>
  <r>
    <d v="2015-12-01T00:00:00"/>
    <s v="David Harbeson"/>
    <n v="-19.95"/>
    <m/>
    <n v="19.95"/>
    <s v="Debit"/>
    <x v="9"/>
    <x v="2"/>
    <x v="12"/>
    <n v="2015"/>
    <x v="57"/>
    <x v="911"/>
    <x v="3"/>
    <s v="BOTH"/>
    <s v="Income Statement"/>
    <x v="65"/>
    <m/>
    <m/>
    <m/>
  </r>
  <r>
    <d v="2015-12-02T00:00:00"/>
    <s v="Petsonline"/>
    <n v="173.9"/>
    <m/>
    <n v="-173.9"/>
    <s v="Credit"/>
    <x v="9"/>
    <x v="2"/>
    <x v="12"/>
    <n v="2015"/>
    <x v="57"/>
    <x v="700"/>
    <x v="20"/>
    <s v="BOTH"/>
    <s v="Income Statement"/>
    <x v="65"/>
    <m/>
    <m/>
    <m/>
  </r>
  <r>
    <d v="2015-12-02T00:00:00"/>
    <s v="ryan casson"/>
    <n v="14.65"/>
    <m/>
    <n v="-14.65"/>
    <s v="Credit"/>
    <x v="9"/>
    <x v="2"/>
    <x v="12"/>
    <n v="2015"/>
    <x v="57"/>
    <x v="912"/>
    <x v="3"/>
    <s v="BOTH"/>
    <s v="Income Statement"/>
    <x v="65"/>
    <m/>
    <m/>
    <m/>
  </r>
  <r>
    <d v="2015-12-02T00:00:00"/>
    <s v="Christopher Healy"/>
    <n v="74.849999999999994"/>
    <m/>
    <n v="-74.849999999999994"/>
    <s v="Credit"/>
    <x v="9"/>
    <x v="2"/>
    <x v="12"/>
    <n v="2015"/>
    <x v="57"/>
    <x v="913"/>
    <x v="9"/>
    <s v="BOTH"/>
    <s v="Income Statement"/>
    <x v="65"/>
    <m/>
    <m/>
    <m/>
  </r>
  <r>
    <d v="2015-12-02T00:00:00"/>
    <s v="J B Martinez"/>
    <n v="69.900000000000006"/>
    <m/>
    <n v="-69.900000000000006"/>
    <s v="Credit"/>
    <x v="9"/>
    <x v="2"/>
    <x v="12"/>
    <n v="2015"/>
    <x v="57"/>
    <x v="914"/>
    <x v="9"/>
    <s v="BOTH"/>
    <s v="Income Statement"/>
    <x v="65"/>
    <m/>
    <m/>
    <m/>
  </r>
  <r>
    <d v="2015-12-03T00:00:00"/>
    <s v="John Sullivan"/>
    <n v="14.65"/>
    <m/>
    <n v="-14.65"/>
    <s v="Credit"/>
    <x v="9"/>
    <x v="2"/>
    <x v="12"/>
    <n v="2015"/>
    <x v="57"/>
    <x v="915"/>
    <x v="3"/>
    <s v="BOTH"/>
    <s v="Income Statement"/>
    <x v="65"/>
    <m/>
    <m/>
    <m/>
  </r>
  <r>
    <d v="2015-12-03T00:00:00"/>
    <s v="Brett Baragia"/>
    <n v="13.96"/>
    <m/>
    <n v="-13.96"/>
    <s v="Credit"/>
    <x v="9"/>
    <x v="2"/>
    <x v="12"/>
    <n v="2015"/>
    <x v="57"/>
    <x v="916"/>
    <x v="3"/>
    <s v="BOTH"/>
    <s v="Income Statement"/>
    <x v="65"/>
    <m/>
    <m/>
    <m/>
  </r>
  <r>
    <d v="2015-12-04T00:00:00"/>
    <s v="Transfer to Bank Completed"/>
    <n v="-439.85"/>
    <m/>
    <n v="439.85"/>
    <s v="Debit"/>
    <x v="9"/>
    <x v="2"/>
    <x v="12"/>
    <n v="2015"/>
    <x v="55"/>
    <x v="97"/>
    <x v="2"/>
    <s v="INC"/>
    <s v="Balance Sheet"/>
    <x v="22"/>
    <m/>
    <m/>
    <m/>
  </r>
  <r>
    <d v="2015-12-04T00:00:00"/>
    <s v="Raymond Rossi"/>
    <n v="139.94999999999999"/>
    <m/>
    <n v="-139.94999999999999"/>
    <s v="Credit"/>
    <x v="9"/>
    <x v="2"/>
    <x v="12"/>
    <n v="2015"/>
    <x v="57"/>
    <x v="917"/>
    <x v="3"/>
    <s v="BOTH"/>
    <s v="Income Statement"/>
    <x v="65"/>
    <m/>
    <m/>
    <m/>
  </r>
  <r>
    <d v="2015-12-04T00:00:00"/>
    <s v="Lauren Sons"/>
    <n v="95.07"/>
    <m/>
    <n v="-95.07"/>
    <s v="Credit"/>
    <x v="9"/>
    <x v="2"/>
    <x v="12"/>
    <n v="2015"/>
    <x v="57"/>
    <x v="918"/>
    <x v="9"/>
    <s v="BOTH"/>
    <s v="Income Statement"/>
    <x v="65"/>
    <m/>
    <m/>
    <m/>
  </r>
  <r>
    <d v="2015-12-04T00:00:00"/>
    <s v="Barbara cassata"/>
    <n v="66.239999999999995"/>
    <m/>
    <n v="-66.239999999999995"/>
    <s v="Credit"/>
    <x v="9"/>
    <x v="2"/>
    <x v="12"/>
    <n v="2015"/>
    <x v="57"/>
    <x v="919"/>
    <x v="3"/>
    <s v="BOTH"/>
    <s v="Income Statement"/>
    <x v="65"/>
    <m/>
    <m/>
    <m/>
  </r>
  <r>
    <d v="2015-12-04T00:00:00"/>
    <s v="Bonnie Ceroll"/>
    <n v="139.94999999999999"/>
    <m/>
    <n v="-139.94999999999999"/>
    <s v="Credit"/>
    <x v="9"/>
    <x v="2"/>
    <x v="12"/>
    <n v="2015"/>
    <x v="57"/>
    <x v="920"/>
    <x v="3"/>
    <s v="BOTH"/>
    <s v="Income Statement"/>
    <x v="65"/>
    <m/>
    <m/>
    <m/>
  </r>
  <r>
    <d v="2015-12-05T00:00:00"/>
    <s v="chris harrison"/>
    <n v="10.95"/>
    <m/>
    <n v="-10.95"/>
    <s v="Credit"/>
    <x v="9"/>
    <x v="2"/>
    <x v="12"/>
    <n v="2015"/>
    <x v="57"/>
    <x v="921"/>
    <x v="9"/>
    <s v="BOTH"/>
    <s v="Income Statement"/>
    <x v="65"/>
    <m/>
    <m/>
    <m/>
  </r>
  <r>
    <d v="2015-12-05T00:00:00"/>
    <s v="andrea Davidson-wright"/>
    <n v="202.55"/>
    <m/>
    <n v="-202.55"/>
    <s v="Credit"/>
    <x v="9"/>
    <x v="2"/>
    <x v="12"/>
    <n v="2015"/>
    <x v="57"/>
    <x v="922"/>
    <x v="9"/>
    <s v="BOTH"/>
    <s v="Income Statement"/>
    <x v="65"/>
    <m/>
    <m/>
    <m/>
  </r>
  <r>
    <d v="2015-12-05T00:00:00"/>
    <s v="Richard Long"/>
    <n v="87.36"/>
    <m/>
    <n v="-87.36"/>
    <s v="Credit"/>
    <x v="9"/>
    <x v="2"/>
    <x v="12"/>
    <n v="2015"/>
    <x v="57"/>
    <x v="923"/>
    <x v="3"/>
    <s v="BOTH"/>
    <s v="Income Statement"/>
    <x v="65"/>
    <m/>
    <m/>
    <m/>
  </r>
  <r>
    <d v="2015-12-06T00:00:00"/>
    <s v="Margaret Smith"/>
    <n v="29.3"/>
    <m/>
    <n v="-29.3"/>
    <s v="Credit"/>
    <x v="9"/>
    <x v="2"/>
    <x v="12"/>
    <n v="2015"/>
    <x v="57"/>
    <x v="924"/>
    <x v="3"/>
    <s v="BOTH"/>
    <s v="Income Statement"/>
    <x v="65"/>
    <m/>
    <m/>
    <m/>
  </r>
  <r>
    <d v="2015-12-06T00:00:00"/>
    <s v="danni yao"/>
    <n v="122.22"/>
    <m/>
    <n v="-122.22"/>
    <s v="Credit"/>
    <x v="9"/>
    <x v="2"/>
    <x v="12"/>
    <n v="2015"/>
    <x v="57"/>
    <x v="925"/>
    <x v="3"/>
    <s v="BOTH"/>
    <s v="Income Statement"/>
    <x v="65"/>
    <m/>
    <m/>
    <m/>
  </r>
  <r>
    <d v="2015-12-07T00:00:00"/>
    <s v="Transfer to Bank Completed"/>
    <n v="-861.72"/>
    <m/>
    <n v="861.72"/>
    <s v="Debit"/>
    <x v="9"/>
    <x v="2"/>
    <x v="12"/>
    <n v="2015"/>
    <x v="55"/>
    <x v="97"/>
    <x v="2"/>
    <s v="INC"/>
    <s v="Balance Sheet"/>
    <x v="22"/>
    <m/>
    <m/>
    <m/>
  </r>
  <r>
    <d v="2015-12-07T00:00:00"/>
    <s v="denise newcomer"/>
    <n v="61.18"/>
    <m/>
    <n v="-61.18"/>
    <s v="Credit"/>
    <x v="9"/>
    <x v="2"/>
    <x v="12"/>
    <n v="2015"/>
    <x v="57"/>
    <x v="926"/>
    <x v="3"/>
    <s v="BOTH"/>
    <s v="Income Statement"/>
    <x v="65"/>
    <m/>
    <m/>
    <m/>
  </r>
  <r>
    <d v="2015-12-08T00:00:00"/>
    <s v="Bruce Kyckelhahn"/>
    <n v="136.29"/>
    <m/>
    <n v="-136.29"/>
    <s v="Credit"/>
    <x v="9"/>
    <x v="2"/>
    <x v="12"/>
    <n v="2015"/>
    <x v="57"/>
    <x v="927"/>
    <x v="9"/>
    <s v="BOTH"/>
    <s v="Income Statement"/>
    <x v="65"/>
    <m/>
    <m/>
    <m/>
  </r>
  <r>
    <d v="2015-12-08T00:00:00"/>
    <s v="De Franco Photography"/>
    <n v="151.66999999999999"/>
    <m/>
    <n v="-151.66999999999999"/>
    <s v="Credit"/>
    <x v="9"/>
    <x v="2"/>
    <x v="12"/>
    <n v="2015"/>
    <x v="57"/>
    <x v="928"/>
    <x v="9"/>
    <s v="BOTH"/>
    <s v="Income Statement"/>
    <x v="65"/>
    <m/>
    <m/>
    <m/>
  </r>
  <r>
    <d v="2015-12-08T00:00:00"/>
    <s v="Janice Fellows"/>
    <n v="94.95"/>
    <m/>
    <n v="-94.95"/>
    <s v="Credit"/>
    <x v="9"/>
    <x v="2"/>
    <x v="12"/>
    <n v="2015"/>
    <x v="57"/>
    <x v="929"/>
    <x v="9"/>
    <s v="BOTH"/>
    <s v="Income Statement"/>
    <x v="65"/>
    <m/>
    <m/>
    <m/>
  </r>
  <r>
    <d v="2015-12-09T00:00:00"/>
    <s v="Bonnie Ceroll"/>
    <n v="139.94999999999999"/>
    <m/>
    <n v="-139.94999999999999"/>
    <s v="Credit"/>
    <x v="9"/>
    <x v="2"/>
    <x v="12"/>
    <n v="2015"/>
    <x v="57"/>
    <x v="920"/>
    <x v="3"/>
    <s v="BOTH"/>
    <s v="Income Statement"/>
    <x v="65"/>
    <m/>
    <m/>
    <m/>
  </r>
  <r>
    <d v="2015-12-09T00:00:00"/>
    <s v="Wencke Synak"/>
    <n v="15.9"/>
    <m/>
    <n v="-15.9"/>
    <s v="Credit"/>
    <x v="9"/>
    <x v="2"/>
    <x v="12"/>
    <n v="2015"/>
    <x v="57"/>
    <x v="930"/>
    <x v="3"/>
    <s v="BOTH"/>
    <s v="Income Statement"/>
    <x v="65"/>
    <m/>
    <m/>
    <m/>
  </r>
  <r>
    <d v="2015-12-09T00:00:00"/>
    <s v="J Scott Zundel"/>
    <n v="145.80000000000001"/>
    <m/>
    <n v="-145.80000000000001"/>
    <s v="Credit"/>
    <x v="9"/>
    <x v="2"/>
    <x v="12"/>
    <n v="2015"/>
    <x v="57"/>
    <x v="931"/>
    <x v="9"/>
    <s v="BOTH"/>
    <s v="Income Statement"/>
    <x v="65"/>
    <m/>
    <m/>
    <m/>
  </r>
  <r>
    <d v="2015-12-09T00:00:00"/>
    <s v="Nikola Palakow"/>
    <n v="77.849999999999994"/>
    <m/>
    <n v="-77.849999999999994"/>
    <s v="Credit"/>
    <x v="9"/>
    <x v="2"/>
    <x v="12"/>
    <n v="2015"/>
    <x v="57"/>
    <x v="932"/>
    <x v="9"/>
    <s v="BOTH"/>
    <s v="Income Statement"/>
    <x v="65"/>
    <m/>
    <m/>
    <m/>
  </r>
  <r>
    <d v="2015-12-09T00:00:00"/>
    <s v="alberto Hernandez"/>
    <n v="107.64"/>
    <m/>
    <n v="-107.64"/>
    <s v="Credit"/>
    <x v="9"/>
    <x v="2"/>
    <x v="12"/>
    <n v="2015"/>
    <x v="57"/>
    <x v="933"/>
    <x v="3"/>
    <s v="BOTH"/>
    <s v="Income Statement"/>
    <x v="65"/>
    <m/>
    <m/>
    <m/>
  </r>
  <r>
    <d v="2015-12-09T00:00:00"/>
    <s v="Stacy Grover"/>
    <n v="25.8"/>
    <m/>
    <n v="-25.8"/>
    <s v="Credit"/>
    <x v="9"/>
    <x v="2"/>
    <x v="12"/>
    <n v="2015"/>
    <x v="57"/>
    <x v="934"/>
    <x v="9"/>
    <s v="BOTH"/>
    <s v="Income Statement"/>
    <x v="65"/>
    <m/>
    <m/>
    <m/>
  </r>
  <r>
    <d v="2015-12-10T00:00:00"/>
    <s v="Mulberry &amp; Beech, LLC"/>
    <n v="25.8"/>
    <m/>
    <n v="-25.8"/>
    <s v="Credit"/>
    <x v="9"/>
    <x v="2"/>
    <x v="12"/>
    <n v="2015"/>
    <x v="57"/>
    <x v="935"/>
    <x v="9"/>
    <s v="BOTH"/>
    <s v="Income Statement"/>
    <x v="65"/>
    <m/>
    <m/>
    <m/>
  </r>
  <r>
    <d v="2015-12-10T00:00:00"/>
    <s v="Jerome Smith"/>
    <n v="82.17"/>
    <m/>
    <n v="-82.17"/>
    <s v="Credit"/>
    <x v="9"/>
    <x v="2"/>
    <x v="12"/>
    <n v="2015"/>
    <x v="57"/>
    <x v="799"/>
    <x v="3"/>
    <s v="BOTH"/>
    <s v="Income Statement"/>
    <x v="65"/>
    <m/>
    <m/>
    <m/>
  </r>
  <r>
    <d v="2015-12-10T00:00:00"/>
    <s v="Transfer to Bank Completed"/>
    <n v="-1028.8399999999999"/>
    <m/>
    <n v="1028.8399999999999"/>
    <s v="Debit"/>
    <x v="9"/>
    <x v="2"/>
    <x v="12"/>
    <n v="2015"/>
    <x v="55"/>
    <x v="97"/>
    <x v="2"/>
    <s v="INC"/>
    <s v="Balance Sheet"/>
    <x v="22"/>
    <m/>
    <m/>
    <m/>
  </r>
  <r>
    <d v="2015-12-11T00:00:00"/>
    <s v="Jay Meranchik"/>
    <n v="81.8"/>
    <m/>
    <n v="-81.8"/>
    <s v="Credit"/>
    <x v="9"/>
    <x v="2"/>
    <x v="12"/>
    <n v="2015"/>
    <x v="57"/>
    <x v="936"/>
    <x v="9"/>
    <s v="BOTH"/>
    <s v="Income Statement"/>
    <x v="65"/>
    <m/>
    <m/>
    <m/>
  </r>
  <r>
    <d v="2015-12-11T00:00:00"/>
    <s v="Steven Bragdon"/>
    <n v="23.9"/>
    <m/>
    <n v="-23.9"/>
    <s v="Credit"/>
    <x v="9"/>
    <x v="2"/>
    <x v="12"/>
    <n v="2015"/>
    <x v="57"/>
    <x v="937"/>
    <x v="9"/>
    <s v="BOTH"/>
    <s v="Income Statement"/>
    <x v="65"/>
    <m/>
    <m/>
    <m/>
  </r>
  <r>
    <d v="2015-12-12T00:00:00"/>
    <s v="Andrzej Rybarski"/>
    <n v="59.95"/>
    <m/>
    <n v="-59.95"/>
    <s v="Credit"/>
    <x v="9"/>
    <x v="2"/>
    <x v="12"/>
    <n v="2015"/>
    <x v="57"/>
    <x v="938"/>
    <x v="9"/>
    <s v="BOTH"/>
    <s v="Income Statement"/>
    <x v="65"/>
    <m/>
    <m/>
    <m/>
  </r>
  <r>
    <d v="2015-12-13T00:00:00"/>
    <s v="Gisell Diaz"/>
    <n v="179.95"/>
    <m/>
    <n v="-179.95"/>
    <s v="Credit"/>
    <x v="9"/>
    <x v="2"/>
    <x v="12"/>
    <n v="2015"/>
    <x v="57"/>
    <x v="939"/>
    <x v="9"/>
    <s v="BOTH"/>
    <s v="Income Statement"/>
    <x v="65"/>
    <m/>
    <m/>
    <m/>
  </r>
  <r>
    <d v="2015-12-13T00:00:00"/>
    <s v="Gillian Mullen"/>
    <n v="95.95"/>
    <m/>
    <n v="-95.95"/>
    <s v="Credit"/>
    <x v="9"/>
    <x v="2"/>
    <x v="12"/>
    <n v="2015"/>
    <x v="57"/>
    <x v="940"/>
    <x v="9"/>
    <s v="BOTH"/>
    <s v="Income Statement"/>
    <x v="65"/>
    <m/>
    <m/>
    <m/>
  </r>
  <r>
    <d v="2015-12-13T00:00:00"/>
    <s v="Stacy Grover"/>
    <n v="59.95"/>
    <m/>
    <n v="-59.95"/>
    <s v="Credit"/>
    <x v="9"/>
    <x v="2"/>
    <x v="12"/>
    <n v="2015"/>
    <x v="57"/>
    <x v="934"/>
    <x v="9"/>
    <s v="BOTH"/>
    <s v="Income Statement"/>
    <x v="65"/>
    <m/>
    <m/>
    <m/>
  </r>
  <r>
    <d v="2015-12-14T00:00:00"/>
    <s v="Transfer to Bank Completed"/>
    <n v="-485.16"/>
    <m/>
    <n v="485.16"/>
    <s v="Debit"/>
    <x v="9"/>
    <x v="2"/>
    <x v="12"/>
    <n v="2015"/>
    <x v="55"/>
    <x v="97"/>
    <x v="2"/>
    <s v="INC"/>
    <s v="Balance Sheet"/>
    <x v="22"/>
    <m/>
    <m/>
    <m/>
  </r>
  <r>
    <d v="2015-12-14T00:00:00"/>
    <s v="Mulberry &amp; Beech, LLC"/>
    <n v="-25.8"/>
    <m/>
    <n v="25.8"/>
    <s v="Debit"/>
    <x v="9"/>
    <x v="2"/>
    <x v="12"/>
    <n v="2015"/>
    <x v="57"/>
    <x v="935"/>
    <x v="3"/>
    <s v="BOTH"/>
    <s v="Income Statement"/>
    <x v="65"/>
    <m/>
    <m/>
    <m/>
  </r>
  <r>
    <d v="2015-12-14T00:00:00"/>
    <s v="Gonzalo Rueda"/>
    <n v="127.41"/>
    <m/>
    <n v="-127.41"/>
    <s v="Credit"/>
    <x v="9"/>
    <x v="2"/>
    <x v="12"/>
    <n v="2015"/>
    <x v="57"/>
    <x v="941"/>
    <x v="9"/>
    <s v="BOTH"/>
    <s v="Income Statement"/>
    <x v="65"/>
    <m/>
    <m/>
    <m/>
  </r>
  <r>
    <d v="2015-12-14T00:00:00"/>
    <s v="Teresa Highsmith"/>
    <n v="-58.95"/>
    <m/>
    <n v="58.95"/>
    <s v="Debit"/>
    <x v="9"/>
    <x v="2"/>
    <x v="12"/>
    <n v="2015"/>
    <x v="57"/>
    <x v="903"/>
    <x v="3"/>
    <s v="BOTH"/>
    <s v="Income Statement"/>
    <x v="65"/>
    <m/>
    <m/>
    <m/>
  </r>
  <r>
    <d v="2015-12-15T00:00:00"/>
    <s v="Ryan Hooson"/>
    <n v="14.65"/>
    <m/>
    <n v="-14.65"/>
    <s v="Credit"/>
    <x v="9"/>
    <x v="2"/>
    <x v="12"/>
    <n v="2015"/>
    <x v="57"/>
    <x v="942"/>
    <x v="3"/>
    <s v="BOTH"/>
    <s v="Income Statement"/>
    <x v="65"/>
    <m/>
    <m/>
    <m/>
  </r>
  <r>
    <d v="2015-12-15T00:00:00"/>
    <s v="Joseph Riff"/>
    <n v="15.85"/>
    <m/>
    <n v="-15.85"/>
    <s v="Credit"/>
    <x v="9"/>
    <x v="2"/>
    <x v="12"/>
    <n v="2015"/>
    <x v="57"/>
    <x v="943"/>
    <x v="3"/>
    <s v="BOTH"/>
    <s v="Income Statement"/>
    <x v="65"/>
    <m/>
    <m/>
    <m/>
  </r>
  <r>
    <d v="2015-12-15T00:00:00"/>
    <s v="Nelson Light"/>
    <n v="35.700000000000003"/>
    <m/>
    <n v="-35.700000000000003"/>
    <s v="Credit"/>
    <x v="9"/>
    <x v="2"/>
    <x v="12"/>
    <n v="2015"/>
    <x v="57"/>
    <x v="944"/>
    <x v="3"/>
    <s v="BOTH"/>
    <s v="Income Statement"/>
    <x v="65"/>
    <m/>
    <m/>
    <m/>
  </r>
  <r>
    <d v="2015-12-15T00:00:00"/>
    <s v="Ronald Fried"/>
    <n v="64.900000000000006"/>
    <m/>
    <n v="-64.900000000000006"/>
    <s v="Credit"/>
    <x v="9"/>
    <x v="2"/>
    <x v="12"/>
    <n v="2015"/>
    <x v="57"/>
    <x v="945"/>
    <x v="9"/>
    <s v="BOTH"/>
    <s v="Income Statement"/>
    <x v="65"/>
    <m/>
    <m/>
    <m/>
  </r>
  <r>
    <d v="2015-12-15T00:00:00"/>
    <s v="Evgeny Petrashchuk"/>
    <n v="170.65"/>
    <m/>
    <n v="-170.65"/>
    <s v="Credit"/>
    <x v="9"/>
    <x v="2"/>
    <x v="12"/>
    <n v="2015"/>
    <x v="57"/>
    <x v="946"/>
    <x v="20"/>
    <s v="BOTH"/>
    <s v="Income Statement"/>
    <x v="65"/>
    <m/>
    <m/>
    <m/>
  </r>
  <r>
    <d v="2015-12-16T00:00:00"/>
    <s v="frank ted"/>
    <n v="107.07"/>
    <m/>
    <n v="-107.07"/>
    <s v="Credit"/>
    <x v="9"/>
    <x v="2"/>
    <x v="12"/>
    <n v="2015"/>
    <x v="57"/>
    <x v="947"/>
    <x v="3"/>
    <s v="BOTH"/>
    <s v="Income Statement"/>
    <x v="65"/>
    <m/>
    <m/>
    <m/>
  </r>
  <r>
    <d v="2015-12-16T00:00:00"/>
    <s v="Transfer to Bank Completed"/>
    <n v="-440"/>
    <m/>
    <n v="440"/>
    <s v="Debit"/>
    <x v="9"/>
    <x v="2"/>
    <x v="12"/>
    <n v="2015"/>
    <x v="55"/>
    <x v="97"/>
    <x v="2"/>
    <s v="INC"/>
    <s v="Balance Sheet"/>
    <x v="22"/>
    <m/>
    <m/>
    <m/>
  </r>
  <r>
    <d v="2015-12-19T00:00:00"/>
    <s v="felix carrion"/>
    <n v="15.9"/>
    <m/>
    <n v="-15.9"/>
    <s v="Credit"/>
    <x v="9"/>
    <x v="2"/>
    <x v="12"/>
    <n v="2015"/>
    <x v="57"/>
    <x v="948"/>
    <x v="3"/>
    <s v="BOTH"/>
    <s v="Income Statement"/>
    <x v="65"/>
    <m/>
    <m/>
    <m/>
  </r>
  <r>
    <d v="2015-12-20T00:00:00"/>
    <s v="Matthew Cluff"/>
    <n v="77.41"/>
    <m/>
    <n v="-77.41"/>
    <s v="Credit"/>
    <x v="9"/>
    <x v="2"/>
    <x v="12"/>
    <n v="2015"/>
    <x v="57"/>
    <x v="949"/>
    <x v="9"/>
    <s v="BOTH"/>
    <s v="Income Statement"/>
    <x v="65"/>
    <m/>
    <m/>
    <m/>
  </r>
  <r>
    <d v="2015-12-21T00:00:00"/>
    <s v="ANTIK-GROUP"/>
    <n v="-101.23"/>
    <m/>
    <n v="101.23"/>
    <s v="Debit"/>
    <x v="9"/>
    <x v="2"/>
    <x v="12"/>
    <n v="2015"/>
    <x v="40"/>
    <x v="399"/>
    <x v="2"/>
    <s v="BOTH"/>
    <s v="Income Statement"/>
    <x v="66"/>
    <m/>
    <m/>
    <m/>
  </r>
  <r>
    <d v="2015-12-22T00:00:00"/>
    <s v="Julianne M Kohn"/>
    <n v="13.96"/>
    <m/>
    <n v="-13.96"/>
    <s v="Credit"/>
    <x v="9"/>
    <x v="2"/>
    <x v="12"/>
    <n v="2015"/>
    <x v="57"/>
    <x v="950"/>
    <x v="3"/>
    <s v="BOTH"/>
    <s v="Income Statement"/>
    <x v="65"/>
    <m/>
    <m/>
    <m/>
  </r>
  <r>
    <d v="2015-12-22T00:00:00"/>
    <s v="stephen scally"/>
    <n v="29.3"/>
    <m/>
    <n v="-29.3"/>
    <s v="Credit"/>
    <x v="9"/>
    <x v="2"/>
    <x v="12"/>
    <n v="2015"/>
    <x v="57"/>
    <x v="951"/>
    <x v="3"/>
    <s v="BOTH"/>
    <s v="Income Statement"/>
    <x v="65"/>
    <m/>
    <m/>
    <m/>
  </r>
  <r>
    <d v="2015-12-23T00:00:00"/>
    <s v="DeWitt Newins"/>
    <n v="15.9"/>
    <m/>
    <n v="-15.9"/>
    <s v="Credit"/>
    <x v="9"/>
    <x v="2"/>
    <x v="12"/>
    <n v="2015"/>
    <x v="57"/>
    <x v="952"/>
    <x v="3"/>
    <s v="BOTH"/>
    <s v="Income Statement"/>
    <x v="65"/>
    <m/>
    <m/>
    <m/>
  </r>
  <r>
    <d v="2015-12-23T00:00:00"/>
    <s v="courtney Harris"/>
    <n v="68.95"/>
    <m/>
    <n v="-68.95"/>
    <s v="Credit"/>
    <x v="9"/>
    <x v="2"/>
    <x v="12"/>
    <n v="2015"/>
    <x v="57"/>
    <x v="953"/>
    <x v="9"/>
    <s v="BOTH"/>
    <s v="Income Statement"/>
    <x v="65"/>
    <m/>
    <m/>
    <m/>
  </r>
  <r>
    <d v="2015-12-24T00:00:00"/>
    <s v="Rebecca Marko"/>
    <n v="49.95"/>
    <m/>
    <n v="-49.95"/>
    <s v="Credit"/>
    <x v="9"/>
    <x v="2"/>
    <x v="12"/>
    <n v="2015"/>
    <x v="57"/>
    <x v="620"/>
    <x v="9"/>
    <s v="BOTH"/>
    <s v="Income Statement"/>
    <x v="65"/>
    <m/>
    <m/>
    <m/>
  </r>
  <r>
    <d v="2015-12-24T00:00:00"/>
    <s v="JOHN ERICKSON"/>
    <n v="72.39"/>
    <m/>
    <n v="-72.39"/>
    <s v="Credit"/>
    <x v="9"/>
    <x v="2"/>
    <x v="12"/>
    <n v="2015"/>
    <x v="57"/>
    <x v="954"/>
    <x v="3"/>
    <s v="BOTH"/>
    <s v="Income Statement"/>
    <x v="65"/>
    <m/>
    <m/>
    <m/>
  </r>
  <r>
    <d v="2015-12-24T00:00:00"/>
    <s v="Kristi Kay Schiller"/>
    <n v="39.69"/>
    <m/>
    <n v="-39.69"/>
    <s v="Credit"/>
    <x v="9"/>
    <x v="2"/>
    <x v="12"/>
    <n v="2015"/>
    <x v="57"/>
    <x v="955"/>
    <x v="3"/>
    <s v="BOTH"/>
    <s v="Income Statement"/>
    <x v="65"/>
    <m/>
    <m/>
    <m/>
  </r>
  <r>
    <d v="2015-12-24T00:00:00"/>
    <s v="Claudia Paluch"/>
    <n v="79.900000000000006"/>
    <m/>
    <n v="-79.900000000000006"/>
    <s v="Credit"/>
    <x v="9"/>
    <x v="2"/>
    <x v="12"/>
    <n v="2015"/>
    <x v="57"/>
    <x v="956"/>
    <x v="9"/>
    <s v="BOTH"/>
    <s v="Income Statement"/>
    <x v="65"/>
    <m/>
    <m/>
    <m/>
  </r>
  <r>
    <d v="2015-12-25T00:00:00"/>
    <s v="Zaira Calderon"/>
    <n v="106.8"/>
    <m/>
    <n v="-106.8"/>
    <s v="Credit"/>
    <x v="9"/>
    <x v="2"/>
    <x v="12"/>
    <n v="2015"/>
    <x v="57"/>
    <x v="897"/>
    <x v="9"/>
    <s v="BOTH"/>
    <s v="Income Statement"/>
    <x v="65"/>
    <m/>
    <m/>
    <m/>
  </r>
  <r>
    <d v="2015-12-25T00:00:00"/>
    <s v="Alexandra Lowry"/>
    <n v="50.32"/>
    <m/>
    <n v="-50.32"/>
    <s v="Credit"/>
    <x v="9"/>
    <x v="2"/>
    <x v="12"/>
    <n v="2015"/>
    <x v="57"/>
    <x v="957"/>
    <x v="9"/>
    <s v="BOTH"/>
    <s v="Income Statement"/>
    <x v="65"/>
    <m/>
    <m/>
    <m/>
  </r>
  <r>
    <d v="2015-12-26T00:00:00"/>
    <s v="Jay Meranchik"/>
    <n v="66.900000000000006"/>
    <m/>
    <n v="-66.900000000000006"/>
    <s v="Credit"/>
    <x v="9"/>
    <x v="2"/>
    <x v="12"/>
    <n v="2015"/>
    <x v="57"/>
    <x v="936"/>
    <x v="9"/>
    <s v="BOTH"/>
    <s v="Income Statement"/>
    <x v="65"/>
    <m/>
    <m/>
    <m/>
  </r>
  <r>
    <d v="2015-12-26T00:00:00"/>
    <s v="jesus Puente"/>
    <n v="106.39"/>
    <m/>
    <n v="-106.39"/>
    <s v="Credit"/>
    <x v="9"/>
    <x v="2"/>
    <x v="12"/>
    <n v="2015"/>
    <x v="57"/>
    <x v="958"/>
    <x v="3"/>
    <s v="BOTH"/>
    <s v="Income Statement"/>
    <x v="65"/>
    <m/>
    <m/>
    <m/>
  </r>
  <r>
    <d v="2015-12-27T00:00:00"/>
    <s v="Pamela Ahnberg"/>
    <n v="51.85"/>
    <m/>
    <n v="-51.85"/>
    <s v="Credit"/>
    <x v="9"/>
    <x v="2"/>
    <x v="12"/>
    <n v="2015"/>
    <x v="57"/>
    <x v="959"/>
    <x v="9"/>
    <s v="BOTH"/>
    <s v="Income Statement"/>
    <x v="65"/>
    <m/>
    <m/>
    <m/>
  </r>
  <r>
    <d v="2015-12-27T00:00:00"/>
    <s v="JOHN ERICKSON"/>
    <n v="66.239999999999995"/>
    <m/>
    <n v="-66.239999999999995"/>
    <s v="Credit"/>
    <x v="9"/>
    <x v="2"/>
    <x v="12"/>
    <n v="2015"/>
    <x v="57"/>
    <x v="954"/>
    <x v="3"/>
    <s v="BOTH"/>
    <s v="Income Statement"/>
    <x v="65"/>
    <m/>
    <m/>
    <m/>
  </r>
  <r>
    <d v="2015-12-27T00:00:00"/>
    <s v="Jeff Dillman"/>
    <n v="15.9"/>
    <m/>
    <n v="-15.9"/>
    <s v="Credit"/>
    <x v="9"/>
    <x v="2"/>
    <x v="12"/>
    <n v="2015"/>
    <x v="57"/>
    <x v="960"/>
    <x v="3"/>
    <s v="BOTH"/>
    <s v="Income Statement"/>
    <x v="65"/>
    <m/>
    <m/>
    <m/>
  </r>
  <r>
    <d v="2015-12-28T00:00:00"/>
    <s v="David Harbeson"/>
    <n v="-102.9"/>
    <m/>
    <n v="102.9"/>
    <s v="Debit"/>
    <x v="9"/>
    <x v="2"/>
    <x v="12"/>
    <n v="2015"/>
    <x v="57"/>
    <x v="911"/>
    <x v="3"/>
    <s v="BOTH"/>
    <s v="Income Statement"/>
    <x v="65"/>
    <m/>
    <m/>
    <m/>
  </r>
  <r>
    <d v="2015-12-28T00:00:00"/>
    <s v="Transfer From Bank Completed"/>
    <n v="99.91"/>
    <m/>
    <n v="-99.91"/>
    <s v="Credit"/>
    <x v="9"/>
    <x v="2"/>
    <x v="12"/>
    <n v="2015"/>
    <x v="55"/>
    <x v="97"/>
    <x v="2"/>
    <s v="INC"/>
    <s v="Balance Sheet"/>
    <x v="30"/>
    <m/>
    <m/>
    <m/>
  </r>
  <r>
    <d v="2015-12-28T00:00:00"/>
    <s v="Transfer to Bank Completed"/>
    <n v="-750"/>
    <m/>
    <n v="750"/>
    <s v="Debit"/>
    <x v="9"/>
    <x v="2"/>
    <x v="12"/>
    <n v="2015"/>
    <x v="55"/>
    <x v="97"/>
    <x v="2"/>
    <s v="INC"/>
    <s v="Balance Sheet"/>
    <x v="22"/>
    <m/>
    <m/>
    <m/>
  </r>
  <r>
    <d v="2015-12-29T00:00:00"/>
    <s v="Thomas Stiffler"/>
    <n v="53.96"/>
    <m/>
    <n v="-53.96"/>
    <s v="Credit"/>
    <x v="9"/>
    <x v="2"/>
    <x v="12"/>
    <n v="2015"/>
    <x v="57"/>
    <x v="742"/>
    <x v="9"/>
    <s v="BOTH"/>
    <s v="Income Statement"/>
    <x v="65"/>
    <m/>
    <m/>
    <m/>
  </r>
  <r>
    <d v="2015-12-29T00:00:00"/>
    <s v="Alexandra Buntjer"/>
    <n v="82.65"/>
    <m/>
    <n v="-82.65"/>
    <s v="Credit"/>
    <x v="9"/>
    <x v="2"/>
    <x v="12"/>
    <n v="2015"/>
    <x v="57"/>
    <x v="961"/>
    <x v="21"/>
    <s v="BOTH"/>
    <s v="Income Statement"/>
    <x v="65"/>
    <m/>
    <m/>
    <m/>
  </r>
  <r>
    <d v="2015-12-29T00:00:00"/>
    <s v="Kasey Wiley"/>
    <n v="12.9"/>
    <m/>
    <n v="-12.9"/>
    <s v="Credit"/>
    <x v="9"/>
    <x v="2"/>
    <x v="12"/>
    <n v="2015"/>
    <x v="57"/>
    <x v="962"/>
    <x v="9"/>
    <s v="BOTH"/>
    <s v="Income Statement"/>
    <x v="65"/>
    <m/>
    <m/>
    <m/>
  </r>
  <r>
    <d v="2015-12-29T00:00:00"/>
    <s v="john griffin"/>
    <n v="55.8"/>
    <m/>
    <n v="-55.8"/>
    <s v="Credit"/>
    <x v="9"/>
    <x v="2"/>
    <x v="12"/>
    <n v="2015"/>
    <x v="57"/>
    <x v="963"/>
    <x v="9"/>
    <s v="BOTH"/>
    <s v="Income Statement"/>
    <x v="65"/>
    <m/>
    <m/>
    <m/>
  </r>
  <r>
    <d v="2015-12-29T00:00:00"/>
    <s v="James Countryman"/>
    <n v="66.64"/>
    <m/>
    <n v="-66.64"/>
    <s v="Credit"/>
    <x v="9"/>
    <x v="2"/>
    <x v="12"/>
    <n v="2015"/>
    <x v="57"/>
    <x v="964"/>
    <x v="9"/>
    <s v="BOTH"/>
    <s v="Income Statement"/>
    <x v="65"/>
    <m/>
    <m/>
    <m/>
  </r>
  <r>
    <d v="2015-12-29T00:00:00"/>
    <s v="Lisa Lucero"/>
    <n v="43.1"/>
    <m/>
    <n v="-43.1"/>
    <s v="Credit"/>
    <x v="9"/>
    <x v="2"/>
    <x v="12"/>
    <n v="2015"/>
    <x v="57"/>
    <x v="965"/>
    <x v="21"/>
    <s v="BOTH"/>
    <s v="Income Statement"/>
    <x v="65"/>
    <m/>
    <m/>
    <m/>
  </r>
  <r>
    <d v="2015-12-30T00:00:00"/>
    <s v="David Chaplin"/>
    <n v="83.8"/>
    <m/>
    <n v="-83.8"/>
    <s v="Credit"/>
    <x v="9"/>
    <x v="2"/>
    <x v="12"/>
    <n v="2015"/>
    <x v="57"/>
    <x v="966"/>
    <x v="9"/>
    <s v="BOTH"/>
    <s v="Income Statement"/>
    <x v="65"/>
    <m/>
    <m/>
    <m/>
  </r>
  <r>
    <d v="2015-12-30T00:00:00"/>
    <s v="Don Berghoff"/>
    <n v="104.95"/>
    <m/>
    <n v="-104.95"/>
    <s v="Credit"/>
    <x v="9"/>
    <x v="2"/>
    <x v="12"/>
    <n v="2015"/>
    <x v="57"/>
    <x v="967"/>
    <x v="9"/>
    <s v="BOTH"/>
    <s v="Income Statement"/>
    <x v="65"/>
    <m/>
    <m/>
    <m/>
  </r>
  <r>
    <d v="2015-12-30T00:00:00"/>
    <s v="Igor Krugov"/>
    <n v="-500"/>
    <m/>
    <n v="500"/>
    <s v="Debit"/>
    <x v="9"/>
    <x v="2"/>
    <x v="12"/>
    <n v="2015"/>
    <x v="7"/>
    <x v="968"/>
    <x v="1"/>
    <s v="BOTH"/>
    <s v="Income Statement"/>
    <x v="65"/>
    <m/>
    <m/>
    <m/>
  </r>
  <r>
    <d v="2015-12-30T00:00:00"/>
    <s v="Wings Around the Planet"/>
    <n v="64.900000000000006"/>
    <m/>
    <n v="-64.900000000000006"/>
    <s v="Credit"/>
    <x v="9"/>
    <x v="2"/>
    <x v="12"/>
    <n v="2015"/>
    <x v="57"/>
    <x v="969"/>
    <x v="3"/>
    <s v="BOTH"/>
    <s v="Income Statement"/>
    <x v="65"/>
    <m/>
    <m/>
    <m/>
  </r>
  <r>
    <d v="2015-12-31T00:00:00"/>
    <s v="Duke Yee"/>
    <n v="94.24"/>
    <m/>
    <n v="-94.24"/>
    <s v="Credit"/>
    <x v="9"/>
    <x v="2"/>
    <x v="12"/>
    <n v="2015"/>
    <x v="57"/>
    <x v="260"/>
    <x v="9"/>
    <s v="BOTH"/>
    <s v="Income Statement"/>
    <x v="65"/>
    <m/>
    <m/>
    <m/>
  </r>
  <r>
    <d v="2015-12-31T00:00:00"/>
    <s v="Add Funds from a Bank Account"/>
    <n v="83.57"/>
    <m/>
    <n v="-83.57"/>
    <s v="Credit"/>
    <x v="9"/>
    <x v="2"/>
    <x v="12"/>
    <n v="2015"/>
    <x v="57"/>
    <x v="793"/>
    <x v="3"/>
    <s v="BOTH"/>
    <s v="Income Statement"/>
    <x v="65"/>
    <m/>
    <m/>
    <m/>
  </r>
  <r>
    <d v="2015-12-31T00:00:00"/>
    <s v="hugh barrow"/>
    <n v="132.6"/>
    <m/>
    <n v="-132.6"/>
    <s v="Credit"/>
    <x v="9"/>
    <x v="2"/>
    <x v="12"/>
    <n v="2015"/>
    <x v="57"/>
    <x v="970"/>
    <x v="9"/>
    <s v="BOTH"/>
    <s v="Income Statement"/>
    <x v="65"/>
    <m/>
    <m/>
    <m/>
  </r>
  <r>
    <d v="2015-12-31T00:00:00"/>
    <s v="Rebekah Stone"/>
    <n v="79.8"/>
    <m/>
    <n v="-79.8"/>
    <s v="Credit"/>
    <x v="9"/>
    <x v="2"/>
    <x v="12"/>
    <n v="2015"/>
    <x v="57"/>
    <x v="971"/>
    <x v="9"/>
    <s v="BOTH"/>
    <s v="Income Statement"/>
    <x v="65"/>
    <m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PayPal (INC) fees"/>
    <m/>
    <m/>
    <m/>
    <m/>
    <m/>
    <x v="0"/>
    <x v="0"/>
    <x v="0"/>
    <m/>
    <x v="0"/>
    <x v="0"/>
    <x v="0"/>
    <m/>
    <m/>
    <x v="0"/>
    <m/>
    <m/>
    <m/>
  </r>
  <r>
    <d v="2015-04-13T00:00:00"/>
    <m/>
    <n v="0"/>
    <m/>
    <n v="0"/>
    <s v="Credit"/>
    <x v="9"/>
    <x v="2"/>
    <x v="4"/>
    <n v="2015"/>
    <x v="11"/>
    <x v="108"/>
    <x v="2"/>
    <s v="INC"/>
    <s v="Balance Sheet"/>
    <x v="30"/>
    <s v="11300 · PayPal (INC)"/>
    <m/>
    <s v="42107"/>
  </r>
  <r>
    <d v="2015-01-01T00:00:00"/>
    <s v="Gary Dycus"/>
    <n v="-2.91"/>
    <m/>
    <n v="2.91"/>
    <s v="Credit"/>
    <x v="9"/>
    <x v="2"/>
    <x v="1"/>
    <n v="2015"/>
    <x v="11"/>
    <x v="108"/>
    <x v="9"/>
    <s v="BOTH"/>
    <s v="Income Statement"/>
    <x v="65"/>
    <s v="11300 · PayPal (INC)"/>
    <m/>
    <s v="42005Gary Dycus"/>
  </r>
  <r>
    <d v="2015-01-01T00:00:00"/>
    <s v="William Wallace"/>
    <n v="-2.41"/>
    <m/>
    <n v="2.41"/>
    <s v="Credit"/>
    <x v="9"/>
    <x v="2"/>
    <x v="1"/>
    <n v="2015"/>
    <x v="11"/>
    <x v="108"/>
    <x v="9"/>
    <s v="BOTH"/>
    <s v="Income Statement"/>
    <x v="65"/>
    <s v="11300 · PayPal (INC)"/>
    <m/>
    <s v="42005William Wallace"/>
  </r>
  <r>
    <d v="2015-01-02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06eBay Inc Shipping"/>
  </r>
  <r>
    <d v="2015-01-02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06eBay Inc Shipping"/>
  </r>
  <r>
    <d v="2015-01-02T00:00:00"/>
    <s v="terrence greene"/>
    <n v="-0.62"/>
    <m/>
    <n v="0.62"/>
    <s v="Credit"/>
    <x v="9"/>
    <x v="2"/>
    <x v="1"/>
    <n v="2015"/>
    <x v="11"/>
    <x v="108"/>
    <x v="9"/>
    <s v="BOTH"/>
    <s v="Income Statement"/>
    <x v="65"/>
    <s v="11300 · PayPal (INC)"/>
    <m/>
    <s v="42006terrence greene"/>
  </r>
  <r>
    <d v="2015-01-02T00:00:00"/>
    <s v="Linda Kunysz"/>
    <n v="-0.67"/>
    <m/>
    <n v="0.67"/>
    <s v="Credit"/>
    <x v="9"/>
    <x v="2"/>
    <x v="1"/>
    <n v="2015"/>
    <x v="11"/>
    <x v="108"/>
    <x v="9"/>
    <s v="BOTH"/>
    <s v="Income Statement"/>
    <x v="65"/>
    <s v="11300 · PayPal (INC)"/>
    <m/>
    <s v="42006Linda Kunysz"/>
  </r>
  <r>
    <d v="2015-01-02T00:00:00"/>
    <s v="mark greengard"/>
    <n v="-0.76"/>
    <m/>
    <n v="0.76"/>
    <s v="Credit"/>
    <x v="9"/>
    <x v="2"/>
    <x v="1"/>
    <n v="2015"/>
    <x v="11"/>
    <x v="108"/>
    <x v="3"/>
    <s v="BOTH"/>
    <s v="Income Statement"/>
    <x v="65"/>
    <s v="11300 · PayPal (INC)"/>
    <m/>
    <s v="42006mark greengard"/>
  </r>
  <r>
    <d v="2015-01-03T00:00:00"/>
    <s v="sergey fedorov"/>
    <n v="-2.85"/>
    <m/>
    <n v="2.85"/>
    <s v="Credit"/>
    <x v="9"/>
    <x v="2"/>
    <x v="1"/>
    <n v="2015"/>
    <x v="11"/>
    <x v="108"/>
    <x v="3"/>
    <s v="BOTH"/>
    <s v="Income Statement"/>
    <x v="65"/>
    <s v="11300 · PayPal (INC)"/>
    <m/>
    <s v="42007sergey fedorov"/>
  </r>
  <r>
    <d v="2015-01-03T00:00:00"/>
    <s v="Michael Swedelson"/>
    <n v="-0.67"/>
    <m/>
    <n v="0.67"/>
    <s v="Credit"/>
    <x v="9"/>
    <x v="2"/>
    <x v="1"/>
    <n v="2015"/>
    <x v="11"/>
    <x v="108"/>
    <x v="9"/>
    <s v="BOTH"/>
    <s v="Income Statement"/>
    <x v="65"/>
    <s v="11300 · PayPal (INC)"/>
    <m/>
    <s v="42007Michael Swedelson"/>
  </r>
  <r>
    <d v="2015-01-04T00:00:00"/>
    <s v="Steven Walker"/>
    <n v="-0.78"/>
    <m/>
    <n v="0.78"/>
    <s v="Credit"/>
    <x v="9"/>
    <x v="2"/>
    <x v="1"/>
    <n v="2015"/>
    <x v="11"/>
    <x v="108"/>
    <x v="3"/>
    <s v="BOTH"/>
    <s v="Income Statement"/>
    <x v="65"/>
    <s v="11300 · PayPal (INC)"/>
    <m/>
    <s v="42008Steven Walker"/>
  </r>
  <r>
    <d v="2015-01-05T00:00:00"/>
    <s v="Bank Account"/>
    <n v="0"/>
    <m/>
    <n v="0"/>
    <s v="Debit"/>
    <x v="9"/>
    <x v="2"/>
    <x v="1"/>
    <n v="2015"/>
    <x v="11"/>
    <x v="108"/>
    <x v="2"/>
    <s v="INC"/>
    <s v="Balance Sheet"/>
    <x v="22"/>
    <s v="11300 · PayPal (INC)"/>
    <m/>
    <s v="42009Bank Account"/>
  </r>
  <r>
    <d v="2015-01-05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09eBay Inc Shipping"/>
  </r>
  <r>
    <d v="2015-01-05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09eBay Inc Shipping"/>
  </r>
  <r>
    <d v="2015-01-05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09eBay Inc Shipping"/>
  </r>
  <r>
    <d v="2015-01-05T00:00:00"/>
    <s v="JAS Enterprises"/>
    <n v="-1.85"/>
    <m/>
    <n v="1.85"/>
    <s v="Credit"/>
    <x v="9"/>
    <x v="2"/>
    <x v="1"/>
    <n v="2015"/>
    <x v="11"/>
    <x v="108"/>
    <x v="20"/>
    <s v="BOTH"/>
    <s v="Income Statement"/>
    <x v="65"/>
    <s v="11300 · PayPal (INC)"/>
    <m/>
    <s v="42009JAS Enterprises"/>
  </r>
  <r>
    <d v="2015-01-05T00:00:00"/>
    <s v="Douglas Ramos"/>
    <n v="-2.33"/>
    <m/>
    <n v="2.33"/>
    <s v="Credit"/>
    <x v="9"/>
    <x v="2"/>
    <x v="1"/>
    <n v="2015"/>
    <x v="11"/>
    <x v="108"/>
    <x v="9"/>
    <s v="BOTH"/>
    <s v="Income Statement"/>
    <x v="65"/>
    <s v="11300 · PayPal (INC)"/>
    <m/>
    <s v="42009Douglas Ramos"/>
  </r>
  <r>
    <d v="2015-01-05T00:00:00"/>
    <s v="Ann Clements"/>
    <n v="-1.89"/>
    <m/>
    <n v="1.89"/>
    <s v="Credit"/>
    <x v="9"/>
    <x v="2"/>
    <x v="1"/>
    <n v="2015"/>
    <x v="11"/>
    <x v="108"/>
    <x v="9"/>
    <s v="BOTH"/>
    <s v="Income Statement"/>
    <x v="65"/>
    <s v="11300 · PayPal (INC)"/>
    <m/>
    <s v="42009Ann Clements"/>
  </r>
  <r>
    <d v="2015-01-05T00:00:00"/>
    <s v="Jill Gimelli"/>
    <n v="-0.73"/>
    <m/>
    <n v="0.73"/>
    <s v="Credit"/>
    <x v="9"/>
    <x v="2"/>
    <x v="1"/>
    <n v="2015"/>
    <x v="11"/>
    <x v="108"/>
    <x v="9"/>
    <s v="BOTH"/>
    <s v="Income Statement"/>
    <x v="65"/>
    <s v="11300 · PayPal (INC)"/>
    <m/>
    <s v="42009Jill Gimelli"/>
  </r>
  <r>
    <d v="2015-01-05T00:00:00"/>
    <s v="Tiago Castro"/>
    <n v="-1.98"/>
    <m/>
    <n v="1.98"/>
    <s v="Credit"/>
    <x v="9"/>
    <x v="2"/>
    <x v="1"/>
    <n v="2015"/>
    <x v="11"/>
    <x v="108"/>
    <x v="9"/>
    <s v="BOTH"/>
    <s v="Income Statement"/>
    <x v="65"/>
    <s v="11300 · PayPal (INC)"/>
    <m/>
    <s v="42009Tiago Castro"/>
  </r>
  <r>
    <d v="2015-01-06T00:00:00"/>
    <s v="Verna A Brisbon-Lucey"/>
    <n v="-0.62"/>
    <m/>
    <n v="0.62"/>
    <s v="Credit"/>
    <x v="9"/>
    <x v="2"/>
    <x v="1"/>
    <n v="2015"/>
    <x v="11"/>
    <x v="108"/>
    <x v="9"/>
    <s v="BOTH"/>
    <s v="Income Statement"/>
    <x v="65"/>
    <s v="11300 · PayPal (INC)"/>
    <m/>
    <s v="42010Verna A Brisbon-Lucey"/>
  </r>
  <r>
    <d v="2015-01-06T00:00:00"/>
    <s v="Seth Whiteley"/>
    <n v="-3.25"/>
    <m/>
    <n v="3.25"/>
    <s v="Credit"/>
    <x v="9"/>
    <x v="2"/>
    <x v="1"/>
    <n v="2015"/>
    <x v="11"/>
    <x v="108"/>
    <x v="3"/>
    <s v="BOTH"/>
    <s v="Income Statement"/>
    <x v="65"/>
    <s v="11300 · PayPal (INC)"/>
    <m/>
    <s v="42010Seth Whiteley"/>
  </r>
  <r>
    <d v="2015-01-06T00:00:00"/>
    <s v="Brindley Lyon"/>
    <n v="-0.88"/>
    <m/>
    <n v="0.88"/>
    <s v="Credit"/>
    <x v="9"/>
    <x v="2"/>
    <x v="1"/>
    <n v="2015"/>
    <x v="11"/>
    <x v="108"/>
    <x v="3"/>
    <s v="BOTH"/>
    <s v="Income Statement"/>
    <x v="65"/>
    <s v="11300 · PayPal (INC)"/>
    <m/>
    <s v="42010Brindley Lyon"/>
  </r>
  <r>
    <d v="2015-01-06T00:00:00"/>
    <s v="wright wright"/>
    <n v="-0.76"/>
    <m/>
    <n v="0.76"/>
    <s v="Credit"/>
    <x v="9"/>
    <x v="2"/>
    <x v="1"/>
    <n v="2015"/>
    <x v="11"/>
    <x v="108"/>
    <x v="3"/>
    <s v="BOTH"/>
    <s v="Income Statement"/>
    <x v="65"/>
    <s v="11300 · PayPal (INC)"/>
    <m/>
    <s v="42010wright wright"/>
  </r>
  <r>
    <d v="2015-01-06T00:00:00"/>
    <s v="Jayson Rohe"/>
    <n v="-2.2200000000000002"/>
    <m/>
    <n v="2.2200000000000002"/>
    <s v="Credit"/>
    <x v="9"/>
    <x v="2"/>
    <x v="1"/>
    <n v="2015"/>
    <x v="11"/>
    <x v="108"/>
    <x v="3"/>
    <s v="BOTH"/>
    <s v="Income Statement"/>
    <x v="65"/>
    <s v="11300 · PayPal (INC)"/>
    <m/>
    <s v="42010Jayson Rohe"/>
  </r>
  <r>
    <d v="2015-01-0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1eBay Inc Shipping"/>
  </r>
  <r>
    <d v="2015-01-0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1eBay Inc Shipping"/>
  </r>
  <r>
    <d v="2015-01-0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1eBay Inc Shipping"/>
  </r>
  <r>
    <d v="2015-01-0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1eBay Inc Shipping"/>
  </r>
  <r>
    <d v="2015-01-07T00:00:00"/>
    <s v="Anne-Marie Chapman"/>
    <n v="0"/>
    <m/>
    <n v="0"/>
    <s v="Debit"/>
    <x v="9"/>
    <x v="2"/>
    <x v="1"/>
    <n v="2015"/>
    <x v="11"/>
    <x v="108"/>
    <x v="3"/>
    <s v="BOTH"/>
    <s v="Income Statement"/>
    <x v="65"/>
    <s v="11300 · PayPal (INC)"/>
    <m/>
    <s v="42011Anne-Marie Chapman"/>
  </r>
  <r>
    <d v="2015-01-07T00:00:00"/>
    <s v="Ronda Urkowitz"/>
    <n v="0"/>
    <m/>
    <n v="0"/>
    <s v="Debit"/>
    <x v="9"/>
    <x v="2"/>
    <x v="1"/>
    <n v="2015"/>
    <x v="11"/>
    <x v="108"/>
    <x v="9"/>
    <s v="BOTH"/>
    <s v="Income Statement"/>
    <x v="65"/>
    <s v="11300 · PayPal (INC)"/>
    <m/>
    <s v="42011Ronda Urkowitz"/>
  </r>
  <r>
    <d v="2015-01-08T00:00:00"/>
    <s v="Nina Mitina"/>
    <n v="-2.74"/>
    <m/>
    <n v="2.74"/>
    <s v="Credit"/>
    <x v="9"/>
    <x v="2"/>
    <x v="1"/>
    <n v="2015"/>
    <x v="11"/>
    <x v="108"/>
    <x v="3"/>
    <s v="BOTH"/>
    <s v="Income Statement"/>
    <x v="65"/>
    <s v="11300 · PayPal (INC)"/>
    <m/>
    <s v="42012Nina Mitina"/>
  </r>
  <r>
    <d v="2015-01-09T00:00:00"/>
    <s v="Carlton Norris"/>
    <n v="-0.7"/>
    <m/>
    <n v="0.7"/>
    <s v="Credit"/>
    <x v="9"/>
    <x v="2"/>
    <x v="1"/>
    <n v="2015"/>
    <x v="11"/>
    <x v="108"/>
    <x v="3"/>
    <s v="BOTH"/>
    <s v="Income Statement"/>
    <x v="65"/>
    <s v="11300 · PayPal (INC)"/>
    <m/>
    <s v="42013Carlton Norris"/>
  </r>
  <r>
    <d v="2015-01-09T00:00:00"/>
    <s v="WILLIAM TALBERT"/>
    <n v="-0.62"/>
    <m/>
    <n v="0.62"/>
    <s v="Credit"/>
    <x v="9"/>
    <x v="2"/>
    <x v="1"/>
    <n v="2015"/>
    <x v="11"/>
    <x v="108"/>
    <x v="9"/>
    <s v="BOTH"/>
    <s v="Income Statement"/>
    <x v="65"/>
    <s v="11300 · PayPal (INC)"/>
    <m/>
    <s v="42013WILLIAM TALBERT"/>
  </r>
  <r>
    <d v="2015-01-09T00:00:00"/>
    <s v="grace lincoln"/>
    <n v="-0.97"/>
    <m/>
    <n v="0.97"/>
    <s v="Credit"/>
    <x v="9"/>
    <x v="2"/>
    <x v="1"/>
    <n v="2015"/>
    <x v="11"/>
    <x v="108"/>
    <x v="3"/>
    <s v="BOTH"/>
    <s v="Income Statement"/>
    <x v="65"/>
    <s v="11300 · PayPal (INC)"/>
    <m/>
    <s v="42013grace lincoln"/>
  </r>
  <r>
    <d v="2015-01-09T00:00:00"/>
    <s v="Anthony Perez"/>
    <n v="-3.25"/>
    <m/>
    <n v="3.25"/>
    <s v="Credit"/>
    <x v="9"/>
    <x v="2"/>
    <x v="1"/>
    <n v="2015"/>
    <x v="11"/>
    <x v="108"/>
    <x v="3"/>
    <s v="BOTH"/>
    <s v="Income Statement"/>
    <x v="65"/>
    <s v="11300 · PayPal (INC)"/>
    <m/>
    <s v="42013Anthony Perez"/>
  </r>
  <r>
    <d v="2015-01-09T00:00:00"/>
    <s v="PETMOODS"/>
    <n v="-3.89"/>
    <m/>
    <n v="3.89"/>
    <s v="Credit"/>
    <x v="9"/>
    <x v="2"/>
    <x v="1"/>
    <n v="2015"/>
    <x v="11"/>
    <x v="108"/>
    <x v="20"/>
    <s v="BOTH"/>
    <s v="Income Statement"/>
    <x v="65"/>
    <s v="11300 · PayPal (INC)"/>
    <m/>
    <s v="42013PETMOODS"/>
  </r>
  <r>
    <d v="2015-01-09T00:00:00"/>
    <s v="Amanda Barrera"/>
    <n v="-0.73"/>
    <m/>
    <n v="0.73"/>
    <s v="Credit"/>
    <x v="9"/>
    <x v="2"/>
    <x v="1"/>
    <n v="2015"/>
    <x v="11"/>
    <x v="108"/>
    <x v="3"/>
    <s v="BOTH"/>
    <s v="Income Statement"/>
    <x v="65"/>
    <s v="11300 · PayPal (INC)"/>
    <m/>
    <s v="42013Amanda Barrera"/>
  </r>
  <r>
    <d v="2015-01-10T00:00:00"/>
    <s v="chris østergren"/>
    <n v="-4.43"/>
    <m/>
    <n v="4.43"/>
    <s v="Credit"/>
    <x v="9"/>
    <x v="2"/>
    <x v="1"/>
    <n v="2015"/>
    <x v="11"/>
    <x v="108"/>
    <x v="3"/>
    <s v="BOTH"/>
    <s v="Income Statement"/>
    <x v="65"/>
    <s v="11300 · PayPal (INC)"/>
    <m/>
    <s v="42014chris østergren"/>
  </r>
  <r>
    <d v="2015-01-10T00:00:00"/>
    <s v="Natalie Gilbert"/>
    <n v="-1.86"/>
    <m/>
    <n v="1.86"/>
    <s v="Credit"/>
    <x v="9"/>
    <x v="2"/>
    <x v="1"/>
    <n v="2015"/>
    <x v="11"/>
    <x v="108"/>
    <x v="3"/>
    <s v="BOTH"/>
    <s v="Income Statement"/>
    <x v="65"/>
    <s v="11300 · PayPal (INC)"/>
    <m/>
    <s v="42014Natalie Gilbert"/>
  </r>
  <r>
    <d v="2015-01-10T00:00:00"/>
    <s v="EFG Funding"/>
    <n v="-3.55"/>
    <m/>
    <n v="3.55"/>
    <s v="Credit"/>
    <x v="9"/>
    <x v="2"/>
    <x v="1"/>
    <n v="2015"/>
    <x v="11"/>
    <x v="108"/>
    <x v="3"/>
    <s v="BOTH"/>
    <s v="Income Statement"/>
    <x v="65"/>
    <s v="11300 · PayPal (INC)"/>
    <m/>
    <s v="42014EFG Funding"/>
  </r>
  <r>
    <d v="2015-01-11T00:00:00"/>
    <s v="Brandy Rasmussen"/>
    <n v="-0.7"/>
    <m/>
    <n v="0.7"/>
    <s v="Credit"/>
    <x v="9"/>
    <x v="2"/>
    <x v="1"/>
    <n v="2015"/>
    <x v="11"/>
    <x v="108"/>
    <x v="3"/>
    <s v="BOTH"/>
    <s v="Income Statement"/>
    <x v="65"/>
    <s v="11300 · PayPal (INC)"/>
    <m/>
    <s v="42015Brandy Rasmussen"/>
  </r>
  <r>
    <d v="2015-01-11T00:00:00"/>
    <s v="Robert Baumiller"/>
    <n v="-1.81"/>
    <m/>
    <n v="1.81"/>
    <s v="Credit"/>
    <x v="9"/>
    <x v="2"/>
    <x v="1"/>
    <n v="2015"/>
    <x v="11"/>
    <x v="108"/>
    <x v="9"/>
    <s v="BOTH"/>
    <s v="Income Statement"/>
    <x v="65"/>
    <s v="11300 · PayPal (INC)"/>
    <m/>
    <s v="42015Robert Baumiller"/>
  </r>
  <r>
    <d v="2015-01-11T00:00:00"/>
    <s v="William Gardner"/>
    <n v="-7.36"/>
    <m/>
    <n v="7.36"/>
    <s v="Credit"/>
    <x v="9"/>
    <x v="2"/>
    <x v="1"/>
    <n v="2015"/>
    <x v="11"/>
    <x v="108"/>
    <x v="3"/>
    <s v="BOTH"/>
    <s v="Income Statement"/>
    <x v="65"/>
    <s v="11300 · PayPal (INC)"/>
    <m/>
    <s v="42015William Gardner"/>
  </r>
  <r>
    <d v="2015-01-11T00:00:00"/>
    <s v="james wright"/>
    <n v="-2.52"/>
    <m/>
    <n v="2.52"/>
    <s v="Credit"/>
    <x v="9"/>
    <x v="2"/>
    <x v="1"/>
    <n v="2015"/>
    <x v="11"/>
    <x v="108"/>
    <x v="3"/>
    <s v="BOTH"/>
    <s v="Income Statement"/>
    <x v="65"/>
    <s v="11300 · PayPal (INC)"/>
    <m/>
    <s v="42015james wright"/>
  </r>
  <r>
    <d v="2015-01-11T00:00:00"/>
    <s v="Loriann Rivas"/>
    <n v="-2"/>
    <m/>
    <n v="2"/>
    <s v="Credit"/>
    <x v="9"/>
    <x v="2"/>
    <x v="1"/>
    <n v="2015"/>
    <x v="11"/>
    <x v="108"/>
    <x v="3"/>
    <s v="BOTH"/>
    <s v="Income Statement"/>
    <x v="65"/>
    <s v="11300 · PayPal (INC)"/>
    <m/>
    <s v="42015Loriann Rivas"/>
  </r>
  <r>
    <d v="2015-01-12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6eBay Inc Shipping"/>
  </r>
  <r>
    <d v="2015-01-12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6eBay Inc Shipping"/>
  </r>
  <r>
    <d v="2015-01-12T00:00:00"/>
    <s v="Brindley Lyon"/>
    <n v="0.57999999999999996"/>
    <m/>
    <n v="-0.57999999999999996"/>
    <s v="Debit"/>
    <x v="9"/>
    <x v="2"/>
    <x v="1"/>
    <n v="2015"/>
    <x v="11"/>
    <x v="108"/>
    <x v="3"/>
    <s v="BOTH"/>
    <s v="Income Statement"/>
    <x v="65"/>
    <s v="11300 · PayPal (INC)"/>
    <m/>
    <s v="42016Brindley Lyon"/>
  </r>
  <r>
    <d v="2015-01-12T00:00:00"/>
    <s v="Pierre Turgeon"/>
    <n v="-4.46"/>
    <m/>
    <n v="4.46"/>
    <s v="Credit"/>
    <x v="9"/>
    <x v="2"/>
    <x v="1"/>
    <n v="2015"/>
    <x v="11"/>
    <x v="108"/>
    <x v="9"/>
    <s v="BOTH"/>
    <s v="Income Statement"/>
    <x v="65"/>
    <s v="11300 · PayPal (INC)"/>
    <m/>
    <s v="42016Pierre Turgeon"/>
  </r>
  <r>
    <d v="2015-01-13T00:00:00"/>
    <s v="Nancy Flora Alves Pinto"/>
    <n v="-0.88"/>
    <m/>
    <n v="0.88"/>
    <s v="Credit"/>
    <x v="9"/>
    <x v="2"/>
    <x v="1"/>
    <n v="2015"/>
    <x v="11"/>
    <x v="108"/>
    <x v="3"/>
    <s v="BOTH"/>
    <s v="Income Statement"/>
    <x v="65"/>
    <s v="11300 · PayPal (INC)"/>
    <m/>
    <s v="42017Nancy Flora Alves Pinto"/>
  </r>
  <r>
    <d v="2015-01-13T00:00:00"/>
    <s v="brooklyn pitcock"/>
    <n v="-2.39"/>
    <m/>
    <n v="2.39"/>
    <s v="Credit"/>
    <x v="9"/>
    <x v="2"/>
    <x v="1"/>
    <n v="2015"/>
    <x v="11"/>
    <x v="108"/>
    <x v="3"/>
    <s v="BOTH"/>
    <s v="Income Statement"/>
    <x v="65"/>
    <s v="11300 · PayPal (INC)"/>
    <m/>
    <s v="42017brooklyn pitcock"/>
  </r>
  <r>
    <d v="2015-01-13T00:00:00"/>
    <s v="Shannon Bowe"/>
    <n v="-0.67"/>
    <m/>
    <n v="0.67"/>
    <s v="Credit"/>
    <x v="9"/>
    <x v="2"/>
    <x v="1"/>
    <n v="2015"/>
    <x v="11"/>
    <x v="108"/>
    <x v="9"/>
    <s v="BOTH"/>
    <s v="Income Statement"/>
    <x v="65"/>
    <s v="11300 · PayPal (INC)"/>
    <m/>
    <s v="42017Shannon Bowe"/>
  </r>
  <r>
    <d v="2015-01-13T00:00:00"/>
    <s v="Lynn Goodfellow"/>
    <n v="-2.16"/>
    <m/>
    <n v="2.16"/>
    <s v="Credit"/>
    <x v="9"/>
    <x v="2"/>
    <x v="1"/>
    <n v="2015"/>
    <x v="11"/>
    <x v="108"/>
    <x v="3"/>
    <s v="BOTH"/>
    <s v="Income Statement"/>
    <x v="65"/>
    <s v="11300 · PayPal (INC)"/>
    <m/>
    <s v="42017Lynn Goodfellow"/>
  </r>
  <r>
    <d v="2015-01-13T00:00:00"/>
    <s v="eBay Inc Shipping"/>
    <n v="0"/>
    <m/>
    <n v="0"/>
    <s v="Credit"/>
    <x v="9"/>
    <x v="2"/>
    <x v="1"/>
    <n v="2015"/>
    <x v="11"/>
    <x v="108"/>
    <x v="3"/>
    <s v="BOTH"/>
    <s v="Income Statement"/>
    <x v="66"/>
    <s v="11300 · PayPal (INC)"/>
    <m/>
    <s v="42017eBay Inc Shipping"/>
  </r>
  <r>
    <d v="2015-01-13T00:00:00"/>
    <s v="Jeff Nawrot"/>
    <n v="-0.7"/>
    <m/>
    <n v="0.7"/>
    <s v="Credit"/>
    <x v="9"/>
    <x v="2"/>
    <x v="1"/>
    <n v="2015"/>
    <x v="11"/>
    <x v="108"/>
    <x v="3"/>
    <s v="BOTH"/>
    <s v="Income Statement"/>
    <x v="65"/>
    <s v="11300 · PayPal (INC)"/>
    <m/>
    <s v="42017Jeff Nawrot"/>
  </r>
  <r>
    <d v="2015-01-14T00:00:00"/>
    <s v="jason hurley"/>
    <n v="-0.76"/>
    <m/>
    <n v="0.76"/>
    <s v="Credit"/>
    <x v="9"/>
    <x v="2"/>
    <x v="1"/>
    <n v="2015"/>
    <x v="11"/>
    <x v="108"/>
    <x v="3"/>
    <s v="BOTH"/>
    <s v="Income Statement"/>
    <x v="65"/>
    <s v="11300 · PayPal (INC)"/>
    <m/>
    <s v="42018jason hurley"/>
  </r>
  <r>
    <d v="2015-01-14T00:00:00"/>
    <s v="jason hurley"/>
    <n v="-0.76"/>
    <m/>
    <n v="0.76"/>
    <s v="Credit"/>
    <x v="9"/>
    <x v="2"/>
    <x v="1"/>
    <n v="2015"/>
    <x v="11"/>
    <x v="108"/>
    <x v="3"/>
    <s v="BOTH"/>
    <s v="Income Statement"/>
    <x v="65"/>
    <s v="11300 · PayPal (INC)"/>
    <m/>
    <s v="42018jason hurley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8eBay Inc Shipping"/>
  </r>
  <r>
    <d v="2015-01-14T00:00:00"/>
    <s v="laura vig"/>
    <n v="0"/>
    <m/>
    <n v="0"/>
    <s v="Debit"/>
    <x v="9"/>
    <x v="2"/>
    <x v="1"/>
    <n v="2015"/>
    <x v="11"/>
    <x v="108"/>
    <x v="9"/>
    <s v="BOTH"/>
    <s v="Income Statement"/>
    <x v="65"/>
    <s v="11300 · PayPal (INC)"/>
    <m/>
    <s v="42018laura vig"/>
  </r>
  <r>
    <d v="2015-01-14T00:00:00"/>
    <s v="laura vig"/>
    <n v="0"/>
    <m/>
    <n v="0"/>
    <s v="Debit"/>
    <x v="9"/>
    <x v="2"/>
    <x v="1"/>
    <n v="2015"/>
    <x v="11"/>
    <x v="108"/>
    <x v="9"/>
    <s v="BOTH"/>
    <s v="Income Statement"/>
    <x v="65"/>
    <s v="11300 · PayPal (INC)"/>
    <m/>
    <s v="42018laura vig"/>
  </r>
  <r>
    <d v="2015-01-14T00:00:00"/>
    <s v="Sarah Kester"/>
    <n v="0"/>
    <m/>
    <n v="0"/>
    <s v="Debit"/>
    <x v="9"/>
    <x v="2"/>
    <x v="1"/>
    <n v="2015"/>
    <x v="11"/>
    <x v="108"/>
    <x v="9"/>
    <s v="BOTH"/>
    <s v="Income Statement"/>
    <x v="65"/>
    <s v="11300 · PayPal (INC)"/>
    <m/>
    <s v="42018Sarah Kester"/>
  </r>
  <r>
    <d v="2015-01-14T00:00:00"/>
    <s v="JAS Enterprises"/>
    <n v="-0.64"/>
    <m/>
    <n v="0.64"/>
    <s v="Credit"/>
    <x v="9"/>
    <x v="2"/>
    <x v="1"/>
    <n v="2015"/>
    <x v="11"/>
    <x v="108"/>
    <x v="20"/>
    <s v="BOTH"/>
    <s v="Income Statement"/>
    <x v="65"/>
    <s v="11300 · PayPal (INC)"/>
    <m/>
    <s v="42018JAS Enterprises"/>
  </r>
  <r>
    <d v="2015-01-14T00:00:00"/>
    <s v="Curtis smith"/>
    <n v="-1.1499999999999999"/>
    <m/>
    <n v="1.1499999999999999"/>
    <s v="Credit"/>
    <x v="9"/>
    <x v="2"/>
    <x v="1"/>
    <n v="2015"/>
    <x v="11"/>
    <x v="108"/>
    <x v="3"/>
    <s v="BOTH"/>
    <s v="Income Statement"/>
    <x v="65"/>
    <s v="11300 · PayPal (INC)"/>
    <m/>
    <s v="42018Curtis smith"/>
  </r>
  <r>
    <d v="2015-01-14T00:00:00"/>
    <s v="cynthia boucher"/>
    <n v="-3.68"/>
    <m/>
    <n v="3.68"/>
    <s v="Credit"/>
    <x v="9"/>
    <x v="2"/>
    <x v="1"/>
    <n v="2015"/>
    <x v="11"/>
    <x v="108"/>
    <x v="3"/>
    <s v="BOTH"/>
    <s v="Income Statement"/>
    <x v="65"/>
    <s v="11300 · PayPal (INC)"/>
    <m/>
    <s v="42018cynthia boucher"/>
  </r>
  <r>
    <d v="2015-01-15T00:00:00"/>
    <s v="Jacinta Denton"/>
    <n v="-5.66"/>
    <m/>
    <n v="5.66"/>
    <s v="Credit"/>
    <x v="9"/>
    <x v="2"/>
    <x v="1"/>
    <n v="2015"/>
    <x v="11"/>
    <x v="108"/>
    <x v="3"/>
    <s v="BOTH"/>
    <s v="Income Statement"/>
    <x v="65"/>
    <s v="11300 · PayPal (INC)"/>
    <m/>
    <s v="42019Jacinta Denton"/>
  </r>
  <r>
    <d v="2015-01-15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19eBay Inc Shipping"/>
  </r>
  <r>
    <d v="2015-01-15T00:00:00"/>
    <s v="Kathy Yaskin"/>
    <n v="-1.94"/>
    <m/>
    <n v="1.94"/>
    <s v="Credit"/>
    <x v="9"/>
    <x v="2"/>
    <x v="1"/>
    <n v="2015"/>
    <x v="11"/>
    <x v="108"/>
    <x v="3"/>
    <s v="BOTH"/>
    <s v="Income Statement"/>
    <x v="65"/>
    <s v="11300 · PayPal (INC)"/>
    <m/>
    <s v="42019Kathy Yaskin"/>
  </r>
  <r>
    <d v="2015-01-16T00:00:00"/>
    <s v="Stefanie Young"/>
    <n v="-2.39"/>
    <m/>
    <n v="2.39"/>
    <s v="Credit"/>
    <x v="9"/>
    <x v="2"/>
    <x v="1"/>
    <n v="2015"/>
    <x v="11"/>
    <x v="108"/>
    <x v="3"/>
    <s v="BOTH"/>
    <s v="Income Statement"/>
    <x v="65"/>
    <s v="11300 · PayPal (INC)"/>
    <m/>
    <s v="42020Stefanie Young"/>
  </r>
  <r>
    <d v="2015-01-16T00:00:00"/>
    <s v="Bank Account"/>
    <n v="0"/>
    <m/>
    <n v="0"/>
    <s v="Debit"/>
    <x v="9"/>
    <x v="2"/>
    <x v="1"/>
    <n v="2015"/>
    <x v="11"/>
    <x v="108"/>
    <x v="2"/>
    <s v="INC"/>
    <s v="Balance Sheet"/>
    <x v="22"/>
    <s v="11300 · PayPal (INC)"/>
    <m/>
    <s v="42020Bank Account"/>
  </r>
  <r>
    <d v="2015-01-16T00:00:00"/>
    <s v="chree donaldson"/>
    <n v="-0.7"/>
    <m/>
    <n v="0.7"/>
    <s v="Credit"/>
    <x v="9"/>
    <x v="2"/>
    <x v="1"/>
    <n v="2015"/>
    <x v="11"/>
    <x v="108"/>
    <x v="9"/>
    <s v="BOTH"/>
    <s v="Income Statement"/>
    <x v="65"/>
    <s v="11300 · PayPal (INC)"/>
    <m/>
    <s v="42020chree donaldson"/>
  </r>
  <r>
    <d v="2015-01-16T00:00:00"/>
    <s v="Heather Turner"/>
    <n v="-0.72"/>
    <m/>
    <n v="0.72"/>
    <s v="Credit"/>
    <x v="9"/>
    <x v="2"/>
    <x v="1"/>
    <n v="2015"/>
    <x v="11"/>
    <x v="108"/>
    <x v="3"/>
    <s v="BOTH"/>
    <s v="Income Statement"/>
    <x v="65"/>
    <s v="11300 · PayPal (INC)"/>
    <m/>
    <s v="42020Heather Turner"/>
  </r>
  <r>
    <d v="2015-01-16T00:00:00"/>
    <s v="Jeffrey Dapper"/>
    <n v="-2.52"/>
    <m/>
    <n v="2.52"/>
    <s v="Credit"/>
    <x v="9"/>
    <x v="2"/>
    <x v="1"/>
    <n v="2015"/>
    <x v="11"/>
    <x v="108"/>
    <x v="3"/>
    <s v="BOTH"/>
    <s v="Income Statement"/>
    <x v="65"/>
    <s v="11300 · PayPal (INC)"/>
    <m/>
    <s v="42020Jeffrey Dapper"/>
  </r>
  <r>
    <d v="2015-01-16T00:00:00"/>
    <s v="Tracy A Perrine"/>
    <n v="-2.62"/>
    <m/>
    <n v="2.62"/>
    <s v="Credit"/>
    <x v="9"/>
    <x v="2"/>
    <x v="1"/>
    <n v="2015"/>
    <x v="11"/>
    <x v="108"/>
    <x v="9"/>
    <s v="BOTH"/>
    <s v="Income Statement"/>
    <x v="65"/>
    <s v="11300 · PayPal (INC)"/>
    <m/>
    <s v="42020Tracy A Perrine"/>
  </r>
  <r>
    <d v="2015-01-16T00:00:00"/>
    <s v="Jaimie Whitney"/>
    <n v="-3.61"/>
    <m/>
    <n v="3.61"/>
    <s v="Credit"/>
    <x v="9"/>
    <x v="2"/>
    <x v="1"/>
    <n v="2015"/>
    <x v="11"/>
    <x v="108"/>
    <x v="9"/>
    <s v="BOTH"/>
    <s v="Income Statement"/>
    <x v="65"/>
    <s v="11300 · PayPal (INC)"/>
    <m/>
    <s v="42020Jaimie Whitney"/>
  </r>
  <r>
    <d v="2015-01-17T00:00:00"/>
    <s v="stanley young"/>
    <n v="-2.4700000000000002"/>
    <m/>
    <n v="2.4700000000000002"/>
    <s v="Credit"/>
    <x v="9"/>
    <x v="2"/>
    <x v="1"/>
    <n v="2015"/>
    <x v="11"/>
    <x v="108"/>
    <x v="9"/>
    <s v="BOTH"/>
    <s v="Income Statement"/>
    <x v="65"/>
    <s v="11300 · PayPal (INC)"/>
    <m/>
    <s v="42021stanley young"/>
  </r>
  <r>
    <d v="2015-01-17T00:00:00"/>
    <s v="Anthony Needham"/>
    <n v="-2.82"/>
    <m/>
    <n v="2.82"/>
    <s v="Credit"/>
    <x v="9"/>
    <x v="2"/>
    <x v="1"/>
    <n v="2015"/>
    <x v="11"/>
    <x v="108"/>
    <x v="3"/>
    <s v="BOTH"/>
    <s v="Income Statement"/>
    <x v="65"/>
    <s v="11300 · PayPal (INC)"/>
    <m/>
    <s v="42021Anthony Needham"/>
  </r>
  <r>
    <d v="2015-01-17T00:00:00"/>
    <s v="Robert Cash"/>
    <n v="-0.78"/>
    <m/>
    <n v="0.78"/>
    <s v="Credit"/>
    <x v="9"/>
    <x v="2"/>
    <x v="1"/>
    <n v="2015"/>
    <x v="11"/>
    <x v="108"/>
    <x v="3"/>
    <s v="BOTH"/>
    <s v="Income Statement"/>
    <x v="65"/>
    <s v="11300 · PayPal (INC)"/>
    <m/>
    <s v="42021Robert Cash"/>
  </r>
  <r>
    <d v="2015-01-17T00:00:00"/>
    <s v="Ralph Sculco Jr"/>
    <n v="-1.1599999999999999"/>
    <m/>
    <n v="1.1599999999999999"/>
    <s v="Credit"/>
    <x v="9"/>
    <x v="2"/>
    <x v="1"/>
    <n v="2015"/>
    <x v="11"/>
    <x v="108"/>
    <x v="21"/>
    <s v="BOTH"/>
    <s v="Income Statement"/>
    <x v="65"/>
    <s v="11300 · PayPal (INC)"/>
    <m/>
    <s v="42021Ralph Sculco Jr"/>
  </r>
  <r>
    <d v="2015-01-18T00:00:00"/>
    <s v="Angela Secrest"/>
    <n v="-0.73"/>
    <m/>
    <n v="0.73"/>
    <s v="Credit"/>
    <x v="9"/>
    <x v="2"/>
    <x v="1"/>
    <n v="2015"/>
    <x v="11"/>
    <x v="108"/>
    <x v="9"/>
    <s v="BOTH"/>
    <s v="Income Statement"/>
    <x v="65"/>
    <s v="11300 · PayPal (INC)"/>
    <m/>
    <s v="42022Angela Secrest"/>
  </r>
  <r>
    <d v="2015-01-18T00:00:00"/>
    <s v="tyler holladay"/>
    <n v="-0.8"/>
    <m/>
    <n v="0.8"/>
    <s v="Credit"/>
    <x v="9"/>
    <x v="2"/>
    <x v="1"/>
    <n v="2015"/>
    <x v="11"/>
    <x v="108"/>
    <x v="3"/>
    <s v="BOTH"/>
    <s v="Income Statement"/>
    <x v="65"/>
    <s v="11300 · PayPal (INC)"/>
    <m/>
    <s v="42022tyler holladay"/>
  </r>
  <r>
    <d v="2015-01-18T00:00:00"/>
    <s v="Bank Account"/>
    <n v="0"/>
    <m/>
    <n v="0"/>
    <s v="Debit"/>
    <x v="9"/>
    <x v="2"/>
    <x v="1"/>
    <n v="2015"/>
    <x v="11"/>
    <x v="108"/>
    <x v="2"/>
    <s v="INC"/>
    <s v="Balance Sheet"/>
    <x v="22"/>
    <s v="11300 · PayPal (INC)"/>
    <m/>
    <s v="42022Bank Account"/>
  </r>
  <r>
    <d v="2015-01-18T00:00:00"/>
    <s v="Derek Havran"/>
    <n v="-4.9800000000000004"/>
    <m/>
    <n v="4.9800000000000004"/>
    <s v="Credit"/>
    <x v="9"/>
    <x v="2"/>
    <x v="1"/>
    <n v="2015"/>
    <x v="11"/>
    <x v="108"/>
    <x v="9"/>
    <s v="BOTH"/>
    <s v="Income Statement"/>
    <x v="65"/>
    <s v="11300 · PayPal (INC)"/>
    <m/>
    <s v="42022Derek Havran"/>
  </r>
  <r>
    <d v="2015-01-19T00:00:00"/>
    <s v="Donna Crotty"/>
    <n v="-0.7"/>
    <m/>
    <n v="0.7"/>
    <s v="Credit"/>
    <x v="9"/>
    <x v="2"/>
    <x v="1"/>
    <n v="2015"/>
    <x v="11"/>
    <x v="108"/>
    <x v="3"/>
    <s v="BOTH"/>
    <s v="Income Statement"/>
    <x v="65"/>
    <s v="11300 · PayPal (INC)"/>
    <m/>
    <s v="42023Donna Crotty"/>
  </r>
  <r>
    <d v="2015-01-19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3eBay Inc Shipping"/>
  </r>
  <r>
    <d v="2015-01-19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3eBay Inc Shipping"/>
  </r>
  <r>
    <d v="2015-01-19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3eBay Inc Shipping"/>
  </r>
  <r>
    <d v="2015-01-19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3eBay Inc Shipping"/>
  </r>
  <r>
    <d v="2015-01-19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3eBay Inc Shipping"/>
  </r>
  <r>
    <d v="2015-01-19T00:00:00"/>
    <s v="Douglas Ramos"/>
    <n v="2.11"/>
    <m/>
    <n v="-2.11"/>
    <s v="Debit"/>
    <x v="9"/>
    <x v="2"/>
    <x v="1"/>
    <n v="2015"/>
    <x v="11"/>
    <x v="108"/>
    <x v="9"/>
    <s v="BOTH"/>
    <s v="Income Statement"/>
    <x v="65"/>
    <s v="11300 · PayPal (INC)"/>
    <m/>
    <s v="42023Douglas Ramos"/>
  </r>
  <r>
    <d v="2015-01-19T00:00:00"/>
    <s v="Alicia East"/>
    <n v="0.37"/>
    <m/>
    <n v="-0.37"/>
    <s v="Debit"/>
    <x v="9"/>
    <x v="2"/>
    <x v="1"/>
    <n v="2015"/>
    <x v="11"/>
    <x v="108"/>
    <x v="3"/>
    <s v="BOTH"/>
    <s v="Income Statement"/>
    <x v="65"/>
    <s v="11300 · PayPal (INC)"/>
    <m/>
    <s v="42023Alicia East"/>
  </r>
  <r>
    <d v="2015-01-19T00:00:00"/>
    <s v="brian unger"/>
    <n v="-3.78"/>
    <m/>
    <n v="3.78"/>
    <s v="Credit"/>
    <x v="9"/>
    <x v="2"/>
    <x v="1"/>
    <n v="2015"/>
    <x v="11"/>
    <x v="108"/>
    <x v="9"/>
    <s v="BOTH"/>
    <s v="Income Statement"/>
    <x v="65"/>
    <s v="11300 · PayPal (INC)"/>
    <m/>
    <s v="42023brian unger"/>
  </r>
  <r>
    <d v="2015-01-19T00:00:00"/>
    <s v="Jeff Buckless"/>
    <n v="-2.04"/>
    <m/>
    <n v="2.04"/>
    <s v="Credit"/>
    <x v="9"/>
    <x v="2"/>
    <x v="1"/>
    <n v="2015"/>
    <x v="11"/>
    <x v="108"/>
    <x v="3"/>
    <s v="BOTH"/>
    <s v="Income Statement"/>
    <x v="65"/>
    <s v="11300 · PayPal (INC)"/>
    <m/>
    <s v="42023Jeff Buckless"/>
  </r>
  <r>
    <d v="2015-01-20T00:00:00"/>
    <s v="Jack Vo"/>
    <n v="-2"/>
    <m/>
    <n v="2"/>
    <s v="Credit"/>
    <x v="9"/>
    <x v="2"/>
    <x v="1"/>
    <n v="2015"/>
    <x v="11"/>
    <x v="108"/>
    <x v="9"/>
    <s v="BOTH"/>
    <s v="Income Statement"/>
    <x v="65"/>
    <s v="11300 · PayPal (INC)"/>
    <m/>
    <s v="42024Jack Vo"/>
  </r>
  <r>
    <d v="2015-01-20T00:00:00"/>
    <s v="Dee Lee"/>
    <n v="-2.56"/>
    <m/>
    <n v="2.56"/>
    <s v="Credit"/>
    <x v="9"/>
    <x v="2"/>
    <x v="1"/>
    <n v="2015"/>
    <x v="11"/>
    <x v="108"/>
    <x v="3"/>
    <s v="BOTH"/>
    <s v="Income Statement"/>
    <x v="65"/>
    <s v="11300 · PayPal (INC)"/>
    <m/>
    <s v="42024Dee Lee"/>
  </r>
  <r>
    <d v="2015-01-20T00:00:00"/>
    <s v="Kathleen Von Bergen"/>
    <n v="-0.85"/>
    <m/>
    <n v="0.85"/>
    <s v="Credit"/>
    <x v="9"/>
    <x v="2"/>
    <x v="1"/>
    <n v="2015"/>
    <x v="11"/>
    <x v="108"/>
    <x v="3"/>
    <s v="BOTH"/>
    <s v="Income Statement"/>
    <x v="65"/>
    <s v="11300 · PayPal (INC)"/>
    <m/>
    <s v="42024Kathleen Von Bergen"/>
  </r>
  <r>
    <d v="2015-01-20T00:00:00"/>
    <s v="Diana Alexander"/>
    <n v="-6.33"/>
    <m/>
    <n v="6.33"/>
    <s v="Credit"/>
    <x v="9"/>
    <x v="2"/>
    <x v="1"/>
    <n v="2015"/>
    <x v="11"/>
    <x v="108"/>
    <x v="9"/>
    <s v="BOTH"/>
    <s v="Income Statement"/>
    <x v="65"/>
    <s v="11300 · PayPal (INC)"/>
    <m/>
    <s v="42024Diana Alexander"/>
  </r>
  <r>
    <d v="2015-01-21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5eBay Inc Shipping"/>
  </r>
  <r>
    <d v="2015-01-21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5eBay Inc Shipping"/>
  </r>
  <r>
    <d v="2015-01-21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5eBay Inc Shipping"/>
  </r>
  <r>
    <d v="2015-01-21T00:00:00"/>
    <s v="Grassif Uwood"/>
    <n v="-3.2"/>
    <m/>
    <n v="3.2"/>
    <s v="Credit"/>
    <x v="9"/>
    <x v="2"/>
    <x v="1"/>
    <n v="2015"/>
    <x v="11"/>
    <x v="108"/>
    <x v="3"/>
    <s v="BOTH"/>
    <s v="Income Statement"/>
    <x v="65"/>
    <s v="11300 · PayPal (INC)"/>
    <m/>
    <s v="42025Grassif Uwood"/>
  </r>
  <r>
    <d v="2015-01-22T00:00:00"/>
    <s v="Margaret Watson"/>
    <n v="-2.09"/>
    <m/>
    <n v="2.09"/>
    <s v="Credit"/>
    <x v="9"/>
    <x v="2"/>
    <x v="1"/>
    <n v="2015"/>
    <x v="11"/>
    <x v="108"/>
    <x v="3"/>
    <s v="BOTH"/>
    <s v="Income Statement"/>
    <x v="65"/>
    <s v="11300 · PayPal (INC)"/>
    <m/>
    <s v="42026Margaret Watson"/>
  </r>
  <r>
    <d v="2015-01-22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6eBay Inc Shipping"/>
  </r>
  <r>
    <d v="2015-01-22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26eBay Inc Shipping"/>
  </r>
  <r>
    <d v="2015-01-22T00:00:00"/>
    <s v="PETMOODS"/>
    <n v="-2.33"/>
    <m/>
    <n v="2.33"/>
    <s v="Credit"/>
    <x v="9"/>
    <x v="2"/>
    <x v="1"/>
    <n v="2015"/>
    <x v="11"/>
    <x v="108"/>
    <x v="20"/>
    <s v="BOTH"/>
    <s v="Income Statement"/>
    <x v="65"/>
    <s v="11300 · PayPal (INC)"/>
    <m/>
    <s v="42026PETMOODS"/>
  </r>
  <r>
    <d v="2015-01-22T00:00:00"/>
    <s v="Tamara Arlin"/>
    <n v="-0.67"/>
    <m/>
    <n v="0.67"/>
    <s v="Credit"/>
    <x v="9"/>
    <x v="2"/>
    <x v="1"/>
    <n v="2015"/>
    <x v="11"/>
    <x v="108"/>
    <x v="9"/>
    <s v="BOTH"/>
    <s v="Income Statement"/>
    <x v="65"/>
    <s v="11300 · PayPal (INC)"/>
    <m/>
    <s v="42026Tamara Arlin"/>
  </r>
  <r>
    <d v="2015-01-22T00:00:00"/>
    <s v="Matt Carlson"/>
    <n v="-0.72"/>
    <m/>
    <n v="0.72"/>
    <s v="Credit"/>
    <x v="9"/>
    <x v="2"/>
    <x v="1"/>
    <n v="2015"/>
    <x v="11"/>
    <x v="108"/>
    <x v="3"/>
    <s v="BOTH"/>
    <s v="Income Statement"/>
    <x v="65"/>
    <s v="11300 · PayPal (INC)"/>
    <m/>
    <s v="42026Matt Carlson"/>
  </r>
  <r>
    <d v="2015-01-22T00:00:00"/>
    <s v="WILLIAM TALBERT"/>
    <n v="-3.31"/>
    <m/>
    <n v="3.31"/>
    <s v="Credit"/>
    <x v="9"/>
    <x v="2"/>
    <x v="1"/>
    <n v="2015"/>
    <x v="11"/>
    <x v="108"/>
    <x v="9"/>
    <s v="BOTH"/>
    <s v="Income Statement"/>
    <x v="65"/>
    <s v="11300 · PayPal (INC)"/>
    <m/>
    <s v="42026WILLIAM TALBERT"/>
  </r>
  <r>
    <d v="2015-01-23T00:00:00"/>
    <s v="Tristan Kirby"/>
    <n v="-3.34"/>
    <m/>
    <n v="3.34"/>
    <s v="Credit"/>
    <x v="9"/>
    <x v="2"/>
    <x v="1"/>
    <n v="2015"/>
    <x v="11"/>
    <x v="108"/>
    <x v="3"/>
    <s v="BOTH"/>
    <s v="Income Statement"/>
    <x v="65"/>
    <s v="11300 · PayPal (INC)"/>
    <m/>
    <s v="42027Tristan Kirby"/>
  </r>
  <r>
    <d v="2015-01-23T00:00:00"/>
    <s v="Edward Frias"/>
    <n v="-0.76"/>
    <m/>
    <n v="0.76"/>
    <s v="Credit"/>
    <x v="9"/>
    <x v="2"/>
    <x v="1"/>
    <n v="2015"/>
    <x v="11"/>
    <x v="108"/>
    <x v="3"/>
    <s v="BOTH"/>
    <s v="Income Statement"/>
    <x v="65"/>
    <s v="11300 · PayPal (INC)"/>
    <m/>
    <s v="42027Edward Frias"/>
  </r>
  <r>
    <d v="2015-01-23T00:00:00"/>
    <s v="Noelle Kubinec"/>
    <n v="-2.57"/>
    <m/>
    <n v="2.57"/>
    <s v="Credit"/>
    <x v="9"/>
    <x v="2"/>
    <x v="1"/>
    <n v="2015"/>
    <x v="11"/>
    <x v="108"/>
    <x v="3"/>
    <s v="BOTH"/>
    <s v="Income Statement"/>
    <x v="65"/>
    <s v="11300 · PayPal (INC)"/>
    <m/>
    <s v="42027Noelle Kubinec"/>
  </r>
  <r>
    <d v="2015-01-23T00:00:00"/>
    <s v="edgar murguia"/>
    <n v="-0.73"/>
    <m/>
    <n v="0.73"/>
    <s v="Credit"/>
    <x v="9"/>
    <x v="2"/>
    <x v="1"/>
    <n v="2015"/>
    <x v="11"/>
    <x v="108"/>
    <x v="3"/>
    <s v="BOTH"/>
    <s v="Income Statement"/>
    <x v="65"/>
    <s v="11300 · PayPal (INC)"/>
    <m/>
    <s v="42027edgar murguia"/>
  </r>
  <r>
    <d v="2015-01-23T00:00:00"/>
    <s v="Hulu"/>
    <n v="0"/>
    <m/>
    <n v="0"/>
    <s v="Debit"/>
    <x v="9"/>
    <x v="2"/>
    <x v="1"/>
    <n v="2015"/>
    <x v="11"/>
    <x v="108"/>
    <x v="2"/>
    <s v="BOTH"/>
    <s v="Income Statement"/>
    <x v="66"/>
    <s v="11300 · PayPal (INC)"/>
    <m/>
    <s v="42027Hulu"/>
  </r>
  <r>
    <d v="2015-01-24T00:00:00"/>
    <s v="Kathy Murray"/>
    <n v="-2.33"/>
    <m/>
    <n v="2.33"/>
    <s v="Credit"/>
    <x v="9"/>
    <x v="2"/>
    <x v="1"/>
    <n v="2015"/>
    <x v="11"/>
    <x v="108"/>
    <x v="9"/>
    <s v="BOTH"/>
    <s v="Income Statement"/>
    <x v="65"/>
    <s v="11300 · PayPal (INC)"/>
    <m/>
    <s v="42028Kathy Murray"/>
  </r>
  <r>
    <d v="2015-01-24T00:00:00"/>
    <s v="Mary Ann Scaffidi"/>
    <n v="-3.19"/>
    <m/>
    <n v="3.19"/>
    <s v="Credit"/>
    <x v="9"/>
    <x v="2"/>
    <x v="1"/>
    <n v="2015"/>
    <x v="11"/>
    <x v="108"/>
    <x v="21"/>
    <s v="BOTH"/>
    <s v="Income Statement"/>
    <x v="65"/>
    <s v="11300 · PayPal (INC)"/>
    <m/>
    <s v="42028Mary Ann Scaffidi"/>
  </r>
  <r>
    <d v="2015-01-24T00:00:00"/>
    <s v="AARON RILEY"/>
    <n v="-3.72"/>
    <m/>
    <n v="3.72"/>
    <s v="Credit"/>
    <x v="9"/>
    <x v="2"/>
    <x v="1"/>
    <n v="2015"/>
    <x v="11"/>
    <x v="108"/>
    <x v="3"/>
    <s v="BOTH"/>
    <s v="Income Statement"/>
    <x v="65"/>
    <s v="11300 · PayPal (INC)"/>
    <m/>
    <s v="42028AARON RILEY"/>
  </r>
  <r>
    <d v="2015-01-25T00:00:00"/>
    <s v="Bank Account"/>
    <n v="0"/>
    <m/>
    <n v="0"/>
    <s v="Debit"/>
    <x v="9"/>
    <x v="2"/>
    <x v="1"/>
    <n v="2015"/>
    <x v="11"/>
    <x v="108"/>
    <x v="2"/>
    <s v="INC"/>
    <s v="Balance Sheet"/>
    <x v="22"/>
    <s v="11300 · PayPal (INC)"/>
    <m/>
    <s v="42029Bank Account"/>
  </r>
  <r>
    <d v="2015-01-25T00:00:00"/>
    <s v="Mary B White"/>
    <n v="-0.78"/>
    <m/>
    <n v="0.78"/>
    <s v="Credit"/>
    <x v="9"/>
    <x v="2"/>
    <x v="1"/>
    <n v="2015"/>
    <x v="11"/>
    <x v="108"/>
    <x v="3"/>
    <s v="BOTH"/>
    <s v="Income Statement"/>
    <x v="65"/>
    <s v="11300 · PayPal (INC)"/>
    <m/>
    <s v="42029Mary B White"/>
  </r>
  <r>
    <d v="2015-01-25T00:00:00"/>
    <s v="Mary B White"/>
    <n v="-0.78"/>
    <m/>
    <n v="0.78"/>
    <s v="Credit"/>
    <x v="9"/>
    <x v="2"/>
    <x v="1"/>
    <n v="2015"/>
    <x v="11"/>
    <x v="108"/>
    <x v="3"/>
    <s v="BOTH"/>
    <s v="Income Statement"/>
    <x v="65"/>
    <s v="11300 · PayPal (INC)"/>
    <m/>
    <s v="42029Mary B White"/>
  </r>
  <r>
    <d v="2015-01-25T00:00:00"/>
    <s v="Lauro aybar"/>
    <n v="-2.63"/>
    <m/>
    <n v="2.63"/>
    <s v="Credit"/>
    <x v="9"/>
    <x v="2"/>
    <x v="1"/>
    <n v="2015"/>
    <x v="11"/>
    <x v="108"/>
    <x v="3"/>
    <s v="BOTH"/>
    <s v="Income Statement"/>
    <x v="65"/>
    <s v="11300 · PayPal (INC)"/>
    <m/>
    <s v="42029Lauro aybar"/>
  </r>
  <r>
    <d v="2015-01-25T00:00:00"/>
    <s v="stacy civittolo"/>
    <n v="-1.91"/>
    <m/>
    <n v="1.91"/>
    <s v="Credit"/>
    <x v="9"/>
    <x v="2"/>
    <x v="1"/>
    <n v="2015"/>
    <x v="11"/>
    <x v="108"/>
    <x v="3"/>
    <s v="BOTH"/>
    <s v="Income Statement"/>
    <x v="65"/>
    <s v="11300 · PayPal (INC)"/>
    <m/>
    <s v="42029stacy civittolo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0eBay Inc Shipping"/>
  </r>
  <r>
    <d v="2015-01-26T00:00:00"/>
    <s v="Noelle Kubinec"/>
    <n v="-0.68"/>
    <m/>
    <n v="0.68"/>
    <s v="Credit"/>
    <x v="9"/>
    <x v="2"/>
    <x v="1"/>
    <n v="2015"/>
    <x v="11"/>
    <x v="108"/>
    <x v="3"/>
    <s v="BOTH"/>
    <s v="Income Statement"/>
    <x v="65"/>
    <s v="11300 · PayPal (INC)"/>
    <m/>
    <s v="42030Noelle Kubinec"/>
  </r>
  <r>
    <d v="2015-01-26T00:00:00"/>
    <s v="Mesonika Piecuch"/>
    <n v="0.81"/>
    <m/>
    <n v="-0.81"/>
    <s v="Debit"/>
    <x v="9"/>
    <x v="2"/>
    <x v="1"/>
    <n v="2015"/>
    <x v="11"/>
    <x v="108"/>
    <x v="9"/>
    <s v="BOTH"/>
    <s v="Income Statement"/>
    <x v="65"/>
    <s v="11300 · PayPal (INC)"/>
    <m/>
    <s v="42030Mesonika Piecuch"/>
  </r>
  <r>
    <d v="2015-01-26T00:00:00"/>
    <s v="Louis Perez"/>
    <n v="-5.4"/>
    <m/>
    <n v="5.4"/>
    <s v="Credit"/>
    <x v="9"/>
    <x v="2"/>
    <x v="1"/>
    <n v="2015"/>
    <x v="11"/>
    <x v="108"/>
    <x v="3"/>
    <s v="BOTH"/>
    <s v="Income Statement"/>
    <x v="65"/>
    <s v="11300 · PayPal (INC)"/>
    <m/>
    <s v="42030Louis Perez"/>
  </r>
  <r>
    <d v="2015-01-26T00:00:00"/>
    <s v="carlos sanchez"/>
    <n v="-4.07"/>
    <m/>
    <n v="4.07"/>
    <s v="Credit"/>
    <x v="9"/>
    <x v="2"/>
    <x v="1"/>
    <n v="2015"/>
    <x v="11"/>
    <x v="108"/>
    <x v="9"/>
    <s v="BOTH"/>
    <s v="Income Statement"/>
    <x v="65"/>
    <s v="11300 · PayPal (INC)"/>
    <m/>
    <s v="42030carlos sanchez"/>
  </r>
  <r>
    <d v="2015-01-27T00:00:00"/>
    <s v="Evan Boulanger"/>
    <n v="-0.78"/>
    <m/>
    <n v="0.78"/>
    <s v="Credit"/>
    <x v="9"/>
    <x v="2"/>
    <x v="1"/>
    <n v="2015"/>
    <x v="11"/>
    <x v="108"/>
    <x v="3"/>
    <s v="BOTH"/>
    <s v="Income Statement"/>
    <x v="65"/>
    <s v="11300 · PayPal (INC)"/>
    <m/>
    <s v="42031Evan Boulanger"/>
  </r>
  <r>
    <d v="2015-01-2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1eBay Inc Shipping"/>
  </r>
  <r>
    <d v="2015-01-2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1eBay Inc Shipping"/>
  </r>
  <r>
    <d v="2015-01-27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1eBay Inc Shipping"/>
  </r>
  <r>
    <d v="2015-01-27T00:00:00"/>
    <s v="TC Polite"/>
    <n v="-2.34"/>
    <m/>
    <n v="2.34"/>
    <s v="Credit"/>
    <x v="9"/>
    <x v="2"/>
    <x v="1"/>
    <n v="2015"/>
    <x v="11"/>
    <x v="108"/>
    <x v="3"/>
    <s v="BOTH"/>
    <s v="Income Statement"/>
    <x v="65"/>
    <s v="11300 · PayPal (INC)"/>
    <m/>
    <s v="42031TC Polite"/>
  </r>
  <r>
    <d v="2015-01-28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2eBay Inc Shipping"/>
  </r>
  <r>
    <d v="2015-01-28T00:00:00"/>
    <s v="Gary Dycus"/>
    <n v="0.61"/>
    <m/>
    <n v="-0.61"/>
    <s v="Debit"/>
    <x v="9"/>
    <x v="2"/>
    <x v="1"/>
    <n v="2015"/>
    <x v="11"/>
    <x v="108"/>
    <x v="9"/>
    <s v="BOTH"/>
    <s v="Income Statement"/>
    <x v="65"/>
    <s v="11300 · PayPal (INC)"/>
    <m/>
    <s v="42032Gary Dycus"/>
  </r>
  <r>
    <d v="2015-01-28T00:00:00"/>
    <s v="Bank Account"/>
    <n v="0"/>
    <m/>
    <n v="0"/>
    <s v="Debit"/>
    <x v="9"/>
    <x v="2"/>
    <x v="1"/>
    <n v="2015"/>
    <x v="11"/>
    <x v="108"/>
    <x v="2"/>
    <s v="INC"/>
    <s v="Balance Sheet"/>
    <x v="22"/>
    <s v="11300 · PayPal (INC)"/>
    <m/>
    <s v="42032Bank Account"/>
  </r>
  <r>
    <d v="2015-01-28T00:00:00"/>
    <s v="Duke Yee"/>
    <n v="-2.65"/>
    <m/>
    <n v="2.65"/>
    <s v="Credit"/>
    <x v="9"/>
    <x v="2"/>
    <x v="1"/>
    <n v="2015"/>
    <x v="11"/>
    <x v="108"/>
    <x v="9"/>
    <s v="BOTH"/>
    <s v="Income Statement"/>
    <x v="65"/>
    <s v="11300 · PayPal (INC)"/>
    <m/>
    <s v="42032Duke Yee"/>
  </r>
  <r>
    <d v="2015-01-28T00:00:00"/>
    <s v="Sharon Minerd"/>
    <n v="-0.76"/>
    <m/>
    <n v="0.76"/>
    <s v="Credit"/>
    <x v="9"/>
    <x v="2"/>
    <x v="1"/>
    <n v="2015"/>
    <x v="11"/>
    <x v="108"/>
    <x v="3"/>
    <s v="BOTH"/>
    <s v="Income Statement"/>
    <x v="65"/>
    <s v="11300 · PayPal (INC)"/>
    <m/>
    <s v="42032Sharon Minerd"/>
  </r>
  <r>
    <d v="2015-01-28T00:00:00"/>
    <s v="Jan Nielsen"/>
    <n v="-2.5"/>
    <m/>
    <n v="2.5"/>
    <s v="Credit"/>
    <x v="9"/>
    <x v="2"/>
    <x v="1"/>
    <n v="2015"/>
    <x v="11"/>
    <x v="108"/>
    <x v="9"/>
    <s v="BOTH"/>
    <s v="Income Statement"/>
    <x v="65"/>
    <s v="11300 · PayPal (INC)"/>
    <m/>
    <s v="42032Jan Nielsen"/>
  </r>
  <r>
    <d v="2015-01-29T00:00:00"/>
    <s v="Todd Ellingson"/>
    <n v="-1.32"/>
    <m/>
    <n v="1.32"/>
    <s v="Credit"/>
    <x v="9"/>
    <x v="2"/>
    <x v="1"/>
    <n v="2015"/>
    <x v="11"/>
    <x v="108"/>
    <x v="9"/>
    <s v="BOTH"/>
    <s v="Income Statement"/>
    <x v="65"/>
    <s v="11300 · PayPal (INC)"/>
    <m/>
    <s v="42033Todd Ellingson"/>
  </r>
  <r>
    <d v="2015-01-29T00:00:00"/>
    <s v="Audrey Knight"/>
    <n v="-0.97"/>
    <m/>
    <n v="0.97"/>
    <s v="Credit"/>
    <x v="9"/>
    <x v="2"/>
    <x v="1"/>
    <n v="2015"/>
    <x v="11"/>
    <x v="108"/>
    <x v="3"/>
    <s v="BOTH"/>
    <s v="Income Statement"/>
    <x v="65"/>
    <s v="11300 · PayPal (INC)"/>
    <m/>
    <s v="42033Audrey Knight"/>
  </r>
  <r>
    <d v="2015-01-30T00:00:00"/>
    <s v="Alton Moore"/>
    <n v="-4.21"/>
    <m/>
    <n v="4.21"/>
    <s v="Credit"/>
    <x v="9"/>
    <x v="2"/>
    <x v="1"/>
    <n v="2015"/>
    <x v="11"/>
    <x v="108"/>
    <x v="3"/>
    <s v="BOTH"/>
    <s v="Income Statement"/>
    <x v="65"/>
    <s v="11300 · PayPal (INC)"/>
    <m/>
    <s v="42034Alton Moore"/>
  </r>
  <r>
    <d v="2015-01-30T00:00:00"/>
    <s v="miller miller"/>
    <n v="-2.89"/>
    <m/>
    <n v="2.89"/>
    <s v="Credit"/>
    <x v="9"/>
    <x v="2"/>
    <x v="1"/>
    <n v="2015"/>
    <x v="11"/>
    <x v="108"/>
    <x v="3"/>
    <s v="BOTH"/>
    <s v="Income Statement"/>
    <x v="65"/>
    <s v="11300 · PayPal (INC)"/>
    <m/>
    <s v="42034miller miller"/>
  </r>
  <r>
    <d v="2015-01-30T00:00:00"/>
    <s v="EFG Funding"/>
    <n v="2.82"/>
    <m/>
    <n v="-2.82"/>
    <s v="Debit"/>
    <x v="9"/>
    <x v="2"/>
    <x v="1"/>
    <n v="2015"/>
    <x v="11"/>
    <x v="108"/>
    <x v="3"/>
    <s v="BOTH"/>
    <s v="Income Statement"/>
    <x v="65"/>
    <s v="11300 · PayPal (INC)"/>
    <m/>
    <s v="42034EFG Funding"/>
  </r>
  <r>
    <d v="2015-01-30T00:00:00"/>
    <s v="Lynn Goodfellow"/>
    <n v="1.57"/>
    <m/>
    <n v="-1.57"/>
    <s v="Debit"/>
    <x v="9"/>
    <x v="2"/>
    <x v="1"/>
    <n v="2015"/>
    <x v="11"/>
    <x v="108"/>
    <x v="3"/>
    <s v="BOTH"/>
    <s v="Income Statement"/>
    <x v="65"/>
    <s v="11300 · PayPal (INC)"/>
    <m/>
    <s v="42034Lynn Goodfellow"/>
  </r>
  <r>
    <d v="2015-01-30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4eBay Inc Shipping"/>
  </r>
  <r>
    <d v="2015-01-30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4eBay Inc Shipping"/>
  </r>
  <r>
    <d v="2015-01-30T00:00:00"/>
    <s v="eBay Inc Shipping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4eBay Inc Shipping"/>
  </r>
  <r>
    <d v="2015-01-30T00:00:00"/>
    <s v="Julia Houska"/>
    <n v="-2.62"/>
    <m/>
    <n v="2.62"/>
    <s v="Credit"/>
    <x v="9"/>
    <x v="2"/>
    <x v="1"/>
    <n v="2015"/>
    <x v="11"/>
    <x v="108"/>
    <x v="3"/>
    <s v="BOTH"/>
    <s v="Income Statement"/>
    <x v="65"/>
    <s v="11300 · PayPal (INC)"/>
    <m/>
    <s v="42034Julia Houska"/>
  </r>
  <r>
    <d v="2015-01-30T00:00:00"/>
    <s v="PETMOODS"/>
    <n v="-5.64"/>
    <m/>
    <n v="5.64"/>
    <s v="Credit"/>
    <x v="9"/>
    <x v="2"/>
    <x v="1"/>
    <n v="2015"/>
    <x v="11"/>
    <x v="108"/>
    <x v="20"/>
    <s v="BOTH"/>
    <s v="Income Statement"/>
    <x v="65"/>
    <s v="11300 · PayPal (INC)"/>
    <m/>
    <s v="42034PETMOODS"/>
  </r>
  <r>
    <d v="2015-01-30T00:00:00"/>
    <s v="Jill Smith"/>
    <n v="-1.64"/>
    <m/>
    <n v="1.64"/>
    <s v="Credit"/>
    <x v="9"/>
    <x v="2"/>
    <x v="1"/>
    <n v="2015"/>
    <x v="11"/>
    <x v="108"/>
    <x v="3"/>
    <s v="BOTH"/>
    <s v="Income Statement"/>
    <x v="65"/>
    <s v="11300 · PayPal (INC)"/>
    <m/>
    <s v="42034Jill Smith"/>
  </r>
  <r>
    <d v="2015-01-30T00:00:00"/>
    <s v="eBay Inc."/>
    <n v="0"/>
    <m/>
    <n v="0"/>
    <s v="Debit"/>
    <x v="9"/>
    <x v="2"/>
    <x v="1"/>
    <n v="2015"/>
    <x v="11"/>
    <x v="108"/>
    <x v="3"/>
    <s v="BOTH"/>
    <s v="Income Statement"/>
    <x v="66"/>
    <s v="11300 · PayPal (INC)"/>
    <m/>
    <s v="42034eBay Inc."/>
  </r>
  <r>
    <d v="2015-01-30T00:00:00"/>
    <s v="henriette ingebrigtsen"/>
    <n v="-5.73"/>
    <m/>
    <n v="5.73"/>
    <s v="Credit"/>
    <x v="9"/>
    <x v="2"/>
    <x v="1"/>
    <n v="2015"/>
    <x v="11"/>
    <x v="108"/>
    <x v="3"/>
    <s v="BOTH"/>
    <s v="Income Statement"/>
    <x v="65"/>
    <s v="11300 · PayPal (INC)"/>
    <m/>
    <s v="42034henriette ingebrigtsen"/>
  </r>
  <r>
    <d v="2015-01-31T00:00:00"/>
    <s v="Amy Funk"/>
    <n v="-1.89"/>
    <m/>
    <n v="1.89"/>
    <s v="Credit"/>
    <x v="9"/>
    <x v="2"/>
    <x v="1"/>
    <n v="2015"/>
    <x v="11"/>
    <x v="108"/>
    <x v="9"/>
    <s v="BOTH"/>
    <s v="Income Statement"/>
    <x v="65"/>
    <s v="11300 · PayPal (INC)"/>
    <m/>
    <s v="42035Amy Funk"/>
  </r>
  <r>
    <d v="2015-01-31T00:00:00"/>
    <s v="Jessica Davis"/>
    <n v="-2.4"/>
    <m/>
    <n v="2.4"/>
    <s v="Credit"/>
    <x v="9"/>
    <x v="2"/>
    <x v="1"/>
    <n v="2015"/>
    <x v="11"/>
    <x v="108"/>
    <x v="9"/>
    <s v="BOTH"/>
    <s v="Income Statement"/>
    <x v="65"/>
    <s v="11300 · PayPal (INC)"/>
    <m/>
    <s v="42035Jessica Davis"/>
  </r>
  <r>
    <d v="2015-01-31T00:00:00"/>
    <s v="Brooke Foizie"/>
    <n v="-2.2599999999999998"/>
    <m/>
    <n v="2.2599999999999998"/>
    <s v="Credit"/>
    <x v="9"/>
    <x v="2"/>
    <x v="1"/>
    <n v="2015"/>
    <x v="11"/>
    <x v="108"/>
    <x v="3"/>
    <s v="BOTH"/>
    <s v="Income Statement"/>
    <x v="65"/>
    <s v="11300 · PayPal (INC)"/>
    <m/>
    <s v="42035Brooke Foizie"/>
  </r>
  <r>
    <d v="2015-02-01T00:00:00"/>
    <s v="DejanArts"/>
    <n v="-1.95"/>
    <m/>
    <n v="1.95"/>
    <s v="Credit"/>
    <x v="9"/>
    <x v="2"/>
    <x v="2"/>
    <n v="2015"/>
    <x v="11"/>
    <x v="108"/>
    <x v="9"/>
    <s v="BOTH"/>
    <s v="Income Statement"/>
    <x v="65"/>
    <s v="11300 · PayPal (INC)"/>
    <m/>
    <s v="42036DejanArts"/>
  </r>
  <r>
    <d v="2015-02-01T00:00:00"/>
    <s v="Erin McElroy"/>
    <n v="-2.2999999999999998"/>
    <m/>
    <n v="2.2999999999999998"/>
    <s v="Credit"/>
    <x v="9"/>
    <x v="2"/>
    <x v="2"/>
    <n v="2015"/>
    <x v="11"/>
    <x v="108"/>
    <x v="9"/>
    <s v="BOTH"/>
    <s v="Income Statement"/>
    <x v="65"/>
    <s v="11300 · PayPal (INC)"/>
    <m/>
    <s v="42036Erin McElroy"/>
  </r>
  <r>
    <d v="2015-02-01T00:00:00"/>
    <s v="Greggsgoodstuff"/>
    <n v="0"/>
    <m/>
    <n v="0"/>
    <s v="Debit"/>
    <x v="9"/>
    <x v="2"/>
    <x v="2"/>
    <n v="2015"/>
    <x v="11"/>
    <x v="108"/>
    <x v="3"/>
    <s v="BOTH"/>
    <s v="Balance Sheet"/>
    <x v="67"/>
    <s v="11300 · PayPal (INC)"/>
    <m/>
    <s v="42036Greggsgoodstuff"/>
  </r>
  <r>
    <d v="2015-02-02T00:00:00"/>
    <s v="C J Lee"/>
    <n v="-5.68"/>
    <m/>
    <n v="5.68"/>
    <s v="Credit"/>
    <x v="9"/>
    <x v="2"/>
    <x v="2"/>
    <n v="2015"/>
    <x v="11"/>
    <x v="108"/>
    <x v="3"/>
    <s v="BOTH"/>
    <s v="Income Statement"/>
    <x v="65"/>
    <s v="11300 · PayPal (INC)"/>
    <m/>
    <s v="42037C J Lee"/>
  </r>
  <r>
    <d v="2015-02-02T00:00:00"/>
    <s v="travis hanger"/>
    <n v="-2.5099999999999998"/>
    <m/>
    <n v="2.5099999999999998"/>
    <s v="Credit"/>
    <x v="9"/>
    <x v="2"/>
    <x v="2"/>
    <n v="2015"/>
    <x v="11"/>
    <x v="108"/>
    <x v="3"/>
    <s v="BOTH"/>
    <s v="Income Statement"/>
    <x v="65"/>
    <s v="11300 · PayPal (INC)"/>
    <m/>
    <s v="42037travis hanger"/>
  </r>
  <r>
    <d v="2015-02-02T00:00:00"/>
    <s v="Trash To Treasures"/>
    <n v="-1.63"/>
    <m/>
    <n v="1.63"/>
    <s v="Credit"/>
    <x v="9"/>
    <x v="2"/>
    <x v="2"/>
    <n v="2015"/>
    <x v="11"/>
    <x v="108"/>
    <x v="9"/>
    <s v="BOTH"/>
    <s v="Income Statement"/>
    <x v="65"/>
    <s v="11300 · PayPal (INC)"/>
    <m/>
    <s v="42037Trash To Treasures"/>
  </r>
  <r>
    <d v="2015-02-02T00:00:00"/>
    <s v="jason hurley"/>
    <n v="0.46"/>
    <m/>
    <n v="-0.46"/>
    <s v="Debit"/>
    <x v="9"/>
    <x v="2"/>
    <x v="2"/>
    <n v="2015"/>
    <x v="11"/>
    <x v="108"/>
    <x v="3"/>
    <s v="BOTH"/>
    <s v="Income Statement"/>
    <x v="65"/>
    <s v="11300 · PayPal (INC)"/>
    <m/>
    <s v="42037jason hurley"/>
  </r>
  <r>
    <d v="2015-02-0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7eBay Inc Shipping"/>
  </r>
  <r>
    <d v="2015-02-0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7eBay Inc Shipping"/>
  </r>
  <r>
    <d v="2015-02-0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7eBay Inc Shipping"/>
  </r>
  <r>
    <d v="2015-02-0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7eBay Inc Shipping"/>
  </r>
  <r>
    <d v="2015-02-0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7eBay Inc Shipping"/>
  </r>
  <r>
    <d v="2015-02-0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7eBay Inc Shipping"/>
  </r>
  <r>
    <d v="2015-02-02T00:00:00"/>
    <s v="hamirving16@yahoo.com"/>
    <n v="0"/>
    <m/>
    <n v="0"/>
    <s v="Debit"/>
    <x v="9"/>
    <x v="2"/>
    <x v="2"/>
    <n v="2015"/>
    <x v="11"/>
    <x v="108"/>
    <x v="3"/>
    <s v="BOTH"/>
    <s v="Income Statement"/>
    <x v="65"/>
    <s v="11300 · PayPal (INC)"/>
    <m/>
    <s v="42037hamirving16@yahoo.com"/>
  </r>
  <r>
    <d v="2015-02-02T00:00:00"/>
    <s v="Darren Donald"/>
    <n v="-3.63"/>
    <m/>
    <n v="3.63"/>
    <s v="Credit"/>
    <x v="9"/>
    <x v="2"/>
    <x v="2"/>
    <n v="2015"/>
    <x v="11"/>
    <x v="108"/>
    <x v="3"/>
    <s v="BOTH"/>
    <s v="Income Statement"/>
    <x v="65"/>
    <s v="11300 · PayPal (INC)"/>
    <m/>
    <s v="42037Darren Donald"/>
  </r>
  <r>
    <d v="2015-02-04T00:00:00"/>
    <s v="travis hanger"/>
    <n v="2.21"/>
    <m/>
    <n v="-2.21"/>
    <s v="Debit"/>
    <x v="9"/>
    <x v="2"/>
    <x v="2"/>
    <n v="2015"/>
    <x v="11"/>
    <x v="108"/>
    <x v="3"/>
    <s v="BOTH"/>
    <s v="Income Statement"/>
    <x v="65"/>
    <s v="11300 · PayPal (INC)"/>
    <m/>
    <s v="42039travis hanger"/>
  </r>
  <r>
    <d v="2015-02-04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39eBay Inc Shipping"/>
  </r>
  <r>
    <d v="2015-02-05T00:00:00"/>
    <s v="Bank Account"/>
    <n v="0"/>
    <m/>
    <n v="0"/>
    <s v="Debit"/>
    <x v="9"/>
    <x v="2"/>
    <x v="2"/>
    <n v="2015"/>
    <x v="11"/>
    <x v="108"/>
    <x v="2"/>
    <s v="INC"/>
    <s v="Balance Sheet"/>
    <x v="22"/>
    <s v="11300 · PayPal (INC)"/>
    <m/>
    <s v="42040Bank Account"/>
  </r>
  <r>
    <d v="2015-02-05T00:00:00"/>
    <s v="Faith Powell"/>
    <n v="-0.85"/>
    <m/>
    <n v="0.85"/>
    <s v="Credit"/>
    <x v="9"/>
    <x v="2"/>
    <x v="2"/>
    <n v="2015"/>
    <x v="11"/>
    <x v="108"/>
    <x v="3"/>
    <s v="BOTH"/>
    <s v="Income Statement"/>
    <x v="65"/>
    <s v="11300 · PayPal (INC)"/>
    <m/>
    <s v="42040Faith Powell"/>
  </r>
  <r>
    <d v="2015-02-05T00:00:00"/>
    <s v="eBay Buyer Dispute"/>
    <n v="0"/>
    <m/>
    <n v="0"/>
    <s v="Debit"/>
    <x v="9"/>
    <x v="2"/>
    <x v="2"/>
    <n v="2015"/>
    <x v="11"/>
    <x v="108"/>
    <x v="3"/>
    <s v="BOTH"/>
    <s v="Income Statement"/>
    <x v="65"/>
    <s v="11300 · PayPal (INC)"/>
    <m/>
    <s v="42040eBay Buyer Dispute"/>
  </r>
  <r>
    <d v="2015-02-05T00:00:00"/>
    <s v="LORI VASQUEZ"/>
    <n v="-0.72"/>
    <m/>
    <n v="0.72"/>
    <s v="Credit"/>
    <x v="9"/>
    <x v="2"/>
    <x v="2"/>
    <n v="2015"/>
    <x v="11"/>
    <x v="108"/>
    <x v="3"/>
    <s v="BOTH"/>
    <s v="Income Statement"/>
    <x v="65"/>
    <s v="11300 · PayPal (INC)"/>
    <m/>
    <s v="42040LORI VASQUEZ"/>
  </r>
  <r>
    <d v="2015-02-06T00:00:00"/>
    <s v="Amber D kendrick"/>
    <n v="-2.68"/>
    <m/>
    <n v="2.68"/>
    <s v="Credit"/>
    <x v="9"/>
    <x v="2"/>
    <x v="2"/>
    <n v="2015"/>
    <x v="11"/>
    <x v="108"/>
    <x v="9"/>
    <s v="BOTH"/>
    <s v="Income Statement"/>
    <x v="65"/>
    <s v="11300 · PayPal (INC)"/>
    <m/>
    <s v="42041Amber D kendrick"/>
  </r>
  <r>
    <d v="2015-02-06T00:00:00"/>
    <s v="kim greager"/>
    <n v="-0.97"/>
    <m/>
    <n v="0.97"/>
    <s v="Credit"/>
    <x v="9"/>
    <x v="2"/>
    <x v="2"/>
    <n v="2015"/>
    <x v="11"/>
    <x v="108"/>
    <x v="3"/>
    <s v="BOTH"/>
    <s v="Income Statement"/>
    <x v="65"/>
    <s v="11300 · PayPal (INC)"/>
    <m/>
    <s v="42041kim greager"/>
  </r>
  <r>
    <d v="2015-02-06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1eBay Inc Shipping"/>
  </r>
  <r>
    <d v="2015-02-06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1eBay Inc Shipping"/>
  </r>
  <r>
    <d v="2015-02-06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1eBay Inc Shipping"/>
  </r>
  <r>
    <d v="2015-02-07T00:00:00"/>
    <s v="Ronnie Hawkins"/>
    <n v="-0.78"/>
    <m/>
    <n v="0.78"/>
    <s v="Credit"/>
    <x v="9"/>
    <x v="2"/>
    <x v="2"/>
    <n v="2015"/>
    <x v="11"/>
    <x v="108"/>
    <x v="3"/>
    <s v="BOTH"/>
    <s v="Income Statement"/>
    <x v="65"/>
    <s v="11300 · PayPal (INC)"/>
    <m/>
    <s v="42042Ronnie Hawkins"/>
  </r>
  <r>
    <d v="2015-02-09T00:00:00"/>
    <s v="4J CUSTOM DESIGN INC."/>
    <n v="-3.46"/>
    <m/>
    <n v="3.46"/>
    <s v="Credit"/>
    <x v="9"/>
    <x v="2"/>
    <x v="2"/>
    <n v="2015"/>
    <x v="11"/>
    <x v="108"/>
    <x v="3"/>
    <s v="BOTH"/>
    <s v="Income Statement"/>
    <x v="65"/>
    <s v="11300 · PayPal (INC)"/>
    <m/>
    <s v="420444J CUSTOM DESIGN INC."/>
  </r>
  <r>
    <d v="2015-02-0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4eBay Inc Shipping"/>
  </r>
  <r>
    <d v="2015-02-0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4eBay Inc Shipping"/>
  </r>
  <r>
    <d v="2015-02-0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4eBay Inc Shipping"/>
  </r>
  <r>
    <d v="2015-02-0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4eBay Inc Shipping"/>
  </r>
  <r>
    <d v="2015-02-0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4eBay Inc Shipping"/>
  </r>
  <r>
    <d v="2015-02-09T00:00:00"/>
    <s v="ken josefsen"/>
    <n v="-6.94"/>
    <m/>
    <n v="6.94"/>
    <s v="Credit"/>
    <x v="9"/>
    <x v="2"/>
    <x v="2"/>
    <n v="2015"/>
    <x v="11"/>
    <x v="108"/>
    <x v="3"/>
    <s v="BOTH"/>
    <s v="Income Statement"/>
    <x v="65"/>
    <s v="11300 · PayPal (INC)"/>
    <m/>
    <s v="42044ken josefsen"/>
  </r>
  <r>
    <d v="2015-02-10T00:00:00"/>
    <s v="Tina Jackson"/>
    <n v="-0.76"/>
    <m/>
    <n v="0.76"/>
    <s v="Credit"/>
    <x v="9"/>
    <x v="2"/>
    <x v="2"/>
    <n v="2015"/>
    <x v="11"/>
    <x v="108"/>
    <x v="3"/>
    <s v="BOTH"/>
    <s v="Income Statement"/>
    <x v="65"/>
    <s v="11300 · PayPal (INC)"/>
    <m/>
    <s v="42045Tina Jackson"/>
  </r>
  <r>
    <d v="2015-02-10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5eBay Inc Shipping"/>
  </r>
  <r>
    <d v="2015-02-10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5eBay Inc Shipping"/>
  </r>
  <r>
    <d v="2015-02-10T00:00:00"/>
    <s v="Todd Ellingson"/>
    <n v="-1.05"/>
    <m/>
    <n v="1.05"/>
    <s v="Credit"/>
    <x v="9"/>
    <x v="2"/>
    <x v="2"/>
    <n v="2015"/>
    <x v="11"/>
    <x v="108"/>
    <x v="9"/>
    <s v="BOTH"/>
    <s v="Income Statement"/>
    <x v="65"/>
    <s v="11300 · PayPal (INC)"/>
    <m/>
    <s v="42045Todd Ellingson"/>
  </r>
  <r>
    <d v="2015-02-10T00:00:00"/>
    <s v="Melissa Laubach"/>
    <n v="-1.1100000000000001"/>
    <m/>
    <n v="1.1100000000000001"/>
    <s v="Credit"/>
    <x v="9"/>
    <x v="2"/>
    <x v="2"/>
    <n v="2015"/>
    <x v="11"/>
    <x v="108"/>
    <x v="3"/>
    <s v="BOTH"/>
    <s v="Income Statement"/>
    <x v="65"/>
    <s v="11300 · PayPal (INC)"/>
    <m/>
    <s v="42045Melissa Laubach"/>
  </r>
  <r>
    <d v="2015-02-11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6eBay Inc Shipping"/>
  </r>
  <r>
    <d v="2015-02-11T00:00:00"/>
    <s v="stanley young"/>
    <n v="1.94"/>
    <m/>
    <n v="-1.94"/>
    <s v="Debit"/>
    <x v="9"/>
    <x v="2"/>
    <x v="2"/>
    <n v="2015"/>
    <x v="11"/>
    <x v="108"/>
    <x v="9"/>
    <s v="BOTH"/>
    <s v="Income Statement"/>
    <x v="65"/>
    <s v="11300 · PayPal (INC)"/>
    <m/>
    <s v="42046stanley young"/>
  </r>
  <r>
    <d v="2015-02-11T00:00:00"/>
    <s v="CECILIA ZAPIEN"/>
    <n v="0"/>
    <m/>
    <n v="0"/>
    <s v="Debit"/>
    <x v="9"/>
    <x v="2"/>
    <x v="2"/>
    <n v="2015"/>
    <x v="11"/>
    <x v="108"/>
    <x v="9"/>
    <s v="BOTH"/>
    <s v="Income Statement"/>
    <x v="65"/>
    <s v="11300 · PayPal (INC)"/>
    <m/>
    <s v="42046CECILIA ZAPIEN"/>
  </r>
  <r>
    <d v="2015-02-11T00:00:00"/>
    <s v="Melissa Woodrow"/>
    <n v="-1.1599999999999999"/>
    <m/>
    <n v="1.1599999999999999"/>
    <s v="Credit"/>
    <x v="9"/>
    <x v="2"/>
    <x v="2"/>
    <n v="2015"/>
    <x v="11"/>
    <x v="108"/>
    <x v="3"/>
    <s v="BOTH"/>
    <s v="Income Statement"/>
    <x v="65"/>
    <s v="11300 · PayPal (INC)"/>
    <m/>
    <s v="42046Melissa Woodrow"/>
  </r>
  <r>
    <d v="2015-02-11T00:00:00"/>
    <s v="Steven Laurance"/>
    <n v="-2.71"/>
    <m/>
    <n v="2.71"/>
    <s v="Credit"/>
    <x v="9"/>
    <x v="2"/>
    <x v="2"/>
    <n v="2015"/>
    <x v="11"/>
    <x v="108"/>
    <x v="3"/>
    <s v="BOTH"/>
    <s v="Income Statement"/>
    <x v="65"/>
    <s v="11300 · PayPal (INC)"/>
    <m/>
    <s v="42046Steven Laurance"/>
  </r>
  <r>
    <d v="2015-02-11T00:00:00"/>
    <s v="Mario Avallone"/>
    <n v="-3.95"/>
    <m/>
    <n v="3.95"/>
    <s v="Credit"/>
    <x v="9"/>
    <x v="2"/>
    <x v="2"/>
    <n v="2015"/>
    <x v="11"/>
    <x v="108"/>
    <x v="21"/>
    <s v="BOTH"/>
    <s v="Income Statement"/>
    <x v="65"/>
    <s v="11300 · PayPal (INC)"/>
    <m/>
    <s v="42046Mario Avallone"/>
  </r>
  <r>
    <d v="2015-02-12T00:00:00"/>
    <s v="David McCune"/>
    <n v="-0.67"/>
    <m/>
    <n v="0.67"/>
    <s v="Credit"/>
    <x v="9"/>
    <x v="2"/>
    <x v="2"/>
    <n v="2015"/>
    <x v="11"/>
    <x v="108"/>
    <x v="9"/>
    <s v="BOTH"/>
    <s v="Income Statement"/>
    <x v="65"/>
    <s v="11300 · PayPal (INC)"/>
    <m/>
    <s v="42047David McCune"/>
  </r>
  <r>
    <d v="2015-02-12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7eBay Inc Shipping"/>
  </r>
  <r>
    <d v="2015-02-12T00:00:00"/>
    <s v="Melissa Woodrow"/>
    <n v="0.28999999999999998"/>
    <m/>
    <n v="-0.28999999999999998"/>
    <s v="Debit"/>
    <x v="9"/>
    <x v="2"/>
    <x v="2"/>
    <n v="2015"/>
    <x v="11"/>
    <x v="108"/>
    <x v="3"/>
    <s v="BOTH"/>
    <s v="Income Statement"/>
    <x v="65"/>
    <s v="11300 · PayPal (INC)"/>
    <m/>
    <s v="42047Melissa Woodrow"/>
  </r>
  <r>
    <d v="2015-02-12T00:00:00"/>
    <s v="Renee Rambo"/>
    <n v="-2.81"/>
    <m/>
    <n v="2.81"/>
    <s v="Credit"/>
    <x v="9"/>
    <x v="2"/>
    <x v="2"/>
    <n v="2015"/>
    <x v="11"/>
    <x v="108"/>
    <x v="9"/>
    <s v="BOTH"/>
    <s v="Income Statement"/>
    <x v="65"/>
    <s v="11300 · PayPal (INC)"/>
    <m/>
    <s v="42047Renee Rambo"/>
  </r>
  <r>
    <d v="2015-02-12T00:00:00"/>
    <s v="Jack Vo"/>
    <n v="1.7"/>
    <m/>
    <n v="-1.7"/>
    <s v="Debit"/>
    <x v="9"/>
    <x v="2"/>
    <x v="2"/>
    <n v="2015"/>
    <x v="11"/>
    <x v="108"/>
    <x v="9"/>
    <s v="BOTH"/>
    <s v="Income Statement"/>
    <x v="65"/>
    <s v="11300 · PayPal (INC)"/>
    <m/>
    <s v="42047Jack Vo"/>
  </r>
  <r>
    <d v="2015-02-13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48eBay Inc Shipping"/>
  </r>
  <r>
    <d v="2015-02-14T00:00:00"/>
    <s v="Donna Asher"/>
    <n v="-2.15"/>
    <m/>
    <n v="2.15"/>
    <s v="Credit"/>
    <x v="9"/>
    <x v="2"/>
    <x v="2"/>
    <n v="2015"/>
    <x v="11"/>
    <x v="108"/>
    <x v="9"/>
    <s v="BOTH"/>
    <s v="Income Statement"/>
    <x v="65"/>
    <s v="11300 · PayPal (INC)"/>
    <m/>
    <s v="42049Donna Asher"/>
  </r>
  <r>
    <d v="2015-02-15T00:00:00"/>
    <s v="Jeffrey D Whitley"/>
    <n v="-0.88"/>
    <m/>
    <n v="0.88"/>
    <s v="Credit"/>
    <x v="9"/>
    <x v="2"/>
    <x v="2"/>
    <n v="2015"/>
    <x v="11"/>
    <x v="108"/>
    <x v="9"/>
    <s v="BOTH"/>
    <s v="Income Statement"/>
    <x v="65"/>
    <s v="11300 · PayPal (INC)"/>
    <m/>
    <s v="42050Jeffrey D Whitley"/>
  </r>
  <r>
    <d v="2015-02-16T00:00:00"/>
    <s v="Bank Account"/>
    <n v="0"/>
    <m/>
    <n v="0"/>
    <s v="Debit"/>
    <x v="9"/>
    <x v="2"/>
    <x v="2"/>
    <n v="2015"/>
    <x v="11"/>
    <x v="108"/>
    <x v="2"/>
    <s v="INC"/>
    <s v="Balance Sheet"/>
    <x v="22"/>
    <s v="11300 · PayPal (INC)"/>
    <m/>
    <s v="42051Bank Account"/>
  </r>
  <r>
    <d v="2015-02-16T00:00:00"/>
    <s v="Tim Isaacson"/>
    <n v="-0.72"/>
    <m/>
    <n v="0.72"/>
    <s v="Credit"/>
    <x v="9"/>
    <x v="2"/>
    <x v="2"/>
    <n v="2015"/>
    <x v="11"/>
    <x v="108"/>
    <x v="3"/>
    <s v="BOTH"/>
    <s v="Income Statement"/>
    <x v="65"/>
    <s v="11300 · PayPal (INC)"/>
    <m/>
    <s v="42051Tim Isaacson"/>
  </r>
  <r>
    <d v="2015-02-16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1eBay Inc Shipping"/>
  </r>
  <r>
    <d v="2015-02-16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1eBay Inc Shipping"/>
  </r>
  <r>
    <d v="2015-02-16T00:00:00"/>
    <s v="Mary Kiser"/>
    <n v="-2"/>
    <m/>
    <n v="2"/>
    <s v="Credit"/>
    <x v="9"/>
    <x v="2"/>
    <x v="2"/>
    <n v="2015"/>
    <x v="11"/>
    <x v="108"/>
    <x v="9"/>
    <s v="BOTH"/>
    <s v="Income Statement"/>
    <x v="65"/>
    <s v="11300 · PayPal (INC)"/>
    <m/>
    <s v="42051Mary Kiser"/>
  </r>
  <r>
    <d v="2015-02-16T00:00:00"/>
    <s v="Loretta Melby"/>
    <n v="-2.04"/>
    <m/>
    <n v="2.04"/>
    <s v="Credit"/>
    <x v="9"/>
    <x v="2"/>
    <x v="2"/>
    <n v="2015"/>
    <x v="11"/>
    <x v="108"/>
    <x v="9"/>
    <s v="BOTH"/>
    <s v="Income Statement"/>
    <x v="65"/>
    <s v="11300 · PayPal (INC)"/>
    <m/>
    <s v="42051Loretta Melby"/>
  </r>
  <r>
    <d v="2015-02-16T00:00:00"/>
    <s v="Eddie Davis"/>
    <n v="-0.7"/>
    <m/>
    <n v="0.7"/>
    <s v="Credit"/>
    <x v="9"/>
    <x v="2"/>
    <x v="2"/>
    <n v="2015"/>
    <x v="11"/>
    <x v="108"/>
    <x v="3"/>
    <s v="BOTH"/>
    <s v="Income Statement"/>
    <x v="65"/>
    <s v="11300 · PayPal (INC)"/>
    <m/>
    <s v="42051Eddie Davis"/>
  </r>
  <r>
    <d v="2015-02-17T00:00:00"/>
    <s v="carmen tarin"/>
    <n v="-2.35"/>
    <m/>
    <n v="2.35"/>
    <s v="Credit"/>
    <x v="9"/>
    <x v="2"/>
    <x v="2"/>
    <n v="2015"/>
    <x v="11"/>
    <x v="108"/>
    <x v="3"/>
    <s v="BOTH"/>
    <s v="Income Statement"/>
    <x v="65"/>
    <s v="11300 · PayPal (INC)"/>
    <m/>
    <s v="42052carmen tarin"/>
  </r>
  <r>
    <d v="2015-02-17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2eBay Inc Shipping"/>
  </r>
  <r>
    <d v="2015-02-17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2eBay Inc Shipping"/>
  </r>
  <r>
    <d v="2015-02-17T00:00:00"/>
    <s v="Todd Cappellino"/>
    <n v="-1.49"/>
    <m/>
    <n v="1.49"/>
    <s v="Credit"/>
    <x v="9"/>
    <x v="2"/>
    <x v="2"/>
    <n v="2015"/>
    <x v="11"/>
    <x v="108"/>
    <x v="3"/>
    <s v="BOTH"/>
    <s v="Income Statement"/>
    <x v="65"/>
    <s v="11300 · PayPal (INC)"/>
    <m/>
    <s v="42052Todd Cappellino"/>
  </r>
  <r>
    <d v="2015-02-17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2eBay Inc Shipping"/>
  </r>
  <r>
    <d v="2015-02-17T00:00:00"/>
    <s v="Thomas Casey"/>
    <n v="-2"/>
    <m/>
    <n v="2"/>
    <s v="Credit"/>
    <x v="9"/>
    <x v="2"/>
    <x v="2"/>
    <n v="2015"/>
    <x v="11"/>
    <x v="108"/>
    <x v="3"/>
    <s v="BOTH"/>
    <s v="Income Statement"/>
    <x v="65"/>
    <s v="11300 · PayPal (INC)"/>
    <m/>
    <s v="42052Thomas Casey"/>
  </r>
  <r>
    <d v="2015-02-17T00:00:00"/>
    <s v="karen martin"/>
    <n v="-0.85"/>
    <m/>
    <n v="0.85"/>
    <s v="Credit"/>
    <x v="9"/>
    <x v="2"/>
    <x v="2"/>
    <n v="2015"/>
    <x v="11"/>
    <x v="108"/>
    <x v="3"/>
    <s v="BOTH"/>
    <s v="Income Statement"/>
    <x v="65"/>
    <s v="11300 · PayPal (INC)"/>
    <m/>
    <s v="42052karen martin"/>
  </r>
  <r>
    <d v="2015-02-17T00:00:00"/>
    <s v="karen martin"/>
    <n v="-0.82"/>
    <m/>
    <n v="0.82"/>
    <s v="Credit"/>
    <x v="9"/>
    <x v="2"/>
    <x v="2"/>
    <n v="2015"/>
    <x v="11"/>
    <x v="108"/>
    <x v="3"/>
    <s v="BOTH"/>
    <s v="Income Statement"/>
    <x v="65"/>
    <s v="11300 · PayPal (INC)"/>
    <m/>
    <s v="42052karen martin"/>
  </r>
  <r>
    <d v="2015-02-18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3eBay Inc Shipping"/>
  </r>
  <r>
    <d v="2015-02-18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3eBay Inc Shipping"/>
  </r>
  <r>
    <d v="2015-02-18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3eBay Inc Shipping"/>
  </r>
  <r>
    <d v="2015-02-18T00:00:00"/>
    <s v="Reversal"/>
    <n v="0"/>
    <m/>
    <n v="0"/>
    <s v="Credit"/>
    <x v="9"/>
    <x v="2"/>
    <x v="2"/>
    <n v="2015"/>
    <x v="11"/>
    <x v="108"/>
    <x v="3"/>
    <s v="BOTH"/>
    <s v="Income Statement"/>
    <x v="65"/>
    <s v="11300 · PayPal (INC)"/>
    <m/>
    <s v="42053Reversal"/>
  </r>
  <r>
    <d v="2015-02-18T00:00:00"/>
    <s v="Jacinta Denton"/>
    <n v="5.07"/>
    <m/>
    <n v="-5.07"/>
    <s v="Debit"/>
    <x v="9"/>
    <x v="2"/>
    <x v="2"/>
    <n v="2015"/>
    <x v="11"/>
    <x v="108"/>
    <x v="3"/>
    <s v="BOTH"/>
    <s v="Income Statement"/>
    <x v="65"/>
    <s v="11300 · PayPal (INC)"/>
    <m/>
    <s v="42053Jacinta Denton"/>
  </r>
  <r>
    <d v="2015-02-18T00:00:00"/>
    <s v="Vina Nicolich"/>
    <n v="-3.22"/>
    <m/>
    <n v="3.22"/>
    <s v="Credit"/>
    <x v="9"/>
    <x v="2"/>
    <x v="2"/>
    <n v="2015"/>
    <x v="11"/>
    <x v="108"/>
    <x v="9"/>
    <s v="BOTH"/>
    <s v="Income Statement"/>
    <x v="65"/>
    <s v="11300 · PayPal (INC)"/>
    <m/>
    <s v="42053Vina Nicolich"/>
  </r>
  <r>
    <d v="2015-02-18T00:00:00"/>
    <s v="Kenneth Rolon"/>
    <n v="-0.72"/>
    <m/>
    <n v="0.72"/>
    <s v="Credit"/>
    <x v="9"/>
    <x v="2"/>
    <x v="2"/>
    <n v="2015"/>
    <x v="11"/>
    <x v="108"/>
    <x v="3"/>
    <s v="BOTH"/>
    <s v="Income Statement"/>
    <x v="65"/>
    <s v="11300 · PayPal (INC)"/>
    <m/>
    <s v="42053Kenneth Rolon"/>
  </r>
  <r>
    <d v="2015-02-1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4eBay Inc Shipping"/>
  </r>
  <r>
    <d v="2015-02-1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4eBay Inc Shipping"/>
  </r>
  <r>
    <d v="2015-02-19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4eBay Inc Shipping"/>
  </r>
  <r>
    <d v="2015-02-19T00:00:00"/>
    <s v="cynthia boucher"/>
    <n v="-4.07"/>
    <m/>
    <n v="4.07"/>
    <s v="Credit"/>
    <x v="9"/>
    <x v="2"/>
    <x v="2"/>
    <n v="2015"/>
    <x v="11"/>
    <x v="108"/>
    <x v="3"/>
    <s v="BOTH"/>
    <s v="Income Statement"/>
    <x v="65"/>
    <s v="11300 · PayPal (INC)"/>
    <m/>
    <s v="42054cynthia boucher"/>
  </r>
  <r>
    <d v="2015-02-20T00:00:00"/>
    <s v="Bunny Bishop"/>
    <n v="-0.72"/>
    <m/>
    <n v="0.72"/>
    <s v="Credit"/>
    <x v="9"/>
    <x v="2"/>
    <x v="2"/>
    <n v="2015"/>
    <x v="11"/>
    <x v="108"/>
    <x v="3"/>
    <s v="BOTH"/>
    <s v="Income Statement"/>
    <x v="65"/>
    <s v="11300 · PayPal (INC)"/>
    <m/>
    <s v="42055Bunny Bishop"/>
  </r>
  <r>
    <d v="2015-02-20T00:00:00"/>
    <s v="James Sprecher"/>
    <n v="-1.1299999999999999"/>
    <m/>
    <n v="1.1299999999999999"/>
    <s v="Credit"/>
    <x v="9"/>
    <x v="2"/>
    <x v="2"/>
    <n v="2015"/>
    <x v="11"/>
    <x v="108"/>
    <x v="3"/>
    <s v="BOTH"/>
    <s v="Income Statement"/>
    <x v="65"/>
    <s v="11300 · PayPal (INC)"/>
    <m/>
    <s v="42055James Sprecher"/>
  </r>
  <r>
    <d v="2015-02-20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5eBay Inc Shipping"/>
  </r>
  <r>
    <d v="2015-02-21T00:00:00"/>
    <s v="jared cavanagh"/>
    <n v="-5.1100000000000003"/>
    <m/>
    <n v="5.1100000000000003"/>
    <s v="Credit"/>
    <x v="9"/>
    <x v="2"/>
    <x v="2"/>
    <n v="2015"/>
    <x v="11"/>
    <x v="108"/>
    <x v="3"/>
    <s v="BOTH"/>
    <s v="Income Statement"/>
    <x v="65"/>
    <s v="11300 · PayPal (INC)"/>
    <m/>
    <s v="42056jared cavanagh"/>
  </r>
  <r>
    <d v="2015-02-22T00:00:00"/>
    <s v="Diane Whittaker"/>
    <n v="-0.76"/>
    <m/>
    <n v="0.76"/>
    <s v="Credit"/>
    <x v="9"/>
    <x v="2"/>
    <x v="2"/>
    <n v="2015"/>
    <x v="11"/>
    <x v="108"/>
    <x v="3"/>
    <s v="BOTH"/>
    <s v="Income Statement"/>
    <x v="65"/>
    <s v="11300 · PayPal (INC)"/>
    <m/>
    <s v="42057Diane Whittaker"/>
  </r>
  <r>
    <d v="2015-02-22T00:00:00"/>
    <s v="Petrashchuk Evgeny"/>
    <n v="-4.47"/>
    <m/>
    <n v="4.47"/>
    <s v="Credit"/>
    <x v="9"/>
    <x v="2"/>
    <x v="2"/>
    <n v="2015"/>
    <x v="11"/>
    <x v="108"/>
    <x v="20"/>
    <s v="BOTH"/>
    <s v="Income Statement"/>
    <x v="65"/>
    <s v="11300 · PayPal (INC)"/>
    <m/>
    <s v="42057Petrashchuk Evgeny"/>
  </r>
  <r>
    <d v="2015-02-23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8eBay Inc Shipping"/>
  </r>
  <r>
    <d v="2015-02-23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58eBay Inc Shipping"/>
  </r>
  <r>
    <d v="2015-02-23T00:00:00"/>
    <s v="Lisa Massey"/>
    <n v="-2.39"/>
    <m/>
    <n v="2.39"/>
    <s v="Credit"/>
    <x v="9"/>
    <x v="2"/>
    <x v="2"/>
    <n v="2015"/>
    <x v="11"/>
    <x v="108"/>
    <x v="3"/>
    <s v="BOTH"/>
    <s v="Income Statement"/>
    <x v="65"/>
    <s v="11300 · PayPal (INC)"/>
    <m/>
    <s v="42058Lisa Massey"/>
  </r>
  <r>
    <d v="2015-02-23T00:00:00"/>
    <s v="Jessica Leake"/>
    <n v="-2.2999999999999998"/>
    <m/>
    <n v="2.2999999999999998"/>
    <s v="Credit"/>
    <x v="9"/>
    <x v="2"/>
    <x v="2"/>
    <n v="2015"/>
    <x v="11"/>
    <x v="108"/>
    <x v="9"/>
    <s v="BOTH"/>
    <s v="Income Statement"/>
    <x v="65"/>
    <s v="11300 · PayPal (INC)"/>
    <m/>
    <s v="42058Jessica Leake"/>
  </r>
  <r>
    <d v="2015-02-23T00:00:00"/>
    <s v="marjorie acton"/>
    <n v="-2.0699999999999998"/>
    <m/>
    <n v="2.0699999999999998"/>
    <s v="Credit"/>
    <x v="9"/>
    <x v="2"/>
    <x v="2"/>
    <n v="2015"/>
    <x v="11"/>
    <x v="108"/>
    <x v="3"/>
    <s v="BOTH"/>
    <s v="Income Statement"/>
    <x v="65"/>
    <s v="11300 · PayPal (INC)"/>
    <m/>
    <s v="42058marjorie acton"/>
  </r>
  <r>
    <d v="2015-02-23T00:00:00"/>
    <s v="Hulu"/>
    <n v="0"/>
    <m/>
    <n v="0"/>
    <s v="Debit"/>
    <x v="9"/>
    <x v="2"/>
    <x v="2"/>
    <n v="2015"/>
    <x v="11"/>
    <x v="108"/>
    <x v="2"/>
    <s v="BOTH"/>
    <s v="Income Statement"/>
    <x v="66"/>
    <s v="11300 · PayPal (INC)"/>
    <m/>
    <s v="42058Hulu"/>
  </r>
  <r>
    <d v="2015-02-24T00:00:00"/>
    <s v="nathan mayer"/>
    <n v="-0.92"/>
    <m/>
    <n v="0.92"/>
    <s v="Credit"/>
    <x v="9"/>
    <x v="2"/>
    <x v="2"/>
    <n v="2015"/>
    <x v="11"/>
    <x v="108"/>
    <x v="21"/>
    <s v="BOTH"/>
    <s v="Income Statement"/>
    <x v="65"/>
    <s v="11300 · PayPal (INC)"/>
    <m/>
    <s v="42059nathan mayer"/>
  </r>
  <r>
    <d v="2015-02-24T00:00:00"/>
    <s v="Ann Neet"/>
    <n v="-0.62"/>
    <m/>
    <n v="0.62"/>
    <s v="Credit"/>
    <x v="9"/>
    <x v="2"/>
    <x v="2"/>
    <n v="2015"/>
    <x v="11"/>
    <x v="108"/>
    <x v="9"/>
    <s v="BOTH"/>
    <s v="Income Statement"/>
    <x v="65"/>
    <s v="11300 · PayPal (INC)"/>
    <m/>
    <s v="42059Ann Neet"/>
  </r>
  <r>
    <d v="2015-02-24T00:00:00"/>
    <s v="Enrique Salazar"/>
    <n v="-3.7"/>
    <m/>
    <n v="3.7"/>
    <s v="Credit"/>
    <x v="9"/>
    <x v="2"/>
    <x v="2"/>
    <n v="2015"/>
    <x v="11"/>
    <x v="108"/>
    <x v="3"/>
    <s v="BOTH"/>
    <s v="Income Statement"/>
    <x v="65"/>
    <s v="11300 · PayPal (INC)"/>
    <m/>
    <s v="42059Enrique Salazar"/>
  </r>
  <r>
    <d v="2015-02-24T00:00:00"/>
    <s v="emanuel azrzar"/>
    <n v="-1.98"/>
    <m/>
    <n v="1.98"/>
    <s v="Credit"/>
    <x v="9"/>
    <x v="2"/>
    <x v="2"/>
    <n v="2015"/>
    <x v="11"/>
    <x v="108"/>
    <x v="3"/>
    <s v="BOTH"/>
    <s v="Income Statement"/>
    <x v="65"/>
    <s v="11300 · PayPal (INC)"/>
    <m/>
    <s v="42059emanuel azrzar"/>
  </r>
  <r>
    <d v="2015-02-25T00:00:00"/>
    <s v="Ryan Gallagher"/>
    <n v="-1.89"/>
    <m/>
    <n v="1.89"/>
    <s v="Credit"/>
    <x v="9"/>
    <x v="2"/>
    <x v="2"/>
    <n v="2015"/>
    <x v="11"/>
    <x v="108"/>
    <x v="3"/>
    <s v="BOTH"/>
    <s v="Income Statement"/>
    <x v="65"/>
    <s v="11300 · PayPal (INC)"/>
    <m/>
    <s v="42060Ryan Gallagher"/>
  </r>
  <r>
    <d v="2015-02-25T00:00:00"/>
    <s v="Jakobi Morgan"/>
    <n v="-2.04"/>
    <m/>
    <n v="2.04"/>
    <s v="Credit"/>
    <x v="9"/>
    <x v="2"/>
    <x v="2"/>
    <n v="2015"/>
    <x v="11"/>
    <x v="108"/>
    <x v="9"/>
    <s v="BOTH"/>
    <s v="Income Statement"/>
    <x v="65"/>
    <s v="11300 · PayPal (INC)"/>
    <m/>
    <s v="42060Jakobi Morgan"/>
  </r>
  <r>
    <d v="2015-02-25T00:00:00"/>
    <s v="Vina Nicolich"/>
    <n v="0.57999999999999996"/>
    <m/>
    <n v="-0.57999999999999996"/>
    <s v="Debit"/>
    <x v="9"/>
    <x v="2"/>
    <x v="2"/>
    <n v="2015"/>
    <x v="11"/>
    <x v="108"/>
    <x v="9"/>
    <s v="BOTH"/>
    <s v="Income Statement"/>
    <x v="65"/>
    <s v="11300 · PayPal (INC)"/>
    <m/>
    <s v="42060Vina Nicolich"/>
  </r>
  <r>
    <d v="2015-02-25T00:00:00"/>
    <s v="Cat Clutton"/>
    <n v="-0.73"/>
    <m/>
    <n v="0.73"/>
    <s v="Credit"/>
    <x v="9"/>
    <x v="2"/>
    <x v="2"/>
    <n v="2015"/>
    <x v="11"/>
    <x v="108"/>
    <x v="9"/>
    <s v="BOTH"/>
    <s v="Income Statement"/>
    <x v="65"/>
    <s v="11300 · PayPal (INC)"/>
    <m/>
    <s v="42060Cat Clutton"/>
  </r>
  <r>
    <d v="2015-02-25T00:00:00"/>
    <s v="Cat Clutton"/>
    <n v="0.43"/>
    <m/>
    <n v="-0.43"/>
    <s v="Debit"/>
    <x v="9"/>
    <x v="2"/>
    <x v="2"/>
    <n v="2015"/>
    <x v="11"/>
    <x v="108"/>
    <x v="9"/>
    <s v="BOTH"/>
    <s v="Income Statement"/>
    <x v="65"/>
    <s v="11300 · PayPal (INC)"/>
    <m/>
    <s v="42060Cat Clutton"/>
  </r>
  <r>
    <d v="2015-02-25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60eBay Inc Shipping"/>
  </r>
  <r>
    <d v="2015-02-25T00:00:00"/>
    <s v="eBay Inc Shipping"/>
    <n v="0"/>
    <m/>
    <n v="0"/>
    <s v="Debit"/>
    <x v="9"/>
    <x v="2"/>
    <x v="2"/>
    <n v="2015"/>
    <x v="11"/>
    <x v="108"/>
    <x v="3"/>
    <s v="BOTH"/>
    <s v="Income Statement"/>
    <x v="66"/>
    <s v="11300 · PayPal (INC)"/>
    <m/>
    <s v="42060eBay Inc Shipping"/>
  </r>
  <r>
    <d v="2015-02-25T00:00:00"/>
    <s v="Mary Kiser"/>
    <n v="1.7"/>
    <m/>
    <n v="-1.7"/>
    <s v="Debit"/>
    <x v="9"/>
    <x v="2"/>
    <x v="2"/>
    <n v="2015"/>
    <x v="11"/>
    <x v="108"/>
    <x v="9"/>
    <s v="BOTH"/>
    <s v="Income Statement"/>
    <x v="65"/>
    <s v="11300 · PayPal (INC)"/>
    <m/>
    <s v="42060Mary Kiser"/>
  </r>
  <r>
    <d v="2015-02-26T00:00:00"/>
    <s v="Woof Pals Pte Ltd"/>
    <n v="-40.35"/>
    <m/>
    <n v="40.35"/>
    <s v="Credit"/>
    <x v="9"/>
    <x v="2"/>
    <x v="2"/>
    <n v="2015"/>
    <x v="11"/>
    <x v="108"/>
    <x v="20"/>
    <s v="BOTH"/>
    <s v="Income Statement"/>
    <x v="65"/>
    <s v="11300 · PayPal (INC)"/>
    <m/>
    <s v="42061Woof Pals Pte Ltd"/>
  </r>
  <r>
    <d v="2015-02-26T00:00:00"/>
    <s v="Mark Ankenbrand"/>
    <n v="-0.73"/>
    <m/>
    <n v="0.73"/>
    <s v="Credit"/>
    <x v="9"/>
    <x v="2"/>
    <x v="2"/>
    <n v="2015"/>
    <x v="11"/>
    <x v="108"/>
    <x v="3"/>
    <s v="BOTH"/>
    <s v="Income Statement"/>
    <x v="65"/>
    <s v="11300 · PayPal (INC)"/>
    <m/>
    <s v="42061Mark Ankenbrand"/>
  </r>
  <r>
    <d v="2015-02-26T00:00:00"/>
    <s v="Enrique Salazar"/>
    <n v="3.4"/>
    <m/>
    <n v="-3.4"/>
    <s v="Debit"/>
    <x v="9"/>
    <x v="2"/>
    <x v="2"/>
    <n v="2015"/>
    <x v="11"/>
    <x v="108"/>
    <x v="3"/>
    <s v="BOTH"/>
    <s v="Income Statement"/>
    <x v="65"/>
    <s v="11300 · PayPal (INC)"/>
    <m/>
    <s v="42061Enrique Salazar"/>
  </r>
  <r>
    <d v="2015-02-26T00:00:00"/>
    <s v="Christine Lucas"/>
    <n v="-2.0699999999999998"/>
    <m/>
    <n v="2.0699999999999998"/>
    <s v="Credit"/>
    <x v="9"/>
    <x v="2"/>
    <x v="2"/>
    <n v="2015"/>
    <x v="11"/>
    <x v="108"/>
    <x v="3"/>
    <s v="BOTH"/>
    <s v="Income Statement"/>
    <x v="65"/>
    <s v="11300 · PayPal (INC)"/>
    <m/>
    <s v="42061Christine Lucas"/>
  </r>
  <r>
    <d v="2015-02-26T00:00:00"/>
    <s v="donald paul"/>
    <n v="-4.21"/>
    <m/>
    <n v="4.21"/>
    <s v="Credit"/>
    <x v="9"/>
    <x v="2"/>
    <x v="2"/>
    <n v="2015"/>
    <x v="11"/>
    <x v="108"/>
    <x v="3"/>
    <s v="BOTH"/>
    <s v="Income Statement"/>
    <x v="65"/>
    <s v="11300 · PayPal (INC)"/>
    <m/>
    <s v="42061donald paul"/>
  </r>
  <r>
    <d v="2015-02-26T00:00:00"/>
    <s v="orlando elizondo"/>
    <n v="-4.59"/>
    <m/>
    <n v="4.59"/>
    <s v="Credit"/>
    <x v="9"/>
    <x v="2"/>
    <x v="2"/>
    <n v="2015"/>
    <x v="11"/>
    <x v="108"/>
    <x v="3"/>
    <s v="BOTH"/>
    <s v="Income Statement"/>
    <x v="65"/>
    <s v="11300 · PayPal (INC)"/>
    <m/>
    <s v="42061orlando elizondo"/>
  </r>
  <r>
    <d v="2015-02-27T00:00:00"/>
    <s v="brian brooks"/>
    <n v="-0.76"/>
    <m/>
    <n v="0.76"/>
    <s v="Credit"/>
    <x v="9"/>
    <x v="2"/>
    <x v="2"/>
    <n v="2015"/>
    <x v="11"/>
    <x v="108"/>
    <x v="3"/>
    <s v="BOTH"/>
    <s v="Income Statement"/>
    <x v="65"/>
    <s v="11300 · PayPal (INC)"/>
    <m/>
    <s v="42062brian brooks"/>
  </r>
  <r>
    <d v="2015-02-27T00:00:00"/>
    <s v="Denca Mayers"/>
    <n v="-0.76"/>
    <m/>
    <n v="0.76"/>
    <s v="Credit"/>
    <x v="9"/>
    <x v="2"/>
    <x v="2"/>
    <n v="2015"/>
    <x v="11"/>
    <x v="108"/>
    <x v="3"/>
    <s v="BOTH"/>
    <s v="Income Statement"/>
    <x v="65"/>
    <s v="11300 · PayPal (INC)"/>
    <m/>
    <s v="42062Denca Mayers"/>
  </r>
  <r>
    <d v="2015-02-28T00:00:00"/>
    <s v="GINA MORGAN"/>
    <n v="-2.81"/>
    <m/>
    <n v="2.81"/>
    <s v="Credit"/>
    <x v="9"/>
    <x v="2"/>
    <x v="2"/>
    <n v="2015"/>
    <x v="11"/>
    <x v="108"/>
    <x v="9"/>
    <s v="BOTH"/>
    <s v="Income Statement"/>
    <x v="65"/>
    <s v="11300 · PayPal (INC)"/>
    <m/>
    <s v="42063GINA MORGAN"/>
  </r>
  <r>
    <d v="2015-02-28T00:00:00"/>
    <s v="Vina Nicolich"/>
    <n v="-2.1"/>
    <m/>
    <n v="2.1"/>
    <s v="Credit"/>
    <x v="9"/>
    <x v="2"/>
    <x v="2"/>
    <n v="2015"/>
    <x v="11"/>
    <x v="108"/>
    <x v="9"/>
    <s v="BOTH"/>
    <s v="Income Statement"/>
    <x v="65"/>
    <s v="11300 · PayPal (INC)"/>
    <m/>
    <s v="42063Vina Nicolich"/>
  </r>
  <r>
    <d v="2015-02-28T00:00:00"/>
    <s v="Louis Birdman"/>
    <n v="-3.12"/>
    <m/>
    <n v="3.12"/>
    <s v="Credit"/>
    <x v="9"/>
    <x v="2"/>
    <x v="2"/>
    <n v="2015"/>
    <x v="11"/>
    <x v="108"/>
    <x v="9"/>
    <s v="BOTH"/>
    <s v="Income Statement"/>
    <x v="65"/>
    <s v="11300 · PayPal (INC)"/>
    <m/>
    <s v="42063Louis Birdman"/>
  </r>
  <r>
    <d v="2015-03-01T00:00:00"/>
    <s v="Jorge Calle"/>
    <n v="-3.05"/>
    <m/>
    <n v="3.05"/>
    <s v="Credit"/>
    <x v="9"/>
    <x v="2"/>
    <x v="3"/>
    <n v="2015"/>
    <x v="11"/>
    <x v="108"/>
    <x v="3"/>
    <s v="BOTH"/>
    <s v="Income Statement"/>
    <x v="65"/>
    <s v="11300 · PayPal (INC)"/>
    <m/>
    <s v="42064Jorge Calle"/>
  </r>
  <r>
    <d v="2015-03-01T00:00:00"/>
    <s v="Kevin McCarthy"/>
    <n v="-2.1800000000000002"/>
    <m/>
    <n v="2.1800000000000002"/>
    <s v="Credit"/>
    <x v="9"/>
    <x v="2"/>
    <x v="3"/>
    <n v="2015"/>
    <x v="11"/>
    <x v="108"/>
    <x v="21"/>
    <s v="BOTH"/>
    <s v="Income Statement"/>
    <x v="65"/>
    <s v="11300 · PayPal (INC)"/>
    <m/>
    <s v="42064Kevin McCarthy"/>
  </r>
  <r>
    <d v="2015-03-02T00:00:00"/>
    <s v="James Burk"/>
    <n v="-0.82"/>
    <m/>
    <n v="0.82"/>
    <s v="Credit"/>
    <x v="9"/>
    <x v="2"/>
    <x v="3"/>
    <n v="2015"/>
    <x v="11"/>
    <x v="108"/>
    <x v="3"/>
    <s v="BOTH"/>
    <s v="Income Statement"/>
    <x v="65"/>
    <s v="11300 · PayPal (INC)"/>
    <m/>
    <s v="42065James Burk"/>
  </r>
  <r>
    <d v="2015-03-02T00:00:00"/>
    <s v="Bank Account"/>
    <n v="0"/>
    <m/>
    <n v="0"/>
    <s v="Debit"/>
    <x v="9"/>
    <x v="2"/>
    <x v="3"/>
    <n v="2015"/>
    <x v="11"/>
    <x v="108"/>
    <x v="2"/>
    <s v="INC"/>
    <s v="Balance Sheet"/>
    <x v="22"/>
    <s v="11300 · PayPal (INC)"/>
    <m/>
    <s v="42065Bank Account"/>
  </r>
  <r>
    <d v="2015-03-02T00:00:00"/>
    <s v="emanuel azrzar"/>
    <n v="0.04"/>
    <m/>
    <n v="-0.04"/>
    <s v="Debit"/>
    <x v="9"/>
    <x v="2"/>
    <x v="3"/>
    <n v="2015"/>
    <x v="11"/>
    <x v="108"/>
    <x v="3"/>
    <s v="BOTH"/>
    <s v="Income Statement"/>
    <x v="65"/>
    <s v="11300 · PayPal (INC)"/>
    <m/>
    <s v="42065emanuel azrzar"/>
  </r>
  <r>
    <d v="2015-03-02T00:00:00"/>
    <s v="eBay Buyer Dispute"/>
    <n v="0"/>
    <m/>
    <n v="0"/>
    <s v="Debit"/>
    <x v="9"/>
    <x v="2"/>
    <x v="3"/>
    <n v="2015"/>
    <x v="11"/>
    <x v="108"/>
    <x v="3"/>
    <s v="BOTH"/>
    <s v="Income Statement"/>
    <x v="65"/>
    <s v="11300 · PayPal (INC)"/>
    <m/>
    <s v="42065eBay Buyer Dispute"/>
  </r>
  <r>
    <d v="2015-03-02T00:00:00"/>
    <s v="andrea calvino"/>
    <n v="-3.79"/>
    <m/>
    <n v="3.79"/>
    <s v="Credit"/>
    <x v="9"/>
    <x v="2"/>
    <x v="3"/>
    <n v="2015"/>
    <x v="11"/>
    <x v="108"/>
    <x v="3"/>
    <s v="BOTH"/>
    <s v="Income Statement"/>
    <x v="65"/>
    <s v="11300 · PayPal (INC)"/>
    <m/>
    <s v="42065andrea calvino"/>
  </r>
  <r>
    <d v="2015-03-02T00:00:00"/>
    <s v="Cat Clutton"/>
    <n v="-0.73"/>
    <m/>
    <n v="0.73"/>
    <s v="Credit"/>
    <x v="9"/>
    <x v="2"/>
    <x v="3"/>
    <n v="2015"/>
    <x v="11"/>
    <x v="108"/>
    <x v="9"/>
    <s v="BOTH"/>
    <s v="Income Statement"/>
    <x v="65"/>
    <s v="11300 · PayPal (INC)"/>
    <m/>
    <s v="42065Cat Clutton"/>
  </r>
  <r>
    <d v="2015-03-02T00:00:00"/>
    <s v="Bank Account"/>
    <n v="0"/>
    <m/>
    <n v="0"/>
    <s v="Credit"/>
    <x v="9"/>
    <x v="2"/>
    <x v="3"/>
    <n v="2015"/>
    <x v="11"/>
    <x v="108"/>
    <x v="3"/>
    <s v="BOTH"/>
    <s v="Income Statement"/>
    <x v="30"/>
    <s v="11300 · PayPal (INC)"/>
    <m/>
    <s v="42065Bank Account"/>
  </r>
  <r>
    <d v="2015-03-02T00:00:00"/>
    <s v="eBay Inc."/>
    <n v="0"/>
    <m/>
    <n v="0"/>
    <s v="Debit"/>
    <x v="9"/>
    <x v="2"/>
    <x v="3"/>
    <n v="2015"/>
    <x v="11"/>
    <x v="108"/>
    <x v="3"/>
    <s v="BOTH"/>
    <s v="Income Statement"/>
    <x v="66"/>
    <s v="11300 · PayPal (INC)"/>
    <m/>
    <s v="42065eBay Inc."/>
  </r>
  <r>
    <d v="2015-03-03T00:00:00"/>
    <s v="Janie Griffin"/>
    <n v="-5.38"/>
    <m/>
    <n v="5.38"/>
    <s v="Credit"/>
    <x v="9"/>
    <x v="2"/>
    <x v="3"/>
    <n v="2015"/>
    <x v="11"/>
    <x v="108"/>
    <x v="3"/>
    <s v="BOTH"/>
    <s v="Income Statement"/>
    <x v="65"/>
    <s v="11300 · PayPal (INC)"/>
    <m/>
    <s v="42066Janie Griffin"/>
  </r>
  <r>
    <d v="2015-03-03T00:00:00"/>
    <s v="Janie Griffin"/>
    <n v="0.81"/>
    <m/>
    <n v="-0.81"/>
    <s v="Debit"/>
    <x v="9"/>
    <x v="2"/>
    <x v="3"/>
    <n v="2015"/>
    <x v="11"/>
    <x v="108"/>
    <x v="3"/>
    <s v="BOTH"/>
    <s v="Income Statement"/>
    <x v="65"/>
    <s v="11300 · PayPal (INC)"/>
    <m/>
    <s v="42066Janie Griffin"/>
  </r>
  <r>
    <d v="2015-03-03T00:00:00"/>
    <s v="Juliet Collins"/>
    <n v="-4.79"/>
    <m/>
    <n v="4.79"/>
    <s v="Credit"/>
    <x v="9"/>
    <x v="2"/>
    <x v="3"/>
    <n v="2015"/>
    <x v="11"/>
    <x v="108"/>
    <x v="9"/>
    <s v="BOTH"/>
    <s v="Income Statement"/>
    <x v="65"/>
    <s v="11300 · PayPal (INC)"/>
    <m/>
    <s v="42066Juliet Collins"/>
  </r>
  <r>
    <d v="2015-03-03T00:00:00"/>
    <s v="kathryn oppenheimer"/>
    <n v="-0.94"/>
    <m/>
    <n v="0.94"/>
    <s v="Credit"/>
    <x v="9"/>
    <x v="2"/>
    <x v="3"/>
    <n v="2015"/>
    <x v="11"/>
    <x v="108"/>
    <x v="9"/>
    <s v="BOTH"/>
    <s v="Income Statement"/>
    <x v="65"/>
    <s v="11300 · PayPal (INC)"/>
    <m/>
    <s v="42066kathryn oppenheimer"/>
  </r>
  <r>
    <d v="2015-03-04T00:00:00"/>
    <s v="Jonathan Grosse"/>
    <n v="-2.5099999999999998"/>
    <m/>
    <n v="2.5099999999999998"/>
    <s v="Credit"/>
    <x v="9"/>
    <x v="2"/>
    <x v="3"/>
    <n v="2015"/>
    <x v="11"/>
    <x v="108"/>
    <x v="3"/>
    <s v="BOTH"/>
    <s v="Income Statement"/>
    <x v="65"/>
    <s v="11300 · PayPal (INC)"/>
    <m/>
    <s v="42067Jonathan Grosse"/>
  </r>
  <r>
    <d v="2015-03-04T00:00:00"/>
    <s v="Jacinta Denton"/>
    <n v="-4.8600000000000003"/>
    <m/>
    <n v="4.8600000000000003"/>
    <s v="Credit"/>
    <x v="9"/>
    <x v="2"/>
    <x v="3"/>
    <n v="2015"/>
    <x v="11"/>
    <x v="108"/>
    <x v="3"/>
    <s v="BOTH"/>
    <s v="Income Statement"/>
    <x v="65"/>
    <s v="11300 · PayPal (INC)"/>
    <m/>
    <s v="42067Jacinta Denton"/>
  </r>
  <r>
    <d v="2015-03-04T00:00:00"/>
    <s v="Jennifer Curcio"/>
    <n v="0"/>
    <m/>
    <n v="0"/>
    <s v="Debit"/>
    <x v="9"/>
    <x v="2"/>
    <x v="3"/>
    <n v="2015"/>
    <x v="11"/>
    <x v="108"/>
    <x v="9"/>
    <s v="BOTH"/>
    <s v="Income Statement"/>
    <x v="65"/>
    <s v="11300 · PayPal (INC)"/>
    <m/>
    <s v="42067Jennifer Curcio"/>
  </r>
  <r>
    <d v="2015-03-04T00:00:00"/>
    <s v="brian swearingen"/>
    <n v="-0.7"/>
    <m/>
    <n v="0.7"/>
    <s v="Credit"/>
    <x v="9"/>
    <x v="2"/>
    <x v="3"/>
    <n v="2015"/>
    <x v="11"/>
    <x v="108"/>
    <x v="3"/>
    <s v="BOTH"/>
    <s v="Income Statement"/>
    <x v="65"/>
    <s v="11300 · PayPal (INC)"/>
    <m/>
    <s v="42067brian swearingen"/>
  </r>
  <r>
    <d v="2015-03-04T00:00:00"/>
    <s v="Christine Lucas"/>
    <n v="-2.0699999999999998"/>
    <m/>
    <n v="2.0699999999999998"/>
    <s v="Credit"/>
    <x v="9"/>
    <x v="2"/>
    <x v="3"/>
    <n v="2015"/>
    <x v="11"/>
    <x v="108"/>
    <x v="3"/>
    <s v="BOTH"/>
    <s v="Income Statement"/>
    <x v="65"/>
    <s v="11300 · PayPal (INC)"/>
    <m/>
    <s v="42067Christine Lucas"/>
  </r>
  <r>
    <d v="2015-03-04T00:00:00"/>
    <s v="eBay Buyer Dispute"/>
    <n v="0"/>
    <m/>
    <n v="0"/>
    <s v="Debit"/>
    <x v="9"/>
    <x v="2"/>
    <x v="3"/>
    <n v="2015"/>
    <x v="11"/>
    <x v="108"/>
    <x v="3"/>
    <s v="BOTH"/>
    <s v="Income Statement"/>
    <x v="65"/>
    <s v="11300 · PayPal (INC)"/>
    <m/>
    <s v="42067eBay Buyer Dispute"/>
  </r>
  <r>
    <d v="2015-03-04T00:00:00"/>
    <s v="hamirving16@yahoo.com"/>
    <n v="0"/>
    <m/>
    <n v="0"/>
    <s v="Credit"/>
    <x v="9"/>
    <x v="2"/>
    <x v="3"/>
    <n v="2015"/>
    <x v="11"/>
    <x v="108"/>
    <x v="3"/>
    <s v="BOTH"/>
    <s v="Income Statement"/>
    <x v="65"/>
    <s v="11300 · PayPal (INC)"/>
    <m/>
    <s v="42067hamirving16@yahoo.com"/>
  </r>
  <r>
    <d v="2015-03-05T00:00:00"/>
    <s v="Duke Yee"/>
    <n v="-2.78"/>
    <m/>
    <n v="2.78"/>
    <s v="Credit"/>
    <x v="9"/>
    <x v="2"/>
    <x v="3"/>
    <n v="2015"/>
    <x v="11"/>
    <x v="108"/>
    <x v="9"/>
    <s v="BOTH"/>
    <s v="Income Statement"/>
    <x v="65"/>
    <s v="11300 · PayPal (INC)"/>
    <m/>
    <s v="42068Duke Yee"/>
  </r>
  <r>
    <d v="2015-03-06T00:00:00"/>
    <s v="Robert Aho"/>
    <n v="-1.25"/>
    <m/>
    <n v="1.25"/>
    <s v="Credit"/>
    <x v="9"/>
    <x v="2"/>
    <x v="3"/>
    <n v="2015"/>
    <x v="11"/>
    <x v="108"/>
    <x v="9"/>
    <s v="BOTH"/>
    <s v="Income Statement"/>
    <x v="65"/>
    <s v="11300 · PayPal (INC)"/>
    <m/>
    <s v="42069Robert Aho"/>
  </r>
  <r>
    <d v="2015-03-06T00:00:00"/>
    <s v="Wendy Manson-Misener"/>
    <n v="-11.47"/>
    <m/>
    <n v="11.47"/>
    <s v="Credit"/>
    <x v="9"/>
    <x v="2"/>
    <x v="3"/>
    <n v="2015"/>
    <x v="11"/>
    <x v="108"/>
    <x v="3"/>
    <s v="BOTH"/>
    <s v="Income Statement"/>
    <x v="65"/>
    <s v="11300 · PayPal (INC)"/>
    <m/>
    <s v="42069Wendy Manson-Misener"/>
  </r>
  <r>
    <d v="2015-03-06T00:00:00"/>
    <s v="Vina Nicolich"/>
    <n v="-1.89"/>
    <m/>
    <n v="1.89"/>
    <s v="Credit"/>
    <x v="9"/>
    <x v="2"/>
    <x v="3"/>
    <n v="2015"/>
    <x v="11"/>
    <x v="108"/>
    <x v="9"/>
    <s v="BOTH"/>
    <s v="Income Statement"/>
    <x v="65"/>
    <s v="11300 · PayPal (INC)"/>
    <m/>
    <s v="42069Vina Nicolich"/>
  </r>
  <r>
    <d v="2015-03-07T00:00:00"/>
    <s v="Joshua Cleghorn"/>
    <n v="-3.26"/>
    <m/>
    <n v="3.26"/>
    <s v="Credit"/>
    <x v="9"/>
    <x v="2"/>
    <x v="3"/>
    <n v="2015"/>
    <x v="11"/>
    <x v="108"/>
    <x v="9"/>
    <s v="BOTH"/>
    <s v="Income Statement"/>
    <x v="65"/>
    <s v="11300 · PayPal (INC)"/>
    <m/>
    <s v="42070Joshua Cleghorn"/>
  </r>
  <r>
    <d v="2015-03-07T00:00:00"/>
    <s v="Rodrigo Vasquez"/>
    <n v="-2.2999999999999998"/>
    <m/>
    <n v="2.2999999999999998"/>
    <s v="Credit"/>
    <x v="9"/>
    <x v="2"/>
    <x v="3"/>
    <n v="2015"/>
    <x v="11"/>
    <x v="108"/>
    <x v="9"/>
    <s v="BOTH"/>
    <s v="Income Statement"/>
    <x v="65"/>
    <s v="11300 · PayPal (INC)"/>
    <m/>
    <s v="42070Rodrigo Vasquez"/>
  </r>
  <r>
    <d v="2015-03-08T00:00:00"/>
    <s v="Bank Account"/>
    <n v="0"/>
    <m/>
    <n v="0"/>
    <s v="Debit"/>
    <x v="9"/>
    <x v="2"/>
    <x v="3"/>
    <n v="2015"/>
    <x v="11"/>
    <x v="108"/>
    <x v="2"/>
    <s v="INC"/>
    <s v="Balance Sheet"/>
    <x v="22"/>
    <s v="11300 · PayPal (INC)"/>
    <m/>
    <s v="42071Bank Account"/>
  </r>
  <r>
    <d v="2015-03-09T00:00:00"/>
    <s v="Luis Velasquez"/>
    <n v="-1.31"/>
    <m/>
    <n v="1.31"/>
    <s v="Credit"/>
    <x v="9"/>
    <x v="2"/>
    <x v="3"/>
    <n v="2015"/>
    <x v="11"/>
    <x v="108"/>
    <x v="3"/>
    <s v="BOTH"/>
    <s v="Income Statement"/>
    <x v="65"/>
    <s v="11300 · PayPal (INC)"/>
    <m/>
    <s v="42072Luis Velasquez"/>
  </r>
  <r>
    <d v="2015-03-09T00:00:00"/>
    <s v="heather irving"/>
    <n v="0"/>
    <m/>
    <n v="0"/>
    <s v="Debit"/>
    <x v="9"/>
    <x v="2"/>
    <x v="3"/>
    <n v="2015"/>
    <x v="11"/>
    <x v="108"/>
    <x v="3"/>
    <s v="BOTH"/>
    <s v="Income Statement"/>
    <x v="65"/>
    <s v="11300 · PayPal (INC)"/>
    <m/>
    <s v="42072heather irving"/>
  </r>
  <r>
    <d v="2015-03-09T00:00:00"/>
    <s v="Hart Ripley"/>
    <n v="-4.62"/>
    <m/>
    <n v="4.62"/>
    <s v="Credit"/>
    <x v="9"/>
    <x v="2"/>
    <x v="3"/>
    <n v="2015"/>
    <x v="11"/>
    <x v="108"/>
    <x v="9"/>
    <s v="BOTH"/>
    <s v="Income Statement"/>
    <x v="65"/>
    <s v="11300 · PayPal (INC)"/>
    <m/>
    <s v="42072Hart Ripley"/>
  </r>
  <r>
    <d v="2015-03-09T00:00:00"/>
    <s v="Fermin Begnoche"/>
    <n v="-2.15"/>
    <m/>
    <n v="2.15"/>
    <s v="Credit"/>
    <x v="9"/>
    <x v="2"/>
    <x v="3"/>
    <n v="2015"/>
    <x v="11"/>
    <x v="108"/>
    <x v="3"/>
    <s v="BOTH"/>
    <s v="Income Statement"/>
    <x v="65"/>
    <s v="11300 · PayPal (INC)"/>
    <m/>
    <s v="42072Fermin Begnoche"/>
  </r>
  <r>
    <d v="2015-03-09T00:00:00"/>
    <s v="Kamal hasan"/>
    <n v="-1.89"/>
    <m/>
    <n v="1.89"/>
    <s v="Credit"/>
    <x v="9"/>
    <x v="2"/>
    <x v="3"/>
    <n v="2015"/>
    <x v="11"/>
    <x v="108"/>
    <x v="9"/>
    <s v="BOTH"/>
    <s v="Income Statement"/>
    <x v="65"/>
    <s v="11300 · PayPal (INC)"/>
    <m/>
    <s v="42072Kamal hasan"/>
  </r>
  <r>
    <d v="2015-03-09T00:00:00"/>
    <s v="Ronald Isbell"/>
    <n v="-0.72"/>
    <m/>
    <n v="0.72"/>
    <s v="Credit"/>
    <x v="9"/>
    <x v="2"/>
    <x v="3"/>
    <n v="2015"/>
    <x v="11"/>
    <x v="108"/>
    <x v="3"/>
    <s v="BOTH"/>
    <s v="Income Statement"/>
    <x v="65"/>
    <s v="11300 · PayPal (INC)"/>
    <m/>
    <s v="42072Ronald Isbell"/>
  </r>
  <r>
    <d v="2015-03-10T00:00:00"/>
    <s v="Fat cycles"/>
    <n v="-3.1"/>
    <m/>
    <n v="3.1"/>
    <s v="Credit"/>
    <x v="9"/>
    <x v="2"/>
    <x v="3"/>
    <n v="2015"/>
    <x v="11"/>
    <x v="108"/>
    <x v="3"/>
    <s v="BOTH"/>
    <s v="Income Statement"/>
    <x v="65"/>
    <s v="11300 · PayPal (INC)"/>
    <m/>
    <s v="42073Fat cycles"/>
  </r>
  <r>
    <d v="2015-03-10T00:00:00"/>
    <s v="Kathy Devlin"/>
    <n v="-1.75"/>
    <m/>
    <n v="1.75"/>
    <s v="Credit"/>
    <x v="9"/>
    <x v="2"/>
    <x v="3"/>
    <n v="2015"/>
    <x v="11"/>
    <x v="108"/>
    <x v="9"/>
    <s v="BOTH"/>
    <s v="Income Statement"/>
    <x v="65"/>
    <s v="11300 · PayPal (INC)"/>
    <m/>
    <s v="42073Kathy Devlin"/>
  </r>
  <r>
    <d v="2015-03-10T00:00:00"/>
    <s v="david diaz"/>
    <n v="-2.25"/>
    <m/>
    <n v="2.25"/>
    <s v="Credit"/>
    <x v="9"/>
    <x v="2"/>
    <x v="3"/>
    <n v="2015"/>
    <x v="11"/>
    <x v="108"/>
    <x v="3"/>
    <s v="BOTH"/>
    <s v="Income Statement"/>
    <x v="65"/>
    <s v="11300 · PayPal (INC)"/>
    <m/>
    <s v="42073david diaz"/>
  </r>
  <r>
    <d v="2015-03-11T00:00:00"/>
    <s v="Luka"/>
    <n v="-0.94"/>
    <m/>
    <n v="0.94"/>
    <s v="Credit"/>
    <x v="9"/>
    <x v="2"/>
    <x v="3"/>
    <n v="2015"/>
    <x v="11"/>
    <x v="108"/>
    <x v="9"/>
    <s v="BOTH"/>
    <s v="Income Statement"/>
    <x v="65"/>
    <s v="11300 · PayPal (INC)"/>
    <m/>
    <s v="42074Luka"/>
  </r>
  <r>
    <d v="2015-03-11T00:00:00"/>
    <s v="Kristine Clifton"/>
    <n v="-5.98"/>
    <m/>
    <n v="5.98"/>
    <s v="Credit"/>
    <x v="9"/>
    <x v="2"/>
    <x v="3"/>
    <n v="2015"/>
    <x v="11"/>
    <x v="108"/>
    <x v="9"/>
    <s v="BOTH"/>
    <s v="Income Statement"/>
    <x v="65"/>
    <s v="11300 · PayPal (INC)"/>
    <m/>
    <s v="42074Kristine Clifton"/>
  </r>
  <r>
    <d v="2015-03-12T00:00:00"/>
    <s v="eBay Inc Shipping"/>
    <n v="0"/>
    <m/>
    <n v="0"/>
    <s v="Debit"/>
    <x v="9"/>
    <x v="2"/>
    <x v="3"/>
    <n v="2015"/>
    <x v="11"/>
    <x v="108"/>
    <x v="3"/>
    <s v="BOTH"/>
    <s v="Income Statement"/>
    <x v="66"/>
    <s v="11300 · PayPal (INC)"/>
    <m/>
    <s v="42075eBay Inc Shipping"/>
  </r>
  <r>
    <d v="2015-03-12T00:00:00"/>
    <s v="eBay Inc Shipping"/>
    <n v="0"/>
    <m/>
    <n v="0"/>
    <s v="Credit"/>
    <x v="9"/>
    <x v="2"/>
    <x v="3"/>
    <n v="2015"/>
    <x v="11"/>
    <x v="108"/>
    <x v="3"/>
    <s v="BOTH"/>
    <s v="Income Statement"/>
    <x v="66"/>
    <s v="11300 · PayPal (INC)"/>
    <m/>
    <s v="42075eBay Inc Shipping"/>
  </r>
  <r>
    <d v="2015-03-13T00:00:00"/>
    <s v="robert estores"/>
    <n v="-2.0699999999999998"/>
    <m/>
    <n v="2.0699999999999998"/>
    <s v="Credit"/>
    <x v="9"/>
    <x v="2"/>
    <x v="3"/>
    <n v="2015"/>
    <x v="11"/>
    <x v="108"/>
    <x v="3"/>
    <s v="BOTH"/>
    <s v="Income Statement"/>
    <x v="65"/>
    <s v="11300 · PayPal (INC)"/>
    <m/>
    <s v="42076robert estores"/>
  </r>
  <r>
    <d v="2015-03-13T00:00:00"/>
    <s v="robert estores"/>
    <n v="-2.5099999999999998"/>
    <m/>
    <n v="2.5099999999999998"/>
    <s v="Credit"/>
    <x v="9"/>
    <x v="2"/>
    <x v="3"/>
    <n v="2015"/>
    <x v="11"/>
    <x v="108"/>
    <x v="3"/>
    <s v="BOTH"/>
    <s v="Income Statement"/>
    <x v="65"/>
    <s v="11300 · PayPal (INC)"/>
    <m/>
    <s v="42076robert estores"/>
  </r>
  <r>
    <d v="2015-03-13T00:00:00"/>
    <s v="anthony mallia"/>
    <n v="-1.22"/>
    <m/>
    <n v="1.22"/>
    <s v="Credit"/>
    <x v="9"/>
    <x v="2"/>
    <x v="3"/>
    <n v="2015"/>
    <x v="11"/>
    <x v="108"/>
    <x v="3"/>
    <s v="BOTH"/>
    <s v="Income Statement"/>
    <x v="65"/>
    <s v="11300 · PayPal (INC)"/>
    <m/>
    <s v="42076anthony mallia"/>
  </r>
  <r>
    <d v="2015-03-14T00:00:00"/>
    <s v="Emily Smith"/>
    <n v="-2.59"/>
    <m/>
    <n v="2.59"/>
    <s v="Credit"/>
    <x v="9"/>
    <x v="2"/>
    <x v="3"/>
    <n v="2015"/>
    <x v="11"/>
    <x v="108"/>
    <x v="9"/>
    <s v="BOTH"/>
    <s v="Income Statement"/>
    <x v="65"/>
    <s v="11300 · PayPal (INC)"/>
    <m/>
    <s v="42077Emily Smith"/>
  </r>
  <r>
    <d v="2015-03-14T00:00:00"/>
    <s v="William Desiderio"/>
    <n v="-2.74"/>
    <m/>
    <n v="2.74"/>
    <s v="Credit"/>
    <x v="9"/>
    <x v="2"/>
    <x v="3"/>
    <n v="2015"/>
    <x v="11"/>
    <x v="108"/>
    <x v="3"/>
    <s v="BOTH"/>
    <s v="Income Statement"/>
    <x v="65"/>
    <s v="11300 · PayPal (INC)"/>
    <m/>
    <s v="42077William Desiderio"/>
  </r>
  <r>
    <d v="2015-03-14T00:00:00"/>
    <s v="lincoln auto sales / amed chergui"/>
    <n v="-0.78"/>
    <m/>
    <n v="0.78"/>
    <s v="Credit"/>
    <x v="9"/>
    <x v="2"/>
    <x v="3"/>
    <n v="2015"/>
    <x v="11"/>
    <x v="108"/>
    <x v="3"/>
    <s v="BOTH"/>
    <s v="Income Statement"/>
    <x v="65"/>
    <s v="11300 · PayPal (INC)"/>
    <m/>
    <s v="42077lincoln auto sales / amed chergui"/>
  </r>
  <r>
    <d v="2015-03-15T00:00:00"/>
    <s v="Bank Account"/>
    <n v="0"/>
    <m/>
    <n v="0"/>
    <s v="Debit"/>
    <x v="9"/>
    <x v="2"/>
    <x v="3"/>
    <n v="2015"/>
    <x v="11"/>
    <x v="108"/>
    <x v="2"/>
    <s v="INC"/>
    <s v="Balance Sheet"/>
    <x v="22"/>
    <s v="11300 · PayPal (INC)"/>
    <m/>
    <s v="42078Bank Account"/>
  </r>
  <r>
    <d v="2015-03-15T00:00:00"/>
    <s v="john snyder"/>
    <n v="-2.02"/>
    <m/>
    <n v="2.02"/>
    <s v="Credit"/>
    <x v="9"/>
    <x v="2"/>
    <x v="3"/>
    <n v="2015"/>
    <x v="11"/>
    <x v="108"/>
    <x v="3"/>
    <s v="BOTH"/>
    <s v="Income Statement"/>
    <x v="65"/>
    <s v="11300 · PayPal (INC)"/>
    <m/>
    <s v="42078john snyder"/>
  </r>
  <r>
    <d v="2015-03-15T00:00:00"/>
    <s v="A1 Home Pest Control, Inc."/>
    <n v="-1.22"/>
    <m/>
    <n v="1.22"/>
    <s v="Credit"/>
    <x v="9"/>
    <x v="2"/>
    <x v="3"/>
    <n v="2015"/>
    <x v="11"/>
    <x v="108"/>
    <x v="3"/>
    <s v="BOTH"/>
    <s v="Income Statement"/>
    <x v="65"/>
    <s v="11300 · PayPal (INC)"/>
    <m/>
    <s v="42078A1 Home Pest Control, Inc."/>
  </r>
  <r>
    <d v="2015-03-15T00:00:00"/>
    <s v="Ricardo Secunza"/>
    <n v="-0.75"/>
    <m/>
    <n v="0.75"/>
    <s v="Credit"/>
    <x v="9"/>
    <x v="2"/>
    <x v="3"/>
    <n v="2015"/>
    <x v="11"/>
    <x v="108"/>
    <x v="3"/>
    <s v="BOTH"/>
    <s v="Income Statement"/>
    <x v="65"/>
    <s v="11300 · PayPal (INC)"/>
    <m/>
    <s v="42078Ricardo Secunza"/>
  </r>
  <r>
    <d v="2015-03-16T00:00:00"/>
    <s v="Fermin Begnoche"/>
    <n v="1.85"/>
    <m/>
    <n v="-1.85"/>
    <s v="Debit"/>
    <x v="9"/>
    <x v="2"/>
    <x v="3"/>
    <n v="2015"/>
    <x v="11"/>
    <x v="108"/>
    <x v="3"/>
    <s v="BOTH"/>
    <s v="Income Statement"/>
    <x v="65"/>
    <s v="11300 · PayPal (INC)"/>
    <m/>
    <s v="42079Fermin Begnoche"/>
  </r>
  <r>
    <d v="2015-03-16T00:00:00"/>
    <s v="Bow Wow Productions"/>
    <n v="-1.68"/>
    <m/>
    <n v="1.68"/>
    <s v="Credit"/>
    <x v="9"/>
    <x v="2"/>
    <x v="3"/>
    <n v="2015"/>
    <x v="11"/>
    <x v="108"/>
    <x v="3"/>
    <s v="BOTH"/>
    <s v="Income Statement"/>
    <x v="65"/>
    <s v="11300 · PayPal (INC)"/>
    <m/>
    <s v="42079Bow Wow Productions"/>
  </r>
  <r>
    <d v="2015-03-17T00:00:00"/>
    <s v="Sheryl Kessler"/>
    <n v="-0.99"/>
    <m/>
    <n v="0.99"/>
    <s v="Credit"/>
    <x v="9"/>
    <x v="2"/>
    <x v="3"/>
    <n v="2015"/>
    <x v="11"/>
    <x v="108"/>
    <x v="9"/>
    <s v="BOTH"/>
    <s v="Income Statement"/>
    <x v="65"/>
    <s v="11300 · PayPal (INC)"/>
    <m/>
    <s v="42080Sheryl Kessler"/>
  </r>
  <r>
    <d v="2015-03-17T00:00:00"/>
    <s v="Elyse Clawson"/>
    <n v="-0.94"/>
    <m/>
    <n v="0.94"/>
    <s v="Credit"/>
    <x v="9"/>
    <x v="2"/>
    <x v="3"/>
    <n v="2015"/>
    <x v="11"/>
    <x v="108"/>
    <x v="9"/>
    <s v="BOTH"/>
    <s v="Income Statement"/>
    <x v="65"/>
    <s v="11300 · PayPal (INC)"/>
    <m/>
    <s v="42080Elyse Clawson"/>
  </r>
  <r>
    <d v="2015-03-17T00:00:00"/>
    <s v="eBay Buyer Dispute"/>
    <n v="0"/>
    <m/>
    <n v="0"/>
    <s v="Debit"/>
    <x v="9"/>
    <x v="2"/>
    <x v="3"/>
    <n v="2015"/>
    <x v="11"/>
    <x v="108"/>
    <x v="3"/>
    <s v="BOTH"/>
    <s v="Income Statement"/>
    <x v="65"/>
    <s v="11300 · PayPal (INC)"/>
    <m/>
    <s v="42080eBay Buyer Dispute"/>
  </r>
  <r>
    <d v="2015-03-17T00:00:00"/>
    <s v="Enrique Salazar"/>
    <n v="-5.33"/>
    <m/>
    <n v="5.33"/>
    <s v="Credit"/>
    <x v="9"/>
    <x v="2"/>
    <x v="3"/>
    <n v="2015"/>
    <x v="11"/>
    <x v="108"/>
    <x v="3"/>
    <s v="BOTH"/>
    <s v="Income Statement"/>
    <x v="65"/>
    <s v="11300 · PayPal (INC)"/>
    <m/>
    <s v="42080Enrique Salazar"/>
  </r>
  <r>
    <d v="2015-03-18T00:00:00"/>
    <s v="Samuel Monk"/>
    <n v="-2.4700000000000002"/>
    <m/>
    <n v="2.4700000000000002"/>
    <s v="Credit"/>
    <x v="9"/>
    <x v="2"/>
    <x v="3"/>
    <n v="2015"/>
    <x v="11"/>
    <x v="108"/>
    <x v="9"/>
    <s v="BOTH"/>
    <s v="Income Statement"/>
    <x v="65"/>
    <s v="11300 · PayPal (INC)"/>
    <m/>
    <s v="42081Samuel Monk"/>
  </r>
  <r>
    <d v="2015-03-19T00:00:00"/>
    <s v="Rachel Wisnoski"/>
    <n v="-0.75"/>
    <m/>
    <n v="0.75"/>
    <s v="Credit"/>
    <x v="9"/>
    <x v="2"/>
    <x v="3"/>
    <n v="2015"/>
    <x v="11"/>
    <x v="108"/>
    <x v="3"/>
    <s v="BOTH"/>
    <s v="Income Statement"/>
    <x v="65"/>
    <s v="11300 · PayPal (INC)"/>
    <m/>
    <s v="42082Rachel Wisnoski"/>
  </r>
  <r>
    <d v="2015-03-19T00:00:00"/>
    <s v="Todd Ellingson"/>
    <n v="1.02"/>
    <m/>
    <n v="-1.02"/>
    <s v="Debit"/>
    <x v="9"/>
    <x v="2"/>
    <x v="3"/>
    <n v="2015"/>
    <x v="11"/>
    <x v="108"/>
    <x v="9"/>
    <s v="BOTH"/>
    <s v="Income Statement"/>
    <x v="65"/>
    <s v="11300 · PayPal (INC)"/>
    <m/>
    <s v="42082Todd Ellingson"/>
  </r>
  <r>
    <d v="2015-03-19T00:00:00"/>
    <s v="Kamal hasan"/>
    <n v="-0.62"/>
    <m/>
    <n v="0.62"/>
    <s v="Credit"/>
    <x v="9"/>
    <x v="2"/>
    <x v="3"/>
    <n v="2015"/>
    <x v="11"/>
    <x v="108"/>
    <x v="9"/>
    <s v="BOTH"/>
    <s v="Income Statement"/>
    <x v="65"/>
    <s v="11300 · PayPal (INC)"/>
    <m/>
    <s v="42082Kamal hasan"/>
  </r>
  <r>
    <d v="2015-03-19T00:00:00"/>
    <s v="Bradley Knaub"/>
    <n v="-0.76"/>
    <m/>
    <n v="0.76"/>
    <s v="Credit"/>
    <x v="9"/>
    <x v="2"/>
    <x v="3"/>
    <n v="2015"/>
    <x v="11"/>
    <x v="108"/>
    <x v="3"/>
    <s v="BOTH"/>
    <s v="Income Statement"/>
    <x v="65"/>
    <s v="11300 · PayPal (INC)"/>
    <m/>
    <s v="42082Bradley Knaub"/>
  </r>
  <r>
    <d v="2015-03-20T00:00:00"/>
    <s v="colombia colombia"/>
    <n v="-2.64"/>
    <m/>
    <n v="2.64"/>
    <s v="Credit"/>
    <x v="9"/>
    <x v="2"/>
    <x v="3"/>
    <n v="2015"/>
    <x v="11"/>
    <x v="108"/>
    <x v="3"/>
    <s v="BOTH"/>
    <s v="Income Statement"/>
    <x v="65"/>
    <s v="11300 · PayPal (INC)"/>
    <m/>
    <s v="42083colombia colombia"/>
  </r>
  <r>
    <d v="2015-03-22T00:00:00"/>
    <s v="Byron brown"/>
    <n v="-2.04"/>
    <m/>
    <n v="2.04"/>
    <s v="Credit"/>
    <x v="9"/>
    <x v="2"/>
    <x v="3"/>
    <n v="2015"/>
    <x v="11"/>
    <x v="108"/>
    <x v="3"/>
    <s v="BOTH"/>
    <s v="Income Statement"/>
    <x v="65"/>
    <s v="11300 · PayPal (INC)"/>
    <m/>
    <s v="42085Byron brown"/>
  </r>
  <r>
    <d v="2015-03-22T00:00:00"/>
    <s v="Rabinder Castellano"/>
    <n v="-2.61"/>
    <m/>
    <n v="2.61"/>
    <s v="Credit"/>
    <x v="9"/>
    <x v="2"/>
    <x v="3"/>
    <n v="2015"/>
    <x v="11"/>
    <x v="108"/>
    <x v="9"/>
    <s v="BOTH"/>
    <s v="Income Statement"/>
    <x v="65"/>
    <s v="11300 · PayPal (INC)"/>
    <m/>
    <s v="42085Rabinder Castellano"/>
  </r>
  <r>
    <d v="2015-03-23T00:00:00"/>
    <s v="allitia dibernardo"/>
    <n v="-5.48"/>
    <m/>
    <n v="5.48"/>
    <s v="Credit"/>
    <x v="9"/>
    <x v="2"/>
    <x v="3"/>
    <n v="2015"/>
    <x v="11"/>
    <x v="108"/>
    <x v="9"/>
    <s v="BOTH"/>
    <s v="Income Statement"/>
    <x v="65"/>
    <s v="11300 · PayPal (INC)"/>
    <m/>
    <s v="42086allitia dibernardo"/>
  </r>
  <r>
    <d v="2015-03-23T00:00:00"/>
    <s v="William Cooper"/>
    <n v="-3.43"/>
    <m/>
    <n v="3.43"/>
    <s v="Credit"/>
    <x v="9"/>
    <x v="2"/>
    <x v="3"/>
    <n v="2015"/>
    <x v="11"/>
    <x v="108"/>
    <x v="9"/>
    <s v="BOTH"/>
    <s v="Income Statement"/>
    <x v="65"/>
    <s v="11300 · PayPal (INC)"/>
    <m/>
    <s v="42086William Cooper"/>
  </r>
  <r>
    <d v="2015-03-23T00:00:00"/>
    <s v="steve adler"/>
    <n v="-2.65"/>
    <m/>
    <n v="2.65"/>
    <s v="Credit"/>
    <x v="9"/>
    <x v="2"/>
    <x v="3"/>
    <n v="2015"/>
    <x v="11"/>
    <x v="108"/>
    <x v="9"/>
    <s v="BOTH"/>
    <s v="Income Statement"/>
    <x v="65"/>
    <s v="11300 · PayPal (INC)"/>
    <m/>
    <s v="42086steve adler"/>
  </r>
  <r>
    <d v="2015-03-23T00:00:00"/>
    <s v="Hulu"/>
    <n v="0"/>
    <m/>
    <n v="0"/>
    <s v="Debit"/>
    <x v="9"/>
    <x v="2"/>
    <x v="3"/>
    <n v="2015"/>
    <x v="11"/>
    <x v="108"/>
    <x v="2"/>
    <s v="BOTH"/>
    <s v="Income Statement"/>
    <x v="66"/>
    <s v="11300 · PayPal (INC)"/>
    <m/>
    <s v="42086Hulu"/>
  </r>
  <r>
    <d v="2015-03-24T00:00:00"/>
    <s v="Bryce ODriscoll"/>
    <n v="-0.72"/>
    <m/>
    <n v="0.72"/>
    <s v="Credit"/>
    <x v="9"/>
    <x v="2"/>
    <x v="3"/>
    <n v="2015"/>
    <x v="11"/>
    <x v="108"/>
    <x v="3"/>
    <s v="BOTH"/>
    <s v="Income Statement"/>
    <x v="65"/>
    <s v="11300 · PayPal (INC)"/>
    <m/>
    <s v="42087Bryce ODriscoll"/>
  </r>
  <r>
    <d v="2015-03-25T00:00:00"/>
    <s v="M. Peoples"/>
    <n v="-6.82"/>
    <m/>
    <n v="6.82"/>
    <s v="Credit"/>
    <x v="9"/>
    <x v="2"/>
    <x v="3"/>
    <n v="2015"/>
    <x v="11"/>
    <x v="108"/>
    <x v="9"/>
    <s v="BOTH"/>
    <s v="Income Statement"/>
    <x v="65"/>
    <s v="11300 · PayPal (INC)"/>
    <m/>
    <s v="42088M. Peoples"/>
  </r>
  <r>
    <d v="2015-03-25T00:00:00"/>
    <s v="Kayleen van Rooyen"/>
    <n v="-3.08"/>
    <m/>
    <n v="3.08"/>
    <s v="Credit"/>
    <x v="9"/>
    <x v="2"/>
    <x v="3"/>
    <n v="2015"/>
    <x v="11"/>
    <x v="108"/>
    <x v="9"/>
    <s v="BOTH"/>
    <s v="Income Statement"/>
    <x v="65"/>
    <s v="11300 · PayPal (INC)"/>
    <m/>
    <s v="42088Kayleen van Rooyen"/>
  </r>
  <r>
    <d v="2015-03-25T00:00:00"/>
    <s v="Jacob Schultz"/>
    <n v="-1.9"/>
    <m/>
    <n v="1.9"/>
    <s v="Credit"/>
    <x v="9"/>
    <x v="2"/>
    <x v="3"/>
    <n v="2015"/>
    <x v="11"/>
    <x v="108"/>
    <x v="21"/>
    <s v="BOTH"/>
    <s v="Income Statement"/>
    <x v="65"/>
    <s v="11300 · PayPal (INC)"/>
    <m/>
    <s v="42088Jacob Schultz"/>
  </r>
  <r>
    <d v="2015-03-26T00:00:00"/>
    <s v="Guillaume Lemay"/>
    <n v="-3.73"/>
    <m/>
    <n v="3.73"/>
    <s v="Credit"/>
    <x v="9"/>
    <x v="2"/>
    <x v="3"/>
    <n v="2015"/>
    <x v="11"/>
    <x v="108"/>
    <x v="3"/>
    <s v="BOTH"/>
    <s v="Income Statement"/>
    <x v="65"/>
    <s v="11300 · PayPal (INC)"/>
    <m/>
    <s v="42089Guillaume Lemay"/>
  </r>
  <r>
    <d v="2015-03-26T00:00:00"/>
    <s v="Luke Anderson"/>
    <n v="-1.1100000000000001"/>
    <m/>
    <n v="1.1100000000000001"/>
    <s v="Credit"/>
    <x v="9"/>
    <x v="2"/>
    <x v="3"/>
    <n v="2015"/>
    <x v="11"/>
    <x v="108"/>
    <x v="3"/>
    <s v="BOTH"/>
    <s v="Income Statement"/>
    <x v="65"/>
    <s v="11300 · PayPal (INC)"/>
    <m/>
    <s v="42089Luke Anderson"/>
  </r>
  <r>
    <d v="2015-03-26T00:00:00"/>
    <s v="Barrel Maker Brew Co LLC"/>
    <n v="-0.72"/>
    <m/>
    <n v="0.72"/>
    <s v="Credit"/>
    <x v="9"/>
    <x v="2"/>
    <x v="3"/>
    <n v="2015"/>
    <x v="11"/>
    <x v="108"/>
    <x v="3"/>
    <s v="BOTH"/>
    <s v="Income Statement"/>
    <x v="65"/>
    <s v="11300 · PayPal (INC)"/>
    <m/>
    <s v="42089Barrel Maker Brew Co LLC"/>
  </r>
  <r>
    <d v="2015-03-27T00:00:00"/>
    <s v="Gerry binnie"/>
    <n v="-3.95"/>
    <m/>
    <n v="3.95"/>
    <s v="Credit"/>
    <x v="9"/>
    <x v="2"/>
    <x v="3"/>
    <n v="2015"/>
    <x v="11"/>
    <x v="108"/>
    <x v="3"/>
    <s v="BOTH"/>
    <s v="Income Statement"/>
    <x v="65"/>
    <s v="11300 · PayPal (INC)"/>
    <m/>
    <s v="42090Gerry binnie"/>
  </r>
  <r>
    <d v="2015-03-27T00:00:00"/>
    <s v="Bank Account"/>
    <n v="0"/>
    <m/>
    <n v="0"/>
    <s v="Debit"/>
    <x v="9"/>
    <x v="2"/>
    <x v="3"/>
    <n v="2015"/>
    <x v="11"/>
    <x v="108"/>
    <x v="2"/>
    <s v="INC"/>
    <s v="Balance Sheet"/>
    <x v="22"/>
    <s v="11300 · PayPal (INC)"/>
    <m/>
    <s v="42090Bank Account"/>
  </r>
  <r>
    <d v="2015-03-27T00:00:00"/>
    <s v="Deborah Mihalko"/>
    <n v="-3"/>
    <m/>
    <n v="3"/>
    <s v="Credit"/>
    <x v="9"/>
    <x v="2"/>
    <x v="3"/>
    <n v="2015"/>
    <x v="11"/>
    <x v="108"/>
    <x v="3"/>
    <s v="BOTH"/>
    <s v="Income Statement"/>
    <x v="65"/>
    <s v="11300 · PayPal (INC)"/>
    <m/>
    <s v="42090Deborah Mihalko"/>
  </r>
  <r>
    <d v="2015-03-28T00:00:00"/>
    <s v="Scott Dizais"/>
    <n v="-4.1900000000000004"/>
    <m/>
    <n v="4.1900000000000004"/>
    <s v="Credit"/>
    <x v="9"/>
    <x v="2"/>
    <x v="3"/>
    <n v="2015"/>
    <x v="11"/>
    <x v="108"/>
    <x v="3"/>
    <s v="BOTH"/>
    <s v="Income Statement"/>
    <x v="65"/>
    <s v="11300 · PayPal (INC)"/>
    <m/>
    <s v="42091Scott Dizais"/>
  </r>
  <r>
    <d v="2015-03-28T00:00:00"/>
    <s v="Tim Reeves"/>
    <n v="-1.34"/>
    <m/>
    <n v="1.34"/>
    <s v="Credit"/>
    <x v="9"/>
    <x v="2"/>
    <x v="3"/>
    <n v="2015"/>
    <x v="11"/>
    <x v="108"/>
    <x v="3"/>
    <s v="BOTH"/>
    <s v="Income Statement"/>
    <x v="65"/>
    <s v="11300 · PayPal (INC)"/>
    <m/>
    <s v="42091Tim Reeves"/>
  </r>
  <r>
    <d v="2015-03-28T00:00:00"/>
    <s v="Paul Tabili"/>
    <n v="-2.67"/>
    <m/>
    <n v="2.67"/>
    <s v="Credit"/>
    <x v="9"/>
    <x v="2"/>
    <x v="3"/>
    <n v="2015"/>
    <x v="11"/>
    <x v="108"/>
    <x v="9"/>
    <s v="BOTH"/>
    <s v="Income Statement"/>
    <x v="65"/>
    <s v="11300 · PayPal (INC)"/>
    <m/>
    <s v="42091Paul Tabili"/>
  </r>
  <r>
    <d v="2015-03-28T00:00:00"/>
    <s v="Rick Robinson"/>
    <n v="-6.72"/>
    <m/>
    <n v="6.72"/>
    <s v="Credit"/>
    <x v="9"/>
    <x v="2"/>
    <x v="3"/>
    <n v="2015"/>
    <x v="11"/>
    <x v="108"/>
    <x v="3"/>
    <s v="BOTH"/>
    <s v="Income Statement"/>
    <x v="65"/>
    <s v="11300 · PayPal (INC)"/>
    <m/>
    <s v="42091Rick Robinson"/>
  </r>
  <r>
    <d v="2015-03-29T00:00:00"/>
    <s v="Tania Jose"/>
    <n v="-2.42"/>
    <m/>
    <n v="2.42"/>
    <s v="Credit"/>
    <x v="9"/>
    <x v="2"/>
    <x v="3"/>
    <n v="2015"/>
    <x v="11"/>
    <x v="108"/>
    <x v="3"/>
    <s v="BOTH"/>
    <s v="Income Statement"/>
    <x v="65"/>
    <s v="11300 · PayPal (INC)"/>
    <m/>
    <s v="42092Tania Jose"/>
  </r>
  <r>
    <d v="2015-03-29T00:00:00"/>
    <s v="angeles huot"/>
    <n v="-1.88"/>
    <m/>
    <n v="1.88"/>
    <s v="Credit"/>
    <x v="9"/>
    <x v="2"/>
    <x v="3"/>
    <n v="2015"/>
    <x v="11"/>
    <x v="108"/>
    <x v="9"/>
    <s v="BOTH"/>
    <s v="Income Statement"/>
    <x v="65"/>
    <s v="11300 · PayPal (INC)"/>
    <m/>
    <s v="42092angeles huot"/>
  </r>
  <r>
    <d v="2015-03-30T00:00:00"/>
    <s v="James Counterman"/>
    <n v="-0.64"/>
    <m/>
    <n v="0.64"/>
    <s v="Credit"/>
    <x v="9"/>
    <x v="2"/>
    <x v="3"/>
    <n v="2015"/>
    <x v="11"/>
    <x v="108"/>
    <x v="9"/>
    <s v="BOTH"/>
    <s v="Income Statement"/>
    <x v="65"/>
    <s v="11300 · PayPal (INC)"/>
    <m/>
    <s v="42093James Counterman"/>
  </r>
  <r>
    <d v="2015-03-30T00:00:00"/>
    <s v="MyStoreCredit, Inc."/>
    <n v="0"/>
    <m/>
    <n v="0"/>
    <s v="Debit"/>
    <x v="9"/>
    <x v="2"/>
    <x v="3"/>
    <n v="2015"/>
    <x v="11"/>
    <x v="108"/>
    <x v="3"/>
    <s v="BOTH"/>
    <s v="Income Statement"/>
    <x v="65"/>
    <s v="11300 · PayPal (INC)"/>
    <m/>
    <s v="42093MyStoreCredit, Inc."/>
  </r>
  <r>
    <d v="2015-03-30T00:00:00"/>
    <s v="Justin May"/>
    <n v="-3.72"/>
    <m/>
    <n v="3.72"/>
    <s v="Credit"/>
    <x v="9"/>
    <x v="2"/>
    <x v="3"/>
    <n v="2015"/>
    <x v="11"/>
    <x v="108"/>
    <x v="3"/>
    <s v="BOTH"/>
    <s v="Income Statement"/>
    <x v="65"/>
    <s v="11300 · PayPal (INC)"/>
    <m/>
    <s v="42093Justin May"/>
  </r>
  <r>
    <d v="2015-03-30T00:00:00"/>
    <s v="Elsie Adler"/>
    <n v="-1.1100000000000001"/>
    <m/>
    <n v="1.1100000000000001"/>
    <s v="Credit"/>
    <x v="9"/>
    <x v="2"/>
    <x v="3"/>
    <n v="2015"/>
    <x v="11"/>
    <x v="108"/>
    <x v="9"/>
    <s v="BOTH"/>
    <s v="Income Statement"/>
    <x v="65"/>
    <s v="11300 · PayPal (INC)"/>
    <m/>
    <s v="42093Elsie Adler"/>
  </r>
  <r>
    <d v="2015-03-31T00:00:00"/>
    <s v="eBay Inc."/>
    <n v="0"/>
    <m/>
    <n v="0"/>
    <s v="Debit"/>
    <x v="9"/>
    <x v="2"/>
    <x v="3"/>
    <n v="2015"/>
    <x v="11"/>
    <x v="108"/>
    <x v="3"/>
    <s v="BOTH"/>
    <s v="Income Statement"/>
    <x v="66"/>
    <s v="11300 · PayPal (INC)"/>
    <m/>
    <s v="42094eBay Inc."/>
  </r>
  <r>
    <d v="2015-03-31T00:00:00"/>
    <s v="Sabatino Risoldi"/>
    <n v="-3.79"/>
    <m/>
    <n v="3.79"/>
    <s v="Credit"/>
    <x v="9"/>
    <x v="2"/>
    <x v="3"/>
    <n v="2015"/>
    <x v="11"/>
    <x v="108"/>
    <x v="21"/>
    <s v="BOTH"/>
    <s v="Income Statement"/>
    <x v="65"/>
    <s v="11300 · PayPal (INC)"/>
    <m/>
    <s v="42094Sabatino Risoldi"/>
  </r>
  <r>
    <d v="2015-03-31T00:00:00"/>
    <s v="Amber D kendrick"/>
    <n v="-2.68"/>
    <m/>
    <n v="2.68"/>
    <s v="Credit"/>
    <x v="9"/>
    <x v="2"/>
    <x v="3"/>
    <n v="2015"/>
    <x v="11"/>
    <x v="108"/>
    <x v="9"/>
    <s v="BOTH"/>
    <s v="Income Statement"/>
    <x v="65"/>
    <s v="11300 · PayPal (INC)"/>
    <m/>
    <s v="42094Amber D kendrick"/>
  </r>
  <r>
    <d v="2015-03-31T00:00:00"/>
    <s v="James Counterman"/>
    <n v="0.34"/>
    <m/>
    <n v="-0.34"/>
    <s v="Debit"/>
    <x v="9"/>
    <x v="2"/>
    <x v="3"/>
    <n v="2015"/>
    <x v="11"/>
    <x v="108"/>
    <x v="9"/>
    <s v="BOTH"/>
    <s v="Income Statement"/>
    <x v="65"/>
    <s v="11300 · PayPal (INC)"/>
    <m/>
    <s v="42094James Counterman"/>
  </r>
  <r>
    <d v="2015-03-31T00:00:00"/>
    <s v="Kevin Kimbell"/>
    <n v="-3.04"/>
    <m/>
    <n v="3.04"/>
    <s v="Credit"/>
    <x v="9"/>
    <x v="2"/>
    <x v="3"/>
    <n v="2015"/>
    <x v="11"/>
    <x v="108"/>
    <x v="9"/>
    <s v="BOTH"/>
    <s v="Income Statement"/>
    <x v="65"/>
    <s v="11300 · PayPal (INC)"/>
    <m/>
    <s v="42094Kevin Kimbell"/>
  </r>
  <r>
    <d v="2015-03-31T00:00:00"/>
    <s v="JAS Enterprises"/>
    <n v="-1.31"/>
    <m/>
    <n v="1.31"/>
    <s v="Credit"/>
    <x v="9"/>
    <x v="2"/>
    <x v="3"/>
    <n v="2015"/>
    <x v="11"/>
    <x v="108"/>
    <x v="20"/>
    <s v="BOTH"/>
    <s v="Income Statement"/>
    <x v="65"/>
    <s v="11300 · PayPal (INC)"/>
    <m/>
    <s v="42094JAS Enterprises"/>
  </r>
  <r>
    <d v="2015-04-01T00:00:00"/>
    <s v="charlene schneckenberger"/>
    <n v="-2.2200000000000002"/>
    <m/>
    <n v="2.2200000000000002"/>
    <s v="Credit"/>
    <x v="9"/>
    <x v="2"/>
    <x v="4"/>
    <n v="2015"/>
    <x v="11"/>
    <x v="108"/>
    <x v="3"/>
    <s v="BOTH"/>
    <s v="Income Statement"/>
    <x v="65"/>
    <s v="11300 · PayPal (INC)"/>
    <m/>
    <s v="42095charlene schneckenberger"/>
  </r>
  <r>
    <d v="2015-04-01T00:00:00"/>
    <s v="PETMOODS"/>
    <n v="-4.21"/>
    <m/>
    <n v="4.21"/>
    <s v="Credit"/>
    <x v="9"/>
    <x v="2"/>
    <x v="4"/>
    <n v="2015"/>
    <x v="11"/>
    <x v="108"/>
    <x v="20"/>
    <s v="BOTH"/>
    <s v="Income Statement"/>
    <x v="65"/>
    <s v="11300 · PayPal (INC)"/>
    <m/>
    <s v="42095PETMOODS"/>
  </r>
  <r>
    <d v="2015-04-01T00:00:00"/>
    <s v="ANTIK-GROUP"/>
    <n v="0"/>
    <m/>
    <n v="0"/>
    <s v="Debit"/>
    <x v="9"/>
    <x v="2"/>
    <x v="4"/>
    <n v="2015"/>
    <x v="11"/>
    <x v="108"/>
    <x v="2"/>
    <e v="#N/A"/>
    <e v="#N/A"/>
    <x v="66"/>
    <s v="11300 · PayPal (INC)"/>
    <m/>
    <s v="42095ANTIK-GROUP"/>
  </r>
  <r>
    <d v="2015-04-02T00:00:00"/>
    <s v="Tamara Burnett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096Tamara Burnett"/>
  </r>
  <r>
    <d v="2015-04-02T00:00:00"/>
    <s v="TED ARNOLD"/>
    <n v="-0.62"/>
    <m/>
    <n v="0.62"/>
    <s v="Credit"/>
    <x v="9"/>
    <x v="2"/>
    <x v="4"/>
    <n v="2015"/>
    <x v="11"/>
    <x v="108"/>
    <x v="9"/>
    <s v="BOTH"/>
    <s v="Income Statement"/>
    <x v="65"/>
    <s v="11300 · PayPal (INC)"/>
    <m/>
    <s v="42096TED ARNOLD"/>
  </r>
  <r>
    <d v="2015-04-03T00:00:00"/>
    <s v="Shawn Erway"/>
    <n v="-4.91"/>
    <m/>
    <n v="4.91"/>
    <s v="Credit"/>
    <x v="9"/>
    <x v="2"/>
    <x v="4"/>
    <n v="2015"/>
    <x v="11"/>
    <x v="108"/>
    <x v="3"/>
    <s v="BOTH"/>
    <s v="Income Statement"/>
    <x v="65"/>
    <s v="11300 · PayPal (INC)"/>
    <m/>
    <s v="42097Shawn Erway"/>
  </r>
  <r>
    <d v="2015-04-03T00:00:00"/>
    <s v="John Huber"/>
    <n v="-3.72"/>
    <m/>
    <n v="3.72"/>
    <s v="Credit"/>
    <x v="9"/>
    <x v="2"/>
    <x v="4"/>
    <n v="2015"/>
    <x v="11"/>
    <x v="108"/>
    <x v="9"/>
    <s v="BOTH"/>
    <s v="Income Statement"/>
    <x v="65"/>
    <s v="11300 · PayPal (INC)"/>
    <m/>
    <s v="42097John Huber"/>
  </r>
  <r>
    <d v="2015-04-04T00:00:00"/>
    <s v="yegor arshanyan"/>
    <n v="-2.16"/>
    <m/>
    <n v="2.16"/>
    <s v="Credit"/>
    <x v="9"/>
    <x v="2"/>
    <x v="4"/>
    <n v="2015"/>
    <x v="11"/>
    <x v="108"/>
    <x v="3"/>
    <s v="BOTH"/>
    <s v="Income Statement"/>
    <x v="65"/>
    <s v="11300 · PayPal (INC)"/>
    <m/>
    <s v="42098yegor arshanyan"/>
  </r>
  <r>
    <d v="2015-04-04T00:00:00"/>
    <s v="michael frensley"/>
    <n v="-0.72"/>
    <m/>
    <n v="0.72"/>
    <s v="Credit"/>
    <x v="9"/>
    <x v="2"/>
    <x v="4"/>
    <n v="2015"/>
    <x v="11"/>
    <x v="108"/>
    <x v="3"/>
    <s v="BOTH"/>
    <s v="Income Statement"/>
    <x v="65"/>
    <s v="11300 · PayPal (INC)"/>
    <m/>
    <s v="42098michael frensley"/>
  </r>
  <r>
    <d v="2015-04-05T00:00:00"/>
    <s v="glen reiner"/>
    <n v="-3.98"/>
    <m/>
    <n v="3.98"/>
    <s v="Credit"/>
    <x v="9"/>
    <x v="2"/>
    <x v="4"/>
    <n v="2015"/>
    <x v="11"/>
    <x v="108"/>
    <x v="3"/>
    <s v="BOTH"/>
    <s v="Income Statement"/>
    <x v="65"/>
    <s v="11300 · PayPal (INC)"/>
    <m/>
    <s v="42099glen reiner"/>
  </r>
  <r>
    <d v="2015-04-05T00:00:00"/>
    <s v="andrea schaeffer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099andrea schaeffer"/>
  </r>
  <r>
    <d v="2015-04-05T00:00:00"/>
    <s v="Shawn Price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099Shawn Price"/>
  </r>
  <r>
    <d v="2015-04-05T00:00:00"/>
    <s v="Hans Dau"/>
    <n v="-2.41"/>
    <m/>
    <n v="2.41"/>
    <s v="Credit"/>
    <x v="9"/>
    <x v="2"/>
    <x v="4"/>
    <n v="2015"/>
    <x v="11"/>
    <x v="108"/>
    <x v="9"/>
    <s v="BOTH"/>
    <s v="Income Statement"/>
    <x v="65"/>
    <s v="11300 · PayPal (INC)"/>
    <m/>
    <s v="42099Hans Dau"/>
  </r>
  <r>
    <d v="2015-04-06T00:00:00"/>
    <s v="Bank Account"/>
    <n v="0"/>
    <m/>
    <n v="0"/>
    <s v="Debit"/>
    <x v="9"/>
    <x v="2"/>
    <x v="4"/>
    <n v="2015"/>
    <x v="11"/>
    <x v="108"/>
    <x v="2"/>
    <s v="INC"/>
    <s v="Balance Sheet"/>
    <x v="22"/>
    <s v="11300 · PayPal (INC)"/>
    <m/>
    <s v="42100Bank Account"/>
  </r>
  <r>
    <d v="2015-04-06T00:00:00"/>
    <s v="Roxy Beaudet"/>
    <n v="-2.34"/>
    <m/>
    <n v="2.34"/>
    <s v="Credit"/>
    <x v="9"/>
    <x v="2"/>
    <x v="4"/>
    <n v="2015"/>
    <x v="11"/>
    <x v="108"/>
    <x v="9"/>
    <s v="BOTH"/>
    <s v="Income Statement"/>
    <x v="65"/>
    <s v="11300 · PayPal (INC)"/>
    <m/>
    <s v="42100Roxy Beaudet"/>
  </r>
  <r>
    <d v="2015-04-06T00:00:00"/>
    <s v="Nicole Goettsch"/>
    <n v="-2.0699999999999998"/>
    <m/>
    <n v="2.0699999999999998"/>
    <s v="Credit"/>
    <x v="9"/>
    <x v="2"/>
    <x v="4"/>
    <n v="2015"/>
    <x v="11"/>
    <x v="108"/>
    <x v="3"/>
    <s v="BOTH"/>
    <s v="Income Statement"/>
    <x v="65"/>
    <s v="11300 · PayPal (INC)"/>
    <m/>
    <s v="42100Nicole Goettsch"/>
  </r>
  <r>
    <d v="2015-04-06T00:00:00"/>
    <s v="arlene johnston"/>
    <n v="-2.8"/>
    <m/>
    <n v="2.8"/>
    <s v="Credit"/>
    <x v="9"/>
    <x v="2"/>
    <x v="4"/>
    <n v="2015"/>
    <x v="11"/>
    <x v="108"/>
    <x v="9"/>
    <s v="BOTH"/>
    <s v="Income Statement"/>
    <x v="65"/>
    <s v="11300 · PayPal (INC)"/>
    <m/>
    <s v="42100arlene johnston"/>
  </r>
  <r>
    <d v="2015-04-06T00:00:00"/>
    <s v="David Fluegge"/>
    <n v="-0.68"/>
    <m/>
    <n v="0.68"/>
    <s v="Credit"/>
    <x v="9"/>
    <x v="2"/>
    <x v="4"/>
    <n v="2015"/>
    <x v="11"/>
    <x v="108"/>
    <x v="21"/>
    <s v="BOTH"/>
    <s v="Income Statement"/>
    <x v="65"/>
    <s v="11300 · PayPal (INC)"/>
    <m/>
    <s v="42100David Fluegge"/>
  </r>
  <r>
    <d v="2015-04-06T00:00:00"/>
    <s v="Bank Account"/>
    <n v="0"/>
    <m/>
    <n v="0"/>
    <s v="Debit"/>
    <x v="9"/>
    <x v="2"/>
    <x v="4"/>
    <n v="2015"/>
    <x v="11"/>
    <x v="108"/>
    <x v="2"/>
    <s v="INC"/>
    <s v="Balance Sheet"/>
    <x v="22"/>
    <s v="11300 · PayPal (INC)"/>
    <m/>
    <s v="42100Bank Account"/>
  </r>
  <r>
    <d v="2015-04-08T00:00:00"/>
    <s v="Rabinder Castellano"/>
    <n v="1.91"/>
    <m/>
    <n v="-1.91"/>
    <s v="Debit"/>
    <x v="9"/>
    <x v="2"/>
    <x v="4"/>
    <n v="2015"/>
    <x v="11"/>
    <x v="108"/>
    <x v="9"/>
    <s v="BOTH"/>
    <s v="Income Statement"/>
    <x v="65"/>
    <s v="11300 · PayPal (INC)"/>
    <m/>
    <s v="42102Rabinder Castellano"/>
  </r>
  <r>
    <d v="2015-04-10T00:00:00"/>
    <s v="patrick bittinger"/>
    <n v="-3.45"/>
    <m/>
    <n v="3.45"/>
    <s v="Credit"/>
    <x v="9"/>
    <x v="2"/>
    <x v="4"/>
    <n v="2015"/>
    <x v="11"/>
    <x v="108"/>
    <x v="3"/>
    <s v="BOTH"/>
    <s v="Income Statement"/>
    <x v="65"/>
    <s v="11300 · PayPal (INC)"/>
    <m/>
    <s v="42104patrick bittinger"/>
  </r>
  <r>
    <d v="2015-04-10T00:00:00"/>
    <s v="Amber Keyes"/>
    <n v="-0.78"/>
    <m/>
    <n v="0.78"/>
    <s v="Credit"/>
    <x v="9"/>
    <x v="2"/>
    <x v="4"/>
    <n v="2015"/>
    <x v="11"/>
    <x v="108"/>
    <x v="3"/>
    <s v="BOTH"/>
    <s v="Income Statement"/>
    <x v="65"/>
    <s v="11300 · PayPal (INC)"/>
    <m/>
    <s v="42104Amber Keyes"/>
  </r>
  <r>
    <d v="2015-04-11T00:00:00"/>
    <s v="Reversal"/>
    <n v="0"/>
    <m/>
    <n v="0"/>
    <s v="Credit"/>
    <x v="9"/>
    <x v="2"/>
    <x v="4"/>
    <n v="2015"/>
    <x v="11"/>
    <x v="108"/>
    <x v="3"/>
    <s v="BOTH"/>
    <s v="Income Statement"/>
    <x v="65"/>
    <s v="11300 · PayPal (INC)"/>
    <m/>
    <s v="42105Reversal"/>
  </r>
  <r>
    <d v="2015-04-11T00:00:00"/>
    <s v="Christopher Smith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105Christopher Smith"/>
  </r>
  <r>
    <d v="2015-04-12T00:00:00"/>
    <s v="RUDY RAMPERSAD"/>
    <n v="-0.82"/>
    <m/>
    <n v="0.82"/>
    <s v="Credit"/>
    <x v="9"/>
    <x v="2"/>
    <x v="4"/>
    <n v="2015"/>
    <x v="11"/>
    <x v="108"/>
    <x v="3"/>
    <s v="BOTH"/>
    <s v="Income Statement"/>
    <x v="65"/>
    <s v="11300 · PayPal (INC)"/>
    <m/>
    <s v="42106RUDY RAMPERSAD"/>
  </r>
  <r>
    <d v="2015-04-12T00:00:00"/>
    <s v="Mindee Figus"/>
    <n v="-1.17"/>
    <m/>
    <n v="1.17"/>
    <s v="Credit"/>
    <x v="9"/>
    <x v="2"/>
    <x v="4"/>
    <n v="2015"/>
    <x v="11"/>
    <x v="108"/>
    <x v="3"/>
    <s v="BOTH"/>
    <s v="Income Statement"/>
    <x v="65"/>
    <s v="11300 · PayPal (INC)"/>
    <m/>
    <s v="42106Mindee Figus"/>
  </r>
  <r>
    <d v="2015-04-13T00:00:00"/>
    <s v="Emre Acikaraoglu"/>
    <n v="-2.9"/>
    <m/>
    <n v="2.9"/>
    <s v="Credit"/>
    <x v="9"/>
    <x v="2"/>
    <x v="4"/>
    <n v="2015"/>
    <x v="11"/>
    <x v="108"/>
    <x v="3"/>
    <s v="BOTH"/>
    <s v="Income Statement"/>
    <x v="65"/>
    <s v="11300 · PayPal (INC)"/>
    <m/>
    <s v="42107Emre Acikaraoglu"/>
  </r>
  <r>
    <d v="2015-04-13T00:00:00"/>
    <s v="Akita Angels, Inc."/>
    <n v="-3.2"/>
    <m/>
    <n v="3.2"/>
    <s v="Credit"/>
    <x v="9"/>
    <x v="2"/>
    <x v="4"/>
    <n v="2015"/>
    <x v="11"/>
    <x v="108"/>
    <x v="20"/>
    <s v="BOTH"/>
    <s v="Income Statement"/>
    <x v="65"/>
    <s v="11300 · PayPal (INC)"/>
    <m/>
    <s v="42107Akita Angels, Inc."/>
  </r>
  <r>
    <d v="2015-04-13T00:00:00"/>
    <s v="Robert Hoskins"/>
    <n v="-3.51"/>
    <m/>
    <n v="3.51"/>
    <s v="Credit"/>
    <x v="9"/>
    <x v="2"/>
    <x v="4"/>
    <n v="2015"/>
    <x v="11"/>
    <x v="108"/>
    <x v="3"/>
    <s v="BOTH"/>
    <s v="Income Statement"/>
    <x v="65"/>
    <s v="11300 · PayPal (INC)"/>
    <m/>
    <s v="42107Robert Hoskins"/>
  </r>
  <r>
    <d v="2015-04-13T00:00:00"/>
    <s v="Reversal"/>
    <n v="0"/>
    <m/>
    <n v="0"/>
    <s v="Credit"/>
    <x v="9"/>
    <x v="2"/>
    <x v="4"/>
    <n v="2015"/>
    <x v="11"/>
    <x v="108"/>
    <x v="3"/>
    <s v="BOTH"/>
    <s v="Income Statement"/>
    <x v="65"/>
    <s v="11300 · PayPal (INC)"/>
    <m/>
    <s v="42107Reversal"/>
  </r>
  <r>
    <d v="2015-04-14T00:00:00"/>
    <s v="Andrea Reiskin"/>
    <n v="-4.09"/>
    <m/>
    <n v="4.09"/>
    <s v="Credit"/>
    <x v="9"/>
    <x v="2"/>
    <x v="4"/>
    <n v="2015"/>
    <x v="11"/>
    <x v="108"/>
    <x v="9"/>
    <s v="BOTH"/>
    <s v="Income Statement"/>
    <x v="65"/>
    <s v="11300 · PayPal (INC)"/>
    <m/>
    <s v="42108Andrea Reiskin"/>
  </r>
  <r>
    <d v="2015-04-14T00:00:00"/>
    <s v="Jeremy Steinbrecher"/>
    <n v="-2.2599999999999998"/>
    <m/>
    <n v="2.2599999999999998"/>
    <s v="Credit"/>
    <x v="9"/>
    <x v="2"/>
    <x v="4"/>
    <n v="2015"/>
    <x v="11"/>
    <x v="108"/>
    <x v="3"/>
    <s v="BOTH"/>
    <s v="Income Statement"/>
    <x v="65"/>
    <s v="11300 · PayPal (INC)"/>
    <m/>
    <s v="42108Jeremy Steinbrecher"/>
  </r>
  <r>
    <d v="2015-04-14T00:00:00"/>
    <s v="Kristine Clifton"/>
    <n v="-2.67"/>
    <m/>
    <n v="2.67"/>
    <s v="Credit"/>
    <x v="9"/>
    <x v="2"/>
    <x v="4"/>
    <n v="2015"/>
    <x v="11"/>
    <x v="108"/>
    <x v="9"/>
    <s v="BOTH"/>
    <s v="Income Statement"/>
    <x v="65"/>
    <s v="11300 · PayPal (INC)"/>
    <m/>
    <s v="42108Kristine Clifton"/>
  </r>
  <r>
    <d v="2015-04-15T00:00:00"/>
    <s v="Sheryl Kessler"/>
    <n v="0.32"/>
    <m/>
    <n v="-0.32"/>
    <s v="Debit"/>
    <x v="9"/>
    <x v="2"/>
    <x v="4"/>
    <n v="2015"/>
    <x v="11"/>
    <x v="108"/>
    <x v="9"/>
    <s v="BOTH"/>
    <s v="Income Statement"/>
    <x v="65"/>
    <s v="11300 · PayPal (INC)"/>
    <m/>
    <s v="42109Sheryl Kessler"/>
  </r>
  <r>
    <d v="2015-04-15T00:00:00"/>
    <s v="angeles huot"/>
    <n v="1.41"/>
    <m/>
    <n v="-1.41"/>
    <s v="Debit"/>
    <x v="9"/>
    <x v="2"/>
    <x v="4"/>
    <n v="2015"/>
    <x v="11"/>
    <x v="108"/>
    <x v="9"/>
    <s v="BOTH"/>
    <s v="Income Statement"/>
    <x v="65"/>
    <s v="11300 · PayPal (INC)"/>
    <m/>
    <s v="42109angeles huot"/>
  </r>
  <r>
    <d v="2015-04-15T00:00:00"/>
    <s v="Christine Lucas"/>
    <n v="1.48"/>
    <m/>
    <n v="-1.48"/>
    <s v="Debit"/>
    <x v="9"/>
    <x v="2"/>
    <x v="4"/>
    <n v="2015"/>
    <x v="11"/>
    <x v="108"/>
    <x v="3"/>
    <s v="BOTH"/>
    <s v="Income Statement"/>
    <x v="65"/>
    <s v="11300 · PayPal (INC)"/>
    <m/>
    <s v="42109Christine Lucas"/>
  </r>
  <r>
    <d v="2015-04-15T00:00:00"/>
    <s v="Kristin Druey"/>
    <n v="-0.92"/>
    <m/>
    <n v="0.92"/>
    <s v="Credit"/>
    <x v="9"/>
    <x v="2"/>
    <x v="4"/>
    <n v="2015"/>
    <x v="11"/>
    <x v="108"/>
    <x v="3"/>
    <s v="BOTH"/>
    <s v="Income Statement"/>
    <x v="65"/>
    <s v="11300 · PayPal (INC)"/>
    <m/>
    <s v="42109Kristin Druey"/>
  </r>
  <r>
    <d v="2015-04-16T00:00:00"/>
    <s v="jerry prince"/>
    <n v="-2.89"/>
    <m/>
    <n v="2.89"/>
    <s v="Credit"/>
    <x v="9"/>
    <x v="2"/>
    <x v="4"/>
    <n v="2015"/>
    <x v="11"/>
    <x v="108"/>
    <x v="3"/>
    <s v="BOTH"/>
    <s v="Income Statement"/>
    <x v="65"/>
    <s v="11300 · PayPal (INC)"/>
    <m/>
    <s v="42110jerry prince"/>
  </r>
  <r>
    <d v="2015-04-16T00:00:00"/>
    <s v="Gregory Itsines"/>
    <n v="-2.62"/>
    <m/>
    <n v="2.62"/>
    <s v="Credit"/>
    <x v="9"/>
    <x v="2"/>
    <x v="4"/>
    <n v="2015"/>
    <x v="11"/>
    <x v="108"/>
    <x v="9"/>
    <s v="BOTH"/>
    <s v="Income Statement"/>
    <x v="65"/>
    <s v="11300 · PayPal (INC)"/>
    <m/>
    <s v="42110Gregory Itsines"/>
  </r>
  <r>
    <d v="2015-04-17T00:00:00"/>
    <s v="Melanie-Aileen Hernandez"/>
    <n v="-2.39"/>
    <m/>
    <n v="2.39"/>
    <s v="Credit"/>
    <x v="9"/>
    <x v="2"/>
    <x v="4"/>
    <n v="2015"/>
    <x v="11"/>
    <x v="108"/>
    <x v="3"/>
    <s v="BOTH"/>
    <s v="Income Statement"/>
    <x v="65"/>
    <s v="11300 · PayPal (INC)"/>
    <m/>
    <s v="42111Melanie-Aileen Hernandez"/>
  </r>
  <r>
    <d v="2015-04-17T00:00:00"/>
    <s v="Gianna valentino"/>
    <n v="-5.75"/>
    <m/>
    <n v="5.75"/>
    <s v="Credit"/>
    <x v="9"/>
    <x v="2"/>
    <x v="4"/>
    <n v="2015"/>
    <x v="11"/>
    <x v="108"/>
    <x v="9"/>
    <s v="BOTH"/>
    <s v="Income Statement"/>
    <x v="65"/>
    <s v="11300 · PayPal (INC)"/>
    <m/>
    <s v="42111Gianna valentino"/>
  </r>
  <r>
    <d v="2015-04-17T00:00:00"/>
    <s v="Pure Kennels"/>
    <n v="-5.31"/>
    <m/>
    <n v="5.31"/>
    <s v="Credit"/>
    <x v="9"/>
    <x v="2"/>
    <x v="4"/>
    <n v="2015"/>
    <x v="11"/>
    <x v="108"/>
    <x v="20"/>
    <s v="BOTH"/>
    <s v="Income Statement"/>
    <x v="65"/>
    <s v="11300 · PayPal (INC)"/>
    <m/>
    <s v="42111Pure Kennels"/>
  </r>
  <r>
    <d v="2015-04-17T00:00:00"/>
    <s v="Ruth Dease-Smith"/>
    <n v="-2.56"/>
    <m/>
    <n v="2.56"/>
    <s v="Credit"/>
    <x v="9"/>
    <x v="2"/>
    <x v="4"/>
    <n v="2015"/>
    <x v="11"/>
    <x v="108"/>
    <x v="9"/>
    <s v="BOTH"/>
    <s v="Income Statement"/>
    <x v="65"/>
    <s v="11300 · PayPal (INC)"/>
    <m/>
    <s v="42111Ruth Dease-Smith"/>
  </r>
  <r>
    <d v="2015-04-17T00:00:00"/>
    <s v="Ruth Dease-Smith"/>
    <n v="-4.66"/>
    <m/>
    <n v="4.66"/>
    <s v="Credit"/>
    <x v="9"/>
    <x v="2"/>
    <x v="4"/>
    <n v="2015"/>
    <x v="11"/>
    <x v="108"/>
    <x v="9"/>
    <s v="BOTH"/>
    <s v="Income Statement"/>
    <x v="65"/>
    <s v="11300 · PayPal (INC)"/>
    <m/>
    <s v="42111Ruth Dease-Smith"/>
  </r>
  <r>
    <d v="2015-04-18T00:00:00"/>
    <s v="Jeff Norris"/>
    <n v="-0.73"/>
    <m/>
    <n v="0.73"/>
    <s v="Credit"/>
    <x v="9"/>
    <x v="2"/>
    <x v="4"/>
    <n v="2015"/>
    <x v="11"/>
    <x v="108"/>
    <x v="3"/>
    <s v="BOTH"/>
    <s v="Income Statement"/>
    <x v="65"/>
    <s v="11300 · PayPal (INC)"/>
    <m/>
    <s v="42112Jeff Norris"/>
  </r>
  <r>
    <d v="2015-04-18T00:00:00"/>
    <s v="Shane Armstrong"/>
    <n v="-2.5099999999999998"/>
    <m/>
    <n v="2.5099999999999998"/>
    <s v="Credit"/>
    <x v="9"/>
    <x v="2"/>
    <x v="4"/>
    <n v="2015"/>
    <x v="11"/>
    <x v="108"/>
    <x v="3"/>
    <s v="BOTH"/>
    <s v="Income Statement"/>
    <x v="65"/>
    <s v="11300 · PayPal (INC)"/>
    <m/>
    <s v="42112Shane Armstrong"/>
  </r>
  <r>
    <d v="2015-04-18T00:00:00"/>
    <s v="Don Martin"/>
    <n v="-3.1"/>
    <m/>
    <n v="3.1"/>
    <s v="Credit"/>
    <x v="9"/>
    <x v="2"/>
    <x v="4"/>
    <n v="2015"/>
    <x v="11"/>
    <x v="108"/>
    <x v="3"/>
    <s v="BOTH"/>
    <s v="Income Statement"/>
    <x v="65"/>
    <s v="11300 · PayPal (INC)"/>
    <m/>
    <s v="42112Don Martin"/>
  </r>
  <r>
    <d v="2015-04-20T00:00:00"/>
    <s v="Petrashchuk Evgeny"/>
    <n v="-9.5"/>
    <m/>
    <n v="9.5"/>
    <s v="Credit"/>
    <x v="9"/>
    <x v="2"/>
    <x v="4"/>
    <n v="2015"/>
    <x v="11"/>
    <x v="108"/>
    <x v="20"/>
    <s v="BOTH"/>
    <s v="Income Statement"/>
    <x v="65"/>
    <s v="11300 · PayPal (INC)"/>
    <m/>
    <s v="42114Petrashchuk Evgeny"/>
  </r>
  <r>
    <d v="2015-04-20T00:00:00"/>
    <s v="Kevin Kimbell"/>
    <n v="2.17"/>
    <m/>
    <n v="-2.17"/>
    <s v="Debit"/>
    <x v="9"/>
    <x v="2"/>
    <x v="4"/>
    <n v="2015"/>
    <x v="11"/>
    <x v="108"/>
    <x v="9"/>
    <s v="BOTH"/>
    <s v="Income Statement"/>
    <x v="65"/>
    <s v="11300 · PayPal (INC)"/>
    <m/>
    <s v="42114Kevin Kimbell"/>
  </r>
  <r>
    <d v="2015-04-20T00:00:00"/>
    <s v="Kevin McCarthy"/>
    <n v="-1.9"/>
    <m/>
    <n v="1.9"/>
    <s v="Credit"/>
    <x v="9"/>
    <x v="2"/>
    <x v="4"/>
    <n v="2015"/>
    <x v="11"/>
    <x v="108"/>
    <x v="21"/>
    <s v="BOTH"/>
    <s v="Income Statement"/>
    <x v="65"/>
    <s v="11300 · PayPal (INC)"/>
    <m/>
    <s v="42114Kevin McCarthy"/>
  </r>
  <r>
    <d v="2015-04-20T00:00:00"/>
    <s v="Malibu Elite Services"/>
    <n v="-0.78"/>
    <m/>
    <n v="0.78"/>
    <s v="Credit"/>
    <x v="9"/>
    <x v="2"/>
    <x v="4"/>
    <n v="2015"/>
    <x v="11"/>
    <x v="108"/>
    <x v="3"/>
    <s v="BOTH"/>
    <s v="Income Statement"/>
    <x v="65"/>
    <s v="11300 · PayPal (INC)"/>
    <m/>
    <s v="42114Malibu Elite Services"/>
  </r>
  <r>
    <d v="2015-04-21T00:00:00"/>
    <s v="eBay Buyer Dispute"/>
    <n v="0"/>
    <m/>
    <n v="0"/>
    <s v="Debit"/>
    <x v="9"/>
    <x v="2"/>
    <x v="4"/>
    <n v="2015"/>
    <x v="11"/>
    <x v="108"/>
    <x v="3"/>
    <s v="BOTH"/>
    <s v="Income Statement"/>
    <x v="65"/>
    <s v="11300 · PayPal (INC)"/>
    <m/>
    <s v="42115eBay Buyer Dispute"/>
  </r>
  <r>
    <d v="2015-04-21T00:00:00"/>
    <s v="Bank Account"/>
    <n v="0"/>
    <m/>
    <n v="0"/>
    <s v="Debit"/>
    <x v="9"/>
    <x v="2"/>
    <x v="4"/>
    <n v="2015"/>
    <x v="11"/>
    <x v="108"/>
    <x v="2"/>
    <s v="INC"/>
    <s v="Balance Sheet"/>
    <x v="22"/>
    <s v="11300 · PayPal (INC)"/>
    <m/>
    <s v="42115Bank Account"/>
  </r>
  <r>
    <d v="2015-04-21T00:00:00"/>
    <s v="Reversal"/>
    <n v="0"/>
    <m/>
    <n v="0"/>
    <s v="Credit"/>
    <x v="9"/>
    <x v="2"/>
    <x v="4"/>
    <n v="2015"/>
    <x v="11"/>
    <x v="108"/>
    <x v="3"/>
    <s v="BOTH"/>
    <s v="Income Statement"/>
    <x v="65"/>
    <s v="11300 · PayPal (INC)"/>
    <m/>
    <s v="42115Reversal"/>
  </r>
  <r>
    <d v="2015-04-21T00:00:00"/>
    <s v="Shawn Erway"/>
    <n v="4.6100000000000003"/>
    <m/>
    <n v="-4.6100000000000003"/>
    <s v="Debit"/>
    <x v="9"/>
    <x v="2"/>
    <x v="4"/>
    <n v="2015"/>
    <x v="11"/>
    <x v="108"/>
    <x v="3"/>
    <s v="BOTH"/>
    <s v="Income Statement"/>
    <x v="65"/>
    <s v="11300 · PayPal (INC)"/>
    <m/>
    <s v="42115Shawn Erway"/>
  </r>
  <r>
    <d v="2015-04-21T00:00:00"/>
    <s v="Tracey Rodd"/>
    <n v="-5.23"/>
    <m/>
    <n v="5.23"/>
    <s v="Credit"/>
    <x v="9"/>
    <x v="2"/>
    <x v="4"/>
    <n v="2015"/>
    <x v="11"/>
    <x v="108"/>
    <x v="9"/>
    <s v="BOTH"/>
    <s v="Income Statement"/>
    <x v="65"/>
    <s v="11300 · PayPal (INC)"/>
    <m/>
    <s v="42115Tracey Rodd"/>
  </r>
  <r>
    <d v="2015-04-22T00:00:00"/>
    <s v="mclean@meangrrl.com"/>
    <n v="0"/>
    <m/>
    <n v="0"/>
    <s v="Debit"/>
    <x v="9"/>
    <x v="2"/>
    <x v="4"/>
    <n v="2015"/>
    <x v="11"/>
    <x v="108"/>
    <x v="3"/>
    <s v="BOTH"/>
    <s v="Income Statement"/>
    <x v="65"/>
    <s v="11300 · PayPal (INC)"/>
    <m/>
    <s v="42116mclean@meangrrl.com"/>
  </r>
  <r>
    <d v="2015-04-22T00:00:00"/>
    <s v="Angela Prince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116Angela Prince"/>
  </r>
  <r>
    <d v="2015-04-23T00:00:00"/>
    <s v="Emilie Abbott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117Emilie Abbott"/>
  </r>
  <r>
    <d v="2015-04-23T00:00:00"/>
    <s v="fazlin doutie"/>
    <n v="-5.24"/>
    <m/>
    <n v="5.24"/>
    <s v="Credit"/>
    <x v="9"/>
    <x v="2"/>
    <x v="4"/>
    <n v="2015"/>
    <x v="11"/>
    <x v="108"/>
    <x v="3"/>
    <s v="BOTH"/>
    <s v="Income Statement"/>
    <x v="65"/>
    <s v="11300 · PayPal (INC)"/>
    <m/>
    <s v="42117fazlin doutie"/>
  </r>
  <r>
    <d v="2015-04-24T00:00:00"/>
    <s v="Hulu"/>
    <n v="0"/>
    <m/>
    <n v="0"/>
    <s v="Debit"/>
    <x v="9"/>
    <x v="2"/>
    <x v="4"/>
    <n v="2015"/>
    <x v="11"/>
    <x v="108"/>
    <x v="2"/>
    <s v="BOTH"/>
    <s v="Income Statement"/>
    <x v="66"/>
    <s v="11300 · PayPal (INC)"/>
    <m/>
    <s v="42118Hulu"/>
  </r>
  <r>
    <d v="2015-04-25T00:00:00"/>
    <s v="eBay Buyer Dispute"/>
    <n v="0"/>
    <m/>
    <n v="0"/>
    <s v="Debit"/>
    <x v="9"/>
    <x v="2"/>
    <x v="4"/>
    <n v="2015"/>
    <x v="11"/>
    <x v="108"/>
    <x v="3"/>
    <s v="BOTH"/>
    <s v="Income Statement"/>
    <x v="65"/>
    <s v="11300 · PayPal (INC)"/>
    <m/>
    <s v="42119eBay Buyer Dispute"/>
  </r>
  <r>
    <d v="2015-04-25T00:00:00"/>
    <s v="Grace Koster"/>
    <n v="-2.16"/>
    <m/>
    <n v="2.16"/>
    <s v="Credit"/>
    <x v="9"/>
    <x v="2"/>
    <x v="4"/>
    <n v="2015"/>
    <x v="11"/>
    <x v="108"/>
    <x v="3"/>
    <s v="BOTH"/>
    <s v="Income Statement"/>
    <x v="65"/>
    <s v="11300 · PayPal (INC)"/>
    <m/>
    <s v="42119Grace Koster"/>
  </r>
  <r>
    <d v="2015-04-25T00:00:00"/>
    <s v="Jesse Cudd"/>
    <n v="-1.21"/>
    <m/>
    <n v="1.21"/>
    <s v="Credit"/>
    <x v="9"/>
    <x v="2"/>
    <x v="4"/>
    <n v="2015"/>
    <x v="11"/>
    <x v="108"/>
    <x v="3"/>
    <s v="BOTH"/>
    <s v="Income Statement"/>
    <x v="65"/>
    <s v="11300 · PayPal (INC)"/>
    <m/>
    <s v="42119Jesse Cudd"/>
  </r>
  <r>
    <d v="2015-04-26T00:00:00"/>
    <s v="Chadd Sanders"/>
    <n v="-0.68"/>
    <m/>
    <n v="0.68"/>
    <s v="Credit"/>
    <x v="9"/>
    <x v="2"/>
    <x v="4"/>
    <n v="2015"/>
    <x v="11"/>
    <x v="108"/>
    <x v="21"/>
    <s v="BOTH"/>
    <s v="Income Statement"/>
    <x v="65"/>
    <s v="11300 · PayPal (INC)"/>
    <m/>
    <s v="42120Chadd Sanders"/>
  </r>
  <r>
    <d v="2015-04-26T00:00:00"/>
    <s v="Reversal"/>
    <n v="0"/>
    <m/>
    <n v="0"/>
    <s v="Credit"/>
    <x v="9"/>
    <x v="2"/>
    <x v="4"/>
    <n v="2015"/>
    <x v="11"/>
    <x v="108"/>
    <x v="3"/>
    <s v="BOTH"/>
    <s v="Income Statement"/>
    <x v="65"/>
    <s v="11300 · PayPal (INC)"/>
    <m/>
    <s v="42120Reversal"/>
  </r>
  <r>
    <d v="2015-04-27T00:00:00"/>
    <s v="David McCormick"/>
    <n v="-3.17"/>
    <m/>
    <n v="3.17"/>
    <s v="Credit"/>
    <x v="9"/>
    <x v="2"/>
    <x v="4"/>
    <n v="2015"/>
    <x v="11"/>
    <x v="108"/>
    <x v="3"/>
    <s v="BOTH"/>
    <s v="Income Statement"/>
    <x v="65"/>
    <s v="11300 · PayPal (INC)"/>
    <m/>
    <s v="42121David McCormick"/>
  </r>
  <r>
    <d v="2015-04-27T00:00:00"/>
    <s v="Nathan Schrantz"/>
    <n v="-4.6100000000000003"/>
    <m/>
    <n v="4.6100000000000003"/>
    <s v="Credit"/>
    <x v="9"/>
    <x v="2"/>
    <x v="4"/>
    <n v="2015"/>
    <x v="11"/>
    <x v="108"/>
    <x v="3"/>
    <s v="BOTH"/>
    <s v="Income Statement"/>
    <x v="65"/>
    <s v="11300 · PayPal (INC)"/>
    <m/>
    <s v="42121Nathan Schrantz"/>
  </r>
  <r>
    <d v="2015-04-27T00:00:00"/>
    <s v="Bank Account"/>
    <n v="0"/>
    <m/>
    <n v="0"/>
    <s v="Debit"/>
    <x v="9"/>
    <x v="2"/>
    <x v="4"/>
    <n v="2015"/>
    <x v="11"/>
    <x v="108"/>
    <x v="2"/>
    <s v="INC"/>
    <s v="Balance Sheet"/>
    <x v="22"/>
    <s v="11300 · PayPal (INC)"/>
    <m/>
    <s v="42121Bank Account"/>
  </r>
  <r>
    <d v="2015-04-27T00:00:00"/>
    <s v="philip beck"/>
    <n v="-0.73"/>
    <m/>
    <n v="0.73"/>
    <s v="Credit"/>
    <x v="9"/>
    <x v="2"/>
    <x v="4"/>
    <n v="2015"/>
    <x v="11"/>
    <x v="108"/>
    <x v="3"/>
    <s v="BOTH"/>
    <s v="Income Statement"/>
    <x v="65"/>
    <s v="11300 · PayPal (INC)"/>
    <m/>
    <s v="42121philip beck"/>
  </r>
  <r>
    <d v="2015-04-28T00:00:00"/>
    <s v="Grace Koster"/>
    <n v="1.86"/>
    <m/>
    <n v="-1.86"/>
    <s v="Debit"/>
    <x v="9"/>
    <x v="2"/>
    <x v="4"/>
    <n v="2015"/>
    <x v="11"/>
    <x v="108"/>
    <x v="3"/>
    <s v="BOTH"/>
    <s v="Income Statement"/>
    <x v="65"/>
    <s v="11300 · PayPal (INC)"/>
    <m/>
    <s v="42122Grace Koster"/>
  </r>
  <r>
    <d v="2015-04-28T00:00:00"/>
    <s v="valerie frommer shore"/>
    <n v="-4.37"/>
    <m/>
    <n v="4.37"/>
    <s v="Credit"/>
    <x v="9"/>
    <x v="2"/>
    <x v="4"/>
    <n v="2015"/>
    <x v="11"/>
    <x v="108"/>
    <x v="3"/>
    <s v="BOTH"/>
    <s v="Income Statement"/>
    <x v="65"/>
    <s v="11300 · PayPal (INC)"/>
    <m/>
    <s v="42122valerie frommer shore"/>
  </r>
  <r>
    <d v="2015-04-28T00:00:00"/>
    <s v="julie altman"/>
    <n v="-2.2999999999999998"/>
    <m/>
    <n v="2.2999999999999998"/>
    <s v="Credit"/>
    <x v="9"/>
    <x v="2"/>
    <x v="4"/>
    <n v="2015"/>
    <x v="11"/>
    <x v="108"/>
    <x v="9"/>
    <s v="BOTH"/>
    <s v="Income Statement"/>
    <x v="65"/>
    <s v="11300 · PayPal (INC)"/>
    <m/>
    <s v="42122julie altman"/>
  </r>
  <r>
    <d v="2015-04-29T00:00:00"/>
    <s v="Hayes Hayes"/>
    <n v="-3.54"/>
    <m/>
    <n v="3.54"/>
    <s v="Credit"/>
    <x v="9"/>
    <x v="2"/>
    <x v="4"/>
    <n v="2015"/>
    <x v="11"/>
    <x v="108"/>
    <x v="9"/>
    <s v="BOTH"/>
    <s v="Income Statement"/>
    <x v="65"/>
    <s v="11300 · PayPal (INC)"/>
    <m/>
    <s v="42123Hayes Hayes"/>
  </r>
  <r>
    <d v="2015-04-29T00:00:00"/>
    <s v="Johanna Clark"/>
    <n v="-2.8"/>
    <m/>
    <n v="2.8"/>
    <s v="Credit"/>
    <x v="9"/>
    <x v="2"/>
    <x v="4"/>
    <n v="2015"/>
    <x v="11"/>
    <x v="108"/>
    <x v="9"/>
    <s v="BOTH"/>
    <s v="Income Statement"/>
    <x v="65"/>
    <s v="11300 · PayPal (INC)"/>
    <m/>
    <s v="42123Johanna Clark"/>
  </r>
  <r>
    <d v="2015-04-29T00:00:00"/>
    <s v="Andrea Reiskin"/>
    <n v="3.79"/>
    <m/>
    <n v="-3.79"/>
    <s v="Debit"/>
    <x v="9"/>
    <x v="2"/>
    <x v="4"/>
    <n v="2015"/>
    <x v="11"/>
    <x v="108"/>
    <x v="9"/>
    <s v="BOTH"/>
    <s v="Income Statement"/>
    <x v="65"/>
    <s v="11300 · PayPal (INC)"/>
    <m/>
    <s v="42123Andrea Reiskin"/>
  </r>
  <r>
    <d v="2015-04-29T00:00:00"/>
    <s v="karen harsh"/>
    <n v="-0.85"/>
    <m/>
    <n v="0.85"/>
    <s v="Credit"/>
    <x v="9"/>
    <x v="2"/>
    <x v="4"/>
    <n v="2015"/>
    <x v="11"/>
    <x v="108"/>
    <x v="3"/>
    <s v="BOTH"/>
    <s v="Income Statement"/>
    <x v="65"/>
    <s v="11300 · PayPal (INC)"/>
    <m/>
    <s v="42123karen harsh"/>
  </r>
  <r>
    <d v="2015-04-29T00:00:00"/>
    <s v="Charly Zuetlau"/>
    <n v="-1.78"/>
    <m/>
    <n v="1.78"/>
    <s v="Credit"/>
    <x v="9"/>
    <x v="2"/>
    <x v="4"/>
    <n v="2015"/>
    <x v="11"/>
    <x v="108"/>
    <x v="3"/>
    <s v="BOTH"/>
    <s v="Income Statement"/>
    <x v="65"/>
    <s v="11300 · PayPal (INC)"/>
    <m/>
    <s v="42123Charly Zuetlau"/>
  </r>
  <r>
    <d v="2015-04-29T00:00:00"/>
    <s v="Brian Dubs"/>
    <n v="-0.9"/>
    <m/>
    <n v="0.9"/>
    <s v="Credit"/>
    <x v="9"/>
    <x v="2"/>
    <x v="4"/>
    <n v="2015"/>
    <x v="11"/>
    <x v="108"/>
    <x v="3"/>
    <s v="BOTH"/>
    <s v="Income Statement"/>
    <x v="65"/>
    <s v="11300 · PayPal (INC)"/>
    <m/>
    <s v="42123Brian Dubs"/>
  </r>
  <r>
    <d v="2015-04-29T00:00:00"/>
    <s v="Brian Dubs"/>
    <n v="0.2"/>
    <m/>
    <n v="-0.2"/>
    <s v="Debit"/>
    <x v="9"/>
    <x v="2"/>
    <x v="4"/>
    <n v="2015"/>
    <x v="11"/>
    <x v="108"/>
    <x v="3"/>
    <s v="BOTH"/>
    <s v="Income Statement"/>
    <x v="65"/>
    <s v="11300 · PayPal (INC)"/>
    <m/>
    <s v="42123Brian Dubs"/>
  </r>
  <r>
    <d v="2015-04-29T00:00:00"/>
    <s v="Donna Gillstrap"/>
    <n v="-0.76"/>
    <m/>
    <n v="0.76"/>
    <s v="Credit"/>
    <x v="9"/>
    <x v="2"/>
    <x v="4"/>
    <n v="2015"/>
    <x v="11"/>
    <x v="108"/>
    <x v="3"/>
    <s v="BOTH"/>
    <s v="Income Statement"/>
    <x v="65"/>
    <s v="11300 · PayPal (INC)"/>
    <m/>
    <s v="42123Donna Gillstrap"/>
  </r>
  <r>
    <d v="2015-04-29T00:00:00"/>
    <s v="Emma Munson-Blatt"/>
    <n v="-0.72"/>
    <m/>
    <n v="0.72"/>
    <s v="Credit"/>
    <x v="9"/>
    <x v="2"/>
    <x v="4"/>
    <n v="2015"/>
    <x v="11"/>
    <x v="108"/>
    <x v="3"/>
    <s v="BOTH"/>
    <s v="Income Statement"/>
    <x v="65"/>
    <s v="11300 · PayPal (INC)"/>
    <m/>
    <s v="42123Emma Munson-Blatt"/>
  </r>
  <r>
    <d v="2015-04-29T00:00:00"/>
    <s v="Teresa Pooler"/>
    <n v="-0.72"/>
    <m/>
    <n v="0.72"/>
    <s v="Credit"/>
    <x v="9"/>
    <x v="2"/>
    <x v="4"/>
    <n v="2015"/>
    <x v="11"/>
    <x v="108"/>
    <x v="3"/>
    <s v="BOTH"/>
    <s v="Income Statement"/>
    <x v="65"/>
    <s v="11300 · PayPal (INC)"/>
    <m/>
    <s v="42123Teresa Pooler"/>
  </r>
  <r>
    <d v="2015-04-29T00:00:00"/>
    <s v="DON WALDRON"/>
    <n v="-2.41"/>
    <m/>
    <n v="2.41"/>
    <s v="Credit"/>
    <x v="9"/>
    <x v="2"/>
    <x v="4"/>
    <n v="2015"/>
    <x v="11"/>
    <x v="108"/>
    <x v="3"/>
    <s v="BOTH"/>
    <s v="Income Statement"/>
    <x v="65"/>
    <s v="11300 · PayPal (INC)"/>
    <m/>
    <s v="42123DON WALDRON"/>
  </r>
  <r>
    <d v="2015-04-30T00:00:00"/>
    <s v="christine love"/>
    <n v="-4.3099999999999996"/>
    <m/>
    <n v="4.3099999999999996"/>
    <s v="Credit"/>
    <x v="9"/>
    <x v="2"/>
    <x v="4"/>
    <n v="2015"/>
    <x v="11"/>
    <x v="108"/>
    <x v="3"/>
    <s v="BOTH"/>
    <s v="Income Statement"/>
    <x v="65"/>
    <s v="11300 · PayPal (INC)"/>
    <m/>
    <s v="42124christine love"/>
  </r>
  <r>
    <d v="2015-04-30T00:00:00"/>
    <s v="Elizabeth DiGregorio"/>
    <n v="-3.04"/>
    <m/>
    <n v="3.04"/>
    <s v="Credit"/>
    <x v="9"/>
    <x v="2"/>
    <x v="4"/>
    <n v="2015"/>
    <x v="11"/>
    <x v="108"/>
    <x v="21"/>
    <s v="BOTH"/>
    <s v="Income Statement"/>
    <x v="65"/>
    <s v="11300 · PayPal (INC)"/>
    <m/>
    <s v="42124Elizabeth DiGregorio"/>
  </r>
  <r>
    <d v="2015-04-30T00:00:00"/>
    <s v="christine love"/>
    <n v="0.53"/>
    <m/>
    <n v="-0.53"/>
    <s v="Debit"/>
    <x v="9"/>
    <x v="2"/>
    <x v="4"/>
    <n v="2015"/>
    <x v="11"/>
    <x v="108"/>
    <x v="3"/>
    <s v="BOTH"/>
    <s v="Income Statement"/>
    <x v="65"/>
    <s v="11300 · PayPal (INC)"/>
    <m/>
    <s v="42124christine love"/>
  </r>
  <r>
    <d v="2015-04-30T00:00:00"/>
    <s v="DON WALDRON"/>
    <n v="-3.46"/>
    <m/>
    <n v="3.46"/>
    <s v="Credit"/>
    <x v="9"/>
    <x v="2"/>
    <x v="4"/>
    <n v="2015"/>
    <x v="11"/>
    <x v="108"/>
    <x v="3"/>
    <s v="BOTH"/>
    <s v="Income Statement"/>
    <x v="65"/>
    <s v="11300 · PayPal (INC)"/>
    <m/>
    <s v="42124DON WALDRON"/>
  </r>
  <r>
    <d v="2015-04-30T00:00:00"/>
    <s v="Tanya Alexander"/>
    <n v="-3.28"/>
    <m/>
    <n v="3.28"/>
    <s v="Credit"/>
    <x v="9"/>
    <x v="2"/>
    <x v="4"/>
    <n v="2015"/>
    <x v="11"/>
    <x v="108"/>
    <x v="9"/>
    <s v="BOTH"/>
    <s v="Income Statement"/>
    <x v="65"/>
    <s v="11300 · PayPal (INC)"/>
    <m/>
    <s v="42124Tanya Alexander"/>
  </r>
  <r>
    <d v="2015-04-30T00:00:00"/>
    <s v="DON WALDRON"/>
    <n v="2.11"/>
    <m/>
    <n v="-2.11"/>
    <s v="Debit"/>
    <x v="9"/>
    <x v="2"/>
    <x v="4"/>
    <n v="2015"/>
    <x v="11"/>
    <x v="108"/>
    <x v="3"/>
    <s v="BOTH"/>
    <s v="Income Statement"/>
    <x v="65"/>
    <s v="11300 · PayPal (INC)"/>
    <m/>
    <s v="42124DON WALDRON"/>
  </r>
  <r>
    <d v="2015-05-01T00:00:00"/>
    <s v="eBay Inc."/>
    <n v="0"/>
    <m/>
    <n v="0"/>
    <s v="Debit"/>
    <x v="9"/>
    <x v="2"/>
    <x v="5"/>
    <n v="2015"/>
    <x v="11"/>
    <x v="108"/>
    <x v="3"/>
    <s v="BOTH"/>
    <s v="Income Statement"/>
    <x v="66"/>
    <s v="11300 · PayPal (INC)"/>
    <m/>
    <s v="42125eBay Inc."/>
  </r>
  <r>
    <d v="2015-05-01T00:00:00"/>
    <s v="ells mchaffie"/>
    <n v="-2.5"/>
    <m/>
    <n v="2.5"/>
    <s v="Credit"/>
    <x v="9"/>
    <x v="2"/>
    <x v="5"/>
    <n v="2015"/>
    <x v="11"/>
    <x v="108"/>
    <x v="3"/>
    <s v="BOTH"/>
    <s v="Income Statement"/>
    <x v="65"/>
    <s v="11300 · PayPal (INC)"/>
    <m/>
    <s v="42125ells mchaffie"/>
  </r>
  <r>
    <d v="2015-05-01T00:00:00"/>
    <s v="Brandee Anderson"/>
    <n v="-2.04"/>
    <m/>
    <n v="2.04"/>
    <s v="Credit"/>
    <x v="9"/>
    <x v="2"/>
    <x v="5"/>
    <n v="2015"/>
    <x v="11"/>
    <x v="108"/>
    <x v="9"/>
    <s v="BOTH"/>
    <s v="Income Statement"/>
    <x v="65"/>
    <s v="11300 · PayPal (INC)"/>
    <m/>
    <s v="42125Brandee Anderson"/>
  </r>
  <r>
    <d v="2015-05-01T00:00:00"/>
    <s v="Bank Account"/>
    <n v="0"/>
    <m/>
    <n v="0"/>
    <s v="Debit"/>
    <x v="9"/>
    <x v="2"/>
    <x v="5"/>
    <n v="2015"/>
    <x v="11"/>
    <x v="108"/>
    <x v="2"/>
    <s v="INC"/>
    <s v="Balance Sheet"/>
    <x v="22"/>
    <s v="11300 · PayPal (INC)"/>
    <m/>
    <s v="42125Bank Account"/>
  </r>
  <r>
    <d v="2015-05-01T00:00:00"/>
    <s v="stan soltz"/>
    <n v="-0.76"/>
    <m/>
    <n v="0.76"/>
    <s v="Credit"/>
    <x v="9"/>
    <x v="2"/>
    <x v="5"/>
    <n v="2015"/>
    <x v="11"/>
    <x v="108"/>
    <x v="3"/>
    <s v="BOTH"/>
    <s v="Income Statement"/>
    <x v="65"/>
    <s v="11300 · PayPal (INC)"/>
    <m/>
    <s v="42125stan soltz"/>
  </r>
  <r>
    <d v="2015-05-01T00:00:00"/>
    <s v="Reversal"/>
    <n v="0"/>
    <m/>
    <n v="0"/>
    <s v="Credit"/>
    <x v="9"/>
    <x v="2"/>
    <x v="5"/>
    <n v="2015"/>
    <x v="11"/>
    <x v="108"/>
    <x v="3"/>
    <s v="BOTH"/>
    <s v="Income Statement"/>
    <x v="65"/>
    <s v="11300 · PayPal (INC)"/>
    <m/>
    <s v="42125Reversal"/>
  </r>
  <r>
    <d v="2015-05-01T00:00:00"/>
    <s v="yegor arshanyan"/>
    <n v="1.86"/>
    <m/>
    <n v="-1.86"/>
    <s v="Debit"/>
    <x v="9"/>
    <x v="2"/>
    <x v="5"/>
    <n v="2015"/>
    <x v="11"/>
    <x v="108"/>
    <x v="3"/>
    <s v="BOTH"/>
    <s v="Income Statement"/>
    <x v="65"/>
    <s v="11300 · PayPal (INC)"/>
    <m/>
    <s v="42125yegor arshanyan"/>
  </r>
  <r>
    <d v="2015-05-01T00:00:00"/>
    <s v="Michael Ibarra"/>
    <n v="-2"/>
    <m/>
    <n v="2"/>
    <s v="Credit"/>
    <x v="9"/>
    <x v="2"/>
    <x v="5"/>
    <n v="2015"/>
    <x v="11"/>
    <x v="108"/>
    <x v="3"/>
    <s v="BOTH"/>
    <s v="Income Statement"/>
    <x v="65"/>
    <s v="11300 · PayPal (INC)"/>
    <m/>
    <s v="42125Michael Ibarra"/>
  </r>
  <r>
    <d v="2015-05-01T00:00:00"/>
    <s v="Amanda Jane Roberts"/>
    <n v="-2.61"/>
    <m/>
    <n v="2.61"/>
    <s v="Credit"/>
    <x v="9"/>
    <x v="2"/>
    <x v="5"/>
    <n v="2015"/>
    <x v="11"/>
    <x v="108"/>
    <x v="9"/>
    <s v="BOTH"/>
    <s v="Income Statement"/>
    <x v="65"/>
    <s v="11300 · PayPal (INC)"/>
    <m/>
    <s v="42125Amanda Jane Roberts"/>
  </r>
  <r>
    <d v="2015-05-01T00:00:00"/>
    <s v="Seth Parrish"/>
    <n v="-3.72"/>
    <m/>
    <n v="3.72"/>
    <s v="Credit"/>
    <x v="9"/>
    <x v="2"/>
    <x v="5"/>
    <n v="2015"/>
    <x v="11"/>
    <x v="108"/>
    <x v="3"/>
    <s v="BOTH"/>
    <s v="Income Statement"/>
    <x v="65"/>
    <s v="11300 · PayPal (INC)"/>
    <m/>
    <s v="42125Seth Parrish"/>
  </r>
  <r>
    <d v="2015-05-01T00:00:00"/>
    <s v="Nancy L Anderson"/>
    <n v="-2.14"/>
    <m/>
    <n v="2.14"/>
    <s v="Credit"/>
    <x v="9"/>
    <x v="2"/>
    <x v="5"/>
    <n v="2015"/>
    <x v="11"/>
    <x v="108"/>
    <x v="9"/>
    <s v="BOTH"/>
    <s v="Income Statement"/>
    <x v="65"/>
    <s v="11300 · PayPal (INC)"/>
    <m/>
    <s v="42125Nancy L Anderson"/>
  </r>
  <r>
    <d v="2015-05-02T00:00:00"/>
    <s v="Kelly Deere"/>
    <n v="-2.2999999999999998"/>
    <m/>
    <n v="2.2999999999999998"/>
    <s v="Credit"/>
    <x v="9"/>
    <x v="2"/>
    <x v="5"/>
    <n v="2015"/>
    <x v="11"/>
    <x v="108"/>
    <x v="9"/>
    <s v="BOTH"/>
    <s v="Income Statement"/>
    <x v="65"/>
    <s v="11300 · PayPal (INC)"/>
    <m/>
    <s v="42126Kelly Deere"/>
  </r>
  <r>
    <d v="2015-05-02T00:00:00"/>
    <s v="Benjamin Cromwell"/>
    <n v="-0.76"/>
    <m/>
    <n v="0.76"/>
    <s v="Credit"/>
    <x v="9"/>
    <x v="2"/>
    <x v="5"/>
    <n v="2015"/>
    <x v="11"/>
    <x v="108"/>
    <x v="3"/>
    <s v="BOTH"/>
    <s v="Income Statement"/>
    <x v="65"/>
    <s v="11300 · PayPal (INC)"/>
    <m/>
    <s v="42126Benjamin Cromwell"/>
  </r>
  <r>
    <d v="2015-05-02T00:00:00"/>
    <s v="seog joo lee"/>
    <n v="-2.74"/>
    <m/>
    <n v="2.74"/>
    <s v="Credit"/>
    <x v="9"/>
    <x v="2"/>
    <x v="5"/>
    <n v="2015"/>
    <x v="11"/>
    <x v="108"/>
    <x v="3"/>
    <s v="BOTH"/>
    <s v="Income Statement"/>
    <x v="65"/>
    <s v="11300 · PayPal (INC)"/>
    <m/>
    <s v="42126seog joo lee"/>
  </r>
  <r>
    <d v="2015-05-03T00:00:00"/>
    <s v="Jo Rothgery"/>
    <n v="-3.25"/>
    <m/>
    <n v="3.25"/>
    <s v="Credit"/>
    <x v="9"/>
    <x v="2"/>
    <x v="5"/>
    <n v="2015"/>
    <x v="11"/>
    <x v="108"/>
    <x v="9"/>
    <s v="BOTH"/>
    <s v="Income Statement"/>
    <x v="65"/>
    <s v="11300 · PayPal (INC)"/>
    <m/>
    <s v="42127Jo Rothgery"/>
  </r>
  <r>
    <d v="2015-05-03T00:00:00"/>
    <s v="nikki wallace"/>
    <n v="-4.21"/>
    <m/>
    <n v="4.21"/>
    <s v="Credit"/>
    <x v="9"/>
    <x v="2"/>
    <x v="5"/>
    <n v="2015"/>
    <x v="11"/>
    <x v="108"/>
    <x v="3"/>
    <s v="BOTH"/>
    <s v="Income Statement"/>
    <x v="65"/>
    <s v="11300 · PayPal (INC)"/>
    <m/>
    <s v="42127nikki wallace"/>
  </r>
  <r>
    <d v="2015-05-03T00:00:00"/>
    <s v="Melissa Plourde"/>
    <n v="-2.62"/>
    <m/>
    <n v="2.62"/>
    <s v="Credit"/>
    <x v="9"/>
    <x v="2"/>
    <x v="5"/>
    <n v="2015"/>
    <x v="11"/>
    <x v="108"/>
    <x v="9"/>
    <s v="BOTH"/>
    <s v="Income Statement"/>
    <x v="65"/>
    <s v="11300 · PayPal (INC)"/>
    <m/>
    <s v="42127Melissa Plourde"/>
  </r>
  <r>
    <d v="2015-05-03T00:00:00"/>
    <s v="Josh Hall"/>
    <n v="-1.17"/>
    <m/>
    <n v="1.17"/>
    <s v="Credit"/>
    <x v="9"/>
    <x v="2"/>
    <x v="5"/>
    <n v="2015"/>
    <x v="11"/>
    <x v="108"/>
    <x v="3"/>
    <s v="BOTH"/>
    <s v="Income Statement"/>
    <x v="65"/>
    <s v="11300 · PayPal (INC)"/>
    <m/>
    <s v="42127Josh Hall"/>
  </r>
  <r>
    <d v="2015-05-03T00:00:00"/>
    <s v="Egan de los Cobos"/>
    <n v="-0.82"/>
    <m/>
    <n v="0.82"/>
    <s v="Credit"/>
    <x v="9"/>
    <x v="2"/>
    <x v="5"/>
    <n v="2015"/>
    <x v="11"/>
    <x v="108"/>
    <x v="3"/>
    <s v="BOTH"/>
    <s v="Income Statement"/>
    <x v="65"/>
    <s v="11300 · PayPal (INC)"/>
    <m/>
    <s v="42127Egan de los Cobos"/>
  </r>
  <r>
    <d v="2015-05-04T00:00:00"/>
    <s v="Resid Crnac"/>
    <n v="-2"/>
    <m/>
    <n v="2"/>
    <s v="Credit"/>
    <x v="9"/>
    <x v="2"/>
    <x v="5"/>
    <n v="2015"/>
    <x v="11"/>
    <x v="108"/>
    <x v="3"/>
    <s v="BOTH"/>
    <s v="Income Statement"/>
    <x v="65"/>
    <s v="11300 · PayPal (INC)"/>
    <m/>
    <s v="42128Resid Crnac"/>
  </r>
  <r>
    <d v="2015-05-04T00:00:00"/>
    <s v="Keever's Closet"/>
    <n v="-0.97"/>
    <m/>
    <n v="0.97"/>
    <s v="Credit"/>
    <x v="9"/>
    <x v="2"/>
    <x v="5"/>
    <n v="2015"/>
    <x v="11"/>
    <x v="108"/>
    <x v="3"/>
    <s v="BOTH"/>
    <s v="Income Statement"/>
    <x v="65"/>
    <s v="11300 · PayPal (INC)"/>
    <m/>
    <s v="42128Keever's Closet"/>
  </r>
  <r>
    <d v="2015-05-04T00:00:00"/>
    <s v="Resid Crnac"/>
    <n v="1.7"/>
    <m/>
    <n v="-1.7"/>
    <s v="Debit"/>
    <x v="9"/>
    <x v="2"/>
    <x v="5"/>
    <n v="2015"/>
    <x v="11"/>
    <x v="108"/>
    <x v="3"/>
    <s v="BOTH"/>
    <s v="Income Statement"/>
    <x v="65"/>
    <s v="11300 · PayPal (INC)"/>
    <m/>
    <s v="42128Resid Crnac"/>
  </r>
  <r>
    <d v="2015-05-04T00:00:00"/>
    <s v="karalie andrews"/>
    <n v="-0.62"/>
    <m/>
    <n v="0.62"/>
    <s v="Credit"/>
    <x v="9"/>
    <x v="2"/>
    <x v="5"/>
    <n v="2015"/>
    <x v="11"/>
    <x v="108"/>
    <x v="9"/>
    <s v="BOTH"/>
    <s v="Income Statement"/>
    <x v="65"/>
    <s v="11300 · PayPal (INC)"/>
    <m/>
    <s v="42128karalie andrews"/>
  </r>
  <r>
    <d v="2015-05-04T00:00:00"/>
    <s v="Peter Horlor"/>
    <n v="-5.73"/>
    <m/>
    <n v="5.73"/>
    <s v="Credit"/>
    <x v="9"/>
    <x v="2"/>
    <x v="5"/>
    <n v="2015"/>
    <x v="11"/>
    <x v="108"/>
    <x v="3"/>
    <s v="BOTH"/>
    <s v="Income Statement"/>
    <x v="65"/>
    <s v="11300 · PayPal (INC)"/>
    <m/>
    <s v="42128Peter Horlor"/>
  </r>
  <r>
    <d v="2015-05-04T00:00:00"/>
    <s v="Medacore LLC"/>
    <n v="-1.86"/>
    <m/>
    <n v="1.86"/>
    <s v="Credit"/>
    <x v="9"/>
    <x v="2"/>
    <x v="5"/>
    <n v="2015"/>
    <x v="11"/>
    <x v="108"/>
    <x v="21"/>
    <s v="BOTH"/>
    <s v="Income Statement"/>
    <x v="65"/>
    <s v="11300 · PayPal (INC)"/>
    <m/>
    <s v="42128Medacore LLC"/>
  </r>
  <r>
    <d v="2015-05-04T00:00:00"/>
    <s v="JAS Enterprises"/>
    <n v="-1.69"/>
    <m/>
    <n v="1.69"/>
    <s v="Credit"/>
    <x v="9"/>
    <x v="2"/>
    <x v="5"/>
    <n v="2015"/>
    <x v="11"/>
    <x v="108"/>
    <x v="20"/>
    <s v="BOTH"/>
    <s v="Income Statement"/>
    <x v="65"/>
    <s v="11300 · PayPal (INC)"/>
    <m/>
    <s v="42128JAS Enterprises"/>
  </r>
  <r>
    <d v="2015-05-05T00:00:00"/>
    <s v="Bank Account"/>
    <n v="0"/>
    <m/>
    <n v="0"/>
    <s v="Debit"/>
    <x v="9"/>
    <x v="2"/>
    <x v="5"/>
    <n v="2015"/>
    <x v="11"/>
    <x v="108"/>
    <x v="2"/>
    <s v="INC"/>
    <s v="Balance Sheet"/>
    <x v="22"/>
    <s v="11300 · PayPal (INC)"/>
    <m/>
    <s v="42129Bank Account"/>
  </r>
  <r>
    <d v="2015-05-06T00:00:00"/>
    <s v="Seth Parrish"/>
    <n v="-3.49"/>
    <m/>
    <n v="3.49"/>
    <s v="Credit"/>
    <x v="9"/>
    <x v="2"/>
    <x v="5"/>
    <n v="2015"/>
    <x v="11"/>
    <x v="108"/>
    <x v="3"/>
    <s v="BOTH"/>
    <s v="Income Statement"/>
    <x v="65"/>
    <s v="11300 · PayPal (INC)"/>
    <m/>
    <s v="42130Seth Parrish"/>
  </r>
  <r>
    <d v="2015-05-06T00:00:00"/>
    <s v="Arturo Montoya"/>
    <n v="-0.7"/>
    <m/>
    <n v="0.7"/>
    <s v="Credit"/>
    <x v="9"/>
    <x v="2"/>
    <x v="5"/>
    <n v="2015"/>
    <x v="11"/>
    <x v="108"/>
    <x v="3"/>
    <s v="BOTH"/>
    <s v="Income Statement"/>
    <x v="65"/>
    <s v="11300 · PayPal (INC)"/>
    <m/>
    <s v="42130Arturo Montoya"/>
  </r>
  <r>
    <d v="2015-05-07T00:00:00"/>
    <s v="Virginia Romo"/>
    <n v="-5.04"/>
    <m/>
    <n v="5.04"/>
    <s v="Credit"/>
    <x v="9"/>
    <x v="2"/>
    <x v="5"/>
    <n v="2015"/>
    <x v="11"/>
    <x v="108"/>
    <x v="3"/>
    <s v="BOTH"/>
    <s v="Income Statement"/>
    <x v="65"/>
    <s v="11300 · PayPal (INC)"/>
    <m/>
    <s v="42131Virginia Romo"/>
  </r>
  <r>
    <d v="2015-05-07T00:00:00"/>
    <s v="JAS Enterprises"/>
    <n v="-2.61"/>
    <m/>
    <n v="2.61"/>
    <s v="Credit"/>
    <x v="9"/>
    <x v="2"/>
    <x v="5"/>
    <n v="2015"/>
    <x v="11"/>
    <x v="108"/>
    <x v="20"/>
    <s v="BOTH"/>
    <s v="Income Statement"/>
    <x v="65"/>
    <s v="11300 · PayPal (INC)"/>
    <m/>
    <s v="42131JAS Enterprises"/>
  </r>
  <r>
    <d v="2015-05-07T00:00:00"/>
    <s v="Jaime Martinez"/>
    <n v="-0.85"/>
    <m/>
    <n v="0.85"/>
    <s v="Credit"/>
    <x v="9"/>
    <x v="2"/>
    <x v="5"/>
    <n v="2015"/>
    <x v="11"/>
    <x v="108"/>
    <x v="3"/>
    <s v="BOTH"/>
    <s v="Income Statement"/>
    <x v="65"/>
    <s v="11300 · PayPal (INC)"/>
    <m/>
    <s v="42131Jaime Martinez"/>
  </r>
  <r>
    <d v="2015-05-08T00:00:00"/>
    <s v="Susan Kingston"/>
    <n v="-0.62"/>
    <m/>
    <n v="0.62"/>
    <s v="Credit"/>
    <x v="9"/>
    <x v="2"/>
    <x v="5"/>
    <n v="2015"/>
    <x v="11"/>
    <x v="108"/>
    <x v="9"/>
    <s v="BOTH"/>
    <s v="Income Statement"/>
    <x v="65"/>
    <s v="11300 · PayPal (INC)"/>
    <m/>
    <s v="42132Susan Kingston"/>
  </r>
  <r>
    <d v="2015-05-08T00:00:00"/>
    <s v="Paradise Motorsports"/>
    <n v="-4.3600000000000003"/>
    <m/>
    <n v="4.3600000000000003"/>
    <s v="Credit"/>
    <x v="9"/>
    <x v="2"/>
    <x v="5"/>
    <n v="2015"/>
    <x v="11"/>
    <x v="108"/>
    <x v="3"/>
    <s v="BOTH"/>
    <s v="Income Statement"/>
    <x v="65"/>
    <s v="11300 · PayPal (INC)"/>
    <m/>
    <s v="42132Paradise Motorsports"/>
  </r>
  <r>
    <d v="2015-05-08T00:00:00"/>
    <s v="Linda du Toit"/>
    <n v="-19.2"/>
    <m/>
    <n v="19.2"/>
    <s v="Credit"/>
    <x v="9"/>
    <x v="2"/>
    <x v="5"/>
    <n v="2015"/>
    <x v="11"/>
    <x v="108"/>
    <x v="9"/>
    <s v="BOTH"/>
    <s v="Income Statement"/>
    <x v="65"/>
    <s v="11300 · PayPal (INC)"/>
    <m/>
    <s v="42132Linda du Toit"/>
  </r>
  <r>
    <d v="2015-05-09T00:00:00"/>
    <s v="TOBY VICTORIA"/>
    <n v="-2.39"/>
    <m/>
    <n v="2.39"/>
    <s v="Credit"/>
    <x v="9"/>
    <x v="2"/>
    <x v="5"/>
    <n v="2015"/>
    <x v="11"/>
    <x v="108"/>
    <x v="3"/>
    <s v="BOTH"/>
    <s v="Income Statement"/>
    <x v="65"/>
    <s v="11300 · PayPal (INC)"/>
    <m/>
    <s v="42133TOBY VICTORIA"/>
  </r>
  <r>
    <d v="2015-05-09T00:00:00"/>
    <s v="Barbara L Sellers"/>
    <n v="-0.72"/>
    <m/>
    <n v="0.72"/>
    <s v="Credit"/>
    <x v="9"/>
    <x v="2"/>
    <x v="5"/>
    <n v="2015"/>
    <x v="11"/>
    <x v="108"/>
    <x v="3"/>
    <s v="BOTH"/>
    <s v="Income Statement"/>
    <x v="65"/>
    <s v="11300 · PayPal (INC)"/>
    <m/>
    <s v="42133Barbara L Sellers"/>
  </r>
  <r>
    <d v="2015-05-09T00:00:00"/>
    <s v="Geoffrey Goodwin"/>
    <n v="-0.76"/>
    <m/>
    <n v="0.76"/>
    <s v="Credit"/>
    <x v="9"/>
    <x v="2"/>
    <x v="5"/>
    <n v="2015"/>
    <x v="11"/>
    <x v="108"/>
    <x v="3"/>
    <s v="BOTH"/>
    <s v="Income Statement"/>
    <x v="65"/>
    <s v="11300 · PayPal (INC)"/>
    <m/>
    <s v="42133Geoffrey Goodwin"/>
  </r>
  <r>
    <d v="2015-05-10T00:00:00"/>
    <s v="Shalini R"/>
    <n v="-3.64"/>
    <m/>
    <n v="3.64"/>
    <s v="Credit"/>
    <x v="9"/>
    <x v="2"/>
    <x v="5"/>
    <n v="2015"/>
    <x v="11"/>
    <x v="108"/>
    <x v="3"/>
    <s v="BOTH"/>
    <s v="Income Statement"/>
    <x v="65"/>
    <s v="11300 · PayPal (INC)"/>
    <m/>
    <s v="42134Shalini R"/>
  </r>
  <r>
    <d v="2015-05-10T00:00:00"/>
    <s v="yegor arshanyan"/>
    <n v="-2.0499999999999998"/>
    <m/>
    <n v="2.0499999999999998"/>
    <s v="Credit"/>
    <x v="9"/>
    <x v="2"/>
    <x v="5"/>
    <n v="2015"/>
    <x v="11"/>
    <x v="108"/>
    <x v="3"/>
    <s v="BOTH"/>
    <s v="Income Statement"/>
    <x v="65"/>
    <s v="11300 · PayPal (INC)"/>
    <m/>
    <s v="42134yegor arshanyan"/>
  </r>
  <r>
    <d v="2015-05-10T00:00:00"/>
    <s v="David Ratner"/>
    <n v="0"/>
    <m/>
    <n v="0"/>
    <s v="Debit"/>
    <x v="9"/>
    <x v="2"/>
    <x v="5"/>
    <n v="2015"/>
    <x v="11"/>
    <x v="108"/>
    <x v="3"/>
    <s v="BOTH"/>
    <s v="Balance Sheet"/>
    <x v="67"/>
    <s v="11300 · PayPal (INC)"/>
    <m/>
    <s v="42134David Ratner"/>
  </r>
  <r>
    <d v="2015-05-10T00:00:00"/>
    <s v="April Hollis"/>
    <n v="-3.66"/>
    <m/>
    <n v="3.66"/>
    <s v="Credit"/>
    <x v="9"/>
    <x v="2"/>
    <x v="5"/>
    <n v="2015"/>
    <x v="11"/>
    <x v="108"/>
    <x v="3"/>
    <s v="BOTH"/>
    <s v="Income Statement"/>
    <x v="65"/>
    <s v="11300 · PayPal (INC)"/>
    <m/>
    <s v="42134April Hollis"/>
  </r>
  <r>
    <d v="2015-05-10T00:00:00"/>
    <s v="April Hollis"/>
    <n v="-1.98"/>
    <m/>
    <n v="1.98"/>
    <s v="Credit"/>
    <x v="9"/>
    <x v="2"/>
    <x v="5"/>
    <n v="2015"/>
    <x v="11"/>
    <x v="108"/>
    <x v="3"/>
    <s v="BOTH"/>
    <s v="Income Statement"/>
    <x v="65"/>
    <s v="11300 · PayPal (INC)"/>
    <m/>
    <s v="42134April Hollis"/>
  </r>
  <r>
    <d v="2015-05-10T00:00:00"/>
    <s v="April Hollis"/>
    <n v="-1.98"/>
    <m/>
    <n v="1.98"/>
    <s v="Credit"/>
    <x v="9"/>
    <x v="2"/>
    <x v="5"/>
    <n v="2015"/>
    <x v="11"/>
    <x v="108"/>
    <x v="3"/>
    <s v="BOTH"/>
    <s v="Income Statement"/>
    <x v="65"/>
    <s v="11300 · PayPal (INC)"/>
    <m/>
    <s v="42134April Hollis"/>
  </r>
  <r>
    <d v="2015-05-10T00:00:00"/>
    <s v="April Hollis"/>
    <n v="-1.98"/>
    <m/>
    <n v="1.98"/>
    <s v="Credit"/>
    <x v="9"/>
    <x v="2"/>
    <x v="5"/>
    <n v="2015"/>
    <x v="11"/>
    <x v="108"/>
    <x v="3"/>
    <s v="BOTH"/>
    <s v="Income Statement"/>
    <x v="65"/>
    <s v="11300 · PayPal (INC)"/>
    <m/>
    <s v="42134April Hollis"/>
  </r>
  <r>
    <d v="2015-05-10T00:00:00"/>
    <s v="April Hollis"/>
    <n v="-1.98"/>
    <m/>
    <n v="1.98"/>
    <s v="Credit"/>
    <x v="9"/>
    <x v="2"/>
    <x v="5"/>
    <n v="2015"/>
    <x v="11"/>
    <x v="108"/>
    <x v="3"/>
    <s v="BOTH"/>
    <s v="Income Statement"/>
    <x v="65"/>
    <s v="11300 · PayPal (INC)"/>
    <m/>
    <s v="42134April Hollis"/>
  </r>
  <r>
    <d v="2015-05-11T00:00:00"/>
    <s v="yegor arshanyan"/>
    <n v="0.28000000000000003"/>
    <m/>
    <n v="-0.28000000000000003"/>
    <s v="Debit"/>
    <x v="9"/>
    <x v="2"/>
    <x v="5"/>
    <n v="2015"/>
    <x v="11"/>
    <x v="108"/>
    <x v="3"/>
    <s v="BOTH"/>
    <s v="Income Statement"/>
    <x v="65"/>
    <s v="11300 · PayPal (INC)"/>
    <m/>
    <s v="42135yegor arshanyan"/>
  </r>
  <r>
    <d v="2015-05-11T00:00:00"/>
    <s v="Anna Johnson"/>
    <n v="-0.7"/>
    <m/>
    <n v="0.7"/>
    <s v="Credit"/>
    <x v="9"/>
    <x v="2"/>
    <x v="5"/>
    <n v="2015"/>
    <x v="11"/>
    <x v="108"/>
    <x v="3"/>
    <s v="BOTH"/>
    <s v="Income Statement"/>
    <x v="65"/>
    <s v="11300 · PayPal (INC)"/>
    <m/>
    <s v="42135Anna Johnson"/>
  </r>
  <r>
    <d v="2015-05-11T00:00:00"/>
    <s v="DMITRY SHEYMAN"/>
    <n v="-3.84"/>
    <m/>
    <n v="3.84"/>
    <s v="Credit"/>
    <x v="9"/>
    <x v="2"/>
    <x v="5"/>
    <n v="2015"/>
    <x v="11"/>
    <x v="108"/>
    <x v="3"/>
    <s v="BOTH"/>
    <s v="Income Statement"/>
    <x v="65"/>
    <s v="11300 · PayPal (INC)"/>
    <m/>
    <s v="42135DMITRY SHEYMAN"/>
  </r>
  <r>
    <d v="2015-05-11T00:00:00"/>
    <s v="The Phat Cat Inn"/>
    <n v="-6.65"/>
    <m/>
    <n v="6.65"/>
    <s v="Credit"/>
    <x v="9"/>
    <x v="2"/>
    <x v="5"/>
    <n v="2015"/>
    <x v="11"/>
    <x v="108"/>
    <x v="9"/>
    <s v="BOTH"/>
    <s v="Income Statement"/>
    <x v="65"/>
    <s v="11300 · PayPal (INC)"/>
    <m/>
    <s v="42135The Phat Cat Inn"/>
  </r>
  <r>
    <d v="2015-05-11T00:00:00"/>
    <s v="Terrie Dwyer"/>
    <n v="-3.92"/>
    <m/>
    <n v="3.92"/>
    <s v="Credit"/>
    <x v="9"/>
    <x v="2"/>
    <x v="5"/>
    <n v="2015"/>
    <x v="11"/>
    <x v="108"/>
    <x v="9"/>
    <s v="BOTH"/>
    <s v="Income Statement"/>
    <x v="65"/>
    <s v="11300 · PayPal (INC)"/>
    <m/>
    <s v="42135Terrie Dwyer"/>
  </r>
  <r>
    <d v="2015-05-11T00:00:00"/>
    <s v="JAS Enterprises"/>
    <n v="-2.4900000000000002"/>
    <m/>
    <n v="2.4900000000000002"/>
    <s v="Credit"/>
    <x v="9"/>
    <x v="2"/>
    <x v="5"/>
    <n v="2015"/>
    <x v="11"/>
    <x v="108"/>
    <x v="20"/>
    <s v="BOTH"/>
    <s v="Income Statement"/>
    <x v="65"/>
    <s v="11300 · PayPal (INC)"/>
    <m/>
    <s v="42135JAS Enterprises"/>
  </r>
  <r>
    <d v="2015-05-12T00:00:00"/>
    <s v="The Phat Cat Inn"/>
    <n v="1.27"/>
    <m/>
    <n v="-1.27"/>
    <s v="Debit"/>
    <x v="9"/>
    <x v="2"/>
    <x v="5"/>
    <n v="2015"/>
    <x v="11"/>
    <x v="108"/>
    <x v="20"/>
    <s v="BOTH"/>
    <s v="Income Statement"/>
    <x v="65"/>
    <s v="11300 · PayPal (INC)"/>
    <m/>
    <s v="42136The Phat Cat Inn"/>
  </r>
  <r>
    <d v="2015-05-13T00:00:00"/>
    <s v="Mark Morgenfruh"/>
    <n v="-0.73"/>
    <m/>
    <n v="0.73"/>
    <s v="Credit"/>
    <x v="9"/>
    <x v="2"/>
    <x v="5"/>
    <n v="2015"/>
    <x v="11"/>
    <x v="108"/>
    <x v="3"/>
    <s v="BOTH"/>
    <s v="Income Statement"/>
    <x v="65"/>
    <s v="11300 · PayPal (INC)"/>
    <m/>
    <s v="42137Mark Morgenfruh"/>
  </r>
  <r>
    <d v="2015-05-13T00:00:00"/>
    <s v="Bank Account"/>
    <n v="0"/>
    <m/>
    <n v="0"/>
    <s v="Debit"/>
    <x v="9"/>
    <x v="2"/>
    <x v="5"/>
    <n v="2015"/>
    <x v="11"/>
    <x v="108"/>
    <x v="2"/>
    <s v="INC"/>
    <s v="Balance Sheet"/>
    <x v="22"/>
    <s v="11300 · PayPal (INC)"/>
    <m/>
    <s v="42137Bank Account"/>
  </r>
  <r>
    <d v="2015-05-13T00:00:00"/>
    <s v="eBay Buyer Dispute"/>
    <n v="0"/>
    <m/>
    <n v="0"/>
    <s v="Debit"/>
    <x v="9"/>
    <x v="2"/>
    <x v="5"/>
    <n v="2015"/>
    <x v="11"/>
    <x v="108"/>
    <x v="3"/>
    <s v="BOTH"/>
    <s v="Income Statement"/>
    <x v="65"/>
    <s v="11300 · PayPal (INC)"/>
    <m/>
    <s v="42137eBay Buyer Dispute"/>
  </r>
  <r>
    <d v="2015-05-13T00:00:00"/>
    <s v="Michelle Henson"/>
    <n v="-4.34"/>
    <m/>
    <n v="4.34"/>
    <s v="Credit"/>
    <x v="9"/>
    <x v="2"/>
    <x v="5"/>
    <n v="2015"/>
    <x v="11"/>
    <x v="108"/>
    <x v="3"/>
    <s v="BOTH"/>
    <s v="Income Statement"/>
    <x v="65"/>
    <s v="11300 · PayPal (INC)"/>
    <m/>
    <s v="42137Michelle Henson"/>
  </r>
  <r>
    <d v="2015-05-13T00:00:00"/>
    <s v="Nancy L Anderson"/>
    <n v="-2.1800000000000002"/>
    <m/>
    <n v="2.1800000000000002"/>
    <s v="Credit"/>
    <x v="9"/>
    <x v="2"/>
    <x v="5"/>
    <n v="2015"/>
    <x v="11"/>
    <x v="108"/>
    <x v="9"/>
    <s v="BOTH"/>
    <s v="Income Statement"/>
    <x v="65"/>
    <s v="11300 · PayPal (INC)"/>
    <m/>
    <s v="42137Nancy L Anderson"/>
  </r>
  <r>
    <d v="2015-05-14T00:00:00"/>
    <s v="Megan DElia"/>
    <n v="-6.96"/>
    <m/>
    <n v="6.96"/>
    <s v="Credit"/>
    <x v="9"/>
    <x v="2"/>
    <x v="5"/>
    <n v="2015"/>
    <x v="11"/>
    <x v="108"/>
    <x v="9"/>
    <s v="BOTH"/>
    <s v="Income Statement"/>
    <x v="65"/>
    <s v="11300 · PayPal (INC)"/>
    <m/>
    <s v="42138Megan DElia"/>
  </r>
  <r>
    <d v="2015-05-15T00:00:00"/>
    <s v="john simantiras"/>
    <n v="0"/>
    <m/>
    <n v="0"/>
    <s v="Debit"/>
    <x v="9"/>
    <x v="2"/>
    <x v="5"/>
    <n v="2015"/>
    <x v="11"/>
    <x v="108"/>
    <x v="9"/>
    <s v="BOTH"/>
    <s v="Income Statement"/>
    <x v="65"/>
    <s v="11300 · PayPal (INC)"/>
    <m/>
    <s v="42139john simantiras"/>
  </r>
  <r>
    <d v="2015-05-15T00:00:00"/>
    <s v="James Davis"/>
    <n v="-2.0699999999999998"/>
    <m/>
    <n v="2.0699999999999998"/>
    <s v="Credit"/>
    <x v="9"/>
    <x v="2"/>
    <x v="5"/>
    <n v="2015"/>
    <x v="11"/>
    <x v="108"/>
    <x v="3"/>
    <s v="BOTH"/>
    <s v="Income Statement"/>
    <x v="65"/>
    <s v="11300 · PayPal (INC)"/>
    <m/>
    <s v="42139James Davis"/>
  </r>
  <r>
    <d v="2015-05-15T00:00:00"/>
    <s v="john simantiras"/>
    <n v="0"/>
    <m/>
    <n v="0"/>
    <s v="Credit"/>
    <x v="9"/>
    <x v="2"/>
    <x v="5"/>
    <n v="2015"/>
    <x v="11"/>
    <x v="108"/>
    <x v="9"/>
    <s v="BOTH"/>
    <s v="Income Statement"/>
    <x v="65"/>
    <s v="11300 · PayPal (INC)"/>
    <m/>
    <s v="42139john simantiras"/>
  </r>
  <r>
    <d v="2015-05-15T00:00:00"/>
    <s v="Angela Gerou"/>
    <n v="-2.14"/>
    <m/>
    <n v="2.14"/>
    <s v="Credit"/>
    <x v="9"/>
    <x v="2"/>
    <x v="5"/>
    <n v="2015"/>
    <x v="11"/>
    <x v="108"/>
    <x v="3"/>
    <s v="BOTH"/>
    <s v="Income Statement"/>
    <x v="65"/>
    <s v="11300 · PayPal (INC)"/>
    <m/>
    <s v="42139Angela Gerou"/>
  </r>
  <r>
    <d v="2015-05-16T00:00:00"/>
    <s v="CHRISTINE NACKERS"/>
    <n v="-3.09"/>
    <m/>
    <n v="3.09"/>
    <s v="Credit"/>
    <x v="9"/>
    <x v="2"/>
    <x v="5"/>
    <n v="2015"/>
    <x v="11"/>
    <x v="108"/>
    <x v="3"/>
    <s v="BOTH"/>
    <s v="Income Statement"/>
    <x v="65"/>
    <s v="11300 · PayPal (INC)"/>
    <m/>
    <s v="42140CHRISTINE NACKERS"/>
  </r>
  <r>
    <d v="2015-05-16T00:00:00"/>
    <s v="CHRISTINE NACKERS"/>
    <n v="-0.78"/>
    <m/>
    <n v="0.78"/>
    <s v="Credit"/>
    <x v="9"/>
    <x v="2"/>
    <x v="5"/>
    <n v="2015"/>
    <x v="11"/>
    <x v="108"/>
    <x v="3"/>
    <s v="BOTH"/>
    <s v="Income Statement"/>
    <x v="65"/>
    <s v="11300 · PayPal (INC)"/>
    <m/>
    <s v="42140CHRISTINE NACKERS"/>
  </r>
  <r>
    <d v="2015-05-16T00:00:00"/>
    <s v="Keith Robbins"/>
    <n v="-3.49"/>
    <m/>
    <n v="3.49"/>
    <s v="Credit"/>
    <x v="9"/>
    <x v="2"/>
    <x v="5"/>
    <n v="2015"/>
    <x v="11"/>
    <x v="108"/>
    <x v="9"/>
    <s v="BOTH"/>
    <s v="Income Statement"/>
    <x v="65"/>
    <s v="11300 · PayPal (INC)"/>
    <m/>
    <s v="42140Keith Robbins"/>
  </r>
  <r>
    <d v="2015-05-17T00:00:00"/>
    <s v="Lawrence Ward"/>
    <n v="-0.75"/>
    <m/>
    <n v="0.75"/>
    <s v="Credit"/>
    <x v="9"/>
    <x v="2"/>
    <x v="5"/>
    <n v="2015"/>
    <x v="11"/>
    <x v="108"/>
    <x v="3"/>
    <s v="BOTH"/>
    <s v="Income Statement"/>
    <x v="65"/>
    <s v="11300 · PayPal (INC)"/>
    <m/>
    <s v="42141Lawrence Ward"/>
  </r>
  <r>
    <d v="2015-05-17T00:00:00"/>
    <s v="kaletia vernon"/>
    <n v="-2"/>
    <m/>
    <n v="2"/>
    <s v="Credit"/>
    <x v="9"/>
    <x v="2"/>
    <x v="5"/>
    <n v="2015"/>
    <x v="11"/>
    <x v="108"/>
    <x v="3"/>
    <s v="BOTH"/>
    <s v="Income Statement"/>
    <x v="65"/>
    <s v="11300 · PayPal (INC)"/>
    <m/>
    <s v="42141kaletia vernon"/>
  </r>
  <r>
    <d v="2015-05-18T00:00:00"/>
    <s v="Barbara Peters"/>
    <n v="-1.1599999999999999"/>
    <m/>
    <n v="1.1599999999999999"/>
    <s v="Credit"/>
    <x v="9"/>
    <x v="2"/>
    <x v="5"/>
    <n v="2015"/>
    <x v="11"/>
    <x v="108"/>
    <x v="9"/>
    <s v="BOTH"/>
    <s v="Income Statement"/>
    <x v="65"/>
    <s v="11300 · PayPal (INC)"/>
    <m/>
    <s v="42142Barbara Peters"/>
  </r>
  <r>
    <d v="2015-05-18T00:00:00"/>
    <s v="Bank Account"/>
    <n v="0"/>
    <m/>
    <n v="0"/>
    <s v="Debit"/>
    <x v="9"/>
    <x v="2"/>
    <x v="5"/>
    <n v="2015"/>
    <x v="11"/>
    <x v="108"/>
    <x v="2"/>
    <s v="INC"/>
    <s v="Balance Sheet"/>
    <x v="22"/>
    <s v="11300 · PayPal (INC)"/>
    <m/>
    <s v="42142Bank Account"/>
  </r>
  <r>
    <d v="2015-05-18T00:00:00"/>
    <s v="Bob Rodgers"/>
    <n v="-2.4300000000000002"/>
    <m/>
    <n v="2.4300000000000002"/>
    <s v="Credit"/>
    <x v="9"/>
    <x v="2"/>
    <x v="5"/>
    <n v="2015"/>
    <x v="11"/>
    <x v="108"/>
    <x v="3"/>
    <s v="BOTH"/>
    <s v="Income Statement"/>
    <x v="65"/>
    <s v="11300 · PayPal (INC)"/>
    <m/>
    <s v="42142Bob Rodgers"/>
  </r>
  <r>
    <d v="2015-05-18T00:00:00"/>
    <s v="Bob Rodgers"/>
    <n v="-2.4300000000000002"/>
    <m/>
    <n v="2.4300000000000002"/>
    <s v="Credit"/>
    <x v="9"/>
    <x v="2"/>
    <x v="5"/>
    <n v="2015"/>
    <x v="11"/>
    <x v="108"/>
    <x v="3"/>
    <s v="BOTH"/>
    <s v="Income Statement"/>
    <x v="65"/>
    <s v="11300 · PayPal (INC)"/>
    <m/>
    <s v="42142Bob Rodgers"/>
  </r>
  <r>
    <d v="2015-05-18T00:00:00"/>
    <s v="Bob Rodgers"/>
    <n v="-2.4300000000000002"/>
    <m/>
    <n v="2.4300000000000002"/>
    <s v="Credit"/>
    <x v="9"/>
    <x v="2"/>
    <x v="5"/>
    <n v="2015"/>
    <x v="11"/>
    <x v="108"/>
    <x v="3"/>
    <s v="BOTH"/>
    <s v="Income Statement"/>
    <x v="65"/>
    <s v="11300 · PayPal (INC)"/>
    <m/>
    <s v="42142Bob Rodgers"/>
  </r>
  <r>
    <d v="2015-05-19T00:00:00"/>
    <s v="margaret falco"/>
    <n v="-0.75"/>
    <m/>
    <n v="0.75"/>
    <s v="Credit"/>
    <x v="9"/>
    <x v="2"/>
    <x v="5"/>
    <n v="2015"/>
    <x v="11"/>
    <x v="108"/>
    <x v="3"/>
    <s v="BOTH"/>
    <s v="Income Statement"/>
    <x v="65"/>
    <s v="11300 · PayPal (INC)"/>
    <m/>
    <s v="42143margaret falco"/>
  </r>
  <r>
    <d v="2015-05-19T00:00:00"/>
    <s v="Craig Bell"/>
    <n v="-3.57"/>
    <m/>
    <n v="3.57"/>
    <s v="Credit"/>
    <x v="9"/>
    <x v="2"/>
    <x v="5"/>
    <n v="2015"/>
    <x v="11"/>
    <x v="108"/>
    <x v="9"/>
    <s v="BOTH"/>
    <s v="Income Statement"/>
    <x v="65"/>
    <s v="11300 · PayPal (INC)"/>
    <m/>
    <s v="42143Craig Bell"/>
  </r>
  <r>
    <d v="2015-05-19T00:00:00"/>
    <s v="Kristopher Dukes"/>
    <n v="-3.34"/>
    <m/>
    <n v="3.34"/>
    <s v="Credit"/>
    <x v="9"/>
    <x v="2"/>
    <x v="5"/>
    <n v="2015"/>
    <x v="11"/>
    <x v="108"/>
    <x v="9"/>
    <s v="BOTH"/>
    <s v="Income Statement"/>
    <x v="65"/>
    <s v="11300 · PayPal (INC)"/>
    <m/>
    <s v="42143Kristopher Dukes"/>
  </r>
  <r>
    <d v="2015-05-19T00:00:00"/>
    <s v="Martha Collins"/>
    <n v="-1.1100000000000001"/>
    <m/>
    <n v="1.1100000000000001"/>
    <s v="Credit"/>
    <x v="9"/>
    <x v="2"/>
    <x v="5"/>
    <n v="2015"/>
    <x v="11"/>
    <x v="108"/>
    <x v="3"/>
    <s v="BOTH"/>
    <s v="Income Statement"/>
    <x v="65"/>
    <s v="11300 · PayPal (INC)"/>
    <m/>
    <s v="42143Martha Collins"/>
  </r>
  <r>
    <d v="2015-05-19T00:00:00"/>
    <s v="Christopher Anderson"/>
    <n v="-0.72"/>
    <m/>
    <n v="0.72"/>
    <s v="Credit"/>
    <x v="9"/>
    <x v="2"/>
    <x v="5"/>
    <n v="2015"/>
    <x v="11"/>
    <x v="108"/>
    <x v="3"/>
    <s v="BOTH"/>
    <s v="Income Statement"/>
    <x v="65"/>
    <s v="11300 · PayPal (INC)"/>
    <m/>
    <s v="42143Christopher Anderson"/>
  </r>
  <r>
    <d v="2015-05-20T00:00:00"/>
    <s v="Karen Anderson"/>
    <n v="-2.68"/>
    <m/>
    <n v="2.68"/>
    <s v="Credit"/>
    <x v="9"/>
    <x v="2"/>
    <x v="5"/>
    <n v="2015"/>
    <x v="11"/>
    <x v="108"/>
    <x v="3"/>
    <s v="BOTH"/>
    <s v="Income Statement"/>
    <x v="65"/>
    <s v="11300 · PayPal (INC)"/>
    <m/>
    <s v="42144Karen Anderson"/>
  </r>
  <r>
    <d v="2015-05-20T00:00:00"/>
    <s v="knin.es"/>
    <n v="-5.12"/>
    <m/>
    <n v="5.12"/>
    <s v="Credit"/>
    <x v="9"/>
    <x v="2"/>
    <x v="5"/>
    <n v="2015"/>
    <x v="11"/>
    <x v="108"/>
    <x v="9"/>
    <s v="BOTH"/>
    <s v="Income Statement"/>
    <x v="65"/>
    <s v="11300 · PayPal (INC)"/>
    <m/>
    <s v="42144knin.es"/>
  </r>
  <r>
    <d v="2015-05-20T00:00:00"/>
    <s v="knin.es"/>
    <n v="0.15"/>
    <m/>
    <n v="-0.15"/>
    <s v="Debit"/>
    <x v="9"/>
    <x v="2"/>
    <x v="5"/>
    <n v="2015"/>
    <x v="11"/>
    <x v="108"/>
    <x v="9"/>
    <s v="BOTH"/>
    <s v="Income Statement"/>
    <x v="65"/>
    <s v="11300 · PayPal (INC)"/>
    <m/>
    <s v="42144knin.es"/>
  </r>
  <r>
    <d v="2015-05-20T00:00:00"/>
    <s v="Reversal"/>
    <n v="0"/>
    <m/>
    <n v="0"/>
    <s v="Credit"/>
    <x v="9"/>
    <x v="2"/>
    <x v="5"/>
    <n v="2015"/>
    <x v="11"/>
    <x v="108"/>
    <x v="3"/>
    <s v="BOTH"/>
    <s v="Income Statement"/>
    <x v="65"/>
    <s v="11300 · PayPal (INC)"/>
    <m/>
    <s v="42144Reversal"/>
  </r>
  <r>
    <d v="2015-05-20T00:00:00"/>
    <s v="valerie frommer shore"/>
    <n v="4.07"/>
    <m/>
    <n v="-4.07"/>
    <s v="Debit"/>
    <x v="9"/>
    <x v="2"/>
    <x v="5"/>
    <n v="2015"/>
    <x v="11"/>
    <x v="108"/>
    <x v="3"/>
    <s v="BOTH"/>
    <s v="Income Statement"/>
    <x v="65"/>
    <s v="11300 · PayPal (INC)"/>
    <m/>
    <s v="42144valerie frommer shore"/>
  </r>
  <r>
    <d v="2015-05-20T00:00:00"/>
    <s v="deatra stone"/>
    <n v="-2.4700000000000002"/>
    <m/>
    <n v="2.4700000000000002"/>
    <s v="Credit"/>
    <x v="9"/>
    <x v="2"/>
    <x v="5"/>
    <n v="2015"/>
    <x v="11"/>
    <x v="108"/>
    <x v="3"/>
    <s v="BOTH"/>
    <s v="Income Statement"/>
    <x v="65"/>
    <s v="11300 · PayPal (INC)"/>
    <m/>
    <s v="42144deatra stone"/>
  </r>
  <r>
    <d v="2015-05-20T00:00:00"/>
    <s v="zachary lucas"/>
    <n v="-3.25"/>
    <m/>
    <n v="3.25"/>
    <s v="Credit"/>
    <x v="9"/>
    <x v="2"/>
    <x v="5"/>
    <n v="2015"/>
    <x v="11"/>
    <x v="108"/>
    <x v="3"/>
    <s v="BOTH"/>
    <s v="Income Statement"/>
    <x v="65"/>
    <s v="11300 · PayPal (INC)"/>
    <m/>
    <s v="42144zachary lucas"/>
  </r>
  <r>
    <d v="2015-05-21T00:00:00"/>
    <s v="Cory Watson"/>
    <n v="-0.65"/>
    <m/>
    <n v="0.65"/>
    <s v="Credit"/>
    <x v="9"/>
    <x v="2"/>
    <x v="5"/>
    <n v="2015"/>
    <x v="11"/>
    <x v="108"/>
    <x v="9"/>
    <s v="BOTH"/>
    <s v="Income Statement"/>
    <x v="65"/>
    <s v="11300 · PayPal (INC)"/>
    <m/>
    <s v="42145Cory Watson"/>
  </r>
  <r>
    <d v="2015-05-22T00:00:00"/>
    <s v="Tomasz Gorny"/>
    <n v="-3.21"/>
    <m/>
    <n v="3.21"/>
    <s v="Credit"/>
    <x v="9"/>
    <x v="2"/>
    <x v="5"/>
    <n v="2015"/>
    <x v="11"/>
    <x v="108"/>
    <x v="3"/>
    <s v="BOTH"/>
    <s v="Income Statement"/>
    <x v="65"/>
    <s v="11300 · PayPal (INC)"/>
    <m/>
    <s v="42146Tomasz Gorny"/>
  </r>
  <r>
    <d v="2015-05-22T00:00:00"/>
    <s v="paul couget"/>
    <n v="-3.15"/>
    <m/>
    <n v="3.15"/>
    <s v="Credit"/>
    <x v="9"/>
    <x v="2"/>
    <x v="5"/>
    <n v="2015"/>
    <x v="11"/>
    <x v="108"/>
    <x v="3"/>
    <s v="BOTH"/>
    <s v="Income Statement"/>
    <x v="65"/>
    <s v="11300 · PayPal (INC)"/>
    <m/>
    <s v="42146paul couget"/>
  </r>
  <r>
    <d v="2015-05-22T00:00:00"/>
    <s v="Tomasz Gorny"/>
    <n v="-0.78"/>
    <m/>
    <n v="0.78"/>
    <s v="Credit"/>
    <x v="9"/>
    <x v="2"/>
    <x v="5"/>
    <n v="2015"/>
    <x v="11"/>
    <x v="108"/>
    <x v="3"/>
    <s v="BOTH"/>
    <s v="Income Statement"/>
    <x v="65"/>
    <s v="11300 · PayPal (INC)"/>
    <m/>
    <s v="42146Tomasz Gorny"/>
  </r>
  <r>
    <d v="2015-05-22T00:00:00"/>
    <s v="mclean@meangrrl.com"/>
    <n v="0"/>
    <m/>
    <n v="0"/>
    <s v="Credit"/>
    <x v="9"/>
    <x v="2"/>
    <x v="5"/>
    <n v="2015"/>
    <x v="11"/>
    <x v="108"/>
    <x v="3"/>
    <s v="BOTH"/>
    <s v="Income Statement"/>
    <x v="65"/>
    <s v="11300 · PayPal (INC)"/>
    <m/>
    <s v="42146mclean@meangrrl.com"/>
  </r>
  <r>
    <d v="2015-05-23T00:00:00"/>
    <s v="Taylor Smith"/>
    <n v="-2.16"/>
    <m/>
    <n v="2.16"/>
    <s v="Credit"/>
    <x v="9"/>
    <x v="2"/>
    <x v="5"/>
    <n v="2015"/>
    <x v="11"/>
    <x v="108"/>
    <x v="3"/>
    <s v="BOTH"/>
    <s v="Income Statement"/>
    <x v="65"/>
    <s v="11300 · PayPal (INC)"/>
    <m/>
    <s v="42147Taylor Smith"/>
  </r>
  <r>
    <d v="2015-05-23T00:00:00"/>
    <s v="Lorraine Sambo"/>
    <n v="-2.86"/>
    <m/>
    <n v="2.86"/>
    <s v="Credit"/>
    <x v="9"/>
    <x v="2"/>
    <x v="5"/>
    <n v="2015"/>
    <x v="11"/>
    <x v="108"/>
    <x v="3"/>
    <s v="BOTH"/>
    <s v="Income Statement"/>
    <x v="65"/>
    <s v="11300 · PayPal (INC)"/>
    <m/>
    <s v="42147Lorraine Sambo"/>
  </r>
  <r>
    <d v="2015-05-23T00:00:00"/>
    <s v="Tracey Rodd"/>
    <n v="-6.41"/>
    <m/>
    <n v="6.41"/>
    <s v="Credit"/>
    <x v="9"/>
    <x v="2"/>
    <x v="5"/>
    <n v="2015"/>
    <x v="11"/>
    <x v="108"/>
    <x v="9"/>
    <s v="BOTH"/>
    <s v="Income Statement"/>
    <x v="65"/>
    <s v="11300 · PayPal (INC)"/>
    <m/>
    <s v="42147Tracey Rodd"/>
  </r>
  <r>
    <d v="2015-05-23T00:00:00"/>
    <s v="Hulu"/>
    <n v="0"/>
    <m/>
    <n v="0"/>
    <s v="Debit"/>
    <x v="9"/>
    <x v="2"/>
    <x v="5"/>
    <n v="2015"/>
    <x v="11"/>
    <x v="108"/>
    <x v="2"/>
    <s v="BOTH"/>
    <s v="Income Statement"/>
    <x v="66"/>
    <s v="11300 · PayPal (INC)"/>
    <m/>
    <s v="42147Hulu"/>
  </r>
  <r>
    <d v="2015-05-24T00:00:00"/>
    <s v="Judy Wu"/>
    <n v="-1.48"/>
    <m/>
    <n v="1.48"/>
    <s v="Credit"/>
    <x v="9"/>
    <x v="2"/>
    <x v="5"/>
    <n v="2015"/>
    <x v="11"/>
    <x v="108"/>
    <x v="21"/>
    <s v="BOTH"/>
    <s v="Income Statement"/>
    <x v="65"/>
    <s v="11300 · PayPal (INC)"/>
    <m/>
    <s v="42148Judy Wu"/>
  </r>
  <r>
    <d v="2015-05-25T00:00:00"/>
    <s v="Emma Thompson"/>
    <n v="-0.78"/>
    <m/>
    <n v="0.78"/>
    <s v="Credit"/>
    <x v="9"/>
    <x v="2"/>
    <x v="5"/>
    <n v="2015"/>
    <x v="11"/>
    <x v="108"/>
    <x v="3"/>
    <s v="BOTH"/>
    <s v="Income Statement"/>
    <x v="65"/>
    <s v="11300 · PayPal (INC)"/>
    <m/>
    <s v="42149Emma Thompson"/>
  </r>
  <r>
    <d v="2015-05-25T00:00:00"/>
    <s v="Patty Aguirre"/>
    <n v="-1.55"/>
    <m/>
    <n v="1.55"/>
    <s v="Credit"/>
    <x v="9"/>
    <x v="2"/>
    <x v="5"/>
    <n v="2015"/>
    <x v="11"/>
    <x v="108"/>
    <x v="9"/>
    <s v="BOTH"/>
    <s v="Income Statement"/>
    <x v="65"/>
    <s v="11300 · PayPal (INC)"/>
    <m/>
    <s v="42149Patty Aguirre"/>
  </r>
  <r>
    <d v="2015-05-25T00:00:00"/>
    <s v="Anne Yeager"/>
    <n v="-0.85"/>
    <m/>
    <n v="0.85"/>
    <s v="Credit"/>
    <x v="9"/>
    <x v="2"/>
    <x v="5"/>
    <n v="2015"/>
    <x v="11"/>
    <x v="108"/>
    <x v="3"/>
    <s v="BOTH"/>
    <s v="Income Statement"/>
    <x v="65"/>
    <s v="11300 · PayPal (INC)"/>
    <m/>
    <s v="42149Anne Yeager"/>
  </r>
  <r>
    <d v="2015-05-26T00:00:00"/>
    <s v="Patty Aguirre"/>
    <n v="0.17"/>
    <m/>
    <n v="-0.17"/>
    <s v="Debit"/>
    <x v="9"/>
    <x v="2"/>
    <x v="5"/>
    <n v="2015"/>
    <x v="11"/>
    <x v="108"/>
    <x v="9"/>
    <s v="BOTH"/>
    <s v="Income Statement"/>
    <x v="65"/>
    <s v="11300 · PayPal (INC)"/>
    <m/>
    <s v="42150Patty Aguirre"/>
  </r>
  <r>
    <d v="2015-05-26T00:00:00"/>
    <s v="Bank Account"/>
    <n v="0"/>
    <m/>
    <n v="0"/>
    <s v="Debit"/>
    <x v="9"/>
    <x v="2"/>
    <x v="5"/>
    <n v="2015"/>
    <x v="11"/>
    <x v="108"/>
    <x v="2"/>
    <s v="INC"/>
    <s v="Balance Sheet"/>
    <x v="22"/>
    <s v="11300 · PayPal (INC)"/>
    <m/>
    <s v="42150Bank Account"/>
  </r>
  <r>
    <d v="2015-05-26T00:00:00"/>
    <s v="walter edmonds"/>
    <n v="-2"/>
    <m/>
    <n v="2"/>
    <s v="Credit"/>
    <x v="9"/>
    <x v="2"/>
    <x v="5"/>
    <n v="2015"/>
    <x v="11"/>
    <x v="108"/>
    <x v="3"/>
    <s v="BOTH"/>
    <s v="Income Statement"/>
    <x v="65"/>
    <s v="11300 · PayPal (INC)"/>
    <m/>
    <s v="42150walter edmonds"/>
  </r>
  <r>
    <d v="2015-05-26T00:00:00"/>
    <s v="Omar Jaber"/>
    <n v="-0.69"/>
    <m/>
    <n v="0.69"/>
    <s v="Credit"/>
    <x v="9"/>
    <x v="2"/>
    <x v="5"/>
    <n v="2015"/>
    <x v="11"/>
    <x v="108"/>
    <x v="3"/>
    <s v="BOTH"/>
    <s v="Income Statement"/>
    <x v="65"/>
    <s v="11300 · PayPal (INC)"/>
    <m/>
    <s v="42150Omar Jaber"/>
  </r>
  <r>
    <d v="2015-05-26T00:00:00"/>
    <s v="Felipe Freitas"/>
    <n v="-2.2599999999999998"/>
    <m/>
    <n v="2.2599999999999998"/>
    <s v="Credit"/>
    <x v="9"/>
    <x v="2"/>
    <x v="5"/>
    <n v="2015"/>
    <x v="11"/>
    <x v="108"/>
    <x v="3"/>
    <s v="BOTH"/>
    <s v="Income Statement"/>
    <x v="65"/>
    <s v="11300 · PayPal (INC)"/>
    <m/>
    <s v="42150Felipe Freitas"/>
  </r>
  <r>
    <d v="2015-05-27T00:00:00"/>
    <s v="Karen Grant"/>
    <n v="-0.78"/>
    <m/>
    <n v="0.78"/>
    <s v="Credit"/>
    <x v="9"/>
    <x v="2"/>
    <x v="5"/>
    <n v="2015"/>
    <x v="11"/>
    <x v="108"/>
    <x v="3"/>
    <s v="BOTH"/>
    <s v="Income Statement"/>
    <x v="65"/>
    <s v="11300 · PayPal (INC)"/>
    <m/>
    <s v="42151Karen Grant"/>
  </r>
  <r>
    <d v="2015-05-28T00:00:00"/>
    <s v="Steven Betancourt"/>
    <n v="-3.49"/>
    <m/>
    <n v="3.49"/>
    <s v="Credit"/>
    <x v="9"/>
    <x v="2"/>
    <x v="5"/>
    <n v="2015"/>
    <x v="11"/>
    <x v="108"/>
    <x v="9"/>
    <s v="BOTH"/>
    <s v="Income Statement"/>
    <x v="65"/>
    <s v="11300 · PayPal (INC)"/>
    <m/>
    <s v="42152Steven Betancourt"/>
  </r>
  <r>
    <d v="2015-05-28T00:00:00"/>
    <s v="joseph pascone"/>
    <n v="-0.66"/>
    <m/>
    <n v="0.66"/>
    <s v="Credit"/>
    <x v="9"/>
    <x v="2"/>
    <x v="5"/>
    <n v="2015"/>
    <x v="11"/>
    <x v="108"/>
    <x v="3"/>
    <s v="BOTH"/>
    <s v="Income Statement"/>
    <x v="65"/>
    <s v="11300 · PayPal (INC)"/>
    <m/>
    <s v="42152joseph pascone"/>
  </r>
  <r>
    <d v="2015-05-29T00:00:00"/>
    <s v="Sheriee Davis"/>
    <n v="-0.5"/>
    <m/>
    <n v="0.5"/>
    <s v="Credit"/>
    <x v="9"/>
    <x v="2"/>
    <x v="5"/>
    <n v="2015"/>
    <x v="11"/>
    <x v="108"/>
    <x v="9"/>
    <s v="BOTH"/>
    <s v="Income Statement"/>
    <x v="65"/>
    <s v="11300 · PayPal (INC)"/>
    <m/>
    <s v="42153Sheriee Davis"/>
  </r>
  <r>
    <d v="2015-05-29T00:00:00"/>
    <s v="patricia m haley"/>
    <n v="-1.2"/>
    <m/>
    <n v="1.2"/>
    <s v="Credit"/>
    <x v="9"/>
    <x v="2"/>
    <x v="5"/>
    <n v="2015"/>
    <x v="11"/>
    <x v="108"/>
    <x v="9"/>
    <s v="BOTH"/>
    <s v="Income Statement"/>
    <x v="65"/>
    <s v="11300 · PayPal (INC)"/>
    <m/>
    <s v="42153patricia m haley"/>
  </r>
  <r>
    <d v="2015-05-29T00:00:00"/>
    <s v="The Wounded"/>
    <n v="-2.04"/>
    <m/>
    <n v="2.04"/>
    <s v="Credit"/>
    <x v="9"/>
    <x v="2"/>
    <x v="5"/>
    <n v="2015"/>
    <x v="11"/>
    <x v="108"/>
    <x v="9"/>
    <s v="BOTH"/>
    <s v="Income Statement"/>
    <x v="65"/>
    <s v="11300 · PayPal (INC)"/>
    <m/>
    <s v="42153The Wounded"/>
  </r>
  <r>
    <d v="2015-05-30T00:00:00"/>
    <s v="Amanda Felt"/>
    <n v="-1.87"/>
    <m/>
    <n v="1.87"/>
    <s v="Credit"/>
    <x v="9"/>
    <x v="2"/>
    <x v="5"/>
    <n v="2015"/>
    <x v="11"/>
    <x v="108"/>
    <x v="3"/>
    <s v="BOTH"/>
    <s v="Income Statement"/>
    <x v="65"/>
    <s v="11300 · PayPal (INC)"/>
    <m/>
    <s v="42154Amanda Felt"/>
  </r>
  <r>
    <d v="2015-05-30T00:00:00"/>
    <s v="Peter Arcemont II"/>
    <n v="-2.16"/>
    <m/>
    <n v="2.16"/>
    <s v="Credit"/>
    <x v="9"/>
    <x v="2"/>
    <x v="5"/>
    <n v="2015"/>
    <x v="11"/>
    <x v="108"/>
    <x v="21"/>
    <s v="BOTH"/>
    <s v="Income Statement"/>
    <x v="65"/>
    <s v="11300 · PayPal (INC)"/>
    <m/>
    <s v="42154Peter Arcemont II"/>
  </r>
  <r>
    <d v="2015-05-31T00:00:00"/>
    <s v="Bank Account"/>
    <n v="0"/>
    <m/>
    <n v="0"/>
    <s v="Credit"/>
    <x v="9"/>
    <x v="2"/>
    <x v="5"/>
    <n v="2015"/>
    <x v="11"/>
    <x v="108"/>
    <x v="3"/>
    <s v="BOTH"/>
    <s v="Income Statement"/>
    <x v="30"/>
    <s v="11300 · PayPal (INC)"/>
    <m/>
    <s v="42155Bank Account"/>
  </r>
  <r>
    <d v="2015-05-31T00:00:00"/>
    <s v="eBay Inc."/>
    <n v="0"/>
    <m/>
    <n v="0"/>
    <s v="Debit"/>
    <x v="9"/>
    <x v="2"/>
    <x v="5"/>
    <n v="2015"/>
    <x v="11"/>
    <x v="108"/>
    <x v="3"/>
    <s v="BOTH"/>
    <s v="Income Statement"/>
    <x v="66"/>
    <s v="11300 · PayPal (INC)"/>
    <m/>
    <s v="42155eBay Inc."/>
  </r>
  <r>
    <d v="2015-05-31T00:00:00"/>
    <s v="Stephen Cook"/>
    <n v="-3.78"/>
    <m/>
    <n v="3.78"/>
    <s v="Credit"/>
    <x v="9"/>
    <x v="2"/>
    <x v="5"/>
    <n v="2015"/>
    <x v="11"/>
    <x v="108"/>
    <x v="9"/>
    <s v="BOTH"/>
    <s v="Income Statement"/>
    <x v="65"/>
    <s v="11300 · PayPal (INC)"/>
    <m/>
    <s v="42155Stephen Cook"/>
  </r>
  <r>
    <d v="2015-05-31T00:00:00"/>
    <s v="Jamie Christman"/>
    <n v="-1.17"/>
    <m/>
    <n v="1.17"/>
    <s v="Credit"/>
    <x v="9"/>
    <x v="2"/>
    <x v="5"/>
    <n v="2015"/>
    <x v="11"/>
    <x v="108"/>
    <x v="21"/>
    <s v="BOTH"/>
    <s v="Income Statement"/>
    <x v="65"/>
    <s v="11300 · PayPal (INC)"/>
    <m/>
    <s v="42155Jamie Christman"/>
  </r>
  <r>
    <d v="2015-06-01T00:00:00"/>
    <s v="Brenda Moran"/>
    <n v="-3.08"/>
    <m/>
    <n v="3.08"/>
    <s v="Credit"/>
    <x v="9"/>
    <x v="2"/>
    <x v="6"/>
    <n v="2015"/>
    <x v="11"/>
    <x v="108"/>
    <x v="9"/>
    <s v="BOTH"/>
    <s v="Income Statement"/>
    <x v="65"/>
    <s v="11300 · PayPal (INC)"/>
    <m/>
    <s v="42156Brenda Moran"/>
  </r>
  <r>
    <d v="2015-06-01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56Bank Account"/>
  </r>
  <r>
    <d v="2015-06-01T00:00:00"/>
    <s v="Raymond Johns"/>
    <n v="-3"/>
    <m/>
    <n v="3"/>
    <s v="Credit"/>
    <x v="9"/>
    <x v="2"/>
    <x v="6"/>
    <n v="2015"/>
    <x v="11"/>
    <x v="108"/>
    <x v="3"/>
    <s v="BOTH"/>
    <s v="Income Statement"/>
    <x v="65"/>
    <s v="11300 · PayPal (INC)"/>
    <m/>
    <s v="42156Raymond Johns"/>
  </r>
  <r>
    <d v="2015-06-03T00:00:00"/>
    <s v="stan soltz"/>
    <n v="0.37"/>
    <m/>
    <n v="-0.37"/>
    <s v="Debit"/>
    <x v="9"/>
    <x v="2"/>
    <x v="6"/>
    <n v="2015"/>
    <x v="11"/>
    <x v="108"/>
    <x v="3"/>
    <s v="BOTH"/>
    <s v="Income Statement"/>
    <x v="65"/>
    <s v="11300 · PayPal (INC)"/>
    <m/>
    <s v="42158stan soltz"/>
  </r>
  <r>
    <d v="2015-06-03T00:00:00"/>
    <s v="Craig Bell"/>
    <n v="2.2999999999999998"/>
    <m/>
    <n v="-2.2999999999999998"/>
    <s v="Debit"/>
    <x v="9"/>
    <x v="2"/>
    <x v="6"/>
    <n v="2015"/>
    <x v="11"/>
    <x v="108"/>
    <x v="9"/>
    <s v="BOTH"/>
    <s v="Income Statement"/>
    <x v="65"/>
    <s v="11300 · PayPal (INC)"/>
    <m/>
    <s v="42158Craig Bell"/>
  </r>
  <r>
    <d v="2015-06-04T00:00:00"/>
    <s v="Thomas Hartman"/>
    <n v="-1.98"/>
    <m/>
    <n v="1.98"/>
    <s v="Credit"/>
    <x v="9"/>
    <x v="2"/>
    <x v="6"/>
    <n v="2015"/>
    <x v="11"/>
    <x v="108"/>
    <x v="9"/>
    <s v="BOTH"/>
    <s v="Income Statement"/>
    <x v="65"/>
    <s v="11300 · PayPal (INC)"/>
    <m/>
    <s v="42159Thomas Hartman"/>
  </r>
  <r>
    <d v="2015-06-04T00:00:00"/>
    <s v="Steven Betancourt"/>
    <n v="3.19"/>
    <m/>
    <n v="-3.19"/>
    <s v="Debit"/>
    <x v="9"/>
    <x v="2"/>
    <x v="6"/>
    <n v="2015"/>
    <x v="11"/>
    <x v="108"/>
    <x v="9"/>
    <s v="BOTH"/>
    <s v="Income Statement"/>
    <x v="65"/>
    <s v="11300 · PayPal (INC)"/>
    <m/>
    <s v="42159Steven Betancourt"/>
  </r>
  <r>
    <d v="2015-06-04T00:00:00"/>
    <s v="Craig Bell"/>
    <n v="0.97"/>
    <m/>
    <n v="-0.97"/>
    <s v="Debit"/>
    <x v="9"/>
    <x v="2"/>
    <x v="6"/>
    <n v="2015"/>
    <x v="11"/>
    <x v="108"/>
    <x v="9"/>
    <s v="BOTH"/>
    <s v="Income Statement"/>
    <x v="65"/>
    <s v="11300 · PayPal (INC)"/>
    <m/>
    <s v="42159Craig Bell"/>
  </r>
  <r>
    <d v="2015-06-04T00:00:00"/>
    <s v="eBay Buyer Dispute"/>
    <n v="0"/>
    <m/>
    <n v="0"/>
    <s v="Debit"/>
    <x v="9"/>
    <x v="2"/>
    <x v="6"/>
    <n v="2015"/>
    <x v="11"/>
    <x v="108"/>
    <x v="3"/>
    <s v="BOTH"/>
    <s v="Income Statement"/>
    <x v="65"/>
    <s v="11300 · PayPal (INC)"/>
    <m/>
    <s v="42159eBay Buyer Dispute"/>
  </r>
  <r>
    <d v="2015-06-04T00:00:00"/>
    <s v="Edward Mazel"/>
    <n v="-1.98"/>
    <m/>
    <n v="1.98"/>
    <s v="Credit"/>
    <x v="9"/>
    <x v="2"/>
    <x v="6"/>
    <n v="2015"/>
    <x v="11"/>
    <x v="108"/>
    <x v="3"/>
    <s v="BOTH"/>
    <s v="Income Statement"/>
    <x v="65"/>
    <s v="11300 · PayPal (INC)"/>
    <m/>
    <s v="42159Edward Mazel"/>
  </r>
  <r>
    <d v="2015-06-04T00:00:00"/>
    <s v="Prene Products LLC"/>
    <n v="-3"/>
    <m/>
    <n v="3"/>
    <s v="Credit"/>
    <x v="9"/>
    <x v="2"/>
    <x v="6"/>
    <n v="2015"/>
    <x v="11"/>
    <x v="108"/>
    <x v="3"/>
    <s v="BOTH"/>
    <s v="Income Statement"/>
    <x v="65"/>
    <s v="11300 · PayPal (INC)"/>
    <m/>
    <s v="42159Prene Products LLC"/>
  </r>
  <r>
    <d v="2015-06-05T00:00:00"/>
    <s v="Holly Reese"/>
    <n v="-2.5"/>
    <m/>
    <n v="2.5"/>
    <s v="Credit"/>
    <x v="9"/>
    <x v="2"/>
    <x v="6"/>
    <n v="2015"/>
    <x v="11"/>
    <x v="108"/>
    <x v="9"/>
    <s v="BOTH"/>
    <s v="Income Statement"/>
    <x v="65"/>
    <s v="11300 · PayPal (INC)"/>
    <m/>
    <s v="42160Holly Reese"/>
  </r>
  <r>
    <d v="2015-06-05T00:00:00"/>
    <s v="kimberly melton"/>
    <n v="-2.62"/>
    <m/>
    <n v="2.62"/>
    <s v="Credit"/>
    <x v="9"/>
    <x v="2"/>
    <x v="6"/>
    <n v="2015"/>
    <x v="11"/>
    <x v="108"/>
    <x v="9"/>
    <s v="BOTH"/>
    <s v="Income Statement"/>
    <x v="65"/>
    <s v="11300 · PayPal (INC)"/>
    <m/>
    <s v="42160kimberly melton"/>
  </r>
  <r>
    <d v="2015-06-05T00:00:00"/>
    <s v="Amy Walkowiak"/>
    <n v="-1.1399999999999999"/>
    <m/>
    <n v="1.1399999999999999"/>
    <s v="Credit"/>
    <x v="9"/>
    <x v="2"/>
    <x v="6"/>
    <n v="2015"/>
    <x v="11"/>
    <x v="108"/>
    <x v="3"/>
    <s v="BOTH"/>
    <s v="Income Statement"/>
    <x v="65"/>
    <s v="11300 · PayPal (INC)"/>
    <m/>
    <s v="42160Amy Walkowiak"/>
  </r>
  <r>
    <d v="2015-06-05T00:00:00"/>
    <s v="Edward Mazel"/>
    <n v="-1.1399999999999999"/>
    <m/>
    <n v="1.1399999999999999"/>
    <s v="Credit"/>
    <x v="9"/>
    <x v="2"/>
    <x v="6"/>
    <n v="2015"/>
    <x v="11"/>
    <x v="108"/>
    <x v="3"/>
    <s v="BOTH"/>
    <s v="Income Statement"/>
    <x v="65"/>
    <s v="11300 · PayPal (INC)"/>
    <m/>
    <s v="42160Edward Mazel"/>
  </r>
  <r>
    <d v="2015-06-05T00:00:00"/>
    <s v="Edward Mazel"/>
    <n v="-1.1399999999999999"/>
    <m/>
    <n v="1.1399999999999999"/>
    <s v="Credit"/>
    <x v="9"/>
    <x v="2"/>
    <x v="6"/>
    <n v="2015"/>
    <x v="11"/>
    <x v="108"/>
    <x v="3"/>
    <s v="BOTH"/>
    <s v="Income Statement"/>
    <x v="65"/>
    <s v="11300 · PayPal (INC)"/>
    <m/>
    <s v="42160Edward Mazel"/>
  </r>
  <r>
    <d v="2015-06-05T00:00:00"/>
    <s v="Edward Mazel"/>
    <n v="-1.1399999999999999"/>
    <m/>
    <n v="1.1399999999999999"/>
    <s v="Credit"/>
    <x v="9"/>
    <x v="2"/>
    <x v="6"/>
    <n v="2015"/>
    <x v="11"/>
    <x v="108"/>
    <x v="3"/>
    <s v="BOTH"/>
    <s v="Income Statement"/>
    <x v="65"/>
    <s v="11300 · PayPal (INC)"/>
    <m/>
    <s v="42160Edward Mazel"/>
  </r>
  <r>
    <d v="2015-06-05T00:00:00"/>
    <s v="Edward Mazel"/>
    <n v="-1.1399999999999999"/>
    <m/>
    <n v="1.1399999999999999"/>
    <s v="Credit"/>
    <x v="9"/>
    <x v="2"/>
    <x v="6"/>
    <n v="2015"/>
    <x v="11"/>
    <x v="108"/>
    <x v="3"/>
    <s v="BOTH"/>
    <s v="Income Statement"/>
    <x v="65"/>
    <s v="11300 · PayPal (INC)"/>
    <m/>
    <s v="42160Edward Mazel"/>
  </r>
  <r>
    <d v="2015-06-05T00:00:00"/>
    <s v="Cheryl Wassus"/>
    <n v="-0.68"/>
    <m/>
    <n v="0.68"/>
    <s v="Credit"/>
    <x v="9"/>
    <x v="2"/>
    <x v="6"/>
    <n v="2015"/>
    <x v="11"/>
    <x v="108"/>
    <x v="9"/>
    <s v="BOTH"/>
    <s v="Income Statement"/>
    <x v="65"/>
    <s v="11300 · PayPal (INC)"/>
    <m/>
    <s v="42160Cheryl Wassus"/>
  </r>
  <r>
    <d v="2015-06-05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60Bank Account"/>
  </r>
  <r>
    <d v="2015-06-05T00:00:00"/>
    <s v="Alexandra Coffelt"/>
    <n v="-2.44"/>
    <m/>
    <n v="2.44"/>
    <s v="Credit"/>
    <x v="9"/>
    <x v="2"/>
    <x v="6"/>
    <n v="2015"/>
    <x v="11"/>
    <x v="108"/>
    <x v="9"/>
    <s v="BOTH"/>
    <s v="Income Statement"/>
    <x v="65"/>
    <s v="11300 · PayPal (INC)"/>
    <m/>
    <s v="42160Alexandra Coffelt"/>
  </r>
  <r>
    <d v="2015-06-05T00:00:00"/>
    <s v="Kimberly Miller"/>
    <n v="-8.08"/>
    <m/>
    <n v="8.08"/>
    <s v="Credit"/>
    <x v="9"/>
    <x v="2"/>
    <x v="6"/>
    <n v="2015"/>
    <x v="11"/>
    <x v="108"/>
    <x v="21"/>
    <s v="BOTH"/>
    <s v="Income Statement"/>
    <x v="65"/>
    <s v="11300 · PayPal (INC)"/>
    <m/>
    <s v="42160Kimberly Miller"/>
  </r>
  <r>
    <d v="2015-06-05T00:00:00"/>
    <s v="Toby Norris"/>
    <n v="-3.17"/>
    <m/>
    <n v="3.17"/>
    <s v="Credit"/>
    <x v="9"/>
    <x v="2"/>
    <x v="6"/>
    <n v="2015"/>
    <x v="11"/>
    <x v="108"/>
    <x v="9"/>
    <s v="BOTH"/>
    <s v="Income Statement"/>
    <x v="65"/>
    <s v="11300 · PayPal (INC)"/>
    <m/>
    <s v="42160Toby Norris"/>
  </r>
  <r>
    <d v="2015-06-05T00:00:00"/>
    <s v="Juvenal Onate"/>
    <n v="-1.33"/>
    <m/>
    <n v="1.33"/>
    <s v="Credit"/>
    <x v="9"/>
    <x v="2"/>
    <x v="6"/>
    <n v="2015"/>
    <x v="11"/>
    <x v="108"/>
    <x v="3"/>
    <s v="BOTH"/>
    <s v="Income Statement"/>
    <x v="65"/>
    <s v="11300 · PayPal (INC)"/>
    <m/>
    <s v="42160Juvenal Onate"/>
  </r>
  <r>
    <d v="2015-06-06T00:00:00"/>
    <s v="Raymond A Hill"/>
    <n v="-5.17"/>
    <m/>
    <n v="5.17"/>
    <s v="Credit"/>
    <x v="9"/>
    <x v="2"/>
    <x v="6"/>
    <n v="2015"/>
    <x v="11"/>
    <x v="108"/>
    <x v="9"/>
    <s v="BOTH"/>
    <s v="Income Statement"/>
    <x v="65"/>
    <s v="11300 · PayPal (INC)"/>
    <m/>
    <s v="42161Raymond A Hill"/>
  </r>
  <r>
    <d v="2015-06-06T00:00:00"/>
    <s v="David Ratner"/>
    <n v="0"/>
    <m/>
    <n v="0"/>
    <s v="Debit"/>
    <x v="9"/>
    <x v="2"/>
    <x v="6"/>
    <n v="2015"/>
    <x v="11"/>
    <x v="108"/>
    <x v="3"/>
    <s v="BOTH"/>
    <s v="Balance Sheet"/>
    <x v="67"/>
    <s v="11300 · PayPal (INC)"/>
    <m/>
    <s v="42161David Ratner"/>
  </r>
  <r>
    <d v="2015-06-08T00:00:00"/>
    <s v="Sabatino Risoldi"/>
    <n v="0"/>
    <m/>
    <n v="0"/>
    <s v="Debit"/>
    <x v="9"/>
    <x v="2"/>
    <x v="6"/>
    <n v="2015"/>
    <x v="11"/>
    <x v="108"/>
    <x v="3"/>
    <s v="BOTH"/>
    <s v="Income Statement"/>
    <x v="65"/>
    <s v="11300 · PayPal (INC)"/>
    <m/>
    <s v="42163Sabatino Risoldi"/>
  </r>
  <r>
    <d v="2015-06-08T00:00:00"/>
    <s v="Meghan Stanley"/>
    <n v="-1.64"/>
    <m/>
    <n v="1.64"/>
    <s v="Credit"/>
    <x v="9"/>
    <x v="2"/>
    <x v="6"/>
    <n v="2015"/>
    <x v="11"/>
    <x v="108"/>
    <x v="9"/>
    <s v="BOTH"/>
    <s v="Income Statement"/>
    <x v="65"/>
    <s v="11300 · PayPal (INC)"/>
    <m/>
    <s v="42163Meghan Stanley"/>
  </r>
  <r>
    <d v="2015-06-09T00:00:00"/>
    <s v="tang nsy"/>
    <n v="-7.15"/>
    <m/>
    <n v="7.15"/>
    <s v="Credit"/>
    <x v="9"/>
    <x v="2"/>
    <x v="6"/>
    <n v="2015"/>
    <x v="11"/>
    <x v="108"/>
    <x v="3"/>
    <s v="BOTH"/>
    <s v="Income Statement"/>
    <x v="65"/>
    <s v="11300 · PayPal (INC)"/>
    <m/>
    <s v="42164tang nsy"/>
  </r>
  <r>
    <d v="2015-06-09T00:00:00"/>
    <s v="eBay Buyer Dispute"/>
    <n v="0"/>
    <m/>
    <n v="0"/>
    <s v="Debit"/>
    <x v="9"/>
    <x v="2"/>
    <x v="6"/>
    <n v="2015"/>
    <x v="11"/>
    <x v="108"/>
    <x v="3"/>
    <s v="BOTH"/>
    <s v="Income Statement"/>
    <x v="65"/>
    <s v="11300 · PayPal (INC)"/>
    <m/>
    <s v="42164eBay Buyer Dispute"/>
  </r>
  <r>
    <d v="2015-06-09T00:00:00"/>
    <s v="Amanda Felt"/>
    <n v="1.28"/>
    <m/>
    <n v="-1.28"/>
    <s v="Debit"/>
    <x v="9"/>
    <x v="2"/>
    <x v="6"/>
    <n v="2015"/>
    <x v="11"/>
    <x v="108"/>
    <x v="3"/>
    <s v="BOTH"/>
    <s v="Income Statement"/>
    <x v="65"/>
    <s v="11300 · PayPal (INC)"/>
    <m/>
    <s v="42164Amanda Felt"/>
  </r>
  <r>
    <d v="2015-06-09T00:00:00"/>
    <s v="Indian Land Jam"/>
    <n v="-2.61"/>
    <m/>
    <n v="2.61"/>
    <s v="Credit"/>
    <x v="9"/>
    <x v="2"/>
    <x v="6"/>
    <n v="2015"/>
    <x v="11"/>
    <x v="108"/>
    <x v="9"/>
    <s v="BOTH"/>
    <s v="Income Statement"/>
    <x v="65"/>
    <s v="11300 · PayPal (INC)"/>
    <m/>
    <s v="42164Indian Land Jam"/>
  </r>
  <r>
    <d v="2015-06-09T00:00:00"/>
    <s v="Laura Patrick"/>
    <n v="-0.94"/>
    <m/>
    <n v="0.94"/>
    <s v="Credit"/>
    <x v="9"/>
    <x v="2"/>
    <x v="6"/>
    <n v="2015"/>
    <x v="11"/>
    <x v="108"/>
    <x v="9"/>
    <s v="BOTH"/>
    <s v="Income Statement"/>
    <x v="65"/>
    <s v="11300 · PayPal (INC)"/>
    <m/>
    <s v="42164Laura Patrick"/>
  </r>
  <r>
    <d v="2015-06-09T00:00:00"/>
    <s v="Kurt Sather"/>
    <n v="-2.6"/>
    <m/>
    <n v="2.6"/>
    <s v="Credit"/>
    <x v="9"/>
    <x v="2"/>
    <x v="6"/>
    <n v="2015"/>
    <x v="11"/>
    <x v="108"/>
    <x v="3"/>
    <s v="BOTH"/>
    <s v="Income Statement"/>
    <x v="65"/>
    <s v="11300 · PayPal (INC)"/>
    <m/>
    <s v="42164Kurt Sather"/>
  </r>
  <r>
    <d v="2015-06-12T00:00:00"/>
    <s v="Michael Gibson"/>
    <n v="-2.71"/>
    <m/>
    <n v="2.71"/>
    <s v="Credit"/>
    <x v="9"/>
    <x v="2"/>
    <x v="6"/>
    <n v="2015"/>
    <x v="11"/>
    <x v="108"/>
    <x v="3"/>
    <s v="BOTH"/>
    <s v="Income Statement"/>
    <x v="65"/>
    <s v="11300 · PayPal (INC)"/>
    <m/>
    <s v="42167Michael Gibson"/>
  </r>
  <r>
    <d v="2015-06-12T00:00:00"/>
    <s v="Edward Mazel"/>
    <n v="-1.1399999999999999"/>
    <m/>
    <n v="1.1399999999999999"/>
    <s v="Credit"/>
    <x v="9"/>
    <x v="2"/>
    <x v="6"/>
    <n v="2015"/>
    <x v="11"/>
    <x v="108"/>
    <x v="3"/>
    <s v="BOTH"/>
    <s v="Income Statement"/>
    <x v="65"/>
    <s v="11300 · PayPal (INC)"/>
    <m/>
    <s v="42167Edward Mazel"/>
  </r>
  <r>
    <d v="2015-06-12T00:00:00"/>
    <s v="Alexandr Bigozhin"/>
    <n v="-2.74"/>
    <m/>
    <n v="2.74"/>
    <s v="Credit"/>
    <x v="9"/>
    <x v="2"/>
    <x v="6"/>
    <n v="2015"/>
    <x v="11"/>
    <x v="108"/>
    <x v="3"/>
    <s v="BOTH"/>
    <s v="Income Statement"/>
    <x v="65"/>
    <s v="11300 · PayPal (INC)"/>
    <m/>
    <s v="42167Alexandr Bigozhin"/>
  </r>
  <r>
    <d v="2015-06-12T00:00:00"/>
    <s v="Damon Raccuglia"/>
    <n v="-1.64"/>
    <m/>
    <n v="1.64"/>
    <s v="Credit"/>
    <x v="9"/>
    <x v="2"/>
    <x v="6"/>
    <n v="2015"/>
    <x v="11"/>
    <x v="108"/>
    <x v="3"/>
    <s v="BOTH"/>
    <s v="Income Statement"/>
    <x v="65"/>
    <s v="11300 · PayPal (INC)"/>
    <m/>
    <s v="42167Damon Raccuglia"/>
  </r>
  <r>
    <d v="2015-06-13T00:00:00"/>
    <s v="Justin Yarboro"/>
    <n v="-1.64"/>
    <m/>
    <n v="1.64"/>
    <s v="Credit"/>
    <x v="9"/>
    <x v="2"/>
    <x v="6"/>
    <n v="2015"/>
    <x v="11"/>
    <x v="108"/>
    <x v="3"/>
    <s v="BOTH"/>
    <s v="Income Statement"/>
    <x v="65"/>
    <s v="11300 · PayPal (INC)"/>
    <m/>
    <s v="42168Justin Yarboro"/>
  </r>
  <r>
    <d v="2015-06-13T00:00:00"/>
    <s v="Holly Reese"/>
    <n v="-2.2400000000000002"/>
    <m/>
    <n v="2.2400000000000002"/>
    <s v="Credit"/>
    <x v="9"/>
    <x v="2"/>
    <x v="6"/>
    <n v="2015"/>
    <x v="11"/>
    <x v="108"/>
    <x v="9"/>
    <s v="BOTH"/>
    <s v="Income Statement"/>
    <x v="65"/>
    <s v="11300 · PayPal (INC)"/>
    <m/>
    <s v="42168Holly Reese"/>
  </r>
  <r>
    <d v="2015-06-13T00:00:00"/>
    <s v="charles ferguson"/>
    <n v="-0.78"/>
    <m/>
    <n v="0.78"/>
    <s v="Credit"/>
    <x v="9"/>
    <x v="2"/>
    <x v="6"/>
    <n v="2015"/>
    <x v="11"/>
    <x v="108"/>
    <x v="3"/>
    <s v="BOTH"/>
    <s v="Income Statement"/>
    <x v="65"/>
    <s v="11300 · PayPal (INC)"/>
    <m/>
    <s v="42168charles ferguson"/>
  </r>
  <r>
    <d v="2015-06-14T00:00:00"/>
    <s v="Kamal hasan"/>
    <n v="-2.27"/>
    <m/>
    <n v="2.27"/>
    <s v="Credit"/>
    <x v="9"/>
    <x v="2"/>
    <x v="6"/>
    <n v="2015"/>
    <x v="11"/>
    <x v="108"/>
    <x v="9"/>
    <s v="BOTH"/>
    <s v="Income Statement"/>
    <x v="65"/>
    <s v="11300 · PayPal (INC)"/>
    <m/>
    <s v="42169Kamal hasan"/>
  </r>
  <r>
    <d v="2015-06-15T00:00:00"/>
    <s v="Tammy Wiecek"/>
    <n v="-1.57"/>
    <m/>
    <n v="1.57"/>
    <s v="Credit"/>
    <x v="9"/>
    <x v="2"/>
    <x v="6"/>
    <n v="2015"/>
    <x v="11"/>
    <x v="108"/>
    <x v="21"/>
    <s v="BOTH"/>
    <s v="Income Statement"/>
    <x v="65"/>
    <s v="11300 · PayPal (INC)"/>
    <m/>
    <s v="42170Tammy Wiecek"/>
  </r>
  <r>
    <d v="2015-06-16T00:00:00"/>
    <s v="carlos JOHNSON"/>
    <n v="-1.45"/>
    <m/>
    <n v="1.45"/>
    <s v="Credit"/>
    <x v="9"/>
    <x v="2"/>
    <x v="6"/>
    <n v="2015"/>
    <x v="11"/>
    <x v="108"/>
    <x v="3"/>
    <s v="BOTH"/>
    <s v="Income Statement"/>
    <x v="65"/>
    <s v="11300 · PayPal (INC)"/>
    <m/>
    <s v="42171carlos JOHNSON"/>
  </r>
  <r>
    <d v="2015-06-16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71Bank Account"/>
  </r>
  <r>
    <d v="2015-06-16T00:00:00"/>
    <s v="Holly Goltra"/>
    <n v="-2.0699999999999998"/>
    <m/>
    <n v="2.0699999999999998"/>
    <s v="Credit"/>
    <x v="9"/>
    <x v="2"/>
    <x v="6"/>
    <n v="2015"/>
    <x v="11"/>
    <x v="108"/>
    <x v="9"/>
    <s v="BOTH"/>
    <s v="Income Statement"/>
    <x v="65"/>
    <s v="11300 · PayPal (INC)"/>
    <m/>
    <s v="42171Holly Goltra"/>
  </r>
  <r>
    <d v="2015-06-16T00:00:00"/>
    <s v="Reversal"/>
    <n v="0"/>
    <m/>
    <n v="0"/>
    <s v="Credit"/>
    <x v="9"/>
    <x v="2"/>
    <x v="6"/>
    <n v="2015"/>
    <x v="11"/>
    <x v="108"/>
    <x v="3"/>
    <s v="BOTH"/>
    <s v="Income Statement"/>
    <x v="65"/>
    <s v="11300 · PayPal (INC)"/>
    <m/>
    <s v="42171Reversal"/>
  </r>
  <r>
    <d v="2015-06-16T00:00:00"/>
    <s v="Karen Anderson"/>
    <n v="2.09"/>
    <m/>
    <n v="-2.09"/>
    <s v="Debit"/>
    <x v="9"/>
    <x v="2"/>
    <x v="6"/>
    <n v="2015"/>
    <x v="11"/>
    <x v="108"/>
    <x v="3"/>
    <s v="BOTH"/>
    <s v="Income Statement"/>
    <x v="65"/>
    <s v="11300 · PayPal (INC)"/>
    <m/>
    <s v="42171Karen Anderson"/>
  </r>
  <r>
    <d v="2015-06-16T00:00:00"/>
    <s v="Eric Jensen"/>
    <n v="-2.2999999999999998"/>
    <m/>
    <n v="2.2999999999999998"/>
    <s v="Credit"/>
    <x v="9"/>
    <x v="2"/>
    <x v="6"/>
    <n v="2015"/>
    <x v="11"/>
    <x v="108"/>
    <x v="9"/>
    <s v="BOTH"/>
    <s v="Income Statement"/>
    <x v="65"/>
    <s v="11300 · PayPal (INC)"/>
    <m/>
    <s v="42171Eric Jensen"/>
  </r>
  <r>
    <d v="2015-06-16T00:00:00"/>
    <s v="Kylie griffin"/>
    <n v="-13.34"/>
    <m/>
    <n v="13.34"/>
    <s v="Credit"/>
    <x v="9"/>
    <x v="2"/>
    <x v="6"/>
    <n v="2015"/>
    <x v="11"/>
    <x v="108"/>
    <x v="3"/>
    <s v="BOTH"/>
    <s v="Income Statement"/>
    <x v="65"/>
    <s v="11300 · PayPal (INC)"/>
    <m/>
    <s v="42171Kylie griffin"/>
  </r>
  <r>
    <d v="2015-06-16T00:00:00"/>
    <s v="Nueva Moda"/>
    <n v="-2.0699999999999998"/>
    <m/>
    <n v="2.0699999999999998"/>
    <s v="Credit"/>
    <x v="9"/>
    <x v="2"/>
    <x v="6"/>
    <n v="2015"/>
    <x v="11"/>
    <x v="108"/>
    <x v="3"/>
    <s v="BOTH"/>
    <s v="Income Statement"/>
    <x v="65"/>
    <s v="11300 · PayPal (INC)"/>
    <m/>
    <s v="42171Nueva Moda"/>
  </r>
  <r>
    <d v="2015-06-17T00:00:00"/>
    <s v="Kimberly Humphrey"/>
    <n v="-0.78"/>
    <m/>
    <n v="0.78"/>
    <s v="Credit"/>
    <x v="9"/>
    <x v="2"/>
    <x v="6"/>
    <n v="2015"/>
    <x v="11"/>
    <x v="108"/>
    <x v="3"/>
    <s v="BOTH"/>
    <s v="Income Statement"/>
    <x v="65"/>
    <s v="11300 · PayPal (INC)"/>
    <m/>
    <s v="42172Kimberly Humphrey"/>
  </r>
  <r>
    <d v="2015-06-17T00:00:00"/>
    <s v="Rebecca Croft"/>
    <n v="-14.45"/>
    <m/>
    <n v="14.45"/>
    <s v="Credit"/>
    <x v="9"/>
    <x v="2"/>
    <x v="6"/>
    <n v="2015"/>
    <x v="11"/>
    <x v="108"/>
    <x v="9"/>
    <s v="BOTH"/>
    <s v="Income Statement"/>
    <x v="65"/>
    <s v="11300 · PayPal (INC)"/>
    <m/>
    <s v="42172Rebecca Croft"/>
  </r>
  <r>
    <d v="2015-06-17T00:00:00"/>
    <s v="Michael Appleman"/>
    <n v="-1.39"/>
    <m/>
    <n v="1.39"/>
    <s v="Credit"/>
    <x v="9"/>
    <x v="2"/>
    <x v="6"/>
    <n v="2015"/>
    <x v="11"/>
    <x v="108"/>
    <x v="3"/>
    <s v="BOTH"/>
    <s v="Income Statement"/>
    <x v="65"/>
    <s v="11300 · PayPal (INC)"/>
    <m/>
    <s v="42172Michael Appleman"/>
  </r>
  <r>
    <d v="2015-06-18T00:00:00"/>
    <s v="Michael Appleman"/>
    <n v="1.03"/>
    <m/>
    <n v="-1.03"/>
    <s v="Debit"/>
    <x v="9"/>
    <x v="2"/>
    <x v="6"/>
    <n v="2015"/>
    <x v="11"/>
    <x v="108"/>
    <x v="3"/>
    <s v="BOTH"/>
    <s v="Income Statement"/>
    <x v="65"/>
    <s v="11300 · PayPal (INC)"/>
    <m/>
    <s v="42173Michael Appleman"/>
  </r>
  <r>
    <d v="2015-06-18T00:00:00"/>
    <s v="Reversal"/>
    <n v="0"/>
    <m/>
    <n v="0"/>
    <s v="Credit"/>
    <x v="9"/>
    <x v="2"/>
    <x v="6"/>
    <n v="2015"/>
    <x v="11"/>
    <x v="108"/>
    <x v="3"/>
    <s v="BOTH"/>
    <s v="Income Statement"/>
    <x v="65"/>
    <s v="11300 · PayPal (INC)"/>
    <m/>
    <s v="42173Reversal"/>
  </r>
  <r>
    <d v="2015-06-18T00:00:00"/>
    <s v="James Davis"/>
    <n v="1.48"/>
    <m/>
    <n v="-1.48"/>
    <s v="Debit"/>
    <x v="9"/>
    <x v="2"/>
    <x v="6"/>
    <n v="2015"/>
    <x v="11"/>
    <x v="108"/>
    <x v="3"/>
    <s v="BOTH"/>
    <s v="Income Statement"/>
    <x v="65"/>
    <s v="11300 · PayPal (INC)"/>
    <m/>
    <s v="42173James Davis"/>
  </r>
  <r>
    <d v="2015-06-18T00:00:00"/>
    <s v="Zoe draughon"/>
    <n v="-2.0699999999999998"/>
    <m/>
    <n v="2.0699999999999998"/>
    <s v="Credit"/>
    <x v="9"/>
    <x v="2"/>
    <x v="6"/>
    <n v="2015"/>
    <x v="11"/>
    <x v="108"/>
    <x v="3"/>
    <s v="BOTH"/>
    <s v="Income Statement"/>
    <x v="65"/>
    <s v="11300 · PayPal (INC)"/>
    <m/>
    <s v="42173Zoe draughon"/>
  </r>
  <r>
    <d v="2015-06-18T00:00:00"/>
    <s v="Stephen Silva"/>
    <n v="-3.72"/>
    <m/>
    <n v="3.72"/>
    <s v="Credit"/>
    <x v="9"/>
    <x v="2"/>
    <x v="6"/>
    <n v="2015"/>
    <x v="11"/>
    <x v="108"/>
    <x v="3"/>
    <s v="BOTH"/>
    <s v="Income Statement"/>
    <x v="65"/>
    <s v="11300 · PayPal (INC)"/>
    <m/>
    <s v="42173Stephen Silva"/>
  </r>
  <r>
    <d v="2015-06-19T00:00:00"/>
    <s v="Russell Toumberlin"/>
    <n v="-3.17"/>
    <m/>
    <n v="3.17"/>
    <s v="Credit"/>
    <x v="9"/>
    <x v="2"/>
    <x v="6"/>
    <n v="2015"/>
    <x v="11"/>
    <x v="108"/>
    <x v="3"/>
    <s v="BOTH"/>
    <s v="Income Statement"/>
    <x v="65"/>
    <s v="11300 · PayPal (INC)"/>
    <m/>
    <s v="42174Russell Toumberlin"/>
  </r>
  <r>
    <d v="2015-06-19T00:00:00"/>
    <s v="James Adams"/>
    <n v="-5.69"/>
    <m/>
    <n v="5.69"/>
    <s v="Credit"/>
    <x v="9"/>
    <x v="2"/>
    <x v="6"/>
    <n v="2015"/>
    <x v="11"/>
    <x v="108"/>
    <x v="9"/>
    <s v="BOTH"/>
    <s v="Income Statement"/>
    <x v="65"/>
    <s v="11300 · PayPal (INC)"/>
    <m/>
    <s v="42174James Adams"/>
  </r>
  <r>
    <d v="2015-06-19T00:00:00"/>
    <s v="Brian Cranny"/>
    <n v="-0.73"/>
    <m/>
    <n v="0.73"/>
    <s v="Credit"/>
    <x v="9"/>
    <x v="2"/>
    <x v="6"/>
    <n v="2015"/>
    <x v="11"/>
    <x v="108"/>
    <x v="9"/>
    <s v="BOTH"/>
    <s v="Income Statement"/>
    <x v="65"/>
    <s v="11300 · PayPal (INC)"/>
    <m/>
    <s v="42174Brian Cranny"/>
  </r>
  <r>
    <d v="2015-06-19T00:00:00"/>
    <s v="Deirdre Dreslough"/>
    <n v="-2.2999999999999998"/>
    <m/>
    <n v="2.2999999999999998"/>
    <s v="Credit"/>
    <x v="9"/>
    <x v="2"/>
    <x v="6"/>
    <n v="2015"/>
    <x v="11"/>
    <x v="108"/>
    <x v="9"/>
    <s v="BOTH"/>
    <s v="Income Statement"/>
    <x v="65"/>
    <s v="11300 · PayPal (INC)"/>
    <m/>
    <s v="42174Deirdre Dreslough"/>
  </r>
  <r>
    <d v="2015-06-19T00:00:00"/>
    <s v="MAX PEARSON"/>
    <n v="-0.73"/>
    <m/>
    <n v="0.73"/>
    <s v="Credit"/>
    <x v="9"/>
    <x v="2"/>
    <x v="6"/>
    <n v="2015"/>
    <x v="11"/>
    <x v="108"/>
    <x v="3"/>
    <s v="BOTH"/>
    <s v="Income Statement"/>
    <x v="65"/>
    <s v="11300 · PayPal (INC)"/>
    <m/>
    <s v="42174MAX PEARSON"/>
  </r>
  <r>
    <d v="2015-06-19T00:00:00"/>
    <s v="william gray"/>
    <n v="-2"/>
    <m/>
    <n v="2"/>
    <s v="Credit"/>
    <x v="9"/>
    <x v="2"/>
    <x v="6"/>
    <n v="2015"/>
    <x v="11"/>
    <x v="108"/>
    <x v="3"/>
    <s v="BOTH"/>
    <s v="Income Statement"/>
    <x v="65"/>
    <s v="11300 · PayPal (INC)"/>
    <m/>
    <s v="42174william gray"/>
  </r>
  <r>
    <d v="2015-06-19T00:00:00"/>
    <s v="Sara Lee"/>
    <n v="-1.33"/>
    <m/>
    <n v="1.33"/>
    <s v="Credit"/>
    <x v="9"/>
    <x v="2"/>
    <x v="6"/>
    <n v="2015"/>
    <x v="11"/>
    <x v="108"/>
    <x v="3"/>
    <s v="BOTH"/>
    <s v="Income Statement"/>
    <x v="65"/>
    <s v="11300 · PayPal (INC)"/>
    <m/>
    <s v="42174Sara Lee"/>
  </r>
  <r>
    <d v="2015-06-19T00:00:00"/>
    <s v="Mark Sharp"/>
    <n v="-3.31"/>
    <m/>
    <n v="3.31"/>
    <s v="Credit"/>
    <x v="9"/>
    <x v="2"/>
    <x v="6"/>
    <n v="2015"/>
    <x v="11"/>
    <x v="108"/>
    <x v="3"/>
    <s v="BOTH"/>
    <s v="Income Statement"/>
    <x v="65"/>
    <s v="11300 · PayPal (INC)"/>
    <m/>
    <s v="42174Mark Sharp"/>
  </r>
  <r>
    <d v="2015-06-20T00:00:00"/>
    <s v="Bernadette Tonee Whitfield"/>
    <n v="-1.81"/>
    <m/>
    <n v="1.81"/>
    <s v="Credit"/>
    <x v="9"/>
    <x v="2"/>
    <x v="6"/>
    <n v="2015"/>
    <x v="11"/>
    <x v="108"/>
    <x v="3"/>
    <s v="BOTH"/>
    <s v="Income Statement"/>
    <x v="65"/>
    <s v="11300 · PayPal (INC)"/>
    <m/>
    <s v="42175Bernadette Tonee Whitfield"/>
  </r>
  <r>
    <d v="2015-06-20T00:00:00"/>
    <s v="Jan Freeman"/>
    <n v="-0.76"/>
    <m/>
    <n v="0.76"/>
    <s v="Credit"/>
    <x v="9"/>
    <x v="2"/>
    <x v="6"/>
    <n v="2015"/>
    <x v="11"/>
    <x v="108"/>
    <x v="3"/>
    <s v="BOTH"/>
    <s v="Income Statement"/>
    <x v="65"/>
    <s v="11300 · PayPal (INC)"/>
    <m/>
    <s v="42175Jan Freeman"/>
  </r>
  <r>
    <d v="2015-06-20T00:00:00"/>
    <s v="Vincent Masters"/>
    <n v="-2.98"/>
    <m/>
    <n v="2.98"/>
    <s v="Credit"/>
    <x v="9"/>
    <x v="2"/>
    <x v="6"/>
    <n v="2015"/>
    <x v="11"/>
    <x v="108"/>
    <x v="3"/>
    <s v="BOTH"/>
    <s v="Income Statement"/>
    <x v="65"/>
    <s v="11300 · PayPal (INC)"/>
    <m/>
    <s v="42175Vincent Masters"/>
  </r>
  <r>
    <d v="2015-06-20T00:00:00"/>
    <s v="Bow Wow Productions"/>
    <n v="-2"/>
    <m/>
    <n v="2"/>
    <s v="Credit"/>
    <x v="9"/>
    <x v="2"/>
    <x v="6"/>
    <n v="2015"/>
    <x v="11"/>
    <x v="108"/>
    <x v="3"/>
    <s v="BOTH"/>
    <s v="Income Statement"/>
    <x v="65"/>
    <s v="11300 · PayPal (INC)"/>
    <m/>
    <s v="42175Bow Wow Productions"/>
  </r>
  <r>
    <d v="2015-06-20T00:00:00"/>
    <s v="Bow Wow Productions"/>
    <n v="-1.22"/>
    <m/>
    <n v="1.22"/>
    <s v="Credit"/>
    <x v="9"/>
    <x v="2"/>
    <x v="6"/>
    <n v="2015"/>
    <x v="11"/>
    <x v="108"/>
    <x v="3"/>
    <s v="BOTH"/>
    <s v="Income Statement"/>
    <x v="65"/>
    <s v="11300 · PayPal (INC)"/>
    <m/>
    <s v="42175Bow Wow Productions"/>
  </r>
  <r>
    <d v="2015-06-21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76Bank Account"/>
  </r>
  <r>
    <d v="2015-06-22T00:00:00"/>
    <s v="Briehn Mays"/>
    <n v="-2.12"/>
    <m/>
    <n v="2.12"/>
    <s v="Credit"/>
    <x v="9"/>
    <x v="2"/>
    <x v="6"/>
    <n v="2015"/>
    <x v="11"/>
    <x v="108"/>
    <x v="9"/>
    <s v="BOTH"/>
    <s v="Income Statement"/>
    <x v="65"/>
    <s v="11300 · PayPal (INC)"/>
    <m/>
    <s v="42177Briehn Mays"/>
  </r>
  <r>
    <d v="2015-06-22T00:00:00"/>
    <s v="Dana Kirven"/>
    <n v="-2.1800000000000002"/>
    <m/>
    <n v="2.1800000000000002"/>
    <s v="Credit"/>
    <x v="9"/>
    <x v="2"/>
    <x v="6"/>
    <n v="2015"/>
    <x v="11"/>
    <x v="108"/>
    <x v="9"/>
    <s v="BOTH"/>
    <s v="Income Statement"/>
    <x v="65"/>
    <s v="11300 · PayPal (INC)"/>
    <m/>
    <s v="42177Dana Kirven"/>
  </r>
  <r>
    <d v="2015-06-22T00:00:00"/>
    <s v="Barbara Peters"/>
    <n v="0.86"/>
    <m/>
    <n v="-0.86"/>
    <s v="Debit"/>
    <x v="9"/>
    <x v="2"/>
    <x v="6"/>
    <n v="2015"/>
    <x v="11"/>
    <x v="108"/>
    <x v="9"/>
    <s v="BOTH"/>
    <s v="Income Statement"/>
    <x v="65"/>
    <s v="11300 · PayPal (INC)"/>
    <m/>
    <s v="42177Barbara Peters"/>
  </r>
  <r>
    <d v="2015-06-23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78Bank Account"/>
  </r>
  <r>
    <d v="2015-06-23T00:00:00"/>
    <s v="Alejandro Cueto Gomez"/>
    <n v="-2.58"/>
    <m/>
    <n v="2.58"/>
    <s v="Credit"/>
    <x v="9"/>
    <x v="2"/>
    <x v="6"/>
    <n v="2015"/>
    <x v="11"/>
    <x v="108"/>
    <x v="3"/>
    <s v="BOTH"/>
    <s v="Income Statement"/>
    <x v="65"/>
    <s v="11300 · PayPal (INC)"/>
    <m/>
    <s v="42178Alejandro Cueto Gomez"/>
  </r>
  <r>
    <d v="2015-06-23T00:00:00"/>
    <s v="Natalie lazos"/>
    <n v="-2.5499999999999998"/>
    <m/>
    <n v="2.5499999999999998"/>
    <s v="Credit"/>
    <x v="9"/>
    <x v="2"/>
    <x v="6"/>
    <n v="2015"/>
    <x v="11"/>
    <x v="108"/>
    <x v="3"/>
    <s v="BOTH"/>
    <s v="Income Statement"/>
    <x v="65"/>
    <s v="11300 · PayPal (INC)"/>
    <m/>
    <s v="42178Natalie lazos"/>
  </r>
  <r>
    <d v="2015-06-23T00:00:00"/>
    <s v="Hulu"/>
    <n v="0"/>
    <m/>
    <n v="0"/>
    <s v="Debit"/>
    <x v="9"/>
    <x v="2"/>
    <x v="6"/>
    <n v="2015"/>
    <x v="11"/>
    <x v="108"/>
    <x v="2"/>
    <s v="BOTH"/>
    <s v="Income Statement"/>
    <x v="66"/>
    <s v="11300 · PayPal (INC)"/>
    <m/>
    <s v="42178Hulu"/>
  </r>
  <r>
    <d v="2015-06-24T00:00:00"/>
    <s v="Peter Vaktor"/>
    <n v="-5.29"/>
    <m/>
    <n v="5.29"/>
    <s v="Credit"/>
    <x v="9"/>
    <x v="2"/>
    <x v="6"/>
    <n v="2015"/>
    <x v="11"/>
    <x v="108"/>
    <x v="9"/>
    <s v="BOTH"/>
    <s v="Income Statement"/>
    <x v="65"/>
    <s v="11300 · PayPal (INC)"/>
    <m/>
    <s v="42179Peter Vaktor"/>
  </r>
  <r>
    <d v="2015-06-24T00:00:00"/>
    <s v="Linda Walker"/>
    <n v="-2.39"/>
    <m/>
    <n v="2.39"/>
    <s v="Credit"/>
    <x v="9"/>
    <x v="2"/>
    <x v="6"/>
    <n v="2015"/>
    <x v="11"/>
    <x v="108"/>
    <x v="3"/>
    <s v="BOTH"/>
    <s v="Income Statement"/>
    <x v="65"/>
    <s v="11300 · PayPal (INC)"/>
    <m/>
    <s v="42179Linda Walker"/>
  </r>
  <r>
    <d v="2015-06-24T00:00:00"/>
    <s v="eBay Inc Shipping"/>
    <n v="0"/>
    <m/>
    <n v="0"/>
    <s v="Debit"/>
    <x v="9"/>
    <x v="2"/>
    <x v="6"/>
    <n v="2015"/>
    <x v="11"/>
    <x v="108"/>
    <x v="3"/>
    <s v="BOTH"/>
    <s v="Income Statement"/>
    <x v="66"/>
    <s v="11300 · PayPal (INC)"/>
    <m/>
    <s v="42179eBay Inc Shipping"/>
  </r>
  <r>
    <d v="2015-06-24T00:00:00"/>
    <s v="Camille Cleare"/>
    <n v="-54.7"/>
    <m/>
    <n v="54.7"/>
    <s v="Credit"/>
    <x v="9"/>
    <x v="2"/>
    <x v="6"/>
    <n v="2015"/>
    <x v="11"/>
    <x v="108"/>
    <x v="9"/>
    <s v="BOTH"/>
    <s v="Income Statement"/>
    <x v="65"/>
    <s v="11300 · PayPal (INC)"/>
    <m/>
    <s v="42179Camille Cleare"/>
  </r>
  <r>
    <d v="2015-06-24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79Bank Account"/>
  </r>
  <r>
    <d v="2015-06-25T00:00:00"/>
    <s v="Neil Topalian"/>
    <n v="-2.5299999999999998"/>
    <m/>
    <n v="2.5299999999999998"/>
    <s v="Credit"/>
    <x v="9"/>
    <x v="2"/>
    <x v="6"/>
    <n v="2015"/>
    <x v="11"/>
    <x v="108"/>
    <x v="9"/>
    <s v="BOTH"/>
    <s v="Income Statement"/>
    <x v="65"/>
    <s v="11300 · PayPal (INC)"/>
    <m/>
    <s v="42180Neil Topalian"/>
  </r>
  <r>
    <d v="2015-06-25T00:00:00"/>
    <s v="Marcella D Winslow"/>
    <n v="-2.36"/>
    <m/>
    <n v="2.36"/>
    <s v="Credit"/>
    <x v="9"/>
    <x v="2"/>
    <x v="6"/>
    <n v="2015"/>
    <x v="11"/>
    <x v="108"/>
    <x v="9"/>
    <s v="BOTH"/>
    <s v="Income Statement"/>
    <x v="65"/>
    <s v="11300 · PayPal (INC)"/>
    <m/>
    <s v="42180Marcella D Winslow"/>
  </r>
  <r>
    <d v="2015-06-27T00:00:00"/>
    <s v="Valerie Grison"/>
    <n v="-2.62"/>
    <m/>
    <n v="2.62"/>
    <s v="Credit"/>
    <x v="9"/>
    <x v="2"/>
    <x v="6"/>
    <n v="2015"/>
    <x v="11"/>
    <x v="108"/>
    <x v="9"/>
    <s v="BOTH"/>
    <s v="Income Statement"/>
    <x v="65"/>
    <s v="11300 · PayPal (INC)"/>
    <m/>
    <s v="42182Valerie Grison"/>
  </r>
  <r>
    <d v="2015-06-27T00:00:00"/>
    <s v="eBay Buyer Dispute"/>
    <n v="0"/>
    <m/>
    <n v="0"/>
    <s v="Debit"/>
    <x v="9"/>
    <x v="2"/>
    <x v="6"/>
    <n v="2015"/>
    <x v="11"/>
    <x v="108"/>
    <x v="3"/>
    <s v="BOTH"/>
    <s v="Income Statement"/>
    <x v="65"/>
    <s v="11300 · PayPal (INC)"/>
    <m/>
    <s v="42182eBay Buyer Dispute"/>
  </r>
  <r>
    <d v="2015-06-28T00:00:00"/>
    <s v="Kate Alexander"/>
    <n v="-2.5"/>
    <m/>
    <n v="2.5"/>
    <s v="Credit"/>
    <x v="9"/>
    <x v="2"/>
    <x v="6"/>
    <n v="2015"/>
    <x v="11"/>
    <x v="108"/>
    <x v="3"/>
    <s v="BOTH"/>
    <s v="Income Statement"/>
    <x v="65"/>
    <s v="11300 · PayPal (INC)"/>
    <m/>
    <s v="42183Kate Alexander"/>
  </r>
  <r>
    <d v="2015-06-28T00:00:00"/>
    <s v="Jennifer Deleon"/>
    <n v="-3.49"/>
    <m/>
    <n v="3.49"/>
    <s v="Credit"/>
    <x v="9"/>
    <x v="2"/>
    <x v="6"/>
    <n v="2015"/>
    <x v="11"/>
    <x v="108"/>
    <x v="3"/>
    <s v="BOTH"/>
    <s v="Income Statement"/>
    <x v="65"/>
    <s v="11300 · PayPal (INC)"/>
    <m/>
    <s v="42183Jennifer Deleon"/>
  </r>
  <r>
    <d v="2015-06-28T00:00:00"/>
    <s v="Daniel Valdez"/>
    <n v="-3.47"/>
    <m/>
    <n v="3.47"/>
    <s v="Credit"/>
    <x v="9"/>
    <x v="2"/>
    <x v="6"/>
    <n v="2015"/>
    <x v="11"/>
    <x v="108"/>
    <x v="3"/>
    <s v="BOTH"/>
    <s v="Income Statement"/>
    <x v="65"/>
    <s v="11300 · PayPal (INC)"/>
    <m/>
    <s v="42183Daniel Valdez"/>
  </r>
  <r>
    <d v="2015-06-28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83Bank Account"/>
  </r>
  <r>
    <d v="2015-06-28T00:00:00"/>
    <s v="Jay Volquardsen"/>
    <n v="-6.1"/>
    <m/>
    <n v="6.1"/>
    <s v="Credit"/>
    <x v="9"/>
    <x v="2"/>
    <x v="6"/>
    <n v="2015"/>
    <x v="11"/>
    <x v="108"/>
    <x v="9"/>
    <s v="BOTH"/>
    <s v="Income Statement"/>
    <x v="65"/>
    <s v="11300 · PayPal (INC)"/>
    <m/>
    <s v="42183Jay Volquardsen"/>
  </r>
  <r>
    <d v="2015-06-29T00:00:00"/>
    <s v="Rasim Aliyev"/>
    <n v="-4.5"/>
    <m/>
    <n v="4.5"/>
    <s v="Credit"/>
    <x v="9"/>
    <x v="2"/>
    <x v="6"/>
    <n v="2015"/>
    <x v="11"/>
    <x v="108"/>
    <x v="3"/>
    <s v="BOTH"/>
    <s v="Income Statement"/>
    <x v="65"/>
    <s v="11300 · PayPal (INC)"/>
    <m/>
    <s v="42184Rasim Aliyev"/>
  </r>
  <r>
    <d v="2015-06-29T00:00:00"/>
    <s v="Rasim Aliyev"/>
    <n v="-4.5"/>
    <m/>
    <n v="4.5"/>
    <s v="Credit"/>
    <x v="9"/>
    <x v="2"/>
    <x v="6"/>
    <n v="2015"/>
    <x v="11"/>
    <x v="108"/>
    <x v="3"/>
    <s v="BOTH"/>
    <s v="Income Statement"/>
    <x v="65"/>
    <s v="11300 · PayPal (INC)"/>
    <m/>
    <s v="42184Rasim Aliyev"/>
  </r>
  <r>
    <d v="2015-06-29T00:00:00"/>
    <s v="Bank Account"/>
    <n v="0"/>
    <m/>
    <n v="0"/>
    <s v="Debit"/>
    <x v="9"/>
    <x v="2"/>
    <x v="6"/>
    <n v="2015"/>
    <x v="11"/>
    <x v="108"/>
    <x v="2"/>
    <s v="INC"/>
    <s v="Balance Sheet"/>
    <x v="22"/>
    <s v="11300 · PayPal (INC)"/>
    <m/>
    <s v="42184Bank Account"/>
  </r>
  <r>
    <d v="2015-06-29T00:00:00"/>
    <s v="cynthia romano"/>
    <n v="-0.72"/>
    <m/>
    <n v="0.72"/>
    <s v="Credit"/>
    <x v="9"/>
    <x v="2"/>
    <x v="6"/>
    <n v="2015"/>
    <x v="11"/>
    <x v="108"/>
    <x v="3"/>
    <s v="BOTH"/>
    <s v="Income Statement"/>
    <x v="65"/>
    <s v="11300 · PayPal (INC)"/>
    <m/>
    <s v="42184cynthia romano"/>
  </r>
  <r>
    <d v="2015-06-29T00:00:00"/>
    <s v="Alexey Kurovskiy"/>
    <n v="-6.01"/>
    <m/>
    <n v="6.01"/>
    <s v="Credit"/>
    <x v="9"/>
    <x v="2"/>
    <x v="6"/>
    <n v="2015"/>
    <x v="11"/>
    <x v="108"/>
    <x v="21"/>
    <s v="BOTH"/>
    <s v="Income Statement"/>
    <x v="65"/>
    <s v="11300 · PayPal (INC)"/>
    <m/>
    <s v="42184Alexey Kurovskiy"/>
  </r>
  <r>
    <d v="2015-06-29T00:00:00"/>
    <s v="Empire Furniture Home Decor &amp; Gifts"/>
    <n v="-3.49"/>
    <m/>
    <n v="3.49"/>
    <s v="Credit"/>
    <x v="9"/>
    <x v="2"/>
    <x v="6"/>
    <n v="2015"/>
    <x v="11"/>
    <x v="108"/>
    <x v="3"/>
    <s v="BOTH"/>
    <s v="Income Statement"/>
    <x v="65"/>
    <s v="11300 · PayPal (INC)"/>
    <m/>
    <s v="42184Empire Furniture Home Decor &amp; Gifts"/>
  </r>
  <r>
    <d v="2015-06-29T00:00:00"/>
    <s v="Thomas Huber"/>
    <n v="-0.76"/>
    <m/>
    <n v="0.76"/>
    <s v="Credit"/>
    <x v="9"/>
    <x v="2"/>
    <x v="6"/>
    <n v="2015"/>
    <x v="11"/>
    <x v="108"/>
    <x v="3"/>
    <s v="BOTH"/>
    <s v="Income Statement"/>
    <x v="65"/>
    <s v="11300 · PayPal (INC)"/>
    <m/>
    <s v="42184Thomas Huber"/>
  </r>
  <r>
    <d v="2015-06-30T00:00:00"/>
    <s v="Marc Bundy Bundy"/>
    <n v="-2.0699999999999998"/>
    <m/>
    <n v="2.0699999999999998"/>
    <s v="Credit"/>
    <x v="9"/>
    <x v="2"/>
    <x v="6"/>
    <n v="2015"/>
    <x v="11"/>
    <x v="108"/>
    <x v="3"/>
    <s v="BOTH"/>
    <s v="Income Statement"/>
    <x v="65"/>
    <s v="11300 · PayPal (INC)"/>
    <m/>
    <s v="42185Marc Bundy Bundy"/>
  </r>
  <r>
    <d v="2015-06-30T00:00:00"/>
    <s v="Ryan Long"/>
    <n v="-1.37"/>
    <m/>
    <n v="1.37"/>
    <s v="Credit"/>
    <x v="9"/>
    <x v="2"/>
    <x v="6"/>
    <n v="2015"/>
    <x v="11"/>
    <x v="108"/>
    <x v="3"/>
    <s v="BOTH"/>
    <s v="Income Statement"/>
    <x v="65"/>
    <s v="11300 · PayPal (INC)"/>
    <m/>
    <s v="42185Ryan Long"/>
  </r>
  <r>
    <d v="2015-07-01T00:00:00"/>
    <s v="Bank Account"/>
    <n v="0"/>
    <m/>
    <n v="0"/>
    <s v="Credit"/>
    <x v="9"/>
    <x v="2"/>
    <x v="7"/>
    <n v="2015"/>
    <x v="11"/>
    <x v="108"/>
    <x v="3"/>
    <s v="BOTH"/>
    <s v="Income Statement"/>
    <x v="30"/>
    <s v="11300 · PayPal (INC)"/>
    <m/>
    <s v="42186Bank Account"/>
  </r>
  <r>
    <d v="2015-07-01T00:00:00"/>
    <s v="eBay Inc."/>
    <n v="0"/>
    <m/>
    <n v="0"/>
    <s v="Debit"/>
    <x v="9"/>
    <x v="2"/>
    <x v="7"/>
    <n v="2015"/>
    <x v="11"/>
    <x v="108"/>
    <x v="3"/>
    <s v="BOTH"/>
    <s v="Income Statement"/>
    <x v="66"/>
    <s v="11300 · PayPal (INC)"/>
    <m/>
    <s v="42186eBay Inc."/>
  </r>
  <r>
    <d v="2015-07-01T00:00:00"/>
    <s v="Kathy Wilson"/>
    <n v="-2.0699999999999998"/>
    <m/>
    <n v="2.0699999999999998"/>
    <s v="Credit"/>
    <x v="9"/>
    <x v="2"/>
    <x v="7"/>
    <n v="2015"/>
    <x v="11"/>
    <x v="108"/>
    <x v="3"/>
    <s v="BOTH"/>
    <s v="Income Statement"/>
    <x v="65"/>
    <s v="11300 · PayPal (INC)"/>
    <m/>
    <s v="42186Kathy Wilson"/>
  </r>
  <r>
    <d v="2015-07-01T00:00:00"/>
    <s v="BILL FORRAI"/>
    <n v="-2.25"/>
    <m/>
    <n v="2.25"/>
    <s v="Credit"/>
    <x v="9"/>
    <x v="2"/>
    <x v="7"/>
    <n v="2015"/>
    <x v="11"/>
    <x v="108"/>
    <x v="3"/>
    <s v="BOTH"/>
    <s v="Income Statement"/>
    <x v="65"/>
    <s v="11300 · PayPal (INC)"/>
    <m/>
    <s v="42186BILL FORRAI"/>
  </r>
  <r>
    <d v="2015-07-01T00:00:00"/>
    <s v="Tracey Rodd"/>
    <n v="4.3600000000000003"/>
    <m/>
    <n v="-4.3600000000000003"/>
    <s v="Debit"/>
    <x v="9"/>
    <x v="2"/>
    <x v="7"/>
    <n v="2015"/>
    <x v="11"/>
    <x v="108"/>
    <x v="9"/>
    <s v="BOTH"/>
    <s v="Income Statement"/>
    <x v="65"/>
    <s v="11300 · PayPal (INC)"/>
    <m/>
    <s v="42186Tracey Rodd"/>
  </r>
  <r>
    <d v="2015-07-01T00:00:00"/>
    <s v="Veronica Soler"/>
    <n v="-2.81"/>
    <m/>
    <n v="2.81"/>
    <s v="Credit"/>
    <x v="9"/>
    <x v="2"/>
    <x v="7"/>
    <n v="2015"/>
    <x v="11"/>
    <x v="108"/>
    <x v="3"/>
    <s v="BOTH"/>
    <s v="Income Statement"/>
    <x v="65"/>
    <s v="11300 · PayPal (INC)"/>
    <m/>
    <s v="42186Veronica Soler"/>
  </r>
  <r>
    <d v="2015-07-02T00:00:00"/>
    <s v="Reversal"/>
    <n v="0"/>
    <m/>
    <n v="0"/>
    <s v="Credit"/>
    <x v="9"/>
    <x v="2"/>
    <x v="7"/>
    <n v="2015"/>
    <x v="11"/>
    <x v="108"/>
    <x v="3"/>
    <s v="BOTH"/>
    <s v="Income Statement"/>
    <x v="65"/>
    <s v="11300 · PayPal (INC)"/>
    <m/>
    <s v="42187Reversal"/>
  </r>
  <r>
    <d v="2015-07-02T00:00:00"/>
    <s v="Nueva Moda"/>
    <n v="0"/>
    <m/>
    <n v="0"/>
    <s v="Debit"/>
    <x v="9"/>
    <x v="2"/>
    <x v="7"/>
    <n v="2015"/>
    <x v="11"/>
    <x v="108"/>
    <x v="3"/>
    <s v="BOTH"/>
    <s v="Income Statement"/>
    <x v="65"/>
    <s v="11300 · PayPal (INC)"/>
    <m/>
    <s v="42187Nueva Moda"/>
  </r>
  <r>
    <d v="2015-07-02T00:00:00"/>
    <s v="Ronald Zaccaglino"/>
    <n v="-1.75"/>
    <m/>
    <n v="1.75"/>
    <s v="Credit"/>
    <x v="9"/>
    <x v="2"/>
    <x v="7"/>
    <n v="2015"/>
    <x v="11"/>
    <x v="108"/>
    <x v="9"/>
    <s v="BOTH"/>
    <s v="Income Statement"/>
    <x v="65"/>
    <s v="11300 · PayPal (INC)"/>
    <m/>
    <s v="42187Ronald Zaccaglino"/>
  </r>
  <r>
    <d v="2015-07-03T00:00:00"/>
    <s v="John Collums"/>
    <n v="-3.41"/>
    <m/>
    <n v="3.41"/>
    <s v="Credit"/>
    <x v="9"/>
    <x v="2"/>
    <x v="7"/>
    <n v="2015"/>
    <x v="11"/>
    <x v="108"/>
    <x v="3"/>
    <s v="BOTH"/>
    <s v="Income Statement"/>
    <x v="65"/>
    <s v="11300 · PayPal (INC)"/>
    <m/>
    <s v="42188John Collums"/>
  </r>
  <r>
    <d v="2015-07-03T00:00:00"/>
    <s v="Susan White"/>
    <n v="-2.04"/>
    <m/>
    <n v="2.04"/>
    <s v="Credit"/>
    <x v="9"/>
    <x v="2"/>
    <x v="7"/>
    <n v="2015"/>
    <x v="11"/>
    <x v="108"/>
    <x v="9"/>
    <s v="BOTH"/>
    <s v="Income Statement"/>
    <x v="65"/>
    <s v="11300 · PayPal (INC)"/>
    <m/>
    <s v="42188Susan White"/>
  </r>
  <r>
    <d v="2015-07-03T00:00:00"/>
    <s v="stephanie ziemer"/>
    <n v="-2.21"/>
    <m/>
    <n v="2.21"/>
    <s v="Credit"/>
    <x v="9"/>
    <x v="2"/>
    <x v="7"/>
    <n v="2015"/>
    <x v="11"/>
    <x v="108"/>
    <x v="9"/>
    <s v="BOTH"/>
    <s v="Income Statement"/>
    <x v="65"/>
    <s v="11300 · PayPal (INC)"/>
    <m/>
    <s v="42188stephanie ziemer"/>
  </r>
  <r>
    <d v="2015-07-03T00:00:00"/>
    <s v="bob hora"/>
    <n v="-3.59"/>
    <m/>
    <n v="3.59"/>
    <s v="Credit"/>
    <x v="9"/>
    <x v="2"/>
    <x v="7"/>
    <n v="2015"/>
    <x v="11"/>
    <x v="108"/>
    <x v="9"/>
    <s v="BOTH"/>
    <s v="Income Statement"/>
    <x v="65"/>
    <s v="11300 · PayPal (INC)"/>
    <m/>
    <s v="42188bob hora"/>
  </r>
  <r>
    <d v="2015-07-03T00:00:00"/>
    <s v="stephanie ziemer"/>
    <n v="-1.73"/>
    <m/>
    <n v="1.73"/>
    <s v="Credit"/>
    <x v="9"/>
    <x v="2"/>
    <x v="7"/>
    <n v="2015"/>
    <x v="11"/>
    <x v="108"/>
    <x v="9"/>
    <s v="BOTH"/>
    <s v="Income Statement"/>
    <x v="65"/>
    <s v="11300 · PayPal (INC)"/>
    <m/>
    <s v="42188stephanie ziemer"/>
  </r>
  <r>
    <d v="2015-07-03T00:00:00"/>
    <s v="eBay Inc"/>
    <n v="0"/>
    <m/>
    <n v="0"/>
    <s v="Credit"/>
    <x v="9"/>
    <x v="2"/>
    <x v="7"/>
    <n v="2015"/>
    <x v="11"/>
    <x v="108"/>
    <x v="3"/>
    <s v="BOTH"/>
    <s v="Income Statement"/>
    <x v="66"/>
    <s v="11300 · PayPal (INC)"/>
    <m/>
    <s v="42188eBay Inc"/>
  </r>
  <r>
    <d v="2015-07-03T00:00:00"/>
    <s v="COL Crabb"/>
    <n v="-3.72"/>
    <m/>
    <n v="3.72"/>
    <s v="Credit"/>
    <x v="9"/>
    <x v="2"/>
    <x v="7"/>
    <n v="2015"/>
    <x v="11"/>
    <x v="108"/>
    <x v="3"/>
    <s v="BOTH"/>
    <s v="Income Statement"/>
    <x v="65"/>
    <s v="11300 · PayPal (INC)"/>
    <m/>
    <s v="42188COL Crabb"/>
  </r>
  <r>
    <d v="2015-07-03T00:00:00"/>
    <s v="ROBERT RISKO"/>
    <n v="-0.88"/>
    <m/>
    <n v="0.88"/>
    <s v="Credit"/>
    <x v="9"/>
    <x v="2"/>
    <x v="7"/>
    <n v="2015"/>
    <x v="11"/>
    <x v="108"/>
    <x v="9"/>
    <s v="BOTH"/>
    <s v="Income Statement"/>
    <x v="65"/>
    <s v="11300 · PayPal (INC)"/>
    <m/>
    <s v="42188ROBERT RISKO"/>
  </r>
  <r>
    <d v="2015-07-03T00:00:00"/>
    <s v="Ape Productions"/>
    <n v="-3.97"/>
    <m/>
    <n v="3.97"/>
    <s v="Credit"/>
    <x v="9"/>
    <x v="2"/>
    <x v="7"/>
    <n v="2015"/>
    <x v="11"/>
    <x v="108"/>
    <x v="9"/>
    <s v="BOTH"/>
    <s v="Income Statement"/>
    <x v="65"/>
    <s v="11300 · PayPal (INC)"/>
    <m/>
    <s v="42188Ape Productions"/>
  </r>
  <r>
    <d v="2015-07-03T00:00:00"/>
    <s v="The Phat Cat Inn"/>
    <n v="-2.96"/>
    <m/>
    <n v="2.96"/>
    <s v="Credit"/>
    <x v="9"/>
    <x v="2"/>
    <x v="7"/>
    <n v="2015"/>
    <x v="11"/>
    <x v="108"/>
    <x v="9"/>
    <s v="BOTH"/>
    <s v="Income Statement"/>
    <x v="65"/>
    <s v="11300 · PayPal (INC)"/>
    <m/>
    <s v="42188The Phat Cat Inn"/>
  </r>
  <r>
    <d v="2015-07-04T00:00:00"/>
    <s v="George LONG"/>
    <n v="-2.5"/>
    <m/>
    <n v="2.5"/>
    <s v="Credit"/>
    <x v="9"/>
    <x v="2"/>
    <x v="7"/>
    <n v="2015"/>
    <x v="11"/>
    <x v="108"/>
    <x v="9"/>
    <s v="BOTH"/>
    <s v="Income Statement"/>
    <x v="65"/>
    <s v="11300 · PayPal (INC)"/>
    <m/>
    <s v="42189George LONG"/>
  </r>
  <r>
    <d v="2015-07-04T00:00:00"/>
    <s v="thomas szotak"/>
    <n v="-4.76"/>
    <m/>
    <n v="4.76"/>
    <s v="Credit"/>
    <x v="9"/>
    <x v="2"/>
    <x v="7"/>
    <n v="2015"/>
    <x v="11"/>
    <x v="108"/>
    <x v="9"/>
    <s v="BOTH"/>
    <s v="Income Statement"/>
    <x v="65"/>
    <s v="11300 · PayPal (INC)"/>
    <m/>
    <s v="42189thomas szotak"/>
  </r>
  <r>
    <d v="2015-07-04T00:00:00"/>
    <s v="Barbara Peters"/>
    <n v="-3.21"/>
    <m/>
    <n v="3.21"/>
    <s v="Credit"/>
    <x v="9"/>
    <x v="2"/>
    <x v="7"/>
    <n v="2015"/>
    <x v="11"/>
    <x v="108"/>
    <x v="9"/>
    <s v="BOTH"/>
    <s v="Income Statement"/>
    <x v="65"/>
    <s v="11300 · PayPal (INC)"/>
    <m/>
    <s v="42189Barbara Peters"/>
  </r>
  <r>
    <d v="2015-07-04T00:00:00"/>
    <s v="Patty Aguirre"/>
    <n v="-0.86"/>
    <m/>
    <n v="0.86"/>
    <s v="Credit"/>
    <x v="9"/>
    <x v="2"/>
    <x v="7"/>
    <n v="2015"/>
    <x v="11"/>
    <x v="108"/>
    <x v="9"/>
    <s v="BOTH"/>
    <s v="Income Statement"/>
    <x v="65"/>
    <s v="11300 · PayPal (INC)"/>
    <m/>
    <s v="42189Patty Aguirre"/>
  </r>
  <r>
    <d v="2015-07-04T00:00:00"/>
    <s v="Guy Le Roy"/>
    <n v="-5.83"/>
    <m/>
    <n v="5.83"/>
    <s v="Credit"/>
    <x v="9"/>
    <x v="2"/>
    <x v="7"/>
    <n v="2015"/>
    <x v="11"/>
    <x v="108"/>
    <x v="3"/>
    <s v="BOTH"/>
    <s v="Income Statement"/>
    <x v="65"/>
    <s v="11300 · PayPal (INC)"/>
    <m/>
    <s v="42189Guy Le Roy"/>
  </r>
  <r>
    <d v="2015-07-05T00:00:00"/>
    <s v="Rebecca Marko"/>
    <n v="-1.65"/>
    <m/>
    <n v="1.65"/>
    <s v="Credit"/>
    <x v="9"/>
    <x v="2"/>
    <x v="7"/>
    <n v="2015"/>
    <x v="11"/>
    <x v="108"/>
    <x v="9"/>
    <s v="BOTH"/>
    <s v="Income Statement"/>
    <x v="65"/>
    <s v="11300 · PayPal (INC)"/>
    <m/>
    <s v="42190Rebecca Marko"/>
  </r>
  <r>
    <d v="2015-07-05T00:00:00"/>
    <s v="Melanie Montijo"/>
    <n v="-1.36"/>
    <m/>
    <n v="1.36"/>
    <s v="Credit"/>
    <x v="9"/>
    <x v="2"/>
    <x v="7"/>
    <n v="2015"/>
    <x v="11"/>
    <x v="108"/>
    <x v="9"/>
    <s v="BOTH"/>
    <s v="Income Statement"/>
    <x v="65"/>
    <s v="11300 · PayPal (INC)"/>
    <m/>
    <s v="42190Melanie Montijo"/>
  </r>
  <r>
    <d v="2015-07-05T00:00:00"/>
    <s v="William Brice"/>
    <n v="-2.82"/>
    <m/>
    <n v="2.82"/>
    <s v="Credit"/>
    <x v="9"/>
    <x v="2"/>
    <x v="7"/>
    <n v="2015"/>
    <x v="11"/>
    <x v="108"/>
    <x v="9"/>
    <s v="BOTH"/>
    <s v="Income Statement"/>
    <x v="65"/>
    <s v="11300 · PayPal (INC)"/>
    <m/>
    <s v="42190William Brice"/>
  </r>
  <r>
    <d v="2015-07-05T00:00:00"/>
    <s v="Raysa Aswad"/>
    <n v="-3.34"/>
    <m/>
    <n v="3.34"/>
    <s v="Credit"/>
    <x v="9"/>
    <x v="2"/>
    <x v="7"/>
    <n v="2015"/>
    <x v="11"/>
    <x v="108"/>
    <x v="9"/>
    <s v="BOTH"/>
    <s v="Income Statement"/>
    <x v="65"/>
    <s v="11300 · PayPal (INC)"/>
    <m/>
    <s v="42190Raysa Aswad"/>
  </r>
  <r>
    <d v="2015-07-05T00:00:00"/>
    <s v="ROBERT RISKO"/>
    <n v="-5.08"/>
    <m/>
    <n v="5.08"/>
    <s v="Credit"/>
    <x v="9"/>
    <x v="2"/>
    <x v="7"/>
    <n v="2015"/>
    <x v="11"/>
    <x v="108"/>
    <x v="9"/>
    <s v="BOTH"/>
    <s v="Income Statement"/>
    <x v="65"/>
    <s v="11300 · PayPal (INC)"/>
    <m/>
    <s v="42190ROBERT RISKO"/>
  </r>
  <r>
    <d v="2015-07-05T00:00:00"/>
    <s v="Robert Bonham"/>
    <n v="-2.15"/>
    <m/>
    <n v="2.15"/>
    <s v="Credit"/>
    <x v="9"/>
    <x v="2"/>
    <x v="7"/>
    <n v="2015"/>
    <x v="11"/>
    <x v="108"/>
    <x v="21"/>
    <s v="BOTH"/>
    <s v="Income Statement"/>
    <x v="65"/>
    <s v="11300 · PayPal (INC)"/>
    <m/>
    <s v="42190Robert Bonham"/>
  </r>
  <r>
    <d v="2015-07-06T00:00:00"/>
    <s v="Verlin Sherrell"/>
    <n v="-3.43"/>
    <m/>
    <n v="3.43"/>
    <s v="Credit"/>
    <x v="9"/>
    <x v="2"/>
    <x v="7"/>
    <n v="2015"/>
    <x v="11"/>
    <x v="108"/>
    <x v="3"/>
    <s v="BOTH"/>
    <s v="Income Statement"/>
    <x v="65"/>
    <s v="11300 · PayPal (INC)"/>
    <m/>
    <s v="42191Verlin Sherrell"/>
  </r>
  <r>
    <d v="2015-07-06T00:00:00"/>
    <s v="Bank Account"/>
    <n v="0"/>
    <m/>
    <n v="0"/>
    <s v="Debit"/>
    <x v="9"/>
    <x v="2"/>
    <x v="7"/>
    <n v="2015"/>
    <x v="11"/>
    <x v="108"/>
    <x v="2"/>
    <s v="INC"/>
    <s v="Balance Sheet"/>
    <x v="22"/>
    <s v="11300 · PayPal (INC)"/>
    <m/>
    <s v="42191Bank Account"/>
  </r>
  <r>
    <d v="2015-07-06T00:00:00"/>
    <s v="Jennifer Brockman"/>
    <n v="-1.08"/>
    <m/>
    <n v="1.08"/>
    <s v="Credit"/>
    <x v="9"/>
    <x v="2"/>
    <x v="7"/>
    <n v="2015"/>
    <x v="11"/>
    <x v="108"/>
    <x v="9"/>
    <s v="BOTH"/>
    <s v="Income Statement"/>
    <x v="65"/>
    <s v="11300 · PayPal (INC)"/>
    <m/>
    <s v="42191Jennifer Brockman"/>
  </r>
  <r>
    <d v="2015-07-06T00:00:00"/>
    <s v="Ida lamar"/>
    <n v="-2.85"/>
    <m/>
    <n v="2.85"/>
    <s v="Credit"/>
    <x v="9"/>
    <x v="2"/>
    <x v="7"/>
    <n v="2015"/>
    <x v="11"/>
    <x v="108"/>
    <x v="9"/>
    <s v="BOTH"/>
    <s v="Income Statement"/>
    <x v="65"/>
    <s v="11300 · PayPal (INC)"/>
    <m/>
    <s v="42191Ida lamar"/>
  </r>
  <r>
    <d v="2015-07-06T00:00:00"/>
    <s v="Understanding Our Dogs LLC"/>
    <n v="-1.81"/>
    <m/>
    <n v="1.81"/>
    <s v="Credit"/>
    <x v="9"/>
    <x v="2"/>
    <x v="7"/>
    <n v="2015"/>
    <x v="11"/>
    <x v="108"/>
    <x v="9"/>
    <s v="BOTH"/>
    <s v="Income Statement"/>
    <x v="65"/>
    <s v="11300 · PayPal (INC)"/>
    <m/>
    <s v="42191Understanding Our Dogs LLC"/>
  </r>
  <r>
    <d v="2015-07-06T00:00:00"/>
    <s v="TERRORDOME MUSIC ETC..."/>
    <n v="-1.1100000000000001"/>
    <m/>
    <n v="1.1100000000000001"/>
    <s v="Credit"/>
    <x v="9"/>
    <x v="2"/>
    <x v="7"/>
    <n v="2015"/>
    <x v="11"/>
    <x v="108"/>
    <x v="3"/>
    <s v="BOTH"/>
    <s v="Income Statement"/>
    <x v="65"/>
    <s v="11300 · PayPal (INC)"/>
    <m/>
    <s v="42191TERRORDOME MUSIC ETC..."/>
  </r>
  <r>
    <d v="2015-07-06T00:00:00"/>
    <s v="Michael Manahan"/>
    <n v="-0.72"/>
    <m/>
    <n v="0.72"/>
    <s v="Credit"/>
    <x v="9"/>
    <x v="2"/>
    <x v="7"/>
    <n v="2015"/>
    <x v="11"/>
    <x v="108"/>
    <x v="3"/>
    <s v="BOTH"/>
    <s v="Income Statement"/>
    <x v="65"/>
    <s v="11300 · PayPal (INC)"/>
    <m/>
    <s v="42191Michael Manahan"/>
  </r>
  <r>
    <d v="2015-07-06T00:00:00"/>
    <s v="Nicole Fader"/>
    <n v="-0.64"/>
    <m/>
    <n v="0.64"/>
    <s v="Credit"/>
    <x v="9"/>
    <x v="2"/>
    <x v="7"/>
    <n v="2015"/>
    <x v="11"/>
    <x v="108"/>
    <x v="9"/>
    <s v="BOTH"/>
    <s v="Income Statement"/>
    <x v="65"/>
    <s v="11300 · PayPal (INC)"/>
    <m/>
    <s v="42191Nicole Fader"/>
  </r>
  <r>
    <d v="2015-07-08T00:00:00"/>
    <s v="Christopher Catalano"/>
    <n v="-0.62"/>
    <m/>
    <n v="0.62"/>
    <s v="Credit"/>
    <x v="9"/>
    <x v="2"/>
    <x v="7"/>
    <n v="2015"/>
    <x v="11"/>
    <x v="108"/>
    <x v="9"/>
    <s v="BOTH"/>
    <s v="Income Statement"/>
    <x v="65"/>
    <s v="11300 · PayPal (INC)"/>
    <m/>
    <s v="42193Christopher Catalano"/>
  </r>
  <r>
    <d v="2015-07-09T00:00:00"/>
    <s v="Michael Meade"/>
    <n v="-0.62"/>
    <m/>
    <n v="0.62"/>
    <s v="Credit"/>
    <x v="9"/>
    <x v="2"/>
    <x v="7"/>
    <n v="2015"/>
    <x v="11"/>
    <x v="108"/>
    <x v="9"/>
    <s v="BOTH"/>
    <s v="Income Statement"/>
    <x v="65"/>
    <s v="11300 · PayPal (INC)"/>
    <m/>
    <s v="42194Michael Meade"/>
  </r>
  <r>
    <d v="2015-07-09T00:00:00"/>
    <s v="Pisces Pet Emporium Ltd"/>
    <n v="-21.59"/>
    <m/>
    <n v="21.59"/>
    <s v="Credit"/>
    <x v="9"/>
    <x v="2"/>
    <x v="7"/>
    <n v="2015"/>
    <x v="11"/>
    <x v="108"/>
    <x v="20"/>
    <s v="BOTH"/>
    <s v="Income Statement"/>
    <x v="65"/>
    <s v="11300 · PayPal (INC)"/>
    <m/>
    <s v="42194Pisces Pet Emporium Ltd"/>
  </r>
  <r>
    <d v="2015-07-09T00:00:00"/>
    <s v="Pamela Markowitz"/>
    <n v="-5.49"/>
    <m/>
    <n v="5.49"/>
    <s v="Credit"/>
    <x v="9"/>
    <x v="2"/>
    <x v="7"/>
    <n v="2015"/>
    <x v="11"/>
    <x v="108"/>
    <x v="3"/>
    <s v="BOTH"/>
    <s v="Income Statement"/>
    <x v="65"/>
    <s v="11300 · PayPal (INC)"/>
    <m/>
    <s v="42194Pamela Markowitz"/>
  </r>
  <r>
    <d v="2015-07-09T00:00:00"/>
    <s v="JAS Enterprises"/>
    <n v="-1.6"/>
    <m/>
    <n v="1.6"/>
    <s v="Credit"/>
    <x v="9"/>
    <x v="2"/>
    <x v="7"/>
    <n v="2015"/>
    <x v="11"/>
    <x v="108"/>
    <x v="20"/>
    <s v="BOTH"/>
    <s v="Income Statement"/>
    <x v="65"/>
    <s v="11300 · PayPal (INC)"/>
    <m/>
    <s v="42194JAS Enterprises"/>
  </r>
  <r>
    <d v="2015-07-09T00:00:00"/>
    <s v="Sigmacanineusa"/>
    <n v="-0.76"/>
    <m/>
    <n v="0.76"/>
    <s v="Credit"/>
    <x v="9"/>
    <x v="2"/>
    <x v="7"/>
    <n v="2015"/>
    <x v="11"/>
    <x v="108"/>
    <x v="3"/>
    <s v="BOTH"/>
    <s v="Income Statement"/>
    <x v="65"/>
    <s v="11300 · PayPal (INC)"/>
    <m/>
    <s v="42194Sigmacanineusa"/>
  </r>
  <r>
    <d v="2015-07-09T00:00:00"/>
    <s v="Mallikarjun Udoshi"/>
    <n v="-5.77"/>
    <m/>
    <n v="5.77"/>
    <s v="Credit"/>
    <x v="9"/>
    <x v="2"/>
    <x v="7"/>
    <n v="2015"/>
    <x v="11"/>
    <x v="108"/>
    <x v="3"/>
    <s v="BOTH"/>
    <s v="Income Statement"/>
    <x v="65"/>
    <s v="11300 · PayPal (INC)"/>
    <m/>
    <s v="42194Mallikarjun Udoshi"/>
  </r>
  <r>
    <d v="2015-07-09T00:00:00"/>
    <s v="J Fitch"/>
    <n v="-2.84"/>
    <m/>
    <n v="2.84"/>
    <s v="Credit"/>
    <x v="9"/>
    <x v="2"/>
    <x v="7"/>
    <n v="2015"/>
    <x v="11"/>
    <x v="108"/>
    <x v="3"/>
    <s v="BOTH"/>
    <s v="Income Statement"/>
    <x v="65"/>
    <s v="11300 · PayPal (INC)"/>
    <m/>
    <s v="42194J Fitch"/>
  </r>
  <r>
    <d v="2015-07-10T00:00:00"/>
    <s v="Kayleen van Rooyen"/>
    <n v="-0.67"/>
    <m/>
    <n v="0.67"/>
    <s v="Credit"/>
    <x v="9"/>
    <x v="2"/>
    <x v="7"/>
    <n v="2015"/>
    <x v="11"/>
    <x v="108"/>
    <x v="9"/>
    <s v="BOTH"/>
    <s v="Income Statement"/>
    <x v="65"/>
    <s v="11300 · PayPal (INC)"/>
    <m/>
    <s v="42195Kayleen van Rooyen"/>
  </r>
  <r>
    <d v="2015-07-11T00:00:00"/>
    <s v="Jeneen A Quinlan"/>
    <n v="-9.75"/>
    <m/>
    <n v="9.75"/>
    <s v="Credit"/>
    <x v="9"/>
    <x v="2"/>
    <x v="7"/>
    <n v="2015"/>
    <x v="11"/>
    <x v="108"/>
    <x v="9"/>
    <s v="BOTH"/>
    <s v="Income Statement"/>
    <x v="65"/>
    <s v="11300 · PayPal (INC)"/>
    <m/>
    <s v="42196Jeneen A Quinlan"/>
  </r>
  <r>
    <d v="2015-07-11T00:00:00"/>
    <s v="Gayle Fairweather"/>
    <n v="-2.91"/>
    <m/>
    <n v="2.91"/>
    <s v="Credit"/>
    <x v="9"/>
    <x v="2"/>
    <x v="7"/>
    <n v="2015"/>
    <x v="11"/>
    <x v="108"/>
    <x v="9"/>
    <s v="BOTH"/>
    <s v="Income Statement"/>
    <x v="65"/>
    <s v="11300 · PayPal (INC)"/>
    <m/>
    <s v="42196Gayle Fairweather"/>
  </r>
  <r>
    <d v="2015-07-12T00:00:00"/>
    <s v="Ayush Sharma"/>
    <n v="-5.24"/>
    <m/>
    <n v="5.24"/>
    <s v="Credit"/>
    <x v="9"/>
    <x v="2"/>
    <x v="7"/>
    <n v="2015"/>
    <x v="11"/>
    <x v="108"/>
    <x v="3"/>
    <s v="BOTH"/>
    <s v="Income Statement"/>
    <x v="65"/>
    <s v="11300 · PayPal (INC)"/>
    <m/>
    <s v="42197Ayush Sharma"/>
  </r>
  <r>
    <d v="2015-07-13T00:00:00"/>
    <s v="Russell Palmer"/>
    <n v="-4.07"/>
    <m/>
    <n v="4.07"/>
    <s v="Credit"/>
    <x v="9"/>
    <x v="2"/>
    <x v="7"/>
    <n v="2015"/>
    <x v="11"/>
    <x v="108"/>
    <x v="3"/>
    <s v="BOTH"/>
    <s v="Income Statement"/>
    <x v="65"/>
    <s v="11300 · PayPal (INC)"/>
    <m/>
    <s v="42198Russell Palmer"/>
  </r>
  <r>
    <d v="2015-07-13T00:00:00"/>
    <s v="Bank Account"/>
    <n v="0"/>
    <m/>
    <n v="0"/>
    <s v="Debit"/>
    <x v="9"/>
    <x v="2"/>
    <x v="7"/>
    <n v="2015"/>
    <x v="11"/>
    <x v="108"/>
    <x v="2"/>
    <s v="INC"/>
    <s v="Balance Sheet"/>
    <x v="22"/>
    <s v="11300 · PayPal (INC)"/>
    <m/>
    <s v="42198Bank Account"/>
  </r>
  <r>
    <d v="2015-07-13T00:00:00"/>
    <s v="Rasim Aliyev"/>
    <n v="0.39"/>
    <m/>
    <n v="-0.39"/>
    <s v="Debit"/>
    <x v="9"/>
    <x v="2"/>
    <x v="7"/>
    <n v="2015"/>
    <x v="11"/>
    <x v="108"/>
    <x v="3"/>
    <s v="BOTH"/>
    <s v="Income Statement"/>
    <x v="65"/>
    <s v="11300 · PayPal (INC)"/>
    <m/>
    <s v="42198Rasim Aliyev"/>
  </r>
  <r>
    <d v="2015-07-14T00:00:00"/>
    <s v="Denise Caton"/>
    <n v="-1.4"/>
    <m/>
    <n v="1.4"/>
    <s v="Credit"/>
    <x v="9"/>
    <x v="2"/>
    <x v="7"/>
    <n v="2015"/>
    <x v="11"/>
    <x v="108"/>
    <x v="3"/>
    <s v="BOTH"/>
    <s v="Income Statement"/>
    <x v="65"/>
    <s v="11300 · PayPal (INC)"/>
    <m/>
    <s v="42199Denise Caton"/>
  </r>
  <r>
    <d v="2015-07-15T00:00:00"/>
    <s v="Tjhin Ping Sie"/>
    <n v="-11.55"/>
    <m/>
    <n v="11.55"/>
    <s v="Credit"/>
    <x v="9"/>
    <x v="2"/>
    <x v="7"/>
    <n v="2015"/>
    <x v="11"/>
    <x v="108"/>
    <x v="9"/>
    <s v="BOTH"/>
    <s v="Income Statement"/>
    <x v="65"/>
    <s v="11300 · PayPal (INC)"/>
    <m/>
    <s v="42200Tjhin Ping Sie"/>
  </r>
  <r>
    <d v="2015-07-17T00:00:00"/>
    <s v="Mary Zaragoza"/>
    <n v="-2.5499999999999998"/>
    <m/>
    <n v="2.5499999999999998"/>
    <s v="Credit"/>
    <x v="9"/>
    <x v="2"/>
    <x v="7"/>
    <n v="2015"/>
    <x v="11"/>
    <x v="108"/>
    <x v="3"/>
    <s v="BOTH"/>
    <s v="Income Statement"/>
    <x v="65"/>
    <s v="11300 · PayPal (INC)"/>
    <m/>
    <s v="42202Mary Zaragoza"/>
  </r>
  <r>
    <d v="2015-07-17T00:00:00"/>
    <s v="Debra Nezgoda"/>
    <n v="-0.67"/>
    <m/>
    <n v="0.67"/>
    <s v="Credit"/>
    <x v="9"/>
    <x v="2"/>
    <x v="7"/>
    <n v="2015"/>
    <x v="11"/>
    <x v="108"/>
    <x v="21"/>
    <s v="BOTH"/>
    <s v="Income Statement"/>
    <x v="65"/>
    <s v="11300 · PayPal (INC)"/>
    <m/>
    <s v="42202Debra Nezgoda"/>
  </r>
  <r>
    <d v="2015-07-18T00:00:00"/>
    <s v="sharon parodi"/>
    <n v="-1.52"/>
    <m/>
    <n v="1.52"/>
    <s v="Credit"/>
    <x v="9"/>
    <x v="2"/>
    <x v="7"/>
    <n v="2015"/>
    <x v="11"/>
    <x v="108"/>
    <x v="3"/>
    <s v="BOTH"/>
    <s v="Income Statement"/>
    <x v="65"/>
    <s v="11300 · PayPal (INC)"/>
    <m/>
    <s v="42203sharon parodi"/>
  </r>
  <r>
    <d v="2015-07-19T00:00:00"/>
    <s v="john hoving"/>
    <n v="-0.72"/>
    <m/>
    <n v="0.72"/>
    <s v="Credit"/>
    <x v="9"/>
    <x v="2"/>
    <x v="7"/>
    <n v="2015"/>
    <x v="11"/>
    <x v="108"/>
    <x v="3"/>
    <s v="BOTH"/>
    <s v="Income Statement"/>
    <x v="65"/>
    <s v="11300 · PayPal (INC)"/>
    <m/>
    <s v="42204john hoving"/>
  </r>
  <r>
    <d v="2015-07-20T00:00:00"/>
    <s v="Bank Account"/>
    <n v="0"/>
    <m/>
    <n v="0"/>
    <s v="Debit"/>
    <x v="9"/>
    <x v="2"/>
    <x v="7"/>
    <n v="2015"/>
    <x v="11"/>
    <x v="108"/>
    <x v="2"/>
    <s v="INC"/>
    <s v="Balance Sheet"/>
    <x v="22"/>
    <s v="11300 · PayPal (INC)"/>
    <m/>
    <s v="42205Bank Account"/>
  </r>
  <r>
    <d v="2015-07-20T00:00:00"/>
    <s v="Rebecca LeMaster"/>
    <n v="-0.72"/>
    <m/>
    <n v="0.72"/>
    <s v="Credit"/>
    <x v="9"/>
    <x v="2"/>
    <x v="7"/>
    <n v="2015"/>
    <x v="11"/>
    <x v="108"/>
    <x v="3"/>
    <s v="BOTH"/>
    <s v="Income Statement"/>
    <x v="65"/>
    <s v="11300 · PayPal (INC)"/>
    <m/>
    <s v="42205Rebecca LeMaster"/>
  </r>
  <r>
    <d v="2015-07-21T00:00:00"/>
    <s v="lynn roop"/>
    <n v="-0.76"/>
    <m/>
    <n v="0.76"/>
    <s v="Credit"/>
    <x v="9"/>
    <x v="2"/>
    <x v="7"/>
    <n v="2015"/>
    <x v="11"/>
    <x v="108"/>
    <x v="3"/>
    <s v="BOTH"/>
    <s v="Income Statement"/>
    <x v="65"/>
    <s v="11300 · PayPal (INC)"/>
    <m/>
    <s v="42206lynn roop"/>
  </r>
  <r>
    <d v="2015-07-23T00:00:00"/>
    <s v="eBay Buyer Dispute"/>
    <n v="0"/>
    <m/>
    <n v="0"/>
    <s v="Debit"/>
    <x v="9"/>
    <x v="2"/>
    <x v="7"/>
    <n v="2015"/>
    <x v="11"/>
    <x v="108"/>
    <x v="3"/>
    <s v="BOTH"/>
    <s v="Income Statement"/>
    <x v="65"/>
    <s v="11300 · PayPal (INC)"/>
    <m/>
    <s v="42208eBay Buyer Dispute"/>
  </r>
  <r>
    <d v="2015-07-23T00:00:00"/>
    <s v="Clifton J Dawson"/>
    <n v="-1.26"/>
    <m/>
    <n v="1.26"/>
    <s v="Credit"/>
    <x v="9"/>
    <x v="2"/>
    <x v="7"/>
    <n v="2015"/>
    <x v="11"/>
    <x v="108"/>
    <x v="21"/>
    <s v="BOTH"/>
    <s v="Income Statement"/>
    <x v="65"/>
    <s v="11300 · PayPal (INC)"/>
    <m/>
    <s v="42208Clifton J Dawson"/>
  </r>
  <r>
    <d v="2015-07-23T00:00:00"/>
    <s v="Jose Ochoa"/>
    <n v="-0.76"/>
    <m/>
    <n v="0.76"/>
    <s v="Credit"/>
    <x v="9"/>
    <x v="2"/>
    <x v="7"/>
    <n v="2015"/>
    <x v="11"/>
    <x v="108"/>
    <x v="3"/>
    <s v="BOTH"/>
    <s v="Income Statement"/>
    <x v="65"/>
    <s v="11300 · PayPal (INC)"/>
    <m/>
    <s v="42208Jose Ochoa"/>
  </r>
  <r>
    <d v="2015-07-23T00:00:00"/>
    <s v="Bank Account"/>
    <n v="0"/>
    <m/>
    <n v="0"/>
    <s v="Credit"/>
    <x v="9"/>
    <x v="2"/>
    <x v="7"/>
    <n v="2015"/>
    <x v="11"/>
    <x v="108"/>
    <x v="2"/>
    <s v="BOTH"/>
    <s v="Balance Sheet"/>
    <x v="30"/>
    <s v="11300 · PayPal (INC)"/>
    <m/>
    <s v="42208Bank Account"/>
  </r>
  <r>
    <d v="2015-07-23T00:00:00"/>
    <s v="Collar LLC"/>
    <n v="0"/>
    <m/>
    <n v="0"/>
    <s v="Debit"/>
    <x v="9"/>
    <x v="2"/>
    <x v="7"/>
    <n v="2015"/>
    <x v="11"/>
    <x v="108"/>
    <x v="2"/>
    <s v="BOTH"/>
    <s v="Balance Sheet"/>
    <x v="66"/>
    <s v="11300 · PayPal (INC)"/>
    <m/>
    <s v="42208Collar LLC"/>
  </r>
  <r>
    <d v="2015-07-23T00:00:00"/>
    <s v="Bank Account"/>
    <n v="0"/>
    <m/>
    <n v="0"/>
    <s v="Credit"/>
    <x v="9"/>
    <x v="2"/>
    <x v="7"/>
    <n v="2015"/>
    <x v="11"/>
    <x v="108"/>
    <x v="2"/>
    <s v="BOTH"/>
    <s v="Income Statement"/>
    <x v="30"/>
    <s v="11300 · PayPal (INC)"/>
    <m/>
    <s v="42208Bank Account"/>
  </r>
  <r>
    <d v="2015-07-23T00:00:00"/>
    <s v="Hulu"/>
    <n v="0"/>
    <m/>
    <n v="0"/>
    <s v="Debit"/>
    <x v="9"/>
    <x v="2"/>
    <x v="7"/>
    <n v="2015"/>
    <x v="11"/>
    <x v="108"/>
    <x v="2"/>
    <s v="BOTH"/>
    <s v="Income Statement"/>
    <x v="66"/>
    <s v="11300 · PayPal (INC)"/>
    <m/>
    <s v="42208Hulu"/>
  </r>
  <r>
    <d v="2015-07-24T00:00:00"/>
    <s v="nick nicklaus"/>
    <n v="-0.7"/>
    <m/>
    <n v="0.7"/>
    <s v="Credit"/>
    <x v="9"/>
    <x v="2"/>
    <x v="7"/>
    <n v="2015"/>
    <x v="11"/>
    <x v="108"/>
    <x v="3"/>
    <s v="BOTH"/>
    <s v="Income Statement"/>
    <x v="65"/>
    <s v="11300 · PayPal (INC)"/>
    <m/>
    <s v="42209nick nicklaus"/>
  </r>
  <r>
    <d v="2015-07-25T00:00:00"/>
    <s v="Christian Suarez"/>
    <n v="-1.22"/>
    <m/>
    <n v="1.22"/>
    <s v="Credit"/>
    <x v="9"/>
    <x v="2"/>
    <x v="7"/>
    <n v="2015"/>
    <x v="11"/>
    <x v="108"/>
    <x v="3"/>
    <s v="BOTH"/>
    <s v="Income Statement"/>
    <x v="65"/>
    <s v="11300 · PayPal (INC)"/>
    <m/>
    <s v="42210Christian Suarez"/>
  </r>
  <r>
    <d v="2015-07-25T00:00:00"/>
    <s v="Christian Suarez"/>
    <n v="-0.76"/>
    <m/>
    <n v="0.76"/>
    <s v="Credit"/>
    <x v="9"/>
    <x v="2"/>
    <x v="7"/>
    <n v="2015"/>
    <x v="11"/>
    <x v="108"/>
    <x v="3"/>
    <s v="BOTH"/>
    <s v="Income Statement"/>
    <x v="65"/>
    <s v="11300 · PayPal (INC)"/>
    <m/>
    <s v="42210Christian Suarez"/>
  </r>
  <r>
    <d v="2015-07-25T00:00:00"/>
    <s v="Christian Suarez"/>
    <n v="0.92"/>
    <m/>
    <n v="-0.92"/>
    <s v="Debit"/>
    <x v="9"/>
    <x v="2"/>
    <x v="7"/>
    <n v="2015"/>
    <x v="11"/>
    <x v="108"/>
    <x v="3"/>
    <s v="BOTH"/>
    <s v="Income Statement"/>
    <x v="65"/>
    <s v="11300 · PayPal (INC)"/>
    <m/>
    <s v="42210Christian Suarez"/>
  </r>
  <r>
    <d v="2015-07-25T00:00:00"/>
    <s v="Becky Haley"/>
    <n v="-0.76"/>
    <m/>
    <n v="0.76"/>
    <s v="Credit"/>
    <x v="9"/>
    <x v="2"/>
    <x v="7"/>
    <n v="2015"/>
    <x v="11"/>
    <x v="108"/>
    <x v="3"/>
    <s v="BOTH"/>
    <s v="Income Statement"/>
    <x v="65"/>
    <s v="11300 · PayPal (INC)"/>
    <m/>
    <s v="42210Becky Haley"/>
  </r>
  <r>
    <d v="2015-07-27T00:00:00"/>
    <s v="alexander kostopoulos"/>
    <n v="-1.84"/>
    <m/>
    <n v="1.84"/>
    <s v="Credit"/>
    <x v="9"/>
    <x v="2"/>
    <x v="7"/>
    <n v="2015"/>
    <x v="11"/>
    <x v="108"/>
    <x v="3"/>
    <s v="BOTH"/>
    <s v="Income Statement"/>
    <x v="65"/>
    <s v="11300 · PayPal (INC)"/>
    <m/>
    <s v="42212alexander kostopoulos"/>
  </r>
  <r>
    <d v="2015-07-27T00:00:00"/>
    <s v="FROST KENNELS LLP"/>
    <n v="-3"/>
    <m/>
    <n v="3"/>
    <s v="Credit"/>
    <x v="9"/>
    <x v="2"/>
    <x v="7"/>
    <n v="2015"/>
    <x v="11"/>
    <x v="108"/>
    <x v="3"/>
    <s v="BOTH"/>
    <s v="Income Statement"/>
    <x v="65"/>
    <s v="11300 · PayPal (INC)"/>
    <m/>
    <s v="42212FROST KENNELS LLP"/>
  </r>
  <r>
    <d v="2015-07-27T00:00:00"/>
    <s v="Jose Rodriguez"/>
    <n v="-0.78"/>
    <m/>
    <n v="0.78"/>
    <s v="Credit"/>
    <x v="9"/>
    <x v="2"/>
    <x v="7"/>
    <n v="2015"/>
    <x v="11"/>
    <x v="108"/>
    <x v="3"/>
    <s v="BOTH"/>
    <s v="Income Statement"/>
    <x v="65"/>
    <s v="11300 · PayPal (INC)"/>
    <m/>
    <s v="42212Jose Rodriguez"/>
  </r>
  <r>
    <d v="2015-07-27T00:00:00"/>
    <s v="Bank Account"/>
    <n v="0"/>
    <m/>
    <n v="0"/>
    <s v="Debit"/>
    <x v="9"/>
    <x v="2"/>
    <x v="7"/>
    <n v="2015"/>
    <x v="11"/>
    <x v="108"/>
    <x v="2"/>
    <s v="INC"/>
    <s v="Balance Sheet"/>
    <x v="22"/>
    <s v="11300 · PayPal (INC)"/>
    <m/>
    <s v="42212Bank Account"/>
  </r>
  <r>
    <d v="2015-07-27T00:00:00"/>
    <s v="Jenna Karimoto"/>
    <n v="-0.72"/>
    <m/>
    <n v="0.72"/>
    <s v="Credit"/>
    <x v="9"/>
    <x v="2"/>
    <x v="7"/>
    <n v="2015"/>
    <x v="11"/>
    <x v="108"/>
    <x v="3"/>
    <s v="BOTH"/>
    <s v="Income Statement"/>
    <x v="65"/>
    <s v="11300 · PayPal (INC)"/>
    <m/>
    <s v="42212Jenna Karimoto"/>
  </r>
  <r>
    <d v="2015-07-27T00:00:00"/>
    <s v="Jenna Karimoto"/>
    <n v="-0.72"/>
    <m/>
    <n v="0.72"/>
    <s v="Credit"/>
    <x v="9"/>
    <x v="2"/>
    <x v="7"/>
    <n v="2015"/>
    <x v="11"/>
    <x v="108"/>
    <x v="3"/>
    <s v="BOTH"/>
    <s v="Income Statement"/>
    <x v="65"/>
    <s v="11300 · PayPal (INC)"/>
    <m/>
    <s v="42212Jenna Karimoto"/>
  </r>
  <r>
    <d v="2015-07-27T00:00:00"/>
    <s v="Nancy Roden"/>
    <n v="-2.2999999999999998"/>
    <m/>
    <n v="2.2999999999999998"/>
    <s v="Credit"/>
    <x v="9"/>
    <x v="2"/>
    <x v="7"/>
    <n v="2015"/>
    <x v="11"/>
    <x v="108"/>
    <x v="9"/>
    <s v="BOTH"/>
    <s v="Income Statement"/>
    <x v="65"/>
    <s v="11300 · PayPal (INC)"/>
    <m/>
    <s v="42212Nancy Roden"/>
  </r>
  <r>
    <d v="2015-07-28T00:00:00"/>
    <s v="Sara van Valkenburg"/>
    <n v="-2.1800000000000002"/>
    <m/>
    <n v="2.1800000000000002"/>
    <s v="Credit"/>
    <x v="9"/>
    <x v="2"/>
    <x v="7"/>
    <n v="2015"/>
    <x v="11"/>
    <x v="108"/>
    <x v="9"/>
    <s v="BOTH"/>
    <s v="Income Statement"/>
    <x v="65"/>
    <s v="11300 · PayPal (INC)"/>
    <m/>
    <s v="42213Sara van Valkenburg"/>
  </r>
  <r>
    <d v="2015-07-29T00:00:00"/>
    <s v="James Adams"/>
    <n v="2.61"/>
    <m/>
    <n v="-2.61"/>
    <s v="Debit"/>
    <x v="9"/>
    <x v="2"/>
    <x v="7"/>
    <n v="2015"/>
    <x v="11"/>
    <x v="108"/>
    <x v="9"/>
    <s v="BOTH"/>
    <s v="Income Statement"/>
    <x v="65"/>
    <s v="11300 · PayPal (INC)"/>
    <m/>
    <s v="42214James Adams"/>
  </r>
  <r>
    <d v="2015-07-30T00:00:00"/>
    <s v="eric covarrubias"/>
    <n v="-3.34"/>
    <m/>
    <n v="3.34"/>
    <s v="Credit"/>
    <x v="9"/>
    <x v="2"/>
    <x v="7"/>
    <n v="2015"/>
    <x v="11"/>
    <x v="108"/>
    <x v="3"/>
    <s v="BOTH"/>
    <s v="Income Statement"/>
    <x v="65"/>
    <s v="11300 · PayPal (INC)"/>
    <m/>
    <s v="42215eric covarrubias"/>
  </r>
  <r>
    <d v="2015-07-30T00:00:00"/>
    <s v="Bank Account"/>
    <n v="0"/>
    <m/>
    <n v="0"/>
    <s v="Credit"/>
    <x v="9"/>
    <x v="2"/>
    <x v="7"/>
    <n v="2015"/>
    <x v="11"/>
    <x v="108"/>
    <x v="3"/>
    <s v="BOTH"/>
    <s v="Income Statement"/>
    <x v="30"/>
    <s v="11300 · PayPal (INC)"/>
    <m/>
    <s v="42215Bank Account"/>
  </r>
  <r>
    <d v="2015-07-30T00:00:00"/>
    <s v="eBay Inc."/>
    <n v="0"/>
    <m/>
    <n v="0"/>
    <s v="Debit"/>
    <x v="9"/>
    <x v="2"/>
    <x v="7"/>
    <n v="2015"/>
    <x v="11"/>
    <x v="108"/>
    <x v="3"/>
    <s v="BOTH"/>
    <s v="Income Statement"/>
    <x v="66"/>
    <s v="11300 · PayPal (INC)"/>
    <m/>
    <s v="42215eBay Inc."/>
  </r>
  <r>
    <d v="2015-07-31T00:00:00"/>
    <s v="amber beckstead"/>
    <n v="-0.72"/>
    <m/>
    <n v="0.72"/>
    <s v="Credit"/>
    <x v="9"/>
    <x v="2"/>
    <x v="7"/>
    <n v="2015"/>
    <x v="11"/>
    <x v="108"/>
    <x v="3"/>
    <s v="BOTH"/>
    <s v="Income Statement"/>
    <x v="65"/>
    <s v="11300 · PayPal (INC)"/>
    <m/>
    <s v="42216amber beckstead"/>
  </r>
  <r>
    <d v="2015-07-31T00:00:00"/>
    <s v="David Marsh"/>
    <n v="-0.85"/>
    <m/>
    <n v="0.85"/>
    <s v="Credit"/>
    <x v="9"/>
    <x v="2"/>
    <x v="7"/>
    <n v="2015"/>
    <x v="11"/>
    <x v="108"/>
    <x v="3"/>
    <s v="BOTH"/>
    <s v="Income Statement"/>
    <x v="65"/>
    <s v="11300 · PayPal (INC)"/>
    <m/>
    <s v="42216David Marsh"/>
  </r>
  <r>
    <d v="2015-07-31T00:00:00"/>
    <s v="Tina Marcario"/>
    <n v="-6.23"/>
    <m/>
    <n v="6.23"/>
    <s v="Credit"/>
    <x v="9"/>
    <x v="2"/>
    <x v="7"/>
    <n v="2015"/>
    <x v="11"/>
    <x v="108"/>
    <x v="9"/>
    <s v="BOTH"/>
    <s v="Income Statement"/>
    <x v="65"/>
    <s v="11300 · PayPal (INC)"/>
    <m/>
    <s v="42216Tina Marcario"/>
  </r>
  <r>
    <d v="2015-08-01T00:00:00"/>
    <s v="Terry Lafferty"/>
    <n v="-2.89"/>
    <m/>
    <n v="2.89"/>
    <s v="Credit"/>
    <x v="9"/>
    <x v="2"/>
    <x v="8"/>
    <n v="2015"/>
    <x v="11"/>
    <x v="108"/>
    <x v="3"/>
    <s v="BOTH"/>
    <s v="Income Statement"/>
    <x v="65"/>
    <s v="11300 · PayPal (INC)"/>
    <m/>
    <s v="42217Terry Lafferty"/>
  </r>
  <r>
    <d v="2015-08-01T00:00:00"/>
    <s v="Brian Melancon"/>
    <n v="-3.31"/>
    <m/>
    <n v="3.31"/>
    <s v="Credit"/>
    <x v="9"/>
    <x v="2"/>
    <x v="8"/>
    <n v="2015"/>
    <x v="11"/>
    <x v="108"/>
    <x v="3"/>
    <s v="BOTH"/>
    <s v="Income Statement"/>
    <x v="65"/>
    <s v="11300 · PayPal (INC)"/>
    <m/>
    <s v="42217Brian Melancon"/>
  </r>
  <r>
    <d v="2015-08-01T00:00:00"/>
    <s v="David Smith"/>
    <n v="-2.79"/>
    <m/>
    <n v="2.79"/>
    <s v="Credit"/>
    <x v="9"/>
    <x v="2"/>
    <x v="8"/>
    <n v="2015"/>
    <x v="11"/>
    <x v="108"/>
    <x v="3"/>
    <s v="BOTH"/>
    <s v="Income Statement"/>
    <x v="65"/>
    <s v="11300 · PayPal (INC)"/>
    <m/>
    <s v="42217David Smith"/>
  </r>
  <r>
    <d v="2015-08-02T00:00:00"/>
    <s v="Katherine Parks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18Katherine Parks"/>
  </r>
  <r>
    <d v="2015-08-02T00:00:00"/>
    <s v="Jenny Ovick"/>
    <n v="-1.01"/>
    <m/>
    <n v="1.01"/>
    <s v="Credit"/>
    <x v="9"/>
    <x v="2"/>
    <x v="8"/>
    <n v="2015"/>
    <x v="11"/>
    <x v="108"/>
    <x v="3"/>
    <s v="BOTH"/>
    <s v="Income Statement"/>
    <x v="65"/>
    <s v="11300 · PayPal (INC)"/>
    <m/>
    <s v="42218Jenny Ovick"/>
  </r>
  <r>
    <d v="2015-08-02T00:00:00"/>
    <s v="JoAnne Pilger"/>
    <n v="-2.38"/>
    <m/>
    <n v="2.38"/>
    <s v="Credit"/>
    <x v="9"/>
    <x v="2"/>
    <x v="8"/>
    <n v="2015"/>
    <x v="11"/>
    <x v="108"/>
    <x v="9"/>
    <s v="BOTH"/>
    <s v="Income Statement"/>
    <x v="65"/>
    <s v="11300 · PayPal (INC)"/>
    <m/>
    <s v="42218JoAnne Pilger"/>
  </r>
  <r>
    <d v="2015-08-02T00:00:00"/>
    <s v="James Stanton"/>
    <n v="-7.14"/>
    <m/>
    <n v="7.14"/>
    <s v="Credit"/>
    <x v="9"/>
    <x v="2"/>
    <x v="8"/>
    <n v="2015"/>
    <x v="11"/>
    <x v="108"/>
    <x v="9"/>
    <s v="BOTH"/>
    <s v="Income Statement"/>
    <x v="65"/>
    <s v="11300 · PayPal (INC)"/>
    <m/>
    <s v="42218James Stanton"/>
  </r>
  <r>
    <d v="2015-08-03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19Bank Account"/>
  </r>
  <r>
    <d v="2015-08-03T00:00:00"/>
    <s v="Stacy Ritter"/>
    <n v="-2.2999999999999998"/>
    <m/>
    <n v="2.2999999999999998"/>
    <s v="Credit"/>
    <x v="9"/>
    <x v="2"/>
    <x v="8"/>
    <n v="2015"/>
    <x v="11"/>
    <x v="108"/>
    <x v="9"/>
    <s v="BOTH"/>
    <s v="Income Statement"/>
    <x v="65"/>
    <s v="11300 · PayPal (INC)"/>
    <m/>
    <s v="42219Stacy Ritter"/>
  </r>
  <r>
    <d v="2015-08-03T00:00:00"/>
    <s v="Amanda Clower"/>
    <n v="-2.99"/>
    <m/>
    <n v="2.99"/>
    <s v="Credit"/>
    <x v="9"/>
    <x v="2"/>
    <x v="8"/>
    <n v="2015"/>
    <x v="11"/>
    <x v="108"/>
    <x v="9"/>
    <s v="BOTH"/>
    <s v="Income Statement"/>
    <x v="65"/>
    <s v="11300 · PayPal (INC)"/>
    <m/>
    <s v="42219Amanda Clower"/>
  </r>
  <r>
    <d v="2015-08-03T00:00:00"/>
    <s v="Desiree Stone"/>
    <n v="-2.21"/>
    <m/>
    <n v="2.21"/>
    <s v="Credit"/>
    <x v="9"/>
    <x v="2"/>
    <x v="8"/>
    <n v="2015"/>
    <x v="11"/>
    <x v="108"/>
    <x v="9"/>
    <s v="BOTH"/>
    <s v="Income Statement"/>
    <x v="65"/>
    <s v="11300 · PayPal (INC)"/>
    <m/>
    <s v="42219Desiree Stone"/>
  </r>
  <r>
    <d v="2015-08-03T00:00:00"/>
    <s v="Richard Keaton"/>
    <n v="-1.05"/>
    <m/>
    <n v="1.05"/>
    <s v="Credit"/>
    <x v="9"/>
    <x v="2"/>
    <x v="8"/>
    <n v="2015"/>
    <x v="11"/>
    <x v="108"/>
    <x v="9"/>
    <s v="BOTH"/>
    <s v="Income Statement"/>
    <x v="65"/>
    <s v="11300 · PayPal (INC)"/>
    <m/>
    <s v="42219Richard Keaton"/>
  </r>
  <r>
    <d v="2015-08-03T00:00:00"/>
    <s v="Timothy Wall"/>
    <n v="-2"/>
    <m/>
    <n v="2"/>
    <s v="Credit"/>
    <x v="9"/>
    <x v="2"/>
    <x v="8"/>
    <n v="2015"/>
    <x v="11"/>
    <x v="108"/>
    <x v="3"/>
    <s v="BOTH"/>
    <s v="Income Statement"/>
    <x v="65"/>
    <s v="11300 · PayPal (INC)"/>
    <m/>
    <s v="42219Timothy Wall"/>
  </r>
  <r>
    <d v="2015-08-04T00:00:00"/>
    <s v="Bruce Lupoli"/>
    <n v="0.93"/>
    <m/>
    <n v="-0.93"/>
    <s v="Debit"/>
    <x v="9"/>
    <x v="2"/>
    <x v="8"/>
    <n v="2015"/>
    <x v="11"/>
    <x v="108"/>
    <x v="3"/>
    <s v="BOTH"/>
    <s v="Income Statement"/>
    <x v="65"/>
    <s v="11300 · PayPal (INC)"/>
    <m/>
    <s v="42220Bruce Lupoli"/>
  </r>
  <r>
    <d v="2015-08-04T00:00:00"/>
    <s v="Michael Meade"/>
    <n v="0.27"/>
    <m/>
    <n v="-0.27"/>
    <s v="Debit"/>
    <x v="9"/>
    <x v="2"/>
    <x v="8"/>
    <n v="2015"/>
    <x v="11"/>
    <x v="108"/>
    <x v="9"/>
    <s v="BOTH"/>
    <s v="Income Statement"/>
    <x v="65"/>
    <s v="11300 · PayPal (INC)"/>
    <m/>
    <s v="42220Michael Meade"/>
  </r>
  <r>
    <d v="2015-08-05T00:00:00"/>
    <s v="Karen Leigh Studios"/>
    <n v="-1.07"/>
    <m/>
    <n v="1.07"/>
    <s v="Credit"/>
    <x v="9"/>
    <x v="2"/>
    <x v="8"/>
    <n v="2015"/>
    <x v="11"/>
    <x v="108"/>
    <x v="9"/>
    <s v="BOTH"/>
    <s v="Income Statement"/>
    <x v="65"/>
    <s v="11300 · PayPal (INC)"/>
    <m/>
    <s v="42221Karen Leigh Studios"/>
  </r>
  <r>
    <d v="2015-08-05T00:00:00"/>
    <s v="Reversal"/>
    <n v="0"/>
    <m/>
    <n v="0"/>
    <s v="Credit"/>
    <x v="9"/>
    <x v="2"/>
    <x v="8"/>
    <n v="2015"/>
    <x v="11"/>
    <x v="108"/>
    <x v="3"/>
    <s v="BOTH"/>
    <s v="Income Statement"/>
    <x v="65"/>
    <s v="11300 · PayPal (INC)"/>
    <m/>
    <s v="42221Reversal"/>
  </r>
  <r>
    <d v="2015-08-05T00:00:00"/>
    <s v="Judy Crowe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21Judy Crowe"/>
  </r>
  <r>
    <d v="2015-08-05T00:00:00"/>
    <s v="Adriana Erni"/>
    <n v="-3.77"/>
    <m/>
    <n v="3.77"/>
    <s v="Credit"/>
    <x v="9"/>
    <x v="2"/>
    <x v="8"/>
    <n v="2015"/>
    <x v="11"/>
    <x v="108"/>
    <x v="9"/>
    <s v="BOTH"/>
    <s v="Income Statement"/>
    <x v="65"/>
    <s v="11300 · PayPal (INC)"/>
    <m/>
    <s v="42221Adriana Erni"/>
  </r>
  <r>
    <d v="2015-08-06T00:00:00"/>
    <s v="glen reiner"/>
    <n v="-1.56"/>
    <m/>
    <n v="1.56"/>
    <s v="Credit"/>
    <x v="9"/>
    <x v="2"/>
    <x v="8"/>
    <n v="2015"/>
    <x v="11"/>
    <x v="108"/>
    <x v="3"/>
    <s v="BOTH"/>
    <s v="Income Statement"/>
    <x v="65"/>
    <s v="11300 · PayPal (INC)"/>
    <m/>
    <s v="42222glen reiner"/>
  </r>
  <r>
    <d v="2015-08-06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22Bank Account"/>
  </r>
  <r>
    <d v="2015-08-06T00:00:00"/>
    <s v="YoshaShara Randall"/>
    <n v="-2"/>
    <m/>
    <n v="2"/>
    <s v="Credit"/>
    <x v="9"/>
    <x v="2"/>
    <x v="8"/>
    <n v="2015"/>
    <x v="11"/>
    <x v="108"/>
    <x v="3"/>
    <s v="BOTH"/>
    <s v="Income Statement"/>
    <x v="65"/>
    <s v="11300 · PayPal (INC)"/>
    <m/>
    <s v="42222YoshaShara Randall"/>
  </r>
  <r>
    <d v="2015-08-06T00:00:00"/>
    <s v="Holly Rainey"/>
    <n v="-3.49"/>
    <m/>
    <n v="3.49"/>
    <s v="Credit"/>
    <x v="9"/>
    <x v="2"/>
    <x v="8"/>
    <n v="2015"/>
    <x v="11"/>
    <x v="108"/>
    <x v="3"/>
    <s v="BOTH"/>
    <s v="Income Statement"/>
    <x v="65"/>
    <s v="11300 · PayPal (INC)"/>
    <m/>
    <s v="42222Holly Rainey"/>
  </r>
  <r>
    <d v="2015-08-06T00:00:00"/>
    <s v="denise garris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22denise garris"/>
  </r>
  <r>
    <d v="2015-08-07T00:00:00"/>
    <s v="Ash Samadi"/>
    <n v="-4.21"/>
    <m/>
    <n v="4.21"/>
    <s v="Credit"/>
    <x v="9"/>
    <x v="2"/>
    <x v="8"/>
    <n v="2015"/>
    <x v="11"/>
    <x v="108"/>
    <x v="9"/>
    <s v="BOTH"/>
    <s v="Income Statement"/>
    <x v="65"/>
    <s v="11300 · PayPal (INC)"/>
    <m/>
    <s v="42223Ash Samadi"/>
  </r>
  <r>
    <d v="2015-08-07T00:00:00"/>
    <s v="sharlita conrad"/>
    <n v="-0.7"/>
    <m/>
    <n v="0.7"/>
    <s v="Credit"/>
    <x v="9"/>
    <x v="2"/>
    <x v="8"/>
    <n v="2015"/>
    <x v="11"/>
    <x v="108"/>
    <x v="3"/>
    <s v="BOTH"/>
    <s v="Income Statement"/>
    <x v="65"/>
    <s v="11300 · PayPal (INC)"/>
    <m/>
    <s v="42223sharlita conrad"/>
  </r>
  <r>
    <d v="2015-08-08T00:00:00"/>
    <s v="Neill Shotter"/>
    <n v="-2.64"/>
    <m/>
    <n v="2.64"/>
    <s v="Credit"/>
    <x v="9"/>
    <x v="2"/>
    <x v="8"/>
    <n v="2015"/>
    <x v="11"/>
    <x v="108"/>
    <x v="3"/>
    <s v="BOTH"/>
    <s v="Income Statement"/>
    <x v="65"/>
    <s v="11300 · PayPal (INC)"/>
    <m/>
    <s v="42224Neill Shotter"/>
  </r>
  <r>
    <d v="2015-08-08T00:00:00"/>
    <s v="Neill Shotter"/>
    <n v="-4.6100000000000003"/>
    <m/>
    <n v="4.6100000000000003"/>
    <s v="Credit"/>
    <x v="9"/>
    <x v="2"/>
    <x v="8"/>
    <n v="2015"/>
    <x v="11"/>
    <x v="108"/>
    <x v="3"/>
    <s v="BOTH"/>
    <s v="Income Statement"/>
    <x v="65"/>
    <s v="11300 · PayPal (INC)"/>
    <m/>
    <s v="42224Neill Shotter"/>
  </r>
  <r>
    <d v="2015-08-08T00:00:00"/>
    <s v="Neill Shotter"/>
    <n v="-2.95"/>
    <m/>
    <n v="2.95"/>
    <s v="Credit"/>
    <x v="9"/>
    <x v="2"/>
    <x v="8"/>
    <n v="2015"/>
    <x v="11"/>
    <x v="108"/>
    <x v="3"/>
    <s v="BOTH"/>
    <s v="Income Statement"/>
    <x v="65"/>
    <s v="11300 · PayPal (INC)"/>
    <m/>
    <s v="42224Neill Shotter"/>
  </r>
  <r>
    <d v="2015-08-08T00:00:00"/>
    <s v="Neill Shotter"/>
    <n v="-2.8"/>
    <m/>
    <n v="2.8"/>
    <s v="Credit"/>
    <x v="9"/>
    <x v="2"/>
    <x v="8"/>
    <n v="2015"/>
    <x v="11"/>
    <x v="108"/>
    <x v="3"/>
    <s v="BOTH"/>
    <s v="Income Statement"/>
    <x v="65"/>
    <s v="11300 · PayPal (INC)"/>
    <m/>
    <s v="42224Neill Shotter"/>
  </r>
  <r>
    <d v="2015-08-08T00:00:00"/>
    <s v="Travis Cole"/>
    <n v="-0.78"/>
    <m/>
    <n v="0.78"/>
    <s v="Credit"/>
    <x v="9"/>
    <x v="2"/>
    <x v="8"/>
    <n v="2015"/>
    <x v="11"/>
    <x v="108"/>
    <x v="3"/>
    <s v="BOTH"/>
    <s v="Income Statement"/>
    <x v="65"/>
    <s v="11300 · PayPal (INC)"/>
    <m/>
    <s v="42224Travis Cole"/>
  </r>
  <r>
    <d v="2015-08-09T00:00:00"/>
    <s v="Triple A Signature Building and Medical"/>
    <n v="-8.74"/>
    <m/>
    <n v="8.74"/>
    <s v="Credit"/>
    <x v="9"/>
    <x v="2"/>
    <x v="8"/>
    <n v="2015"/>
    <x v="11"/>
    <x v="108"/>
    <x v="9"/>
    <s v="BOTH"/>
    <s v="Income Statement"/>
    <x v="65"/>
    <s v="11300 · PayPal (INC)"/>
    <m/>
    <s v="42225Triple A Signature Building and Medical"/>
  </r>
  <r>
    <d v="2015-08-09T00:00:00"/>
    <s v="David Ray"/>
    <n v="-3.25"/>
    <m/>
    <n v="3.25"/>
    <s v="Credit"/>
    <x v="9"/>
    <x v="2"/>
    <x v="8"/>
    <n v="2015"/>
    <x v="11"/>
    <x v="108"/>
    <x v="3"/>
    <s v="BOTH"/>
    <s v="Income Statement"/>
    <x v="65"/>
    <s v="11300 · PayPal (INC)"/>
    <m/>
    <s v="42225David Ray"/>
  </r>
  <r>
    <d v="2015-08-09T00:00:00"/>
    <s v="David Ray"/>
    <n v="-2.68"/>
    <m/>
    <n v="2.68"/>
    <s v="Credit"/>
    <x v="9"/>
    <x v="2"/>
    <x v="8"/>
    <n v="2015"/>
    <x v="11"/>
    <x v="108"/>
    <x v="3"/>
    <s v="BOTH"/>
    <s v="Income Statement"/>
    <x v="65"/>
    <s v="11300 · PayPal (INC)"/>
    <m/>
    <s v="42225David Ray"/>
  </r>
  <r>
    <d v="2015-08-09T00:00:00"/>
    <s v="PRECIOUS PAWS"/>
    <n v="-1.1100000000000001"/>
    <m/>
    <n v="1.1100000000000001"/>
    <s v="Credit"/>
    <x v="9"/>
    <x v="2"/>
    <x v="8"/>
    <n v="2015"/>
    <x v="11"/>
    <x v="108"/>
    <x v="3"/>
    <s v="BOTH"/>
    <s v="Income Statement"/>
    <x v="65"/>
    <s v="11300 · PayPal (INC)"/>
    <m/>
    <s v="42225PRECIOUS PAWS"/>
  </r>
  <r>
    <d v="2015-08-09T00:00:00"/>
    <s v="Steven Wisecup"/>
    <n v="-3"/>
    <m/>
    <n v="3"/>
    <s v="Credit"/>
    <x v="9"/>
    <x v="2"/>
    <x v="8"/>
    <n v="2015"/>
    <x v="11"/>
    <x v="108"/>
    <x v="3"/>
    <s v="BOTH"/>
    <s v="Income Statement"/>
    <x v="65"/>
    <s v="11300 · PayPal (INC)"/>
    <m/>
    <s v="42225Steven Wisecup"/>
  </r>
  <r>
    <d v="2015-08-09T00:00:00"/>
    <s v="Jeanette Nelson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25Jeanette Nelson"/>
  </r>
  <r>
    <d v="2015-08-09T00:00:00"/>
    <s v="Gayle Griffin"/>
    <n v="-4.1500000000000004"/>
    <m/>
    <n v="4.1500000000000004"/>
    <s v="Credit"/>
    <x v="9"/>
    <x v="2"/>
    <x v="8"/>
    <n v="2015"/>
    <x v="11"/>
    <x v="108"/>
    <x v="21"/>
    <s v="BOTH"/>
    <s v="Income Statement"/>
    <x v="65"/>
    <s v="11300 · PayPal (INC)"/>
    <m/>
    <s v="42225Gayle Griffin"/>
  </r>
  <r>
    <d v="2015-08-09T00:00:00"/>
    <s v="nick steker"/>
    <n v="-4.3600000000000003"/>
    <m/>
    <n v="4.3600000000000003"/>
    <s v="Credit"/>
    <x v="9"/>
    <x v="2"/>
    <x v="8"/>
    <n v="2015"/>
    <x v="11"/>
    <x v="108"/>
    <x v="3"/>
    <s v="BOTH"/>
    <s v="Income Statement"/>
    <x v="65"/>
    <s v="11300 · PayPal (INC)"/>
    <m/>
    <s v="42225nick steker"/>
  </r>
  <r>
    <d v="2015-08-10T00:00:00"/>
    <s v="Angelika Boggs"/>
    <n v="-1.57"/>
    <m/>
    <n v="1.57"/>
    <s v="Credit"/>
    <x v="9"/>
    <x v="2"/>
    <x v="8"/>
    <n v="2015"/>
    <x v="11"/>
    <x v="108"/>
    <x v="3"/>
    <s v="BOTH"/>
    <s v="Income Statement"/>
    <x v="65"/>
    <s v="11300 · PayPal (INC)"/>
    <m/>
    <s v="42226Angelika Boggs"/>
  </r>
  <r>
    <d v="2015-08-10T00:00:00"/>
    <s v="Sara E Avila"/>
    <n v="-2.39"/>
    <m/>
    <n v="2.39"/>
    <s v="Credit"/>
    <x v="9"/>
    <x v="2"/>
    <x v="8"/>
    <n v="2015"/>
    <x v="11"/>
    <x v="108"/>
    <x v="3"/>
    <s v="BOTH"/>
    <s v="Income Statement"/>
    <x v="65"/>
    <s v="11300 · PayPal (INC)"/>
    <m/>
    <s v="42226Sara E Avila"/>
  </r>
  <r>
    <d v="2015-08-10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26Bank Account"/>
  </r>
  <r>
    <d v="2015-08-10T00:00:00"/>
    <s v="Action Sparks"/>
    <n v="-2.88"/>
    <m/>
    <n v="2.88"/>
    <s v="Credit"/>
    <x v="9"/>
    <x v="2"/>
    <x v="8"/>
    <n v="2015"/>
    <x v="11"/>
    <x v="108"/>
    <x v="3"/>
    <s v="BOTH"/>
    <s v="Income Statement"/>
    <x v="65"/>
    <s v="11300 · PayPal (INC)"/>
    <m/>
    <s v="42226Action Sparks"/>
  </r>
  <r>
    <d v="2015-08-10T00:00:00"/>
    <s v="Bryden Klotz"/>
    <n v="-5.58"/>
    <m/>
    <n v="5.58"/>
    <s v="Credit"/>
    <x v="9"/>
    <x v="2"/>
    <x v="8"/>
    <n v="2015"/>
    <x v="11"/>
    <x v="108"/>
    <x v="3"/>
    <s v="BOTH"/>
    <s v="Income Statement"/>
    <x v="65"/>
    <s v="11300 · PayPal (INC)"/>
    <m/>
    <s v="42226Bryden Klotz"/>
  </r>
  <r>
    <d v="2015-08-11T00:00:00"/>
    <s v="Petsonline"/>
    <n v="-3.27"/>
    <m/>
    <n v="3.27"/>
    <s v="Credit"/>
    <x v="9"/>
    <x v="2"/>
    <x v="8"/>
    <n v="2015"/>
    <x v="11"/>
    <x v="108"/>
    <x v="20"/>
    <s v="BOTH"/>
    <s v="Income Statement"/>
    <x v="65"/>
    <s v="11300 · PayPal (INC)"/>
    <m/>
    <s v="42227Petsonline"/>
  </r>
  <r>
    <d v="2015-08-11T00:00:00"/>
    <s v="Lisa Burns"/>
    <n v="-0.67"/>
    <m/>
    <n v="0.67"/>
    <s v="Credit"/>
    <x v="9"/>
    <x v="2"/>
    <x v="8"/>
    <n v="2015"/>
    <x v="11"/>
    <x v="108"/>
    <x v="9"/>
    <s v="BOTH"/>
    <s v="Income Statement"/>
    <x v="65"/>
    <s v="11300 · PayPal (INC)"/>
    <m/>
    <s v="42227Lisa Burns"/>
  </r>
  <r>
    <d v="2015-08-11T00:00:00"/>
    <s v="Raysa Aswad"/>
    <n v="-2.0299999999999998"/>
    <m/>
    <n v="2.0299999999999998"/>
    <s v="Credit"/>
    <x v="9"/>
    <x v="2"/>
    <x v="8"/>
    <n v="2015"/>
    <x v="11"/>
    <x v="108"/>
    <x v="9"/>
    <s v="BOTH"/>
    <s v="Income Statement"/>
    <x v="65"/>
    <s v="11300 · PayPal (INC)"/>
    <m/>
    <s v="42227Raysa Aswad"/>
  </r>
  <r>
    <d v="2015-08-11T00:00:00"/>
    <s v="Neill Shotter"/>
    <n v="2.5"/>
    <m/>
    <n v="-2.5"/>
    <s v="Debit"/>
    <x v="9"/>
    <x v="2"/>
    <x v="8"/>
    <n v="2015"/>
    <x v="11"/>
    <x v="108"/>
    <x v="3"/>
    <s v="BOTH"/>
    <s v="Income Statement"/>
    <x v="65"/>
    <s v="11300 · PayPal (INC)"/>
    <m/>
    <s v="42227Neill Shotter"/>
  </r>
  <r>
    <d v="2015-08-11T00:00:00"/>
    <s v="Neill Shotter"/>
    <n v="0.62"/>
    <m/>
    <n v="-0.62"/>
    <s v="Debit"/>
    <x v="9"/>
    <x v="2"/>
    <x v="8"/>
    <n v="2015"/>
    <x v="11"/>
    <x v="108"/>
    <x v="3"/>
    <s v="BOTH"/>
    <s v="Income Statement"/>
    <x v="65"/>
    <s v="11300 · PayPal (INC)"/>
    <m/>
    <s v="42227Neill Shotter"/>
  </r>
  <r>
    <d v="2015-08-11T00:00:00"/>
    <s v="Neill Shotter"/>
    <n v="2.11"/>
    <m/>
    <n v="-2.11"/>
    <s v="Debit"/>
    <x v="9"/>
    <x v="2"/>
    <x v="8"/>
    <n v="2015"/>
    <x v="11"/>
    <x v="108"/>
    <x v="3"/>
    <s v="BOTH"/>
    <s v="Income Statement"/>
    <x v="65"/>
    <s v="11300 · PayPal (INC)"/>
    <m/>
    <s v="42227Neill Shotter"/>
  </r>
  <r>
    <d v="2015-08-11T00:00:00"/>
    <s v="Neill Shotter"/>
    <n v="1.84"/>
    <m/>
    <n v="-1.84"/>
    <s v="Debit"/>
    <x v="9"/>
    <x v="2"/>
    <x v="8"/>
    <n v="2015"/>
    <x v="11"/>
    <x v="108"/>
    <x v="3"/>
    <s v="BOTH"/>
    <s v="Income Statement"/>
    <x v="65"/>
    <s v="11300 · PayPal (INC)"/>
    <m/>
    <s v="42227Neill Shotter"/>
  </r>
  <r>
    <d v="2015-08-11T00:00:00"/>
    <s v="Amanda Clower"/>
    <n v="-2.54"/>
    <m/>
    <n v="2.54"/>
    <s v="Credit"/>
    <x v="9"/>
    <x v="2"/>
    <x v="8"/>
    <n v="2015"/>
    <x v="11"/>
    <x v="108"/>
    <x v="9"/>
    <s v="BOTH"/>
    <s v="Income Statement"/>
    <x v="65"/>
    <s v="11300 · PayPal (INC)"/>
    <m/>
    <s v="42227Amanda Clower"/>
  </r>
  <r>
    <d v="2015-08-12T00:00:00"/>
    <s v="Everbully"/>
    <n v="-3.2"/>
    <m/>
    <n v="3.2"/>
    <s v="Credit"/>
    <x v="9"/>
    <x v="2"/>
    <x v="8"/>
    <n v="2015"/>
    <x v="11"/>
    <x v="108"/>
    <x v="3"/>
    <s v="BOTH"/>
    <s v="Income Statement"/>
    <x v="65"/>
    <s v="11300 · PayPal (INC)"/>
    <m/>
    <s v="42228Everbully"/>
  </r>
  <r>
    <d v="2015-08-12T00:00:00"/>
    <s v="Bryden Klotz"/>
    <n v="0.37"/>
    <m/>
    <n v="-0.37"/>
    <s v="Debit"/>
    <x v="9"/>
    <x v="2"/>
    <x v="8"/>
    <n v="2015"/>
    <x v="11"/>
    <x v="108"/>
    <x v="3"/>
    <s v="BOTH"/>
    <s v="Income Statement"/>
    <x v="65"/>
    <s v="11300 · PayPal (INC)"/>
    <m/>
    <s v="42228Bryden Klotz"/>
  </r>
  <r>
    <d v="2015-08-12T00:00:00"/>
    <s v="Everbully"/>
    <n v="-1.22"/>
    <m/>
    <n v="1.22"/>
    <s v="Credit"/>
    <x v="9"/>
    <x v="2"/>
    <x v="8"/>
    <n v="2015"/>
    <x v="11"/>
    <x v="108"/>
    <x v="3"/>
    <s v="BOTH"/>
    <s v="Income Statement"/>
    <x v="65"/>
    <s v="11300 · PayPal (INC)"/>
    <m/>
    <s v="42228Everbully"/>
  </r>
  <r>
    <d v="2015-08-12T00:00:00"/>
    <s v="Lewis Drayton"/>
    <n v="-0.79"/>
    <m/>
    <n v="0.79"/>
    <s v="Credit"/>
    <x v="9"/>
    <x v="2"/>
    <x v="8"/>
    <n v="2015"/>
    <x v="11"/>
    <x v="108"/>
    <x v="3"/>
    <s v="BOTH"/>
    <s v="Income Statement"/>
    <x v="65"/>
    <s v="11300 · PayPal (INC)"/>
    <m/>
    <s v="42228Lewis Drayton"/>
  </r>
  <r>
    <d v="2015-08-12T00:00:00"/>
    <s v="Everbully"/>
    <n v="0.17"/>
    <m/>
    <n v="-0.17"/>
    <s v="Debit"/>
    <x v="9"/>
    <x v="2"/>
    <x v="8"/>
    <n v="2015"/>
    <x v="11"/>
    <x v="108"/>
    <x v="3"/>
    <s v="BOTH"/>
    <s v="Income Statement"/>
    <x v="65"/>
    <s v="11300 · PayPal (INC)"/>
    <m/>
    <s v="42228Everbully"/>
  </r>
  <r>
    <d v="2015-08-12T00:00:00"/>
    <s v="melissa poeschel"/>
    <n v="-2.04"/>
    <m/>
    <n v="2.04"/>
    <s v="Credit"/>
    <x v="9"/>
    <x v="2"/>
    <x v="8"/>
    <n v="2015"/>
    <x v="11"/>
    <x v="108"/>
    <x v="3"/>
    <s v="BOTH"/>
    <s v="Income Statement"/>
    <x v="65"/>
    <s v="11300 · PayPal (INC)"/>
    <m/>
    <s v="42228melissa poeschel"/>
  </r>
  <r>
    <d v="2015-08-13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29Bank Account"/>
  </r>
  <r>
    <d v="2015-08-13T00:00:00"/>
    <s v="Paul Smoot"/>
    <n v="-0.77"/>
    <m/>
    <n v="0.77"/>
    <s v="Credit"/>
    <x v="9"/>
    <x v="2"/>
    <x v="8"/>
    <n v="2015"/>
    <x v="11"/>
    <x v="108"/>
    <x v="9"/>
    <s v="BOTH"/>
    <s v="Income Statement"/>
    <x v="65"/>
    <s v="11300 · PayPal (INC)"/>
    <m/>
    <s v="42229Paul Smoot"/>
  </r>
  <r>
    <d v="2015-08-13T00:00:00"/>
    <s v="carlos rodriguez"/>
    <n v="-0.82"/>
    <m/>
    <n v="0.82"/>
    <s v="Credit"/>
    <x v="9"/>
    <x v="2"/>
    <x v="8"/>
    <n v="2015"/>
    <x v="11"/>
    <x v="108"/>
    <x v="3"/>
    <s v="BOTH"/>
    <s v="Income Statement"/>
    <x v="65"/>
    <s v="11300 · PayPal (INC)"/>
    <m/>
    <s v="42229carlos rodriguez"/>
  </r>
  <r>
    <d v="2015-08-13T00:00:00"/>
    <s v="carlos rodriguez"/>
    <n v="-0.82"/>
    <m/>
    <n v="0.82"/>
    <s v="Credit"/>
    <x v="9"/>
    <x v="2"/>
    <x v="8"/>
    <n v="2015"/>
    <x v="11"/>
    <x v="108"/>
    <x v="3"/>
    <s v="BOTH"/>
    <s v="Income Statement"/>
    <x v="65"/>
    <s v="11300 · PayPal (INC)"/>
    <m/>
    <s v="42229carlos rodriguez"/>
  </r>
  <r>
    <d v="2015-08-13T00:00:00"/>
    <s v="Meghan Stanley"/>
    <n v="-2.0099999999999998"/>
    <m/>
    <n v="2.0099999999999998"/>
    <s v="Credit"/>
    <x v="9"/>
    <x v="2"/>
    <x v="8"/>
    <n v="2015"/>
    <x v="11"/>
    <x v="108"/>
    <x v="9"/>
    <s v="BOTH"/>
    <s v="Income Statement"/>
    <x v="65"/>
    <s v="11300 · PayPal (INC)"/>
    <m/>
    <s v="42229Meghan Stanley"/>
  </r>
  <r>
    <d v="2015-08-13T00:00:00"/>
    <s v="Pattarika Wongcharoen"/>
    <n v="-3.29"/>
    <m/>
    <n v="3.29"/>
    <s v="Credit"/>
    <x v="9"/>
    <x v="2"/>
    <x v="8"/>
    <n v="2015"/>
    <x v="11"/>
    <x v="108"/>
    <x v="9"/>
    <s v="BOTH"/>
    <s v="Income Statement"/>
    <x v="65"/>
    <s v="11300 · PayPal (INC)"/>
    <m/>
    <s v="42229Pattarika Wongcharoen"/>
  </r>
  <r>
    <d v="2015-08-14T00:00:00"/>
    <s v="Jacqueline Horn"/>
    <n v="-2.93"/>
    <m/>
    <n v="2.93"/>
    <s v="Credit"/>
    <x v="9"/>
    <x v="2"/>
    <x v="8"/>
    <n v="2015"/>
    <x v="11"/>
    <x v="108"/>
    <x v="9"/>
    <s v="BOTH"/>
    <s v="Income Statement"/>
    <x v="65"/>
    <s v="11300 · PayPal (INC)"/>
    <m/>
    <s v="42230Jacqueline Horn"/>
  </r>
  <r>
    <d v="2015-08-14T00:00:00"/>
    <s v="Chen Keren Kaminsky"/>
    <n v="-2.88"/>
    <m/>
    <n v="2.88"/>
    <s v="Credit"/>
    <x v="9"/>
    <x v="2"/>
    <x v="8"/>
    <n v="2015"/>
    <x v="11"/>
    <x v="108"/>
    <x v="3"/>
    <s v="BOTH"/>
    <s v="Income Statement"/>
    <x v="65"/>
    <s v="11300 · PayPal (INC)"/>
    <m/>
    <s v="42230Chen Keren Kaminsky"/>
  </r>
  <r>
    <d v="2015-08-14T00:00:00"/>
    <s v="Mark Poziomek"/>
    <n v="-1.22"/>
    <m/>
    <n v="1.22"/>
    <s v="Credit"/>
    <x v="9"/>
    <x v="2"/>
    <x v="8"/>
    <n v="2015"/>
    <x v="11"/>
    <x v="108"/>
    <x v="3"/>
    <s v="BOTH"/>
    <s v="Income Statement"/>
    <x v="65"/>
    <s v="11300 · PayPal (INC)"/>
    <m/>
    <s v="42230Mark Poziomek"/>
  </r>
  <r>
    <d v="2015-08-16T00:00:00"/>
    <s v="Stacey Noton"/>
    <n v="-6.48"/>
    <m/>
    <n v="6.48"/>
    <s v="Credit"/>
    <x v="9"/>
    <x v="2"/>
    <x v="8"/>
    <n v="2015"/>
    <x v="11"/>
    <x v="108"/>
    <x v="9"/>
    <s v="BOTH"/>
    <s v="Income Statement"/>
    <x v="65"/>
    <s v="11300 · PayPal (INC)"/>
    <m/>
    <s v="42232Stacey Noton"/>
  </r>
  <r>
    <d v="2015-08-16T00:00:00"/>
    <s v="Gayle Billadeau"/>
    <n v="-2.0699999999999998"/>
    <m/>
    <n v="2.0699999999999998"/>
    <s v="Credit"/>
    <x v="9"/>
    <x v="2"/>
    <x v="8"/>
    <n v="2015"/>
    <x v="11"/>
    <x v="108"/>
    <x v="3"/>
    <s v="BOTH"/>
    <s v="Income Statement"/>
    <x v="65"/>
    <s v="11300 · PayPal (INC)"/>
    <m/>
    <s v="42232Gayle Billadeau"/>
  </r>
  <r>
    <d v="2015-08-17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33Bank Account"/>
  </r>
  <r>
    <d v="2015-08-17T00:00:00"/>
    <s v="Doggett Enterprise"/>
    <n v="-2.4700000000000002"/>
    <m/>
    <n v="2.4700000000000002"/>
    <s v="Credit"/>
    <x v="9"/>
    <x v="2"/>
    <x v="8"/>
    <n v="2015"/>
    <x v="11"/>
    <x v="108"/>
    <x v="9"/>
    <s v="BOTH"/>
    <s v="Income Statement"/>
    <x v="65"/>
    <s v="11300 · PayPal (INC)"/>
    <m/>
    <s v="42233Doggett Enterprise"/>
  </r>
  <r>
    <d v="2015-08-17T00:00:00"/>
    <s v="Judi Rogers"/>
    <n v="-1.75"/>
    <m/>
    <n v="1.75"/>
    <s v="Credit"/>
    <x v="9"/>
    <x v="2"/>
    <x v="8"/>
    <n v="2015"/>
    <x v="11"/>
    <x v="108"/>
    <x v="9"/>
    <s v="BOTH"/>
    <s v="Income Statement"/>
    <x v="65"/>
    <s v="11300 · PayPal (INC)"/>
    <m/>
    <s v="42233Judi Rogers"/>
  </r>
  <r>
    <d v="2015-08-18T00:00:00"/>
    <s v="gail woods"/>
    <n v="-3.31"/>
    <m/>
    <n v="3.31"/>
    <s v="Credit"/>
    <x v="9"/>
    <x v="2"/>
    <x v="8"/>
    <n v="2015"/>
    <x v="11"/>
    <x v="108"/>
    <x v="3"/>
    <s v="BOTH"/>
    <s v="Income Statement"/>
    <x v="65"/>
    <s v="11300 · PayPal (INC)"/>
    <m/>
    <s v="42234gail woods"/>
  </r>
  <r>
    <d v="2015-08-18T00:00:00"/>
    <s v="Jessica Sponheimer"/>
    <n v="-0.66"/>
    <m/>
    <n v="0.66"/>
    <s v="Credit"/>
    <x v="9"/>
    <x v="2"/>
    <x v="8"/>
    <n v="2015"/>
    <x v="11"/>
    <x v="108"/>
    <x v="3"/>
    <s v="BOTH"/>
    <s v="Income Statement"/>
    <x v="65"/>
    <s v="11300 · PayPal (INC)"/>
    <m/>
    <s v="42234Jessica Sponheimer"/>
  </r>
  <r>
    <d v="2015-08-18T00:00:00"/>
    <s v="Anthony McKenna"/>
    <n v="-2.0099999999999998"/>
    <m/>
    <n v="2.0099999999999998"/>
    <s v="Credit"/>
    <x v="9"/>
    <x v="2"/>
    <x v="8"/>
    <n v="2015"/>
    <x v="11"/>
    <x v="108"/>
    <x v="9"/>
    <s v="BOTH"/>
    <s v="Income Statement"/>
    <x v="65"/>
    <s v="11300 · PayPal (INC)"/>
    <m/>
    <s v="42234Anthony McKenna"/>
  </r>
  <r>
    <d v="2015-08-18T00:00:00"/>
    <s v="Betty Wilkins"/>
    <n v="-1.76"/>
    <m/>
    <n v="1.76"/>
    <s v="Credit"/>
    <x v="9"/>
    <x v="2"/>
    <x v="8"/>
    <n v="2015"/>
    <x v="11"/>
    <x v="108"/>
    <x v="9"/>
    <s v="BOTH"/>
    <s v="Income Statement"/>
    <x v="65"/>
    <s v="11300 · PayPal (INC)"/>
    <m/>
    <s v="42234Betty Wilkins"/>
  </r>
  <r>
    <d v="2015-08-18T00:00:00"/>
    <s v="David Ray"/>
    <n v="0.14000000000000001"/>
    <m/>
    <n v="-0.14000000000000001"/>
    <s v="Debit"/>
    <x v="9"/>
    <x v="2"/>
    <x v="8"/>
    <n v="2015"/>
    <x v="11"/>
    <x v="108"/>
    <x v="3"/>
    <s v="BOTH"/>
    <s v="Income Statement"/>
    <x v="65"/>
    <s v="11300 · PayPal (INC)"/>
    <m/>
    <s v="42234David Ray"/>
  </r>
  <r>
    <d v="2015-08-18T00:00:00"/>
    <s v="ThePuzzleGarden"/>
    <n v="-2.4900000000000002"/>
    <m/>
    <n v="2.4900000000000002"/>
    <s v="Credit"/>
    <x v="9"/>
    <x v="2"/>
    <x v="8"/>
    <n v="2015"/>
    <x v="11"/>
    <x v="108"/>
    <x v="9"/>
    <s v="BOTH"/>
    <s v="Income Statement"/>
    <x v="65"/>
    <s v="11300 · PayPal (INC)"/>
    <m/>
    <s v="42234ThePuzzleGarden"/>
  </r>
  <r>
    <d v="2015-08-18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34Bank Account"/>
  </r>
  <r>
    <d v="2015-08-19T00:00:00"/>
    <s v="sahba sizdahkhani"/>
    <n v="-3.36"/>
    <m/>
    <n v="3.36"/>
    <s v="Credit"/>
    <x v="9"/>
    <x v="2"/>
    <x v="8"/>
    <n v="2015"/>
    <x v="11"/>
    <x v="108"/>
    <x v="9"/>
    <s v="BOTH"/>
    <s v="Income Statement"/>
    <x v="65"/>
    <s v="11300 · PayPal (INC)"/>
    <m/>
    <s v="42235sahba sizdahkhani"/>
  </r>
  <r>
    <d v="2015-08-19T00:00:00"/>
    <s v="ThePuzzleGarden"/>
    <n v="2.19"/>
    <m/>
    <n v="-2.19"/>
    <s v="Debit"/>
    <x v="9"/>
    <x v="2"/>
    <x v="8"/>
    <n v="2015"/>
    <x v="11"/>
    <x v="108"/>
    <x v="9"/>
    <s v="BOTH"/>
    <s v="Income Statement"/>
    <x v="65"/>
    <s v="11300 · PayPal (INC)"/>
    <m/>
    <s v="42235ThePuzzleGarden"/>
  </r>
  <r>
    <d v="2015-08-19T00:00:00"/>
    <s v="sahba sizdahkhani"/>
    <n v="0.28000000000000003"/>
    <m/>
    <n v="-0.28000000000000003"/>
    <s v="Debit"/>
    <x v="9"/>
    <x v="2"/>
    <x v="8"/>
    <n v="2015"/>
    <x v="11"/>
    <x v="108"/>
    <x v="9"/>
    <s v="BOTH"/>
    <s v="Income Statement"/>
    <x v="65"/>
    <s v="11300 · PayPal (INC)"/>
    <m/>
    <s v="42235sahba sizdahkhani"/>
  </r>
  <r>
    <d v="2015-08-19T00:00:00"/>
    <s v="Roger Collins"/>
    <n v="-2.85"/>
    <m/>
    <n v="2.85"/>
    <s v="Credit"/>
    <x v="9"/>
    <x v="2"/>
    <x v="8"/>
    <n v="2015"/>
    <x v="11"/>
    <x v="108"/>
    <x v="3"/>
    <s v="BOTH"/>
    <s v="Income Statement"/>
    <x v="65"/>
    <s v="11300 · PayPal (INC)"/>
    <m/>
    <s v="42235Roger Collins"/>
  </r>
  <r>
    <d v="2015-08-20T00:00:00"/>
    <s v="Mari Schaan"/>
    <n v="-1.6"/>
    <m/>
    <n v="1.6"/>
    <s v="Credit"/>
    <x v="9"/>
    <x v="2"/>
    <x v="8"/>
    <n v="2015"/>
    <x v="11"/>
    <x v="108"/>
    <x v="9"/>
    <s v="BOTH"/>
    <s v="Income Statement"/>
    <x v="65"/>
    <s v="11300 · PayPal (INC)"/>
    <m/>
    <s v="42236Mari Schaan"/>
  </r>
  <r>
    <d v="2015-08-21T00:00:00"/>
    <s v="JAS Enterprises"/>
    <n v="-1.96"/>
    <m/>
    <n v="1.96"/>
    <s v="Credit"/>
    <x v="9"/>
    <x v="2"/>
    <x v="8"/>
    <n v="2015"/>
    <x v="11"/>
    <x v="108"/>
    <x v="20"/>
    <s v="BOTH"/>
    <s v="Income Statement"/>
    <x v="65"/>
    <s v="11300 · PayPal (INC)"/>
    <m/>
    <s v="42237JAS Enterprises"/>
  </r>
  <r>
    <d v="2015-08-22T00:00:00"/>
    <s v="Ronald Zwieg"/>
    <n v="-1.9"/>
    <m/>
    <n v="1.9"/>
    <s v="Credit"/>
    <x v="9"/>
    <x v="2"/>
    <x v="8"/>
    <n v="2015"/>
    <x v="11"/>
    <x v="108"/>
    <x v="21"/>
    <s v="BOTH"/>
    <s v="Income Statement"/>
    <x v="65"/>
    <s v="11300 · PayPal (INC)"/>
    <m/>
    <s v="42238Ronald Zwieg"/>
  </r>
  <r>
    <d v="2015-08-23T00:00:00"/>
    <s v="Mohammad Nagimesh Abdulaziz alenzi"/>
    <n v="-4.57"/>
    <m/>
    <n v="4.57"/>
    <s v="Credit"/>
    <x v="9"/>
    <x v="2"/>
    <x v="8"/>
    <n v="2015"/>
    <x v="11"/>
    <x v="108"/>
    <x v="3"/>
    <s v="BOTH"/>
    <s v="Income Statement"/>
    <x v="65"/>
    <s v="11300 · PayPal (INC)"/>
    <m/>
    <s v="42239Mohammad Nagimesh Abdulaziz alenzi"/>
  </r>
  <r>
    <d v="2015-08-23T00:00:00"/>
    <s v="Mohammad Nagimesh Abdulaziz alenzi"/>
    <n v="-4.83"/>
    <m/>
    <n v="4.83"/>
    <s v="Credit"/>
    <x v="9"/>
    <x v="2"/>
    <x v="8"/>
    <n v="2015"/>
    <x v="11"/>
    <x v="108"/>
    <x v="3"/>
    <s v="BOTH"/>
    <s v="Income Statement"/>
    <x v="65"/>
    <s v="11300 · PayPal (INC)"/>
    <m/>
    <s v="42239Mohammad Nagimesh Abdulaziz alenzi"/>
  </r>
  <r>
    <d v="2015-08-23T00:00:00"/>
    <s v="jose portal"/>
    <n v="-1.34"/>
    <m/>
    <n v="1.34"/>
    <s v="Credit"/>
    <x v="9"/>
    <x v="2"/>
    <x v="8"/>
    <n v="2015"/>
    <x v="11"/>
    <x v="108"/>
    <x v="3"/>
    <s v="BOTH"/>
    <s v="Income Statement"/>
    <x v="65"/>
    <s v="11300 · PayPal (INC)"/>
    <m/>
    <s v="42239jose portal"/>
  </r>
  <r>
    <d v="2015-08-23T00:00:00"/>
    <s v="COL Crabb"/>
    <n v="-0.72"/>
    <m/>
    <n v="0.72"/>
    <s v="Credit"/>
    <x v="9"/>
    <x v="2"/>
    <x v="8"/>
    <n v="2015"/>
    <x v="11"/>
    <x v="108"/>
    <x v="3"/>
    <s v="BOTH"/>
    <s v="Income Statement"/>
    <x v="65"/>
    <s v="11300 · PayPal (INC)"/>
    <m/>
    <s v="42239COL Crabb"/>
  </r>
  <r>
    <d v="2015-08-23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39Bank Account"/>
  </r>
  <r>
    <d v="2015-08-23T00:00:00"/>
    <s v="Hulu"/>
    <n v="0"/>
    <m/>
    <n v="0"/>
    <s v="Debit"/>
    <x v="9"/>
    <x v="2"/>
    <x v="8"/>
    <n v="2015"/>
    <x v="11"/>
    <x v="108"/>
    <x v="2"/>
    <s v="BOTH"/>
    <s v="Income Statement"/>
    <x v="66"/>
    <s v="11300 · PayPal (INC)"/>
    <m/>
    <s v="42239Hulu"/>
  </r>
  <r>
    <d v="2015-08-23T00:00:00"/>
    <s v="JUTTA DAVIS"/>
    <n v="-5.3"/>
    <m/>
    <n v="5.3"/>
    <s v="Credit"/>
    <x v="9"/>
    <x v="2"/>
    <x v="8"/>
    <n v="2015"/>
    <x v="11"/>
    <x v="108"/>
    <x v="3"/>
    <s v="BOTH"/>
    <s v="Income Statement"/>
    <x v="65"/>
    <s v="11300 · PayPal (INC)"/>
    <m/>
    <s v="42239JUTTA DAVIS"/>
  </r>
  <r>
    <d v="2015-08-24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40Bank Account"/>
  </r>
  <r>
    <d v="2015-08-24T00:00:00"/>
    <s v="Cynthia Michel"/>
    <n v="-2.41"/>
    <m/>
    <n v="2.41"/>
    <s v="Credit"/>
    <x v="9"/>
    <x v="2"/>
    <x v="8"/>
    <n v="2015"/>
    <x v="11"/>
    <x v="108"/>
    <x v="9"/>
    <s v="BOTH"/>
    <s v="Income Statement"/>
    <x v="65"/>
    <s v="11300 · PayPal (INC)"/>
    <m/>
    <s v="42240Cynthia Michel"/>
  </r>
  <r>
    <d v="2015-08-24T00:00:00"/>
    <s v="Tara Brown"/>
    <n v="-3.26"/>
    <m/>
    <n v="3.26"/>
    <s v="Credit"/>
    <x v="9"/>
    <x v="2"/>
    <x v="8"/>
    <n v="2015"/>
    <x v="11"/>
    <x v="108"/>
    <x v="9"/>
    <s v="BOTH"/>
    <s v="Income Statement"/>
    <x v="65"/>
    <s v="11300 · PayPal (INC)"/>
    <m/>
    <s v="42240Tara Brown"/>
  </r>
  <r>
    <d v="2015-08-25T00:00:00"/>
    <s v="Edwin Grant"/>
    <n v="-0.94"/>
    <m/>
    <n v="0.94"/>
    <s v="Credit"/>
    <x v="9"/>
    <x v="2"/>
    <x v="8"/>
    <n v="2015"/>
    <x v="11"/>
    <x v="108"/>
    <x v="9"/>
    <s v="BOTH"/>
    <s v="Income Statement"/>
    <x v="65"/>
    <s v="11300 · PayPal (INC)"/>
    <m/>
    <s v="42241Edwin Grant"/>
  </r>
  <r>
    <d v="2015-08-25T00:00:00"/>
    <s v="SAMUEL TAMBE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41SAMUEL TAMBE"/>
  </r>
  <r>
    <d v="2015-08-25T00:00:00"/>
    <s v="Katherine Gilmur"/>
    <n v="-2.68"/>
    <m/>
    <n v="2.68"/>
    <s v="Credit"/>
    <x v="9"/>
    <x v="2"/>
    <x v="8"/>
    <n v="2015"/>
    <x v="11"/>
    <x v="108"/>
    <x v="3"/>
    <s v="BOTH"/>
    <s v="Income Statement"/>
    <x v="65"/>
    <s v="11300 · PayPal (INC)"/>
    <m/>
    <s v="42241Katherine Gilmur"/>
  </r>
  <r>
    <d v="2015-08-25T00:00:00"/>
    <s v="philip rapoport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41philip rapoport"/>
  </r>
  <r>
    <d v="2015-08-26T00:00:00"/>
    <s v="Sharon Budhai"/>
    <n v="-3.85"/>
    <m/>
    <n v="3.85"/>
    <s v="Credit"/>
    <x v="9"/>
    <x v="2"/>
    <x v="8"/>
    <n v="2015"/>
    <x v="11"/>
    <x v="108"/>
    <x v="9"/>
    <s v="BOTH"/>
    <s v="Income Statement"/>
    <x v="65"/>
    <s v="11300 · PayPal (INC)"/>
    <m/>
    <s v="42242Sharon Budhai"/>
  </r>
  <r>
    <d v="2015-08-26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42Bank Account"/>
  </r>
  <r>
    <d v="2015-08-26T00:00:00"/>
    <s v="Erica Woodside"/>
    <n v="-0.82"/>
    <m/>
    <n v="0.82"/>
    <s v="Credit"/>
    <x v="9"/>
    <x v="2"/>
    <x v="8"/>
    <n v="2015"/>
    <x v="11"/>
    <x v="108"/>
    <x v="9"/>
    <s v="BOTH"/>
    <s v="Income Statement"/>
    <x v="65"/>
    <s v="11300 · PayPal (INC)"/>
    <m/>
    <s v="42242Erica Woodside"/>
  </r>
  <r>
    <d v="2015-08-26T00:00:00"/>
    <s v="Donald Pless"/>
    <n v="-7.05"/>
    <m/>
    <n v="7.05"/>
    <s v="Credit"/>
    <x v="9"/>
    <x v="2"/>
    <x v="8"/>
    <n v="2015"/>
    <x v="11"/>
    <x v="108"/>
    <x v="9"/>
    <s v="BOTH"/>
    <s v="Income Statement"/>
    <x v="65"/>
    <s v="11300 · PayPal (INC)"/>
    <m/>
    <s v="42242Donald Pless"/>
  </r>
  <r>
    <d v="2015-08-27T00:00:00"/>
    <s v="Kelly Saunders"/>
    <n v="-1.49"/>
    <m/>
    <n v="1.49"/>
    <s v="Credit"/>
    <x v="9"/>
    <x v="2"/>
    <x v="8"/>
    <n v="2015"/>
    <x v="11"/>
    <x v="108"/>
    <x v="21"/>
    <s v="BOTH"/>
    <s v="Income Statement"/>
    <x v="65"/>
    <s v="11300 · PayPal (INC)"/>
    <m/>
    <s v="42243Kelly Saunders"/>
  </r>
  <r>
    <d v="2015-08-27T00:00:00"/>
    <s v="Susan Corning"/>
    <n v="-2.92"/>
    <m/>
    <n v="2.92"/>
    <s v="Credit"/>
    <x v="9"/>
    <x v="2"/>
    <x v="8"/>
    <n v="2015"/>
    <x v="11"/>
    <x v="108"/>
    <x v="9"/>
    <s v="BOTH"/>
    <s v="Income Statement"/>
    <x v="65"/>
    <s v="11300 · PayPal (INC)"/>
    <m/>
    <s v="42243Susan Corning"/>
  </r>
  <r>
    <d v="2015-08-27T00:00:00"/>
    <s v="Donald Pless"/>
    <n v="4.3600000000000003"/>
    <m/>
    <n v="-4.3600000000000003"/>
    <s v="Debit"/>
    <x v="9"/>
    <x v="2"/>
    <x v="8"/>
    <n v="2015"/>
    <x v="11"/>
    <x v="108"/>
    <x v="9"/>
    <s v="BOTH"/>
    <s v="Income Statement"/>
    <x v="65"/>
    <s v="11300 · PayPal (INC)"/>
    <m/>
    <s v="42243Donald Pless"/>
  </r>
  <r>
    <d v="2015-08-27T00:00:00"/>
    <s v="Mary Bayley"/>
    <n v="-0.79"/>
    <m/>
    <n v="0.79"/>
    <s v="Credit"/>
    <x v="9"/>
    <x v="2"/>
    <x v="8"/>
    <n v="2015"/>
    <x v="11"/>
    <x v="108"/>
    <x v="21"/>
    <s v="BOTH"/>
    <s v="Income Statement"/>
    <x v="65"/>
    <s v="11300 · PayPal (INC)"/>
    <m/>
    <s v="42243Mary Bayley"/>
  </r>
  <r>
    <d v="2015-08-27T00:00:00"/>
    <s v="Amanda Clower"/>
    <n v="1.5"/>
    <m/>
    <n v="-1.5"/>
    <s v="Debit"/>
    <x v="9"/>
    <x v="2"/>
    <x v="8"/>
    <n v="2015"/>
    <x v="11"/>
    <x v="108"/>
    <x v="9"/>
    <s v="BOTH"/>
    <s v="Income Statement"/>
    <x v="65"/>
    <s v="11300 · PayPal (INC)"/>
    <m/>
    <s v="42243Amanda Clower"/>
  </r>
  <r>
    <d v="2015-08-27T00:00:00"/>
    <s v="Michael Hinchley"/>
    <n v="-1.52"/>
    <m/>
    <n v="1.52"/>
    <s v="Credit"/>
    <x v="9"/>
    <x v="2"/>
    <x v="8"/>
    <n v="2015"/>
    <x v="11"/>
    <x v="108"/>
    <x v="9"/>
    <s v="BOTH"/>
    <s v="Income Statement"/>
    <x v="65"/>
    <s v="11300 · PayPal (INC)"/>
    <m/>
    <s v="42243Michael Hinchley"/>
  </r>
  <r>
    <d v="2015-08-28T00:00:00"/>
    <s v="David Coombes"/>
    <n v="-0.82"/>
    <m/>
    <n v="0.82"/>
    <s v="Credit"/>
    <x v="9"/>
    <x v="2"/>
    <x v="8"/>
    <n v="2015"/>
    <x v="11"/>
    <x v="108"/>
    <x v="3"/>
    <s v="BOTH"/>
    <s v="Income Statement"/>
    <x v="65"/>
    <s v="11300 · PayPal (INC)"/>
    <m/>
    <s v="42244David Coombes"/>
  </r>
  <r>
    <d v="2015-08-28T00:00:00"/>
    <s v="David Coombes"/>
    <n v="-0.76"/>
    <m/>
    <n v="0.76"/>
    <s v="Credit"/>
    <x v="9"/>
    <x v="2"/>
    <x v="8"/>
    <n v="2015"/>
    <x v="11"/>
    <x v="108"/>
    <x v="3"/>
    <s v="BOTH"/>
    <s v="Income Statement"/>
    <x v="65"/>
    <s v="11300 · PayPal (INC)"/>
    <m/>
    <s v="42244David Coombes"/>
  </r>
  <r>
    <d v="2015-08-28T00:00:00"/>
    <s v="David Coombes"/>
    <n v="-0.7"/>
    <m/>
    <n v="0.7"/>
    <s v="Credit"/>
    <x v="9"/>
    <x v="2"/>
    <x v="8"/>
    <n v="2015"/>
    <x v="11"/>
    <x v="108"/>
    <x v="3"/>
    <s v="BOTH"/>
    <s v="Income Statement"/>
    <x v="65"/>
    <s v="11300 · PayPal (INC)"/>
    <m/>
    <s v="42244David Coombes"/>
  </r>
  <r>
    <d v="2015-08-28T00:00:00"/>
    <s v="David Coombes"/>
    <n v="0.06"/>
    <m/>
    <n v="-0.06"/>
    <s v="Debit"/>
    <x v="9"/>
    <x v="2"/>
    <x v="8"/>
    <n v="2015"/>
    <x v="11"/>
    <x v="108"/>
    <x v="3"/>
    <s v="BOTH"/>
    <s v="Income Statement"/>
    <x v="65"/>
    <s v="11300 · PayPal (INC)"/>
    <m/>
    <s v="42244David Coombes"/>
  </r>
  <r>
    <d v="2015-08-28T00:00:00"/>
    <s v="David Coombes"/>
    <n v="7.0000000000000007E-2"/>
    <m/>
    <n v="-7.0000000000000007E-2"/>
    <s v="Debit"/>
    <x v="9"/>
    <x v="2"/>
    <x v="8"/>
    <n v="2015"/>
    <x v="11"/>
    <x v="108"/>
    <x v="3"/>
    <s v="BOTH"/>
    <s v="Income Statement"/>
    <x v="65"/>
    <s v="11300 · PayPal (INC)"/>
    <m/>
    <s v="42244David Coombes"/>
  </r>
  <r>
    <d v="2015-08-28T00:00:00"/>
    <s v="David Coombes"/>
    <n v="0.08"/>
    <m/>
    <n v="-0.08"/>
    <s v="Debit"/>
    <x v="9"/>
    <x v="2"/>
    <x v="8"/>
    <n v="2015"/>
    <x v="11"/>
    <x v="108"/>
    <x v="3"/>
    <s v="BOTH"/>
    <s v="Income Statement"/>
    <x v="65"/>
    <s v="11300 · PayPal (INC)"/>
    <m/>
    <s v="42244David Coombes"/>
  </r>
  <r>
    <d v="2015-08-29T00:00:00"/>
    <s v="Charles M. Creasman"/>
    <n v="-3.35"/>
    <m/>
    <n v="3.35"/>
    <s v="Credit"/>
    <x v="9"/>
    <x v="2"/>
    <x v="8"/>
    <n v="2015"/>
    <x v="11"/>
    <x v="108"/>
    <x v="3"/>
    <s v="BOTH"/>
    <s v="Income Statement"/>
    <x v="65"/>
    <s v="11300 · PayPal (INC)"/>
    <m/>
    <s v="42245Charles M. Creasman"/>
  </r>
  <r>
    <d v="2015-08-29T00:00:00"/>
    <s v="Thomas Stiffler"/>
    <n v="-3.24"/>
    <m/>
    <n v="3.24"/>
    <s v="Credit"/>
    <x v="9"/>
    <x v="2"/>
    <x v="8"/>
    <n v="2015"/>
    <x v="11"/>
    <x v="108"/>
    <x v="9"/>
    <s v="BOTH"/>
    <s v="Income Statement"/>
    <x v="65"/>
    <s v="11300 · PayPal (INC)"/>
    <m/>
    <s v="42245Thomas Stiffler"/>
  </r>
  <r>
    <d v="2015-08-30T00:00:00"/>
    <s v="michael smith"/>
    <n v="-0.7"/>
    <m/>
    <n v="0.7"/>
    <s v="Credit"/>
    <x v="9"/>
    <x v="2"/>
    <x v="8"/>
    <n v="2015"/>
    <x v="11"/>
    <x v="108"/>
    <x v="3"/>
    <s v="BOTH"/>
    <s v="Income Statement"/>
    <x v="65"/>
    <s v="11300 · PayPal (INC)"/>
    <m/>
    <s v="42246michael smith"/>
  </r>
  <r>
    <d v="2015-08-30T00:00:00"/>
    <s v="Bank Account"/>
    <n v="0"/>
    <m/>
    <n v="0"/>
    <s v="Debit"/>
    <x v="9"/>
    <x v="2"/>
    <x v="8"/>
    <n v="2015"/>
    <x v="11"/>
    <x v="108"/>
    <x v="2"/>
    <s v="INC"/>
    <s v="Balance Sheet"/>
    <x v="22"/>
    <s v="11300 · PayPal (INC)"/>
    <m/>
    <s v="42246Bank Account"/>
  </r>
  <r>
    <d v="2015-08-30T00:00:00"/>
    <s v="Bank Account"/>
    <n v="0"/>
    <m/>
    <n v="0"/>
    <s v="Credit"/>
    <x v="9"/>
    <x v="2"/>
    <x v="8"/>
    <n v="2015"/>
    <x v="11"/>
    <x v="108"/>
    <x v="3"/>
    <s v="BOTH"/>
    <s v="Income Statement"/>
    <x v="30"/>
    <s v="11300 · PayPal (INC)"/>
    <m/>
    <s v="42246Bank Account"/>
  </r>
  <r>
    <d v="2015-08-30T00:00:00"/>
    <s v="eBay Inc."/>
    <n v="0"/>
    <m/>
    <n v="0"/>
    <s v="Debit"/>
    <x v="9"/>
    <x v="2"/>
    <x v="8"/>
    <n v="2015"/>
    <x v="11"/>
    <x v="108"/>
    <x v="3"/>
    <s v="BOTH"/>
    <s v="Income Statement"/>
    <x v="66"/>
    <s v="11300 · PayPal (INC)"/>
    <m/>
    <s v="42246eBay Inc."/>
  </r>
  <r>
    <d v="2015-08-31T00:00:00"/>
    <s v="anthony coutain"/>
    <n v="-5.12"/>
    <m/>
    <n v="5.12"/>
    <s v="Credit"/>
    <x v="9"/>
    <x v="2"/>
    <x v="8"/>
    <n v="2015"/>
    <x v="11"/>
    <x v="108"/>
    <x v="21"/>
    <s v="BOTH"/>
    <s v="Income Statement"/>
    <x v="65"/>
    <s v="11300 · PayPal (INC)"/>
    <m/>
    <s v="42247anthony coutain"/>
  </r>
  <r>
    <d v="2015-08-31T00:00:00"/>
    <s v="RealPuppy"/>
    <n v="-1.36"/>
    <m/>
    <n v="1.36"/>
    <s v="Credit"/>
    <x v="9"/>
    <x v="2"/>
    <x v="8"/>
    <n v="2015"/>
    <x v="11"/>
    <x v="108"/>
    <x v="3"/>
    <s v="BOTH"/>
    <s v="Income Statement"/>
    <x v="65"/>
    <s v="11300 · PayPal (INC)"/>
    <m/>
    <s v="42247RealPuppy"/>
  </r>
  <r>
    <d v="2015-08-31T00:00:00"/>
    <s v="Karen Clark"/>
    <n v="-2.2200000000000002"/>
    <m/>
    <n v="2.2200000000000002"/>
    <s v="Credit"/>
    <x v="9"/>
    <x v="2"/>
    <x v="8"/>
    <n v="2015"/>
    <x v="11"/>
    <x v="108"/>
    <x v="3"/>
    <s v="BOTH"/>
    <s v="Income Statement"/>
    <x v="65"/>
    <s v="11300 · PayPal (INC)"/>
    <m/>
    <s v="42247Karen Clark"/>
  </r>
  <r>
    <d v="2015-08-31T00:00:00"/>
    <s v="RealPuppy"/>
    <n v="0.35"/>
    <m/>
    <n v="-0.35"/>
    <s v="Debit"/>
    <x v="9"/>
    <x v="2"/>
    <x v="8"/>
    <n v="2015"/>
    <x v="11"/>
    <x v="108"/>
    <x v="3"/>
    <s v="BOTH"/>
    <s v="Income Statement"/>
    <x v="65"/>
    <s v="11300 · PayPal (INC)"/>
    <m/>
    <s v="42247RealPuppy"/>
  </r>
  <r>
    <d v="2015-08-31T00:00:00"/>
    <s v="debra carton"/>
    <n v="-2.59"/>
    <m/>
    <n v="2.59"/>
    <s v="Credit"/>
    <x v="9"/>
    <x v="2"/>
    <x v="8"/>
    <n v="2015"/>
    <x v="11"/>
    <x v="108"/>
    <x v="9"/>
    <s v="BOTH"/>
    <s v="Income Statement"/>
    <x v="65"/>
    <s v="11300 · PayPal (INC)"/>
    <m/>
    <s v="42247debra carton"/>
  </r>
  <r>
    <d v="2015-08-31T00:00:00"/>
    <s v="James McCracken"/>
    <n v="-1.46"/>
    <m/>
    <n v="1.46"/>
    <s v="Credit"/>
    <x v="9"/>
    <x v="2"/>
    <x v="8"/>
    <n v="2015"/>
    <x v="11"/>
    <x v="108"/>
    <x v="3"/>
    <s v="BOTH"/>
    <s v="Income Statement"/>
    <x v="65"/>
    <s v="11300 · PayPal (INC)"/>
    <m/>
    <s v="42247James McCracken"/>
  </r>
  <r>
    <d v="2015-09-01T00:00:00"/>
    <s v="Matthew Soll"/>
    <n v="-0.73"/>
    <m/>
    <n v="0.73"/>
    <s v="Credit"/>
    <x v="9"/>
    <x v="2"/>
    <x v="9"/>
    <n v="2015"/>
    <x v="11"/>
    <x v="108"/>
    <x v="9"/>
    <s v="BOTH"/>
    <s v="Income Statement"/>
    <x v="65"/>
    <s v="11300 · PayPal (INC)"/>
    <m/>
    <s v="42248Matthew Soll"/>
  </r>
  <r>
    <d v="2015-09-01T00:00:00"/>
    <s v="Jason Hayes"/>
    <n v="-2.84"/>
    <m/>
    <n v="2.84"/>
    <s v="Credit"/>
    <x v="9"/>
    <x v="2"/>
    <x v="9"/>
    <n v="2015"/>
    <x v="11"/>
    <x v="108"/>
    <x v="3"/>
    <s v="BOTH"/>
    <s v="Income Statement"/>
    <x v="65"/>
    <s v="11300 · PayPal (INC)"/>
    <m/>
    <s v="42248Jason Hayes"/>
  </r>
  <r>
    <d v="2015-09-01T00:00:00"/>
    <s v="Sara E Avila"/>
    <n v="1.8"/>
    <m/>
    <n v="-1.8"/>
    <s v="Debit"/>
    <x v="9"/>
    <x v="2"/>
    <x v="9"/>
    <n v="2015"/>
    <x v="11"/>
    <x v="108"/>
    <x v="3"/>
    <s v="BOTH"/>
    <s v="Income Statement"/>
    <x v="65"/>
    <s v="11300 · PayPal (INC)"/>
    <m/>
    <s v="42248Sara E Avila"/>
  </r>
  <r>
    <d v="2015-09-01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s v="42248Bank Account"/>
  </r>
  <r>
    <d v="2015-09-02T00:00:00"/>
    <s v="Meghan Stanley"/>
    <n v="-2.0099999999999998"/>
    <m/>
    <n v="2.0099999999999998"/>
    <s v="Credit"/>
    <x v="9"/>
    <x v="2"/>
    <x v="9"/>
    <n v="2015"/>
    <x v="11"/>
    <x v="108"/>
    <x v="9"/>
    <s v="BOTH"/>
    <s v="Income Statement"/>
    <x v="65"/>
    <s v="11300 · PayPal (INC)"/>
    <m/>
    <s v="42249Meghan Stanley"/>
  </r>
  <r>
    <d v="2015-09-02T00:00:00"/>
    <s v="Robert Masters"/>
    <n v="-2.04"/>
    <m/>
    <n v="2.04"/>
    <s v="Credit"/>
    <x v="9"/>
    <x v="2"/>
    <x v="9"/>
    <n v="2015"/>
    <x v="11"/>
    <x v="108"/>
    <x v="9"/>
    <s v="BOTH"/>
    <s v="Income Statement"/>
    <x v="65"/>
    <s v="11300 · PayPal (INC)"/>
    <m/>
    <s v="42249Robert Masters"/>
  </r>
  <r>
    <d v="2015-09-02T00:00:00"/>
    <s v="Angelika Boggs"/>
    <n v="-1.1100000000000001"/>
    <m/>
    <n v="1.1100000000000001"/>
    <s v="Credit"/>
    <x v="9"/>
    <x v="2"/>
    <x v="9"/>
    <n v="2015"/>
    <x v="11"/>
    <x v="108"/>
    <x v="3"/>
    <s v="BOTH"/>
    <s v="Income Statement"/>
    <x v="65"/>
    <s v="11300 · PayPal (INC)"/>
    <m/>
    <s v="42249Angelika Boggs"/>
  </r>
  <r>
    <d v="2015-09-02T00:00:00"/>
    <s v="Rebecca Jensen"/>
    <n v="-0.88"/>
    <m/>
    <n v="0.88"/>
    <s v="Credit"/>
    <x v="9"/>
    <x v="2"/>
    <x v="9"/>
    <n v="2015"/>
    <x v="11"/>
    <x v="108"/>
    <x v="9"/>
    <s v="BOTH"/>
    <s v="Income Statement"/>
    <x v="65"/>
    <s v="11300 · PayPal (INC)"/>
    <m/>
    <s v="42249Rebecca Jensen"/>
  </r>
  <r>
    <d v="2015-09-03T00:00:00"/>
    <s v="Maria Rivero"/>
    <n v="-2.0499999999999998"/>
    <m/>
    <n v="2.0499999999999998"/>
    <s v="Credit"/>
    <x v="9"/>
    <x v="2"/>
    <x v="9"/>
    <n v="2015"/>
    <x v="11"/>
    <x v="108"/>
    <x v="3"/>
    <s v="BOTH"/>
    <s v="Income Statement"/>
    <x v="65"/>
    <s v="11300 · PayPal (INC)"/>
    <m/>
    <s v="42250Maria Rivero"/>
  </r>
  <r>
    <d v="2015-09-04T00:00:00"/>
    <s v="Angela Santucci"/>
    <n v="-6.05"/>
    <m/>
    <n v="6.05"/>
    <s v="Credit"/>
    <x v="9"/>
    <x v="2"/>
    <x v="9"/>
    <n v="2015"/>
    <x v="11"/>
    <x v="108"/>
    <x v="3"/>
    <s v="BOTH"/>
    <s v="Income Statement"/>
    <x v="65"/>
    <s v="11300 · PayPal (INC)"/>
    <m/>
    <s v="42251Angela Santucci"/>
  </r>
  <r>
    <d v="2015-09-05T00:00:00"/>
    <s v="Shannon Hiscock"/>
    <n v="-5.89"/>
    <m/>
    <n v="5.89"/>
    <s v="Credit"/>
    <x v="9"/>
    <x v="2"/>
    <x v="9"/>
    <n v="2015"/>
    <x v="11"/>
    <x v="108"/>
    <x v="3"/>
    <s v="BOTH"/>
    <s v="Income Statement"/>
    <x v="65"/>
    <s v="11300 · PayPal (INC)"/>
    <m/>
    <s v="42252Shannon Hiscock"/>
  </r>
  <r>
    <d v="2015-09-05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s v="42252Bank Account"/>
  </r>
  <r>
    <d v="2015-09-05T00:00:00"/>
    <s v="Steven Blizzard"/>
    <n v="-0.7"/>
    <m/>
    <n v="0.7"/>
    <s v="Credit"/>
    <x v="9"/>
    <x v="2"/>
    <x v="9"/>
    <n v="2015"/>
    <x v="11"/>
    <x v="108"/>
    <x v="3"/>
    <s v="BOTH"/>
    <s v="Income Statement"/>
    <x v="65"/>
    <s v="11300 · PayPal (INC)"/>
    <m/>
    <s v="42252Steven Blizzard"/>
  </r>
  <r>
    <d v="2015-09-05T00:00:00"/>
    <s v="Barney Garcia"/>
    <n v="-2.98"/>
    <m/>
    <n v="2.98"/>
    <s v="Credit"/>
    <x v="9"/>
    <x v="2"/>
    <x v="9"/>
    <n v="2015"/>
    <x v="11"/>
    <x v="108"/>
    <x v="3"/>
    <s v="BOTH"/>
    <s v="Income Statement"/>
    <x v="65"/>
    <s v="11300 · PayPal (INC)"/>
    <m/>
    <s v="42252Barney Garcia"/>
  </r>
  <r>
    <d v="2015-09-05T00:00:00"/>
    <s v="DEBORAH KINSELLA"/>
    <n v="-1.38"/>
    <m/>
    <n v="1.38"/>
    <s v="Credit"/>
    <x v="9"/>
    <x v="2"/>
    <x v="9"/>
    <n v="2015"/>
    <x v="11"/>
    <x v="108"/>
    <x v="9"/>
    <s v="BOTH"/>
    <s v="Income Statement"/>
    <x v="65"/>
    <s v="11300 · PayPal (INC)"/>
    <m/>
    <s v="42252DEBORAH KINSELLA"/>
  </r>
  <r>
    <d v="2015-09-05T00:00:00"/>
    <s v="Beth Pederson"/>
    <n v="-2.37"/>
    <m/>
    <n v="2.37"/>
    <s v="Credit"/>
    <x v="9"/>
    <x v="2"/>
    <x v="9"/>
    <n v="2015"/>
    <x v="11"/>
    <x v="108"/>
    <x v="9"/>
    <s v="BOTH"/>
    <s v="Income Statement"/>
    <x v="65"/>
    <s v="11300 · PayPal (INC)"/>
    <m/>
    <s v="42252Beth Pederson"/>
  </r>
  <r>
    <d v="2015-09-06T00:00:00"/>
    <s v="Henry Harvey"/>
    <n v="-3.32"/>
    <m/>
    <n v="3.32"/>
    <s v="Credit"/>
    <x v="9"/>
    <x v="2"/>
    <x v="9"/>
    <n v="2015"/>
    <x v="11"/>
    <x v="108"/>
    <x v="9"/>
    <s v="BOTH"/>
    <s v="Income Statement"/>
    <x v="65"/>
    <s v="11300 · PayPal (INC)"/>
    <m/>
    <s v="42253Henry Harvey"/>
  </r>
  <r>
    <d v="2015-09-06T00:00:00"/>
    <s v="Diane Higgins"/>
    <n v="-1.42"/>
    <m/>
    <n v="1.42"/>
    <s v="Credit"/>
    <x v="9"/>
    <x v="2"/>
    <x v="9"/>
    <n v="2015"/>
    <x v="11"/>
    <x v="108"/>
    <x v="9"/>
    <s v="BOTH"/>
    <s v="Income Statement"/>
    <x v="65"/>
    <s v="11300 · PayPal (INC)"/>
    <m/>
    <s v="42253Diane Higgins"/>
  </r>
  <r>
    <d v="2015-09-08T00:00:00"/>
    <s v="Rosemary Natrajan"/>
    <n v="-3.2"/>
    <m/>
    <n v="3.2"/>
    <s v="Credit"/>
    <x v="9"/>
    <x v="2"/>
    <x v="9"/>
    <n v="2015"/>
    <x v="11"/>
    <x v="108"/>
    <x v="9"/>
    <s v="BOTH"/>
    <s v="Income Statement"/>
    <x v="65"/>
    <s v="11300 · PayPal (INC)"/>
    <m/>
    <s v="42255Rosemary Natrajan"/>
  </r>
  <r>
    <d v="2015-09-08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s v="42255Bank Account"/>
  </r>
  <r>
    <d v="2015-09-08T00:00:00"/>
    <s v="JAS Enterprises"/>
    <n v="-2.4500000000000002"/>
    <m/>
    <n v="2.4500000000000002"/>
    <s v="Credit"/>
    <x v="9"/>
    <x v="2"/>
    <x v="9"/>
    <n v="2015"/>
    <x v="11"/>
    <x v="108"/>
    <x v="20"/>
    <s v="BOTH"/>
    <s v="Income Statement"/>
    <x v="65"/>
    <s v="11300 · PayPal (INC)"/>
    <m/>
    <s v="42255JAS Enterprises"/>
  </r>
  <r>
    <d v="2015-09-08T00:00:00"/>
    <s v="Tamara Arlin"/>
    <n v="-0.78"/>
    <m/>
    <n v="0.78"/>
    <s v="Credit"/>
    <x v="9"/>
    <x v="2"/>
    <x v="9"/>
    <n v="2015"/>
    <x v="11"/>
    <x v="108"/>
    <x v="3"/>
    <s v="BOTH"/>
    <s v="Income Statement"/>
    <x v="65"/>
    <s v="11300 · PayPal (INC)"/>
    <m/>
    <s v="42255Tamara Arlin"/>
  </r>
  <r>
    <d v="2015-09-09T00:00:00"/>
    <s v="Petsonline"/>
    <n v="-6.15"/>
    <m/>
    <n v="6.15"/>
    <s v="Credit"/>
    <x v="9"/>
    <x v="2"/>
    <x v="9"/>
    <n v="2015"/>
    <x v="11"/>
    <x v="108"/>
    <x v="20"/>
    <s v="BOTH"/>
    <s v="Income Statement"/>
    <x v="65"/>
    <s v="11300 · PayPal (INC)"/>
    <m/>
    <s v="42256Petsonline"/>
  </r>
  <r>
    <d v="2015-09-09T00:00:00"/>
    <s v="Maria Soo"/>
    <n v="-4.42"/>
    <m/>
    <n v="4.42"/>
    <s v="Credit"/>
    <x v="9"/>
    <x v="2"/>
    <x v="9"/>
    <n v="2015"/>
    <x v="11"/>
    <x v="108"/>
    <x v="9"/>
    <s v="BOTH"/>
    <s v="Income Statement"/>
    <x v="65"/>
    <s v="11300 · PayPal (INC)"/>
    <m/>
    <s v="42256Maria Soo"/>
  </r>
  <r>
    <d v="2015-09-09T00:00:00"/>
    <s v="Maria Soo"/>
    <n v="4.12"/>
    <m/>
    <n v="-4.12"/>
    <s v="Debit"/>
    <x v="9"/>
    <x v="2"/>
    <x v="9"/>
    <n v="2015"/>
    <x v="11"/>
    <x v="108"/>
    <x v="9"/>
    <s v="BOTH"/>
    <s v="Income Statement"/>
    <x v="65"/>
    <s v="11300 · PayPal (INC)"/>
    <m/>
    <s v="42256Maria Soo"/>
  </r>
  <r>
    <d v="2015-09-10T00:00:00"/>
    <s v="DEBORAH KINSELLA"/>
    <n v="0.28999999999999998"/>
    <m/>
    <n v="-0.28999999999999998"/>
    <s v="Debit"/>
    <x v="9"/>
    <x v="2"/>
    <x v="9"/>
    <n v="2015"/>
    <x v="11"/>
    <x v="108"/>
    <x v="9"/>
    <s v="BOTH"/>
    <s v="Income Statement"/>
    <x v="65"/>
    <s v="11300 · PayPal (INC)"/>
    <m/>
    <s v="42257DEBORAH KINSELLA"/>
  </r>
  <r>
    <d v="2015-09-10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s v="42257Bank Account"/>
  </r>
  <r>
    <d v="2015-09-10T00:00:00"/>
    <s v="Donald Songster"/>
    <n v="-2.52"/>
    <m/>
    <n v="2.52"/>
    <s v="Credit"/>
    <x v="9"/>
    <x v="2"/>
    <x v="9"/>
    <n v="2015"/>
    <x v="11"/>
    <x v="108"/>
    <x v="9"/>
    <s v="BOTH"/>
    <s v="Income Statement"/>
    <x v="65"/>
    <s v="11300 · PayPal (INC)"/>
    <m/>
    <s v="42257Donald Songster"/>
  </r>
  <r>
    <d v="2015-09-10T00:00:00"/>
    <s v="Clyde Enoch"/>
    <n v="-3.31"/>
    <m/>
    <n v="3.31"/>
    <s v="Credit"/>
    <x v="9"/>
    <x v="2"/>
    <x v="9"/>
    <n v="2015"/>
    <x v="11"/>
    <x v="108"/>
    <x v="3"/>
    <s v="BOTH"/>
    <s v="Income Statement"/>
    <x v="65"/>
    <s v="11300 · PayPal (INC)"/>
    <m/>
    <s v="42257Clyde Enoch"/>
  </r>
  <r>
    <d v="2015-09-11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s v="42258Bank Account"/>
  </r>
  <r>
    <d v="2015-09-11T00:00:00"/>
    <s v="Jenn Seidl"/>
    <n v="-2.8"/>
    <m/>
    <n v="2.8"/>
    <s v="Credit"/>
    <x v="9"/>
    <x v="2"/>
    <x v="9"/>
    <n v="2015"/>
    <x v="11"/>
    <x v="108"/>
    <x v="3"/>
    <s v="BOTH"/>
    <s v="Income Statement"/>
    <x v="65"/>
    <s v="11300 · PayPal (INC)"/>
    <m/>
    <s v="42258Jenn Seidl"/>
  </r>
  <r>
    <d v="2015-09-12T00:00:00"/>
    <s v="thomas oommen"/>
    <n v="-2.2200000000000002"/>
    <m/>
    <n v="2.2200000000000002"/>
    <s v="Credit"/>
    <x v="9"/>
    <x v="2"/>
    <x v="9"/>
    <n v="2015"/>
    <x v="11"/>
    <x v="108"/>
    <x v="3"/>
    <s v="BOTH"/>
    <s v="Income Statement"/>
    <x v="65"/>
    <s v="11300 · PayPal (INC)"/>
    <m/>
    <s v="42259thomas oommen"/>
  </r>
  <r>
    <d v="2015-09-13T00:00:00"/>
    <s v="christopher gray"/>
    <n v="-3.15"/>
    <m/>
    <n v="3.15"/>
    <s v="Credit"/>
    <x v="9"/>
    <x v="2"/>
    <x v="9"/>
    <n v="2015"/>
    <x v="11"/>
    <x v="108"/>
    <x v="3"/>
    <s v="BOTH"/>
    <s v="Income Statement"/>
    <x v="65"/>
    <s v="11300 · PayPal (INC)"/>
    <m/>
    <s v="42260christopher gray"/>
  </r>
  <r>
    <d v="2015-09-13T00:00:00"/>
    <s v="Kiana Lynn"/>
    <n v="-3.56"/>
    <m/>
    <n v="3.56"/>
    <s v="Credit"/>
    <x v="9"/>
    <x v="2"/>
    <x v="9"/>
    <n v="2015"/>
    <x v="11"/>
    <x v="108"/>
    <x v="9"/>
    <s v="BOTH"/>
    <s v="Income Statement"/>
    <x v="65"/>
    <s v="11300 · PayPal (INC)"/>
    <m/>
    <s v="42260Kiana Lynn"/>
  </r>
  <r>
    <d v="2015-09-13T00:00:00"/>
    <s v="marc gough"/>
    <n v="-9.91"/>
    <m/>
    <n v="9.91"/>
    <s v="Credit"/>
    <x v="9"/>
    <x v="2"/>
    <x v="9"/>
    <n v="2015"/>
    <x v="11"/>
    <x v="108"/>
    <x v="9"/>
    <s v="BOTH"/>
    <s v="Income Statement"/>
    <x v="65"/>
    <s v="11300 · PayPal (INC)"/>
    <m/>
    <s v="42260marc gough"/>
  </r>
  <r>
    <d v="2015-09-14T00:00:00"/>
    <s v="Bank Account"/>
    <n v="0"/>
    <m/>
    <n v="0"/>
    <s v="Debit"/>
    <x v="9"/>
    <x v="2"/>
    <x v="9"/>
    <n v="2015"/>
    <x v="11"/>
    <x v="108"/>
    <x v="2"/>
    <s v="LLC"/>
    <s v="Balance Sheet"/>
    <x v="68"/>
    <s v="11300 · PayPal (INC)"/>
    <m/>
    <s v="42261Bank Account"/>
  </r>
  <r>
    <d v="2015-09-14T00:00:00"/>
    <s v="Chubby Mermaid"/>
    <n v="-0.72"/>
    <m/>
    <n v="0.72"/>
    <s v="Credit"/>
    <x v="9"/>
    <x v="2"/>
    <x v="9"/>
    <n v="2015"/>
    <x v="11"/>
    <x v="108"/>
    <x v="3"/>
    <s v="BOTH"/>
    <s v="Income Statement"/>
    <x v="65"/>
    <s v="11300 · PayPal (INC)"/>
    <m/>
    <s v="42261Chubby Mermaid"/>
  </r>
  <r>
    <d v="2015-09-15T00:00:00"/>
    <s v="jessica sirota"/>
    <n v="-2.85"/>
    <m/>
    <n v="2.85"/>
    <s v="Credit"/>
    <x v="9"/>
    <x v="2"/>
    <x v="9"/>
    <n v="2015"/>
    <x v="11"/>
    <x v="108"/>
    <x v="3"/>
    <s v="BOTH"/>
    <s v="Income Statement"/>
    <x v="65"/>
    <s v="11300 · PayPal (INC)"/>
    <m/>
    <s v="42262jessica sirota"/>
  </r>
  <r>
    <d v="2015-09-16T00:00:00"/>
    <s v="Patricia Villari"/>
    <n v="-0.76"/>
    <m/>
    <n v="0.76"/>
    <s v="Credit"/>
    <x v="9"/>
    <x v="2"/>
    <x v="9"/>
    <n v="2015"/>
    <x v="11"/>
    <x v="108"/>
    <x v="3"/>
    <s v="BOTH"/>
    <s v="Income Statement"/>
    <x v="65"/>
    <s v="11300 · PayPal (INC)"/>
    <m/>
    <s v="42263Patricia Villari"/>
  </r>
  <r>
    <d v="2015-09-16T00:00:00"/>
    <s v="John Sims"/>
    <n v="-2.72"/>
    <m/>
    <n v="2.72"/>
    <s v="Credit"/>
    <x v="9"/>
    <x v="2"/>
    <x v="9"/>
    <n v="2015"/>
    <x v="11"/>
    <x v="108"/>
    <x v="9"/>
    <s v="BOTH"/>
    <s v="Income Statement"/>
    <x v="65"/>
    <s v="11300 · PayPal (INC)"/>
    <m/>
    <s v="42263John Sims"/>
  </r>
  <r>
    <d v="2015-09-16T00:00:00"/>
    <s v="Taisha Harmon"/>
    <n v="-2.4700000000000002"/>
    <m/>
    <n v="2.4700000000000002"/>
    <s v="Credit"/>
    <x v="9"/>
    <x v="2"/>
    <x v="9"/>
    <n v="2015"/>
    <x v="11"/>
    <x v="108"/>
    <x v="9"/>
    <s v="BOTH"/>
    <s v="Income Statement"/>
    <x v="65"/>
    <s v="11300 · PayPal (INC)"/>
    <m/>
    <s v="42263Taisha Harmon"/>
  </r>
  <r>
    <d v="2015-09-17T00:00:00"/>
    <s v="Mission K9 Rescue"/>
    <n v="-0.78"/>
    <m/>
    <n v="0.78"/>
    <s v="Credit"/>
    <x v="9"/>
    <x v="2"/>
    <x v="9"/>
    <n v="2015"/>
    <x v="11"/>
    <x v="108"/>
    <x v="3"/>
    <s v="BOTH"/>
    <s v="Income Statement"/>
    <x v="65"/>
    <s v="11300 · PayPal (INC)"/>
    <m/>
    <s v="42264Mission K9 Rescue"/>
  </r>
  <r>
    <d v="2015-09-17T00:00:00"/>
    <s v="THURMAN Penn"/>
    <n v="-4.3600000000000003"/>
    <m/>
    <n v="4.3600000000000003"/>
    <s v="Credit"/>
    <x v="9"/>
    <x v="2"/>
    <x v="9"/>
    <n v="2015"/>
    <x v="11"/>
    <x v="108"/>
    <x v="3"/>
    <s v="BOTH"/>
    <s v="Income Statement"/>
    <x v="65"/>
    <s v="11300 · PayPal (INC)"/>
    <m/>
    <s v="42264THURMAN Penn"/>
  </r>
  <r>
    <d v="2015-09-17T00:00:00"/>
    <s v="Meghan Stanley"/>
    <n v="0"/>
    <m/>
    <n v="0"/>
    <s v="Debit"/>
    <x v="9"/>
    <x v="2"/>
    <x v="9"/>
    <n v="2015"/>
    <x v="11"/>
    <x v="108"/>
    <x v="3"/>
    <s v="BOTH"/>
    <s v="Income Statement"/>
    <x v="65"/>
    <s v="11300 · PayPal (INC)"/>
    <m/>
    <s v="42264Meghan Stanley"/>
  </r>
  <r>
    <d v="2015-09-17T00:00:00"/>
    <s v="Meghan Stanley"/>
    <n v="1.62"/>
    <m/>
    <n v="-1.62"/>
    <s v="Debit"/>
    <x v="9"/>
    <x v="2"/>
    <x v="9"/>
    <n v="2015"/>
    <x v="11"/>
    <x v="108"/>
    <x v="9"/>
    <s v="BOTH"/>
    <s v="Income Statement"/>
    <x v="65"/>
    <s v="11300 · PayPal (INC)"/>
    <m/>
    <s v="42264Meghan Stanley"/>
  </r>
  <r>
    <d v="2015-09-17T00:00:00"/>
    <s v="Travis Outlaw"/>
    <n v="-4.21"/>
    <m/>
    <n v="4.21"/>
    <s v="Credit"/>
    <x v="9"/>
    <x v="2"/>
    <x v="9"/>
    <n v="2015"/>
    <x v="11"/>
    <x v="108"/>
    <x v="3"/>
    <s v="BOTH"/>
    <s v="Income Statement"/>
    <x v="65"/>
    <s v="11300 · PayPal (INC)"/>
    <m/>
    <s v="42264Travis Outlaw"/>
  </r>
  <r>
    <d v="2015-09-17T00:00:00"/>
    <s v="Donovan Cavin"/>
    <n v="-0.76"/>
    <m/>
    <n v="0.76"/>
    <s v="Credit"/>
    <x v="9"/>
    <x v="2"/>
    <x v="9"/>
    <n v="2015"/>
    <x v="11"/>
    <x v="108"/>
    <x v="3"/>
    <s v="BOTH"/>
    <s v="Income Statement"/>
    <x v="65"/>
    <s v="11300 · PayPal (INC)"/>
    <m/>
    <s v="42264Donovan Cavin"/>
  </r>
  <r>
    <d v="2015-09-17T00:00:00"/>
    <s v="NORWALK SALES"/>
    <n v="0"/>
    <m/>
    <n v="0"/>
    <s v="Debit"/>
    <x v="9"/>
    <x v="2"/>
    <x v="9"/>
    <n v="2015"/>
    <x v="11"/>
    <x v="108"/>
    <x v="10"/>
    <s v="BOTH"/>
    <s v="Income Statement"/>
    <x v="66"/>
    <s v="11300 · PayPal (INC)"/>
    <m/>
    <s v="42264NORWALK SALES"/>
  </r>
  <r>
    <d v="2015-09-18T00:00:00"/>
    <s v="kaylene addington"/>
    <n v="-0.76"/>
    <m/>
    <n v="0.76"/>
    <s v="Credit"/>
    <x v="9"/>
    <x v="2"/>
    <x v="9"/>
    <n v="2015"/>
    <x v="11"/>
    <x v="108"/>
    <x v="3"/>
    <s v="BOTH"/>
    <s v="Income Statement"/>
    <x v="65"/>
    <s v="11300 · PayPal (INC)"/>
    <m/>
    <s v="42265kaylene addington"/>
  </r>
  <r>
    <d v="2015-09-18T00:00:00"/>
    <s v="Bank Account"/>
    <n v="0"/>
    <m/>
    <n v="0"/>
    <s v="Debit"/>
    <x v="9"/>
    <x v="2"/>
    <x v="9"/>
    <n v="2015"/>
    <x v="11"/>
    <x v="108"/>
    <x v="2"/>
    <s v="LLC"/>
    <s v="Balance Sheet"/>
    <x v="68"/>
    <s v="11300 · PayPal (INC)"/>
    <m/>
    <s v="42265Bank Account"/>
  </r>
  <r>
    <d v="2015-09-18T00:00:00"/>
    <s v="Virginia Romo"/>
    <n v="5.04"/>
    <m/>
    <n v="-5.04"/>
    <s v="Debit"/>
    <x v="9"/>
    <x v="2"/>
    <x v="9"/>
    <n v="2015"/>
    <x v="11"/>
    <x v="108"/>
    <x v="3"/>
    <s v="BOTH"/>
    <s v="Income Statement"/>
    <x v="66"/>
    <s v="11300 · PayPal (INC)"/>
    <m/>
    <m/>
  </r>
  <r>
    <d v="2015-09-18T00:00:00"/>
    <s v="Julie Henry"/>
    <n v="-2.41"/>
    <m/>
    <n v="2.41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19T00:00:00"/>
    <s v="Martin Alexander"/>
    <n v="-3.38"/>
    <m/>
    <n v="3.38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19T00:00:00"/>
    <s v="Gayle Griffin"/>
    <n v="-3.79"/>
    <m/>
    <n v="3.79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0T00:00:00"/>
    <s v="Deanna Aho"/>
    <n v="-3.23"/>
    <m/>
    <n v="3.23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0T00:00:00"/>
    <s v="Alison Kelley"/>
    <n v="-3.42"/>
    <m/>
    <n v="3.42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1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m/>
  </r>
  <r>
    <d v="2015-09-22T00:00:00"/>
    <s v="Mary Kroes"/>
    <n v="-1.72"/>
    <m/>
    <n v="1.72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2T00:00:00"/>
    <s v="BETH TROLLMAN"/>
    <n v="-2.76"/>
    <m/>
    <n v="2.76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2T00:00:00"/>
    <s v="Garza's Warehouse"/>
    <n v="-2.88"/>
    <m/>
    <n v="2.88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2T00:00:00"/>
    <s v="Taisha Harmon"/>
    <n v="2.17"/>
    <m/>
    <n v="-2.17"/>
    <s v="Debit"/>
    <x v="9"/>
    <x v="2"/>
    <x v="9"/>
    <n v="2015"/>
    <x v="11"/>
    <x v="108"/>
    <x v="9"/>
    <s v="BOTH"/>
    <s v="Income Statement"/>
    <x v="66"/>
    <s v="11300 · PayPal (INC)"/>
    <m/>
    <m/>
  </r>
  <r>
    <d v="2015-09-23T00:00:00"/>
    <s v="Gayle Billadeau"/>
    <n v="1.48"/>
    <m/>
    <n v="-1.48"/>
    <s v="Debit"/>
    <x v="9"/>
    <x v="2"/>
    <x v="9"/>
    <n v="2015"/>
    <x v="11"/>
    <x v="108"/>
    <x v="3"/>
    <s v="BOTH"/>
    <s v="Income Statement"/>
    <x v="66"/>
    <s v="11300 · PayPal (INC)"/>
    <m/>
    <m/>
  </r>
  <r>
    <d v="2015-09-23T00:00:00"/>
    <s v="Hulu"/>
    <n v="0"/>
    <m/>
    <n v="0"/>
    <s v="Debit"/>
    <x v="9"/>
    <x v="2"/>
    <x v="9"/>
    <n v="2015"/>
    <x v="11"/>
    <x v="108"/>
    <x v="2"/>
    <s v="BOTH"/>
    <s v="Income Statement"/>
    <x v="66"/>
    <s v="11300 · PayPal (INC)"/>
    <m/>
    <m/>
  </r>
  <r>
    <d v="2015-09-24T00:00:00"/>
    <s v="Nicholas Stockman-Collins"/>
    <n v="-5.47"/>
    <m/>
    <n v="5.47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4T00:00:00"/>
    <s v="Chris McMullen"/>
    <n v="-2.99"/>
    <m/>
    <n v="2.99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4T00:00:00"/>
    <s v="Jessica Miklasz"/>
    <n v="-1.6"/>
    <m/>
    <n v="1.6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4T00:00:00"/>
    <s v="LaRetta Kwandt"/>
    <n v="-2.9"/>
    <m/>
    <n v="2.9"/>
    <s v="Credit"/>
    <x v="9"/>
    <x v="2"/>
    <x v="9"/>
    <n v="2015"/>
    <x v="11"/>
    <x v="108"/>
    <x v="21"/>
    <s v="BOTH"/>
    <s v="Income Statement"/>
    <x v="65"/>
    <s v="11300 · PayPal (INC)"/>
    <m/>
    <m/>
  </r>
  <r>
    <d v="2015-09-26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m/>
  </r>
  <r>
    <d v="2015-09-27T00:00:00"/>
    <s v="Stewart McKibben"/>
    <n v="-0.82"/>
    <m/>
    <n v="0.82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7T00:00:00"/>
    <s v="Warren Goldman"/>
    <n v="-1.57"/>
    <m/>
    <n v="1.57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8T00:00:00"/>
    <s v="andrea dente"/>
    <n v="-1.57"/>
    <m/>
    <n v="1.57"/>
    <s v="Credit"/>
    <x v="9"/>
    <x v="2"/>
    <x v="9"/>
    <n v="2015"/>
    <x v="11"/>
    <x v="108"/>
    <x v="21"/>
    <s v="BOTH"/>
    <s v="Income Statement"/>
    <x v="65"/>
    <s v="11300 · PayPal (INC)"/>
    <m/>
    <m/>
  </r>
  <r>
    <d v="2015-09-28T00:00:00"/>
    <s v="PETMOODS"/>
    <n v="-1.63"/>
    <m/>
    <n v="1.63"/>
    <s v="Credit"/>
    <x v="9"/>
    <x v="2"/>
    <x v="9"/>
    <n v="2015"/>
    <x v="11"/>
    <x v="108"/>
    <x v="20"/>
    <s v="BOTH"/>
    <s v="Income Statement"/>
    <x v="65"/>
    <s v="11300 · PayPal (INC)"/>
    <m/>
    <m/>
  </r>
  <r>
    <d v="2015-09-28T00:00:00"/>
    <s v="Juan Espiga"/>
    <n v="-3.89"/>
    <m/>
    <n v="3.89"/>
    <s v="Credit"/>
    <x v="9"/>
    <x v="2"/>
    <x v="9"/>
    <n v="2015"/>
    <x v="11"/>
    <x v="108"/>
    <x v="9"/>
    <s v="BOTH"/>
    <s v="Income Statement"/>
    <x v="65"/>
    <s v="11300 · PayPal (INC)"/>
    <m/>
    <m/>
  </r>
  <r>
    <d v="2015-09-28T00:00:00"/>
    <s v="Bank Account"/>
    <n v="0"/>
    <m/>
    <n v="0"/>
    <s v="Debit"/>
    <x v="9"/>
    <x v="2"/>
    <x v="9"/>
    <n v="2015"/>
    <x v="11"/>
    <x v="108"/>
    <x v="2"/>
    <s v="INC"/>
    <s v="Balance Sheet"/>
    <x v="22"/>
    <s v="11300 · PayPal (INC)"/>
    <m/>
    <m/>
  </r>
  <r>
    <d v="2015-09-28T00:00:00"/>
    <s v="LaNell Strietzel"/>
    <n v="-0.72"/>
    <m/>
    <n v="0.72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8T00:00:00"/>
    <s v="Christopher Merrill"/>
    <n v="-2.5099999999999998"/>
    <m/>
    <n v="2.5099999999999998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9T00:00:00"/>
    <s v="Reversal"/>
    <n v="0"/>
    <m/>
    <n v="0"/>
    <s v="Credit"/>
    <x v="9"/>
    <x v="2"/>
    <x v="9"/>
    <n v="2015"/>
    <x v="11"/>
    <x v="108"/>
    <x v="3"/>
    <s v="BOTH"/>
    <s v="Income Statement"/>
    <x v="65"/>
    <s v="11300 · PayPal (INC)"/>
    <m/>
    <m/>
  </r>
  <r>
    <d v="2015-09-29T00:00:00"/>
    <s v="Virginia Romo"/>
    <n v="0"/>
    <m/>
    <n v="0"/>
    <s v="Debit"/>
    <x v="9"/>
    <x v="2"/>
    <x v="9"/>
    <n v="2015"/>
    <x v="11"/>
    <x v="108"/>
    <x v="3"/>
    <s v="BOTH"/>
    <s v="Income Statement"/>
    <x v="66"/>
    <s v="11300 · PayPal (INC)"/>
    <m/>
    <m/>
  </r>
  <r>
    <d v="2015-09-30T00:00:00"/>
    <s v="Bank Account"/>
    <n v="0"/>
    <m/>
    <n v="0"/>
    <s v="Credit"/>
    <x v="9"/>
    <x v="2"/>
    <x v="9"/>
    <n v="2015"/>
    <x v="11"/>
    <x v="108"/>
    <x v="3"/>
    <s v="BOTH"/>
    <s v="Income Statement"/>
    <x v="30"/>
    <s v="11300 · PayPal (INC)"/>
    <m/>
    <m/>
  </r>
  <r>
    <d v="2015-09-30T00:00:00"/>
    <s v="eBay Inc."/>
    <n v="0"/>
    <m/>
    <n v="0"/>
    <s v="Debit"/>
    <x v="9"/>
    <x v="2"/>
    <x v="9"/>
    <n v="2015"/>
    <x v="11"/>
    <x v="108"/>
    <x v="3"/>
    <s v="BOTH"/>
    <s v="Income Statement"/>
    <x v="66"/>
    <s v="11300 · PayPal (INC)"/>
    <m/>
    <m/>
  </r>
  <r>
    <d v="2015-10-01T00:00:00"/>
    <s v="Laura Colello"/>
    <n v="-1.9"/>
    <m/>
    <n v="1.9"/>
    <s v="Credit"/>
    <x v="9"/>
    <x v="2"/>
    <x v="10"/>
    <n v="2015"/>
    <x v="11"/>
    <x v="108"/>
    <x v="21"/>
    <s v="BOTH"/>
    <s v="Income Statement"/>
    <x v="65"/>
    <s v="11300 · PayPal (INC)"/>
    <m/>
    <m/>
  </r>
  <r>
    <d v="2015-10-01T00:00:00"/>
    <s v="Jerome Smith"/>
    <n v="-3.05"/>
    <m/>
    <n v="3.05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2T00:00:00"/>
    <s v="paul MOLLOY"/>
    <n v="-1.86"/>
    <m/>
    <n v="1.86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2T00:00:00"/>
    <s v="Diane Hannah"/>
    <n v="-0.73"/>
    <m/>
    <n v="0.73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4T00:00:00"/>
    <s v="PayPal"/>
    <n v="0"/>
    <m/>
    <n v="0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4T00:00:00"/>
    <s v="CODY SCHRAMER"/>
    <n v="-7.11"/>
    <m/>
    <n v="7.11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4T00:00:00"/>
    <s v="Lisa Yamaura"/>
    <n v="-6.76"/>
    <m/>
    <n v="6.76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04T00:00:00"/>
    <s v="juan contreras"/>
    <n v="-4.03"/>
    <m/>
    <n v="4.03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5T00:00:00"/>
    <s v="Golden Services 3"/>
    <n v="-2.25"/>
    <m/>
    <n v="2.25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5T00:00:00"/>
    <s v="URIAH WILSON"/>
    <n v="-2.74"/>
    <m/>
    <n v="2.74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5T00:00:00"/>
    <s v="Susan Corning"/>
    <n v="1.4"/>
    <m/>
    <n v="-1.4"/>
    <s v="Debit"/>
    <x v="9"/>
    <x v="2"/>
    <x v="10"/>
    <n v="2015"/>
    <x v="11"/>
    <x v="108"/>
    <x v="9"/>
    <s v="BOTH"/>
    <s v="Income Statement"/>
    <x v="66"/>
    <s v="11300 · PayPal (INC)"/>
    <m/>
    <m/>
  </r>
  <r>
    <d v="2015-10-05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05T00:00:00"/>
    <s v="B.A.S.I.C.S., LLC"/>
    <n v="-1.34"/>
    <m/>
    <n v="1.34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5T00:00:00"/>
    <s v="James Buhl"/>
    <n v="-3.08"/>
    <m/>
    <n v="3.08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6T00:00:00"/>
    <s v="mike radillo"/>
    <n v="-2.5"/>
    <m/>
    <n v="2.5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7T00:00:00"/>
    <s v="JOHN UMINA"/>
    <n v="-2.67"/>
    <m/>
    <n v="2.67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8T00:00:00"/>
    <s v="Adam Powell"/>
    <n v="-3.37"/>
    <m/>
    <n v="3.37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08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09T00:00:00"/>
    <s v="Andrea Molony"/>
    <n v="-1.91"/>
    <m/>
    <n v="1.91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0T00:00:00"/>
    <s v="Masha Roskach"/>
    <n v="-1.49"/>
    <m/>
    <n v="1.49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1T00:00:00"/>
    <s v="Deanna Duffy"/>
    <n v="-2.15"/>
    <m/>
    <n v="2.15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1T00:00:00"/>
    <s v="Warren Willis Jr"/>
    <n v="-2"/>
    <m/>
    <n v="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1T00:00:00"/>
    <s v="CLYDE LAMB"/>
    <n v="-2.88"/>
    <m/>
    <n v="2.88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1T00:00:00"/>
    <s v="Angela Santucci"/>
    <n v="6.05"/>
    <m/>
    <n v="-6.05"/>
    <s v="Debit"/>
    <x v="9"/>
    <x v="2"/>
    <x v="10"/>
    <n v="2015"/>
    <x v="11"/>
    <x v="108"/>
    <x v="3"/>
    <s v="BOTH"/>
    <s v="Income Statement"/>
    <x v="66"/>
    <s v="11300 · PayPal (INC)"/>
    <m/>
    <m/>
  </r>
  <r>
    <d v="2015-10-11T00:00:00"/>
    <s v="Ryan Maphet"/>
    <n v="-11.66"/>
    <m/>
    <n v="11.66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1T00:00:00"/>
    <s v="Crystal Gottfried"/>
    <n v="-0.72"/>
    <m/>
    <n v="0.7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1T00:00:00"/>
    <s v="STEVEN ROITMAN"/>
    <n v="-3.69"/>
    <m/>
    <n v="3.69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2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12T00:00:00"/>
    <s v="Gary Carson"/>
    <n v="-0.76"/>
    <m/>
    <n v="0.76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3T00:00:00"/>
    <s v="kenneth leitenberger"/>
    <n v="-3.06"/>
    <m/>
    <n v="3.06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3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14T00:00:00"/>
    <s v="Juan Espiga"/>
    <n v="-3.49"/>
    <m/>
    <n v="3.49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4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15T00:00:00"/>
    <s v="Debbie Horan"/>
    <n v="-2.15"/>
    <m/>
    <n v="2.15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5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15T00:00:00"/>
    <s v="Hugh Dyer"/>
    <n v="-0.85"/>
    <m/>
    <n v="0.85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6T00:00:00"/>
    <s v="ron amid"/>
    <n v="-3.48"/>
    <m/>
    <n v="3.48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6T00:00:00"/>
    <s v="Kathy Mensinger"/>
    <n v="-0.62"/>
    <m/>
    <n v="0.62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7T00:00:00"/>
    <s v="Linda M Calsada"/>
    <n v="-2.36"/>
    <m/>
    <n v="2.36"/>
    <s v="Credit"/>
    <x v="9"/>
    <x v="2"/>
    <x v="10"/>
    <n v="2015"/>
    <x v="11"/>
    <x v="108"/>
    <x v="21"/>
    <s v="BOTH"/>
    <s v="Income Statement"/>
    <x v="65"/>
    <s v="11300 · PayPal (INC)"/>
    <m/>
    <m/>
  </r>
  <r>
    <d v="2015-10-17T00:00:00"/>
    <s v="megan mcdonald"/>
    <n v="-1.8"/>
    <m/>
    <n v="1.8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7T00:00:00"/>
    <s v="Martin Alexander"/>
    <n v="-7.62"/>
    <m/>
    <n v="7.62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8T00:00:00"/>
    <s v="Brandy Prokop"/>
    <n v="-1.58"/>
    <m/>
    <n v="1.58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18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19T00:00:00"/>
    <s v="Tisha Vogt"/>
    <n v="-0.73"/>
    <m/>
    <n v="0.73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19T00:00:00"/>
    <s v="david gregoire"/>
    <n v="-6.36"/>
    <m/>
    <n v="6.36"/>
    <s v="Credit"/>
    <x v="9"/>
    <x v="2"/>
    <x v="10"/>
    <n v="2015"/>
    <x v="11"/>
    <x v="108"/>
    <x v="21"/>
    <s v="BOTH"/>
    <s v="Income Statement"/>
    <x v="65"/>
    <s v="11300 · PayPal (INC)"/>
    <m/>
    <m/>
  </r>
  <r>
    <d v="2015-10-19T00:00:00"/>
    <s v="todd baver"/>
    <n v="-1.65"/>
    <m/>
    <n v="1.65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0T00:00:00"/>
    <s v="Bow Wow Productions"/>
    <n v="-1.22"/>
    <m/>
    <n v="1.2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0T00:00:00"/>
    <s v="Bow Wow Productions"/>
    <n v="-1.1499999999999999"/>
    <m/>
    <n v="1.1499999999999999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0T00:00:00"/>
    <s v="Bow Wow Productions"/>
    <n v="-0.72"/>
    <m/>
    <n v="0.7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0T00:00:00"/>
    <s v="Noemi Sandoval"/>
    <n v="-0.82"/>
    <m/>
    <n v="0.8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0T00:00:00"/>
    <s v="Katherine Meadows"/>
    <n v="-1.1100000000000001"/>
    <m/>
    <n v="1.1100000000000001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0T00:00:00"/>
    <s v="Michelle Serna"/>
    <n v="-0.85"/>
    <m/>
    <n v="0.85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1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21T00:00:00"/>
    <s v="Juan Espiga"/>
    <n v="3.44"/>
    <m/>
    <n v="-3.44"/>
    <s v="Debit"/>
    <x v="9"/>
    <x v="2"/>
    <x v="10"/>
    <n v="2015"/>
    <x v="11"/>
    <x v="108"/>
    <x v="9"/>
    <s v="BOTH"/>
    <s v="Income Statement"/>
    <x v="66"/>
    <s v="11300 · PayPal (INC)"/>
    <m/>
    <m/>
  </r>
  <r>
    <d v="2015-10-21T00:00:00"/>
    <s v="pedro farinacci"/>
    <n v="-0.7"/>
    <m/>
    <n v="0.7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1T00:00:00"/>
    <s v="Laurel Jacobsen"/>
    <n v="-0.65"/>
    <m/>
    <n v="0.65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3T00:00:00"/>
    <s v="Michael Hinchley"/>
    <n v="-2.39"/>
    <m/>
    <n v="2.39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3T00:00:00"/>
    <s v="Michael Weitzenhoff"/>
    <n v="-2.33"/>
    <m/>
    <n v="2.33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3T00:00:00"/>
    <s v="Linda Eklund Francis"/>
    <n v="-8.15"/>
    <m/>
    <n v="8.15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3T00:00:00"/>
    <s v="Hulu"/>
    <n v="0"/>
    <m/>
    <n v="0"/>
    <s v="Debit"/>
    <x v="9"/>
    <x v="2"/>
    <x v="10"/>
    <n v="2015"/>
    <x v="11"/>
    <x v="108"/>
    <x v="2"/>
    <s v="BOTH"/>
    <s v="Income Statement"/>
    <x v="66"/>
    <s v="11300 · PayPal (INC)"/>
    <m/>
    <m/>
  </r>
  <r>
    <d v="2015-10-24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24T00:00:00"/>
    <s v="Carlos Harris"/>
    <n v="-0.68"/>
    <m/>
    <n v="0.68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6T00:00:00"/>
    <s v="Matt Spradlin"/>
    <n v="-3.72"/>
    <m/>
    <n v="3.7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6T00:00:00"/>
    <s v="Jonathan Judy"/>
    <n v="-0.62"/>
    <m/>
    <n v="0.62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7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27T00:00:00"/>
    <s v="BC Consulting"/>
    <n v="-0.7"/>
    <m/>
    <n v="0.7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8T00:00:00"/>
    <s v="Samantha Beaver"/>
    <n v="-2.82"/>
    <m/>
    <n v="2.8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9T00:00:00"/>
    <s v="Maya Alam"/>
    <n v="-3.53"/>
    <m/>
    <n v="3.53"/>
    <s v="Credit"/>
    <x v="9"/>
    <x v="2"/>
    <x v="10"/>
    <n v="2015"/>
    <x v="11"/>
    <x v="108"/>
    <x v="9"/>
    <s v="BOTH"/>
    <s v="Income Statement"/>
    <x v="65"/>
    <s v="11300 · PayPal (INC)"/>
    <m/>
    <m/>
  </r>
  <r>
    <d v="2015-10-29T00:00:00"/>
    <s v="Bank Account"/>
    <n v="0"/>
    <m/>
    <n v="0"/>
    <s v="Debit"/>
    <x v="9"/>
    <x v="2"/>
    <x v="10"/>
    <n v="2015"/>
    <x v="11"/>
    <x v="108"/>
    <x v="2"/>
    <s v="INC"/>
    <s v="Balance Sheet"/>
    <x v="22"/>
    <s v="11300 · PayPal (INC)"/>
    <m/>
    <m/>
  </r>
  <r>
    <d v="2015-10-29T00:00:00"/>
    <s v="Troy Harmon"/>
    <n v="-0.72"/>
    <m/>
    <n v="0.7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29T00:00:00"/>
    <s v="Troy Harmon"/>
    <n v="-0.72"/>
    <m/>
    <n v="0.72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30T00:00:00"/>
    <s v="Credit Card"/>
    <n v="0"/>
    <m/>
    <n v="0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30T00:00:00"/>
    <s v="New Castle HD"/>
    <n v="0"/>
    <m/>
    <n v="0"/>
    <s v="Debit"/>
    <x v="9"/>
    <x v="2"/>
    <x v="10"/>
    <n v="2015"/>
    <x v="11"/>
    <x v="108"/>
    <x v="7"/>
    <s v="BOTH"/>
    <s v="Income Statement"/>
    <x v="69"/>
    <s v="11300 · PayPal (INC)"/>
    <m/>
    <m/>
  </r>
  <r>
    <d v="2015-10-30T00:00:00"/>
    <s v="Warren Goldman"/>
    <n v="1.6"/>
    <m/>
    <n v="-1.6"/>
    <s v="Debit"/>
    <x v="9"/>
    <x v="2"/>
    <x v="10"/>
    <n v="2015"/>
    <x v="11"/>
    <x v="108"/>
    <x v="3"/>
    <s v="BOTH"/>
    <s v="Income Statement"/>
    <x v="66"/>
    <s v="11300 · PayPal (INC)"/>
    <m/>
    <m/>
  </r>
  <r>
    <d v="2015-10-31T00:00:00"/>
    <s v="Bank Account"/>
    <n v="0"/>
    <m/>
    <n v="0"/>
    <s v="Credit"/>
    <x v="9"/>
    <x v="2"/>
    <x v="10"/>
    <n v="2015"/>
    <x v="11"/>
    <x v="108"/>
    <x v="3"/>
    <s v="BOTH"/>
    <s v="Income Statement"/>
    <x v="30"/>
    <s v="11300 · PayPal (INC)"/>
    <m/>
    <m/>
  </r>
  <r>
    <d v="2015-10-31T00:00:00"/>
    <s v="eBay Inc."/>
    <n v="0"/>
    <m/>
    <n v="0"/>
    <s v="Debit"/>
    <x v="9"/>
    <x v="2"/>
    <x v="10"/>
    <n v="2015"/>
    <x v="11"/>
    <x v="108"/>
    <x v="3"/>
    <s v="BOTH"/>
    <s v="Income Statement"/>
    <x v="66"/>
    <s v="11300 · PayPal (INC)"/>
    <m/>
    <m/>
  </r>
  <r>
    <d v="2015-10-31T00:00:00"/>
    <s v="Reversal"/>
    <n v="0"/>
    <m/>
    <n v="0"/>
    <s v="Credit"/>
    <x v="9"/>
    <x v="2"/>
    <x v="10"/>
    <n v="2015"/>
    <x v="11"/>
    <x v="108"/>
    <x v="3"/>
    <s v="BOTH"/>
    <s v="Income Statement"/>
    <x v="65"/>
    <s v="11300 · PayPal (INC)"/>
    <m/>
    <m/>
  </r>
  <r>
    <d v="2015-10-31T00:00:00"/>
    <s v="Angela Santucci"/>
    <n v="0"/>
    <m/>
    <n v="0"/>
    <s v="Debit"/>
    <x v="9"/>
    <x v="2"/>
    <x v="10"/>
    <n v="2015"/>
    <x v="11"/>
    <x v="108"/>
    <x v="3"/>
    <s v="BOTH"/>
    <s v="Income Statement"/>
    <x v="66"/>
    <s v="11300 · PayPal (INC)"/>
    <m/>
    <m/>
  </r>
  <r>
    <d v="2015-11-01T00:00:00"/>
    <s v="Bubs and Scrubs"/>
    <n v="-9.0500000000000007"/>
    <m/>
    <n v="9.0500000000000007"/>
    <s v="Credit"/>
    <x v="9"/>
    <x v="2"/>
    <x v="11"/>
    <n v="2015"/>
    <x v="11"/>
    <x v="108"/>
    <x v="9"/>
    <s v="BOTH"/>
    <s v="Income Statement"/>
    <x v="65"/>
    <s v="11300 · PayPal (INC)"/>
    <m/>
    <m/>
  </r>
  <r>
    <d v="2015-11-01T00:00:00"/>
    <s v="Kimberly Ginther"/>
    <n v="-0.89"/>
    <m/>
    <n v="0.89"/>
    <s v="Credit"/>
    <x v="9"/>
    <x v="2"/>
    <x v="11"/>
    <n v="2015"/>
    <x v="11"/>
    <x v="108"/>
    <x v="9"/>
    <s v="BOTH"/>
    <s v="Income Statement"/>
    <x v="65"/>
    <s v="11300 · PayPal (INC)"/>
    <m/>
    <m/>
  </r>
  <r>
    <d v="2015-11-02T00:00:00"/>
    <s v="Bank Account"/>
    <n v="0"/>
    <m/>
    <n v="0"/>
    <s v="Debit"/>
    <x v="9"/>
    <x v="2"/>
    <x v="11"/>
    <n v="2015"/>
    <x v="11"/>
    <x v="108"/>
    <x v="2"/>
    <s v="INC"/>
    <s v="Balance Sheet"/>
    <x v="22"/>
    <s v="11300 · PayPal (INC)"/>
    <m/>
    <m/>
  </r>
  <r>
    <d v="2015-11-02T00:00:00"/>
    <s v="Marisa Marzilli"/>
    <n v="-1.86"/>
    <m/>
    <n v="1.86"/>
    <s v="Credit"/>
    <x v="9"/>
    <x v="2"/>
    <x v="11"/>
    <n v="2015"/>
    <x v="11"/>
    <x v="108"/>
    <x v="3"/>
    <s v="BOTH"/>
    <s v="Income Statement"/>
    <x v="65"/>
    <s v="11300 · PayPal (INC)"/>
    <m/>
    <m/>
  </r>
  <r>
    <d v="2015-11-02T00:00:00"/>
    <s v="Cedric Frierson"/>
    <n v="-0.76"/>
    <m/>
    <n v="0.76"/>
    <s v="Credit"/>
    <x v="9"/>
    <x v="2"/>
    <x v="11"/>
    <n v="2015"/>
    <x v="11"/>
    <x v="108"/>
    <x v="3"/>
    <s v="BOTH"/>
    <s v="Income Statement"/>
    <x v="65"/>
    <s v="11300 · PayPal (INC)"/>
    <m/>
    <m/>
  </r>
  <r>
    <d v="2015-11-03T00:00:00"/>
    <s v="Chana Andrews"/>
    <n v="-4.3600000000000003"/>
    <m/>
    <n v="4.3600000000000003"/>
    <s v="Credit"/>
    <x v="9"/>
    <x v="2"/>
    <x v="11"/>
    <n v="2015"/>
    <x v="11"/>
    <x v="108"/>
    <x v="3"/>
    <s v="BOTH"/>
    <s v="Income Statement"/>
    <x v="65"/>
    <s v="11300 · PayPal (INC)"/>
    <m/>
    <m/>
  </r>
  <r>
    <d v="2015-11-03T00:00:00"/>
    <s v="Carla Rack"/>
    <n v="-3.33"/>
    <m/>
    <n v="3.33"/>
    <s v="Credit"/>
    <x v="9"/>
    <x v="2"/>
    <x v="11"/>
    <n v="2015"/>
    <x v="11"/>
    <x v="108"/>
    <x v="3"/>
    <s v="BOTH"/>
    <s v="Income Statement"/>
    <x v="65"/>
    <s v="11300 · PayPal (INC)"/>
    <m/>
    <m/>
  </r>
  <r>
    <d v="2015-11-03T00:00:00"/>
    <s v="Bank Account"/>
    <n v="0"/>
    <m/>
    <n v="0"/>
    <s v="Debit"/>
    <x v="9"/>
    <x v="2"/>
    <x v="11"/>
    <n v="2015"/>
    <x v="11"/>
    <x v="108"/>
    <x v="2"/>
    <s v="INC"/>
    <s v="Balance Sheet"/>
    <x v="22"/>
    <s v="11300 · PayPal (INC)"/>
    <m/>
    <m/>
  </r>
  <r>
    <d v="2015-11-04T00:00:00"/>
    <s v="Julia Roach"/>
    <n v="-0.76"/>
    <m/>
    <n v="0.76"/>
    <s v="Credit"/>
    <x v="9"/>
    <x v="2"/>
    <x v="11"/>
    <n v="2015"/>
    <x v="11"/>
    <x v="108"/>
    <x v="3"/>
    <s v="BOTH"/>
    <s v="Income Statement"/>
    <x v="65"/>
    <s v="11300 · PayPal (INC)"/>
    <m/>
    <m/>
  </r>
  <r>
    <d v="2015-11-04T00:00:00"/>
    <s v="George Ybarra"/>
    <n v="-0.64"/>
    <m/>
    <n v="0.64"/>
    <s v="Credit"/>
    <x v="9"/>
    <x v="2"/>
    <x v="11"/>
    <n v="2015"/>
    <x v="11"/>
    <x v="108"/>
    <x v="9"/>
    <s v="BOTH"/>
    <s v="Income Statement"/>
    <x v="65"/>
    <s v="11300 · PayPal (INC)"/>
    <m/>
    <m/>
  </r>
  <r>
    <d v="2015-11-04T00:00:00"/>
    <s v="Richard McRae"/>
    <n v="-3.46"/>
    <m/>
    <n v="3.46"/>
    <s v="Credit"/>
    <x v="9"/>
    <x v="2"/>
    <x v="11"/>
    <n v="2015"/>
    <x v="11"/>
    <x v="108"/>
    <x v="9"/>
    <s v="BOTH"/>
    <s v="Income Statement"/>
    <x v="65"/>
    <s v="11300 · PayPal (INC)"/>
    <m/>
    <m/>
  </r>
  <r>
    <d v="2015-11-05T00:00:00"/>
    <s v="Daniel Stromski"/>
    <n v="-3.69"/>
    <m/>
    <n v="3.69"/>
    <s v="Credit"/>
    <x v="9"/>
    <x v="2"/>
    <x v="11"/>
    <n v="2015"/>
    <x v="11"/>
    <x v="108"/>
    <x v="9"/>
    <s v="BOTH"/>
    <s v="Income Statement"/>
    <x v="65"/>
    <s v="11300 · PayPal (INC)"/>
    <m/>
    <m/>
  </r>
  <r>
    <d v="2015-11-05T00:00:00"/>
    <s v="Deborah Davis"/>
    <n v="-0.76"/>
    <m/>
    <n v="0.76"/>
    <s v="Credit"/>
    <x v="9"/>
    <x v="2"/>
    <x v="11"/>
    <n v="2015"/>
    <x v="11"/>
    <x v="108"/>
    <x v="3"/>
    <s v="BOTH"/>
    <s v="Income Statement"/>
    <x v="65"/>
    <s v="11300 · PayPal (INC)"/>
    <m/>
    <m/>
  </r>
  <r>
    <d v="2015-11-05T00:00:00"/>
    <s v="Bank Account"/>
    <n v="0"/>
    <m/>
    <n v="0"/>
    <s v="Debit"/>
    <x v="9"/>
    <x v="2"/>
    <x v="11"/>
    <n v="2015"/>
    <x v="11"/>
    <x v="108"/>
    <x v="2"/>
    <s v="INC"/>
    <s v="Balance Sheet"/>
    <x v="22"/>
    <s v="11300 · PayPal (INC)"/>
    <m/>
    <m/>
  </r>
  <r>
    <d v="2015-11-06T00:00:00"/>
    <s v="Patricia McCauley"/>
    <n v="-2.44"/>
    <m/>
    <n v="2.44"/>
    <s v="Credit"/>
    <x v="9"/>
    <x v="2"/>
    <x v="11"/>
    <n v="2015"/>
    <x v="57"/>
    <x v="858"/>
    <x v="9"/>
    <s v="BOTH"/>
    <s v="Income Statement"/>
    <x v="65"/>
    <m/>
    <m/>
    <m/>
  </r>
  <r>
    <d v="2015-11-07T00:00:00"/>
    <s v="Lora Roa"/>
    <n v="-2.2999999999999998"/>
    <m/>
    <n v="2.2999999999999998"/>
    <s v="Credit"/>
    <x v="9"/>
    <x v="2"/>
    <x v="11"/>
    <n v="2015"/>
    <x v="57"/>
    <x v="859"/>
    <x v="9"/>
    <s v="BOTH"/>
    <s v="Income Statement"/>
    <x v="65"/>
    <m/>
    <m/>
    <m/>
  </r>
  <r>
    <d v="2015-11-07T00:00:00"/>
    <s v="Torri Hauger"/>
    <n v="-0.72"/>
    <m/>
    <n v="0.72"/>
    <s v="Credit"/>
    <x v="9"/>
    <x v="2"/>
    <x v="11"/>
    <n v="2015"/>
    <x v="57"/>
    <x v="860"/>
    <x v="3"/>
    <s v="BOTH"/>
    <s v="Income Statement"/>
    <x v="65"/>
    <m/>
    <m/>
    <m/>
  </r>
  <r>
    <d v="2015-11-08T00:00:00"/>
    <s v="Kristina Fowler"/>
    <n v="-0.72"/>
    <m/>
    <n v="0.72"/>
    <s v="Credit"/>
    <x v="9"/>
    <x v="2"/>
    <x v="11"/>
    <n v="2015"/>
    <x v="57"/>
    <x v="861"/>
    <x v="3"/>
    <s v="BOTH"/>
    <s v="Income Statement"/>
    <x v="65"/>
    <m/>
    <m/>
    <m/>
  </r>
  <r>
    <d v="2015-11-09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09T00:00:00"/>
    <s v="christopher amezcua"/>
    <n v="-0.72"/>
    <m/>
    <n v="0.72"/>
    <s v="Credit"/>
    <x v="9"/>
    <x v="2"/>
    <x v="11"/>
    <n v="2015"/>
    <x v="57"/>
    <x v="862"/>
    <x v="3"/>
    <s v="BOTH"/>
    <s v="Income Statement"/>
    <x v="65"/>
    <m/>
    <m/>
    <m/>
  </r>
  <r>
    <d v="2015-11-09T00:00:00"/>
    <s v="Masha Roskach"/>
    <n v="1.19"/>
    <m/>
    <n v="-1.19"/>
    <s v="Debit"/>
    <x v="9"/>
    <x v="2"/>
    <x v="11"/>
    <n v="2015"/>
    <x v="57"/>
    <x v="813"/>
    <x v="3"/>
    <s v="BOTH"/>
    <s v="Income Statement"/>
    <x v="65"/>
    <m/>
    <m/>
    <m/>
  </r>
  <r>
    <d v="2015-11-09T00:00:00"/>
    <s v="Brandon Eckstein"/>
    <n v="-0.82"/>
    <m/>
    <n v="0.82"/>
    <s v="Credit"/>
    <x v="9"/>
    <x v="2"/>
    <x v="11"/>
    <n v="2015"/>
    <x v="57"/>
    <x v="863"/>
    <x v="3"/>
    <s v="BOTH"/>
    <s v="Income Statement"/>
    <x v="65"/>
    <m/>
    <m/>
    <m/>
  </r>
  <r>
    <d v="2015-11-10T00:00:00"/>
    <s v="Scott Loy"/>
    <n v="-0.76"/>
    <m/>
    <n v="0.76"/>
    <s v="Credit"/>
    <x v="9"/>
    <x v="2"/>
    <x v="11"/>
    <n v="2015"/>
    <x v="57"/>
    <x v="864"/>
    <x v="3"/>
    <s v="BOTH"/>
    <s v="Income Statement"/>
    <x v="65"/>
    <m/>
    <m/>
    <m/>
  </r>
  <r>
    <d v="2015-11-11T00:00:00"/>
    <s v="Stephanie Rowland"/>
    <n v="-2.2200000000000002"/>
    <m/>
    <n v="2.2200000000000002"/>
    <s v="Credit"/>
    <x v="9"/>
    <x v="2"/>
    <x v="11"/>
    <n v="2015"/>
    <x v="57"/>
    <x v="865"/>
    <x v="3"/>
    <s v="BOTH"/>
    <s v="Income Statement"/>
    <x v="65"/>
    <m/>
    <m/>
    <m/>
  </r>
  <r>
    <d v="2015-11-11T00:00:00"/>
    <s v="kathy kavanagh"/>
    <n v="-3.17"/>
    <m/>
    <n v="3.17"/>
    <s v="Credit"/>
    <x v="9"/>
    <x v="2"/>
    <x v="11"/>
    <n v="2015"/>
    <x v="57"/>
    <x v="866"/>
    <x v="3"/>
    <s v="BOTH"/>
    <s v="Income Statement"/>
    <x v="65"/>
    <m/>
    <m/>
    <m/>
  </r>
  <r>
    <d v="2015-11-13T00:00:00"/>
    <s v="megan mcdonald"/>
    <n v="1.42"/>
    <m/>
    <n v="-1.42"/>
    <s v="Debit"/>
    <x v="9"/>
    <x v="2"/>
    <x v="11"/>
    <n v="2015"/>
    <x v="57"/>
    <x v="827"/>
    <x v="3"/>
    <s v="BOTH"/>
    <s v="Income Statement"/>
    <x v="65"/>
    <m/>
    <m/>
    <m/>
  </r>
  <r>
    <d v="2015-11-13T00:00:00"/>
    <s v="Transfer From Bank Completed"/>
    <n v="0"/>
    <m/>
    <n v="0"/>
    <s v="Credit"/>
    <x v="9"/>
    <x v="2"/>
    <x v="11"/>
    <n v="2015"/>
    <x v="55"/>
    <x v="97"/>
    <x v="2"/>
    <s v="INC"/>
    <s v="Balance Sheet"/>
    <x v="22"/>
    <m/>
    <m/>
    <m/>
  </r>
  <r>
    <d v="2015-11-13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13T00:00:00"/>
    <s v="Marc Jordan"/>
    <n v="-2.17"/>
    <m/>
    <n v="2.17"/>
    <s v="Credit"/>
    <x v="9"/>
    <x v="2"/>
    <x v="11"/>
    <n v="2015"/>
    <x v="57"/>
    <x v="867"/>
    <x v="3"/>
    <s v="BOTH"/>
    <s v="Income Statement"/>
    <x v="65"/>
    <m/>
    <m/>
    <m/>
  </r>
  <r>
    <d v="2015-11-13T00:00:00"/>
    <s v="Cynthia Bolis-Bozzomo"/>
    <n v="-4.79"/>
    <m/>
    <n v="4.79"/>
    <s v="Credit"/>
    <x v="9"/>
    <x v="2"/>
    <x v="11"/>
    <n v="2015"/>
    <x v="57"/>
    <x v="868"/>
    <x v="9"/>
    <s v="BOTH"/>
    <s v="Income Statement"/>
    <x v="65"/>
    <m/>
    <m/>
    <m/>
  </r>
  <r>
    <d v="2015-11-14T00:00:00"/>
    <s v="Anders Holth"/>
    <n v="-4.68"/>
    <m/>
    <n v="4.68"/>
    <s v="Credit"/>
    <x v="9"/>
    <x v="2"/>
    <x v="11"/>
    <n v="2015"/>
    <x v="57"/>
    <x v="869"/>
    <x v="3"/>
    <s v="BOTH"/>
    <s v="Income Statement"/>
    <x v="65"/>
    <m/>
    <m/>
    <m/>
  </r>
  <r>
    <d v="2015-11-14T00:00:00"/>
    <s v="igor lagutkin"/>
    <n v="-5.04"/>
    <m/>
    <n v="5.04"/>
    <s v="Credit"/>
    <x v="9"/>
    <x v="2"/>
    <x v="11"/>
    <n v="2015"/>
    <x v="57"/>
    <x v="870"/>
    <x v="3"/>
    <s v="BOTH"/>
    <s v="Income Statement"/>
    <x v="65"/>
    <m/>
    <m/>
    <m/>
  </r>
  <r>
    <d v="2015-11-14T00:00:00"/>
    <s v="CPU Physicians"/>
    <n v="-3.63"/>
    <m/>
    <n v="3.63"/>
    <s v="Credit"/>
    <x v="9"/>
    <x v="2"/>
    <x v="11"/>
    <n v="2015"/>
    <x v="57"/>
    <x v="871"/>
    <x v="3"/>
    <s v="BOTH"/>
    <s v="Income Statement"/>
    <x v="65"/>
    <m/>
    <m/>
    <m/>
  </r>
  <r>
    <d v="2015-11-14T00:00:00"/>
    <s v="Garry S. Stanislaw"/>
    <n v="-2.93"/>
    <m/>
    <n v="2.93"/>
    <s v="Credit"/>
    <x v="9"/>
    <x v="2"/>
    <x v="11"/>
    <n v="2015"/>
    <x v="57"/>
    <x v="872"/>
    <x v="3"/>
    <s v="BOTH"/>
    <s v="Income Statement"/>
    <x v="65"/>
    <m/>
    <m/>
    <m/>
  </r>
  <r>
    <d v="2015-11-14T00:00:00"/>
    <s v="Jonathan Cheng"/>
    <n v="-1.46"/>
    <m/>
    <n v="1.46"/>
    <s v="Credit"/>
    <x v="9"/>
    <x v="2"/>
    <x v="11"/>
    <n v="2015"/>
    <x v="57"/>
    <x v="873"/>
    <x v="9"/>
    <s v="BOTH"/>
    <s v="Income Statement"/>
    <x v="65"/>
    <m/>
    <m/>
    <m/>
  </r>
  <r>
    <d v="2015-11-15T00:00:00"/>
    <s v="Matt Jacobson"/>
    <n v="-1.42"/>
    <m/>
    <n v="1.42"/>
    <s v="Credit"/>
    <x v="9"/>
    <x v="2"/>
    <x v="11"/>
    <n v="2015"/>
    <x v="57"/>
    <x v="874"/>
    <x v="21"/>
    <s v="BOTH"/>
    <s v="Income Statement"/>
    <x v="65"/>
    <m/>
    <m/>
    <m/>
  </r>
  <r>
    <d v="2015-11-16T00:00:00"/>
    <s v="Michael Weitzenhoff"/>
    <n v="1.88"/>
    <m/>
    <n v="-1.88"/>
    <s v="Debit"/>
    <x v="9"/>
    <x v="2"/>
    <x v="11"/>
    <n v="2015"/>
    <x v="57"/>
    <x v="837"/>
    <x v="3"/>
    <s v="BOTH"/>
    <s v="Income Statement"/>
    <x v="65"/>
    <m/>
    <m/>
    <m/>
  </r>
  <r>
    <d v="2015-11-16T00:00:00"/>
    <s v="Transfer From Bank Completed"/>
    <n v="0"/>
    <m/>
    <n v="0"/>
    <s v="Credit"/>
    <x v="9"/>
    <x v="2"/>
    <x v="11"/>
    <n v="2015"/>
    <x v="55"/>
    <x v="97"/>
    <x v="2"/>
    <s v="INC"/>
    <s v="Balance Sheet"/>
    <x v="22"/>
    <m/>
    <m/>
    <m/>
  </r>
  <r>
    <d v="2015-11-16T00:00:00"/>
    <s v="Transfer From Bank Completed"/>
    <n v="0"/>
    <m/>
    <n v="0"/>
    <s v="Credit"/>
    <x v="9"/>
    <x v="2"/>
    <x v="11"/>
    <n v="2015"/>
    <x v="55"/>
    <x v="97"/>
    <x v="2"/>
    <s v="INC"/>
    <s v="Balance Sheet"/>
    <x v="22"/>
    <m/>
    <m/>
    <m/>
  </r>
  <r>
    <d v="2015-11-16T00:00:00"/>
    <s v="Gayle Griffin"/>
    <n v="2.98"/>
    <m/>
    <n v="-2.98"/>
    <s v="Debit"/>
    <x v="9"/>
    <x v="2"/>
    <x v="11"/>
    <n v="2015"/>
    <x v="57"/>
    <x v="694"/>
    <x v="3"/>
    <s v="BOTH"/>
    <s v="Income Statement"/>
    <x v="65"/>
    <m/>
    <m/>
    <m/>
  </r>
  <r>
    <d v="2015-11-16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16T00:00:00"/>
    <s v="Garry S. Stanislaw"/>
    <n v="-2.79"/>
    <m/>
    <n v="2.79"/>
    <s v="Credit"/>
    <x v="9"/>
    <x v="2"/>
    <x v="11"/>
    <n v="2015"/>
    <x v="57"/>
    <x v="872"/>
    <x v="3"/>
    <s v="BOTH"/>
    <s v="Income Statement"/>
    <x v="65"/>
    <m/>
    <m/>
    <m/>
  </r>
  <r>
    <d v="2015-11-16T00:00:00"/>
    <s v="Alex Richards"/>
    <n v="-20.399999999999999"/>
    <m/>
    <n v="20.399999999999999"/>
    <s v="Credit"/>
    <x v="9"/>
    <x v="2"/>
    <x v="11"/>
    <n v="2015"/>
    <x v="57"/>
    <x v="875"/>
    <x v="9"/>
    <s v="BOTH"/>
    <s v="Income Statement"/>
    <x v="65"/>
    <m/>
    <m/>
    <m/>
  </r>
  <r>
    <d v="2015-11-16T00:00:00"/>
    <s v="Tanner Bloom"/>
    <n v="-6.7"/>
    <m/>
    <n v="6.7"/>
    <s v="Credit"/>
    <x v="9"/>
    <x v="2"/>
    <x v="11"/>
    <n v="2015"/>
    <x v="57"/>
    <x v="876"/>
    <x v="9"/>
    <s v="BOTH"/>
    <s v="Income Statement"/>
    <x v="65"/>
    <m/>
    <m/>
    <m/>
  </r>
  <r>
    <d v="2015-11-17T00:00:00"/>
    <s v="Woof Pals Pte Ltd"/>
    <n v="-48.66"/>
    <m/>
    <n v="48.66"/>
    <s v="Credit"/>
    <x v="9"/>
    <x v="2"/>
    <x v="11"/>
    <n v="2015"/>
    <x v="57"/>
    <x v="324"/>
    <x v="20"/>
    <s v="BOTH"/>
    <s v="Income Statement"/>
    <x v="65"/>
    <m/>
    <m/>
    <m/>
  </r>
  <r>
    <d v="2015-11-17T00:00:00"/>
    <s v="Woof Pals Pte Ltd"/>
    <n v="-18.43"/>
    <m/>
    <n v="18.43"/>
    <s v="Credit"/>
    <x v="9"/>
    <x v="2"/>
    <x v="11"/>
    <n v="2015"/>
    <x v="57"/>
    <x v="324"/>
    <x v="20"/>
    <s v="BOTH"/>
    <s v="Income Statement"/>
    <x v="65"/>
    <m/>
    <m/>
    <m/>
  </r>
  <r>
    <d v="2015-11-17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17T00:00:00"/>
    <s v="Michael Fawcett"/>
    <n v="-7.56"/>
    <m/>
    <n v="7.56"/>
    <s v="Credit"/>
    <x v="9"/>
    <x v="2"/>
    <x v="11"/>
    <n v="2015"/>
    <x v="57"/>
    <x v="877"/>
    <x v="3"/>
    <s v="BOTH"/>
    <s v="Income Statement"/>
    <x v="65"/>
    <m/>
    <m/>
    <m/>
  </r>
  <r>
    <d v="2015-11-17T00:00:00"/>
    <s v="Ashley Clark"/>
    <n v="-1.82"/>
    <m/>
    <n v="1.82"/>
    <s v="Credit"/>
    <x v="9"/>
    <x v="2"/>
    <x v="11"/>
    <n v="2015"/>
    <x v="57"/>
    <x v="878"/>
    <x v="3"/>
    <s v="BOTH"/>
    <s v="Income Statement"/>
    <x v="65"/>
    <m/>
    <m/>
    <m/>
  </r>
  <r>
    <d v="2015-11-18T00:00:00"/>
    <s v="Cynthia Bolis-Bozzomo"/>
    <n v="0.38"/>
    <m/>
    <n v="-0.38"/>
    <s v="Debit"/>
    <x v="9"/>
    <x v="2"/>
    <x v="11"/>
    <n v="2015"/>
    <x v="57"/>
    <x v="868"/>
    <x v="3"/>
    <s v="BOTH"/>
    <s v="Income Statement"/>
    <x v="65"/>
    <m/>
    <m/>
    <m/>
  </r>
  <r>
    <d v="2015-11-18T00:00:00"/>
    <s v="charles malone"/>
    <n v="-4.5599999999999996"/>
    <m/>
    <n v="4.5599999999999996"/>
    <s v="Credit"/>
    <x v="9"/>
    <x v="2"/>
    <x v="11"/>
    <n v="2015"/>
    <x v="57"/>
    <x v="879"/>
    <x v="3"/>
    <s v="BOTH"/>
    <s v="Income Statement"/>
    <x v="65"/>
    <m/>
    <m/>
    <m/>
  </r>
  <r>
    <d v="2015-11-18T00:00:00"/>
    <s v="Cathryn Howard"/>
    <n v="-3.25"/>
    <m/>
    <n v="3.25"/>
    <s v="Credit"/>
    <x v="9"/>
    <x v="2"/>
    <x v="11"/>
    <n v="2015"/>
    <x v="57"/>
    <x v="880"/>
    <x v="3"/>
    <s v="BOTH"/>
    <s v="Income Statement"/>
    <x v="65"/>
    <m/>
    <m/>
    <m/>
  </r>
  <r>
    <d v="2015-11-19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19T00:00:00"/>
    <s v="Jacqueline Pippin"/>
    <n v="-0.91"/>
    <m/>
    <n v="0.91"/>
    <s v="Credit"/>
    <x v="9"/>
    <x v="2"/>
    <x v="11"/>
    <n v="2015"/>
    <x v="57"/>
    <x v="881"/>
    <x v="9"/>
    <s v="BOTH"/>
    <s v="Income Statement"/>
    <x v="65"/>
    <m/>
    <m/>
    <m/>
  </r>
  <r>
    <d v="2015-11-19T00:00:00"/>
    <s v="Camille Cleare"/>
    <n v="-5.41"/>
    <m/>
    <n v="5.41"/>
    <s v="Credit"/>
    <x v="9"/>
    <x v="2"/>
    <x v="11"/>
    <n v="2015"/>
    <x v="57"/>
    <x v="591"/>
    <x v="9"/>
    <s v="BOTH"/>
    <s v="Income Statement"/>
    <x v="65"/>
    <m/>
    <m/>
    <m/>
  </r>
  <r>
    <d v="2015-11-20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20T00:00:00"/>
    <s v="Chris Stiffler"/>
    <n v="-0.76"/>
    <m/>
    <n v="0.76"/>
    <s v="Credit"/>
    <x v="9"/>
    <x v="2"/>
    <x v="11"/>
    <n v="2015"/>
    <x v="57"/>
    <x v="882"/>
    <x v="3"/>
    <s v="BOTH"/>
    <s v="Income Statement"/>
    <x v="65"/>
    <m/>
    <m/>
    <m/>
  </r>
  <r>
    <d v="2015-11-20T00:00:00"/>
    <s v="Woof Pals Pte Ltd"/>
    <n v="-2.4700000000000002"/>
    <m/>
    <n v="2.4700000000000002"/>
    <s v="Credit"/>
    <x v="9"/>
    <x v="2"/>
    <x v="11"/>
    <n v="2015"/>
    <x v="57"/>
    <x v="324"/>
    <x v="20"/>
    <s v="BOTH"/>
    <s v="Income Statement"/>
    <x v="65"/>
    <m/>
    <m/>
    <m/>
  </r>
  <r>
    <d v="2015-11-21T00:00:00"/>
    <s v="Elizabeth Filauri"/>
    <n v="-2.1"/>
    <m/>
    <n v="2.1"/>
    <s v="Credit"/>
    <x v="9"/>
    <x v="2"/>
    <x v="11"/>
    <n v="2015"/>
    <x v="57"/>
    <x v="883"/>
    <x v="9"/>
    <s v="BOTH"/>
    <s v="Income Statement"/>
    <x v="65"/>
    <m/>
    <m/>
    <m/>
  </r>
  <r>
    <d v="2015-11-21T00:00:00"/>
    <s v="Jeffery Smith"/>
    <n v="-0.7"/>
    <m/>
    <n v="0.7"/>
    <s v="Credit"/>
    <x v="9"/>
    <x v="2"/>
    <x v="11"/>
    <n v="2015"/>
    <x v="57"/>
    <x v="884"/>
    <x v="3"/>
    <s v="BOTH"/>
    <s v="Income Statement"/>
    <x v="65"/>
    <m/>
    <m/>
    <m/>
  </r>
  <r>
    <d v="2015-11-21T00:00:00"/>
    <s v="Ralph Silva"/>
    <n v="-4.74"/>
    <m/>
    <n v="4.74"/>
    <s v="Credit"/>
    <x v="9"/>
    <x v="2"/>
    <x v="11"/>
    <n v="2015"/>
    <x v="57"/>
    <x v="885"/>
    <x v="9"/>
    <s v="BOTH"/>
    <s v="Income Statement"/>
    <x v="65"/>
    <m/>
    <m/>
    <m/>
  </r>
  <r>
    <d v="2015-11-21T00:00:00"/>
    <s v="Patty Stockwell"/>
    <n v="-1.3"/>
    <m/>
    <n v="1.3"/>
    <s v="Credit"/>
    <x v="9"/>
    <x v="2"/>
    <x v="11"/>
    <n v="2015"/>
    <x v="57"/>
    <x v="886"/>
    <x v="3"/>
    <s v="BOTH"/>
    <s v="Income Statement"/>
    <x v="65"/>
    <m/>
    <m/>
    <m/>
  </r>
  <r>
    <d v="2015-11-22T00:00:00"/>
    <s v="Matt Jackson"/>
    <n v="-2.5099999999999998"/>
    <m/>
    <n v="2.5099999999999998"/>
    <s v="Credit"/>
    <x v="9"/>
    <x v="2"/>
    <x v="11"/>
    <n v="2015"/>
    <x v="57"/>
    <x v="887"/>
    <x v="3"/>
    <s v="BOTH"/>
    <s v="Income Statement"/>
    <x v="65"/>
    <m/>
    <m/>
    <m/>
  </r>
  <r>
    <d v="2015-11-23T00:00:00"/>
    <s v="Bryan Elder"/>
    <n v="-0.76"/>
    <m/>
    <n v="0.76"/>
    <s v="Credit"/>
    <x v="9"/>
    <x v="2"/>
    <x v="11"/>
    <n v="2015"/>
    <x v="57"/>
    <x v="888"/>
    <x v="3"/>
    <s v="BOTH"/>
    <s v="Income Statement"/>
    <x v="65"/>
    <m/>
    <m/>
    <m/>
  </r>
  <r>
    <d v="2015-11-23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23T00:00:00"/>
    <s v="ROBERT B CHURCH"/>
    <n v="-0.7"/>
    <m/>
    <n v="0.7"/>
    <s v="Credit"/>
    <x v="9"/>
    <x v="2"/>
    <x v="11"/>
    <n v="2015"/>
    <x v="57"/>
    <x v="889"/>
    <x v="3"/>
    <s v="BOTH"/>
    <s v="Income Statement"/>
    <x v="65"/>
    <m/>
    <m/>
    <m/>
  </r>
  <r>
    <d v="2015-11-23T00:00:00"/>
    <s v="jeannette kern"/>
    <n v="-2.65"/>
    <m/>
    <n v="2.65"/>
    <s v="Credit"/>
    <x v="9"/>
    <x v="2"/>
    <x v="11"/>
    <n v="2015"/>
    <x v="57"/>
    <x v="890"/>
    <x v="3"/>
    <s v="BOTH"/>
    <s v="Income Statement"/>
    <x v="65"/>
    <m/>
    <m/>
    <m/>
  </r>
  <r>
    <d v="2015-11-25T00:00:00"/>
    <s v="Karen Leigh Studios"/>
    <n v="-0.62"/>
    <m/>
    <n v="0.62"/>
    <s v="Credit"/>
    <x v="9"/>
    <x v="2"/>
    <x v="11"/>
    <n v="2015"/>
    <x v="57"/>
    <x v="679"/>
    <x v="9"/>
    <s v="BOTH"/>
    <s v="Income Statement"/>
    <x v="65"/>
    <m/>
    <m/>
    <m/>
  </r>
  <r>
    <d v="2015-11-27T00:00:00"/>
    <s v="david riedlinger"/>
    <n v="-1.46"/>
    <m/>
    <n v="1.46"/>
    <s v="Credit"/>
    <x v="9"/>
    <x v="2"/>
    <x v="11"/>
    <n v="2015"/>
    <x v="57"/>
    <x v="891"/>
    <x v="9"/>
    <s v="BOTH"/>
    <s v="Income Statement"/>
    <x v="65"/>
    <m/>
    <m/>
    <m/>
  </r>
  <r>
    <d v="2015-11-28T00:00:00"/>
    <s v="Judy Brock"/>
    <n v="-3.03"/>
    <m/>
    <n v="3.03"/>
    <s v="Credit"/>
    <x v="9"/>
    <x v="2"/>
    <x v="11"/>
    <n v="2015"/>
    <x v="57"/>
    <x v="892"/>
    <x v="9"/>
    <s v="BOTH"/>
    <s v="Income Statement"/>
    <x v="65"/>
    <m/>
    <m/>
    <m/>
  </r>
  <r>
    <d v="2015-11-28T00:00:00"/>
    <s v="Robert Uckar"/>
    <n v="-1.75"/>
    <m/>
    <n v="1.75"/>
    <s v="Credit"/>
    <x v="9"/>
    <x v="2"/>
    <x v="11"/>
    <n v="2015"/>
    <x v="57"/>
    <x v="893"/>
    <x v="9"/>
    <s v="BOTH"/>
    <s v="Income Statement"/>
    <x v="65"/>
    <m/>
    <m/>
    <m/>
  </r>
  <r>
    <d v="2015-11-28T00:00:00"/>
    <s v="Creedence Otto"/>
    <n v="-1.6"/>
    <m/>
    <n v="1.6"/>
    <s v="Credit"/>
    <x v="9"/>
    <x v="2"/>
    <x v="11"/>
    <n v="2015"/>
    <x v="57"/>
    <x v="894"/>
    <x v="9"/>
    <s v="BOTH"/>
    <s v="Income Statement"/>
    <x v="65"/>
    <m/>
    <m/>
    <m/>
  </r>
  <r>
    <d v="2015-11-28T00:00:00"/>
    <s v="Peter Vaktor"/>
    <n v="-3.88"/>
    <m/>
    <n v="3.88"/>
    <s v="Credit"/>
    <x v="9"/>
    <x v="2"/>
    <x v="11"/>
    <n v="2015"/>
    <x v="57"/>
    <x v="589"/>
    <x v="9"/>
    <s v="BOTH"/>
    <s v="Income Statement"/>
    <x v="65"/>
    <m/>
    <m/>
    <m/>
  </r>
  <r>
    <d v="2015-11-28T00:00:00"/>
    <s v="Abdulwahab Alsheshteri"/>
    <n v="-1.47"/>
    <m/>
    <n v="1.47"/>
    <s v="Credit"/>
    <x v="9"/>
    <x v="2"/>
    <x v="11"/>
    <n v="2015"/>
    <x v="57"/>
    <x v="895"/>
    <x v="9"/>
    <s v="BOTH"/>
    <s v="Income Statement"/>
    <x v="65"/>
    <m/>
    <m/>
    <m/>
  </r>
  <r>
    <d v="2015-11-28T00:00:00"/>
    <s v="Diane Whittaker"/>
    <n v="-1.05"/>
    <m/>
    <n v="1.05"/>
    <s v="Credit"/>
    <x v="9"/>
    <x v="2"/>
    <x v="11"/>
    <n v="2015"/>
    <x v="57"/>
    <x v="312"/>
    <x v="9"/>
    <s v="BOTH"/>
    <s v="Income Statement"/>
    <x v="65"/>
    <m/>
    <m/>
    <m/>
  </r>
  <r>
    <d v="2015-11-29T00:00:00"/>
    <s v="Frank Tomkowski"/>
    <n v="-2.2799999999999998"/>
    <m/>
    <n v="2.2799999999999998"/>
    <s v="Credit"/>
    <x v="9"/>
    <x v="2"/>
    <x v="11"/>
    <n v="2015"/>
    <x v="57"/>
    <x v="896"/>
    <x v="9"/>
    <s v="BOTH"/>
    <s v="Income Statement"/>
    <x v="65"/>
    <m/>
    <m/>
    <m/>
  </r>
  <r>
    <d v="2015-11-29T00:00:00"/>
    <s v="Karen Clark"/>
    <n v="-1.67"/>
    <m/>
    <n v="1.67"/>
    <s v="Credit"/>
    <x v="9"/>
    <x v="2"/>
    <x v="11"/>
    <n v="2015"/>
    <x v="57"/>
    <x v="746"/>
    <x v="9"/>
    <s v="BOTH"/>
    <s v="Income Statement"/>
    <x v="65"/>
    <m/>
    <m/>
    <m/>
  </r>
  <r>
    <d v="2015-11-29T00:00:00"/>
    <s v="Zaira Calderon"/>
    <n v="-5.26"/>
    <m/>
    <n v="5.26"/>
    <s v="Credit"/>
    <x v="9"/>
    <x v="2"/>
    <x v="11"/>
    <n v="2015"/>
    <x v="57"/>
    <x v="897"/>
    <x v="9"/>
    <s v="BOTH"/>
    <s v="Income Statement"/>
    <x v="65"/>
    <m/>
    <m/>
    <m/>
  </r>
  <r>
    <d v="2015-11-29T00:00:00"/>
    <s v="Mark Childers"/>
    <n v="-2.97"/>
    <m/>
    <n v="2.97"/>
    <s v="Credit"/>
    <x v="9"/>
    <x v="2"/>
    <x v="11"/>
    <n v="2015"/>
    <x v="57"/>
    <x v="898"/>
    <x v="9"/>
    <s v="BOTH"/>
    <s v="Income Statement"/>
    <x v="65"/>
    <m/>
    <m/>
    <m/>
  </r>
  <r>
    <d v="2015-11-29T00:00:00"/>
    <s v="Jennifer DaRos"/>
    <n v="-1.83"/>
    <m/>
    <n v="1.83"/>
    <s v="Credit"/>
    <x v="9"/>
    <x v="2"/>
    <x v="11"/>
    <n v="2015"/>
    <x v="57"/>
    <x v="899"/>
    <x v="9"/>
    <s v="BOTH"/>
    <s v="Income Statement"/>
    <x v="65"/>
    <m/>
    <m/>
    <m/>
  </r>
  <r>
    <d v="2015-11-29T00:00:00"/>
    <s v="Mark Childers"/>
    <n v="-1.18"/>
    <m/>
    <n v="1.18"/>
    <s v="Credit"/>
    <x v="9"/>
    <x v="2"/>
    <x v="11"/>
    <n v="2015"/>
    <x v="57"/>
    <x v="898"/>
    <x v="9"/>
    <s v="BOTH"/>
    <s v="Income Statement"/>
    <x v="65"/>
    <m/>
    <m/>
    <m/>
  </r>
  <r>
    <d v="2015-11-29T00:00:00"/>
    <s v="Aaron Jerger"/>
    <n v="-3.51"/>
    <m/>
    <n v="3.51"/>
    <s v="Credit"/>
    <x v="9"/>
    <x v="2"/>
    <x v="11"/>
    <n v="2015"/>
    <x v="57"/>
    <x v="900"/>
    <x v="9"/>
    <s v="BOTH"/>
    <s v="Income Statement"/>
    <x v="65"/>
    <m/>
    <m/>
    <m/>
  </r>
  <r>
    <d v="2015-11-29T00:00:00"/>
    <s v="Alexandr Bigozhin"/>
    <n v="-1.88"/>
    <m/>
    <n v="1.88"/>
    <s v="Credit"/>
    <x v="9"/>
    <x v="2"/>
    <x v="11"/>
    <n v="2015"/>
    <x v="57"/>
    <x v="559"/>
    <x v="3"/>
    <s v="BOTH"/>
    <s v="Income Statement"/>
    <x v="65"/>
    <m/>
    <m/>
    <m/>
  </r>
  <r>
    <d v="2015-11-29T00:00:00"/>
    <s v="Abdulwahab Alsheshteri"/>
    <n v="-2.79"/>
    <m/>
    <n v="2.79"/>
    <s v="Credit"/>
    <x v="9"/>
    <x v="2"/>
    <x v="11"/>
    <n v="2015"/>
    <x v="57"/>
    <x v="895"/>
    <x v="9"/>
    <s v="BOTH"/>
    <s v="Income Statement"/>
    <x v="65"/>
    <m/>
    <m/>
    <m/>
  </r>
  <r>
    <d v="2015-11-29T00:00:00"/>
    <s v="Jeanne Miller"/>
    <n v="-1.9"/>
    <m/>
    <n v="1.9"/>
    <s v="Credit"/>
    <x v="9"/>
    <x v="2"/>
    <x v="11"/>
    <n v="2015"/>
    <x v="57"/>
    <x v="901"/>
    <x v="21"/>
    <s v="BOTH"/>
    <s v="Income Statement"/>
    <x v="65"/>
    <m/>
    <m/>
    <m/>
  </r>
  <r>
    <d v="2015-11-29T00:00:00"/>
    <s v="ADAM WALTMAN"/>
    <n v="-3.64"/>
    <m/>
    <n v="3.64"/>
    <s v="Credit"/>
    <x v="9"/>
    <x v="2"/>
    <x v="11"/>
    <n v="2015"/>
    <x v="57"/>
    <x v="902"/>
    <x v="9"/>
    <s v="BOTH"/>
    <s v="Income Statement"/>
    <x v="65"/>
    <m/>
    <m/>
    <m/>
  </r>
  <r>
    <d v="2015-11-30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1-30T00:00:00"/>
    <s v="Teresa Highsmith"/>
    <n v="-2.0099999999999998"/>
    <m/>
    <n v="2.0099999999999998"/>
    <s v="Credit"/>
    <x v="9"/>
    <x v="2"/>
    <x v="11"/>
    <n v="2015"/>
    <x v="57"/>
    <x v="903"/>
    <x v="9"/>
    <s v="BOTH"/>
    <s v="Income Statement"/>
    <x v="65"/>
    <m/>
    <m/>
    <m/>
  </r>
  <r>
    <d v="2015-11-30T00:00:00"/>
    <s v="jaime sanzetenea"/>
    <n v="-1.43"/>
    <m/>
    <n v="1.43"/>
    <s v="Credit"/>
    <x v="9"/>
    <x v="2"/>
    <x v="11"/>
    <n v="2015"/>
    <x v="57"/>
    <x v="904"/>
    <x v="9"/>
    <s v="BOTH"/>
    <s v="Income Statement"/>
    <x v="65"/>
    <m/>
    <m/>
    <m/>
  </r>
  <r>
    <d v="2015-11-30T00:00:00"/>
    <s v="jaime sanzetenea"/>
    <n v="-5.26"/>
    <m/>
    <n v="5.26"/>
    <s v="Credit"/>
    <x v="9"/>
    <x v="2"/>
    <x v="11"/>
    <n v="2015"/>
    <x v="57"/>
    <x v="904"/>
    <x v="9"/>
    <s v="BOTH"/>
    <s v="Income Statement"/>
    <x v="65"/>
    <m/>
    <m/>
    <m/>
  </r>
  <r>
    <d v="2015-11-30T00:00:00"/>
    <s v="Patrick Smyth"/>
    <n v="-2.89"/>
    <m/>
    <n v="2.89"/>
    <s v="Credit"/>
    <x v="9"/>
    <x v="2"/>
    <x v="11"/>
    <n v="2015"/>
    <x v="57"/>
    <x v="905"/>
    <x v="3"/>
    <s v="BOTH"/>
    <s v="Income Statement"/>
    <x v="65"/>
    <m/>
    <m/>
    <m/>
  </r>
  <r>
    <d v="2015-11-30T00:00:00"/>
    <s v="Deborah Rubenfeld"/>
    <n v="-2.73"/>
    <m/>
    <n v="2.73"/>
    <s v="Credit"/>
    <x v="9"/>
    <x v="2"/>
    <x v="11"/>
    <n v="2015"/>
    <x v="57"/>
    <x v="906"/>
    <x v="9"/>
    <s v="BOTH"/>
    <s v="Income Statement"/>
    <x v="65"/>
    <m/>
    <m/>
    <m/>
  </r>
  <r>
    <d v="2015-11-30T00:00:00"/>
    <s v="Neha Thapar"/>
    <n v="-10.3"/>
    <m/>
    <n v="10.3"/>
    <s v="Credit"/>
    <x v="9"/>
    <x v="2"/>
    <x v="11"/>
    <n v="2015"/>
    <x v="57"/>
    <x v="907"/>
    <x v="9"/>
    <s v="BOTH"/>
    <s v="Income Statement"/>
    <x v="65"/>
    <m/>
    <m/>
    <m/>
  </r>
  <r>
    <d v="2015-11-30T00:00:00"/>
    <s v="10K LLC"/>
    <n v="-1.86"/>
    <m/>
    <n v="1.86"/>
    <s v="Credit"/>
    <x v="9"/>
    <x v="2"/>
    <x v="11"/>
    <n v="2015"/>
    <x v="57"/>
    <x v="908"/>
    <x v="21"/>
    <s v="BOTH"/>
    <s v="Income Statement"/>
    <x v="65"/>
    <m/>
    <m/>
    <m/>
  </r>
  <r>
    <d v="2015-11-30T00:00:00"/>
    <s v="Art Needlepoint"/>
    <n v="-3.05"/>
    <m/>
    <n v="3.05"/>
    <s v="Credit"/>
    <x v="9"/>
    <x v="2"/>
    <x v="11"/>
    <n v="2015"/>
    <x v="57"/>
    <x v="909"/>
    <x v="3"/>
    <s v="BOTH"/>
    <s v="Income Statement"/>
    <x v="65"/>
    <m/>
    <m/>
    <m/>
  </r>
  <r>
    <d v="2015-11-30T00:00:00"/>
    <s v="Justin McKinnon"/>
    <n v="-4.91"/>
    <m/>
    <n v="4.91"/>
    <s v="Credit"/>
    <x v="9"/>
    <x v="2"/>
    <x v="11"/>
    <n v="2015"/>
    <x v="57"/>
    <x v="910"/>
    <x v="9"/>
    <s v="BOTH"/>
    <s v="Income Statement"/>
    <x v="65"/>
    <m/>
    <m/>
    <m/>
  </r>
  <r>
    <d v="2015-11-30T00:00:00"/>
    <s v="Transfer to Bank Completed"/>
    <n v="0"/>
    <m/>
    <n v="0"/>
    <s v="Debit"/>
    <x v="9"/>
    <x v="2"/>
    <x v="11"/>
    <n v="2015"/>
    <x v="55"/>
    <x v="97"/>
    <x v="2"/>
    <s v="INC"/>
    <s v="Balance Sheet"/>
    <x v="22"/>
    <m/>
    <m/>
    <m/>
  </r>
  <r>
    <d v="2015-12-01T00:00:00"/>
    <s v="eBay Inc."/>
    <n v="0"/>
    <m/>
    <n v="0"/>
    <s v="Debit"/>
    <x v="9"/>
    <x v="2"/>
    <x v="12"/>
    <n v="2015"/>
    <x v="11"/>
    <x v="47"/>
    <x v="3"/>
    <s v="BOTH"/>
    <s v="Income Statement"/>
    <x v="66"/>
    <m/>
    <m/>
    <m/>
  </r>
  <r>
    <d v="2015-12-01T00:00:00"/>
    <s v="David Harbeson"/>
    <n v="-5.13"/>
    <m/>
    <n v="5.13"/>
    <s v="Credit"/>
    <x v="9"/>
    <x v="2"/>
    <x v="12"/>
    <n v="2015"/>
    <x v="57"/>
    <x v="911"/>
    <x v="9"/>
    <s v="BOTH"/>
    <s v="Income Statement"/>
    <x v="65"/>
    <m/>
    <m/>
    <m/>
  </r>
  <r>
    <d v="2015-12-01T00:00:00"/>
    <s v="David Harbeson"/>
    <n v="0.57999999999999996"/>
    <m/>
    <n v="-0.57999999999999996"/>
    <s v="Debit"/>
    <x v="9"/>
    <x v="2"/>
    <x v="12"/>
    <n v="2015"/>
    <x v="57"/>
    <x v="911"/>
    <x v="3"/>
    <s v="BOTH"/>
    <s v="Income Statement"/>
    <x v="65"/>
    <m/>
    <m/>
    <m/>
  </r>
  <r>
    <d v="2015-12-02T00:00:00"/>
    <s v="Petsonline"/>
    <n v="-7.08"/>
    <m/>
    <n v="7.08"/>
    <s v="Credit"/>
    <x v="9"/>
    <x v="2"/>
    <x v="12"/>
    <n v="2015"/>
    <x v="57"/>
    <x v="700"/>
    <x v="20"/>
    <s v="BOTH"/>
    <s v="Income Statement"/>
    <x v="65"/>
    <m/>
    <m/>
    <m/>
  </r>
  <r>
    <d v="2015-12-02T00:00:00"/>
    <s v="ryan casson"/>
    <n v="-0.72"/>
    <m/>
    <n v="0.72"/>
    <s v="Credit"/>
    <x v="9"/>
    <x v="2"/>
    <x v="12"/>
    <n v="2015"/>
    <x v="57"/>
    <x v="912"/>
    <x v="3"/>
    <s v="BOTH"/>
    <s v="Income Statement"/>
    <x v="65"/>
    <m/>
    <m/>
    <m/>
  </r>
  <r>
    <d v="2015-12-02T00:00:00"/>
    <s v="Christopher Healy"/>
    <n v="-2.4700000000000002"/>
    <m/>
    <n v="2.4700000000000002"/>
    <s v="Credit"/>
    <x v="9"/>
    <x v="2"/>
    <x v="12"/>
    <n v="2015"/>
    <x v="57"/>
    <x v="913"/>
    <x v="9"/>
    <s v="BOTH"/>
    <s v="Income Statement"/>
    <x v="65"/>
    <m/>
    <m/>
    <m/>
  </r>
  <r>
    <d v="2015-12-02T00:00:00"/>
    <s v="J B Martinez"/>
    <n v="-2.33"/>
    <m/>
    <n v="2.33"/>
    <s v="Credit"/>
    <x v="9"/>
    <x v="2"/>
    <x v="12"/>
    <n v="2015"/>
    <x v="57"/>
    <x v="914"/>
    <x v="9"/>
    <s v="BOTH"/>
    <s v="Income Statement"/>
    <x v="65"/>
    <m/>
    <m/>
    <m/>
  </r>
  <r>
    <d v="2015-12-03T00:00:00"/>
    <s v="John Sullivan"/>
    <n v="-0.72"/>
    <m/>
    <n v="0.72"/>
    <s v="Credit"/>
    <x v="9"/>
    <x v="2"/>
    <x v="12"/>
    <n v="2015"/>
    <x v="57"/>
    <x v="915"/>
    <x v="3"/>
    <s v="BOTH"/>
    <s v="Income Statement"/>
    <x v="65"/>
    <m/>
    <m/>
    <m/>
  </r>
  <r>
    <d v="2015-12-03T00:00:00"/>
    <s v="Brett Baragia"/>
    <n v="-0.7"/>
    <m/>
    <n v="0.7"/>
    <s v="Credit"/>
    <x v="9"/>
    <x v="2"/>
    <x v="12"/>
    <n v="2015"/>
    <x v="57"/>
    <x v="916"/>
    <x v="3"/>
    <s v="BOTH"/>
    <s v="Income Statement"/>
    <x v="65"/>
    <m/>
    <m/>
    <m/>
  </r>
  <r>
    <d v="2015-12-04T00:00:00"/>
    <s v="Transfer to Bank Completed"/>
    <n v="0"/>
    <m/>
    <n v="0"/>
    <s v="Debit"/>
    <x v="9"/>
    <x v="2"/>
    <x v="12"/>
    <n v="2015"/>
    <x v="55"/>
    <x v="97"/>
    <x v="2"/>
    <s v="INC"/>
    <s v="Balance Sheet"/>
    <x v="22"/>
    <m/>
    <m/>
    <m/>
  </r>
  <r>
    <d v="2015-12-04T00:00:00"/>
    <s v="Raymond Rossi"/>
    <n v="-4.3600000000000003"/>
    <m/>
    <n v="4.3600000000000003"/>
    <s v="Credit"/>
    <x v="9"/>
    <x v="2"/>
    <x v="12"/>
    <n v="2015"/>
    <x v="57"/>
    <x v="917"/>
    <x v="3"/>
    <s v="BOTH"/>
    <s v="Income Statement"/>
    <x v="65"/>
    <m/>
    <m/>
    <m/>
  </r>
  <r>
    <d v="2015-12-04T00:00:00"/>
    <s v="Lauren Sons"/>
    <n v="-3.06"/>
    <m/>
    <n v="3.06"/>
    <s v="Credit"/>
    <x v="9"/>
    <x v="2"/>
    <x v="12"/>
    <n v="2015"/>
    <x v="57"/>
    <x v="918"/>
    <x v="9"/>
    <s v="BOTH"/>
    <s v="Income Statement"/>
    <x v="65"/>
    <m/>
    <m/>
    <m/>
  </r>
  <r>
    <d v="2015-12-04T00:00:00"/>
    <s v="Barbara cassata"/>
    <n v="-2.2200000000000002"/>
    <m/>
    <n v="2.2200000000000002"/>
    <s v="Credit"/>
    <x v="9"/>
    <x v="2"/>
    <x v="12"/>
    <n v="2015"/>
    <x v="57"/>
    <x v="919"/>
    <x v="3"/>
    <s v="BOTH"/>
    <s v="Income Statement"/>
    <x v="65"/>
    <m/>
    <m/>
    <m/>
  </r>
  <r>
    <d v="2015-12-04T00:00:00"/>
    <s v="Bonnie Ceroll"/>
    <n v="-4.3600000000000003"/>
    <m/>
    <n v="4.3600000000000003"/>
    <s v="Credit"/>
    <x v="9"/>
    <x v="2"/>
    <x v="12"/>
    <n v="2015"/>
    <x v="57"/>
    <x v="920"/>
    <x v="3"/>
    <s v="BOTH"/>
    <s v="Income Statement"/>
    <x v="65"/>
    <m/>
    <m/>
    <m/>
  </r>
  <r>
    <d v="2015-12-05T00:00:00"/>
    <s v="chris harrison"/>
    <n v="-0.62"/>
    <m/>
    <n v="0.62"/>
    <s v="Credit"/>
    <x v="9"/>
    <x v="2"/>
    <x v="12"/>
    <n v="2015"/>
    <x v="57"/>
    <x v="921"/>
    <x v="9"/>
    <s v="BOTH"/>
    <s v="Income Statement"/>
    <x v="65"/>
    <m/>
    <m/>
    <m/>
  </r>
  <r>
    <d v="2015-12-05T00:00:00"/>
    <s v="andrea Davidson-wright"/>
    <n v="-8.1999999999999993"/>
    <m/>
    <n v="8.1999999999999993"/>
    <s v="Credit"/>
    <x v="9"/>
    <x v="2"/>
    <x v="12"/>
    <n v="2015"/>
    <x v="57"/>
    <x v="922"/>
    <x v="9"/>
    <s v="BOTH"/>
    <s v="Income Statement"/>
    <x v="65"/>
    <m/>
    <m/>
    <m/>
  </r>
  <r>
    <d v="2015-12-05T00:00:00"/>
    <s v="Richard Long"/>
    <n v="-2.83"/>
    <m/>
    <n v="2.83"/>
    <s v="Credit"/>
    <x v="9"/>
    <x v="2"/>
    <x v="12"/>
    <n v="2015"/>
    <x v="57"/>
    <x v="923"/>
    <x v="3"/>
    <s v="BOTH"/>
    <s v="Income Statement"/>
    <x v="65"/>
    <m/>
    <m/>
    <m/>
  </r>
  <r>
    <d v="2015-12-06T00:00:00"/>
    <s v="Margaret Smith"/>
    <n v="-1.1499999999999999"/>
    <m/>
    <n v="1.1499999999999999"/>
    <s v="Credit"/>
    <x v="9"/>
    <x v="2"/>
    <x v="12"/>
    <n v="2015"/>
    <x v="57"/>
    <x v="924"/>
    <x v="3"/>
    <s v="BOTH"/>
    <s v="Income Statement"/>
    <x v="65"/>
    <m/>
    <m/>
    <m/>
  </r>
  <r>
    <d v="2015-12-06T00:00:00"/>
    <s v="danni yao"/>
    <n v="-5.07"/>
    <m/>
    <n v="5.07"/>
    <s v="Credit"/>
    <x v="9"/>
    <x v="2"/>
    <x v="12"/>
    <n v="2015"/>
    <x v="57"/>
    <x v="925"/>
    <x v="3"/>
    <s v="BOTH"/>
    <s v="Income Statement"/>
    <x v="65"/>
    <m/>
    <m/>
    <m/>
  </r>
  <r>
    <d v="2015-12-07T00:00:00"/>
    <s v="Transfer to Bank Completed"/>
    <n v="0"/>
    <m/>
    <n v="0"/>
    <s v="Debit"/>
    <x v="9"/>
    <x v="2"/>
    <x v="12"/>
    <n v="2015"/>
    <x v="55"/>
    <x v="97"/>
    <x v="2"/>
    <s v="INC"/>
    <s v="Balance Sheet"/>
    <x v="22"/>
    <m/>
    <m/>
    <m/>
  </r>
  <r>
    <d v="2015-12-07T00:00:00"/>
    <s v="denise newcomer"/>
    <n v="-2.0699999999999998"/>
    <m/>
    <n v="2.0699999999999998"/>
    <s v="Credit"/>
    <x v="9"/>
    <x v="2"/>
    <x v="12"/>
    <n v="2015"/>
    <x v="57"/>
    <x v="926"/>
    <x v="3"/>
    <s v="BOTH"/>
    <s v="Income Statement"/>
    <x v="65"/>
    <m/>
    <m/>
    <m/>
  </r>
  <r>
    <d v="2015-12-08T00:00:00"/>
    <s v="Bruce Kyckelhahn"/>
    <n v="-4.25"/>
    <m/>
    <n v="4.25"/>
    <s v="Credit"/>
    <x v="9"/>
    <x v="2"/>
    <x v="12"/>
    <n v="2015"/>
    <x v="57"/>
    <x v="927"/>
    <x v="9"/>
    <s v="BOTH"/>
    <s v="Income Statement"/>
    <x v="65"/>
    <m/>
    <m/>
    <m/>
  </r>
  <r>
    <d v="2015-12-08T00:00:00"/>
    <s v="De Franco Photography"/>
    <n v="-6.22"/>
    <m/>
    <n v="6.22"/>
    <s v="Credit"/>
    <x v="9"/>
    <x v="2"/>
    <x v="12"/>
    <n v="2015"/>
    <x v="57"/>
    <x v="928"/>
    <x v="9"/>
    <s v="BOTH"/>
    <s v="Income Statement"/>
    <x v="65"/>
    <m/>
    <m/>
    <m/>
  </r>
  <r>
    <d v="2015-12-08T00:00:00"/>
    <s v="Janice Fellows"/>
    <n v="-3.05"/>
    <m/>
    <n v="3.05"/>
    <s v="Credit"/>
    <x v="9"/>
    <x v="2"/>
    <x v="12"/>
    <n v="2015"/>
    <x v="57"/>
    <x v="929"/>
    <x v="9"/>
    <s v="BOTH"/>
    <s v="Income Statement"/>
    <x v="65"/>
    <m/>
    <m/>
    <m/>
  </r>
  <r>
    <d v="2015-12-09T00:00:00"/>
    <s v="Bonnie Ceroll"/>
    <n v="-4.3600000000000003"/>
    <m/>
    <n v="4.3600000000000003"/>
    <s v="Credit"/>
    <x v="9"/>
    <x v="2"/>
    <x v="12"/>
    <n v="2015"/>
    <x v="57"/>
    <x v="920"/>
    <x v="3"/>
    <s v="BOTH"/>
    <s v="Income Statement"/>
    <x v="65"/>
    <m/>
    <m/>
    <m/>
  </r>
  <r>
    <d v="2015-12-09T00:00:00"/>
    <s v="Wencke Synak"/>
    <n v="-0.92"/>
    <m/>
    <n v="0.92"/>
    <s v="Credit"/>
    <x v="9"/>
    <x v="2"/>
    <x v="12"/>
    <n v="2015"/>
    <x v="57"/>
    <x v="930"/>
    <x v="3"/>
    <s v="BOTH"/>
    <s v="Income Statement"/>
    <x v="65"/>
    <m/>
    <m/>
    <m/>
  </r>
  <r>
    <d v="2015-12-09T00:00:00"/>
    <s v="J Scott Zundel"/>
    <n v="-4.53"/>
    <m/>
    <n v="4.53"/>
    <s v="Credit"/>
    <x v="9"/>
    <x v="2"/>
    <x v="12"/>
    <n v="2015"/>
    <x v="57"/>
    <x v="931"/>
    <x v="9"/>
    <s v="BOTH"/>
    <s v="Income Statement"/>
    <x v="65"/>
    <m/>
    <m/>
    <m/>
  </r>
  <r>
    <d v="2015-12-09T00:00:00"/>
    <s v="Nikola Palakow"/>
    <n v="-2.56"/>
    <m/>
    <n v="2.56"/>
    <s v="Credit"/>
    <x v="9"/>
    <x v="2"/>
    <x v="12"/>
    <n v="2015"/>
    <x v="57"/>
    <x v="932"/>
    <x v="9"/>
    <s v="BOTH"/>
    <s v="Income Statement"/>
    <x v="65"/>
    <m/>
    <m/>
    <m/>
  </r>
  <r>
    <d v="2015-12-09T00:00:00"/>
    <s v="alberto Hernandez"/>
    <n v="-3.42"/>
    <m/>
    <n v="3.42"/>
    <s v="Credit"/>
    <x v="9"/>
    <x v="2"/>
    <x v="12"/>
    <n v="2015"/>
    <x v="57"/>
    <x v="933"/>
    <x v="3"/>
    <s v="BOTH"/>
    <s v="Income Statement"/>
    <x v="65"/>
    <m/>
    <m/>
    <m/>
  </r>
  <r>
    <d v="2015-12-09T00:00:00"/>
    <s v="Stacy Grover"/>
    <n v="-1.05"/>
    <m/>
    <n v="1.05"/>
    <s v="Credit"/>
    <x v="9"/>
    <x v="2"/>
    <x v="12"/>
    <n v="2015"/>
    <x v="57"/>
    <x v="934"/>
    <x v="9"/>
    <s v="BOTH"/>
    <s v="Income Statement"/>
    <x v="65"/>
    <m/>
    <m/>
    <m/>
  </r>
  <r>
    <d v="2015-12-10T00:00:00"/>
    <s v="Mulberry &amp; Beech, LLC"/>
    <n v="-1.05"/>
    <m/>
    <n v="1.05"/>
    <s v="Credit"/>
    <x v="9"/>
    <x v="2"/>
    <x v="12"/>
    <n v="2015"/>
    <x v="57"/>
    <x v="935"/>
    <x v="9"/>
    <s v="BOTH"/>
    <s v="Income Statement"/>
    <x v="65"/>
    <m/>
    <m/>
    <m/>
  </r>
  <r>
    <d v="2015-12-10T00:00:00"/>
    <s v="Jerome Smith"/>
    <n v="-2.68"/>
    <m/>
    <n v="2.68"/>
    <s v="Credit"/>
    <x v="9"/>
    <x v="2"/>
    <x v="12"/>
    <n v="2015"/>
    <x v="57"/>
    <x v="799"/>
    <x v="3"/>
    <s v="BOTH"/>
    <s v="Income Statement"/>
    <x v="65"/>
    <m/>
    <m/>
    <m/>
  </r>
  <r>
    <d v="2015-12-10T00:00:00"/>
    <s v="Transfer to Bank Completed"/>
    <n v="0"/>
    <m/>
    <n v="0"/>
    <s v="Debit"/>
    <x v="9"/>
    <x v="2"/>
    <x v="12"/>
    <n v="2015"/>
    <x v="55"/>
    <x v="97"/>
    <x v="2"/>
    <s v="INC"/>
    <s v="Balance Sheet"/>
    <x v="22"/>
    <m/>
    <m/>
    <m/>
  </r>
  <r>
    <d v="2015-12-11T00:00:00"/>
    <s v="Jay Meranchik"/>
    <n v="-2.67"/>
    <m/>
    <n v="2.67"/>
    <s v="Credit"/>
    <x v="9"/>
    <x v="2"/>
    <x v="12"/>
    <n v="2015"/>
    <x v="57"/>
    <x v="936"/>
    <x v="9"/>
    <s v="BOTH"/>
    <s v="Income Statement"/>
    <x v="65"/>
    <m/>
    <m/>
    <m/>
  </r>
  <r>
    <d v="2015-12-11T00:00:00"/>
    <s v="Steven Bragdon"/>
    <n v="-0.99"/>
    <m/>
    <n v="0.99"/>
    <s v="Credit"/>
    <x v="9"/>
    <x v="2"/>
    <x v="12"/>
    <n v="2015"/>
    <x v="57"/>
    <x v="937"/>
    <x v="9"/>
    <s v="BOTH"/>
    <s v="Income Statement"/>
    <x v="65"/>
    <m/>
    <m/>
    <m/>
  </r>
  <r>
    <d v="2015-12-12T00:00:00"/>
    <s v="Andrzej Rybarski"/>
    <n v="-2.04"/>
    <m/>
    <n v="2.04"/>
    <s v="Credit"/>
    <x v="9"/>
    <x v="2"/>
    <x v="12"/>
    <n v="2015"/>
    <x v="57"/>
    <x v="938"/>
    <x v="9"/>
    <s v="BOTH"/>
    <s v="Income Statement"/>
    <x v="65"/>
    <m/>
    <m/>
    <m/>
  </r>
  <r>
    <d v="2015-12-13T00:00:00"/>
    <s v="Gisell Diaz"/>
    <n v="-5.52"/>
    <m/>
    <n v="5.52"/>
    <s v="Credit"/>
    <x v="9"/>
    <x v="2"/>
    <x v="12"/>
    <n v="2015"/>
    <x v="57"/>
    <x v="939"/>
    <x v="9"/>
    <s v="BOTH"/>
    <s v="Income Statement"/>
    <x v="65"/>
    <m/>
    <m/>
    <m/>
  </r>
  <r>
    <d v="2015-12-13T00:00:00"/>
    <s v="Gillian Mullen"/>
    <n v="-3.08"/>
    <m/>
    <n v="3.08"/>
    <s v="Credit"/>
    <x v="9"/>
    <x v="2"/>
    <x v="12"/>
    <n v="2015"/>
    <x v="57"/>
    <x v="940"/>
    <x v="9"/>
    <s v="BOTH"/>
    <s v="Income Statement"/>
    <x v="65"/>
    <m/>
    <m/>
    <m/>
  </r>
  <r>
    <d v="2015-12-13T00:00:00"/>
    <s v="Stacy Grover"/>
    <n v="-2.04"/>
    <m/>
    <n v="2.04"/>
    <s v="Credit"/>
    <x v="9"/>
    <x v="2"/>
    <x v="12"/>
    <n v="2015"/>
    <x v="57"/>
    <x v="934"/>
    <x v="9"/>
    <s v="BOTH"/>
    <s v="Income Statement"/>
    <x v="65"/>
    <m/>
    <m/>
    <m/>
  </r>
  <r>
    <d v="2015-12-14T00:00:00"/>
    <s v="Transfer to Bank Completed"/>
    <n v="0"/>
    <m/>
    <n v="0"/>
    <s v="Debit"/>
    <x v="9"/>
    <x v="2"/>
    <x v="12"/>
    <n v="2015"/>
    <x v="55"/>
    <x v="97"/>
    <x v="2"/>
    <s v="INC"/>
    <s v="Balance Sheet"/>
    <x v="22"/>
    <m/>
    <m/>
    <m/>
  </r>
  <r>
    <d v="2015-12-14T00:00:00"/>
    <s v="Mulberry &amp; Beech, LLC"/>
    <n v="0.75"/>
    <m/>
    <n v="-0.75"/>
    <s v="Debit"/>
    <x v="9"/>
    <x v="2"/>
    <x v="12"/>
    <n v="2015"/>
    <x v="57"/>
    <x v="935"/>
    <x v="3"/>
    <s v="BOTH"/>
    <s v="Income Statement"/>
    <x v="65"/>
    <m/>
    <m/>
    <m/>
  </r>
  <r>
    <d v="2015-12-14T00:00:00"/>
    <s v="Gonzalo Rueda"/>
    <n v="-3.99"/>
    <m/>
    <n v="3.99"/>
    <s v="Credit"/>
    <x v="9"/>
    <x v="2"/>
    <x v="12"/>
    <n v="2015"/>
    <x v="57"/>
    <x v="941"/>
    <x v="9"/>
    <s v="BOTH"/>
    <s v="Income Statement"/>
    <x v="65"/>
    <m/>
    <m/>
    <m/>
  </r>
  <r>
    <d v="2015-12-14T00:00:00"/>
    <s v="Teresa Highsmith"/>
    <n v="1.71"/>
    <m/>
    <n v="-1.71"/>
    <s v="Debit"/>
    <x v="9"/>
    <x v="2"/>
    <x v="12"/>
    <n v="2015"/>
    <x v="57"/>
    <x v="903"/>
    <x v="3"/>
    <s v="BOTH"/>
    <s v="Income Statement"/>
    <x v="65"/>
    <m/>
    <m/>
    <m/>
  </r>
  <r>
    <d v="2015-12-15T00:00:00"/>
    <s v="Ryan Hooson"/>
    <n v="-0.72"/>
    <m/>
    <n v="0.72"/>
    <s v="Credit"/>
    <x v="9"/>
    <x v="2"/>
    <x v="12"/>
    <n v="2015"/>
    <x v="57"/>
    <x v="942"/>
    <x v="3"/>
    <s v="BOTH"/>
    <s v="Income Statement"/>
    <x v="65"/>
    <m/>
    <m/>
    <m/>
  </r>
  <r>
    <d v="2015-12-15T00:00:00"/>
    <s v="Joseph Riff"/>
    <n v="-0.76"/>
    <m/>
    <n v="0.76"/>
    <s v="Credit"/>
    <x v="9"/>
    <x v="2"/>
    <x v="12"/>
    <n v="2015"/>
    <x v="57"/>
    <x v="943"/>
    <x v="3"/>
    <s v="BOTH"/>
    <s v="Income Statement"/>
    <x v="65"/>
    <m/>
    <m/>
    <m/>
  </r>
  <r>
    <d v="2015-12-15T00:00:00"/>
    <s v="Nelson Light"/>
    <n v="-1.34"/>
    <m/>
    <n v="1.34"/>
    <s v="Credit"/>
    <x v="9"/>
    <x v="2"/>
    <x v="12"/>
    <n v="2015"/>
    <x v="57"/>
    <x v="944"/>
    <x v="3"/>
    <s v="BOTH"/>
    <s v="Income Statement"/>
    <x v="65"/>
    <m/>
    <m/>
    <m/>
  </r>
  <r>
    <d v="2015-12-15T00:00:00"/>
    <s v="Ronald Fried"/>
    <n v="-2.1800000000000002"/>
    <m/>
    <n v="2.1800000000000002"/>
    <s v="Credit"/>
    <x v="9"/>
    <x v="2"/>
    <x v="12"/>
    <n v="2015"/>
    <x v="57"/>
    <x v="945"/>
    <x v="9"/>
    <s v="BOTH"/>
    <s v="Income Statement"/>
    <x v="65"/>
    <m/>
    <m/>
    <m/>
  </r>
  <r>
    <d v="2015-12-15T00:00:00"/>
    <s v="Evgeny Petrashchuk"/>
    <n v="-6.96"/>
    <m/>
    <n v="6.96"/>
    <s v="Credit"/>
    <x v="9"/>
    <x v="2"/>
    <x v="12"/>
    <n v="2015"/>
    <x v="57"/>
    <x v="946"/>
    <x v="20"/>
    <s v="BOTH"/>
    <s v="Income Statement"/>
    <x v="65"/>
    <m/>
    <m/>
    <m/>
  </r>
  <r>
    <d v="2015-12-16T00:00:00"/>
    <s v="frank ted"/>
    <n v="-4.4800000000000004"/>
    <m/>
    <n v="4.4800000000000004"/>
    <s v="Credit"/>
    <x v="9"/>
    <x v="2"/>
    <x v="12"/>
    <n v="2015"/>
    <x v="57"/>
    <x v="947"/>
    <x v="3"/>
    <s v="BOTH"/>
    <s v="Income Statement"/>
    <x v="65"/>
    <m/>
    <m/>
    <m/>
  </r>
  <r>
    <d v="2015-12-16T00:00:00"/>
    <s v="Transfer to Bank Completed"/>
    <n v="0"/>
    <m/>
    <n v="0"/>
    <s v="Debit"/>
    <x v="9"/>
    <x v="2"/>
    <x v="12"/>
    <n v="2015"/>
    <x v="55"/>
    <x v="97"/>
    <x v="2"/>
    <s v="INC"/>
    <s v="Balance Sheet"/>
    <x v="22"/>
    <m/>
    <m/>
    <m/>
  </r>
  <r>
    <d v="2015-12-19T00:00:00"/>
    <s v="felix carrion"/>
    <n v="-0.76"/>
    <m/>
    <n v="0.76"/>
    <s v="Credit"/>
    <x v="9"/>
    <x v="2"/>
    <x v="12"/>
    <n v="2015"/>
    <x v="57"/>
    <x v="948"/>
    <x v="3"/>
    <s v="BOTH"/>
    <s v="Income Statement"/>
    <x v="65"/>
    <m/>
    <m/>
    <m/>
  </r>
  <r>
    <d v="2015-12-20T00:00:00"/>
    <s v="Matthew Cluff"/>
    <n v="-2.54"/>
    <m/>
    <n v="2.54"/>
    <s v="Credit"/>
    <x v="9"/>
    <x v="2"/>
    <x v="12"/>
    <n v="2015"/>
    <x v="57"/>
    <x v="949"/>
    <x v="9"/>
    <s v="BOTH"/>
    <s v="Income Statement"/>
    <x v="65"/>
    <m/>
    <m/>
    <m/>
  </r>
  <r>
    <d v="2015-12-21T00:00:00"/>
    <s v="ANTIK-GROUP"/>
    <n v="0"/>
    <m/>
    <n v="0"/>
    <s v="Debit"/>
    <x v="9"/>
    <x v="2"/>
    <x v="12"/>
    <n v="2015"/>
    <x v="40"/>
    <x v="399"/>
    <x v="2"/>
    <s v="BOTH"/>
    <s v="Income Statement"/>
    <x v="66"/>
    <m/>
    <m/>
    <m/>
  </r>
  <r>
    <d v="2015-12-22T00:00:00"/>
    <s v="Julianne M Kohn"/>
    <n v="-0.7"/>
    <m/>
    <n v="0.7"/>
    <s v="Credit"/>
    <x v="9"/>
    <x v="2"/>
    <x v="12"/>
    <n v="2015"/>
    <x v="57"/>
    <x v="950"/>
    <x v="3"/>
    <s v="BOTH"/>
    <s v="Income Statement"/>
    <x v="65"/>
    <m/>
    <m/>
    <m/>
  </r>
  <r>
    <d v="2015-12-22T00:00:00"/>
    <s v="stephen scally"/>
    <n v="-1.1499999999999999"/>
    <m/>
    <n v="1.1499999999999999"/>
    <s v="Credit"/>
    <x v="9"/>
    <x v="2"/>
    <x v="12"/>
    <n v="2015"/>
    <x v="57"/>
    <x v="951"/>
    <x v="3"/>
    <s v="BOTH"/>
    <s v="Income Statement"/>
    <x v="65"/>
    <m/>
    <m/>
    <m/>
  </r>
  <r>
    <d v="2015-12-23T00:00:00"/>
    <s v="DeWitt Newins"/>
    <n v="-0.76"/>
    <m/>
    <n v="0.76"/>
    <s v="Credit"/>
    <x v="9"/>
    <x v="2"/>
    <x v="12"/>
    <n v="2015"/>
    <x v="57"/>
    <x v="952"/>
    <x v="3"/>
    <s v="BOTH"/>
    <s v="Income Statement"/>
    <x v="65"/>
    <m/>
    <m/>
    <m/>
  </r>
  <r>
    <d v="2015-12-23T00:00:00"/>
    <s v="courtney Harris"/>
    <n v="-2.2999999999999998"/>
    <m/>
    <n v="2.2999999999999998"/>
    <s v="Credit"/>
    <x v="9"/>
    <x v="2"/>
    <x v="12"/>
    <n v="2015"/>
    <x v="57"/>
    <x v="953"/>
    <x v="9"/>
    <s v="BOTH"/>
    <s v="Income Statement"/>
    <x v="65"/>
    <m/>
    <m/>
    <m/>
  </r>
  <r>
    <d v="2015-12-24T00:00:00"/>
    <s v="Rebecca Marko"/>
    <n v="-1.75"/>
    <m/>
    <n v="1.75"/>
    <s v="Credit"/>
    <x v="9"/>
    <x v="2"/>
    <x v="12"/>
    <n v="2015"/>
    <x v="57"/>
    <x v="620"/>
    <x v="9"/>
    <s v="BOTH"/>
    <s v="Income Statement"/>
    <x v="65"/>
    <m/>
    <m/>
    <m/>
  </r>
  <r>
    <d v="2015-12-24T00:00:00"/>
    <s v="JOHN ERICKSON"/>
    <n v="-2.4"/>
    <m/>
    <n v="2.4"/>
    <s v="Credit"/>
    <x v="9"/>
    <x v="2"/>
    <x v="12"/>
    <n v="2015"/>
    <x v="57"/>
    <x v="954"/>
    <x v="3"/>
    <s v="BOTH"/>
    <s v="Income Statement"/>
    <x v="65"/>
    <m/>
    <m/>
    <m/>
  </r>
  <r>
    <d v="2015-12-24T00:00:00"/>
    <s v="Kristi Kay Schiller"/>
    <n v="-1.45"/>
    <m/>
    <n v="1.45"/>
    <s v="Credit"/>
    <x v="9"/>
    <x v="2"/>
    <x v="12"/>
    <n v="2015"/>
    <x v="57"/>
    <x v="955"/>
    <x v="3"/>
    <s v="BOTH"/>
    <s v="Income Statement"/>
    <x v="65"/>
    <m/>
    <m/>
    <m/>
  </r>
  <r>
    <d v="2015-12-24T00:00:00"/>
    <s v="Claudia Paluch"/>
    <n v="-2.62"/>
    <m/>
    <n v="2.62"/>
    <s v="Credit"/>
    <x v="9"/>
    <x v="2"/>
    <x v="12"/>
    <n v="2015"/>
    <x v="57"/>
    <x v="956"/>
    <x v="9"/>
    <s v="BOTH"/>
    <s v="Income Statement"/>
    <x v="65"/>
    <m/>
    <m/>
    <m/>
  </r>
  <r>
    <d v="2015-12-25T00:00:00"/>
    <s v="Zaira Calderon"/>
    <n v="-3.4"/>
    <m/>
    <n v="3.4"/>
    <s v="Credit"/>
    <x v="9"/>
    <x v="2"/>
    <x v="12"/>
    <n v="2015"/>
    <x v="57"/>
    <x v="897"/>
    <x v="9"/>
    <s v="BOTH"/>
    <s v="Income Statement"/>
    <x v="65"/>
    <m/>
    <m/>
    <m/>
  </r>
  <r>
    <d v="2015-12-25T00:00:00"/>
    <s v="Alexandra Lowry"/>
    <n v="-1.76"/>
    <m/>
    <n v="1.76"/>
    <s v="Credit"/>
    <x v="9"/>
    <x v="2"/>
    <x v="12"/>
    <n v="2015"/>
    <x v="57"/>
    <x v="957"/>
    <x v="9"/>
    <s v="BOTH"/>
    <s v="Income Statement"/>
    <x v="65"/>
    <m/>
    <m/>
    <m/>
  </r>
  <r>
    <d v="2015-12-26T00:00:00"/>
    <s v="Jay Meranchik"/>
    <n v="-2.2400000000000002"/>
    <m/>
    <n v="2.2400000000000002"/>
    <s v="Credit"/>
    <x v="9"/>
    <x v="2"/>
    <x v="12"/>
    <n v="2015"/>
    <x v="57"/>
    <x v="936"/>
    <x v="9"/>
    <s v="BOTH"/>
    <s v="Income Statement"/>
    <x v="65"/>
    <m/>
    <m/>
    <m/>
  </r>
  <r>
    <d v="2015-12-26T00:00:00"/>
    <s v="jesus Puente"/>
    <n v="-3.39"/>
    <m/>
    <n v="3.39"/>
    <s v="Credit"/>
    <x v="9"/>
    <x v="2"/>
    <x v="12"/>
    <n v="2015"/>
    <x v="57"/>
    <x v="958"/>
    <x v="3"/>
    <s v="BOTH"/>
    <s v="Income Statement"/>
    <x v="65"/>
    <m/>
    <m/>
    <m/>
  </r>
  <r>
    <d v="2015-12-27T00:00:00"/>
    <s v="Pamela Ahnberg"/>
    <n v="-1.8"/>
    <m/>
    <n v="1.8"/>
    <s v="Credit"/>
    <x v="9"/>
    <x v="2"/>
    <x v="12"/>
    <n v="2015"/>
    <x v="57"/>
    <x v="959"/>
    <x v="9"/>
    <s v="BOTH"/>
    <s v="Income Statement"/>
    <x v="65"/>
    <m/>
    <m/>
    <m/>
  </r>
  <r>
    <d v="2015-12-27T00:00:00"/>
    <s v="JOHN ERICKSON"/>
    <n v="-2.2200000000000002"/>
    <m/>
    <n v="2.2200000000000002"/>
    <s v="Credit"/>
    <x v="9"/>
    <x v="2"/>
    <x v="12"/>
    <n v="2015"/>
    <x v="57"/>
    <x v="954"/>
    <x v="3"/>
    <s v="BOTH"/>
    <s v="Income Statement"/>
    <x v="65"/>
    <m/>
    <m/>
    <m/>
  </r>
  <r>
    <d v="2015-12-27T00:00:00"/>
    <s v="Jeff Dillman"/>
    <n v="-0.76"/>
    <m/>
    <n v="0.76"/>
    <s v="Credit"/>
    <x v="9"/>
    <x v="2"/>
    <x v="12"/>
    <n v="2015"/>
    <x v="57"/>
    <x v="960"/>
    <x v="3"/>
    <s v="BOTH"/>
    <s v="Income Statement"/>
    <x v="65"/>
    <m/>
    <m/>
    <m/>
  </r>
  <r>
    <d v="2015-12-28T00:00:00"/>
    <s v="David Harbeson"/>
    <n v="2.99"/>
    <m/>
    <n v="-2.99"/>
    <s v="Debit"/>
    <x v="9"/>
    <x v="2"/>
    <x v="12"/>
    <n v="2015"/>
    <x v="57"/>
    <x v="911"/>
    <x v="3"/>
    <s v="BOTH"/>
    <s v="Income Statement"/>
    <x v="65"/>
    <m/>
    <m/>
    <m/>
  </r>
  <r>
    <d v="2015-12-28T00:00:00"/>
    <s v="Transfer From Bank Completed"/>
    <n v="0"/>
    <m/>
    <n v="0"/>
    <s v="Credit"/>
    <x v="9"/>
    <x v="2"/>
    <x v="12"/>
    <n v="2015"/>
    <x v="55"/>
    <x v="97"/>
    <x v="2"/>
    <s v="INC"/>
    <s v="Balance Sheet"/>
    <x v="30"/>
    <m/>
    <m/>
    <m/>
  </r>
  <r>
    <d v="2015-12-28T00:00:00"/>
    <s v="Transfer to Bank Completed"/>
    <n v="0"/>
    <m/>
    <n v="0"/>
    <s v="Debit"/>
    <x v="9"/>
    <x v="2"/>
    <x v="12"/>
    <n v="2015"/>
    <x v="55"/>
    <x v="97"/>
    <x v="2"/>
    <s v="INC"/>
    <s v="Balance Sheet"/>
    <x v="22"/>
    <m/>
    <m/>
    <m/>
  </r>
  <r>
    <d v="2015-12-29T00:00:00"/>
    <s v="Thomas Stiffler"/>
    <n v="-1.86"/>
    <m/>
    <n v="1.86"/>
    <s v="Credit"/>
    <x v="9"/>
    <x v="2"/>
    <x v="12"/>
    <n v="2015"/>
    <x v="57"/>
    <x v="742"/>
    <x v="9"/>
    <s v="BOTH"/>
    <s v="Income Statement"/>
    <x v="65"/>
    <m/>
    <m/>
    <m/>
  </r>
  <r>
    <d v="2015-12-29T00:00:00"/>
    <s v="Alexandra Buntjer"/>
    <n v="-2.7"/>
    <m/>
    <n v="2.7"/>
    <s v="Credit"/>
    <x v="9"/>
    <x v="2"/>
    <x v="12"/>
    <n v="2015"/>
    <x v="57"/>
    <x v="961"/>
    <x v="21"/>
    <s v="BOTH"/>
    <s v="Income Statement"/>
    <x v="65"/>
    <m/>
    <m/>
    <m/>
  </r>
  <r>
    <d v="2015-12-29T00:00:00"/>
    <s v="Kasey Wiley"/>
    <n v="-0.67"/>
    <m/>
    <n v="0.67"/>
    <s v="Credit"/>
    <x v="9"/>
    <x v="2"/>
    <x v="12"/>
    <n v="2015"/>
    <x v="57"/>
    <x v="962"/>
    <x v="9"/>
    <s v="BOTH"/>
    <s v="Income Statement"/>
    <x v="65"/>
    <m/>
    <m/>
    <m/>
  </r>
  <r>
    <d v="2015-12-29T00:00:00"/>
    <s v="john griffin"/>
    <n v="-1.92"/>
    <m/>
    <n v="1.92"/>
    <s v="Credit"/>
    <x v="9"/>
    <x v="2"/>
    <x v="12"/>
    <n v="2015"/>
    <x v="57"/>
    <x v="963"/>
    <x v="9"/>
    <s v="BOTH"/>
    <s v="Income Statement"/>
    <x v="65"/>
    <m/>
    <m/>
    <m/>
  </r>
  <r>
    <d v="2015-12-29T00:00:00"/>
    <s v="James Countryman"/>
    <n v="-2.23"/>
    <m/>
    <n v="2.23"/>
    <s v="Credit"/>
    <x v="9"/>
    <x v="2"/>
    <x v="12"/>
    <n v="2015"/>
    <x v="57"/>
    <x v="964"/>
    <x v="9"/>
    <s v="BOTH"/>
    <s v="Income Statement"/>
    <x v="65"/>
    <m/>
    <m/>
    <m/>
  </r>
  <r>
    <d v="2015-12-29T00:00:00"/>
    <s v="Lisa Lucero"/>
    <n v="-1.55"/>
    <m/>
    <n v="1.55"/>
    <s v="Credit"/>
    <x v="9"/>
    <x v="2"/>
    <x v="12"/>
    <n v="2015"/>
    <x v="57"/>
    <x v="965"/>
    <x v="21"/>
    <s v="BOTH"/>
    <s v="Income Statement"/>
    <x v="65"/>
    <m/>
    <m/>
    <m/>
  </r>
  <r>
    <d v="2015-12-30T00:00:00"/>
    <s v="David Chaplin"/>
    <n v="-3.57"/>
    <m/>
    <n v="3.57"/>
    <s v="Credit"/>
    <x v="9"/>
    <x v="2"/>
    <x v="12"/>
    <n v="2015"/>
    <x v="57"/>
    <x v="966"/>
    <x v="9"/>
    <s v="BOTH"/>
    <s v="Income Statement"/>
    <x v="65"/>
    <m/>
    <m/>
    <m/>
  </r>
  <r>
    <d v="2015-12-30T00:00:00"/>
    <s v="Don Berghoff"/>
    <n v="-3.34"/>
    <m/>
    <n v="3.34"/>
    <s v="Credit"/>
    <x v="9"/>
    <x v="2"/>
    <x v="12"/>
    <n v="2015"/>
    <x v="57"/>
    <x v="967"/>
    <x v="9"/>
    <s v="BOTH"/>
    <s v="Income Statement"/>
    <x v="65"/>
    <m/>
    <m/>
    <m/>
  </r>
  <r>
    <d v="2015-12-30T00:00:00"/>
    <s v="Igor Krugov"/>
    <n v="0"/>
    <m/>
    <n v="0"/>
    <s v="Debit"/>
    <x v="9"/>
    <x v="2"/>
    <x v="12"/>
    <n v="2015"/>
    <x v="7"/>
    <x v="968"/>
    <x v="1"/>
    <s v="BOTH"/>
    <s v="Income Statement"/>
    <x v="65"/>
    <m/>
    <m/>
    <m/>
  </r>
  <r>
    <d v="2015-12-30T00:00:00"/>
    <s v="Wings Around the Planet"/>
    <n v="-2.1800000000000002"/>
    <m/>
    <n v="2.1800000000000002"/>
    <s v="Credit"/>
    <x v="9"/>
    <x v="2"/>
    <x v="12"/>
    <n v="2015"/>
    <x v="57"/>
    <x v="969"/>
    <x v="3"/>
    <s v="BOTH"/>
    <s v="Income Statement"/>
    <x v="65"/>
    <m/>
    <m/>
    <m/>
  </r>
  <r>
    <d v="2015-12-31T00:00:00"/>
    <s v="Duke Yee"/>
    <n v="-3.03"/>
    <m/>
    <n v="3.03"/>
    <s v="Credit"/>
    <x v="9"/>
    <x v="2"/>
    <x v="12"/>
    <n v="2015"/>
    <x v="57"/>
    <x v="260"/>
    <x v="9"/>
    <s v="BOTH"/>
    <s v="Income Statement"/>
    <x v="65"/>
    <m/>
    <m/>
    <m/>
  </r>
  <r>
    <d v="2015-12-31T00:00:00"/>
    <s v="Add Funds from a Bank Account"/>
    <m/>
    <m/>
    <n v="0"/>
    <s v="Credit"/>
    <x v="9"/>
    <x v="2"/>
    <x v="12"/>
    <n v="2015"/>
    <x v="57"/>
    <x v="793"/>
    <x v="3"/>
    <s v="BOTH"/>
    <s v="Income Statement"/>
    <x v="65"/>
    <m/>
    <m/>
    <m/>
  </r>
  <r>
    <d v="2015-12-31T00:00:00"/>
    <s v="hugh barrow"/>
    <n v="-4.1500000000000004"/>
    <m/>
    <n v="4.1500000000000004"/>
    <s v="Credit"/>
    <x v="9"/>
    <x v="2"/>
    <x v="12"/>
    <n v="2015"/>
    <x v="57"/>
    <x v="970"/>
    <x v="9"/>
    <s v="BOTH"/>
    <s v="Income Statement"/>
    <x v="65"/>
    <m/>
    <m/>
    <m/>
  </r>
  <r>
    <d v="2015-12-31T00:00:00"/>
    <s v="Rebekah Stone"/>
    <n v="-2.61"/>
    <m/>
    <n v="2.61"/>
    <s v="Credit"/>
    <x v="9"/>
    <x v="2"/>
    <x v="12"/>
    <n v="2015"/>
    <x v="57"/>
    <x v="971"/>
    <x v="9"/>
    <s v="BOTH"/>
    <s v="Income Statement"/>
    <x v="65"/>
    <m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PayPal (LLC)"/>
    <m/>
    <m/>
    <m/>
    <m/>
    <m/>
    <x v="0"/>
    <x v="0"/>
    <x v="0"/>
    <m/>
    <x v="0"/>
    <x v="0"/>
    <x v="0"/>
    <m/>
    <m/>
    <x v="0"/>
    <m/>
    <m/>
    <m/>
  </r>
  <r>
    <d v="2015-01-01T00:00:00"/>
    <s v="Credit Card"/>
    <n v="47.57"/>
    <m/>
    <n v="-47.57"/>
    <s v="Credit"/>
    <x v="10"/>
    <x v="1"/>
    <x v="1"/>
    <n v="2015"/>
    <x v="13"/>
    <x v="972"/>
    <x v="3"/>
    <s v="BOTH"/>
    <s v="Income Statement"/>
    <x v="70"/>
    <s v="11200 · PayPal (LLC)"/>
    <m/>
    <s v="42005Credit Card"/>
  </r>
  <r>
    <d v="2015-01-01T00:00:00"/>
    <s v="Go Daddy Europe Limited"/>
    <n v="-47.57"/>
    <m/>
    <n v="47.57"/>
    <s v="Debit"/>
    <x v="10"/>
    <x v="1"/>
    <x v="1"/>
    <n v="2015"/>
    <x v="13"/>
    <x v="972"/>
    <x v="3"/>
    <s v="BOTH"/>
    <s v="Income Statement"/>
    <x v="70"/>
    <s v="11200 · PayPal (LLC)"/>
    <m/>
    <s v="42005Go Daddy Europe Limited"/>
  </r>
  <r>
    <d v="2015-01-01T00:00:00"/>
    <s v="Sam West"/>
    <n v="12.9"/>
    <m/>
    <n v="-12.9"/>
    <s v="Credit"/>
    <x v="10"/>
    <x v="1"/>
    <x v="1"/>
    <n v="2015"/>
    <x v="57"/>
    <x v="973"/>
    <x v="3"/>
    <s v="BOTH"/>
    <s v="Income Statement"/>
    <x v="71"/>
    <s v="11200 · PayPal (LLC)"/>
    <m/>
    <s v="42005Sam West"/>
  </r>
  <r>
    <d v="2015-01-01T00:00:00"/>
    <s v="Steve Wolf"/>
    <n v="62.95"/>
    <m/>
    <n v="-62.95"/>
    <s v="Credit"/>
    <x v="10"/>
    <x v="1"/>
    <x v="1"/>
    <n v="2015"/>
    <x v="57"/>
    <x v="974"/>
    <x v="3"/>
    <s v="BOTH"/>
    <s v="Income Statement"/>
    <x v="71"/>
    <s v="11200 · PayPal (LLC)"/>
    <m/>
    <s v="42005Steve Wolf"/>
  </r>
  <r>
    <d v="2015-01-01T00:00:00"/>
    <s v="Alejandro Wehber"/>
    <n v="28.12"/>
    <m/>
    <n v="-28.12"/>
    <s v="Credit"/>
    <x v="10"/>
    <x v="1"/>
    <x v="1"/>
    <n v="2015"/>
    <x v="57"/>
    <x v="975"/>
    <x v="3"/>
    <s v="BOTH"/>
    <s v="Income Statement"/>
    <x v="71"/>
    <s v="11200 · PayPal (LLC)"/>
    <m/>
    <s v="42005Alejandro Wehber"/>
  </r>
  <r>
    <d v="2015-01-01T00:00:00"/>
    <s v="Howard Saylor"/>
    <n v="14.42"/>
    <m/>
    <n v="-14.42"/>
    <s v="Credit"/>
    <x v="10"/>
    <x v="1"/>
    <x v="1"/>
    <n v="2015"/>
    <x v="57"/>
    <x v="976"/>
    <x v="3"/>
    <s v="BOTH"/>
    <s v="Income Statement"/>
    <x v="71"/>
    <s v="11200 · PayPal (LLC)"/>
    <m/>
    <s v="42005Howard Saylor"/>
  </r>
  <r>
    <d v="2015-01-01T00:00:00"/>
    <s v="Christian Huber"/>
    <n v="57.73"/>
    <m/>
    <n v="-57.73"/>
    <s v="Credit"/>
    <x v="10"/>
    <x v="1"/>
    <x v="1"/>
    <n v="2015"/>
    <x v="57"/>
    <x v="977"/>
    <x v="3"/>
    <s v="BOTH"/>
    <s v="Income Statement"/>
    <x v="71"/>
    <s v="11200 · PayPal (LLC)"/>
    <m/>
    <s v="42005Christian Huber"/>
  </r>
  <r>
    <d v="2015-01-01T00:00:00"/>
    <s v="Juan Olivarez"/>
    <n v="77.900000000000006"/>
    <m/>
    <n v="-77.900000000000006"/>
    <s v="Credit"/>
    <x v="10"/>
    <x v="1"/>
    <x v="1"/>
    <n v="2015"/>
    <x v="57"/>
    <x v="978"/>
    <x v="3"/>
    <s v="BOTH"/>
    <s v="Income Statement"/>
    <x v="71"/>
    <s v="11200 · PayPal (LLC)"/>
    <m/>
    <s v="42005Juan Olivarez"/>
  </r>
  <r>
    <d v="2015-01-02T00:00:00"/>
    <s v="manuel munos"/>
    <n v="50.48"/>
    <m/>
    <n v="-50.48"/>
    <s v="Credit"/>
    <x v="10"/>
    <x v="1"/>
    <x v="1"/>
    <n v="2015"/>
    <x v="57"/>
    <x v="979"/>
    <x v="3"/>
    <s v="BOTH"/>
    <s v="Income Statement"/>
    <x v="71"/>
    <s v="11200 · PayPal (LLC)"/>
    <m/>
    <s v="42006manuel munos"/>
  </r>
  <r>
    <d v="2015-01-02T00:00:00"/>
    <s v="jessee perry"/>
    <n v="12.9"/>
    <m/>
    <n v="-12.9"/>
    <s v="Credit"/>
    <x v="10"/>
    <x v="1"/>
    <x v="1"/>
    <n v="2015"/>
    <x v="57"/>
    <x v="980"/>
    <x v="3"/>
    <s v="BOTH"/>
    <s v="Income Statement"/>
    <x v="71"/>
    <s v="11200 · PayPal (LLC)"/>
    <m/>
    <s v="42006jessee perry"/>
  </r>
  <r>
    <d v="2015-01-02T00:00:00"/>
    <s v="Steven Walker"/>
    <n v="12.9"/>
    <m/>
    <n v="-12.9"/>
    <s v="Credit"/>
    <x v="10"/>
    <x v="1"/>
    <x v="1"/>
    <n v="2015"/>
    <x v="57"/>
    <x v="179"/>
    <x v="3"/>
    <s v="BOTH"/>
    <s v="Income Statement"/>
    <x v="71"/>
    <s v="11200 · PayPal (LLC)"/>
    <m/>
    <s v="42006Steven Walker"/>
  </r>
  <r>
    <d v="2015-01-03T00:00:00"/>
    <s v="Ruben Moreno"/>
    <n v="68.55"/>
    <m/>
    <n v="-68.55"/>
    <s v="Credit"/>
    <x v="10"/>
    <x v="1"/>
    <x v="1"/>
    <n v="2015"/>
    <x v="57"/>
    <x v="981"/>
    <x v="3"/>
    <s v="BOTH"/>
    <s v="Income Statement"/>
    <x v="71"/>
    <s v="11200 · PayPal (LLC)"/>
    <m/>
    <s v="42007Ruben Moreno"/>
  </r>
  <r>
    <d v="2015-01-04T00:00:00"/>
    <s v="char thompson"/>
    <n v="21.54"/>
    <m/>
    <n v="-21.54"/>
    <s v="Credit"/>
    <x v="10"/>
    <x v="1"/>
    <x v="1"/>
    <n v="2015"/>
    <x v="57"/>
    <x v="982"/>
    <x v="3"/>
    <s v="BOTH"/>
    <s v="Income Statement"/>
    <x v="71"/>
    <s v="11200 · PayPal (LLC)"/>
    <m/>
    <s v="42008char thompson"/>
  </r>
  <r>
    <d v="2015-01-04T00:00:00"/>
    <s v="ICC GEB"/>
    <n v="57.05"/>
    <m/>
    <n v="-57.05"/>
    <s v="Credit"/>
    <x v="10"/>
    <x v="1"/>
    <x v="1"/>
    <n v="2015"/>
    <x v="57"/>
    <x v="983"/>
    <x v="3"/>
    <s v="BOTH"/>
    <s v="Income Statement"/>
    <x v="71"/>
    <s v="11200 · PayPal (LLC)"/>
    <m/>
    <s v="42008ICC GEB"/>
  </r>
  <r>
    <d v="2015-01-05T00:00:00"/>
    <s v="Bank Account"/>
    <n v="-373.43"/>
    <m/>
    <n v="373.43"/>
    <s v="Debit"/>
    <x v="10"/>
    <x v="1"/>
    <x v="1"/>
    <n v="2015"/>
    <x v="37"/>
    <x v="120"/>
    <x v="2"/>
    <s v="LLC"/>
    <s v="Balance Sheet"/>
    <x v="52"/>
    <s v="11200 · PayPal (LLC)"/>
    <m/>
    <s v="42009Bank Account"/>
  </r>
  <r>
    <d v="2015-01-05T00:00:00"/>
    <s v="eBay Inc Shipping"/>
    <n v="-6.25"/>
    <m/>
    <n v="6.25"/>
    <s v="Debit"/>
    <x v="10"/>
    <x v="1"/>
    <x v="1"/>
    <n v="2015"/>
    <x v="91"/>
    <x v="47"/>
    <x v="3"/>
    <s v="BOTH"/>
    <s v="Income Statement"/>
    <x v="70"/>
    <s v="11200 · PayPal (LLC)"/>
    <m/>
    <s v="42009eBay Inc Shipping"/>
  </r>
  <r>
    <d v="2015-01-05T00:00:00"/>
    <s v="Michael Davis"/>
    <n v="110.98"/>
    <m/>
    <n v="-110.98"/>
    <s v="Credit"/>
    <x v="10"/>
    <x v="1"/>
    <x v="1"/>
    <n v="2015"/>
    <x v="57"/>
    <x v="984"/>
    <x v="3"/>
    <s v="BOTH"/>
    <s v="Income Statement"/>
    <x v="71"/>
    <s v="11200 · PayPal (LLC)"/>
    <m/>
    <s v="42009Michael Davis"/>
  </r>
  <r>
    <d v="2015-01-05T00:00:00"/>
    <s v="carolina vielma"/>
    <n v="12.9"/>
    <m/>
    <n v="-12.9"/>
    <s v="Credit"/>
    <x v="10"/>
    <x v="1"/>
    <x v="1"/>
    <n v="2015"/>
    <x v="57"/>
    <x v="985"/>
    <x v="3"/>
    <s v="BOTH"/>
    <s v="Income Statement"/>
    <x v="71"/>
    <s v="11200 · PayPal (LLC)"/>
    <m/>
    <s v="42009carolina vielma"/>
  </r>
  <r>
    <d v="2015-01-06T00:00:00"/>
    <s v="Marsha Gift"/>
    <n v="49.9"/>
    <m/>
    <n v="-49.9"/>
    <s v="Credit"/>
    <x v="10"/>
    <x v="1"/>
    <x v="1"/>
    <n v="2015"/>
    <x v="57"/>
    <x v="986"/>
    <x v="3"/>
    <s v="BOTH"/>
    <s v="Income Statement"/>
    <x v="71"/>
    <s v="11200 · PayPal (LLC)"/>
    <m/>
    <s v="42010Marsha Gift"/>
  </r>
  <r>
    <d v="2015-01-06T00:00:00"/>
    <s v="Jacklyn Jacobson"/>
    <n v="14.9"/>
    <m/>
    <n v="-14.9"/>
    <s v="Credit"/>
    <x v="10"/>
    <x v="1"/>
    <x v="1"/>
    <n v="2015"/>
    <x v="57"/>
    <x v="987"/>
    <x v="3"/>
    <s v="BOTH"/>
    <s v="Income Statement"/>
    <x v="71"/>
    <s v="11200 · PayPal (LLC)"/>
    <m/>
    <s v="42010Jacklyn Jacobson"/>
  </r>
  <r>
    <d v="2015-01-06T00:00:00"/>
    <s v="susan nannini"/>
    <n v="-69.41"/>
    <m/>
    <n v="69.41"/>
    <s v="Debit"/>
    <x v="10"/>
    <x v="1"/>
    <x v="1"/>
    <n v="2015"/>
    <x v="72"/>
    <x v="988"/>
    <x v="3"/>
    <s v="BOTH"/>
    <s v="Income Statement"/>
    <x v="71"/>
    <s v="11200 · PayPal (LLC)"/>
    <m/>
    <s v="42010susan nannini"/>
  </r>
  <r>
    <d v="2015-01-06T00:00:00"/>
    <s v="Suzette Bourcier"/>
    <n v="55.96"/>
    <m/>
    <n v="-55.96"/>
    <s v="Credit"/>
    <x v="10"/>
    <x v="1"/>
    <x v="1"/>
    <n v="2015"/>
    <x v="57"/>
    <x v="989"/>
    <x v="3"/>
    <s v="BOTH"/>
    <s v="Income Statement"/>
    <x v="71"/>
    <s v="11200 · PayPal (LLC)"/>
    <m/>
    <s v="42010Suzette Bourcier"/>
  </r>
  <r>
    <d v="2015-01-06T00:00:00"/>
    <s v="Annie Baker"/>
    <n v="29.95"/>
    <m/>
    <n v="-29.95"/>
    <s v="Credit"/>
    <x v="10"/>
    <x v="1"/>
    <x v="1"/>
    <n v="2015"/>
    <x v="57"/>
    <x v="990"/>
    <x v="3"/>
    <s v="BOTH"/>
    <s v="Income Statement"/>
    <x v="71"/>
    <s v="11200 · PayPal (LLC)"/>
    <m/>
    <s v="42010Annie Baker"/>
  </r>
  <r>
    <d v="2015-01-07T00:00:00"/>
    <s v="susan nannini"/>
    <n v="-69.41"/>
    <m/>
    <n v="69.41"/>
    <s v="Debit"/>
    <x v="10"/>
    <x v="1"/>
    <x v="1"/>
    <n v="2015"/>
    <x v="72"/>
    <x v="988"/>
    <x v="3"/>
    <s v="BOTH"/>
    <s v="Income Statement"/>
    <x v="71"/>
    <s v="11200 · PayPal (LLC)"/>
    <m/>
    <s v="42011susan nannini"/>
  </r>
  <r>
    <d v="2015-01-07T00:00:00"/>
    <s v="Reversal"/>
    <n v="67.099999999999994"/>
    <m/>
    <n v="-67.099999999999994"/>
    <s v="Credit"/>
    <x v="10"/>
    <x v="1"/>
    <x v="1"/>
    <n v="2015"/>
    <x v="57"/>
    <x v="282"/>
    <x v="3"/>
    <s v="BOTH"/>
    <s v="Income Statement"/>
    <x v="71"/>
    <s v="11200 · PayPal (LLC)"/>
    <m/>
    <s v="42011Reversal"/>
  </r>
  <r>
    <d v="2015-01-07T00:00:00"/>
    <s v="Daniel Mahoney"/>
    <n v="-28.12"/>
    <m/>
    <n v="28.12"/>
    <s v="Debit"/>
    <x v="10"/>
    <x v="1"/>
    <x v="1"/>
    <n v="2015"/>
    <x v="72"/>
    <x v="991"/>
    <x v="3"/>
    <s v="BOTH"/>
    <s v="Income Statement"/>
    <x v="71"/>
    <s v="11200 · PayPal (LLC)"/>
    <m/>
    <s v="42011Daniel Mahoney"/>
  </r>
  <r>
    <d v="2015-01-07T00:00:00"/>
    <s v="eBay Buyer Dispute"/>
    <n v="-28.12"/>
    <m/>
    <n v="28.12"/>
    <s v="Debit"/>
    <x v="10"/>
    <x v="1"/>
    <x v="1"/>
    <n v="2015"/>
    <x v="57"/>
    <x v="282"/>
    <x v="3"/>
    <s v="BOTH"/>
    <s v="Income Statement"/>
    <x v="71"/>
    <s v="11200 · PayPal (LLC)"/>
    <m/>
    <s v="42011eBay Buyer Dispute"/>
  </r>
  <r>
    <d v="2015-01-08T00:00:00"/>
    <s v="sergio vergara"/>
    <n v="14.9"/>
    <m/>
    <n v="-14.9"/>
    <s v="Credit"/>
    <x v="10"/>
    <x v="1"/>
    <x v="1"/>
    <n v="2015"/>
    <x v="57"/>
    <x v="992"/>
    <x v="3"/>
    <s v="BOTH"/>
    <s v="Income Statement"/>
    <x v="71"/>
    <s v="11200 · PayPal (LLC)"/>
    <m/>
    <s v="42012sergio vergara"/>
  </r>
  <r>
    <d v="2015-01-08T00:00:00"/>
    <s v="Emilio Fernandez"/>
    <n v="29.8"/>
    <m/>
    <n v="-29.8"/>
    <s v="Credit"/>
    <x v="10"/>
    <x v="1"/>
    <x v="1"/>
    <n v="2015"/>
    <x v="57"/>
    <x v="993"/>
    <x v="3"/>
    <s v="BOTH"/>
    <s v="Income Statement"/>
    <x v="71"/>
    <s v="11200 · PayPal (LLC)"/>
    <m/>
    <s v="42012Emilio Fernandez"/>
  </r>
  <r>
    <d v="2015-01-08T00:00:00"/>
    <s v="Richard Stairs"/>
    <n v="57.05"/>
    <m/>
    <n v="-57.05"/>
    <s v="Credit"/>
    <x v="10"/>
    <x v="1"/>
    <x v="1"/>
    <n v="2015"/>
    <x v="57"/>
    <x v="994"/>
    <x v="3"/>
    <s v="BOTH"/>
    <s v="Income Statement"/>
    <x v="71"/>
    <s v="11200 · PayPal (LLC)"/>
    <m/>
    <s v="42012Richard Stairs"/>
  </r>
  <r>
    <d v="2015-01-08T00:00:00"/>
    <s v="Tiffani Lanier"/>
    <n v="20"/>
    <m/>
    <n v="-20"/>
    <s v="Credit"/>
    <x v="10"/>
    <x v="1"/>
    <x v="1"/>
    <n v="2015"/>
    <x v="57"/>
    <x v="995"/>
    <x v="3"/>
    <s v="BOTH"/>
    <s v="Income Statement"/>
    <x v="71"/>
    <s v="11200 · PayPal (LLC)"/>
    <m/>
    <s v="42012Tiffani Lanier"/>
  </r>
  <r>
    <d v="2015-01-08T00:00:00"/>
    <s v="Daniel LaPorta"/>
    <n v="14.9"/>
    <m/>
    <n v="-14.9"/>
    <s v="Credit"/>
    <x v="10"/>
    <x v="1"/>
    <x v="1"/>
    <n v="2015"/>
    <x v="57"/>
    <x v="996"/>
    <x v="3"/>
    <s v="BOTH"/>
    <s v="Income Statement"/>
    <x v="71"/>
    <s v="11200 · PayPal (LLC)"/>
    <m/>
    <s v="42012Daniel LaPorta"/>
  </r>
  <r>
    <d v="2015-01-09T00:00:00"/>
    <s v="joseph stillman"/>
    <n v="45"/>
    <m/>
    <n v="-45"/>
    <s v="Credit"/>
    <x v="10"/>
    <x v="1"/>
    <x v="1"/>
    <n v="2015"/>
    <x v="57"/>
    <x v="997"/>
    <x v="3"/>
    <s v="BOTH"/>
    <s v="Income Statement"/>
    <x v="71"/>
    <s v="11200 · PayPal (LLC)"/>
    <m/>
    <s v="42013joseph stillman"/>
  </r>
  <r>
    <d v="2015-01-09T00:00:00"/>
    <s v="Thomas VanHoesen"/>
    <n v="51.78"/>
    <m/>
    <n v="-51.78"/>
    <s v="Credit"/>
    <x v="10"/>
    <x v="1"/>
    <x v="1"/>
    <n v="2015"/>
    <x v="57"/>
    <x v="998"/>
    <x v="3"/>
    <s v="BOTH"/>
    <s v="Income Statement"/>
    <x v="71"/>
    <s v="11200 · PayPal (LLC)"/>
    <m/>
    <s v="42013Thomas VanHoesen"/>
  </r>
  <r>
    <d v="2015-01-09T00:00:00"/>
    <s v="Russell Steele"/>
    <n v="79.900000000000006"/>
    <m/>
    <n v="-79.900000000000006"/>
    <s v="Credit"/>
    <x v="10"/>
    <x v="1"/>
    <x v="1"/>
    <n v="2015"/>
    <x v="57"/>
    <x v="999"/>
    <x v="3"/>
    <s v="BOTH"/>
    <s v="Income Statement"/>
    <x v="71"/>
    <s v="11200 · PayPal (LLC)"/>
    <m/>
    <s v="42013Russell Steele"/>
  </r>
  <r>
    <d v="2015-01-09T00:00:00"/>
    <s v="Dirk Randol"/>
    <n v="80.77"/>
    <m/>
    <n v="-80.77"/>
    <s v="Credit"/>
    <x v="10"/>
    <x v="1"/>
    <x v="1"/>
    <n v="2015"/>
    <x v="57"/>
    <x v="1000"/>
    <x v="3"/>
    <s v="BOTH"/>
    <s v="Income Statement"/>
    <x v="71"/>
    <s v="11200 · PayPal (LLC)"/>
    <m/>
    <s v="42013Dirk Randol"/>
  </r>
  <r>
    <d v="2015-01-10T00:00:00"/>
    <s v="Angie Forslund"/>
    <n v="12.9"/>
    <m/>
    <n v="-12.9"/>
    <s v="Credit"/>
    <x v="10"/>
    <x v="1"/>
    <x v="1"/>
    <n v="2015"/>
    <x v="57"/>
    <x v="1001"/>
    <x v="3"/>
    <s v="BOTH"/>
    <s v="Income Statement"/>
    <x v="71"/>
    <s v="11200 · PayPal (LLC)"/>
    <m/>
    <s v="42014Angie Forslund"/>
  </r>
  <r>
    <d v="2015-01-11T00:00:00"/>
    <s v="JOHN VINTILA"/>
    <n v="17.850000000000001"/>
    <m/>
    <n v="-17.850000000000001"/>
    <s v="Credit"/>
    <x v="10"/>
    <x v="1"/>
    <x v="1"/>
    <n v="2015"/>
    <x v="57"/>
    <x v="1002"/>
    <x v="3"/>
    <s v="BOTH"/>
    <s v="Income Statement"/>
    <x v="71"/>
    <s v="11200 · PayPal (LLC)"/>
    <m/>
    <s v="42015JOHN VINTILA"/>
  </r>
  <r>
    <d v="2015-01-11T00:00:00"/>
    <s v="3D Sellers eBay apps for sellers"/>
    <n v="-3.99"/>
    <m/>
    <n v="3.99"/>
    <s v="Debit"/>
    <x v="10"/>
    <x v="1"/>
    <x v="1"/>
    <n v="2015"/>
    <x v="29"/>
    <x v="47"/>
    <x v="3"/>
    <s v="BOTH"/>
    <s v="Income Statement"/>
    <x v="70"/>
    <s v="11200 · PayPal (LLC)"/>
    <m/>
    <s v="420153D Sellers eBay apps for sellers"/>
  </r>
  <r>
    <d v="2015-01-11T00:00:00"/>
    <s v="PIECeS"/>
    <n v="119.95"/>
    <m/>
    <n v="-119.95"/>
    <s v="Credit"/>
    <x v="10"/>
    <x v="1"/>
    <x v="1"/>
    <n v="2015"/>
    <x v="57"/>
    <x v="1003"/>
    <x v="3"/>
    <s v="BOTH"/>
    <s v="Income Statement"/>
    <x v="71"/>
    <s v="11200 · PayPal (LLC)"/>
    <m/>
    <s v="42015PIECeS"/>
  </r>
  <r>
    <d v="2015-01-11T00:00:00"/>
    <s v="TADASHI YOSHINO"/>
    <n v="53.93"/>
    <m/>
    <n v="-53.93"/>
    <s v="Credit"/>
    <x v="10"/>
    <x v="1"/>
    <x v="1"/>
    <n v="2015"/>
    <x v="57"/>
    <x v="1004"/>
    <x v="3"/>
    <s v="BOTH"/>
    <s v="Income Statement"/>
    <x v="71"/>
    <s v="11200 · PayPal (LLC)"/>
    <m/>
    <s v="42015TADASHI YOSHINO"/>
  </r>
  <r>
    <d v="2015-01-11T00:00:00"/>
    <s v="Judy Cummings"/>
    <n v="56.09"/>
    <m/>
    <n v="-56.09"/>
    <s v="Credit"/>
    <x v="10"/>
    <x v="1"/>
    <x v="1"/>
    <n v="2015"/>
    <x v="57"/>
    <x v="1005"/>
    <x v="3"/>
    <s v="BOTH"/>
    <s v="Income Statement"/>
    <x v="71"/>
    <s v="11200 · PayPal (LLC)"/>
    <m/>
    <s v="42015Judy Cummings"/>
  </r>
  <r>
    <d v="2015-01-12T00:00:00"/>
    <s v="Davinia Lefroy"/>
    <n v="152.44"/>
    <m/>
    <n v="-152.44"/>
    <s v="Credit"/>
    <x v="10"/>
    <x v="1"/>
    <x v="1"/>
    <n v="2015"/>
    <x v="57"/>
    <x v="1006"/>
    <x v="3"/>
    <s v="BOTH"/>
    <s v="Income Statement"/>
    <x v="71"/>
    <s v="11200 · PayPal (LLC)"/>
    <m/>
    <s v="42016Davinia Lefroy"/>
  </r>
  <r>
    <d v="2015-01-12T00:00:00"/>
    <s v="jeremiah knipe"/>
    <n v="-9.5"/>
    <m/>
    <n v="9.5"/>
    <s v="Debit"/>
    <x v="10"/>
    <x v="1"/>
    <x v="1"/>
    <n v="2015"/>
    <x v="72"/>
    <x v="1007"/>
    <x v="3"/>
    <s v="BOTH"/>
    <s v="Income Statement"/>
    <x v="71"/>
    <s v="11200 · PayPal (LLC)"/>
    <m/>
    <s v="42016jeremiah knipe"/>
  </r>
  <r>
    <d v="2015-01-12T00:00:00"/>
    <s v="Gina Callozzo"/>
    <n v="53.93"/>
    <m/>
    <n v="-53.93"/>
    <s v="Credit"/>
    <x v="10"/>
    <x v="1"/>
    <x v="1"/>
    <n v="2015"/>
    <x v="57"/>
    <x v="1008"/>
    <x v="3"/>
    <s v="BOTH"/>
    <s v="Income Statement"/>
    <x v="71"/>
    <s v="11200 · PayPal (LLC)"/>
    <m/>
    <s v="42016Gina Callozzo"/>
  </r>
  <r>
    <d v="2015-01-12T00:00:00"/>
    <s v="Big Buttons by Pets-Shows-On-Wheels pets and supplies"/>
    <n v="117.48"/>
    <m/>
    <n v="-117.48"/>
    <s v="Credit"/>
    <x v="10"/>
    <x v="1"/>
    <x v="1"/>
    <n v="2015"/>
    <x v="57"/>
    <x v="1009"/>
    <x v="3"/>
    <s v="BOTH"/>
    <s v="Income Statement"/>
    <x v="71"/>
    <s v="11200 · PayPal (LLC)"/>
    <m/>
    <s v="42016Big Buttons by Pets-Shows-On-Wheels pets and supplies"/>
  </r>
  <r>
    <d v="2015-01-13T00:00:00"/>
    <s v="Pamela Banis"/>
    <n v="10.95"/>
    <m/>
    <n v="-10.95"/>
    <s v="Credit"/>
    <x v="10"/>
    <x v="1"/>
    <x v="1"/>
    <n v="2015"/>
    <x v="57"/>
    <x v="1010"/>
    <x v="3"/>
    <s v="BOTH"/>
    <s v="Income Statement"/>
    <x v="71"/>
    <s v="11200 · PayPal (LLC)"/>
    <m/>
    <s v="42017Pamela Banis"/>
  </r>
  <r>
    <d v="2015-01-13T00:00:00"/>
    <s v="Henna Takatalo"/>
    <n v="73.569999999999993"/>
    <m/>
    <n v="-73.569999999999993"/>
    <s v="Credit"/>
    <x v="10"/>
    <x v="1"/>
    <x v="1"/>
    <n v="2015"/>
    <x v="57"/>
    <x v="1011"/>
    <x v="3"/>
    <s v="BOTH"/>
    <s v="Income Statement"/>
    <x v="71"/>
    <s v="11200 · PayPal (LLC)"/>
    <m/>
    <s v="42017Henna Takatalo"/>
  </r>
  <r>
    <d v="2015-01-14T00:00:00"/>
    <s v="Mimi Madayag"/>
    <n v="-14.9"/>
    <m/>
    <n v="14.9"/>
    <s v="Debit"/>
    <x v="10"/>
    <x v="1"/>
    <x v="1"/>
    <n v="2015"/>
    <x v="72"/>
    <x v="1012"/>
    <x v="3"/>
    <s v="BOTH"/>
    <s v="Income Statement"/>
    <x v="71"/>
    <s v="11200 · PayPal (LLC)"/>
    <m/>
    <s v="42018Mimi Madayag"/>
  </r>
  <r>
    <d v="2015-01-14T00:00:00"/>
    <s v="Suzette Bourcier"/>
    <n v="59.46"/>
    <m/>
    <n v="-59.46"/>
    <s v="Credit"/>
    <x v="10"/>
    <x v="1"/>
    <x v="1"/>
    <n v="2015"/>
    <x v="57"/>
    <x v="989"/>
    <x v="3"/>
    <s v="BOTH"/>
    <s v="Income Statement"/>
    <x v="71"/>
    <s v="11200 · PayPal (LLC)"/>
    <m/>
    <s v="42018Suzette Bourcier"/>
  </r>
  <r>
    <d v="2015-01-14T00:00:00"/>
    <s v="Reversal"/>
    <n v="28.12"/>
    <m/>
    <n v="-28.12"/>
    <s v="Credit"/>
    <x v="10"/>
    <x v="1"/>
    <x v="1"/>
    <n v="2015"/>
    <x v="57"/>
    <x v="282"/>
    <x v="3"/>
    <s v="BOTH"/>
    <s v="Income Statement"/>
    <x v="71"/>
    <s v="11200 · PayPal (LLC)"/>
    <m/>
    <s v="42018Reversal"/>
  </r>
  <r>
    <d v="2015-01-15T00:00:00"/>
    <s v="Ted Moy"/>
    <n v="56.09"/>
    <m/>
    <n v="-56.09"/>
    <s v="Credit"/>
    <x v="10"/>
    <x v="1"/>
    <x v="1"/>
    <n v="2015"/>
    <x v="57"/>
    <x v="1013"/>
    <x v="3"/>
    <s v="BOTH"/>
    <s v="Income Statement"/>
    <x v="71"/>
    <s v="11200 · PayPal (LLC)"/>
    <m/>
    <s v="42019Ted Moy"/>
  </r>
  <r>
    <d v="2015-01-15T00:00:00"/>
    <s v="james esther"/>
    <n v="20"/>
    <m/>
    <n v="-20"/>
    <s v="Credit"/>
    <x v="10"/>
    <x v="1"/>
    <x v="1"/>
    <n v="2015"/>
    <x v="57"/>
    <x v="1014"/>
    <x v="3"/>
    <s v="BOTH"/>
    <s v="Income Statement"/>
    <x v="71"/>
    <s v="11200 · PayPal (LLC)"/>
    <m/>
    <s v="42019james esther"/>
  </r>
  <r>
    <d v="2015-01-16T00:00:00"/>
    <s v="Mikael Koivula"/>
    <n v="53.51"/>
    <m/>
    <n v="-53.51"/>
    <s v="Credit"/>
    <x v="10"/>
    <x v="1"/>
    <x v="1"/>
    <n v="2015"/>
    <x v="57"/>
    <x v="1015"/>
    <x v="3"/>
    <s v="BOTH"/>
    <s v="Income Statement"/>
    <x v="71"/>
    <s v="11200 · PayPal (LLC)"/>
    <m/>
    <s v="42020Mikael Koivula"/>
  </r>
  <r>
    <d v="2015-01-16T00:00:00"/>
    <s v="Calli Carboni"/>
    <n v="33.56"/>
    <m/>
    <n v="-33.56"/>
    <s v="Credit"/>
    <x v="10"/>
    <x v="1"/>
    <x v="1"/>
    <n v="2015"/>
    <x v="57"/>
    <x v="1016"/>
    <x v="3"/>
    <s v="BOTH"/>
    <s v="Income Statement"/>
    <x v="71"/>
    <s v="11200 · PayPal (LLC)"/>
    <m/>
    <s v="42020Calli Carboni"/>
  </r>
  <r>
    <d v="2015-01-16T00:00:00"/>
    <s v="Nellie Sheppard"/>
    <n v="84.24"/>
    <m/>
    <n v="-84.24"/>
    <s v="Credit"/>
    <x v="10"/>
    <x v="1"/>
    <x v="1"/>
    <n v="2015"/>
    <x v="57"/>
    <x v="1017"/>
    <x v="3"/>
    <s v="BOTH"/>
    <s v="Income Statement"/>
    <x v="71"/>
    <s v="11200 · PayPal (LLC)"/>
    <m/>
    <s v="42020Nellie Sheppard"/>
  </r>
  <r>
    <d v="2015-01-16T00:00:00"/>
    <s v="gary white"/>
    <n v="39.950000000000003"/>
    <m/>
    <n v="-39.950000000000003"/>
    <s v="Credit"/>
    <x v="10"/>
    <x v="1"/>
    <x v="1"/>
    <n v="2015"/>
    <x v="57"/>
    <x v="1018"/>
    <x v="3"/>
    <s v="BOTH"/>
    <s v="Income Statement"/>
    <x v="71"/>
    <s v="11200 · PayPal (LLC)"/>
    <m/>
    <s v="42020gary white"/>
  </r>
  <r>
    <d v="2015-01-17T00:00:00"/>
    <s v="Gregory Gebhardt"/>
    <n v="10.95"/>
    <m/>
    <n v="-10.95"/>
    <s v="Credit"/>
    <x v="10"/>
    <x v="1"/>
    <x v="1"/>
    <n v="2015"/>
    <x v="57"/>
    <x v="1019"/>
    <x v="3"/>
    <s v="BOTH"/>
    <s v="Income Statement"/>
    <x v="71"/>
    <s v="11200 · PayPal (LLC)"/>
    <m/>
    <s v="42021Gregory Gebhardt"/>
  </r>
  <r>
    <d v="2015-01-17T00:00:00"/>
    <s v="Susan Sowa"/>
    <n v="9.9499999999999993"/>
    <m/>
    <n v="-9.9499999999999993"/>
    <s v="Credit"/>
    <x v="10"/>
    <x v="1"/>
    <x v="1"/>
    <n v="2015"/>
    <x v="57"/>
    <x v="1020"/>
    <x v="3"/>
    <s v="BOTH"/>
    <s v="Income Statement"/>
    <x v="71"/>
    <s v="11200 · PayPal (LLC)"/>
    <m/>
    <s v="42021Susan Sowa"/>
  </r>
  <r>
    <d v="2015-01-18T00:00:00"/>
    <s v="Bank Account"/>
    <n v="-1512.92"/>
    <m/>
    <n v="1512.92"/>
    <s v="Debit"/>
    <x v="10"/>
    <x v="1"/>
    <x v="1"/>
    <n v="2015"/>
    <x v="37"/>
    <x v="120"/>
    <x v="2"/>
    <s v="LLC"/>
    <s v="Balance Sheet"/>
    <x v="52"/>
    <s v="11200 · PayPal (LLC)"/>
    <m/>
    <s v="42022Bank Account"/>
  </r>
  <r>
    <d v="2015-01-18T00:00:00"/>
    <s v="Thomas Migliore"/>
    <n v="85.86"/>
    <m/>
    <n v="-85.86"/>
    <s v="Credit"/>
    <x v="10"/>
    <x v="1"/>
    <x v="1"/>
    <n v="2015"/>
    <x v="57"/>
    <x v="1021"/>
    <x v="3"/>
    <s v="BOTH"/>
    <s v="Income Statement"/>
    <x v="71"/>
    <s v="11200 · PayPal (LLC)"/>
    <m/>
    <s v="42022Thomas Migliore"/>
  </r>
  <r>
    <d v="2015-01-19T00:00:00"/>
    <s v="Vito Modica"/>
    <n v="199.95"/>
    <m/>
    <n v="-199.95"/>
    <s v="Credit"/>
    <x v="10"/>
    <x v="1"/>
    <x v="1"/>
    <n v="2015"/>
    <x v="57"/>
    <x v="1022"/>
    <x v="3"/>
    <s v="BOTH"/>
    <s v="Income Statement"/>
    <x v="71"/>
    <s v="11200 · PayPal (LLC)"/>
    <m/>
    <s v="42023Vito Modica"/>
  </r>
  <r>
    <d v="2015-01-19T00:00:00"/>
    <s v="Chris Spencer"/>
    <n v="9.9499999999999993"/>
    <m/>
    <n v="-9.9499999999999993"/>
    <s v="Credit"/>
    <x v="10"/>
    <x v="1"/>
    <x v="1"/>
    <n v="2015"/>
    <x v="57"/>
    <x v="1023"/>
    <x v="3"/>
    <s v="BOTH"/>
    <s v="Income Statement"/>
    <x v="71"/>
    <s v="11200 · PayPal (LLC)"/>
    <m/>
    <s v="42023Chris Spencer"/>
  </r>
  <r>
    <d v="2015-01-20T00:00:00"/>
    <s v="John Young"/>
    <n v="45"/>
    <m/>
    <n v="-45"/>
    <s v="Credit"/>
    <x v="10"/>
    <x v="1"/>
    <x v="1"/>
    <n v="2015"/>
    <x v="57"/>
    <x v="1024"/>
    <x v="3"/>
    <s v="BOTH"/>
    <s v="Income Statement"/>
    <x v="71"/>
    <s v="11200 · PayPal (LLC)"/>
    <m/>
    <s v="42024John Young"/>
  </r>
  <r>
    <d v="2015-01-20T00:00:00"/>
    <s v="Tara Sharum"/>
    <n v="13.45"/>
    <m/>
    <n v="-13.45"/>
    <s v="Credit"/>
    <x v="10"/>
    <x v="1"/>
    <x v="1"/>
    <n v="2015"/>
    <x v="57"/>
    <x v="1025"/>
    <x v="3"/>
    <s v="BOTH"/>
    <s v="Income Statement"/>
    <x v="71"/>
    <s v="11200 · PayPal (LLC)"/>
    <m/>
    <s v="42024Tara Sharum"/>
  </r>
  <r>
    <d v="2015-01-20T00:00:00"/>
    <s v="Chris Johnsin"/>
    <n v="39.950000000000003"/>
    <m/>
    <n v="-39.950000000000003"/>
    <s v="Credit"/>
    <x v="10"/>
    <x v="1"/>
    <x v="1"/>
    <n v="2015"/>
    <x v="57"/>
    <x v="1026"/>
    <x v="3"/>
    <s v="BOTH"/>
    <s v="Income Statement"/>
    <x v="71"/>
    <s v="11200 · PayPal (LLC)"/>
    <m/>
    <s v="42024Chris Johnsin"/>
  </r>
  <r>
    <d v="2015-01-20T00:00:00"/>
    <s v="Rhonda Coon"/>
    <n v="39.950000000000003"/>
    <m/>
    <n v="-39.950000000000003"/>
    <s v="Credit"/>
    <x v="10"/>
    <x v="1"/>
    <x v="1"/>
    <n v="2015"/>
    <x v="57"/>
    <x v="1027"/>
    <x v="3"/>
    <s v="BOTH"/>
    <s v="Income Statement"/>
    <x v="71"/>
    <s v="11200 · PayPal (LLC)"/>
    <m/>
    <s v="42024Rhonda Coon"/>
  </r>
  <r>
    <d v="2015-01-22T00:00:00"/>
    <s v="Leslie A Mikelson"/>
    <n v="13.45"/>
    <m/>
    <n v="-13.45"/>
    <s v="Credit"/>
    <x v="10"/>
    <x v="1"/>
    <x v="1"/>
    <n v="2015"/>
    <x v="57"/>
    <x v="1028"/>
    <x v="3"/>
    <s v="BOTH"/>
    <s v="Income Statement"/>
    <x v="71"/>
    <s v="11200 · PayPal (LLC)"/>
    <m/>
    <s v="42026Leslie A Mikelson"/>
  </r>
  <r>
    <d v="2015-01-23T00:00:00"/>
    <s v="jamonte lawson"/>
    <n v="61.18"/>
    <m/>
    <n v="-61.18"/>
    <s v="Credit"/>
    <x v="10"/>
    <x v="1"/>
    <x v="1"/>
    <n v="2015"/>
    <x v="57"/>
    <x v="1029"/>
    <x v="3"/>
    <s v="BOTH"/>
    <s v="Income Statement"/>
    <x v="71"/>
    <s v="11200 · PayPal (LLC)"/>
    <m/>
    <s v="42027jamonte lawson"/>
  </r>
  <r>
    <d v="2015-01-23T00:00:00"/>
    <s v="AAD"/>
    <n v="31.45"/>
    <m/>
    <n v="-31.45"/>
    <s v="Credit"/>
    <x v="10"/>
    <x v="1"/>
    <x v="1"/>
    <n v="2015"/>
    <x v="57"/>
    <x v="1030"/>
    <x v="3"/>
    <s v="BOTH"/>
    <s v="Income Statement"/>
    <x v="71"/>
    <s v="11200 · PayPal (LLC)"/>
    <m/>
    <s v="42027AAD"/>
  </r>
  <r>
    <d v="2015-01-23T00:00:00"/>
    <s v="Skype Communications Sarl"/>
    <n v="-60"/>
    <m/>
    <n v="60"/>
    <s v="Debit"/>
    <x v="10"/>
    <x v="1"/>
    <x v="1"/>
    <n v="2015"/>
    <x v="31"/>
    <x v="63"/>
    <x v="2"/>
    <s v="BOTH"/>
    <s v="Income Statement"/>
    <x v="70"/>
    <s v="11200 · PayPal (LLC)"/>
    <m/>
    <s v="42027Skype Communications Sarl"/>
  </r>
  <r>
    <d v="2015-01-23T00:00:00"/>
    <s v="Andrew Wallender"/>
    <n v="12.9"/>
    <m/>
    <n v="-12.9"/>
    <s v="Credit"/>
    <x v="10"/>
    <x v="1"/>
    <x v="1"/>
    <n v="2015"/>
    <x v="57"/>
    <x v="1031"/>
    <x v="3"/>
    <s v="BOTH"/>
    <s v="Income Statement"/>
    <x v="71"/>
    <s v="11200 · PayPal (LLC)"/>
    <m/>
    <s v="42027Andrew Wallender"/>
  </r>
  <r>
    <d v="2015-01-24T00:00:00"/>
    <s v="Morgan Seaborn"/>
    <n v="55.96"/>
    <m/>
    <n v="-55.96"/>
    <s v="Credit"/>
    <x v="10"/>
    <x v="1"/>
    <x v="1"/>
    <n v="2015"/>
    <x v="57"/>
    <x v="1032"/>
    <x v="3"/>
    <s v="BOTH"/>
    <s v="Income Statement"/>
    <x v="71"/>
    <s v="11200 · PayPal (LLC)"/>
    <m/>
    <s v="42028Morgan Seaborn"/>
  </r>
  <r>
    <d v="2015-01-24T00:00:00"/>
    <s v="Sandra Bruyere"/>
    <n v="98.86"/>
    <m/>
    <n v="-98.86"/>
    <s v="Credit"/>
    <x v="10"/>
    <x v="1"/>
    <x v="1"/>
    <n v="2015"/>
    <x v="57"/>
    <x v="1033"/>
    <x v="3"/>
    <s v="BOTH"/>
    <s v="Income Statement"/>
    <x v="71"/>
    <s v="11200 · PayPal (LLC)"/>
    <m/>
    <s v="42028Sandra Bruyere"/>
  </r>
  <r>
    <d v="2015-01-25T00:00:00"/>
    <s v="Bank Account"/>
    <n v="-622.49"/>
    <m/>
    <n v="622.49"/>
    <s v="Debit"/>
    <x v="10"/>
    <x v="1"/>
    <x v="1"/>
    <n v="2015"/>
    <x v="37"/>
    <x v="120"/>
    <x v="2"/>
    <s v="LLC"/>
    <s v="Balance Sheet"/>
    <x v="52"/>
    <s v="11200 · PayPal (LLC)"/>
    <m/>
    <s v="42029Bank Account"/>
  </r>
  <r>
    <d v="2015-01-25T00:00:00"/>
    <s v="Tyler Stockdale"/>
    <n v="62.95"/>
    <m/>
    <n v="-62.95"/>
    <s v="Credit"/>
    <x v="10"/>
    <x v="1"/>
    <x v="1"/>
    <n v="2015"/>
    <x v="57"/>
    <x v="1034"/>
    <x v="3"/>
    <s v="BOTH"/>
    <s v="Income Statement"/>
    <x v="71"/>
    <s v="11200 · PayPal (LLC)"/>
    <m/>
    <s v="42029Tyler Stockdale"/>
  </r>
  <r>
    <d v="2015-01-25T00:00:00"/>
    <s v="Carlos Morales"/>
    <n v="62.95"/>
    <m/>
    <n v="-62.95"/>
    <s v="Credit"/>
    <x v="10"/>
    <x v="1"/>
    <x v="1"/>
    <n v="2015"/>
    <x v="57"/>
    <x v="1035"/>
    <x v="3"/>
    <s v="BOTH"/>
    <s v="Income Statement"/>
    <x v="71"/>
    <s v="11200 · PayPal (LLC)"/>
    <m/>
    <s v="42029Carlos Morales"/>
  </r>
  <r>
    <d v="2015-01-26T00:00:00"/>
    <s v="Spotify USA Inc"/>
    <n v="-9.99"/>
    <m/>
    <n v="9.99"/>
    <s v="Debit"/>
    <x v="10"/>
    <x v="1"/>
    <x v="1"/>
    <n v="2015"/>
    <x v="31"/>
    <x v="1036"/>
    <x v="2"/>
    <s v="BOTH"/>
    <s v="Income Statement"/>
    <x v="70"/>
    <s v="11200 · PayPal (LLC)"/>
    <m/>
    <s v="42030Spotify USA Inc"/>
  </r>
  <r>
    <d v="2015-01-26T00:00:00"/>
    <s v="Chris Johnsin"/>
    <n v="-6"/>
    <m/>
    <n v="6"/>
    <s v="Debit"/>
    <x v="10"/>
    <x v="1"/>
    <x v="1"/>
    <n v="2015"/>
    <x v="72"/>
    <x v="1026"/>
    <x v="3"/>
    <s v="BOTH"/>
    <s v="Income Statement"/>
    <x v="71"/>
    <s v="11200 · PayPal (LLC)"/>
    <m/>
    <s v="42030Chris Johnsin"/>
  </r>
  <r>
    <d v="2015-01-26T00:00:00"/>
    <s v="Floyd Huszagh"/>
    <n v="99.85"/>
    <m/>
    <n v="-99.85"/>
    <s v="Credit"/>
    <x v="10"/>
    <x v="1"/>
    <x v="1"/>
    <n v="2015"/>
    <x v="57"/>
    <x v="1037"/>
    <x v="3"/>
    <s v="BOTH"/>
    <s v="Income Statement"/>
    <x v="71"/>
    <s v="11200 · PayPal (LLC)"/>
    <m/>
    <s v="42030Floyd Huszagh"/>
  </r>
  <r>
    <d v="2015-01-26T00:00:00"/>
    <s v="david riedlinger"/>
    <n v="83.95"/>
    <m/>
    <n v="-83.95"/>
    <s v="Credit"/>
    <x v="10"/>
    <x v="1"/>
    <x v="1"/>
    <n v="2015"/>
    <x v="57"/>
    <x v="891"/>
    <x v="3"/>
    <s v="BOTH"/>
    <s v="Income Statement"/>
    <x v="71"/>
    <s v="11200 · PayPal (LLC)"/>
    <m/>
    <s v="42030david riedlinger"/>
  </r>
  <r>
    <d v="2015-01-26T00:00:00"/>
    <s v="Skype Communications Sarl"/>
    <n v="60"/>
    <m/>
    <n v="-60"/>
    <s v="Credit"/>
    <x v="10"/>
    <x v="1"/>
    <x v="1"/>
    <n v="2015"/>
    <x v="31"/>
    <x v="63"/>
    <x v="2"/>
    <s v="BOTH"/>
    <s v="Income Statement"/>
    <x v="70"/>
    <s v="11200 · PayPal (LLC)"/>
    <m/>
    <s v="42030Skype Communications Sarl"/>
  </r>
  <r>
    <d v="2015-01-26T00:00:00"/>
    <s v="Skype Communications Sarl"/>
    <n v="-60"/>
    <m/>
    <n v="60"/>
    <s v="Debit"/>
    <x v="10"/>
    <x v="1"/>
    <x v="1"/>
    <n v="2015"/>
    <x v="31"/>
    <x v="63"/>
    <x v="2"/>
    <s v="BOTH"/>
    <s v="Income Statement"/>
    <x v="70"/>
    <s v="11200 · PayPal (LLC)"/>
    <m/>
    <s v="42030Skype Communications Sarl"/>
  </r>
  <r>
    <d v="2015-01-26T00:00:00"/>
    <s v="Robert A Dorado"/>
    <n v="71.94"/>
    <m/>
    <n v="-71.94"/>
    <s v="Credit"/>
    <x v="10"/>
    <x v="1"/>
    <x v="1"/>
    <n v="2015"/>
    <x v="57"/>
    <x v="1038"/>
    <x v="3"/>
    <s v="BOTH"/>
    <s v="Income Statement"/>
    <x v="71"/>
    <s v="11200 · PayPal (LLC)"/>
    <m/>
    <s v="42030Robert A Dorado"/>
  </r>
  <r>
    <d v="2015-01-27T00:00:00"/>
    <s v="Annie dethier"/>
    <n v="-75.19"/>
    <m/>
    <n v="75.19"/>
    <s v="Debit"/>
    <x v="10"/>
    <x v="1"/>
    <x v="1"/>
    <n v="2015"/>
    <x v="72"/>
    <x v="1039"/>
    <x v="3"/>
    <s v="BOTH"/>
    <s v="Income Statement"/>
    <x v="71"/>
    <s v="11200 · PayPal (LLC)"/>
    <m/>
    <s v="42031Annie dethier"/>
  </r>
  <r>
    <d v="2015-01-27T00:00:00"/>
    <s v="Ashley Cunnington"/>
    <n v="29.33"/>
    <m/>
    <n v="-29.33"/>
    <s v="Credit"/>
    <x v="10"/>
    <x v="1"/>
    <x v="1"/>
    <n v="2015"/>
    <x v="57"/>
    <x v="1040"/>
    <x v="3"/>
    <s v="BOTH"/>
    <s v="Income Statement"/>
    <x v="71"/>
    <s v="11200 · PayPal (LLC)"/>
    <m/>
    <s v="42031Ashley Cunnington"/>
  </r>
  <r>
    <d v="2015-01-27T00:00:00"/>
    <s v="Megan Battista"/>
    <n v="96.17"/>
    <m/>
    <n v="-96.17"/>
    <s v="Credit"/>
    <x v="10"/>
    <x v="1"/>
    <x v="1"/>
    <n v="2015"/>
    <x v="57"/>
    <x v="1041"/>
    <x v="3"/>
    <s v="BOTH"/>
    <s v="Income Statement"/>
    <x v="71"/>
    <s v="11200 · PayPal (LLC)"/>
    <m/>
    <s v="42031Megan Battista"/>
  </r>
  <r>
    <d v="2015-01-28T00:00:00"/>
    <s v="eBay Buyer Dispute"/>
    <n v="-9.9499999999999993"/>
    <m/>
    <n v="9.9499999999999993"/>
    <s v="Debit"/>
    <x v="10"/>
    <x v="1"/>
    <x v="1"/>
    <n v="2015"/>
    <x v="57"/>
    <x v="282"/>
    <x v="3"/>
    <s v="BOTH"/>
    <s v="Income Statement"/>
    <x v="71"/>
    <s v="11200 · PayPal (LLC)"/>
    <m/>
    <s v="42032eBay Buyer Dispute"/>
  </r>
  <r>
    <d v="2015-01-28T00:00:00"/>
    <s v="Reversal"/>
    <n v="9.9499999999999993"/>
    <m/>
    <n v="-9.9499999999999993"/>
    <s v="Credit"/>
    <x v="10"/>
    <x v="1"/>
    <x v="1"/>
    <n v="2015"/>
    <x v="57"/>
    <x v="282"/>
    <x v="3"/>
    <s v="BOTH"/>
    <s v="Income Statement"/>
    <x v="71"/>
    <s v="11200 · PayPal (LLC)"/>
    <m/>
    <s v="42032Reversal"/>
  </r>
  <r>
    <d v="2015-01-28T00:00:00"/>
    <s v="Susan Sowa"/>
    <n v="-9.9499999999999993"/>
    <m/>
    <n v="9.9499999999999993"/>
    <s v="Debit"/>
    <x v="10"/>
    <x v="1"/>
    <x v="1"/>
    <n v="2015"/>
    <x v="72"/>
    <x v="1020"/>
    <x v="3"/>
    <s v="BOTH"/>
    <s v="Income Statement"/>
    <x v="71"/>
    <s v="11200 · PayPal (LLC)"/>
    <m/>
    <s v="42032Susan Sowa"/>
  </r>
  <r>
    <d v="2015-01-28T00:00:00"/>
    <s v="KRISTINA JAEGER"/>
    <n v="14.9"/>
    <m/>
    <n v="-14.9"/>
    <s v="Credit"/>
    <x v="10"/>
    <x v="1"/>
    <x v="1"/>
    <n v="2015"/>
    <x v="57"/>
    <x v="1042"/>
    <x v="3"/>
    <s v="BOTH"/>
    <s v="Income Statement"/>
    <x v="71"/>
    <s v="11200 · PayPal (LLC)"/>
    <m/>
    <s v="42032KRISTINA JAEGER"/>
  </r>
  <r>
    <d v="2015-01-28T00:00:00"/>
    <s v="Vito Modica"/>
    <n v="-199.95"/>
    <m/>
    <n v="199.95"/>
    <s v="Debit"/>
    <x v="10"/>
    <x v="1"/>
    <x v="1"/>
    <n v="2015"/>
    <x v="57"/>
    <x v="1022"/>
    <x v="3"/>
    <s v="BOTH"/>
    <s v="Income Statement"/>
    <x v="71"/>
    <s v="11200 · PayPal (LLC)"/>
    <m/>
    <s v="42032Vito Modica"/>
  </r>
  <r>
    <d v="2015-01-28T00:00:00"/>
    <s v="katherine defranco"/>
    <n v="9.9499999999999993"/>
    <m/>
    <n v="-9.9499999999999993"/>
    <s v="Credit"/>
    <x v="10"/>
    <x v="1"/>
    <x v="1"/>
    <n v="2015"/>
    <x v="57"/>
    <x v="1043"/>
    <x v="3"/>
    <s v="BOTH"/>
    <s v="Income Statement"/>
    <x v="71"/>
    <s v="11200 · PayPal (LLC)"/>
    <m/>
    <s v="42032katherine defranco"/>
  </r>
  <r>
    <d v="2015-01-29T00:00:00"/>
    <s v="Bank Account"/>
    <n v="-200"/>
    <m/>
    <n v="200"/>
    <s v="Debit"/>
    <x v="10"/>
    <x v="1"/>
    <x v="1"/>
    <n v="2015"/>
    <x v="37"/>
    <x v="120"/>
    <x v="2"/>
    <s v="LLC"/>
    <s v="Balance Sheet"/>
    <x v="52"/>
    <s v="11200 · PayPal (LLC)"/>
    <m/>
    <s v="42033Bank Account"/>
  </r>
  <r>
    <d v="2015-01-29T00:00:00"/>
    <s v="Mjaed saeed Alghamdi"/>
    <n v="124.94"/>
    <m/>
    <n v="-124.94"/>
    <s v="Credit"/>
    <x v="10"/>
    <x v="1"/>
    <x v="1"/>
    <n v="2015"/>
    <x v="57"/>
    <x v="1044"/>
    <x v="3"/>
    <s v="BOTH"/>
    <s v="Income Statement"/>
    <x v="71"/>
    <s v="11200 · PayPal (LLC)"/>
    <m/>
    <s v="42033Mjaed saeed Alghamdi"/>
  </r>
  <r>
    <d v="2015-01-30T00:00:00"/>
    <s v="Angelica Arambula"/>
    <n v="9.9499999999999993"/>
    <m/>
    <n v="-9.9499999999999993"/>
    <s v="Credit"/>
    <x v="10"/>
    <x v="1"/>
    <x v="1"/>
    <n v="2015"/>
    <x v="57"/>
    <x v="1045"/>
    <x v="3"/>
    <s v="BOTH"/>
    <s v="Income Statement"/>
    <x v="71"/>
    <s v="11200 · PayPal (LLC)"/>
    <m/>
    <s v="42034Angelica Arambula"/>
  </r>
  <r>
    <d v="2015-01-30T00:00:00"/>
    <s v="Vito Modica"/>
    <n v="-199.95"/>
    <m/>
    <n v="199.95"/>
    <s v="Debit"/>
    <x v="10"/>
    <x v="1"/>
    <x v="1"/>
    <n v="2015"/>
    <x v="57"/>
    <x v="1022"/>
    <x v="3"/>
    <s v="BOTH"/>
    <s v="Income Statement"/>
    <x v="71"/>
    <s v="11200 · PayPal (LLC)"/>
    <m/>
    <s v="42034Vito Modica"/>
  </r>
  <r>
    <d v="2015-01-30T00:00:00"/>
    <s v="Reversal"/>
    <n v="193.85"/>
    <m/>
    <n v="-193.85"/>
    <s v="Credit"/>
    <x v="10"/>
    <x v="1"/>
    <x v="1"/>
    <n v="2015"/>
    <x v="57"/>
    <x v="282"/>
    <x v="3"/>
    <s v="BOTH"/>
    <s v="Income Statement"/>
    <x v="71"/>
    <s v="11200 · PayPal (LLC)"/>
    <m/>
    <s v="42034Reversal"/>
  </r>
  <r>
    <d v="2015-01-30T00:00:00"/>
    <s v="jack lazar"/>
    <n v="65"/>
    <m/>
    <n v="-65"/>
    <s v="Credit"/>
    <x v="10"/>
    <x v="1"/>
    <x v="1"/>
    <n v="2015"/>
    <x v="57"/>
    <x v="1046"/>
    <x v="3"/>
    <s v="BOTH"/>
    <s v="Income Statement"/>
    <x v="71"/>
    <s v="11200 · PayPal (LLC)"/>
    <m/>
    <s v="42034jack lazar"/>
  </r>
  <r>
    <d v="2015-01-30T00:00:00"/>
    <s v="Andrea Lord"/>
    <n v="14.9"/>
    <m/>
    <n v="-14.9"/>
    <s v="Credit"/>
    <x v="10"/>
    <x v="1"/>
    <x v="1"/>
    <n v="2015"/>
    <x v="57"/>
    <x v="1047"/>
    <x v="3"/>
    <s v="BOTH"/>
    <s v="Income Statement"/>
    <x v="71"/>
    <s v="11200 · PayPal (LLC)"/>
    <m/>
    <s v="42034Andrea Lord"/>
  </r>
  <r>
    <d v="2015-01-30T00:00:00"/>
    <s v="tina spivey"/>
    <n v="59.92"/>
    <m/>
    <n v="-59.92"/>
    <s v="Credit"/>
    <x v="10"/>
    <x v="1"/>
    <x v="1"/>
    <n v="2015"/>
    <x v="57"/>
    <x v="1048"/>
    <x v="3"/>
    <s v="BOTH"/>
    <s v="Income Statement"/>
    <x v="71"/>
    <s v="11200 · PayPal (LLC)"/>
    <m/>
    <s v="42034tina spivey"/>
  </r>
  <r>
    <d v="2015-01-31T00:00:00"/>
    <s v="K. McMahon"/>
    <n v="21.54"/>
    <m/>
    <n v="-21.54"/>
    <s v="Credit"/>
    <x v="10"/>
    <x v="1"/>
    <x v="1"/>
    <n v="2015"/>
    <x v="57"/>
    <x v="1049"/>
    <x v="3"/>
    <s v="BOTH"/>
    <s v="Income Statement"/>
    <x v="71"/>
    <s v="11200 · PayPal (LLC)"/>
    <m/>
    <s v="42035K. McMahon"/>
  </r>
  <r>
    <d v="2015-01-31T00:00:00"/>
    <s v="K. McMahon"/>
    <n v="21.54"/>
    <m/>
    <n v="-21.54"/>
    <s v="Credit"/>
    <x v="10"/>
    <x v="1"/>
    <x v="1"/>
    <n v="2015"/>
    <x v="57"/>
    <x v="1049"/>
    <x v="3"/>
    <s v="BOTH"/>
    <s v="Income Statement"/>
    <x v="71"/>
    <s v="11200 · PayPal (LLC)"/>
    <m/>
    <s v="42035K. McMahon"/>
  </r>
  <r>
    <d v="2015-02-01T00:00:00"/>
    <s v="Maryna Grabovskiy"/>
    <n v="61.18"/>
    <m/>
    <n v="-61.18"/>
    <s v="Credit"/>
    <x v="10"/>
    <x v="1"/>
    <x v="2"/>
    <n v="2015"/>
    <x v="57"/>
    <x v="1050"/>
    <x v="3"/>
    <s v="BOTH"/>
    <s v="Income Statement"/>
    <x v="71"/>
    <s v="11200 · PayPal (LLC)"/>
    <m/>
    <s v="42036Maryna Grabovskiy"/>
  </r>
  <r>
    <d v="2015-02-01T00:00:00"/>
    <s v="AAD"/>
    <n v="31.45"/>
    <m/>
    <n v="-31.45"/>
    <s v="Credit"/>
    <x v="10"/>
    <x v="1"/>
    <x v="2"/>
    <n v="2015"/>
    <x v="57"/>
    <x v="1030"/>
    <x v="3"/>
    <s v="BOTH"/>
    <s v="Income Statement"/>
    <x v="71"/>
    <s v="11200 · PayPal (LLC)"/>
    <m/>
    <s v="42036AAD"/>
  </r>
  <r>
    <d v="2015-02-01T00:00:00"/>
    <s v="Alejandro Bucio"/>
    <n v="67.41"/>
    <m/>
    <n v="-67.41"/>
    <s v="Credit"/>
    <x v="10"/>
    <x v="1"/>
    <x v="2"/>
    <n v="2015"/>
    <x v="57"/>
    <x v="1051"/>
    <x v="3"/>
    <s v="BOTH"/>
    <s v="Income Statement"/>
    <x v="71"/>
    <s v="11200 · PayPal (LLC)"/>
    <m/>
    <s v="42036Alejandro Bucio"/>
  </r>
  <r>
    <d v="2015-02-02T00:00:00"/>
    <s v="Hugh Dyer"/>
    <n v="89.86"/>
    <m/>
    <n v="-89.86"/>
    <s v="Credit"/>
    <x v="10"/>
    <x v="1"/>
    <x v="2"/>
    <n v="2015"/>
    <x v="57"/>
    <x v="823"/>
    <x v="3"/>
    <s v="BOTH"/>
    <s v="Income Statement"/>
    <x v="71"/>
    <s v="11200 · PayPal (LLC)"/>
    <m/>
    <s v="42037Hugh Dyer"/>
  </r>
  <r>
    <d v="2015-02-02T00:00:00"/>
    <s v="Troy Cronk"/>
    <n v="14.9"/>
    <m/>
    <n v="-14.9"/>
    <s v="Credit"/>
    <x v="10"/>
    <x v="1"/>
    <x v="2"/>
    <n v="2015"/>
    <x v="57"/>
    <x v="1052"/>
    <x v="3"/>
    <s v="BOTH"/>
    <s v="Income Statement"/>
    <x v="71"/>
    <s v="11200 · PayPal (LLC)"/>
    <m/>
    <s v="42037Troy Cronk"/>
  </r>
  <r>
    <d v="2015-02-02T00:00:00"/>
    <s v="Pedro Leal"/>
    <n v="35.9"/>
    <m/>
    <n v="-35.9"/>
    <s v="Credit"/>
    <x v="10"/>
    <x v="1"/>
    <x v="2"/>
    <n v="2015"/>
    <x v="57"/>
    <x v="1053"/>
    <x v="3"/>
    <s v="BOTH"/>
    <s v="Income Statement"/>
    <x v="71"/>
    <s v="11200 · PayPal (LLC)"/>
    <m/>
    <s v="42037Pedro Leal"/>
  </r>
  <r>
    <d v="2015-02-02T00:00:00"/>
    <s v="Dominik Chrzan"/>
    <n v="9.9499999999999993"/>
    <m/>
    <n v="-9.9499999999999993"/>
    <s v="Credit"/>
    <x v="10"/>
    <x v="1"/>
    <x v="2"/>
    <n v="2015"/>
    <x v="57"/>
    <x v="1054"/>
    <x v="3"/>
    <s v="BOTH"/>
    <s v="Income Statement"/>
    <x v="71"/>
    <s v="11200 · PayPal (LLC)"/>
    <m/>
    <s v="42037Dominik Chrzan"/>
  </r>
  <r>
    <d v="2015-02-04T00:00:00"/>
    <s v="Ernie Williams"/>
    <n v="12.9"/>
    <m/>
    <n v="-12.9"/>
    <s v="Credit"/>
    <x v="10"/>
    <x v="1"/>
    <x v="2"/>
    <n v="2015"/>
    <x v="57"/>
    <x v="1055"/>
    <x v="3"/>
    <s v="BOTH"/>
    <s v="Income Statement"/>
    <x v="71"/>
    <s v="11200 · PayPal (LLC)"/>
    <m/>
    <s v="42039Ernie Williams"/>
  </r>
  <r>
    <d v="2015-02-04T00:00:00"/>
    <s v="Maryna Grabovskiy"/>
    <n v="-61.18"/>
    <m/>
    <n v="61.18"/>
    <s v="Debit"/>
    <x v="10"/>
    <x v="1"/>
    <x v="2"/>
    <n v="2015"/>
    <x v="72"/>
    <x v="1050"/>
    <x v="3"/>
    <s v="BOTH"/>
    <s v="Income Statement"/>
    <x v="71"/>
    <s v="11200 · PayPal (LLC)"/>
    <m/>
    <s v="42039Maryna Grabovskiy"/>
  </r>
  <r>
    <d v="2015-02-04T00:00:00"/>
    <s v="iNetworking"/>
    <n v="10.95"/>
    <m/>
    <n v="-10.95"/>
    <s v="Credit"/>
    <x v="10"/>
    <x v="1"/>
    <x v="2"/>
    <n v="2015"/>
    <x v="57"/>
    <x v="1056"/>
    <x v="3"/>
    <s v="BOTH"/>
    <s v="Income Statement"/>
    <x v="71"/>
    <s v="11200 · PayPal (LLC)"/>
    <m/>
    <s v="42039iNetworking"/>
  </r>
  <r>
    <d v="2015-02-04T00:00:00"/>
    <s v="Bouncing Wolf Creations"/>
    <n v="15.89"/>
    <m/>
    <n v="-15.89"/>
    <s v="Credit"/>
    <x v="10"/>
    <x v="1"/>
    <x v="2"/>
    <n v="2015"/>
    <x v="57"/>
    <x v="1057"/>
    <x v="3"/>
    <s v="BOTH"/>
    <s v="Income Statement"/>
    <x v="71"/>
    <s v="11200 · PayPal (LLC)"/>
    <m/>
    <s v="42039Bouncing Wolf Creations"/>
  </r>
  <r>
    <d v="2015-02-04T00:00:00"/>
    <s v="Larry Thompson"/>
    <n v="115.66"/>
    <m/>
    <n v="-115.66"/>
    <s v="Credit"/>
    <x v="10"/>
    <x v="1"/>
    <x v="2"/>
    <n v="2015"/>
    <x v="57"/>
    <x v="1058"/>
    <x v="3"/>
    <s v="BOTH"/>
    <s v="Income Statement"/>
    <x v="71"/>
    <s v="11200 · PayPal (LLC)"/>
    <m/>
    <s v="42039Larry Thompson"/>
  </r>
  <r>
    <d v="2015-02-04T00:00:00"/>
    <s v="Diane Whittaker"/>
    <n v="12.9"/>
    <m/>
    <n v="-12.9"/>
    <s v="Credit"/>
    <x v="10"/>
    <x v="1"/>
    <x v="2"/>
    <n v="2015"/>
    <x v="57"/>
    <x v="312"/>
    <x v="3"/>
    <s v="BOTH"/>
    <s v="Income Statement"/>
    <x v="71"/>
    <s v="11200 · PayPal (LLC)"/>
    <m/>
    <s v="42039Diane Whittaker"/>
  </r>
  <r>
    <d v="2015-02-04T00:00:00"/>
    <s v="Tiffany Ernst"/>
    <n v="97.44"/>
    <m/>
    <n v="-97.44"/>
    <s v="Credit"/>
    <x v="10"/>
    <x v="1"/>
    <x v="2"/>
    <n v="2015"/>
    <x v="57"/>
    <x v="1059"/>
    <x v="3"/>
    <s v="BOTH"/>
    <s v="Income Statement"/>
    <x v="71"/>
    <s v="11200 · PayPal (LLC)"/>
    <m/>
    <s v="42039Tiffany Ernst"/>
  </r>
  <r>
    <d v="2015-02-05T00:00:00"/>
    <s v="Rachel Pollock"/>
    <n v="10.95"/>
    <m/>
    <n v="-10.95"/>
    <s v="Credit"/>
    <x v="10"/>
    <x v="1"/>
    <x v="2"/>
    <n v="2015"/>
    <x v="57"/>
    <x v="1060"/>
    <x v="3"/>
    <s v="BOTH"/>
    <s v="Income Statement"/>
    <x v="71"/>
    <s v="11200 · PayPal (LLC)"/>
    <m/>
    <s v="42040Rachel Pollock"/>
  </r>
  <r>
    <d v="2015-02-05T00:00:00"/>
    <s v="Eoghan Byrne"/>
    <n v="89.27"/>
    <m/>
    <n v="-89.27"/>
    <s v="Credit"/>
    <x v="10"/>
    <x v="1"/>
    <x v="2"/>
    <n v="2015"/>
    <x v="57"/>
    <x v="1061"/>
    <x v="3"/>
    <s v="BOTH"/>
    <s v="Income Statement"/>
    <x v="71"/>
    <s v="11200 · PayPal (LLC)"/>
    <m/>
    <s v="42040Eoghan Byrne"/>
  </r>
  <r>
    <d v="2015-02-05T00:00:00"/>
    <s v="_x001a_ _x001a__x001a_"/>
    <n v="1995"/>
    <m/>
    <n v="-1995"/>
    <s v="Credit"/>
    <x v="10"/>
    <x v="1"/>
    <x v="2"/>
    <n v="2015"/>
    <x v="57"/>
    <x v="1062"/>
    <x v="3"/>
    <s v="BOTH"/>
    <s v="Income Statement"/>
    <x v="71"/>
    <s v="11200 · PayPal (LLC)"/>
    <m/>
    <s v="42040_x001a_ _x001a__x001a_"/>
  </r>
  <r>
    <d v="2015-02-05T00:00:00"/>
    <s v="_x001a_ _x001a__x001a_"/>
    <n v="-1995"/>
    <m/>
    <n v="1995"/>
    <s v="Debit"/>
    <x v="10"/>
    <x v="1"/>
    <x v="2"/>
    <n v="2015"/>
    <x v="57"/>
    <x v="1063"/>
    <x v="3"/>
    <s v="BOTH"/>
    <s v="Income Statement"/>
    <x v="71"/>
    <s v="11200 · PayPal (LLC)"/>
    <m/>
    <s v="42040_x001a_ _x001a__x001a_"/>
  </r>
  <r>
    <d v="2015-02-05T00:00:00"/>
    <s v="james rogers"/>
    <n v="53.51"/>
    <m/>
    <n v="-53.51"/>
    <s v="Credit"/>
    <x v="10"/>
    <x v="1"/>
    <x v="2"/>
    <n v="2015"/>
    <x v="57"/>
    <x v="1064"/>
    <x v="3"/>
    <s v="BOTH"/>
    <s v="Income Statement"/>
    <x v="71"/>
    <s v="11200 · PayPal (LLC)"/>
    <m/>
    <s v="42040james rogers"/>
  </r>
  <r>
    <d v="2015-02-05T00:00:00"/>
    <s v="Denise Shifflett"/>
    <n v="10.95"/>
    <m/>
    <n v="-10.95"/>
    <s v="Credit"/>
    <x v="10"/>
    <x v="1"/>
    <x v="2"/>
    <n v="2015"/>
    <x v="57"/>
    <x v="1065"/>
    <x v="3"/>
    <s v="BOTH"/>
    <s v="Income Statement"/>
    <x v="71"/>
    <s v="11200 · PayPal (LLC)"/>
    <m/>
    <s v="42040Denise Shifflett"/>
  </r>
  <r>
    <d v="2015-02-06T00:00:00"/>
    <s v="Kimberly McGrew"/>
    <n v="15"/>
    <m/>
    <n v="-15"/>
    <s v="Credit"/>
    <x v="10"/>
    <x v="1"/>
    <x v="2"/>
    <n v="2015"/>
    <x v="57"/>
    <x v="1066"/>
    <x v="3"/>
    <s v="BOTH"/>
    <s v="Income Statement"/>
    <x v="71"/>
    <s v="11200 · PayPal (LLC)"/>
    <m/>
    <s v="42041Kimberly McGrew"/>
  </r>
  <r>
    <d v="2015-02-06T00:00:00"/>
    <s v="Larry Thompson"/>
    <n v="-115.66"/>
    <m/>
    <n v="115.66"/>
    <s v="Debit"/>
    <x v="10"/>
    <x v="1"/>
    <x v="2"/>
    <n v="2015"/>
    <x v="72"/>
    <x v="1058"/>
    <x v="3"/>
    <s v="BOTH"/>
    <s v="Income Statement"/>
    <x v="71"/>
    <s v="11200 · PayPal (LLC)"/>
    <m/>
    <s v="42041Larry Thompson"/>
  </r>
  <r>
    <d v="2015-02-07T00:00:00"/>
    <s v="Brian Casey"/>
    <n v="53.51"/>
    <m/>
    <n v="-53.51"/>
    <s v="Credit"/>
    <x v="10"/>
    <x v="1"/>
    <x v="2"/>
    <n v="2015"/>
    <x v="57"/>
    <x v="1067"/>
    <x v="3"/>
    <s v="BOTH"/>
    <s v="Income Statement"/>
    <x v="71"/>
    <s v="11200 · PayPal (LLC)"/>
    <m/>
    <s v="42042Brian Casey"/>
  </r>
  <r>
    <d v="2015-02-07T00:00:00"/>
    <s v="miguel aponte"/>
    <n v="97.44"/>
    <m/>
    <n v="-97.44"/>
    <s v="Credit"/>
    <x v="10"/>
    <x v="1"/>
    <x v="2"/>
    <n v="2015"/>
    <x v="57"/>
    <x v="1068"/>
    <x v="3"/>
    <s v="BOTH"/>
    <s v="Income Statement"/>
    <x v="71"/>
    <s v="11200 · PayPal (LLC)"/>
    <m/>
    <s v="42042miguel aponte"/>
  </r>
  <r>
    <d v="2015-02-07T00:00:00"/>
    <s v="debra anderson"/>
    <n v="12.9"/>
    <m/>
    <n v="-12.9"/>
    <s v="Credit"/>
    <x v="10"/>
    <x v="1"/>
    <x v="2"/>
    <n v="2015"/>
    <x v="57"/>
    <x v="1069"/>
    <x v="3"/>
    <s v="BOTH"/>
    <s v="Income Statement"/>
    <x v="71"/>
    <s v="11200 · PayPal (LLC)"/>
    <m/>
    <s v="42042debra anderson"/>
  </r>
  <r>
    <d v="2015-02-08T00:00:00"/>
    <s v="Kenia Sanchez"/>
    <n v="127.2"/>
    <m/>
    <n v="-127.2"/>
    <s v="Credit"/>
    <x v="10"/>
    <x v="1"/>
    <x v="2"/>
    <n v="2015"/>
    <x v="57"/>
    <x v="1070"/>
    <x v="3"/>
    <s v="BOTH"/>
    <s v="Income Statement"/>
    <x v="71"/>
    <s v="11200 · PayPal (LLC)"/>
    <m/>
    <s v="42043Kenia Sanchez"/>
  </r>
  <r>
    <d v="2015-02-08T00:00:00"/>
    <s v="Jenise Howard"/>
    <n v="74.89"/>
    <m/>
    <n v="-74.89"/>
    <s v="Credit"/>
    <x v="10"/>
    <x v="1"/>
    <x v="2"/>
    <n v="2015"/>
    <x v="57"/>
    <x v="1071"/>
    <x v="3"/>
    <s v="BOTH"/>
    <s v="Income Statement"/>
    <x v="71"/>
    <s v="11200 · PayPal (LLC)"/>
    <m/>
    <s v="42043Jenise Howard"/>
  </r>
  <r>
    <d v="2015-02-08T00:00:00"/>
    <s v="william shields"/>
    <n v="39.950000000000003"/>
    <m/>
    <n v="-39.950000000000003"/>
    <s v="Credit"/>
    <x v="10"/>
    <x v="1"/>
    <x v="2"/>
    <n v="2015"/>
    <x v="57"/>
    <x v="1072"/>
    <x v="3"/>
    <s v="BOTH"/>
    <s v="Income Statement"/>
    <x v="71"/>
    <s v="11200 · PayPal (LLC)"/>
    <m/>
    <s v="42043william shields"/>
  </r>
  <r>
    <d v="2015-02-09T00:00:00"/>
    <s v="Bank Account"/>
    <n v="-1276.9100000000001"/>
    <m/>
    <n v="1276.9100000000001"/>
    <s v="Debit"/>
    <x v="10"/>
    <x v="1"/>
    <x v="2"/>
    <n v="2015"/>
    <x v="37"/>
    <x v="120"/>
    <x v="2"/>
    <s v="LLC"/>
    <s v="Balance Sheet"/>
    <x v="52"/>
    <s v="11200 · PayPal (LLC)"/>
    <m/>
    <s v="42044Bank Account"/>
  </r>
  <r>
    <d v="2015-02-09T00:00:00"/>
    <s v="kurtis thompson"/>
    <n v="76.95"/>
    <m/>
    <n v="-76.95"/>
    <s v="Credit"/>
    <x v="10"/>
    <x v="1"/>
    <x v="2"/>
    <n v="2015"/>
    <x v="57"/>
    <x v="1073"/>
    <x v="3"/>
    <s v="BOTH"/>
    <s v="Income Statement"/>
    <x v="71"/>
    <s v="11200 · PayPal (LLC)"/>
    <m/>
    <s v="42044kurtis thompson"/>
  </r>
  <r>
    <d v="2015-02-09T00:00:00"/>
    <s v="Reversal"/>
    <n v="1916.89"/>
    <m/>
    <n v="-1916.89"/>
    <s v="Credit"/>
    <x v="10"/>
    <x v="1"/>
    <x v="2"/>
    <n v="2015"/>
    <x v="57"/>
    <x v="282"/>
    <x v="3"/>
    <s v="BOTH"/>
    <s v="Income Statement"/>
    <x v="71"/>
    <s v="11200 · PayPal (LLC)"/>
    <m/>
    <s v="42044Reversal"/>
  </r>
  <r>
    <d v="2015-02-09T00:00:00"/>
    <s v="_x001a_ _x001a__x001a_"/>
    <n v="-1995"/>
    <m/>
    <n v="1995"/>
    <s v="Debit"/>
    <x v="10"/>
    <x v="1"/>
    <x v="2"/>
    <n v="2015"/>
    <x v="57"/>
    <x v="1063"/>
    <x v="3"/>
    <s v="BOTH"/>
    <s v="Income Statement"/>
    <x v="71"/>
    <s v="11200 · PayPal (LLC)"/>
    <m/>
    <s v="42044_x001a_ _x001a__x001a_"/>
  </r>
  <r>
    <d v="2015-02-09T00:00:00"/>
    <s v="Thomas Migliore"/>
    <n v="-85.86"/>
    <m/>
    <n v="85.86"/>
    <s v="Debit"/>
    <x v="10"/>
    <x v="1"/>
    <x v="2"/>
    <n v="2015"/>
    <x v="72"/>
    <x v="1021"/>
    <x v="3"/>
    <s v="BOTH"/>
    <s v="Income Statement"/>
    <x v="71"/>
    <s v="11200 · PayPal (LLC)"/>
    <m/>
    <s v="42044Thomas Migliore"/>
  </r>
  <r>
    <d v="2015-02-09T00:00:00"/>
    <s v="Chimene L Cain"/>
    <n v="12.9"/>
    <m/>
    <n v="-12.9"/>
    <s v="Credit"/>
    <x v="10"/>
    <x v="1"/>
    <x v="2"/>
    <n v="2015"/>
    <x v="57"/>
    <x v="1074"/>
    <x v="3"/>
    <s v="BOTH"/>
    <s v="Income Statement"/>
    <x v="71"/>
    <s v="11200 · PayPal (LLC)"/>
    <m/>
    <s v="42044Chimene L Cain"/>
  </r>
  <r>
    <d v="2015-02-10T00:00:00"/>
    <s v="The People's Choice Entertainment Inc"/>
    <n v="6.25"/>
    <m/>
    <n v="-6.25"/>
    <s v="Credit"/>
    <x v="10"/>
    <x v="1"/>
    <x v="2"/>
    <n v="2015"/>
    <x v="57"/>
    <x v="1075"/>
    <x v="3"/>
    <s v="BOTH"/>
    <s v="Income Statement"/>
    <x v="71"/>
    <s v="11200 · PayPal (LLC)"/>
    <m/>
    <s v="42045The People's Choice Entertainment Inc"/>
  </r>
  <r>
    <d v="2015-02-11T00:00:00"/>
    <s v="3D Sellers eBay apps for sellers"/>
    <n v="-3.99"/>
    <m/>
    <n v="3.99"/>
    <s v="Debit"/>
    <x v="10"/>
    <x v="1"/>
    <x v="2"/>
    <n v="2015"/>
    <x v="29"/>
    <x v="47"/>
    <x v="3"/>
    <s v="BOTH"/>
    <s v="Income Statement"/>
    <x v="70"/>
    <s v="11200 · PayPal (LLC)"/>
    <m/>
    <s v="420463D Sellers eBay apps for sellers"/>
  </r>
  <r>
    <d v="2015-02-11T00:00:00"/>
    <s v="Robert Lewis"/>
    <n v="9.9499999999999993"/>
    <m/>
    <n v="-9.9499999999999993"/>
    <s v="Credit"/>
    <x v="10"/>
    <x v="1"/>
    <x v="2"/>
    <n v="2015"/>
    <x v="57"/>
    <x v="1076"/>
    <x v="3"/>
    <s v="BOTH"/>
    <s v="Income Statement"/>
    <x v="71"/>
    <s v="11200 · PayPal (LLC)"/>
    <m/>
    <s v="42046Robert Lewis"/>
  </r>
  <r>
    <d v="2015-02-11T00:00:00"/>
    <s v="William Pelton"/>
    <n v="13.45"/>
    <m/>
    <n v="-13.45"/>
    <s v="Credit"/>
    <x v="10"/>
    <x v="1"/>
    <x v="2"/>
    <n v="2015"/>
    <x v="57"/>
    <x v="1077"/>
    <x v="3"/>
    <s v="BOTH"/>
    <s v="Income Statement"/>
    <x v="71"/>
    <s v="11200 · PayPal (LLC)"/>
    <m/>
    <s v="42046William Pelton"/>
  </r>
  <r>
    <d v="2015-02-12T00:00:00"/>
    <s v="Ibrahim peri"/>
    <n v="178.6"/>
    <m/>
    <n v="-178.6"/>
    <s v="Credit"/>
    <x v="10"/>
    <x v="1"/>
    <x v="2"/>
    <n v="2015"/>
    <x v="57"/>
    <x v="1078"/>
    <x v="3"/>
    <s v="BOTH"/>
    <s v="Income Statement"/>
    <x v="71"/>
    <s v="11200 · PayPal (LLC)"/>
    <m/>
    <s v="42047Ibrahim peri"/>
  </r>
  <r>
    <d v="2015-02-12T00:00:00"/>
    <s v="BM CONSULTING"/>
    <n v="20"/>
    <m/>
    <n v="-20"/>
    <s v="Credit"/>
    <x v="10"/>
    <x v="1"/>
    <x v="2"/>
    <n v="2015"/>
    <x v="57"/>
    <x v="1079"/>
    <x v="3"/>
    <s v="BOTH"/>
    <s v="Income Statement"/>
    <x v="71"/>
    <s v="11200 · PayPal (LLC)"/>
    <m/>
    <s v="42047BM CONSULTING"/>
  </r>
  <r>
    <d v="2015-02-12T00:00:00"/>
    <s v="AAD"/>
    <n v="-31.45"/>
    <m/>
    <n v="31.45"/>
    <s v="Debit"/>
    <x v="10"/>
    <x v="1"/>
    <x v="2"/>
    <n v="2015"/>
    <x v="72"/>
    <x v="1030"/>
    <x v="3"/>
    <s v="BOTH"/>
    <s v="Income Statement"/>
    <x v="71"/>
    <s v="11200 · PayPal (LLC)"/>
    <m/>
    <s v="42047AAD"/>
  </r>
  <r>
    <d v="2015-02-12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47eBay Inc Shipping"/>
  </r>
  <r>
    <d v="2015-02-12T00:00:00"/>
    <s v="Barbara Twaddle"/>
    <n v="102.76"/>
    <m/>
    <n v="-102.76"/>
    <s v="Credit"/>
    <x v="10"/>
    <x v="1"/>
    <x v="2"/>
    <n v="2015"/>
    <x v="57"/>
    <x v="1080"/>
    <x v="3"/>
    <s v="BOTH"/>
    <s v="Income Statement"/>
    <x v="71"/>
    <s v="11200 · PayPal (LLC)"/>
    <m/>
    <s v="42047Barbara Twaddle"/>
  </r>
  <r>
    <d v="2015-02-12T00:00:00"/>
    <s v="eBay Inc Shipping"/>
    <n v="-38.6"/>
    <m/>
    <n v="38.6"/>
    <s v="Debit"/>
    <x v="10"/>
    <x v="1"/>
    <x v="2"/>
    <n v="2015"/>
    <x v="91"/>
    <x v="47"/>
    <x v="3"/>
    <s v="BOTH"/>
    <s v="Income Statement"/>
    <x v="70"/>
    <s v="11200 · PayPal (LLC)"/>
    <m/>
    <s v="42047eBay Inc Shipping"/>
  </r>
  <r>
    <d v="2015-02-12T00:00:00"/>
    <s v="Richard skinner"/>
    <n v="12.9"/>
    <m/>
    <n v="-12.9"/>
    <s v="Credit"/>
    <x v="10"/>
    <x v="1"/>
    <x v="2"/>
    <n v="2015"/>
    <x v="57"/>
    <x v="1081"/>
    <x v="3"/>
    <s v="BOTH"/>
    <s v="Income Statement"/>
    <x v="71"/>
    <s v="11200 · PayPal (LLC)"/>
    <m/>
    <s v="42047Richard skinner"/>
  </r>
  <r>
    <d v="2015-02-12T00:00:00"/>
    <s v="eBay Inc Shipping"/>
    <n v="-2.09"/>
    <m/>
    <n v="2.09"/>
    <s v="Debit"/>
    <x v="10"/>
    <x v="1"/>
    <x v="2"/>
    <n v="2015"/>
    <x v="91"/>
    <x v="47"/>
    <x v="3"/>
    <s v="BOTH"/>
    <s v="Income Statement"/>
    <x v="70"/>
    <s v="11200 · PayPal (LLC)"/>
    <m/>
    <s v="42047eBay Inc Shipping"/>
  </r>
  <r>
    <d v="2015-02-12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47eBay Inc Shipping"/>
  </r>
  <r>
    <d v="2015-02-12T00:00:00"/>
    <s v="Mark Ankenbrand"/>
    <n v="14.9"/>
    <m/>
    <n v="-14.9"/>
    <s v="Credit"/>
    <x v="10"/>
    <x v="1"/>
    <x v="2"/>
    <n v="2015"/>
    <x v="57"/>
    <x v="325"/>
    <x v="3"/>
    <s v="BOTH"/>
    <s v="Income Statement"/>
    <x v="71"/>
    <s v="11200 · PayPal (LLC)"/>
    <m/>
    <s v="42047Mark Ankenbrand"/>
  </r>
  <r>
    <d v="2015-02-13T00:00:00"/>
    <s v="Karen-Kitty Carroll"/>
    <n v="14.9"/>
    <m/>
    <n v="-14.9"/>
    <s v="Credit"/>
    <x v="10"/>
    <x v="1"/>
    <x v="2"/>
    <n v="2015"/>
    <x v="57"/>
    <x v="1082"/>
    <x v="3"/>
    <s v="BOTH"/>
    <s v="Income Statement"/>
    <x v="71"/>
    <s v="11200 · PayPal (LLC)"/>
    <m/>
    <s v="42048Karen-Kitty Carroll"/>
  </r>
  <r>
    <d v="2015-02-13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48eBay Inc Shipping"/>
  </r>
  <r>
    <d v="2015-02-13T00:00:00"/>
    <s v="Carla Kohle"/>
    <n v="25.8"/>
    <m/>
    <n v="-25.8"/>
    <s v="Credit"/>
    <x v="10"/>
    <x v="1"/>
    <x v="2"/>
    <n v="2015"/>
    <x v="57"/>
    <x v="1083"/>
    <x v="3"/>
    <s v="BOTH"/>
    <s v="Income Statement"/>
    <x v="71"/>
    <s v="11200 · PayPal (LLC)"/>
    <m/>
    <s v="42048Carla Kohle"/>
  </r>
  <r>
    <d v="2015-02-13T00:00:00"/>
    <s v="tim coburn"/>
    <n v="673.2"/>
    <m/>
    <n v="-673.2"/>
    <s v="Credit"/>
    <x v="10"/>
    <x v="1"/>
    <x v="2"/>
    <n v="2015"/>
    <x v="57"/>
    <x v="1084"/>
    <x v="3"/>
    <s v="BOTH"/>
    <s v="Income Statement"/>
    <x v="71"/>
    <s v="11200 · PayPal (LLC)"/>
    <m/>
    <s v="42048tim coburn"/>
  </r>
  <r>
    <d v="2015-02-13T00:00:00"/>
    <s v="Gilbert Martin"/>
    <n v="62.95"/>
    <m/>
    <n v="-62.95"/>
    <s v="Credit"/>
    <x v="10"/>
    <x v="1"/>
    <x v="2"/>
    <n v="2015"/>
    <x v="57"/>
    <x v="1085"/>
    <x v="3"/>
    <s v="BOTH"/>
    <s v="Income Statement"/>
    <x v="71"/>
    <s v="11200 · PayPal (LLC)"/>
    <m/>
    <s v="42048Gilbert Martin"/>
  </r>
  <r>
    <d v="2015-02-13T00:00:00"/>
    <s v="Amber Arceo"/>
    <n v="14.9"/>
    <m/>
    <n v="-14.9"/>
    <s v="Credit"/>
    <x v="10"/>
    <x v="1"/>
    <x v="2"/>
    <n v="2015"/>
    <x v="57"/>
    <x v="1086"/>
    <x v="3"/>
    <s v="BOTH"/>
    <s v="Income Statement"/>
    <x v="71"/>
    <s v="11200 · PayPal (LLC)"/>
    <m/>
    <s v="42048Amber Arceo"/>
  </r>
  <r>
    <d v="2015-02-14T00:00:00"/>
    <s v="antonio alvarez"/>
    <n v="50.97"/>
    <m/>
    <n v="-50.97"/>
    <s v="Credit"/>
    <x v="10"/>
    <x v="1"/>
    <x v="2"/>
    <n v="2015"/>
    <x v="57"/>
    <x v="1087"/>
    <x v="3"/>
    <s v="BOTH"/>
    <s v="Income Statement"/>
    <x v="71"/>
    <s v="11200 · PayPal (LLC)"/>
    <m/>
    <s v="42049antonio alvarez"/>
  </r>
  <r>
    <d v="2015-02-16T00:00:00"/>
    <s v="eBay Inc Shipping"/>
    <n v="-5.0999999999999996"/>
    <m/>
    <n v="5.0999999999999996"/>
    <s v="Debit"/>
    <x v="10"/>
    <x v="1"/>
    <x v="2"/>
    <n v="2015"/>
    <x v="91"/>
    <x v="47"/>
    <x v="3"/>
    <s v="BOTH"/>
    <s v="Income Statement"/>
    <x v="70"/>
    <s v="11200 · PayPal (LLC)"/>
    <m/>
    <s v="42051eBay Inc Shipping"/>
  </r>
  <r>
    <d v="2015-02-16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51eBay Inc Shipping"/>
  </r>
  <r>
    <d v="2015-02-16T00:00:00"/>
    <s v="Bank Account"/>
    <n v="-1075.6400000000001"/>
    <m/>
    <n v="1075.6400000000001"/>
    <s v="Debit"/>
    <x v="10"/>
    <x v="1"/>
    <x v="2"/>
    <n v="2015"/>
    <x v="37"/>
    <x v="120"/>
    <x v="2"/>
    <s v="LLC"/>
    <s v="Balance Sheet"/>
    <x v="52"/>
    <s v="11200 · PayPal (LLC)"/>
    <m/>
    <s v="42051Bank Account"/>
  </r>
  <r>
    <d v="2015-02-17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52eBay Inc Shipping"/>
  </r>
  <r>
    <d v="2015-02-17T00:00:00"/>
    <s v="mary bazoff"/>
    <n v="53.5"/>
    <m/>
    <n v="-53.5"/>
    <s v="Credit"/>
    <x v="10"/>
    <x v="1"/>
    <x v="2"/>
    <n v="2015"/>
    <x v="57"/>
    <x v="1088"/>
    <x v="3"/>
    <s v="BOTH"/>
    <s v="Income Statement"/>
    <x v="71"/>
    <s v="11200 · PayPal (LLC)"/>
    <m/>
    <s v="42052mary bazoff"/>
  </r>
  <r>
    <d v="2015-02-17T00:00:00"/>
    <s v="William T. Parker"/>
    <n v="80"/>
    <m/>
    <n v="-80"/>
    <s v="Credit"/>
    <x v="10"/>
    <x v="1"/>
    <x v="2"/>
    <n v="2015"/>
    <x v="57"/>
    <x v="1089"/>
    <x v="3"/>
    <s v="BOTH"/>
    <s v="Income Statement"/>
    <x v="71"/>
    <s v="11200 · PayPal (LLC)"/>
    <m/>
    <s v="42052William T. Parker"/>
  </r>
  <r>
    <d v="2015-02-17T00:00:00"/>
    <s v="eBay Inc Shipping"/>
    <n v="-10.18"/>
    <m/>
    <n v="10.18"/>
    <s v="Debit"/>
    <x v="10"/>
    <x v="1"/>
    <x v="2"/>
    <n v="2015"/>
    <x v="91"/>
    <x v="47"/>
    <x v="3"/>
    <s v="BOTH"/>
    <s v="Income Statement"/>
    <x v="70"/>
    <s v="11200 · PayPal (LLC)"/>
    <m/>
    <s v="42052eBay Inc Shipping"/>
  </r>
  <r>
    <d v="2015-02-17T00:00:00"/>
    <s v="Timothy J Bowers Jr"/>
    <n v="35.96"/>
    <m/>
    <n v="-35.96"/>
    <s v="Credit"/>
    <x v="10"/>
    <x v="1"/>
    <x v="2"/>
    <n v="2015"/>
    <x v="57"/>
    <x v="1090"/>
    <x v="3"/>
    <s v="BOTH"/>
    <s v="Income Statement"/>
    <x v="71"/>
    <s v="11200 · PayPal (LLC)"/>
    <m/>
    <s v="42052Timothy J Bowers Jr"/>
  </r>
  <r>
    <d v="2015-02-18T00:00:00"/>
    <s v="Schenley Hutson Kirk"/>
    <n v="14.9"/>
    <m/>
    <n v="-14.9"/>
    <s v="Credit"/>
    <x v="10"/>
    <x v="1"/>
    <x v="2"/>
    <n v="2015"/>
    <x v="57"/>
    <x v="1091"/>
    <x v="3"/>
    <s v="BOTH"/>
    <s v="Income Statement"/>
    <x v="71"/>
    <s v="11200 · PayPal (LLC)"/>
    <m/>
    <s v="42053Schenley Hutson Kirk"/>
  </r>
  <r>
    <d v="2015-02-18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53eBay Inc Shipping"/>
  </r>
  <r>
    <d v="2015-02-18T00:00:00"/>
    <s v="Maryna Grabovskiy"/>
    <n v="65.099999999999994"/>
    <m/>
    <n v="-65.099999999999994"/>
    <s v="Credit"/>
    <x v="10"/>
    <x v="1"/>
    <x v="2"/>
    <n v="2015"/>
    <x v="57"/>
    <x v="1050"/>
    <x v="3"/>
    <s v="BOTH"/>
    <s v="Income Statement"/>
    <x v="71"/>
    <s v="11200 · PayPal (LLC)"/>
    <m/>
    <s v="42053Maryna Grabovskiy"/>
  </r>
  <r>
    <d v="2015-02-18T00:00:00"/>
    <s v="eBay Buyer Dispute"/>
    <n v="-14.9"/>
    <m/>
    <n v="14.9"/>
    <s v="Debit"/>
    <x v="10"/>
    <x v="1"/>
    <x v="2"/>
    <n v="2015"/>
    <x v="57"/>
    <x v="282"/>
    <x v="3"/>
    <s v="BOTH"/>
    <s v="Income Statement"/>
    <x v="71"/>
    <s v="11200 · PayPal (LLC)"/>
    <m/>
    <s v="42053eBay Buyer Dispute"/>
  </r>
  <r>
    <d v="2015-02-19T00:00:00"/>
    <s v="Strutting Your Stuff Standard Poodles"/>
    <n v="73.989999999999995"/>
    <m/>
    <n v="-73.989999999999995"/>
    <s v="Credit"/>
    <x v="10"/>
    <x v="1"/>
    <x v="2"/>
    <n v="2015"/>
    <x v="57"/>
    <x v="1092"/>
    <x v="3"/>
    <s v="BOTH"/>
    <s v="Income Statement"/>
    <x v="71"/>
    <s v="11200 · PayPal (LLC)"/>
    <m/>
    <s v="42054Strutting Your Stuff Standard Poodles"/>
  </r>
  <r>
    <d v="2015-02-19T00:00:00"/>
    <s v="eBay Inc Shipping"/>
    <n v="-13.52"/>
    <m/>
    <n v="13.52"/>
    <s v="Debit"/>
    <x v="10"/>
    <x v="1"/>
    <x v="2"/>
    <n v="2015"/>
    <x v="91"/>
    <x v="47"/>
    <x v="3"/>
    <s v="BOTH"/>
    <s v="Income Statement"/>
    <x v="70"/>
    <s v="11200 · PayPal (LLC)"/>
    <m/>
    <s v="42054eBay Inc Shipping"/>
  </r>
  <r>
    <d v="2015-02-19T00:00:00"/>
    <s v="eBay Inc Shipping"/>
    <n v="-2.93"/>
    <m/>
    <n v="2.93"/>
    <s v="Debit"/>
    <x v="10"/>
    <x v="1"/>
    <x v="2"/>
    <n v="2015"/>
    <x v="91"/>
    <x v="47"/>
    <x v="3"/>
    <s v="BOTH"/>
    <s v="Income Statement"/>
    <x v="70"/>
    <s v="11200 · PayPal (LLC)"/>
    <m/>
    <s v="42054eBay Inc Shipping"/>
  </r>
  <r>
    <d v="2015-02-19T00:00:00"/>
    <s v="Robert Rozzi"/>
    <n v="12.9"/>
    <m/>
    <n v="-12.9"/>
    <s v="Credit"/>
    <x v="10"/>
    <x v="1"/>
    <x v="2"/>
    <n v="2015"/>
    <x v="57"/>
    <x v="1093"/>
    <x v="3"/>
    <s v="BOTH"/>
    <s v="Income Statement"/>
    <x v="71"/>
    <s v="11200 · PayPal (LLC)"/>
    <m/>
    <s v="42054Robert Rozzi"/>
  </r>
  <r>
    <d v="2015-02-20T00:00:00"/>
    <s v="To Euro"/>
    <n v="-23.21"/>
    <m/>
    <n v="23.21"/>
    <s v="Debit"/>
    <x v="10"/>
    <x v="1"/>
    <x v="2"/>
    <n v="2015"/>
    <x v="13"/>
    <x v="972"/>
    <x v="3"/>
    <s v="BOTH"/>
    <s v="Income Statement"/>
    <x v="70"/>
    <s v="11200 · PayPal (LLC)"/>
    <m/>
    <s v="42055To Euro"/>
  </r>
  <r>
    <d v="2015-02-20T00:00:00"/>
    <s v="From U.S. Dollar"/>
    <n v="19.96"/>
    <m/>
    <n v="-19.96"/>
    <s v="Credit"/>
    <x v="10"/>
    <x v="1"/>
    <x v="2"/>
    <n v="2015"/>
    <x v="13"/>
    <x v="972"/>
    <x v="3"/>
    <s v="BOTH"/>
    <s v="Income Statement"/>
    <x v="70"/>
    <s v="11200 · PayPal (LLC)"/>
    <m/>
    <s v="42055From U.S. Dollar"/>
  </r>
  <r>
    <d v="2015-02-20T00:00:00"/>
    <s v="Go Daddy Europe Limited"/>
    <n v="-19.96"/>
    <m/>
    <n v="19.96"/>
    <s v="Debit"/>
    <x v="10"/>
    <x v="1"/>
    <x v="2"/>
    <n v="2015"/>
    <x v="13"/>
    <x v="972"/>
    <x v="3"/>
    <s v="BOTH"/>
    <s v="Income Statement"/>
    <x v="70"/>
    <s v="11200 · PayPal (LLC)"/>
    <m/>
    <s v="42055Go Daddy Europe Limited"/>
  </r>
  <r>
    <d v="2015-02-20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55eBay Inc Shipping"/>
  </r>
  <r>
    <d v="2015-02-20T00:00:00"/>
    <s v="Robert Gay"/>
    <n v="199.95"/>
    <m/>
    <n v="-199.95"/>
    <s v="Credit"/>
    <x v="10"/>
    <x v="1"/>
    <x v="2"/>
    <n v="2015"/>
    <x v="57"/>
    <x v="1094"/>
    <x v="3"/>
    <s v="BOTH"/>
    <s v="Income Statement"/>
    <x v="71"/>
    <s v="11200 · PayPal (LLC)"/>
    <m/>
    <s v="42055Robert Gay"/>
  </r>
  <r>
    <d v="2015-02-21T00:00:00"/>
    <s v="To Euro"/>
    <n v="-5.83"/>
    <m/>
    <n v="5.83"/>
    <s v="Debit"/>
    <x v="10"/>
    <x v="1"/>
    <x v="2"/>
    <n v="2015"/>
    <x v="13"/>
    <x v="972"/>
    <x v="3"/>
    <s v="BOTH"/>
    <s v="Income Statement"/>
    <x v="70"/>
    <s v="11200 · PayPal (LLC)"/>
    <m/>
    <s v="42056To Euro"/>
  </r>
  <r>
    <d v="2015-02-21T00:00:00"/>
    <s v="From U.S. Dollar"/>
    <n v="4.99"/>
    <m/>
    <n v="-4.99"/>
    <s v="Credit"/>
    <x v="10"/>
    <x v="1"/>
    <x v="2"/>
    <n v="2015"/>
    <x v="13"/>
    <x v="972"/>
    <x v="3"/>
    <s v="BOTH"/>
    <s v="Income Statement"/>
    <x v="70"/>
    <s v="11200 · PayPal (LLC)"/>
    <m/>
    <s v="42056From U.S. Dollar"/>
  </r>
  <r>
    <d v="2015-02-21T00:00:00"/>
    <s v="Go Daddy Europe Limited"/>
    <n v="-4.99"/>
    <m/>
    <n v="4.99"/>
    <s v="Debit"/>
    <x v="10"/>
    <x v="1"/>
    <x v="2"/>
    <n v="2015"/>
    <x v="13"/>
    <x v="972"/>
    <x v="3"/>
    <s v="BOTH"/>
    <s v="Income Statement"/>
    <x v="70"/>
    <s v="11200 · PayPal (LLC)"/>
    <m/>
    <s v="42056Go Daddy Europe Limited"/>
  </r>
  <r>
    <d v="2015-02-21T00:00:00"/>
    <s v="Tyler Newbury"/>
    <n v="12.9"/>
    <m/>
    <n v="-12.9"/>
    <s v="Credit"/>
    <x v="10"/>
    <x v="1"/>
    <x v="2"/>
    <n v="2015"/>
    <x v="57"/>
    <x v="1095"/>
    <x v="3"/>
    <s v="BOTH"/>
    <s v="Income Statement"/>
    <x v="71"/>
    <s v="11200 · PayPal (LLC)"/>
    <m/>
    <s v="42056Tyler Newbury"/>
  </r>
  <r>
    <d v="2015-02-22T00:00:00"/>
    <s v="becca mckain"/>
    <n v="12.9"/>
    <m/>
    <n v="-12.9"/>
    <s v="Credit"/>
    <x v="10"/>
    <x v="1"/>
    <x v="2"/>
    <n v="2015"/>
    <x v="57"/>
    <x v="1096"/>
    <x v="3"/>
    <s v="BOTH"/>
    <s v="Income Statement"/>
    <x v="71"/>
    <s v="11200 · PayPal (LLC)"/>
    <m/>
    <s v="42057becca mckain"/>
  </r>
  <r>
    <d v="2015-02-22T00:00:00"/>
    <s v="rob chesson"/>
    <n v="70.11"/>
    <m/>
    <n v="-70.11"/>
    <s v="Credit"/>
    <x v="10"/>
    <x v="1"/>
    <x v="2"/>
    <n v="2015"/>
    <x v="57"/>
    <x v="1097"/>
    <x v="3"/>
    <s v="BOTH"/>
    <s v="Income Statement"/>
    <x v="71"/>
    <s v="11200 · PayPal (LLC)"/>
    <m/>
    <s v="42057rob chesson"/>
  </r>
  <r>
    <d v="2015-02-23T00:00:00"/>
    <s v="Peter Gonzalez"/>
    <n v="57.05"/>
    <m/>
    <n v="-57.05"/>
    <s v="Credit"/>
    <x v="10"/>
    <x v="1"/>
    <x v="2"/>
    <n v="2015"/>
    <x v="57"/>
    <x v="1098"/>
    <x v="3"/>
    <s v="BOTH"/>
    <s v="Income Statement"/>
    <x v="71"/>
    <s v="11200 · PayPal (LLC)"/>
    <m/>
    <s v="42058Peter Gonzalez"/>
  </r>
  <r>
    <d v="2015-02-23T00:00:00"/>
    <s v="eBay Inc Shipping"/>
    <n v="-5.23"/>
    <m/>
    <n v="5.23"/>
    <s v="Debit"/>
    <x v="10"/>
    <x v="1"/>
    <x v="2"/>
    <n v="2015"/>
    <x v="91"/>
    <x v="47"/>
    <x v="3"/>
    <s v="BOTH"/>
    <s v="Income Statement"/>
    <x v="70"/>
    <s v="11200 · PayPal (LLC)"/>
    <m/>
    <s v="42058eBay Inc Shipping"/>
  </r>
  <r>
    <d v="2015-02-23T00:00:00"/>
    <s v="eBay Inc Shipping"/>
    <n v="-3.29"/>
    <m/>
    <n v="3.29"/>
    <s v="Debit"/>
    <x v="10"/>
    <x v="1"/>
    <x v="2"/>
    <n v="2015"/>
    <x v="91"/>
    <x v="47"/>
    <x v="3"/>
    <s v="BOTH"/>
    <s v="Income Statement"/>
    <x v="70"/>
    <s v="11200 · PayPal (LLC)"/>
    <m/>
    <s v="42058eBay Inc Shipping"/>
  </r>
  <r>
    <d v="2015-02-23T00:00:00"/>
    <s v="eBay Inc Shipping"/>
    <n v="-1.93"/>
    <m/>
    <n v="1.93"/>
    <s v="Debit"/>
    <x v="10"/>
    <x v="1"/>
    <x v="2"/>
    <n v="2015"/>
    <x v="91"/>
    <x v="47"/>
    <x v="3"/>
    <s v="BOTH"/>
    <s v="Income Statement"/>
    <x v="70"/>
    <s v="11200 · PayPal (LLC)"/>
    <m/>
    <s v="42058eBay Inc Shipping"/>
  </r>
  <r>
    <d v="2015-02-24T00:00:00"/>
    <s v="Stanislav Dakhe"/>
    <n v="18"/>
    <m/>
    <n v="-18"/>
    <s v="Credit"/>
    <x v="10"/>
    <x v="1"/>
    <x v="2"/>
    <n v="2015"/>
    <x v="57"/>
    <x v="1099"/>
    <x v="3"/>
    <s v="BOTH"/>
    <s v="Income Statement"/>
    <x v="71"/>
    <s v="11200 · PayPal (LLC)"/>
    <m/>
    <s v="42059Stanislav Dakhe"/>
  </r>
  <r>
    <d v="2015-02-24T00:00:00"/>
    <s v="Robert Lewis"/>
    <n v="-9.9499999999999993"/>
    <m/>
    <n v="9.9499999999999993"/>
    <s v="Debit"/>
    <x v="10"/>
    <x v="1"/>
    <x v="2"/>
    <n v="2015"/>
    <x v="72"/>
    <x v="1076"/>
    <x v="3"/>
    <s v="BOTH"/>
    <s v="Income Statement"/>
    <x v="71"/>
    <s v="11200 · PayPal (LLC)"/>
    <m/>
    <s v="42059Robert Lewis"/>
  </r>
  <r>
    <d v="2015-02-25T00:00:00"/>
    <s v="becca mckain"/>
    <n v="-1.95"/>
    <m/>
    <n v="1.95"/>
    <s v="Debit"/>
    <x v="10"/>
    <x v="1"/>
    <x v="2"/>
    <n v="2015"/>
    <x v="72"/>
    <x v="1096"/>
    <x v="3"/>
    <s v="BOTH"/>
    <s v="Income Statement"/>
    <x v="71"/>
    <s v="11200 · PayPal (LLC)"/>
    <m/>
    <s v="42060becca mckain"/>
  </r>
  <r>
    <d v="2015-02-25T00:00:00"/>
    <s v="richard wrathell"/>
    <n v="309.70999999999998"/>
    <m/>
    <n v="-309.70999999999998"/>
    <s v="Credit"/>
    <x v="10"/>
    <x v="1"/>
    <x v="2"/>
    <n v="2015"/>
    <x v="57"/>
    <x v="1100"/>
    <x v="3"/>
    <s v="BOTH"/>
    <s v="Income Statement"/>
    <x v="71"/>
    <s v="11200 · PayPal (LLC)"/>
    <m/>
    <s v="42060richard wrathell"/>
  </r>
  <r>
    <d v="2015-02-25T00:00:00"/>
    <s v="chris chesnes"/>
    <n v="61.18"/>
    <m/>
    <n v="-61.18"/>
    <s v="Credit"/>
    <x v="10"/>
    <x v="1"/>
    <x v="2"/>
    <n v="2015"/>
    <x v="57"/>
    <x v="1101"/>
    <x v="3"/>
    <s v="BOTH"/>
    <s v="Income Statement"/>
    <x v="71"/>
    <s v="11200 · PayPal (LLC)"/>
    <m/>
    <s v="42060chris chesnes"/>
  </r>
  <r>
    <d v="2015-02-25T00:00:00"/>
    <s v="Lauren Pederson"/>
    <n v="10.95"/>
    <m/>
    <n v="-10.95"/>
    <s v="Credit"/>
    <x v="10"/>
    <x v="1"/>
    <x v="2"/>
    <n v="2015"/>
    <x v="57"/>
    <x v="1102"/>
    <x v="3"/>
    <s v="BOTH"/>
    <s v="Income Statement"/>
    <x v="71"/>
    <s v="11200 · PayPal (LLC)"/>
    <m/>
    <s v="42060Lauren Pederson"/>
  </r>
  <r>
    <d v="2015-02-25T00:00:00"/>
    <s v="Karen Musiak"/>
    <n v="9.9499999999999993"/>
    <m/>
    <n v="-9.9499999999999993"/>
    <s v="Credit"/>
    <x v="10"/>
    <x v="1"/>
    <x v="2"/>
    <n v="2015"/>
    <x v="57"/>
    <x v="1103"/>
    <x v="3"/>
    <s v="BOTH"/>
    <s v="Income Statement"/>
    <x v="71"/>
    <s v="11200 · PayPal (LLC)"/>
    <m/>
    <s v="42060Karen Musiak"/>
  </r>
  <r>
    <d v="2015-02-25T00:00:00"/>
    <s v="Tracy Duplichan"/>
    <n v="12.9"/>
    <m/>
    <n v="-12.9"/>
    <s v="Credit"/>
    <x v="10"/>
    <x v="1"/>
    <x v="2"/>
    <n v="2015"/>
    <x v="57"/>
    <x v="1104"/>
    <x v="3"/>
    <s v="BOTH"/>
    <s v="Income Statement"/>
    <x v="71"/>
    <s v="11200 · PayPal (LLC)"/>
    <m/>
    <s v="42060Tracy Duplichan"/>
  </r>
  <r>
    <d v="2015-02-26T00:00:00"/>
    <s v="Spotify USA Inc"/>
    <n v="-9.99"/>
    <m/>
    <n v="9.99"/>
    <s v="Debit"/>
    <x v="10"/>
    <x v="1"/>
    <x v="2"/>
    <n v="2015"/>
    <x v="31"/>
    <x v="1036"/>
    <x v="2"/>
    <s v="BOTH"/>
    <s v="Income Statement"/>
    <x v="70"/>
    <s v="11200 · PayPal (LLC)"/>
    <m/>
    <s v="42061Spotify USA Inc"/>
  </r>
  <r>
    <d v="2015-02-26T00:00:00"/>
    <s v="Amanda Fisher"/>
    <n v="34.049999999999997"/>
    <m/>
    <n v="-34.049999999999997"/>
    <s v="Credit"/>
    <x v="10"/>
    <x v="1"/>
    <x v="2"/>
    <n v="2015"/>
    <x v="57"/>
    <x v="1105"/>
    <x v="3"/>
    <s v="BOTH"/>
    <s v="Income Statement"/>
    <x v="71"/>
    <s v="11200 · PayPal (LLC)"/>
    <m/>
    <s v="42061Amanda Fisher"/>
  </r>
  <r>
    <d v="2015-02-26T00:00:00"/>
    <s v="Page Page"/>
    <n v="114.1"/>
    <m/>
    <n v="-114.1"/>
    <s v="Credit"/>
    <x v="10"/>
    <x v="1"/>
    <x v="2"/>
    <n v="2015"/>
    <x v="57"/>
    <x v="1106"/>
    <x v="3"/>
    <s v="BOTH"/>
    <s v="Income Statement"/>
    <x v="71"/>
    <s v="11200 · PayPal (LLC)"/>
    <m/>
    <s v="42061Page Page"/>
  </r>
  <r>
    <d v="2015-02-26T00:00:00"/>
    <s v="Michael Iulo"/>
    <n v="53.93"/>
    <m/>
    <n v="-53.93"/>
    <s v="Credit"/>
    <x v="10"/>
    <x v="1"/>
    <x v="2"/>
    <n v="2015"/>
    <x v="57"/>
    <x v="1107"/>
    <x v="3"/>
    <s v="BOTH"/>
    <s v="Income Statement"/>
    <x v="71"/>
    <s v="11200 · PayPal (LLC)"/>
    <m/>
    <s v="42061Michael Iulo"/>
  </r>
  <r>
    <d v="2015-02-26T00:00:00"/>
    <s v="Alison McCormic"/>
    <n v="15.89"/>
    <m/>
    <n v="-15.89"/>
    <s v="Credit"/>
    <x v="10"/>
    <x v="1"/>
    <x v="2"/>
    <n v="2015"/>
    <x v="57"/>
    <x v="1108"/>
    <x v="3"/>
    <s v="BOTH"/>
    <s v="Income Statement"/>
    <x v="71"/>
    <s v="11200 · PayPal (LLC)"/>
    <m/>
    <s v="42061Alison McCormic"/>
  </r>
  <r>
    <d v="2015-02-26T00:00:00"/>
    <s v="Jenn Deese"/>
    <n v="9.9499999999999993"/>
    <m/>
    <n v="-9.9499999999999993"/>
    <s v="Credit"/>
    <x v="10"/>
    <x v="1"/>
    <x v="2"/>
    <n v="2015"/>
    <x v="57"/>
    <x v="1109"/>
    <x v="3"/>
    <s v="BOTH"/>
    <s v="Income Statement"/>
    <x v="71"/>
    <s v="11200 · PayPal (LLC)"/>
    <m/>
    <s v="42061Jenn Deese"/>
  </r>
  <r>
    <d v="2015-02-26T00:00:00"/>
    <s v="Crissie Gabriel"/>
    <n v="14.9"/>
    <m/>
    <n v="-14.9"/>
    <s v="Credit"/>
    <x v="10"/>
    <x v="1"/>
    <x v="2"/>
    <n v="2015"/>
    <x v="57"/>
    <x v="1110"/>
    <x v="3"/>
    <s v="BOTH"/>
    <s v="Income Statement"/>
    <x v="71"/>
    <s v="11200 · PayPal (LLC)"/>
    <m/>
    <s v="42061Crissie Gabriel"/>
  </r>
  <r>
    <d v="2015-02-26T00:00:00"/>
    <s v="eBay Buyer Dispute"/>
    <n v="-127.2"/>
    <m/>
    <n v="127.2"/>
    <s v="Debit"/>
    <x v="10"/>
    <x v="1"/>
    <x v="2"/>
    <n v="2015"/>
    <x v="57"/>
    <x v="282"/>
    <x v="3"/>
    <s v="BOTH"/>
    <s v="Income Statement"/>
    <x v="71"/>
    <s v="11200 · PayPal (LLC)"/>
    <m/>
    <s v="42061eBay Buyer Dispute"/>
  </r>
  <r>
    <d v="2015-02-27T00:00:00"/>
    <s v="Patricia Hall"/>
    <n v="49.24"/>
    <m/>
    <n v="-49.24"/>
    <s v="Credit"/>
    <x v="10"/>
    <x v="1"/>
    <x v="2"/>
    <n v="2015"/>
    <x v="57"/>
    <x v="1111"/>
    <x v="3"/>
    <s v="BOTH"/>
    <s v="Income Statement"/>
    <x v="71"/>
    <s v="11200 · PayPal (LLC)"/>
    <m/>
    <s v="42062Patricia Hall"/>
  </r>
  <r>
    <d v="2015-02-27T00:00:00"/>
    <s v="tim coburn"/>
    <n v="-673.2"/>
    <m/>
    <n v="673.2"/>
    <s v="Debit"/>
    <x v="10"/>
    <x v="1"/>
    <x v="2"/>
    <n v="2015"/>
    <x v="72"/>
    <x v="1084"/>
    <x v="3"/>
    <s v="BOTH"/>
    <s v="Income Statement"/>
    <x v="71"/>
    <s v="11200 · PayPal (LLC)"/>
    <m/>
    <s v="42062tim coburn"/>
  </r>
  <r>
    <d v="2015-02-28T00:00:00"/>
    <s v="Car 1 Auto Group Inc"/>
    <n v="39.950000000000003"/>
    <m/>
    <n v="-39.950000000000003"/>
    <s v="Credit"/>
    <x v="10"/>
    <x v="1"/>
    <x v="2"/>
    <n v="2015"/>
    <x v="57"/>
    <x v="1112"/>
    <x v="3"/>
    <s v="BOTH"/>
    <s v="Income Statement"/>
    <x v="71"/>
    <s v="11200 · PayPal (LLC)"/>
    <m/>
    <s v="42063Car 1 Auto Group Inc"/>
  </r>
  <r>
    <d v="2015-02-28T00:00:00"/>
    <s v="Fat cycles"/>
    <n v="39.57"/>
    <m/>
    <n v="-39.57"/>
    <s v="Credit"/>
    <x v="10"/>
    <x v="1"/>
    <x v="2"/>
    <n v="2015"/>
    <x v="57"/>
    <x v="352"/>
    <x v="3"/>
    <s v="BOTH"/>
    <s v="Income Statement"/>
    <x v="71"/>
    <s v="11200 · PayPal (LLC)"/>
    <m/>
    <s v="42063Fat cycles"/>
  </r>
  <r>
    <d v="2015-03-01T00:00:00"/>
    <s v="Tonya Grossman"/>
    <n v="100.64"/>
    <m/>
    <n v="-100.64"/>
    <s v="Credit"/>
    <x v="10"/>
    <x v="1"/>
    <x v="3"/>
    <n v="2015"/>
    <x v="57"/>
    <x v="1113"/>
    <x v="3"/>
    <s v="BOTH"/>
    <s v="Income Statement"/>
    <x v="71"/>
    <s v="11200 · PayPal (LLC)"/>
    <m/>
    <s v="42064Tonya Grossman"/>
  </r>
  <r>
    <d v="2015-03-01T00:00:00"/>
    <s v="SANJAY CHANDRAHAS"/>
    <n v="21.25"/>
    <m/>
    <n v="-21.25"/>
    <s v="Credit"/>
    <x v="10"/>
    <x v="1"/>
    <x v="3"/>
    <n v="2015"/>
    <x v="57"/>
    <x v="1114"/>
    <x v="3"/>
    <s v="BOTH"/>
    <s v="Income Statement"/>
    <x v="71"/>
    <s v="11200 · PayPal (LLC)"/>
    <m/>
    <s v="42064SANJAY CHANDRAHAS"/>
  </r>
  <r>
    <d v="2015-03-02T00:00:00"/>
    <s v="Mike Krieck"/>
    <n v="210.97"/>
    <m/>
    <n v="-210.97"/>
    <s v="Credit"/>
    <x v="10"/>
    <x v="1"/>
    <x v="3"/>
    <n v="2015"/>
    <x v="57"/>
    <x v="1115"/>
    <x v="3"/>
    <s v="BOTH"/>
    <s v="Income Statement"/>
    <x v="71"/>
    <s v="11200 · PayPal (LLC)"/>
    <m/>
    <s v="42065Mike Krieck"/>
  </r>
  <r>
    <d v="2015-03-02T00:00:00"/>
    <s v="Bank Account"/>
    <n v="-863.38"/>
    <m/>
    <n v="863.38"/>
    <s v="Debit"/>
    <x v="10"/>
    <x v="1"/>
    <x v="3"/>
    <n v="2015"/>
    <x v="37"/>
    <x v="120"/>
    <x v="2"/>
    <s v="LLC"/>
    <s v="Balance Sheet"/>
    <x v="52"/>
    <s v="11200 · PayPal (LLC)"/>
    <m/>
    <s v="42065Bank Account"/>
  </r>
  <r>
    <d v="2015-03-02T00:00:00"/>
    <s v="SANJAY CHANDRAHAS"/>
    <n v="-21.25"/>
    <m/>
    <n v="21.25"/>
    <s v="Debit"/>
    <x v="10"/>
    <x v="1"/>
    <x v="3"/>
    <n v="2015"/>
    <x v="72"/>
    <x v="1114"/>
    <x v="3"/>
    <s v="BOTH"/>
    <s v="Income Statement"/>
    <x v="71"/>
    <s v="11200 · PayPal (LLC)"/>
    <m/>
    <s v="42065SANJAY CHANDRAHAS"/>
  </r>
  <r>
    <d v="2015-03-02T00:00:00"/>
    <s v="carlos MURILLO"/>
    <n v="59.02"/>
    <m/>
    <n v="-59.02"/>
    <s v="Credit"/>
    <x v="10"/>
    <x v="1"/>
    <x v="3"/>
    <n v="2015"/>
    <x v="57"/>
    <x v="1116"/>
    <x v="3"/>
    <s v="BOTH"/>
    <s v="Income Statement"/>
    <x v="71"/>
    <s v="11200 · PayPal (LLC)"/>
    <m/>
    <s v="42065carlos MURILLO"/>
  </r>
  <r>
    <d v="2015-03-02T00:00:00"/>
    <s v="Pamela Larsen"/>
    <n v="14.42"/>
    <m/>
    <n v="-14.42"/>
    <s v="Credit"/>
    <x v="10"/>
    <x v="1"/>
    <x v="3"/>
    <n v="2015"/>
    <x v="57"/>
    <x v="1117"/>
    <x v="3"/>
    <s v="BOTH"/>
    <s v="Income Statement"/>
    <x v="71"/>
    <s v="11200 · PayPal (LLC)"/>
    <m/>
    <s v="42065Pamela Larsen"/>
  </r>
  <r>
    <d v="2015-03-03T00:00:00"/>
    <s v="Lucie Whitcomb-Meeker"/>
    <n v="57.05"/>
    <m/>
    <n v="-57.05"/>
    <s v="Credit"/>
    <x v="10"/>
    <x v="1"/>
    <x v="3"/>
    <n v="2015"/>
    <x v="57"/>
    <x v="1118"/>
    <x v="3"/>
    <s v="BOTH"/>
    <s v="Income Statement"/>
    <x v="71"/>
    <s v="11200 · PayPal (LLC)"/>
    <m/>
    <s v="42066Lucie Whitcomb-Meeker"/>
  </r>
  <r>
    <d v="2015-03-03T00:00:00"/>
    <s v="Jennifer Wolfe"/>
    <n v="9.5"/>
    <m/>
    <n v="-9.5"/>
    <s v="Credit"/>
    <x v="10"/>
    <x v="1"/>
    <x v="3"/>
    <n v="2015"/>
    <x v="57"/>
    <x v="1119"/>
    <x v="3"/>
    <s v="BOTH"/>
    <s v="Income Statement"/>
    <x v="71"/>
    <s v="11200 · PayPal (LLC)"/>
    <m/>
    <s v="42066Jennifer Wolfe"/>
  </r>
  <r>
    <d v="2015-03-03T00:00:00"/>
    <s v="Trading inc"/>
    <n v="71.900000000000006"/>
    <m/>
    <n v="-71.900000000000006"/>
    <s v="Credit"/>
    <x v="10"/>
    <x v="1"/>
    <x v="3"/>
    <n v="2015"/>
    <x v="57"/>
    <x v="1120"/>
    <x v="3"/>
    <s v="BOTH"/>
    <s v="Income Statement"/>
    <x v="71"/>
    <s v="11200 · PayPal (LLC)"/>
    <m/>
    <s v="42066Trading inc"/>
  </r>
  <r>
    <d v="2015-03-03T00:00:00"/>
    <s v="Havoc K-9, Inc."/>
    <n v="64.5"/>
    <m/>
    <n v="-64.5"/>
    <s v="Credit"/>
    <x v="10"/>
    <x v="1"/>
    <x v="3"/>
    <n v="2015"/>
    <x v="57"/>
    <x v="1121"/>
    <x v="3"/>
    <s v="BOTH"/>
    <s v="Income Statement"/>
    <x v="71"/>
    <s v="11200 · PayPal (LLC)"/>
    <m/>
    <s v="42066Havoc K-9, Inc."/>
  </r>
  <r>
    <d v="2015-03-03T00:00:00"/>
    <s v="Havoc K-9, Inc."/>
    <n v="12.9"/>
    <m/>
    <n v="-12.9"/>
    <s v="Credit"/>
    <x v="10"/>
    <x v="1"/>
    <x v="3"/>
    <n v="2015"/>
    <x v="57"/>
    <x v="1121"/>
    <x v="3"/>
    <s v="BOTH"/>
    <s v="Income Statement"/>
    <x v="71"/>
    <s v="11200 · PayPal (LLC)"/>
    <m/>
    <s v="42066Havoc K-9, Inc."/>
  </r>
  <r>
    <d v="2015-03-03T00:00:00"/>
    <s v="Kammerflage Kreations"/>
    <n v="27.16"/>
    <m/>
    <n v="-27.16"/>
    <s v="Credit"/>
    <x v="10"/>
    <x v="1"/>
    <x v="3"/>
    <n v="2015"/>
    <x v="57"/>
    <x v="1122"/>
    <x v="3"/>
    <s v="BOTH"/>
    <s v="Income Statement"/>
    <x v="71"/>
    <s v="11200 · PayPal (LLC)"/>
    <m/>
    <s v="42066Kammerflage Kreations"/>
  </r>
  <r>
    <d v="2015-03-04T00:00:00"/>
    <s v="Mitchell Cardona"/>
    <n v="14.42"/>
    <m/>
    <n v="-14.42"/>
    <s v="Credit"/>
    <x v="10"/>
    <x v="1"/>
    <x v="3"/>
    <n v="2015"/>
    <x v="57"/>
    <x v="1123"/>
    <x v="3"/>
    <s v="BOTH"/>
    <s v="Income Statement"/>
    <x v="71"/>
    <s v="11200 · PayPal (LLC)"/>
    <m/>
    <s v="42067Mitchell Cardona"/>
  </r>
  <r>
    <d v="2015-03-04T00:00:00"/>
    <s v="Adam Lewis"/>
    <n v="14.9"/>
    <m/>
    <n v="-14.9"/>
    <s v="Credit"/>
    <x v="10"/>
    <x v="1"/>
    <x v="3"/>
    <n v="2015"/>
    <x v="57"/>
    <x v="1124"/>
    <x v="3"/>
    <s v="BOTH"/>
    <s v="Income Statement"/>
    <x v="71"/>
    <s v="11200 · PayPal (LLC)"/>
    <m/>
    <s v="42067Adam Lewis"/>
  </r>
  <r>
    <d v="2015-03-04T00:00:00"/>
    <s v="Gilbert Martin"/>
    <n v="-55"/>
    <m/>
    <n v="55"/>
    <s v="Debit"/>
    <x v="10"/>
    <x v="1"/>
    <x v="3"/>
    <n v="2015"/>
    <x v="72"/>
    <x v="1085"/>
    <x v="3"/>
    <s v="BOTH"/>
    <s v="Income Statement"/>
    <x v="71"/>
    <s v="11200 · PayPal (LLC)"/>
    <m/>
    <s v="42067Gilbert Martin"/>
  </r>
  <r>
    <d v="2015-03-04T00:00:00"/>
    <s v="Maryna Grabovskiy"/>
    <n v="-55.15"/>
    <m/>
    <n v="55.15"/>
    <s v="Debit"/>
    <x v="10"/>
    <x v="1"/>
    <x v="3"/>
    <n v="2015"/>
    <x v="72"/>
    <x v="1050"/>
    <x v="3"/>
    <s v="BOTH"/>
    <s v="Income Statement"/>
    <x v="71"/>
    <s v="11200 · PayPal (LLC)"/>
    <m/>
    <s v="42067Maryna Grabovskiy"/>
  </r>
  <r>
    <d v="2015-03-05T00:00:00"/>
    <s v="michelle gibson"/>
    <n v="139.80000000000001"/>
    <m/>
    <n v="-139.80000000000001"/>
    <s v="Credit"/>
    <x v="10"/>
    <x v="1"/>
    <x v="3"/>
    <n v="2015"/>
    <x v="57"/>
    <x v="1125"/>
    <x v="3"/>
    <s v="BOTH"/>
    <s v="Income Statement"/>
    <x v="71"/>
    <s v="11200 · PayPal (LLC)"/>
    <m/>
    <s v="42068michelle gibson"/>
  </r>
  <r>
    <d v="2015-03-05T00:00:00"/>
    <s v="Carolyn Beach"/>
    <n v="97.44"/>
    <m/>
    <n v="-97.44"/>
    <s v="Credit"/>
    <x v="10"/>
    <x v="1"/>
    <x v="3"/>
    <n v="2015"/>
    <x v="57"/>
    <x v="1126"/>
    <x v="3"/>
    <s v="BOTH"/>
    <s v="Income Statement"/>
    <x v="71"/>
    <s v="11200 · PayPal (LLC)"/>
    <m/>
    <s v="42068Carolyn Beach"/>
  </r>
  <r>
    <d v="2015-03-05T00:00:00"/>
    <s v="Lori Rougeau"/>
    <n v="12.9"/>
    <m/>
    <n v="-12.9"/>
    <s v="Credit"/>
    <x v="10"/>
    <x v="1"/>
    <x v="3"/>
    <n v="2015"/>
    <x v="57"/>
    <x v="1127"/>
    <x v="3"/>
    <s v="BOTH"/>
    <s v="Income Statement"/>
    <x v="71"/>
    <s v="11200 · PayPal (LLC)"/>
    <m/>
    <s v="42068Lori Rougeau"/>
  </r>
  <r>
    <d v="2015-03-05T00:00:00"/>
    <s v="Reversal"/>
    <n v="127.2"/>
    <m/>
    <n v="-127.2"/>
    <s v="Credit"/>
    <x v="10"/>
    <x v="1"/>
    <x v="3"/>
    <n v="2015"/>
    <x v="57"/>
    <x v="282"/>
    <x v="3"/>
    <s v="BOTH"/>
    <s v="Income Statement"/>
    <x v="71"/>
    <s v="11200 · PayPal (LLC)"/>
    <m/>
    <s v="42068Reversal"/>
  </r>
  <r>
    <d v="2015-03-05T00:00:00"/>
    <s v="David Chaplin"/>
    <n v="102.45"/>
    <m/>
    <n v="-102.45"/>
    <s v="Credit"/>
    <x v="10"/>
    <x v="1"/>
    <x v="3"/>
    <n v="2015"/>
    <x v="57"/>
    <x v="966"/>
    <x v="3"/>
    <s v="BOTH"/>
    <s v="Income Statement"/>
    <x v="71"/>
    <s v="11200 · PayPal (LLC)"/>
    <m/>
    <s v="42068David Chaplin"/>
  </r>
  <r>
    <d v="2015-03-05T00:00:00"/>
    <s v="David Chaplin"/>
    <n v="102.45"/>
    <m/>
    <n v="-102.45"/>
    <s v="Credit"/>
    <x v="10"/>
    <x v="1"/>
    <x v="3"/>
    <n v="2015"/>
    <x v="57"/>
    <x v="966"/>
    <x v="3"/>
    <s v="BOTH"/>
    <s v="Income Statement"/>
    <x v="71"/>
    <s v="11200 · PayPal (LLC)"/>
    <m/>
    <s v="42068David Chaplin"/>
  </r>
  <r>
    <d v="2015-03-05T00:00:00"/>
    <s v="christie thomas"/>
    <n v="44.13"/>
    <m/>
    <n v="-44.13"/>
    <s v="Credit"/>
    <x v="10"/>
    <x v="1"/>
    <x v="3"/>
    <n v="2015"/>
    <x v="57"/>
    <x v="1128"/>
    <x v="3"/>
    <s v="BOTH"/>
    <s v="Income Statement"/>
    <x v="71"/>
    <s v="11200 · PayPal (LLC)"/>
    <m/>
    <s v="42068christie thomas"/>
  </r>
  <r>
    <d v="2015-03-06T00:00:00"/>
    <s v="Paul Frazier"/>
    <n v="125"/>
    <m/>
    <n v="-125"/>
    <s v="Credit"/>
    <x v="10"/>
    <x v="1"/>
    <x v="3"/>
    <n v="2015"/>
    <x v="57"/>
    <x v="1129"/>
    <x v="3"/>
    <s v="BOTH"/>
    <s v="Income Statement"/>
    <x v="71"/>
    <s v="11200 · PayPal (LLC)"/>
    <m/>
    <s v="42069Paul Frazier"/>
  </r>
  <r>
    <d v="2015-03-06T00:00:00"/>
    <s v="gerald hayes"/>
    <n v="196.91"/>
    <m/>
    <n v="-196.91"/>
    <s v="Credit"/>
    <x v="10"/>
    <x v="1"/>
    <x v="3"/>
    <n v="2015"/>
    <x v="57"/>
    <x v="1130"/>
    <x v="3"/>
    <s v="BOTH"/>
    <s v="Income Statement"/>
    <x v="71"/>
    <s v="11200 · PayPal (LLC)"/>
    <m/>
    <s v="42069gerald hayes"/>
  </r>
  <r>
    <d v="2015-03-07T00:00:00"/>
    <s v="mark nicholls"/>
    <n v="69.900000000000006"/>
    <m/>
    <n v="-69.900000000000006"/>
    <s v="Credit"/>
    <x v="10"/>
    <x v="1"/>
    <x v="3"/>
    <n v="2015"/>
    <x v="57"/>
    <x v="1131"/>
    <x v="3"/>
    <s v="BOTH"/>
    <s v="Income Statement"/>
    <x v="71"/>
    <s v="11200 · PayPal (LLC)"/>
    <m/>
    <s v="42070mark nicholls"/>
  </r>
  <r>
    <d v="2015-03-07T00:00:00"/>
    <s v="Robert Roy"/>
    <n v="74.760000000000005"/>
    <m/>
    <n v="-74.760000000000005"/>
    <s v="Credit"/>
    <x v="10"/>
    <x v="1"/>
    <x v="3"/>
    <n v="2015"/>
    <x v="57"/>
    <x v="1132"/>
    <x v="3"/>
    <s v="BOTH"/>
    <s v="Income Statement"/>
    <x v="71"/>
    <s v="11200 · PayPal (LLC)"/>
    <m/>
    <s v="42070Robert Roy"/>
  </r>
  <r>
    <d v="2015-03-08T00:00:00"/>
    <s v="Bank Account"/>
    <n v="-1300.06"/>
    <m/>
    <n v="1300.06"/>
    <s v="Debit"/>
    <x v="10"/>
    <x v="1"/>
    <x v="3"/>
    <n v="2015"/>
    <x v="37"/>
    <x v="120"/>
    <x v="2"/>
    <s v="LLC"/>
    <s v="Balance Sheet"/>
    <x v="52"/>
    <s v="11200 · PayPal (LLC)"/>
    <m/>
    <s v="42071Bank Account"/>
  </r>
  <r>
    <d v="2015-03-08T00:00:00"/>
    <s v="Richard Smith"/>
    <n v="14.9"/>
    <m/>
    <n v="-14.9"/>
    <s v="Credit"/>
    <x v="10"/>
    <x v="1"/>
    <x v="3"/>
    <n v="2015"/>
    <x v="57"/>
    <x v="1133"/>
    <x v="3"/>
    <s v="BOTH"/>
    <s v="Income Statement"/>
    <x v="71"/>
    <s v="11200 · PayPal (LLC)"/>
    <m/>
    <s v="42071Richard Smith"/>
  </r>
  <r>
    <d v="2015-03-09T00:00:00"/>
    <s v="Geoffrey Robles"/>
    <n v="26.94"/>
    <m/>
    <n v="-26.94"/>
    <s v="Credit"/>
    <x v="10"/>
    <x v="1"/>
    <x v="3"/>
    <n v="2015"/>
    <x v="57"/>
    <x v="1134"/>
    <x v="3"/>
    <s v="BOTH"/>
    <s v="Income Statement"/>
    <x v="71"/>
    <s v="11200 · PayPal (LLC)"/>
    <m/>
    <s v="42072Geoffrey Robles"/>
  </r>
  <r>
    <d v="2015-03-09T00:00:00"/>
    <s v="Hope Smith"/>
    <n v="9.9499999999999993"/>
    <m/>
    <n v="-9.9499999999999993"/>
    <s v="Credit"/>
    <x v="10"/>
    <x v="1"/>
    <x v="3"/>
    <n v="2015"/>
    <x v="57"/>
    <x v="1135"/>
    <x v="3"/>
    <s v="BOTH"/>
    <s v="Income Statement"/>
    <x v="71"/>
    <s v="11200 · PayPal (LLC)"/>
    <m/>
    <s v="42072Hope Smith"/>
  </r>
  <r>
    <d v="2015-03-09T00:00:00"/>
    <s v="serafin lorenzo"/>
    <n v="89.86"/>
    <m/>
    <n v="-89.86"/>
    <s v="Credit"/>
    <x v="10"/>
    <x v="1"/>
    <x v="3"/>
    <n v="2015"/>
    <x v="57"/>
    <x v="1136"/>
    <x v="3"/>
    <s v="BOTH"/>
    <s v="Income Statement"/>
    <x v="71"/>
    <s v="11200 · PayPal (LLC)"/>
    <m/>
    <s v="42072serafin lorenzo"/>
  </r>
  <r>
    <d v="2015-03-09T00:00:00"/>
    <s v="david langseth"/>
    <n v="94.95"/>
    <m/>
    <n v="-94.95"/>
    <s v="Credit"/>
    <x v="10"/>
    <x v="1"/>
    <x v="3"/>
    <n v="2015"/>
    <x v="57"/>
    <x v="1137"/>
    <x v="3"/>
    <s v="BOTH"/>
    <s v="Income Statement"/>
    <x v="71"/>
    <s v="11200 · PayPal (LLC)"/>
    <m/>
    <s v="42072david langseth"/>
  </r>
  <r>
    <d v="2015-03-09T00:00:00"/>
    <s v="Robert Hoskins"/>
    <n v="45.32"/>
    <m/>
    <n v="-45.32"/>
    <s v="Credit"/>
    <x v="10"/>
    <x v="1"/>
    <x v="3"/>
    <n v="2015"/>
    <x v="57"/>
    <x v="421"/>
    <x v="3"/>
    <s v="BOTH"/>
    <s v="Income Statement"/>
    <x v="71"/>
    <s v="11200 · PayPal (LLC)"/>
    <m/>
    <s v="42072Robert Hoskins"/>
  </r>
  <r>
    <d v="2015-03-10T00:00:00"/>
    <s v="BeBrightSales"/>
    <n v="10.95"/>
    <m/>
    <n v="-10.95"/>
    <s v="Credit"/>
    <x v="10"/>
    <x v="1"/>
    <x v="3"/>
    <n v="2015"/>
    <x v="57"/>
    <x v="1138"/>
    <x v="3"/>
    <s v="BOTH"/>
    <s v="Income Statement"/>
    <x v="71"/>
    <s v="11200 · PayPal (LLC)"/>
    <m/>
    <s v="42073BeBrightSales"/>
  </r>
  <r>
    <d v="2015-03-10T00:00:00"/>
    <s v="Patricia Noffsinger-Hall"/>
    <n v="14.42"/>
    <m/>
    <n v="-14.42"/>
    <s v="Credit"/>
    <x v="10"/>
    <x v="1"/>
    <x v="3"/>
    <n v="2015"/>
    <x v="57"/>
    <x v="1139"/>
    <x v="3"/>
    <s v="BOTH"/>
    <s v="Income Statement"/>
    <x v="71"/>
    <s v="11200 · PayPal (LLC)"/>
    <m/>
    <s v="42073Patricia Noffsinger-Hall"/>
  </r>
  <r>
    <d v="2015-03-10T00:00:00"/>
    <s v="eBay Buyer Dispute"/>
    <n v="-27.16"/>
    <m/>
    <n v="27.16"/>
    <s v="Debit"/>
    <x v="10"/>
    <x v="1"/>
    <x v="3"/>
    <n v="2015"/>
    <x v="57"/>
    <x v="282"/>
    <x v="3"/>
    <s v="BOTH"/>
    <s v="Income Statement"/>
    <x v="71"/>
    <s v="11200 · PayPal (LLC)"/>
    <m/>
    <s v="42073eBay Buyer Dispute"/>
  </r>
  <r>
    <d v="2015-03-10T00:00:00"/>
    <s v="Kammerflage Kreations"/>
    <n v="31.9"/>
    <m/>
    <n v="-31.9"/>
    <s v="Credit"/>
    <x v="10"/>
    <x v="1"/>
    <x v="3"/>
    <n v="2015"/>
    <x v="57"/>
    <x v="1122"/>
    <x v="3"/>
    <s v="BOTH"/>
    <s v="Income Statement"/>
    <x v="71"/>
    <s v="11200 · PayPal (LLC)"/>
    <m/>
    <s v="42073Kammerflage Kreations"/>
  </r>
  <r>
    <d v="2015-03-10T00:00:00"/>
    <s v="SCOTT BAIR"/>
    <n v="10.95"/>
    <m/>
    <n v="-10.95"/>
    <s v="Credit"/>
    <x v="10"/>
    <x v="1"/>
    <x v="3"/>
    <n v="2015"/>
    <x v="57"/>
    <x v="1140"/>
    <x v="3"/>
    <s v="BOTH"/>
    <s v="Income Statement"/>
    <x v="71"/>
    <s v="11200 · PayPal (LLC)"/>
    <m/>
    <s v="42073SCOTT BAIR"/>
  </r>
  <r>
    <d v="2015-03-10T00:00:00"/>
    <s v="eBay Buyer Dispute"/>
    <n v="-35.96"/>
    <m/>
    <n v="35.96"/>
    <s v="Debit"/>
    <x v="10"/>
    <x v="1"/>
    <x v="3"/>
    <n v="2015"/>
    <x v="57"/>
    <x v="282"/>
    <x v="3"/>
    <s v="BOTH"/>
    <s v="Income Statement"/>
    <x v="71"/>
    <s v="11200 · PayPal (LLC)"/>
    <m/>
    <s v="42073eBay Buyer Dispute"/>
  </r>
  <r>
    <d v="2015-03-11T00:00:00"/>
    <s v="Patrick ORiordan"/>
    <n v="42.85"/>
    <m/>
    <n v="-42.85"/>
    <s v="Credit"/>
    <x v="10"/>
    <x v="1"/>
    <x v="3"/>
    <n v="2015"/>
    <x v="57"/>
    <x v="1141"/>
    <x v="3"/>
    <s v="BOTH"/>
    <s v="Income Statement"/>
    <x v="71"/>
    <s v="11200 · PayPal (LLC)"/>
    <m/>
    <s v="42074Patrick ORiordan"/>
  </r>
  <r>
    <d v="2015-03-11T00:00:00"/>
    <s v="Bonnie Law"/>
    <n v="57.53"/>
    <m/>
    <n v="-57.53"/>
    <s v="Credit"/>
    <x v="10"/>
    <x v="1"/>
    <x v="3"/>
    <n v="2015"/>
    <x v="57"/>
    <x v="1142"/>
    <x v="3"/>
    <s v="BOTH"/>
    <s v="Income Statement"/>
    <x v="71"/>
    <s v="11200 · PayPal (LLC)"/>
    <m/>
    <s v="42074Bonnie Law"/>
  </r>
  <r>
    <d v="2015-03-11T00:00:00"/>
    <s v="eBay Inc Shipping"/>
    <n v="-2.25"/>
    <m/>
    <n v="2.25"/>
    <s v="Debit"/>
    <x v="10"/>
    <x v="1"/>
    <x v="3"/>
    <n v="2015"/>
    <x v="91"/>
    <x v="47"/>
    <x v="3"/>
    <s v="BOTH"/>
    <s v="Income Statement"/>
    <x v="70"/>
    <s v="11200 · PayPal (LLC)"/>
    <m/>
    <s v="42074eBay Inc Shipping"/>
  </r>
  <r>
    <d v="2015-03-11T00:00:00"/>
    <s v="eBay Inc Shipping"/>
    <n v="-1.93"/>
    <m/>
    <n v="1.93"/>
    <s v="Debit"/>
    <x v="10"/>
    <x v="1"/>
    <x v="3"/>
    <n v="2015"/>
    <x v="91"/>
    <x v="47"/>
    <x v="3"/>
    <s v="BOTH"/>
    <s v="Income Statement"/>
    <x v="70"/>
    <s v="11200 · PayPal (LLC)"/>
    <m/>
    <s v="42074eBay Inc Shipping"/>
  </r>
  <r>
    <d v="2015-03-11T00:00:00"/>
    <s v="3D Sellers eBay apps for sellers"/>
    <n v="-3.99"/>
    <m/>
    <n v="3.99"/>
    <s v="Debit"/>
    <x v="10"/>
    <x v="1"/>
    <x v="3"/>
    <n v="2015"/>
    <x v="29"/>
    <x v="47"/>
    <x v="3"/>
    <s v="BOTH"/>
    <s v="Income Statement"/>
    <x v="70"/>
    <s v="11200 · PayPal (LLC)"/>
    <m/>
    <s v="420743D Sellers eBay apps for sellers"/>
  </r>
  <r>
    <d v="2015-03-11T00:00:00"/>
    <s v="Scot Price"/>
    <n v="26"/>
    <m/>
    <n v="-26"/>
    <s v="Credit"/>
    <x v="10"/>
    <x v="1"/>
    <x v="3"/>
    <n v="2015"/>
    <x v="57"/>
    <x v="1143"/>
    <x v="3"/>
    <s v="BOTH"/>
    <s v="Income Statement"/>
    <x v="71"/>
    <s v="11200 · PayPal (LLC)"/>
    <m/>
    <s v="42074Scot Price"/>
  </r>
  <r>
    <d v="2015-03-11T00:00:00"/>
    <s v="Reversal"/>
    <n v="35.96"/>
    <m/>
    <n v="-35.96"/>
    <s v="Credit"/>
    <x v="10"/>
    <x v="1"/>
    <x v="3"/>
    <n v="2015"/>
    <x v="57"/>
    <x v="282"/>
    <x v="3"/>
    <s v="BOTH"/>
    <s v="Income Statement"/>
    <x v="71"/>
    <s v="11200 · PayPal (LLC)"/>
    <m/>
    <s v="42074Reversal"/>
  </r>
  <r>
    <d v="2015-03-11T00:00:00"/>
    <s v="carlos MURILLO"/>
    <n v="53.51"/>
    <m/>
    <n v="-53.51"/>
    <s v="Credit"/>
    <x v="10"/>
    <x v="1"/>
    <x v="3"/>
    <n v="2015"/>
    <x v="57"/>
    <x v="1116"/>
    <x v="3"/>
    <s v="BOTH"/>
    <s v="Income Statement"/>
    <x v="71"/>
    <s v="11200 · PayPal (LLC)"/>
    <m/>
    <s v="42074carlos MURILLO"/>
  </r>
  <r>
    <d v="2015-03-12T00:00:00"/>
    <s v="carlos MURILLO"/>
    <n v="-59.02"/>
    <m/>
    <n v="59.02"/>
    <s v="Debit"/>
    <x v="10"/>
    <x v="1"/>
    <x v="3"/>
    <n v="2015"/>
    <x v="72"/>
    <x v="1116"/>
    <x v="3"/>
    <s v="BOTH"/>
    <s v="Income Statement"/>
    <x v="71"/>
    <s v="11200 · PayPal (LLC)"/>
    <m/>
    <s v="42075carlos MURILLO"/>
  </r>
  <r>
    <d v="2015-03-12T00:00:00"/>
    <s v="Roderick Pradilla"/>
    <n v="199.95"/>
    <m/>
    <n v="-199.95"/>
    <s v="Credit"/>
    <x v="10"/>
    <x v="1"/>
    <x v="3"/>
    <n v="2015"/>
    <x v="57"/>
    <x v="1144"/>
    <x v="3"/>
    <s v="BOTH"/>
    <s v="Income Statement"/>
    <x v="71"/>
    <s v="11200 · PayPal (LLC)"/>
    <m/>
    <s v="42075Roderick Pradilla"/>
  </r>
  <r>
    <d v="2015-03-12T00:00:00"/>
    <s v="andrew casanova"/>
    <n v="97.44"/>
    <m/>
    <n v="-97.44"/>
    <s v="Credit"/>
    <x v="10"/>
    <x v="1"/>
    <x v="3"/>
    <n v="2015"/>
    <x v="57"/>
    <x v="1145"/>
    <x v="3"/>
    <s v="BOTH"/>
    <s v="Income Statement"/>
    <x v="71"/>
    <s v="11200 · PayPal (LLC)"/>
    <m/>
    <s v="42075andrew casanova"/>
  </r>
  <r>
    <d v="2015-03-12T00:00:00"/>
    <s v="Shelina Johnson"/>
    <n v="48"/>
    <m/>
    <n v="-48"/>
    <s v="Credit"/>
    <x v="10"/>
    <x v="1"/>
    <x v="3"/>
    <n v="2015"/>
    <x v="57"/>
    <x v="1146"/>
    <x v="3"/>
    <s v="BOTH"/>
    <s v="Income Statement"/>
    <x v="71"/>
    <s v="11200 · PayPal (LLC)"/>
    <m/>
    <s v="42075Shelina Johnson"/>
  </r>
  <r>
    <d v="2015-03-12T00:00:00"/>
    <s v="Jose Roman"/>
    <n v="86.26"/>
    <m/>
    <n v="-86.26"/>
    <s v="Credit"/>
    <x v="10"/>
    <x v="1"/>
    <x v="3"/>
    <n v="2015"/>
    <x v="57"/>
    <x v="1147"/>
    <x v="3"/>
    <s v="BOTH"/>
    <s v="Income Statement"/>
    <x v="71"/>
    <s v="11200 · PayPal (LLC)"/>
    <m/>
    <s v="42075Jose Roman"/>
  </r>
  <r>
    <d v="2015-03-13T00:00:00"/>
    <s v="robert estores"/>
    <n v="99.95"/>
    <m/>
    <n v="-99.95"/>
    <s v="Credit"/>
    <x v="10"/>
    <x v="1"/>
    <x v="3"/>
    <n v="2015"/>
    <x v="57"/>
    <x v="357"/>
    <x v="3"/>
    <s v="BOTH"/>
    <s v="Income Statement"/>
    <x v="71"/>
    <s v="11200 · PayPal (LLC)"/>
    <m/>
    <s v="42076robert estores"/>
  </r>
  <r>
    <d v="2015-03-13T00:00:00"/>
    <s v="Hellrider"/>
    <n v="20"/>
    <m/>
    <n v="-20"/>
    <s v="Credit"/>
    <x v="10"/>
    <x v="1"/>
    <x v="3"/>
    <n v="2015"/>
    <x v="57"/>
    <x v="1148"/>
    <x v="3"/>
    <s v="BOTH"/>
    <s v="Income Statement"/>
    <x v="71"/>
    <s v="11200 · PayPal (LLC)"/>
    <m/>
    <s v="42076Hellrider"/>
  </r>
  <r>
    <d v="2015-03-14T00:00:00"/>
    <s v="Ferretería el Descuento"/>
    <n v="121.33"/>
    <m/>
    <n v="-121.33"/>
    <s v="Credit"/>
    <x v="10"/>
    <x v="1"/>
    <x v="3"/>
    <n v="2015"/>
    <x v="57"/>
    <x v="1149"/>
    <x v="3"/>
    <s v="BOTH"/>
    <s v="Income Statement"/>
    <x v="71"/>
    <s v="11200 · PayPal (LLC)"/>
    <m/>
    <s v="42077Ferretería el Descuento"/>
  </r>
  <r>
    <d v="2015-03-15T00:00:00"/>
    <s v="Bank Account"/>
    <n v="-1030.92"/>
    <m/>
    <n v="1030.92"/>
    <s v="Debit"/>
    <x v="10"/>
    <x v="1"/>
    <x v="3"/>
    <n v="2015"/>
    <x v="37"/>
    <x v="120"/>
    <x v="2"/>
    <s v="LLC"/>
    <s v="Balance Sheet"/>
    <x v="52"/>
    <s v="11200 · PayPal (LLC)"/>
    <m/>
    <s v="42078Bank Account"/>
  </r>
  <r>
    <d v="2015-03-16T00:00:00"/>
    <s v="Christine Renda"/>
    <n v="51.78"/>
    <m/>
    <n v="-51.78"/>
    <s v="Credit"/>
    <x v="10"/>
    <x v="1"/>
    <x v="3"/>
    <n v="2015"/>
    <x v="57"/>
    <x v="1150"/>
    <x v="3"/>
    <s v="BOTH"/>
    <s v="Income Statement"/>
    <x v="71"/>
    <s v="11200 · PayPal (LLC)"/>
    <m/>
    <s v="42079Christine Renda"/>
  </r>
  <r>
    <d v="2015-03-16T00:00:00"/>
    <s v="Christine Renda"/>
    <n v="50.48"/>
    <m/>
    <n v="-50.48"/>
    <s v="Credit"/>
    <x v="10"/>
    <x v="1"/>
    <x v="3"/>
    <n v="2015"/>
    <x v="57"/>
    <x v="1150"/>
    <x v="3"/>
    <s v="BOTH"/>
    <s v="Income Statement"/>
    <x v="71"/>
    <s v="11200 · PayPal (LLC)"/>
    <m/>
    <s v="42079Christine Renda"/>
  </r>
  <r>
    <d v="2015-03-16T00:00:00"/>
    <s v="Bonnie Law"/>
    <n v="56.09"/>
    <m/>
    <n v="-56.09"/>
    <s v="Credit"/>
    <x v="10"/>
    <x v="1"/>
    <x v="3"/>
    <n v="2015"/>
    <x v="57"/>
    <x v="1142"/>
    <x v="3"/>
    <s v="BOTH"/>
    <s v="Income Statement"/>
    <x v="71"/>
    <s v="11200 · PayPal (LLC)"/>
    <m/>
    <s v="42079Bonnie Law"/>
  </r>
  <r>
    <d v="2015-03-17T00:00:00"/>
    <s v="sue-ann faucher"/>
    <n v="24.95"/>
    <m/>
    <n v="-24.95"/>
    <s v="Credit"/>
    <x v="10"/>
    <x v="1"/>
    <x v="3"/>
    <n v="2015"/>
    <x v="57"/>
    <x v="1151"/>
    <x v="3"/>
    <s v="BOTH"/>
    <s v="Income Statement"/>
    <x v="71"/>
    <s v="11200 · PayPal (LLC)"/>
    <m/>
    <s v="42080sue-ann faucher"/>
  </r>
  <r>
    <d v="2015-03-17T00:00:00"/>
    <s v="Christine Ponti"/>
    <n v="53.93"/>
    <m/>
    <n v="-53.93"/>
    <s v="Credit"/>
    <x v="10"/>
    <x v="1"/>
    <x v="3"/>
    <n v="2015"/>
    <x v="57"/>
    <x v="1152"/>
    <x v="3"/>
    <s v="BOTH"/>
    <s v="Income Statement"/>
    <x v="71"/>
    <s v="11200 · PayPal (LLC)"/>
    <m/>
    <s v="42080Christine Ponti"/>
  </r>
  <r>
    <d v="2015-03-17T00:00:00"/>
    <s v="Fredy Magana"/>
    <n v="61.18"/>
    <m/>
    <n v="-61.18"/>
    <s v="Credit"/>
    <x v="10"/>
    <x v="1"/>
    <x v="3"/>
    <n v="2015"/>
    <x v="57"/>
    <x v="1153"/>
    <x v="3"/>
    <s v="BOTH"/>
    <s v="Income Statement"/>
    <x v="71"/>
    <s v="11200 · PayPal (LLC)"/>
    <m/>
    <s v="42080Fredy Magana"/>
  </r>
  <r>
    <d v="2015-03-17T00:00:00"/>
    <s v="Alyssa Chapa"/>
    <n v="80"/>
    <m/>
    <n v="-80"/>
    <s v="Credit"/>
    <x v="10"/>
    <x v="1"/>
    <x v="3"/>
    <n v="2015"/>
    <x v="57"/>
    <x v="1154"/>
    <x v="3"/>
    <s v="BOTH"/>
    <s v="Income Statement"/>
    <x v="71"/>
    <s v="11200 · PayPal (LLC)"/>
    <m/>
    <s v="42080Alyssa Chapa"/>
  </r>
  <r>
    <d v="2015-03-17T00:00:00"/>
    <s v="Carroll Alley"/>
    <n v="27.8"/>
    <m/>
    <n v="-27.8"/>
    <s v="Credit"/>
    <x v="10"/>
    <x v="1"/>
    <x v="3"/>
    <n v="2015"/>
    <x v="57"/>
    <x v="1155"/>
    <x v="3"/>
    <s v="BOTH"/>
    <s v="Income Statement"/>
    <x v="71"/>
    <s v="11200 · PayPal (LLC)"/>
    <m/>
    <s v="42080Carroll Alley"/>
  </r>
  <r>
    <d v="2015-03-18T00:00:00"/>
    <s v="melvin hernandez"/>
    <n v="57.05"/>
    <m/>
    <n v="-57.05"/>
    <s v="Credit"/>
    <x v="10"/>
    <x v="1"/>
    <x v="3"/>
    <n v="2015"/>
    <x v="57"/>
    <x v="1156"/>
    <x v="3"/>
    <s v="BOTH"/>
    <s v="Income Statement"/>
    <x v="71"/>
    <s v="11200 · PayPal (LLC)"/>
    <m/>
    <s v="42081melvin hernandez"/>
  </r>
  <r>
    <d v="2015-03-18T00:00:00"/>
    <s v="Nil Turkseven"/>
    <n v="46"/>
    <m/>
    <n v="-46"/>
    <s v="Credit"/>
    <x v="10"/>
    <x v="1"/>
    <x v="3"/>
    <n v="2015"/>
    <x v="57"/>
    <x v="1157"/>
    <x v="3"/>
    <s v="BOTH"/>
    <s v="Income Statement"/>
    <x v="71"/>
    <s v="11200 · PayPal (LLC)"/>
    <m/>
    <s v="42081Nil Turkseven"/>
  </r>
  <r>
    <d v="2015-03-19T00:00:00"/>
    <s v="Timothy J Bowers Jr"/>
    <n v="-5.39"/>
    <m/>
    <n v="5.39"/>
    <s v="Debit"/>
    <x v="10"/>
    <x v="1"/>
    <x v="3"/>
    <n v="2015"/>
    <x v="72"/>
    <x v="1090"/>
    <x v="3"/>
    <s v="BOTH"/>
    <s v="Income Statement"/>
    <x v="71"/>
    <s v="11200 · PayPal (LLC)"/>
    <m/>
    <s v="42082Timothy J Bowers Jr"/>
  </r>
  <r>
    <d v="2015-03-19T00:00:00"/>
    <s v="Carey Glover"/>
    <n v="199.95"/>
    <m/>
    <n v="-199.95"/>
    <s v="Credit"/>
    <x v="10"/>
    <x v="1"/>
    <x v="3"/>
    <n v="2015"/>
    <x v="57"/>
    <x v="1158"/>
    <x v="3"/>
    <s v="BOTH"/>
    <s v="Income Statement"/>
    <x v="71"/>
    <s v="11200 · PayPal (LLC)"/>
    <m/>
    <s v="42082Carey Glover"/>
  </r>
  <r>
    <d v="2015-03-19T00:00:00"/>
    <s v="david oshins"/>
    <n v="11.16"/>
    <m/>
    <n v="-11.16"/>
    <s v="Credit"/>
    <x v="10"/>
    <x v="1"/>
    <x v="3"/>
    <n v="2015"/>
    <x v="57"/>
    <x v="1159"/>
    <x v="3"/>
    <s v="BOTH"/>
    <s v="Income Statement"/>
    <x v="71"/>
    <s v="11200 · PayPal (LLC)"/>
    <m/>
    <s v="42082david oshins"/>
  </r>
  <r>
    <d v="2015-03-20T00:00:00"/>
    <s v="Reversal"/>
    <n v="14.9"/>
    <m/>
    <n v="-14.9"/>
    <s v="Credit"/>
    <x v="10"/>
    <x v="1"/>
    <x v="3"/>
    <n v="2015"/>
    <x v="57"/>
    <x v="282"/>
    <x v="3"/>
    <s v="BOTH"/>
    <s v="Income Statement"/>
    <x v="71"/>
    <s v="11200 · PayPal (LLC)"/>
    <m/>
    <s v="42083Reversal"/>
  </r>
  <r>
    <d v="2015-03-20T00:00:00"/>
    <s v="Andrea Lord"/>
    <n v="-14.9"/>
    <m/>
    <n v="14.9"/>
    <s v="Debit"/>
    <x v="10"/>
    <x v="1"/>
    <x v="3"/>
    <n v="2015"/>
    <x v="72"/>
    <x v="1047"/>
    <x v="3"/>
    <s v="BOTH"/>
    <s v="Income Statement"/>
    <x v="71"/>
    <s v="11200 · PayPal (LLC)"/>
    <m/>
    <s v="42083Andrea Lord"/>
  </r>
  <r>
    <d v="2015-03-20T00:00:00"/>
    <s v="Tonya Grossman"/>
    <n v="-85.74"/>
    <m/>
    <n v="85.74"/>
    <s v="Debit"/>
    <x v="10"/>
    <x v="1"/>
    <x v="3"/>
    <n v="2015"/>
    <x v="72"/>
    <x v="1113"/>
    <x v="3"/>
    <s v="BOTH"/>
    <s v="Income Statement"/>
    <x v="71"/>
    <s v="11200 · PayPal (LLC)"/>
    <m/>
    <s v="42083Tonya Grossman"/>
  </r>
  <r>
    <d v="2015-03-20T00:00:00"/>
    <s v="J &amp; J Emporium"/>
    <n v="72.58"/>
    <m/>
    <n v="-72.58"/>
    <s v="Credit"/>
    <x v="10"/>
    <x v="1"/>
    <x v="3"/>
    <n v="2015"/>
    <x v="57"/>
    <x v="1160"/>
    <x v="3"/>
    <s v="BOTH"/>
    <s v="Income Statement"/>
    <x v="71"/>
    <s v="11200 · PayPal (LLC)"/>
    <m/>
    <s v="42083J &amp; J Emporium"/>
  </r>
  <r>
    <d v="2015-03-21T00:00:00"/>
    <s v="rizwan ayyub"/>
    <n v="178.6"/>
    <m/>
    <n v="-178.6"/>
    <s v="Credit"/>
    <x v="10"/>
    <x v="1"/>
    <x v="3"/>
    <n v="2015"/>
    <x v="57"/>
    <x v="1161"/>
    <x v="3"/>
    <s v="BOTH"/>
    <s v="Income Statement"/>
    <x v="71"/>
    <s v="11200 · PayPal (LLC)"/>
    <m/>
    <s v="42084rizwan ayyub"/>
  </r>
  <r>
    <d v="2015-03-21T00:00:00"/>
    <s v="Michelle Lee"/>
    <n v="9.9499999999999993"/>
    <m/>
    <n v="-9.9499999999999993"/>
    <s v="Credit"/>
    <x v="10"/>
    <x v="1"/>
    <x v="3"/>
    <n v="2015"/>
    <x v="57"/>
    <x v="1162"/>
    <x v="3"/>
    <s v="BOTH"/>
    <s v="Income Statement"/>
    <x v="71"/>
    <s v="11200 · PayPal (LLC)"/>
    <m/>
    <s v="42084Michelle Lee"/>
  </r>
  <r>
    <d v="2015-03-22T00:00:00"/>
    <s v="eBay Buyer Dispute"/>
    <n v="-99.95"/>
    <m/>
    <n v="99.95"/>
    <s v="Debit"/>
    <x v="10"/>
    <x v="1"/>
    <x v="3"/>
    <n v="2015"/>
    <x v="57"/>
    <x v="282"/>
    <x v="3"/>
    <s v="BOTH"/>
    <s v="Income Statement"/>
    <x v="71"/>
    <s v="11200 · PayPal (LLC)"/>
    <m/>
    <s v="42085eBay Buyer Dispute"/>
  </r>
  <r>
    <d v="2015-03-22T00:00:00"/>
    <s v="Sally Davidson"/>
    <n v="152.44"/>
    <m/>
    <n v="-152.44"/>
    <s v="Credit"/>
    <x v="10"/>
    <x v="1"/>
    <x v="3"/>
    <n v="2015"/>
    <x v="57"/>
    <x v="1163"/>
    <x v="3"/>
    <s v="BOTH"/>
    <s v="Income Statement"/>
    <x v="71"/>
    <s v="11200 · PayPal (LLC)"/>
    <m/>
    <s v="42085Sally Davidson"/>
  </r>
  <r>
    <d v="2015-03-23T00:00:00"/>
    <s v="Roman Zukowski"/>
    <n v="62.95"/>
    <m/>
    <n v="-62.95"/>
    <s v="Credit"/>
    <x v="10"/>
    <x v="1"/>
    <x v="3"/>
    <n v="2015"/>
    <x v="57"/>
    <x v="1164"/>
    <x v="3"/>
    <s v="BOTH"/>
    <s v="Income Statement"/>
    <x v="71"/>
    <s v="11200 · PayPal (LLC)"/>
    <m/>
    <s v="42086Roman Zukowski"/>
  </r>
  <r>
    <d v="2015-03-23T00:00:00"/>
    <s v="Champagne Vanwhy"/>
    <n v="49.96"/>
    <m/>
    <n v="-49.96"/>
    <s v="Credit"/>
    <x v="10"/>
    <x v="1"/>
    <x v="3"/>
    <n v="2015"/>
    <x v="57"/>
    <x v="1165"/>
    <x v="3"/>
    <s v="BOTH"/>
    <s v="Income Statement"/>
    <x v="71"/>
    <s v="11200 · PayPal (LLC)"/>
    <m/>
    <s v="42086Champagne Vanwhy"/>
  </r>
  <r>
    <d v="2015-03-23T00:00:00"/>
    <s v="Blessed Critters All Animal Rescue"/>
    <n v="14.9"/>
    <m/>
    <n v="-14.9"/>
    <s v="Credit"/>
    <x v="10"/>
    <x v="1"/>
    <x v="3"/>
    <n v="2015"/>
    <x v="57"/>
    <x v="1166"/>
    <x v="3"/>
    <s v="BOTH"/>
    <s v="Income Statement"/>
    <x v="71"/>
    <s v="11200 · PayPal (LLC)"/>
    <m/>
    <s v="42086Blessed Critters All Animal Rescue"/>
  </r>
  <r>
    <d v="2015-03-24T00:00:00"/>
    <s v="Donna Saville"/>
    <n v="39.950000000000003"/>
    <m/>
    <n v="-39.950000000000003"/>
    <s v="Credit"/>
    <x v="10"/>
    <x v="1"/>
    <x v="3"/>
    <n v="2015"/>
    <x v="57"/>
    <x v="1167"/>
    <x v="3"/>
    <s v="BOTH"/>
    <s v="Income Statement"/>
    <x v="71"/>
    <s v="11200 · PayPal (LLC)"/>
    <m/>
    <s v="42087Donna Saville"/>
  </r>
  <r>
    <d v="2015-03-24T00:00:00"/>
    <s v="Amanda Fisher"/>
    <n v="-6.81"/>
    <m/>
    <n v="6.81"/>
    <s v="Debit"/>
    <x v="10"/>
    <x v="1"/>
    <x v="3"/>
    <n v="2015"/>
    <x v="72"/>
    <x v="1105"/>
    <x v="3"/>
    <s v="BOTH"/>
    <s v="Income Statement"/>
    <x v="71"/>
    <s v="11200 · PayPal (LLC)"/>
    <m/>
    <s v="42087Amanda Fisher"/>
  </r>
  <r>
    <d v="2015-03-24T00:00:00"/>
    <s v="joshua varela"/>
    <n v="12.9"/>
    <m/>
    <n v="-12.9"/>
    <s v="Credit"/>
    <x v="10"/>
    <x v="1"/>
    <x v="3"/>
    <n v="2015"/>
    <x v="57"/>
    <x v="1168"/>
    <x v="3"/>
    <s v="BOTH"/>
    <s v="Income Statement"/>
    <x v="71"/>
    <s v="11200 · PayPal (LLC)"/>
    <m/>
    <s v="42087joshua varela"/>
  </r>
  <r>
    <d v="2015-03-24T00:00:00"/>
    <s v="Animal Resuce"/>
    <n v="12.9"/>
    <m/>
    <n v="-12.9"/>
    <s v="Credit"/>
    <x v="10"/>
    <x v="1"/>
    <x v="3"/>
    <n v="2015"/>
    <x v="57"/>
    <x v="1169"/>
    <x v="3"/>
    <s v="BOTH"/>
    <s v="Income Statement"/>
    <x v="71"/>
    <s v="11200 · PayPal (LLC)"/>
    <m/>
    <s v="42087Animal Resuce"/>
  </r>
  <r>
    <d v="2015-03-25T00:00:00"/>
    <s v="jose balderrama"/>
    <n v="69.95"/>
    <m/>
    <n v="-69.95"/>
    <s v="Credit"/>
    <x v="10"/>
    <x v="1"/>
    <x v="3"/>
    <n v="2015"/>
    <x v="57"/>
    <x v="1170"/>
    <x v="3"/>
    <s v="BOTH"/>
    <s v="Income Statement"/>
    <x v="71"/>
    <s v="11200 · PayPal (LLC)"/>
    <m/>
    <s v="42088jose balderrama"/>
  </r>
  <r>
    <d v="2015-03-25T00:00:00"/>
    <s v="Deborah Jaynes"/>
    <n v="10.95"/>
    <m/>
    <n v="-10.95"/>
    <s v="Credit"/>
    <x v="10"/>
    <x v="1"/>
    <x v="3"/>
    <n v="2015"/>
    <x v="57"/>
    <x v="1171"/>
    <x v="3"/>
    <s v="BOTH"/>
    <s v="Income Statement"/>
    <x v="71"/>
    <s v="11200 · PayPal (LLC)"/>
    <m/>
    <s v="42088Deborah Jaynes"/>
  </r>
  <r>
    <d v="2015-03-25T00:00:00"/>
    <s v="Sandra Shuck"/>
    <n v="10.95"/>
    <m/>
    <n v="-10.95"/>
    <s v="Credit"/>
    <x v="10"/>
    <x v="1"/>
    <x v="3"/>
    <n v="2015"/>
    <x v="57"/>
    <x v="1172"/>
    <x v="3"/>
    <s v="BOTH"/>
    <s v="Income Statement"/>
    <x v="71"/>
    <s v="11200 · PayPal (LLC)"/>
    <m/>
    <s v="42088Sandra Shuck"/>
  </r>
  <r>
    <d v="2015-03-26T00:00:00"/>
    <s v="barbara lash"/>
    <n v="11.16"/>
    <m/>
    <n v="-11.16"/>
    <s v="Credit"/>
    <x v="10"/>
    <x v="1"/>
    <x v="3"/>
    <n v="2015"/>
    <x v="57"/>
    <x v="1173"/>
    <x v="3"/>
    <s v="BOTH"/>
    <s v="Income Statement"/>
    <x v="71"/>
    <s v="11200 · PayPal (LLC)"/>
    <m/>
    <s v="42089barbara lash"/>
  </r>
  <r>
    <d v="2015-03-26T00:00:00"/>
    <s v="Roderick Pradilla"/>
    <n v="-199.95"/>
    <m/>
    <n v="199.95"/>
    <s v="Debit"/>
    <x v="10"/>
    <x v="1"/>
    <x v="3"/>
    <n v="2015"/>
    <x v="57"/>
    <x v="1144"/>
    <x v="3"/>
    <s v="BOTH"/>
    <s v="Income Statement"/>
    <x v="71"/>
    <s v="11200 · PayPal (LLC)"/>
    <m/>
    <s v="42089Roderick Pradilla"/>
  </r>
  <r>
    <d v="2015-03-26T00:00:00"/>
    <s v="Spotify USA Inc"/>
    <n v="-9.99"/>
    <m/>
    <n v="9.99"/>
    <s v="Debit"/>
    <x v="10"/>
    <x v="1"/>
    <x v="3"/>
    <n v="2015"/>
    <x v="31"/>
    <x v="1036"/>
    <x v="2"/>
    <s v="BOTH"/>
    <s v="Income Statement"/>
    <x v="70"/>
    <s v="11200 · PayPal (LLC)"/>
    <m/>
    <s v="42089Spotify USA Inc"/>
  </r>
  <r>
    <d v="2015-03-26T00:00:00"/>
    <s v="James Mustoe"/>
    <n v="249"/>
    <m/>
    <n v="-249"/>
    <s v="Credit"/>
    <x v="10"/>
    <x v="1"/>
    <x v="3"/>
    <n v="2015"/>
    <x v="57"/>
    <x v="1174"/>
    <x v="3"/>
    <s v="BOTH"/>
    <s v="Income Statement"/>
    <x v="71"/>
    <s v="11200 · PayPal (LLC)"/>
    <m/>
    <s v="42089James Mustoe"/>
  </r>
  <r>
    <d v="2015-03-27T00:00:00"/>
    <s v="Robin Travis"/>
    <n v="89.86"/>
    <m/>
    <n v="-89.86"/>
    <s v="Credit"/>
    <x v="10"/>
    <x v="1"/>
    <x v="3"/>
    <n v="2015"/>
    <x v="57"/>
    <x v="1175"/>
    <x v="3"/>
    <s v="BOTH"/>
    <s v="Income Statement"/>
    <x v="71"/>
    <s v="11200 · PayPal (LLC)"/>
    <m/>
    <s v="42090Robin Travis"/>
  </r>
  <r>
    <d v="2015-03-27T00:00:00"/>
    <s v="hugh gonder"/>
    <n v="50.48"/>
    <m/>
    <n v="-50.48"/>
    <s v="Credit"/>
    <x v="10"/>
    <x v="1"/>
    <x v="3"/>
    <n v="2015"/>
    <x v="57"/>
    <x v="1176"/>
    <x v="3"/>
    <s v="BOTH"/>
    <s v="Income Statement"/>
    <x v="71"/>
    <s v="11200 · PayPal (LLC)"/>
    <m/>
    <s v="42090hugh gonder"/>
  </r>
  <r>
    <d v="2015-03-27T00:00:00"/>
    <s v="Reversal"/>
    <n v="193.85"/>
    <m/>
    <n v="-193.85"/>
    <s v="Credit"/>
    <x v="10"/>
    <x v="1"/>
    <x v="3"/>
    <n v="2015"/>
    <x v="57"/>
    <x v="282"/>
    <x v="3"/>
    <s v="BOTH"/>
    <s v="Income Statement"/>
    <x v="71"/>
    <s v="11200 · PayPal (LLC)"/>
    <m/>
    <s v="42090Reversal"/>
  </r>
  <r>
    <d v="2015-03-27T00:00:00"/>
    <s v="Roderick Pradilla"/>
    <n v="-199.95"/>
    <m/>
    <n v="199.95"/>
    <s v="Debit"/>
    <x v="10"/>
    <x v="1"/>
    <x v="3"/>
    <n v="2015"/>
    <x v="57"/>
    <x v="1144"/>
    <x v="3"/>
    <s v="BOTH"/>
    <s v="Income Statement"/>
    <x v="71"/>
    <s v="11200 · PayPal (LLC)"/>
    <m/>
    <s v="42090Roderick Pradilla"/>
  </r>
  <r>
    <d v="2015-03-27T00:00:00"/>
    <s v="Bank Account"/>
    <n v="-1356.32"/>
    <m/>
    <n v="1356.32"/>
    <s v="Debit"/>
    <x v="10"/>
    <x v="1"/>
    <x v="3"/>
    <n v="2015"/>
    <x v="37"/>
    <x v="120"/>
    <x v="2"/>
    <s v="LLC"/>
    <s v="Balance Sheet"/>
    <x v="52"/>
    <s v="11200 · PayPal (LLC)"/>
    <m/>
    <s v="42090Bank Account"/>
  </r>
  <r>
    <d v="2015-03-27T00:00:00"/>
    <s v="Samantha Bigelow"/>
    <n v="19.899999999999999"/>
    <m/>
    <n v="-19.899999999999999"/>
    <s v="Credit"/>
    <x v="10"/>
    <x v="1"/>
    <x v="3"/>
    <n v="2015"/>
    <x v="57"/>
    <x v="1177"/>
    <x v="3"/>
    <s v="BOTH"/>
    <s v="Income Statement"/>
    <x v="71"/>
    <s v="11200 · PayPal (LLC)"/>
    <m/>
    <s v="42090Samantha Bigelow"/>
  </r>
  <r>
    <d v="2015-03-27T00:00:00"/>
    <s v="Lewis Hays"/>
    <n v="172.02"/>
    <m/>
    <n v="-172.02"/>
    <s v="Credit"/>
    <x v="10"/>
    <x v="1"/>
    <x v="3"/>
    <n v="2015"/>
    <x v="57"/>
    <x v="1178"/>
    <x v="3"/>
    <s v="BOTH"/>
    <s v="Income Statement"/>
    <x v="71"/>
    <s v="11200 · PayPal (LLC)"/>
    <m/>
    <s v="42090Lewis Hays"/>
  </r>
  <r>
    <d v="2015-03-27T00:00:00"/>
    <s v="Kate Szymanski"/>
    <n v="10.95"/>
    <m/>
    <n v="-10.95"/>
    <s v="Credit"/>
    <x v="10"/>
    <x v="1"/>
    <x v="3"/>
    <n v="2015"/>
    <x v="57"/>
    <x v="1179"/>
    <x v="3"/>
    <s v="BOTH"/>
    <s v="Income Statement"/>
    <x v="71"/>
    <s v="11200 · PayPal (LLC)"/>
    <m/>
    <s v="42090Kate Szymanski"/>
  </r>
  <r>
    <d v="2015-03-27T00:00:00"/>
    <s v="Manar Aljobori"/>
    <n v="127.2"/>
    <m/>
    <n v="-127.2"/>
    <s v="Credit"/>
    <x v="10"/>
    <x v="1"/>
    <x v="3"/>
    <n v="2015"/>
    <x v="57"/>
    <x v="1180"/>
    <x v="3"/>
    <s v="BOTH"/>
    <s v="Income Statement"/>
    <x v="71"/>
    <s v="11200 · PayPal (LLC)"/>
    <m/>
    <s v="42090Manar Aljobori"/>
  </r>
  <r>
    <d v="2015-03-28T00:00:00"/>
    <s v="MaryLee Overley"/>
    <n v="14.42"/>
    <m/>
    <n v="-14.42"/>
    <s v="Credit"/>
    <x v="10"/>
    <x v="1"/>
    <x v="3"/>
    <n v="2015"/>
    <x v="57"/>
    <x v="1181"/>
    <x v="3"/>
    <s v="BOTH"/>
    <s v="Income Statement"/>
    <x v="71"/>
    <s v="11200 · PayPal (LLC)"/>
    <m/>
    <s v="42091MaryLee Overley"/>
  </r>
  <r>
    <d v="2015-03-28T00:00:00"/>
    <s v="Andrea Lord"/>
    <n v="10.95"/>
    <m/>
    <n v="-10.95"/>
    <s v="Credit"/>
    <x v="10"/>
    <x v="1"/>
    <x v="3"/>
    <n v="2015"/>
    <x v="57"/>
    <x v="1047"/>
    <x v="3"/>
    <s v="BOTH"/>
    <s v="Income Statement"/>
    <x v="71"/>
    <s v="11200 · PayPal (LLC)"/>
    <m/>
    <s v="42091Andrea Lord"/>
  </r>
  <r>
    <d v="2015-03-28T00:00:00"/>
    <s v="eBay Buyer Dispute"/>
    <n v="-11.16"/>
    <m/>
    <n v="11.16"/>
    <s v="Debit"/>
    <x v="10"/>
    <x v="1"/>
    <x v="3"/>
    <n v="2015"/>
    <x v="57"/>
    <x v="282"/>
    <x v="3"/>
    <s v="BOTH"/>
    <s v="Income Statement"/>
    <x v="71"/>
    <s v="11200 · PayPal (LLC)"/>
    <m/>
    <s v="42091eBay Buyer Dispute"/>
  </r>
  <r>
    <d v="2015-03-28T00:00:00"/>
    <s v="albert zagey"/>
    <n v="71.95"/>
    <m/>
    <n v="-71.95"/>
    <s v="Credit"/>
    <x v="10"/>
    <x v="1"/>
    <x v="3"/>
    <n v="2015"/>
    <x v="57"/>
    <x v="1182"/>
    <x v="3"/>
    <s v="BOTH"/>
    <s v="Income Statement"/>
    <x v="71"/>
    <s v="11200 · PayPal (LLC)"/>
    <m/>
    <s v="42091albert zagey"/>
  </r>
  <r>
    <d v="2015-03-29T00:00:00"/>
    <s v="Susan Jones"/>
    <n v="10.95"/>
    <m/>
    <n v="-10.95"/>
    <s v="Credit"/>
    <x v="10"/>
    <x v="1"/>
    <x v="3"/>
    <n v="2015"/>
    <x v="57"/>
    <x v="1183"/>
    <x v="3"/>
    <s v="BOTH"/>
    <s v="Income Statement"/>
    <x v="71"/>
    <s v="11200 · PayPal (LLC)"/>
    <m/>
    <s v="42092Susan Jones"/>
  </r>
  <r>
    <d v="2015-03-29T00:00:00"/>
    <s v="Debra Ramon"/>
    <n v="10.95"/>
    <m/>
    <n v="-10.95"/>
    <s v="Credit"/>
    <x v="10"/>
    <x v="1"/>
    <x v="3"/>
    <n v="2015"/>
    <x v="57"/>
    <x v="1184"/>
    <x v="3"/>
    <s v="BOTH"/>
    <s v="Income Statement"/>
    <x v="71"/>
    <s v="11200 · PayPal (LLC)"/>
    <m/>
    <s v="42092Debra Ramon"/>
  </r>
  <r>
    <d v="2015-03-29T00:00:00"/>
    <s v="Bill Powers"/>
    <n v="43.08"/>
    <m/>
    <n v="-43.08"/>
    <s v="Credit"/>
    <x v="10"/>
    <x v="1"/>
    <x v="3"/>
    <n v="2015"/>
    <x v="57"/>
    <x v="1185"/>
    <x v="3"/>
    <s v="BOTH"/>
    <s v="Income Statement"/>
    <x v="71"/>
    <s v="11200 · PayPal (LLC)"/>
    <m/>
    <s v="42092Bill Powers"/>
  </r>
  <r>
    <d v="2015-03-30T00:00:00"/>
    <s v="Reversal"/>
    <n v="99.95"/>
    <m/>
    <n v="-99.95"/>
    <s v="Credit"/>
    <x v="10"/>
    <x v="1"/>
    <x v="3"/>
    <n v="2015"/>
    <x v="57"/>
    <x v="282"/>
    <x v="3"/>
    <s v="BOTH"/>
    <s v="Income Statement"/>
    <x v="71"/>
    <s v="11200 · PayPal (LLC)"/>
    <m/>
    <s v="42093Reversal"/>
  </r>
  <r>
    <d v="2015-03-30T00:00:00"/>
    <s v="robert estores"/>
    <n v="-99.95"/>
    <m/>
    <n v="99.95"/>
    <s v="Debit"/>
    <x v="10"/>
    <x v="1"/>
    <x v="3"/>
    <n v="2015"/>
    <x v="72"/>
    <x v="357"/>
    <x v="3"/>
    <s v="BOTH"/>
    <s v="Income Statement"/>
    <x v="71"/>
    <s v="11200 · PayPal (LLC)"/>
    <m/>
    <s v="42093robert estores"/>
  </r>
  <r>
    <d v="2015-03-30T00:00:00"/>
    <s v="Reversal"/>
    <n v="11.16"/>
    <m/>
    <n v="-11.16"/>
    <s v="Credit"/>
    <x v="10"/>
    <x v="1"/>
    <x v="3"/>
    <n v="2015"/>
    <x v="57"/>
    <x v="282"/>
    <x v="3"/>
    <s v="BOTH"/>
    <s v="Income Statement"/>
    <x v="71"/>
    <s v="11200 · PayPal (LLC)"/>
    <m/>
    <s v="42093Reversal"/>
  </r>
  <r>
    <d v="2015-03-30T00:00:00"/>
    <s v="david oshins"/>
    <n v="-11.16"/>
    <m/>
    <n v="11.16"/>
    <s v="Debit"/>
    <x v="10"/>
    <x v="1"/>
    <x v="3"/>
    <n v="2015"/>
    <x v="72"/>
    <x v="1159"/>
    <x v="3"/>
    <s v="BOTH"/>
    <s v="Income Statement"/>
    <x v="71"/>
    <s v="11200 · PayPal (LLC)"/>
    <m/>
    <s v="42093david oshins"/>
  </r>
  <r>
    <d v="2015-03-30T00:00:00"/>
    <s v="Patricia Hall"/>
    <n v="-34.340000000000003"/>
    <m/>
    <n v="34.340000000000003"/>
    <s v="Debit"/>
    <x v="10"/>
    <x v="1"/>
    <x v="3"/>
    <n v="2015"/>
    <x v="72"/>
    <x v="1111"/>
    <x v="3"/>
    <s v="BOTH"/>
    <s v="Income Statement"/>
    <x v="71"/>
    <s v="11200 · PayPal (LLC)"/>
    <m/>
    <s v="42093Patricia Hall"/>
  </r>
  <r>
    <d v="2015-03-30T00:00:00"/>
    <s v="Reversal"/>
    <n v="27.16"/>
    <m/>
    <n v="-27.16"/>
    <s v="Credit"/>
    <x v="10"/>
    <x v="1"/>
    <x v="3"/>
    <n v="2015"/>
    <x v="57"/>
    <x v="282"/>
    <x v="3"/>
    <s v="BOTH"/>
    <s v="Income Statement"/>
    <x v="71"/>
    <s v="11200 · PayPal (LLC)"/>
    <m/>
    <s v="42093Reversal"/>
  </r>
  <r>
    <d v="2015-03-30T00:00:00"/>
    <s v="Kammerflage Kreations"/>
    <n v="-27.16"/>
    <m/>
    <n v="27.16"/>
    <s v="Debit"/>
    <x v="10"/>
    <x v="1"/>
    <x v="3"/>
    <n v="2015"/>
    <x v="72"/>
    <x v="1122"/>
    <x v="3"/>
    <s v="BOTH"/>
    <s v="Income Statement"/>
    <x v="71"/>
    <s v="11200 · PayPal (LLC)"/>
    <m/>
    <s v="42093Kammerflage Kreations"/>
  </r>
  <r>
    <d v="2015-03-30T00:00:00"/>
    <s v="Robin Travis"/>
    <n v="74.900000000000006"/>
    <m/>
    <n v="-74.900000000000006"/>
    <s v="Credit"/>
    <x v="10"/>
    <x v="1"/>
    <x v="3"/>
    <n v="2015"/>
    <x v="57"/>
    <x v="1175"/>
    <x v="3"/>
    <s v="BOTH"/>
    <s v="Income Statement"/>
    <x v="71"/>
    <s v="11200 · PayPal (LLC)"/>
    <m/>
    <s v="42093Robin Travis"/>
  </r>
  <r>
    <d v="2015-03-31T00:00:00"/>
    <s v="Joshua Ellis"/>
    <n v="56.37"/>
    <m/>
    <n v="-56.37"/>
    <s v="Credit"/>
    <x v="10"/>
    <x v="1"/>
    <x v="3"/>
    <n v="2015"/>
    <x v="57"/>
    <x v="1186"/>
    <x v="3"/>
    <s v="BOTH"/>
    <s v="Income Statement"/>
    <x v="71"/>
    <s v="11200 · PayPal (LLC)"/>
    <m/>
    <s v="42094Joshua Ellis"/>
  </r>
  <r>
    <d v="2015-04-01T00:00:00"/>
    <s v="ron amid"/>
    <n v="109.14"/>
    <m/>
    <n v="-109.14"/>
    <s v="Credit"/>
    <x v="10"/>
    <x v="1"/>
    <x v="4"/>
    <n v="2015"/>
    <x v="57"/>
    <x v="824"/>
    <x v="3"/>
    <s v="BOTH"/>
    <s v="Income Statement"/>
    <x v="71"/>
    <s v="11200 · PayPal (LLC)"/>
    <m/>
    <s v="42095ron amid"/>
  </r>
  <r>
    <d v="2015-04-01T00:00:00"/>
    <s v="Zackery Strudel"/>
    <n v="9.9499999999999993"/>
    <m/>
    <n v="-9.9499999999999993"/>
    <s v="Credit"/>
    <x v="10"/>
    <x v="1"/>
    <x v="4"/>
    <n v="2015"/>
    <x v="57"/>
    <x v="1187"/>
    <x v="3"/>
    <s v="BOTH"/>
    <s v="Income Statement"/>
    <x v="71"/>
    <s v="11200 · PayPal (LLC)"/>
    <m/>
    <s v="42095Zackery Strudel"/>
  </r>
  <r>
    <d v="2015-04-01T00:00:00"/>
    <s v="CJ Rico"/>
    <n v="64.95"/>
    <m/>
    <n v="-64.95"/>
    <s v="Credit"/>
    <x v="10"/>
    <x v="1"/>
    <x v="4"/>
    <n v="2015"/>
    <x v="57"/>
    <x v="1188"/>
    <x v="3"/>
    <s v="BOTH"/>
    <s v="Income Statement"/>
    <x v="71"/>
    <s v="11200 · PayPal (LLC)"/>
    <m/>
    <s v="42095CJ Rico"/>
  </r>
  <r>
    <d v="2015-04-01T00:00:00"/>
    <s v="MyFly2Fly"/>
    <n v="68.39"/>
    <m/>
    <n v="-68.39"/>
    <s v="Credit"/>
    <x v="10"/>
    <x v="1"/>
    <x v="4"/>
    <n v="2015"/>
    <x v="57"/>
    <x v="1189"/>
    <x v="3"/>
    <s v="BOTH"/>
    <s v="Income Statement"/>
    <x v="71"/>
    <s v="11200 · PayPal (LLC)"/>
    <m/>
    <s v="42095MyFly2Fly"/>
  </r>
  <r>
    <d v="2015-04-01T00:00:00"/>
    <s v="katrina hyde"/>
    <n v="14.9"/>
    <m/>
    <n v="-14.9"/>
    <s v="Credit"/>
    <x v="10"/>
    <x v="1"/>
    <x v="4"/>
    <n v="2015"/>
    <x v="57"/>
    <x v="1190"/>
    <x v="3"/>
    <s v="BOTH"/>
    <s v="Income Statement"/>
    <x v="71"/>
    <s v="11200 · PayPal (LLC)"/>
    <m/>
    <s v="42095katrina hyde"/>
  </r>
  <r>
    <d v="2015-04-01T00:00:00"/>
    <s v="Kendall Sexton"/>
    <n v="10.95"/>
    <m/>
    <n v="-10.95"/>
    <s v="Credit"/>
    <x v="10"/>
    <x v="1"/>
    <x v="4"/>
    <n v="2015"/>
    <x v="57"/>
    <x v="1191"/>
    <x v="3"/>
    <s v="BOTH"/>
    <s v="Income Statement"/>
    <x v="71"/>
    <s v="11200 · PayPal (LLC)"/>
    <m/>
    <s v="42095Kendall Sexton"/>
  </r>
  <r>
    <d v="2015-04-02T00:00:00"/>
    <s v="Donna Logsdon"/>
    <n v="10.95"/>
    <m/>
    <n v="-10.95"/>
    <s v="Credit"/>
    <x v="10"/>
    <x v="1"/>
    <x v="4"/>
    <n v="2015"/>
    <x v="57"/>
    <x v="1192"/>
    <x v="3"/>
    <s v="BOTH"/>
    <s v="Income Statement"/>
    <x v="71"/>
    <s v="11200 · PayPal (LLC)"/>
    <m/>
    <s v="42096Donna Logsdon"/>
  </r>
  <r>
    <d v="2015-04-02T00:00:00"/>
    <s v="Lawrence Neely"/>
    <n v="9.9499999999999993"/>
    <m/>
    <n v="-9.9499999999999993"/>
    <s v="Credit"/>
    <x v="10"/>
    <x v="1"/>
    <x v="4"/>
    <n v="2015"/>
    <x v="57"/>
    <x v="1193"/>
    <x v="3"/>
    <s v="BOTH"/>
    <s v="Income Statement"/>
    <x v="71"/>
    <s v="11200 · PayPal (LLC)"/>
    <m/>
    <s v="42096Lawrence Neely"/>
  </r>
  <r>
    <d v="2015-04-02T00:00:00"/>
    <s v="Michelle Bell"/>
    <n v="66.900000000000006"/>
    <m/>
    <n v="-66.900000000000006"/>
    <s v="Credit"/>
    <x v="10"/>
    <x v="1"/>
    <x v="4"/>
    <n v="2015"/>
    <x v="57"/>
    <x v="1194"/>
    <x v="3"/>
    <s v="BOTH"/>
    <s v="Income Statement"/>
    <x v="71"/>
    <s v="11200 · PayPal (LLC)"/>
    <m/>
    <s v="42096Michelle Bell"/>
  </r>
  <r>
    <d v="2015-04-02T00:00:00"/>
    <s v="Mike Meado"/>
    <n v="14.9"/>
    <m/>
    <n v="-14.9"/>
    <s v="Credit"/>
    <x v="10"/>
    <x v="1"/>
    <x v="4"/>
    <n v="2015"/>
    <x v="57"/>
    <x v="1195"/>
    <x v="3"/>
    <s v="BOTH"/>
    <s v="Income Statement"/>
    <x v="71"/>
    <s v="11200 · PayPal (LLC)"/>
    <m/>
    <s v="42096Mike Meado"/>
  </r>
  <r>
    <d v="2015-04-03T00:00:00"/>
    <s v="chet frizzell"/>
    <n v="56.85"/>
    <m/>
    <n v="-56.85"/>
    <s v="Credit"/>
    <x v="10"/>
    <x v="1"/>
    <x v="4"/>
    <n v="2015"/>
    <x v="57"/>
    <x v="1196"/>
    <x v="3"/>
    <s v="BOTH"/>
    <s v="Income Statement"/>
    <x v="71"/>
    <s v="11200 · PayPal (LLC)"/>
    <m/>
    <s v="42097chet frizzell"/>
  </r>
  <r>
    <d v="2015-04-03T00:00:00"/>
    <s v="Centrex"/>
    <n v="10.95"/>
    <m/>
    <n v="-10.95"/>
    <s v="Credit"/>
    <x v="10"/>
    <x v="1"/>
    <x v="4"/>
    <n v="2015"/>
    <x v="57"/>
    <x v="1197"/>
    <x v="3"/>
    <s v="BOTH"/>
    <s v="Income Statement"/>
    <x v="71"/>
    <s v="11200 · PayPal (LLC)"/>
    <m/>
    <s v="42097Centrex"/>
  </r>
  <r>
    <d v="2015-04-03T00:00:00"/>
    <s v="Donna Gentry"/>
    <n v="13.45"/>
    <m/>
    <n v="-13.45"/>
    <s v="Credit"/>
    <x v="10"/>
    <x v="1"/>
    <x v="4"/>
    <n v="2015"/>
    <x v="57"/>
    <x v="1198"/>
    <x v="3"/>
    <s v="BOTH"/>
    <s v="Income Statement"/>
    <x v="71"/>
    <s v="11200 · PayPal (LLC)"/>
    <m/>
    <s v="42097Donna Gentry"/>
  </r>
  <r>
    <d v="2015-04-04T00:00:00"/>
    <s v="terry ghaney"/>
    <n v="76.55"/>
    <m/>
    <n v="-76.55"/>
    <s v="Credit"/>
    <x v="10"/>
    <x v="1"/>
    <x v="4"/>
    <n v="2015"/>
    <x v="57"/>
    <x v="1199"/>
    <x v="3"/>
    <s v="BOTH"/>
    <s v="Income Statement"/>
    <x v="71"/>
    <s v="11200 · PayPal (LLC)"/>
    <m/>
    <s v="42098terry ghaney"/>
  </r>
  <r>
    <d v="2015-04-04T00:00:00"/>
    <s v="chris norment"/>
    <n v="71.989999999999995"/>
    <m/>
    <n v="-71.989999999999995"/>
    <s v="Credit"/>
    <x v="10"/>
    <x v="1"/>
    <x v="4"/>
    <n v="2015"/>
    <x v="57"/>
    <x v="1200"/>
    <x v="3"/>
    <s v="BOTH"/>
    <s v="Income Statement"/>
    <x v="71"/>
    <s v="11200 · PayPal (LLC)"/>
    <m/>
    <s v="42098chris norment"/>
  </r>
  <r>
    <d v="2015-04-04T00:00:00"/>
    <s v="aquinas coleman"/>
    <n v="61.95"/>
    <m/>
    <n v="-61.95"/>
    <s v="Credit"/>
    <x v="10"/>
    <x v="1"/>
    <x v="4"/>
    <n v="2015"/>
    <x v="57"/>
    <x v="1201"/>
    <x v="3"/>
    <s v="BOTH"/>
    <s v="Income Statement"/>
    <x v="71"/>
    <s v="11200 · PayPal (LLC)"/>
    <m/>
    <s v="42098aquinas coleman"/>
  </r>
  <r>
    <d v="2015-04-04T00:00:00"/>
    <s v="aquinas coleman"/>
    <n v="66.900000000000006"/>
    <m/>
    <n v="-66.900000000000006"/>
    <s v="Credit"/>
    <x v="10"/>
    <x v="1"/>
    <x v="4"/>
    <n v="2015"/>
    <x v="57"/>
    <x v="1201"/>
    <x v="3"/>
    <s v="BOTH"/>
    <s v="Income Statement"/>
    <x v="71"/>
    <s v="11200 · PayPal (LLC)"/>
    <m/>
    <s v="42098aquinas coleman"/>
  </r>
  <r>
    <d v="2015-04-04T00:00:00"/>
    <s v="TERESA DAVIDSON"/>
    <n v="15.89"/>
    <m/>
    <n v="-15.89"/>
    <s v="Credit"/>
    <x v="10"/>
    <x v="1"/>
    <x v="4"/>
    <n v="2015"/>
    <x v="57"/>
    <x v="1202"/>
    <x v="3"/>
    <s v="BOTH"/>
    <s v="Income Statement"/>
    <x v="71"/>
    <s v="11200 · PayPal (LLC)"/>
    <m/>
    <s v="42098TERESA DAVIDSON"/>
  </r>
  <r>
    <d v="2015-04-05T00:00:00"/>
    <s v="RICHARD FREIT"/>
    <n v="87.1"/>
    <m/>
    <n v="-87.1"/>
    <s v="Credit"/>
    <x v="10"/>
    <x v="1"/>
    <x v="4"/>
    <n v="2015"/>
    <x v="57"/>
    <x v="1203"/>
    <x v="3"/>
    <s v="BOTH"/>
    <s v="Income Statement"/>
    <x v="71"/>
    <s v="11200 · PayPal (LLC)"/>
    <m/>
    <s v="42099RICHARD FREIT"/>
  </r>
  <r>
    <d v="2015-04-05T00:00:00"/>
    <s v="Anne Canton"/>
    <n v="21.54"/>
    <m/>
    <n v="-21.54"/>
    <s v="Credit"/>
    <x v="10"/>
    <x v="1"/>
    <x v="4"/>
    <n v="2015"/>
    <x v="57"/>
    <x v="1204"/>
    <x v="3"/>
    <s v="BOTH"/>
    <s v="Income Statement"/>
    <x v="71"/>
    <s v="11200 · PayPal (LLC)"/>
    <m/>
    <s v="42099Anne Canton"/>
  </r>
  <r>
    <d v="2015-04-05T00:00:00"/>
    <s v="iveta plihal"/>
    <n v="94.87"/>
    <m/>
    <n v="-94.87"/>
    <s v="Credit"/>
    <x v="10"/>
    <x v="1"/>
    <x v="4"/>
    <n v="2015"/>
    <x v="57"/>
    <x v="1205"/>
    <x v="3"/>
    <s v="BOTH"/>
    <s v="Income Statement"/>
    <x v="71"/>
    <s v="11200 · PayPal (LLC)"/>
    <m/>
    <s v="42099iveta plihal"/>
  </r>
  <r>
    <d v="2015-04-06T00:00:00"/>
    <s v="Devon Edwards"/>
    <n v="13.45"/>
    <m/>
    <n v="-13.45"/>
    <s v="Credit"/>
    <x v="10"/>
    <x v="1"/>
    <x v="4"/>
    <n v="2015"/>
    <x v="57"/>
    <x v="1206"/>
    <x v="3"/>
    <s v="BOTH"/>
    <s v="Income Statement"/>
    <x v="71"/>
    <s v="11200 · PayPal (LLC)"/>
    <m/>
    <s v="42100Devon Edwards"/>
  </r>
  <r>
    <d v="2015-04-06T00:00:00"/>
    <s v="MARLA BYRD"/>
    <n v="9.9499999999999993"/>
    <m/>
    <n v="-9.9499999999999993"/>
    <s v="Credit"/>
    <x v="10"/>
    <x v="1"/>
    <x v="4"/>
    <n v="2015"/>
    <x v="57"/>
    <x v="1207"/>
    <x v="3"/>
    <s v="BOTH"/>
    <s v="Income Statement"/>
    <x v="71"/>
    <s v="11200 · PayPal (LLC)"/>
    <m/>
    <s v="42100MARLA BYRD"/>
  </r>
  <r>
    <d v="2015-04-06T00:00:00"/>
    <s v="Bank Account"/>
    <n v="-1500"/>
    <m/>
    <n v="1500"/>
    <s v="Debit"/>
    <x v="10"/>
    <x v="1"/>
    <x v="4"/>
    <n v="2015"/>
    <x v="37"/>
    <x v="120"/>
    <x v="2"/>
    <s v="LLC"/>
    <s v="Balance Sheet"/>
    <x v="52"/>
    <s v="11200 · PayPal (LLC)"/>
    <m/>
    <s v="42100Bank Account"/>
  </r>
  <r>
    <d v="2015-04-06T00:00:00"/>
    <s v="Scot Price"/>
    <n v="26"/>
    <m/>
    <n v="-26"/>
    <s v="Credit"/>
    <x v="10"/>
    <x v="1"/>
    <x v="4"/>
    <n v="2015"/>
    <x v="57"/>
    <x v="1143"/>
    <x v="3"/>
    <s v="BOTH"/>
    <s v="Income Statement"/>
    <x v="71"/>
    <s v="11200 · PayPal (LLC)"/>
    <m/>
    <s v="42100Scot Price"/>
  </r>
  <r>
    <d v="2015-04-07T00:00:00"/>
    <s v="Dee Bateman"/>
    <n v="177.22"/>
    <m/>
    <n v="-177.22"/>
    <s v="Credit"/>
    <x v="10"/>
    <x v="1"/>
    <x v="4"/>
    <n v="2015"/>
    <x v="57"/>
    <x v="1208"/>
    <x v="3"/>
    <s v="BOTH"/>
    <s v="Income Statement"/>
    <x v="71"/>
    <s v="11200 · PayPal (LLC)"/>
    <m/>
    <s v="42101Dee Bateman"/>
  </r>
  <r>
    <d v="2015-04-07T00:00:00"/>
    <s v="cody cusack"/>
    <n v="195.95"/>
    <m/>
    <n v="-195.95"/>
    <s v="Credit"/>
    <x v="10"/>
    <x v="1"/>
    <x v="4"/>
    <n v="2015"/>
    <x v="57"/>
    <x v="1209"/>
    <x v="3"/>
    <s v="BOTH"/>
    <s v="Income Statement"/>
    <x v="71"/>
    <s v="11200 · PayPal (LLC)"/>
    <m/>
    <s v="42101cody cusack"/>
  </r>
  <r>
    <d v="2015-04-08T00:00:00"/>
    <s v="larissa murray"/>
    <n v="63.92"/>
    <m/>
    <n v="-63.92"/>
    <s v="Credit"/>
    <x v="10"/>
    <x v="1"/>
    <x v="4"/>
    <n v="2015"/>
    <x v="57"/>
    <x v="1210"/>
    <x v="3"/>
    <s v="BOTH"/>
    <s v="Income Statement"/>
    <x v="71"/>
    <s v="11200 · PayPal (LLC)"/>
    <m/>
    <s v="42102larissa murray"/>
  </r>
  <r>
    <d v="2015-04-08T00:00:00"/>
    <s v="francis polanco"/>
    <n v="127.2"/>
    <m/>
    <n v="-127.2"/>
    <s v="Credit"/>
    <x v="10"/>
    <x v="1"/>
    <x v="4"/>
    <n v="2015"/>
    <x v="57"/>
    <x v="1211"/>
    <x v="3"/>
    <s v="BOTH"/>
    <s v="Income Statement"/>
    <x v="71"/>
    <s v="11200 · PayPal (LLC)"/>
    <m/>
    <s v="42102francis polanco"/>
  </r>
  <r>
    <d v="2015-04-08T00:00:00"/>
    <s v="Erik Viker"/>
    <n v="10.95"/>
    <m/>
    <n v="-10.95"/>
    <s v="Credit"/>
    <x v="10"/>
    <x v="1"/>
    <x v="4"/>
    <n v="2015"/>
    <x v="57"/>
    <x v="1212"/>
    <x v="3"/>
    <s v="BOTH"/>
    <s v="Income Statement"/>
    <x v="71"/>
    <s v="11200 · PayPal (LLC)"/>
    <m/>
    <s v="42102Erik Viker"/>
  </r>
  <r>
    <d v="2015-04-09T00:00:00"/>
    <s v="Katie Mutzebaugh"/>
    <n v="62.95"/>
    <m/>
    <n v="-62.95"/>
    <s v="Credit"/>
    <x v="10"/>
    <x v="1"/>
    <x v="4"/>
    <n v="2015"/>
    <x v="57"/>
    <x v="1213"/>
    <x v="3"/>
    <s v="BOTH"/>
    <s v="Income Statement"/>
    <x v="71"/>
    <s v="11200 · PayPal (LLC)"/>
    <m/>
    <s v="42103Katie Mutzebaugh"/>
  </r>
  <r>
    <d v="2015-04-09T00:00:00"/>
    <s v="Steven Link"/>
    <n v="59.02"/>
    <m/>
    <n v="-59.02"/>
    <s v="Credit"/>
    <x v="10"/>
    <x v="1"/>
    <x v="4"/>
    <n v="2015"/>
    <x v="57"/>
    <x v="1214"/>
    <x v="3"/>
    <s v="BOTH"/>
    <s v="Income Statement"/>
    <x v="71"/>
    <s v="11200 · PayPal (LLC)"/>
    <m/>
    <s v="42103Steven Link"/>
  </r>
  <r>
    <d v="2015-04-09T00:00:00"/>
    <s v="albert zagey"/>
    <n v="69.95"/>
    <m/>
    <n v="-69.95"/>
    <s v="Credit"/>
    <x v="10"/>
    <x v="1"/>
    <x v="4"/>
    <n v="2015"/>
    <x v="57"/>
    <x v="1182"/>
    <x v="3"/>
    <s v="BOTH"/>
    <s v="Income Statement"/>
    <x v="71"/>
    <s v="11200 · PayPal (LLC)"/>
    <m/>
    <s v="42103albert zagey"/>
  </r>
  <r>
    <d v="2015-04-09T00:00:00"/>
    <s v="Feline Friends of North Okaloosa"/>
    <n v="34.049999999999997"/>
    <m/>
    <n v="-34.049999999999997"/>
    <s v="Credit"/>
    <x v="10"/>
    <x v="1"/>
    <x v="4"/>
    <n v="2015"/>
    <x v="57"/>
    <x v="1215"/>
    <x v="3"/>
    <s v="BOTH"/>
    <s v="Income Statement"/>
    <x v="71"/>
    <s v="11200 · PayPal (LLC)"/>
    <m/>
    <s v="42103Feline Friends of North Okaloosa"/>
  </r>
  <r>
    <d v="2015-04-09T00:00:00"/>
    <s v="keelan chan"/>
    <n v="16"/>
    <m/>
    <n v="-16"/>
    <s v="Credit"/>
    <x v="10"/>
    <x v="1"/>
    <x v="4"/>
    <n v="2015"/>
    <x v="57"/>
    <x v="1216"/>
    <x v="3"/>
    <s v="BOTH"/>
    <s v="Income Statement"/>
    <x v="71"/>
    <s v="11200 · PayPal (LLC)"/>
    <m/>
    <s v="42103keelan chan"/>
  </r>
  <r>
    <d v="2015-04-10T00:00:00"/>
    <s v="Totally Feathered! Etc..."/>
    <n v="50.48"/>
    <m/>
    <n v="-50.48"/>
    <s v="Credit"/>
    <x v="10"/>
    <x v="1"/>
    <x v="4"/>
    <n v="2015"/>
    <x v="57"/>
    <x v="1217"/>
    <x v="3"/>
    <s v="BOTH"/>
    <s v="Income Statement"/>
    <x v="71"/>
    <s v="11200 · PayPal (LLC)"/>
    <m/>
    <s v="42104Totally Feathered! Etc..."/>
  </r>
  <r>
    <d v="2015-04-11T00:00:00"/>
    <s v="adam abraham"/>
    <n v="12.9"/>
    <m/>
    <n v="-12.9"/>
    <s v="Credit"/>
    <x v="10"/>
    <x v="1"/>
    <x v="4"/>
    <n v="2015"/>
    <x v="57"/>
    <x v="1218"/>
    <x v="3"/>
    <s v="BOTH"/>
    <s v="Income Statement"/>
    <x v="71"/>
    <s v="11200 · PayPal (LLC)"/>
    <m/>
    <s v="42105adam abraham"/>
  </r>
  <r>
    <d v="2015-04-11T00:00:00"/>
    <s v="Russ Shore"/>
    <n v="39.950000000000003"/>
    <m/>
    <n v="-39.950000000000003"/>
    <s v="Credit"/>
    <x v="10"/>
    <x v="1"/>
    <x v="4"/>
    <n v="2015"/>
    <x v="57"/>
    <x v="1219"/>
    <x v="3"/>
    <s v="BOTH"/>
    <s v="Income Statement"/>
    <x v="71"/>
    <s v="11200 · PayPal (LLC)"/>
    <m/>
    <s v="42105Russ Shore"/>
  </r>
  <r>
    <d v="2015-04-11T00:00:00"/>
    <s v="eBay Buyer Dispute"/>
    <n v="-63.92"/>
    <m/>
    <n v="63.92"/>
    <s v="Debit"/>
    <x v="10"/>
    <x v="1"/>
    <x v="4"/>
    <n v="2015"/>
    <x v="57"/>
    <x v="282"/>
    <x v="3"/>
    <s v="BOTH"/>
    <s v="Income Statement"/>
    <x v="71"/>
    <s v="11200 · PayPal (LLC)"/>
    <m/>
    <s v="42105eBay Buyer Dispute"/>
  </r>
  <r>
    <d v="2015-04-12T00:00:00"/>
    <s v="Barry Holtry"/>
    <n v="39.950000000000003"/>
    <m/>
    <n v="-39.950000000000003"/>
    <s v="Credit"/>
    <x v="10"/>
    <x v="1"/>
    <x v="4"/>
    <n v="2015"/>
    <x v="57"/>
    <x v="1220"/>
    <x v="3"/>
    <s v="BOTH"/>
    <s v="Income Statement"/>
    <x v="71"/>
    <s v="11200 · PayPal (LLC)"/>
    <m/>
    <s v="42106Barry Holtry"/>
  </r>
  <r>
    <d v="2015-04-12T00:00:00"/>
    <s v="Feline Friends of North Okaloosa"/>
    <n v="-34.049999999999997"/>
    <m/>
    <n v="34.049999999999997"/>
    <s v="Debit"/>
    <x v="10"/>
    <x v="1"/>
    <x v="4"/>
    <n v="2015"/>
    <x v="72"/>
    <x v="1215"/>
    <x v="3"/>
    <s v="BOTH"/>
    <s v="Income Statement"/>
    <x v="71"/>
    <s v="11200 · PayPal (LLC)"/>
    <m/>
    <s v="42106Feline Friends of North Okaloosa"/>
  </r>
  <r>
    <d v="2015-04-13T00:00:00"/>
    <s v="jose balderrama"/>
    <n v="-60.84"/>
    <m/>
    <n v="60.84"/>
    <s v="Debit"/>
    <x v="10"/>
    <x v="1"/>
    <x v="4"/>
    <n v="2015"/>
    <x v="72"/>
    <x v="1170"/>
    <x v="3"/>
    <s v="BOTH"/>
    <s v="Income Statement"/>
    <x v="71"/>
    <s v="11200 · PayPal (LLC)"/>
    <m/>
    <s v="42107jose balderrama"/>
  </r>
  <r>
    <d v="2015-04-13T00:00:00"/>
    <s v="giuseppa alaimo"/>
    <n v="130.36000000000001"/>
    <m/>
    <n v="-130.36000000000001"/>
    <s v="Credit"/>
    <x v="10"/>
    <x v="1"/>
    <x v="4"/>
    <n v="2015"/>
    <x v="57"/>
    <x v="1221"/>
    <x v="3"/>
    <s v="BOTH"/>
    <s v="Income Statement"/>
    <x v="71"/>
    <s v="11200 · PayPal (LLC)"/>
    <m/>
    <s v="42107giuseppa alaimo"/>
  </r>
  <r>
    <d v="2015-04-13T00:00:00"/>
    <s v="Trey Klonower"/>
    <n v="12.9"/>
    <m/>
    <n v="-12.9"/>
    <s v="Credit"/>
    <x v="10"/>
    <x v="1"/>
    <x v="4"/>
    <n v="2015"/>
    <x v="57"/>
    <x v="1222"/>
    <x v="3"/>
    <s v="BOTH"/>
    <s v="Income Statement"/>
    <x v="71"/>
    <s v="11200 · PayPal (LLC)"/>
    <m/>
    <s v="42107Trey Klonower"/>
  </r>
  <r>
    <d v="2015-04-14T00:00:00"/>
    <s v="eBay Buyer Dispute"/>
    <n v="-10.95"/>
    <m/>
    <n v="10.95"/>
    <s v="Debit"/>
    <x v="10"/>
    <x v="1"/>
    <x v="4"/>
    <n v="2015"/>
    <x v="57"/>
    <x v="282"/>
    <x v="3"/>
    <s v="BOTH"/>
    <s v="Income Statement"/>
    <x v="71"/>
    <s v="11200 · PayPal (LLC)"/>
    <m/>
    <s v="42108eBay Buyer Dispute"/>
  </r>
  <r>
    <d v="2015-04-14T00:00:00"/>
    <s v="Reversal"/>
    <n v="10.95"/>
    <m/>
    <n v="-10.95"/>
    <s v="Credit"/>
    <x v="10"/>
    <x v="1"/>
    <x v="4"/>
    <n v="2015"/>
    <x v="57"/>
    <x v="282"/>
    <x v="3"/>
    <s v="BOTH"/>
    <s v="Income Statement"/>
    <x v="71"/>
    <s v="11200 · PayPal (LLC)"/>
    <m/>
    <s v="42108Reversal"/>
  </r>
  <r>
    <d v="2015-04-14T00:00:00"/>
    <s v="donny meadows"/>
    <n v="49.9"/>
    <m/>
    <n v="-49.9"/>
    <s v="Credit"/>
    <x v="10"/>
    <x v="1"/>
    <x v="4"/>
    <n v="2015"/>
    <x v="57"/>
    <x v="1223"/>
    <x v="3"/>
    <s v="BOTH"/>
    <s v="Income Statement"/>
    <x v="71"/>
    <s v="11200 · PayPal (LLC)"/>
    <m/>
    <s v="42108donny meadows"/>
  </r>
  <r>
    <d v="2015-04-15T00:00:00"/>
    <s v="Janice Zimmer"/>
    <n v="72.900000000000006"/>
    <m/>
    <n v="-72.900000000000006"/>
    <s v="Credit"/>
    <x v="10"/>
    <x v="1"/>
    <x v="4"/>
    <n v="2015"/>
    <x v="57"/>
    <x v="1224"/>
    <x v="3"/>
    <s v="BOTH"/>
    <s v="Income Statement"/>
    <x v="71"/>
    <s v="11200 · PayPal (LLC)"/>
    <m/>
    <s v="42109Janice Zimmer"/>
  </r>
  <r>
    <d v="2015-04-15T00:00:00"/>
    <s v="james anderson"/>
    <n v="74.900000000000006"/>
    <m/>
    <n v="-74.900000000000006"/>
    <s v="Credit"/>
    <x v="10"/>
    <x v="1"/>
    <x v="4"/>
    <n v="2015"/>
    <x v="57"/>
    <x v="1225"/>
    <x v="3"/>
    <s v="BOTH"/>
    <s v="Income Statement"/>
    <x v="71"/>
    <s v="11200 · PayPal (LLC)"/>
    <m/>
    <s v="42109james anderson"/>
  </r>
  <r>
    <d v="2015-04-15T00:00:00"/>
    <s v="JB's Redneck Resale"/>
    <n v="70.319999999999993"/>
    <m/>
    <n v="-70.319999999999993"/>
    <s v="Credit"/>
    <x v="10"/>
    <x v="1"/>
    <x v="4"/>
    <n v="2015"/>
    <x v="57"/>
    <x v="1226"/>
    <x v="3"/>
    <s v="BOTH"/>
    <s v="Income Statement"/>
    <x v="71"/>
    <s v="11200 · PayPal (LLC)"/>
    <m/>
    <s v="42109JB's Redneck Resale"/>
  </r>
  <r>
    <d v="2015-04-16T00:00:00"/>
    <s v="Jill Mitchell"/>
    <n v="23.96"/>
    <m/>
    <n v="-23.96"/>
    <s v="Credit"/>
    <x v="10"/>
    <x v="1"/>
    <x v="4"/>
    <n v="2015"/>
    <x v="57"/>
    <x v="1227"/>
    <x v="3"/>
    <s v="BOTH"/>
    <s v="Income Statement"/>
    <x v="71"/>
    <s v="11200 · PayPal (LLC)"/>
    <m/>
    <s v="42110Jill Mitchell"/>
  </r>
  <r>
    <d v="2015-04-16T00:00:00"/>
    <s v="Ruth Jackson Espitia"/>
    <n v="12.9"/>
    <m/>
    <n v="-12.9"/>
    <s v="Credit"/>
    <x v="10"/>
    <x v="1"/>
    <x v="4"/>
    <n v="2015"/>
    <x v="57"/>
    <x v="1228"/>
    <x v="3"/>
    <s v="BOTH"/>
    <s v="Income Statement"/>
    <x v="71"/>
    <s v="11200 · PayPal (LLC)"/>
    <m/>
    <s v="42110Ruth Jackson Espitia"/>
  </r>
  <r>
    <d v="2015-04-16T00:00:00"/>
    <s v="Tyler Lindsay"/>
    <n v="9.9499999999999993"/>
    <m/>
    <n v="-9.9499999999999993"/>
    <s v="Credit"/>
    <x v="10"/>
    <x v="1"/>
    <x v="4"/>
    <n v="2015"/>
    <x v="57"/>
    <x v="1229"/>
    <x v="3"/>
    <s v="BOTH"/>
    <s v="Income Statement"/>
    <x v="71"/>
    <s v="11200 · PayPal (LLC)"/>
    <m/>
    <s v="42110Tyler Lindsay"/>
  </r>
  <r>
    <d v="2015-04-17T00:00:00"/>
    <s v="Reversal"/>
    <n v="63.92"/>
    <m/>
    <n v="-63.92"/>
    <s v="Credit"/>
    <x v="10"/>
    <x v="1"/>
    <x v="4"/>
    <n v="2015"/>
    <x v="57"/>
    <x v="282"/>
    <x v="3"/>
    <s v="BOTH"/>
    <s v="Income Statement"/>
    <x v="71"/>
    <s v="11200 · PayPal (LLC)"/>
    <m/>
    <s v="42111Reversal"/>
  </r>
  <r>
    <d v="2015-04-17T00:00:00"/>
    <s v="larissa murray"/>
    <n v="-63.92"/>
    <m/>
    <n v="63.92"/>
    <s v="Debit"/>
    <x v="10"/>
    <x v="1"/>
    <x v="4"/>
    <n v="2015"/>
    <x v="72"/>
    <x v="1210"/>
    <x v="3"/>
    <s v="BOTH"/>
    <s v="Income Statement"/>
    <x v="71"/>
    <s v="11200 · PayPal (LLC)"/>
    <m/>
    <s v="42111larissa murray"/>
  </r>
  <r>
    <d v="2015-04-17T00:00:00"/>
    <s v="albert zagey"/>
    <n v="-71.95"/>
    <m/>
    <n v="71.95"/>
    <s v="Debit"/>
    <x v="10"/>
    <x v="1"/>
    <x v="4"/>
    <n v="2015"/>
    <x v="72"/>
    <x v="1182"/>
    <x v="3"/>
    <s v="BOTH"/>
    <s v="Income Statement"/>
    <x v="71"/>
    <s v="11200 · PayPal (LLC)"/>
    <m/>
    <s v="42111albert zagey"/>
  </r>
  <r>
    <d v="2015-04-18T00:00:00"/>
    <s v="Tanya Anderson"/>
    <n v="39.950000000000003"/>
    <m/>
    <n v="-39.950000000000003"/>
    <s v="Credit"/>
    <x v="10"/>
    <x v="1"/>
    <x v="4"/>
    <n v="2015"/>
    <x v="57"/>
    <x v="1230"/>
    <x v="3"/>
    <s v="BOTH"/>
    <s v="Income Statement"/>
    <x v="71"/>
    <s v="11200 · PayPal (LLC)"/>
    <m/>
    <s v="42112Tanya Anderson"/>
  </r>
  <r>
    <d v="2015-04-18T00:00:00"/>
    <s v="Berry Seeder Company, Inc."/>
    <n v="50.48"/>
    <m/>
    <n v="-50.48"/>
    <s v="Credit"/>
    <x v="10"/>
    <x v="1"/>
    <x v="4"/>
    <n v="2015"/>
    <x v="57"/>
    <x v="1231"/>
    <x v="3"/>
    <s v="BOTH"/>
    <s v="Income Statement"/>
    <x v="71"/>
    <s v="11200 · PayPal (LLC)"/>
    <m/>
    <s v="42112Berry Seeder Company, Inc."/>
  </r>
  <r>
    <d v="2015-04-18T00:00:00"/>
    <s v="Kristin Brown"/>
    <n v="50.36"/>
    <m/>
    <n v="-50.36"/>
    <s v="Credit"/>
    <x v="10"/>
    <x v="1"/>
    <x v="4"/>
    <n v="2015"/>
    <x v="57"/>
    <x v="1232"/>
    <x v="3"/>
    <s v="BOTH"/>
    <s v="Income Statement"/>
    <x v="71"/>
    <s v="11200 · PayPal (LLC)"/>
    <m/>
    <s v="42112Kristin Brown"/>
  </r>
  <r>
    <d v="2015-04-18T00:00:00"/>
    <s v="Vu Lu"/>
    <n v="229.39"/>
    <m/>
    <n v="-229.39"/>
    <s v="Credit"/>
    <x v="10"/>
    <x v="1"/>
    <x v="4"/>
    <n v="2015"/>
    <x v="57"/>
    <x v="1233"/>
    <x v="3"/>
    <s v="BOTH"/>
    <s v="Income Statement"/>
    <x v="71"/>
    <s v="11200 · PayPal (LLC)"/>
    <m/>
    <s v="42112Vu Lu"/>
  </r>
  <r>
    <d v="2015-04-19T00:00:00"/>
    <s v="Ronnie Bouche"/>
    <n v="65.099999999999994"/>
    <m/>
    <n v="-65.099999999999994"/>
    <s v="Credit"/>
    <x v="10"/>
    <x v="1"/>
    <x v="4"/>
    <n v="2015"/>
    <x v="57"/>
    <x v="1234"/>
    <x v="3"/>
    <s v="BOTH"/>
    <s v="Income Statement"/>
    <x v="71"/>
    <s v="11200 · PayPal (LLC)"/>
    <m/>
    <s v="42113Ronnie Bouche"/>
  </r>
  <r>
    <d v="2015-04-19T00:00:00"/>
    <s v="Ross Writer"/>
    <n v="12.9"/>
    <m/>
    <n v="-12.9"/>
    <s v="Credit"/>
    <x v="10"/>
    <x v="1"/>
    <x v="4"/>
    <n v="2015"/>
    <x v="57"/>
    <x v="1235"/>
    <x v="3"/>
    <s v="BOTH"/>
    <s v="Income Statement"/>
    <x v="71"/>
    <s v="11200 · PayPal (LLC)"/>
    <m/>
    <s v="42113Ross Writer"/>
  </r>
  <r>
    <d v="2015-04-19T00:00:00"/>
    <s v="Mary R Lee"/>
    <n v="86.59"/>
    <m/>
    <n v="-86.59"/>
    <s v="Credit"/>
    <x v="10"/>
    <x v="1"/>
    <x v="4"/>
    <n v="2015"/>
    <x v="57"/>
    <x v="1236"/>
    <x v="3"/>
    <s v="BOTH"/>
    <s v="Income Statement"/>
    <x v="71"/>
    <s v="11200 · PayPal (LLC)"/>
    <m/>
    <s v="42113Mary R Lee"/>
  </r>
  <r>
    <d v="2015-04-19T00:00:00"/>
    <s v="Charles Helwig"/>
    <n v="74.900000000000006"/>
    <m/>
    <n v="-74.900000000000006"/>
    <s v="Credit"/>
    <x v="10"/>
    <x v="1"/>
    <x v="4"/>
    <n v="2015"/>
    <x v="57"/>
    <x v="1237"/>
    <x v="3"/>
    <s v="BOTH"/>
    <s v="Income Statement"/>
    <x v="71"/>
    <s v="11200 · PayPal (LLC)"/>
    <m/>
    <s v="42113Charles Helwig"/>
  </r>
  <r>
    <d v="2015-04-20T00:00:00"/>
    <s v="Joel Baumgart"/>
    <n v="673.2"/>
    <m/>
    <n v="-673.2"/>
    <s v="Credit"/>
    <x v="10"/>
    <x v="1"/>
    <x v="4"/>
    <n v="2015"/>
    <x v="57"/>
    <x v="1238"/>
    <x v="3"/>
    <s v="BOTH"/>
    <s v="Income Statement"/>
    <x v="71"/>
    <s v="11200 · PayPal (LLC)"/>
    <m/>
    <s v="42114Joel Baumgart"/>
  </r>
  <r>
    <d v="2015-04-20T00:00:00"/>
    <s v="james anderson"/>
    <n v="71.900000000000006"/>
    <m/>
    <n v="-71.900000000000006"/>
    <s v="Credit"/>
    <x v="10"/>
    <x v="1"/>
    <x v="4"/>
    <n v="2015"/>
    <x v="57"/>
    <x v="1225"/>
    <x v="3"/>
    <s v="BOTH"/>
    <s v="Income Statement"/>
    <x v="71"/>
    <s v="11200 · PayPal (LLC)"/>
    <m/>
    <s v="42114james anderson"/>
  </r>
  <r>
    <d v="2015-04-20T00:00:00"/>
    <s v="Staci Sattler"/>
    <n v="12.9"/>
    <m/>
    <n v="-12.9"/>
    <s v="Credit"/>
    <x v="10"/>
    <x v="1"/>
    <x v="4"/>
    <n v="2015"/>
    <x v="57"/>
    <x v="1239"/>
    <x v="3"/>
    <s v="BOTH"/>
    <s v="Income Statement"/>
    <x v="71"/>
    <s v="11200 · PayPal (LLC)"/>
    <m/>
    <s v="42114Staci Sattler"/>
  </r>
  <r>
    <d v="2015-04-21T00:00:00"/>
    <s v="janice herold"/>
    <n v="97.44"/>
    <m/>
    <n v="-97.44"/>
    <s v="Credit"/>
    <x v="10"/>
    <x v="1"/>
    <x v="4"/>
    <n v="2015"/>
    <x v="57"/>
    <x v="1240"/>
    <x v="3"/>
    <s v="BOTH"/>
    <s v="Income Statement"/>
    <x v="71"/>
    <s v="11200 · PayPal (LLC)"/>
    <m/>
    <s v="42115janice herold"/>
  </r>
  <r>
    <d v="2015-04-21T00:00:00"/>
    <s v="Trade Warehouse"/>
    <n v="57.05"/>
    <m/>
    <n v="-57.05"/>
    <s v="Credit"/>
    <x v="10"/>
    <x v="1"/>
    <x v="4"/>
    <n v="2015"/>
    <x v="57"/>
    <x v="1241"/>
    <x v="3"/>
    <s v="BOTH"/>
    <s v="Income Statement"/>
    <x v="71"/>
    <s v="11200 · PayPal (LLC)"/>
    <m/>
    <s v="42115Trade Warehouse"/>
  </r>
  <r>
    <d v="2015-04-21T00:00:00"/>
    <s v="Susan Kitchen"/>
    <n v="97.44"/>
    <m/>
    <n v="-97.44"/>
    <s v="Credit"/>
    <x v="10"/>
    <x v="1"/>
    <x v="4"/>
    <n v="2015"/>
    <x v="57"/>
    <x v="1242"/>
    <x v="3"/>
    <s v="BOTH"/>
    <s v="Income Statement"/>
    <x v="71"/>
    <s v="11200 · PayPal (LLC)"/>
    <m/>
    <s v="42115Susan Kitchen"/>
  </r>
  <r>
    <d v="2015-04-21T00:00:00"/>
    <s v="Bank Account"/>
    <n v="-2642.29"/>
    <m/>
    <n v="2642.29"/>
    <s v="Debit"/>
    <x v="10"/>
    <x v="1"/>
    <x v="4"/>
    <n v="2015"/>
    <x v="37"/>
    <x v="120"/>
    <x v="2"/>
    <s v="LLC"/>
    <s v="Balance Sheet"/>
    <x v="52"/>
    <s v="11200 · PayPal (LLC)"/>
    <m/>
    <s v="42115Bank Account"/>
  </r>
  <r>
    <d v="2015-04-21T00:00:00"/>
    <s v="Angelica Lutz"/>
    <n v="12.9"/>
    <m/>
    <n v="-12.9"/>
    <s v="Credit"/>
    <x v="10"/>
    <x v="1"/>
    <x v="4"/>
    <n v="2015"/>
    <x v="57"/>
    <x v="1243"/>
    <x v="3"/>
    <s v="BOTH"/>
    <s v="Income Statement"/>
    <x v="71"/>
    <s v="11200 · PayPal (LLC)"/>
    <m/>
    <s v="42115Angelica Lutz"/>
  </r>
  <r>
    <d v="2015-04-22T00:00:00"/>
    <s v="Shelina Johnson"/>
    <n v="-7.2"/>
    <m/>
    <n v="7.2"/>
    <s v="Debit"/>
    <x v="10"/>
    <x v="1"/>
    <x v="4"/>
    <n v="2015"/>
    <x v="72"/>
    <x v="1146"/>
    <x v="3"/>
    <s v="BOTH"/>
    <s v="Income Statement"/>
    <x v="71"/>
    <s v="11200 · PayPal (LLC)"/>
    <m/>
    <s v="42116Shelina Johnson"/>
  </r>
  <r>
    <d v="2015-04-22T00:00:00"/>
    <s v="Jessica Bovaird"/>
    <n v="9.9499999999999993"/>
    <m/>
    <n v="-9.9499999999999993"/>
    <s v="Credit"/>
    <x v="10"/>
    <x v="1"/>
    <x v="4"/>
    <n v="2015"/>
    <x v="57"/>
    <x v="1244"/>
    <x v="3"/>
    <s v="BOTH"/>
    <s v="Income Statement"/>
    <x v="71"/>
    <s v="11200 · PayPal (LLC)"/>
    <m/>
    <s v="42116Jessica Bovaird"/>
  </r>
  <r>
    <d v="2015-04-23T00:00:00"/>
    <s v="Danielle Boraz"/>
    <n v="9.9499999999999993"/>
    <m/>
    <n v="-9.9499999999999993"/>
    <s v="Credit"/>
    <x v="10"/>
    <x v="1"/>
    <x v="4"/>
    <n v="2015"/>
    <x v="57"/>
    <x v="1245"/>
    <x v="3"/>
    <s v="BOTH"/>
    <s v="Income Statement"/>
    <x v="71"/>
    <s v="11200 · PayPal (LLC)"/>
    <m/>
    <s v="42117Danielle Boraz"/>
  </r>
  <r>
    <d v="2015-04-23T00:00:00"/>
    <s v="Angelica Lutz"/>
    <n v="102.76"/>
    <m/>
    <n v="-102.76"/>
    <s v="Credit"/>
    <x v="10"/>
    <x v="1"/>
    <x v="4"/>
    <n v="2015"/>
    <x v="57"/>
    <x v="1243"/>
    <x v="3"/>
    <s v="BOTH"/>
    <s v="Income Statement"/>
    <x v="71"/>
    <s v="11200 · PayPal (LLC)"/>
    <m/>
    <s v="42117Angelica Lutz"/>
  </r>
  <r>
    <d v="2015-04-23T00:00:00"/>
    <s v="Mary R Lee"/>
    <n v="80.95"/>
    <m/>
    <n v="-80.95"/>
    <s v="Credit"/>
    <x v="10"/>
    <x v="1"/>
    <x v="4"/>
    <n v="2015"/>
    <x v="57"/>
    <x v="1236"/>
    <x v="3"/>
    <s v="BOTH"/>
    <s v="Income Statement"/>
    <x v="71"/>
    <s v="11200 · PayPal (LLC)"/>
    <m/>
    <s v="42117Mary R Lee"/>
  </r>
  <r>
    <d v="2015-04-23T00:00:00"/>
    <s v="david gregoire"/>
    <n v="209.95"/>
    <m/>
    <n v="-209.95"/>
    <s v="Credit"/>
    <x v="10"/>
    <x v="1"/>
    <x v="4"/>
    <n v="2015"/>
    <x v="57"/>
    <x v="830"/>
    <x v="3"/>
    <s v="BOTH"/>
    <s v="Income Statement"/>
    <x v="71"/>
    <s v="11200 · PayPal (LLC)"/>
    <m/>
    <s v="42117david gregoire"/>
  </r>
  <r>
    <d v="2015-04-24T00:00:00"/>
    <s v="Jessica Fairbrother"/>
    <n v="14.9"/>
    <m/>
    <n v="-14.9"/>
    <s v="Credit"/>
    <x v="10"/>
    <x v="1"/>
    <x v="4"/>
    <n v="2015"/>
    <x v="57"/>
    <x v="1246"/>
    <x v="3"/>
    <s v="BOTH"/>
    <s v="Income Statement"/>
    <x v="71"/>
    <s v="11200 · PayPal (LLC)"/>
    <m/>
    <s v="42118Jessica Fairbrother"/>
  </r>
  <r>
    <d v="2015-04-24T00:00:00"/>
    <s v="Jeffrey viales"/>
    <n v="92.38"/>
    <m/>
    <n v="-92.38"/>
    <s v="Credit"/>
    <x v="10"/>
    <x v="1"/>
    <x v="4"/>
    <n v="2015"/>
    <x v="57"/>
    <x v="1247"/>
    <x v="3"/>
    <s v="BOTH"/>
    <s v="Income Statement"/>
    <x v="71"/>
    <s v="11200 · PayPal (LLC)"/>
    <m/>
    <s v="42118Jeffrey viales"/>
  </r>
  <r>
    <d v="2015-04-25T00:00:00"/>
    <s v="Zachary Sloan"/>
    <n v="10.95"/>
    <m/>
    <n v="-10.95"/>
    <s v="Credit"/>
    <x v="10"/>
    <x v="1"/>
    <x v="4"/>
    <n v="2015"/>
    <x v="57"/>
    <x v="1248"/>
    <x v="3"/>
    <s v="BOTH"/>
    <s v="Income Statement"/>
    <x v="71"/>
    <s v="11200 · PayPal (LLC)"/>
    <m/>
    <s v="42119Zachary Sloan"/>
  </r>
  <r>
    <d v="2015-04-26T00:00:00"/>
    <s v="sandra theis"/>
    <n v="9.9499999999999993"/>
    <m/>
    <n v="-9.9499999999999993"/>
    <s v="Credit"/>
    <x v="10"/>
    <x v="1"/>
    <x v="4"/>
    <n v="2015"/>
    <x v="57"/>
    <x v="1249"/>
    <x v="3"/>
    <s v="BOTH"/>
    <s v="Income Statement"/>
    <x v="71"/>
    <s v="11200 · PayPal (LLC)"/>
    <m/>
    <s v="42120sandra theis"/>
  </r>
  <r>
    <d v="2015-04-26T00:00:00"/>
    <s v="Clelia Martina"/>
    <n v="75.489999999999995"/>
    <m/>
    <n v="-75.489999999999995"/>
    <s v="Credit"/>
    <x v="10"/>
    <x v="1"/>
    <x v="4"/>
    <n v="2015"/>
    <x v="57"/>
    <x v="1250"/>
    <x v="3"/>
    <s v="BOTH"/>
    <s v="Income Statement"/>
    <x v="71"/>
    <s v="11200 · PayPal (LLC)"/>
    <m/>
    <s v="42120Clelia Martina"/>
  </r>
  <r>
    <d v="2015-04-26T00:00:00"/>
    <s v="JDI Cabling, LLC"/>
    <n v="97.53"/>
    <m/>
    <n v="-97.53"/>
    <s v="Credit"/>
    <x v="10"/>
    <x v="1"/>
    <x v="4"/>
    <n v="2015"/>
    <x v="57"/>
    <x v="1251"/>
    <x v="3"/>
    <s v="BOTH"/>
    <s v="Income Statement"/>
    <x v="71"/>
    <s v="11200 · PayPal (LLC)"/>
    <m/>
    <s v="42120JDI Cabling, LLC"/>
  </r>
  <r>
    <d v="2015-04-26T00:00:00"/>
    <s v="Spotify USA Inc"/>
    <n v="-9.99"/>
    <m/>
    <n v="9.99"/>
    <s v="Debit"/>
    <x v="10"/>
    <x v="1"/>
    <x v="4"/>
    <n v="2015"/>
    <x v="31"/>
    <x v="1036"/>
    <x v="2"/>
    <s v="BOTH"/>
    <s v="Income Statement"/>
    <x v="70"/>
    <s v="11200 · PayPal (LLC)"/>
    <m/>
    <s v="42120Spotify USA Inc"/>
  </r>
  <r>
    <d v="2015-04-26T00:00:00"/>
    <s v="Kelly Taylor"/>
    <n v="15.89"/>
    <m/>
    <n v="-15.89"/>
    <s v="Credit"/>
    <x v="10"/>
    <x v="1"/>
    <x v="4"/>
    <n v="2015"/>
    <x v="57"/>
    <x v="1252"/>
    <x v="3"/>
    <s v="BOTH"/>
    <s v="Income Statement"/>
    <x v="71"/>
    <s v="11200 · PayPal (LLC)"/>
    <m/>
    <s v="42120Kelly Taylor"/>
  </r>
  <r>
    <d v="2015-04-26T00:00:00"/>
    <s v="Cara paris"/>
    <n v="12.9"/>
    <m/>
    <n v="-12.9"/>
    <s v="Credit"/>
    <x v="10"/>
    <x v="1"/>
    <x v="4"/>
    <n v="2015"/>
    <x v="57"/>
    <x v="1253"/>
    <x v="3"/>
    <s v="BOTH"/>
    <s v="Income Statement"/>
    <x v="71"/>
    <s v="11200 · PayPal (LLC)"/>
    <m/>
    <s v="42120Cara paris"/>
  </r>
  <r>
    <d v="2015-04-26T00:00:00"/>
    <s v="eBay Buyer Dispute"/>
    <n v="-195.95"/>
    <m/>
    <n v="195.95"/>
    <s v="Debit"/>
    <x v="10"/>
    <x v="1"/>
    <x v="4"/>
    <n v="2015"/>
    <x v="57"/>
    <x v="282"/>
    <x v="3"/>
    <s v="BOTH"/>
    <s v="Income Statement"/>
    <x v="71"/>
    <s v="11200 · PayPal (LLC)"/>
    <m/>
    <s v="42120eBay Buyer Dispute"/>
  </r>
  <r>
    <d v="2015-04-26T00:00:00"/>
    <s v="Michelle Chan"/>
    <n v="9.9499999999999993"/>
    <m/>
    <n v="-9.9499999999999993"/>
    <s v="Credit"/>
    <x v="10"/>
    <x v="1"/>
    <x v="4"/>
    <n v="2015"/>
    <x v="57"/>
    <x v="1254"/>
    <x v="3"/>
    <s v="BOTH"/>
    <s v="Income Statement"/>
    <x v="71"/>
    <s v="11200 · PayPal (LLC)"/>
    <m/>
    <s v="42120Michelle Chan"/>
  </r>
  <r>
    <d v="2015-04-27T00:00:00"/>
    <s v="Reversal"/>
    <n v="195.95"/>
    <m/>
    <n v="-195.95"/>
    <s v="Credit"/>
    <x v="10"/>
    <x v="1"/>
    <x v="4"/>
    <n v="2015"/>
    <x v="57"/>
    <x v="282"/>
    <x v="3"/>
    <s v="BOTH"/>
    <s v="Income Statement"/>
    <x v="71"/>
    <s v="11200 · PayPal (LLC)"/>
    <m/>
    <s v="42121Reversal"/>
  </r>
  <r>
    <d v="2015-04-27T00:00:00"/>
    <s v="cody cusack"/>
    <n v="-195.95"/>
    <m/>
    <n v="195.95"/>
    <s v="Debit"/>
    <x v="10"/>
    <x v="1"/>
    <x v="4"/>
    <n v="2015"/>
    <x v="72"/>
    <x v="1209"/>
    <x v="3"/>
    <s v="BOTH"/>
    <s v="Income Statement"/>
    <x v="71"/>
    <s v="11200 · PayPal (LLC)"/>
    <m/>
    <s v="42121cody cusack"/>
  </r>
  <r>
    <d v="2015-04-27T00:00:00"/>
    <s v="Bank Account"/>
    <n v="-630"/>
    <m/>
    <n v="630"/>
    <s v="Debit"/>
    <x v="10"/>
    <x v="1"/>
    <x v="4"/>
    <n v="2015"/>
    <x v="37"/>
    <x v="120"/>
    <x v="2"/>
    <s v="LLC"/>
    <s v="Balance Sheet"/>
    <x v="52"/>
    <s v="11200 · PayPal (LLC)"/>
    <m/>
    <s v="42121Bank Account"/>
  </r>
  <r>
    <d v="2015-04-27T00:00:00"/>
    <s v="Debra Johnston"/>
    <n v="97.44"/>
    <m/>
    <n v="-97.44"/>
    <s v="Credit"/>
    <x v="10"/>
    <x v="1"/>
    <x v="4"/>
    <n v="2015"/>
    <x v="57"/>
    <x v="1255"/>
    <x v="3"/>
    <s v="BOTH"/>
    <s v="Income Statement"/>
    <x v="71"/>
    <s v="11200 · PayPal (LLC)"/>
    <m/>
    <s v="42121Debra Johnston"/>
  </r>
  <r>
    <d v="2015-04-27T00:00:00"/>
    <s v="Sharon Sigona"/>
    <n v="57.7"/>
    <m/>
    <n v="-57.7"/>
    <s v="Credit"/>
    <x v="10"/>
    <x v="1"/>
    <x v="4"/>
    <n v="2015"/>
    <x v="57"/>
    <x v="1256"/>
    <x v="3"/>
    <s v="BOTH"/>
    <s v="Income Statement"/>
    <x v="71"/>
    <s v="11200 · PayPal (LLC)"/>
    <m/>
    <s v="42121Sharon Sigona"/>
  </r>
  <r>
    <d v="2015-04-28T00:00:00"/>
    <s v="larissa murray"/>
    <n v="62.32"/>
    <m/>
    <n v="-62.32"/>
    <s v="Credit"/>
    <x v="10"/>
    <x v="1"/>
    <x v="4"/>
    <n v="2015"/>
    <x v="57"/>
    <x v="1210"/>
    <x v="3"/>
    <s v="BOTH"/>
    <s v="Income Statement"/>
    <x v="71"/>
    <s v="11200 · PayPal (LLC)"/>
    <m/>
    <s v="42122larissa murray"/>
  </r>
  <r>
    <d v="2015-04-28T00:00:00"/>
    <s v="Buscalibre"/>
    <n v="199.95"/>
    <m/>
    <n v="-199.95"/>
    <s v="Credit"/>
    <x v="10"/>
    <x v="1"/>
    <x v="4"/>
    <n v="2015"/>
    <x v="57"/>
    <x v="1257"/>
    <x v="3"/>
    <s v="BOTH"/>
    <s v="Income Statement"/>
    <x v="71"/>
    <s v="11200 · PayPal (LLC)"/>
    <m/>
    <s v="42122Buscalibre"/>
  </r>
  <r>
    <d v="2015-04-28T00:00:00"/>
    <s v="Joshua Ellis"/>
    <n v="86.3"/>
    <m/>
    <n v="-86.3"/>
    <s v="Credit"/>
    <x v="10"/>
    <x v="1"/>
    <x v="4"/>
    <n v="2015"/>
    <x v="57"/>
    <x v="1186"/>
    <x v="3"/>
    <s v="BOTH"/>
    <s v="Income Statement"/>
    <x v="71"/>
    <s v="11200 · PayPal (LLC)"/>
    <m/>
    <s v="42122Joshua Ellis"/>
  </r>
  <r>
    <d v="2015-04-28T00:00:00"/>
    <s v="Jeff Carp"/>
    <n v="10.95"/>
    <m/>
    <n v="-10.95"/>
    <s v="Credit"/>
    <x v="10"/>
    <x v="1"/>
    <x v="4"/>
    <n v="2015"/>
    <x v="57"/>
    <x v="1258"/>
    <x v="3"/>
    <s v="BOTH"/>
    <s v="Income Statement"/>
    <x v="71"/>
    <s v="11200 · PayPal (LLC)"/>
    <m/>
    <s v="42122Jeff Carp"/>
  </r>
  <r>
    <d v="2015-04-28T00:00:00"/>
    <s v="Charles Slate"/>
    <n v="149.9"/>
    <m/>
    <n v="-149.9"/>
    <s v="Credit"/>
    <x v="10"/>
    <x v="1"/>
    <x v="4"/>
    <n v="2015"/>
    <x v="57"/>
    <x v="1259"/>
    <x v="3"/>
    <s v="BOTH"/>
    <s v="Income Statement"/>
    <x v="71"/>
    <s v="11200 · PayPal (LLC)"/>
    <m/>
    <s v="42122Charles Slate"/>
  </r>
  <r>
    <d v="2015-04-28T00:00:00"/>
    <s v="Charles Slate"/>
    <n v="134.94999999999999"/>
    <m/>
    <n v="-134.94999999999999"/>
    <s v="Credit"/>
    <x v="10"/>
    <x v="1"/>
    <x v="4"/>
    <n v="2015"/>
    <x v="57"/>
    <x v="1259"/>
    <x v="3"/>
    <s v="BOTH"/>
    <s v="Income Statement"/>
    <x v="71"/>
    <s v="11200 · PayPal (LLC)"/>
    <m/>
    <s v="42122Charles Slate"/>
  </r>
  <r>
    <d v="2015-04-29T00:00:00"/>
    <s v="trisha danula"/>
    <n v="14.9"/>
    <m/>
    <n v="-14.9"/>
    <s v="Credit"/>
    <x v="10"/>
    <x v="1"/>
    <x v="4"/>
    <n v="2015"/>
    <x v="57"/>
    <x v="1260"/>
    <x v="3"/>
    <s v="BOTH"/>
    <s v="Income Statement"/>
    <x v="71"/>
    <s v="11200 · PayPal (LLC)"/>
    <m/>
    <s v="42123trisha danula"/>
  </r>
  <r>
    <d v="2015-04-29T00:00:00"/>
    <s v="Fred Koster"/>
    <n v="76.900000000000006"/>
    <m/>
    <n v="-76.900000000000006"/>
    <s v="Credit"/>
    <x v="10"/>
    <x v="1"/>
    <x v="4"/>
    <n v="2015"/>
    <x v="57"/>
    <x v="1261"/>
    <x v="3"/>
    <s v="BOTH"/>
    <s v="Income Statement"/>
    <x v="71"/>
    <s v="11200 · PayPal (LLC)"/>
    <m/>
    <s v="42123Fred Koster"/>
  </r>
  <r>
    <d v="2015-04-30T00:00:00"/>
    <s v="Jan Lingford"/>
    <n v="75.489999999999995"/>
    <m/>
    <n v="-75.489999999999995"/>
    <s v="Credit"/>
    <x v="10"/>
    <x v="1"/>
    <x v="4"/>
    <n v="2015"/>
    <x v="57"/>
    <x v="1262"/>
    <x v="3"/>
    <s v="BOTH"/>
    <s v="Income Statement"/>
    <x v="71"/>
    <s v="11200 · PayPal (LLC)"/>
    <m/>
    <s v="42124Jan Lingford"/>
  </r>
  <r>
    <d v="2015-04-30T00:00:00"/>
    <s v="JDI Cabling, LLC"/>
    <n v="-97.53"/>
    <m/>
    <n v="97.53"/>
    <s v="Debit"/>
    <x v="10"/>
    <x v="1"/>
    <x v="4"/>
    <n v="2015"/>
    <x v="72"/>
    <x v="1251"/>
    <x v="3"/>
    <s v="BOTH"/>
    <s v="Income Statement"/>
    <x v="71"/>
    <s v="11200 · PayPal (LLC)"/>
    <m/>
    <s v="42124JDI Cabling, LLC"/>
  </r>
  <r>
    <d v="2015-04-30T00:00:00"/>
    <s v="carey hall"/>
    <n v="14.9"/>
    <m/>
    <n v="-14.9"/>
    <s v="Credit"/>
    <x v="10"/>
    <x v="1"/>
    <x v="4"/>
    <n v="2015"/>
    <x v="57"/>
    <x v="1263"/>
    <x v="3"/>
    <s v="BOTH"/>
    <s v="Income Statement"/>
    <x v="71"/>
    <s v="11200 · PayPal (LLC)"/>
    <m/>
    <s v="42124carey hall"/>
  </r>
  <r>
    <d v="2015-05-01T00:00:00"/>
    <s v="Vu Lu"/>
    <n v="-50"/>
    <m/>
    <n v="50"/>
    <s v="Debit"/>
    <x v="10"/>
    <x v="1"/>
    <x v="5"/>
    <n v="2015"/>
    <x v="72"/>
    <x v="1233"/>
    <x v="3"/>
    <s v="BOTH"/>
    <s v="Income Statement"/>
    <x v="71"/>
    <s v="11200 · PayPal (LLC)"/>
    <m/>
    <s v="42125Vu Lu"/>
  </r>
  <r>
    <d v="2015-05-01T00:00:00"/>
    <s v="Bank Account"/>
    <n v="-875"/>
    <m/>
    <n v="875"/>
    <s v="Debit"/>
    <x v="10"/>
    <x v="1"/>
    <x v="5"/>
    <n v="2015"/>
    <x v="37"/>
    <x v="120"/>
    <x v="2"/>
    <s v="LLC"/>
    <s v="Balance Sheet"/>
    <x v="52"/>
    <s v="11200 · PayPal (LLC)"/>
    <m/>
    <s v="42125Bank Account"/>
  </r>
  <r>
    <d v="2015-05-01T00:00:00"/>
    <s v="freedomSpirit creations"/>
    <n v="75.489999999999995"/>
    <m/>
    <n v="-75.489999999999995"/>
    <s v="Credit"/>
    <x v="10"/>
    <x v="1"/>
    <x v="5"/>
    <n v="2015"/>
    <x v="57"/>
    <x v="1264"/>
    <x v="3"/>
    <s v="BOTH"/>
    <s v="Income Statement"/>
    <x v="71"/>
    <s v="11200 · PayPal (LLC)"/>
    <m/>
    <s v="42125freedomSpirit creations"/>
  </r>
  <r>
    <d v="2015-05-02T00:00:00"/>
    <s v="charles minerva"/>
    <n v="14.9"/>
    <m/>
    <n v="-14.9"/>
    <s v="Credit"/>
    <x v="10"/>
    <x v="1"/>
    <x v="5"/>
    <n v="2015"/>
    <x v="57"/>
    <x v="1265"/>
    <x v="3"/>
    <s v="BOTH"/>
    <s v="Income Statement"/>
    <x v="71"/>
    <s v="11200 · PayPal (LLC)"/>
    <m/>
    <s v="42126charles minerva"/>
  </r>
  <r>
    <d v="2015-05-03T00:00:00"/>
    <s v="Sharon Kirkpatrick"/>
    <n v="13.45"/>
    <m/>
    <n v="-13.45"/>
    <s v="Credit"/>
    <x v="10"/>
    <x v="1"/>
    <x v="5"/>
    <n v="2015"/>
    <x v="57"/>
    <x v="1266"/>
    <x v="3"/>
    <s v="BOTH"/>
    <s v="Income Statement"/>
    <x v="71"/>
    <s v="11200 · PayPal (LLC)"/>
    <m/>
    <s v="42127Sharon Kirkpatrick"/>
  </r>
  <r>
    <d v="2015-05-04T00:00:00"/>
    <s v="keelan chan"/>
    <n v="21"/>
    <m/>
    <n v="-21"/>
    <s v="Credit"/>
    <x v="10"/>
    <x v="1"/>
    <x v="5"/>
    <n v="2015"/>
    <x v="57"/>
    <x v="1216"/>
    <x v="3"/>
    <s v="BOTH"/>
    <s v="Income Statement"/>
    <x v="71"/>
    <s v="11200 · PayPal (LLC)"/>
    <m/>
    <s v="42128keelan chan"/>
  </r>
  <r>
    <d v="2015-05-04T00:00:00"/>
    <s v="Norman McGuire"/>
    <n v="48.54"/>
    <m/>
    <n v="-48.54"/>
    <s v="Credit"/>
    <x v="10"/>
    <x v="1"/>
    <x v="5"/>
    <n v="2015"/>
    <x v="57"/>
    <x v="1267"/>
    <x v="3"/>
    <s v="BOTH"/>
    <s v="Income Statement"/>
    <x v="71"/>
    <s v="11200 · PayPal (LLC)"/>
    <m/>
    <s v="42128Norman McGuire"/>
  </r>
  <r>
    <d v="2015-05-05T00:00:00"/>
    <s v="Louie Aceti"/>
    <n v="12.9"/>
    <m/>
    <n v="-12.9"/>
    <s v="Credit"/>
    <x v="10"/>
    <x v="1"/>
    <x v="5"/>
    <n v="2015"/>
    <x v="57"/>
    <x v="1268"/>
    <x v="3"/>
    <s v="BOTH"/>
    <s v="Income Statement"/>
    <x v="71"/>
    <s v="11200 · PayPal (LLC)"/>
    <m/>
    <s v="42129Louie Aceti"/>
  </r>
  <r>
    <d v="2015-05-05T00:00:00"/>
    <s v="Laura Patrick"/>
    <n v="11.65"/>
    <m/>
    <n v="-11.65"/>
    <s v="Credit"/>
    <x v="10"/>
    <x v="1"/>
    <x v="5"/>
    <n v="2015"/>
    <x v="57"/>
    <x v="556"/>
    <x v="3"/>
    <s v="BOTH"/>
    <s v="Income Statement"/>
    <x v="71"/>
    <s v="11200 · PayPal (LLC)"/>
    <m/>
    <s v="42129Laura Patrick"/>
  </r>
  <r>
    <d v="2015-05-05T00:00:00"/>
    <s v="Mark Stoehr"/>
    <n v="9.9499999999999993"/>
    <m/>
    <n v="-9.9499999999999993"/>
    <s v="Credit"/>
    <x v="10"/>
    <x v="1"/>
    <x v="5"/>
    <n v="2015"/>
    <x v="57"/>
    <x v="1269"/>
    <x v="3"/>
    <s v="BOTH"/>
    <s v="Income Statement"/>
    <x v="71"/>
    <s v="11200 · PayPal (LLC)"/>
    <m/>
    <s v="42129Mark Stoehr"/>
  </r>
  <r>
    <d v="2015-05-05T00:00:00"/>
    <s v="natty fox"/>
    <n v="128.81"/>
    <m/>
    <n v="-128.81"/>
    <s v="Credit"/>
    <x v="10"/>
    <x v="1"/>
    <x v="5"/>
    <n v="2015"/>
    <x v="57"/>
    <x v="1270"/>
    <x v="3"/>
    <s v="BOTH"/>
    <s v="Income Statement"/>
    <x v="71"/>
    <s v="11200 · PayPal (LLC)"/>
    <m/>
    <s v="42129natty fox"/>
  </r>
  <r>
    <d v="2015-05-06T00:00:00"/>
    <s v="Fred Koster"/>
    <n v="-19.23"/>
    <m/>
    <n v="19.23"/>
    <s v="Debit"/>
    <x v="10"/>
    <x v="1"/>
    <x v="5"/>
    <n v="2015"/>
    <x v="72"/>
    <x v="1261"/>
    <x v="3"/>
    <s v="BOTH"/>
    <s v="Income Statement"/>
    <x v="71"/>
    <s v="11200 · PayPal (LLC)"/>
    <m/>
    <s v="42130Fred Koster"/>
  </r>
  <r>
    <d v="2015-05-06T00:00:00"/>
    <s v="Patrick ORiordan"/>
    <n v="70.11"/>
    <m/>
    <n v="-70.11"/>
    <s v="Credit"/>
    <x v="10"/>
    <x v="1"/>
    <x v="5"/>
    <n v="2015"/>
    <x v="57"/>
    <x v="1141"/>
    <x v="3"/>
    <s v="BOTH"/>
    <s v="Income Statement"/>
    <x v="71"/>
    <s v="11200 · PayPal (LLC)"/>
    <m/>
    <s v="42130Patrick ORiordan"/>
  </r>
  <r>
    <d v="2015-05-06T00:00:00"/>
    <s v="Joseph Wittman"/>
    <n v="9.9499999999999993"/>
    <m/>
    <n v="-9.9499999999999993"/>
    <s v="Credit"/>
    <x v="10"/>
    <x v="1"/>
    <x v="5"/>
    <n v="2015"/>
    <x v="57"/>
    <x v="1271"/>
    <x v="3"/>
    <s v="BOTH"/>
    <s v="Income Statement"/>
    <x v="71"/>
    <s v="11200 · PayPal (LLC)"/>
    <m/>
    <s v="42130Joseph Wittman"/>
  </r>
  <r>
    <d v="2015-05-07T00:00:00"/>
    <s v="John Summerfield"/>
    <n v="69.900000000000006"/>
    <m/>
    <n v="-69.900000000000006"/>
    <s v="Credit"/>
    <x v="10"/>
    <x v="1"/>
    <x v="5"/>
    <n v="2015"/>
    <x v="57"/>
    <x v="1272"/>
    <x v="3"/>
    <s v="BOTH"/>
    <s v="Income Statement"/>
    <x v="71"/>
    <s v="11200 · PayPal (LLC)"/>
    <m/>
    <s v="42131John Summerfield"/>
  </r>
  <r>
    <d v="2015-05-08T00:00:00"/>
    <s v="oscar erick vargas franco"/>
    <n v="101.85"/>
    <m/>
    <n v="-101.85"/>
    <s v="Credit"/>
    <x v="10"/>
    <x v="1"/>
    <x v="5"/>
    <n v="2015"/>
    <x v="57"/>
    <x v="1273"/>
    <x v="3"/>
    <s v="BOTH"/>
    <s v="Income Statement"/>
    <x v="71"/>
    <s v="11200 · PayPal (LLC)"/>
    <m/>
    <s v="42132oscar erick vargas franco"/>
  </r>
  <r>
    <d v="2015-05-09T00:00:00"/>
    <s v="sue friedlander"/>
    <n v="39.950000000000003"/>
    <m/>
    <n v="-39.950000000000003"/>
    <s v="Credit"/>
    <x v="10"/>
    <x v="1"/>
    <x v="5"/>
    <n v="2015"/>
    <x v="57"/>
    <x v="1274"/>
    <x v="3"/>
    <s v="BOTH"/>
    <s v="Income Statement"/>
    <x v="71"/>
    <s v="11200 · PayPal (LLC)"/>
    <m/>
    <s v="42133sue friedlander"/>
  </r>
  <r>
    <d v="2015-05-10T00:00:00"/>
    <s v="cynthia wallace"/>
    <n v="35.9"/>
    <m/>
    <n v="-35.9"/>
    <s v="Credit"/>
    <x v="10"/>
    <x v="1"/>
    <x v="5"/>
    <n v="2015"/>
    <x v="57"/>
    <x v="1275"/>
    <x v="3"/>
    <s v="BOTH"/>
    <s v="Income Statement"/>
    <x v="71"/>
    <s v="11200 · PayPal (LLC)"/>
    <m/>
    <s v="42134cynthia wallace"/>
  </r>
  <r>
    <d v="2015-05-10T00:00:00"/>
    <s v="Daniel Davis"/>
    <n v="12.9"/>
    <m/>
    <n v="-12.9"/>
    <s v="Credit"/>
    <x v="10"/>
    <x v="1"/>
    <x v="5"/>
    <n v="2015"/>
    <x v="57"/>
    <x v="1276"/>
    <x v="3"/>
    <s v="BOTH"/>
    <s v="Income Statement"/>
    <x v="71"/>
    <s v="11200 · PayPal (LLC)"/>
    <m/>
    <s v="42134Daniel Davis"/>
  </r>
  <r>
    <d v="2015-05-11T00:00:00"/>
    <s v="Daniel Davis"/>
    <n v="-12.9"/>
    <m/>
    <n v="12.9"/>
    <s v="Debit"/>
    <x v="10"/>
    <x v="1"/>
    <x v="5"/>
    <n v="2015"/>
    <x v="72"/>
    <x v="1276"/>
    <x v="3"/>
    <s v="BOTH"/>
    <s v="Income Statement"/>
    <x v="71"/>
    <s v="11200 · PayPal (LLC)"/>
    <m/>
    <s v="42135Daniel Davis"/>
  </r>
  <r>
    <d v="2015-05-11T00:00:00"/>
    <s v="curtis foster"/>
    <n v="57.05"/>
    <m/>
    <n v="-57.05"/>
    <s v="Credit"/>
    <x v="10"/>
    <x v="1"/>
    <x v="5"/>
    <n v="2015"/>
    <x v="57"/>
    <x v="1277"/>
    <x v="3"/>
    <s v="BOTH"/>
    <s v="Income Statement"/>
    <x v="71"/>
    <s v="11200 · PayPal (LLC)"/>
    <m/>
    <s v="42135curtis foster"/>
  </r>
  <r>
    <d v="2015-05-12T00:00:00"/>
    <s v="Samir Abdulqasimov"/>
    <n v="274.8"/>
    <m/>
    <n v="-274.8"/>
    <s v="Credit"/>
    <x v="10"/>
    <x v="1"/>
    <x v="5"/>
    <n v="2015"/>
    <x v="57"/>
    <x v="1278"/>
    <x v="3"/>
    <s v="BOTH"/>
    <s v="Income Statement"/>
    <x v="71"/>
    <s v="11200 · PayPal (LLC)"/>
    <m/>
    <s v="42136Samir Abdulqasimov"/>
  </r>
  <r>
    <d v="2015-05-12T00:00:00"/>
    <s v="Joan Wytman"/>
    <n v="31.78"/>
    <m/>
    <n v="-31.78"/>
    <s v="Credit"/>
    <x v="10"/>
    <x v="1"/>
    <x v="5"/>
    <n v="2015"/>
    <x v="57"/>
    <x v="1279"/>
    <x v="3"/>
    <s v="BOTH"/>
    <s v="Income Statement"/>
    <x v="71"/>
    <s v="11200 · PayPal (LLC)"/>
    <m/>
    <s v="42136Joan Wytman"/>
  </r>
  <r>
    <d v="2015-05-12T00:00:00"/>
    <s v="john n swain"/>
    <n v="24.95"/>
    <m/>
    <n v="-24.95"/>
    <s v="Credit"/>
    <x v="10"/>
    <x v="1"/>
    <x v="5"/>
    <n v="2015"/>
    <x v="57"/>
    <x v="1280"/>
    <x v="3"/>
    <s v="BOTH"/>
    <s v="Income Statement"/>
    <x v="71"/>
    <s v="11200 · PayPal (LLC)"/>
    <m/>
    <s v="42136john n swain"/>
  </r>
  <r>
    <d v="2015-05-12T00:00:00"/>
    <s v="Rafael torres"/>
    <n v="57.05"/>
    <m/>
    <n v="-57.05"/>
    <s v="Credit"/>
    <x v="10"/>
    <x v="1"/>
    <x v="5"/>
    <n v="2015"/>
    <x v="57"/>
    <x v="1281"/>
    <x v="3"/>
    <s v="BOTH"/>
    <s v="Income Statement"/>
    <x v="71"/>
    <s v="11200 · PayPal (LLC)"/>
    <m/>
    <s v="42136Rafael torres"/>
  </r>
  <r>
    <d v="2015-05-13T00:00:00"/>
    <s v="Bank Account"/>
    <n v="-1000"/>
    <m/>
    <n v="1000"/>
    <s v="Debit"/>
    <x v="10"/>
    <x v="1"/>
    <x v="5"/>
    <n v="2015"/>
    <x v="37"/>
    <x v="120"/>
    <x v="2"/>
    <s v="LLC"/>
    <s v="Balance Sheet"/>
    <x v="52"/>
    <s v="11200 · PayPal (LLC)"/>
    <m/>
    <s v="42137Bank Account"/>
  </r>
  <r>
    <d v="2015-05-13T00:00:00"/>
    <s v="Madeleine Carlo"/>
    <n v="98.87"/>
    <m/>
    <n v="-98.87"/>
    <s v="Credit"/>
    <x v="10"/>
    <x v="1"/>
    <x v="5"/>
    <n v="2015"/>
    <x v="57"/>
    <x v="1282"/>
    <x v="3"/>
    <s v="BOTH"/>
    <s v="Income Statement"/>
    <x v="71"/>
    <s v="11200 · PayPal (LLC)"/>
    <m/>
    <s v="42137Madeleine Carlo"/>
  </r>
  <r>
    <d v="2015-05-13T00:00:00"/>
    <s v="Angela Becroft"/>
    <n v="9.9499999999999993"/>
    <m/>
    <n v="-9.9499999999999993"/>
    <s v="Credit"/>
    <x v="10"/>
    <x v="1"/>
    <x v="5"/>
    <n v="2015"/>
    <x v="57"/>
    <x v="1283"/>
    <x v="3"/>
    <s v="BOTH"/>
    <s v="Income Statement"/>
    <x v="71"/>
    <s v="11200 · PayPal (LLC)"/>
    <m/>
    <s v="42137Angela Becroft"/>
  </r>
  <r>
    <d v="2015-05-13T00:00:00"/>
    <s v="sue friedlander"/>
    <n v="12.9"/>
    <m/>
    <n v="-12.9"/>
    <s v="Credit"/>
    <x v="10"/>
    <x v="1"/>
    <x v="5"/>
    <n v="2015"/>
    <x v="57"/>
    <x v="1274"/>
    <x v="3"/>
    <s v="BOTH"/>
    <s v="Income Statement"/>
    <x v="71"/>
    <s v="11200 · PayPal (LLC)"/>
    <m/>
    <s v="42137sue friedlander"/>
  </r>
  <r>
    <d v="2015-05-14T00:00:00"/>
    <s v="mohammad amara"/>
    <n v="173.5"/>
    <m/>
    <n v="-173.5"/>
    <s v="Credit"/>
    <x v="10"/>
    <x v="1"/>
    <x v="5"/>
    <n v="2015"/>
    <x v="57"/>
    <x v="1284"/>
    <x v="3"/>
    <s v="BOTH"/>
    <s v="Income Statement"/>
    <x v="71"/>
    <s v="11200 · PayPal (LLC)"/>
    <m/>
    <s v="42138mohammad amara"/>
  </r>
  <r>
    <d v="2015-05-15T00:00:00"/>
    <s v="Ryan Parra"/>
    <n v="10.95"/>
    <m/>
    <n v="-10.95"/>
    <s v="Credit"/>
    <x v="10"/>
    <x v="1"/>
    <x v="5"/>
    <n v="2015"/>
    <x v="57"/>
    <x v="1285"/>
    <x v="3"/>
    <s v="BOTH"/>
    <s v="Income Statement"/>
    <x v="71"/>
    <s v="11200 · PayPal (LLC)"/>
    <m/>
    <s v="42139Ryan Parra"/>
  </r>
  <r>
    <d v="2015-05-15T00:00:00"/>
    <s v="DAN WILLIAMSON"/>
    <n v="45.32"/>
    <m/>
    <n v="-45.32"/>
    <s v="Credit"/>
    <x v="10"/>
    <x v="1"/>
    <x v="5"/>
    <n v="2015"/>
    <x v="57"/>
    <x v="1286"/>
    <x v="3"/>
    <s v="BOTH"/>
    <s v="Income Statement"/>
    <x v="71"/>
    <s v="11200 · PayPal (LLC)"/>
    <m/>
    <s v="42139DAN WILLIAMSON"/>
  </r>
  <r>
    <d v="2015-05-15T00:00:00"/>
    <s v="Ashley Seitz"/>
    <n v="97.44"/>
    <m/>
    <n v="-97.44"/>
    <s v="Credit"/>
    <x v="10"/>
    <x v="1"/>
    <x v="5"/>
    <n v="2015"/>
    <x v="57"/>
    <x v="1287"/>
    <x v="3"/>
    <s v="BOTH"/>
    <s v="Income Statement"/>
    <x v="71"/>
    <s v="11200 · PayPal (LLC)"/>
    <m/>
    <s v="42139Ashley Seitz"/>
  </r>
  <r>
    <d v="2015-05-16T00:00:00"/>
    <s v="Jo A Powers"/>
    <n v="36.950000000000003"/>
    <m/>
    <n v="-36.950000000000003"/>
    <s v="Credit"/>
    <x v="10"/>
    <x v="1"/>
    <x v="5"/>
    <n v="2015"/>
    <x v="57"/>
    <x v="1288"/>
    <x v="3"/>
    <s v="BOTH"/>
    <s v="Income Statement"/>
    <x v="71"/>
    <s v="11200 · PayPal (LLC)"/>
    <m/>
    <s v="42140Jo A Powers"/>
  </r>
  <r>
    <d v="2015-05-16T00:00:00"/>
    <s v="CHRISTINE NACKERS"/>
    <n v="124.82"/>
    <m/>
    <n v="-124.82"/>
    <s v="Credit"/>
    <x v="10"/>
    <x v="1"/>
    <x v="5"/>
    <n v="2015"/>
    <x v="57"/>
    <x v="502"/>
    <x v="3"/>
    <s v="BOTH"/>
    <s v="Income Statement"/>
    <x v="71"/>
    <s v="11200 · PayPal (LLC)"/>
    <m/>
    <s v="42140CHRISTINE NACKERS"/>
  </r>
  <r>
    <d v="2015-05-16T00:00:00"/>
    <s v="CHRISTINE NACKERS"/>
    <n v="24.95"/>
    <m/>
    <n v="-24.95"/>
    <s v="Credit"/>
    <x v="10"/>
    <x v="1"/>
    <x v="5"/>
    <n v="2015"/>
    <x v="57"/>
    <x v="502"/>
    <x v="3"/>
    <s v="BOTH"/>
    <s v="Income Statement"/>
    <x v="71"/>
    <s v="11200 · PayPal (LLC)"/>
    <m/>
    <s v="42140CHRISTINE NACKERS"/>
  </r>
  <r>
    <d v="2015-05-16T00:00:00"/>
    <s v="william moore"/>
    <n v="66.900000000000006"/>
    <m/>
    <n v="-66.900000000000006"/>
    <s v="Credit"/>
    <x v="10"/>
    <x v="1"/>
    <x v="5"/>
    <n v="2015"/>
    <x v="57"/>
    <x v="1289"/>
    <x v="3"/>
    <s v="BOTH"/>
    <s v="Income Statement"/>
    <x v="71"/>
    <s v="11200 · PayPal (LLC)"/>
    <m/>
    <s v="42140william moore"/>
  </r>
  <r>
    <d v="2015-05-16T00:00:00"/>
    <s v="vincetta LeFevre"/>
    <n v="14.42"/>
    <m/>
    <n v="-14.42"/>
    <s v="Credit"/>
    <x v="10"/>
    <x v="1"/>
    <x v="5"/>
    <n v="2015"/>
    <x v="57"/>
    <x v="1290"/>
    <x v="3"/>
    <s v="BOTH"/>
    <s v="Income Statement"/>
    <x v="71"/>
    <s v="11200 · PayPal (LLC)"/>
    <m/>
    <s v="42140vincetta LeFevre"/>
  </r>
  <r>
    <d v="2015-05-17T00:00:00"/>
    <s v="Phillip Ditmore"/>
    <n v="14.9"/>
    <m/>
    <n v="-14.9"/>
    <s v="Credit"/>
    <x v="10"/>
    <x v="1"/>
    <x v="5"/>
    <n v="2015"/>
    <x v="57"/>
    <x v="1291"/>
    <x v="3"/>
    <s v="BOTH"/>
    <s v="Income Statement"/>
    <x v="71"/>
    <s v="11200 · PayPal (LLC)"/>
    <m/>
    <s v="42141Phillip Ditmore"/>
  </r>
  <r>
    <d v="2015-05-17T00:00:00"/>
    <s v="Esten Millard"/>
    <n v="127.2"/>
    <m/>
    <n v="-127.2"/>
    <s v="Credit"/>
    <x v="10"/>
    <x v="1"/>
    <x v="5"/>
    <n v="2015"/>
    <x v="57"/>
    <x v="1292"/>
    <x v="3"/>
    <s v="BOTH"/>
    <s v="Income Statement"/>
    <x v="71"/>
    <s v="11200 · PayPal (LLC)"/>
    <m/>
    <s v="42141Esten Millard"/>
  </r>
  <r>
    <d v="2015-05-17T00:00:00"/>
    <s v="william miller"/>
    <n v="59.02"/>
    <m/>
    <n v="-59.02"/>
    <s v="Credit"/>
    <x v="10"/>
    <x v="1"/>
    <x v="5"/>
    <n v="2015"/>
    <x v="57"/>
    <x v="1293"/>
    <x v="3"/>
    <s v="BOTH"/>
    <s v="Income Statement"/>
    <x v="71"/>
    <s v="11200 · PayPal (LLC)"/>
    <m/>
    <s v="42141william miller"/>
  </r>
  <r>
    <d v="2015-05-17T00:00:00"/>
    <s v="mohammad amara"/>
    <n v="98.05"/>
    <m/>
    <n v="-98.05"/>
    <s v="Credit"/>
    <x v="10"/>
    <x v="1"/>
    <x v="5"/>
    <n v="2015"/>
    <x v="57"/>
    <x v="1284"/>
    <x v="3"/>
    <s v="BOTH"/>
    <s v="Income Statement"/>
    <x v="71"/>
    <s v="11200 · PayPal (LLC)"/>
    <m/>
    <s v="42141mohammad amara"/>
  </r>
  <r>
    <d v="2015-05-18T00:00:00"/>
    <s v="Christopher Anderson"/>
    <n v="12.9"/>
    <m/>
    <n v="-12.9"/>
    <s v="Credit"/>
    <x v="10"/>
    <x v="1"/>
    <x v="5"/>
    <n v="2015"/>
    <x v="57"/>
    <x v="512"/>
    <x v="3"/>
    <s v="BOTH"/>
    <s v="Income Statement"/>
    <x v="71"/>
    <s v="11200 · PayPal (LLC)"/>
    <m/>
    <s v="42142Christopher Anderson"/>
  </r>
  <r>
    <d v="2015-05-18T00:00:00"/>
    <s v="Bank Account"/>
    <n v="-1000"/>
    <m/>
    <n v="1000"/>
    <s v="Debit"/>
    <x v="10"/>
    <x v="1"/>
    <x v="5"/>
    <n v="2015"/>
    <x v="37"/>
    <x v="120"/>
    <x v="2"/>
    <s v="LLC"/>
    <s v="Balance Sheet"/>
    <x v="52"/>
    <s v="11200 · PayPal (LLC)"/>
    <m/>
    <s v="42142Bank Account"/>
  </r>
  <r>
    <d v="2015-05-18T00:00:00"/>
    <s v="Rene Rodriguez"/>
    <n v="19.899999999999999"/>
    <m/>
    <n v="-19.899999999999999"/>
    <s v="Credit"/>
    <x v="10"/>
    <x v="1"/>
    <x v="5"/>
    <n v="2015"/>
    <x v="57"/>
    <x v="1294"/>
    <x v="3"/>
    <s v="BOTH"/>
    <s v="Income Statement"/>
    <x v="71"/>
    <s v="11200 · PayPal (LLC)"/>
    <m/>
    <s v="42142Rene Rodriguez"/>
  </r>
  <r>
    <d v="2015-05-18T00:00:00"/>
    <s v="LaTonya Allen"/>
    <n v="9.9499999999999993"/>
    <m/>
    <n v="-9.9499999999999993"/>
    <s v="Credit"/>
    <x v="10"/>
    <x v="1"/>
    <x v="5"/>
    <n v="2015"/>
    <x v="57"/>
    <x v="1295"/>
    <x v="3"/>
    <s v="BOTH"/>
    <s v="Income Statement"/>
    <x v="71"/>
    <s v="11200 · PayPal (LLC)"/>
    <m/>
    <s v="42142LaTonya Allen"/>
  </r>
  <r>
    <d v="2015-05-18T00:00:00"/>
    <s v="DONNIE STIPE"/>
    <n v="107.02"/>
    <m/>
    <n v="-107.02"/>
    <s v="Credit"/>
    <x v="10"/>
    <x v="1"/>
    <x v="5"/>
    <n v="2015"/>
    <x v="57"/>
    <x v="1296"/>
    <x v="3"/>
    <s v="BOTH"/>
    <s v="Income Statement"/>
    <x v="71"/>
    <s v="11200 · PayPal (LLC)"/>
    <m/>
    <s v="42142DONNIE STIPE"/>
  </r>
  <r>
    <d v="2015-05-18T00:00:00"/>
    <s v="Geoffrey Goodwin"/>
    <n v="49.95"/>
    <m/>
    <n v="-49.95"/>
    <s v="Credit"/>
    <x v="10"/>
    <x v="1"/>
    <x v="5"/>
    <n v="2015"/>
    <x v="57"/>
    <x v="488"/>
    <x v="3"/>
    <s v="BOTH"/>
    <s v="Income Statement"/>
    <x v="71"/>
    <s v="11200 · PayPal (LLC)"/>
    <m/>
    <s v="42142Geoffrey Goodwin"/>
  </r>
  <r>
    <d v="2015-05-18T00:00:00"/>
    <s v="Justin ERICKSON"/>
    <n v="53.51"/>
    <m/>
    <n v="-53.51"/>
    <s v="Credit"/>
    <x v="10"/>
    <x v="1"/>
    <x v="5"/>
    <n v="2015"/>
    <x v="57"/>
    <x v="1297"/>
    <x v="3"/>
    <s v="BOTH"/>
    <s v="Income Statement"/>
    <x v="71"/>
    <s v="11200 · PayPal (LLC)"/>
    <m/>
    <s v="42142Justin ERICKSON"/>
  </r>
  <r>
    <d v="2015-05-19T00:00:00"/>
    <s v="Christopher Belanger"/>
    <n v="85.37"/>
    <m/>
    <n v="-85.37"/>
    <s v="Credit"/>
    <x v="10"/>
    <x v="1"/>
    <x v="5"/>
    <n v="2015"/>
    <x v="57"/>
    <x v="1298"/>
    <x v="3"/>
    <s v="BOTH"/>
    <s v="Income Statement"/>
    <x v="71"/>
    <s v="11200 · PayPal (LLC)"/>
    <m/>
    <s v="42143Christopher Belanger"/>
  </r>
  <r>
    <d v="2015-05-19T00:00:00"/>
    <s v="Sasha Hohn"/>
    <n v="61.95"/>
    <m/>
    <n v="-61.95"/>
    <s v="Credit"/>
    <x v="10"/>
    <x v="1"/>
    <x v="5"/>
    <n v="2015"/>
    <x v="57"/>
    <x v="1299"/>
    <x v="3"/>
    <s v="BOTH"/>
    <s v="Income Statement"/>
    <x v="71"/>
    <s v="11200 · PayPal (LLC)"/>
    <m/>
    <s v="42143Sasha Hohn"/>
  </r>
  <r>
    <d v="2015-05-19T00:00:00"/>
    <s v="Nancy Lewis"/>
    <n v="39.619999999999997"/>
    <m/>
    <n v="-39.619999999999997"/>
    <s v="Credit"/>
    <x v="10"/>
    <x v="1"/>
    <x v="5"/>
    <n v="2015"/>
    <x v="57"/>
    <x v="1300"/>
    <x v="3"/>
    <s v="BOTH"/>
    <s v="Income Statement"/>
    <x v="71"/>
    <s v="11200 · PayPal (LLC)"/>
    <m/>
    <s v="42143Nancy Lewis"/>
  </r>
  <r>
    <d v="2015-05-19T00:00:00"/>
    <s v="Pui Li Lim"/>
    <n v="29.97"/>
    <m/>
    <n v="-29.97"/>
    <s v="Credit"/>
    <x v="10"/>
    <x v="1"/>
    <x v="5"/>
    <n v="2015"/>
    <x v="57"/>
    <x v="1301"/>
    <x v="3"/>
    <s v="BOTH"/>
    <s v="Income Statement"/>
    <x v="71"/>
    <s v="11200 · PayPal (LLC)"/>
    <m/>
    <s v="42143Pui Li Lim"/>
  </r>
  <r>
    <d v="2015-05-20T00:00:00"/>
    <s v="Mary R Lee"/>
    <n v="-68.81"/>
    <m/>
    <n v="68.81"/>
    <s v="Debit"/>
    <x v="10"/>
    <x v="1"/>
    <x v="5"/>
    <n v="2015"/>
    <x v="72"/>
    <x v="1236"/>
    <x v="3"/>
    <s v="BOTH"/>
    <s v="Income Statement"/>
    <x v="71"/>
    <s v="11200 · PayPal (LLC)"/>
    <m/>
    <s v="42144Mary R Lee"/>
  </r>
  <r>
    <d v="2015-05-21T00:00:00"/>
    <s v="Marigold Alvarenga"/>
    <n v="29.8"/>
    <m/>
    <n v="-29.8"/>
    <s v="Credit"/>
    <x v="10"/>
    <x v="1"/>
    <x v="5"/>
    <n v="2015"/>
    <x v="57"/>
    <x v="1302"/>
    <x v="3"/>
    <s v="BOTH"/>
    <s v="Income Statement"/>
    <x v="71"/>
    <s v="11200 · PayPal (LLC)"/>
    <m/>
    <s v="42145Marigold Alvarenga"/>
  </r>
  <r>
    <d v="2015-05-21T00:00:00"/>
    <s v="DAN WILLIAMSON"/>
    <n v="45.32"/>
    <m/>
    <n v="-45.32"/>
    <s v="Credit"/>
    <x v="10"/>
    <x v="1"/>
    <x v="5"/>
    <n v="2015"/>
    <x v="57"/>
    <x v="1286"/>
    <x v="3"/>
    <s v="BOTH"/>
    <s v="Income Statement"/>
    <x v="71"/>
    <s v="11200 · PayPal (LLC)"/>
    <m/>
    <s v="42145DAN WILLIAMSON"/>
  </r>
  <r>
    <d v="2015-05-21T00:00:00"/>
    <s v="Leigh ann Colley"/>
    <n v="97.44"/>
    <m/>
    <n v="-97.44"/>
    <s v="Credit"/>
    <x v="10"/>
    <x v="1"/>
    <x v="5"/>
    <n v="2015"/>
    <x v="57"/>
    <x v="1303"/>
    <x v="3"/>
    <s v="BOTH"/>
    <s v="Income Statement"/>
    <x v="71"/>
    <s v="11200 · PayPal (LLC)"/>
    <m/>
    <s v="42145Leigh ann Colley"/>
  </r>
  <r>
    <d v="2015-05-21T00:00:00"/>
    <s v="Juan Gutierrez"/>
    <n v="53.51"/>
    <m/>
    <n v="-53.51"/>
    <s v="Credit"/>
    <x v="10"/>
    <x v="1"/>
    <x v="5"/>
    <n v="2015"/>
    <x v="57"/>
    <x v="1304"/>
    <x v="3"/>
    <s v="BOTH"/>
    <s v="Income Statement"/>
    <x v="71"/>
    <s v="11200 · PayPal (LLC)"/>
    <m/>
    <s v="42145Juan Gutierrez"/>
  </r>
  <r>
    <d v="2015-05-22T00:00:00"/>
    <s v="Robert Hoskins"/>
    <n v="169.31"/>
    <m/>
    <n v="-169.31"/>
    <s v="Credit"/>
    <x v="10"/>
    <x v="1"/>
    <x v="5"/>
    <n v="2015"/>
    <x v="57"/>
    <x v="421"/>
    <x v="3"/>
    <s v="BOTH"/>
    <s v="Income Statement"/>
    <x v="71"/>
    <s v="11200 · PayPal (LLC)"/>
    <m/>
    <s v="42146Robert Hoskins"/>
  </r>
  <r>
    <d v="2015-05-22T00:00:00"/>
    <s v="Patrick ORiordan"/>
    <n v="13.45"/>
    <m/>
    <n v="-13.45"/>
    <s v="Credit"/>
    <x v="10"/>
    <x v="1"/>
    <x v="5"/>
    <n v="2015"/>
    <x v="57"/>
    <x v="1141"/>
    <x v="3"/>
    <s v="BOTH"/>
    <s v="Income Statement"/>
    <x v="71"/>
    <s v="11200 · PayPal (LLC)"/>
    <m/>
    <s v="42146Patrick ORiordan"/>
  </r>
  <r>
    <d v="2015-05-22T00:00:00"/>
    <s v="Teresa Zeigler"/>
    <n v="14.9"/>
    <m/>
    <n v="-14.9"/>
    <s v="Credit"/>
    <x v="10"/>
    <x v="1"/>
    <x v="5"/>
    <n v="2015"/>
    <x v="57"/>
    <x v="1305"/>
    <x v="3"/>
    <s v="BOTH"/>
    <s v="Income Statement"/>
    <x v="71"/>
    <s v="11200 · PayPal (LLC)"/>
    <m/>
    <s v="42146Teresa Zeigler"/>
  </r>
  <r>
    <d v="2015-05-23T00:00:00"/>
    <s v="Heather Callantine"/>
    <n v="12.9"/>
    <m/>
    <n v="-12.9"/>
    <s v="Credit"/>
    <x v="10"/>
    <x v="1"/>
    <x v="5"/>
    <n v="2015"/>
    <x v="57"/>
    <x v="1306"/>
    <x v="3"/>
    <s v="BOTH"/>
    <s v="Income Statement"/>
    <x v="71"/>
    <s v="11200 · PayPal (LLC)"/>
    <m/>
    <s v="42147Heather Callantine"/>
  </r>
  <r>
    <d v="2015-05-24T00:00:00"/>
    <s v="Teresa Lopez"/>
    <n v="39.950000000000003"/>
    <m/>
    <n v="-39.950000000000003"/>
    <s v="Credit"/>
    <x v="10"/>
    <x v="1"/>
    <x v="5"/>
    <n v="2015"/>
    <x v="57"/>
    <x v="1307"/>
    <x v="3"/>
    <s v="BOTH"/>
    <s v="Income Statement"/>
    <x v="71"/>
    <s v="11200 · PayPal (LLC)"/>
    <m/>
    <s v="42148Teresa Lopez"/>
  </r>
  <r>
    <d v="2015-05-25T00:00:00"/>
    <s v="sue friedlander"/>
    <n v="48.54"/>
    <m/>
    <n v="-48.54"/>
    <s v="Credit"/>
    <x v="10"/>
    <x v="1"/>
    <x v="5"/>
    <n v="2015"/>
    <x v="57"/>
    <x v="1274"/>
    <x v="3"/>
    <s v="BOTH"/>
    <s v="Income Statement"/>
    <x v="71"/>
    <s v="11200 · PayPal (LLC)"/>
    <m/>
    <s v="42149sue friedlander"/>
  </r>
  <r>
    <d v="2015-05-25T00:00:00"/>
    <s v="Gopaul Salick"/>
    <n v="57.05"/>
    <m/>
    <n v="-57.05"/>
    <s v="Credit"/>
    <x v="10"/>
    <x v="1"/>
    <x v="5"/>
    <n v="2015"/>
    <x v="57"/>
    <x v="1308"/>
    <x v="3"/>
    <s v="BOTH"/>
    <s v="Income Statement"/>
    <x v="71"/>
    <s v="11200 · PayPal (LLC)"/>
    <m/>
    <s v="42149Gopaul Salick"/>
  </r>
  <r>
    <d v="2015-05-25T00:00:00"/>
    <s v="eBay Buyer Dispute"/>
    <n v="-49.95"/>
    <m/>
    <n v="49.95"/>
    <s v="Debit"/>
    <x v="10"/>
    <x v="1"/>
    <x v="5"/>
    <n v="2015"/>
    <x v="57"/>
    <x v="282"/>
    <x v="3"/>
    <s v="BOTH"/>
    <s v="Income Statement"/>
    <x v="71"/>
    <s v="11200 · PayPal (LLC)"/>
    <m/>
    <s v="42149eBay Buyer Dispute"/>
  </r>
  <r>
    <d v="2015-05-26T00:00:00"/>
    <s v="Christopher Belanger"/>
    <n v="3.92"/>
    <m/>
    <n v="-3.92"/>
    <s v="Credit"/>
    <x v="10"/>
    <x v="1"/>
    <x v="5"/>
    <n v="2015"/>
    <x v="57"/>
    <x v="1298"/>
    <x v="3"/>
    <s v="BOTH"/>
    <s v="Income Statement"/>
    <x v="71"/>
    <s v="11200 · PayPal (LLC)"/>
    <m/>
    <s v="42150Christopher Belanger"/>
  </r>
  <r>
    <d v="2015-05-26T00:00:00"/>
    <s v="eBay Buyer Dispute"/>
    <n v="-19.899999999999999"/>
    <m/>
    <n v="19.899999999999999"/>
    <s v="Debit"/>
    <x v="10"/>
    <x v="1"/>
    <x v="5"/>
    <n v="2015"/>
    <x v="57"/>
    <x v="282"/>
    <x v="3"/>
    <s v="BOTH"/>
    <s v="Income Statement"/>
    <x v="71"/>
    <s v="11200 · PayPal (LLC)"/>
    <m/>
    <s v="42150eBay Buyer Dispute"/>
  </r>
  <r>
    <d v="2015-05-26T00:00:00"/>
    <s v="Spotify USA Inc"/>
    <n v="-9.99"/>
    <m/>
    <n v="9.99"/>
    <s v="Debit"/>
    <x v="10"/>
    <x v="1"/>
    <x v="5"/>
    <n v="2015"/>
    <x v="31"/>
    <x v="1036"/>
    <x v="2"/>
    <s v="BOTH"/>
    <s v="Income Statement"/>
    <x v="70"/>
    <s v="11200 · PayPal (LLC)"/>
    <m/>
    <s v="42150Spotify USA Inc"/>
  </r>
  <r>
    <d v="2015-05-26T00:00:00"/>
    <s v="Bank Account"/>
    <n v="-400"/>
    <m/>
    <n v="400"/>
    <s v="Debit"/>
    <x v="10"/>
    <x v="1"/>
    <x v="5"/>
    <n v="2015"/>
    <x v="37"/>
    <x v="120"/>
    <x v="2"/>
    <s v="LLC"/>
    <s v="Balance Sheet"/>
    <x v="52"/>
    <s v="11200 · PayPal (LLC)"/>
    <m/>
    <s v="42150Bank Account"/>
  </r>
  <r>
    <d v="2015-05-27T00:00:00"/>
    <s v="Andreas Kverneland"/>
    <n v="87.1"/>
    <m/>
    <n v="-87.1"/>
    <s v="Credit"/>
    <x v="10"/>
    <x v="1"/>
    <x v="5"/>
    <n v="2015"/>
    <x v="57"/>
    <x v="1309"/>
    <x v="3"/>
    <s v="BOTH"/>
    <s v="Income Statement"/>
    <x v="71"/>
    <s v="11200 · PayPal (LLC)"/>
    <m/>
    <s v="42151Andreas Kverneland"/>
  </r>
  <r>
    <d v="2015-05-28T00:00:00"/>
    <s v="eBay Buyer Dispute"/>
    <n v="-9.9499999999999993"/>
    <m/>
    <n v="9.9499999999999993"/>
    <s v="Debit"/>
    <x v="10"/>
    <x v="1"/>
    <x v="5"/>
    <n v="2015"/>
    <x v="57"/>
    <x v="282"/>
    <x v="3"/>
    <s v="BOTH"/>
    <s v="Income Statement"/>
    <x v="71"/>
    <s v="11200 · PayPal (LLC)"/>
    <m/>
    <s v="42152eBay Buyer Dispute"/>
  </r>
  <r>
    <d v="2015-05-28T00:00:00"/>
    <s v="EUGENE BRIGGS"/>
    <n v="9.9499999999999993"/>
    <m/>
    <n v="-9.9499999999999993"/>
    <s v="Credit"/>
    <x v="10"/>
    <x v="1"/>
    <x v="5"/>
    <n v="2015"/>
    <x v="57"/>
    <x v="1310"/>
    <x v="3"/>
    <s v="BOTH"/>
    <s v="Income Statement"/>
    <x v="71"/>
    <s v="11200 · PayPal (LLC)"/>
    <m/>
    <s v="42152EUGENE BRIGGS"/>
  </r>
  <r>
    <d v="2015-05-28T00:00:00"/>
    <s v="Cheryl Key"/>
    <n v="10.95"/>
    <m/>
    <n v="-10.95"/>
    <s v="Credit"/>
    <x v="10"/>
    <x v="1"/>
    <x v="5"/>
    <n v="2015"/>
    <x v="57"/>
    <x v="1311"/>
    <x v="3"/>
    <s v="BOTH"/>
    <s v="Income Statement"/>
    <x v="71"/>
    <s v="11200 · PayPal (LLC)"/>
    <m/>
    <s v="42152Cheryl Key"/>
  </r>
  <r>
    <d v="2015-05-28T00:00:00"/>
    <s v="Roger Passmore"/>
    <n v="27.56"/>
    <m/>
    <n v="-27.56"/>
    <s v="Credit"/>
    <x v="10"/>
    <x v="1"/>
    <x v="5"/>
    <n v="2015"/>
    <x v="57"/>
    <x v="1312"/>
    <x v="3"/>
    <s v="BOTH"/>
    <s v="Income Statement"/>
    <x v="71"/>
    <s v="11200 · PayPal (LLC)"/>
    <m/>
    <s v="42152Roger Passmore"/>
  </r>
  <r>
    <d v="2015-05-29T00:00:00"/>
    <s v="Bonnie Pertl"/>
    <n v="56.09"/>
    <m/>
    <n v="-56.09"/>
    <s v="Credit"/>
    <x v="10"/>
    <x v="1"/>
    <x v="5"/>
    <n v="2015"/>
    <x v="57"/>
    <x v="1313"/>
    <x v="3"/>
    <s v="BOTH"/>
    <s v="Income Statement"/>
    <x v="71"/>
    <s v="11200 · PayPal (LLC)"/>
    <m/>
    <s v="42153Bonnie Pertl"/>
  </r>
  <r>
    <d v="2015-05-29T00:00:00"/>
    <s v="rich hanners"/>
    <n v="61.18"/>
    <m/>
    <n v="-61.18"/>
    <s v="Credit"/>
    <x v="10"/>
    <x v="1"/>
    <x v="5"/>
    <n v="2015"/>
    <x v="57"/>
    <x v="1314"/>
    <x v="3"/>
    <s v="BOTH"/>
    <s v="Income Statement"/>
    <x v="71"/>
    <s v="11200 · PayPal (LLC)"/>
    <m/>
    <s v="42153rich hanners"/>
  </r>
  <r>
    <d v="2015-05-29T00:00:00"/>
    <s v="Tom Nyborg"/>
    <n v="87.79"/>
    <m/>
    <n v="-87.79"/>
    <s v="Credit"/>
    <x v="10"/>
    <x v="1"/>
    <x v="5"/>
    <n v="2015"/>
    <x v="57"/>
    <x v="1315"/>
    <x v="3"/>
    <s v="BOTH"/>
    <s v="Income Statement"/>
    <x v="71"/>
    <s v="11200 · PayPal (LLC)"/>
    <m/>
    <s v="42153Tom Nyborg"/>
  </r>
  <r>
    <d v="2015-05-30T00:00:00"/>
    <s v="Erik Porter"/>
    <n v="48.54"/>
    <m/>
    <n v="-48.54"/>
    <s v="Credit"/>
    <x v="10"/>
    <x v="1"/>
    <x v="5"/>
    <n v="2015"/>
    <x v="57"/>
    <x v="1316"/>
    <x v="3"/>
    <s v="BOTH"/>
    <s v="Income Statement"/>
    <x v="71"/>
    <s v="11200 · PayPal (LLC)"/>
    <m/>
    <s v="42154Erik Porter"/>
  </r>
  <r>
    <d v="2015-06-01T00:00:00"/>
    <s v="Bank Account"/>
    <n v="-600"/>
    <m/>
    <n v="600"/>
    <s v="Debit"/>
    <x v="10"/>
    <x v="1"/>
    <x v="6"/>
    <n v="2015"/>
    <x v="37"/>
    <x v="120"/>
    <x v="2"/>
    <s v="LLC"/>
    <s v="Balance Sheet"/>
    <x v="52"/>
    <s v="11200 · PayPal (LLC)"/>
    <m/>
    <s v="42156Bank Account"/>
  </r>
  <r>
    <d v="2015-06-03T00:00:00"/>
    <s v="Reversal"/>
    <n v="19.899999999999999"/>
    <m/>
    <n v="-19.899999999999999"/>
    <s v="Credit"/>
    <x v="10"/>
    <x v="1"/>
    <x v="6"/>
    <n v="2015"/>
    <x v="57"/>
    <x v="282"/>
    <x v="3"/>
    <s v="BOTH"/>
    <s v="Income Statement"/>
    <x v="71"/>
    <s v="11200 · PayPal (LLC)"/>
    <m/>
    <s v="42158Reversal"/>
  </r>
  <r>
    <d v="2015-06-03T00:00:00"/>
    <s v="Rene Rodriguez"/>
    <n v="-9.9499999999999993"/>
    <m/>
    <n v="9.9499999999999993"/>
    <s v="Debit"/>
    <x v="10"/>
    <x v="1"/>
    <x v="6"/>
    <n v="2015"/>
    <x v="72"/>
    <x v="1294"/>
    <x v="3"/>
    <s v="BOTH"/>
    <s v="Income Statement"/>
    <x v="71"/>
    <s v="11200 · PayPal (LLC)"/>
    <m/>
    <s v="42158Rene Rodriguez"/>
  </r>
  <r>
    <d v="2015-06-03T00:00:00"/>
    <s v="DAN WILLIAMSON"/>
    <n v="-38.520000000000003"/>
    <m/>
    <n v="38.520000000000003"/>
    <s v="Debit"/>
    <x v="10"/>
    <x v="1"/>
    <x v="6"/>
    <n v="2015"/>
    <x v="72"/>
    <x v="1286"/>
    <x v="3"/>
    <s v="BOTH"/>
    <s v="Income Statement"/>
    <x v="71"/>
    <s v="11200 · PayPal (LLC)"/>
    <m/>
    <s v="42158DAN WILLIAMSON"/>
  </r>
  <r>
    <d v="2015-06-03T00:00:00"/>
    <s v="Linda McLean"/>
    <n v="31.78"/>
    <m/>
    <n v="-31.78"/>
    <s v="Credit"/>
    <x v="10"/>
    <x v="1"/>
    <x v="6"/>
    <n v="2015"/>
    <x v="57"/>
    <x v="1317"/>
    <x v="3"/>
    <s v="BOTH"/>
    <s v="Income Statement"/>
    <x v="71"/>
    <s v="11200 · PayPal (LLC)"/>
    <m/>
    <s v="42158Linda McLean"/>
  </r>
  <r>
    <d v="2015-06-03T00:00:00"/>
    <s v="Rene Rodriguez"/>
    <n v="14.42"/>
    <m/>
    <n v="-14.42"/>
    <s v="Credit"/>
    <x v="10"/>
    <x v="1"/>
    <x v="6"/>
    <n v="2015"/>
    <x v="57"/>
    <x v="1294"/>
    <x v="3"/>
    <s v="BOTH"/>
    <s v="Income Statement"/>
    <x v="71"/>
    <s v="11200 · PayPal (LLC)"/>
    <m/>
    <s v="42158Rene Rodriguez"/>
  </r>
  <r>
    <d v="2015-06-03T00:00:00"/>
    <s v="Katrina French"/>
    <n v="9.9499999999999993"/>
    <m/>
    <n v="-9.9499999999999993"/>
    <s v="Credit"/>
    <x v="10"/>
    <x v="1"/>
    <x v="6"/>
    <n v="2015"/>
    <x v="57"/>
    <x v="1318"/>
    <x v="3"/>
    <s v="BOTH"/>
    <s v="Income Statement"/>
    <x v="71"/>
    <s v="11200 · PayPal (LLC)"/>
    <m/>
    <s v="42158Katrina French"/>
  </r>
  <r>
    <d v="2015-06-04T00:00:00"/>
    <s v="deatra stone"/>
    <n v="57.05"/>
    <m/>
    <n v="-57.05"/>
    <s v="Credit"/>
    <x v="10"/>
    <x v="1"/>
    <x v="6"/>
    <n v="2015"/>
    <x v="57"/>
    <x v="515"/>
    <x v="3"/>
    <s v="BOTH"/>
    <s v="Income Statement"/>
    <x v="71"/>
    <s v="11200 · PayPal (LLC)"/>
    <m/>
    <s v="42159deatra stone"/>
  </r>
  <r>
    <d v="2015-06-05T00:00:00"/>
    <s v="Ms LauraRoach"/>
    <n v="44.95"/>
    <m/>
    <n v="-44.95"/>
    <s v="Credit"/>
    <x v="10"/>
    <x v="1"/>
    <x v="6"/>
    <n v="2015"/>
    <x v="57"/>
    <x v="1319"/>
    <x v="3"/>
    <s v="BOTH"/>
    <s v="Income Statement"/>
    <x v="71"/>
    <s v="11200 · PayPal (LLC)"/>
    <m/>
    <s v="42160Ms LauraRoach"/>
  </r>
  <r>
    <d v="2015-06-05T00:00:00"/>
    <s v="Bank Account"/>
    <n v="-150"/>
    <m/>
    <n v="150"/>
    <s v="Debit"/>
    <x v="10"/>
    <x v="1"/>
    <x v="6"/>
    <n v="2015"/>
    <x v="37"/>
    <x v="120"/>
    <x v="2"/>
    <s v="LLC"/>
    <s v="Balance Sheet"/>
    <x v="52"/>
    <s v="11200 · PayPal (LLC)"/>
    <m/>
    <s v="42160Bank Account"/>
  </r>
  <r>
    <d v="2015-06-05T00:00:00"/>
    <s v="Billie Smith"/>
    <n v="34.380000000000003"/>
    <m/>
    <n v="-34.380000000000003"/>
    <s v="Credit"/>
    <x v="10"/>
    <x v="1"/>
    <x v="6"/>
    <n v="2015"/>
    <x v="57"/>
    <x v="1320"/>
    <x v="3"/>
    <s v="BOTH"/>
    <s v="Income Statement"/>
    <x v="71"/>
    <s v="11200 · PayPal (LLC)"/>
    <m/>
    <s v="42160Billie Smith"/>
  </r>
  <r>
    <d v="2015-06-07T00:00:00"/>
    <s v="Nella Seivert"/>
    <n v="53.36"/>
    <m/>
    <n v="-53.36"/>
    <s v="Credit"/>
    <x v="10"/>
    <x v="1"/>
    <x v="6"/>
    <n v="2015"/>
    <x v="57"/>
    <x v="1321"/>
    <x v="3"/>
    <s v="BOTH"/>
    <s v="Income Statement"/>
    <x v="71"/>
    <s v="11200 · PayPal (LLC)"/>
    <m/>
    <s v="42162Nella Seivert"/>
  </r>
  <r>
    <d v="2015-06-07T00:00:00"/>
    <s v="Idan Schwartz"/>
    <n v="133.9"/>
    <m/>
    <n v="-133.9"/>
    <s v="Credit"/>
    <x v="10"/>
    <x v="1"/>
    <x v="6"/>
    <n v="2015"/>
    <x v="57"/>
    <x v="1322"/>
    <x v="3"/>
    <s v="BOTH"/>
    <s v="Income Statement"/>
    <x v="71"/>
    <s v="11200 · PayPal (LLC)"/>
    <m/>
    <s v="42162Idan Schwartz"/>
  </r>
  <r>
    <d v="2015-06-08T00:00:00"/>
    <s v="Bank Account"/>
    <n v="-200"/>
    <m/>
    <n v="200"/>
    <s v="Debit"/>
    <x v="10"/>
    <x v="1"/>
    <x v="6"/>
    <n v="2015"/>
    <x v="37"/>
    <x v="120"/>
    <x v="2"/>
    <s v="LLC"/>
    <s v="Balance Sheet"/>
    <x v="52"/>
    <s v="11200 · PayPal (LLC)"/>
    <m/>
    <s v="42163Bank Account"/>
  </r>
  <r>
    <d v="2015-06-08T00:00:00"/>
    <s v="Amber Chrystal"/>
    <n v="20"/>
    <m/>
    <n v="-20"/>
    <s v="Credit"/>
    <x v="10"/>
    <x v="1"/>
    <x v="6"/>
    <n v="2015"/>
    <x v="57"/>
    <x v="1323"/>
    <x v="3"/>
    <s v="BOTH"/>
    <s v="Income Statement"/>
    <x v="71"/>
    <s v="11200 · PayPal (LLC)"/>
    <m/>
    <s v="42163Amber Chrystal"/>
  </r>
  <r>
    <d v="2015-06-09T00:00:00"/>
    <s v="DAN WILLIAMSON"/>
    <n v="-45.32"/>
    <m/>
    <n v="45.32"/>
    <s v="Debit"/>
    <x v="10"/>
    <x v="1"/>
    <x v="6"/>
    <n v="2015"/>
    <x v="72"/>
    <x v="1286"/>
    <x v="3"/>
    <s v="BOTH"/>
    <s v="Income Statement"/>
    <x v="71"/>
    <s v="11200 · PayPal (LLC)"/>
    <m/>
    <s v="42164DAN WILLIAMSON"/>
  </r>
  <r>
    <d v="2015-06-10T00:00:00"/>
    <s v="Michel Starnes"/>
    <n v="9.9499999999999993"/>
    <m/>
    <n v="-9.9499999999999993"/>
    <s v="Credit"/>
    <x v="10"/>
    <x v="1"/>
    <x v="6"/>
    <n v="2015"/>
    <x v="57"/>
    <x v="1324"/>
    <x v="3"/>
    <s v="BOTH"/>
    <s v="Income Statement"/>
    <x v="71"/>
    <s v="11200 · PayPal (LLC)"/>
    <m/>
    <s v="42165Michel Starnes"/>
  </r>
  <r>
    <d v="2015-06-11T00:00:00"/>
    <s v="Kathryn Bowen"/>
    <n v="91.45"/>
    <m/>
    <n v="-91.45"/>
    <s v="Credit"/>
    <x v="10"/>
    <x v="1"/>
    <x v="6"/>
    <n v="2015"/>
    <x v="57"/>
    <x v="1325"/>
    <x v="3"/>
    <s v="BOTH"/>
    <s v="Income Statement"/>
    <x v="71"/>
    <s v="11200 · PayPal (LLC)"/>
    <m/>
    <s v="42166Kathryn Bowen"/>
  </r>
  <r>
    <d v="2015-06-11T00:00:00"/>
    <s v="Daniel Saldivar"/>
    <n v="72.900000000000006"/>
    <m/>
    <n v="-72.900000000000006"/>
    <s v="Credit"/>
    <x v="10"/>
    <x v="1"/>
    <x v="6"/>
    <n v="2015"/>
    <x v="57"/>
    <x v="1326"/>
    <x v="3"/>
    <s v="BOTH"/>
    <s v="Income Statement"/>
    <x v="71"/>
    <s v="11200 · PayPal (LLC)"/>
    <m/>
    <s v="42166Daniel Saldivar"/>
  </r>
  <r>
    <d v="2015-06-11T00:00:00"/>
    <s v="robert dunne"/>
    <n v="104.8"/>
    <m/>
    <n v="-104.8"/>
    <s v="Credit"/>
    <x v="10"/>
    <x v="1"/>
    <x v="6"/>
    <n v="2015"/>
    <x v="57"/>
    <x v="1327"/>
    <x v="3"/>
    <s v="BOTH"/>
    <s v="Income Statement"/>
    <x v="71"/>
    <s v="11200 · PayPal (LLC)"/>
    <m/>
    <s v="42166robert dunne"/>
  </r>
  <r>
    <d v="2015-06-12T00:00:00"/>
    <s v="robert dunne"/>
    <n v="-104.8"/>
    <m/>
    <n v="104.8"/>
    <s v="Debit"/>
    <x v="10"/>
    <x v="1"/>
    <x v="6"/>
    <n v="2015"/>
    <x v="72"/>
    <x v="1327"/>
    <x v="3"/>
    <s v="BOTH"/>
    <s v="Income Statement"/>
    <x v="71"/>
    <s v="11200 · PayPal (LLC)"/>
    <m/>
    <s v="42167robert dunne"/>
  </r>
  <r>
    <d v="2015-06-12T00:00:00"/>
    <s v="Reversal"/>
    <n v="49.95"/>
    <m/>
    <n v="-49.95"/>
    <s v="Credit"/>
    <x v="10"/>
    <x v="1"/>
    <x v="6"/>
    <n v="2015"/>
    <x v="57"/>
    <x v="282"/>
    <x v="3"/>
    <s v="BOTH"/>
    <s v="Income Statement"/>
    <x v="71"/>
    <s v="11200 · PayPal (LLC)"/>
    <m/>
    <s v="42167Reversal"/>
  </r>
  <r>
    <d v="2015-06-12T00:00:00"/>
    <s v="Geoffrey Goodwin"/>
    <n v="-49.95"/>
    <m/>
    <n v="49.95"/>
    <s v="Debit"/>
    <x v="10"/>
    <x v="1"/>
    <x v="6"/>
    <n v="2015"/>
    <x v="72"/>
    <x v="488"/>
    <x v="3"/>
    <s v="BOTH"/>
    <s v="Income Statement"/>
    <x v="71"/>
    <s v="11200 · PayPal (LLC)"/>
    <m/>
    <s v="42167Geoffrey Goodwin"/>
  </r>
  <r>
    <d v="2015-06-12T00:00:00"/>
    <s v="SHARON NICHOLS"/>
    <n v="9.9499999999999993"/>
    <m/>
    <n v="-9.9499999999999993"/>
    <s v="Credit"/>
    <x v="10"/>
    <x v="1"/>
    <x v="6"/>
    <n v="2015"/>
    <x v="57"/>
    <x v="1328"/>
    <x v="3"/>
    <s v="BOTH"/>
    <s v="Income Statement"/>
    <x v="71"/>
    <s v="11200 · PayPal (LLC)"/>
    <m/>
    <s v="42167SHARON NICHOLS"/>
  </r>
  <r>
    <d v="2015-06-12T00:00:00"/>
    <s v="Grimm Bros."/>
    <n v="46.55"/>
    <m/>
    <n v="-46.55"/>
    <s v="Credit"/>
    <x v="10"/>
    <x v="1"/>
    <x v="6"/>
    <n v="2015"/>
    <x v="57"/>
    <x v="1329"/>
    <x v="3"/>
    <s v="BOTH"/>
    <s v="Income Statement"/>
    <x v="71"/>
    <s v="11200 · PayPal (LLC)"/>
    <m/>
    <s v="42167Grimm Bros."/>
  </r>
  <r>
    <d v="2015-06-13T00:00:00"/>
    <s v="Kamel Farhoud"/>
    <n v="62.9"/>
    <m/>
    <n v="-62.9"/>
    <s v="Credit"/>
    <x v="10"/>
    <x v="1"/>
    <x v="6"/>
    <n v="2015"/>
    <x v="57"/>
    <x v="1330"/>
    <x v="3"/>
    <s v="BOTH"/>
    <s v="Income Statement"/>
    <x v="71"/>
    <s v="11200 · PayPal (LLC)"/>
    <m/>
    <s v="42168Kamel Farhoud"/>
  </r>
  <r>
    <d v="2015-06-14T00:00:00"/>
    <s v="Kenneth Rogers"/>
    <n v="71.39"/>
    <m/>
    <n v="-71.39"/>
    <s v="Credit"/>
    <x v="10"/>
    <x v="1"/>
    <x v="6"/>
    <n v="2015"/>
    <x v="57"/>
    <x v="1331"/>
    <x v="3"/>
    <s v="BOTH"/>
    <s v="Income Statement"/>
    <x v="71"/>
    <s v="11200 · PayPal (LLC)"/>
    <m/>
    <s v="42169Kenneth Rogers"/>
  </r>
  <r>
    <d v="2015-06-15T00:00:00"/>
    <s v="michael doerzbacher"/>
    <n v="57.05"/>
    <m/>
    <n v="-57.05"/>
    <s v="Credit"/>
    <x v="10"/>
    <x v="1"/>
    <x v="6"/>
    <n v="2015"/>
    <x v="57"/>
    <x v="1332"/>
    <x v="3"/>
    <s v="BOTH"/>
    <s v="Income Statement"/>
    <x v="71"/>
    <s v="11200 · PayPal (LLC)"/>
    <m/>
    <s v="42170michael doerzbacher"/>
  </r>
  <r>
    <d v="2015-06-15T00:00:00"/>
    <s v="Franky Perez"/>
    <n v="127.2"/>
    <m/>
    <n v="-127.2"/>
    <s v="Credit"/>
    <x v="10"/>
    <x v="1"/>
    <x v="6"/>
    <n v="2015"/>
    <x v="57"/>
    <x v="1333"/>
    <x v="3"/>
    <s v="BOTH"/>
    <s v="Income Statement"/>
    <x v="71"/>
    <s v="11200 · PayPal (LLC)"/>
    <m/>
    <s v="42170Franky Perez"/>
  </r>
  <r>
    <d v="2015-06-15T00:00:00"/>
    <s v="michael bergman"/>
    <n v="92.11"/>
    <m/>
    <n v="-92.11"/>
    <s v="Credit"/>
    <x v="10"/>
    <x v="1"/>
    <x v="6"/>
    <n v="2015"/>
    <x v="57"/>
    <x v="1334"/>
    <x v="3"/>
    <s v="BOTH"/>
    <s v="Income Statement"/>
    <x v="71"/>
    <s v="11200 · PayPal (LLC)"/>
    <m/>
    <s v="42170michael bergman"/>
  </r>
  <r>
    <d v="2015-06-16T00:00:00"/>
    <s v="Bank Account"/>
    <n v="-700"/>
    <m/>
    <n v="700"/>
    <s v="Debit"/>
    <x v="10"/>
    <x v="1"/>
    <x v="6"/>
    <n v="2015"/>
    <x v="37"/>
    <x v="120"/>
    <x v="2"/>
    <s v="LLC"/>
    <s v="Balance Sheet"/>
    <x v="52"/>
    <s v="11200 · PayPal (LLC)"/>
    <m/>
    <s v="42171Bank Account"/>
  </r>
  <r>
    <d v="2015-06-16T00:00:00"/>
    <s v="Reversal"/>
    <n v="9.9499999999999993"/>
    <m/>
    <n v="-9.9499999999999993"/>
    <s v="Credit"/>
    <x v="10"/>
    <x v="1"/>
    <x v="6"/>
    <n v="2015"/>
    <x v="57"/>
    <x v="282"/>
    <x v="3"/>
    <s v="BOTH"/>
    <s v="Income Statement"/>
    <x v="71"/>
    <s v="11200 · PayPal (LLC)"/>
    <m/>
    <s v="42171Reversal"/>
  </r>
  <r>
    <d v="2015-06-16T00:00:00"/>
    <s v="LaTonya Allen"/>
    <n v="-9.9499999999999993"/>
    <m/>
    <n v="9.9499999999999993"/>
    <s v="Debit"/>
    <x v="10"/>
    <x v="1"/>
    <x v="6"/>
    <n v="2015"/>
    <x v="72"/>
    <x v="1295"/>
    <x v="3"/>
    <s v="BOTH"/>
    <s v="Income Statement"/>
    <x v="71"/>
    <s v="11200 · PayPal (LLC)"/>
    <m/>
    <s v="42171LaTonya Allen"/>
  </r>
  <r>
    <d v="2015-06-16T00:00:00"/>
    <s v="Jason Brownlee"/>
    <n v="32.950000000000003"/>
    <m/>
    <n v="-32.950000000000003"/>
    <s v="Credit"/>
    <x v="10"/>
    <x v="1"/>
    <x v="6"/>
    <n v="2015"/>
    <x v="57"/>
    <x v="1335"/>
    <x v="3"/>
    <s v="BOTH"/>
    <s v="Income Statement"/>
    <x v="71"/>
    <s v="11200 · PayPal (LLC)"/>
    <m/>
    <s v="42171Jason Brownlee"/>
  </r>
  <r>
    <d v="2015-06-17T00:00:00"/>
    <s v="Nathan Tarte"/>
    <n v="32.85"/>
    <m/>
    <n v="-32.85"/>
    <s v="Credit"/>
    <x v="10"/>
    <x v="1"/>
    <x v="6"/>
    <n v="2015"/>
    <x v="57"/>
    <x v="1336"/>
    <x v="3"/>
    <s v="BOTH"/>
    <s v="Income Statement"/>
    <x v="71"/>
    <s v="11200 · PayPal (LLC)"/>
    <m/>
    <s v="42172Nathan Tarte"/>
  </r>
  <r>
    <d v="2015-06-18T00:00:00"/>
    <s v="sue friedlander"/>
    <n v="45.32"/>
    <m/>
    <n v="-45.32"/>
    <s v="Credit"/>
    <x v="10"/>
    <x v="1"/>
    <x v="6"/>
    <n v="2015"/>
    <x v="57"/>
    <x v="1274"/>
    <x v="3"/>
    <s v="BOTH"/>
    <s v="Income Statement"/>
    <x v="71"/>
    <s v="11200 · PayPal (LLC)"/>
    <m/>
    <s v="42173sue friedlander"/>
  </r>
  <r>
    <d v="2015-06-18T00:00:00"/>
    <s v="eric afan"/>
    <n v="35.96"/>
    <m/>
    <n v="-35.96"/>
    <s v="Credit"/>
    <x v="10"/>
    <x v="1"/>
    <x v="6"/>
    <n v="2015"/>
    <x v="57"/>
    <x v="1337"/>
    <x v="3"/>
    <s v="BOTH"/>
    <s v="Income Statement"/>
    <x v="71"/>
    <s v="11200 · PayPal (LLC)"/>
    <m/>
    <s v="42173eric afan"/>
  </r>
  <r>
    <d v="2015-06-20T00:00:00"/>
    <s v="Bernadette Tonee Whitfield"/>
    <n v="9.9499999999999993"/>
    <m/>
    <n v="-9.9499999999999993"/>
    <s v="Credit"/>
    <x v="10"/>
    <x v="1"/>
    <x v="6"/>
    <n v="2015"/>
    <x v="57"/>
    <x v="582"/>
    <x v="3"/>
    <s v="BOTH"/>
    <s v="Income Statement"/>
    <x v="71"/>
    <s v="11200 · PayPal (LLC)"/>
    <m/>
    <s v="42175Bernadette Tonee Whitfield"/>
  </r>
  <r>
    <d v="2015-06-20T00:00:00"/>
    <s v="Joseph Wittman"/>
    <n v="-9.9499999999999993"/>
    <m/>
    <n v="9.9499999999999993"/>
    <s v="Debit"/>
    <x v="10"/>
    <x v="1"/>
    <x v="6"/>
    <n v="2015"/>
    <x v="57"/>
    <x v="1271"/>
    <x v="3"/>
    <s v="BOTH"/>
    <s v="Income Statement"/>
    <x v="71"/>
    <s v="11200 · PayPal (LLC)"/>
    <m/>
    <s v="42175Joseph Wittman"/>
  </r>
  <r>
    <d v="2015-06-21T00:00:00"/>
    <s v="Reversal"/>
    <n v="9.36"/>
    <m/>
    <n v="-9.36"/>
    <s v="Credit"/>
    <x v="10"/>
    <x v="1"/>
    <x v="6"/>
    <n v="2015"/>
    <x v="57"/>
    <x v="282"/>
    <x v="3"/>
    <s v="BOTH"/>
    <s v="Income Statement"/>
    <x v="71"/>
    <s v="11200 · PayPal (LLC)"/>
    <m/>
    <s v="42176Reversal"/>
  </r>
  <r>
    <d v="2015-06-21T00:00:00"/>
    <s v="Tara-Ashley Gable"/>
    <n v="91.45"/>
    <m/>
    <n v="-91.45"/>
    <s v="Credit"/>
    <x v="10"/>
    <x v="1"/>
    <x v="6"/>
    <n v="2015"/>
    <x v="57"/>
    <x v="1338"/>
    <x v="3"/>
    <s v="BOTH"/>
    <s v="Income Statement"/>
    <x v="71"/>
    <s v="11200 · PayPal (LLC)"/>
    <m/>
    <s v="42176Tara-Ashley Gable"/>
  </r>
  <r>
    <d v="2015-06-22T00:00:00"/>
    <s v="Empire Furniture Home Decor &amp; Gifts"/>
    <n v="90"/>
    <m/>
    <n v="-90"/>
    <s v="Credit"/>
    <x v="10"/>
    <x v="1"/>
    <x v="6"/>
    <n v="2015"/>
    <x v="57"/>
    <x v="602"/>
    <x v="3"/>
    <s v="BOTH"/>
    <s v="Income Statement"/>
    <x v="71"/>
    <s v="11200 · PayPal (LLC)"/>
    <m/>
    <s v="42177Empire Furniture Home Decor &amp; Gifts"/>
  </r>
  <r>
    <d v="2015-06-22T00:00:00"/>
    <s v="susan nannini"/>
    <n v="52.82"/>
    <m/>
    <n v="-52.82"/>
    <s v="Credit"/>
    <x v="10"/>
    <x v="1"/>
    <x v="6"/>
    <n v="2015"/>
    <x v="57"/>
    <x v="988"/>
    <x v="3"/>
    <s v="BOTH"/>
    <s v="Income Statement"/>
    <x v="71"/>
    <s v="11200 · PayPal (LLC)"/>
    <m/>
    <s v="42177susan nannini"/>
  </r>
  <r>
    <d v="2015-06-23T00:00:00"/>
    <s v="Bank Account"/>
    <n v="-500"/>
    <m/>
    <n v="500"/>
    <s v="Debit"/>
    <x v="10"/>
    <x v="1"/>
    <x v="6"/>
    <n v="2015"/>
    <x v="37"/>
    <x v="120"/>
    <x v="2"/>
    <s v="LLC"/>
    <s v="Balance Sheet"/>
    <x v="52"/>
    <s v="11200 · PayPal (LLC)"/>
    <m/>
    <s v="42178Bank Account"/>
  </r>
  <r>
    <d v="2015-06-23T00:00:00"/>
    <s v="sue friedlander"/>
    <n v="11.65"/>
    <m/>
    <n v="-11.65"/>
    <s v="Credit"/>
    <x v="10"/>
    <x v="1"/>
    <x v="6"/>
    <n v="2015"/>
    <x v="57"/>
    <x v="1274"/>
    <x v="3"/>
    <s v="BOTH"/>
    <s v="Income Statement"/>
    <x v="71"/>
    <s v="11200 · PayPal (LLC)"/>
    <m/>
    <s v="42178sue friedlander"/>
  </r>
  <r>
    <d v="2015-06-24T00:00:00"/>
    <s v=" "/>
    <n v="36.950000000000003"/>
    <m/>
    <n v="-36.950000000000003"/>
    <s v="Credit"/>
    <x v="10"/>
    <x v="1"/>
    <x v="6"/>
    <n v="2015"/>
    <x v="57"/>
    <x v="1339"/>
    <x v="3"/>
    <s v="BOTH"/>
    <s v="Income Statement"/>
    <x v="71"/>
    <s v="11200 · PayPal (LLC)"/>
    <m/>
    <s v="42179 "/>
  </r>
  <r>
    <d v="2015-06-24T00:00:00"/>
    <s v="Carol Tam"/>
    <n v="10.95"/>
    <m/>
    <n v="-10.95"/>
    <s v="Credit"/>
    <x v="10"/>
    <x v="1"/>
    <x v="6"/>
    <n v="2015"/>
    <x v="57"/>
    <x v="1340"/>
    <x v="3"/>
    <s v="BOTH"/>
    <s v="Income Statement"/>
    <x v="71"/>
    <s v="11200 · PayPal (LLC)"/>
    <m/>
    <s v="42179Carol Tam"/>
  </r>
  <r>
    <d v="2015-06-25T00:00:00"/>
    <s v="Jennifer DeSpain"/>
    <n v="97.44"/>
    <m/>
    <n v="-97.44"/>
    <s v="Credit"/>
    <x v="10"/>
    <x v="1"/>
    <x v="6"/>
    <n v="2015"/>
    <x v="57"/>
    <x v="1341"/>
    <x v="3"/>
    <s v="BOTH"/>
    <s v="Income Statement"/>
    <x v="71"/>
    <s v="11200 · PayPal (LLC)"/>
    <m/>
    <s v="42180Jennifer DeSpain"/>
  </r>
  <r>
    <d v="2015-06-25T00:00:00"/>
    <s v="Dawn Bradley"/>
    <n v="36.950000000000003"/>
    <m/>
    <n v="-36.950000000000003"/>
    <s v="Credit"/>
    <x v="10"/>
    <x v="1"/>
    <x v="6"/>
    <n v="2015"/>
    <x v="57"/>
    <x v="1342"/>
    <x v="3"/>
    <s v="BOTH"/>
    <s v="Income Statement"/>
    <x v="71"/>
    <s v="11200 · PayPal (LLC)"/>
    <m/>
    <s v="42180Dawn Bradley"/>
  </r>
  <r>
    <d v="2015-06-26T00:00:00"/>
    <s v="Spotify USA Inc"/>
    <n v="-9.99"/>
    <m/>
    <n v="9.99"/>
    <s v="Debit"/>
    <x v="10"/>
    <x v="1"/>
    <x v="6"/>
    <n v="2015"/>
    <x v="31"/>
    <x v="1036"/>
    <x v="2"/>
    <s v="BOTH"/>
    <s v="Income Statement"/>
    <x v="70"/>
    <s v="11200 · PayPal (LLC)"/>
    <m/>
    <s v="42181Spotify USA Inc"/>
  </r>
  <r>
    <d v="2015-06-26T00:00:00"/>
    <s v="Mike Walton"/>
    <n v="48.54"/>
    <m/>
    <n v="-48.54"/>
    <s v="Credit"/>
    <x v="10"/>
    <x v="1"/>
    <x v="6"/>
    <n v="2015"/>
    <x v="57"/>
    <x v="1343"/>
    <x v="3"/>
    <s v="BOTH"/>
    <s v="Income Statement"/>
    <x v="71"/>
    <s v="11200 · PayPal (LLC)"/>
    <m/>
    <s v="42181Mike Walton"/>
  </r>
  <r>
    <d v="2015-06-26T00:00:00"/>
    <s v="john chavez"/>
    <n v="20"/>
    <m/>
    <n v="-20"/>
    <s v="Credit"/>
    <x v="10"/>
    <x v="1"/>
    <x v="6"/>
    <n v="2015"/>
    <x v="57"/>
    <x v="1344"/>
    <x v="3"/>
    <s v="BOTH"/>
    <s v="Income Statement"/>
    <x v="71"/>
    <s v="11200 · PayPal (LLC)"/>
    <m/>
    <s v="42181john chavez"/>
  </r>
  <r>
    <d v="2015-06-28T00:00:00"/>
    <s v="Jaimey Hatcher"/>
    <n v="57.05"/>
    <m/>
    <n v="-57.05"/>
    <s v="Credit"/>
    <x v="10"/>
    <x v="1"/>
    <x v="6"/>
    <n v="2015"/>
    <x v="57"/>
    <x v="1345"/>
    <x v="3"/>
    <s v="BOTH"/>
    <s v="Income Statement"/>
    <x v="71"/>
    <s v="11200 · PayPal (LLC)"/>
    <m/>
    <s v="42183Jaimey Hatcher"/>
  </r>
  <r>
    <d v="2015-06-28T00:00:00"/>
    <s v="david gregoire"/>
    <n v="40.94"/>
    <m/>
    <n v="-40.94"/>
    <s v="Credit"/>
    <x v="10"/>
    <x v="1"/>
    <x v="6"/>
    <n v="2015"/>
    <x v="57"/>
    <x v="830"/>
    <x v="3"/>
    <s v="BOTH"/>
    <s v="Income Statement"/>
    <x v="71"/>
    <s v="11200 · PayPal (LLC)"/>
    <m/>
    <s v="42183david gregoire"/>
  </r>
  <r>
    <d v="2015-06-28T00:00:00"/>
    <s v="hazen currier"/>
    <n v="14.42"/>
    <m/>
    <n v="-14.42"/>
    <s v="Credit"/>
    <x v="10"/>
    <x v="1"/>
    <x v="6"/>
    <n v="2015"/>
    <x v="57"/>
    <x v="1346"/>
    <x v="3"/>
    <s v="BOTH"/>
    <s v="Income Statement"/>
    <x v="71"/>
    <s v="11200 · PayPal (LLC)"/>
    <m/>
    <s v="42183hazen currier"/>
  </r>
  <r>
    <d v="2015-06-29T00:00:00"/>
    <s v="Rasim Aliyev"/>
    <n v="219.8"/>
    <m/>
    <n v="-219.8"/>
    <s v="Credit"/>
    <x v="10"/>
    <x v="1"/>
    <x v="6"/>
    <n v="2015"/>
    <x v="57"/>
    <x v="599"/>
    <x v="3"/>
    <s v="BOTH"/>
    <s v="Income Statement"/>
    <x v="71"/>
    <s v="11200 · PayPal (LLC)"/>
    <m/>
    <s v="42184Rasim Aliyev"/>
  </r>
  <r>
    <d v="2015-06-29T00:00:00"/>
    <s v="Bank Account"/>
    <n v="-550"/>
    <m/>
    <n v="550"/>
    <s v="Debit"/>
    <x v="10"/>
    <x v="1"/>
    <x v="6"/>
    <n v="2015"/>
    <x v="37"/>
    <x v="120"/>
    <x v="2"/>
    <s v="LLC"/>
    <s v="Balance Sheet"/>
    <x v="52"/>
    <s v="11200 · PayPal (LLC)"/>
    <m/>
    <s v="42184Bank Account"/>
  </r>
  <r>
    <d v="2015-06-29T00:00:00"/>
    <s v="sue friedlander"/>
    <n v="13.45"/>
    <m/>
    <n v="-13.45"/>
    <s v="Credit"/>
    <x v="10"/>
    <x v="1"/>
    <x v="6"/>
    <n v="2015"/>
    <x v="57"/>
    <x v="1274"/>
    <x v="3"/>
    <s v="BOTH"/>
    <s v="Income Statement"/>
    <x v="71"/>
    <s v="11200 · PayPal (LLC)"/>
    <m/>
    <s v="42184sue friedlander"/>
  </r>
  <r>
    <d v="2015-06-30T00:00:00"/>
    <s v="Kent corado"/>
    <n v="160.6"/>
    <m/>
    <n v="-160.6"/>
    <s v="Credit"/>
    <x v="10"/>
    <x v="1"/>
    <x v="6"/>
    <n v="2015"/>
    <x v="57"/>
    <x v="1347"/>
    <x v="3"/>
    <s v="BOTH"/>
    <s v="Income Statement"/>
    <x v="71"/>
    <s v="11200 · PayPal (LLC)"/>
    <m/>
    <s v="42185Kent corado"/>
  </r>
  <r>
    <d v="2015-06-30T00:00:00"/>
    <s v="_x001a_ _x001a_"/>
    <n v="70.11"/>
    <m/>
    <n v="-70.11"/>
    <s v="Credit"/>
    <x v="10"/>
    <x v="1"/>
    <x v="6"/>
    <n v="2015"/>
    <x v="57"/>
    <x v="1348"/>
    <x v="3"/>
    <s v="BOTH"/>
    <s v="Income Statement"/>
    <x v="71"/>
    <s v="11200 · PayPal (LLC)"/>
    <m/>
    <s v="42185_x001a_ _x001a_"/>
  </r>
  <r>
    <d v="2015-06-30T00:00:00"/>
    <s v="Amber Roberts"/>
    <n v="67.92"/>
    <m/>
    <n v="-67.92"/>
    <s v="Credit"/>
    <x v="10"/>
    <x v="1"/>
    <x v="6"/>
    <n v="2015"/>
    <x v="57"/>
    <x v="1349"/>
    <x v="3"/>
    <s v="BOTH"/>
    <s v="Income Statement"/>
    <x v="71"/>
    <s v="11200 · PayPal (LLC)"/>
    <m/>
    <s v="42185Amber Roberts"/>
  </r>
  <r>
    <d v="2015-06-30T00:00:00"/>
    <s v="Jason Starkey"/>
    <n v="59.02"/>
    <m/>
    <n v="-59.02"/>
    <s v="Credit"/>
    <x v="10"/>
    <x v="1"/>
    <x v="6"/>
    <n v="2015"/>
    <x v="57"/>
    <x v="1350"/>
    <x v="3"/>
    <s v="BOTH"/>
    <s v="Income Statement"/>
    <x v="71"/>
    <s v="11200 · PayPal (LLC)"/>
    <m/>
    <s v="42185Jason Starkey"/>
  </r>
  <r>
    <d v="2015-07-01T00:00:00"/>
    <s v="Inge Potz"/>
    <n v="376.17"/>
    <m/>
    <n v="-376.17"/>
    <s v="Credit"/>
    <x v="10"/>
    <x v="1"/>
    <x v="7"/>
    <n v="2015"/>
    <x v="57"/>
    <x v="1351"/>
    <x v="3"/>
    <s v="BOTH"/>
    <s v="Income Statement"/>
    <x v="71"/>
    <s v="11200 · PayPal (LLC)"/>
    <m/>
    <s v="42186Inge Potz"/>
  </r>
  <r>
    <d v="2015-07-01T00:00:00"/>
    <s v="kimberly GENT"/>
    <n v="21.54"/>
    <m/>
    <n v="-21.54"/>
    <s v="Credit"/>
    <x v="10"/>
    <x v="1"/>
    <x v="7"/>
    <n v="2015"/>
    <x v="57"/>
    <x v="1352"/>
    <x v="3"/>
    <s v="BOTH"/>
    <s v="Income Statement"/>
    <x v="71"/>
    <s v="11200 · PayPal (LLC)"/>
    <m/>
    <s v="42186kimberly GENT"/>
  </r>
  <r>
    <d v="2015-07-02T00:00:00"/>
    <s v="Kamel Farhoud"/>
    <n v="-6.29"/>
    <m/>
    <n v="6.29"/>
    <s v="Debit"/>
    <x v="10"/>
    <x v="1"/>
    <x v="7"/>
    <n v="2015"/>
    <x v="72"/>
    <x v="1330"/>
    <x v="3"/>
    <s v="BOTH"/>
    <s v="Income Statement"/>
    <x v="71"/>
    <s v="11200 · PayPal (LLC)"/>
    <m/>
    <s v="42187Kamel Farhoud"/>
  </r>
  <r>
    <d v="2015-07-02T00:00:00"/>
    <s v="lloyd whitford"/>
    <n v="20"/>
    <m/>
    <n v="-20"/>
    <s v="Credit"/>
    <x v="10"/>
    <x v="1"/>
    <x v="7"/>
    <n v="2015"/>
    <x v="57"/>
    <x v="1353"/>
    <x v="3"/>
    <s v="BOTH"/>
    <s v="Income Statement"/>
    <x v="71"/>
    <s v="11200 · PayPal (LLC)"/>
    <m/>
    <s v="42187lloyd whitford"/>
  </r>
  <r>
    <d v="2015-07-02T00:00:00"/>
    <s v="joshua sarver"/>
    <n v="12.9"/>
    <m/>
    <n v="-12.9"/>
    <s v="Credit"/>
    <x v="10"/>
    <x v="1"/>
    <x v="7"/>
    <n v="2015"/>
    <x v="57"/>
    <x v="1354"/>
    <x v="3"/>
    <s v="BOTH"/>
    <s v="Income Statement"/>
    <x v="71"/>
    <s v="11200 · PayPal (LLC)"/>
    <m/>
    <s v="42187joshua sarver"/>
  </r>
  <r>
    <d v="2015-07-03T00:00:00"/>
    <s v="William Creager"/>
    <n v="14.9"/>
    <m/>
    <n v="-14.9"/>
    <s v="Credit"/>
    <x v="10"/>
    <x v="1"/>
    <x v="7"/>
    <n v="2015"/>
    <x v="57"/>
    <x v="1355"/>
    <x v="3"/>
    <s v="BOTH"/>
    <s v="Income Statement"/>
    <x v="71"/>
    <s v="11200 · PayPal (LLC)"/>
    <m/>
    <s v="42188William Creager"/>
  </r>
  <r>
    <d v="2015-07-03T00:00:00"/>
    <s v="Bank Account"/>
    <n v="-698"/>
    <m/>
    <n v="698"/>
    <s v="Debit"/>
    <x v="10"/>
    <x v="1"/>
    <x v="7"/>
    <n v="2015"/>
    <x v="37"/>
    <x v="120"/>
    <x v="2"/>
    <s v="LLC"/>
    <s v="Balance Sheet"/>
    <x v="52"/>
    <s v="11200 · PayPal (LLC)"/>
    <m/>
    <s v="42188Bank Account"/>
  </r>
  <r>
    <d v="2015-07-03T00:00:00"/>
    <s v="BDS"/>
    <n v="39.950000000000003"/>
    <m/>
    <n v="-39.950000000000003"/>
    <s v="Credit"/>
    <x v="10"/>
    <x v="1"/>
    <x v="7"/>
    <n v="2015"/>
    <x v="57"/>
    <x v="1356"/>
    <x v="3"/>
    <s v="BOTH"/>
    <s v="Income Statement"/>
    <x v="71"/>
    <s v="11200 · PayPal (LLC)"/>
    <m/>
    <s v="42188BDS"/>
  </r>
  <r>
    <d v="2015-07-06T00:00:00"/>
    <s v="K-9 SOLUTIONS GLOBAL"/>
    <n v="40.94"/>
    <m/>
    <n v="-40.94"/>
    <s v="Credit"/>
    <x v="10"/>
    <x v="1"/>
    <x v="7"/>
    <n v="2015"/>
    <x v="57"/>
    <x v="1357"/>
    <x v="3"/>
    <s v="BOTH"/>
    <s v="Income Statement"/>
    <x v="71"/>
    <s v="11200 · PayPal (LLC)"/>
    <m/>
    <s v="42191K-9 SOLUTIONS GLOBAL"/>
  </r>
  <r>
    <d v="2015-07-06T00:00:00"/>
    <s v="Hilary Slade"/>
    <n v="12.9"/>
    <m/>
    <n v="-12.9"/>
    <s v="Credit"/>
    <x v="10"/>
    <x v="1"/>
    <x v="7"/>
    <n v="2015"/>
    <x v="57"/>
    <x v="1358"/>
    <x v="3"/>
    <s v="BOTH"/>
    <s v="Income Statement"/>
    <x v="71"/>
    <s v="11200 · PayPal (LLC)"/>
    <m/>
    <s v="42191Hilary Slade"/>
  </r>
  <r>
    <d v="2015-07-07T00:00:00"/>
    <s v="Jaimie Miller"/>
    <n v="26"/>
    <m/>
    <n v="-26"/>
    <s v="Credit"/>
    <x v="10"/>
    <x v="1"/>
    <x v="7"/>
    <n v="2015"/>
    <x v="57"/>
    <x v="1359"/>
    <x v="3"/>
    <s v="BOTH"/>
    <s v="Income Statement"/>
    <x v="71"/>
    <s v="11200 · PayPal (LLC)"/>
    <m/>
    <s v="42192Jaimie Miller"/>
  </r>
  <r>
    <d v="2015-07-07T00:00:00"/>
    <s v="Lyle Strader"/>
    <n v="45.32"/>
    <m/>
    <n v="-45.32"/>
    <s v="Credit"/>
    <x v="10"/>
    <x v="1"/>
    <x v="7"/>
    <n v="2015"/>
    <x v="57"/>
    <x v="1360"/>
    <x v="3"/>
    <s v="BOTH"/>
    <s v="Income Statement"/>
    <x v="71"/>
    <s v="11200 · PayPal (LLC)"/>
    <m/>
    <s v="42192Lyle Strader"/>
  </r>
  <r>
    <d v="2015-07-08T00:00:00"/>
    <s v="michael bergman"/>
    <n v="-13.82"/>
    <m/>
    <n v="13.82"/>
    <s v="Debit"/>
    <x v="10"/>
    <x v="1"/>
    <x v="7"/>
    <n v="2015"/>
    <x v="72"/>
    <x v="1334"/>
    <x v="3"/>
    <s v="BOTH"/>
    <s v="Income Statement"/>
    <x v="71"/>
    <s v="11200 · PayPal (LLC)"/>
    <m/>
    <s v="42193michael bergman"/>
  </r>
  <r>
    <d v="2015-07-09T00:00:00"/>
    <s v="eBay Buyer Dispute"/>
    <n v="-94.31"/>
    <m/>
    <n v="94.31"/>
    <s v="Debit"/>
    <x v="10"/>
    <x v="1"/>
    <x v="7"/>
    <n v="2015"/>
    <x v="57"/>
    <x v="282"/>
    <x v="3"/>
    <s v="BOTH"/>
    <s v="Income Statement"/>
    <x v="71"/>
    <s v="11200 · PayPal (LLC)"/>
    <m/>
    <s v="42194eBay Buyer Dispute"/>
  </r>
  <r>
    <d v="2015-07-09T00:00:00"/>
    <s v="stephen toth"/>
    <n v="57.05"/>
    <m/>
    <n v="-57.05"/>
    <s v="Credit"/>
    <x v="10"/>
    <x v="1"/>
    <x v="7"/>
    <n v="2015"/>
    <x v="57"/>
    <x v="1361"/>
    <x v="3"/>
    <s v="BOTH"/>
    <s v="Income Statement"/>
    <x v="71"/>
    <s v="11200 · PayPal (LLC)"/>
    <m/>
    <s v="42194stephen toth"/>
  </r>
  <r>
    <d v="2015-07-09T00:00:00"/>
    <s v="Rich Helberg"/>
    <n v="53.51"/>
    <m/>
    <n v="-53.51"/>
    <s v="Credit"/>
    <x v="10"/>
    <x v="1"/>
    <x v="7"/>
    <n v="2015"/>
    <x v="57"/>
    <x v="1362"/>
    <x v="3"/>
    <s v="BOTH"/>
    <s v="Income Statement"/>
    <x v="71"/>
    <s v="11200 · PayPal (LLC)"/>
    <m/>
    <s v="42194Rich Helberg"/>
  </r>
  <r>
    <d v="2015-07-09T00:00:00"/>
    <s v="Reversal"/>
    <n v="94.31"/>
    <m/>
    <n v="-94.31"/>
    <s v="Credit"/>
    <x v="10"/>
    <x v="1"/>
    <x v="7"/>
    <n v="2015"/>
    <x v="57"/>
    <x v="282"/>
    <x v="3"/>
    <s v="BOTH"/>
    <s v="Income Statement"/>
    <x v="71"/>
    <s v="11200 · PayPal (LLC)"/>
    <m/>
    <s v="42194Reversal"/>
  </r>
  <r>
    <d v="2015-07-09T00:00:00"/>
    <s v="Jennifer DeSpain"/>
    <n v="-97.44"/>
    <m/>
    <n v="97.44"/>
    <s v="Debit"/>
    <x v="10"/>
    <x v="1"/>
    <x v="7"/>
    <n v="2015"/>
    <x v="72"/>
    <x v="1341"/>
    <x v="3"/>
    <s v="BOTH"/>
    <s v="Income Statement"/>
    <x v="71"/>
    <s v="11200 · PayPal (LLC)"/>
    <m/>
    <s v="42194Jennifer DeSpain"/>
  </r>
  <r>
    <d v="2015-07-10T00:00:00"/>
    <s v="Julie Wiseman"/>
    <n v="15.89"/>
    <m/>
    <n v="-15.89"/>
    <s v="Credit"/>
    <x v="10"/>
    <x v="1"/>
    <x v="7"/>
    <n v="2015"/>
    <x v="57"/>
    <x v="1363"/>
    <x v="3"/>
    <s v="BOTH"/>
    <s v="Income Statement"/>
    <x v="71"/>
    <s v="11200 · PayPal (LLC)"/>
    <m/>
    <s v="42195Julie Wiseman"/>
  </r>
  <r>
    <d v="2015-07-12T00:00:00"/>
    <s v="Jason Dix"/>
    <n v="181.1"/>
    <m/>
    <n v="-181.1"/>
    <s v="Credit"/>
    <x v="10"/>
    <x v="1"/>
    <x v="7"/>
    <n v="2015"/>
    <x v="57"/>
    <x v="1364"/>
    <x v="3"/>
    <s v="BOTH"/>
    <s v="Income Statement"/>
    <x v="71"/>
    <s v="11200 · PayPal (LLC)"/>
    <m/>
    <s v="42197Jason Dix"/>
  </r>
  <r>
    <d v="2015-07-12T00:00:00"/>
    <s v="JANNIE ENGELBRECHT"/>
    <n v="135.69999999999999"/>
    <m/>
    <n v="-135.69999999999999"/>
    <s v="Credit"/>
    <x v="10"/>
    <x v="1"/>
    <x v="7"/>
    <n v="2015"/>
    <x v="57"/>
    <x v="1365"/>
    <x v="3"/>
    <s v="BOTH"/>
    <s v="Income Statement"/>
    <x v="71"/>
    <s v="11200 · PayPal (LLC)"/>
    <m/>
    <s v="42197JANNIE ENGELBRECHT"/>
  </r>
  <r>
    <d v="2015-07-13T00:00:00"/>
    <s v="Bank Account"/>
    <n v="-600"/>
    <m/>
    <n v="600"/>
    <s v="Debit"/>
    <x v="10"/>
    <x v="1"/>
    <x v="7"/>
    <n v="2015"/>
    <x v="37"/>
    <x v="120"/>
    <x v="2"/>
    <s v="LLC"/>
    <s v="Balance Sheet"/>
    <x v="52"/>
    <s v="11200 · PayPal (LLC)"/>
    <m/>
    <s v="42198Bank Account"/>
  </r>
  <r>
    <d v="2015-07-13T00:00:00"/>
    <s v="Rasim Aliyev"/>
    <n v="-19.899999999999999"/>
    <m/>
    <n v="19.899999999999999"/>
    <s v="Debit"/>
    <x v="10"/>
    <x v="1"/>
    <x v="7"/>
    <n v="2015"/>
    <x v="72"/>
    <x v="599"/>
    <x v="3"/>
    <s v="BOTH"/>
    <s v="Income Statement"/>
    <x v="71"/>
    <s v="11200 · PayPal (LLC)"/>
    <m/>
    <s v="42198Rasim Aliyev"/>
  </r>
  <r>
    <d v="2015-07-14T00:00:00"/>
    <s v="Monika Canaday"/>
    <n v="50.48"/>
    <m/>
    <n v="-50.48"/>
    <s v="Credit"/>
    <x v="10"/>
    <x v="1"/>
    <x v="7"/>
    <n v="2015"/>
    <x v="57"/>
    <x v="1366"/>
    <x v="3"/>
    <s v="BOTH"/>
    <s v="Income Statement"/>
    <x v="71"/>
    <s v="11200 · PayPal (LLC)"/>
    <m/>
    <s v="42199Monika Canaday"/>
  </r>
  <r>
    <d v="2015-07-14T00:00:00"/>
    <s v="Laura Jeffreys"/>
    <n v="57.05"/>
    <m/>
    <n v="-57.05"/>
    <s v="Credit"/>
    <x v="10"/>
    <x v="1"/>
    <x v="7"/>
    <n v="2015"/>
    <x v="57"/>
    <x v="1367"/>
    <x v="3"/>
    <s v="BOTH"/>
    <s v="Income Statement"/>
    <x v="71"/>
    <s v="11200 · PayPal (LLC)"/>
    <m/>
    <s v="42199Laura Jeffreys"/>
  </r>
  <r>
    <d v="2015-07-14T00:00:00"/>
    <s v="MARCO URESTI"/>
    <n v="57.05"/>
    <m/>
    <n v="-57.05"/>
    <s v="Credit"/>
    <x v="10"/>
    <x v="1"/>
    <x v="7"/>
    <n v="2015"/>
    <x v="57"/>
    <x v="1368"/>
    <x v="3"/>
    <s v="BOTH"/>
    <s v="Income Statement"/>
    <x v="71"/>
    <s v="11200 · PayPal (LLC)"/>
    <m/>
    <s v="42199MARCO URESTI"/>
  </r>
  <r>
    <d v="2015-07-15T00:00:00"/>
    <s v="Lonnie Boyer"/>
    <n v="59.95"/>
    <m/>
    <n v="-59.95"/>
    <s v="Credit"/>
    <x v="10"/>
    <x v="1"/>
    <x v="7"/>
    <n v="2015"/>
    <x v="57"/>
    <x v="1369"/>
    <x v="3"/>
    <s v="BOTH"/>
    <s v="Income Statement"/>
    <x v="71"/>
    <s v="11200 · PayPal (LLC)"/>
    <m/>
    <s v="42200Lonnie Boyer"/>
  </r>
  <r>
    <d v="2015-07-15T00:00:00"/>
    <s v="Justin McFarland"/>
    <n v="14.9"/>
    <m/>
    <n v="-14.9"/>
    <s v="Credit"/>
    <x v="10"/>
    <x v="1"/>
    <x v="7"/>
    <n v="2015"/>
    <x v="57"/>
    <x v="1370"/>
    <x v="3"/>
    <s v="BOTH"/>
    <s v="Income Statement"/>
    <x v="71"/>
    <s v="11200 · PayPal (LLC)"/>
    <m/>
    <s v="42200Justin McFarland"/>
  </r>
  <r>
    <d v="2015-07-16T00:00:00"/>
    <s v="David Marsh"/>
    <n v="97.44"/>
    <m/>
    <n v="-97.44"/>
    <s v="Credit"/>
    <x v="10"/>
    <x v="1"/>
    <x v="7"/>
    <n v="2015"/>
    <x v="57"/>
    <x v="664"/>
    <x v="3"/>
    <s v="BOTH"/>
    <s v="Income Statement"/>
    <x v="71"/>
    <s v="11200 · PayPal (LLC)"/>
    <m/>
    <s v="42201David Marsh"/>
  </r>
  <r>
    <d v="2015-07-17T00:00:00"/>
    <s v="Leigh Gibson"/>
    <n v="12.9"/>
    <m/>
    <n v="-12.9"/>
    <s v="Credit"/>
    <x v="10"/>
    <x v="1"/>
    <x v="7"/>
    <n v="2015"/>
    <x v="57"/>
    <x v="1371"/>
    <x v="3"/>
    <s v="BOTH"/>
    <s v="Income Statement"/>
    <x v="71"/>
    <s v="11200 · PayPal (LLC)"/>
    <m/>
    <s v="42202Leigh Gibson"/>
  </r>
  <r>
    <d v="2015-07-17T00:00:00"/>
    <s v="Melanie Remington"/>
    <n v="74.900000000000006"/>
    <m/>
    <n v="-74.900000000000006"/>
    <s v="Credit"/>
    <x v="10"/>
    <x v="1"/>
    <x v="7"/>
    <n v="2015"/>
    <x v="57"/>
    <x v="1372"/>
    <x v="3"/>
    <s v="BOTH"/>
    <s v="Income Statement"/>
    <x v="71"/>
    <s v="11200 · PayPal (LLC)"/>
    <m/>
    <s v="42202Melanie Remington"/>
  </r>
  <r>
    <d v="2015-07-18T00:00:00"/>
    <s v="Cornelius Cloman"/>
    <n v="59.95"/>
    <m/>
    <n v="-59.95"/>
    <s v="Credit"/>
    <x v="10"/>
    <x v="1"/>
    <x v="7"/>
    <n v="2015"/>
    <x v="57"/>
    <x v="1373"/>
    <x v="3"/>
    <s v="BOTH"/>
    <s v="Income Statement"/>
    <x v="71"/>
    <s v="11200 · PayPal (LLC)"/>
    <m/>
    <s v="42203Cornelius Cloman"/>
  </r>
  <r>
    <d v="2015-07-19T00:00:00"/>
    <s v="mohammad amara"/>
    <n v="287.25"/>
    <m/>
    <n v="-287.25"/>
    <s v="Credit"/>
    <x v="10"/>
    <x v="1"/>
    <x v="7"/>
    <n v="2015"/>
    <x v="57"/>
    <x v="1284"/>
    <x v="3"/>
    <s v="BOTH"/>
    <s v="Income Statement"/>
    <x v="71"/>
    <s v="11200 · PayPal (LLC)"/>
    <m/>
    <s v="42204mohammad amara"/>
  </r>
  <r>
    <d v="2015-07-20T00:00:00"/>
    <s v="Bank Account"/>
    <n v="-700"/>
    <m/>
    <n v="700"/>
    <s v="Debit"/>
    <x v="10"/>
    <x v="1"/>
    <x v="7"/>
    <n v="2015"/>
    <x v="37"/>
    <x v="120"/>
    <x v="2"/>
    <s v="LLC"/>
    <s v="Balance Sheet"/>
    <x v="52"/>
    <s v="11200 · PayPal (LLC)"/>
    <m/>
    <s v="42205Bank Account"/>
  </r>
  <r>
    <d v="2015-07-21T00:00:00"/>
    <s v="lynn roop"/>
    <n v="12.9"/>
    <m/>
    <n v="-12.9"/>
    <s v="Credit"/>
    <x v="10"/>
    <x v="1"/>
    <x v="7"/>
    <n v="2015"/>
    <x v="57"/>
    <x v="650"/>
    <x v="3"/>
    <s v="BOTH"/>
    <s v="Income Statement"/>
    <x v="71"/>
    <s v="11200 · PayPal (LLC)"/>
    <m/>
    <s v="42206lynn roop"/>
  </r>
  <r>
    <d v="2015-07-22T00:00:00"/>
    <s v="canh tran"/>
    <n v="62.32"/>
    <m/>
    <n v="-62.32"/>
    <s v="Credit"/>
    <x v="10"/>
    <x v="1"/>
    <x v="7"/>
    <n v="2015"/>
    <x v="57"/>
    <x v="1374"/>
    <x v="3"/>
    <s v="BOTH"/>
    <s v="Income Statement"/>
    <x v="71"/>
    <s v="11200 · PayPal (LLC)"/>
    <m/>
    <s v="42207canh tran"/>
  </r>
  <r>
    <d v="2015-07-23T00:00:00"/>
    <s v="Scot Price"/>
    <n v="54.9"/>
    <m/>
    <n v="-54.9"/>
    <s v="Credit"/>
    <x v="10"/>
    <x v="1"/>
    <x v="7"/>
    <n v="2015"/>
    <x v="57"/>
    <x v="1143"/>
    <x v="3"/>
    <s v="BOTH"/>
    <s v="Income Statement"/>
    <x v="71"/>
    <s v="11200 · PayPal (LLC)"/>
    <m/>
    <s v="42208Scot Price"/>
  </r>
  <r>
    <d v="2015-07-23T00:00:00"/>
    <s v="Heather Applegate"/>
    <n v="12.9"/>
    <m/>
    <n v="-12.9"/>
    <s v="Credit"/>
    <x v="10"/>
    <x v="1"/>
    <x v="7"/>
    <n v="2015"/>
    <x v="57"/>
    <x v="1375"/>
    <x v="3"/>
    <s v="BOTH"/>
    <s v="Income Statement"/>
    <x v="71"/>
    <s v="11200 · PayPal (LLC)"/>
    <m/>
    <s v="42208Heather Applegate"/>
  </r>
  <r>
    <d v="2015-07-23T00:00:00"/>
    <s v="Vincent Kresho"/>
    <n v="34.049999999999997"/>
    <m/>
    <n v="-34.049999999999997"/>
    <s v="Credit"/>
    <x v="10"/>
    <x v="1"/>
    <x v="7"/>
    <n v="2015"/>
    <x v="57"/>
    <x v="1376"/>
    <x v="3"/>
    <s v="BOTH"/>
    <s v="Income Statement"/>
    <x v="71"/>
    <s v="11200 · PayPal (LLC)"/>
    <m/>
    <s v="42208Vincent Kresho"/>
  </r>
  <r>
    <d v="2015-07-24T00:00:00"/>
    <s v="Bank Account"/>
    <n v="-200"/>
    <m/>
    <n v="200"/>
    <s v="Debit"/>
    <x v="10"/>
    <x v="1"/>
    <x v="7"/>
    <n v="2015"/>
    <x v="37"/>
    <x v="120"/>
    <x v="2"/>
    <s v="LLC"/>
    <s v="Balance Sheet"/>
    <x v="52"/>
    <s v="11200 · PayPal (LLC)"/>
    <m/>
    <s v="42209Bank Account"/>
  </r>
  <r>
    <d v="2015-07-24T00:00:00"/>
    <s v="Roxanne Kastner"/>
    <n v="92.11"/>
    <m/>
    <n v="-92.11"/>
    <s v="Credit"/>
    <x v="10"/>
    <x v="1"/>
    <x v="7"/>
    <n v="2015"/>
    <x v="57"/>
    <x v="1377"/>
    <x v="3"/>
    <s v="BOTH"/>
    <s v="Income Statement"/>
    <x v="71"/>
    <s v="11200 · PayPal (LLC)"/>
    <m/>
    <s v="42209Roxanne Kastner"/>
  </r>
  <r>
    <d v="2015-07-25T00:00:00"/>
    <s v="Pam Harman"/>
    <n v="9.9499999999999993"/>
    <m/>
    <n v="-9.9499999999999993"/>
    <s v="Credit"/>
    <x v="10"/>
    <x v="1"/>
    <x v="7"/>
    <n v="2015"/>
    <x v="57"/>
    <x v="1378"/>
    <x v="3"/>
    <s v="BOTH"/>
    <s v="Income Statement"/>
    <x v="71"/>
    <s v="11200 · PayPal (LLC)"/>
    <m/>
    <s v="42210Pam Harman"/>
  </r>
  <r>
    <d v="2015-07-25T00:00:00"/>
    <s v="Megan Battista"/>
    <n v="12.9"/>
    <m/>
    <n v="-12.9"/>
    <s v="Credit"/>
    <x v="10"/>
    <x v="1"/>
    <x v="7"/>
    <n v="2015"/>
    <x v="57"/>
    <x v="1041"/>
    <x v="3"/>
    <s v="BOTH"/>
    <s v="Income Statement"/>
    <x v="71"/>
    <s v="11200 · PayPal (LLC)"/>
    <m/>
    <s v="42210Megan Battista"/>
  </r>
  <r>
    <d v="2015-07-25T00:00:00"/>
    <s v="Shiraz Khan"/>
    <n v="29.33"/>
    <m/>
    <n v="-29.33"/>
    <s v="Credit"/>
    <x v="10"/>
    <x v="1"/>
    <x v="7"/>
    <n v="2015"/>
    <x v="57"/>
    <x v="1379"/>
    <x v="3"/>
    <s v="BOTH"/>
    <s v="Income Statement"/>
    <x v="71"/>
    <s v="11200 · PayPal (LLC)"/>
    <m/>
    <s v="42210Shiraz Khan"/>
  </r>
  <r>
    <d v="2015-07-26T00:00:00"/>
    <s v="Spotify USA Inc"/>
    <n v="-9.99"/>
    <m/>
    <n v="9.99"/>
    <s v="Debit"/>
    <x v="10"/>
    <x v="1"/>
    <x v="7"/>
    <n v="2015"/>
    <x v="31"/>
    <x v="1036"/>
    <x v="2"/>
    <s v="BOTH"/>
    <s v="Income Statement"/>
    <x v="70"/>
    <s v="11200 · PayPal (LLC)"/>
    <m/>
    <s v="42211Spotify USA Inc"/>
  </r>
  <r>
    <d v="2015-07-26T00:00:00"/>
    <s v="michele schols"/>
    <n v="287.64"/>
    <m/>
    <n v="-287.64"/>
    <s v="Credit"/>
    <x v="10"/>
    <x v="1"/>
    <x v="7"/>
    <n v="2015"/>
    <x v="57"/>
    <x v="1380"/>
    <x v="3"/>
    <s v="BOTH"/>
    <s v="Income Statement"/>
    <x v="71"/>
    <s v="11200 · PayPal (LLC)"/>
    <m/>
    <s v="42211michele schols"/>
  </r>
  <r>
    <d v="2015-07-27T00:00:00"/>
    <s v="Timothy Christopher Hooper"/>
    <n v="196.06"/>
    <m/>
    <n v="-196.06"/>
    <s v="Credit"/>
    <x v="10"/>
    <x v="1"/>
    <x v="7"/>
    <n v="2015"/>
    <x v="57"/>
    <x v="1381"/>
    <x v="3"/>
    <s v="BOTH"/>
    <s v="Income Statement"/>
    <x v="71"/>
    <s v="11200 · PayPal (LLC)"/>
    <m/>
    <s v="42212Timothy Christopher Hooper"/>
  </r>
  <r>
    <d v="2015-07-28T00:00:00"/>
    <s v="Jose Menendez"/>
    <n v="62.32"/>
    <m/>
    <n v="-62.32"/>
    <s v="Credit"/>
    <x v="10"/>
    <x v="1"/>
    <x v="7"/>
    <n v="2015"/>
    <x v="57"/>
    <x v="1382"/>
    <x v="3"/>
    <s v="BOTH"/>
    <s v="Income Statement"/>
    <x v="71"/>
    <s v="11200 · PayPal (LLC)"/>
    <m/>
    <s v="42213Jose Menendez"/>
  </r>
  <r>
    <d v="2015-07-29T00:00:00"/>
    <s v="Doug Houk"/>
    <n v="79.95"/>
    <m/>
    <n v="-79.95"/>
    <s v="Credit"/>
    <x v="10"/>
    <x v="1"/>
    <x v="7"/>
    <n v="2015"/>
    <x v="57"/>
    <x v="1383"/>
    <x v="3"/>
    <s v="BOTH"/>
    <s v="Income Statement"/>
    <x v="71"/>
    <s v="11200 · PayPal (LLC)"/>
    <m/>
    <s v="42214Doug Houk"/>
  </r>
  <r>
    <d v="2015-07-30T00:00:00"/>
    <s v="Mario Knox"/>
    <n v="22"/>
    <m/>
    <n v="-22"/>
    <s v="Credit"/>
    <x v="10"/>
    <x v="1"/>
    <x v="7"/>
    <n v="2015"/>
    <x v="57"/>
    <x v="1384"/>
    <x v="3"/>
    <s v="BOTH"/>
    <s v="Income Statement"/>
    <x v="71"/>
    <s v="11200 · PayPal (LLC)"/>
    <m/>
    <s v="42215Mario Knox"/>
  </r>
  <r>
    <d v="2015-07-30T00:00:00"/>
    <s v="Bank Account"/>
    <n v="-700"/>
    <m/>
    <n v="700"/>
    <s v="Debit"/>
    <x v="10"/>
    <x v="1"/>
    <x v="7"/>
    <n v="2015"/>
    <x v="37"/>
    <x v="120"/>
    <x v="2"/>
    <s v="LLC"/>
    <s v="Balance Sheet"/>
    <x v="52"/>
    <s v="11200 · PayPal (LLC)"/>
    <m/>
    <s v="42215Bank Account"/>
  </r>
  <r>
    <d v="2015-07-30T00:00:00"/>
    <s v="Timothy Dugin"/>
    <n v="67.41"/>
    <m/>
    <n v="-67.41"/>
    <s v="Credit"/>
    <x v="10"/>
    <x v="1"/>
    <x v="7"/>
    <n v="2015"/>
    <x v="57"/>
    <x v="1385"/>
    <x v="3"/>
    <s v="BOTH"/>
    <s v="Income Statement"/>
    <x v="71"/>
    <s v="11200 · PayPal (LLC)"/>
    <m/>
    <s v="42215Timothy Dugin"/>
  </r>
  <r>
    <d v="2015-07-30T00:00:00"/>
    <s v="Omar Osorio"/>
    <n v="57.05"/>
    <m/>
    <n v="-57.05"/>
    <s v="Credit"/>
    <x v="10"/>
    <x v="1"/>
    <x v="7"/>
    <n v="2015"/>
    <x v="57"/>
    <x v="1386"/>
    <x v="3"/>
    <s v="BOTH"/>
    <s v="Income Statement"/>
    <x v="71"/>
    <s v="11200 · PayPal (LLC)"/>
    <m/>
    <s v="42215Omar Osorio"/>
  </r>
  <r>
    <d v="2015-07-31T00:00:00"/>
    <s v="Gordon Wybo"/>
    <n v="12.9"/>
    <m/>
    <n v="-12.9"/>
    <s v="Credit"/>
    <x v="10"/>
    <x v="1"/>
    <x v="7"/>
    <n v="2015"/>
    <x v="57"/>
    <x v="1387"/>
    <x v="3"/>
    <s v="BOTH"/>
    <s v="Income Statement"/>
    <x v="71"/>
    <s v="11200 · PayPal (LLC)"/>
    <m/>
    <s v="42216Gordon Wybo"/>
  </r>
  <r>
    <d v="2015-07-31T00:00:00"/>
    <s v="Jerry Xiong"/>
    <n v="127.2"/>
    <m/>
    <n v="-127.2"/>
    <s v="Credit"/>
    <x v="10"/>
    <x v="1"/>
    <x v="7"/>
    <n v="2015"/>
    <x v="57"/>
    <x v="1388"/>
    <x v="3"/>
    <s v="BOTH"/>
    <s v="Income Statement"/>
    <x v="71"/>
    <s v="11200 · PayPal (LLC)"/>
    <m/>
    <s v="42216Jerry Xiong"/>
  </r>
  <r>
    <d v="2015-08-01T00:00:00"/>
    <s v="Roxanne Kastner"/>
    <n v="-92.11"/>
    <m/>
    <n v="92.11"/>
    <s v="Debit"/>
    <x v="10"/>
    <x v="1"/>
    <x v="8"/>
    <n v="2015"/>
    <x v="72"/>
    <x v="1377"/>
    <x v="3"/>
    <s v="BOTH"/>
    <s v="Income Statement"/>
    <x v="71"/>
    <s v="11200 · PayPal (LLC)"/>
    <m/>
    <s v="42217Roxanne Kastner"/>
  </r>
  <r>
    <d v="2015-08-02T00:00:00"/>
    <s v="edgar ortega"/>
    <n v="57.05"/>
    <m/>
    <n v="-57.05"/>
    <s v="Credit"/>
    <x v="10"/>
    <x v="1"/>
    <x v="8"/>
    <n v="2015"/>
    <x v="57"/>
    <x v="1389"/>
    <x v="3"/>
    <s v="BOTH"/>
    <s v="Income Statement"/>
    <x v="71"/>
    <s v="11200 · PayPal (LLC)"/>
    <m/>
    <s v="42218edgar ortega"/>
  </r>
  <r>
    <d v="2015-08-03T00:00:00"/>
    <s v="Bank Account"/>
    <n v="-250"/>
    <m/>
    <n v="250"/>
    <s v="Debit"/>
    <x v="10"/>
    <x v="1"/>
    <x v="8"/>
    <n v="2015"/>
    <x v="37"/>
    <x v="120"/>
    <x v="2"/>
    <s v="LLC"/>
    <s v="Balance Sheet"/>
    <x v="52"/>
    <s v="11200 · PayPal (LLC)"/>
    <m/>
    <s v="42219Bank Account"/>
  </r>
  <r>
    <d v="2015-08-03T00:00:00"/>
    <s v="JOSEPH JADER"/>
    <n v="30.31"/>
    <m/>
    <n v="-30.31"/>
    <s v="Credit"/>
    <x v="10"/>
    <x v="1"/>
    <x v="8"/>
    <n v="2015"/>
    <x v="57"/>
    <x v="1390"/>
    <x v="3"/>
    <s v="BOTH"/>
    <s v="Income Statement"/>
    <x v="71"/>
    <s v="11200 · PayPal (LLC)"/>
    <m/>
    <s v="42219JOSEPH JADER"/>
  </r>
  <r>
    <d v="2015-08-03T00:00:00"/>
    <s v="Suzanne Dube"/>
    <n v="21.54"/>
    <m/>
    <n v="-21.54"/>
    <s v="Credit"/>
    <x v="10"/>
    <x v="1"/>
    <x v="8"/>
    <n v="2015"/>
    <x v="57"/>
    <x v="1391"/>
    <x v="3"/>
    <s v="BOTH"/>
    <s v="Income Statement"/>
    <x v="71"/>
    <s v="11200 · PayPal (LLC)"/>
    <m/>
    <s v="42219Suzanne Dube"/>
  </r>
  <r>
    <d v="2015-08-04T00:00:00"/>
    <s v="Brandon Osborn"/>
    <n v="62.95"/>
    <m/>
    <n v="-62.95"/>
    <s v="Credit"/>
    <x v="10"/>
    <x v="1"/>
    <x v="8"/>
    <n v="2015"/>
    <x v="57"/>
    <x v="1392"/>
    <x v="3"/>
    <s v="BOTH"/>
    <s v="Income Statement"/>
    <x v="71"/>
    <s v="11200 · PayPal (LLC)"/>
    <m/>
    <s v="42220Brandon Osborn"/>
  </r>
  <r>
    <d v="2015-08-05T00:00:00"/>
    <s v="TIMOTHY FOPPIANO"/>
    <n v="96.17"/>
    <m/>
    <n v="-96.17"/>
    <s v="Credit"/>
    <x v="10"/>
    <x v="1"/>
    <x v="8"/>
    <n v="2015"/>
    <x v="57"/>
    <x v="1393"/>
    <x v="3"/>
    <s v="BOTH"/>
    <s v="Income Statement"/>
    <x v="71"/>
    <s v="11200 · PayPal (LLC)"/>
    <m/>
    <s v="42221TIMOTHY FOPPIANO"/>
  </r>
  <r>
    <d v="2015-08-05T00:00:00"/>
    <s v="Daniel Dorrance   II"/>
    <n v="12.9"/>
    <m/>
    <n v="-12.9"/>
    <s v="Credit"/>
    <x v="10"/>
    <x v="1"/>
    <x v="8"/>
    <n v="2015"/>
    <x v="57"/>
    <x v="1394"/>
    <x v="3"/>
    <s v="BOTH"/>
    <s v="Income Statement"/>
    <x v="71"/>
    <s v="11200 · PayPal (LLC)"/>
    <m/>
    <s v="42221Daniel Dorrance   II"/>
  </r>
  <r>
    <d v="2015-08-05T00:00:00"/>
    <s v="kevin young"/>
    <n v="139.4"/>
    <m/>
    <n v="-139.4"/>
    <s v="Credit"/>
    <x v="10"/>
    <x v="1"/>
    <x v="8"/>
    <n v="2015"/>
    <x v="57"/>
    <x v="1395"/>
    <x v="3"/>
    <s v="BOTH"/>
    <s v="Income Statement"/>
    <x v="71"/>
    <s v="11200 · PayPal (LLC)"/>
    <m/>
    <s v="42221kevin young"/>
  </r>
  <r>
    <d v="2015-08-06T00:00:00"/>
    <s v="Michelle Upchurch"/>
    <n v="174.52"/>
    <m/>
    <n v="-174.52"/>
    <s v="Credit"/>
    <x v="10"/>
    <x v="1"/>
    <x v="8"/>
    <n v="2015"/>
    <x v="57"/>
    <x v="1396"/>
    <x v="3"/>
    <s v="BOTH"/>
    <s v="Income Statement"/>
    <x v="71"/>
    <s v="11200 · PayPal (LLC)"/>
    <m/>
    <s v="42222Michelle Upchurch"/>
  </r>
  <r>
    <d v="2015-08-06T00:00:00"/>
    <s v="KCR Products Unlimited LLC"/>
    <n v="10.95"/>
    <m/>
    <n v="-10.95"/>
    <s v="Credit"/>
    <x v="10"/>
    <x v="1"/>
    <x v="8"/>
    <n v="2015"/>
    <x v="57"/>
    <x v="1397"/>
    <x v="3"/>
    <s v="BOTH"/>
    <s v="Income Statement"/>
    <x v="71"/>
    <s v="11200 · PayPal (LLC)"/>
    <m/>
    <s v="42222KCR Products Unlimited LLC"/>
  </r>
  <r>
    <d v="2015-08-07T00:00:00"/>
    <s v="Michel Edes"/>
    <n v="14.42"/>
    <m/>
    <n v="-14.42"/>
    <s v="Credit"/>
    <x v="10"/>
    <x v="1"/>
    <x v="8"/>
    <n v="2015"/>
    <x v="57"/>
    <x v="1398"/>
    <x v="3"/>
    <s v="BOTH"/>
    <s v="Income Statement"/>
    <x v="71"/>
    <s v="11200 · PayPal (LLC)"/>
    <m/>
    <s v="42223Michel Edes"/>
  </r>
  <r>
    <d v="2015-08-07T00:00:00"/>
    <s v="amanda bessette"/>
    <n v="13.45"/>
    <m/>
    <n v="-13.45"/>
    <s v="Credit"/>
    <x v="10"/>
    <x v="1"/>
    <x v="8"/>
    <n v="2015"/>
    <x v="57"/>
    <x v="1399"/>
    <x v="3"/>
    <s v="BOTH"/>
    <s v="Income Statement"/>
    <x v="71"/>
    <s v="11200 · PayPal (LLC)"/>
    <m/>
    <s v="42223amanda bessette"/>
  </r>
  <r>
    <d v="2015-08-08T00:00:00"/>
    <s v="Karen Wright"/>
    <n v="100.68"/>
    <m/>
    <n v="-100.68"/>
    <s v="Credit"/>
    <x v="10"/>
    <x v="1"/>
    <x v="8"/>
    <n v="2015"/>
    <x v="57"/>
    <x v="1400"/>
    <x v="3"/>
    <s v="BOTH"/>
    <s v="Income Statement"/>
    <x v="71"/>
    <s v="11200 · PayPal (LLC)"/>
    <m/>
    <s v="42224Karen Wright"/>
  </r>
  <r>
    <d v="2015-08-09T00:00:00"/>
    <s v="Brandi Taylor"/>
    <n v="64.38"/>
    <m/>
    <n v="-64.38"/>
    <s v="Credit"/>
    <x v="10"/>
    <x v="1"/>
    <x v="8"/>
    <n v="2015"/>
    <x v="57"/>
    <x v="1401"/>
    <x v="3"/>
    <s v="BOTH"/>
    <s v="Income Statement"/>
    <x v="71"/>
    <s v="11200 · PayPal (LLC)"/>
    <m/>
    <s v="42225Brandi Taylor"/>
  </r>
  <r>
    <d v="2015-08-09T00:00:00"/>
    <s v="Rachael Carland"/>
    <n v="51.78"/>
    <m/>
    <n v="-51.78"/>
    <s v="Credit"/>
    <x v="10"/>
    <x v="1"/>
    <x v="8"/>
    <n v="2015"/>
    <x v="57"/>
    <x v="1402"/>
    <x v="3"/>
    <s v="BOTH"/>
    <s v="Income Statement"/>
    <x v="71"/>
    <s v="11200 · PayPal (LLC)"/>
    <m/>
    <s v="42225Rachael Carland"/>
  </r>
  <r>
    <d v="2015-08-10T00:00:00"/>
    <s v="luis marrero"/>
    <n v="22"/>
    <m/>
    <n v="-22"/>
    <s v="Credit"/>
    <x v="10"/>
    <x v="1"/>
    <x v="8"/>
    <n v="2015"/>
    <x v="57"/>
    <x v="1403"/>
    <x v="3"/>
    <s v="BOTH"/>
    <s v="Income Statement"/>
    <x v="71"/>
    <s v="11200 · PayPal (LLC)"/>
    <m/>
    <s v="42226luis marrero"/>
  </r>
  <r>
    <d v="2015-08-10T00:00:00"/>
    <s v="Bank Account"/>
    <n v="-735"/>
    <m/>
    <n v="735"/>
    <s v="Debit"/>
    <x v="10"/>
    <x v="1"/>
    <x v="8"/>
    <n v="2015"/>
    <x v="37"/>
    <x v="120"/>
    <x v="2"/>
    <s v="LLC"/>
    <s v="Balance Sheet"/>
    <x v="52"/>
    <s v="11200 · PayPal (LLC)"/>
    <m/>
    <s v="42226Bank Account"/>
  </r>
  <r>
    <d v="2015-08-10T00:00:00"/>
    <s v="Debra LLoyd"/>
    <n v="57.53"/>
    <m/>
    <n v="-57.53"/>
    <s v="Credit"/>
    <x v="10"/>
    <x v="1"/>
    <x v="8"/>
    <n v="2015"/>
    <x v="57"/>
    <x v="1404"/>
    <x v="3"/>
    <s v="BOTH"/>
    <s v="Income Statement"/>
    <x v="71"/>
    <s v="11200 · PayPal (LLC)"/>
    <m/>
    <s v="42226Debra LLoyd"/>
  </r>
  <r>
    <d v="2015-08-11T00:00:00"/>
    <s v="Anthony D'Orazio"/>
    <n v="250.34"/>
    <m/>
    <n v="-250.34"/>
    <s v="Credit"/>
    <x v="10"/>
    <x v="1"/>
    <x v="8"/>
    <n v="2015"/>
    <x v="57"/>
    <x v="1405"/>
    <x v="3"/>
    <s v="BOTH"/>
    <s v="Income Statement"/>
    <x v="71"/>
    <s v="11200 · PayPal (LLC)"/>
    <m/>
    <s v="42227Anthony D'Orazio"/>
  </r>
  <r>
    <d v="2015-08-11T00:00:00"/>
    <s v="Anthony D'Orazio"/>
    <n v="-34.57"/>
    <m/>
    <n v="34.57"/>
    <s v="Debit"/>
    <x v="10"/>
    <x v="1"/>
    <x v="8"/>
    <n v="2015"/>
    <x v="72"/>
    <x v="1405"/>
    <x v="3"/>
    <s v="BOTH"/>
    <s v="Income Statement"/>
    <x v="71"/>
    <s v="11200 · PayPal (LLC)"/>
    <m/>
    <s v="42227Anthony D'Orazio"/>
  </r>
  <r>
    <d v="2015-08-11T00:00:00"/>
    <s v="justin evans"/>
    <n v="39.950000000000003"/>
    <m/>
    <n v="-39.950000000000003"/>
    <s v="Credit"/>
    <x v="10"/>
    <x v="1"/>
    <x v="8"/>
    <n v="2015"/>
    <x v="57"/>
    <x v="1406"/>
    <x v="3"/>
    <s v="BOTH"/>
    <s v="Income Statement"/>
    <x v="71"/>
    <s v="11200 · PayPal (LLC)"/>
    <m/>
    <s v="42227justin evans"/>
  </r>
  <r>
    <d v="2015-08-12T00:00:00"/>
    <s v="john griffin"/>
    <n v="30.87"/>
    <m/>
    <n v="-30.87"/>
    <s v="Credit"/>
    <x v="10"/>
    <x v="1"/>
    <x v="8"/>
    <n v="2015"/>
    <x v="57"/>
    <x v="963"/>
    <x v="3"/>
    <s v="BOTH"/>
    <s v="Income Statement"/>
    <x v="71"/>
    <s v="11200 · PayPal (LLC)"/>
    <m/>
    <s v="42228john griffin"/>
  </r>
  <r>
    <d v="2015-08-12T00:00:00"/>
    <s v="james comeau"/>
    <n v="69.900000000000006"/>
    <m/>
    <n v="-69.900000000000006"/>
    <s v="Credit"/>
    <x v="10"/>
    <x v="1"/>
    <x v="8"/>
    <n v="2015"/>
    <x v="57"/>
    <x v="1407"/>
    <x v="3"/>
    <s v="BOTH"/>
    <s v="Income Statement"/>
    <x v="71"/>
    <s v="11200 · PayPal (LLC)"/>
    <m/>
    <s v="42228james comeau"/>
  </r>
  <r>
    <d v="2015-08-12T00:00:00"/>
    <s v="Charles Jones"/>
    <n v="39.57"/>
    <m/>
    <n v="-39.57"/>
    <s v="Credit"/>
    <x v="10"/>
    <x v="1"/>
    <x v="8"/>
    <n v="2015"/>
    <x v="57"/>
    <x v="1408"/>
    <x v="3"/>
    <s v="BOTH"/>
    <s v="Income Statement"/>
    <x v="71"/>
    <s v="11200 · PayPal (LLC)"/>
    <m/>
    <s v="42228Charles Jones"/>
  </r>
  <r>
    <d v="2015-08-13T00:00:00"/>
    <s v="Bank Account"/>
    <n v="-438.75"/>
    <m/>
    <n v="438.75"/>
    <s v="Debit"/>
    <x v="10"/>
    <x v="1"/>
    <x v="8"/>
    <n v="2015"/>
    <x v="37"/>
    <x v="120"/>
    <x v="2"/>
    <s v="LLC"/>
    <s v="Balance Sheet"/>
    <x v="52"/>
    <s v="11200 · PayPal (LLC)"/>
    <m/>
    <s v="42229Bank Account"/>
  </r>
  <r>
    <d v="2015-08-14T00:00:00"/>
    <s v="Jill Bengston"/>
    <n v="63.92"/>
    <m/>
    <n v="-63.92"/>
    <s v="Credit"/>
    <x v="10"/>
    <x v="1"/>
    <x v="8"/>
    <n v="2015"/>
    <x v="57"/>
    <x v="1409"/>
    <x v="3"/>
    <s v="BOTH"/>
    <s v="Income Statement"/>
    <x v="71"/>
    <s v="11200 · PayPal (LLC)"/>
    <m/>
    <s v="42230Jill Bengston"/>
  </r>
  <r>
    <d v="2015-08-14T00:00:00"/>
    <s v="Shelly Lucas"/>
    <n v="99.95"/>
    <m/>
    <n v="-99.95"/>
    <s v="Credit"/>
    <x v="10"/>
    <x v="1"/>
    <x v="8"/>
    <n v="2015"/>
    <x v="57"/>
    <x v="1410"/>
    <x v="3"/>
    <s v="BOTH"/>
    <s v="Income Statement"/>
    <x v="71"/>
    <s v="11200 · PayPal (LLC)"/>
    <m/>
    <s v="42230Shelly Lucas"/>
  </r>
  <r>
    <d v="2015-08-14T00:00:00"/>
    <s v="Brandi Taylor"/>
    <n v="-9.9499999999999993"/>
    <m/>
    <n v="9.9499999999999993"/>
    <s v="Debit"/>
    <x v="10"/>
    <x v="1"/>
    <x v="8"/>
    <n v="2015"/>
    <x v="72"/>
    <x v="1401"/>
    <x v="3"/>
    <s v="BOTH"/>
    <s v="Income Statement"/>
    <x v="71"/>
    <s v="11200 · PayPal (LLC)"/>
    <m/>
    <s v="42230Brandi Taylor"/>
  </r>
  <r>
    <d v="2015-08-14T00:00:00"/>
    <s v="Billie Smith"/>
    <n v="34.380000000000003"/>
    <m/>
    <n v="-34.380000000000003"/>
    <s v="Credit"/>
    <x v="10"/>
    <x v="1"/>
    <x v="8"/>
    <n v="2015"/>
    <x v="57"/>
    <x v="1320"/>
    <x v="3"/>
    <s v="BOTH"/>
    <s v="Income Statement"/>
    <x v="71"/>
    <s v="11200 · PayPal (LLC)"/>
    <m/>
    <s v="42230Billie Smith"/>
  </r>
  <r>
    <d v="2015-08-15T00:00:00"/>
    <s v="James Robinson"/>
    <n v="53.93"/>
    <m/>
    <n v="-53.93"/>
    <s v="Credit"/>
    <x v="10"/>
    <x v="1"/>
    <x v="8"/>
    <n v="2015"/>
    <x v="57"/>
    <x v="1411"/>
    <x v="3"/>
    <s v="BOTH"/>
    <s v="Income Statement"/>
    <x v="71"/>
    <s v="11200 · PayPal (LLC)"/>
    <m/>
    <s v="42231James Robinson"/>
  </r>
  <r>
    <d v="2015-08-15T00:00:00"/>
    <s v="Teah Smith"/>
    <n v="12.9"/>
    <m/>
    <n v="-12.9"/>
    <s v="Credit"/>
    <x v="10"/>
    <x v="1"/>
    <x v="8"/>
    <n v="2015"/>
    <x v="57"/>
    <x v="1412"/>
    <x v="3"/>
    <s v="BOTH"/>
    <s v="Income Statement"/>
    <x v="71"/>
    <s v="11200 · PayPal (LLC)"/>
    <m/>
    <s v="42231Teah Smith"/>
  </r>
  <r>
    <d v="2015-08-15T00:00:00"/>
    <s v="James Wilson"/>
    <n v="14.9"/>
    <m/>
    <n v="-14.9"/>
    <s v="Credit"/>
    <x v="10"/>
    <x v="1"/>
    <x v="8"/>
    <n v="2015"/>
    <x v="57"/>
    <x v="1413"/>
    <x v="3"/>
    <s v="BOTH"/>
    <s v="Income Statement"/>
    <x v="71"/>
    <s v="11200 · PayPal (LLC)"/>
    <m/>
    <s v="42231James Wilson"/>
  </r>
  <r>
    <d v="2015-08-15T00:00:00"/>
    <s v="Robin Berry"/>
    <n v="10.95"/>
    <m/>
    <n v="-10.95"/>
    <s v="Credit"/>
    <x v="10"/>
    <x v="1"/>
    <x v="8"/>
    <n v="2015"/>
    <x v="57"/>
    <x v="1414"/>
    <x v="3"/>
    <s v="BOTH"/>
    <s v="Income Statement"/>
    <x v="71"/>
    <s v="11200 · PayPal (LLC)"/>
    <m/>
    <s v="42231Robin Berry"/>
  </r>
  <r>
    <d v="2015-08-15T00:00:00"/>
    <s v="Denise Afflerbach"/>
    <n v="215.7"/>
    <m/>
    <n v="-215.7"/>
    <s v="Credit"/>
    <x v="10"/>
    <x v="1"/>
    <x v="8"/>
    <n v="2015"/>
    <x v="57"/>
    <x v="1415"/>
    <x v="3"/>
    <s v="BOTH"/>
    <s v="Income Statement"/>
    <x v="71"/>
    <s v="11200 · PayPal (LLC)"/>
    <m/>
    <s v="42231Denise Afflerbach"/>
  </r>
  <r>
    <d v="2015-08-16T00:00:00"/>
    <s v="david doyle"/>
    <n v="71.989999999999995"/>
    <m/>
    <n v="-71.989999999999995"/>
    <s v="Credit"/>
    <x v="10"/>
    <x v="1"/>
    <x v="8"/>
    <n v="2015"/>
    <x v="57"/>
    <x v="1416"/>
    <x v="3"/>
    <s v="BOTH"/>
    <s v="Income Statement"/>
    <x v="71"/>
    <s v="11200 · PayPal (LLC)"/>
    <m/>
    <s v="42232david doyle"/>
  </r>
  <r>
    <d v="2015-08-16T00:00:00"/>
    <s v="Robin Berry"/>
    <n v="32.85"/>
    <m/>
    <n v="-32.85"/>
    <s v="Credit"/>
    <x v="10"/>
    <x v="1"/>
    <x v="8"/>
    <n v="2015"/>
    <x v="57"/>
    <x v="1414"/>
    <x v="3"/>
    <s v="BOTH"/>
    <s v="Income Statement"/>
    <x v="71"/>
    <s v="11200 · PayPal (LLC)"/>
    <m/>
    <s v="42232Robin Berry"/>
  </r>
  <r>
    <d v="2015-08-17T00:00:00"/>
    <s v="Bank Account"/>
    <n v="-581.08000000000004"/>
    <m/>
    <n v="581.08000000000004"/>
    <s v="Debit"/>
    <x v="10"/>
    <x v="1"/>
    <x v="8"/>
    <n v="2015"/>
    <x v="37"/>
    <x v="120"/>
    <x v="2"/>
    <s v="LLC"/>
    <s v="Balance Sheet"/>
    <x v="52"/>
    <s v="11200 · PayPal (LLC)"/>
    <m/>
    <s v="42233Bank Account"/>
  </r>
  <r>
    <d v="2015-08-17T00:00:00"/>
    <s v="Kathleen Murray"/>
    <n v="11.65"/>
    <m/>
    <n v="-11.65"/>
    <s v="Credit"/>
    <x v="10"/>
    <x v="1"/>
    <x v="8"/>
    <n v="2015"/>
    <x v="57"/>
    <x v="1417"/>
    <x v="3"/>
    <s v="BOTH"/>
    <s v="Income Statement"/>
    <x v="71"/>
    <s v="11200 · PayPal (LLC)"/>
    <m/>
    <s v="42233Kathleen Murray"/>
  </r>
  <r>
    <d v="2015-08-17T00:00:00"/>
    <s v="Davi Lucas"/>
    <n v="112.9"/>
    <m/>
    <n v="-112.9"/>
    <s v="Credit"/>
    <x v="10"/>
    <x v="1"/>
    <x v="8"/>
    <n v="2015"/>
    <x v="57"/>
    <x v="1418"/>
    <x v="3"/>
    <s v="BOTH"/>
    <s v="Income Statement"/>
    <x v="71"/>
    <s v="11200 · PayPal (LLC)"/>
    <m/>
    <s v="42233Davi Lucas"/>
  </r>
  <r>
    <d v="2015-08-18T00:00:00"/>
    <s v="david tarason"/>
    <n v="74.900000000000006"/>
    <m/>
    <n v="-74.900000000000006"/>
    <s v="Credit"/>
    <x v="10"/>
    <x v="1"/>
    <x v="8"/>
    <n v="2015"/>
    <x v="57"/>
    <x v="1419"/>
    <x v="3"/>
    <s v="BOTH"/>
    <s v="Income Statement"/>
    <x v="71"/>
    <s v="11200 · PayPal (LLC)"/>
    <m/>
    <s v="42234david tarason"/>
  </r>
  <r>
    <d v="2015-08-18T00:00:00"/>
    <s v="Havoc K-9, Inc."/>
    <n v="64.5"/>
    <m/>
    <n v="-64.5"/>
    <s v="Credit"/>
    <x v="10"/>
    <x v="1"/>
    <x v="8"/>
    <n v="2015"/>
    <x v="57"/>
    <x v="1121"/>
    <x v="3"/>
    <s v="BOTH"/>
    <s v="Income Statement"/>
    <x v="71"/>
    <s v="11200 · PayPal (LLC)"/>
    <m/>
    <s v="42234Havoc K-9, Inc."/>
  </r>
  <r>
    <d v="2015-08-18T00:00:00"/>
    <s v="James Moloney"/>
    <n v="14.9"/>
    <m/>
    <n v="-14.9"/>
    <s v="Credit"/>
    <x v="10"/>
    <x v="1"/>
    <x v="8"/>
    <n v="2015"/>
    <x v="57"/>
    <x v="1420"/>
    <x v="3"/>
    <s v="BOTH"/>
    <s v="Income Statement"/>
    <x v="71"/>
    <s v="11200 · PayPal (LLC)"/>
    <m/>
    <s v="42234James Moloney"/>
  </r>
  <r>
    <d v="2015-08-19T00:00:00"/>
    <s v="andrew carbone"/>
    <n v="39.950000000000003"/>
    <m/>
    <n v="-39.950000000000003"/>
    <s v="Credit"/>
    <x v="10"/>
    <x v="1"/>
    <x v="8"/>
    <n v="2015"/>
    <x v="57"/>
    <x v="1421"/>
    <x v="3"/>
    <s v="BOTH"/>
    <s v="Income Statement"/>
    <x v="71"/>
    <s v="11200 · PayPal (LLC)"/>
    <m/>
    <s v="42235andrew carbone"/>
  </r>
  <r>
    <d v="2015-08-19T00:00:00"/>
    <s v="Bank Account"/>
    <n v="-357.76"/>
    <m/>
    <n v="357.76"/>
    <s v="Debit"/>
    <x v="10"/>
    <x v="1"/>
    <x v="8"/>
    <n v="2015"/>
    <x v="37"/>
    <x v="120"/>
    <x v="2"/>
    <s v="LLC"/>
    <s v="Balance Sheet"/>
    <x v="52"/>
    <s v="11200 · PayPal (LLC)"/>
    <m/>
    <s v="42235Bank Account"/>
  </r>
  <r>
    <d v="2015-08-20T00:00:00"/>
    <s v="Austin Wiser"/>
    <n v="159.99"/>
    <m/>
    <n v="-159.99"/>
    <s v="Credit"/>
    <x v="10"/>
    <x v="1"/>
    <x v="8"/>
    <n v="2015"/>
    <x v="57"/>
    <x v="1422"/>
    <x v="3"/>
    <s v="BOTH"/>
    <s v="Income Statement"/>
    <x v="71"/>
    <s v="11200 · PayPal (LLC)"/>
    <m/>
    <s v="42236Austin Wiser"/>
  </r>
  <r>
    <d v="2015-08-20T00:00:00"/>
    <s v="eBay Buyer Dispute"/>
    <n v="-38.119999999999997"/>
    <m/>
    <n v="38.119999999999997"/>
    <s v="Debit"/>
    <x v="10"/>
    <x v="1"/>
    <x v="8"/>
    <n v="2015"/>
    <x v="57"/>
    <x v="282"/>
    <x v="3"/>
    <s v="BOTH"/>
    <s v="Income Statement"/>
    <x v="71"/>
    <s v="11200 · PayPal (LLC)"/>
    <m/>
    <s v="42236eBay Buyer Dispute"/>
  </r>
  <r>
    <d v="2015-08-21T00:00:00"/>
    <s v="susan Lennard"/>
    <n v="39.56"/>
    <m/>
    <n v="-39.56"/>
    <s v="Credit"/>
    <x v="10"/>
    <x v="1"/>
    <x v="8"/>
    <n v="2015"/>
    <x v="57"/>
    <x v="1423"/>
    <x v="3"/>
    <s v="BOTH"/>
    <s v="Income Statement"/>
    <x v="71"/>
    <s v="11200 · PayPal (LLC)"/>
    <m/>
    <s v="42237susan Lennard"/>
  </r>
  <r>
    <d v="2015-08-22T00:00:00"/>
    <s v="Dwayne T. Jacobson"/>
    <n v="67.45"/>
    <m/>
    <n v="-67.45"/>
    <s v="Credit"/>
    <x v="10"/>
    <x v="1"/>
    <x v="8"/>
    <n v="2015"/>
    <x v="57"/>
    <x v="1424"/>
    <x v="3"/>
    <s v="BOTH"/>
    <s v="Income Statement"/>
    <x v="71"/>
    <s v="11200 · PayPal (LLC)"/>
    <m/>
    <s v="42238Dwayne T. Jacobson"/>
  </r>
  <r>
    <d v="2015-08-22T00:00:00"/>
    <s v="stephen toth"/>
    <n v="70.709999999999994"/>
    <m/>
    <n v="-70.709999999999994"/>
    <s v="Credit"/>
    <x v="10"/>
    <x v="1"/>
    <x v="8"/>
    <n v="2015"/>
    <x v="57"/>
    <x v="1361"/>
    <x v="3"/>
    <s v="BOTH"/>
    <s v="Income Statement"/>
    <x v="71"/>
    <s v="11200 · PayPal (LLC)"/>
    <m/>
    <s v="42238stephen toth"/>
  </r>
  <r>
    <d v="2015-08-22T00:00:00"/>
    <s v="Matthew Mardesich"/>
    <n v="21.9"/>
    <m/>
    <n v="-21.9"/>
    <s v="Credit"/>
    <x v="10"/>
    <x v="1"/>
    <x v="8"/>
    <n v="2015"/>
    <x v="57"/>
    <x v="1425"/>
    <x v="3"/>
    <s v="BOTH"/>
    <s v="Income Statement"/>
    <x v="71"/>
    <s v="11200 · PayPal (LLC)"/>
    <m/>
    <s v="42238Matthew Mardesich"/>
  </r>
  <r>
    <d v="2015-08-22T00:00:00"/>
    <s v="Susan Ziegelhofer"/>
    <n v="82.95"/>
    <m/>
    <n v="-82.95"/>
    <s v="Credit"/>
    <x v="10"/>
    <x v="1"/>
    <x v="8"/>
    <n v="2015"/>
    <x v="57"/>
    <x v="1426"/>
    <x v="3"/>
    <s v="BOTH"/>
    <s v="Income Statement"/>
    <x v="71"/>
    <s v="11200 · PayPal (LLC)"/>
    <m/>
    <s v="42238Susan Ziegelhofer"/>
  </r>
  <r>
    <d v="2015-08-23T00:00:00"/>
    <s v="jose portal"/>
    <n v="29.8"/>
    <m/>
    <n v="-29.8"/>
    <s v="Credit"/>
    <x v="10"/>
    <x v="1"/>
    <x v="8"/>
    <n v="2015"/>
    <x v="57"/>
    <x v="725"/>
    <x v="3"/>
    <s v="BOTH"/>
    <s v="Income Statement"/>
    <x v="71"/>
    <s v="11200 · PayPal (LLC)"/>
    <m/>
    <s v="42239jose portal"/>
  </r>
  <r>
    <d v="2015-08-23T00:00:00"/>
    <s v="Bank Account"/>
    <n v="-418.43"/>
    <m/>
    <n v="418.43"/>
    <s v="Debit"/>
    <x v="10"/>
    <x v="1"/>
    <x v="8"/>
    <n v="2015"/>
    <x v="37"/>
    <x v="120"/>
    <x v="2"/>
    <s v="LLC"/>
    <s v="Balance Sheet"/>
    <x v="52"/>
    <s v="11200 · PayPal (LLC)"/>
    <m/>
    <s v="42239Bank Account"/>
  </r>
  <r>
    <d v="2015-08-24T00:00:00"/>
    <s v="Hussein Mahmoud"/>
    <n v="214.95"/>
    <m/>
    <n v="-214.95"/>
    <s v="Credit"/>
    <x v="10"/>
    <x v="1"/>
    <x v="8"/>
    <n v="2015"/>
    <x v="57"/>
    <x v="1427"/>
    <x v="3"/>
    <s v="BOTH"/>
    <s v="Income Statement"/>
    <x v="71"/>
    <s v="11200 · PayPal (LLC)"/>
    <m/>
    <s v="42240Hussein Mahmoud"/>
  </r>
  <r>
    <d v="2015-08-24T00:00:00"/>
    <s v="Drew Bostock"/>
    <n v="14.9"/>
    <m/>
    <n v="-14.9"/>
    <s v="Credit"/>
    <x v="10"/>
    <x v="1"/>
    <x v="8"/>
    <n v="2015"/>
    <x v="57"/>
    <x v="1428"/>
    <x v="3"/>
    <s v="BOTH"/>
    <s v="Income Statement"/>
    <x v="71"/>
    <s v="11200 · PayPal (LLC)"/>
    <m/>
    <s v="42240Drew Bostock"/>
  </r>
  <r>
    <d v="2015-08-24T00:00:00"/>
    <s v="Bank Account"/>
    <n v="-212.59"/>
    <m/>
    <n v="212.59"/>
    <s v="Debit"/>
    <x v="10"/>
    <x v="1"/>
    <x v="8"/>
    <n v="2015"/>
    <x v="37"/>
    <x v="120"/>
    <x v="2"/>
    <s v="LLC"/>
    <s v="Balance Sheet"/>
    <x v="52"/>
    <s v="11200 · PayPal (LLC)"/>
    <m/>
    <s v="42240Bank Account"/>
  </r>
  <r>
    <d v="2015-08-24T00:00:00"/>
    <s v="John Ramirez"/>
    <n v="39.950000000000003"/>
    <m/>
    <n v="-39.950000000000003"/>
    <s v="Credit"/>
    <x v="10"/>
    <x v="1"/>
    <x v="8"/>
    <n v="2015"/>
    <x v="57"/>
    <x v="1429"/>
    <x v="3"/>
    <s v="BOTH"/>
    <s v="Income Statement"/>
    <x v="71"/>
    <s v="11200 · PayPal (LLC)"/>
    <m/>
    <s v="42240John Ramirez"/>
  </r>
  <r>
    <d v="2015-08-25T00:00:00"/>
    <s v="Mark English"/>
    <n v="61.18"/>
    <m/>
    <n v="-61.18"/>
    <s v="Credit"/>
    <x v="10"/>
    <x v="1"/>
    <x v="8"/>
    <n v="2015"/>
    <x v="57"/>
    <x v="1430"/>
    <x v="3"/>
    <s v="BOTH"/>
    <s v="Income Statement"/>
    <x v="71"/>
    <s v="11200 · PayPal (LLC)"/>
    <m/>
    <s v="42241Mark English"/>
  </r>
  <r>
    <d v="2015-08-25T00:00:00"/>
    <s v="Michael Bradley"/>
    <n v="70.45"/>
    <m/>
    <n v="-70.45"/>
    <s v="Credit"/>
    <x v="10"/>
    <x v="1"/>
    <x v="8"/>
    <n v="2015"/>
    <x v="57"/>
    <x v="1431"/>
    <x v="3"/>
    <s v="BOTH"/>
    <s v="Income Statement"/>
    <x v="71"/>
    <s v="11200 · PayPal (LLC)"/>
    <m/>
    <s v="42241Michael Bradley"/>
  </r>
  <r>
    <d v="2015-08-26T00:00:00"/>
    <s v="Spotify USA Inc"/>
    <n v="-9.99"/>
    <m/>
    <n v="9.99"/>
    <s v="Debit"/>
    <x v="10"/>
    <x v="1"/>
    <x v="8"/>
    <n v="2015"/>
    <x v="31"/>
    <x v="1036"/>
    <x v="2"/>
    <s v="BOTH"/>
    <s v="Income Statement"/>
    <x v="70"/>
    <s v="11200 · PayPal (LLC)"/>
    <m/>
    <s v="42242Spotify USA Inc"/>
  </r>
  <r>
    <d v="2015-08-26T00:00:00"/>
    <s v="jose portal"/>
    <n v="29.8"/>
    <m/>
    <n v="-29.8"/>
    <s v="Credit"/>
    <x v="10"/>
    <x v="1"/>
    <x v="8"/>
    <n v="2015"/>
    <x v="57"/>
    <x v="725"/>
    <x v="3"/>
    <s v="BOTH"/>
    <s v="Income Statement"/>
    <x v="71"/>
    <s v="11200 · PayPal (LLC)"/>
    <m/>
    <s v="42242jose portal"/>
  </r>
  <r>
    <d v="2015-08-27T00:00:00"/>
    <s v="Reversal"/>
    <n v="38.119999999999997"/>
    <m/>
    <n v="-38.119999999999997"/>
    <s v="Credit"/>
    <x v="10"/>
    <x v="1"/>
    <x v="8"/>
    <n v="2015"/>
    <x v="57"/>
    <x v="282"/>
    <x v="3"/>
    <s v="BOTH"/>
    <s v="Income Statement"/>
    <x v="71"/>
    <s v="11200 · PayPal (LLC)"/>
    <m/>
    <s v="42243Reversal"/>
  </r>
  <r>
    <d v="2015-08-27T00:00:00"/>
    <s v="Charles Jones"/>
    <n v="-25.18"/>
    <m/>
    <n v="25.18"/>
    <s v="Debit"/>
    <x v="10"/>
    <x v="1"/>
    <x v="8"/>
    <n v="2015"/>
    <x v="72"/>
    <x v="1408"/>
    <x v="3"/>
    <s v="BOTH"/>
    <s v="Income Statement"/>
    <x v="71"/>
    <s v="11200 · PayPal (LLC)"/>
    <m/>
    <s v="42243Charles Jones"/>
  </r>
  <r>
    <d v="2015-08-28T00:00:00"/>
    <s v="sue abo"/>
    <n v="89.86"/>
    <m/>
    <n v="-89.86"/>
    <s v="Credit"/>
    <x v="10"/>
    <x v="1"/>
    <x v="8"/>
    <n v="2015"/>
    <x v="57"/>
    <x v="1432"/>
    <x v="3"/>
    <s v="BOTH"/>
    <s v="Income Statement"/>
    <x v="71"/>
    <s v="11200 · PayPal (LLC)"/>
    <m/>
    <s v="42244sue abo"/>
  </r>
  <r>
    <d v="2015-08-28T00:00:00"/>
    <s v="sue abo"/>
    <n v="12.9"/>
    <m/>
    <n v="-12.9"/>
    <s v="Credit"/>
    <x v="10"/>
    <x v="1"/>
    <x v="8"/>
    <n v="2015"/>
    <x v="57"/>
    <x v="1432"/>
    <x v="3"/>
    <s v="BOTH"/>
    <s v="Income Statement"/>
    <x v="71"/>
    <s v="11200 · PayPal (LLC)"/>
    <m/>
    <s v="42244sue abo"/>
  </r>
  <r>
    <d v="2015-08-28T00:00:00"/>
    <s v="Bank Account"/>
    <n v="-307.20999999999998"/>
    <m/>
    <n v="307.20999999999998"/>
    <s v="Debit"/>
    <x v="10"/>
    <x v="1"/>
    <x v="8"/>
    <n v="2015"/>
    <x v="37"/>
    <x v="120"/>
    <x v="2"/>
    <s v="LLC"/>
    <s v="Balance Sheet"/>
    <x v="52"/>
    <s v="11200 · PayPal (LLC)"/>
    <m/>
    <s v="42244Bank Account"/>
  </r>
  <r>
    <d v="2015-08-28T00:00:00"/>
    <s v="Yoshi De la Prida"/>
    <n v="39.950000000000003"/>
    <m/>
    <n v="-39.950000000000003"/>
    <s v="Credit"/>
    <x v="10"/>
    <x v="1"/>
    <x v="8"/>
    <n v="2015"/>
    <x v="57"/>
    <x v="1433"/>
    <x v="3"/>
    <s v="BOTH"/>
    <s v="Income Statement"/>
    <x v="71"/>
    <s v="11200 · PayPal (LLC)"/>
    <m/>
    <s v="42244Yoshi De la Prida"/>
  </r>
  <r>
    <d v="2015-08-29T00:00:00"/>
    <s v="Jane Stoutenburg"/>
    <n v="39.950000000000003"/>
    <m/>
    <n v="-39.950000000000003"/>
    <s v="Credit"/>
    <x v="10"/>
    <x v="1"/>
    <x v="8"/>
    <n v="2015"/>
    <x v="57"/>
    <x v="1434"/>
    <x v="3"/>
    <s v="BOTH"/>
    <s v="Income Statement"/>
    <x v="71"/>
    <s v="11200 · PayPal (LLC)"/>
    <m/>
    <s v="42245Jane Stoutenburg"/>
  </r>
  <r>
    <d v="2015-09-01T00:00:00"/>
    <s v="Ivy Chincarini"/>
    <n v="14.42"/>
    <m/>
    <n v="-14.42"/>
    <s v="Credit"/>
    <x v="10"/>
    <x v="1"/>
    <x v="9"/>
    <n v="2015"/>
    <x v="57"/>
    <x v="1435"/>
    <x v="3"/>
    <s v="BOTH"/>
    <s v="Income Statement"/>
    <x v="71"/>
    <s v="11200 · PayPal (LLC)"/>
    <m/>
    <s v="42248Ivy Chincarini"/>
  </r>
  <r>
    <d v="2015-09-01T00:00:00"/>
    <s v="Schertz Photography &amp; Gifts"/>
    <n v="89.86"/>
    <m/>
    <n v="-89.86"/>
    <s v="Credit"/>
    <x v="10"/>
    <x v="1"/>
    <x v="9"/>
    <n v="2015"/>
    <x v="57"/>
    <x v="1436"/>
    <x v="3"/>
    <s v="BOTH"/>
    <s v="Income Statement"/>
    <x v="71"/>
    <s v="11200 · PayPal (LLC)"/>
    <m/>
    <s v="42248Schertz Photography &amp; Gifts"/>
  </r>
  <r>
    <d v="2015-09-02T00:00:00"/>
    <s v="likeit4less"/>
    <n v="63.92"/>
    <m/>
    <n v="-63.92"/>
    <s v="Credit"/>
    <x v="10"/>
    <x v="1"/>
    <x v="9"/>
    <n v="2015"/>
    <x v="57"/>
    <x v="1437"/>
    <x v="3"/>
    <s v="BOTH"/>
    <s v="Income Statement"/>
    <x v="71"/>
    <s v="11200 · PayPal (LLC)"/>
    <m/>
    <s v="42249likeit4less"/>
  </r>
  <r>
    <d v="2015-09-02T00:00:00"/>
    <s v="Bank Account"/>
    <n v="-239.4"/>
    <m/>
    <n v="239.4"/>
    <s v="Debit"/>
    <x v="10"/>
    <x v="1"/>
    <x v="9"/>
    <n v="2015"/>
    <x v="37"/>
    <x v="120"/>
    <x v="2"/>
    <s v="LLC"/>
    <s v="Balance Sheet"/>
    <x v="52"/>
    <s v="11200 · PayPal (LLC)"/>
    <m/>
    <s v="42249Bank Account"/>
  </r>
  <r>
    <d v="2015-09-03T00:00:00"/>
    <s v="Sybille Phillips"/>
    <n v="64.95"/>
    <m/>
    <n v="-64.95"/>
    <s v="Credit"/>
    <x v="10"/>
    <x v="1"/>
    <x v="9"/>
    <n v="2015"/>
    <x v="57"/>
    <x v="1438"/>
    <x v="3"/>
    <s v="BOTH"/>
    <s v="Income Statement"/>
    <x v="71"/>
    <s v="11200 · PayPal (LLC)"/>
    <m/>
    <s v="42250Sybille Phillips"/>
  </r>
  <r>
    <d v="2015-09-04T00:00:00"/>
    <s v="Angela Weikal"/>
    <n v="97.44"/>
    <m/>
    <n v="-97.44"/>
    <s v="Credit"/>
    <x v="10"/>
    <x v="1"/>
    <x v="9"/>
    <n v="2015"/>
    <x v="57"/>
    <x v="1439"/>
    <x v="3"/>
    <s v="BOTH"/>
    <s v="Income Statement"/>
    <x v="71"/>
    <s v="11200 · PayPal (LLC)"/>
    <m/>
    <s v="42251Angela Weikal"/>
  </r>
  <r>
    <d v="2015-09-05T00:00:00"/>
    <s v="Shannon Hiscock"/>
    <n v="12.9"/>
    <m/>
    <n v="-12.9"/>
    <s v="Credit"/>
    <x v="10"/>
    <x v="1"/>
    <x v="9"/>
    <n v="2015"/>
    <x v="57"/>
    <x v="755"/>
    <x v="3"/>
    <s v="BOTH"/>
    <s v="Income Statement"/>
    <x v="71"/>
    <s v="11200 · PayPal (LLC)"/>
    <m/>
    <s v="42252Shannon Hiscock"/>
  </r>
  <r>
    <d v="2015-09-05T00:00:00"/>
    <s v="Bank Account"/>
    <n v="-200"/>
    <m/>
    <n v="200"/>
    <s v="Debit"/>
    <x v="10"/>
    <x v="1"/>
    <x v="9"/>
    <n v="2015"/>
    <x v="37"/>
    <x v="120"/>
    <x v="2"/>
    <s v="LLC"/>
    <s v="Balance Sheet"/>
    <x v="52"/>
    <s v="11200 · PayPal (LLC)"/>
    <m/>
    <s v="42252Bank Account"/>
  </r>
  <r>
    <d v="2015-09-05T00:00:00"/>
    <s v="Jeffrey S. Johnson"/>
    <n v="97.44"/>
    <m/>
    <n v="-97.44"/>
    <s v="Credit"/>
    <x v="10"/>
    <x v="1"/>
    <x v="9"/>
    <n v="2015"/>
    <x v="57"/>
    <x v="1440"/>
    <x v="3"/>
    <s v="BOTH"/>
    <s v="Income Statement"/>
    <x v="71"/>
    <s v="11200 · PayPal (LLC)"/>
    <m/>
    <s v="42252Jeffrey S. Johnson"/>
  </r>
  <r>
    <d v="2015-09-05T00:00:00"/>
    <s v="Jeffrey S. Johnson"/>
    <n v="14.9"/>
    <m/>
    <n v="-14.9"/>
    <s v="Credit"/>
    <x v="10"/>
    <x v="1"/>
    <x v="9"/>
    <n v="2015"/>
    <x v="57"/>
    <x v="1440"/>
    <x v="3"/>
    <s v="BOTH"/>
    <s v="Income Statement"/>
    <x v="71"/>
    <s v="11200 · PayPal (LLC)"/>
    <m/>
    <s v="42252Jeffrey S. Johnson"/>
  </r>
  <r>
    <d v="2015-09-06T00:00:00"/>
    <s v="Manuel Aponte"/>
    <n v="20"/>
    <m/>
    <n v="-20"/>
    <s v="Credit"/>
    <x v="10"/>
    <x v="1"/>
    <x v="9"/>
    <n v="2015"/>
    <x v="57"/>
    <x v="1441"/>
    <x v="3"/>
    <s v="BOTH"/>
    <s v="Income Statement"/>
    <x v="71"/>
    <s v="11200 · PayPal (LLC)"/>
    <m/>
    <s v="42253Manuel Aponte"/>
  </r>
  <r>
    <d v="2015-09-07T00:00:00"/>
    <s v="The Arms Cache"/>
    <n v="10.95"/>
    <m/>
    <n v="-10.95"/>
    <s v="Credit"/>
    <x v="10"/>
    <x v="1"/>
    <x v="9"/>
    <n v="2015"/>
    <x v="57"/>
    <x v="1442"/>
    <x v="3"/>
    <s v="BOTH"/>
    <s v="Income Statement"/>
    <x v="71"/>
    <s v="11200 · PayPal (LLC)"/>
    <m/>
    <s v="42254The Arms Cache"/>
  </r>
  <r>
    <d v="2015-09-09T00:00:00"/>
    <s v="Mark Brulinski"/>
    <n v="252.4"/>
    <m/>
    <n v="-252.4"/>
    <s v="Credit"/>
    <x v="10"/>
    <x v="1"/>
    <x v="9"/>
    <n v="2015"/>
    <x v="57"/>
    <x v="1443"/>
    <x v="3"/>
    <s v="BOTH"/>
    <s v="Income Statement"/>
    <x v="71"/>
    <s v="11200 · PayPal (LLC)"/>
    <m/>
    <s v="42256Mark Brulinski"/>
  </r>
  <r>
    <d v="2015-09-09T00:00:00"/>
    <s v="Angela Santucci"/>
    <n v="133.61000000000001"/>
    <m/>
    <n v="-133.61000000000001"/>
    <s v="Credit"/>
    <x v="10"/>
    <x v="1"/>
    <x v="9"/>
    <n v="2015"/>
    <x v="57"/>
    <x v="754"/>
    <x v="3"/>
    <s v="BOTH"/>
    <s v="Income Statement"/>
    <x v="71"/>
    <s v="11200 · PayPal (LLC)"/>
    <m/>
    <s v="42256Angela Santucci"/>
  </r>
  <r>
    <d v="2015-09-09T00:00:00"/>
    <s v="Byron Bell"/>
    <n v="25.82"/>
    <m/>
    <n v="-25.82"/>
    <s v="Credit"/>
    <x v="10"/>
    <x v="1"/>
    <x v="9"/>
    <n v="2015"/>
    <x v="57"/>
    <x v="1444"/>
    <x v="3"/>
    <s v="BOTH"/>
    <s v="Income Statement"/>
    <x v="71"/>
    <s v="11200 · PayPal (LLC)"/>
    <m/>
    <s v="42256Byron Bell"/>
  </r>
  <r>
    <d v="2015-09-10T00:00:00"/>
    <s v="Bank Account"/>
    <n v="-504.89"/>
    <m/>
    <n v="504.89"/>
    <s v="Debit"/>
    <x v="10"/>
    <x v="1"/>
    <x v="9"/>
    <n v="2015"/>
    <x v="37"/>
    <x v="120"/>
    <x v="2"/>
    <s v="LLC"/>
    <s v="Balance Sheet"/>
    <x v="52"/>
    <s v="11200 · PayPal (LLC)"/>
    <m/>
    <s v="42257Bank Account"/>
  </r>
  <r>
    <d v="2015-09-11T00:00:00"/>
    <s v="patricia weatherbee"/>
    <n v="12.9"/>
    <m/>
    <n v="-12.9"/>
    <s v="Credit"/>
    <x v="10"/>
    <x v="1"/>
    <x v="9"/>
    <n v="2015"/>
    <x v="57"/>
    <x v="1445"/>
    <x v="3"/>
    <s v="BOTH"/>
    <s v="Income Statement"/>
    <x v="71"/>
    <s v="11200 · PayPal (LLC)"/>
    <m/>
    <s v="42258patricia weatherbee"/>
  </r>
  <r>
    <d v="2015-09-12T00:00:00"/>
    <s v="Rick Price"/>
    <n v="39.950000000000003"/>
    <m/>
    <n v="-39.950000000000003"/>
    <s v="Credit"/>
    <x v="10"/>
    <x v="1"/>
    <x v="9"/>
    <n v="2015"/>
    <x v="57"/>
    <x v="1446"/>
    <x v="3"/>
    <s v="BOTH"/>
    <s v="Income Statement"/>
    <x v="71"/>
    <s v="11200 · PayPal (LLC)"/>
    <m/>
    <s v="42259Rick Price"/>
  </r>
  <r>
    <d v="2015-09-12T00:00:00"/>
    <s v="vilmos szabo"/>
    <n v="51.95"/>
    <m/>
    <n v="-51.95"/>
    <s v="Credit"/>
    <x v="10"/>
    <x v="1"/>
    <x v="9"/>
    <n v="2015"/>
    <x v="57"/>
    <x v="1447"/>
    <x v="3"/>
    <s v="BOTH"/>
    <s v="Income Statement"/>
    <x v="71"/>
    <s v="11200 · PayPal (LLC)"/>
    <m/>
    <s v="42259vilmos szabo"/>
  </r>
  <r>
    <d v="2015-09-13T00:00:00"/>
    <s v="FROST KENNELS LLP"/>
    <n v="40.94"/>
    <m/>
    <n v="-40.94"/>
    <s v="Credit"/>
    <x v="10"/>
    <x v="1"/>
    <x v="9"/>
    <n v="2015"/>
    <x v="57"/>
    <x v="657"/>
    <x v="3"/>
    <s v="BOTH"/>
    <s v="Income Statement"/>
    <x v="71"/>
    <s v="11200 · PayPal (LLC)"/>
    <m/>
    <s v="42260FROST KENNELS LLP"/>
  </r>
  <r>
    <d v="2015-09-13T00:00:00"/>
    <s v="john backshis"/>
    <n v="179.85"/>
    <m/>
    <n v="-179.85"/>
    <s v="Credit"/>
    <x v="10"/>
    <x v="1"/>
    <x v="9"/>
    <n v="2015"/>
    <x v="57"/>
    <x v="1448"/>
    <x v="3"/>
    <s v="BOTH"/>
    <s v="Income Statement"/>
    <x v="71"/>
    <s v="11200 · PayPal (LLC)"/>
    <m/>
    <s v="42260john backshis"/>
  </r>
  <r>
    <d v="2015-09-13T00:00:00"/>
    <s v="christina fay"/>
    <n v="105.48"/>
    <m/>
    <n v="-105.48"/>
    <s v="Credit"/>
    <x v="10"/>
    <x v="1"/>
    <x v="9"/>
    <n v="2015"/>
    <x v="57"/>
    <x v="1449"/>
    <x v="3"/>
    <s v="BOTH"/>
    <s v="Income Statement"/>
    <x v="71"/>
    <s v="11200 · PayPal (LLC)"/>
    <m/>
    <s v="42260christina fay"/>
  </r>
  <r>
    <d v="2015-09-14T00:00:00"/>
    <s v="Bank Account"/>
    <n v="-416.76"/>
    <m/>
    <n v="416.76"/>
    <s v="Debit"/>
    <x v="10"/>
    <x v="1"/>
    <x v="9"/>
    <n v="2015"/>
    <x v="62"/>
    <x v="120"/>
    <x v="2"/>
    <s v="LLC"/>
    <s v="Balance Sheet"/>
    <x v="72"/>
    <s v="11200 · PayPal (LLC)"/>
    <m/>
    <s v="42261Bank Account"/>
  </r>
  <r>
    <d v="2015-09-14T00:00:00"/>
    <s v="Nancye McCowan"/>
    <n v="30.9"/>
    <m/>
    <n v="-30.9"/>
    <s v="Credit"/>
    <x v="10"/>
    <x v="1"/>
    <x v="9"/>
    <n v="2015"/>
    <x v="57"/>
    <x v="1450"/>
    <x v="3"/>
    <s v="BOTH"/>
    <s v="Income Statement"/>
    <x v="71"/>
    <s v="11200 · PayPal (LLC)"/>
    <m/>
    <s v="42261Nancye McCowan"/>
  </r>
  <r>
    <d v="2015-09-15T00:00:00"/>
    <s v="Lyall Jellyman"/>
    <n v="144.35"/>
    <m/>
    <n v="-144.35"/>
    <s v="Credit"/>
    <x v="10"/>
    <x v="1"/>
    <x v="9"/>
    <n v="2015"/>
    <x v="57"/>
    <x v="1451"/>
    <x v="3"/>
    <s v="BOTH"/>
    <s v="Income Statement"/>
    <x v="71"/>
    <s v="11200 · PayPal (LLC)"/>
    <m/>
    <s v="42262Lyall Jellyman"/>
  </r>
  <r>
    <d v="2015-09-15T00:00:00"/>
    <s v="John Ramirez"/>
    <n v="-31.6"/>
    <m/>
    <n v="31.6"/>
    <s v="Debit"/>
    <x v="10"/>
    <x v="1"/>
    <x v="9"/>
    <n v="2015"/>
    <x v="72"/>
    <x v="1429"/>
    <x v="3"/>
    <s v="BOTH"/>
    <s v="Income Statement"/>
    <x v="71"/>
    <s v="11200 · PayPal (LLC)"/>
    <m/>
    <s v="42262John Ramirez"/>
  </r>
  <r>
    <d v="2015-09-15T00:00:00"/>
    <s v="Edward Cutter"/>
    <n v="28.84"/>
    <m/>
    <n v="-28.84"/>
    <s v="Credit"/>
    <x v="10"/>
    <x v="1"/>
    <x v="9"/>
    <n v="2015"/>
    <x v="57"/>
    <x v="1452"/>
    <x v="3"/>
    <s v="BOTH"/>
    <s v="Income Statement"/>
    <x v="71"/>
    <s v="11200 · PayPal (LLC)"/>
    <m/>
    <s v="42262Edward Cutter"/>
  </r>
  <r>
    <d v="2015-09-16T00:00:00"/>
    <s v="Mark Brulinski"/>
    <n v="229.85"/>
    <m/>
    <n v="-229.85"/>
    <s v="Credit"/>
    <x v="10"/>
    <x v="1"/>
    <x v="9"/>
    <n v="2015"/>
    <x v="57"/>
    <x v="1443"/>
    <x v="3"/>
    <s v="BOTH"/>
    <s v="Income Statement"/>
    <x v="71"/>
    <s v="11200 · PayPal (LLC)"/>
    <m/>
    <s v="42263Mark Brulinski"/>
  </r>
  <r>
    <d v="2015-09-16T00:00:00"/>
    <s v="Diana Klaprod"/>
    <n v="9.9499999999999993"/>
    <m/>
    <n v="-9.9499999999999993"/>
    <s v="Credit"/>
    <x v="10"/>
    <x v="1"/>
    <x v="9"/>
    <n v="2015"/>
    <x v="57"/>
    <x v="1453"/>
    <x v="3"/>
    <s v="BOTH"/>
    <s v="Income Statement"/>
    <x v="71"/>
    <s v="11200 · PayPal (LLC)"/>
    <m/>
    <s v="42263Diana Klaprod"/>
  </r>
  <r>
    <d v="2015-09-16T00:00:00"/>
    <s v="Mark Brulinski"/>
    <n v="69.02"/>
    <m/>
    <n v="-69.02"/>
    <s v="Credit"/>
    <x v="10"/>
    <x v="1"/>
    <x v="9"/>
    <n v="2015"/>
    <x v="57"/>
    <x v="1443"/>
    <x v="3"/>
    <s v="BOTH"/>
    <s v="Income Statement"/>
    <x v="71"/>
    <s v="11200 · PayPal (LLC)"/>
    <m/>
    <s v="42263Mark Brulinski"/>
  </r>
  <r>
    <d v="2015-09-17T00:00:00"/>
    <s v="Mission K9 Rescue"/>
    <n v="12.9"/>
    <m/>
    <n v="-12.9"/>
    <s v="Credit"/>
    <x v="10"/>
    <x v="1"/>
    <x v="9"/>
    <n v="2015"/>
    <x v="57"/>
    <x v="776"/>
    <x v="3"/>
    <s v="BOTH"/>
    <s v="Income Statement"/>
    <x v="71"/>
    <s v="11200 · PayPal (LLC)"/>
    <m/>
    <s v="42264Mission K9 Rescue"/>
  </r>
  <r>
    <d v="2015-09-18T00:00:00"/>
    <s v="Bank Account"/>
    <n v="-450"/>
    <m/>
    <n v="450"/>
    <s v="Debit"/>
    <x v="10"/>
    <x v="1"/>
    <x v="9"/>
    <n v="2015"/>
    <x v="62"/>
    <x v="120"/>
    <x v="2"/>
    <s v="LLC"/>
    <s v="Balance Sheet"/>
    <x v="72"/>
    <s v="11200 · PayPal (LLC)"/>
    <m/>
    <s v="42265Bank Account"/>
  </r>
  <r>
    <d v="2015-09-19T00:00:00"/>
    <s v="lisa pagano"/>
    <n v="25"/>
    <m/>
    <n v="-25"/>
    <s v="Credit"/>
    <x v="10"/>
    <x v="1"/>
    <x v="9"/>
    <n v="2015"/>
    <x v="57"/>
    <x v="1454"/>
    <x v="3"/>
    <s v="BOTH"/>
    <s v="Income Statement"/>
    <x v="71"/>
    <s v="11200 · PayPal (LLC)"/>
    <m/>
    <m/>
  </r>
  <r>
    <d v="2015-09-19T00:00:00"/>
    <s v="Katie Robey"/>
    <n v="9.9499999999999993"/>
    <m/>
    <n v="-9.9499999999999993"/>
    <s v="Credit"/>
    <x v="10"/>
    <x v="1"/>
    <x v="9"/>
    <n v="2015"/>
    <x v="57"/>
    <x v="1455"/>
    <x v="3"/>
    <s v="BOTH"/>
    <s v="Income Statement"/>
    <x v="71"/>
    <s v="11200 · PayPal (LLC)"/>
    <m/>
    <m/>
  </r>
  <r>
    <d v="2015-09-20T00:00:00"/>
    <s v="Veronica A Cabigas"/>
    <n v="21.9"/>
    <m/>
    <n v="-21.9"/>
    <s v="Credit"/>
    <x v="10"/>
    <x v="1"/>
    <x v="9"/>
    <n v="2015"/>
    <x v="57"/>
    <x v="1456"/>
    <x v="3"/>
    <s v="BOTH"/>
    <s v="Income Statement"/>
    <x v="71"/>
    <s v="11200 · PayPal (LLC)"/>
    <m/>
    <m/>
  </r>
  <r>
    <d v="2015-09-21T00:00:00"/>
    <s v="RALPH HAINES JR"/>
    <n v="12.9"/>
    <m/>
    <n v="-12.9"/>
    <s v="Credit"/>
    <x v="10"/>
    <x v="1"/>
    <x v="9"/>
    <n v="2015"/>
    <x v="57"/>
    <x v="1457"/>
    <x v="3"/>
    <s v="BOTH"/>
    <s v="Income Statement"/>
    <x v="71"/>
    <s v="11200 · PayPal (LLC)"/>
    <m/>
    <m/>
  </r>
  <r>
    <d v="2015-09-22T00:00:00"/>
    <s v="Katie Robey"/>
    <n v="-9.9499999999999993"/>
    <m/>
    <n v="9.9499999999999993"/>
    <s v="Debit"/>
    <x v="10"/>
    <x v="1"/>
    <x v="9"/>
    <n v="2015"/>
    <x v="72"/>
    <x v="1455"/>
    <x v="3"/>
    <s v="BOTH"/>
    <s v="Income Statement"/>
    <x v="70"/>
    <s v="11200 · PayPal (LLC)"/>
    <m/>
    <m/>
  </r>
  <r>
    <d v="2015-09-22T00:00:00"/>
    <s v="Argol Barrow"/>
    <n v="14.9"/>
    <m/>
    <n v="-14.9"/>
    <s v="Credit"/>
    <x v="10"/>
    <x v="1"/>
    <x v="9"/>
    <n v="2015"/>
    <x v="57"/>
    <x v="1458"/>
    <x v="3"/>
    <s v="BOTH"/>
    <s v="Income Statement"/>
    <x v="71"/>
    <s v="11200 · PayPal (LLC)"/>
    <m/>
    <m/>
  </r>
  <r>
    <d v="2015-09-22T00:00:00"/>
    <s v="Jason Phillips"/>
    <n v="14.9"/>
    <m/>
    <n v="-14.9"/>
    <s v="Credit"/>
    <x v="10"/>
    <x v="1"/>
    <x v="9"/>
    <n v="2015"/>
    <x v="57"/>
    <x v="1459"/>
    <x v="3"/>
    <s v="BOTH"/>
    <s v="Income Statement"/>
    <x v="71"/>
    <s v="11200 · PayPal (LLC)"/>
    <m/>
    <m/>
  </r>
  <r>
    <d v="2015-09-22T00:00:00"/>
    <s v="Anthony D'Orazio"/>
    <n v="237.84"/>
    <m/>
    <n v="-237.84"/>
    <s v="Credit"/>
    <x v="10"/>
    <x v="1"/>
    <x v="9"/>
    <n v="2015"/>
    <x v="57"/>
    <x v="1405"/>
    <x v="3"/>
    <s v="BOTH"/>
    <s v="Income Statement"/>
    <x v="71"/>
    <s v="11200 · PayPal (LLC)"/>
    <m/>
    <m/>
  </r>
  <r>
    <d v="2015-09-23T00:00:00"/>
    <s v="Anthony D'Orazio"/>
    <n v="-32.729999999999997"/>
    <m/>
    <n v="32.729999999999997"/>
    <s v="Debit"/>
    <x v="10"/>
    <x v="1"/>
    <x v="9"/>
    <n v="2015"/>
    <x v="72"/>
    <x v="1405"/>
    <x v="3"/>
    <s v="BOTH"/>
    <s v="Income Statement"/>
    <x v="70"/>
    <s v="11200 · PayPal (LLC)"/>
    <m/>
    <m/>
  </r>
  <r>
    <d v="2015-09-23T00:00:00"/>
    <s v="Dave and Anne Descoteaux"/>
    <n v="21.54"/>
    <m/>
    <n v="-21.54"/>
    <s v="Credit"/>
    <x v="10"/>
    <x v="1"/>
    <x v="9"/>
    <n v="2015"/>
    <x v="57"/>
    <x v="1460"/>
    <x v="3"/>
    <s v="BOTH"/>
    <s v="Income Statement"/>
    <x v="71"/>
    <s v="11200 · PayPal (LLC)"/>
    <m/>
    <m/>
  </r>
  <r>
    <d v="2015-09-23T00:00:00"/>
    <s v="Dave and Anne Descoteaux"/>
    <n v="21.54"/>
    <m/>
    <n v="-21.54"/>
    <s v="Credit"/>
    <x v="10"/>
    <x v="1"/>
    <x v="9"/>
    <n v="2015"/>
    <x v="57"/>
    <x v="1460"/>
    <x v="3"/>
    <s v="BOTH"/>
    <s v="Income Statement"/>
    <x v="71"/>
    <s v="11200 · PayPal (LLC)"/>
    <m/>
    <m/>
  </r>
  <r>
    <d v="2015-09-23T00:00:00"/>
    <s v="michael catalano"/>
    <n v="62.95"/>
    <m/>
    <n v="-62.95"/>
    <s v="Credit"/>
    <x v="10"/>
    <x v="1"/>
    <x v="9"/>
    <n v="2015"/>
    <x v="57"/>
    <x v="1461"/>
    <x v="3"/>
    <s v="BOTH"/>
    <s v="Income Statement"/>
    <x v="71"/>
    <s v="11200 · PayPal (LLC)"/>
    <m/>
    <m/>
  </r>
  <r>
    <d v="2015-09-23T00:00:00"/>
    <s v="ANTIK-GROUP"/>
    <n v="-199.77"/>
    <m/>
    <n v="199.77"/>
    <s v="Debit"/>
    <x v="10"/>
    <x v="1"/>
    <x v="9"/>
    <n v="2015"/>
    <x v="40"/>
    <x v="399"/>
    <x v="2"/>
    <s v="BOTH"/>
    <s v="Income Statement"/>
    <x v="70"/>
    <s v="11200 · PayPal (LLC)"/>
    <m/>
    <m/>
  </r>
  <r>
    <d v="2015-09-25T00:00:00"/>
    <s v="Aimee R Pearce"/>
    <n v="59.95"/>
    <m/>
    <n v="-59.95"/>
    <s v="Credit"/>
    <x v="10"/>
    <x v="1"/>
    <x v="9"/>
    <n v="2015"/>
    <x v="57"/>
    <x v="1462"/>
    <x v="3"/>
    <s v="BOTH"/>
    <s v="Income Statement"/>
    <x v="71"/>
    <s v="11200 · PayPal (LLC)"/>
    <m/>
    <m/>
  </r>
  <r>
    <d v="2015-09-25T00:00:00"/>
    <s v="herman arcino"/>
    <n v="27.12"/>
    <m/>
    <n v="-27.12"/>
    <s v="Credit"/>
    <x v="10"/>
    <x v="1"/>
    <x v="9"/>
    <n v="2015"/>
    <x v="57"/>
    <x v="1463"/>
    <x v="3"/>
    <s v="BOTH"/>
    <s v="Income Statement"/>
    <x v="71"/>
    <s v="11200 · PayPal (LLC)"/>
    <m/>
    <m/>
  </r>
  <r>
    <d v="2015-09-25T00:00:00"/>
    <s v="Aangelina Archuletta"/>
    <n v="13.45"/>
    <m/>
    <n v="-13.45"/>
    <s v="Credit"/>
    <x v="10"/>
    <x v="1"/>
    <x v="9"/>
    <n v="2015"/>
    <x v="57"/>
    <x v="1464"/>
    <x v="3"/>
    <s v="BOTH"/>
    <s v="Income Statement"/>
    <x v="71"/>
    <s v="11200 · PayPal (LLC)"/>
    <m/>
    <m/>
  </r>
  <r>
    <d v="2015-09-26T00:00:00"/>
    <s v="Corrine White"/>
    <n v="12.9"/>
    <m/>
    <n v="-12.9"/>
    <s v="Credit"/>
    <x v="10"/>
    <x v="1"/>
    <x v="9"/>
    <n v="2015"/>
    <x v="57"/>
    <x v="1465"/>
    <x v="3"/>
    <s v="BOTH"/>
    <s v="Income Statement"/>
    <x v="71"/>
    <s v="11200 · PayPal (LLC)"/>
    <m/>
    <m/>
  </r>
  <r>
    <d v="2015-09-26T00:00:00"/>
    <s v="Spotify USA Inc"/>
    <n v="-9.99"/>
    <m/>
    <n v="9.99"/>
    <s v="Debit"/>
    <x v="10"/>
    <x v="1"/>
    <x v="9"/>
    <n v="2015"/>
    <x v="31"/>
    <x v="1036"/>
    <x v="2"/>
    <s v="BOTH"/>
    <s v="Income Statement"/>
    <x v="70"/>
    <s v="11200 · PayPal (LLC)"/>
    <m/>
    <m/>
  </r>
  <r>
    <d v="2015-09-26T00:00:00"/>
    <s v="_x001a_ _x001a__x001a_"/>
    <n v="3058.95"/>
    <m/>
    <n v="-3058.95"/>
    <s v="Credit"/>
    <x v="10"/>
    <x v="1"/>
    <x v="9"/>
    <n v="2015"/>
    <x v="57"/>
    <x v="1063"/>
    <x v="3"/>
    <s v="BOTH"/>
    <s v="Income Statement"/>
    <x v="71"/>
    <s v="11200 · PayPal (LLC)"/>
    <m/>
    <m/>
  </r>
  <r>
    <d v="2015-09-26T00:00:00"/>
    <s v="Tracy Reynolds"/>
    <n v="75.13"/>
    <m/>
    <n v="-75.13"/>
    <s v="Credit"/>
    <x v="10"/>
    <x v="1"/>
    <x v="9"/>
    <n v="2015"/>
    <x v="57"/>
    <x v="1466"/>
    <x v="3"/>
    <s v="BOTH"/>
    <s v="Income Statement"/>
    <x v="71"/>
    <s v="11200 · PayPal (LLC)"/>
    <m/>
    <m/>
  </r>
  <r>
    <d v="2015-09-27T00:00:00"/>
    <s v="andrew yeung"/>
    <n v="57.53"/>
    <m/>
    <n v="-57.53"/>
    <s v="Credit"/>
    <x v="10"/>
    <x v="1"/>
    <x v="9"/>
    <n v="2015"/>
    <x v="57"/>
    <x v="1467"/>
    <x v="3"/>
    <s v="BOTH"/>
    <s v="Income Statement"/>
    <x v="71"/>
    <s v="11200 · PayPal (LLC)"/>
    <m/>
    <m/>
  </r>
  <r>
    <d v="2015-09-27T00:00:00"/>
    <s v="Robert Hoskins"/>
    <n v="59.95"/>
    <m/>
    <n v="-59.95"/>
    <s v="Credit"/>
    <x v="10"/>
    <x v="1"/>
    <x v="9"/>
    <n v="2015"/>
    <x v="57"/>
    <x v="421"/>
    <x v="3"/>
    <s v="BOTH"/>
    <s v="Income Statement"/>
    <x v="71"/>
    <s v="11200 · PayPal (LLC)"/>
    <m/>
    <m/>
  </r>
  <r>
    <d v="2015-09-27T00:00:00"/>
    <s v="Robert Hoskins"/>
    <n v="438.09"/>
    <m/>
    <n v="-438.09"/>
    <s v="Credit"/>
    <x v="10"/>
    <x v="1"/>
    <x v="9"/>
    <n v="2015"/>
    <x v="57"/>
    <x v="421"/>
    <x v="3"/>
    <s v="BOTH"/>
    <s v="Income Statement"/>
    <x v="71"/>
    <s v="11200 · PayPal (LLC)"/>
    <m/>
    <m/>
  </r>
  <r>
    <d v="2015-09-27T00:00:00"/>
    <s v="stuart Ballantyne"/>
    <n v="89.86"/>
    <m/>
    <n v="-89.86"/>
    <s v="Credit"/>
    <x v="10"/>
    <x v="1"/>
    <x v="9"/>
    <n v="2015"/>
    <x v="57"/>
    <x v="1468"/>
    <x v="3"/>
    <s v="BOTH"/>
    <s v="Income Statement"/>
    <x v="71"/>
    <s v="11200 · PayPal (LLC)"/>
    <m/>
    <m/>
  </r>
  <r>
    <d v="2015-09-27T00:00:00"/>
    <s v="Jacob Rios"/>
    <n v="87.9"/>
    <m/>
    <n v="-87.9"/>
    <s v="Credit"/>
    <x v="10"/>
    <x v="1"/>
    <x v="9"/>
    <n v="2015"/>
    <x v="57"/>
    <x v="1469"/>
    <x v="3"/>
    <s v="BOTH"/>
    <s v="Income Statement"/>
    <x v="71"/>
    <s v="11200 · PayPal (LLC)"/>
    <m/>
    <m/>
  </r>
  <r>
    <d v="2015-09-28T00:00:00"/>
    <s v="Bank Account"/>
    <n v="-975.23"/>
    <m/>
    <n v="975.23"/>
    <s v="Debit"/>
    <x v="10"/>
    <x v="1"/>
    <x v="9"/>
    <n v="2015"/>
    <x v="37"/>
    <x v="120"/>
    <x v="2"/>
    <s v="LLC"/>
    <s v="Balance Sheet"/>
    <x v="52"/>
    <s v="11200 · PayPal (LLC)"/>
    <m/>
    <m/>
  </r>
  <r>
    <d v="2015-09-28T00:00:00"/>
    <s v="herman arcino"/>
    <n v="-27.12"/>
    <m/>
    <n v="27.12"/>
    <s v="Debit"/>
    <x v="10"/>
    <x v="1"/>
    <x v="9"/>
    <n v="2015"/>
    <x v="72"/>
    <x v="1463"/>
    <x v="3"/>
    <s v="BOTH"/>
    <s v="Income Statement"/>
    <x v="70"/>
    <s v="11200 · PayPal (LLC)"/>
    <m/>
    <m/>
  </r>
  <r>
    <d v="2015-09-28T00:00:00"/>
    <s v="Stair System II Corp"/>
    <n v="52.82"/>
    <m/>
    <n v="-52.82"/>
    <s v="Credit"/>
    <x v="10"/>
    <x v="1"/>
    <x v="9"/>
    <n v="2015"/>
    <x v="57"/>
    <x v="1470"/>
    <x v="3"/>
    <s v="BOTH"/>
    <s v="Income Statement"/>
    <x v="71"/>
    <s v="11200 · PayPal (LLC)"/>
    <m/>
    <m/>
  </r>
  <r>
    <d v="2015-09-28T00:00:00"/>
    <s v="Justin Jackalone"/>
    <n v="63.96"/>
    <m/>
    <n v="-63.96"/>
    <s v="Credit"/>
    <x v="10"/>
    <x v="1"/>
    <x v="9"/>
    <n v="2015"/>
    <x v="57"/>
    <x v="1471"/>
    <x v="3"/>
    <s v="BOTH"/>
    <s v="Income Statement"/>
    <x v="71"/>
    <s v="11200 · PayPal (LLC)"/>
    <m/>
    <m/>
  </r>
  <r>
    <d v="2015-09-28T00:00:00"/>
    <s v="Heather Nixon"/>
    <n v="50.48"/>
    <m/>
    <n v="-50.48"/>
    <s v="Credit"/>
    <x v="10"/>
    <x v="1"/>
    <x v="9"/>
    <n v="2015"/>
    <x v="57"/>
    <x v="1472"/>
    <x v="3"/>
    <s v="BOTH"/>
    <s v="Income Statement"/>
    <x v="71"/>
    <s v="11200 · PayPal (LLC)"/>
    <m/>
    <m/>
  </r>
  <r>
    <d v="2015-09-29T00:00:00"/>
    <s v="Anthony D'Orazio"/>
    <n v="-205.82"/>
    <m/>
    <n v="205.82"/>
    <s v="Debit"/>
    <x v="10"/>
    <x v="1"/>
    <x v="9"/>
    <n v="2015"/>
    <x v="72"/>
    <x v="1405"/>
    <x v="3"/>
    <s v="BOTH"/>
    <s v="Income Statement"/>
    <x v="70"/>
    <s v="11200 · PayPal (LLC)"/>
    <m/>
    <m/>
  </r>
  <r>
    <d v="2015-09-29T00:00:00"/>
    <s v="eBay Buyer Dispute"/>
    <n v="-2939.35"/>
    <m/>
    <n v="2939.35"/>
    <s v="Debit"/>
    <x v="10"/>
    <x v="1"/>
    <x v="9"/>
    <n v="2015"/>
    <x v="57"/>
    <x v="1063"/>
    <x v="3"/>
    <s v="BOTH"/>
    <s v="Income Statement"/>
    <x v="71"/>
    <s v="11200 · PayPal (LLC)"/>
    <m/>
    <m/>
  </r>
  <r>
    <d v="2015-09-30T00:00:00"/>
    <s v="Debra Chandler"/>
    <n v="89.86"/>
    <m/>
    <n v="-89.86"/>
    <s v="Credit"/>
    <x v="10"/>
    <x v="1"/>
    <x v="9"/>
    <n v="2015"/>
    <x v="57"/>
    <x v="1473"/>
    <x v="3"/>
    <s v="BOTH"/>
    <s v="Income Statement"/>
    <x v="71"/>
    <s v="11200 · PayPal (LLC)"/>
    <m/>
    <m/>
  </r>
  <r>
    <d v="2015-09-30T00:00:00"/>
    <s v="Reversal"/>
    <n v="2939.35"/>
    <m/>
    <n v="-2939.35"/>
    <s v="Credit"/>
    <x v="10"/>
    <x v="1"/>
    <x v="9"/>
    <n v="2015"/>
    <x v="57"/>
    <x v="1063"/>
    <x v="3"/>
    <s v="BOTH"/>
    <s v="Income Statement"/>
    <x v="71"/>
    <s v="11200 · PayPal (LLC)"/>
    <m/>
    <m/>
  </r>
  <r>
    <d v="2015-09-30T00:00:00"/>
    <s v="_x001a_ _x001a__x001a_"/>
    <n v="-3058.95"/>
    <m/>
    <n v="3058.95"/>
    <s v="Debit"/>
    <x v="10"/>
    <x v="1"/>
    <x v="9"/>
    <n v="2015"/>
    <x v="72"/>
    <x v="1063"/>
    <x v="3"/>
    <s v="BOTH"/>
    <s v="Income Statement"/>
    <x v="71"/>
    <s v="11200 · PayPal (LLC)"/>
    <m/>
    <m/>
  </r>
  <r>
    <d v="2015-09-30T00:00:00"/>
    <s v="Lisa Ledder"/>
    <n v="134.32"/>
    <m/>
    <n v="-134.32"/>
    <s v="Credit"/>
    <x v="10"/>
    <x v="1"/>
    <x v="9"/>
    <n v="2015"/>
    <x v="57"/>
    <x v="1474"/>
    <x v="3"/>
    <s v="BOTH"/>
    <s v="Income Statement"/>
    <x v="71"/>
    <s v="11200 · PayPal (LLC)"/>
    <m/>
    <m/>
  </r>
  <r>
    <d v="2015-09-30T00:00:00"/>
    <s v="Neighborhood Surveilance System"/>
    <n v="64.95"/>
    <m/>
    <n v="-64.95"/>
    <s v="Credit"/>
    <x v="10"/>
    <x v="1"/>
    <x v="9"/>
    <n v="2015"/>
    <x v="57"/>
    <x v="1475"/>
    <x v="3"/>
    <s v="BOTH"/>
    <s v="Income Statement"/>
    <x v="71"/>
    <s v="11200 · PayPal (LLC)"/>
    <m/>
    <m/>
  </r>
  <r>
    <d v="2015-10-01T00:00:00"/>
    <s v="Riccardo Abate"/>
    <n v="52.82"/>
    <m/>
    <n v="-52.82"/>
    <s v="Credit"/>
    <x v="10"/>
    <x v="1"/>
    <x v="10"/>
    <n v="2015"/>
    <x v="57"/>
    <x v="1476"/>
    <x v="3"/>
    <s v="BOTH"/>
    <s v="Income Statement"/>
    <x v="71"/>
    <s v="11200 · PayPal (LLC)"/>
    <m/>
    <m/>
  </r>
  <r>
    <d v="2015-10-02T00:00:00"/>
    <s v="Stephen Powell"/>
    <n v="14.9"/>
    <m/>
    <n v="-14.9"/>
    <s v="Credit"/>
    <x v="10"/>
    <x v="1"/>
    <x v="10"/>
    <n v="2015"/>
    <x v="57"/>
    <x v="1477"/>
    <x v="3"/>
    <s v="BOTH"/>
    <s v="Income Statement"/>
    <x v="71"/>
    <s v="11200 · PayPal (LLC)"/>
    <m/>
    <m/>
  </r>
  <r>
    <d v="2015-10-02T00:00:00"/>
    <s v="Van Hendrix K-9"/>
    <n v="75"/>
    <m/>
    <n v="-75"/>
    <s v="Credit"/>
    <x v="10"/>
    <x v="1"/>
    <x v="10"/>
    <n v="2015"/>
    <x v="57"/>
    <x v="1478"/>
    <x v="3"/>
    <s v="BOTH"/>
    <s v="Income Statement"/>
    <x v="71"/>
    <s v="11200 · PayPal (LLC)"/>
    <m/>
    <m/>
  </r>
  <r>
    <d v="2015-10-02T00:00:00"/>
    <s v="Angela Santucci"/>
    <n v="-133.61000000000001"/>
    <m/>
    <n v="133.61000000000001"/>
    <s v="Debit"/>
    <x v="10"/>
    <x v="1"/>
    <x v="10"/>
    <n v="2015"/>
    <x v="57"/>
    <x v="754"/>
    <x v="3"/>
    <s v="BOTH"/>
    <s v="Income Statement"/>
    <x v="71"/>
    <s v="11200 · PayPal (LLC)"/>
    <m/>
    <m/>
  </r>
  <r>
    <d v="2015-10-02T00:00:00"/>
    <s v="Alexander Halstein"/>
    <n v="61.18"/>
    <m/>
    <n v="-61.18"/>
    <s v="Credit"/>
    <x v="10"/>
    <x v="1"/>
    <x v="10"/>
    <n v="2015"/>
    <x v="57"/>
    <x v="1479"/>
    <x v="3"/>
    <s v="BOTH"/>
    <s v="Income Statement"/>
    <x v="71"/>
    <s v="11200 · PayPal (LLC)"/>
    <m/>
    <m/>
  </r>
  <r>
    <d v="2015-10-02T00:00:00"/>
    <s v="Nancy Smith"/>
    <n v="9.9499999999999993"/>
    <m/>
    <n v="-9.9499999999999993"/>
    <s v="Credit"/>
    <x v="10"/>
    <x v="1"/>
    <x v="10"/>
    <n v="2015"/>
    <x v="57"/>
    <x v="1480"/>
    <x v="3"/>
    <s v="BOTH"/>
    <s v="Income Statement"/>
    <x v="71"/>
    <s v="11200 · PayPal (LLC)"/>
    <m/>
    <m/>
  </r>
  <r>
    <d v="2015-10-03T00:00:00"/>
    <s v="Robert F Hooker"/>
    <n v="50.36"/>
    <m/>
    <n v="-50.36"/>
    <s v="Credit"/>
    <x v="10"/>
    <x v="1"/>
    <x v="10"/>
    <n v="2015"/>
    <x v="57"/>
    <x v="1481"/>
    <x v="3"/>
    <s v="BOTH"/>
    <s v="Income Statement"/>
    <x v="71"/>
    <s v="11200 · PayPal (LLC)"/>
    <m/>
    <m/>
  </r>
  <r>
    <d v="2015-10-03T00:00:00"/>
    <s v="Vanessa zita"/>
    <n v="119.35"/>
    <m/>
    <n v="-119.35"/>
    <s v="Credit"/>
    <x v="10"/>
    <x v="1"/>
    <x v="10"/>
    <n v="2015"/>
    <x v="57"/>
    <x v="1482"/>
    <x v="3"/>
    <s v="BOTH"/>
    <s v="Income Statement"/>
    <x v="71"/>
    <s v="11200 · PayPal (LLC)"/>
    <m/>
    <m/>
  </r>
  <r>
    <d v="2015-10-03T00:00:00"/>
    <s v="Shpendi Kaba"/>
    <n v="127.2"/>
    <m/>
    <n v="-127.2"/>
    <s v="Credit"/>
    <x v="10"/>
    <x v="1"/>
    <x v="10"/>
    <n v="2015"/>
    <x v="57"/>
    <x v="1483"/>
    <x v="3"/>
    <s v="BOTH"/>
    <s v="Income Statement"/>
    <x v="71"/>
    <s v="11200 · PayPal (LLC)"/>
    <m/>
    <m/>
  </r>
  <r>
    <d v="2015-10-05T00:00:00"/>
    <s v="Daniel McCarthy"/>
    <n v="57.05"/>
    <m/>
    <n v="-57.05"/>
    <s v="Credit"/>
    <x v="10"/>
    <x v="1"/>
    <x v="10"/>
    <n v="2015"/>
    <x v="57"/>
    <x v="1484"/>
    <x v="3"/>
    <s v="BOTH"/>
    <s v="Income Statement"/>
    <x v="71"/>
    <s v="11200 · PayPal (LLC)"/>
    <m/>
    <m/>
  </r>
  <r>
    <d v="2015-10-05T00:00:00"/>
    <s v="Bank Account"/>
    <n v="-770"/>
    <m/>
    <n v="77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05T00:00:00"/>
    <s v="Therese Clemens"/>
    <n v="26"/>
    <m/>
    <n v="-26"/>
    <s v="Credit"/>
    <x v="10"/>
    <x v="1"/>
    <x v="10"/>
    <n v="2015"/>
    <x v="57"/>
    <x v="1485"/>
    <x v="3"/>
    <s v="BOTH"/>
    <s v="Income Statement"/>
    <x v="71"/>
    <s v="11200 · PayPal (LLC)"/>
    <m/>
    <m/>
  </r>
  <r>
    <d v="2015-10-05T00:00:00"/>
    <s v="Sanjay Udoshi"/>
    <n v="71.989999999999995"/>
    <m/>
    <n v="-71.989999999999995"/>
    <s v="Credit"/>
    <x v="10"/>
    <x v="1"/>
    <x v="10"/>
    <n v="2015"/>
    <x v="57"/>
    <x v="1486"/>
    <x v="3"/>
    <s v="BOTH"/>
    <s v="Income Statement"/>
    <x v="71"/>
    <s v="11200 · PayPal (LLC)"/>
    <m/>
    <m/>
  </r>
  <r>
    <d v="2015-10-06T00:00:00"/>
    <s v="Nancy Smith"/>
    <n v="-9.9499999999999993"/>
    <m/>
    <n v="9.9499999999999993"/>
    <s v="Debit"/>
    <x v="10"/>
    <x v="1"/>
    <x v="10"/>
    <n v="2015"/>
    <x v="72"/>
    <x v="1480"/>
    <x v="3"/>
    <s v="BOTH"/>
    <s v="Income Statement"/>
    <x v="70"/>
    <s v="11200 · PayPal (LLC)"/>
    <m/>
    <m/>
  </r>
  <r>
    <d v="2015-10-06T00:00:00"/>
    <s v="eBay Buyer Dispute"/>
    <n v="-50.99"/>
    <m/>
    <n v="50.99"/>
    <s v="Debit"/>
    <x v="10"/>
    <x v="1"/>
    <x v="10"/>
    <n v="2015"/>
    <x v="57"/>
    <x v="1476"/>
    <x v="3"/>
    <s v="BOTH"/>
    <s v="Income Statement"/>
    <x v="71"/>
    <s v="11200 · PayPal (LLC)"/>
    <m/>
    <m/>
  </r>
  <r>
    <d v="2015-10-06T00:00:00"/>
    <s v="Lucas Mucha"/>
    <n v="77.569999999999993"/>
    <m/>
    <n v="-77.569999999999993"/>
    <s v="Credit"/>
    <x v="10"/>
    <x v="1"/>
    <x v="10"/>
    <n v="2015"/>
    <x v="57"/>
    <x v="1487"/>
    <x v="3"/>
    <s v="BOTH"/>
    <s v="Income Statement"/>
    <x v="71"/>
    <s v="11200 · PayPal (LLC)"/>
    <m/>
    <m/>
  </r>
  <r>
    <d v="2015-10-07T00:00:00"/>
    <s v="robert  scott feldman"/>
    <n v="22"/>
    <m/>
    <n v="-22"/>
    <s v="Credit"/>
    <x v="10"/>
    <x v="1"/>
    <x v="10"/>
    <n v="2015"/>
    <x v="57"/>
    <x v="1488"/>
    <x v="3"/>
    <s v="BOTH"/>
    <s v="Income Statement"/>
    <x v="71"/>
    <s v="11200 · PayPal (LLC)"/>
    <m/>
    <m/>
  </r>
  <r>
    <d v="2015-10-07T00:00:00"/>
    <s v="jonathan avendano"/>
    <n v="80.95"/>
    <m/>
    <n v="-80.95"/>
    <s v="Credit"/>
    <x v="10"/>
    <x v="1"/>
    <x v="10"/>
    <n v="2015"/>
    <x v="57"/>
    <x v="1489"/>
    <x v="3"/>
    <s v="BOTH"/>
    <s v="Income Statement"/>
    <x v="71"/>
    <s v="11200 · PayPal (LLC)"/>
    <m/>
    <m/>
  </r>
  <r>
    <d v="2015-10-07T00:00:00"/>
    <s v="Dawn Eilber"/>
    <n v="39.9"/>
    <m/>
    <n v="-39.9"/>
    <s v="Credit"/>
    <x v="10"/>
    <x v="1"/>
    <x v="10"/>
    <n v="2015"/>
    <x v="57"/>
    <x v="1490"/>
    <x v="3"/>
    <s v="BOTH"/>
    <s v="Income Statement"/>
    <x v="71"/>
    <s v="11200 · PayPal (LLC)"/>
    <m/>
    <m/>
  </r>
  <r>
    <d v="2015-10-08T00:00:00"/>
    <s v="Roberto Sandoval Rios"/>
    <n v="199.95"/>
    <m/>
    <n v="-199.95"/>
    <s v="Credit"/>
    <x v="10"/>
    <x v="1"/>
    <x v="10"/>
    <n v="2015"/>
    <x v="57"/>
    <x v="1491"/>
    <x v="3"/>
    <s v="BOTH"/>
    <s v="Income Statement"/>
    <x v="71"/>
    <s v="11200 · PayPal (LLC)"/>
    <m/>
    <m/>
  </r>
  <r>
    <d v="2015-10-08T00:00:00"/>
    <s v="Kayla Clark"/>
    <n v="50.48"/>
    <m/>
    <n v="-50.48"/>
    <s v="Credit"/>
    <x v="10"/>
    <x v="1"/>
    <x v="10"/>
    <n v="2015"/>
    <x v="57"/>
    <x v="1492"/>
    <x v="3"/>
    <s v="BOTH"/>
    <s v="Income Statement"/>
    <x v="71"/>
    <s v="11200 · PayPal (LLC)"/>
    <m/>
    <m/>
  </r>
  <r>
    <d v="2015-10-09T00:00:00"/>
    <s v="Tracy Dawkins"/>
    <n v="72.27"/>
    <m/>
    <n v="-72.27"/>
    <s v="Credit"/>
    <x v="10"/>
    <x v="1"/>
    <x v="10"/>
    <n v="2015"/>
    <x v="57"/>
    <x v="1493"/>
    <x v="3"/>
    <s v="BOTH"/>
    <s v="Income Statement"/>
    <x v="71"/>
    <s v="11200 · PayPal (LLC)"/>
    <m/>
    <m/>
  </r>
  <r>
    <d v="2015-10-10T00:00:00"/>
    <s v="Darrell Wright"/>
    <n v="53.93"/>
    <m/>
    <n v="-53.93"/>
    <s v="Credit"/>
    <x v="10"/>
    <x v="1"/>
    <x v="10"/>
    <n v="2015"/>
    <x v="57"/>
    <x v="1494"/>
    <x v="3"/>
    <s v="BOTH"/>
    <s v="Income Statement"/>
    <x v="71"/>
    <s v="11200 · PayPal (LLC)"/>
    <m/>
    <m/>
  </r>
  <r>
    <d v="2015-10-11T00:00:00"/>
    <s v="Fusion Motorsports"/>
    <n v="79.95"/>
    <m/>
    <n v="-79.95"/>
    <s v="Credit"/>
    <x v="10"/>
    <x v="1"/>
    <x v="10"/>
    <n v="2015"/>
    <x v="57"/>
    <x v="1495"/>
    <x v="3"/>
    <s v="BOTH"/>
    <s v="Income Statement"/>
    <x v="71"/>
    <s v="11200 · PayPal (LLC)"/>
    <m/>
    <m/>
  </r>
  <r>
    <d v="2015-10-11T00:00:00"/>
    <s v="Fusion Motorsports"/>
    <n v="32.85"/>
    <m/>
    <n v="-32.85"/>
    <s v="Credit"/>
    <x v="10"/>
    <x v="1"/>
    <x v="10"/>
    <n v="2015"/>
    <x v="57"/>
    <x v="1495"/>
    <x v="3"/>
    <s v="BOTH"/>
    <s v="Income Statement"/>
    <x v="71"/>
    <s v="11200 · PayPal (LLC)"/>
    <m/>
    <m/>
  </r>
  <r>
    <d v="2015-10-12T00:00:00"/>
    <s v="Bank Account"/>
    <n v="-700"/>
    <m/>
    <n v="70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12T00:00:00"/>
    <s v="guillaume bordival"/>
    <n v="76.98"/>
    <m/>
    <n v="-76.98"/>
    <s v="Credit"/>
    <x v="10"/>
    <x v="1"/>
    <x v="10"/>
    <n v="2015"/>
    <x v="57"/>
    <x v="1496"/>
    <x v="3"/>
    <s v="BOTH"/>
    <s v="Income Statement"/>
    <x v="71"/>
    <s v="11200 · PayPal (LLC)"/>
    <m/>
    <m/>
  </r>
  <r>
    <d v="2015-10-13T00:00:00"/>
    <s v="Tiffany Long"/>
    <n v="90.94"/>
    <m/>
    <n v="-90.94"/>
    <s v="Credit"/>
    <x v="10"/>
    <x v="1"/>
    <x v="10"/>
    <n v="2015"/>
    <x v="57"/>
    <x v="1497"/>
    <x v="3"/>
    <s v="BOTH"/>
    <s v="Income Statement"/>
    <x v="71"/>
    <s v="11200 · PayPal (LLC)"/>
    <m/>
    <m/>
  </r>
  <r>
    <d v="2015-10-13T00:00:00"/>
    <s v="Rons Computer Repair"/>
    <n v="14.9"/>
    <m/>
    <n v="-14.9"/>
    <s v="Credit"/>
    <x v="10"/>
    <x v="1"/>
    <x v="10"/>
    <n v="2015"/>
    <x v="57"/>
    <x v="1498"/>
    <x v="3"/>
    <s v="BOTH"/>
    <s v="Income Statement"/>
    <x v="71"/>
    <s v="11200 · PayPal (LLC)"/>
    <m/>
    <m/>
  </r>
  <r>
    <d v="2015-10-13T00:00:00"/>
    <s v="Rons Computer Repair"/>
    <n v="14.9"/>
    <m/>
    <n v="-14.9"/>
    <s v="Credit"/>
    <x v="10"/>
    <x v="1"/>
    <x v="10"/>
    <n v="2015"/>
    <x v="57"/>
    <x v="1498"/>
    <x v="3"/>
    <s v="BOTH"/>
    <s v="Income Statement"/>
    <x v="71"/>
    <s v="11200 · PayPal (LLC)"/>
    <m/>
    <m/>
  </r>
  <r>
    <d v="2015-10-13T00:00:00"/>
    <s v="Bank Account"/>
    <n v="-200"/>
    <m/>
    <n v="20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13T00:00:00"/>
    <s v="Luis Manuel Amorim"/>
    <n v="352.95"/>
    <m/>
    <n v="-352.95"/>
    <s v="Credit"/>
    <x v="10"/>
    <x v="1"/>
    <x v="10"/>
    <n v="2015"/>
    <x v="57"/>
    <x v="1499"/>
    <x v="3"/>
    <s v="BOTH"/>
    <s v="Income Statement"/>
    <x v="71"/>
    <s v="11200 · PayPal (LLC)"/>
    <m/>
    <m/>
  </r>
  <r>
    <d v="2015-10-13T00:00:00"/>
    <s v="Emelia Wilbur"/>
    <n v="10.95"/>
    <m/>
    <n v="-10.95"/>
    <s v="Credit"/>
    <x v="10"/>
    <x v="1"/>
    <x v="10"/>
    <n v="2015"/>
    <x v="57"/>
    <x v="1500"/>
    <x v="3"/>
    <s v="BOTH"/>
    <s v="Income Statement"/>
    <x v="71"/>
    <s v="11200 · PayPal (LLC)"/>
    <m/>
    <m/>
  </r>
  <r>
    <d v="2015-10-14T00:00:00"/>
    <s v="Bank Account"/>
    <n v="-350"/>
    <m/>
    <n v="35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15T00:00:00"/>
    <s v="Darrin Villanueva"/>
    <n v="673.2"/>
    <m/>
    <n v="-673.2"/>
    <s v="Credit"/>
    <x v="10"/>
    <x v="1"/>
    <x v="10"/>
    <n v="2015"/>
    <x v="57"/>
    <x v="1501"/>
    <x v="3"/>
    <s v="BOTH"/>
    <s v="Income Statement"/>
    <x v="71"/>
    <s v="11200 · PayPal (LLC)"/>
    <m/>
    <m/>
  </r>
  <r>
    <d v="2015-10-16T00:00:00"/>
    <s v="ANTIK-GROUP"/>
    <n v="-179.89"/>
    <m/>
    <n v="179.89"/>
    <s v="Debit"/>
    <x v="10"/>
    <x v="1"/>
    <x v="10"/>
    <n v="2015"/>
    <x v="40"/>
    <x v="399"/>
    <x v="2"/>
    <s v="BOTH"/>
    <s v="Income Statement"/>
    <x v="70"/>
    <s v="11200 · PayPal (LLC)"/>
    <m/>
    <m/>
  </r>
  <r>
    <d v="2015-10-17T00:00:00"/>
    <s v="Allan Wyman"/>
    <n v="82.67"/>
    <m/>
    <n v="-82.67"/>
    <s v="Credit"/>
    <x v="10"/>
    <x v="1"/>
    <x v="10"/>
    <n v="2015"/>
    <x v="57"/>
    <x v="1502"/>
    <x v="3"/>
    <s v="BOTH"/>
    <s v="Income Statement"/>
    <x v="71"/>
    <s v="11200 · PayPal (LLC)"/>
    <m/>
    <m/>
  </r>
  <r>
    <d v="2015-10-18T00:00:00"/>
    <s v="Paul Cena"/>
    <n v="99.95"/>
    <m/>
    <n v="-99.95"/>
    <s v="Credit"/>
    <x v="10"/>
    <x v="1"/>
    <x v="10"/>
    <n v="2015"/>
    <x v="57"/>
    <x v="1503"/>
    <x v="3"/>
    <s v="BOTH"/>
    <s v="Income Statement"/>
    <x v="71"/>
    <s v="11200 · PayPal (LLC)"/>
    <m/>
    <m/>
  </r>
  <r>
    <d v="2015-10-18T00:00:00"/>
    <s v="Ana Mata"/>
    <n v="127.2"/>
    <m/>
    <n v="-127.2"/>
    <s v="Credit"/>
    <x v="10"/>
    <x v="1"/>
    <x v="10"/>
    <n v="2015"/>
    <x v="57"/>
    <x v="1504"/>
    <x v="3"/>
    <s v="BOTH"/>
    <s v="Income Statement"/>
    <x v="71"/>
    <s v="11200 · PayPal (LLC)"/>
    <m/>
    <m/>
  </r>
  <r>
    <d v="2015-10-18T00:00:00"/>
    <s v="Bank Account"/>
    <n v="-760.9"/>
    <m/>
    <n v="760.9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18T00:00:00"/>
    <s v="Louise Kalmouni"/>
    <n v="14.9"/>
    <m/>
    <n v="-14.9"/>
    <s v="Credit"/>
    <x v="10"/>
    <x v="1"/>
    <x v="10"/>
    <n v="2015"/>
    <x v="57"/>
    <x v="1505"/>
    <x v="3"/>
    <s v="BOTH"/>
    <s v="Income Statement"/>
    <x v="71"/>
    <s v="11200 · PayPal (LLC)"/>
    <m/>
    <m/>
  </r>
  <r>
    <d v="2015-10-19T00:00:00"/>
    <s v="Bill Powers"/>
    <n v="12.9"/>
    <m/>
    <n v="-12.9"/>
    <s v="Credit"/>
    <x v="10"/>
    <x v="1"/>
    <x v="10"/>
    <n v="2015"/>
    <x v="57"/>
    <x v="1185"/>
    <x v="3"/>
    <s v="BOTH"/>
    <s v="Income Statement"/>
    <x v="71"/>
    <s v="11200 · PayPal (LLC)"/>
    <m/>
    <m/>
  </r>
  <r>
    <d v="2015-10-19T00:00:00"/>
    <s v="Bank Account"/>
    <n v="-50"/>
    <m/>
    <n v="5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19T00:00:00"/>
    <s v="Debbie Jo Neil"/>
    <n v="64.62"/>
    <m/>
    <n v="-64.62"/>
    <s v="Credit"/>
    <x v="10"/>
    <x v="1"/>
    <x v="10"/>
    <n v="2015"/>
    <x v="57"/>
    <x v="1506"/>
    <x v="3"/>
    <s v="BOTH"/>
    <s v="Income Statement"/>
    <x v="71"/>
    <s v="11200 · PayPal (LLC)"/>
    <m/>
    <m/>
  </r>
  <r>
    <d v="2015-10-19T00:00:00"/>
    <s v="Paul Cena"/>
    <n v="19.52"/>
    <m/>
    <n v="-19.52"/>
    <s v="Credit"/>
    <x v="10"/>
    <x v="1"/>
    <x v="10"/>
    <n v="2015"/>
    <x v="57"/>
    <x v="1503"/>
    <x v="3"/>
    <s v="BOTH"/>
    <s v="Income Statement"/>
    <x v="71"/>
    <s v="11200 · PayPal (LLC)"/>
    <m/>
    <m/>
  </r>
  <r>
    <d v="2015-10-19T00:00:00"/>
    <s v="Lori Ann Graves"/>
    <n v="26"/>
    <m/>
    <n v="-26"/>
    <s v="Credit"/>
    <x v="10"/>
    <x v="1"/>
    <x v="10"/>
    <n v="2015"/>
    <x v="57"/>
    <x v="1507"/>
    <x v="3"/>
    <s v="BOTH"/>
    <s v="Income Statement"/>
    <x v="71"/>
    <s v="11200 · PayPal (LLC)"/>
    <m/>
    <m/>
  </r>
  <r>
    <d v="2015-10-20T00:00:00"/>
    <s v="Bow Wow Productions"/>
    <n v="10.95"/>
    <m/>
    <n v="-10.95"/>
    <s v="Credit"/>
    <x v="10"/>
    <x v="1"/>
    <x v="10"/>
    <n v="2015"/>
    <x v="57"/>
    <x v="365"/>
    <x v="3"/>
    <s v="BOTH"/>
    <s v="Income Statement"/>
    <x v="71"/>
    <s v="11200 · PayPal (LLC)"/>
    <m/>
    <m/>
  </r>
  <r>
    <d v="2015-10-20T00:00:00"/>
    <s v="Kyle Brademas"/>
    <n v="12.9"/>
    <m/>
    <n v="-12.9"/>
    <s v="Credit"/>
    <x v="10"/>
    <x v="1"/>
    <x v="10"/>
    <n v="2015"/>
    <x v="57"/>
    <x v="1508"/>
    <x v="3"/>
    <s v="BOTH"/>
    <s v="Income Statement"/>
    <x v="71"/>
    <s v="11200 · PayPal (LLC)"/>
    <m/>
    <m/>
  </r>
  <r>
    <d v="2015-10-20T00:00:00"/>
    <s v="Dorice Brunner"/>
    <n v="53.51"/>
    <m/>
    <n v="-53.51"/>
    <s v="Credit"/>
    <x v="10"/>
    <x v="1"/>
    <x v="10"/>
    <n v="2015"/>
    <x v="57"/>
    <x v="1509"/>
    <x v="3"/>
    <s v="BOTH"/>
    <s v="Income Statement"/>
    <x v="71"/>
    <s v="11200 · PayPal (LLC)"/>
    <m/>
    <m/>
  </r>
  <r>
    <d v="2015-10-20T00:00:00"/>
    <s v="deborah willem"/>
    <n v="14.25"/>
    <m/>
    <n v="-14.25"/>
    <s v="Credit"/>
    <x v="10"/>
    <x v="1"/>
    <x v="10"/>
    <n v="2015"/>
    <x v="57"/>
    <x v="1510"/>
    <x v="3"/>
    <s v="BOTH"/>
    <s v="Income Statement"/>
    <x v="71"/>
    <s v="11200 · PayPal (LLC)"/>
    <m/>
    <m/>
  </r>
  <r>
    <d v="2015-10-21T00:00:00"/>
    <s v="Francisco Acevedo"/>
    <n v="71.900000000000006"/>
    <m/>
    <n v="-71.900000000000006"/>
    <s v="Credit"/>
    <x v="10"/>
    <x v="1"/>
    <x v="10"/>
    <n v="2015"/>
    <x v="57"/>
    <x v="1511"/>
    <x v="3"/>
    <s v="BOTH"/>
    <s v="Income Statement"/>
    <x v="71"/>
    <s v="11200 · PayPal (LLC)"/>
    <m/>
    <m/>
  </r>
  <r>
    <d v="2015-10-21T00:00:00"/>
    <s v="Bank Account"/>
    <n v="-250"/>
    <m/>
    <n v="25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21T00:00:00"/>
    <s v="JENNIFER COVILLO"/>
    <n v="26"/>
    <m/>
    <n v="-26"/>
    <s v="Credit"/>
    <x v="10"/>
    <x v="1"/>
    <x v="10"/>
    <n v="2015"/>
    <x v="57"/>
    <x v="1512"/>
    <x v="3"/>
    <s v="BOTH"/>
    <s v="Income Statement"/>
    <x v="71"/>
    <s v="11200 · PayPal (LLC)"/>
    <m/>
    <m/>
  </r>
  <r>
    <d v="2015-10-22T00:00:00"/>
    <s v="pedro farinacci"/>
    <n v="14.9"/>
    <m/>
    <n v="-14.9"/>
    <s v="Credit"/>
    <x v="10"/>
    <x v="1"/>
    <x v="10"/>
    <n v="2015"/>
    <x v="57"/>
    <x v="835"/>
    <x v="3"/>
    <s v="BOTH"/>
    <s v="Income Statement"/>
    <x v="71"/>
    <s v="11200 · PayPal (LLC)"/>
    <m/>
    <m/>
  </r>
  <r>
    <d v="2015-10-22T00:00:00"/>
    <s v="Skype Communications Sarl"/>
    <n v="-60"/>
    <m/>
    <n v="60"/>
    <s v="Debit"/>
    <x v="10"/>
    <x v="1"/>
    <x v="10"/>
    <n v="2015"/>
    <x v="31"/>
    <x v="63"/>
    <x v="2"/>
    <s v="BOTH"/>
    <s v="Income Statement"/>
    <x v="70"/>
    <s v="11200 · PayPal (LLC)"/>
    <m/>
    <m/>
  </r>
  <r>
    <d v="2015-10-24T00:00:00"/>
    <s v="Christi Lundby"/>
    <n v="9.9499999999999993"/>
    <m/>
    <n v="-9.9499999999999993"/>
    <s v="Credit"/>
    <x v="10"/>
    <x v="1"/>
    <x v="10"/>
    <n v="2015"/>
    <x v="57"/>
    <x v="1513"/>
    <x v="3"/>
    <s v="BOTH"/>
    <s v="Income Statement"/>
    <x v="71"/>
    <s v="11200 · PayPal (LLC)"/>
    <m/>
    <m/>
  </r>
  <r>
    <d v="2015-10-25T00:00:00"/>
    <s v="Modesto Hernandez"/>
    <n v="15.89"/>
    <m/>
    <n v="-15.89"/>
    <s v="Credit"/>
    <x v="10"/>
    <x v="1"/>
    <x v="10"/>
    <n v="2015"/>
    <x v="57"/>
    <x v="1514"/>
    <x v="3"/>
    <s v="BOTH"/>
    <s v="Income Statement"/>
    <x v="71"/>
    <s v="11200 · PayPal (LLC)"/>
    <m/>
    <m/>
  </r>
  <r>
    <d v="2015-10-25T00:00:00"/>
    <s v="Jonathan Judy"/>
    <n v="19.45"/>
    <m/>
    <n v="-19.45"/>
    <s v="Credit"/>
    <x v="10"/>
    <x v="1"/>
    <x v="10"/>
    <n v="2015"/>
    <x v="57"/>
    <x v="841"/>
    <x v="3"/>
    <s v="BOTH"/>
    <s v="Income Statement"/>
    <x v="71"/>
    <s v="11200 · PayPal (LLC)"/>
    <m/>
    <m/>
  </r>
  <r>
    <d v="2015-10-26T00:00:00"/>
    <s v="Phillip Lopez"/>
    <n v="12.9"/>
    <m/>
    <n v="-12.9"/>
    <s v="Credit"/>
    <x v="10"/>
    <x v="1"/>
    <x v="10"/>
    <n v="2015"/>
    <x v="57"/>
    <x v="1515"/>
    <x v="3"/>
    <s v="BOTH"/>
    <s v="Income Statement"/>
    <x v="71"/>
    <s v="11200 · PayPal (LLC)"/>
    <m/>
    <m/>
  </r>
  <r>
    <d v="2015-10-26T00:00:00"/>
    <s v="Spotify USA Inc"/>
    <n v="-9.99"/>
    <m/>
    <n v="9.99"/>
    <s v="Debit"/>
    <x v="10"/>
    <x v="1"/>
    <x v="10"/>
    <n v="2015"/>
    <x v="31"/>
    <x v="1036"/>
    <x v="2"/>
    <s v="BOTH"/>
    <s v="Income Statement"/>
    <x v="70"/>
    <s v="11200 · PayPal (LLC)"/>
    <m/>
    <m/>
  </r>
  <r>
    <d v="2015-10-26T00:00:00"/>
    <s v="Andrew Kitowski"/>
    <n v="52.82"/>
    <m/>
    <n v="-52.82"/>
    <s v="Credit"/>
    <x v="10"/>
    <x v="1"/>
    <x v="10"/>
    <n v="2015"/>
    <x v="57"/>
    <x v="1516"/>
    <x v="3"/>
    <s v="BOTH"/>
    <s v="Income Statement"/>
    <x v="71"/>
    <s v="11200 · PayPal (LLC)"/>
    <m/>
    <m/>
  </r>
  <r>
    <d v="2015-10-26T00:00:00"/>
    <s v="Soeren Rantzau Petersen"/>
    <n v="60.65"/>
    <m/>
    <n v="-60.65"/>
    <s v="Credit"/>
    <x v="10"/>
    <x v="1"/>
    <x v="10"/>
    <n v="2015"/>
    <x v="57"/>
    <x v="1517"/>
    <x v="3"/>
    <s v="BOTH"/>
    <s v="Income Statement"/>
    <x v="71"/>
    <s v="11200 · PayPal (LLC)"/>
    <m/>
    <m/>
  </r>
  <r>
    <d v="2015-10-27T00:00:00"/>
    <s v="Jonathan Judy"/>
    <n v="-19.45"/>
    <m/>
    <n v="19.45"/>
    <s v="Debit"/>
    <x v="10"/>
    <x v="1"/>
    <x v="10"/>
    <n v="2015"/>
    <x v="72"/>
    <x v="841"/>
    <x v="3"/>
    <s v="BOTH"/>
    <s v="Income Statement"/>
    <x v="70"/>
    <s v="11200 · PayPal (LLC)"/>
    <m/>
    <m/>
  </r>
  <r>
    <d v="2015-10-27T00:00:00"/>
    <s v="DAVID TAYLOR"/>
    <n v="10.95"/>
    <m/>
    <n v="-10.95"/>
    <s v="Credit"/>
    <x v="10"/>
    <x v="1"/>
    <x v="10"/>
    <n v="2015"/>
    <x v="57"/>
    <x v="1518"/>
    <x v="3"/>
    <s v="BOTH"/>
    <s v="Income Statement"/>
    <x v="71"/>
    <s v="11200 · PayPal (LLC)"/>
    <m/>
    <m/>
  </r>
  <r>
    <d v="2015-10-27T00:00:00"/>
    <s v="Bank Account"/>
    <n v="-130"/>
    <m/>
    <n v="130"/>
    <s v="Debit"/>
    <x v="10"/>
    <x v="1"/>
    <x v="10"/>
    <n v="2015"/>
    <x v="37"/>
    <x v="120"/>
    <x v="2"/>
    <s v="LLC"/>
    <s v="Balance Sheet"/>
    <x v="52"/>
    <s v="11200 · PayPal (LLC)"/>
    <m/>
    <m/>
  </r>
  <r>
    <d v="2015-10-27T00:00:00"/>
    <s v="David Gray"/>
    <n v="21.54"/>
    <m/>
    <n v="-21.54"/>
    <s v="Credit"/>
    <x v="10"/>
    <x v="1"/>
    <x v="10"/>
    <n v="2015"/>
    <x v="57"/>
    <x v="1519"/>
    <x v="3"/>
    <s v="BOTH"/>
    <s v="Income Statement"/>
    <x v="71"/>
    <s v="11200 · PayPal (LLC)"/>
    <m/>
    <m/>
  </r>
  <r>
    <d v="2015-10-29T00:00:00"/>
    <s v="eBay Buyer Dispute"/>
    <n v="-13.54"/>
    <m/>
    <n v="13.54"/>
    <s v="Debit"/>
    <x v="10"/>
    <x v="1"/>
    <x v="10"/>
    <n v="2015"/>
    <x v="57"/>
    <x v="1510"/>
    <x v="3"/>
    <s v="BOTH"/>
    <s v="Income Statement"/>
    <x v="71"/>
    <s v="11200 · PayPal (LLC)"/>
    <m/>
    <m/>
  </r>
  <r>
    <d v="2015-10-29T00:00:00"/>
    <s v="Ashley Willis"/>
    <n v="30.87"/>
    <m/>
    <n v="-30.87"/>
    <s v="Credit"/>
    <x v="10"/>
    <x v="1"/>
    <x v="10"/>
    <n v="2015"/>
    <x v="57"/>
    <x v="1520"/>
    <x v="3"/>
    <s v="BOTH"/>
    <s v="Income Statement"/>
    <x v="71"/>
    <s v="11200 · PayPal (LLC)"/>
    <m/>
    <m/>
  </r>
  <r>
    <d v="2015-10-29T00:00:00"/>
    <s v="Sarah Berman"/>
    <n v="46.97"/>
    <m/>
    <n v="-46.97"/>
    <s v="Credit"/>
    <x v="10"/>
    <x v="1"/>
    <x v="10"/>
    <n v="2015"/>
    <x v="57"/>
    <x v="1521"/>
    <x v="3"/>
    <s v="BOTH"/>
    <s v="Income Statement"/>
    <x v="71"/>
    <s v="11200 · PayPal (LLC)"/>
    <m/>
    <m/>
  </r>
  <r>
    <d v="2015-10-30T00:00:00"/>
    <s v="mitchell finegold"/>
    <n v="9.9499999999999993"/>
    <m/>
    <n v="-9.9499999999999993"/>
    <s v="Credit"/>
    <x v="10"/>
    <x v="1"/>
    <x v="10"/>
    <n v="2015"/>
    <x v="57"/>
    <x v="1522"/>
    <x v="3"/>
    <s v="BOTH"/>
    <s v="Income Statement"/>
    <x v="71"/>
    <s v="11200 · PayPal (LLC)"/>
    <m/>
    <m/>
  </r>
  <r>
    <d v="2015-11-01T00:00:00"/>
    <s v="justin Wittig"/>
    <n v="12.9"/>
    <m/>
    <n v="-12.9"/>
    <s v="Credit"/>
    <x v="10"/>
    <x v="1"/>
    <x v="11"/>
    <n v="2015"/>
    <x v="57"/>
    <x v="1523"/>
    <x v="3"/>
    <s v="BOTH"/>
    <s v="Income Statement"/>
    <x v="71"/>
    <s v="11200 · PayPal (LLC)"/>
    <m/>
    <m/>
  </r>
  <r>
    <d v="2015-11-02T00:00:00"/>
    <s v="Bank Account"/>
    <n v="-100"/>
    <m/>
    <n v="100"/>
    <s v="Debit"/>
    <x v="10"/>
    <x v="1"/>
    <x v="11"/>
    <n v="2015"/>
    <x v="37"/>
    <x v="120"/>
    <x v="2"/>
    <s v="LLC"/>
    <s v="Balance Sheet"/>
    <x v="52"/>
    <s v="11200 · PayPal (LLC)"/>
    <m/>
    <m/>
  </r>
  <r>
    <d v="2015-11-02T00:00:00"/>
    <s v="ginnette chicoine"/>
    <n v="12.9"/>
    <m/>
    <n v="-12.9"/>
    <s v="Credit"/>
    <x v="10"/>
    <x v="1"/>
    <x v="11"/>
    <n v="2015"/>
    <x v="57"/>
    <x v="1524"/>
    <x v="3"/>
    <s v="BOTH"/>
    <s v="Income Statement"/>
    <x v="71"/>
    <s v="11200 · PayPal (LLC)"/>
    <m/>
    <m/>
  </r>
  <r>
    <d v="2015-11-03T00:00:00"/>
    <s v="mitchell finegold"/>
    <n v="-9.9499999999999993"/>
    <m/>
    <n v="9.9499999999999993"/>
    <s v="Debit"/>
    <x v="10"/>
    <x v="1"/>
    <x v="11"/>
    <n v="2015"/>
    <x v="72"/>
    <x v="1522"/>
    <x v="3"/>
    <s v="BOTH"/>
    <s v="Income Statement"/>
    <x v="70"/>
    <s v="11200 · PayPal (LLC)"/>
    <m/>
    <m/>
  </r>
  <r>
    <d v="2015-11-03T00:00:00"/>
    <s v="Diallo Daye"/>
    <n v="80.88"/>
    <m/>
    <n v="-80.88"/>
    <s v="Credit"/>
    <x v="10"/>
    <x v="1"/>
    <x v="11"/>
    <n v="2015"/>
    <x v="57"/>
    <x v="1525"/>
    <x v="3"/>
    <s v="BOTH"/>
    <s v="Income Statement"/>
    <x v="71"/>
    <s v="11200 · PayPal (LLC)"/>
    <m/>
    <m/>
  </r>
  <r>
    <d v="2015-11-04T00:00:00"/>
    <s v="Bank Account"/>
    <n v="-80"/>
    <m/>
    <n v="80"/>
    <s v="Debit"/>
    <x v="10"/>
    <x v="1"/>
    <x v="11"/>
    <n v="2015"/>
    <x v="37"/>
    <x v="120"/>
    <x v="2"/>
    <s v="LLC"/>
    <s v="Balance Sheet"/>
    <x v="52"/>
    <s v="11200 · PayPal (LLC)"/>
    <m/>
    <m/>
  </r>
  <r>
    <d v="2015-11-05T00:00:00"/>
    <s v="Ashley Willis"/>
    <n v="-30.87"/>
    <m/>
    <n v="30.87"/>
    <s v="Debit"/>
    <x v="10"/>
    <x v="1"/>
    <x v="11"/>
    <n v="2015"/>
    <x v="72"/>
    <x v="1520"/>
    <x v="3"/>
    <s v="BOTH"/>
    <s v="Income Statement"/>
    <x v="70"/>
    <s v="11200 · PayPal (LLC)"/>
    <m/>
    <m/>
  </r>
  <r>
    <d v="2015-11-05T00:00:00"/>
    <s v="andrew yeung"/>
    <n v="14.9"/>
    <m/>
    <n v="-14.9"/>
    <s v="Credit"/>
    <x v="10"/>
    <x v="1"/>
    <x v="11"/>
    <n v="2015"/>
    <x v="57"/>
    <x v="1467"/>
    <x v="3"/>
    <s v="BOTH"/>
    <s v="Income Statement"/>
    <x v="71"/>
    <m/>
    <m/>
    <m/>
  </r>
  <r>
    <d v="2015-11-07T00:00:00"/>
    <s v="Manny Arteaga"/>
    <n v="69.95"/>
    <m/>
    <n v="-69.95"/>
    <s v="Credit"/>
    <x v="10"/>
    <x v="1"/>
    <x v="11"/>
    <n v="2015"/>
    <x v="57"/>
    <x v="1526"/>
    <x v="3"/>
    <s v="BOTH"/>
    <s v="Income Statement"/>
    <x v="71"/>
    <m/>
    <m/>
    <m/>
  </r>
  <r>
    <d v="2015-11-08T00:00:00"/>
    <s v="Robert F Hooker"/>
    <n v="50.36"/>
    <m/>
    <n v="-50.36"/>
    <s v="Credit"/>
    <x v="10"/>
    <x v="1"/>
    <x v="11"/>
    <n v="2015"/>
    <x v="57"/>
    <x v="1481"/>
    <x v="3"/>
    <s v="BOTH"/>
    <s v="Income Statement"/>
    <x v="71"/>
    <m/>
    <m/>
    <m/>
  </r>
  <r>
    <d v="2015-11-08T00:00:00"/>
    <s v="NIcole EVERITT"/>
    <n v="21.9"/>
    <m/>
    <n v="-21.9"/>
    <s v="Credit"/>
    <x v="10"/>
    <x v="1"/>
    <x v="11"/>
    <n v="2015"/>
    <x v="57"/>
    <x v="1527"/>
    <x v="3"/>
    <s v="BOTH"/>
    <s v="Income Statement"/>
    <x v="71"/>
    <m/>
    <m/>
    <m/>
  </r>
  <r>
    <d v="2015-11-09T00:00:00"/>
    <s v="Dale Bush"/>
    <n v="78.3"/>
    <m/>
    <n v="-78.3"/>
    <s v="Credit"/>
    <x v="10"/>
    <x v="1"/>
    <x v="11"/>
    <n v="2015"/>
    <x v="57"/>
    <x v="1528"/>
    <x v="3"/>
    <s v="BOTH"/>
    <s v="Income Statement"/>
    <x v="71"/>
    <m/>
    <m/>
    <m/>
  </r>
  <r>
    <d v="2015-11-09T00:00:00"/>
    <s v="Transfer to Bank Completed"/>
    <n v="-314.23"/>
    <m/>
    <n v="314.23"/>
    <s v="Debit"/>
    <x v="10"/>
    <x v="1"/>
    <x v="11"/>
    <n v="2015"/>
    <x v="37"/>
    <x v="120"/>
    <x v="2"/>
    <s v="LLC"/>
    <s v="Balance Sheet"/>
    <x v="52"/>
    <m/>
    <m/>
    <m/>
  </r>
  <r>
    <d v="2015-11-09T00:00:00"/>
    <s v="aguila de coatza auto service"/>
    <n v="21.54"/>
    <m/>
    <n v="-21.54"/>
    <s v="Credit"/>
    <x v="10"/>
    <x v="1"/>
    <x v="11"/>
    <n v="2015"/>
    <x v="57"/>
    <x v="1529"/>
    <x v="3"/>
    <s v="BOTH"/>
    <s v="Income Statement"/>
    <x v="71"/>
    <m/>
    <m/>
    <m/>
  </r>
  <r>
    <d v="2015-11-09T00:00:00"/>
    <s v="Cynthia Nickell"/>
    <n v="53.51"/>
    <m/>
    <n v="-53.51"/>
    <s v="Credit"/>
    <x v="10"/>
    <x v="1"/>
    <x v="11"/>
    <n v="2015"/>
    <x v="57"/>
    <x v="1530"/>
    <x v="3"/>
    <s v="BOTH"/>
    <s v="Income Statement"/>
    <x v="71"/>
    <m/>
    <m/>
    <m/>
  </r>
  <r>
    <d v="2015-11-09T00:00:00"/>
    <s v="Jeffrey Martin"/>
    <n v="16.71"/>
    <m/>
    <n v="-16.71"/>
    <s v="Credit"/>
    <x v="10"/>
    <x v="1"/>
    <x v="11"/>
    <n v="2015"/>
    <x v="57"/>
    <x v="1531"/>
    <x v="3"/>
    <s v="BOTH"/>
    <s v="Income Statement"/>
    <x v="71"/>
    <m/>
    <m/>
    <m/>
  </r>
  <r>
    <d v="2015-11-10T00:00:00"/>
    <s v="Bernard ONeill"/>
    <n v="84.9"/>
    <m/>
    <n v="-84.9"/>
    <s v="Credit"/>
    <x v="10"/>
    <x v="1"/>
    <x v="11"/>
    <n v="2015"/>
    <x v="57"/>
    <x v="1532"/>
    <x v="3"/>
    <s v="BOTH"/>
    <s v="Income Statement"/>
    <x v="71"/>
    <m/>
    <m/>
    <m/>
  </r>
  <r>
    <d v="2015-11-10T00:00:00"/>
    <s v="Ana Mata"/>
    <n v="-100.57"/>
    <m/>
    <n v="100.57"/>
    <s v="Debit"/>
    <x v="10"/>
    <x v="1"/>
    <x v="11"/>
    <n v="2015"/>
    <x v="57"/>
    <x v="1504"/>
    <x v="3"/>
    <s v="BOTH"/>
    <s v="Income Statement"/>
    <x v="70"/>
    <m/>
    <m/>
    <m/>
  </r>
  <r>
    <d v="2015-11-10T00:00:00"/>
    <s v="Andrew Kitowski"/>
    <n v="-42.87"/>
    <m/>
    <n v="42.87"/>
    <s v="Debit"/>
    <x v="10"/>
    <x v="1"/>
    <x v="11"/>
    <n v="2015"/>
    <x v="57"/>
    <x v="1516"/>
    <x v="3"/>
    <s v="BOTH"/>
    <s v="Income Statement"/>
    <x v="70"/>
    <m/>
    <m/>
    <m/>
  </r>
  <r>
    <d v="2015-11-10T00:00:00"/>
    <s v="Cuddlekins Kennels"/>
    <n v="40"/>
    <m/>
    <n v="-40"/>
    <s v="Credit"/>
    <x v="10"/>
    <x v="1"/>
    <x v="11"/>
    <n v="2015"/>
    <x v="57"/>
    <x v="1533"/>
    <x v="3"/>
    <s v="BOTH"/>
    <s v="Income Statement"/>
    <x v="71"/>
    <m/>
    <m/>
    <m/>
  </r>
  <r>
    <d v="2015-11-10T00:00:00"/>
    <s v="carina monzalvo"/>
    <n v="61.18"/>
    <m/>
    <n v="-61.18"/>
    <s v="Credit"/>
    <x v="10"/>
    <x v="1"/>
    <x v="11"/>
    <n v="2015"/>
    <x v="57"/>
    <x v="1534"/>
    <x v="3"/>
    <s v="BOTH"/>
    <s v="Income Statement"/>
    <x v="71"/>
    <m/>
    <m/>
    <m/>
  </r>
  <r>
    <d v="2015-11-11T00:00:00"/>
    <s v="Elaine Swingle"/>
    <n v="20"/>
    <m/>
    <n v="-20"/>
    <s v="Credit"/>
    <x v="10"/>
    <x v="1"/>
    <x v="11"/>
    <n v="2015"/>
    <x v="57"/>
    <x v="1535"/>
    <x v="3"/>
    <s v="BOTH"/>
    <s v="Income Statement"/>
    <x v="71"/>
    <m/>
    <m/>
    <m/>
  </r>
  <r>
    <d v="2015-11-11T00:00:00"/>
    <s v="Transfer to Bank Completed"/>
    <n v="-150"/>
    <m/>
    <n v="150"/>
    <s v="Debit"/>
    <x v="10"/>
    <x v="1"/>
    <x v="11"/>
    <n v="2015"/>
    <x v="37"/>
    <x v="120"/>
    <x v="2"/>
    <s v="LLC"/>
    <s v="Balance Sheet"/>
    <x v="52"/>
    <m/>
    <m/>
    <m/>
  </r>
  <r>
    <d v="2015-11-11T00:00:00"/>
    <s v="Roberto Moneta"/>
    <n v="42.97"/>
    <m/>
    <n v="-42.97"/>
    <s v="Credit"/>
    <x v="10"/>
    <x v="1"/>
    <x v="11"/>
    <n v="2015"/>
    <x v="57"/>
    <x v="1536"/>
    <x v="3"/>
    <s v="BOTH"/>
    <s v="Income Statement"/>
    <x v="71"/>
    <m/>
    <m/>
    <m/>
  </r>
  <r>
    <d v="2015-11-11T00:00:00"/>
    <s v="MarcAntony La Guerra"/>
    <n v="21.54"/>
    <m/>
    <n v="-21.54"/>
    <s v="Credit"/>
    <x v="10"/>
    <x v="1"/>
    <x v="11"/>
    <n v="2015"/>
    <x v="57"/>
    <x v="1537"/>
    <x v="3"/>
    <s v="BOTH"/>
    <s v="Income Statement"/>
    <x v="71"/>
    <m/>
    <m/>
    <m/>
  </r>
  <r>
    <d v="2015-11-12T00:00:00"/>
    <s v="Sarah Berman"/>
    <n v="-46.97"/>
    <m/>
    <n v="46.97"/>
    <s v="Debit"/>
    <x v="10"/>
    <x v="1"/>
    <x v="11"/>
    <n v="2015"/>
    <x v="57"/>
    <x v="1521"/>
    <x v="3"/>
    <s v="BOTH"/>
    <s v="Income Statement"/>
    <x v="71"/>
    <m/>
    <m/>
    <m/>
  </r>
  <r>
    <d v="2015-11-12T00:00:00"/>
    <s v="Hannah Burdette"/>
    <n v="23.85"/>
    <m/>
    <n v="-23.85"/>
    <s v="Credit"/>
    <x v="10"/>
    <x v="1"/>
    <x v="11"/>
    <n v="2015"/>
    <x v="57"/>
    <x v="1538"/>
    <x v="3"/>
    <s v="BOTH"/>
    <s v="Income Statement"/>
    <x v="71"/>
    <m/>
    <m/>
    <m/>
  </r>
  <r>
    <d v="2015-11-12T00:00:00"/>
    <s v="Richard Coleman"/>
    <n v="71.900000000000006"/>
    <m/>
    <n v="-71.900000000000006"/>
    <s v="Credit"/>
    <x v="10"/>
    <x v="1"/>
    <x v="11"/>
    <n v="2015"/>
    <x v="57"/>
    <x v="1539"/>
    <x v="3"/>
    <s v="BOTH"/>
    <s v="Income Statement"/>
    <x v="71"/>
    <m/>
    <m/>
    <m/>
  </r>
  <r>
    <d v="2015-11-12T00:00:00"/>
    <s v="israel vargas"/>
    <n v="199.95"/>
    <m/>
    <n v="-199.95"/>
    <s v="Credit"/>
    <x v="10"/>
    <x v="1"/>
    <x v="11"/>
    <n v="2015"/>
    <x v="57"/>
    <x v="1540"/>
    <x v="3"/>
    <s v="BOTH"/>
    <s v="Income Statement"/>
    <x v="71"/>
    <m/>
    <m/>
    <m/>
  </r>
  <r>
    <d v="2015-11-12T00:00:00"/>
    <s v="Martin Witman"/>
    <n v="10.95"/>
    <m/>
    <n v="-10.95"/>
    <s v="Credit"/>
    <x v="10"/>
    <x v="1"/>
    <x v="11"/>
    <n v="2015"/>
    <x v="57"/>
    <x v="1541"/>
    <x v="3"/>
    <s v="BOTH"/>
    <s v="Income Statement"/>
    <x v="71"/>
    <m/>
    <m/>
    <m/>
  </r>
  <r>
    <d v="2015-11-12T00:00:00"/>
    <s v="sheldon souray"/>
    <n v="224.85"/>
    <m/>
    <n v="-224.85"/>
    <s v="Credit"/>
    <x v="10"/>
    <x v="1"/>
    <x v="11"/>
    <n v="2015"/>
    <x v="57"/>
    <x v="1542"/>
    <x v="3"/>
    <s v="BOTH"/>
    <s v="Income Statement"/>
    <x v="71"/>
    <m/>
    <m/>
    <m/>
  </r>
  <r>
    <d v="2015-11-13T00:00:00"/>
    <s v="Transfer to Bank Completed"/>
    <n v="-574.46"/>
    <m/>
    <n v="574.46"/>
    <s v="Debit"/>
    <x v="10"/>
    <x v="1"/>
    <x v="11"/>
    <n v="2015"/>
    <x v="37"/>
    <x v="120"/>
    <x v="2"/>
    <s v="LLC"/>
    <s v="Balance Sheet"/>
    <x v="52"/>
    <m/>
    <m/>
    <m/>
  </r>
  <r>
    <d v="2015-11-13T00:00:00"/>
    <s v="Skype Communications Sarl"/>
    <n v="60"/>
    <m/>
    <n v="-60"/>
    <s v="Credit"/>
    <x v="10"/>
    <x v="1"/>
    <x v="11"/>
    <n v="2015"/>
    <x v="31"/>
    <x v="63"/>
    <x v="2"/>
    <s v="BOTH"/>
    <s v="Income Statement"/>
    <x v="70"/>
    <m/>
    <m/>
    <m/>
  </r>
  <r>
    <d v="2015-11-13T00:00:00"/>
    <s v="Dale Doty"/>
    <n v="12.9"/>
    <m/>
    <n v="-12.9"/>
    <s v="Credit"/>
    <x v="10"/>
    <x v="1"/>
    <x v="11"/>
    <n v="2015"/>
    <x v="57"/>
    <x v="1543"/>
    <x v="3"/>
    <s v="BOTH"/>
    <s v="Income Statement"/>
    <x v="71"/>
    <m/>
    <m/>
    <m/>
  </r>
  <r>
    <d v="2015-11-14T00:00:00"/>
    <s v="Dale Bush"/>
    <n v="76.16"/>
    <m/>
    <n v="-76.16"/>
    <s v="Credit"/>
    <x v="10"/>
    <x v="1"/>
    <x v="11"/>
    <n v="2015"/>
    <x v="57"/>
    <x v="1528"/>
    <x v="3"/>
    <s v="BOTH"/>
    <s v="Income Statement"/>
    <x v="71"/>
    <m/>
    <m/>
    <m/>
  </r>
  <r>
    <d v="2015-11-15T00:00:00"/>
    <s v="Lynette Wood"/>
    <n v="25.82"/>
    <m/>
    <n v="-25.82"/>
    <s v="Credit"/>
    <x v="10"/>
    <x v="1"/>
    <x v="11"/>
    <n v="2015"/>
    <x v="57"/>
    <x v="1544"/>
    <x v="3"/>
    <s v="BOTH"/>
    <s v="Income Statement"/>
    <x v="71"/>
    <m/>
    <m/>
    <m/>
  </r>
  <r>
    <d v="2015-11-15T00:00:00"/>
    <s v="Chiara Zarlocco"/>
    <n v="66.22"/>
    <m/>
    <n v="-66.22"/>
    <s v="Credit"/>
    <x v="10"/>
    <x v="1"/>
    <x v="11"/>
    <n v="2015"/>
    <x v="57"/>
    <x v="1545"/>
    <x v="3"/>
    <s v="BOTH"/>
    <s v="Income Statement"/>
    <x v="71"/>
    <m/>
    <m/>
    <m/>
  </r>
  <r>
    <d v="2015-11-16T00:00:00"/>
    <s v="deborah willem"/>
    <n v="-12.11"/>
    <m/>
    <n v="12.11"/>
    <s v="Debit"/>
    <x v="10"/>
    <x v="1"/>
    <x v="11"/>
    <n v="2015"/>
    <x v="57"/>
    <x v="1510"/>
    <x v="3"/>
    <s v="BOTH"/>
    <s v="Income Statement"/>
    <x v="71"/>
    <m/>
    <m/>
    <m/>
  </r>
  <r>
    <d v="2015-11-16T00:00:00"/>
    <s v="Dale Bush"/>
    <n v="-76.16"/>
    <m/>
    <n v="76.16"/>
    <s v="Debit"/>
    <x v="10"/>
    <x v="1"/>
    <x v="11"/>
    <n v="2015"/>
    <x v="57"/>
    <x v="1528"/>
    <x v="3"/>
    <s v="BOTH"/>
    <s v="Income Statement"/>
    <x v="71"/>
    <m/>
    <m/>
    <m/>
  </r>
  <r>
    <d v="2015-11-16T00:00:00"/>
    <s v="Patrick Sospenzo"/>
    <n v="89.87"/>
    <m/>
    <n v="-89.87"/>
    <s v="Credit"/>
    <x v="10"/>
    <x v="1"/>
    <x v="11"/>
    <n v="2015"/>
    <x v="57"/>
    <x v="1546"/>
    <x v="3"/>
    <s v="BOTH"/>
    <s v="Income Statement"/>
    <x v="71"/>
    <m/>
    <m/>
    <m/>
  </r>
  <r>
    <d v="2015-11-16T00:00:00"/>
    <s v="Transfer to Bank Completed"/>
    <n v="-250"/>
    <m/>
    <n v="250"/>
    <s v="Debit"/>
    <x v="10"/>
    <x v="1"/>
    <x v="11"/>
    <n v="2015"/>
    <x v="37"/>
    <x v="120"/>
    <x v="2"/>
    <s v="LLC"/>
    <s v="Balance Sheet"/>
    <x v="52"/>
    <m/>
    <m/>
    <m/>
  </r>
  <r>
    <d v="2015-11-17T00:00:00"/>
    <s v="Judtih Straub"/>
    <n v="67.45"/>
    <m/>
    <n v="-67.45"/>
    <s v="Credit"/>
    <x v="10"/>
    <x v="1"/>
    <x v="11"/>
    <n v="2015"/>
    <x v="57"/>
    <x v="1547"/>
    <x v="3"/>
    <s v="BOTH"/>
    <s v="Income Statement"/>
    <x v="71"/>
    <m/>
    <m/>
    <m/>
  </r>
  <r>
    <d v="2015-11-17T00:00:00"/>
    <s v="david BEEBE"/>
    <n v="14.9"/>
    <m/>
    <n v="-14.9"/>
    <s v="Credit"/>
    <x v="10"/>
    <x v="1"/>
    <x v="11"/>
    <n v="2015"/>
    <x v="57"/>
    <x v="1548"/>
    <x v="3"/>
    <s v="BOTH"/>
    <s v="Income Statement"/>
    <x v="71"/>
    <m/>
    <m/>
    <m/>
  </r>
  <r>
    <d v="2015-11-17T00:00:00"/>
    <s v="gigimann"/>
    <n v="9.9499999999999993"/>
    <m/>
    <n v="-9.9499999999999993"/>
    <s v="Credit"/>
    <x v="10"/>
    <x v="1"/>
    <x v="11"/>
    <n v="2015"/>
    <x v="57"/>
    <x v="1549"/>
    <x v="3"/>
    <s v="BOTH"/>
    <s v="Income Statement"/>
    <x v="71"/>
    <m/>
    <m/>
    <m/>
  </r>
  <r>
    <d v="2015-11-19T00:00:00"/>
    <s v="Bernard ONeill"/>
    <n v="16.899999999999999"/>
    <m/>
    <n v="-16.899999999999999"/>
    <s v="Credit"/>
    <x v="10"/>
    <x v="1"/>
    <x v="11"/>
    <n v="2015"/>
    <x v="57"/>
    <x v="1532"/>
    <x v="3"/>
    <s v="BOTH"/>
    <s v="Income Statement"/>
    <x v="71"/>
    <m/>
    <m/>
    <m/>
  </r>
  <r>
    <d v="2015-11-19T00:00:00"/>
    <s v="Edward Wolek"/>
    <n v="10.95"/>
    <m/>
    <n v="-10.95"/>
    <s v="Credit"/>
    <x v="10"/>
    <x v="1"/>
    <x v="11"/>
    <n v="2015"/>
    <x v="57"/>
    <x v="1550"/>
    <x v="3"/>
    <s v="BOTH"/>
    <s v="Income Statement"/>
    <x v="71"/>
    <m/>
    <m/>
    <m/>
  </r>
  <r>
    <d v="2015-11-20T00:00:00"/>
    <s v="Cynthia Nickell"/>
    <n v="-45.48"/>
    <m/>
    <n v="45.48"/>
    <s v="Debit"/>
    <x v="10"/>
    <x v="1"/>
    <x v="11"/>
    <n v="2015"/>
    <x v="57"/>
    <x v="1530"/>
    <x v="3"/>
    <s v="BOTH"/>
    <s v="Income Statement"/>
    <x v="71"/>
    <m/>
    <m/>
    <m/>
  </r>
  <r>
    <d v="2015-11-20T00:00:00"/>
    <s v="William Dale"/>
    <n v="9.9499999999999993"/>
    <m/>
    <n v="-9.9499999999999993"/>
    <s v="Credit"/>
    <x v="10"/>
    <x v="1"/>
    <x v="11"/>
    <n v="2015"/>
    <x v="57"/>
    <x v="1551"/>
    <x v="3"/>
    <s v="BOTH"/>
    <s v="Income Statement"/>
    <x v="71"/>
    <m/>
    <m/>
    <m/>
  </r>
  <r>
    <d v="2015-11-20T00:00:00"/>
    <s v="Silky's Silver Ideas"/>
    <n v="89.58"/>
    <m/>
    <n v="-89.58"/>
    <s v="Credit"/>
    <x v="10"/>
    <x v="1"/>
    <x v="11"/>
    <n v="2015"/>
    <x v="57"/>
    <x v="1552"/>
    <x v="3"/>
    <s v="BOTH"/>
    <s v="Income Statement"/>
    <x v="71"/>
    <m/>
    <m/>
    <m/>
  </r>
  <r>
    <d v="2015-11-20T00:00:00"/>
    <s v="Akop Aslanyan"/>
    <n v="48.82"/>
    <m/>
    <n v="-48.82"/>
    <s v="Credit"/>
    <x v="10"/>
    <x v="1"/>
    <x v="11"/>
    <n v="2015"/>
    <x v="57"/>
    <x v="1553"/>
    <x v="3"/>
    <s v="BOTH"/>
    <s v="Income Statement"/>
    <x v="71"/>
    <m/>
    <m/>
    <m/>
  </r>
  <r>
    <d v="2015-11-21T00:00:00"/>
    <s v="Angela OKelly"/>
    <n v="14.9"/>
    <m/>
    <n v="-14.9"/>
    <s v="Credit"/>
    <x v="10"/>
    <x v="1"/>
    <x v="11"/>
    <n v="2015"/>
    <x v="57"/>
    <x v="1554"/>
    <x v="3"/>
    <s v="BOTH"/>
    <s v="Income Statement"/>
    <x v="71"/>
    <m/>
    <m/>
    <m/>
  </r>
  <r>
    <d v="2015-11-22T00:00:00"/>
    <s v="Ernest Harris"/>
    <n v="59.02"/>
    <m/>
    <n v="-59.02"/>
    <s v="Credit"/>
    <x v="10"/>
    <x v="1"/>
    <x v="11"/>
    <n v="2015"/>
    <x v="57"/>
    <x v="1555"/>
    <x v="3"/>
    <s v="BOTH"/>
    <s v="Income Statement"/>
    <x v="71"/>
    <m/>
    <m/>
    <m/>
  </r>
  <r>
    <d v="2015-11-23T00:00:00"/>
    <s v="JOHN MILLER"/>
    <n v="57.05"/>
    <m/>
    <n v="-57.05"/>
    <s v="Credit"/>
    <x v="10"/>
    <x v="1"/>
    <x v="11"/>
    <n v="2015"/>
    <x v="57"/>
    <x v="1556"/>
    <x v="3"/>
    <s v="BOTH"/>
    <s v="Income Statement"/>
    <x v="71"/>
    <m/>
    <m/>
    <m/>
  </r>
  <r>
    <d v="2015-11-24T00:00:00"/>
    <s v="Leo Selasky"/>
    <n v="79.400000000000006"/>
    <m/>
    <n v="-79.400000000000006"/>
    <s v="Credit"/>
    <x v="10"/>
    <x v="1"/>
    <x v="11"/>
    <n v="2015"/>
    <x v="57"/>
    <x v="1557"/>
    <x v="3"/>
    <s v="BOTH"/>
    <s v="Income Statement"/>
    <x v="71"/>
    <m/>
    <m/>
    <m/>
  </r>
  <r>
    <d v="2015-11-24T00:00:00"/>
    <s v="Deborah Jo Neil"/>
    <n v="21.54"/>
    <m/>
    <n v="-21.54"/>
    <s v="Credit"/>
    <x v="10"/>
    <x v="1"/>
    <x v="11"/>
    <n v="2015"/>
    <x v="57"/>
    <x v="1558"/>
    <x v="3"/>
    <s v="BOTH"/>
    <s v="Income Statement"/>
    <x v="71"/>
    <m/>
    <m/>
    <m/>
  </r>
  <r>
    <d v="2015-11-24T00:00:00"/>
    <s v="Danielle Volman"/>
    <n v="14.25"/>
    <m/>
    <n v="-14.25"/>
    <s v="Credit"/>
    <x v="10"/>
    <x v="1"/>
    <x v="11"/>
    <n v="2015"/>
    <x v="57"/>
    <x v="1559"/>
    <x v="3"/>
    <s v="BOTH"/>
    <s v="Income Statement"/>
    <x v="71"/>
    <m/>
    <m/>
    <m/>
  </r>
  <r>
    <d v="2015-11-25T00:00:00"/>
    <s v="Dale Bush"/>
    <n v="-66.56"/>
    <m/>
    <n v="66.56"/>
    <s v="Debit"/>
    <x v="10"/>
    <x v="1"/>
    <x v="11"/>
    <n v="2015"/>
    <x v="57"/>
    <x v="1528"/>
    <x v="3"/>
    <s v="BOTH"/>
    <s v="Income Statement"/>
    <x v="71"/>
    <m/>
    <m/>
    <m/>
  </r>
  <r>
    <d v="2015-11-25T00:00:00"/>
    <s v="Dwayne Dye"/>
    <n v="97.44"/>
    <m/>
    <n v="-97.44"/>
    <s v="Credit"/>
    <x v="10"/>
    <x v="1"/>
    <x v="11"/>
    <n v="2015"/>
    <x v="57"/>
    <x v="1560"/>
    <x v="3"/>
    <s v="BOTH"/>
    <s v="Income Statement"/>
    <x v="71"/>
    <m/>
    <m/>
    <m/>
  </r>
  <r>
    <d v="2015-11-26T00:00:00"/>
    <s v="Spotify USA Inc"/>
    <n v="-9.99"/>
    <m/>
    <n v="9.99"/>
    <s v="Debit"/>
    <x v="10"/>
    <x v="1"/>
    <x v="11"/>
    <n v="2015"/>
    <x v="31"/>
    <x v="1036"/>
    <x v="2"/>
    <s v="BOTH"/>
    <s v="Income Statement"/>
    <x v="70"/>
    <m/>
    <m/>
    <m/>
  </r>
  <r>
    <d v="2015-11-27T00:00:00"/>
    <s v="charles malone"/>
    <n v="50.36"/>
    <m/>
    <n v="-50.36"/>
    <s v="Credit"/>
    <x v="10"/>
    <x v="1"/>
    <x v="11"/>
    <n v="2015"/>
    <x v="57"/>
    <x v="879"/>
    <x v="3"/>
    <s v="BOTH"/>
    <s v="Income Statement"/>
    <x v="71"/>
    <m/>
    <m/>
    <m/>
  </r>
  <r>
    <d v="2015-11-28T00:00:00"/>
    <s v="Michael Wall"/>
    <n v="55.59"/>
    <m/>
    <n v="-55.59"/>
    <s v="Credit"/>
    <x v="10"/>
    <x v="1"/>
    <x v="11"/>
    <n v="2015"/>
    <x v="57"/>
    <x v="1561"/>
    <x v="3"/>
    <s v="BOTH"/>
    <s v="Income Statement"/>
    <x v="71"/>
    <m/>
    <m/>
    <m/>
  </r>
  <r>
    <d v="2015-11-29T00:00:00"/>
    <s v="George Esters"/>
    <n v="69.900000000000006"/>
    <m/>
    <n v="-69.900000000000006"/>
    <s v="Credit"/>
    <x v="10"/>
    <x v="1"/>
    <x v="11"/>
    <n v="2015"/>
    <x v="57"/>
    <x v="1562"/>
    <x v="3"/>
    <s v="BOTH"/>
    <s v="Income Statement"/>
    <x v="71"/>
    <m/>
    <m/>
    <m/>
  </r>
  <r>
    <d v="2015-11-29T00:00:00"/>
    <s v="Jared Rosenfeld"/>
    <n v="12.9"/>
    <m/>
    <n v="-12.9"/>
    <s v="Credit"/>
    <x v="10"/>
    <x v="1"/>
    <x v="11"/>
    <n v="2015"/>
    <x v="57"/>
    <x v="1563"/>
    <x v="3"/>
    <s v="BOTH"/>
    <s v="Income Statement"/>
    <x v="71"/>
    <m/>
    <m/>
    <m/>
  </r>
  <r>
    <d v="2015-11-29T00:00:00"/>
    <s v="cesia barahona"/>
    <n v="48.65"/>
    <m/>
    <n v="-48.65"/>
    <s v="Credit"/>
    <x v="10"/>
    <x v="1"/>
    <x v="11"/>
    <n v="2015"/>
    <x v="57"/>
    <x v="1564"/>
    <x v="3"/>
    <s v="BOTH"/>
    <s v="Income Statement"/>
    <x v="71"/>
    <m/>
    <m/>
    <m/>
  </r>
  <r>
    <d v="2015-11-30T00:00:00"/>
    <s v="claudio freixas"/>
    <n v="34.380000000000003"/>
    <m/>
    <n v="-34.380000000000003"/>
    <s v="Credit"/>
    <x v="10"/>
    <x v="1"/>
    <x v="11"/>
    <n v="2015"/>
    <x v="57"/>
    <x v="1565"/>
    <x v="3"/>
    <s v="BOTH"/>
    <s v="Income Statement"/>
    <x v="71"/>
    <m/>
    <m/>
    <m/>
  </r>
  <r>
    <d v="2015-11-30T00:00:00"/>
    <s v="Transfer to Bank Completed"/>
    <n v="-702.81"/>
    <m/>
    <n v="702.81"/>
    <s v="Debit"/>
    <x v="10"/>
    <x v="1"/>
    <x v="11"/>
    <n v="2015"/>
    <x v="37"/>
    <x v="120"/>
    <x v="2"/>
    <s v="LLC"/>
    <s v="Balance Sheet"/>
    <x v="52"/>
    <m/>
    <m/>
    <m/>
  </r>
  <r>
    <d v="2015-12-01T00:00:00"/>
    <s v="james hyman"/>
    <n v="45.41"/>
    <m/>
    <n v="-45.41"/>
    <s v="Credit"/>
    <x v="10"/>
    <x v="1"/>
    <x v="12"/>
    <n v="2015"/>
    <x v="57"/>
    <x v="1566"/>
    <x v="3"/>
    <s v="BOTH"/>
    <s v="Income Statement"/>
    <x v="71"/>
    <m/>
    <m/>
    <m/>
  </r>
  <r>
    <d v="2015-12-03T00:00:00"/>
    <s v="Havoc K-9, Inc."/>
    <n v="109.5"/>
    <m/>
    <n v="-109.5"/>
    <s v="Credit"/>
    <x v="10"/>
    <x v="1"/>
    <x v="12"/>
    <n v="2015"/>
    <x v="57"/>
    <x v="1121"/>
    <x v="3"/>
    <s v="BOTH"/>
    <s v="Income Statement"/>
    <x v="71"/>
    <m/>
    <m/>
    <m/>
  </r>
  <r>
    <d v="2015-12-03T00:00:00"/>
    <s v="Terry Coker"/>
    <n v="12.9"/>
    <m/>
    <n v="-12.9"/>
    <s v="Credit"/>
    <x v="10"/>
    <x v="1"/>
    <x v="12"/>
    <n v="2015"/>
    <x v="57"/>
    <x v="1567"/>
    <x v="3"/>
    <s v="BOTH"/>
    <s v="Income Statement"/>
    <x v="71"/>
    <m/>
    <m/>
    <m/>
  </r>
  <r>
    <d v="2015-12-04T00:00:00"/>
    <s v="FROST KENNELS LLP"/>
    <n v="97.44"/>
    <m/>
    <n v="-97.44"/>
    <s v="Credit"/>
    <x v="10"/>
    <x v="1"/>
    <x v="12"/>
    <n v="2015"/>
    <x v="57"/>
    <x v="657"/>
    <x v="3"/>
    <s v="BOTH"/>
    <s v="Income Statement"/>
    <x v="71"/>
    <m/>
    <m/>
    <m/>
  </r>
  <r>
    <d v="2015-12-05T00:00:00"/>
    <s v="Jon Foster"/>
    <n v="14.42"/>
    <m/>
    <n v="-14.42"/>
    <s v="Credit"/>
    <x v="10"/>
    <x v="1"/>
    <x v="12"/>
    <n v="2015"/>
    <x v="57"/>
    <x v="1568"/>
    <x v="3"/>
    <s v="BOTH"/>
    <s v="Income Statement"/>
    <x v="71"/>
    <m/>
    <m/>
    <m/>
  </r>
  <r>
    <d v="2015-12-05T00:00:00"/>
    <s v="david gregoire"/>
    <n v="40.94"/>
    <m/>
    <n v="-40.94"/>
    <s v="Credit"/>
    <x v="10"/>
    <x v="1"/>
    <x v="12"/>
    <n v="2015"/>
    <x v="57"/>
    <x v="830"/>
    <x v="3"/>
    <s v="BOTH"/>
    <s v="Income Statement"/>
    <x v="71"/>
    <m/>
    <m/>
    <m/>
  </r>
  <r>
    <d v="2015-12-06T00:00:00"/>
    <s v="Cancun Whale Shark Tours"/>
    <n v="59.92"/>
    <m/>
    <n v="-59.92"/>
    <s v="Credit"/>
    <x v="10"/>
    <x v="1"/>
    <x v="12"/>
    <n v="2015"/>
    <x v="57"/>
    <x v="1569"/>
    <x v="3"/>
    <s v="BOTH"/>
    <s v="Income Statement"/>
    <x v="71"/>
    <m/>
    <m/>
    <m/>
  </r>
  <r>
    <d v="2015-12-06T00:00:00"/>
    <s v="adam cornell"/>
    <n v="29.33"/>
    <m/>
    <n v="-29.33"/>
    <s v="Credit"/>
    <x v="10"/>
    <x v="1"/>
    <x v="12"/>
    <n v="2015"/>
    <x v="57"/>
    <x v="1570"/>
    <x v="3"/>
    <s v="BOTH"/>
    <s v="Income Statement"/>
    <x v="71"/>
    <m/>
    <m/>
    <m/>
  </r>
  <r>
    <d v="2015-12-06T00:00:00"/>
    <s v="Richard Cooper"/>
    <n v="9.9499999999999993"/>
    <m/>
    <n v="-9.9499999999999993"/>
    <s v="Credit"/>
    <x v="10"/>
    <x v="1"/>
    <x v="12"/>
    <n v="2015"/>
    <x v="57"/>
    <x v="1571"/>
    <x v="3"/>
    <s v="BOTH"/>
    <s v="Income Statement"/>
    <x v="71"/>
    <m/>
    <m/>
    <m/>
  </r>
  <r>
    <d v="2015-12-07T00:00:00"/>
    <s v="Ronald Sinek"/>
    <n v="9.9499999999999993"/>
    <m/>
    <n v="-9.9499999999999993"/>
    <s v="Credit"/>
    <x v="10"/>
    <x v="1"/>
    <x v="12"/>
    <n v="2015"/>
    <x v="57"/>
    <x v="1572"/>
    <x v="3"/>
    <s v="BOTH"/>
    <s v="Income Statement"/>
    <x v="71"/>
    <m/>
    <m/>
    <m/>
  </r>
  <r>
    <d v="2015-12-07T00:00:00"/>
    <s v="Transfer to Bank Completed"/>
    <n v="-370.43"/>
    <m/>
    <n v="370.43"/>
    <s v="Debit"/>
    <x v="10"/>
    <x v="1"/>
    <x v="12"/>
    <n v="2015"/>
    <x v="37"/>
    <x v="120"/>
    <x v="2"/>
    <s v="LLC"/>
    <s v="Balance Sheet"/>
    <x v="52"/>
    <m/>
    <m/>
    <m/>
  </r>
  <r>
    <d v="2015-12-07T00:00:00"/>
    <s v="EDDYSON ENT. INC."/>
    <n v="59.02"/>
    <m/>
    <n v="-59.02"/>
    <s v="Credit"/>
    <x v="10"/>
    <x v="1"/>
    <x v="12"/>
    <n v="2015"/>
    <x v="57"/>
    <x v="1573"/>
    <x v="3"/>
    <s v="BOTH"/>
    <s v="Income Statement"/>
    <x v="71"/>
    <m/>
    <m/>
    <m/>
  </r>
  <r>
    <d v="2015-12-08T00:00:00"/>
    <s v="RIGHT HAND CROSS"/>
    <n v="12.9"/>
    <m/>
    <n v="-12.9"/>
    <s v="Credit"/>
    <x v="10"/>
    <x v="1"/>
    <x v="12"/>
    <n v="2015"/>
    <x v="57"/>
    <x v="1574"/>
    <x v="3"/>
    <s v="BOTH"/>
    <s v="Income Statement"/>
    <x v="71"/>
    <m/>
    <m/>
    <m/>
  </r>
  <r>
    <d v="2015-12-08T00:00:00"/>
    <s v="Marco Castillo"/>
    <n v="53.51"/>
    <m/>
    <n v="-53.51"/>
    <s v="Credit"/>
    <x v="10"/>
    <x v="1"/>
    <x v="12"/>
    <n v="2015"/>
    <x v="57"/>
    <x v="1575"/>
    <x v="3"/>
    <s v="BOTH"/>
    <s v="Income Statement"/>
    <x v="71"/>
    <m/>
    <m/>
    <m/>
  </r>
  <r>
    <d v="2015-12-09T00:00:00"/>
    <s v="JOE GALINDO"/>
    <n v="56.07"/>
    <m/>
    <n v="-56.07"/>
    <s v="Credit"/>
    <x v="10"/>
    <x v="1"/>
    <x v="12"/>
    <n v="2015"/>
    <x v="57"/>
    <x v="1576"/>
    <x v="3"/>
    <s v="BOTH"/>
    <s v="Income Statement"/>
    <x v="71"/>
    <m/>
    <m/>
    <m/>
  </r>
  <r>
    <d v="2015-12-09T00:00:00"/>
    <s v="Wencke Synak"/>
    <n v="15.89"/>
    <m/>
    <n v="-15.89"/>
    <s v="Credit"/>
    <x v="10"/>
    <x v="1"/>
    <x v="12"/>
    <n v="2015"/>
    <x v="57"/>
    <x v="930"/>
    <x v="3"/>
    <s v="BOTH"/>
    <s v="Income Statement"/>
    <x v="71"/>
    <m/>
    <m/>
    <m/>
  </r>
  <r>
    <d v="2015-12-10T00:00:00"/>
    <s v="Chris Paquette"/>
    <n v="69.900000000000006"/>
    <m/>
    <n v="-69.900000000000006"/>
    <s v="Credit"/>
    <x v="10"/>
    <x v="1"/>
    <x v="12"/>
    <n v="2015"/>
    <x v="57"/>
    <x v="1577"/>
    <x v="3"/>
    <s v="BOTH"/>
    <s v="Income Statement"/>
    <x v="71"/>
    <m/>
    <m/>
    <m/>
  </r>
  <r>
    <d v="2015-12-11T00:00:00"/>
    <s v="richard chen"/>
    <n v="52.82"/>
    <m/>
    <n v="-52.82"/>
    <s v="Credit"/>
    <x v="10"/>
    <x v="1"/>
    <x v="12"/>
    <n v="2015"/>
    <x v="57"/>
    <x v="1578"/>
    <x v="3"/>
    <s v="BOTH"/>
    <s v="Income Statement"/>
    <x v="71"/>
    <m/>
    <m/>
    <m/>
  </r>
  <r>
    <d v="2015-12-11T00:00:00"/>
    <s v="Andrea Kemeny"/>
    <n v="15"/>
    <m/>
    <n v="-15"/>
    <s v="Credit"/>
    <x v="10"/>
    <x v="1"/>
    <x v="12"/>
    <n v="2015"/>
    <x v="57"/>
    <x v="1579"/>
    <x v="3"/>
    <s v="BOTH"/>
    <s v="Income Statement"/>
    <x v="71"/>
    <m/>
    <m/>
    <m/>
  </r>
  <r>
    <d v="2015-12-11T00:00:00"/>
    <s v="Richard Coleman"/>
    <n v="-61.11"/>
    <m/>
    <n v="61.11"/>
    <s v="Debit"/>
    <x v="10"/>
    <x v="1"/>
    <x v="12"/>
    <n v="2015"/>
    <x v="57"/>
    <x v="1539"/>
    <x v="3"/>
    <s v="BOTH"/>
    <s v="Income Statement"/>
    <x v="71"/>
    <m/>
    <m/>
    <m/>
  </r>
  <r>
    <d v="2015-12-12T00:00:00"/>
    <s v="Hernan Hiablochnik"/>
    <n v="83.2"/>
    <m/>
    <n v="-83.2"/>
    <s v="Credit"/>
    <x v="10"/>
    <x v="1"/>
    <x v="12"/>
    <n v="2015"/>
    <x v="57"/>
    <x v="1580"/>
    <x v="3"/>
    <s v="BOTH"/>
    <s v="Income Statement"/>
    <x v="71"/>
    <m/>
    <m/>
    <m/>
  </r>
  <r>
    <d v="2015-12-12T00:00:00"/>
    <s v="Liesel Folden"/>
    <n v="14.9"/>
    <m/>
    <n v="-14.9"/>
    <s v="Credit"/>
    <x v="10"/>
    <x v="1"/>
    <x v="12"/>
    <n v="2015"/>
    <x v="57"/>
    <x v="1581"/>
    <x v="3"/>
    <s v="BOTH"/>
    <s v="Income Statement"/>
    <x v="71"/>
    <m/>
    <m/>
    <m/>
  </r>
  <r>
    <d v="2015-12-13T00:00:00"/>
    <s v="Nanci Medina"/>
    <n v="14.9"/>
    <m/>
    <n v="-14.9"/>
    <s v="Credit"/>
    <x v="10"/>
    <x v="1"/>
    <x v="12"/>
    <n v="2015"/>
    <x v="57"/>
    <x v="1582"/>
    <x v="3"/>
    <s v="BOTH"/>
    <s v="Income Statement"/>
    <x v="71"/>
    <m/>
    <m/>
    <m/>
  </r>
  <r>
    <d v="2015-12-14T00:00:00"/>
    <s v="brant bristow"/>
    <n v="44"/>
    <m/>
    <n v="-44"/>
    <s v="Credit"/>
    <x v="10"/>
    <x v="1"/>
    <x v="12"/>
    <n v="2015"/>
    <x v="57"/>
    <x v="1583"/>
    <x v="3"/>
    <s v="BOTH"/>
    <s v="Income Statement"/>
    <x v="71"/>
    <m/>
    <m/>
    <m/>
  </r>
  <r>
    <d v="2015-12-14T00:00:00"/>
    <s v="Robin Bartlett-Asnicar"/>
    <n v="14.9"/>
    <m/>
    <n v="-14.9"/>
    <s v="Credit"/>
    <x v="10"/>
    <x v="1"/>
    <x v="12"/>
    <n v="2015"/>
    <x v="57"/>
    <x v="1584"/>
    <x v="3"/>
    <s v="BOTH"/>
    <s v="Income Statement"/>
    <x v="71"/>
    <m/>
    <m/>
    <m/>
  </r>
  <r>
    <d v="2015-12-14T00:00:00"/>
    <s v="Transfer to Bank Completed"/>
    <n v="-482.9"/>
    <m/>
    <n v="482.9"/>
    <s v="Debit"/>
    <x v="10"/>
    <x v="1"/>
    <x v="12"/>
    <n v="2015"/>
    <x v="37"/>
    <x v="120"/>
    <x v="2"/>
    <s v="LLC"/>
    <s v="Balance Sheet"/>
    <x v="52"/>
    <m/>
    <m/>
    <m/>
  </r>
  <r>
    <d v="2015-12-14T00:00:00"/>
    <s v="william bennett"/>
    <n v="14.42"/>
    <m/>
    <n v="-14.42"/>
    <s v="Credit"/>
    <x v="10"/>
    <x v="1"/>
    <x v="12"/>
    <n v="2015"/>
    <x v="57"/>
    <x v="1585"/>
    <x v="3"/>
    <s v="BOTH"/>
    <s v="Income Statement"/>
    <x v="71"/>
    <m/>
    <m/>
    <m/>
  </r>
  <r>
    <d v="2015-12-15T00:00:00"/>
    <s v="william bennett"/>
    <n v="5.05"/>
    <m/>
    <n v="-5.05"/>
    <s v="Credit"/>
    <x v="10"/>
    <x v="1"/>
    <x v="12"/>
    <n v="2015"/>
    <x v="57"/>
    <x v="1585"/>
    <x v="3"/>
    <s v="BOTH"/>
    <s v="Income Statement"/>
    <x v="71"/>
    <m/>
    <m/>
    <m/>
  </r>
  <r>
    <d v="2015-12-15T00:00:00"/>
    <s v="Texas Forward Visions, Inc."/>
    <n v="89.86"/>
    <m/>
    <n v="-89.86"/>
    <s v="Credit"/>
    <x v="10"/>
    <x v="1"/>
    <x v="12"/>
    <n v="2015"/>
    <x v="57"/>
    <x v="1586"/>
    <x v="3"/>
    <s v="BOTH"/>
    <s v="Income Statement"/>
    <x v="71"/>
    <m/>
    <m/>
    <m/>
  </r>
  <r>
    <d v="2015-12-16T00:00:00"/>
    <s v="izudin bajramovic"/>
    <n v="61.18"/>
    <m/>
    <n v="-61.18"/>
    <s v="Credit"/>
    <x v="10"/>
    <x v="1"/>
    <x v="12"/>
    <n v="2015"/>
    <x v="57"/>
    <x v="1587"/>
    <x v="3"/>
    <s v="BOTH"/>
    <s v="Income Statement"/>
    <x v="71"/>
    <m/>
    <m/>
    <m/>
  </r>
  <r>
    <d v="2015-12-16T00:00:00"/>
    <s v="Jennifer Harmon"/>
    <n v="51.78"/>
    <m/>
    <n v="-51.78"/>
    <s v="Credit"/>
    <x v="10"/>
    <x v="1"/>
    <x v="12"/>
    <n v="2015"/>
    <x v="57"/>
    <x v="1588"/>
    <x v="3"/>
    <s v="BOTH"/>
    <s v="Income Statement"/>
    <x v="71"/>
    <m/>
    <m/>
    <m/>
  </r>
  <r>
    <d v="2015-12-16T00:00:00"/>
    <s v="Dezzis Custom Jewelry &amp;amp; Mural Design"/>
    <n v="53.51"/>
    <m/>
    <n v="-53.51"/>
    <s v="Credit"/>
    <x v="10"/>
    <x v="1"/>
    <x v="12"/>
    <n v="2015"/>
    <x v="57"/>
    <x v="1589"/>
    <x v="3"/>
    <s v="BOTH"/>
    <s v="Income Statement"/>
    <x v="71"/>
    <m/>
    <m/>
    <m/>
  </r>
  <r>
    <d v="2015-12-16T00:00:00"/>
    <s v="Transfer to Bank Completed"/>
    <n v="-350"/>
    <m/>
    <n v="350"/>
    <s v="Debit"/>
    <x v="10"/>
    <x v="1"/>
    <x v="12"/>
    <n v="2015"/>
    <x v="37"/>
    <x v="120"/>
    <x v="2"/>
    <s v="LLC"/>
    <s v="Balance Sheet"/>
    <x v="52"/>
    <m/>
    <m/>
    <m/>
  </r>
  <r>
    <d v="2015-12-16T00:00:00"/>
    <s v="Christiaan Rodriguez"/>
    <n v="32.18"/>
    <m/>
    <n v="-32.18"/>
    <s v="Credit"/>
    <x v="10"/>
    <x v="1"/>
    <x v="12"/>
    <n v="2015"/>
    <x v="57"/>
    <x v="1590"/>
    <x v="3"/>
    <s v="BOTH"/>
    <s v="Income Statement"/>
    <x v="71"/>
    <m/>
    <m/>
    <m/>
  </r>
  <r>
    <d v="2015-12-16T00:00:00"/>
    <s v="Christiaan Rodriguez"/>
    <n v="-32.18"/>
    <m/>
    <n v="32.18"/>
    <s v="Debit"/>
    <x v="10"/>
    <x v="1"/>
    <x v="12"/>
    <n v="2015"/>
    <x v="57"/>
    <x v="1590"/>
    <x v="3"/>
    <s v="BOTH"/>
    <s v="Income Statement"/>
    <x v="71"/>
    <m/>
    <m/>
    <m/>
  </r>
  <r>
    <d v="2015-12-16T00:00:00"/>
    <s v="Richard Blouin"/>
    <n v="120.87"/>
    <m/>
    <n v="-120.87"/>
    <s v="Credit"/>
    <x v="10"/>
    <x v="1"/>
    <x v="12"/>
    <n v="2015"/>
    <x v="57"/>
    <x v="1591"/>
    <x v="3"/>
    <s v="BOTH"/>
    <s v="Income Statement"/>
    <x v="71"/>
    <m/>
    <m/>
    <m/>
  </r>
  <r>
    <d v="2015-12-17T00:00:00"/>
    <s v="Luis Sell"/>
    <n v="85.86"/>
    <m/>
    <n v="-85.86"/>
    <s v="Credit"/>
    <x v="10"/>
    <x v="1"/>
    <x v="12"/>
    <n v="2015"/>
    <x v="57"/>
    <x v="1592"/>
    <x v="3"/>
    <s v="BOTH"/>
    <s v="Income Statement"/>
    <x v="71"/>
    <m/>
    <m/>
    <m/>
  </r>
  <r>
    <d v="2015-12-18T00:00:00"/>
    <s v="Rapid General Contractor"/>
    <n v="89.02"/>
    <m/>
    <n v="-89.02"/>
    <s v="Credit"/>
    <x v="10"/>
    <x v="1"/>
    <x v="12"/>
    <n v="2015"/>
    <x v="57"/>
    <x v="1593"/>
    <x v="3"/>
    <s v="BOTH"/>
    <s v="Income Statement"/>
    <x v="71"/>
    <m/>
    <m/>
    <m/>
  </r>
  <r>
    <d v="2015-12-18T00:00:00"/>
    <s v="Alissa Tennen"/>
    <n v="15.89"/>
    <m/>
    <n v="-15.89"/>
    <s v="Credit"/>
    <x v="10"/>
    <x v="1"/>
    <x v="12"/>
    <n v="2015"/>
    <x v="57"/>
    <x v="1594"/>
    <x v="3"/>
    <s v="BOTH"/>
    <s v="Income Statement"/>
    <x v="71"/>
    <m/>
    <m/>
    <m/>
  </r>
  <r>
    <d v="2015-12-18T00:00:00"/>
    <s v="Transfer to Bank Completed"/>
    <n v="-310"/>
    <m/>
    <n v="310"/>
    <s v="Debit"/>
    <x v="10"/>
    <x v="1"/>
    <x v="12"/>
    <n v="2015"/>
    <x v="37"/>
    <x v="120"/>
    <x v="2"/>
    <s v="LLC"/>
    <s v="Balance Sheet"/>
    <x v="52"/>
    <m/>
    <m/>
    <m/>
  </r>
  <r>
    <d v="2015-12-19T00:00:00"/>
    <s v="June Roberts"/>
    <n v="64.95"/>
    <m/>
    <n v="-64.95"/>
    <s v="Credit"/>
    <x v="10"/>
    <x v="1"/>
    <x v="12"/>
    <n v="2015"/>
    <x v="57"/>
    <x v="1595"/>
    <x v="3"/>
    <s v="BOTH"/>
    <s v="Income Statement"/>
    <x v="71"/>
    <m/>
    <m/>
    <m/>
  </r>
  <r>
    <d v="2015-12-19T00:00:00"/>
    <s v="felix carrion"/>
    <n v="10.95"/>
    <m/>
    <n v="-10.95"/>
    <s v="Credit"/>
    <x v="10"/>
    <x v="1"/>
    <x v="12"/>
    <n v="2015"/>
    <x v="57"/>
    <x v="948"/>
    <x v="3"/>
    <s v="BOTH"/>
    <s v="Income Statement"/>
    <x v="71"/>
    <m/>
    <m/>
    <m/>
  </r>
  <r>
    <d v="2015-12-20T00:00:00"/>
    <s v="mrs c l simmonds"/>
    <n v="132.19999999999999"/>
    <m/>
    <n v="-132.19999999999999"/>
    <s v="Credit"/>
    <x v="10"/>
    <x v="1"/>
    <x v="12"/>
    <n v="2015"/>
    <x v="57"/>
    <x v="1596"/>
    <x v="3"/>
    <s v="BOTH"/>
    <s v="Income Statement"/>
    <x v="71"/>
    <m/>
    <m/>
    <m/>
  </r>
  <r>
    <d v="2015-12-20T00:00:00"/>
    <s v="mrs c l simmonds"/>
    <n v="137.19999999999999"/>
    <m/>
    <n v="-137.19999999999999"/>
    <s v="Credit"/>
    <x v="10"/>
    <x v="1"/>
    <x v="12"/>
    <n v="2015"/>
    <x v="57"/>
    <x v="1596"/>
    <x v="3"/>
    <s v="BOTH"/>
    <s v="Income Statement"/>
    <x v="71"/>
    <m/>
    <m/>
    <m/>
  </r>
  <r>
    <d v="2015-12-21T00:00:00"/>
    <s v="Transfer to Bank Completed"/>
    <n v="-333.6"/>
    <m/>
    <n v="333.6"/>
    <s v="Debit"/>
    <x v="10"/>
    <x v="1"/>
    <x v="12"/>
    <n v="2015"/>
    <x v="37"/>
    <x v="120"/>
    <x v="2"/>
    <s v="LLC"/>
    <s v="Balance Sheet"/>
    <x v="52"/>
    <m/>
    <m/>
    <m/>
  </r>
  <r>
    <d v="2015-12-22T00:00:00"/>
    <s v="rodney morreira"/>
    <n v="14.9"/>
    <m/>
    <n v="-14.9"/>
    <s v="Credit"/>
    <x v="10"/>
    <x v="1"/>
    <x v="12"/>
    <n v="2015"/>
    <x v="57"/>
    <x v="1597"/>
    <x v="3"/>
    <s v="BOTH"/>
    <s v="Income Statement"/>
    <x v="71"/>
    <m/>
    <m/>
    <m/>
  </r>
  <r>
    <d v="2015-12-22T00:00:00"/>
    <s v="Phillip Cannatti"/>
    <n v="280.95"/>
    <m/>
    <n v="-280.95"/>
    <s v="Credit"/>
    <x v="10"/>
    <x v="1"/>
    <x v="12"/>
    <n v="2015"/>
    <x v="57"/>
    <x v="1598"/>
    <x v="3"/>
    <s v="BOTH"/>
    <s v="Income Statement"/>
    <x v="71"/>
    <m/>
    <m/>
    <m/>
  </r>
  <r>
    <d v="2015-12-23T00:00:00"/>
    <s v="Ramon Scheffer"/>
    <n v="127.2"/>
    <m/>
    <n v="-127.2"/>
    <s v="Credit"/>
    <x v="10"/>
    <x v="1"/>
    <x v="12"/>
    <n v="2015"/>
    <x v="57"/>
    <x v="1599"/>
    <x v="3"/>
    <s v="BOTH"/>
    <s v="Income Statement"/>
    <x v="71"/>
    <m/>
    <m/>
    <m/>
  </r>
  <r>
    <d v="2015-12-23T00:00:00"/>
    <s v="Transfer to Bank Completed"/>
    <n v="-170"/>
    <m/>
    <n v="170"/>
    <s v="Debit"/>
    <x v="10"/>
    <x v="1"/>
    <x v="12"/>
    <n v="2015"/>
    <x v="37"/>
    <x v="120"/>
    <x v="2"/>
    <s v="LLC"/>
    <s v="Balance Sheet"/>
    <x v="52"/>
    <m/>
    <m/>
    <m/>
  </r>
  <r>
    <d v="2015-12-23T00:00:00"/>
    <s v="PayPal"/>
    <n v="233.75"/>
    <m/>
    <n v="-233.75"/>
    <s v="Credit"/>
    <x v="10"/>
    <x v="1"/>
    <x v="12"/>
    <n v="2015"/>
    <x v="9"/>
    <x v="490"/>
    <x v="3"/>
    <s v="BOTH"/>
    <s v="Balance Sheet"/>
    <x v="70"/>
    <m/>
    <m/>
    <m/>
  </r>
  <r>
    <d v="2015-12-23T00:00:00"/>
    <s v="David Ratner"/>
    <n v="-233.75"/>
    <m/>
    <n v="233.75"/>
    <s v="Debit"/>
    <x v="10"/>
    <x v="1"/>
    <x v="12"/>
    <n v="2015"/>
    <x v="9"/>
    <x v="490"/>
    <x v="3"/>
    <s v="BOTH"/>
    <s v="Balance Sheet"/>
    <x v="70"/>
    <m/>
    <m/>
    <m/>
  </r>
  <r>
    <d v="2015-12-24T00:00:00"/>
    <s v="Bow Wow Productions"/>
    <n v="21.9"/>
    <m/>
    <n v="-21.9"/>
    <s v="Credit"/>
    <x v="10"/>
    <x v="1"/>
    <x v="12"/>
    <n v="2015"/>
    <x v="57"/>
    <x v="365"/>
    <x v="3"/>
    <s v="BOTH"/>
    <s v="Income Statement"/>
    <x v="71"/>
    <m/>
    <m/>
    <m/>
  </r>
  <r>
    <d v="2015-12-24T00:00:00"/>
    <s v="ANGELA MACGOWAN"/>
    <n v="26"/>
    <m/>
    <n v="-26"/>
    <s v="Credit"/>
    <x v="10"/>
    <x v="1"/>
    <x v="12"/>
    <n v="2015"/>
    <x v="57"/>
    <x v="1600"/>
    <x v="3"/>
    <s v="BOTH"/>
    <s v="Income Statement"/>
    <x v="71"/>
    <m/>
    <m/>
    <m/>
  </r>
  <r>
    <d v="2015-12-26T00:00:00"/>
    <s v="Spotify USA Inc"/>
    <n v="-9.99"/>
    <m/>
    <n v="9.99"/>
    <s v="Debit"/>
    <x v="10"/>
    <x v="1"/>
    <x v="12"/>
    <n v="2015"/>
    <x v="31"/>
    <x v="1036"/>
    <x v="2"/>
    <s v="BOTH"/>
    <s v="Income Statement"/>
    <x v="70"/>
    <m/>
    <m/>
    <m/>
  </r>
  <r>
    <d v="2015-12-26T00:00:00"/>
    <s v="PAUL SHACKEL"/>
    <n v="29.8"/>
    <m/>
    <n v="-29.8"/>
    <s v="Credit"/>
    <x v="10"/>
    <x v="1"/>
    <x v="12"/>
    <n v="2015"/>
    <x v="57"/>
    <x v="1601"/>
    <x v="3"/>
    <s v="BOTH"/>
    <s v="Income Statement"/>
    <x v="71"/>
    <m/>
    <m/>
    <m/>
  </r>
  <r>
    <d v="2015-12-27T00:00:00"/>
    <s v="Blair Williams"/>
    <n v="56.09"/>
    <m/>
    <n v="-56.09"/>
    <s v="Credit"/>
    <x v="10"/>
    <x v="1"/>
    <x v="12"/>
    <n v="2015"/>
    <x v="57"/>
    <x v="1602"/>
    <x v="3"/>
    <s v="BOTH"/>
    <s v="Income Statement"/>
    <x v="71"/>
    <m/>
    <m/>
    <m/>
  </r>
  <r>
    <d v="2015-12-27T00:00:00"/>
    <s v="Paul Lucas"/>
    <n v="64.95"/>
    <m/>
    <n v="-64.95"/>
    <s v="Credit"/>
    <x v="10"/>
    <x v="1"/>
    <x v="12"/>
    <n v="2015"/>
    <x v="57"/>
    <x v="1603"/>
    <x v="3"/>
    <s v="BOTH"/>
    <s v="Income Statement"/>
    <x v="71"/>
    <m/>
    <m/>
    <m/>
  </r>
  <r>
    <d v="2015-12-27T00:00:00"/>
    <s v="Nicholas  Mounts"/>
    <n v="150"/>
    <m/>
    <n v="-150"/>
    <s v="Credit"/>
    <x v="10"/>
    <x v="1"/>
    <x v="12"/>
    <n v="2015"/>
    <x v="57"/>
    <x v="1604"/>
    <x v="3"/>
    <s v="BOTH"/>
    <s v="Income Statement"/>
    <x v="71"/>
    <m/>
    <m/>
    <m/>
  </r>
  <r>
    <d v="2015-12-28T00:00:00"/>
    <s v="Luis Sell"/>
    <n v="-85.86"/>
    <m/>
    <n v="85.86"/>
    <s v="Debit"/>
    <x v="10"/>
    <x v="1"/>
    <x v="12"/>
    <n v="2015"/>
    <x v="57"/>
    <x v="1592"/>
    <x v="3"/>
    <s v="BOTH"/>
    <s v="Income Statement"/>
    <x v="71"/>
    <m/>
    <m/>
    <m/>
  </r>
  <r>
    <d v="2015-12-28T00:00:00"/>
    <s v="Transfer to Bank Completed"/>
    <n v="-160"/>
    <m/>
    <n v="160"/>
    <s v="Debit"/>
    <x v="10"/>
    <x v="1"/>
    <x v="12"/>
    <n v="2015"/>
    <x v="37"/>
    <x v="120"/>
    <x v="2"/>
    <s v="LLC"/>
    <s v="Balance Sheet"/>
    <x v="52"/>
    <m/>
    <m/>
    <m/>
  </r>
  <r>
    <d v="2015-12-28T00:00:00"/>
    <s v="Scott Griffin"/>
    <n v="42.97"/>
    <m/>
    <n v="-42.97"/>
    <s v="Credit"/>
    <x v="10"/>
    <x v="1"/>
    <x v="12"/>
    <n v="2015"/>
    <x v="57"/>
    <x v="1605"/>
    <x v="3"/>
    <s v="BOTH"/>
    <s v="Income Statement"/>
    <x v="71"/>
    <m/>
    <m/>
    <m/>
  </r>
  <r>
    <d v="2015-12-29T00:00:00"/>
    <s v="Bow Wow Productions"/>
    <n v="-21.9"/>
    <m/>
    <n v="21.9"/>
    <s v="Debit"/>
    <x v="10"/>
    <x v="1"/>
    <x v="12"/>
    <n v="2015"/>
    <x v="57"/>
    <x v="365"/>
    <x v="3"/>
    <s v="BOTH"/>
    <s v="Income Statement"/>
    <x v="71"/>
    <m/>
    <m/>
    <m/>
  </r>
  <r>
    <d v="2015-12-29T00:00:00"/>
    <s v="Ashley Miller"/>
    <n v="97.44"/>
    <m/>
    <n v="-97.44"/>
    <s v="Credit"/>
    <x v="10"/>
    <x v="1"/>
    <x v="12"/>
    <n v="2015"/>
    <x v="57"/>
    <x v="1606"/>
    <x v="3"/>
    <s v="BOTH"/>
    <s v="Income Statement"/>
    <x v="71"/>
    <m/>
    <m/>
    <m/>
  </r>
  <r>
    <d v="2015-12-30T00:00:00"/>
    <s v="Ashley Miller"/>
    <n v="-24.49"/>
    <m/>
    <n v="24.49"/>
    <s v="Debit"/>
    <x v="10"/>
    <x v="1"/>
    <x v="12"/>
    <n v="2015"/>
    <x v="57"/>
    <x v="1606"/>
    <x v="3"/>
    <s v="BOTH"/>
    <s v="Income Statement"/>
    <x v="71"/>
    <m/>
    <m/>
    <m/>
  </r>
  <r>
    <d v="2015-12-31T00:00:00"/>
    <s v="Transfer to Bank Completed"/>
    <n v="-80"/>
    <m/>
    <n v="80"/>
    <s v="Debit"/>
    <x v="10"/>
    <x v="1"/>
    <x v="12"/>
    <n v="2015"/>
    <x v="37"/>
    <x v="120"/>
    <x v="2"/>
    <s v="LLC"/>
    <s v="Balance Sheet"/>
    <x v="52"/>
    <m/>
    <m/>
    <m/>
  </r>
  <r>
    <d v="2015-12-31T00:00:00"/>
    <s v="Luis Ledesma Jr"/>
    <n v="53.93"/>
    <m/>
    <n v="-53.93"/>
    <s v="Credit"/>
    <x v="10"/>
    <x v="1"/>
    <x v="12"/>
    <n v="2015"/>
    <x v="57"/>
    <x v="1607"/>
    <x v="3"/>
    <s v="BOTH"/>
    <s v="Income Statement"/>
    <x v="71"/>
    <m/>
    <m/>
    <m/>
  </r>
  <r>
    <d v="2015-12-31T00:00:00"/>
    <s v="Gerardo Conception"/>
    <n v="92.11"/>
    <m/>
    <n v="-92.11"/>
    <s v="Credit"/>
    <x v="10"/>
    <x v="1"/>
    <x v="12"/>
    <n v="2015"/>
    <x v="57"/>
    <x v="1608"/>
    <x v="3"/>
    <s v="BOTH"/>
    <s v="Income Statement"/>
    <x v="71"/>
    <m/>
    <m/>
    <m/>
  </r>
  <r>
    <d v="2015-12-31T00:00:00"/>
    <s v="Gerardo Conception"/>
    <n v="-82.73"/>
    <m/>
    <n v="82.73"/>
    <s v="Debit"/>
    <x v="10"/>
    <x v="1"/>
    <x v="12"/>
    <n v="2015"/>
    <x v="57"/>
    <x v="1608"/>
    <x v="3"/>
    <s v="BOTH"/>
    <s v="Income Statement"/>
    <x v="71"/>
    <m/>
    <m/>
    <m/>
  </r>
  <r>
    <s v="x"/>
    <m/>
    <m/>
    <m/>
    <m/>
    <m/>
    <x v="0"/>
    <x v="0"/>
    <x v="0"/>
    <m/>
    <x v="0"/>
    <x v="0"/>
    <x v="0"/>
    <m/>
    <m/>
    <x v="0"/>
    <m/>
    <m/>
    <s v="x"/>
  </r>
  <r>
    <s v="PayPal (LLC) fees"/>
    <m/>
    <m/>
    <m/>
    <m/>
    <m/>
    <x v="0"/>
    <x v="0"/>
    <x v="0"/>
    <m/>
    <x v="0"/>
    <x v="0"/>
    <x v="0"/>
    <m/>
    <m/>
    <x v="0"/>
    <m/>
    <m/>
    <m/>
  </r>
  <r>
    <d v="2015-01-01T00:00:00"/>
    <s v="Credit Card"/>
    <n v="0"/>
    <m/>
    <n v="0"/>
    <s v="Credit"/>
    <x v="10"/>
    <x v="1"/>
    <x v="1"/>
    <n v="2015"/>
    <x v="11"/>
    <x v="108"/>
    <x v="3"/>
    <s v="BOTH"/>
    <s v="Income Statement"/>
    <x v="70"/>
    <s v="11200 · PayPal (LLC)"/>
    <m/>
    <s v="42005Credit Card"/>
  </r>
  <r>
    <d v="2015-01-01T00:00:00"/>
    <s v="Go Daddy Europe Limited"/>
    <n v="0"/>
    <m/>
    <n v="0"/>
    <s v="Debit"/>
    <x v="10"/>
    <x v="1"/>
    <x v="1"/>
    <n v="2015"/>
    <x v="11"/>
    <x v="108"/>
    <x v="3"/>
    <s v="BOTH"/>
    <s v="Income Statement"/>
    <x v="70"/>
    <s v="11200 · PayPal (LLC)"/>
    <m/>
    <s v="42005Go Daddy Europe Limited"/>
  </r>
  <r>
    <d v="2015-01-01T00:00:00"/>
    <s v="Sam West"/>
    <n v="-0.67"/>
    <m/>
    <n v="0.67"/>
    <s v="Credit"/>
    <x v="10"/>
    <x v="1"/>
    <x v="1"/>
    <n v="2015"/>
    <x v="11"/>
    <x v="108"/>
    <x v="3"/>
    <s v="BOTH"/>
    <s v="Income Statement"/>
    <x v="71"/>
    <s v="11200 · PayPal (LLC)"/>
    <m/>
    <s v="42005Sam West"/>
  </r>
  <r>
    <d v="2015-01-01T00:00:00"/>
    <s v="Steve Wolf"/>
    <n v="-2.13"/>
    <m/>
    <n v="2.13"/>
    <s v="Credit"/>
    <x v="10"/>
    <x v="1"/>
    <x v="1"/>
    <n v="2015"/>
    <x v="11"/>
    <x v="108"/>
    <x v="3"/>
    <s v="BOTH"/>
    <s v="Income Statement"/>
    <x v="71"/>
    <s v="11200 · PayPal (LLC)"/>
    <m/>
    <s v="42005Steve Wolf"/>
  </r>
  <r>
    <d v="2015-01-01T00:00:00"/>
    <s v="Alejandro Wehber"/>
    <n v="-1.1200000000000001"/>
    <m/>
    <n v="1.1200000000000001"/>
    <s v="Credit"/>
    <x v="10"/>
    <x v="1"/>
    <x v="1"/>
    <n v="2015"/>
    <x v="11"/>
    <x v="108"/>
    <x v="3"/>
    <s v="BOTH"/>
    <s v="Income Statement"/>
    <x v="71"/>
    <s v="11200 · PayPal (LLC)"/>
    <m/>
    <s v="42005Alejandro Wehber"/>
  </r>
  <r>
    <d v="2015-01-01T00:00:00"/>
    <s v="Howard Saylor"/>
    <n v="-0.72"/>
    <m/>
    <n v="0.72"/>
    <s v="Credit"/>
    <x v="10"/>
    <x v="1"/>
    <x v="1"/>
    <n v="2015"/>
    <x v="11"/>
    <x v="108"/>
    <x v="3"/>
    <s v="BOTH"/>
    <s v="Income Statement"/>
    <x v="71"/>
    <s v="11200 · PayPal (LLC)"/>
    <m/>
    <s v="42005Howard Saylor"/>
  </r>
  <r>
    <d v="2015-01-01T00:00:00"/>
    <s v="Christian Huber"/>
    <n v="-2.5499999999999998"/>
    <m/>
    <n v="2.5499999999999998"/>
    <s v="Credit"/>
    <x v="10"/>
    <x v="1"/>
    <x v="1"/>
    <n v="2015"/>
    <x v="11"/>
    <x v="108"/>
    <x v="3"/>
    <s v="BOTH"/>
    <s v="Income Statement"/>
    <x v="71"/>
    <s v="11200 · PayPal (LLC)"/>
    <m/>
    <s v="42005Christian Huber"/>
  </r>
  <r>
    <d v="2015-01-01T00:00:00"/>
    <s v="Juan Olivarez"/>
    <n v="-2.56"/>
    <m/>
    <n v="2.56"/>
    <s v="Credit"/>
    <x v="10"/>
    <x v="1"/>
    <x v="1"/>
    <n v="2015"/>
    <x v="11"/>
    <x v="108"/>
    <x v="3"/>
    <s v="BOTH"/>
    <s v="Income Statement"/>
    <x v="71"/>
    <s v="11200 · PayPal (LLC)"/>
    <m/>
    <s v="42005Juan Olivarez"/>
  </r>
  <r>
    <d v="2015-01-02T00:00:00"/>
    <s v="manuel munos"/>
    <n v="-1.76"/>
    <m/>
    <n v="1.76"/>
    <s v="Credit"/>
    <x v="10"/>
    <x v="1"/>
    <x v="1"/>
    <n v="2015"/>
    <x v="11"/>
    <x v="108"/>
    <x v="3"/>
    <s v="BOTH"/>
    <s v="Income Statement"/>
    <x v="71"/>
    <s v="11200 · PayPal (LLC)"/>
    <m/>
    <s v="42006manuel munos"/>
  </r>
  <r>
    <d v="2015-01-02T00:00:00"/>
    <s v="jessee perry"/>
    <n v="-0.67"/>
    <m/>
    <n v="0.67"/>
    <s v="Credit"/>
    <x v="10"/>
    <x v="1"/>
    <x v="1"/>
    <n v="2015"/>
    <x v="11"/>
    <x v="108"/>
    <x v="3"/>
    <s v="BOTH"/>
    <s v="Income Statement"/>
    <x v="71"/>
    <s v="11200 · PayPal (LLC)"/>
    <m/>
    <s v="42006jessee perry"/>
  </r>
  <r>
    <d v="2015-01-02T00:00:00"/>
    <s v="Steven Walker"/>
    <n v="-0.67"/>
    <m/>
    <n v="0.67"/>
    <s v="Credit"/>
    <x v="10"/>
    <x v="1"/>
    <x v="1"/>
    <n v="2015"/>
    <x v="11"/>
    <x v="108"/>
    <x v="3"/>
    <s v="BOTH"/>
    <s v="Income Statement"/>
    <x v="71"/>
    <s v="11200 · PayPal (LLC)"/>
    <m/>
    <s v="42006Steven Walker"/>
  </r>
  <r>
    <d v="2015-01-03T00:00:00"/>
    <s v="Ruben Moreno"/>
    <n v="-2.29"/>
    <m/>
    <n v="2.29"/>
    <s v="Credit"/>
    <x v="10"/>
    <x v="1"/>
    <x v="1"/>
    <n v="2015"/>
    <x v="11"/>
    <x v="108"/>
    <x v="3"/>
    <s v="BOTH"/>
    <s v="Income Statement"/>
    <x v="71"/>
    <s v="11200 · PayPal (LLC)"/>
    <m/>
    <s v="42007Ruben Moreno"/>
  </r>
  <r>
    <d v="2015-01-04T00:00:00"/>
    <s v="char thompson"/>
    <n v="-0.92"/>
    <m/>
    <n v="0.92"/>
    <s v="Credit"/>
    <x v="10"/>
    <x v="1"/>
    <x v="1"/>
    <n v="2015"/>
    <x v="11"/>
    <x v="108"/>
    <x v="3"/>
    <s v="BOTH"/>
    <s v="Income Statement"/>
    <x v="71"/>
    <s v="11200 · PayPal (LLC)"/>
    <m/>
    <s v="42008char thompson"/>
  </r>
  <r>
    <d v="2015-01-04T00:00:00"/>
    <s v="ICC GEB"/>
    <n v="-1.95"/>
    <m/>
    <n v="1.95"/>
    <s v="Credit"/>
    <x v="10"/>
    <x v="1"/>
    <x v="1"/>
    <n v="2015"/>
    <x v="11"/>
    <x v="108"/>
    <x v="3"/>
    <s v="BOTH"/>
    <s v="Income Statement"/>
    <x v="71"/>
    <s v="11200 · PayPal (LLC)"/>
    <m/>
    <s v="42008ICC GEB"/>
  </r>
  <r>
    <d v="2015-01-05T00:00:00"/>
    <s v="Bank Account"/>
    <n v="0"/>
    <m/>
    <n v="0"/>
    <s v="Debit"/>
    <x v="10"/>
    <x v="1"/>
    <x v="1"/>
    <n v="2015"/>
    <x v="11"/>
    <x v="108"/>
    <x v="2"/>
    <s v="LLC"/>
    <s v="Balance Sheet"/>
    <x v="52"/>
    <s v="11200 · PayPal (LLC)"/>
    <m/>
    <s v="42009Bank Account"/>
  </r>
  <r>
    <d v="2015-01-05T00:00:00"/>
    <s v="eBay Inc Shipping"/>
    <n v="0"/>
    <m/>
    <n v="0"/>
    <s v="Debit"/>
    <x v="10"/>
    <x v="1"/>
    <x v="1"/>
    <n v="2015"/>
    <x v="11"/>
    <x v="108"/>
    <x v="3"/>
    <s v="BOTH"/>
    <s v="Income Statement"/>
    <x v="70"/>
    <s v="11200 · PayPal (LLC)"/>
    <m/>
    <s v="42009eBay Inc Shipping"/>
  </r>
  <r>
    <d v="2015-01-05T00:00:00"/>
    <s v="Michael Davis"/>
    <n v="-3.52"/>
    <m/>
    <n v="3.52"/>
    <s v="Credit"/>
    <x v="10"/>
    <x v="1"/>
    <x v="1"/>
    <n v="2015"/>
    <x v="11"/>
    <x v="108"/>
    <x v="3"/>
    <s v="BOTH"/>
    <s v="Income Statement"/>
    <x v="71"/>
    <s v="11200 · PayPal (LLC)"/>
    <m/>
    <s v="42009Michael Davis"/>
  </r>
  <r>
    <d v="2015-01-05T00:00:00"/>
    <s v="carolina vielma"/>
    <n v="-0.67"/>
    <m/>
    <n v="0.67"/>
    <s v="Credit"/>
    <x v="10"/>
    <x v="1"/>
    <x v="1"/>
    <n v="2015"/>
    <x v="11"/>
    <x v="108"/>
    <x v="3"/>
    <s v="BOTH"/>
    <s v="Income Statement"/>
    <x v="71"/>
    <s v="11200 · PayPal (LLC)"/>
    <m/>
    <s v="42009carolina vielma"/>
  </r>
  <r>
    <d v="2015-01-06T00:00:00"/>
    <s v="Marsha Gift"/>
    <n v="-1.75"/>
    <m/>
    <n v="1.75"/>
    <s v="Credit"/>
    <x v="10"/>
    <x v="1"/>
    <x v="1"/>
    <n v="2015"/>
    <x v="11"/>
    <x v="108"/>
    <x v="3"/>
    <s v="BOTH"/>
    <s v="Income Statement"/>
    <x v="71"/>
    <s v="11200 · PayPal (LLC)"/>
    <m/>
    <s v="42010Marsha Gift"/>
  </r>
  <r>
    <d v="2015-01-06T00:00:00"/>
    <s v="Jacklyn Jacobson"/>
    <n v="-0.73"/>
    <m/>
    <n v="0.73"/>
    <s v="Credit"/>
    <x v="10"/>
    <x v="1"/>
    <x v="1"/>
    <n v="2015"/>
    <x v="11"/>
    <x v="108"/>
    <x v="3"/>
    <s v="BOTH"/>
    <s v="Income Statement"/>
    <x v="71"/>
    <s v="11200 · PayPal (LLC)"/>
    <m/>
    <s v="42010Jacklyn Jacobson"/>
  </r>
  <r>
    <d v="2015-01-06T00:00:00"/>
    <s v="susan nannini"/>
    <n v="2.31"/>
    <m/>
    <n v="-2.31"/>
    <s v="Debit"/>
    <x v="10"/>
    <x v="1"/>
    <x v="1"/>
    <n v="2015"/>
    <x v="11"/>
    <x v="108"/>
    <x v="3"/>
    <s v="BOTH"/>
    <s v="Income Statement"/>
    <x v="71"/>
    <s v="11200 · PayPal (LLC)"/>
    <m/>
    <s v="42010susan nannini"/>
  </r>
  <r>
    <d v="2015-01-06T00:00:00"/>
    <s v="Suzette Bourcier"/>
    <n v="-1.92"/>
    <m/>
    <n v="1.92"/>
    <s v="Credit"/>
    <x v="10"/>
    <x v="1"/>
    <x v="1"/>
    <n v="2015"/>
    <x v="11"/>
    <x v="108"/>
    <x v="3"/>
    <s v="BOTH"/>
    <s v="Income Statement"/>
    <x v="71"/>
    <s v="11200 · PayPal (LLC)"/>
    <m/>
    <s v="42010Suzette Bourcier"/>
  </r>
  <r>
    <d v="2015-01-06T00:00:00"/>
    <s v="Annie Baker"/>
    <n v="-1.17"/>
    <m/>
    <n v="1.17"/>
    <s v="Credit"/>
    <x v="10"/>
    <x v="1"/>
    <x v="1"/>
    <n v="2015"/>
    <x v="11"/>
    <x v="108"/>
    <x v="3"/>
    <s v="BOTH"/>
    <s v="Income Statement"/>
    <x v="71"/>
    <s v="11200 · PayPal (LLC)"/>
    <m/>
    <s v="42010Annie Baker"/>
  </r>
  <r>
    <d v="2015-01-07T00:00:00"/>
    <s v="susan nannini"/>
    <n v="2.0099999999999998"/>
    <m/>
    <n v="-2.0099999999999998"/>
    <s v="Debit"/>
    <x v="10"/>
    <x v="1"/>
    <x v="1"/>
    <n v="2015"/>
    <x v="11"/>
    <x v="108"/>
    <x v="3"/>
    <s v="BOTH"/>
    <s v="Income Statement"/>
    <x v="71"/>
    <s v="11200 · PayPal (LLC)"/>
    <m/>
    <s v="42011susan nannini"/>
  </r>
  <r>
    <d v="2015-01-07T00:00:00"/>
    <s v="Reversal"/>
    <n v="0"/>
    <m/>
    <n v="0"/>
    <s v="Credit"/>
    <x v="10"/>
    <x v="1"/>
    <x v="1"/>
    <n v="2015"/>
    <x v="11"/>
    <x v="108"/>
    <x v="3"/>
    <s v="BOTH"/>
    <s v="Income Statement"/>
    <x v="71"/>
    <s v="11200 · PayPal (LLC)"/>
    <m/>
    <s v="42011Reversal"/>
  </r>
  <r>
    <d v="2015-01-07T00:00:00"/>
    <s v="Daniel Mahoney"/>
    <n v="0.82"/>
    <m/>
    <n v="-0.82"/>
    <s v="Debit"/>
    <x v="10"/>
    <x v="1"/>
    <x v="1"/>
    <n v="2015"/>
    <x v="11"/>
    <x v="108"/>
    <x v="3"/>
    <s v="BOTH"/>
    <s v="Income Statement"/>
    <x v="71"/>
    <s v="11200 · PayPal (LLC)"/>
    <m/>
    <s v="42011Daniel Mahoney"/>
  </r>
  <r>
    <d v="2015-01-07T00:00:00"/>
    <s v="eBay Buyer Dispute"/>
    <n v="0"/>
    <m/>
    <n v="0"/>
    <s v="Debit"/>
    <x v="10"/>
    <x v="1"/>
    <x v="1"/>
    <n v="2015"/>
    <x v="11"/>
    <x v="108"/>
    <x v="3"/>
    <s v="BOTH"/>
    <s v="Income Statement"/>
    <x v="71"/>
    <s v="11200 · PayPal (LLC)"/>
    <m/>
    <s v="42011eBay Buyer Dispute"/>
  </r>
  <r>
    <d v="2015-01-08T00:00:00"/>
    <s v="sergio vergara"/>
    <n v="-0.73"/>
    <m/>
    <n v="0.73"/>
    <s v="Credit"/>
    <x v="10"/>
    <x v="1"/>
    <x v="1"/>
    <n v="2015"/>
    <x v="11"/>
    <x v="108"/>
    <x v="3"/>
    <s v="BOTH"/>
    <s v="Income Statement"/>
    <x v="71"/>
    <s v="11200 · PayPal (LLC)"/>
    <m/>
    <s v="42012sergio vergara"/>
  </r>
  <r>
    <d v="2015-01-08T00:00:00"/>
    <s v="Emilio Fernandez"/>
    <n v="-1.1599999999999999"/>
    <m/>
    <n v="1.1599999999999999"/>
    <s v="Credit"/>
    <x v="10"/>
    <x v="1"/>
    <x v="1"/>
    <n v="2015"/>
    <x v="11"/>
    <x v="108"/>
    <x v="3"/>
    <s v="BOTH"/>
    <s v="Income Statement"/>
    <x v="71"/>
    <s v="11200 · PayPal (LLC)"/>
    <m/>
    <s v="42012Emilio Fernandez"/>
  </r>
  <r>
    <d v="2015-01-08T00:00:00"/>
    <s v="Richard Stairs"/>
    <n v="-1.95"/>
    <m/>
    <n v="1.95"/>
    <s v="Credit"/>
    <x v="10"/>
    <x v="1"/>
    <x v="1"/>
    <n v="2015"/>
    <x v="11"/>
    <x v="108"/>
    <x v="3"/>
    <s v="BOTH"/>
    <s v="Income Statement"/>
    <x v="71"/>
    <s v="11200 · PayPal (LLC)"/>
    <m/>
    <s v="42012Richard Stairs"/>
  </r>
  <r>
    <d v="2015-01-08T00:00:00"/>
    <s v="Tiffani Lanier"/>
    <n v="-0.88"/>
    <m/>
    <n v="0.88"/>
    <s v="Credit"/>
    <x v="10"/>
    <x v="1"/>
    <x v="1"/>
    <n v="2015"/>
    <x v="11"/>
    <x v="108"/>
    <x v="3"/>
    <s v="BOTH"/>
    <s v="Income Statement"/>
    <x v="71"/>
    <s v="11200 · PayPal (LLC)"/>
    <m/>
    <s v="42012Tiffani Lanier"/>
  </r>
  <r>
    <d v="2015-01-08T00:00:00"/>
    <s v="Daniel LaPorta"/>
    <n v="-0.73"/>
    <m/>
    <n v="0.73"/>
    <s v="Credit"/>
    <x v="10"/>
    <x v="1"/>
    <x v="1"/>
    <n v="2015"/>
    <x v="11"/>
    <x v="108"/>
    <x v="3"/>
    <s v="BOTH"/>
    <s v="Income Statement"/>
    <x v="71"/>
    <s v="11200 · PayPal (LLC)"/>
    <m/>
    <s v="42012Daniel LaPorta"/>
  </r>
  <r>
    <d v="2015-01-09T00:00:00"/>
    <s v="joseph stillman"/>
    <n v="-1.61"/>
    <m/>
    <n v="1.61"/>
    <s v="Credit"/>
    <x v="10"/>
    <x v="1"/>
    <x v="1"/>
    <n v="2015"/>
    <x v="11"/>
    <x v="108"/>
    <x v="3"/>
    <s v="BOTH"/>
    <s v="Income Statement"/>
    <x v="71"/>
    <s v="11200 · PayPal (LLC)"/>
    <m/>
    <s v="42013joseph stillman"/>
  </r>
  <r>
    <d v="2015-01-09T00:00:00"/>
    <s v="Thomas VanHoesen"/>
    <n v="-1.8"/>
    <m/>
    <n v="1.8"/>
    <s v="Credit"/>
    <x v="10"/>
    <x v="1"/>
    <x v="1"/>
    <n v="2015"/>
    <x v="11"/>
    <x v="108"/>
    <x v="3"/>
    <s v="BOTH"/>
    <s v="Income Statement"/>
    <x v="71"/>
    <s v="11200 · PayPal (LLC)"/>
    <m/>
    <s v="42013Thomas VanHoesen"/>
  </r>
  <r>
    <d v="2015-01-09T00:00:00"/>
    <s v="Russell Steele"/>
    <n v="-2.62"/>
    <m/>
    <n v="2.62"/>
    <s v="Credit"/>
    <x v="10"/>
    <x v="1"/>
    <x v="1"/>
    <n v="2015"/>
    <x v="11"/>
    <x v="108"/>
    <x v="3"/>
    <s v="BOTH"/>
    <s v="Income Statement"/>
    <x v="71"/>
    <s v="11200 · PayPal (LLC)"/>
    <m/>
    <s v="42013Russell Steele"/>
  </r>
  <r>
    <d v="2015-01-09T00:00:00"/>
    <s v="Dirk Randol"/>
    <n v="-2.64"/>
    <m/>
    <n v="2.64"/>
    <s v="Credit"/>
    <x v="10"/>
    <x v="1"/>
    <x v="1"/>
    <n v="2015"/>
    <x v="11"/>
    <x v="108"/>
    <x v="3"/>
    <s v="BOTH"/>
    <s v="Income Statement"/>
    <x v="71"/>
    <s v="11200 · PayPal (LLC)"/>
    <m/>
    <s v="42013Dirk Randol"/>
  </r>
  <r>
    <d v="2015-01-10T00:00:00"/>
    <s v="Angie Forslund"/>
    <n v="-0.67"/>
    <m/>
    <n v="0.67"/>
    <s v="Credit"/>
    <x v="10"/>
    <x v="1"/>
    <x v="1"/>
    <n v="2015"/>
    <x v="11"/>
    <x v="108"/>
    <x v="3"/>
    <s v="BOTH"/>
    <s v="Income Statement"/>
    <x v="71"/>
    <s v="11200 · PayPal (LLC)"/>
    <m/>
    <s v="42014Angie Forslund"/>
  </r>
  <r>
    <d v="2015-01-11T00:00:00"/>
    <s v="JOHN VINTILA"/>
    <n v="-0.82"/>
    <m/>
    <n v="0.82"/>
    <s v="Credit"/>
    <x v="10"/>
    <x v="1"/>
    <x v="1"/>
    <n v="2015"/>
    <x v="11"/>
    <x v="108"/>
    <x v="3"/>
    <s v="BOTH"/>
    <s v="Income Statement"/>
    <x v="71"/>
    <s v="11200 · PayPal (LLC)"/>
    <m/>
    <s v="42015JOHN VINTILA"/>
  </r>
  <r>
    <d v="2015-01-11T00:00:00"/>
    <s v="3D Sellers eBay apps for sellers"/>
    <n v="0"/>
    <m/>
    <n v="0"/>
    <s v="Debit"/>
    <x v="10"/>
    <x v="1"/>
    <x v="1"/>
    <n v="2015"/>
    <x v="11"/>
    <x v="108"/>
    <x v="3"/>
    <s v="BOTH"/>
    <s v="Income Statement"/>
    <x v="70"/>
    <s v="11200 · PayPal (LLC)"/>
    <m/>
    <s v="420153D Sellers eBay apps for sellers"/>
  </r>
  <r>
    <d v="2015-01-11T00:00:00"/>
    <s v="PIECeS"/>
    <n v="-3.78"/>
    <m/>
    <n v="3.78"/>
    <s v="Credit"/>
    <x v="10"/>
    <x v="1"/>
    <x v="1"/>
    <n v="2015"/>
    <x v="11"/>
    <x v="108"/>
    <x v="3"/>
    <s v="BOTH"/>
    <s v="Income Statement"/>
    <x v="71"/>
    <s v="11200 · PayPal (LLC)"/>
    <m/>
    <s v="42015PIECeS"/>
  </r>
  <r>
    <d v="2015-01-11T00:00:00"/>
    <s v="TADASHI YOSHINO"/>
    <n v="-1.86"/>
    <m/>
    <n v="1.86"/>
    <s v="Credit"/>
    <x v="10"/>
    <x v="1"/>
    <x v="1"/>
    <n v="2015"/>
    <x v="11"/>
    <x v="108"/>
    <x v="3"/>
    <s v="BOTH"/>
    <s v="Income Statement"/>
    <x v="71"/>
    <s v="11200 · PayPal (LLC)"/>
    <m/>
    <s v="42015TADASHI YOSHINO"/>
  </r>
  <r>
    <d v="2015-01-11T00:00:00"/>
    <s v="Judy Cummings"/>
    <n v="-1.93"/>
    <m/>
    <n v="1.93"/>
    <s v="Credit"/>
    <x v="10"/>
    <x v="1"/>
    <x v="1"/>
    <n v="2015"/>
    <x v="11"/>
    <x v="108"/>
    <x v="3"/>
    <s v="BOTH"/>
    <s v="Income Statement"/>
    <x v="71"/>
    <s v="11200 · PayPal (LLC)"/>
    <m/>
    <s v="42015Judy Cummings"/>
  </r>
  <r>
    <d v="2015-01-12T00:00:00"/>
    <s v="Davinia Lefroy"/>
    <n v="-6.25"/>
    <m/>
    <n v="6.25"/>
    <s v="Credit"/>
    <x v="10"/>
    <x v="1"/>
    <x v="1"/>
    <n v="2015"/>
    <x v="11"/>
    <x v="108"/>
    <x v="3"/>
    <s v="BOTH"/>
    <s v="Income Statement"/>
    <x v="71"/>
    <s v="11200 · PayPal (LLC)"/>
    <m/>
    <s v="42016Davinia Lefroy"/>
  </r>
  <r>
    <d v="2015-01-12T00:00:00"/>
    <s v="jeremiah knipe"/>
    <n v="0.27"/>
    <m/>
    <n v="-0.27"/>
    <s v="Debit"/>
    <x v="10"/>
    <x v="1"/>
    <x v="1"/>
    <n v="2015"/>
    <x v="11"/>
    <x v="108"/>
    <x v="3"/>
    <s v="BOTH"/>
    <s v="Income Statement"/>
    <x v="71"/>
    <s v="11200 · PayPal (LLC)"/>
    <m/>
    <s v="42016jeremiah knipe"/>
  </r>
  <r>
    <d v="2015-01-12T00:00:00"/>
    <s v="Gina Callozzo"/>
    <n v="-1.86"/>
    <m/>
    <n v="1.86"/>
    <s v="Credit"/>
    <x v="10"/>
    <x v="1"/>
    <x v="1"/>
    <n v="2015"/>
    <x v="11"/>
    <x v="108"/>
    <x v="3"/>
    <s v="BOTH"/>
    <s v="Income Statement"/>
    <x v="71"/>
    <s v="11200 · PayPal (LLC)"/>
    <m/>
    <s v="42016Gina Callozzo"/>
  </r>
  <r>
    <d v="2015-01-12T00:00:00"/>
    <s v="Big Buttons by Pets-Shows-On-Wheels pets and supplies"/>
    <n v="-4.88"/>
    <m/>
    <n v="4.88"/>
    <s v="Credit"/>
    <x v="10"/>
    <x v="1"/>
    <x v="1"/>
    <n v="2015"/>
    <x v="11"/>
    <x v="108"/>
    <x v="3"/>
    <s v="BOTH"/>
    <s v="Income Statement"/>
    <x v="71"/>
    <s v="11200 · PayPal (LLC)"/>
    <m/>
    <s v="42016Big Buttons by Pets-Shows-On-Wheels pets and supplies"/>
  </r>
  <r>
    <d v="2015-01-13T00:00:00"/>
    <s v="Pamela Banis"/>
    <n v="-0.62"/>
    <m/>
    <n v="0.62"/>
    <s v="Credit"/>
    <x v="10"/>
    <x v="1"/>
    <x v="1"/>
    <n v="2015"/>
    <x v="11"/>
    <x v="108"/>
    <x v="3"/>
    <s v="BOTH"/>
    <s v="Income Statement"/>
    <x v="71"/>
    <s v="11200 · PayPal (LLC)"/>
    <m/>
    <s v="42017Pamela Banis"/>
  </r>
  <r>
    <d v="2015-01-13T00:00:00"/>
    <s v="Henna Takatalo"/>
    <n v="-3.17"/>
    <m/>
    <n v="3.17"/>
    <s v="Credit"/>
    <x v="10"/>
    <x v="1"/>
    <x v="1"/>
    <n v="2015"/>
    <x v="11"/>
    <x v="108"/>
    <x v="3"/>
    <s v="BOTH"/>
    <s v="Income Statement"/>
    <x v="71"/>
    <s v="11200 · PayPal (LLC)"/>
    <m/>
    <s v="42017Henna Takatalo"/>
  </r>
  <r>
    <d v="2015-01-14T00:00:00"/>
    <s v="Mimi Madayag"/>
    <n v="0.43"/>
    <m/>
    <n v="-0.43"/>
    <s v="Debit"/>
    <x v="10"/>
    <x v="1"/>
    <x v="1"/>
    <n v="2015"/>
    <x v="11"/>
    <x v="108"/>
    <x v="3"/>
    <s v="BOTH"/>
    <s v="Income Statement"/>
    <x v="71"/>
    <s v="11200 · PayPal (LLC)"/>
    <m/>
    <s v="42018Mimi Madayag"/>
  </r>
  <r>
    <d v="2015-01-14T00:00:00"/>
    <s v="Suzette Bourcier"/>
    <n v="-2.02"/>
    <m/>
    <n v="2.02"/>
    <s v="Credit"/>
    <x v="10"/>
    <x v="1"/>
    <x v="1"/>
    <n v="2015"/>
    <x v="11"/>
    <x v="108"/>
    <x v="3"/>
    <s v="BOTH"/>
    <s v="Income Statement"/>
    <x v="71"/>
    <s v="11200 · PayPal (LLC)"/>
    <m/>
    <s v="42018Suzette Bourcier"/>
  </r>
  <r>
    <d v="2015-01-14T00:00:00"/>
    <s v="Reversal"/>
    <n v="0"/>
    <m/>
    <n v="0"/>
    <s v="Credit"/>
    <x v="10"/>
    <x v="1"/>
    <x v="1"/>
    <n v="2015"/>
    <x v="11"/>
    <x v="108"/>
    <x v="3"/>
    <s v="BOTH"/>
    <s v="Income Statement"/>
    <x v="71"/>
    <s v="11200 · PayPal (LLC)"/>
    <m/>
    <s v="42018Reversal"/>
  </r>
  <r>
    <d v="2015-01-15T00:00:00"/>
    <s v="Ted Moy"/>
    <n v="-1.93"/>
    <m/>
    <n v="1.93"/>
    <s v="Credit"/>
    <x v="10"/>
    <x v="1"/>
    <x v="1"/>
    <n v="2015"/>
    <x v="11"/>
    <x v="108"/>
    <x v="3"/>
    <s v="BOTH"/>
    <s v="Income Statement"/>
    <x v="71"/>
    <s v="11200 · PayPal (LLC)"/>
    <m/>
    <s v="42019Ted Moy"/>
  </r>
  <r>
    <d v="2015-01-15T00:00:00"/>
    <s v="james esther"/>
    <n v="-0.88"/>
    <m/>
    <n v="0.88"/>
    <s v="Credit"/>
    <x v="10"/>
    <x v="1"/>
    <x v="1"/>
    <n v="2015"/>
    <x v="11"/>
    <x v="108"/>
    <x v="3"/>
    <s v="BOTH"/>
    <s v="Income Statement"/>
    <x v="71"/>
    <s v="11200 · PayPal (LLC)"/>
    <m/>
    <s v="42019james esther"/>
  </r>
  <r>
    <d v="2015-01-16T00:00:00"/>
    <s v="Mikael Koivula"/>
    <n v="-1.85"/>
    <m/>
    <n v="1.85"/>
    <s v="Credit"/>
    <x v="10"/>
    <x v="1"/>
    <x v="1"/>
    <n v="2015"/>
    <x v="11"/>
    <x v="108"/>
    <x v="3"/>
    <s v="BOTH"/>
    <s v="Income Statement"/>
    <x v="71"/>
    <s v="11200 · PayPal (LLC)"/>
    <m/>
    <s v="42020Mikael Koivula"/>
  </r>
  <r>
    <d v="2015-01-16T00:00:00"/>
    <s v="Calli Carboni"/>
    <n v="-1.27"/>
    <m/>
    <n v="1.27"/>
    <s v="Credit"/>
    <x v="10"/>
    <x v="1"/>
    <x v="1"/>
    <n v="2015"/>
    <x v="11"/>
    <x v="108"/>
    <x v="3"/>
    <s v="BOTH"/>
    <s v="Income Statement"/>
    <x v="71"/>
    <s v="11200 · PayPal (LLC)"/>
    <m/>
    <s v="42020Calli Carboni"/>
  </r>
  <r>
    <d v="2015-01-16T00:00:00"/>
    <s v="Nellie Sheppard"/>
    <n v="-3.59"/>
    <m/>
    <n v="3.59"/>
    <s v="Credit"/>
    <x v="10"/>
    <x v="1"/>
    <x v="1"/>
    <n v="2015"/>
    <x v="11"/>
    <x v="108"/>
    <x v="3"/>
    <s v="BOTH"/>
    <s v="Income Statement"/>
    <x v="71"/>
    <s v="11200 · PayPal (LLC)"/>
    <m/>
    <s v="42020Nellie Sheppard"/>
  </r>
  <r>
    <d v="2015-01-16T00:00:00"/>
    <s v="gary white"/>
    <n v="-1.46"/>
    <m/>
    <n v="1.46"/>
    <s v="Credit"/>
    <x v="10"/>
    <x v="1"/>
    <x v="1"/>
    <n v="2015"/>
    <x v="11"/>
    <x v="108"/>
    <x v="3"/>
    <s v="BOTH"/>
    <s v="Income Statement"/>
    <x v="71"/>
    <s v="11200 · PayPal (LLC)"/>
    <m/>
    <s v="42020gary white"/>
  </r>
  <r>
    <d v="2015-01-17T00:00:00"/>
    <s v="Gregory Gebhardt"/>
    <n v="-0.62"/>
    <m/>
    <n v="0.62"/>
    <s v="Credit"/>
    <x v="10"/>
    <x v="1"/>
    <x v="1"/>
    <n v="2015"/>
    <x v="11"/>
    <x v="108"/>
    <x v="3"/>
    <s v="BOTH"/>
    <s v="Income Statement"/>
    <x v="71"/>
    <s v="11200 · PayPal (LLC)"/>
    <m/>
    <s v="42021Gregory Gebhardt"/>
  </r>
  <r>
    <d v="2015-01-17T00:00:00"/>
    <s v="Susan Sowa"/>
    <n v="-0.59"/>
    <m/>
    <n v="0.59"/>
    <s v="Credit"/>
    <x v="10"/>
    <x v="1"/>
    <x v="1"/>
    <n v="2015"/>
    <x v="11"/>
    <x v="108"/>
    <x v="3"/>
    <s v="BOTH"/>
    <s v="Income Statement"/>
    <x v="71"/>
    <s v="11200 · PayPal (LLC)"/>
    <m/>
    <s v="42021Susan Sowa"/>
  </r>
  <r>
    <d v="2015-01-18T00:00:00"/>
    <s v="Bank Account"/>
    <n v="0"/>
    <m/>
    <n v="0"/>
    <s v="Debit"/>
    <x v="10"/>
    <x v="1"/>
    <x v="1"/>
    <n v="2015"/>
    <x v="11"/>
    <x v="108"/>
    <x v="2"/>
    <s v="LLC"/>
    <s v="Balance Sheet"/>
    <x v="52"/>
    <s v="11200 · PayPal (LLC)"/>
    <m/>
    <s v="42022Bank Account"/>
  </r>
  <r>
    <d v="2015-01-18T00:00:00"/>
    <s v="Thomas Migliore"/>
    <n v="-2.79"/>
    <m/>
    <n v="2.79"/>
    <s v="Credit"/>
    <x v="10"/>
    <x v="1"/>
    <x v="1"/>
    <n v="2015"/>
    <x v="11"/>
    <x v="108"/>
    <x v="3"/>
    <s v="BOTH"/>
    <s v="Income Statement"/>
    <x v="71"/>
    <s v="11200 · PayPal (LLC)"/>
    <m/>
    <s v="42022Thomas Migliore"/>
  </r>
  <r>
    <d v="2015-01-19T00:00:00"/>
    <s v="Vito Modica"/>
    <n v="-6.1"/>
    <m/>
    <n v="6.1"/>
    <s v="Credit"/>
    <x v="10"/>
    <x v="1"/>
    <x v="1"/>
    <n v="2015"/>
    <x v="11"/>
    <x v="108"/>
    <x v="3"/>
    <s v="BOTH"/>
    <s v="Income Statement"/>
    <x v="71"/>
    <s v="11200 · PayPal (LLC)"/>
    <m/>
    <s v="42023Vito Modica"/>
  </r>
  <r>
    <d v="2015-01-19T00:00:00"/>
    <s v="Chris Spencer"/>
    <n v="-0.59"/>
    <m/>
    <n v="0.59"/>
    <s v="Credit"/>
    <x v="10"/>
    <x v="1"/>
    <x v="1"/>
    <n v="2015"/>
    <x v="11"/>
    <x v="108"/>
    <x v="3"/>
    <s v="BOTH"/>
    <s v="Income Statement"/>
    <x v="71"/>
    <s v="11200 · PayPal (LLC)"/>
    <m/>
    <s v="42023Chris Spencer"/>
  </r>
  <r>
    <d v="2015-01-20T00:00:00"/>
    <s v="John Young"/>
    <n v="-1.61"/>
    <m/>
    <n v="1.61"/>
    <s v="Credit"/>
    <x v="10"/>
    <x v="1"/>
    <x v="1"/>
    <n v="2015"/>
    <x v="11"/>
    <x v="108"/>
    <x v="3"/>
    <s v="BOTH"/>
    <s v="Income Statement"/>
    <x v="71"/>
    <s v="11200 · PayPal (LLC)"/>
    <m/>
    <s v="42024John Young"/>
  </r>
  <r>
    <d v="2015-01-20T00:00:00"/>
    <s v="Tara Sharum"/>
    <n v="-0.69"/>
    <m/>
    <n v="0.69"/>
    <s v="Credit"/>
    <x v="10"/>
    <x v="1"/>
    <x v="1"/>
    <n v="2015"/>
    <x v="11"/>
    <x v="108"/>
    <x v="3"/>
    <s v="BOTH"/>
    <s v="Income Statement"/>
    <x v="71"/>
    <s v="11200 · PayPal (LLC)"/>
    <m/>
    <s v="42024Tara Sharum"/>
  </r>
  <r>
    <d v="2015-01-20T00:00:00"/>
    <s v="Chris Johnsin"/>
    <n v="-1.46"/>
    <m/>
    <n v="1.46"/>
    <s v="Credit"/>
    <x v="10"/>
    <x v="1"/>
    <x v="1"/>
    <n v="2015"/>
    <x v="11"/>
    <x v="108"/>
    <x v="3"/>
    <s v="BOTH"/>
    <s v="Income Statement"/>
    <x v="71"/>
    <s v="11200 · PayPal (LLC)"/>
    <m/>
    <s v="42024Chris Johnsin"/>
  </r>
  <r>
    <d v="2015-01-20T00:00:00"/>
    <s v="Rhonda Coon"/>
    <n v="-1.46"/>
    <m/>
    <n v="1.46"/>
    <s v="Credit"/>
    <x v="10"/>
    <x v="1"/>
    <x v="1"/>
    <n v="2015"/>
    <x v="11"/>
    <x v="108"/>
    <x v="3"/>
    <s v="BOTH"/>
    <s v="Income Statement"/>
    <x v="71"/>
    <s v="11200 · PayPal (LLC)"/>
    <m/>
    <s v="42024Rhonda Coon"/>
  </r>
  <r>
    <d v="2015-01-22T00:00:00"/>
    <s v="Leslie A Mikelson"/>
    <n v="-0.69"/>
    <m/>
    <n v="0.69"/>
    <s v="Credit"/>
    <x v="10"/>
    <x v="1"/>
    <x v="1"/>
    <n v="2015"/>
    <x v="11"/>
    <x v="108"/>
    <x v="3"/>
    <s v="BOTH"/>
    <s v="Income Statement"/>
    <x v="71"/>
    <s v="11200 · PayPal (LLC)"/>
    <m/>
    <s v="42026Leslie A Mikelson"/>
  </r>
  <r>
    <d v="2015-01-23T00:00:00"/>
    <s v="jamonte lawson"/>
    <n v="-2.0699999999999998"/>
    <m/>
    <n v="2.0699999999999998"/>
    <s v="Credit"/>
    <x v="10"/>
    <x v="1"/>
    <x v="1"/>
    <n v="2015"/>
    <x v="11"/>
    <x v="108"/>
    <x v="3"/>
    <s v="BOTH"/>
    <s v="Income Statement"/>
    <x v="71"/>
    <s v="11200 · PayPal (LLC)"/>
    <m/>
    <s v="42027jamonte lawson"/>
  </r>
  <r>
    <d v="2015-01-23T00:00:00"/>
    <s v="AAD"/>
    <n v="-1.21"/>
    <m/>
    <n v="1.21"/>
    <s v="Credit"/>
    <x v="10"/>
    <x v="1"/>
    <x v="1"/>
    <n v="2015"/>
    <x v="11"/>
    <x v="108"/>
    <x v="3"/>
    <s v="BOTH"/>
    <s v="Income Statement"/>
    <x v="71"/>
    <s v="11200 · PayPal (LLC)"/>
    <m/>
    <s v="42027AAD"/>
  </r>
  <r>
    <d v="2015-01-23T00:00:00"/>
    <s v="Skype Communications Sarl"/>
    <n v="0"/>
    <m/>
    <n v="0"/>
    <s v="Debit"/>
    <x v="10"/>
    <x v="1"/>
    <x v="1"/>
    <n v="2015"/>
    <x v="11"/>
    <x v="108"/>
    <x v="2"/>
    <s v="BOTH"/>
    <s v="Income Statement"/>
    <x v="70"/>
    <s v="11200 · PayPal (LLC)"/>
    <m/>
    <s v="42027Skype Communications Sarl"/>
  </r>
  <r>
    <d v="2015-01-23T00:00:00"/>
    <s v="Andrew Wallender"/>
    <n v="-0.67"/>
    <m/>
    <n v="0.67"/>
    <s v="Credit"/>
    <x v="10"/>
    <x v="1"/>
    <x v="1"/>
    <n v="2015"/>
    <x v="11"/>
    <x v="108"/>
    <x v="3"/>
    <s v="BOTH"/>
    <s v="Income Statement"/>
    <x v="71"/>
    <s v="11200 · PayPal (LLC)"/>
    <m/>
    <s v="42027Andrew Wallender"/>
  </r>
  <r>
    <d v="2015-01-24T00:00:00"/>
    <s v="Morgan Seaborn"/>
    <n v="-1.92"/>
    <m/>
    <n v="1.92"/>
    <s v="Credit"/>
    <x v="10"/>
    <x v="1"/>
    <x v="1"/>
    <n v="2015"/>
    <x v="11"/>
    <x v="108"/>
    <x v="3"/>
    <s v="BOTH"/>
    <s v="Income Statement"/>
    <x v="71"/>
    <s v="11200 · PayPal (LLC)"/>
    <m/>
    <s v="42028Morgan Seaborn"/>
  </r>
  <r>
    <d v="2015-01-24T00:00:00"/>
    <s v="Sandra Bruyere"/>
    <n v="-4.16"/>
    <m/>
    <n v="4.16"/>
    <s v="Credit"/>
    <x v="10"/>
    <x v="1"/>
    <x v="1"/>
    <n v="2015"/>
    <x v="11"/>
    <x v="108"/>
    <x v="3"/>
    <s v="BOTH"/>
    <s v="Income Statement"/>
    <x v="71"/>
    <s v="11200 · PayPal (LLC)"/>
    <m/>
    <s v="42028Sandra Bruyere"/>
  </r>
  <r>
    <d v="2015-01-25T00:00:00"/>
    <s v="Bank Account"/>
    <n v="0"/>
    <m/>
    <n v="0"/>
    <s v="Debit"/>
    <x v="10"/>
    <x v="1"/>
    <x v="1"/>
    <n v="2015"/>
    <x v="11"/>
    <x v="108"/>
    <x v="2"/>
    <s v="LLC"/>
    <s v="Balance Sheet"/>
    <x v="52"/>
    <s v="11200 · PayPal (LLC)"/>
    <m/>
    <s v="42029Bank Account"/>
  </r>
  <r>
    <d v="2015-01-25T00:00:00"/>
    <s v="Tyler Stockdale"/>
    <n v="-2.13"/>
    <m/>
    <n v="2.13"/>
    <s v="Credit"/>
    <x v="10"/>
    <x v="1"/>
    <x v="1"/>
    <n v="2015"/>
    <x v="11"/>
    <x v="108"/>
    <x v="3"/>
    <s v="BOTH"/>
    <s v="Income Statement"/>
    <x v="71"/>
    <s v="11200 · PayPal (LLC)"/>
    <m/>
    <s v="42029Tyler Stockdale"/>
  </r>
  <r>
    <d v="2015-01-25T00:00:00"/>
    <s v="Carlos Morales"/>
    <n v="-2.13"/>
    <m/>
    <n v="2.13"/>
    <s v="Credit"/>
    <x v="10"/>
    <x v="1"/>
    <x v="1"/>
    <n v="2015"/>
    <x v="11"/>
    <x v="108"/>
    <x v="3"/>
    <s v="BOTH"/>
    <s v="Income Statement"/>
    <x v="71"/>
    <s v="11200 · PayPal (LLC)"/>
    <m/>
    <s v="42029Carlos Morales"/>
  </r>
  <r>
    <d v="2015-01-26T00:00:00"/>
    <s v="Spotify USA Inc"/>
    <n v="0"/>
    <m/>
    <n v="0"/>
    <s v="Debit"/>
    <x v="10"/>
    <x v="1"/>
    <x v="1"/>
    <n v="2015"/>
    <x v="11"/>
    <x v="108"/>
    <x v="2"/>
    <s v="BOTH"/>
    <s v="Income Statement"/>
    <x v="70"/>
    <s v="11200 · PayPal (LLC)"/>
    <m/>
    <s v="42030Spotify USA Inc"/>
  </r>
  <r>
    <d v="2015-01-26T00:00:00"/>
    <s v="Chris Johnsin"/>
    <n v="0.18"/>
    <m/>
    <n v="-0.18"/>
    <s v="Debit"/>
    <x v="10"/>
    <x v="1"/>
    <x v="1"/>
    <n v="2015"/>
    <x v="11"/>
    <x v="108"/>
    <x v="3"/>
    <s v="BOTH"/>
    <s v="Income Statement"/>
    <x v="71"/>
    <s v="11200 · PayPal (LLC)"/>
    <m/>
    <s v="42030Chris Johnsin"/>
  </r>
  <r>
    <d v="2015-01-26T00:00:00"/>
    <s v="Floyd Huszagh"/>
    <n v="-3.2"/>
    <m/>
    <n v="3.2"/>
    <s v="Credit"/>
    <x v="10"/>
    <x v="1"/>
    <x v="1"/>
    <n v="2015"/>
    <x v="11"/>
    <x v="108"/>
    <x v="3"/>
    <s v="BOTH"/>
    <s v="Income Statement"/>
    <x v="71"/>
    <s v="11200 · PayPal (LLC)"/>
    <m/>
    <s v="42030Floyd Huszagh"/>
  </r>
  <r>
    <d v="2015-01-26T00:00:00"/>
    <s v="david riedlinger"/>
    <n v="-2.73"/>
    <m/>
    <n v="2.73"/>
    <s v="Credit"/>
    <x v="10"/>
    <x v="1"/>
    <x v="1"/>
    <n v="2015"/>
    <x v="11"/>
    <x v="108"/>
    <x v="3"/>
    <s v="BOTH"/>
    <s v="Income Statement"/>
    <x v="71"/>
    <s v="11200 · PayPal (LLC)"/>
    <m/>
    <s v="42030david riedlinger"/>
  </r>
  <r>
    <d v="2015-01-26T00:00:00"/>
    <s v="Skype Communications Sarl"/>
    <n v="0"/>
    <m/>
    <n v="0"/>
    <s v="Credit"/>
    <x v="10"/>
    <x v="1"/>
    <x v="1"/>
    <n v="2015"/>
    <x v="11"/>
    <x v="108"/>
    <x v="2"/>
    <s v="BOTH"/>
    <s v="Income Statement"/>
    <x v="70"/>
    <s v="11200 · PayPal (LLC)"/>
    <m/>
    <s v="42030Skype Communications Sarl"/>
  </r>
  <r>
    <d v="2015-01-26T00:00:00"/>
    <s v="Skype Communications Sarl"/>
    <n v="0"/>
    <m/>
    <n v="0"/>
    <s v="Debit"/>
    <x v="10"/>
    <x v="1"/>
    <x v="1"/>
    <n v="2015"/>
    <x v="11"/>
    <x v="108"/>
    <x v="2"/>
    <s v="BOTH"/>
    <s v="Income Statement"/>
    <x v="70"/>
    <s v="11200 · PayPal (LLC)"/>
    <m/>
    <s v="42030Skype Communications Sarl"/>
  </r>
  <r>
    <d v="2015-01-26T00:00:00"/>
    <s v="Robert A Dorado"/>
    <n v="-2.39"/>
    <m/>
    <n v="2.39"/>
    <s v="Credit"/>
    <x v="10"/>
    <x v="1"/>
    <x v="1"/>
    <n v="2015"/>
    <x v="11"/>
    <x v="108"/>
    <x v="3"/>
    <s v="BOTH"/>
    <s v="Income Statement"/>
    <x v="71"/>
    <s v="11200 · PayPal (LLC)"/>
    <m/>
    <s v="42030Robert A Dorado"/>
  </r>
  <r>
    <d v="2015-01-27T00:00:00"/>
    <s v="Annie dethier"/>
    <n v="2.93"/>
    <m/>
    <n v="-2.93"/>
    <s v="Debit"/>
    <x v="10"/>
    <x v="1"/>
    <x v="1"/>
    <n v="2015"/>
    <x v="11"/>
    <x v="108"/>
    <x v="3"/>
    <s v="BOTH"/>
    <s v="Income Statement"/>
    <x v="71"/>
    <s v="11200 · PayPal (LLC)"/>
    <m/>
    <s v="42031Annie dethier"/>
  </r>
  <r>
    <d v="2015-01-27T00:00:00"/>
    <s v="Ashley Cunnington"/>
    <n v="-1.1499999999999999"/>
    <m/>
    <n v="1.1499999999999999"/>
    <s v="Credit"/>
    <x v="10"/>
    <x v="1"/>
    <x v="1"/>
    <n v="2015"/>
    <x v="11"/>
    <x v="108"/>
    <x v="3"/>
    <s v="BOTH"/>
    <s v="Income Statement"/>
    <x v="71"/>
    <s v="11200 · PayPal (LLC)"/>
    <m/>
    <s v="42031Ashley Cunnington"/>
  </r>
  <r>
    <d v="2015-01-27T00:00:00"/>
    <s v="Megan Battista"/>
    <n v="-3.09"/>
    <m/>
    <n v="3.09"/>
    <s v="Credit"/>
    <x v="10"/>
    <x v="1"/>
    <x v="1"/>
    <n v="2015"/>
    <x v="11"/>
    <x v="108"/>
    <x v="3"/>
    <s v="BOTH"/>
    <s v="Income Statement"/>
    <x v="71"/>
    <s v="11200 · PayPal (LLC)"/>
    <m/>
    <s v="42031Megan Battista"/>
  </r>
  <r>
    <d v="2015-01-28T00:00:00"/>
    <s v="eBay Buyer Dispute"/>
    <n v="0"/>
    <m/>
    <n v="0"/>
    <s v="Debit"/>
    <x v="10"/>
    <x v="1"/>
    <x v="1"/>
    <n v="2015"/>
    <x v="11"/>
    <x v="108"/>
    <x v="3"/>
    <s v="BOTH"/>
    <s v="Income Statement"/>
    <x v="71"/>
    <s v="11200 · PayPal (LLC)"/>
    <m/>
    <s v="42032eBay Buyer Dispute"/>
  </r>
  <r>
    <d v="2015-01-28T00:00:00"/>
    <s v="Reversal"/>
    <n v="0"/>
    <m/>
    <n v="0"/>
    <s v="Credit"/>
    <x v="10"/>
    <x v="1"/>
    <x v="1"/>
    <n v="2015"/>
    <x v="11"/>
    <x v="108"/>
    <x v="3"/>
    <s v="BOTH"/>
    <s v="Income Statement"/>
    <x v="71"/>
    <s v="11200 · PayPal (LLC)"/>
    <m/>
    <s v="42032Reversal"/>
  </r>
  <r>
    <d v="2015-01-28T00:00:00"/>
    <s v="Susan Sowa"/>
    <n v="0.28999999999999998"/>
    <m/>
    <n v="-0.28999999999999998"/>
    <s v="Debit"/>
    <x v="10"/>
    <x v="1"/>
    <x v="1"/>
    <n v="2015"/>
    <x v="11"/>
    <x v="108"/>
    <x v="3"/>
    <s v="BOTH"/>
    <s v="Income Statement"/>
    <x v="71"/>
    <s v="11200 · PayPal (LLC)"/>
    <m/>
    <s v="42032Susan Sowa"/>
  </r>
  <r>
    <d v="2015-01-28T00:00:00"/>
    <s v="KRISTINA JAEGER"/>
    <n v="-0.73"/>
    <m/>
    <n v="0.73"/>
    <s v="Credit"/>
    <x v="10"/>
    <x v="1"/>
    <x v="1"/>
    <n v="2015"/>
    <x v="11"/>
    <x v="108"/>
    <x v="3"/>
    <s v="BOTH"/>
    <s v="Income Statement"/>
    <x v="71"/>
    <s v="11200 · PayPal (LLC)"/>
    <m/>
    <s v="42032KRISTINA JAEGER"/>
  </r>
  <r>
    <d v="2015-01-28T00:00:00"/>
    <s v="Vito Modica"/>
    <n v="6.1"/>
    <m/>
    <n v="-6.1"/>
    <s v="Debit"/>
    <x v="10"/>
    <x v="1"/>
    <x v="1"/>
    <n v="2015"/>
    <x v="11"/>
    <x v="108"/>
    <x v="3"/>
    <s v="BOTH"/>
    <s v="Income Statement"/>
    <x v="71"/>
    <s v="11200 · PayPal (LLC)"/>
    <m/>
    <s v="42032Vito Modica"/>
  </r>
  <r>
    <d v="2015-01-28T00:00:00"/>
    <s v="katherine defranco"/>
    <n v="-0.59"/>
    <m/>
    <n v="0.59"/>
    <s v="Credit"/>
    <x v="10"/>
    <x v="1"/>
    <x v="1"/>
    <n v="2015"/>
    <x v="11"/>
    <x v="108"/>
    <x v="3"/>
    <s v="BOTH"/>
    <s v="Income Statement"/>
    <x v="71"/>
    <s v="11200 · PayPal (LLC)"/>
    <m/>
    <s v="42032katherine defranco"/>
  </r>
  <r>
    <d v="2015-01-29T00:00:00"/>
    <s v="Bank Account"/>
    <n v="0"/>
    <m/>
    <n v="0"/>
    <s v="Debit"/>
    <x v="10"/>
    <x v="1"/>
    <x v="1"/>
    <n v="2015"/>
    <x v="11"/>
    <x v="108"/>
    <x v="2"/>
    <s v="LLC"/>
    <s v="Balance Sheet"/>
    <x v="52"/>
    <s v="11200 · PayPal (LLC)"/>
    <m/>
    <s v="42033Bank Account"/>
  </r>
  <r>
    <d v="2015-01-29T00:00:00"/>
    <s v="Mjaed saeed Alghamdi"/>
    <n v="-3.92"/>
    <m/>
    <n v="3.92"/>
    <s v="Credit"/>
    <x v="10"/>
    <x v="1"/>
    <x v="1"/>
    <n v="2015"/>
    <x v="11"/>
    <x v="108"/>
    <x v="3"/>
    <s v="BOTH"/>
    <s v="Income Statement"/>
    <x v="71"/>
    <s v="11200 · PayPal (LLC)"/>
    <m/>
    <s v="42033Mjaed saeed Alghamdi"/>
  </r>
  <r>
    <d v="2015-01-30T00:00:00"/>
    <s v="Angelica Arambula"/>
    <n v="-0.59"/>
    <m/>
    <n v="0.59"/>
    <s v="Credit"/>
    <x v="10"/>
    <x v="1"/>
    <x v="1"/>
    <n v="2015"/>
    <x v="11"/>
    <x v="108"/>
    <x v="3"/>
    <s v="BOTH"/>
    <s v="Income Statement"/>
    <x v="71"/>
    <s v="11200 · PayPal (LLC)"/>
    <m/>
    <s v="42034Angelica Arambula"/>
  </r>
  <r>
    <d v="2015-01-30T00:00:00"/>
    <s v="Vito Modica"/>
    <n v="5.8"/>
    <m/>
    <n v="-5.8"/>
    <s v="Debit"/>
    <x v="10"/>
    <x v="1"/>
    <x v="1"/>
    <n v="2015"/>
    <x v="11"/>
    <x v="108"/>
    <x v="3"/>
    <s v="BOTH"/>
    <s v="Income Statement"/>
    <x v="71"/>
    <s v="11200 · PayPal (LLC)"/>
    <m/>
    <s v="42034Vito Modica"/>
  </r>
  <r>
    <d v="2015-01-30T00:00:00"/>
    <s v="Reversal"/>
    <n v="0"/>
    <m/>
    <n v="0"/>
    <s v="Credit"/>
    <x v="10"/>
    <x v="1"/>
    <x v="1"/>
    <n v="2015"/>
    <x v="11"/>
    <x v="108"/>
    <x v="3"/>
    <s v="BOTH"/>
    <s v="Income Statement"/>
    <x v="71"/>
    <s v="11200 · PayPal (LLC)"/>
    <m/>
    <s v="42034Reversal"/>
  </r>
  <r>
    <d v="2015-01-30T00:00:00"/>
    <s v="jack lazar"/>
    <n v="-2.19"/>
    <m/>
    <n v="2.19"/>
    <s v="Credit"/>
    <x v="10"/>
    <x v="1"/>
    <x v="1"/>
    <n v="2015"/>
    <x v="11"/>
    <x v="108"/>
    <x v="3"/>
    <s v="BOTH"/>
    <s v="Income Statement"/>
    <x v="71"/>
    <s v="11200 · PayPal (LLC)"/>
    <m/>
    <s v="42034jack lazar"/>
  </r>
  <r>
    <d v="2015-01-30T00:00:00"/>
    <s v="Andrea Lord"/>
    <n v="-0.73"/>
    <m/>
    <n v="0.73"/>
    <s v="Credit"/>
    <x v="10"/>
    <x v="1"/>
    <x v="1"/>
    <n v="2015"/>
    <x v="11"/>
    <x v="108"/>
    <x v="3"/>
    <s v="BOTH"/>
    <s v="Income Statement"/>
    <x v="71"/>
    <s v="11200 · PayPal (LLC)"/>
    <m/>
    <s v="42034Andrea Lord"/>
  </r>
  <r>
    <d v="2015-01-30T00:00:00"/>
    <s v="tina spivey"/>
    <n v="-2.04"/>
    <m/>
    <n v="2.04"/>
    <s v="Credit"/>
    <x v="10"/>
    <x v="1"/>
    <x v="1"/>
    <n v="2015"/>
    <x v="11"/>
    <x v="108"/>
    <x v="3"/>
    <s v="BOTH"/>
    <s v="Income Statement"/>
    <x v="71"/>
    <s v="11200 · PayPal (LLC)"/>
    <m/>
    <s v="42034tina spivey"/>
  </r>
  <r>
    <d v="2015-01-31T00:00:00"/>
    <s v="K. McMahon"/>
    <n v="-0.92"/>
    <m/>
    <n v="0.92"/>
    <s v="Credit"/>
    <x v="10"/>
    <x v="1"/>
    <x v="1"/>
    <n v="2015"/>
    <x v="11"/>
    <x v="108"/>
    <x v="3"/>
    <s v="BOTH"/>
    <s v="Income Statement"/>
    <x v="71"/>
    <s v="11200 · PayPal (LLC)"/>
    <m/>
    <s v="42035K. McMahon"/>
  </r>
  <r>
    <d v="2015-01-31T00:00:00"/>
    <s v="K. McMahon"/>
    <n v="-0.92"/>
    <m/>
    <n v="0.92"/>
    <s v="Credit"/>
    <x v="10"/>
    <x v="1"/>
    <x v="1"/>
    <n v="2015"/>
    <x v="11"/>
    <x v="108"/>
    <x v="3"/>
    <s v="BOTH"/>
    <s v="Income Statement"/>
    <x v="71"/>
    <s v="11200 · PayPal (LLC)"/>
    <m/>
    <s v="42035K. McMahon"/>
  </r>
  <r>
    <d v="2015-02-01T00:00:00"/>
    <s v="Maryna Grabovskiy"/>
    <n v="-2.0699999999999998"/>
    <m/>
    <n v="2.0699999999999998"/>
    <s v="Credit"/>
    <x v="10"/>
    <x v="1"/>
    <x v="2"/>
    <n v="2015"/>
    <x v="11"/>
    <x v="108"/>
    <x v="3"/>
    <s v="BOTH"/>
    <s v="Income Statement"/>
    <x v="71"/>
    <s v="11200 · PayPal (LLC)"/>
    <m/>
    <s v="42036Maryna Grabovskiy"/>
  </r>
  <r>
    <d v="2015-02-01T00:00:00"/>
    <s v="AAD"/>
    <n v="-1.21"/>
    <m/>
    <n v="1.21"/>
    <s v="Credit"/>
    <x v="10"/>
    <x v="1"/>
    <x v="2"/>
    <n v="2015"/>
    <x v="11"/>
    <x v="108"/>
    <x v="3"/>
    <s v="BOTH"/>
    <s v="Income Statement"/>
    <x v="71"/>
    <s v="11200 · PayPal (LLC)"/>
    <m/>
    <s v="42036AAD"/>
  </r>
  <r>
    <d v="2015-02-01T00:00:00"/>
    <s v="Alejandro Bucio"/>
    <n v="-2.25"/>
    <m/>
    <n v="2.25"/>
    <s v="Credit"/>
    <x v="10"/>
    <x v="1"/>
    <x v="2"/>
    <n v="2015"/>
    <x v="11"/>
    <x v="108"/>
    <x v="3"/>
    <s v="BOTH"/>
    <s v="Income Statement"/>
    <x v="71"/>
    <s v="11200 · PayPal (LLC)"/>
    <m/>
    <s v="42036Alejandro Bucio"/>
  </r>
  <r>
    <d v="2015-02-02T00:00:00"/>
    <s v="Hugh Dyer"/>
    <n v="-2.91"/>
    <m/>
    <n v="2.91"/>
    <s v="Credit"/>
    <x v="10"/>
    <x v="1"/>
    <x v="2"/>
    <n v="2015"/>
    <x v="11"/>
    <x v="108"/>
    <x v="3"/>
    <s v="BOTH"/>
    <s v="Income Statement"/>
    <x v="71"/>
    <s v="11200 · PayPal (LLC)"/>
    <m/>
    <s v="42037Hugh Dyer"/>
  </r>
  <r>
    <d v="2015-02-02T00:00:00"/>
    <s v="Troy Cronk"/>
    <n v="-0.73"/>
    <m/>
    <n v="0.73"/>
    <s v="Credit"/>
    <x v="10"/>
    <x v="1"/>
    <x v="2"/>
    <n v="2015"/>
    <x v="11"/>
    <x v="108"/>
    <x v="3"/>
    <s v="BOTH"/>
    <s v="Income Statement"/>
    <x v="71"/>
    <s v="11200 · PayPal (LLC)"/>
    <m/>
    <s v="42037Troy Cronk"/>
  </r>
  <r>
    <d v="2015-02-02T00:00:00"/>
    <s v="Pedro Leal"/>
    <n v="-1.34"/>
    <m/>
    <n v="1.34"/>
    <s v="Credit"/>
    <x v="10"/>
    <x v="1"/>
    <x v="2"/>
    <n v="2015"/>
    <x v="11"/>
    <x v="108"/>
    <x v="3"/>
    <s v="BOTH"/>
    <s v="Income Statement"/>
    <x v="71"/>
    <s v="11200 · PayPal (LLC)"/>
    <m/>
    <s v="42037Pedro Leal"/>
  </r>
  <r>
    <d v="2015-02-02T00:00:00"/>
    <s v="Dominik Chrzan"/>
    <n v="-0.59"/>
    <m/>
    <n v="0.59"/>
    <s v="Credit"/>
    <x v="10"/>
    <x v="1"/>
    <x v="2"/>
    <n v="2015"/>
    <x v="11"/>
    <x v="108"/>
    <x v="3"/>
    <s v="BOTH"/>
    <s v="Income Statement"/>
    <x v="71"/>
    <s v="11200 · PayPal (LLC)"/>
    <m/>
    <s v="42037Dominik Chrzan"/>
  </r>
  <r>
    <d v="2015-02-04T00:00:00"/>
    <s v="Ernie Williams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39Ernie Williams"/>
  </r>
  <r>
    <d v="2015-02-04T00:00:00"/>
    <s v="Maryna Grabovskiy"/>
    <n v="1.77"/>
    <m/>
    <n v="-1.77"/>
    <s v="Debit"/>
    <x v="10"/>
    <x v="1"/>
    <x v="2"/>
    <n v="2015"/>
    <x v="11"/>
    <x v="108"/>
    <x v="3"/>
    <s v="BOTH"/>
    <s v="Income Statement"/>
    <x v="71"/>
    <s v="11200 · PayPal (LLC)"/>
    <m/>
    <s v="42039Maryna Grabovskiy"/>
  </r>
  <r>
    <d v="2015-02-04T00:00:00"/>
    <s v="iNetworking"/>
    <n v="-0.62"/>
    <m/>
    <n v="0.62"/>
    <s v="Credit"/>
    <x v="10"/>
    <x v="1"/>
    <x v="2"/>
    <n v="2015"/>
    <x v="11"/>
    <x v="108"/>
    <x v="3"/>
    <s v="BOTH"/>
    <s v="Income Statement"/>
    <x v="71"/>
    <s v="11200 · PayPal (LLC)"/>
    <m/>
    <s v="42039iNetworking"/>
  </r>
  <r>
    <d v="2015-02-04T00:00:00"/>
    <s v="Bouncing Wolf Creations"/>
    <n v="-0.76"/>
    <m/>
    <n v="0.76"/>
    <s v="Credit"/>
    <x v="10"/>
    <x v="1"/>
    <x v="2"/>
    <n v="2015"/>
    <x v="11"/>
    <x v="108"/>
    <x v="3"/>
    <s v="BOTH"/>
    <s v="Income Statement"/>
    <x v="71"/>
    <s v="11200 · PayPal (LLC)"/>
    <m/>
    <s v="42039Bouncing Wolf Creations"/>
  </r>
  <r>
    <d v="2015-02-04T00:00:00"/>
    <s v="Larry Thompson"/>
    <n v="-3.65"/>
    <m/>
    <n v="3.65"/>
    <s v="Credit"/>
    <x v="10"/>
    <x v="1"/>
    <x v="2"/>
    <n v="2015"/>
    <x v="11"/>
    <x v="108"/>
    <x v="3"/>
    <s v="BOTH"/>
    <s v="Income Statement"/>
    <x v="71"/>
    <s v="11200 · PayPal (LLC)"/>
    <m/>
    <s v="42039Larry Thompson"/>
  </r>
  <r>
    <d v="2015-02-04T00:00:00"/>
    <s v="Diane Whittaker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39Diane Whittaker"/>
  </r>
  <r>
    <d v="2015-02-04T00:00:00"/>
    <s v="Tiffany Ernst"/>
    <n v="-3.13"/>
    <m/>
    <n v="3.13"/>
    <s v="Credit"/>
    <x v="10"/>
    <x v="1"/>
    <x v="2"/>
    <n v="2015"/>
    <x v="11"/>
    <x v="108"/>
    <x v="3"/>
    <s v="BOTH"/>
    <s v="Income Statement"/>
    <x v="71"/>
    <s v="11200 · PayPal (LLC)"/>
    <m/>
    <s v="42039Tiffany Ernst"/>
  </r>
  <r>
    <d v="2015-02-05T00:00:00"/>
    <s v="Rachel Pollock"/>
    <n v="-0.62"/>
    <m/>
    <n v="0.62"/>
    <s v="Credit"/>
    <x v="10"/>
    <x v="1"/>
    <x v="2"/>
    <n v="2015"/>
    <x v="11"/>
    <x v="108"/>
    <x v="3"/>
    <s v="BOTH"/>
    <s v="Income Statement"/>
    <x v="71"/>
    <s v="11200 · PayPal (LLC)"/>
    <m/>
    <s v="42040Rachel Pollock"/>
  </r>
  <r>
    <d v="2015-02-05T00:00:00"/>
    <s v="Eoghan Byrne"/>
    <n v="-3.78"/>
    <m/>
    <n v="3.78"/>
    <s v="Credit"/>
    <x v="10"/>
    <x v="1"/>
    <x v="2"/>
    <n v="2015"/>
    <x v="11"/>
    <x v="108"/>
    <x v="3"/>
    <s v="BOTH"/>
    <s v="Income Statement"/>
    <x v="71"/>
    <s v="11200 · PayPal (LLC)"/>
    <m/>
    <s v="42040Eoghan Byrne"/>
  </r>
  <r>
    <d v="2015-02-05T00:00:00"/>
    <s v="_x001a_ _x001a__x001a_"/>
    <n v="-78.11"/>
    <m/>
    <n v="78.11"/>
    <s v="Credit"/>
    <x v="10"/>
    <x v="1"/>
    <x v="2"/>
    <n v="2015"/>
    <x v="11"/>
    <x v="108"/>
    <x v="3"/>
    <s v="BOTH"/>
    <s v="Income Statement"/>
    <x v="71"/>
    <s v="11200 · PayPal (LLC)"/>
    <m/>
    <s v="42040_x001a_ _x001a__x001a_"/>
  </r>
  <r>
    <d v="2015-02-05T00:00:00"/>
    <s v="_x001a_ _x001a__x001a_"/>
    <n v="78.11"/>
    <m/>
    <n v="-78.11"/>
    <s v="Debit"/>
    <x v="10"/>
    <x v="1"/>
    <x v="2"/>
    <n v="2015"/>
    <x v="11"/>
    <x v="108"/>
    <x v="3"/>
    <s v="BOTH"/>
    <s v="Income Statement"/>
    <x v="71"/>
    <s v="11200 · PayPal (LLC)"/>
    <m/>
    <s v="42040_x001a_ _x001a__x001a_"/>
  </r>
  <r>
    <d v="2015-02-05T00:00:00"/>
    <s v="james rogers"/>
    <n v="-1.85"/>
    <m/>
    <n v="1.85"/>
    <s v="Credit"/>
    <x v="10"/>
    <x v="1"/>
    <x v="2"/>
    <n v="2015"/>
    <x v="11"/>
    <x v="108"/>
    <x v="3"/>
    <s v="BOTH"/>
    <s v="Income Statement"/>
    <x v="71"/>
    <s v="11200 · PayPal (LLC)"/>
    <m/>
    <s v="42040james rogers"/>
  </r>
  <r>
    <d v="2015-02-05T00:00:00"/>
    <s v="Denise Shifflett"/>
    <n v="-0.62"/>
    <m/>
    <n v="0.62"/>
    <s v="Credit"/>
    <x v="10"/>
    <x v="1"/>
    <x v="2"/>
    <n v="2015"/>
    <x v="11"/>
    <x v="108"/>
    <x v="3"/>
    <s v="BOTH"/>
    <s v="Income Statement"/>
    <x v="71"/>
    <s v="11200 · PayPal (LLC)"/>
    <m/>
    <s v="42040Denise Shifflett"/>
  </r>
  <r>
    <d v="2015-02-06T00:00:00"/>
    <s v="Kimberly McGrew"/>
    <n v="-0.74"/>
    <m/>
    <n v="0.74"/>
    <s v="Credit"/>
    <x v="10"/>
    <x v="1"/>
    <x v="2"/>
    <n v="2015"/>
    <x v="11"/>
    <x v="108"/>
    <x v="3"/>
    <s v="BOTH"/>
    <s v="Income Statement"/>
    <x v="71"/>
    <s v="11200 · PayPal (LLC)"/>
    <m/>
    <s v="42041Kimberly McGrew"/>
  </r>
  <r>
    <d v="2015-02-06T00:00:00"/>
    <s v="Larry Thompson"/>
    <n v="3.35"/>
    <m/>
    <n v="-3.35"/>
    <s v="Debit"/>
    <x v="10"/>
    <x v="1"/>
    <x v="2"/>
    <n v="2015"/>
    <x v="11"/>
    <x v="108"/>
    <x v="3"/>
    <s v="BOTH"/>
    <s v="Income Statement"/>
    <x v="71"/>
    <s v="11200 · PayPal (LLC)"/>
    <m/>
    <s v="42041Larry Thompson"/>
  </r>
  <r>
    <d v="2015-02-07T00:00:00"/>
    <s v="Brian Casey"/>
    <n v="-1.85"/>
    <m/>
    <n v="1.85"/>
    <s v="Credit"/>
    <x v="10"/>
    <x v="1"/>
    <x v="2"/>
    <n v="2015"/>
    <x v="11"/>
    <x v="108"/>
    <x v="3"/>
    <s v="BOTH"/>
    <s v="Income Statement"/>
    <x v="71"/>
    <s v="11200 · PayPal (LLC)"/>
    <m/>
    <s v="42042Brian Casey"/>
  </r>
  <r>
    <d v="2015-02-07T00:00:00"/>
    <s v="miguel aponte"/>
    <n v="-3.13"/>
    <m/>
    <n v="3.13"/>
    <s v="Credit"/>
    <x v="10"/>
    <x v="1"/>
    <x v="2"/>
    <n v="2015"/>
    <x v="11"/>
    <x v="108"/>
    <x v="3"/>
    <s v="BOTH"/>
    <s v="Income Statement"/>
    <x v="71"/>
    <s v="11200 · PayPal (LLC)"/>
    <m/>
    <s v="42042miguel aponte"/>
  </r>
  <r>
    <d v="2015-02-07T00:00:00"/>
    <s v="debra anderson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42debra anderson"/>
  </r>
  <r>
    <d v="2015-02-08T00:00:00"/>
    <s v="Kenia Sanchez"/>
    <n v="-3.99"/>
    <m/>
    <n v="3.99"/>
    <s v="Credit"/>
    <x v="10"/>
    <x v="1"/>
    <x v="2"/>
    <n v="2015"/>
    <x v="11"/>
    <x v="108"/>
    <x v="3"/>
    <s v="BOTH"/>
    <s v="Income Statement"/>
    <x v="71"/>
    <s v="11200 · PayPal (LLC)"/>
    <m/>
    <s v="42043Kenia Sanchez"/>
  </r>
  <r>
    <d v="2015-02-08T00:00:00"/>
    <s v="Jenise Howard"/>
    <n v="-2.4700000000000002"/>
    <m/>
    <n v="2.4700000000000002"/>
    <s v="Credit"/>
    <x v="10"/>
    <x v="1"/>
    <x v="2"/>
    <n v="2015"/>
    <x v="11"/>
    <x v="108"/>
    <x v="3"/>
    <s v="BOTH"/>
    <s v="Income Statement"/>
    <x v="71"/>
    <s v="11200 · PayPal (LLC)"/>
    <m/>
    <s v="42043Jenise Howard"/>
  </r>
  <r>
    <d v="2015-02-08T00:00:00"/>
    <s v="william shields"/>
    <n v="-1.46"/>
    <m/>
    <n v="1.46"/>
    <s v="Credit"/>
    <x v="10"/>
    <x v="1"/>
    <x v="2"/>
    <n v="2015"/>
    <x v="11"/>
    <x v="108"/>
    <x v="3"/>
    <s v="BOTH"/>
    <s v="Income Statement"/>
    <x v="71"/>
    <s v="11200 · PayPal (LLC)"/>
    <m/>
    <s v="42043william shields"/>
  </r>
  <r>
    <d v="2015-02-09T00:00:00"/>
    <s v="Bank Account"/>
    <n v="0"/>
    <m/>
    <n v="0"/>
    <s v="Debit"/>
    <x v="10"/>
    <x v="1"/>
    <x v="2"/>
    <n v="2015"/>
    <x v="11"/>
    <x v="108"/>
    <x v="2"/>
    <s v="LLC"/>
    <s v="Balance Sheet"/>
    <x v="52"/>
    <s v="11200 · PayPal (LLC)"/>
    <m/>
    <s v="42044Bank Account"/>
  </r>
  <r>
    <d v="2015-02-09T00:00:00"/>
    <s v="kurtis thompson"/>
    <n v="-2.5299999999999998"/>
    <m/>
    <n v="2.5299999999999998"/>
    <s v="Credit"/>
    <x v="10"/>
    <x v="1"/>
    <x v="2"/>
    <n v="2015"/>
    <x v="11"/>
    <x v="108"/>
    <x v="3"/>
    <s v="BOTH"/>
    <s v="Income Statement"/>
    <x v="71"/>
    <s v="11200 · PayPal (LLC)"/>
    <m/>
    <s v="42044kurtis thompson"/>
  </r>
  <r>
    <d v="2015-02-09T00:00:00"/>
    <s v="Reversal"/>
    <n v="0"/>
    <m/>
    <n v="0"/>
    <s v="Credit"/>
    <x v="10"/>
    <x v="1"/>
    <x v="2"/>
    <n v="2015"/>
    <x v="11"/>
    <x v="108"/>
    <x v="3"/>
    <s v="BOTH"/>
    <s v="Income Statement"/>
    <x v="71"/>
    <s v="11200 · PayPal (LLC)"/>
    <m/>
    <s v="42044Reversal"/>
  </r>
  <r>
    <d v="2015-02-09T00:00:00"/>
    <s v="_x001a_ _x001a__x001a_"/>
    <n v="77.81"/>
    <m/>
    <n v="-77.81"/>
    <s v="Debit"/>
    <x v="10"/>
    <x v="1"/>
    <x v="2"/>
    <n v="2015"/>
    <x v="11"/>
    <x v="108"/>
    <x v="3"/>
    <s v="BOTH"/>
    <s v="Income Statement"/>
    <x v="71"/>
    <s v="11200 · PayPal (LLC)"/>
    <m/>
    <s v="42044_x001a_ _x001a__x001a_"/>
  </r>
  <r>
    <d v="2015-02-09T00:00:00"/>
    <s v="Thomas Migliore"/>
    <n v="2.4900000000000002"/>
    <m/>
    <n v="-2.4900000000000002"/>
    <s v="Debit"/>
    <x v="10"/>
    <x v="1"/>
    <x v="2"/>
    <n v="2015"/>
    <x v="11"/>
    <x v="108"/>
    <x v="3"/>
    <s v="BOTH"/>
    <s v="Income Statement"/>
    <x v="71"/>
    <s v="11200 · PayPal (LLC)"/>
    <m/>
    <s v="42044Thomas Migliore"/>
  </r>
  <r>
    <d v="2015-02-09T00:00:00"/>
    <s v="Chimene L Cain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44Chimene L Cain"/>
  </r>
  <r>
    <d v="2015-02-10T00:00:00"/>
    <s v="The People's Choice Entertainment Inc"/>
    <n v="-0.48"/>
    <m/>
    <n v="0.48"/>
    <s v="Credit"/>
    <x v="10"/>
    <x v="1"/>
    <x v="2"/>
    <n v="2015"/>
    <x v="11"/>
    <x v="108"/>
    <x v="3"/>
    <s v="BOTH"/>
    <s v="Income Statement"/>
    <x v="71"/>
    <s v="11200 · PayPal (LLC)"/>
    <m/>
    <s v="42045The People's Choice Entertainment Inc"/>
  </r>
  <r>
    <d v="2015-02-11T00:00:00"/>
    <s v="3D Sellers eBay apps for sellers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463D Sellers eBay apps for sellers"/>
  </r>
  <r>
    <d v="2015-02-11T00:00:00"/>
    <s v="Robert Lewis"/>
    <n v="-0.59"/>
    <m/>
    <n v="0.59"/>
    <s v="Credit"/>
    <x v="10"/>
    <x v="1"/>
    <x v="2"/>
    <n v="2015"/>
    <x v="11"/>
    <x v="108"/>
    <x v="3"/>
    <s v="BOTH"/>
    <s v="Income Statement"/>
    <x v="71"/>
    <s v="11200 · PayPal (LLC)"/>
    <m/>
    <s v="42046Robert Lewis"/>
  </r>
  <r>
    <d v="2015-02-11T00:00:00"/>
    <s v="William Pelton"/>
    <n v="-0.69"/>
    <m/>
    <n v="0.69"/>
    <s v="Credit"/>
    <x v="10"/>
    <x v="1"/>
    <x v="2"/>
    <n v="2015"/>
    <x v="11"/>
    <x v="108"/>
    <x v="3"/>
    <s v="BOTH"/>
    <s v="Income Statement"/>
    <x v="71"/>
    <s v="11200 · PayPal (LLC)"/>
    <m/>
    <s v="42046William Pelton"/>
  </r>
  <r>
    <d v="2015-02-12T00:00:00"/>
    <s v="Ibrahim peri"/>
    <n v="-7.27"/>
    <m/>
    <n v="7.27"/>
    <s v="Credit"/>
    <x v="10"/>
    <x v="1"/>
    <x v="2"/>
    <n v="2015"/>
    <x v="11"/>
    <x v="108"/>
    <x v="3"/>
    <s v="BOTH"/>
    <s v="Income Statement"/>
    <x v="71"/>
    <s v="11200 · PayPal (LLC)"/>
    <m/>
    <s v="42047Ibrahim peri"/>
  </r>
  <r>
    <d v="2015-02-12T00:00:00"/>
    <s v="BM CONSULTING"/>
    <n v="-0.88"/>
    <m/>
    <n v="0.88"/>
    <s v="Credit"/>
    <x v="10"/>
    <x v="1"/>
    <x v="2"/>
    <n v="2015"/>
    <x v="11"/>
    <x v="108"/>
    <x v="3"/>
    <s v="BOTH"/>
    <s v="Income Statement"/>
    <x v="71"/>
    <s v="11200 · PayPal (LLC)"/>
    <m/>
    <s v="42047BM CONSULTING"/>
  </r>
  <r>
    <d v="2015-02-12T00:00:00"/>
    <s v="AAD"/>
    <n v="0.91"/>
    <m/>
    <n v="-0.91"/>
    <s v="Debit"/>
    <x v="10"/>
    <x v="1"/>
    <x v="2"/>
    <n v="2015"/>
    <x v="11"/>
    <x v="108"/>
    <x v="3"/>
    <s v="BOTH"/>
    <s v="Income Statement"/>
    <x v="71"/>
    <s v="11200 · PayPal (LLC)"/>
    <m/>
    <s v="42047AAD"/>
  </r>
  <r>
    <d v="2015-02-12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47eBay Inc Shipping"/>
  </r>
  <r>
    <d v="2015-02-12T00:00:00"/>
    <s v="Barbara Twaddle"/>
    <n v="-3.28"/>
    <m/>
    <n v="3.28"/>
    <s v="Credit"/>
    <x v="10"/>
    <x v="1"/>
    <x v="2"/>
    <n v="2015"/>
    <x v="11"/>
    <x v="108"/>
    <x v="3"/>
    <s v="BOTH"/>
    <s v="Income Statement"/>
    <x v="71"/>
    <s v="11200 · PayPal (LLC)"/>
    <m/>
    <s v="42047Barbara Twaddle"/>
  </r>
  <r>
    <d v="2015-02-12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47eBay Inc Shipping"/>
  </r>
  <r>
    <d v="2015-02-12T00:00:00"/>
    <s v="Richard skinner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47Richard skinner"/>
  </r>
  <r>
    <d v="2015-02-12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47eBay Inc Shipping"/>
  </r>
  <r>
    <d v="2015-02-12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47eBay Inc Shipping"/>
  </r>
  <r>
    <d v="2015-02-12T00:00:00"/>
    <s v="Mark Ankenbrand"/>
    <n v="-0.73"/>
    <m/>
    <n v="0.73"/>
    <s v="Credit"/>
    <x v="10"/>
    <x v="1"/>
    <x v="2"/>
    <n v="2015"/>
    <x v="11"/>
    <x v="108"/>
    <x v="3"/>
    <s v="BOTH"/>
    <s v="Income Statement"/>
    <x v="71"/>
    <s v="11200 · PayPal (LLC)"/>
    <m/>
    <s v="42047Mark Ankenbrand"/>
  </r>
  <r>
    <d v="2015-02-13T00:00:00"/>
    <s v="Karen-Kitty Carroll"/>
    <n v="-0.73"/>
    <m/>
    <n v="0.73"/>
    <s v="Credit"/>
    <x v="10"/>
    <x v="1"/>
    <x v="2"/>
    <n v="2015"/>
    <x v="11"/>
    <x v="108"/>
    <x v="3"/>
    <s v="BOTH"/>
    <s v="Income Statement"/>
    <x v="71"/>
    <s v="11200 · PayPal (LLC)"/>
    <m/>
    <s v="42048Karen-Kitty Carroll"/>
  </r>
  <r>
    <d v="2015-02-13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48eBay Inc Shipping"/>
  </r>
  <r>
    <d v="2015-02-13T00:00:00"/>
    <s v="Carla Kohle"/>
    <n v="-1.05"/>
    <m/>
    <n v="1.05"/>
    <s v="Credit"/>
    <x v="10"/>
    <x v="1"/>
    <x v="2"/>
    <n v="2015"/>
    <x v="11"/>
    <x v="108"/>
    <x v="3"/>
    <s v="BOTH"/>
    <s v="Income Statement"/>
    <x v="71"/>
    <s v="11200 · PayPal (LLC)"/>
    <m/>
    <s v="42048Carla Kohle"/>
  </r>
  <r>
    <d v="2015-02-13T00:00:00"/>
    <s v="tim coburn"/>
    <n v="-19.82"/>
    <m/>
    <n v="19.82"/>
    <s v="Credit"/>
    <x v="10"/>
    <x v="1"/>
    <x v="2"/>
    <n v="2015"/>
    <x v="11"/>
    <x v="108"/>
    <x v="3"/>
    <s v="BOTH"/>
    <s v="Income Statement"/>
    <x v="71"/>
    <s v="11200 · PayPal (LLC)"/>
    <m/>
    <s v="42048tim coburn"/>
  </r>
  <r>
    <d v="2015-02-13T00:00:00"/>
    <s v="Gilbert Martin"/>
    <n v="-2.13"/>
    <m/>
    <n v="2.13"/>
    <s v="Credit"/>
    <x v="10"/>
    <x v="1"/>
    <x v="2"/>
    <n v="2015"/>
    <x v="11"/>
    <x v="108"/>
    <x v="3"/>
    <s v="BOTH"/>
    <s v="Income Statement"/>
    <x v="71"/>
    <s v="11200 · PayPal (LLC)"/>
    <m/>
    <s v="42048Gilbert Martin"/>
  </r>
  <r>
    <d v="2015-02-13T00:00:00"/>
    <s v="Amber Arceo"/>
    <n v="-0.73"/>
    <m/>
    <n v="0.73"/>
    <s v="Credit"/>
    <x v="10"/>
    <x v="1"/>
    <x v="2"/>
    <n v="2015"/>
    <x v="11"/>
    <x v="108"/>
    <x v="3"/>
    <s v="BOTH"/>
    <s v="Income Statement"/>
    <x v="71"/>
    <s v="11200 · PayPal (LLC)"/>
    <m/>
    <s v="42048Amber Arceo"/>
  </r>
  <r>
    <d v="2015-02-14T00:00:00"/>
    <s v="antonio alvarez"/>
    <n v="-1.78"/>
    <m/>
    <n v="1.78"/>
    <s v="Credit"/>
    <x v="10"/>
    <x v="1"/>
    <x v="2"/>
    <n v="2015"/>
    <x v="11"/>
    <x v="108"/>
    <x v="3"/>
    <s v="BOTH"/>
    <s v="Income Statement"/>
    <x v="71"/>
    <s v="11200 · PayPal (LLC)"/>
    <m/>
    <s v="42049antonio alvarez"/>
  </r>
  <r>
    <d v="2015-02-16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1eBay Inc Shipping"/>
  </r>
  <r>
    <d v="2015-02-16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1eBay Inc Shipping"/>
  </r>
  <r>
    <d v="2015-02-16T00:00:00"/>
    <s v="Bank Account"/>
    <n v="0"/>
    <m/>
    <n v="0"/>
    <s v="Debit"/>
    <x v="10"/>
    <x v="1"/>
    <x v="2"/>
    <n v="2015"/>
    <x v="11"/>
    <x v="108"/>
    <x v="2"/>
    <s v="LLC"/>
    <s v="Balance Sheet"/>
    <x v="52"/>
    <s v="11200 · PayPal (LLC)"/>
    <m/>
    <s v="42051Bank Account"/>
  </r>
  <r>
    <d v="2015-02-17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2eBay Inc Shipping"/>
  </r>
  <r>
    <d v="2015-02-17T00:00:00"/>
    <s v="mary bazoff"/>
    <n v="-1.85"/>
    <m/>
    <n v="1.85"/>
    <s v="Credit"/>
    <x v="10"/>
    <x v="1"/>
    <x v="2"/>
    <n v="2015"/>
    <x v="11"/>
    <x v="108"/>
    <x v="3"/>
    <s v="BOTH"/>
    <s v="Income Statement"/>
    <x v="71"/>
    <s v="11200 · PayPal (LLC)"/>
    <m/>
    <s v="42052mary bazoff"/>
  </r>
  <r>
    <d v="2015-02-17T00:00:00"/>
    <s v="William T. Parker"/>
    <n v="-2.62"/>
    <m/>
    <n v="2.62"/>
    <s v="Credit"/>
    <x v="10"/>
    <x v="1"/>
    <x v="2"/>
    <n v="2015"/>
    <x v="11"/>
    <x v="108"/>
    <x v="3"/>
    <s v="BOTH"/>
    <s v="Income Statement"/>
    <x v="71"/>
    <s v="11200 · PayPal (LLC)"/>
    <m/>
    <s v="42052William T. Parker"/>
  </r>
  <r>
    <d v="2015-02-17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2eBay Inc Shipping"/>
  </r>
  <r>
    <d v="2015-02-17T00:00:00"/>
    <s v="Timothy J Bowers Jr"/>
    <n v="-1.34"/>
    <m/>
    <n v="1.34"/>
    <s v="Credit"/>
    <x v="10"/>
    <x v="1"/>
    <x v="2"/>
    <n v="2015"/>
    <x v="11"/>
    <x v="108"/>
    <x v="3"/>
    <s v="BOTH"/>
    <s v="Income Statement"/>
    <x v="71"/>
    <s v="11200 · PayPal (LLC)"/>
    <m/>
    <s v="42052Timothy J Bowers Jr"/>
  </r>
  <r>
    <d v="2015-02-18T00:00:00"/>
    <s v="Schenley Hutson Kirk"/>
    <n v="-0.73"/>
    <m/>
    <n v="0.73"/>
    <s v="Credit"/>
    <x v="10"/>
    <x v="1"/>
    <x v="2"/>
    <n v="2015"/>
    <x v="11"/>
    <x v="108"/>
    <x v="3"/>
    <s v="BOTH"/>
    <s v="Income Statement"/>
    <x v="71"/>
    <s v="11200 · PayPal (LLC)"/>
    <m/>
    <s v="42053Schenley Hutson Kirk"/>
  </r>
  <r>
    <d v="2015-02-18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3eBay Inc Shipping"/>
  </r>
  <r>
    <d v="2015-02-18T00:00:00"/>
    <s v="Maryna Grabovskiy"/>
    <n v="-2.19"/>
    <m/>
    <n v="2.19"/>
    <s v="Credit"/>
    <x v="10"/>
    <x v="1"/>
    <x v="2"/>
    <n v="2015"/>
    <x v="11"/>
    <x v="108"/>
    <x v="3"/>
    <s v="BOTH"/>
    <s v="Income Statement"/>
    <x v="71"/>
    <s v="11200 · PayPal (LLC)"/>
    <m/>
    <s v="42053Maryna Grabovskiy"/>
  </r>
  <r>
    <d v="2015-02-18T00:00:00"/>
    <s v="eBay Buyer Dispute"/>
    <n v="0"/>
    <m/>
    <n v="0"/>
    <s v="Debit"/>
    <x v="10"/>
    <x v="1"/>
    <x v="2"/>
    <n v="2015"/>
    <x v="11"/>
    <x v="108"/>
    <x v="3"/>
    <s v="BOTH"/>
    <s v="Income Statement"/>
    <x v="71"/>
    <s v="11200 · PayPal (LLC)"/>
    <m/>
    <s v="42053eBay Buyer Dispute"/>
  </r>
  <r>
    <d v="2015-02-19T00:00:00"/>
    <s v="Strutting Your Stuff Standard Poodles"/>
    <n v="-2.4500000000000002"/>
    <m/>
    <n v="2.4500000000000002"/>
    <s v="Credit"/>
    <x v="10"/>
    <x v="1"/>
    <x v="2"/>
    <n v="2015"/>
    <x v="11"/>
    <x v="108"/>
    <x v="3"/>
    <s v="BOTH"/>
    <s v="Income Statement"/>
    <x v="71"/>
    <s v="11200 · PayPal (LLC)"/>
    <m/>
    <s v="42054Strutting Your Stuff Standard Poodles"/>
  </r>
  <r>
    <d v="2015-02-19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4eBay Inc Shipping"/>
  </r>
  <r>
    <d v="2015-02-19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4eBay Inc Shipping"/>
  </r>
  <r>
    <d v="2015-02-19T00:00:00"/>
    <s v="Robert Rozzi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54Robert Rozzi"/>
  </r>
  <r>
    <d v="2015-02-20T00:00:00"/>
    <s v="To Euro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5To Euro"/>
  </r>
  <r>
    <d v="2015-02-20T00:00:00"/>
    <s v="From U.S. Dollar"/>
    <n v="0"/>
    <m/>
    <n v="0"/>
    <s v="Credit"/>
    <x v="10"/>
    <x v="1"/>
    <x v="2"/>
    <n v="2015"/>
    <x v="11"/>
    <x v="108"/>
    <x v="3"/>
    <s v="BOTH"/>
    <s v="Income Statement"/>
    <x v="70"/>
    <s v="11200 · PayPal (LLC)"/>
    <m/>
    <s v="42055From U.S. Dollar"/>
  </r>
  <r>
    <d v="2015-02-20T00:00:00"/>
    <s v="Go Daddy Europe Limited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5Go Daddy Europe Limited"/>
  </r>
  <r>
    <d v="2015-02-20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5eBay Inc Shipping"/>
  </r>
  <r>
    <d v="2015-02-20T00:00:00"/>
    <s v="Robert Gay"/>
    <n v="-6.1"/>
    <m/>
    <n v="6.1"/>
    <s v="Credit"/>
    <x v="10"/>
    <x v="1"/>
    <x v="2"/>
    <n v="2015"/>
    <x v="11"/>
    <x v="108"/>
    <x v="3"/>
    <s v="BOTH"/>
    <s v="Income Statement"/>
    <x v="71"/>
    <s v="11200 · PayPal (LLC)"/>
    <m/>
    <s v="42055Robert Gay"/>
  </r>
  <r>
    <d v="2015-02-21T00:00:00"/>
    <s v="To Euro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6To Euro"/>
  </r>
  <r>
    <d v="2015-02-21T00:00:00"/>
    <s v="From U.S. Dollar"/>
    <n v="0"/>
    <m/>
    <n v="0"/>
    <s v="Credit"/>
    <x v="10"/>
    <x v="1"/>
    <x v="2"/>
    <n v="2015"/>
    <x v="11"/>
    <x v="108"/>
    <x v="3"/>
    <s v="BOTH"/>
    <s v="Income Statement"/>
    <x v="70"/>
    <s v="11200 · PayPal (LLC)"/>
    <m/>
    <s v="42056From U.S. Dollar"/>
  </r>
  <r>
    <d v="2015-02-21T00:00:00"/>
    <s v="Go Daddy Europe Limited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6Go Daddy Europe Limited"/>
  </r>
  <r>
    <d v="2015-02-21T00:00:00"/>
    <s v="Tyler Newbury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56Tyler Newbury"/>
  </r>
  <r>
    <d v="2015-02-22T00:00:00"/>
    <s v="becca mckain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57becca mckain"/>
  </r>
  <r>
    <d v="2015-02-22T00:00:00"/>
    <s v="rob chesson"/>
    <n v="-2.33"/>
    <m/>
    <n v="2.33"/>
    <s v="Credit"/>
    <x v="10"/>
    <x v="1"/>
    <x v="2"/>
    <n v="2015"/>
    <x v="11"/>
    <x v="108"/>
    <x v="3"/>
    <s v="BOTH"/>
    <s v="Income Statement"/>
    <x v="71"/>
    <s v="11200 · PayPal (LLC)"/>
    <m/>
    <s v="42057rob chesson"/>
  </r>
  <r>
    <d v="2015-02-23T00:00:00"/>
    <s v="Peter Gonzalez"/>
    <n v="-1.95"/>
    <m/>
    <n v="1.95"/>
    <s v="Credit"/>
    <x v="10"/>
    <x v="1"/>
    <x v="2"/>
    <n v="2015"/>
    <x v="11"/>
    <x v="108"/>
    <x v="3"/>
    <s v="BOTH"/>
    <s v="Income Statement"/>
    <x v="71"/>
    <s v="11200 · PayPal (LLC)"/>
    <m/>
    <s v="42058Peter Gonzalez"/>
  </r>
  <r>
    <d v="2015-02-23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8eBay Inc Shipping"/>
  </r>
  <r>
    <d v="2015-02-23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8eBay Inc Shipping"/>
  </r>
  <r>
    <d v="2015-02-23T00:00:00"/>
    <s v="eBay Inc Shipping"/>
    <n v="0"/>
    <m/>
    <n v="0"/>
    <s v="Debit"/>
    <x v="10"/>
    <x v="1"/>
    <x v="2"/>
    <n v="2015"/>
    <x v="11"/>
    <x v="108"/>
    <x v="3"/>
    <s v="BOTH"/>
    <s v="Income Statement"/>
    <x v="70"/>
    <s v="11200 · PayPal (LLC)"/>
    <m/>
    <s v="42058eBay Inc Shipping"/>
  </r>
  <r>
    <d v="2015-02-24T00:00:00"/>
    <s v="Stanislav Dakhe"/>
    <n v="-0.82"/>
    <m/>
    <n v="0.82"/>
    <s v="Credit"/>
    <x v="10"/>
    <x v="1"/>
    <x v="2"/>
    <n v="2015"/>
    <x v="11"/>
    <x v="108"/>
    <x v="3"/>
    <s v="BOTH"/>
    <s v="Income Statement"/>
    <x v="71"/>
    <s v="11200 · PayPal (LLC)"/>
    <m/>
    <s v="42059Stanislav Dakhe"/>
  </r>
  <r>
    <d v="2015-02-24T00:00:00"/>
    <s v="Robert Lewis"/>
    <n v="0.28999999999999998"/>
    <m/>
    <n v="-0.28999999999999998"/>
    <s v="Debit"/>
    <x v="10"/>
    <x v="1"/>
    <x v="2"/>
    <n v="2015"/>
    <x v="11"/>
    <x v="108"/>
    <x v="3"/>
    <s v="BOTH"/>
    <s v="Income Statement"/>
    <x v="71"/>
    <s v="11200 · PayPal (LLC)"/>
    <m/>
    <s v="42059Robert Lewis"/>
  </r>
  <r>
    <d v="2015-02-25T00:00:00"/>
    <s v="becca mckain"/>
    <n v="0.05"/>
    <m/>
    <n v="-0.05"/>
    <s v="Debit"/>
    <x v="10"/>
    <x v="1"/>
    <x v="2"/>
    <n v="2015"/>
    <x v="11"/>
    <x v="108"/>
    <x v="3"/>
    <s v="BOTH"/>
    <s v="Income Statement"/>
    <x v="71"/>
    <s v="11200 · PayPal (LLC)"/>
    <m/>
    <s v="42060becca mckain"/>
  </r>
  <r>
    <d v="2015-02-25T00:00:00"/>
    <s v="richard wrathell"/>
    <n v="-9.2799999999999994"/>
    <m/>
    <n v="9.2799999999999994"/>
    <s v="Credit"/>
    <x v="10"/>
    <x v="1"/>
    <x v="2"/>
    <n v="2015"/>
    <x v="11"/>
    <x v="108"/>
    <x v="3"/>
    <s v="BOTH"/>
    <s v="Income Statement"/>
    <x v="71"/>
    <s v="11200 · PayPal (LLC)"/>
    <m/>
    <s v="42060richard wrathell"/>
  </r>
  <r>
    <d v="2015-02-25T00:00:00"/>
    <s v="chris chesnes"/>
    <n v="-2.0699999999999998"/>
    <m/>
    <n v="2.0699999999999998"/>
    <s v="Credit"/>
    <x v="10"/>
    <x v="1"/>
    <x v="2"/>
    <n v="2015"/>
    <x v="11"/>
    <x v="108"/>
    <x v="3"/>
    <s v="BOTH"/>
    <s v="Income Statement"/>
    <x v="71"/>
    <s v="11200 · PayPal (LLC)"/>
    <m/>
    <s v="42060chris chesnes"/>
  </r>
  <r>
    <d v="2015-02-25T00:00:00"/>
    <s v="Lauren Pederson"/>
    <n v="-0.62"/>
    <m/>
    <n v="0.62"/>
    <s v="Credit"/>
    <x v="10"/>
    <x v="1"/>
    <x v="2"/>
    <n v="2015"/>
    <x v="11"/>
    <x v="108"/>
    <x v="3"/>
    <s v="BOTH"/>
    <s v="Income Statement"/>
    <x v="71"/>
    <s v="11200 · PayPal (LLC)"/>
    <m/>
    <s v="42060Lauren Pederson"/>
  </r>
  <r>
    <d v="2015-02-25T00:00:00"/>
    <s v="Karen Musiak"/>
    <n v="-0.59"/>
    <m/>
    <n v="0.59"/>
    <s v="Credit"/>
    <x v="10"/>
    <x v="1"/>
    <x v="2"/>
    <n v="2015"/>
    <x v="11"/>
    <x v="108"/>
    <x v="3"/>
    <s v="BOTH"/>
    <s v="Income Statement"/>
    <x v="71"/>
    <s v="11200 · PayPal (LLC)"/>
    <m/>
    <s v="42060Karen Musiak"/>
  </r>
  <r>
    <d v="2015-02-25T00:00:00"/>
    <s v="Tracy Duplichan"/>
    <n v="-0.67"/>
    <m/>
    <n v="0.67"/>
    <s v="Credit"/>
    <x v="10"/>
    <x v="1"/>
    <x v="2"/>
    <n v="2015"/>
    <x v="11"/>
    <x v="108"/>
    <x v="3"/>
    <s v="BOTH"/>
    <s v="Income Statement"/>
    <x v="71"/>
    <s v="11200 · PayPal (LLC)"/>
    <m/>
    <s v="42060Tracy Duplichan"/>
  </r>
  <r>
    <d v="2015-02-26T00:00:00"/>
    <s v="Spotify USA Inc"/>
    <n v="0"/>
    <m/>
    <n v="0"/>
    <s v="Debit"/>
    <x v="10"/>
    <x v="1"/>
    <x v="2"/>
    <n v="2015"/>
    <x v="11"/>
    <x v="108"/>
    <x v="2"/>
    <s v="BOTH"/>
    <s v="Income Statement"/>
    <x v="70"/>
    <s v="11200 · PayPal (LLC)"/>
    <m/>
    <s v="42061Spotify USA Inc"/>
  </r>
  <r>
    <d v="2015-02-26T00:00:00"/>
    <s v="Amanda Fisher"/>
    <n v="-1.29"/>
    <m/>
    <n v="1.29"/>
    <s v="Credit"/>
    <x v="10"/>
    <x v="1"/>
    <x v="2"/>
    <n v="2015"/>
    <x v="11"/>
    <x v="108"/>
    <x v="3"/>
    <s v="BOTH"/>
    <s v="Income Statement"/>
    <x v="71"/>
    <s v="11200 · PayPal (LLC)"/>
    <m/>
    <s v="42061Amanda Fisher"/>
  </r>
  <r>
    <d v="2015-02-26T00:00:00"/>
    <s v="Page Page"/>
    <n v="-3.61"/>
    <m/>
    <n v="3.61"/>
    <s v="Credit"/>
    <x v="10"/>
    <x v="1"/>
    <x v="2"/>
    <n v="2015"/>
    <x v="11"/>
    <x v="108"/>
    <x v="3"/>
    <s v="BOTH"/>
    <s v="Income Statement"/>
    <x v="71"/>
    <s v="11200 · PayPal (LLC)"/>
    <m/>
    <s v="42061Page Page"/>
  </r>
  <r>
    <d v="2015-02-26T00:00:00"/>
    <s v="Michael Iulo"/>
    <n v="-1.86"/>
    <m/>
    <n v="1.86"/>
    <s v="Credit"/>
    <x v="10"/>
    <x v="1"/>
    <x v="2"/>
    <n v="2015"/>
    <x v="11"/>
    <x v="108"/>
    <x v="3"/>
    <s v="BOTH"/>
    <s v="Income Statement"/>
    <x v="71"/>
    <s v="11200 · PayPal (LLC)"/>
    <m/>
    <s v="42061Michael Iulo"/>
  </r>
  <r>
    <d v="2015-02-26T00:00:00"/>
    <s v="Alison McCormic"/>
    <n v="-0.76"/>
    <m/>
    <n v="0.76"/>
    <s v="Credit"/>
    <x v="10"/>
    <x v="1"/>
    <x v="2"/>
    <n v="2015"/>
    <x v="11"/>
    <x v="108"/>
    <x v="3"/>
    <s v="BOTH"/>
    <s v="Income Statement"/>
    <x v="71"/>
    <s v="11200 · PayPal (LLC)"/>
    <m/>
    <s v="42061Alison McCormic"/>
  </r>
  <r>
    <d v="2015-02-26T00:00:00"/>
    <s v="Jenn Deese"/>
    <n v="-0.59"/>
    <m/>
    <n v="0.59"/>
    <s v="Credit"/>
    <x v="10"/>
    <x v="1"/>
    <x v="2"/>
    <n v="2015"/>
    <x v="11"/>
    <x v="108"/>
    <x v="3"/>
    <s v="BOTH"/>
    <s v="Income Statement"/>
    <x v="71"/>
    <s v="11200 · PayPal (LLC)"/>
    <m/>
    <s v="42061Jenn Deese"/>
  </r>
  <r>
    <d v="2015-02-26T00:00:00"/>
    <s v="Crissie Gabriel"/>
    <n v="-0.73"/>
    <m/>
    <n v="0.73"/>
    <s v="Credit"/>
    <x v="10"/>
    <x v="1"/>
    <x v="2"/>
    <n v="2015"/>
    <x v="11"/>
    <x v="108"/>
    <x v="3"/>
    <s v="BOTH"/>
    <s v="Income Statement"/>
    <x v="71"/>
    <s v="11200 · PayPal (LLC)"/>
    <m/>
    <s v="42061Crissie Gabriel"/>
  </r>
  <r>
    <d v="2015-02-26T00:00:00"/>
    <s v="eBay Buyer Dispute"/>
    <n v="0"/>
    <m/>
    <n v="0"/>
    <s v="Debit"/>
    <x v="10"/>
    <x v="1"/>
    <x v="2"/>
    <n v="2015"/>
    <x v="11"/>
    <x v="108"/>
    <x v="3"/>
    <s v="BOTH"/>
    <s v="Income Statement"/>
    <x v="71"/>
    <s v="11200 · PayPal (LLC)"/>
    <m/>
    <s v="42061eBay Buyer Dispute"/>
  </r>
  <r>
    <d v="2015-02-27T00:00:00"/>
    <s v="Patricia Hall"/>
    <n v="-1.73"/>
    <m/>
    <n v="1.73"/>
    <s v="Credit"/>
    <x v="10"/>
    <x v="1"/>
    <x v="2"/>
    <n v="2015"/>
    <x v="11"/>
    <x v="108"/>
    <x v="3"/>
    <s v="BOTH"/>
    <s v="Income Statement"/>
    <x v="71"/>
    <s v="11200 · PayPal (LLC)"/>
    <m/>
    <s v="42062Patricia Hall"/>
  </r>
  <r>
    <d v="2015-02-27T00:00:00"/>
    <s v="tim coburn"/>
    <n v="19.52"/>
    <m/>
    <n v="-19.52"/>
    <s v="Debit"/>
    <x v="10"/>
    <x v="1"/>
    <x v="2"/>
    <n v="2015"/>
    <x v="11"/>
    <x v="108"/>
    <x v="3"/>
    <s v="BOTH"/>
    <s v="Income Statement"/>
    <x v="71"/>
    <s v="11200 · PayPal (LLC)"/>
    <m/>
    <s v="42062tim coburn"/>
  </r>
  <r>
    <d v="2015-02-28T00:00:00"/>
    <s v="Car 1 Auto Group Inc"/>
    <n v="-1.46"/>
    <m/>
    <n v="1.46"/>
    <s v="Credit"/>
    <x v="10"/>
    <x v="1"/>
    <x v="2"/>
    <n v="2015"/>
    <x v="11"/>
    <x v="108"/>
    <x v="3"/>
    <s v="BOTH"/>
    <s v="Income Statement"/>
    <x v="71"/>
    <s v="11200 · PayPal (LLC)"/>
    <m/>
    <s v="42063Car 1 Auto Group Inc"/>
  </r>
  <r>
    <d v="2015-02-28T00:00:00"/>
    <s v="Fat cycles"/>
    <n v="-1.45"/>
    <m/>
    <n v="1.45"/>
    <s v="Credit"/>
    <x v="10"/>
    <x v="1"/>
    <x v="2"/>
    <n v="2015"/>
    <x v="11"/>
    <x v="108"/>
    <x v="3"/>
    <s v="BOTH"/>
    <s v="Income Statement"/>
    <x v="71"/>
    <s v="11200 · PayPal (LLC)"/>
    <m/>
    <s v="42063Fat cycles"/>
  </r>
  <r>
    <d v="2015-03-01T00:00:00"/>
    <s v="Tonya Grossman"/>
    <n v="-3.22"/>
    <m/>
    <n v="3.22"/>
    <s v="Credit"/>
    <x v="10"/>
    <x v="1"/>
    <x v="3"/>
    <n v="2015"/>
    <x v="11"/>
    <x v="108"/>
    <x v="3"/>
    <s v="BOTH"/>
    <s v="Income Statement"/>
    <x v="71"/>
    <s v="11200 · PayPal (LLC)"/>
    <m/>
    <s v="42064Tonya Grossman"/>
  </r>
  <r>
    <d v="2015-03-01T00:00:00"/>
    <s v="SANJAY CHANDRAHAS"/>
    <n v="-0.92"/>
    <m/>
    <n v="0.92"/>
    <s v="Credit"/>
    <x v="10"/>
    <x v="1"/>
    <x v="3"/>
    <n v="2015"/>
    <x v="11"/>
    <x v="108"/>
    <x v="3"/>
    <s v="BOTH"/>
    <s v="Income Statement"/>
    <x v="71"/>
    <s v="11200 · PayPal (LLC)"/>
    <m/>
    <s v="42064SANJAY CHANDRAHAS"/>
  </r>
  <r>
    <d v="2015-03-02T00:00:00"/>
    <s v="Mike Krieck"/>
    <n v="-8.5299999999999994"/>
    <m/>
    <n v="8.5299999999999994"/>
    <s v="Credit"/>
    <x v="10"/>
    <x v="1"/>
    <x v="3"/>
    <n v="2015"/>
    <x v="11"/>
    <x v="108"/>
    <x v="3"/>
    <s v="BOTH"/>
    <s v="Income Statement"/>
    <x v="71"/>
    <s v="11200 · PayPal (LLC)"/>
    <m/>
    <s v="42065Mike Krieck"/>
  </r>
  <r>
    <d v="2015-03-02T00:00:00"/>
    <s v="Bank Account"/>
    <n v="0"/>
    <m/>
    <n v="0"/>
    <s v="Debit"/>
    <x v="10"/>
    <x v="1"/>
    <x v="3"/>
    <n v="2015"/>
    <x v="11"/>
    <x v="108"/>
    <x v="2"/>
    <s v="LLC"/>
    <s v="Balance Sheet"/>
    <x v="52"/>
    <s v="11200 · PayPal (LLC)"/>
    <m/>
    <s v="42065Bank Account"/>
  </r>
  <r>
    <d v="2015-03-02T00:00:00"/>
    <s v="SANJAY CHANDRAHAS"/>
    <n v="0.62"/>
    <m/>
    <n v="-0.62"/>
    <s v="Debit"/>
    <x v="10"/>
    <x v="1"/>
    <x v="3"/>
    <n v="2015"/>
    <x v="11"/>
    <x v="108"/>
    <x v="3"/>
    <s v="BOTH"/>
    <s v="Income Statement"/>
    <x v="71"/>
    <s v="11200 · PayPal (LLC)"/>
    <m/>
    <s v="42065SANJAY CHANDRAHAS"/>
  </r>
  <r>
    <d v="2015-03-02T00:00:00"/>
    <s v="carlos MURILLO"/>
    <n v="-2.0099999999999998"/>
    <m/>
    <n v="2.0099999999999998"/>
    <s v="Credit"/>
    <x v="10"/>
    <x v="1"/>
    <x v="3"/>
    <n v="2015"/>
    <x v="11"/>
    <x v="108"/>
    <x v="3"/>
    <s v="BOTH"/>
    <s v="Income Statement"/>
    <x v="71"/>
    <s v="11200 · PayPal (LLC)"/>
    <m/>
    <s v="42065carlos MURILLO"/>
  </r>
  <r>
    <d v="2015-03-02T00:00:00"/>
    <s v="Pamela Larsen"/>
    <n v="-0.72"/>
    <m/>
    <n v="0.72"/>
    <s v="Credit"/>
    <x v="10"/>
    <x v="1"/>
    <x v="3"/>
    <n v="2015"/>
    <x v="11"/>
    <x v="108"/>
    <x v="3"/>
    <s v="BOTH"/>
    <s v="Income Statement"/>
    <x v="71"/>
    <s v="11200 · PayPal (LLC)"/>
    <m/>
    <s v="42065Pamela Larsen"/>
  </r>
  <r>
    <d v="2015-03-03T00:00:00"/>
    <s v="Lucie Whitcomb-Meeker"/>
    <n v="-1.95"/>
    <m/>
    <n v="1.95"/>
    <s v="Credit"/>
    <x v="10"/>
    <x v="1"/>
    <x v="3"/>
    <n v="2015"/>
    <x v="11"/>
    <x v="108"/>
    <x v="3"/>
    <s v="BOTH"/>
    <s v="Income Statement"/>
    <x v="71"/>
    <s v="11200 · PayPal (LLC)"/>
    <m/>
    <s v="42066Lucie Whitcomb-Meeker"/>
  </r>
  <r>
    <d v="2015-03-03T00:00:00"/>
    <s v="Jennifer Wolfe"/>
    <n v="-0.57999999999999996"/>
    <m/>
    <n v="0.57999999999999996"/>
    <s v="Credit"/>
    <x v="10"/>
    <x v="1"/>
    <x v="3"/>
    <n v="2015"/>
    <x v="11"/>
    <x v="108"/>
    <x v="3"/>
    <s v="BOTH"/>
    <s v="Income Statement"/>
    <x v="71"/>
    <s v="11200 · PayPal (LLC)"/>
    <m/>
    <s v="42066Jennifer Wolfe"/>
  </r>
  <r>
    <d v="2015-03-03T00:00:00"/>
    <s v="Trading inc"/>
    <n v="-2.39"/>
    <m/>
    <n v="2.39"/>
    <s v="Credit"/>
    <x v="10"/>
    <x v="1"/>
    <x v="3"/>
    <n v="2015"/>
    <x v="11"/>
    <x v="108"/>
    <x v="3"/>
    <s v="BOTH"/>
    <s v="Income Statement"/>
    <x v="71"/>
    <s v="11200 · PayPal (LLC)"/>
    <m/>
    <s v="42066Trading inc"/>
  </r>
  <r>
    <d v="2015-03-03T00:00:00"/>
    <s v="Havoc K-9, Inc."/>
    <n v="-2.17"/>
    <m/>
    <n v="2.17"/>
    <s v="Credit"/>
    <x v="10"/>
    <x v="1"/>
    <x v="3"/>
    <n v="2015"/>
    <x v="11"/>
    <x v="108"/>
    <x v="3"/>
    <s v="BOTH"/>
    <s v="Income Statement"/>
    <x v="71"/>
    <s v="11200 · PayPal (LLC)"/>
    <m/>
    <s v="42066Havoc K-9, Inc."/>
  </r>
  <r>
    <d v="2015-03-03T00:00:00"/>
    <s v="Havoc K-9, Inc."/>
    <n v="-0.67"/>
    <m/>
    <n v="0.67"/>
    <s v="Credit"/>
    <x v="10"/>
    <x v="1"/>
    <x v="3"/>
    <n v="2015"/>
    <x v="11"/>
    <x v="108"/>
    <x v="3"/>
    <s v="BOTH"/>
    <s v="Income Statement"/>
    <x v="71"/>
    <s v="11200 · PayPal (LLC)"/>
    <m/>
    <s v="42066Havoc K-9, Inc."/>
  </r>
  <r>
    <d v="2015-03-03T00:00:00"/>
    <s v="Kammerflage Kreations"/>
    <n v="-1.0900000000000001"/>
    <m/>
    <n v="1.0900000000000001"/>
    <s v="Credit"/>
    <x v="10"/>
    <x v="1"/>
    <x v="3"/>
    <n v="2015"/>
    <x v="11"/>
    <x v="108"/>
    <x v="3"/>
    <s v="BOTH"/>
    <s v="Income Statement"/>
    <x v="71"/>
    <s v="11200 · PayPal (LLC)"/>
    <m/>
    <s v="42066Kammerflage Kreations"/>
  </r>
  <r>
    <d v="2015-03-04T00:00:00"/>
    <s v="Mitchell Cardona"/>
    <n v="-0.72"/>
    <m/>
    <n v="0.72"/>
    <s v="Credit"/>
    <x v="10"/>
    <x v="1"/>
    <x v="3"/>
    <n v="2015"/>
    <x v="11"/>
    <x v="108"/>
    <x v="3"/>
    <s v="BOTH"/>
    <s v="Income Statement"/>
    <x v="71"/>
    <s v="11200 · PayPal (LLC)"/>
    <m/>
    <s v="42067Mitchell Cardona"/>
  </r>
  <r>
    <d v="2015-03-04T00:00:00"/>
    <s v="Adam Lewis"/>
    <n v="-0.73"/>
    <m/>
    <n v="0.73"/>
    <s v="Credit"/>
    <x v="10"/>
    <x v="1"/>
    <x v="3"/>
    <n v="2015"/>
    <x v="11"/>
    <x v="108"/>
    <x v="3"/>
    <s v="BOTH"/>
    <s v="Income Statement"/>
    <x v="71"/>
    <s v="11200 · PayPal (LLC)"/>
    <m/>
    <s v="42067Adam Lewis"/>
  </r>
  <r>
    <d v="2015-03-04T00:00:00"/>
    <s v="Gilbert Martin"/>
    <n v="1.6"/>
    <m/>
    <n v="-1.6"/>
    <s v="Debit"/>
    <x v="10"/>
    <x v="1"/>
    <x v="3"/>
    <n v="2015"/>
    <x v="11"/>
    <x v="108"/>
    <x v="3"/>
    <s v="BOTH"/>
    <s v="Income Statement"/>
    <x v="71"/>
    <s v="11200 · PayPal (LLC)"/>
    <m/>
    <s v="42067Gilbert Martin"/>
  </r>
  <r>
    <d v="2015-03-04T00:00:00"/>
    <s v="Maryna Grabovskiy"/>
    <n v="1.6"/>
    <m/>
    <n v="-1.6"/>
    <s v="Debit"/>
    <x v="10"/>
    <x v="1"/>
    <x v="3"/>
    <n v="2015"/>
    <x v="11"/>
    <x v="108"/>
    <x v="3"/>
    <s v="BOTH"/>
    <s v="Income Statement"/>
    <x v="71"/>
    <s v="11200 · PayPal (LLC)"/>
    <m/>
    <s v="42067Maryna Grabovskiy"/>
  </r>
  <r>
    <d v="2015-03-05T00:00:00"/>
    <s v="michelle gibson"/>
    <n v="-4.3499999999999996"/>
    <m/>
    <n v="4.3499999999999996"/>
    <s v="Credit"/>
    <x v="10"/>
    <x v="1"/>
    <x v="3"/>
    <n v="2015"/>
    <x v="11"/>
    <x v="108"/>
    <x v="3"/>
    <s v="BOTH"/>
    <s v="Income Statement"/>
    <x v="71"/>
    <s v="11200 · PayPal (LLC)"/>
    <m/>
    <s v="42068michelle gibson"/>
  </r>
  <r>
    <d v="2015-03-05T00:00:00"/>
    <s v="Carolyn Beach"/>
    <n v="-3.13"/>
    <m/>
    <n v="3.13"/>
    <s v="Credit"/>
    <x v="10"/>
    <x v="1"/>
    <x v="3"/>
    <n v="2015"/>
    <x v="11"/>
    <x v="108"/>
    <x v="3"/>
    <s v="BOTH"/>
    <s v="Income Statement"/>
    <x v="71"/>
    <s v="11200 · PayPal (LLC)"/>
    <m/>
    <s v="42068Carolyn Beach"/>
  </r>
  <r>
    <d v="2015-03-05T00:00:00"/>
    <s v="Lori Rougeau"/>
    <n v="-0.67"/>
    <m/>
    <n v="0.67"/>
    <s v="Credit"/>
    <x v="10"/>
    <x v="1"/>
    <x v="3"/>
    <n v="2015"/>
    <x v="11"/>
    <x v="108"/>
    <x v="3"/>
    <s v="BOTH"/>
    <s v="Income Statement"/>
    <x v="71"/>
    <s v="11200 · PayPal (LLC)"/>
    <m/>
    <s v="42068Lori Rougeau"/>
  </r>
  <r>
    <d v="2015-03-05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68Reversal"/>
  </r>
  <r>
    <d v="2015-03-05T00:00:00"/>
    <s v="David Chaplin"/>
    <n v="-4.3"/>
    <m/>
    <n v="4.3"/>
    <s v="Credit"/>
    <x v="10"/>
    <x v="1"/>
    <x v="3"/>
    <n v="2015"/>
    <x v="11"/>
    <x v="108"/>
    <x v="3"/>
    <s v="BOTH"/>
    <s v="Income Statement"/>
    <x v="71"/>
    <s v="11200 · PayPal (LLC)"/>
    <m/>
    <s v="42068David Chaplin"/>
  </r>
  <r>
    <d v="2015-03-05T00:00:00"/>
    <s v="David Chaplin"/>
    <n v="-4.3"/>
    <m/>
    <n v="4.3"/>
    <s v="Credit"/>
    <x v="10"/>
    <x v="1"/>
    <x v="3"/>
    <n v="2015"/>
    <x v="11"/>
    <x v="108"/>
    <x v="3"/>
    <s v="BOTH"/>
    <s v="Income Statement"/>
    <x v="71"/>
    <s v="11200 · PayPal (LLC)"/>
    <m/>
    <s v="42068David Chaplin"/>
  </r>
  <r>
    <d v="2015-03-05T00:00:00"/>
    <s v="christie thomas"/>
    <n v="-1.58"/>
    <m/>
    <n v="1.58"/>
    <s v="Credit"/>
    <x v="10"/>
    <x v="1"/>
    <x v="3"/>
    <n v="2015"/>
    <x v="11"/>
    <x v="108"/>
    <x v="3"/>
    <s v="BOTH"/>
    <s v="Income Statement"/>
    <x v="71"/>
    <s v="11200 · PayPal (LLC)"/>
    <m/>
    <s v="42068christie thomas"/>
  </r>
  <r>
    <d v="2015-03-06T00:00:00"/>
    <s v="Paul Frazier"/>
    <n v="-3.93"/>
    <m/>
    <n v="3.93"/>
    <s v="Credit"/>
    <x v="10"/>
    <x v="1"/>
    <x v="3"/>
    <n v="2015"/>
    <x v="11"/>
    <x v="108"/>
    <x v="3"/>
    <s v="BOTH"/>
    <s v="Income Statement"/>
    <x v="71"/>
    <s v="11200 · PayPal (LLC)"/>
    <m/>
    <s v="42069Paul Frazier"/>
  </r>
  <r>
    <d v="2015-03-06T00:00:00"/>
    <s v="gerald hayes"/>
    <n v="-7.98"/>
    <m/>
    <n v="7.98"/>
    <s v="Credit"/>
    <x v="10"/>
    <x v="1"/>
    <x v="3"/>
    <n v="2015"/>
    <x v="11"/>
    <x v="108"/>
    <x v="3"/>
    <s v="BOTH"/>
    <s v="Income Statement"/>
    <x v="71"/>
    <s v="11200 · PayPal (LLC)"/>
    <m/>
    <s v="42069gerald hayes"/>
  </r>
  <r>
    <d v="2015-03-07T00:00:00"/>
    <s v="mark nicholls"/>
    <n v="-2.33"/>
    <m/>
    <n v="2.33"/>
    <s v="Credit"/>
    <x v="10"/>
    <x v="1"/>
    <x v="3"/>
    <n v="2015"/>
    <x v="11"/>
    <x v="108"/>
    <x v="3"/>
    <s v="BOTH"/>
    <s v="Income Statement"/>
    <x v="71"/>
    <s v="11200 · PayPal (LLC)"/>
    <m/>
    <s v="42070mark nicholls"/>
  </r>
  <r>
    <d v="2015-03-07T00:00:00"/>
    <s v="Robert Roy"/>
    <n v="-2.4700000000000002"/>
    <m/>
    <n v="2.4700000000000002"/>
    <s v="Credit"/>
    <x v="10"/>
    <x v="1"/>
    <x v="3"/>
    <n v="2015"/>
    <x v="11"/>
    <x v="108"/>
    <x v="3"/>
    <s v="BOTH"/>
    <s v="Income Statement"/>
    <x v="71"/>
    <s v="11200 · PayPal (LLC)"/>
    <m/>
    <s v="42070Robert Roy"/>
  </r>
  <r>
    <d v="2015-03-08T00:00:00"/>
    <s v="Bank Account"/>
    <n v="0"/>
    <m/>
    <n v="0"/>
    <s v="Debit"/>
    <x v="10"/>
    <x v="1"/>
    <x v="3"/>
    <n v="2015"/>
    <x v="11"/>
    <x v="108"/>
    <x v="2"/>
    <s v="LLC"/>
    <s v="Balance Sheet"/>
    <x v="52"/>
    <s v="11200 · PayPal (LLC)"/>
    <m/>
    <s v="42071Bank Account"/>
  </r>
  <r>
    <d v="2015-03-08T00:00:00"/>
    <s v="Richard Smith"/>
    <n v="-0.73"/>
    <m/>
    <n v="0.73"/>
    <s v="Credit"/>
    <x v="10"/>
    <x v="1"/>
    <x v="3"/>
    <n v="2015"/>
    <x v="11"/>
    <x v="108"/>
    <x v="3"/>
    <s v="BOTH"/>
    <s v="Income Statement"/>
    <x v="71"/>
    <s v="11200 · PayPal (LLC)"/>
    <m/>
    <s v="42071Richard Smith"/>
  </r>
  <r>
    <d v="2015-03-09T00:00:00"/>
    <s v="Geoffrey Robles"/>
    <n v="-1.08"/>
    <m/>
    <n v="1.08"/>
    <s v="Credit"/>
    <x v="10"/>
    <x v="1"/>
    <x v="3"/>
    <n v="2015"/>
    <x v="11"/>
    <x v="108"/>
    <x v="3"/>
    <s v="BOTH"/>
    <s v="Income Statement"/>
    <x v="71"/>
    <s v="11200 · PayPal (LLC)"/>
    <m/>
    <s v="42072Geoffrey Robles"/>
  </r>
  <r>
    <d v="2015-03-09T00:00:00"/>
    <s v="Hope Smith"/>
    <n v="-0.59"/>
    <m/>
    <n v="0.59"/>
    <s v="Credit"/>
    <x v="10"/>
    <x v="1"/>
    <x v="3"/>
    <n v="2015"/>
    <x v="11"/>
    <x v="108"/>
    <x v="3"/>
    <s v="BOTH"/>
    <s v="Income Statement"/>
    <x v="71"/>
    <s v="11200 · PayPal (LLC)"/>
    <m/>
    <s v="42072Hope Smith"/>
  </r>
  <r>
    <d v="2015-03-09T00:00:00"/>
    <s v="serafin lorenzo"/>
    <n v="-2.91"/>
    <m/>
    <n v="2.91"/>
    <s v="Credit"/>
    <x v="10"/>
    <x v="1"/>
    <x v="3"/>
    <n v="2015"/>
    <x v="11"/>
    <x v="108"/>
    <x v="3"/>
    <s v="BOTH"/>
    <s v="Income Statement"/>
    <x v="71"/>
    <s v="11200 · PayPal (LLC)"/>
    <m/>
    <s v="42072serafin lorenzo"/>
  </r>
  <r>
    <d v="2015-03-09T00:00:00"/>
    <s v="david langseth"/>
    <n v="-3.05"/>
    <m/>
    <n v="3.05"/>
    <s v="Credit"/>
    <x v="10"/>
    <x v="1"/>
    <x v="3"/>
    <n v="2015"/>
    <x v="11"/>
    <x v="108"/>
    <x v="3"/>
    <s v="BOTH"/>
    <s v="Income Statement"/>
    <x v="71"/>
    <s v="11200 · PayPal (LLC)"/>
    <m/>
    <s v="42072david langseth"/>
  </r>
  <r>
    <d v="2015-03-09T00:00:00"/>
    <s v="Robert Hoskins"/>
    <n v="-1.61"/>
    <m/>
    <n v="1.61"/>
    <s v="Credit"/>
    <x v="10"/>
    <x v="1"/>
    <x v="3"/>
    <n v="2015"/>
    <x v="11"/>
    <x v="108"/>
    <x v="3"/>
    <s v="BOTH"/>
    <s v="Income Statement"/>
    <x v="71"/>
    <s v="11200 · PayPal (LLC)"/>
    <m/>
    <s v="42072Robert Hoskins"/>
  </r>
  <r>
    <d v="2015-03-10T00:00:00"/>
    <s v="BeBrightSales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73BeBrightSales"/>
  </r>
  <r>
    <d v="2015-03-10T00:00:00"/>
    <s v="Patricia Noffsinger-Hall"/>
    <n v="-0.72"/>
    <m/>
    <n v="0.72"/>
    <s v="Credit"/>
    <x v="10"/>
    <x v="1"/>
    <x v="3"/>
    <n v="2015"/>
    <x v="11"/>
    <x v="108"/>
    <x v="3"/>
    <s v="BOTH"/>
    <s v="Income Statement"/>
    <x v="71"/>
    <s v="11200 · PayPal (LLC)"/>
    <m/>
    <s v="42073Patricia Noffsinger-Hall"/>
  </r>
  <r>
    <d v="2015-03-10T00:00:00"/>
    <s v="eBay Buyer Dispute"/>
    <n v="0"/>
    <m/>
    <n v="0"/>
    <s v="Debit"/>
    <x v="10"/>
    <x v="1"/>
    <x v="3"/>
    <n v="2015"/>
    <x v="11"/>
    <x v="108"/>
    <x v="3"/>
    <s v="BOTH"/>
    <s v="Income Statement"/>
    <x v="71"/>
    <s v="11200 · PayPal (LLC)"/>
    <m/>
    <s v="42073eBay Buyer Dispute"/>
  </r>
  <r>
    <d v="2015-03-10T00:00:00"/>
    <s v="Kammerflage Kreations"/>
    <n v="-1.23"/>
    <m/>
    <n v="1.23"/>
    <s v="Credit"/>
    <x v="10"/>
    <x v="1"/>
    <x v="3"/>
    <n v="2015"/>
    <x v="11"/>
    <x v="108"/>
    <x v="3"/>
    <s v="BOTH"/>
    <s v="Income Statement"/>
    <x v="71"/>
    <s v="11200 · PayPal (LLC)"/>
    <m/>
    <s v="42073Kammerflage Kreations"/>
  </r>
  <r>
    <d v="2015-03-10T00:00:00"/>
    <s v="SCOTT BAIR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73SCOTT BAIR"/>
  </r>
  <r>
    <d v="2015-03-10T00:00:00"/>
    <s v="eBay Buyer Dispute"/>
    <n v="0"/>
    <m/>
    <n v="0"/>
    <s v="Debit"/>
    <x v="10"/>
    <x v="1"/>
    <x v="3"/>
    <n v="2015"/>
    <x v="11"/>
    <x v="108"/>
    <x v="3"/>
    <s v="BOTH"/>
    <s v="Income Statement"/>
    <x v="71"/>
    <s v="11200 · PayPal (LLC)"/>
    <m/>
    <s v="42073eBay Buyer Dispute"/>
  </r>
  <r>
    <d v="2015-03-11T00:00:00"/>
    <s v="Patrick ORiordan"/>
    <n v="-1.54"/>
    <m/>
    <n v="1.54"/>
    <s v="Credit"/>
    <x v="10"/>
    <x v="1"/>
    <x v="3"/>
    <n v="2015"/>
    <x v="11"/>
    <x v="108"/>
    <x v="3"/>
    <s v="BOTH"/>
    <s v="Income Statement"/>
    <x v="71"/>
    <s v="11200 · PayPal (LLC)"/>
    <m/>
    <s v="42074Patrick ORiordan"/>
  </r>
  <r>
    <d v="2015-03-11T00:00:00"/>
    <s v="Bonnie Law"/>
    <n v="-1.97"/>
    <m/>
    <n v="1.97"/>
    <s v="Credit"/>
    <x v="10"/>
    <x v="1"/>
    <x v="3"/>
    <n v="2015"/>
    <x v="11"/>
    <x v="108"/>
    <x v="3"/>
    <s v="BOTH"/>
    <s v="Income Statement"/>
    <x v="71"/>
    <s v="11200 · PayPal (LLC)"/>
    <m/>
    <s v="42074Bonnie Law"/>
  </r>
  <r>
    <d v="2015-03-11T00:00:00"/>
    <s v="eBay Inc Shipping"/>
    <n v="0"/>
    <m/>
    <n v="0"/>
    <s v="Debit"/>
    <x v="10"/>
    <x v="1"/>
    <x v="3"/>
    <n v="2015"/>
    <x v="11"/>
    <x v="108"/>
    <x v="3"/>
    <s v="BOTH"/>
    <s v="Income Statement"/>
    <x v="70"/>
    <s v="11200 · PayPal (LLC)"/>
    <m/>
    <s v="42074eBay Inc Shipping"/>
  </r>
  <r>
    <d v="2015-03-11T00:00:00"/>
    <s v="eBay Inc Shipping"/>
    <n v="0"/>
    <m/>
    <n v="0"/>
    <s v="Debit"/>
    <x v="10"/>
    <x v="1"/>
    <x v="3"/>
    <n v="2015"/>
    <x v="11"/>
    <x v="108"/>
    <x v="3"/>
    <s v="BOTH"/>
    <s v="Income Statement"/>
    <x v="70"/>
    <s v="11200 · PayPal (LLC)"/>
    <m/>
    <s v="42074eBay Inc Shipping"/>
  </r>
  <r>
    <d v="2015-03-11T00:00:00"/>
    <s v="3D Sellers eBay apps for sellers"/>
    <n v="0"/>
    <m/>
    <n v="0"/>
    <s v="Debit"/>
    <x v="10"/>
    <x v="1"/>
    <x v="3"/>
    <n v="2015"/>
    <x v="11"/>
    <x v="108"/>
    <x v="3"/>
    <s v="BOTH"/>
    <s v="Income Statement"/>
    <x v="70"/>
    <s v="11200 · PayPal (LLC)"/>
    <m/>
    <s v="420743D Sellers eBay apps for sellers"/>
  </r>
  <r>
    <d v="2015-03-11T00:00:00"/>
    <s v="Scot Price"/>
    <n v="-1.05"/>
    <m/>
    <n v="1.05"/>
    <s v="Credit"/>
    <x v="10"/>
    <x v="1"/>
    <x v="3"/>
    <n v="2015"/>
    <x v="11"/>
    <x v="108"/>
    <x v="3"/>
    <s v="BOTH"/>
    <s v="Income Statement"/>
    <x v="71"/>
    <s v="11200 · PayPal (LLC)"/>
    <m/>
    <s v="42074Scot Price"/>
  </r>
  <r>
    <d v="2015-03-11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74Reversal"/>
  </r>
  <r>
    <d v="2015-03-11T00:00:00"/>
    <s v="carlos MURILLO"/>
    <n v="-1.85"/>
    <m/>
    <n v="1.85"/>
    <s v="Credit"/>
    <x v="10"/>
    <x v="1"/>
    <x v="3"/>
    <n v="2015"/>
    <x v="11"/>
    <x v="108"/>
    <x v="3"/>
    <s v="BOTH"/>
    <s v="Income Statement"/>
    <x v="71"/>
    <s v="11200 · PayPal (LLC)"/>
    <m/>
    <s v="42074carlos MURILLO"/>
  </r>
  <r>
    <d v="2015-03-12T00:00:00"/>
    <s v="carlos MURILLO"/>
    <n v="1.71"/>
    <m/>
    <n v="-1.71"/>
    <s v="Debit"/>
    <x v="10"/>
    <x v="1"/>
    <x v="3"/>
    <n v="2015"/>
    <x v="11"/>
    <x v="108"/>
    <x v="3"/>
    <s v="BOTH"/>
    <s v="Income Statement"/>
    <x v="71"/>
    <s v="11200 · PayPal (LLC)"/>
    <m/>
    <s v="42075carlos MURILLO"/>
  </r>
  <r>
    <d v="2015-03-12T00:00:00"/>
    <s v="Roderick Pradilla"/>
    <n v="-6.1"/>
    <m/>
    <n v="6.1"/>
    <s v="Credit"/>
    <x v="10"/>
    <x v="1"/>
    <x v="3"/>
    <n v="2015"/>
    <x v="11"/>
    <x v="108"/>
    <x v="3"/>
    <s v="BOTH"/>
    <s v="Income Statement"/>
    <x v="71"/>
    <s v="11200 · PayPal (LLC)"/>
    <m/>
    <s v="42075Roderick Pradilla"/>
  </r>
  <r>
    <d v="2015-03-12T00:00:00"/>
    <s v="andrew casanova"/>
    <n v="-3.13"/>
    <m/>
    <n v="3.13"/>
    <s v="Credit"/>
    <x v="10"/>
    <x v="1"/>
    <x v="3"/>
    <n v="2015"/>
    <x v="11"/>
    <x v="108"/>
    <x v="3"/>
    <s v="BOTH"/>
    <s v="Income Statement"/>
    <x v="71"/>
    <s v="11200 · PayPal (LLC)"/>
    <m/>
    <s v="42075andrew casanova"/>
  </r>
  <r>
    <d v="2015-03-12T00:00:00"/>
    <s v="Shelina Johnson"/>
    <n v="-1.69"/>
    <m/>
    <n v="1.69"/>
    <s v="Credit"/>
    <x v="10"/>
    <x v="1"/>
    <x v="3"/>
    <n v="2015"/>
    <x v="11"/>
    <x v="108"/>
    <x v="3"/>
    <s v="BOTH"/>
    <s v="Income Statement"/>
    <x v="71"/>
    <s v="11200 · PayPal (LLC)"/>
    <m/>
    <s v="42075Shelina Johnson"/>
  </r>
  <r>
    <d v="2015-03-12T00:00:00"/>
    <s v="Jose Roman"/>
    <n v="-2.8"/>
    <m/>
    <n v="2.8"/>
    <s v="Credit"/>
    <x v="10"/>
    <x v="1"/>
    <x v="3"/>
    <n v="2015"/>
    <x v="11"/>
    <x v="108"/>
    <x v="3"/>
    <s v="BOTH"/>
    <s v="Income Statement"/>
    <x v="71"/>
    <s v="11200 · PayPal (LLC)"/>
    <m/>
    <s v="42075Jose Roman"/>
  </r>
  <r>
    <d v="2015-03-13T00:00:00"/>
    <s v="robert estores"/>
    <n v="-3.2"/>
    <m/>
    <n v="3.2"/>
    <s v="Credit"/>
    <x v="10"/>
    <x v="1"/>
    <x v="3"/>
    <n v="2015"/>
    <x v="11"/>
    <x v="108"/>
    <x v="3"/>
    <s v="BOTH"/>
    <s v="Income Statement"/>
    <x v="71"/>
    <s v="11200 · PayPal (LLC)"/>
    <m/>
    <s v="42076robert estores"/>
  </r>
  <r>
    <d v="2015-03-13T00:00:00"/>
    <s v="Hellrider"/>
    <n v="-0.88"/>
    <m/>
    <n v="0.88"/>
    <s v="Credit"/>
    <x v="10"/>
    <x v="1"/>
    <x v="3"/>
    <n v="2015"/>
    <x v="11"/>
    <x v="108"/>
    <x v="3"/>
    <s v="BOTH"/>
    <s v="Income Statement"/>
    <x v="71"/>
    <s v="11200 · PayPal (LLC)"/>
    <m/>
    <s v="42076Hellrider"/>
  </r>
  <r>
    <d v="2015-03-14T00:00:00"/>
    <s v="Ferretería el Descuento"/>
    <n v="-5.03"/>
    <m/>
    <n v="5.03"/>
    <s v="Credit"/>
    <x v="10"/>
    <x v="1"/>
    <x v="3"/>
    <n v="2015"/>
    <x v="11"/>
    <x v="108"/>
    <x v="3"/>
    <s v="BOTH"/>
    <s v="Income Statement"/>
    <x v="71"/>
    <s v="11200 · PayPal (LLC)"/>
    <m/>
    <s v="42077Ferretería el Descuento"/>
  </r>
  <r>
    <d v="2015-03-15T00:00:00"/>
    <s v="Bank Account"/>
    <n v="0"/>
    <m/>
    <n v="0"/>
    <s v="Debit"/>
    <x v="10"/>
    <x v="1"/>
    <x v="3"/>
    <n v="2015"/>
    <x v="11"/>
    <x v="108"/>
    <x v="2"/>
    <s v="LLC"/>
    <s v="Balance Sheet"/>
    <x v="52"/>
    <s v="11200 · PayPal (LLC)"/>
    <m/>
    <s v="42078Bank Account"/>
  </r>
  <r>
    <d v="2015-03-16T00:00:00"/>
    <s v="Christine Renda"/>
    <n v="-1.8"/>
    <m/>
    <n v="1.8"/>
    <s v="Credit"/>
    <x v="10"/>
    <x v="1"/>
    <x v="3"/>
    <n v="2015"/>
    <x v="11"/>
    <x v="108"/>
    <x v="3"/>
    <s v="BOTH"/>
    <s v="Income Statement"/>
    <x v="71"/>
    <s v="11200 · PayPal (LLC)"/>
    <m/>
    <s v="42079Christine Renda"/>
  </r>
  <r>
    <d v="2015-03-16T00:00:00"/>
    <s v="Christine Renda"/>
    <n v="-1.76"/>
    <m/>
    <n v="1.76"/>
    <s v="Credit"/>
    <x v="10"/>
    <x v="1"/>
    <x v="3"/>
    <n v="2015"/>
    <x v="11"/>
    <x v="108"/>
    <x v="3"/>
    <s v="BOTH"/>
    <s v="Income Statement"/>
    <x v="71"/>
    <s v="11200 · PayPal (LLC)"/>
    <m/>
    <s v="42079Christine Renda"/>
  </r>
  <r>
    <d v="2015-03-16T00:00:00"/>
    <s v="Bonnie Law"/>
    <n v="-1.93"/>
    <m/>
    <n v="1.93"/>
    <s v="Credit"/>
    <x v="10"/>
    <x v="1"/>
    <x v="3"/>
    <n v="2015"/>
    <x v="11"/>
    <x v="108"/>
    <x v="3"/>
    <s v="BOTH"/>
    <s v="Income Statement"/>
    <x v="71"/>
    <s v="11200 · PayPal (LLC)"/>
    <m/>
    <s v="42079Bonnie Law"/>
  </r>
  <r>
    <d v="2015-03-17T00:00:00"/>
    <s v="sue-ann faucher"/>
    <n v="-1.02"/>
    <m/>
    <n v="1.02"/>
    <s v="Credit"/>
    <x v="10"/>
    <x v="1"/>
    <x v="3"/>
    <n v="2015"/>
    <x v="11"/>
    <x v="108"/>
    <x v="3"/>
    <s v="BOTH"/>
    <s v="Income Statement"/>
    <x v="71"/>
    <s v="11200 · PayPal (LLC)"/>
    <m/>
    <s v="42080sue-ann faucher"/>
  </r>
  <r>
    <d v="2015-03-17T00:00:00"/>
    <s v="Christine Ponti"/>
    <n v="-1.86"/>
    <m/>
    <n v="1.86"/>
    <s v="Credit"/>
    <x v="10"/>
    <x v="1"/>
    <x v="3"/>
    <n v="2015"/>
    <x v="11"/>
    <x v="108"/>
    <x v="3"/>
    <s v="BOTH"/>
    <s v="Income Statement"/>
    <x v="71"/>
    <s v="11200 · PayPal (LLC)"/>
    <m/>
    <s v="42080Christine Ponti"/>
  </r>
  <r>
    <d v="2015-03-17T00:00:00"/>
    <s v="Fredy Magana"/>
    <n v="-2.0699999999999998"/>
    <m/>
    <n v="2.0699999999999998"/>
    <s v="Credit"/>
    <x v="10"/>
    <x v="1"/>
    <x v="3"/>
    <n v="2015"/>
    <x v="11"/>
    <x v="108"/>
    <x v="3"/>
    <s v="BOTH"/>
    <s v="Income Statement"/>
    <x v="71"/>
    <s v="11200 · PayPal (LLC)"/>
    <m/>
    <s v="42080Fredy Magana"/>
  </r>
  <r>
    <d v="2015-03-17T00:00:00"/>
    <s v="Alyssa Chapa"/>
    <n v="-2.62"/>
    <m/>
    <n v="2.62"/>
    <s v="Credit"/>
    <x v="10"/>
    <x v="1"/>
    <x v="3"/>
    <n v="2015"/>
    <x v="11"/>
    <x v="108"/>
    <x v="3"/>
    <s v="BOTH"/>
    <s v="Income Statement"/>
    <x v="71"/>
    <s v="11200 · PayPal (LLC)"/>
    <m/>
    <s v="42080Alyssa Chapa"/>
  </r>
  <r>
    <d v="2015-03-17T00:00:00"/>
    <s v="Carroll Alley"/>
    <n v="-1.1100000000000001"/>
    <m/>
    <n v="1.1100000000000001"/>
    <s v="Credit"/>
    <x v="10"/>
    <x v="1"/>
    <x v="3"/>
    <n v="2015"/>
    <x v="11"/>
    <x v="108"/>
    <x v="3"/>
    <s v="BOTH"/>
    <s v="Income Statement"/>
    <x v="71"/>
    <s v="11200 · PayPal (LLC)"/>
    <m/>
    <s v="42080Carroll Alley"/>
  </r>
  <r>
    <d v="2015-03-18T00:00:00"/>
    <s v="melvin hernandez"/>
    <n v="-1.95"/>
    <m/>
    <n v="1.95"/>
    <s v="Credit"/>
    <x v="10"/>
    <x v="1"/>
    <x v="3"/>
    <n v="2015"/>
    <x v="11"/>
    <x v="108"/>
    <x v="3"/>
    <s v="BOTH"/>
    <s v="Income Statement"/>
    <x v="71"/>
    <s v="11200 · PayPal (LLC)"/>
    <m/>
    <s v="42081melvin hernandez"/>
  </r>
  <r>
    <d v="2015-03-18T00:00:00"/>
    <s v="Nil Turkseven"/>
    <n v="-1.63"/>
    <m/>
    <n v="1.63"/>
    <s v="Credit"/>
    <x v="10"/>
    <x v="1"/>
    <x v="3"/>
    <n v="2015"/>
    <x v="11"/>
    <x v="108"/>
    <x v="3"/>
    <s v="BOTH"/>
    <s v="Income Statement"/>
    <x v="71"/>
    <s v="11200 · PayPal (LLC)"/>
    <m/>
    <s v="42081Nil Turkseven"/>
  </r>
  <r>
    <d v="2015-03-19T00:00:00"/>
    <s v="Timothy J Bowers Jr"/>
    <n v="0.15"/>
    <m/>
    <n v="-0.15"/>
    <s v="Debit"/>
    <x v="10"/>
    <x v="1"/>
    <x v="3"/>
    <n v="2015"/>
    <x v="11"/>
    <x v="108"/>
    <x v="3"/>
    <s v="BOTH"/>
    <s v="Income Statement"/>
    <x v="71"/>
    <s v="11200 · PayPal (LLC)"/>
    <m/>
    <s v="42082Timothy J Bowers Jr"/>
  </r>
  <r>
    <d v="2015-03-19T00:00:00"/>
    <s v="Carey Glover"/>
    <n v="-6.1"/>
    <m/>
    <n v="6.1"/>
    <s v="Credit"/>
    <x v="10"/>
    <x v="1"/>
    <x v="3"/>
    <n v="2015"/>
    <x v="11"/>
    <x v="108"/>
    <x v="3"/>
    <s v="BOTH"/>
    <s v="Income Statement"/>
    <x v="71"/>
    <s v="11200 · PayPal (LLC)"/>
    <m/>
    <s v="42082Carey Glover"/>
  </r>
  <r>
    <d v="2015-03-19T00:00:00"/>
    <s v="david oshins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82david oshins"/>
  </r>
  <r>
    <d v="2015-03-20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83Reversal"/>
  </r>
  <r>
    <d v="2015-03-20T00:00:00"/>
    <s v="Andrea Lord"/>
    <n v="0.43"/>
    <m/>
    <n v="-0.43"/>
    <s v="Debit"/>
    <x v="10"/>
    <x v="1"/>
    <x v="3"/>
    <n v="2015"/>
    <x v="11"/>
    <x v="108"/>
    <x v="3"/>
    <s v="BOTH"/>
    <s v="Income Statement"/>
    <x v="71"/>
    <s v="11200 · PayPal (LLC)"/>
    <m/>
    <s v="42083Andrea Lord"/>
  </r>
  <r>
    <d v="2015-03-20T00:00:00"/>
    <s v="Tonya Grossman"/>
    <n v="2.4900000000000002"/>
    <m/>
    <n v="-2.4900000000000002"/>
    <s v="Debit"/>
    <x v="10"/>
    <x v="1"/>
    <x v="3"/>
    <n v="2015"/>
    <x v="11"/>
    <x v="108"/>
    <x v="3"/>
    <s v="BOTH"/>
    <s v="Income Statement"/>
    <x v="71"/>
    <s v="11200 · PayPal (LLC)"/>
    <m/>
    <s v="42083Tonya Grossman"/>
  </r>
  <r>
    <d v="2015-03-20T00:00:00"/>
    <s v="J &amp; J Emporium"/>
    <n v="-2.4"/>
    <m/>
    <n v="2.4"/>
    <s v="Credit"/>
    <x v="10"/>
    <x v="1"/>
    <x v="3"/>
    <n v="2015"/>
    <x v="11"/>
    <x v="108"/>
    <x v="3"/>
    <s v="BOTH"/>
    <s v="Income Statement"/>
    <x v="71"/>
    <s v="11200 · PayPal (LLC)"/>
    <m/>
    <s v="42083J &amp; J Emporium"/>
  </r>
  <r>
    <d v="2015-03-21T00:00:00"/>
    <s v="rizwan ayyub"/>
    <n v="-7.27"/>
    <m/>
    <n v="7.27"/>
    <s v="Credit"/>
    <x v="10"/>
    <x v="1"/>
    <x v="3"/>
    <n v="2015"/>
    <x v="11"/>
    <x v="108"/>
    <x v="3"/>
    <s v="BOTH"/>
    <s v="Income Statement"/>
    <x v="71"/>
    <s v="11200 · PayPal (LLC)"/>
    <m/>
    <s v="42084rizwan ayyub"/>
  </r>
  <r>
    <d v="2015-03-21T00:00:00"/>
    <s v="Michelle Lee"/>
    <n v="-0.59"/>
    <m/>
    <n v="0.59"/>
    <s v="Credit"/>
    <x v="10"/>
    <x v="1"/>
    <x v="3"/>
    <n v="2015"/>
    <x v="11"/>
    <x v="108"/>
    <x v="3"/>
    <s v="BOTH"/>
    <s v="Income Statement"/>
    <x v="71"/>
    <s v="11200 · PayPal (LLC)"/>
    <m/>
    <s v="42084Michelle Lee"/>
  </r>
  <r>
    <d v="2015-03-22T00:00:00"/>
    <s v="eBay Buyer Dispute"/>
    <n v="0"/>
    <m/>
    <n v="0"/>
    <s v="Debit"/>
    <x v="10"/>
    <x v="1"/>
    <x v="3"/>
    <n v="2015"/>
    <x v="11"/>
    <x v="108"/>
    <x v="3"/>
    <s v="BOTH"/>
    <s v="Income Statement"/>
    <x v="71"/>
    <s v="11200 · PayPal (LLC)"/>
    <m/>
    <s v="42085eBay Buyer Dispute"/>
  </r>
  <r>
    <d v="2015-03-22T00:00:00"/>
    <s v="Sally Davidson"/>
    <n v="-6.25"/>
    <m/>
    <n v="6.25"/>
    <s v="Credit"/>
    <x v="10"/>
    <x v="1"/>
    <x v="3"/>
    <n v="2015"/>
    <x v="11"/>
    <x v="108"/>
    <x v="3"/>
    <s v="BOTH"/>
    <s v="Income Statement"/>
    <x v="71"/>
    <s v="11200 · PayPal (LLC)"/>
    <m/>
    <s v="42085Sally Davidson"/>
  </r>
  <r>
    <d v="2015-03-23T00:00:00"/>
    <s v="Roman Zukowski"/>
    <n v="-2.13"/>
    <m/>
    <n v="2.13"/>
    <s v="Credit"/>
    <x v="10"/>
    <x v="1"/>
    <x v="3"/>
    <n v="2015"/>
    <x v="11"/>
    <x v="108"/>
    <x v="3"/>
    <s v="BOTH"/>
    <s v="Income Statement"/>
    <x v="71"/>
    <s v="11200 · PayPal (LLC)"/>
    <m/>
    <s v="42086Roman Zukowski"/>
  </r>
  <r>
    <d v="2015-03-23T00:00:00"/>
    <s v="Champagne Vanwhy"/>
    <n v="-1.75"/>
    <m/>
    <n v="1.75"/>
    <s v="Credit"/>
    <x v="10"/>
    <x v="1"/>
    <x v="3"/>
    <n v="2015"/>
    <x v="11"/>
    <x v="108"/>
    <x v="3"/>
    <s v="BOTH"/>
    <s v="Income Statement"/>
    <x v="71"/>
    <s v="11200 · PayPal (LLC)"/>
    <m/>
    <s v="42086Champagne Vanwhy"/>
  </r>
  <r>
    <d v="2015-03-23T00:00:00"/>
    <s v="Blessed Critters All Animal Rescue"/>
    <n v="-0.73"/>
    <m/>
    <n v="0.73"/>
    <s v="Credit"/>
    <x v="10"/>
    <x v="1"/>
    <x v="3"/>
    <n v="2015"/>
    <x v="11"/>
    <x v="108"/>
    <x v="3"/>
    <s v="BOTH"/>
    <s v="Income Statement"/>
    <x v="71"/>
    <s v="11200 · PayPal (LLC)"/>
    <m/>
    <s v="42086Blessed Critters All Animal Rescue"/>
  </r>
  <r>
    <d v="2015-03-24T00:00:00"/>
    <s v="Donna Saville"/>
    <n v="-1.46"/>
    <m/>
    <n v="1.46"/>
    <s v="Credit"/>
    <x v="10"/>
    <x v="1"/>
    <x v="3"/>
    <n v="2015"/>
    <x v="11"/>
    <x v="108"/>
    <x v="3"/>
    <s v="BOTH"/>
    <s v="Income Statement"/>
    <x v="71"/>
    <s v="11200 · PayPal (LLC)"/>
    <m/>
    <s v="42087Donna Saville"/>
  </r>
  <r>
    <d v="2015-03-24T00:00:00"/>
    <s v="Amanda Fisher"/>
    <n v="0.2"/>
    <m/>
    <n v="-0.2"/>
    <s v="Debit"/>
    <x v="10"/>
    <x v="1"/>
    <x v="3"/>
    <n v="2015"/>
    <x v="11"/>
    <x v="108"/>
    <x v="3"/>
    <s v="BOTH"/>
    <s v="Income Statement"/>
    <x v="71"/>
    <s v="11200 · PayPal (LLC)"/>
    <m/>
    <s v="42087Amanda Fisher"/>
  </r>
  <r>
    <d v="2015-03-24T00:00:00"/>
    <s v="joshua varela"/>
    <n v="-0.67"/>
    <m/>
    <n v="0.67"/>
    <s v="Credit"/>
    <x v="10"/>
    <x v="1"/>
    <x v="3"/>
    <n v="2015"/>
    <x v="11"/>
    <x v="108"/>
    <x v="3"/>
    <s v="BOTH"/>
    <s v="Income Statement"/>
    <x v="71"/>
    <s v="11200 · PayPal (LLC)"/>
    <m/>
    <s v="42087joshua varela"/>
  </r>
  <r>
    <d v="2015-03-24T00:00:00"/>
    <s v="Animal Resuce"/>
    <n v="-0.67"/>
    <m/>
    <n v="0.67"/>
    <s v="Credit"/>
    <x v="10"/>
    <x v="1"/>
    <x v="3"/>
    <n v="2015"/>
    <x v="11"/>
    <x v="108"/>
    <x v="3"/>
    <s v="BOTH"/>
    <s v="Income Statement"/>
    <x v="71"/>
    <s v="11200 · PayPal (LLC)"/>
    <m/>
    <s v="42087Animal Resuce"/>
  </r>
  <r>
    <d v="2015-03-25T00:00:00"/>
    <s v="jose balderrama"/>
    <n v="-2.33"/>
    <m/>
    <n v="2.33"/>
    <s v="Credit"/>
    <x v="10"/>
    <x v="1"/>
    <x v="3"/>
    <n v="2015"/>
    <x v="11"/>
    <x v="108"/>
    <x v="3"/>
    <s v="BOTH"/>
    <s v="Income Statement"/>
    <x v="71"/>
    <s v="11200 · PayPal (LLC)"/>
    <m/>
    <s v="42088jose balderrama"/>
  </r>
  <r>
    <d v="2015-03-25T00:00:00"/>
    <s v="Deborah Jaynes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88Deborah Jaynes"/>
  </r>
  <r>
    <d v="2015-03-25T00:00:00"/>
    <s v="Sandra Shuck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88Sandra Shuck"/>
  </r>
  <r>
    <d v="2015-03-26T00:00:00"/>
    <s v="barbara lash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89barbara lash"/>
  </r>
  <r>
    <d v="2015-03-26T00:00:00"/>
    <s v="Roderick Pradilla"/>
    <n v="6.1"/>
    <m/>
    <n v="-6.1"/>
    <s v="Debit"/>
    <x v="10"/>
    <x v="1"/>
    <x v="3"/>
    <n v="2015"/>
    <x v="11"/>
    <x v="108"/>
    <x v="3"/>
    <s v="BOTH"/>
    <s v="Income Statement"/>
    <x v="71"/>
    <s v="11200 · PayPal (LLC)"/>
    <m/>
    <s v="42089Roderick Pradilla"/>
  </r>
  <r>
    <d v="2015-03-26T00:00:00"/>
    <s v="Spotify USA Inc"/>
    <n v="0"/>
    <m/>
    <n v="0"/>
    <s v="Debit"/>
    <x v="10"/>
    <x v="1"/>
    <x v="3"/>
    <n v="2015"/>
    <x v="11"/>
    <x v="108"/>
    <x v="2"/>
    <s v="BOTH"/>
    <s v="Income Statement"/>
    <x v="70"/>
    <s v="11200 · PayPal (LLC)"/>
    <m/>
    <s v="42089Spotify USA Inc"/>
  </r>
  <r>
    <d v="2015-03-26T00:00:00"/>
    <s v="James Mustoe"/>
    <n v="-7.52"/>
    <m/>
    <n v="7.52"/>
    <s v="Credit"/>
    <x v="10"/>
    <x v="1"/>
    <x v="3"/>
    <n v="2015"/>
    <x v="11"/>
    <x v="108"/>
    <x v="3"/>
    <s v="BOTH"/>
    <s v="Income Statement"/>
    <x v="71"/>
    <s v="11200 · PayPal (LLC)"/>
    <m/>
    <s v="42089James Mustoe"/>
  </r>
  <r>
    <d v="2015-03-27T00:00:00"/>
    <s v="Robin Travis"/>
    <n v="-2.91"/>
    <m/>
    <n v="2.91"/>
    <s v="Credit"/>
    <x v="10"/>
    <x v="1"/>
    <x v="3"/>
    <n v="2015"/>
    <x v="11"/>
    <x v="108"/>
    <x v="3"/>
    <s v="BOTH"/>
    <s v="Income Statement"/>
    <x v="71"/>
    <s v="11200 · PayPal (LLC)"/>
    <m/>
    <s v="42090Robin Travis"/>
  </r>
  <r>
    <d v="2015-03-27T00:00:00"/>
    <s v="hugh gonder"/>
    <n v="-1.76"/>
    <m/>
    <n v="1.76"/>
    <s v="Credit"/>
    <x v="10"/>
    <x v="1"/>
    <x v="3"/>
    <n v="2015"/>
    <x v="11"/>
    <x v="108"/>
    <x v="3"/>
    <s v="BOTH"/>
    <s v="Income Statement"/>
    <x v="71"/>
    <s v="11200 · PayPal (LLC)"/>
    <m/>
    <s v="42090hugh gonder"/>
  </r>
  <r>
    <d v="2015-03-27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90Reversal"/>
  </r>
  <r>
    <d v="2015-03-27T00:00:00"/>
    <s v="Roderick Pradilla"/>
    <n v="5.8"/>
    <m/>
    <n v="-5.8"/>
    <s v="Debit"/>
    <x v="10"/>
    <x v="1"/>
    <x v="3"/>
    <n v="2015"/>
    <x v="11"/>
    <x v="108"/>
    <x v="3"/>
    <s v="BOTH"/>
    <s v="Income Statement"/>
    <x v="71"/>
    <s v="11200 · PayPal (LLC)"/>
    <m/>
    <s v="42090Roderick Pradilla"/>
  </r>
  <r>
    <d v="2015-03-27T00:00:00"/>
    <s v="Bank Account"/>
    <n v="0"/>
    <m/>
    <n v="0"/>
    <s v="Debit"/>
    <x v="10"/>
    <x v="1"/>
    <x v="3"/>
    <n v="2015"/>
    <x v="11"/>
    <x v="108"/>
    <x v="2"/>
    <s v="LLC"/>
    <s v="Balance Sheet"/>
    <x v="52"/>
    <s v="11200 · PayPal (LLC)"/>
    <m/>
    <s v="42090Bank Account"/>
  </r>
  <r>
    <d v="2015-03-27T00:00:00"/>
    <s v="Samantha Bigelow"/>
    <n v="-0.88"/>
    <m/>
    <n v="0.88"/>
    <s v="Credit"/>
    <x v="10"/>
    <x v="1"/>
    <x v="3"/>
    <n v="2015"/>
    <x v="11"/>
    <x v="108"/>
    <x v="3"/>
    <s v="BOTH"/>
    <s v="Income Statement"/>
    <x v="71"/>
    <s v="11200 · PayPal (LLC)"/>
    <m/>
    <s v="42090Samantha Bigelow"/>
  </r>
  <r>
    <d v="2015-03-27T00:00:00"/>
    <s v="Lewis Hays"/>
    <n v="-5.29"/>
    <m/>
    <n v="5.29"/>
    <s v="Credit"/>
    <x v="10"/>
    <x v="1"/>
    <x v="3"/>
    <n v="2015"/>
    <x v="11"/>
    <x v="108"/>
    <x v="3"/>
    <s v="BOTH"/>
    <s v="Income Statement"/>
    <x v="71"/>
    <s v="11200 · PayPal (LLC)"/>
    <m/>
    <s v="42090Lewis Hays"/>
  </r>
  <r>
    <d v="2015-03-27T00:00:00"/>
    <s v="Kate Szymanski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90Kate Szymanski"/>
  </r>
  <r>
    <d v="2015-03-27T00:00:00"/>
    <s v="Manar Aljobori"/>
    <n v="-3.99"/>
    <m/>
    <n v="3.99"/>
    <s v="Credit"/>
    <x v="10"/>
    <x v="1"/>
    <x v="3"/>
    <n v="2015"/>
    <x v="11"/>
    <x v="108"/>
    <x v="3"/>
    <s v="BOTH"/>
    <s v="Income Statement"/>
    <x v="71"/>
    <s v="11200 · PayPal (LLC)"/>
    <m/>
    <s v="42090Manar Aljobori"/>
  </r>
  <r>
    <d v="2015-03-28T00:00:00"/>
    <s v="MaryLee Overley"/>
    <n v="-0.72"/>
    <m/>
    <n v="0.72"/>
    <s v="Credit"/>
    <x v="10"/>
    <x v="1"/>
    <x v="3"/>
    <n v="2015"/>
    <x v="11"/>
    <x v="108"/>
    <x v="3"/>
    <s v="BOTH"/>
    <s v="Income Statement"/>
    <x v="71"/>
    <s v="11200 · PayPal (LLC)"/>
    <m/>
    <s v="42091MaryLee Overley"/>
  </r>
  <r>
    <d v="2015-03-28T00:00:00"/>
    <s v="Andrea Lord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91Andrea Lord"/>
  </r>
  <r>
    <d v="2015-03-28T00:00:00"/>
    <s v="eBay Buyer Dispute"/>
    <n v="0"/>
    <m/>
    <n v="0"/>
    <s v="Debit"/>
    <x v="10"/>
    <x v="1"/>
    <x v="3"/>
    <n v="2015"/>
    <x v="11"/>
    <x v="108"/>
    <x v="3"/>
    <s v="BOTH"/>
    <s v="Income Statement"/>
    <x v="71"/>
    <s v="11200 · PayPal (LLC)"/>
    <m/>
    <s v="42091eBay Buyer Dispute"/>
  </r>
  <r>
    <d v="2015-03-28T00:00:00"/>
    <s v="albert zagey"/>
    <n v="-2.39"/>
    <m/>
    <n v="2.39"/>
    <s v="Credit"/>
    <x v="10"/>
    <x v="1"/>
    <x v="3"/>
    <n v="2015"/>
    <x v="11"/>
    <x v="108"/>
    <x v="3"/>
    <s v="BOTH"/>
    <s v="Income Statement"/>
    <x v="71"/>
    <s v="11200 · PayPal (LLC)"/>
    <m/>
    <s v="42091albert zagey"/>
  </r>
  <r>
    <d v="2015-03-29T00:00:00"/>
    <s v="Susan Jones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92Susan Jones"/>
  </r>
  <r>
    <d v="2015-03-29T00:00:00"/>
    <s v="Debra Ramon"/>
    <n v="-0.62"/>
    <m/>
    <n v="0.62"/>
    <s v="Credit"/>
    <x v="10"/>
    <x v="1"/>
    <x v="3"/>
    <n v="2015"/>
    <x v="11"/>
    <x v="108"/>
    <x v="3"/>
    <s v="BOTH"/>
    <s v="Income Statement"/>
    <x v="71"/>
    <s v="11200 · PayPal (LLC)"/>
    <m/>
    <s v="42092Debra Ramon"/>
  </r>
  <r>
    <d v="2015-03-29T00:00:00"/>
    <s v="Bill Powers"/>
    <n v="-1.55"/>
    <m/>
    <n v="1.55"/>
    <s v="Credit"/>
    <x v="10"/>
    <x v="1"/>
    <x v="3"/>
    <n v="2015"/>
    <x v="11"/>
    <x v="108"/>
    <x v="3"/>
    <s v="BOTH"/>
    <s v="Income Statement"/>
    <x v="71"/>
    <s v="11200 · PayPal (LLC)"/>
    <m/>
    <s v="42092Bill Powers"/>
  </r>
  <r>
    <d v="2015-03-30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93Reversal"/>
  </r>
  <r>
    <d v="2015-03-30T00:00:00"/>
    <s v="robert estores"/>
    <n v="2.9"/>
    <m/>
    <n v="-2.9"/>
    <s v="Debit"/>
    <x v="10"/>
    <x v="1"/>
    <x v="3"/>
    <n v="2015"/>
    <x v="11"/>
    <x v="108"/>
    <x v="3"/>
    <s v="BOTH"/>
    <s v="Income Statement"/>
    <x v="71"/>
    <s v="11200 · PayPal (LLC)"/>
    <m/>
    <s v="42093robert estores"/>
  </r>
  <r>
    <d v="2015-03-30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93Reversal"/>
  </r>
  <r>
    <d v="2015-03-30T00:00:00"/>
    <s v="david oshins"/>
    <n v="0.32"/>
    <m/>
    <n v="-0.32"/>
    <s v="Debit"/>
    <x v="10"/>
    <x v="1"/>
    <x v="3"/>
    <n v="2015"/>
    <x v="11"/>
    <x v="108"/>
    <x v="3"/>
    <s v="BOTH"/>
    <s v="Income Statement"/>
    <x v="71"/>
    <s v="11200 · PayPal (LLC)"/>
    <m/>
    <s v="42093david oshins"/>
  </r>
  <r>
    <d v="2015-03-30T00:00:00"/>
    <s v="Patricia Hall"/>
    <n v="1"/>
    <m/>
    <n v="-1"/>
    <s v="Debit"/>
    <x v="10"/>
    <x v="1"/>
    <x v="3"/>
    <n v="2015"/>
    <x v="11"/>
    <x v="108"/>
    <x v="3"/>
    <s v="BOTH"/>
    <s v="Income Statement"/>
    <x v="71"/>
    <s v="11200 · PayPal (LLC)"/>
    <m/>
    <s v="42093Patricia Hall"/>
  </r>
  <r>
    <d v="2015-03-30T00:00:00"/>
    <s v="Reversal"/>
    <n v="0"/>
    <m/>
    <n v="0"/>
    <s v="Credit"/>
    <x v="10"/>
    <x v="1"/>
    <x v="3"/>
    <n v="2015"/>
    <x v="11"/>
    <x v="108"/>
    <x v="3"/>
    <s v="BOTH"/>
    <s v="Income Statement"/>
    <x v="71"/>
    <s v="11200 · PayPal (LLC)"/>
    <m/>
    <s v="42093Reversal"/>
  </r>
  <r>
    <d v="2015-03-30T00:00:00"/>
    <s v="Kammerflage Kreations"/>
    <n v="0.79"/>
    <m/>
    <n v="-0.79"/>
    <s v="Debit"/>
    <x v="10"/>
    <x v="1"/>
    <x v="3"/>
    <n v="2015"/>
    <x v="11"/>
    <x v="108"/>
    <x v="3"/>
    <s v="BOTH"/>
    <s v="Income Statement"/>
    <x v="71"/>
    <s v="11200 · PayPal (LLC)"/>
    <m/>
    <s v="42093Kammerflage Kreations"/>
  </r>
  <r>
    <d v="2015-03-30T00:00:00"/>
    <s v="Robin Travis"/>
    <n v="-2.4700000000000002"/>
    <m/>
    <n v="2.4700000000000002"/>
    <s v="Credit"/>
    <x v="10"/>
    <x v="1"/>
    <x v="3"/>
    <n v="2015"/>
    <x v="11"/>
    <x v="108"/>
    <x v="3"/>
    <s v="BOTH"/>
    <s v="Income Statement"/>
    <x v="71"/>
    <s v="11200 · PayPal (LLC)"/>
    <m/>
    <s v="42093Robin Travis"/>
  </r>
  <r>
    <d v="2015-03-31T00:00:00"/>
    <s v="Joshua Ellis"/>
    <n v="-1.93"/>
    <m/>
    <n v="1.93"/>
    <s v="Credit"/>
    <x v="10"/>
    <x v="1"/>
    <x v="3"/>
    <n v="2015"/>
    <x v="11"/>
    <x v="108"/>
    <x v="3"/>
    <s v="BOTH"/>
    <s v="Income Statement"/>
    <x v="71"/>
    <s v="11200 · PayPal (LLC)"/>
    <m/>
    <s v="42094Joshua Ellis"/>
  </r>
  <r>
    <d v="2015-04-01T00:00:00"/>
    <s v="ron amid"/>
    <n v="-4.5599999999999996"/>
    <m/>
    <n v="4.5599999999999996"/>
    <s v="Credit"/>
    <x v="10"/>
    <x v="1"/>
    <x v="4"/>
    <n v="2015"/>
    <x v="11"/>
    <x v="108"/>
    <x v="3"/>
    <s v="BOTH"/>
    <s v="Income Statement"/>
    <x v="71"/>
    <s v="11200 · PayPal (LLC)"/>
    <m/>
    <s v="42095ron amid"/>
  </r>
  <r>
    <d v="2015-04-01T00:00:00"/>
    <s v="Zackery Strudel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095Zackery Strudel"/>
  </r>
  <r>
    <d v="2015-04-01T00:00:00"/>
    <s v="CJ Rico"/>
    <n v="-2.1800000000000002"/>
    <m/>
    <n v="2.1800000000000002"/>
    <s v="Credit"/>
    <x v="10"/>
    <x v="1"/>
    <x v="4"/>
    <n v="2015"/>
    <x v="11"/>
    <x v="108"/>
    <x v="3"/>
    <s v="BOTH"/>
    <s v="Income Statement"/>
    <x v="71"/>
    <s v="11200 · PayPal (LLC)"/>
    <m/>
    <s v="42095CJ Rico"/>
  </r>
  <r>
    <d v="2015-04-01T00:00:00"/>
    <s v="MyFly2Fly"/>
    <n v="-2.2799999999999998"/>
    <m/>
    <n v="2.2799999999999998"/>
    <s v="Credit"/>
    <x v="10"/>
    <x v="1"/>
    <x v="4"/>
    <n v="2015"/>
    <x v="11"/>
    <x v="108"/>
    <x v="3"/>
    <s v="BOTH"/>
    <s v="Income Statement"/>
    <x v="71"/>
    <s v="11200 · PayPal (LLC)"/>
    <m/>
    <s v="42095MyFly2Fly"/>
  </r>
  <r>
    <d v="2015-04-01T00:00:00"/>
    <s v="katrina hyde"/>
    <n v="-0.73"/>
    <m/>
    <n v="0.73"/>
    <s v="Credit"/>
    <x v="10"/>
    <x v="1"/>
    <x v="4"/>
    <n v="2015"/>
    <x v="11"/>
    <x v="108"/>
    <x v="3"/>
    <s v="BOTH"/>
    <s v="Income Statement"/>
    <x v="71"/>
    <s v="11200 · PayPal (LLC)"/>
    <m/>
    <s v="42095katrina hyde"/>
  </r>
  <r>
    <d v="2015-04-01T00:00:00"/>
    <s v="Kendall Sexton"/>
    <n v="-0.62"/>
    <m/>
    <n v="0.62"/>
    <s v="Credit"/>
    <x v="10"/>
    <x v="1"/>
    <x v="4"/>
    <n v="2015"/>
    <x v="11"/>
    <x v="108"/>
    <x v="3"/>
    <s v="BOTH"/>
    <s v="Income Statement"/>
    <x v="71"/>
    <s v="11200 · PayPal (LLC)"/>
    <m/>
    <s v="42095Kendall Sexton"/>
  </r>
  <r>
    <d v="2015-04-02T00:00:00"/>
    <s v="Donna Logsdon"/>
    <n v="-0.62"/>
    <m/>
    <n v="0.62"/>
    <s v="Credit"/>
    <x v="10"/>
    <x v="1"/>
    <x v="4"/>
    <n v="2015"/>
    <x v="11"/>
    <x v="108"/>
    <x v="3"/>
    <s v="BOTH"/>
    <s v="Income Statement"/>
    <x v="71"/>
    <s v="11200 · PayPal (LLC)"/>
    <m/>
    <s v="42096Donna Logsdon"/>
  </r>
  <r>
    <d v="2015-04-02T00:00:00"/>
    <s v="Lawrence Neely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096Lawrence Neely"/>
  </r>
  <r>
    <d v="2015-04-02T00:00:00"/>
    <s v="Michelle Bell"/>
    <n v="-2.2400000000000002"/>
    <m/>
    <n v="2.2400000000000002"/>
    <s v="Credit"/>
    <x v="10"/>
    <x v="1"/>
    <x v="4"/>
    <n v="2015"/>
    <x v="11"/>
    <x v="108"/>
    <x v="3"/>
    <s v="BOTH"/>
    <s v="Income Statement"/>
    <x v="71"/>
    <s v="11200 · PayPal (LLC)"/>
    <m/>
    <s v="42096Michelle Bell"/>
  </r>
  <r>
    <d v="2015-04-02T00:00:00"/>
    <s v="Mike Meado"/>
    <n v="-0.73"/>
    <m/>
    <n v="0.73"/>
    <s v="Credit"/>
    <x v="10"/>
    <x v="1"/>
    <x v="4"/>
    <n v="2015"/>
    <x v="11"/>
    <x v="108"/>
    <x v="3"/>
    <s v="BOTH"/>
    <s v="Income Statement"/>
    <x v="71"/>
    <s v="11200 · PayPal (LLC)"/>
    <m/>
    <s v="42096Mike Meado"/>
  </r>
  <r>
    <d v="2015-04-03T00:00:00"/>
    <s v="chet frizzell"/>
    <n v="-1.95"/>
    <m/>
    <n v="1.95"/>
    <s v="Credit"/>
    <x v="10"/>
    <x v="1"/>
    <x v="4"/>
    <n v="2015"/>
    <x v="11"/>
    <x v="108"/>
    <x v="3"/>
    <s v="BOTH"/>
    <s v="Income Statement"/>
    <x v="71"/>
    <s v="11200 · PayPal (LLC)"/>
    <m/>
    <s v="42097chet frizzell"/>
  </r>
  <r>
    <d v="2015-04-03T00:00:00"/>
    <s v="Centrex"/>
    <n v="-0.62"/>
    <m/>
    <n v="0.62"/>
    <s v="Credit"/>
    <x v="10"/>
    <x v="1"/>
    <x v="4"/>
    <n v="2015"/>
    <x v="11"/>
    <x v="108"/>
    <x v="3"/>
    <s v="BOTH"/>
    <s v="Income Statement"/>
    <x v="71"/>
    <s v="11200 · PayPal (LLC)"/>
    <m/>
    <s v="42097Centrex"/>
  </r>
  <r>
    <d v="2015-04-03T00:00:00"/>
    <s v="Donna Gentry"/>
    <n v="-0.69"/>
    <m/>
    <n v="0.69"/>
    <s v="Credit"/>
    <x v="10"/>
    <x v="1"/>
    <x v="4"/>
    <n v="2015"/>
    <x v="11"/>
    <x v="108"/>
    <x v="3"/>
    <s v="BOTH"/>
    <s v="Income Statement"/>
    <x v="71"/>
    <s v="11200 · PayPal (LLC)"/>
    <m/>
    <s v="42097Donna Gentry"/>
  </r>
  <r>
    <d v="2015-04-04T00:00:00"/>
    <s v="terry ghaney"/>
    <n v="-3.29"/>
    <m/>
    <n v="3.29"/>
    <s v="Credit"/>
    <x v="10"/>
    <x v="1"/>
    <x v="4"/>
    <n v="2015"/>
    <x v="11"/>
    <x v="108"/>
    <x v="3"/>
    <s v="BOTH"/>
    <s v="Income Statement"/>
    <x v="71"/>
    <s v="11200 · PayPal (LLC)"/>
    <m/>
    <s v="42098terry ghaney"/>
  </r>
  <r>
    <d v="2015-04-04T00:00:00"/>
    <s v="chris norment"/>
    <n v="-2.39"/>
    <m/>
    <n v="2.39"/>
    <s v="Credit"/>
    <x v="10"/>
    <x v="1"/>
    <x v="4"/>
    <n v="2015"/>
    <x v="11"/>
    <x v="108"/>
    <x v="3"/>
    <s v="BOTH"/>
    <s v="Income Statement"/>
    <x v="71"/>
    <s v="11200 · PayPal (LLC)"/>
    <m/>
    <s v="42098chris norment"/>
  </r>
  <r>
    <d v="2015-04-04T00:00:00"/>
    <s v="aquinas coleman"/>
    <n v="-2.1"/>
    <m/>
    <n v="2.1"/>
    <s v="Credit"/>
    <x v="10"/>
    <x v="1"/>
    <x v="4"/>
    <n v="2015"/>
    <x v="11"/>
    <x v="108"/>
    <x v="3"/>
    <s v="BOTH"/>
    <s v="Income Statement"/>
    <x v="71"/>
    <s v="11200 · PayPal (LLC)"/>
    <m/>
    <s v="42098aquinas coleman"/>
  </r>
  <r>
    <d v="2015-04-04T00:00:00"/>
    <s v="aquinas coleman"/>
    <n v="-2.2400000000000002"/>
    <m/>
    <n v="2.2400000000000002"/>
    <s v="Credit"/>
    <x v="10"/>
    <x v="1"/>
    <x v="4"/>
    <n v="2015"/>
    <x v="11"/>
    <x v="108"/>
    <x v="3"/>
    <s v="BOTH"/>
    <s v="Income Statement"/>
    <x v="71"/>
    <s v="11200 · PayPal (LLC)"/>
    <m/>
    <s v="42098aquinas coleman"/>
  </r>
  <r>
    <d v="2015-04-04T00:00:00"/>
    <s v="TERESA DAVIDSON"/>
    <n v="-0.76"/>
    <m/>
    <n v="0.76"/>
    <s v="Credit"/>
    <x v="10"/>
    <x v="1"/>
    <x v="4"/>
    <n v="2015"/>
    <x v="11"/>
    <x v="108"/>
    <x v="3"/>
    <s v="BOTH"/>
    <s v="Income Statement"/>
    <x v="71"/>
    <s v="11200 · PayPal (LLC)"/>
    <m/>
    <s v="42098TERESA DAVIDSON"/>
  </r>
  <r>
    <d v="2015-04-05T00:00:00"/>
    <s v="RICHARD FREIT"/>
    <n v="-2.83"/>
    <m/>
    <n v="2.83"/>
    <s v="Credit"/>
    <x v="10"/>
    <x v="1"/>
    <x v="4"/>
    <n v="2015"/>
    <x v="11"/>
    <x v="108"/>
    <x v="3"/>
    <s v="BOTH"/>
    <s v="Income Statement"/>
    <x v="71"/>
    <s v="11200 · PayPal (LLC)"/>
    <m/>
    <s v="42099RICHARD FREIT"/>
  </r>
  <r>
    <d v="2015-04-05T00:00:00"/>
    <s v="Anne Canton"/>
    <n v="-0.92"/>
    <m/>
    <n v="0.92"/>
    <s v="Credit"/>
    <x v="10"/>
    <x v="1"/>
    <x v="4"/>
    <n v="2015"/>
    <x v="11"/>
    <x v="108"/>
    <x v="3"/>
    <s v="BOTH"/>
    <s v="Income Statement"/>
    <x v="71"/>
    <s v="11200 · PayPal (LLC)"/>
    <m/>
    <s v="42099Anne Canton"/>
  </r>
  <r>
    <d v="2015-04-05T00:00:00"/>
    <s v="iveta plihal"/>
    <n v="-4"/>
    <m/>
    <n v="4"/>
    <s v="Credit"/>
    <x v="10"/>
    <x v="1"/>
    <x v="4"/>
    <n v="2015"/>
    <x v="11"/>
    <x v="108"/>
    <x v="3"/>
    <s v="BOTH"/>
    <s v="Income Statement"/>
    <x v="71"/>
    <s v="11200 · PayPal (LLC)"/>
    <m/>
    <s v="42099iveta plihal"/>
  </r>
  <r>
    <d v="2015-04-06T00:00:00"/>
    <s v="Devon Edwards"/>
    <n v="-0.69"/>
    <m/>
    <n v="0.69"/>
    <s v="Credit"/>
    <x v="10"/>
    <x v="1"/>
    <x v="4"/>
    <n v="2015"/>
    <x v="11"/>
    <x v="108"/>
    <x v="3"/>
    <s v="BOTH"/>
    <s v="Income Statement"/>
    <x v="71"/>
    <s v="11200 · PayPal (LLC)"/>
    <m/>
    <s v="42100Devon Edwards"/>
  </r>
  <r>
    <d v="2015-04-06T00:00:00"/>
    <s v="MARLA BYRD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100MARLA BYRD"/>
  </r>
  <r>
    <d v="2015-04-06T00:00:00"/>
    <s v="Bank Account"/>
    <n v="0"/>
    <m/>
    <n v="0"/>
    <s v="Debit"/>
    <x v="10"/>
    <x v="1"/>
    <x v="4"/>
    <n v="2015"/>
    <x v="11"/>
    <x v="108"/>
    <x v="2"/>
    <s v="LLC"/>
    <s v="Balance Sheet"/>
    <x v="52"/>
    <s v="11200 · PayPal (LLC)"/>
    <m/>
    <s v="42100Bank Account"/>
  </r>
  <r>
    <d v="2015-04-06T00:00:00"/>
    <s v="Scot Price"/>
    <n v="-1.05"/>
    <m/>
    <n v="1.05"/>
    <s v="Credit"/>
    <x v="10"/>
    <x v="1"/>
    <x v="4"/>
    <n v="2015"/>
    <x v="11"/>
    <x v="108"/>
    <x v="3"/>
    <s v="BOTH"/>
    <s v="Income Statement"/>
    <x v="71"/>
    <s v="11200 · PayPal (LLC)"/>
    <m/>
    <s v="42100Scot Price"/>
  </r>
  <r>
    <d v="2015-04-07T00:00:00"/>
    <s v="Dee Bateman"/>
    <n v="-5.44"/>
    <m/>
    <n v="5.44"/>
    <s v="Credit"/>
    <x v="10"/>
    <x v="1"/>
    <x v="4"/>
    <n v="2015"/>
    <x v="11"/>
    <x v="108"/>
    <x v="3"/>
    <s v="BOTH"/>
    <s v="Income Statement"/>
    <x v="71"/>
    <s v="11200 · PayPal (LLC)"/>
    <m/>
    <s v="42101Dee Bateman"/>
  </r>
  <r>
    <d v="2015-04-07T00:00:00"/>
    <s v="cody cusack"/>
    <n v="-7.94"/>
    <m/>
    <n v="7.94"/>
    <s v="Credit"/>
    <x v="10"/>
    <x v="1"/>
    <x v="4"/>
    <n v="2015"/>
    <x v="11"/>
    <x v="108"/>
    <x v="3"/>
    <s v="BOTH"/>
    <s v="Income Statement"/>
    <x v="71"/>
    <s v="11200 · PayPal (LLC)"/>
    <m/>
    <s v="42101cody cusack"/>
  </r>
  <r>
    <d v="2015-04-08T00:00:00"/>
    <s v="larissa murray"/>
    <n v="-2.15"/>
    <m/>
    <n v="2.15"/>
    <s v="Credit"/>
    <x v="10"/>
    <x v="1"/>
    <x v="4"/>
    <n v="2015"/>
    <x v="11"/>
    <x v="108"/>
    <x v="3"/>
    <s v="BOTH"/>
    <s v="Income Statement"/>
    <x v="71"/>
    <s v="11200 · PayPal (LLC)"/>
    <m/>
    <s v="42102larissa murray"/>
  </r>
  <r>
    <d v="2015-04-08T00:00:00"/>
    <s v="francis polanco"/>
    <n v="-3.99"/>
    <m/>
    <n v="3.99"/>
    <s v="Credit"/>
    <x v="10"/>
    <x v="1"/>
    <x v="4"/>
    <n v="2015"/>
    <x v="11"/>
    <x v="108"/>
    <x v="3"/>
    <s v="BOTH"/>
    <s v="Income Statement"/>
    <x v="71"/>
    <s v="11200 · PayPal (LLC)"/>
    <m/>
    <s v="42102francis polanco"/>
  </r>
  <r>
    <d v="2015-04-08T00:00:00"/>
    <s v="Erik Viker"/>
    <n v="-0.62"/>
    <m/>
    <n v="0.62"/>
    <s v="Credit"/>
    <x v="10"/>
    <x v="1"/>
    <x v="4"/>
    <n v="2015"/>
    <x v="11"/>
    <x v="108"/>
    <x v="3"/>
    <s v="BOTH"/>
    <s v="Income Statement"/>
    <x v="71"/>
    <s v="11200 · PayPal (LLC)"/>
    <m/>
    <s v="42102Erik Viker"/>
  </r>
  <r>
    <d v="2015-04-09T00:00:00"/>
    <s v="Katie Mutzebaugh"/>
    <n v="-2.13"/>
    <m/>
    <n v="2.13"/>
    <s v="Credit"/>
    <x v="10"/>
    <x v="1"/>
    <x v="4"/>
    <n v="2015"/>
    <x v="11"/>
    <x v="108"/>
    <x v="3"/>
    <s v="BOTH"/>
    <s v="Income Statement"/>
    <x v="71"/>
    <s v="11200 · PayPal (LLC)"/>
    <m/>
    <s v="42103Katie Mutzebaugh"/>
  </r>
  <r>
    <d v="2015-04-09T00:00:00"/>
    <s v="Steven Link"/>
    <n v="-2.0099999999999998"/>
    <m/>
    <n v="2.0099999999999998"/>
    <s v="Credit"/>
    <x v="10"/>
    <x v="1"/>
    <x v="4"/>
    <n v="2015"/>
    <x v="11"/>
    <x v="108"/>
    <x v="3"/>
    <s v="BOTH"/>
    <s v="Income Statement"/>
    <x v="71"/>
    <s v="11200 · PayPal (LLC)"/>
    <m/>
    <s v="42103Steven Link"/>
  </r>
  <r>
    <d v="2015-04-09T00:00:00"/>
    <s v="albert zagey"/>
    <n v="-2.33"/>
    <m/>
    <n v="2.33"/>
    <s v="Credit"/>
    <x v="10"/>
    <x v="1"/>
    <x v="4"/>
    <n v="2015"/>
    <x v="11"/>
    <x v="108"/>
    <x v="3"/>
    <s v="BOTH"/>
    <s v="Income Statement"/>
    <x v="71"/>
    <s v="11200 · PayPal (LLC)"/>
    <m/>
    <s v="42103albert zagey"/>
  </r>
  <r>
    <d v="2015-04-09T00:00:00"/>
    <s v="Feline Friends of North Okaloosa"/>
    <n v="-1.29"/>
    <m/>
    <n v="1.29"/>
    <s v="Credit"/>
    <x v="10"/>
    <x v="1"/>
    <x v="4"/>
    <n v="2015"/>
    <x v="11"/>
    <x v="108"/>
    <x v="3"/>
    <s v="BOTH"/>
    <s v="Income Statement"/>
    <x v="71"/>
    <s v="11200 · PayPal (LLC)"/>
    <m/>
    <s v="42103Feline Friends of North Okaloosa"/>
  </r>
  <r>
    <d v="2015-04-09T00:00:00"/>
    <s v="keelan chan"/>
    <n v="-0.76"/>
    <m/>
    <n v="0.76"/>
    <s v="Credit"/>
    <x v="10"/>
    <x v="1"/>
    <x v="4"/>
    <n v="2015"/>
    <x v="11"/>
    <x v="108"/>
    <x v="3"/>
    <s v="BOTH"/>
    <s v="Income Statement"/>
    <x v="71"/>
    <s v="11200 · PayPal (LLC)"/>
    <m/>
    <s v="42103keelan chan"/>
  </r>
  <r>
    <d v="2015-04-10T00:00:00"/>
    <s v="Totally Feathered! Etc..."/>
    <n v="-1.76"/>
    <m/>
    <n v="1.76"/>
    <s v="Credit"/>
    <x v="10"/>
    <x v="1"/>
    <x v="4"/>
    <n v="2015"/>
    <x v="11"/>
    <x v="108"/>
    <x v="3"/>
    <s v="BOTH"/>
    <s v="Income Statement"/>
    <x v="71"/>
    <s v="11200 · PayPal (LLC)"/>
    <m/>
    <s v="42104Totally Feathered! Etc..."/>
  </r>
  <r>
    <d v="2015-04-11T00:00:00"/>
    <s v="adam abraham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05adam abraham"/>
  </r>
  <r>
    <d v="2015-04-11T00:00:00"/>
    <s v="Russ Shore"/>
    <n v="-1.46"/>
    <m/>
    <n v="1.46"/>
    <s v="Credit"/>
    <x v="10"/>
    <x v="1"/>
    <x v="4"/>
    <n v="2015"/>
    <x v="11"/>
    <x v="108"/>
    <x v="3"/>
    <s v="BOTH"/>
    <s v="Income Statement"/>
    <x v="71"/>
    <s v="11200 · PayPal (LLC)"/>
    <m/>
    <s v="42105Russ Shore"/>
  </r>
  <r>
    <d v="2015-04-11T00:00:00"/>
    <s v="eBay Buyer Dispute"/>
    <n v="0"/>
    <m/>
    <n v="0"/>
    <s v="Debit"/>
    <x v="10"/>
    <x v="1"/>
    <x v="4"/>
    <n v="2015"/>
    <x v="11"/>
    <x v="108"/>
    <x v="3"/>
    <s v="BOTH"/>
    <s v="Income Statement"/>
    <x v="71"/>
    <s v="11200 · PayPal (LLC)"/>
    <m/>
    <s v="42105eBay Buyer Dispute"/>
  </r>
  <r>
    <d v="2015-04-12T00:00:00"/>
    <s v="Barry Holtry"/>
    <n v="-1.46"/>
    <m/>
    <n v="1.46"/>
    <s v="Credit"/>
    <x v="10"/>
    <x v="1"/>
    <x v="4"/>
    <n v="2015"/>
    <x v="11"/>
    <x v="108"/>
    <x v="3"/>
    <s v="BOTH"/>
    <s v="Income Statement"/>
    <x v="71"/>
    <s v="11200 · PayPal (LLC)"/>
    <m/>
    <s v="42106Barry Holtry"/>
  </r>
  <r>
    <d v="2015-04-12T00:00:00"/>
    <s v="Feline Friends of North Okaloosa"/>
    <n v="0.99"/>
    <m/>
    <n v="-0.99"/>
    <s v="Debit"/>
    <x v="10"/>
    <x v="1"/>
    <x v="4"/>
    <n v="2015"/>
    <x v="11"/>
    <x v="108"/>
    <x v="3"/>
    <s v="BOTH"/>
    <s v="Income Statement"/>
    <x v="71"/>
    <s v="11200 · PayPal (LLC)"/>
    <m/>
    <s v="42106Feline Friends of North Okaloosa"/>
  </r>
  <r>
    <d v="2015-04-13T00:00:00"/>
    <s v="jose balderrama"/>
    <n v="1.77"/>
    <m/>
    <n v="-1.77"/>
    <s v="Debit"/>
    <x v="10"/>
    <x v="1"/>
    <x v="4"/>
    <n v="2015"/>
    <x v="11"/>
    <x v="108"/>
    <x v="3"/>
    <s v="BOTH"/>
    <s v="Income Statement"/>
    <x v="71"/>
    <s v="11200 · PayPal (LLC)"/>
    <m/>
    <s v="42107jose balderrama"/>
  </r>
  <r>
    <d v="2015-04-13T00:00:00"/>
    <s v="giuseppa alaimo"/>
    <n v="-5.38"/>
    <m/>
    <n v="5.38"/>
    <s v="Credit"/>
    <x v="10"/>
    <x v="1"/>
    <x v="4"/>
    <n v="2015"/>
    <x v="11"/>
    <x v="108"/>
    <x v="3"/>
    <s v="BOTH"/>
    <s v="Income Statement"/>
    <x v="71"/>
    <s v="11200 · PayPal (LLC)"/>
    <m/>
    <s v="42107giuseppa alaimo"/>
  </r>
  <r>
    <d v="2015-04-13T00:00:00"/>
    <s v="Trey Klonower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07Trey Klonower"/>
  </r>
  <r>
    <d v="2015-04-14T00:00:00"/>
    <s v="eBay Buyer Dispute"/>
    <n v="0"/>
    <m/>
    <n v="0"/>
    <s v="Debit"/>
    <x v="10"/>
    <x v="1"/>
    <x v="4"/>
    <n v="2015"/>
    <x v="11"/>
    <x v="108"/>
    <x v="3"/>
    <s v="BOTH"/>
    <s v="Income Statement"/>
    <x v="71"/>
    <s v="11200 · PayPal (LLC)"/>
    <m/>
    <s v="42108eBay Buyer Dispute"/>
  </r>
  <r>
    <d v="2015-04-14T00:00:00"/>
    <s v="Reversal"/>
    <n v="0"/>
    <m/>
    <n v="0"/>
    <s v="Credit"/>
    <x v="10"/>
    <x v="1"/>
    <x v="4"/>
    <n v="2015"/>
    <x v="11"/>
    <x v="108"/>
    <x v="3"/>
    <s v="BOTH"/>
    <s v="Income Statement"/>
    <x v="71"/>
    <s v="11200 · PayPal (LLC)"/>
    <m/>
    <s v="42108Reversal"/>
  </r>
  <r>
    <d v="2015-04-14T00:00:00"/>
    <s v="donny meadows"/>
    <n v="-1.75"/>
    <m/>
    <n v="1.75"/>
    <s v="Credit"/>
    <x v="10"/>
    <x v="1"/>
    <x v="4"/>
    <n v="2015"/>
    <x v="11"/>
    <x v="108"/>
    <x v="3"/>
    <s v="BOTH"/>
    <s v="Income Statement"/>
    <x v="71"/>
    <s v="11200 · PayPal (LLC)"/>
    <m/>
    <s v="42108donny meadows"/>
  </r>
  <r>
    <d v="2015-04-15T00:00:00"/>
    <s v="Janice Zimmer"/>
    <n v="-2.41"/>
    <m/>
    <n v="2.41"/>
    <s v="Credit"/>
    <x v="10"/>
    <x v="1"/>
    <x v="4"/>
    <n v="2015"/>
    <x v="11"/>
    <x v="108"/>
    <x v="3"/>
    <s v="BOTH"/>
    <s v="Income Statement"/>
    <x v="71"/>
    <s v="11200 · PayPal (LLC)"/>
    <m/>
    <s v="42109Janice Zimmer"/>
  </r>
  <r>
    <d v="2015-04-15T00:00:00"/>
    <s v="james anderson"/>
    <n v="-2.4700000000000002"/>
    <m/>
    <n v="2.4700000000000002"/>
    <s v="Credit"/>
    <x v="10"/>
    <x v="1"/>
    <x v="4"/>
    <n v="2015"/>
    <x v="11"/>
    <x v="108"/>
    <x v="3"/>
    <s v="BOTH"/>
    <s v="Income Statement"/>
    <x v="71"/>
    <s v="11200 · PayPal (LLC)"/>
    <m/>
    <s v="42109james anderson"/>
  </r>
  <r>
    <d v="2015-04-15T00:00:00"/>
    <s v="JB's Redneck Resale"/>
    <n v="-2.34"/>
    <m/>
    <n v="2.34"/>
    <s v="Credit"/>
    <x v="10"/>
    <x v="1"/>
    <x v="4"/>
    <n v="2015"/>
    <x v="11"/>
    <x v="108"/>
    <x v="3"/>
    <s v="BOTH"/>
    <s v="Income Statement"/>
    <x v="71"/>
    <s v="11200 · PayPal (LLC)"/>
    <m/>
    <s v="42109JB's Redneck Resale"/>
  </r>
  <r>
    <d v="2015-04-16T00:00:00"/>
    <s v="Jill Mitchell"/>
    <n v="-0.99"/>
    <m/>
    <n v="0.99"/>
    <s v="Credit"/>
    <x v="10"/>
    <x v="1"/>
    <x v="4"/>
    <n v="2015"/>
    <x v="11"/>
    <x v="108"/>
    <x v="3"/>
    <s v="BOTH"/>
    <s v="Income Statement"/>
    <x v="71"/>
    <s v="11200 · PayPal (LLC)"/>
    <m/>
    <s v="42110Jill Mitchell"/>
  </r>
  <r>
    <d v="2015-04-16T00:00:00"/>
    <s v="Ruth Jackson Espitia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10Ruth Jackson Espitia"/>
  </r>
  <r>
    <d v="2015-04-16T00:00:00"/>
    <s v="Tyler Lindsay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110Tyler Lindsay"/>
  </r>
  <r>
    <d v="2015-04-17T00:00:00"/>
    <s v="Reversal"/>
    <n v="0"/>
    <m/>
    <n v="0"/>
    <s v="Credit"/>
    <x v="10"/>
    <x v="1"/>
    <x v="4"/>
    <n v="2015"/>
    <x v="11"/>
    <x v="108"/>
    <x v="3"/>
    <s v="BOTH"/>
    <s v="Income Statement"/>
    <x v="71"/>
    <s v="11200 · PayPal (LLC)"/>
    <m/>
    <s v="42111Reversal"/>
  </r>
  <r>
    <d v="2015-04-17T00:00:00"/>
    <s v="larissa murray"/>
    <n v="1.85"/>
    <m/>
    <n v="-1.85"/>
    <s v="Debit"/>
    <x v="10"/>
    <x v="1"/>
    <x v="4"/>
    <n v="2015"/>
    <x v="11"/>
    <x v="108"/>
    <x v="3"/>
    <s v="BOTH"/>
    <s v="Income Statement"/>
    <x v="71"/>
    <s v="11200 · PayPal (LLC)"/>
    <m/>
    <s v="42111larissa murray"/>
  </r>
  <r>
    <d v="2015-04-17T00:00:00"/>
    <s v="albert zagey"/>
    <n v="2.09"/>
    <m/>
    <n v="-2.09"/>
    <s v="Debit"/>
    <x v="10"/>
    <x v="1"/>
    <x v="4"/>
    <n v="2015"/>
    <x v="11"/>
    <x v="108"/>
    <x v="3"/>
    <s v="BOTH"/>
    <s v="Income Statement"/>
    <x v="71"/>
    <s v="11200 · PayPal (LLC)"/>
    <m/>
    <s v="42111albert zagey"/>
  </r>
  <r>
    <d v="2015-04-18T00:00:00"/>
    <s v="Tanya Anderson"/>
    <n v="-1.46"/>
    <m/>
    <n v="1.46"/>
    <s v="Credit"/>
    <x v="10"/>
    <x v="1"/>
    <x v="4"/>
    <n v="2015"/>
    <x v="11"/>
    <x v="108"/>
    <x v="3"/>
    <s v="BOTH"/>
    <s v="Income Statement"/>
    <x v="71"/>
    <s v="11200 · PayPal (LLC)"/>
    <m/>
    <s v="42112Tanya Anderson"/>
  </r>
  <r>
    <d v="2015-04-18T00:00:00"/>
    <s v="Berry Seeder Company, Inc."/>
    <n v="-1.76"/>
    <m/>
    <n v="1.76"/>
    <s v="Credit"/>
    <x v="10"/>
    <x v="1"/>
    <x v="4"/>
    <n v="2015"/>
    <x v="11"/>
    <x v="108"/>
    <x v="3"/>
    <s v="BOTH"/>
    <s v="Income Statement"/>
    <x v="71"/>
    <s v="11200 · PayPal (LLC)"/>
    <m/>
    <s v="42112Berry Seeder Company, Inc."/>
  </r>
  <r>
    <d v="2015-04-18T00:00:00"/>
    <s v="Kristin Brown"/>
    <n v="-1.76"/>
    <m/>
    <n v="1.76"/>
    <s v="Credit"/>
    <x v="10"/>
    <x v="1"/>
    <x v="4"/>
    <n v="2015"/>
    <x v="11"/>
    <x v="108"/>
    <x v="3"/>
    <s v="BOTH"/>
    <s v="Income Statement"/>
    <x v="71"/>
    <s v="11200 · PayPal (LLC)"/>
    <m/>
    <s v="42112Kristin Brown"/>
  </r>
  <r>
    <d v="2015-04-18T00:00:00"/>
    <s v="Vu Lu"/>
    <n v="-6.95"/>
    <m/>
    <n v="6.95"/>
    <s v="Credit"/>
    <x v="10"/>
    <x v="1"/>
    <x v="4"/>
    <n v="2015"/>
    <x v="11"/>
    <x v="108"/>
    <x v="3"/>
    <s v="BOTH"/>
    <s v="Income Statement"/>
    <x v="71"/>
    <s v="11200 · PayPal (LLC)"/>
    <m/>
    <s v="42112Vu Lu"/>
  </r>
  <r>
    <d v="2015-04-19T00:00:00"/>
    <s v="Ronnie Bouche"/>
    <n v="-2.19"/>
    <m/>
    <n v="2.19"/>
    <s v="Credit"/>
    <x v="10"/>
    <x v="1"/>
    <x v="4"/>
    <n v="2015"/>
    <x v="11"/>
    <x v="108"/>
    <x v="3"/>
    <s v="BOTH"/>
    <s v="Income Statement"/>
    <x v="71"/>
    <s v="11200 · PayPal (LLC)"/>
    <m/>
    <s v="42113Ronnie Bouche"/>
  </r>
  <r>
    <d v="2015-04-19T00:00:00"/>
    <s v="Ross Writer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13Ross Writer"/>
  </r>
  <r>
    <d v="2015-04-19T00:00:00"/>
    <s v="Mary R Lee"/>
    <n v="-2.81"/>
    <m/>
    <n v="2.81"/>
    <s v="Credit"/>
    <x v="10"/>
    <x v="1"/>
    <x v="4"/>
    <n v="2015"/>
    <x v="11"/>
    <x v="108"/>
    <x v="3"/>
    <s v="BOTH"/>
    <s v="Income Statement"/>
    <x v="71"/>
    <s v="11200 · PayPal (LLC)"/>
    <m/>
    <s v="42113Mary R Lee"/>
  </r>
  <r>
    <d v="2015-04-19T00:00:00"/>
    <s v="Charles Helwig"/>
    <n v="-2.4700000000000002"/>
    <m/>
    <n v="2.4700000000000002"/>
    <s v="Credit"/>
    <x v="10"/>
    <x v="1"/>
    <x v="4"/>
    <n v="2015"/>
    <x v="11"/>
    <x v="108"/>
    <x v="3"/>
    <s v="BOTH"/>
    <s v="Income Statement"/>
    <x v="71"/>
    <s v="11200 · PayPal (LLC)"/>
    <m/>
    <s v="42113Charles Helwig"/>
  </r>
  <r>
    <d v="2015-04-20T00:00:00"/>
    <s v="Joel Baumgart"/>
    <n v="-19.82"/>
    <m/>
    <n v="19.82"/>
    <s v="Credit"/>
    <x v="10"/>
    <x v="1"/>
    <x v="4"/>
    <n v="2015"/>
    <x v="11"/>
    <x v="108"/>
    <x v="3"/>
    <s v="BOTH"/>
    <s v="Income Statement"/>
    <x v="71"/>
    <s v="11200 · PayPal (LLC)"/>
    <m/>
    <s v="42114Joel Baumgart"/>
  </r>
  <r>
    <d v="2015-04-20T00:00:00"/>
    <s v="james anderson"/>
    <n v="-2.39"/>
    <m/>
    <n v="2.39"/>
    <s v="Credit"/>
    <x v="10"/>
    <x v="1"/>
    <x v="4"/>
    <n v="2015"/>
    <x v="11"/>
    <x v="108"/>
    <x v="3"/>
    <s v="BOTH"/>
    <s v="Income Statement"/>
    <x v="71"/>
    <s v="11200 · PayPal (LLC)"/>
    <m/>
    <s v="42114james anderson"/>
  </r>
  <r>
    <d v="2015-04-20T00:00:00"/>
    <s v="Staci Sattler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14Staci Sattler"/>
  </r>
  <r>
    <d v="2015-04-21T00:00:00"/>
    <s v="janice herold"/>
    <n v="-3.13"/>
    <m/>
    <n v="3.13"/>
    <s v="Credit"/>
    <x v="10"/>
    <x v="1"/>
    <x v="4"/>
    <n v="2015"/>
    <x v="11"/>
    <x v="108"/>
    <x v="3"/>
    <s v="BOTH"/>
    <s v="Income Statement"/>
    <x v="71"/>
    <s v="11200 · PayPal (LLC)"/>
    <m/>
    <s v="42115janice herold"/>
  </r>
  <r>
    <d v="2015-04-21T00:00:00"/>
    <s v="Trade Warehouse"/>
    <n v="-1.95"/>
    <m/>
    <n v="1.95"/>
    <s v="Credit"/>
    <x v="10"/>
    <x v="1"/>
    <x v="4"/>
    <n v="2015"/>
    <x v="11"/>
    <x v="108"/>
    <x v="3"/>
    <s v="BOTH"/>
    <s v="Income Statement"/>
    <x v="71"/>
    <s v="11200 · PayPal (LLC)"/>
    <m/>
    <s v="42115Trade Warehouse"/>
  </r>
  <r>
    <d v="2015-04-21T00:00:00"/>
    <s v="Susan Kitchen"/>
    <n v="-3.13"/>
    <m/>
    <n v="3.13"/>
    <s v="Credit"/>
    <x v="10"/>
    <x v="1"/>
    <x v="4"/>
    <n v="2015"/>
    <x v="11"/>
    <x v="108"/>
    <x v="3"/>
    <s v="BOTH"/>
    <s v="Income Statement"/>
    <x v="71"/>
    <s v="11200 · PayPal (LLC)"/>
    <m/>
    <s v="42115Susan Kitchen"/>
  </r>
  <r>
    <d v="2015-04-21T00:00:00"/>
    <s v="Bank Account"/>
    <n v="0"/>
    <m/>
    <n v="0"/>
    <s v="Debit"/>
    <x v="10"/>
    <x v="1"/>
    <x v="4"/>
    <n v="2015"/>
    <x v="11"/>
    <x v="108"/>
    <x v="2"/>
    <s v="LLC"/>
    <s v="Balance Sheet"/>
    <x v="52"/>
    <s v="11200 · PayPal (LLC)"/>
    <m/>
    <s v="42115Bank Account"/>
  </r>
  <r>
    <d v="2015-04-21T00:00:00"/>
    <s v="Angelica Lutz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15Angelica Lutz"/>
  </r>
  <r>
    <d v="2015-04-22T00:00:00"/>
    <s v="Shelina Johnson"/>
    <n v="0.21"/>
    <m/>
    <n v="-0.21"/>
    <s v="Debit"/>
    <x v="10"/>
    <x v="1"/>
    <x v="4"/>
    <n v="2015"/>
    <x v="11"/>
    <x v="108"/>
    <x v="3"/>
    <s v="BOTH"/>
    <s v="Income Statement"/>
    <x v="71"/>
    <s v="11200 · PayPal (LLC)"/>
    <m/>
    <s v="42116Shelina Johnson"/>
  </r>
  <r>
    <d v="2015-04-22T00:00:00"/>
    <s v="Jessica Bovaird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116Jessica Bovaird"/>
  </r>
  <r>
    <d v="2015-04-23T00:00:00"/>
    <s v="Danielle Boraz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117Danielle Boraz"/>
  </r>
  <r>
    <d v="2015-04-23T00:00:00"/>
    <s v="Angelica Lutz"/>
    <n v="-3.28"/>
    <m/>
    <n v="3.28"/>
    <s v="Credit"/>
    <x v="10"/>
    <x v="1"/>
    <x v="4"/>
    <n v="2015"/>
    <x v="11"/>
    <x v="108"/>
    <x v="3"/>
    <s v="BOTH"/>
    <s v="Income Statement"/>
    <x v="71"/>
    <s v="11200 · PayPal (LLC)"/>
    <m/>
    <s v="42117Angelica Lutz"/>
  </r>
  <r>
    <d v="2015-04-23T00:00:00"/>
    <s v="Mary R Lee"/>
    <n v="-2.65"/>
    <m/>
    <n v="2.65"/>
    <s v="Credit"/>
    <x v="10"/>
    <x v="1"/>
    <x v="4"/>
    <n v="2015"/>
    <x v="11"/>
    <x v="108"/>
    <x v="3"/>
    <s v="BOTH"/>
    <s v="Income Statement"/>
    <x v="71"/>
    <s v="11200 · PayPal (LLC)"/>
    <m/>
    <s v="42117Mary R Lee"/>
  </r>
  <r>
    <d v="2015-04-23T00:00:00"/>
    <s v="david gregoire"/>
    <n v="-6.39"/>
    <m/>
    <n v="6.39"/>
    <s v="Credit"/>
    <x v="10"/>
    <x v="1"/>
    <x v="4"/>
    <n v="2015"/>
    <x v="11"/>
    <x v="108"/>
    <x v="3"/>
    <s v="BOTH"/>
    <s v="Income Statement"/>
    <x v="71"/>
    <s v="11200 · PayPal (LLC)"/>
    <m/>
    <s v="42117david gregoire"/>
  </r>
  <r>
    <d v="2015-04-24T00:00:00"/>
    <s v="Jessica Fairbrother"/>
    <n v="-0.73"/>
    <m/>
    <n v="0.73"/>
    <s v="Credit"/>
    <x v="10"/>
    <x v="1"/>
    <x v="4"/>
    <n v="2015"/>
    <x v="11"/>
    <x v="108"/>
    <x v="3"/>
    <s v="BOTH"/>
    <s v="Income Statement"/>
    <x v="71"/>
    <s v="11200 · PayPal (LLC)"/>
    <m/>
    <s v="42118Jessica Fairbrother"/>
  </r>
  <r>
    <d v="2015-04-24T00:00:00"/>
    <s v="Jeffrey viales"/>
    <n v="-2.98"/>
    <m/>
    <n v="2.98"/>
    <s v="Credit"/>
    <x v="10"/>
    <x v="1"/>
    <x v="4"/>
    <n v="2015"/>
    <x v="11"/>
    <x v="108"/>
    <x v="3"/>
    <s v="BOTH"/>
    <s v="Income Statement"/>
    <x v="71"/>
    <s v="11200 · PayPal (LLC)"/>
    <m/>
    <s v="42118Jeffrey viales"/>
  </r>
  <r>
    <d v="2015-04-25T00:00:00"/>
    <s v="Zachary Sloan"/>
    <n v="-0.62"/>
    <m/>
    <n v="0.62"/>
    <s v="Credit"/>
    <x v="10"/>
    <x v="1"/>
    <x v="4"/>
    <n v="2015"/>
    <x v="11"/>
    <x v="108"/>
    <x v="3"/>
    <s v="BOTH"/>
    <s v="Income Statement"/>
    <x v="71"/>
    <s v="11200 · PayPal (LLC)"/>
    <m/>
    <s v="42119Zachary Sloan"/>
  </r>
  <r>
    <d v="2015-04-26T00:00:00"/>
    <s v="sandra theis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120sandra theis"/>
  </r>
  <r>
    <d v="2015-04-26T00:00:00"/>
    <s v="Clelia Martina"/>
    <n v="-3.24"/>
    <m/>
    <n v="3.24"/>
    <s v="Credit"/>
    <x v="10"/>
    <x v="1"/>
    <x v="4"/>
    <n v="2015"/>
    <x v="11"/>
    <x v="108"/>
    <x v="3"/>
    <s v="BOTH"/>
    <s v="Income Statement"/>
    <x v="71"/>
    <s v="11200 · PayPal (LLC)"/>
    <m/>
    <s v="42120Clelia Martina"/>
  </r>
  <r>
    <d v="2015-04-26T00:00:00"/>
    <s v="JDI Cabling, LLC"/>
    <n v="-3.13"/>
    <m/>
    <n v="3.13"/>
    <s v="Credit"/>
    <x v="10"/>
    <x v="1"/>
    <x v="4"/>
    <n v="2015"/>
    <x v="11"/>
    <x v="108"/>
    <x v="3"/>
    <s v="BOTH"/>
    <s v="Income Statement"/>
    <x v="71"/>
    <s v="11200 · PayPal (LLC)"/>
    <m/>
    <s v="42120JDI Cabling, LLC"/>
  </r>
  <r>
    <d v="2015-04-26T00:00:00"/>
    <s v="Spotify USA Inc"/>
    <n v="0"/>
    <m/>
    <n v="0"/>
    <s v="Debit"/>
    <x v="10"/>
    <x v="1"/>
    <x v="4"/>
    <n v="2015"/>
    <x v="11"/>
    <x v="108"/>
    <x v="2"/>
    <s v="BOTH"/>
    <s v="Income Statement"/>
    <x v="70"/>
    <s v="11200 · PayPal (LLC)"/>
    <m/>
    <s v="42120Spotify USA Inc"/>
  </r>
  <r>
    <d v="2015-04-26T00:00:00"/>
    <s v="Kelly Taylor"/>
    <n v="-0.76"/>
    <m/>
    <n v="0.76"/>
    <s v="Credit"/>
    <x v="10"/>
    <x v="1"/>
    <x v="4"/>
    <n v="2015"/>
    <x v="11"/>
    <x v="108"/>
    <x v="3"/>
    <s v="BOTH"/>
    <s v="Income Statement"/>
    <x v="71"/>
    <s v="11200 · PayPal (LLC)"/>
    <m/>
    <s v="42120Kelly Taylor"/>
  </r>
  <r>
    <d v="2015-04-26T00:00:00"/>
    <s v="Cara paris"/>
    <n v="-0.67"/>
    <m/>
    <n v="0.67"/>
    <s v="Credit"/>
    <x v="10"/>
    <x v="1"/>
    <x v="4"/>
    <n v="2015"/>
    <x v="11"/>
    <x v="108"/>
    <x v="3"/>
    <s v="BOTH"/>
    <s v="Income Statement"/>
    <x v="71"/>
    <s v="11200 · PayPal (LLC)"/>
    <m/>
    <s v="42120Cara paris"/>
  </r>
  <r>
    <d v="2015-04-26T00:00:00"/>
    <s v="eBay Buyer Dispute"/>
    <n v="0"/>
    <m/>
    <n v="0"/>
    <s v="Debit"/>
    <x v="10"/>
    <x v="1"/>
    <x v="4"/>
    <n v="2015"/>
    <x v="11"/>
    <x v="108"/>
    <x v="3"/>
    <s v="BOTH"/>
    <s v="Income Statement"/>
    <x v="71"/>
    <s v="11200 · PayPal (LLC)"/>
    <m/>
    <s v="42120eBay Buyer Dispute"/>
  </r>
  <r>
    <d v="2015-04-26T00:00:00"/>
    <s v="Michelle Chan"/>
    <n v="-0.59"/>
    <m/>
    <n v="0.59"/>
    <s v="Credit"/>
    <x v="10"/>
    <x v="1"/>
    <x v="4"/>
    <n v="2015"/>
    <x v="11"/>
    <x v="108"/>
    <x v="3"/>
    <s v="BOTH"/>
    <s v="Income Statement"/>
    <x v="71"/>
    <s v="11200 · PayPal (LLC)"/>
    <m/>
    <s v="42120Michelle Chan"/>
  </r>
  <r>
    <d v="2015-04-27T00:00:00"/>
    <s v="Reversal"/>
    <n v="0"/>
    <m/>
    <n v="0"/>
    <s v="Credit"/>
    <x v="10"/>
    <x v="1"/>
    <x v="4"/>
    <n v="2015"/>
    <x v="11"/>
    <x v="108"/>
    <x v="3"/>
    <s v="BOTH"/>
    <s v="Income Statement"/>
    <x v="71"/>
    <s v="11200 · PayPal (LLC)"/>
    <m/>
    <s v="42121Reversal"/>
  </r>
  <r>
    <d v="2015-04-27T00:00:00"/>
    <s v="cody cusack"/>
    <n v="7.64"/>
    <m/>
    <n v="-7.64"/>
    <s v="Debit"/>
    <x v="10"/>
    <x v="1"/>
    <x v="4"/>
    <n v="2015"/>
    <x v="11"/>
    <x v="108"/>
    <x v="3"/>
    <s v="BOTH"/>
    <s v="Income Statement"/>
    <x v="71"/>
    <s v="11200 · PayPal (LLC)"/>
    <m/>
    <s v="42121cody cusack"/>
  </r>
  <r>
    <d v="2015-04-27T00:00:00"/>
    <s v="Bank Account"/>
    <n v="0"/>
    <m/>
    <n v="0"/>
    <s v="Debit"/>
    <x v="10"/>
    <x v="1"/>
    <x v="4"/>
    <n v="2015"/>
    <x v="11"/>
    <x v="108"/>
    <x v="2"/>
    <s v="LLC"/>
    <s v="Balance Sheet"/>
    <x v="52"/>
    <s v="11200 · PayPal (LLC)"/>
    <m/>
    <s v="42121Bank Account"/>
  </r>
  <r>
    <d v="2015-04-27T00:00:00"/>
    <s v="Debra Johnston"/>
    <n v="-3.13"/>
    <m/>
    <n v="3.13"/>
    <s v="Credit"/>
    <x v="10"/>
    <x v="1"/>
    <x v="4"/>
    <n v="2015"/>
    <x v="11"/>
    <x v="108"/>
    <x v="3"/>
    <s v="BOTH"/>
    <s v="Income Statement"/>
    <x v="71"/>
    <s v="11200 · PayPal (LLC)"/>
    <m/>
    <s v="42121Debra Johnston"/>
  </r>
  <r>
    <d v="2015-04-27T00:00:00"/>
    <s v="Sharon Sigona"/>
    <n v="-1.97"/>
    <m/>
    <n v="1.97"/>
    <s v="Credit"/>
    <x v="10"/>
    <x v="1"/>
    <x v="4"/>
    <n v="2015"/>
    <x v="11"/>
    <x v="108"/>
    <x v="3"/>
    <s v="BOTH"/>
    <s v="Income Statement"/>
    <x v="71"/>
    <s v="11200 · PayPal (LLC)"/>
    <m/>
    <s v="42121Sharon Sigona"/>
  </r>
  <r>
    <d v="2015-04-28T00:00:00"/>
    <s v="larissa murray"/>
    <n v="-2.11"/>
    <m/>
    <n v="2.11"/>
    <s v="Credit"/>
    <x v="10"/>
    <x v="1"/>
    <x v="4"/>
    <n v="2015"/>
    <x v="11"/>
    <x v="108"/>
    <x v="3"/>
    <s v="BOTH"/>
    <s v="Income Statement"/>
    <x v="71"/>
    <s v="11200 · PayPal (LLC)"/>
    <m/>
    <s v="42122larissa murray"/>
  </r>
  <r>
    <d v="2015-04-28T00:00:00"/>
    <s v="Buscalibre"/>
    <n v="-8.1"/>
    <m/>
    <n v="8.1"/>
    <s v="Credit"/>
    <x v="10"/>
    <x v="1"/>
    <x v="4"/>
    <n v="2015"/>
    <x v="11"/>
    <x v="108"/>
    <x v="3"/>
    <s v="BOTH"/>
    <s v="Income Statement"/>
    <x v="71"/>
    <s v="11200 · PayPal (LLC)"/>
    <m/>
    <s v="42122Buscalibre"/>
  </r>
  <r>
    <d v="2015-04-28T00:00:00"/>
    <s v="Joshua Ellis"/>
    <n v="-2.8"/>
    <m/>
    <n v="2.8"/>
    <s v="Credit"/>
    <x v="10"/>
    <x v="1"/>
    <x v="4"/>
    <n v="2015"/>
    <x v="11"/>
    <x v="108"/>
    <x v="3"/>
    <s v="BOTH"/>
    <s v="Income Statement"/>
    <x v="71"/>
    <s v="11200 · PayPal (LLC)"/>
    <m/>
    <s v="42122Joshua Ellis"/>
  </r>
  <r>
    <d v="2015-04-28T00:00:00"/>
    <s v="Jeff Carp"/>
    <n v="-0.62"/>
    <m/>
    <n v="0.62"/>
    <s v="Credit"/>
    <x v="10"/>
    <x v="1"/>
    <x v="4"/>
    <n v="2015"/>
    <x v="11"/>
    <x v="108"/>
    <x v="3"/>
    <s v="BOTH"/>
    <s v="Income Statement"/>
    <x v="71"/>
    <s v="11200 · PayPal (LLC)"/>
    <m/>
    <s v="42122Jeff Carp"/>
  </r>
  <r>
    <d v="2015-04-28T00:00:00"/>
    <s v="Charles Slate"/>
    <n v="-4.6500000000000004"/>
    <m/>
    <n v="4.6500000000000004"/>
    <s v="Credit"/>
    <x v="10"/>
    <x v="1"/>
    <x v="4"/>
    <n v="2015"/>
    <x v="11"/>
    <x v="108"/>
    <x v="3"/>
    <s v="BOTH"/>
    <s v="Income Statement"/>
    <x v="71"/>
    <s v="11200 · PayPal (LLC)"/>
    <m/>
    <s v="42122Charles Slate"/>
  </r>
  <r>
    <d v="2015-04-28T00:00:00"/>
    <s v="Charles Slate"/>
    <n v="-4.21"/>
    <m/>
    <n v="4.21"/>
    <s v="Credit"/>
    <x v="10"/>
    <x v="1"/>
    <x v="4"/>
    <n v="2015"/>
    <x v="11"/>
    <x v="108"/>
    <x v="3"/>
    <s v="BOTH"/>
    <s v="Income Statement"/>
    <x v="71"/>
    <s v="11200 · PayPal (LLC)"/>
    <m/>
    <s v="42122Charles Slate"/>
  </r>
  <r>
    <d v="2015-04-29T00:00:00"/>
    <s v="trisha danula"/>
    <n v="-0.73"/>
    <m/>
    <n v="0.73"/>
    <s v="Credit"/>
    <x v="10"/>
    <x v="1"/>
    <x v="4"/>
    <n v="2015"/>
    <x v="11"/>
    <x v="108"/>
    <x v="3"/>
    <s v="BOTH"/>
    <s v="Income Statement"/>
    <x v="71"/>
    <s v="11200 · PayPal (LLC)"/>
    <m/>
    <s v="42123trisha danula"/>
  </r>
  <r>
    <d v="2015-04-29T00:00:00"/>
    <s v="Fred Koster"/>
    <n v="-2.5299999999999998"/>
    <m/>
    <n v="2.5299999999999998"/>
    <s v="Credit"/>
    <x v="10"/>
    <x v="1"/>
    <x v="4"/>
    <n v="2015"/>
    <x v="11"/>
    <x v="108"/>
    <x v="3"/>
    <s v="BOTH"/>
    <s v="Income Statement"/>
    <x v="71"/>
    <s v="11200 · PayPal (LLC)"/>
    <m/>
    <s v="42123Fred Koster"/>
  </r>
  <r>
    <d v="2015-04-30T00:00:00"/>
    <s v="Jan Lingford"/>
    <n v="-3.24"/>
    <m/>
    <n v="3.24"/>
    <s v="Credit"/>
    <x v="10"/>
    <x v="1"/>
    <x v="4"/>
    <n v="2015"/>
    <x v="11"/>
    <x v="108"/>
    <x v="3"/>
    <s v="BOTH"/>
    <s v="Income Statement"/>
    <x v="71"/>
    <s v="11200 · PayPal (LLC)"/>
    <m/>
    <s v="42124Jan Lingford"/>
  </r>
  <r>
    <d v="2015-04-30T00:00:00"/>
    <s v="JDI Cabling, LLC"/>
    <n v="2.83"/>
    <m/>
    <n v="-2.83"/>
    <s v="Debit"/>
    <x v="10"/>
    <x v="1"/>
    <x v="4"/>
    <n v="2015"/>
    <x v="11"/>
    <x v="108"/>
    <x v="3"/>
    <s v="BOTH"/>
    <s v="Income Statement"/>
    <x v="71"/>
    <s v="11200 · PayPal (LLC)"/>
    <m/>
    <s v="42124JDI Cabling, LLC"/>
  </r>
  <r>
    <d v="2015-04-30T00:00:00"/>
    <s v="carey hall"/>
    <n v="-0.73"/>
    <m/>
    <n v="0.73"/>
    <s v="Credit"/>
    <x v="10"/>
    <x v="1"/>
    <x v="4"/>
    <n v="2015"/>
    <x v="11"/>
    <x v="108"/>
    <x v="3"/>
    <s v="BOTH"/>
    <s v="Income Statement"/>
    <x v="71"/>
    <s v="11200 · PayPal (LLC)"/>
    <m/>
    <s v="42124carey hall"/>
  </r>
  <r>
    <d v="2015-05-01T00:00:00"/>
    <s v="Vu Lu"/>
    <n v="1.45"/>
    <m/>
    <n v="-1.45"/>
    <s v="Debit"/>
    <x v="10"/>
    <x v="1"/>
    <x v="5"/>
    <n v="2015"/>
    <x v="11"/>
    <x v="108"/>
    <x v="3"/>
    <s v="BOTH"/>
    <s v="Income Statement"/>
    <x v="71"/>
    <s v="11200 · PayPal (LLC)"/>
    <m/>
    <s v="42125Vu Lu"/>
  </r>
  <r>
    <d v="2015-05-01T00:00:00"/>
    <s v="Bank Account"/>
    <n v="0"/>
    <m/>
    <n v="0"/>
    <s v="Debit"/>
    <x v="10"/>
    <x v="1"/>
    <x v="5"/>
    <n v="2015"/>
    <x v="11"/>
    <x v="108"/>
    <x v="2"/>
    <s v="LLC"/>
    <s v="Balance Sheet"/>
    <x v="52"/>
    <s v="11200 · PayPal (LLC)"/>
    <m/>
    <s v="42125Bank Account"/>
  </r>
  <r>
    <d v="2015-05-01T00:00:00"/>
    <s v="freedomSpirit creations"/>
    <n v="-3.24"/>
    <m/>
    <n v="3.24"/>
    <s v="Credit"/>
    <x v="10"/>
    <x v="1"/>
    <x v="5"/>
    <n v="2015"/>
    <x v="11"/>
    <x v="108"/>
    <x v="3"/>
    <s v="BOTH"/>
    <s v="Income Statement"/>
    <x v="71"/>
    <s v="11200 · PayPal (LLC)"/>
    <m/>
    <s v="42125freedomSpirit creations"/>
  </r>
  <r>
    <d v="2015-05-02T00:00:00"/>
    <s v="charles minerva"/>
    <n v="-0.73"/>
    <m/>
    <n v="0.73"/>
    <s v="Credit"/>
    <x v="10"/>
    <x v="1"/>
    <x v="5"/>
    <n v="2015"/>
    <x v="11"/>
    <x v="108"/>
    <x v="3"/>
    <s v="BOTH"/>
    <s v="Income Statement"/>
    <x v="71"/>
    <s v="11200 · PayPal (LLC)"/>
    <m/>
    <s v="42126charles minerva"/>
  </r>
  <r>
    <d v="2015-05-03T00:00:00"/>
    <s v="Sharon Kirkpatrick"/>
    <n v="-0.69"/>
    <m/>
    <n v="0.69"/>
    <s v="Credit"/>
    <x v="10"/>
    <x v="1"/>
    <x v="5"/>
    <n v="2015"/>
    <x v="11"/>
    <x v="108"/>
    <x v="3"/>
    <s v="BOTH"/>
    <s v="Income Statement"/>
    <x v="71"/>
    <s v="11200 · PayPal (LLC)"/>
    <m/>
    <s v="42127Sharon Kirkpatrick"/>
  </r>
  <r>
    <d v="2015-05-04T00:00:00"/>
    <s v="keelan chan"/>
    <n v="-0.91"/>
    <m/>
    <n v="0.91"/>
    <s v="Credit"/>
    <x v="10"/>
    <x v="1"/>
    <x v="5"/>
    <n v="2015"/>
    <x v="11"/>
    <x v="108"/>
    <x v="3"/>
    <s v="BOTH"/>
    <s v="Income Statement"/>
    <x v="71"/>
    <s v="11200 · PayPal (LLC)"/>
    <m/>
    <s v="42128keelan chan"/>
  </r>
  <r>
    <d v="2015-05-04T00:00:00"/>
    <s v="Norman McGuire"/>
    <n v="-1.71"/>
    <m/>
    <n v="1.71"/>
    <s v="Credit"/>
    <x v="10"/>
    <x v="1"/>
    <x v="5"/>
    <n v="2015"/>
    <x v="11"/>
    <x v="108"/>
    <x v="3"/>
    <s v="BOTH"/>
    <s v="Income Statement"/>
    <x v="71"/>
    <s v="11200 · PayPal (LLC)"/>
    <m/>
    <s v="42128Norman McGuire"/>
  </r>
  <r>
    <d v="2015-05-05T00:00:00"/>
    <s v="Louie Aceti"/>
    <n v="-0.67"/>
    <m/>
    <n v="0.67"/>
    <s v="Credit"/>
    <x v="10"/>
    <x v="1"/>
    <x v="5"/>
    <n v="2015"/>
    <x v="11"/>
    <x v="108"/>
    <x v="3"/>
    <s v="BOTH"/>
    <s v="Income Statement"/>
    <x v="71"/>
    <s v="11200 · PayPal (LLC)"/>
    <m/>
    <s v="42129Louie Aceti"/>
  </r>
  <r>
    <d v="2015-05-05T00:00:00"/>
    <s v="Laura Patrick"/>
    <n v="-0.64"/>
    <m/>
    <n v="0.64"/>
    <s v="Credit"/>
    <x v="10"/>
    <x v="1"/>
    <x v="5"/>
    <n v="2015"/>
    <x v="11"/>
    <x v="108"/>
    <x v="3"/>
    <s v="BOTH"/>
    <s v="Income Statement"/>
    <x v="71"/>
    <s v="11200 · PayPal (LLC)"/>
    <m/>
    <s v="42129Laura Patrick"/>
  </r>
  <r>
    <d v="2015-05-05T00:00:00"/>
    <s v="Mark Stoehr"/>
    <n v="-0.59"/>
    <m/>
    <n v="0.59"/>
    <s v="Credit"/>
    <x v="10"/>
    <x v="1"/>
    <x v="5"/>
    <n v="2015"/>
    <x v="11"/>
    <x v="108"/>
    <x v="3"/>
    <s v="BOTH"/>
    <s v="Income Statement"/>
    <x v="71"/>
    <s v="11200 · PayPal (LLC)"/>
    <m/>
    <s v="42129Mark Stoehr"/>
  </r>
  <r>
    <d v="2015-05-05T00:00:00"/>
    <s v="natty fox"/>
    <n v="-5.32"/>
    <m/>
    <n v="5.32"/>
    <s v="Credit"/>
    <x v="10"/>
    <x v="1"/>
    <x v="5"/>
    <n v="2015"/>
    <x v="11"/>
    <x v="108"/>
    <x v="3"/>
    <s v="BOTH"/>
    <s v="Income Statement"/>
    <x v="71"/>
    <s v="11200 · PayPal (LLC)"/>
    <m/>
    <s v="42129natty fox"/>
  </r>
  <r>
    <d v="2015-05-06T00:00:00"/>
    <s v="Fred Koster"/>
    <n v="0.56000000000000005"/>
    <m/>
    <n v="-0.56000000000000005"/>
    <s v="Debit"/>
    <x v="10"/>
    <x v="1"/>
    <x v="5"/>
    <n v="2015"/>
    <x v="11"/>
    <x v="108"/>
    <x v="3"/>
    <s v="BOTH"/>
    <s v="Income Statement"/>
    <x v="71"/>
    <s v="11200 · PayPal (LLC)"/>
    <m/>
    <s v="42130Fred Koster"/>
  </r>
  <r>
    <d v="2015-05-06T00:00:00"/>
    <s v="Patrick ORiordan"/>
    <n v="-2.33"/>
    <m/>
    <n v="2.33"/>
    <s v="Credit"/>
    <x v="10"/>
    <x v="1"/>
    <x v="5"/>
    <n v="2015"/>
    <x v="11"/>
    <x v="108"/>
    <x v="3"/>
    <s v="BOTH"/>
    <s v="Income Statement"/>
    <x v="71"/>
    <s v="11200 · PayPal (LLC)"/>
    <m/>
    <s v="42130Patrick ORiordan"/>
  </r>
  <r>
    <d v="2015-05-06T00:00:00"/>
    <s v="Joseph Wittman"/>
    <n v="-0.59"/>
    <m/>
    <n v="0.59"/>
    <s v="Credit"/>
    <x v="10"/>
    <x v="1"/>
    <x v="5"/>
    <n v="2015"/>
    <x v="11"/>
    <x v="108"/>
    <x v="3"/>
    <s v="BOTH"/>
    <s v="Income Statement"/>
    <x v="71"/>
    <s v="11200 · PayPal (LLC)"/>
    <m/>
    <s v="42130Joseph Wittman"/>
  </r>
  <r>
    <d v="2015-05-07T00:00:00"/>
    <s v="John Summerfield"/>
    <n v="-2.33"/>
    <m/>
    <n v="2.33"/>
    <s v="Credit"/>
    <x v="10"/>
    <x v="1"/>
    <x v="5"/>
    <n v="2015"/>
    <x v="11"/>
    <x v="108"/>
    <x v="3"/>
    <s v="BOTH"/>
    <s v="Income Statement"/>
    <x v="71"/>
    <s v="11200 · PayPal (LLC)"/>
    <m/>
    <s v="42131John Summerfield"/>
  </r>
  <r>
    <d v="2015-05-08T00:00:00"/>
    <s v="oscar erick vargas franco"/>
    <n v="-4.2699999999999996"/>
    <m/>
    <n v="4.2699999999999996"/>
    <s v="Credit"/>
    <x v="10"/>
    <x v="1"/>
    <x v="5"/>
    <n v="2015"/>
    <x v="11"/>
    <x v="108"/>
    <x v="3"/>
    <s v="BOTH"/>
    <s v="Income Statement"/>
    <x v="71"/>
    <s v="11200 · PayPal (LLC)"/>
    <m/>
    <s v="42132oscar erick vargas franco"/>
  </r>
  <r>
    <d v="2015-05-09T00:00:00"/>
    <s v="sue friedlander"/>
    <n v="-1.46"/>
    <m/>
    <n v="1.46"/>
    <s v="Credit"/>
    <x v="10"/>
    <x v="1"/>
    <x v="5"/>
    <n v="2015"/>
    <x v="11"/>
    <x v="108"/>
    <x v="3"/>
    <s v="BOTH"/>
    <s v="Income Statement"/>
    <x v="71"/>
    <s v="11200 · PayPal (LLC)"/>
    <m/>
    <s v="42133sue friedlander"/>
  </r>
  <r>
    <d v="2015-05-10T00:00:00"/>
    <s v="cynthia wallace"/>
    <n v="-1.34"/>
    <m/>
    <n v="1.34"/>
    <s v="Credit"/>
    <x v="10"/>
    <x v="1"/>
    <x v="5"/>
    <n v="2015"/>
    <x v="11"/>
    <x v="108"/>
    <x v="3"/>
    <s v="BOTH"/>
    <s v="Income Statement"/>
    <x v="71"/>
    <s v="11200 · PayPal (LLC)"/>
    <m/>
    <s v="42134cynthia wallace"/>
  </r>
  <r>
    <d v="2015-05-10T00:00:00"/>
    <s v="Daniel Davis"/>
    <n v="-0.67"/>
    <m/>
    <n v="0.67"/>
    <s v="Credit"/>
    <x v="10"/>
    <x v="1"/>
    <x v="5"/>
    <n v="2015"/>
    <x v="11"/>
    <x v="108"/>
    <x v="3"/>
    <s v="BOTH"/>
    <s v="Income Statement"/>
    <x v="71"/>
    <s v="11200 · PayPal (LLC)"/>
    <m/>
    <s v="42134Daniel Davis"/>
  </r>
  <r>
    <d v="2015-05-11T00:00:00"/>
    <s v="Daniel Davis"/>
    <n v="0.37"/>
    <m/>
    <n v="-0.37"/>
    <s v="Debit"/>
    <x v="10"/>
    <x v="1"/>
    <x v="5"/>
    <n v="2015"/>
    <x v="11"/>
    <x v="108"/>
    <x v="3"/>
    <s v="BOTH"/>
    <s v="Income Statement"/>
    <x v="71"/>
    <s v="11200 · PayPal (LLC)"/>
    <m/>
    <s v="42135Daniel Davis"/>
  </r>
  <r>
    <d v="2015-05-11T00:00:00"/>
    <s v="curtis foster"/>
    <n v="-1.95"/>
    <m/>
    <n v="1.95"/>
    <s v="Credit"/>
    <x v="10"/>
    <x v="1"/>
    <x v="5"/>
    <n v="2015"/>
    <x v="11"/>
    <x v="108"/>
    <x v="3"/>
    <s v="BOTH"/>
    <s v="Income Statement"/>
    <x v="71"/>
    <s v="11200 · PayPal (LLC)"/>
    <m/>
    <s v="42135curtis foster"/>
  </r>
  <r>
    <d v="2015-05-12T00:00:00"/>
    <s v="Samir Abdulqasimov"/>
    <n v="-11.02"/>
    <m/>
    <n v="11.02"/>
    <s v="Credit"/>
    <x v="10"/>
    <x v="1"/>
    <x v="5"/>
    <n v="2015"/>
    <x v="11"/>
    <x v="108"/>
    <x v="3"/>
    <s v="BOTH"/>
    <s v="Income Statement"/>
    <x v="71"/>
    <s v="11200 · PayPal (LLC)"/>
    <m/>
    <s v="42136Samir Abdulqasimov"/>
  </r>
  <r>
    <d v="2015-05-12T00:00:00"/>
    <s v="Joan Wytman"/>
    <n v="-1.22"/>
    <m/>
    <n v="1.22"/>
    <s v="Credit"/>
    <x v="10"/>
    <x v="1"/>
    <x v="5"/>
    <n v="2015"/>
    <x v="11"/>
    <x v="108"/>
    <x v="3"/>
    <s v="BOTH"/>
    <s v="Income Statement"/>
    <x v="71"/>
    <s v="11200 · PayPal (LLC)"/>
    <m/>
    <s v="42136Joan Wytman"/>
  </r>
  <r>
    <d v="2015-05-12T00:00:00"/>
    <s v="john n swain"/>
    <n v="-1.02"/>
    <m/>
    <n v="1.02"/>
    <s v="Credit"/>
    <x v="10"/>
    <x v="1"/>
    <x v="5"/>
    <n v="2015"/>
    <x v="11"/>
    <x v="108"/>
    <x v="3"/>
    <s v="BOTH"/>
    <s v="Income Statement"/>
    <x v="71"/>
    <s v="11200 · PayPal (LLC)"/>
    <m/>
    <s v="42136john n swain"/>
  </r>
  <r>
    <d v="2015-05-12T00:00:00"/>
    <s v="Rafael torres"/>
    <n v="-1.95"/>
    <m/>
    <n v="1.95"/>
    <s v="Credit"/>
    <x v="10"/>
    <x v="1"/>
    <x v="5"/>
    <n v="2015"/>
    <x v="11"/>
    <x v="108"/>
    <x v="3"/>
    <s v="BOTH"/>
    <s v="Income Statement"/>
    <x v="71"/>
    <s v="11200 · PayPal (LLC)"/>
    <m/>
    <s v="42136Rafael torres"/>
  </r>
  <r>
    <d v="2015-05-13T00:00:00"/>
    <s v="Bank Account"/>
    <n v="0"/>
    <m/>
    <n v="0"/>
    <s v="Debit"/>
    <x v="10"/>
    <x v="1"/>
    <x v="5"/>
    <n v="2015"/>
    <x v="11"/>
    <x v="108"/>
    <x v="2"/>
    <s v="LLC"/>
    <s v="Balance Sheet"/>
    <x v="52"/>
    <s v="11200 · PayPal (LLC)"/>
    <m/>
    <s v="42137Bank Account"/>
  </r>
  <r>
    <d v="2015-05-13T00:00:00"/>
    <s v="Madeleine Carlo"/>
    <n v="-3.17"/>
    <m/>
    <n v="3.17"/>
    <s v="Credit"/>
    <x v="10"/>
    <x v="1"/>
    <x v="5"/>
    <n v="2015"/>
    <x v="11"/>
    <x v="108"/>
    <x v="3"/>
    <s v="BOTH"/>
    <s v="Income Statement"/>
    <x v="71"/>
    <s v="11200 · PayPal (LLC)"/>
    <m/>
    <s v="42137Madeleine Carlo"/>
  </r>
  <r>
    <d v="2015-05-13T00:00:00"/>
    <s v="Angela Becroft"/>
    <n v="-0.59"/>
    <m/>
    <n v="0.59"/>
    <s v="Credit"/>
    <x v="10"/>
    <x v="1"/>
    <x v="5"/>
    <n v="2015"/>
    <x v="11"/>
    <x v="108"/>
    <x v="3"/>
    <s v="BOTH"/>
    <s v="Income Statement"/>
    <x v="71"/>
    <s v="11200 · PayPal (LLC)"/>
    <m/>
    <s v="42137Angela Becroft"/>
  </r>
  <r>
    <d v="2015-05-13T00:00:00"/>
    <s v="sue friedlander"/>
    <n v="-0.67"/>
    <m/>
    <n v="0.67"/>
    <s v="Credit"/>
    <x v="10"/>
    <x v="1"/>
    <x v="5"/>
    <n v="2015"/>
    <x v="11"/>
    <x v="108"/>
    <x v="3"/>
    <s v="BOTH"/>
    <s v="Income Statement"/>
    <x v="71"/>
    <s v="11200 · PayPal (LLC)"/>
    <m/>
    <s v="42137sue friedlander"/>
  </r>
  <r>
    <d v="2015-05-14T00:00:00"/>
    <s v="mohammad amara"/>
    <n v="-7.07"/>
    <m/>
    <n v="7.07"/>
    <s v="Credit"/>
    <x v="10"/>
    <x v="1"/>
    <x v="5"/>
    <n v="2015"/>
    <x v="11"/>
    <x v="108"/>
    <x v="3"/>
    <s v="BOTH"/>
    <s v="Income Statement"/>
    <x v="71"/>
    <s v="11200 · PayPal (LLC)"/>
    <m/>
    <s v="42138mohammad amara"/>
  </r>
  <r>
    <d v="2015-05-15T00:00:00"/>
    <s v="Ryan Parra"/>
    <n v="-0.62"/>
    <m/>
    <n v="0.62"/>
    <s v="Credit"/>
    <x v="10"/>
    <x v="1"/>
    <x v="5"/>
    <n v="2015"/>
    <x v="11"/>
    <x v="108"/>
    <x v="3"/>
    <s v="BOTH"/>
    <s v="Income Statement"/>
    <x v="71"/>
    <s v="11200 · PayPal (LLC)"/>
    <m/>
    <s v="42139Ryan Parra"/>
  </r>
  <r>
    <d v="2015-05-15T00:00:00"/>
    <s v="DAN WILLIAMSON"/>
    <n v="-1.61"/>
    <m/>
    <n v="1.61"/>
    <s v="Credit"/>
    <x v="10"/>
    <x v="1"/>
    <x v="5"/>
    <n v="2015"/>
    <x v="11"/>
    <x v="108"/>
    <x v="3"/>
    <s v="BOTH"/>
    <s v="Income Statement"/>
    <x v="71"/>
    <s v="11200 · PayPal (LLC)"/>
    <m/>
    <s v="42139DAN WILLIAMSON"/>
  </r>
  <r>
    <d v="2015-05-15T00:00:00"/>
    <s v="Ashley Seitz"/>
    <n v="-3.13"/>
    <m/>
    <n v="3.13"/>
    <s v="Credit"/>
    <x v="10"/>
    <x v="1"/>
    <x v="5"/>
    <n v="2015"/>
    <x v="11"/>
    <x v="108"/>
    <x v="3"/>
    <s v="BOTH"/>
    <s v="Income Statement"/>
    <x v="71"/>
    <s v="11200 · PayPal (LLC)"/>
    <m/>
    <s v="42139Ashley Seitz"/>
  </r>
  <r>
    <d v="2015-05-16T00:00:00"/>
    <s v="Jo A Powers"/>
    <n v="-1.37"/>
    <m/>
    <n v="1.37"/>
    <s v="Credit"/>
    <x v="10"/>
    <x v="1"/>
    <x v="5"/>
    <n v="2015"/>
    <x v="11"/>
    <x v="108"/>
    <x v="3"/>
    <s v="BOTH"/>
    <s v="Income Statement"/>
    <x v="71"/>
    <s v="11200 · PayPal (LLC)"/>
    <m/>
    <s v="42140Jo A Powers"/>
  </r>
  <r>
    <d v="2015-05-16T00:00:00"/>
    <s v="CHRISTINE NACKERS"/>
    <n v="-3.92"/>
    <m/>
    <n v="3.92"/>
    <s v="Credit"/>
    <x v="10"/>
    <x v="1"/>
    <x v="5"/>
    <n v="2015"/>
    <x v="11"/>
    <x v="108"/>
    <x v="3"/>
    <s v="BOTH"/>
    <s v="Income Statement"/>
    <x v="71"/>
    <s v="11200 · PayPal (LLC)"/>
    <m/>
    <s v="42140CHRISTINE NACKERS"/>
  </r>
  <r>
    <d v="2015-05-16T00:00:00"/>
    <s v="CHRISTINE NACKERS"/>
    <n v="-1.02"/>
    <m/>
    <n v="1.02"/>
    <s v="Credit"/>
    <x v="10"/>
    <x v="1"/>
    <x v="5"/>
    <n v="2015"/>
    <x v="11"/>
    <x v="108"/>
    <x v="3"/>
    <s v="BOTH"/>
    <s v="Income Statement"/>
    <x v="71"/>
    <s v="11200 · PayPal (LLC)"/>
    <m/>
    <s v="42140CHRISTINE NACKERS"/>
  </r>
  <r>
    <d v="2015-05-16T00:00:00"/>
    <s v="william moore"/>
    <n v="-2.2400000000000002"/>
    <m/>
    <n v="2.2400000000000002"/>
    <s v="Credit"/>
    <x v="10"/>
    <x v="1"/>
    <x v="5"/>
    <n v="2015"/>
    <x v="11"/>
    <x v="108"/>
    <x v="3"/>
    <s v="BOTH"/>
    <s v="Income Statement"/>
    <x v="71"/>
    <s v="11200 · PayPal (LLC)"/>
    <m/>
    <s v="42140william moore"/>
  </r>
  <r>
    <d v="2015-05-16T00:00:00"/>
    <s v="vincetta LeFevre"/>
    <n v="-0.72"/>
    <m/>
    <n v="0.72"/>
    <s v="Credit"/>
    <x v="10"/>
    <x v="1"/>
    <x v="5"/>
    <n v="2015"/>
    <x v="11"/>
    <x v="108"/>
    <x v="3"/>
    <s v="BOTH"/>
    <s v="Income Statement"/>
    <x v="71"/>
    <s v="11200 · PayPal (LLC)"/>
    <m/>
    <s v="42140vincetta LeFevre"/>
  </r>
  <r>
    <d v="2015-05-17T00:00:00"/>
    <s v="Phillip Ditmore"/>
    <n v="-0.73"/>
    <m/>
    <n v="0.73"/>
    <s v="Credit"/>
    <x v="10"/>
    <x v="1"/>
    <x v="5"/>
    <n v="2015"/>
    <x v="11"/>
    <x v="108"/>
    <x v="3"/>
    <s v="BOTH"/>
    <s v="Income Statement"/>
    <x v="71"/>
    <s v="11200 · PayPal (LLC)"/>
    <m/>
    <s v="42141Phillip Ditmore"/>
  </r>
  <r>
    <d v="2015-05-17T00:00:00"/>
    <s v="Esten Millard"/>
    <n v="-3.99"/>
    <m/>
    <n v="3.99"/>
    <s v="Credit"/>
    <x v="10"/>
    <x v="1"/>
    <x v="5"/>
    <n v="2015"/>
    <x v="11"/>
    <x v="108"/>
    <x v="3"/>
    <s v="BOTH"/>
    <s v="Income Statement"/>
    <x v="71"/>
    <s v="11200 · PayPal (LLC)"/>
    <m/>
    <s v="42141Esten Millard"/>
  </r>
  <r>
    <d v="2015-05-17T00:00:00"/>
    <s v="william miller"/>
    <n v="-2.0099999999999998"/>
    <m/>
    <n v="2.0099999999999998"/>
    <s v="Credit"/>
    <x v="10"/>
    <x v="1"/>
    <x v="5"/>
    <n v="2015"/>
    <x v="11"/>
    <x v="108"/>
    <x v="3"/>
    <s v="BOTH"/>
    <s v="Income Statement"/>
    <x v="71"/>
    <s v="11200 · PayPal (LLC)"/>
    <m/>
    <s v="42141william miller"/>
  </r>
  <r>
    <d v="2015-05-17T00:00:00"/>
    <s v="mohammad amara"/>
    <n v="-4.12"/>
    <m/>
    <n v="4.12"/>
    <s v="Credit"/>
    <x v="10"/>
    <x v="1"/>
    <x v="5"/>
    <n v="2015"/>
    <x v="11"/>
    <x v="108"/>
    <x v="3"/>
    <s v="BOTH"/>
    <s v="Income Statement"/>
    <x v="71"/>
    <s v="11200 · PayPal (LLC)"/>
    <m/>
    <s v="42141mohammad amara"/>
  </r>
  <r>
    <d v="2015-05-18T00:00:00"/>
    <s v="Christopher Anderson"/>
    <n v="-0.67"/>
    <m/>
    <n v="0.67"/>
    <s v="Credit"/>
    <x v="10"/>
    <x v="1"/>
    <x v="5"/>
    <n v="2015"/>
    <x v="11"/>
    <x v="108"/>
    <x v="3"/>
    <s v="BOTH"/>
    <s v="Income Statement"/>
    <x v="71"/>
    <s v="11200 · PayPal (LLC)"/>
    <m/>
    <s v="42142Christopher Anderson"/>
  </r>
  <r>
    <d v="2015-05-18T00:00:00"/>
    <s v="Bank Account"/>
    <n v="0"/>
    <m/>
    <n v="0"/>
    <s v="Debit"/>
    <x v="10"/>
    <x v="1"/>
    <x v="5"/>
    <n v="2015"/>
    <x v="11"/>
    <x v="108"/>
    <x v="2"/>
    <s v="LLC"/>
    <s v="Balance Sheet"/>
    <x v="52"/>
    <s v="11200 · PayPal (LLC)"/>
    <m/>
    <s v="42142Bank Account"/>
  </r>
  <r>
    <d v="2015-05-18T00:00:00"/>
    <s v="Rene Rodriguez"/>
    <n v="-0.88"/>
    <m/>
    <n v="0.88"/>
    <s v="Credit"/>
    <x v="10"/>
    <x v="1"/>
    <x v="5"/>
    <n v="2015"/>
    <x v="11"/>
    <x v="108"/>
    <x v="3"/>
    <s v="BOTH"/>
    <s v="Income Statement"/>
    <x v="71"/>
    <s v="11200 · PayPal (LLC)"/>
    <m/>
    <s v="42142Rene Rodriguez"/>
  </r>
  <r>
    <d v="2015-05-18T00:00:00"/>
    <s v="LaTonya Allen"/>
    <n v="-0.59"/>
    <m/>
    <n v="0.59"/>
    <s v="Credit"/>
    <x v="10"/>
    <x v="1"/>
    <x v="5"/>
    <n v="2015"/>
    <x v="11"/>
    <x v="108"/>
    <x v="3"/>
    <s v="BOTH"/>
    <s v="Income Statement"/>
    <x v="71"/>
    <s v="11200 · PayPal (LLC)"/>
    <m/>
    <s v="42142LaTonya Allen"/>
  </r>
  <r>
    <d v="2015-05-18T00:00:00"/>
    <s v="DONNIE STIPE"/>
    <n v="-3.4"/>
    <m/>
    <n v="3.4"/>
    <s v="Credit"/>
    <x v="10"/>
    <x v="1"/>
    <x v="5"/>
    <n v="2015"/>
    <x v="11"/>
    <x v="108"/>
    <x v="3"/>
    <s v="BOTH"/>
    <s v="Income Statement"/>
    <x v="71"/>
    <s v="11200 · PayPal (LLC)"/>
    <m/>
    <s v="42142DONNIE STIPE"/>
  </r>
  <r>
    <d v="2015-05-18T00:00:00"/>
    <s v="Geoffrey Goodwin"/>
    <n v="-1.75"/>
    <m/>
    <n v="1.75"/>
    <s v="Credit"/>
    <x v="10"/>
    <x v="1"/>
    <x v="5"/>
    <n v="2015"/>
    <x v="11"/>
    <x v="108"/>
    <x v="3"/>
    <s v="BOTH"/>
    <s v="Income Statement"/>
    <x v="71"/>
    <s v="11200 · PayPal (LLC)"/>
    <m/>
    <s v="42142Geoffrey Goodwin"/>
  </r>
  <r>
    <d v="2015-05-18T00:00:00"/>
    <s v="Justin ERICKSON"/>
    <n v="-1.85"/>
    <m/>
    <n v="1.85"/>
    <s v="Credit"/>
    <x v="10"/>
    <x v="1"/>
    <x v="5"/>
    <n v="2015"/>
    <x v="11"/>
    <x v="108"/>
    <x v="3"/>
    <s v="BOTH"/>
    <s v="Income Statement"/>
    <x v="71"/>
    <s v="11200 · PayPal (LLC)"/>
    <m/>
    <s v="42142Justin ERICKSON"/>
  </r>
  <r>
    <d v="2015-05-19T00:00:00"/>
    <s v="Christopher Belanger"/>
    <n v="-2.78"/>
    <m/>
    <n v="2.78"/>
    <s v="Credit"/>
    <x v="10"/>
    <x v="1"/>
    <x v="5"/>
    <n v="2015"/>
    <x v="11"/>
    <x v="108"/>
    <x v="3"/>
    <s v="BOTH"/>
    <s v="Income Statement"/>
    <x v="71"/>
    <s v="11200 · PayPal (LLC)"/>
    <m/>
    <s v="42143Christopher Belanger"/>
  </r>
  <r>
    <d v="2015-05-19T00:00:00"/>
    <s v="Sasha Hohn"/>
    <n v="-2.1"/>
    <m/>
    <n v="2.1"/>
    <s v="Credit"/>
    <x v="10"/>
    <x v="1"/>
    <x v="5"/>
    <n v="2015"/>
    <x v="11"/>
    <x v="108"/>
    <x v="3"/>
    <s v="BOTH"/>
    <s v="Income Statement"/>
    <x v="71"/>
    <s v="11200 · PayPal (LLC)"/>
    <m/>
    <s v="42143Sasha Hohn"/>
  </r>
  <r>
    <d v="2015-05-19T00:00:00"/>
    <s v="Nancy Lewis"/>
    <n v="-1.45"/>
    <m/>
    <n v="1.45"/>
    <s v="Credit"/>
    <x v="10"/>
    <x v="1"/>
    <x v="5"/>
    <n v="2015"/>
    <x v="11"/>
    <x v="108"/>
    <x v="3"/>
    <s v="BOTH"/>
    <s v="Income Statement"/>
    <x v="71"/>
    <s v="11200 · PayPal (LLC)"/>
    <m/>
    <s v="42143Nancy Lewis"/>
  </r>
  <r>
    <d v="2015-05-19T00:00:00"/>
    <s v="Pui Li Lim"/>
    <n v="-1.17"/>
    <m/>
    <n v="1.17"/>
    <s v="Credit"/>
    <x v="10"/>
    <x v="1"/>
    <x v="5"/>
    <n v="2015"/>
    <x v="11"/>
    <x v="108"/>
    <x v="3"/>
    <s v="BOTH"/>
    <s v="Income Statement"/>
    <x v="71"/>
    <s v="11200 · PayPal (LLC)"/>
    <m/>
    <s v="42143Pui Li Lim"/>
  </r>
  <r>
    <d v="2015-05-20T00:00:00"/>
    <s v="Mary R Lee"/>
    <n v="2"/>
    <m/>
    <n v="-2"/>
    <s v="Debit"/>
    <x v="10"/>
    <x v="1"/>
    <x v="5"/>
    <n v="2015"/>
    <x v="11"/>
    <x v="108"/>
    <x v="3"/>
    <s v="BOTH"/>
    <s v="Income Statement"/>
    <x v="71"/>
    <s v="11200 · PayPal (LLC)"/>
    <m/>
    <s v="42144Mary R Lee"/>
  </r>
  <r>
    <d v="2015-05-21T00:00:00"/>
    <s v="Marigold Alvarenga"/>
    <n v="-1.1599999999999999"/>
    <m/>
    <n v="1.1599999999999999"/>
    <s v="Credit"/>
    <x v="10"/>
    <x v="1"/>
    <x v="5"/>
    <n v="2015"/>
    <x v="11"/>
    <x v="108"/>
    <x v="3"/>
    <s v="BOTH"/>
    <s v="Income Statement"/>
    <x v="71"/>
    <s v="11200 · PayPal (LLC)"/>
    <m/>
    <s v="42145Marigold Alvarenga"/>
  </r>
  <r>
    <d v="2015-05-21T00:00:00"/>
    <s v="DAN WILLIAMSON"/>
    <n v="-1.61"/>
    <m/>
    <n v="1.61"/>
    <s v="Credit"/>
    <x v="10"/>
    <x v="1"/>
    <x v="5"/>
    <n v="2015"/>
    <x v="11"/>
    <x v="108"/>
    <x v="3"/>
    <s v="BOTH"/>
    <s v="Income Statement"/>
    <x v="71"/>
    <s v="11200 · PayPal (LLC)"/>
    <m/>
    <s v="42145DAN WILLIAMSON"/>
  </r>
  <r>
    <d v="2015-05-21T00:00:00"/>
    <s v="Leigh ann Colley"/>
    <n v="-3.13"/>
    <m/>
    <n v="3.13"/>
    <s v="Credit"/>
    <x v="10"/>
    <x v="1"/>
    <x v="5"/>
    <n v="2015"/>
    <x v="11"/>
    <x v="108"/>
    <x v="3"/>
    <s v="BOTH"/>
    <s v="Income Statement"/>
    <x v="71"/>
    <s v="11200 · PayPal (LLC)"/>
    <m/>
    <s v="42145Leigh ann Colley"/>
  </r>
  <r>
    <d v="2015-05-21T00:00:00"/>
    <s v="Juan Gutierrez"/>
    <n v="-1.85"/>
    <m/>
    <n v="1.85"/>
    <s v="Credit"/>
    <x v="10"/>
    <x v="1"/>
    <x v="5"/>
    <n v="2015"/>
    <x v="11"/>
    <x v="108"/>
    <x v="3"/>
    <s v="BOTH"/>
    <s v="Income Statement"/>
    <x v="71"/>
    <s v="11200 · PayPal (LLC)"/>
    <m/>
    <s v="42145Juan Gutierrez"/>
  </r>
  <r>
    <d v="2015-05-22T00:00:00"/>
    <s v="Robert Hoskins"/>
    <n v="-5.21"/>
    <m/>
    <n v="5.21"/>
    <s v="Credit"/>
    <x v="10"/>
    <x v="1"/>
    <x v="5"/>
    <n v="2015"/>
    <x v="11"/>
    <x v="108"/>
    <x v="3"/>
    <s v="BOTH"/>
    <s v="Income Statement"/>
    <x v="71"/>
    <s v="11200 · PayPal (LLC)"/>
    <m/>
    <s v="42146Robert Hoskins"/>
  </r>
  <r>
    <d v="2015-05-22T00:00:00"/>
    <s v="Patrick ORiordan"/>
    <n v="-0.69"/>
    <m/>
    <n v="0.69"/>
    <s v="Credit"/>
    <x v="10"/>
    <x v="1"/>
    <x v="5"/>
    <n v="2015"/>
    <x v="11"/>
    <x v="108"/>
    <x v="3"/>
    <s v="BOTH"/>
    <s v="Income Statement"/>
    <x v="71"/>
    <s v="11200 · PayPal (LLC)"/>
    <m/>
    <s v="42146Patrick ORiordan"/>
  </r>
  <r>
    <d v="2015-05-22T00:00:00"/>
    <s v="Teresa Zeigler"/>
    <n v="-0.73"/>
    <m/>
    <n v="0.73"/>
    <s v="Credit"/>
    <x v="10"/>
    <x v="1"/>
    <x v="5"/>
    <n v="2015"/>
    <x v="11"/>
    <x v="108"/>
    <x v="3"/>
    <s v="BOTH"/>
    <s v="Income Statement"/>
    <x v="71"/>
    <s v="11200 · PayPal (LLC)"/>
    <m/>
    <s v="42146Teresa Zeigler"/>
  </r>
  <r>
    <d v="2015-05-23T00:00:00"/>
    <s v="Heather Callantine"/>
    <n v="-0.67"/>
    <m/>
    <n v="0.67"/>
    <s v="Credit"/>
    <x v="10"/>
    <x v="1"/>
    <x v="5"/>
    <n v="2015"/>
    <x v="11"/>
    <x v="108"/>
    <x v="3"/>
    <s v="BOTH"/>
    <s v="Income Statement"/>
    <x v="71"/>
    <s v="11200 · PayPal (LLC)"/>
    <m/>
    <s v="42147Heather Callantine"/>
  </r>
  <r>
    <d v="2015-05-24T00:00:00"/>
    <s v="Teresa Lopez"/>
    <n v="-1.46"/>
    <m/>
    <n v="1.46"/>
    <s v="Credit"/>
    <x v="10"/>
    <x v="1"/>
    <x v="5"/>
    <n v="2015"/>
    <x v="11"/>
    <x v="108"/>
    <x v="3"/>
    <s v="BOTH"/>
    <s v="Income Statement"/>
    <x v="71"/>
    <s v="11200 · PayPal (LLC)"/>
    <m/>
    <s v="42148Teresa Lopez"/>
  </r>
  <r>
    <d v="2015-05-25T00:00:00"/>
    <s v="sue friedlander"/>
    <n v="-1.71"/>
    <m/>
    <n v="1.71"/>
    <s v="Credit"/>
    <x v="10"/>
    <x v="1"/>
    <x v="5"/>
    <n v="2015"/>
    <x v="11"/>
    <x v="108"/>
    <x v="3"/>
    <s v="BOTH"/>
    <s v="Income Statement"/>
    <x v="71"/>
    <s v="11200 · PayPal (LLC)"/>
    <m/>
    <s v="42149sue friedlander"/>
  </r>
  <r>
    <d v="2015-05-25T00:00:00"/>
    <s v="Gopaul Salick"/>
    <n v="-1.95"/>
    <m/>
    <n v="1.95"/>
    <s v="Credit"/>
    <x v="10"/>
    <x v="1"/>
    <x v="5"/>
    <n v="2015"/>
    <x v="11"/>
    <x v="108"/>
    <x v="3"/>
    <s v="BOTH"/>
    <s v="Income Statement"/>
    <x v="71"/>
    <s v="11200 · PayPal (LLC)"/>
    <m/>
    <s v="42149Gopaul Salick"/>
  </r>
  <r>
    <d v="2015-05-25T00:00:00"/>
    <s v="eBay Buyer Dispute"/>
    <n v="0"/>
    <m/>
    <n v="0"/>
    <s v="Debit"/>
    <x v="10"/>
    <x v="1"/>
    <x v="5"/>
    <n v="2015"/>
    <x v="11"/>
    <x v="108"/>
    <x v="3"/>
    <s v="BOTH"/>
    <s v="Income Statement"/>
    <x v="71"/>
    <s v="11200 · PayPal (LLC)"/>
    <m/>
    <s v="42149eBay Buyer Dispute"/>
  </r>
  <r>
    <d v="2015-05-26T00:00:00"/>
    <s v="Christopher Belanger"/>
    <n v="-0.41"/>
    <m/>
    <n v="0.41"/>
    <s v="Credit"/>
    <x v="10"/>
    <x v="1"/>
    <x v="5"/>
    <n v="2015"/>
    <x v="11"/>
    <x v="108"/>
    <x v="3"/>
    <s v="BOTH"/>
    <s v="Income Statement"/>
    <x v="71"/>
    <s v="11200 · PayPal (LLC)"/>
    <m/>
    <s v="42150Christopher Belanger"/>
  </r>
  <r>
    <d v="2015-05-26T00:00:00"/>
    <s v="eBay Buyer Dispute"/>
    <n v="0"/>
    <m/>
    <n v="0"/>
    <s v="Debit"/>
    <x v="10"/>
    <x v="1"/>
    <x v="5"/>
    <n v="2015"/>
    <x v="11"/>
    <x v="108"/>
    <x v="3"/>
    <s v="BOTH"/>
    <s v="Income Statement"/>
    <x v="71"/>
    <s v="11200 · PayPal (LLC)"/>
    <m/>
    <s v="42150eBay Buyer Dispute"/>
  </r>
  <r>
    <d v="2015-05-26T00:00:00"/>
    <s v="Spotify USA Inc"/>
    <n v="0"/>
    <m/>
    <n v="0"/>
    <s v="Debit"/>
    <x v="10"/>
    <x v="1"/>
    <x v="5"/>
    <n v="2015"/>
    <x v="11"/>
    <x v="108"/>
    <x v="2"/>
    <s v="BOTH"/>
    <s v="Income Statement"/>
    <x v="70"/>
    <s v="11200 · PayPal (LLC)"/>
    <m/>
    <s v="42150Spotify USA Inc"/>
  </r>
  <r>
    <d v="2015-05-26T00:00:00"/>
    <s v="Bank Account"/>
    <n v="0"/>
    <m/>
    <n v="0"/>
    <s v="Debit"/>
    <x v="10"/>
    <x v="1"/>
    <x v="5"/>
    <n v="2015"/>
    <x v="11"/>
    <x v="108"/>
    <x v="2"/>
    <s v="LLC"/>
    <s v="Balance Sheet"/>
    <x v="52"/>
    <s v="11200 · PayPal (LLC)"/>
    <m/>
    <s v="42150Bank Account"/>
  </r>
  <r>
    <d v="2015-05-27T00:00:00"/>
    <s v="Andreas Kverneland"/>
    <n v="-3.7"/>
    <m/>
    <n v="3.7"/>
    <s v="Credit"/>
    <x v="10"/>
    <x v="1"/>
    <x v="5"/>
    <n v="2015"/>
    <x v="11"/>
    <x v="108"/>
    <x v="3"/>
    <s v="BOTH"/>
    <s v="Income Statement"/>
    <x v="71"/>
    <s v="11200 · PayPal (LLC)"/>
    <m/>
    <s v="42151Andreas Kverneland"/>
  </r>
  <r>
    <d v="2015-05-28T00:00:00"/>
    <s v="eBay Buyer Dispute"/>
    <n v="0"/>
    <m/>
    <n v="0"/>
    <s v="Debit"/>
    <x v="10"/>
    <x v="1"/>
    <x v="5"/>
    <n v="2015"/>
    <x v="11"/>
    <x v="108"/>
    <x v="3"/>
    <s v="BOTH"/>
    <s v="Income Statement"/>
    <x v="71"/>
    <s v="11200 · PayPal (LLC)"/>
    <m/>
    <s v="42152eBay Buyer Dispute"/>
  </r>
  <r>
    <d v="2015-05-28T00:00:00"/>
    <s v="EUGENE BRIGGS"/>
    <n v="-0.59"/>
    <m/>
    <n v="0.59"/>
    <s v="Credit"/>
    <x v="10"/>
    <x v="1"/>
    <x v="5"/>
    <n v="2015"/>
    <x v="11"/>
    <x v="108"/>
    <x v="3"/>
    <s v="BOTH"/>
    <s v="Income Statement"/>
    <x v="71"/>
    <s v="11200 · PayPal (LLC)"/>
    <m/>
    <s v="42152EUGENE BRIGGS"/>
  </r>
  <r>
    <d v="2015-05-28T00:00:00"/>
    <s v="Cheryl Key"/>
    <n v="-0.62"/>
    <m/>
    <n v="0.62"/>
    <s v="Credit"/>
    <x v="10"/>
    <x v="1"/>
    <x v="5"/>
    <n v="2015"/>
    <x v="11"/>
    <x v="108"/>
    <x v="3"/>
    <s v="BOTH"/>
    <s v="Income Statement"/>
    <x v="71"/>
    <s v="11200 · PayPal (LLC)"/>
    <m/>
    <s v="42152Cheryl Key"/>
  </r>
  <r>
    <d v="2015-05-28T00:00:00"/>
    <s v="Roger Passmore"/>
    <n v="-1.1000000000000001"/>
    <m/>
    <n v="1.1000000000000001"/>
    <s v="Credit"/>
    <x v="10"/>
    <x v="1"/>
    <x v="5"/>
    <n v="2015"/>
    <x v="11"/>
    <x v="108"/>
    <x v="3"/>
    <s v="BOTH"/>
    <s v="Income Statement"/>
    <x v="71"/>
    <s v="11200 · PayPal (LLC)"/>
    <m/>
    <s v="42152Roger Passmore"/>
  </r>
  <r>
    <d v="2015-05-29T00:00:00"/>
    <s v="Bonnie Pertl"/>
    <n v="-1.93"/>
    <m/>
    <n v="1.93"/>
    <s v="Credit"/>
    <x v="10"/>
    <x v="1"/>
    <x v="5"/>
    <n v="2015"/>
    <x v="11"/>
    <x v="108"/>
    <x v="3"/>
    <s v="BOTH"/>
    <s v="Income Statement"/>
    <x v="71"/>
    <s v="11200 · PayPal (LLC)"/>
    <m/>
    <s v="42153Bonnie Pertl"/>
  </r>
  <r>
    <d v="2015-05-29T00:00:00"/>
    <s v="rich hanners"/>
    <n v="-2.0699999999999998"/>
    <m/>
    <n v="2.0699999999999998"/>
    <s v="Credit"/>
    <x v="10"/>
    <x v="1"/>
    <x v="5"/>
    <n v="2015"/>
    <x v="11"/>
    <x v="108"/>
    <x v="3"/>
    <s v="BOTH"/>
    <s v="Income Statement"/>
    <x v="71"/>
    <s v="11200 · PayPal (LLC)"/>
    <m/>
    <s v="42153rich hanners"/>
  </r>
  <r>
    <d v="2015-05-29T00:00:00"/>
    <s v="Tom Nyborg"/>
    <n v="-3.72"/>
    <m/>
    <n v="3.72"/>
    <s v="Credit"/>
    <x v="10"/>
    <x v="1"/>
    <x v="5"/>
    <n v="2015"/>
    <x v="11"/>
    <x v="108"/>
    <x v="3"/>
    <s v="BOTH"/>
    <s v="Income Statement"/>
    <x v="71"/>
    <s v="11200 · PayPal (LLC)"/>
    <m/>
    <s v="42153Tom Nyborg"/>
  </r>
  <r>
    <d v="2015-05-30T00:00:00"/>
    <s v="Erik Porter"/>
    <n v="-1.71"/>
    <m/>
    <n v="1.71"/>
    <s v="Credit"/>
    <x v="10"/>
    <x v="1"/>
    <x v="5"/>
    <n v="2015"/>
    <x v="11"/>
    <x v="108"/>
    <x v="3"/>
    <s v="BOTH"/>
    <s v="Income Statement"/>
    <x v="71"/>
    <s v="11200 · PayPal (LLC)"/>
    <m/>
    <s v="42154Erik Porter"/>
  </r>
  <r>
    <d v="2015-06-01T00:00:00"/>
    <s v="Bank Account"/>
    <n v="0"/>
    <m/>
    <n v="0"/>
    <s v="Debit"/>
    <x v="10"/>
    <x v="1"/>
    <x v="6"/>
    <n v="2015"/>
    <x v="11"/>
    <x v="108"/>
    <x v="2"/>
    <s v="LLC"/>
    <s v="Balance Sheet"/>
    <x v="52"/>
    <s v="11200 · PayPal (LLC)"/>
    <m/>
    <s v="42156Bank Account"/>
  </r>
  <r>
    <d v="2015-06-03T00:00:00"/>
    <s v="Reversal"/>
    <n v="0"/>
    <m/>
    <n v="0"/>
    <s v="Credit"/>
    <x v="10"/>
    <x v="1"/>
    <x v="6"/>
    <n v="2015"/>
    <x v="11"/>
    <x v="108"/>
    <x v="3"/>
    <s v="BOTH"/>
    <s v="Income Statement"/>
    <x v="71"/>
    <s v="11200 · PayPal (LLC)"/>
    <m/>
    <s v="42158Reversal"/>
  </r>
  <r>
    <d v="2015-06-03T00:00:00"/>
    <s v="Rene Rodriguez"/>
    <n v="0.28999999999999998"/>
    <m/>
    <n v="-0.28999999999999998"/>
    <s v="Debit"/>
    <x v="10"/>
    <x v="1"/>
    <x v="6"/>
    <n v="2015"/>
    <x v="11"/>
    <x v="108"/>
    <x v="3"/>
    <s v="BOTH"/>
    <s v="Income Statement"/>
    <x v="71"/>
    <s v="11200 · PayPal (LLC)"/>
    <m/>
    <s v="42158Rene Rodriguez"/>
  </r>
  <r>
    <d v="2015-06-03T00:00:00"/>
    <s v="DAN WILLIAMSON"/>
    <n v="1.1100000000000001"/>
    <m/>
    <n v="-1.1100000000000001"/>
    <s v="Debit"/>
    <x v="10"/>
    <x v="1"/>
    <x v="6"/>
    <n v="2015"/>
    <x v="11"/>
    <x v="108"/>
    <x v="3"/>
    <s v="BOTH"/>
    <s v="Income Statement"/>
    <x v="71"/>
    <s v="11200 · PayPal (LLC)"/>
    <m/>
    <s v="42158DAN WILLIAMSON"/>
  </r>
  <r>
    <d v="2015-06-03T00:00:00"/>
    <s v="Linda McLean"/>
    <n v="-1.22"/>
    <m/>
    <n v="1.22"/>
    <s v="Credit"/>
    <x v="10"/>
    <x v="1"/>
    <x v="6"/>
    <n v="2015"/>
    <x v="11"/>
    <x v="108"/>
    <x v="3"/>
    <s v="BOTH"/>
    <s v="Income Statement"/>
    <x v="71"/>
    <s v="11200 · PayPal (LLC)"/>
    <m/>
    <s v="42158Linda McLean"/>
  </r>
  <r>
    <d v="2015-06-03T00:00:00"/>
    <s v="Rene Rodriguez"/>
    <n v="-0.72"/>
    <m/>
    <n v="0.72"/>
    <s v="Credit"/>
    <x v="10"/>
    <x v="1"/>
    <x v="6"/>
    <n v="2015"/>
    <x v="11"/>
    <x v="108"/>
    <x v="3"/>
    <s v="BOTH"/>
    <s v="Income Statement"/>
    <x v="71"/>
    <s v="11200 · PayPal (LLC)"/>
    <m/>
    <s v="42158Rene Rodriguez"/>
  </r>
  <r>
    <d v="2015-06-03T00:00:00"/>
    <s v="Katrina French"/>
    <n v="-0.59"/>
    <m/>
    <n v="0.59"/>
    <s v="Credit"/>
    <x v="10"/>
    <x v="1"/>
    <x v="6"/>
    <n v="2015"/>
    <x v="11"/>
    <x v="108"/>
    <x v="3"/>
    <s v="BOTH"/>
    <s v="Income Statement"/>
    <x v="71"/>
    <s v="11200 · PayPal (LLC)"/>
    <m/>
    <s v="42158Katrina French"/>
  </r>
  <r>
    <d v="2015-06-04T00:00:00"/>
    <s v="deatra stone"/>
    <n v="-1.95"/>
    <m/>
    <n v="1.95"/>
    <s v="Credit"/>
    <x v="10"/>
    <x v="1"/>
    <x v="6"/>
    <n v="2015"/>
    <x v="11"/>
    <x v="108"/>
    <x v="3"/>
    <s v="BOTH"/>
    <s v="Income Statement"/>
    <x v="71"/>
    <s v="11200 · PayPal (LLC)"/>
    <m/>
    <s v="42159deatra stone"/>
  </r>
  <r>
    <d v="2015-06-05T00:00:00"/>
    <s v="Ms LauraRoach"/>
    <n v="-1.6"/>
    <m/>
    <n v="1.6"/>
    <s v="Credit"/>
    <x v="10"/>
    <x v="1"/>
    <x v="6"/>
    <n v="2015"/>
    <x v="11"/>
    <x v="108"/>
    <x v="3"/>
    <s v="BOTH"/>
    <s v="Income Statement"/>
    <x v="71"/>
    <s v="11200 · PayPal (LLC)"/>
    <m/>
    <s v="42160Ms LauraRoach"/>
  </r>
  <r>
    <d v="2015-06-05T00:00:00"/>
    <s v="Bank Account"/>
    <n v="0"/>
    <m/>
    <n v="0"/>
    <s v="Debit"/>
    <x v="10"/>
    <x v="1"/>
    <x v="6"/>
    <n v="2015"/>
    <x v="11"/>
    <x v="108"/>
    <x v="2"/>
    <s v="LLC"/>
    <s v="Balance Sheet"/>
    <x v="52"/>
    <s v="11200 · PayPal (LLC)"/>
    <m/>
    <s v="42160Bank Account"/>
  </r>
  <r>
    <d v="2015-06-05T00:00:00"/>
    <s v="Billie Smith"/>
    <n v="-1.3"/>
    <m/>
    <n v="1.3"/>
    <s v="Credit"/>
    <x v="10"/>
    <x v="1"/>
    <x v="6"/>
    <n v="2015"/>
    <x v="11"/>
    <x v="108"/>
    <x v="3"/>
    <s v="BOTH"/>
    <s v="Income Statement"/>
    <x v="71"/>
    <s v="11200 · PayPal (LLC)"/>
    <m/>
    <s v="42160Billie Smith"/>
  </r>
  <r>
    <d v="2015-06-07T00:00:00"/>
    <s v="Nella Seivert"/>
    <n v="-1.85"/>
    <m/>
    <n v="1.85"/>
    <s v="Credit"/>
    <x v="10"/>
    <x v="1"/>
    <x v="6"/>
    <n v="2015"/>
    <x v="11"/>
    <x v="108"/>
    <x v="3"/>
    <s v="BOTH"/>
    <s v="Income Statement"/>
    <x v="71"/>
    <s v="11200 · PayPal (LLC)"/>
    <m/>
    <s v="42162Nella Seivert"/>
  </r>
  <r>
    <d v="2015-06-07T00:00:00"/>
    <s v="Idan Schwartz"/>
    <n v="-4.18"/>
    <m/>
    <n v="4.18"/>
    <s v="Credit"/>
    <x v="10"/>
    <x v="1"/>
    <x v="6"/>
    <n v="2015"/>
    <x v="11"/>
    <x v="108"/>
    <x v="3"/>
    <s v="BOTH"/>
    <s v="Income Statement"/>
    <x v="71"/>
    <s v="11200 · PayPal (LLC)"/>
    <m/>
    <s v="42162Idan Schwartz"/>
  </r>
  <r>
    <d v="2015-06-08T00:00:00"/>
    <s v="Bank Account"/>
    <n v="0"/>
    <m/>
    <n v="0"/>
    <s v="Debit"/>
    <x v="10"/>
    <x v="1"/>
    <x v="6"/>
    <n v="2015"/>
    <x v="11"/>
    <x v="108"/>
    <x v="2"/>
    <s v="LLC"/>
    <s v="Balance Sheet"/>
    <x v="52"/>
    <s v="11200 · PayPal (LLC)"/>
    <m/>
    <s v="42163Bank Account"/>
  </r>
  <r>
    <d v="2015-06-08T00:00:00"/>
    <s v="Amber Chrystal"/>
    <n v="-0.88"/>
    <m/>
    <n v="0.88"/>
    <s v="Credit"/>
    <x v="10"/>
    <x v="1"/>
    <x v="6"/>
    <n v="2015"/>
    <x v="11"/>
    <x v="108"/>
    <x v="3"/>
    <s v="BOTH"/>
    <s v="Income Statement"/>
    <x v="71"/>
    <s v="11200 · PayPal (LLC)"/>
    <m/>
    <s v="42163Amber Chrystal"/>
  </r>
  <r>
    <d v="2015-06-09T00:00:00"/>
    <s v="DAN WILLIAMSON"/>
    <n v="1.31"/>
    <m/>
    <n v="-1.31"/>
    <s v="Debit"/>
    <x v="10"/>
    <x v="1"/>
    <x v="6"/>
    <n v="2015"/>
    <x v="11"/>
    <x v="108"/>
    <x v="3"/>
    <s v="BOTH"/>
    <s v="Income Statement"/>
    <x v="71"/>
    <s v="11200 · PayPal (LLC)"/>
    <m/>
    <s v="42164DAN WILLIAMSON"/>
  </r>
  <r>
    <d v="2015-06-10T00:00:00"/>
    <s v="Michel Starnes"/>
    <n v="-0.59"/>
    <m/>
    <n v="0.59"/>
    <s v="Credit"/>
    <x v="10"/>
    <x v="1"/>
    <x v="6"/>
    <n v="2015"/>
    <x v="11"/>
    <x v="108"/>
    <x v="3"/>
    <s v="BOTH"/>
    <s v="Income Statement"/>
    <x v="71"/>
    <s v="11200 · PayPal (LLC)"/>
    <m/>
    <s v="42165Michel Starnes"/>
  </r>
  <r>
    <d v="2015-06-11T00:00:00"/>
    <s v="Kathryn Bowen"/>
    <n v="-2.95"/>
    <m/>
    <n v="2.95"/>
    <s v="Credit"/>
    <x v="10"/>
    <x v="1"/>
    <x v="6"/>
    <n v="2015"/>
    <x v="11"/>
    <x v="108"/>
    <x v="3"/>
    <s v="BOTH"/>
    <s v="Income Statement"/>
    <x v="71"/>
    <s v="11200 · PayPal (LLC)"/>
    <m/>
    <s v="42166Kathryn Bowen"/>
  </r>
  <r>
    <d v="2015-06-11T00:00:00"/>
    <s v="Daniel Saldivar"/>
    <n v="-2.41"/>
    <m/>
    <n v="2.41"/>
    <s v="Credit"/>
    <x v="10"/>
    <x v="1"/>
    <x v="6"/>
    <n v="2015"/>
    <x v="11"/>
    <x v="108"/>
    <x v="3"/>
    <s v="BOTH"/>
    <s v="Income Statement"/>
    <x v="71"/>
    <s v="11200 · PayPal (LLC)"/>
    <m/>
    <s v="42166Daniel Saldivar"/>
  </r>
  <r>
    <d v="2015-06-11T00:00:00"/>
    <s v="robert dunne"/>
    <n v="-3.34"/>
    <m/>
    <n v="3.34"/>
    <s v="Credit"/>
    <x v="10"/>
    <x v="1"/>
    <x v="6"/>
    <n v="2015"/>
    <x v="11"/>
    <x v="108"/>
    <x v="3"/>
    <s v="BOTH"/>
    <s v="Income Statement"/>
    <x v="71"/>
    <s v="11200 · PayPal (LLC)"/>
    <m/>
    <s v="42166robert dunne"/>
  </r>
  <r>
    <d v="2015-06-12T00:00:00"/>
    <s v="robert dunne"/>
    <n v="3.04"/>
    <m/>
    <n v="-3.04"/>
    <s v="Debit"/>
    <x v="10"/>
    <x v="1"/>
    <x v="6"/>
    <n v="2015"/>
    <x v="11"/>
    <x v="108"/>
    <x v="3"/>
    <s v="BOTH"/>
    <s v="Income Statement"/>
    <x v="71"/>
    <s v="11200 · PayPal (LLC)"/>
    <m/>
    <s v="42167robert dunne"/>
  </r>
  <r>
    <d v="2015-06-12T00:00:00"/>
    <s v="Reversal"/>
    <n v="0"/>
    <m/>
    <n v="0"/>
    <s v="Credit"/>
    <x v="10"/>
    <x v="1"/>
    <x v="6"/>
    <n v="2015"/>
    <x v="11"/>
    <x v="108"/>
    <x v="3"/>
    <s v="BOTH"/>
    <s v="Income Statement"/>
    <x v="71"/>
    <s v="11200 · PayPal (LLC)"/>
    <m/>
    <s v="42167Reversal"/>
  </r>
  <r>
    <d v="2015-06-12T00:00:00"/>
    <s v="Geoffrey Goodwin"/>
    <n v="1.45"/>
    <m/>
    <n v="-1.45"/>
    <s v="Debit"/>
    <x v="10"/>
    <x v="1"/>
    <x v="6"/>
    <n v="2015"/>
    <x v="11"/>
    <x v="108"/>
    <x v="3"/>
    <s v="BOTH"/>
    <s v="Income Statement"/>
    <x v="71"/>
    <s v="11200 · PayPal (LLC)"/>
    <m/>
    <s v="42167Geoffrey Goodwin"/>
  </r>
  <r>
    <d v="2015-06-12T00:00:00"/>
    <s v="SHARON NICHOLS"/>
    <n v="-0.59"/>
    <m/>
    <n v="0.59"/>
    <s v="Credit"/>
    <x v="10"/>
    <x v="1"/>
    <x v="6"/>
    <n v="2015"/>
    <x v="11"/>
    <x v="108"/>
    <x v="3"/>
    <s v="BOTH"/>
    <s v="Income Statement"/>
    <x v="71"/>
    <s v="11200 · PayPal (LLC)"/>
    <m/>
    <s v="42167SHARON NICHOLS"/>
  </r>
  <r>
    <d v="2015-06-12T00:00:00"/>
    <s v="Grimm Bros."/>
    <n v="-1.65"/>
    <m/>
    <n v="1.65"/>
    <s v="Credit"/>
    <x v="10"/>
    <x v="1"/>
    <x v="6"/>
    <n v="2015"/>
    <x v="11"/>
    <x v="108"/>
    <x v="3"/>
    <s v="BOTH"/>
    <s v="Income Statement"/>
    <x v="71"/>
    <s v="11200 · PayPal (LLC)"/>
    <m/>
    <s v="42167Grimm Bros."/>
  </r>
  <r>
    <d v="2015-06-13T00:00:00"/>
    <s v="Kamel Farhoud"/>
    <n v="-2.75"/>
    <m/>
    <n v="2.75"/>
    <s v="Credit"/>
    <x v="10"/>
    <x v="1"/>
    <x v="6"/>
    <n v="2015"/>
    <x v="11"/>
    <x v="108"/>
    <x v="3"/>
    <s v="BOTH"/>
    <s v="Income Statement"/>
    <x v="71"/>
    <s v="11200 · PayPal (LLC)"/>
    <m/>
    <s v="42168Kamel Farhoud"/>
  </r>
  <r>
    <d v="2015-06-14T00:00:00"/>
    <s v="Kenneth Rogers"/>
    <n v="-2.37"/>
    <m/>
    <n v="2.37"/>
    <s v="Credit"/>
    <x v="10"/>
    <x v="1"/>
    <x v="6"/>
    <n v="2015"/>
    <x v="11"/>
    <x v="108"/>
    <x v="3"/>
    <s v="BOTH"/>
    <s v="Income Statement"/>
    <x v="71"/>
    <s v="11200 · PayPal (LLC)"/>
    <m/>
    <s v="42169Kenneth Rogers"/>
  </r>
  <r>
    <d v="2015-06-15T00:00:00"/>
    <s v="michael doerzbacher"/>
    <n v="-1.95"/>
    <m/>
    <n v="1.95"/>
    <s v="Credit"/>
    <x v="10"/>
    <x v="1"/>
    <x v="6"/>
    <n v="2015"/>
    <x v="11"/>
    <x v="108"/>
    <x v="3"/>
    <s v="BOTH"/>
    <s v="Income Statement"/>
    <x v="71"/>
    <s v="11200 · PayPal (LLC)"/>
    <m/>
    <s v="42170michael doerzbacher"/>
  </r>
  <r>
    <d v="2015-06-15T00:00:00"/>
    <s v="Franky Perez"/>
    <n v="-3.99"/>
    <m/>
    <n v="3.99"/>
    <s v="Credit"/>
    <x v="10"/>
    <x v="1"/>
    <x v="6"/>
    <n v="2015"/>
    <x v="11"/>
    <x v="108"/>
    <x v="3"/>
    <s v="BOTH"/>
    <s v="Income Statement"/>
    <x v="71"/>
    <s v="11200 · PayPal (LLC)"/>
    <m/>
    <s v="42170Franky Perez"/>
  </r>
  <r>
    <d v="2015-06-15T00:00:00"/>
    <s v="michael bergman"/>
    <n v="-2.97"/>
    <m/>
    <n v="2.97"/>
    <s v="Credit"/>
    <x v="10"/>
    <x v="1"/>
    <x v="6"/>
    <n v="2015"/>
    <x v="11"/>
    <x v="108"/>
    <x v="3"/>
    <s v="BOTH"/>
    <s v="Income Statement"/>
    <x v="71"/>
    <s v="11200 · PayPal (LLC)"/>
    <m/>
    <s v="42170michael bergman"/>
  </r>
  <r>
    <d v="2015-06-16T00:00:00"/>
    <s v="Bank Account"/>
    <n v="0"/>
    <m/>
    <n v="0"/>
    <s v="Debit"/>
    <x v="10"/>
    <x v="1"/>
    <x v="6"/>
    <n v="2015"/>
    <x v="11"/>
    <x v="108"/>
    <x v="2"/>
    <s v="LLC"/>
    <s v="Balance Sheet"/>
    <x v="52"/>
    <s v="11200 · PayPal (LLC)"/>
    <m/>
    <s v="42171Bank Account"/>
  </r>
  <r>
    <d v="2015-06-16T00:00:00"/>
    <s v="Reversal"/>
    <n v="0"/>
    <m/>
    <n v="0"/>
    <s v="Credit"/>
    <x v="10"/>
    <x v="1"/>
    <x v="6"/>
    <n v="2015"/>
    <x v="11"/>
    <x v="108"/>
    <x v="3"/>
    <s v="BOTH"/>
    <s v="Income Statement"/>
    <x v="71"/>
    <s v="11200 · PayPal (LLC)"/>
    <m/>
    <s v="42171Reversal"/>
  </r>
  <r>
    <d v="2015-06-16T00:00:00"/>
    <s v="LaTonya Allen"/>
    <n v="0.28999999999999998"/>
    <m/>
    <n v="-0.28999999999999998"/>
    <s v="Debit"/>
    <x v="10"/>
    <x v="1"/>
    <x v="6"/>
    <n v="2015"/>
    <x v="11"/>
    <x v="108"/>
    <x v="3"/>
    <s v="BOTH"/>
    <s v="Income Statement"/>
    <x v="71"/>
    <s v="11200 · PayPal (LLC)"/>
    <m/>
    <s v="42171LaTonya Allen"/>
  </r>
  <r>
    <d v="2015-06-16T00:00:00"/>
    <s v="Jason Brownlee"/>
    <n v="-1.26"/>
    <m/>
    <n v="1.26"/>
    <s v="Credit"/>
    <x v="10"/>
    <x v="1"/>
    <x v="6"/>
    <n v="2015"/>
    <x v="11"/>
    <x v="108"/>
    <x v="3"/>
    <s v="BOTH"/>
    <s v="Income Statement"/>
    <x v="71"/>
    <s v="11200 · PayPal (LLC)"/>
    <m/>
    <s v="42171Jason Brownlee"/>
  </r>
  <r>
    <d v="2015-06-17T00:00:00"/>
    <s v="Nathan Tarte"/>
    <n v="-1.25"/>
    <m/>
    <n v="1.25"/>
    <s v="Credit"/>
    <x v="10"/>
    <x v="1"/>
    <x v="6"/>
    <n v="2015"/>
    <x v="11"/>
    <x v="108"/>
    <x v="3"/>
    <s v="BOTH"/>
    <s v="Income Statement"/>
    <x v="71"/>
    <s v="11200 · PayPal (LLC)"/>
    <m/>
    <s v="42172Nathan Tarte"/>
  </r>
  <r>
    <d v="2015-06-18T00:00:00"/>
    <s v="sue friedlander"/>
    <n v="-1.61"/>
    <m/>
    <n v="1.61"/>
    <s v="Credit"/>
    <x v="10"/>
    <x v="1"/>
    <x v="6"/>
    <n v="2015"/>
    <x v="11"/>
    <x v="108"/>
    <x v="3"/>
    <s v="BOTH"/>
    <s v="Income Statement"/>
    <x v="71"/>
    <s v="11200 · PayPal (LLC)"/>
    <m/>
    <s v="42173sue friedlander"/>
  </r>
  <r>
    <d v="2015-06-18T00:00:00"/>
    <s v="eric afan"/>
    <n v="-1.34"/>
    <m/>
    <n v="1.34"/>
    <s v="Credit"/>
    <x v="10"/>
    <x v="1"/>
    <x v="6"/>
    <n v="2015"/>
    <x v="11"/>
    <x v="108"/>
    <x v="3"/>
    <s v="BOTH"/>
    <s v="Income Statement"/>
    <x v="71"/>
    <s v="11200 · PayPal (LLC)"/>
    <m/>
    <s v="42173eric afan"/>
  </r>
  <r>
    <d v="2015-06-20T00:00:00"/>
    <s v="Bernadette Tonee Whitfield"/>
    <n v="-0.59"/>
    <m/>
    <n v="0.59"/>
    <s v="Credit"/>
    <x v="10"/>
    <x v="1"/>
    <x v="6"/>
    <n v="2015"/>
    <x v="11"/>
    <x v="108"/>
    <x v="3"/>
    <s v="BOTH"/>
    <s v="Income Statement"/>
    <x v="71"/>
    <s v="11200 · PayPal (LLC)"/>
    <m/>
    <s v="42175Bernadette Tonee Whitfield"/>
  </r>
  <r>
    <d v="2015-06-20T00:00:00"/>
    <s v="Joseph Wittman"/>
    <n v="0.59"/>
    <m/>
    <n v="-0.59"/>
    <s v="Debit"/>
    <x v="10"/>
    <x v="1"/>
    <x v="6"/>
    <n v="2015"/>
    <x v="11"/>
    <x v="108"/>
    <x v="3"/>
    <s v="BOTH"/>
    <s v="Income Statement"/>
    <x v="71"/>
    <s v="11200 · PayPal (LLC)"/>
    <m/>
    <s v="42175Joseph Wittman"/>
  </r>
  <r>
    <d v="2015-06-21T00:00:00"/>
    <s v="Reversal"/>
    <n v="0"/>
    <m/>
    <n v="0"/>
    <s v="Credit"/>
    <x v="10"/>
    <x v="1"/>
    <x v="6"/>
    <n v="2015"/>
    <x v="11"/>
    <x v="108"/>
    <x v="3"/>
    <s v="BOTH"/>
    <s v="Income Statement"/>
    <x v="71"/>
    <s v="11200 · PayPal (LLC)"/>
    <m/>
    <s v="42176Reversal"/>
  </r>
  <r>
    <d v="2015-06-21T00:00:00"/>
    <s v="Tara-Ashley Gable"/>
    <n v="-2.95"/>
    <m/>
    <n v="2.95"/>
    <s v="Credit"/>
    <x v="10"/>
    <x v="1"/>
    <x v="6"/>
    <n v="2015"/>
    <x v="11"/>
    <x v="108"/>
    <x v="3"/>
    <s v="BOTH"/>
    <s v="Income Statement"/>
    <x v="71"/>
    <s v="11200 · PayPal (LLC)"/>
    <m/>
    <s v="42176Tara-Ashley Gable"/>
  </r>
  <r>
    <d v="2015-06-22T00:00:00"/>
    <s v="Empire Furniture Home Decor &amp; Gifts"/>
    <n v="-2.91"/>
    <m/>
    <n v="2.91"/>
    <s v="Credit"/>
    <x v="10"/>
    <x v="1"/>
    <x v="6"/>
    <n v="2015"/>
    <x v="11"/>
    <x v="108"/>
    <x v="3"/>
    <s v="BOTH"/>
    <s v="Income Statement"/>
    <x v="71"/>
    <s v="11200 · PayPal (LLC)"/>
    <m/>
    <s v="42177Empire Furniture Home Decor &amp; Gifts"/>
  </r>
  <r>
    <d v="2015-06-22T00:00:00"/>
    <s v="susan nannini"/>
    <n v="-1.83"/>
    <m/>
    <n v="1.83"/>
    <s v="Credit"/>
    <x v="10"/>
    <x v="1"/>
    <x v="6"/>
    <n v="2015"/>
    <x v="11"/>
    <x v="108"/>
    <x v="3"/>
    <s v="BOTH"/>
    <s v="Income Statement"/>
    <x v="71"/>
    <s v="11200 · PayPal (LLC)"/>
    <m/>
    <s v="42177susan nannini"/>
  </r>
  <r>
    <d v="2015-06-23T00:00:00"/>
    <s v="Bank Account"/>
    <n v="0"/>
    <m/>
    <n v="0"/>
    <s v="Debit"/>
    <x v="10"/>
    <x v="1"/>
    <x v="6"/>
    <n v="2015"/>
    <x v="11"/>
    <x v="108"/>
    <x v="2"/>
    <s v="LLC"/>
    <s v="Balance Sheet"/>
    <x v="52"/>
    <s v="11200 · PayPal (LLC)"/>
    <m/>
    <s v="42178Bank Account"/>
  </r>
  <r>
    <d v="2015-06-23T00:00:00"/>
    <s v="sue friedlander"/>
    <n v="-0.64"/>
    <m/>
    <n v="0.64"/>
    <s v="Credit"/>
    <x v="10"/>
    <x v="1"/>
    <x v="6"/>
    <n v="2015"/>
    <x v="11"/>
    <x v="108"/>
    <x v="3"/>
    <s v="BOTH"/>
    <s v="Income Statement"/>
    <x v="71"/>
    <s v="11200 · PayPal (LLC)"/>
    <m/>
    <s v="42178sue friedlander"/>
  </r>
  <r>
    <d v="2015-06-24T00:00:00"/>
    <s v=" "/>
    <n v="-1.37"/>
    <m/>
    <n v="1.37"/>
    <s v="Credit"/>
    <x v="10"/>
    <x v="1"/>
    <x v="6"/>
    <n v="2015"/>
    <x v="11"/>
    <x v="108"/>
    <x v="3"/>
    <s v="BOTH"/>
    <s v="Income Statement"/>
    <x v="71"/>
    <s v="11200 · PayPal (LLC)"/>
    <m/>
    <s v="42179 "/>
  </r>
  <r>
    <d v="2015-06-24T00:00:00"/>
    <s v="Carol Tam"/>
    <n v="-0.62"/>
    <m/>
    <n v="0.62"/>
    <s v="Credit"/>
    <x v="10"/>
    <x v="1"/>
    <x v="6"/>
    <n v="2015"/>
    <x v="11"/>
    <x v="108"/>
    <x v="3"/>
    <s v="BOTH"/>
    <s v="Income Statement"/>
    <x v="71"/>
    <s v="11200 · PayPal (LLC)"/>
    <m/>
    <s v="42179Carol Tam"/>
  </r>
  <r>
    <d v="2015-06-25T00:00:00"/>
    <s v="Jennifer DeSpain"/>
    <n v="-3.13"/>
    <m/>
    <n v="3.13"/>
    <s v="Credit"/>
    <x v="10"/>
    <x v="1"/>
    <x v="6"/>
    <n v="2015"/>
    <x v="11"/>
    <x v="108"/>
    <x v="3"/>
    <s v="BOTH"/>
    <s v="Income Statement"/>
    <x v="71"/>
    <s v="11200 · PayPal (LLC)"/>
    <m/>
    <s v="42180Jennifer DeSpain"/>
  </r>
  <r>
    <d v="2015-06-25T00:00:00"/>
    <s v="Dawn Bradley"/>
    <n v="-1.37"/>
    <m/>
    <n v="1.37"/>
    <s v="Credit"/>
    <x v="10"/>
    <x v="1"/>
    <x v="6"/>
    <n v="2015"/>
    <x v="11"/>
    <x v="108"/>
    <x v="3"/>
    <s v="BOTH"/>
    <s v="Income Statement"/>
    <x v="71"/>
    <s v="11200 · PayPal (LLC)"/>
    <m/>
    <s v="42180Dawn Bradley"/>
  </r>
  <r>
    <d v="2015-06-26T00:00:00"/>
    <s v="Spotify USA Inc"/>
    <n v="0"/>
    <m/>
    <n v="0"/>
    <s v="Debit"/>
    <x v="10"/>
    <x v="1"/>
    <x v="6"/>
    <n v="2015"/>
    <x v="11"/>
    <x v="108"/>
    <x v="2"/>
    <s v="BOTH"/>
    <s v="Income Statement"/>
    <x v="70"/>
    <s v="11200 · PayPal (LLC)"/>
    <m/>
    <s v="42181Spotify USA Inc"/>
  </r>
  <r>
    <d v="2015-06-26T00:00:00"/>
    <s v="Mike Walton"/>
    <n v="-1.71"/>
    <m/>
    <n v="1.71"/>
    <s v="Credit"/>
    <x v="10"/>
    <x v="1"/>
    <x v="6"/>
    <n v="2015"/>
    <x v="11"/>
    <x v="108"/>
    <x v="3"/>
    <s v="BOTH"/>
    <s v="Income Statement"/>
    <x v="71"/>
    <s v="11200 · PayPal (LLC)"/>
    <m/>
    <s v="42181Mike Walton"/>
  </r>
  <r>
    <d v="2015-06-26T00:00:00"/>
    <s v="john chavez"/>
    <n v="-0.88"/>
    <m/>
    <n v="0.88"/>
    <s v="Credit"/>
    <x v="10"/>
    <x v="1"/>
    <x v="6"/>
    <n v="2015"/>
    <x v="11"/>
    <x v="108"/>
    <x v="3"/>
    <s v="BOTH"/>
    <s v="Income Statement"/>
    <x v="71"/>
    <s v="11200 · PayPal (LLC)"/>
    <m/>
    <s v="42181john chavez"/>
  </r>
  <r>
    <d v="2015-06-28T00:00:00"/>
    <s v="Jaimey Hatcher"/>
    <n v="-1.95"/>
    <m/>
    <n v="1.95"/>
    <s v="Credit"/>
    <x v="10"/>
    <x v="1"/>
    <x v="6"/>
    <n v="2015"/>
    <x v="11"/>
    <x v="108"/>
    <x v="3"/>
    <s v="BOTH"/>
    <s v="Income Statement"/>
    <x v="71"/>
    <s v="11200 · PayPal (LLC)"/>
    <m/>
    <s v="42183Jaimey Hatcher"/>
  </r>
  <r>
    <d v="2015-06-28T00:00:00"/>
    <s v="david gregoire"/>
    <n v="-1.49"/>
    <m/>
    <n v="1.49"/>
    <s v="Credit"/>
    <x v="10"/>
    <x v="1"/>
    <x v="6"/>
    <n v="2015"/>
    <x v="11"/>
    <x v="108"/>
    <x v="3"/>
    <s v="BOTH"/>
    <s v="Income Statement"/>
    <x v="71"/>
    <s v="11200 · PayPal (LLC)"/>
    <m/>
    <s v="42183david gregoire"/>
  </r>
  <r>
    <d v="2015-06-28T00:00:00"/>
    <s v="hazen currier"/>
    <n v="-0.72"/>
    <m/>
    <n v="0.72"/>
    <s v="Credit"/>
    <x v="10"/>
    <x v="1"/>
    <x v="6"/>
    <n v="2015"/>
    <x v="11"/>
    <x v="108"/>
    <x v="3"/>
    <s v="BOTH"/>
    <s v="Income Statement"/>
    <x v="71"/>
    <s v="11200 · PayPal (LLC)"/>
    <m/>
    <s v="42183hazen currier"/>
  </r>
  <r>
    <d v="2015-06-29T00:00:00"/>
    <s v="Rasim Aliyev"/>
    <n v="-8.8699999999999992"/>
    <m/>
    <n v="8.8699999999999992"/>
    <s v="Credit"/>
    <x v="10"/>
    <x v="1"/>
    <x v="6"/>
    <n v="2015"/>
    <x v="11"/>
    <x v="108"/>
    <x v="3"/>
    <s v="BOTH"/>
    <s v="Income Statement"/>
    <x v="71"/>
    <s v="11200 · PayPal (LLC)"/>
    <m/>
    <s v="42184Rasim Aliyev"/>
  </r>
  <r>
    <d v="2015-06-29T00:00:00"/>
    <s v="Bank Account"/>
    <n v="0"/>
    <m/>
    <n v="0"/>
    <s v="Debit"/>
    <x v="10"/>
    <x v="1"/>
    <x v="6"/>
    <n v="2015"/>
    <x v="11"/>
    <x v="108"/>
    <x v="2"/>
    <s v="LLC"/>
    <s v="Balance Sheet"/>
    <x v="52"/>
    <s v="11200 · PayPal (LLC)"/>
    <m/>
    <s v="42184Bank Account"/>
  </r>
  <r>
    <d v="2015-06-29T00:00:00"/>
    <s v="sue friedlander"/>
    <n v="-0.69"/>
    <m/>
    <n v="0.69"/>
    <s v="Credit"/>
    <x v="10"/>
    <x v="1"/>
    <x v="6"/>
    <n v="2015"/>
    <x v="11"/>
    <x v="108"/>
    <x v="3"/>
    <s v="BOTH"/>
    <s v="Income Statement"/>
    <x v="71"/>
    <s v="11200 · PayPal (LLC)"/>
    <m/>
    <s v="42184sue friedlander"/>
  </r>
  <r>
    <d v="2015-06-30T00:00:00"/>
    <s v="Kent corado"/>
    <n v="-4.96"/>
    <m/>
    <n v="4.96"/>
    <s v="Credit"/>
    <x v="10"/>
    <x v="1"/>
    <x v="6"/>
    <n v="2015"/>
    <x v="11"/>
    <x v="108"/>
    <x v="3"/>
    <s v="BOTH"/>
    <s v="Income Statement"/>
    <x v="71"/>
    <s v="11200 · PayPal (LLC)"/>
    <m/>
    <s v="42185Kent corado"/>
  </r>
  <r>
    <d v="2015-06-30T00:00:00"/>
    <s v="_x001a_ _x001a_"/>
    <n v="-3.03"/>
    <m/>
    <n v="3.03"/>
    <s v="Credit"/>
    <x v="10"/>
    <x v="1"/>
    <x v="6"/>
    <n v="2015"/>
    <x v="11"/>
    <x v="108"/>
    <x v="3"/>
    <s v="BOTH"/>
    <s v="Income Statement"/>
    <x v="71"/>
    <s v="11200 · PayPal (LLC)"/>
    <m/>
    <s v="42185_x001a_ _x001a_"/>
  </r>
  <r>
    <d v="2015-06-30T00:00:00"/>
    <s v="Amber Roberts"/>
    <n v="-2.27"/>
    <m/>
    <n v="2.27"/>
    <s v="Credit"/>
    <x v="10"/>
    <x v="1"/>
    <x v="6"/>
    <n v="2015"/>
    <x v="11"/>
    <x v="108"/>
    <x v="3"/>
    <s v="BOTH"/>
    <s v="Income Statement"/>
    <x v="71"/>
    <s v="11200 · PayPal (LLC)"/>
    <m/>
    <s v="42185Amber Roberts"/>
  </r>
  <r>
    <d v="2015-06-30T00:00:00"/>
    <s v="Jason Starkey"/>
    <n v="-2.0099999999999998"/>
    <m/>
    <n v="2.0099999999999998"/>
    <s v="Credit"/>
    <x v="10"/>
    <x v="1"/>
    <x v="6"/>
    <n v="2015"/>
    <x v="11"/>
    <x v="108"/>
    <x v="3"/>
    <s v="BOTH"/>
    <s v="Income Statement"/>
    <x v="71"/>
    <s v="11200 · PayPal (LLC)"/>
    <m/>
    <s v="42185Jason Starkey"/>
  </r>
  <r>
    <d v="2015-07-01T00:00:00"/>
    <s v="Inge Potz"/>
    <n v="-14.97"/>
    <m/>
    <n v="14.97"/>
    <s v="Credit"/>
    <x v="10"/>
    <x v="1"/>
    <x v="7"/>
    <n v="2015"/>
    <x v="11"/>
    <x v="108"/>
    <x v="3"/>
    <s v="BOTH"/>
    <s v="Income Statement"/>
    <x v="71"/>
    <s v="11200 · PayPal (LLC)"/>
    <m/>
    <s v="42186Inge Potz"/>
  </r>
  <r>
    <d v="2015-07-01T00:00:00"/>
    <s v="kimberly GENT"/>
    <n v="-0.92"/>
    <m/>
    <n v="0.92"/>
    <s v="Credit"/>
    <x v="10"/>
    <x v="1"/>
    <x v="7"/>
    <n v="2015"/>
    <x v="11"/>
    <x v="108"/>
    <x v="3"/>
    <s v="BOTH"/>
    <s v="Income Statement"/>
    <x v="71"/>
    <s v="11200 · PayPal (LLC)"/>
    <m/>
    <s v="42186kimberly GENT"/>
  </r>
  <r>
    <d v="2015-07-02T00:00:00"/>
    <s v="Kamel Farhoud"/>
    <n v="0.24"/>
    <m/>
    <n v="-0.24"/>
    <s v="Debit"/>
    <x v="10"/>
    <x v="1"/>
    <x v="7"/>
    <n v="2015"/>
    <x v="11"/>
    <x v="108"/>
    <x v="3"/>
    <s v="BOTH"/>
    <s v="Income Statement"/>
    <x v="71"/>
    <s v="11200 · PayPal (LLC)"/>
    <m/>
    <s v="42187Kamel Farhoud"/>
  </r>
  <r>
    <d v="2015-07-02T00:00:00"/>
    <s v="lloyd whitford"/>
    <n v="-0.88"/>
    <m/>
    <n v="0.88"/>
    <s v="Credit"/>
    <x v="10"/>
    <x v="1"/>
    <x v="7"/>
    <n v="2015"/>
    <x v="11"/>
    <x v="108"/>
    <x v="3"/>
    <s v="BOTH"/>
    <s v="Income Statement"/>
    <x v="71"/>
    <s v="11200 · PayPal (LLC)"/>
    <m/>
    <s v="42187lloyd whitford"/>
  </r>
  <r>
    <d v="2015-07-02T00:00:00"/>
    <s v="joshua sarver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187joshua sarver"/>
  </r>
  <r>
    <d v="2015-07-03T00:00:00"/>
    <s v="William Creager"/>
    <n v="-0.73"/>
    <m/>
    <n v="0.73"/>
    <s v="Credit"/>
    <x v="10"/>
    <x v="1"/>
    <x v="7"/>
    <n v="2015"/>
    <x v="11"/>
    <x v="108"/>
    <x v="3"/>
    <s v="BOTH"/>
    <s v="Income Statement"/>
    <x v="71"/>
    <s v="11200 · PayPal (LLC)"/>
    <m/>
    <s v="42188William Creager"/>
  </r>
  <r>
    <d v="2015-07-03T00:00:00"/>
    <s v="Bank Account"/>
    <n v="0"/>
    <m/>
    <n v="0"/>
    <s v="Debit"/>
    <x v="10"/>
    <x v="1"/>
    <x v="7"/>
    <n v="2015"/>
    <x v="11"/>
    <x v="108"/>
    <x v="2"/>
    <s v="LLC"/>
    <s v="Balance Sheet"/>
    <x v="52"/>
    <s v="11200 · PayPal (LLC)"/>
    <m/>
    <s v="42188Bank Account"/>
  </r>
  <r>
    <d v="2015-07-03T00:00:00"/>
    <s v="BDS"/>
    <n v="-1.46"/>
    <m/>
    <n v="1.46"/>
    <s v="Credit"/>
    <x v="10"/>
    <x v="1"/>
    <x v="7"/>
    <n v="2015"/>
    <x v="11"/>
    <x v="108"/>
    <x v="3"/>
    <s v="BOTH"/>
    <s v="Income Statement"/>
    <x v="71"/>
    <s v="11200 · PayPal (LLC)"/>
    <m/>
    <s v="42188BDS"/>
  </r>
  <r>
    <d v="2015-07-06T00:00:00"/>
    <s v="K-9 SOLUTIONS GLOBAL"/>
    <n v="-1.49"/>
    <m/>
    <n v="1.49"/>
    <s v="Credit"/>
    <x v="10"/>
    <x v="1"/>
    <x v="7"/>
    <n v="2015"/>
    <x v="11"/>
    <x v="108"/>
    <x v="3"/>
    <s v="BOTH"/>
    <s v="Income Statement"/>
    <x v="71"/>
    <s v="11200 · PayPal (LLC)"/>
    <m/>
    <s v="42191K-9 SOLUTIONS GLOBAL"/>
  </r>
  <r>
    <d v="2015-07-06T00:00:00"/>
    <s v="Hilary Slade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191Hilary Slade"/>
  </r>
  <r>
    <d v="2015-07-07T00:00:00"/>
    <s v="Jaimie Miller"/>
    <n v="-1.05"/>
    <m/>
    <n v="1.05"/>
    <s v="Credit"/>
    <x v="10"/>
    <x v="1"/>
    <x v="7"/>
    <n v="2015"/>
    <x v="11"/>
    <x v="108"/>
    <x v="3"/>
    <s v="BOTH"/>
    <s v="Income Statement"/>
    <x v="71"/>
    <s v="11200 · PayPal (LLC)"/>
    <m/>
    <s v="42192Jaimie Miller"/>
  </r>
  <r>
    <d v="2015-07-07T00:00:00"/>
    <s v="Lyle Strader"/>
    <n v="-1.61"/>
    <m/>
    <n v="1.61"/>
    <s v="Credit"/>
    <x v="10"/>
    <x v="1"/>
    <x v="7"/>
    <n v="2015"/>
    <x v="11"/>
    <x v="108"/>
    <x v="3"/>
    <s v="BOTH"/>
    <s v="Income Statement"/>
    <x v="71"/>
    <s v="11200 · PayPal (LLC)"/>
    <m/>
    <s v="42192Lyle Strader"/>
  </r>
  <r>
    <d v="2015-07-08T00:00:00"/>
    <s v="michael bergman"/>
    <n v="0.4"/>
    <m/>
    <n v="-0.4"/>
    <s v="Debit"/>
    <x v="10"/>
    <x v="1"/>
    <x v="7"/>
    <n v="2015"/>
    <x v="11"/>
    <x v="108"/>
    <x v="3"/>
    <s v="BOTH"/>
    <s v="Income Statement"/>
    <x v="71"/>
    <s v="11200 · PayPal (LLC)"/>
    <m/>
    <s v="42193michael bergman"/>
  </r>
  <r>
    <d v="2015-07-09T00:00:00"/>
    <s v="eBay Buyer Dispute"/>
    <n v="0"/>
    <m/>
    <n v="0"/>
    <s v="Debit"/>
    <x v="10"/>
    <x v="1"/>
    <x v="7"/>
    <n v="2015"/>
    <x v="11"/>
    <x v="108"/>
    <x v="3"/>
    <s v="BOTH"/>
    <s v="Income Statement"/>
    <x v="71"/>
    <s v="11200 · PayPal (LLC)"/>
    <m/>
    <s v="42194eBay Buyer Dispute"/>
  </r>
  <r>
    <d v="2015-07-09T00:00:00"/>
    <s v="stephen toth"/>
    <n v="-1.95"/>
    <m/>
    <n v="1.95"/>
    <s v="Credit"/>
    <x v="10"/>
    <x v="1"/>
    <x v="7"/>
    <n v="2015"/>
    <x v="11"/>
    <x v="108"/>
    <x v="3"/>
    <s v="BOTH"/>
    <s v="Income Statement"/>
    <x v="71"/>
    <s v="11200 · PayPal (LLC)"/>
    <m/>
    <s v="42194stephen toth"/>
  </r>
  <r>
    <d v="2015-07-09T00:00:00"/>
    <s v="Rich Helberg"/>
    <n v="-1.85"/>
    <m/>
    <n v="1.85"/>
    <s v="Credit"/>
    <x v="10"/>
    <x v="1"/>
    <x v="7"/>
    <n v="2015"/>
    <x v="11"/>
    <x v="108"/>
    <x v="3"/>
    <s v="BOTH"/>
    <s v="Income Statement"/>
    <x v="71"/>
    <s v="11200 · PayPal (LLC)"/>
    <m/>
    <s v="42194Rich Helberg"/>
  </r>
  <r>
    <d v="2015-07-09T00:00:00"/>
    <s v="Reversal"/>
    <n v="0"/>
    <m/>
    <n v="0"/>
    <s v="Credit"/>
    <x v="10"/>
    <x v="1"/>
    <x v="7"/>
    <n v="2015"/>
    <x v="11"/>
    <x v="108"/>
    <x v="3"/>
    <s v="BOTH"/>
    <s v="Income Statement"/>
    <x v="71"/>
    <s v="11200 · PayPal (LLC)"/>
    <m/>
    <s v="42194Reversal"/>
  </r>
  <r>
    <d v="2015-07-09T00:00:00"/>
    <s v="Jennifer DeSpain"/>
    <n v="2.83"/>
    <m/>
    <n v="-2.83"/>
    <s v="Debit"/>
    <x v="10"/>
    <x v="1"/>
    <x v="7"/>
    <n v="2015"/>
    <x v="11"/>
    <x v="108"/>
    <x v="3"/>
    <s v="BOTH"/>
    <s v="Income Statement"/>
    <x v="71"/>
    <s v="11200 · PayPal (LLC)"/>
    <m/>
    <s v="42194Jennifer DeSpain"/>
  </r>
  <r>
    <d v="2015-07-10T00:00:00"/>
    <s v="Julie Wiseman"/>
    <n v="-0.76"/>
    <m/>
    <n v="0.76"/>
    <s v="Credit"/>
    <x v="10"/>
    <x v="1"/>
    <x v="7"/>
    <n v="2015"/>
    <x v="11"/>
    <x v="108"/>
    <x v="3"/>
    <s v="BOTH"/>
    <s v="Income Statement"/>
    <x v="71"/>
    <s v="11200 · PayPal (LLC)"/>
    <m/>
    <s v="42195Julie Wiseman"/>
  </r>
  <r>
    <d v="2015-07-12T00:00:00"/>
    <s v="Jason Dix"/>
    <n v="-7.36"/>
    <m/>
    <n v="7.36"/>
    <s v="Credit"/>
    <x v="10"/>
    <x v="1"/>
    <x v="7"/>
    <n v="2015"/>
    <x v="11"/>
    <x v="108"/>
    <x v="3"/>
    <s v="BOTH"/>
    <s v="Income Statement"/>
    <x v="71"/>
    <s v="11200 · PayPal (LLC)"/>
    <m/>
    <s v="42197Jason Dix"/>
  </r>
  <r>
    <d v="2015-07-12T00:00:00"/>
    <s v="JANNIE ENGELBRECHT"/>
    <n v="-5.59"/>
    <m/>
    <n v="5.59"/>
    <s v="Credit"/>
    <x v="10"/>
    <x v="1"/>
    <x v="7"/>
    <n v="2015"/>
    <x v="11"/>
    <x v="108"/>
    <x v="3"/>
    <s v="BOTH"/>
    <s v="Income Statement"/>
    <x v="71"/>
    <s v="11200 · PayPal (LLC)"/>
    <m/>
    <s v="42197JANNIE ENGELBRECHT"/>
  </r>
  <r>
    <d v="2015-07-13T00:00:00"/>
    <s v="Bank Account"/>
    <n v="0"/>
    <m/>
    <n v="0"/>
    <s v="Debit"/>
    <x v="10"/>
    <x v="1"/>
    <x v="7"/>
    <n v="2015"/>
    <x v="11"/>
    <x v="108"/>
    <x v="2"/>
    <s v="LLC"/>
    <s v="Balance Sheet"/>
    <x v="52"/>
    <s v="11200 · PayPal (LLC)"/>
    <m/>
    <s v="42198Bank Account"/>
  </r>
  <r>
    <d v="2015-07-13T00:00:00"/>
    <s v="Rasim Aliyev"/>
    <n v="0.77"/>
    <m/>
    <n v="-0.77"/>
    <s v="Debit"/>
    <x v="10"/>
    <x v="1"/>
    <x v="7"/>
    <n v="2015"/>
    <x v="11"/>
    <x v="108"/>
    <x v="3"/>
    <s v="BOTH"/>
    <s v="Income Statement"/>
    <x v="71"/>
    <s v="11200 · PayPal (LLC)"/>
    <m/>
    <s v="42198Rasim Aliyev"/>
  </r>
  <r>
    <d v="2015-07-14T00:00:00"/>
    <s v="Monika Canaday"/>
    <n v="-1.76"/>
    <m/>
    <n v="1.76"/>
    <s v="Credit"/>
    <x v="10"/>
    <x v="1"/>
    <x v="7"/>
    <n v="2015"/>
    <x v="11"/>
    <x v="108"/>
    <x v="3"/>
    <s v="BOTH"/>
    <s v="Income Statement"/>
    <x v="71"/>
    <s v="11200 · PayPal (LLC)"/>
    <m/>
    <s v="42199Monika Canaday"/>
  </r>
  <r>
    <d v="2015-07-14T00:00:00"/>
    <s v="Laura Jeffreys"/>
    <n v="-1.95"/>
    <m/>
    <n v="1.95"/>
    <s v="Credit"/>
    <x v="10"/>
    <x v="1"/>
    <x v="7"/>
    <n v="2015"/>
    <x v="11"/>
    <x v="108"/>
    <x v="3"/>
    <s v="BOTH"/>
    <s v="Income Statement"/>
    <x v="71"/>
    <s v="11200 · PayPal (LLC)"/>
    <m/>
    <s v="42199Laura Jeffreys"/>
  </r>
  <r>
    <d v="2015-07-14T00:00:00"/>
    <s v="MARCO URESTI"/>
    <n v="-1.95"/>
    <m/>
    <n v="1.95"/>
    <s v="Credit"/>
    <x v="10"/>
    <x v="1"/>
    <x v="7"/>
    <n v="2015"/>
    <x v="11"/>
    <x v="108"/>
    <x v="3"/>
    <s v="BOTH"/>
    <s v="Income Statement"/>
    <x v="71"/>
    <s v="11200 · PayPal (LLC)"/>
    <m/>
    <s v="42199MARCO URESTI"/>
  </r>
  <r>
    <d v="2015-07-15T00:00:00"/>
    <s v="Lonnie Boyer"/>
    <n v="-2.04"/>
    <m/>
    <n v="2.04"/>
    <s v="Credit"/>
    <x v="10"/>
    <x v="1"/>
    <x v="7"/>
    <n v="2015"/>
    <x v="11"/>
    <x v="108"/>
    <x v="3"/>
    <s v="BOTH"/>
    <s v="Income Statement"/>
    <x v="71"/>
    <s v="11200 · PayPal (LLC)"/>
    <m/>
    <s v="42200Lonnie Boyer"/>
  </r>
  <r>
    <d v="2015-07-15T00:00:00"/>
    <s v="Justin McFarland"/>
    <n v="-0.73"/>
    <m/>
    <n v="0.73"/>
    <s v="Credit"/>
    <x v="10"/>
    <x v="1"/>
    <x v="7"/>
    <n v="2015"/>
    <x v="11"/>
    <x v="108"/>
    <x v="3"/>
    <s v="BOTH"/>
    <s v="Income Statement"/>
    <x v="71"/>
    <s v="11200 · PayPal (LLC)"/>
    <m/>
    <s v="42200Justin McFarland"/>
  </r>
  <r>
    <d v="2015-07-16T00:00:00"/>
    <s v="David Marsh"/>
    <n v="-3.13"/>
    <m/>
    <n v="3.13"/>
    <s v="Credit"/>
    <x v="10"/>
    <x v="1"/>
    <x v="7"/>
    <n v="2015"/>
    <x v="11"/>
    <x v="108"/>
    <x v="3"/>
    <s v="BOTH"/>
    <s v="Income Statement"/>
    <x v="71"/>
    <s v="11200 · PayPal (LLC)"/>
    <m/>
    <s v="42201David Marsh"/>
  </r>
  <r>
    <d v="2015-07-17T00:00:00"/>
    <s v="Leigh Gibson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202Leigh Gibson"/>
  </r>
  <r>
    <d v="2015-07-17T00:00:00"/>
    <s v="Melanie Remington"/>
    <n v="-2.4700000000000002"/>
    <m/>
    <n v="2.4700000000000002"/>
    <s v="Credit"/>
    <x v="10"/>
    <x v="1"/>
    <x v="7"/>
    <n v="2015"/>
    <x v="11"/>
    <x v="108"/>
    <x v="3"/>
    <s v="BOTH"/>
    <s v="Income Statement"/>
    <x v="71"/>
    <s v="11200 · PayPal (LLC)"/>
    <m/>
    <s v="42202Melanie Remington"/>
  </r>
  <r>
    <d v="2015-07-18T00:00:00"/>
    <s v="Cornelius Cloman"/>
    <n v="-2.04"/>
    <m/>
    <n v="2.04"/>
    <s v="Credit"/>
    <x v="10"/>
    <x v="1"/>
    <x v="7"/>
    <n v="2015"/>
    <x v="11"/>
    <x v="108"/>
    <x v="3"/>
    <s v="BOTH"/>
    <s v="Income Statement"/>
    <x v="71"/>
    <s v="11200 · PayPal (LLC)"/>
    <m/>
    <s v="42203Cornelius Cloman"/>
  </r>
  <r>
    <d v="2015-07-19T00:00:00"/>
    <s v="mohammad amara"/>
    <n v="-11.5"/>
    <m/>
    <n v="11.5"/>
    <s v="Credit"/>
    <x v="10"/>
    <x v="1"/>
    <x v="7"/>
    <n v="2015"/>
    <x v="11"/>
    <x v="108"/>
    <x v="3"/>
    <s v="BOTH"/>
    <s v="Income Statement"/>
    <x v="71"/>
    <s v="11200 · PayPal (LLC)"/>
    <m/>
    <s v="42204mohammad amara"/>
  </r>
  <r>
    <d v="2015-07-20T00:00:00"/>
    <s v="Bank Account"/>
    <n v="0"/>
    <m/>
    <n v="0"/>
    <s v="Debit"/>
    <x v="10"/>
    <x v="1"/>
    <x v="7"/>
    <n v="2015"/>
    <x v="11"/>
    <x v="108"/>
    <x v="2"/>
    <s v="LLC"/>
    <s v="Balance Sheet"/>
    <x v="52"/>
    <s v="11200 · PayPal (LLC)"/>
    <m/>
    <s v="42205Bank Account"/>
  </r>
  <r>
    <d v="2015-07-21T00:00:00"/>
    <s v="lynn roop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206lynn roop"/>
  </r>
  <r>
    <d v="2015-07-22T00:00:00"/>
    <s v="canh tran"/>
    <n v="-2.11"/>
    <m/>
    <n v="2.11"/>
    <s v="Credit"/>
    <x v="10"/>
    <x v="1"/>
    <x v="7"/>
    <n v="2015"/>
    <x v="11"/>
    <x v="108"/>
    <x v="3"/>
    <s v="BOTH"/>
    <s v="Income Statement"/>
    <x v="71"/>
    <s v="11200 · PayPal (LLC)"/>
    <m/>
    <s v="42207canh tran"/>
  </r>
  <r>
    <d v="2015-07-23T00:00:00"/>
    <s v="Scot Price"/>
    <n v="-1.89"/>
    <m/>
    <n v="1.89"/>
    <s v="Credit"/>
    <x v="10"/>
    <x v="1"/>
    <x v="7"/>
    <n v="2015"/>
    <x v="11"/>
    <x v="108"/>
    <x v="3"/>
    <s v="BOTH"/>
    <s v="Income Statement"/>
    <x v="71"/>
    <s v="11200 · PayPal (LLC)"/>
    <m/>
    <s v="42208Scot Price"/>
  </r>
  <r>
    <d v="2015-07-23T00:00:00"/>
    <s v="Heather Applegate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208Heather Applegate"/>
  </r>
  <r>
    <d v="2015-07-23T00:00:00"/>
    <s v="Vincent Kresho"/>
    <n v="-1.29"/>
    <m/>
    <n v="1.29"/>
    <s v="Credit"/>
    <x v="10"/>
    <x v="1"/>
    <x v="7"/>
    <n v="2015"/>
    <x v="11"/>
    <x v="108"/>
    <x v="3"/>
    <s v="BOTH"/>
    <s v="Income Statement"/>
    <x v="71"/>
    <s v="11200 · PayPal (LLC)"/>
    <m/>
    <s v="42208Vincent Kresho"/>
  </r>
  <r>
    <d v="2015-07-24T00:00:00"/>
    <s v="Bank Account"/>
    <n v="0"/>
    <m/>
    <n v="0"/>
    <s v="Debit"/>
    <x v="10"/>
    <x v="1"/>
    <x v="7"/>
    <n v="2015"/>
    <x v="11"/>
    <x v="108"/>
    <x v="2"/>
    <s v="LLC"/>
    <s v="Balance Sheet"/>
    <x v="52"/>
    <s v="11200 · PayPal (LLC)"/>
    <m/>
    <s v="42209Bank Account"/>
  </r>
  <r>
    <d v="2015-07-24T00:00:00"/>
    <s v="Roxanne Kastner"/>
    <n v="-2.97"/>
    <m/>
    <n v="2.97"/>
    <s v="Credit"/>
    <x v="10"/>
    <x v="1"/>
    <x v="7"/>
    <n v="2015"/>
    <x v="11"/>
    <x v="108"/>
    <x v="3"/>
    <s v="BOTH"/>
    <s v="Income Statement"/>
    <x v="71"/>
    <s v="11200 · PayPal (LLC)"/>
    <m/>
    <s v="42209Roxanne Kastner"/>
  </r>
  <r>
    <d v="2015-07-25T00:00:00"/>
    <s v="Pam Harman"/>
    <n v="-0.59"/>
    <m/>
    <n v="0.59"/>
    <s v="Credit"/>
    <x v="10"/>
    <x v="1"/>
    <x v="7"/>
    <n v="2015"/>
    <x v="11"/>
    <x v="108"/>
    <x v="3"/>
    <s v="BOTH"/>
    <s v="Income Statement"/>
    <x v="71"/>
    <s v="11200 · PayPal (LLC)"/>
    <m/>
    <s v="42210Pam Harman"/>
  </r>
  <r>
    <d v="2015-07-25T00:00:00"/>
    <s v="Megan Battista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210Megan Battista"/>
  </r>
  <r>
    <d v="2015-07-25T00:00:00"/>
    <s v="Shiraz Khan"/>
    <n v="-1.1499999999999999"/>
    <m/>
    <n v="1.1499999999999999"/>
    <s v="Credit"/>
    <x v="10"/>
    <x v="1"/>
    <x v="7"/>
    <n v="2015"/>
    <x v="11"/>
    <x v="108"/>
    <x v="3"/>
    <s v="BOTH"/>
    <s v="Income Statement"/>
    <x v="71"/>
    <s v="11200 · PayPal (LLC)"/>
    <m/>
    <s v="42210Shiraz Khan"/>
  </r>
  <r>
    <d v="2015-07-26T00:00:00"/>
    <s v="Spotify USA Inc"/>
    <n v="0"/>
    <m/>
    <n v="0"/>
    <s v="Debit"/>
    <x v="10"/>
    <x v="1"/>
    <x v="7"/>
    <n v="2015"/>
    <x v="11"/>
    <x v="108"/>
    <x v="2"/>
    <s v="BOTH"/>
    <s v="Income Statement"/>
    <x v="70"/>
    <s v="11200 · PayPal (LLC)"/>
    <m/>
    <s v="42211Spotify USA Inc"/>
  </r>
  <r>
    <d v="2015-07-26T00:00:00"/>
    <s v="michele schols"/>
    <n v="-8.64"/>
    <m/>
    <n v="8.64"/>
    <s v="Credit"/>
    <x v="10"/>
    <x v="1"/>
    <x v="7"/>
    <n v="2015"/>
    <x v="11"/>
    <x v="108"/>
    <x v="3"/>
    <s v="BOTH"/>
    <s v="Income Statement"/>
    <x v="71"/>
    <s v="11200 · PayPal (LLC)"/>
    <m/>
    <s v="42211michele schols"/>
  </r>
  <r>
    <d v="2015-07-27T00:00:00"/>
    <s v="Timothy Christopher Hooper"/>
    <n v="-5.99"/>
    <m/>
    <n v="5.99"/>
    <s v="Credit"/>
    <x v="10"/>
    <x v="1"/>
    <x v="7"/>
    <n v="2015"/>
    <x v="11"/>
    <x v="108"/>
    <x v="3"/>
    <s v="BOTH"/>
    <s v="Income Statement"/>
    <x v="71"/>
    <s v="11200 · PayPal (LLC)"/>
    <m/>
    <s v="42212Timothy Christopher Hooper"/>
  </r>
  <r>
    <d v="2015-07-28T00:00:00"/>
    <s v="Jose Menendez"/>
    <n v="-2.11"/>
    <m/>
    <n v="2.11"/>
    <s v="Credit"/>
    <x v="10"/>
    <x v="1"/>
    <x v="7"/>
    <n v="2015"/>
    <x v="11"/>
    <x v="108"/>
    <x v="3"/>
    <s v="BOTH"/>
    <s v="Income Statement"/>
    <x v="71"/>
    <s v="11200 · PayPal (LLC)"/>
    <m/>
    <s v="42213Jose Menendez"/>
  </r>
  <r>
    <d v="2015-07-29T00:00:00"/>
    <s v="Doug Houk"/>
    <n v="-2.62"/>
    <m/>
    <n v="2.62"/>
    <s v="Credit"/>
    <x v="10"/>
    <x v="1"/>
    <x v="7"/>
    <n v="2015"/>
    <x v="11"/>
    <x v="108"/>
    <x v="3"/>
    <s v="BOTH"/>
    <s v="Income Statement"/>
    <x v="71"/>
    <s v="11200 · PayPal (LLC)"/>
    <m/>
    <s v="42214Doug Houk"/>
  </r>
  <r>
    <d v="2015-07-30T00:00:00"/>
    <s v="Mario Knox"/>
    <n v="-0.94"/>
    <m/>
    <n v="0.94"/>
    <s v="Credit"/>
    <x v="10"/>
    <x v="1"/>
    <x v="7"/>
    <n v="2015"/>
    <x v="11"/>
    <x v="108"/>
    <x v="3"/>
    <s v="BOTH"/>
    <s v="Income Statement"/>
    <x v="71"/>
    <s v="11200 · PayPal (LLC)"/>
    <m/>
    <s v="42215Mario Knox"/>
  </r>
  <r>
    <d v="2015-07-30T00:00:00"/>
    <s v="Bank Account"/>
    <n v="0"/>
    <m/>
    <n v="0"/>
    <s v="Debit"/>
    <x v="10"/>
    <x v="1"/>
    <x v="7"/>
    <n v="2015"/>
    <x v="11"/>
    <x v="108"/>
    <x v="2"/>
    <s v="LLC"/>
    <s v="Balance Sheet"/>
    <x v="52"/>
    <s v="11200 · PayPal (LLC)"/>
    <m/>
    <s v="42215Bank Account"/>
  </r>
  <r>
    <d v="2015-07-30T00:00:00"/>
    <s v="Timothy Dugin"/>
    <n v="-2.25"/>
    <m/>
    <n v="2.25"/>
    <s v="Credit"/>
    <x v="10"/>
    <x v="1"/>
    <x v="7"/>
    <n v="2015"/>
    <x v="11"/>
    <x v="108"/>
    <x v="3"/>
    <s v="BOTH"/>
    <s v="Income Statement"/>
    <x v="71"/>
    <s v="11200 · PayPal (LLC)"/>
    <m/>
    <s v="42215Timothy Dugin"/>
  </r>
  <r>
    <d v="2015-07-30T00:00:00"/>
    <s v="Omar Osorio"/>
    <n v="-1.95"/>
    <m/>
    <n v="1.95"/>
    <s v="Credit"/>
    <x v="10"/>
    <x v="1"/>
    <x v="7"/>
    <n v="2015"/>
    <x v="11"/>
    <x v="108"/>
    <x v="3"/>
    <s v="BOTH"/>
    <s v="Income Statement"/>
    <x v="71"/>
    <s v="11200 · PayPal (LLC)"/>
    <m/>
    <s v="42215Omar Osorio"/>
  </r>
  <r>
    <d v="2015-07-31T00:00:00"/>
    <s v="Gordon Wybo"/>
    <n v="-0.67"/>
    <m/>
    <n v="0.67"/>
    <s v="Credit"/>
    <x v="10"/>
    <x v="1"/>
    <x v="7"/>
    <n v="2015"/>
    <x v="11"/>
    <x v="108"/>
    <x v="3"/>
    <s v="BOTH"/>
    <s v="Income Statement"/>
    <x v="71"/>
    <s v="11200 · PayPal (LLC)"/>
    <m/>
    <s v="42216Gordon Wybo"/>
  </r>
  <r>
    <d v="2015-07-31T00:00:00"/>
    <s v="Jerry Xiong"/>
    <n v="-3.99"/>
    <m/>
    <n v="3.99"/>
    <s v="Credit"/>
    <x v="10"/>
    <x v="1"/>
    <x v="7"/>
    <n v="2015"/>
    <x v="11"/>
    <x v="108"/>
    <x v="3"/>
    <s v="BOTH"/>
    <s v="Income Statement"/>
    <x v="71"/>
    <s v="11200 · PayPal (LLC)"/>
    <m/>
    <s v="42216Jerry Xiong"/>
  </r>
  <r>
    <d v="2015-08-01T00:00:00"/>
    <s v="Roxanne Kastner"/>
    <n v="2.67"/>
    <m/>
    <n v="-2.67"/>
    <s v="Debit"/>
    <x v="10"/>
    <x v="1"/>
    <x v="8"/>
    <n v="2015"/>
    <x v="11"/>
    <x v="108"/>
    <x v="3"/>
    <s v="BOTH"/>
    <s v="Income Statement"/>
    <x v="71"/>
    <s v="11200 · PayPal (LLC)"/>
    <m/>
    <s v="42217Roxanne Kastner"/>
  </r>
  <r>
    <d v="2015-08-02T00:00:00"/>
    <s v="edgar ortega"/>
    <n v="-1.95"/>
    <m/>
    <n v="1.95"/>
    <s v="Credit"/>
    <x v="10"/>
    <x v="1"/>
    <x v="8"/>
    <n v="2015"/>
    <x v="11"/>
    <x v="108"/>
    <x v="3"/>
    <s v="BOTH"/>
    <s v="Income Statement"/>
    <x v="71"/>
    <s v="11200 · PayPal (LLC)"/>
    <m/>
    <s v="42218edgar ortega"/>
  </r>
  <r>
    <d v="2015-08-03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19Bank Account"/>
  </r>
  <r>
    <d v="2015-08-03T00:00:00"/>
    <s v="JOSEPH JADER"/>
    <n v="-1.18"/>
    <m/>
    <n v="1.18"/>
    <s v="Credit"/>
    <x v="10"/>
    <x v="1"/>
    <x v="8"/>
    <n v="2015"/>
    <x v="11"/>
    <x v="108"/>
    <x v="3"/>
    <s v="BOTH"/>
    <s v="Income Statement"/>
    <x v="71"/>
    <s v="11200 · PayPal (LLC)"/>
    <m/>
    <s v="42219JOSEPH JADER"/>
  </r>
  <r>
    <d v="2015-08-03T00:00:00"/>
    <s v="Suzanne Dube"/>
    <n v="-0.92"/>
    <m/>
    <n v="0.92"/>
    <s v="Credit"/>
    <x v="10"/>
    <x v="1"/>
    <x v="8"/>
    <n v="2015"/>
    <x v="11"/>
    <x v="108"/>
    <x v="3"/>
    <s v="BOTH"/>
    <s v="Income Statement"/>
    <x v="71"/>
    <s v="11200 · PayPal (LLC)"/>
    <m/>
    <s v="42219Suzanne Dube"/>
  </r>
  <r>
    <d v="2015-08-04T00:00:00"/>
    <s v="Brandon Osborn"/>
    <n v="-2.13"/>
    <m/>
    <n v="2.13"/>
    <s v="Credit"/>
    <x v="10"/>
    <x v="1"/>
    <x v="8"/>
    <n v="2015"/>
    <x v="11"/>
    <x v="108"/>
    <x v="3"/>
    <s v="BOTH"/>
    <s v="Income Statement"/>
    <x v="71"/>
    <s v="11200 · PayPal (LLC)"/>
    <m/>
    <s v="42220Brandon Osborn"/>
  </r>
  <r>
    <d v="2015-08-05T00:00:00"/>
    <s v="TIMOTHY FOPPIANO"/>
    <n v="-3.09"/>
    <m/>
    <n v="3.09"/>
    <s v="Credit"/>
    <x v="10"/>
    <x v="1"/>
    <x v="8"/>
    <n v="2015"/>
    <x v="11"/>
    <x v="108"/>
    <x v="3"/>
    <s v="BOTH"/>
    <s v="Income Statement"/>
    <x v="71"/>
    <s v="11200 · PayPal (LLC)"/>
    <m/>
    <s v="42221TIMOTHY FOPPIANO"/>
  </r>
  <r>
    <d v="2015-08-05T00:00:00"/>
    <s v="Daniel Dorrance   II"/>
    <n v="-0.67"/>
    <m/>
    <n v="0.67"/>
    <s v="Credit"/>
    <x v="10"/>
    <x v="1"/>
    <x v="8"/>
    <n v="2015"/>
    <x v="11"/>
    <x v="108"/>
    <x v="3"/>
    <s v="BOTH"/>
    <s v="Income Statement"/>
    <x v="71"/>
    <s v="11200 · PayPal (LLC)"/>
    <m/>
    <s v="42221Daniel Dorrance   II"/>
  </r>
  <r>
    <d v="2015-08-05T00:00:00"/>
    <s v="kevin young"/>
    <n v="-5.74"/>
    <m/>
    <n v="5.74"/>
    <s v="Credit"/>
    <x v="10"/>
    <x v="1"/>
    <x v="8"/>
    <n v="2015"/>
    <x v="11"/>
    <x v="108"/>
    <x v="3"/>
    <s v="BOTH"/>
    <s v="Income Statement"/>
    <x v="71"/>
    <s v="11200 · PayPal (LLC)"/>
    <m/>
    <s v="42221kevin young"/>
  </r>
  <r>
    <d v="2015-08-06T00:00:00"/>
    <s v="Michelle Upchurch"/>
    <n v="-5.36"/>
    <m/>
    <n v="5.36"/>
    <s v="Credit"/>
    <x v="10"/>
    <x v="1"/>
    <x v="8"/>
    <n v="2015"/>
    <x v="11"/>
    <x v="108"/>
    <x v="3"/>
    <s v="BOTH"/>
    <s v="Income Statement"/>
    <x v="71"/>
    <s v="11200 · PayPal (LLC)"/>
    <m/>
    <s v="42222Michelle Upchurch"/>
  </r>
  <r>
    <d v="2015-08-06T00:00:00"/>
    <s v="KCR Products Unlimited LLC"/>
    <n v="-0.62"/>
    <m/>
    <n v="0.62"/>
    <s v="Credit"/>
    <x v="10"/>
    <x v="1"/>
    <x v="8"/>
    <n v="2015"/>
    <x v="11"/>
    <x v="108"/>
    <x v="3"/>
    <s v="BOTH"/>
    <s v="Income Statement"/>
    <x v="71"/>
    <s v="11200 · PayPal (LLC)"/>
    <m/>
    <s v="42222KCR Products Unlimited LLC"/>
  </r>
  <r>
    <d v="2015-08-07T00:00:00"/>
    <s v="Michel Edes"/>
    <n v="-0.72"/>
    <m/>
    <n v="0.72"/>
    <s v="Credit"/>
    <x v="10"/>
    <x v="1"/>
    <x v="8"/>
    <n v="2015"/>
    <x v="11"/>
    <x v="108"/>
    <x v="3"/>
    <s v="BOTH"/>
    <s v="Income Statement"/>
    <x v="71"/>
    <s v="11200 · PayPal (LLC)"/>
    <m/>
    <s v="42223Michel Edes"/>
  </r>
  <r>
    <d v="2015-08-07T00:00:00"/>
    <s v="amanda bessette"/>
    <n v="-0.69"/>
    <m/>
    <n v="0.69"/>
    <s v="Credit"/>
    <x v="10"/>
    <x v="1"/>
    <x v="8"/>
    <n v="2015"/>
    <x v="11"/>
    <x v="108"/>
    <x v="3"/>
    <s v="BOTH"/>
    <s v="Income Statement"/>
    <x v="71"/>
    <s v="11200 · PayPal (LLC)"/>
    <m/>
    <s v="42223amanda bessette"/>
  </r>
  <r>
    <d v="2015-08-08T00:00:00"/>
    <s v="Karen Wright"/>
    <n v="-4.2300000000000004"/>
    <m/>
    <n v="4.2300000000000004"/>
    <s v="Credit"/>
    <x v="10"/>
    <x v="1"/>
    <x v="8"/>
    <n v="2015"/>
    <x v="11"/>
    <x v="108"/>
    <x v="3"/>
    <s v="BOTH"/>
    <s v="Income Statement"/>
    <x v="71"/>
    <s v="11200 · PayPal (LLC)"/>
    <m/>
    <s v="42224Karen Wright"/>
  </r>
  <r>
    <d v="2015-08-09T00:00:00"/>
    <s v="Brandi Taylor"/>
    <n v="-2.17"/>
    <m/>
    <n v="2.17"/>
    <s v="Credit"/>
    <x v="10"/>
    <x v="1"/>
    <x v="8"/>
    <n v="2015"/>
    <x v="11"/>
    <x v="108"/>
    <x v="3"/>
    <s v="BOTH"/>
    <s v="Income Statement"/>
    <x v="71"/>
    <s v="11200 · PayPal (LLC)"/>
    <m/>
    <s v="42225Brandi Taylor"/>
  </r>
  <r>
    <d v="2015-08-09T00:00:00"/>
    <s v="Rachael Carland"/>
    <n v="-1.8"/>
    <m/>
    <n v="1.8"/>
    <s v="Credit"/>
    <x v="10"/>
    <x v="1"/>
    <x v="8"/>
    <n v="2015"/>
    <x v="11"/>
    <x v="108"/>
    <x v="3"/>
    <s v="BOTH"/>
    <s v="Income Statement"/>
    <x v="71"/>
    <s v="11200 · PayPal (LLC)"/>
    <m/>
    <s v="42225Rachael Carland"/>
  </r>
  <r>
    <d v="2015-08-10T00:00:00"/>
    <s v="luis marrero"/>
    <n v="-0.94"/>
    <m/>
    <n v="0.94"/>
    <s v="Credit"/>
    <x v="10"/>
    <x v="1"/>
    <x v="8"/>
    <n v="2015"/>
    <x v="11"/>
    <x v="108"/>
    <x v="3"/>
    <s v="BOTH"/>
    <s v="Income Statement"/>
    <x v="71"/>
    <s v="11200 · PayPal (LLC)"/>
    <m/>
    <s v="42226luis marrero"/>
  </r>
  <r>
    <d v="2015-08-10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26Bank Account"/>
  </r>
  <r>
    <d v="2015-08-10T00:00:00"/>
    <s v="Debra LLoyd"/>
    <n v="-1.97"/>
    <m/>
    <n v="1.97"/>
    <s v="Credit"/>
    <x v="10"/>
    <x v="1"/>
    <x v="8"/>
    <n v="2015"/>
    <x v="11"/>
    <x v="108"/>
    <x v="3"/>
    <s v="BOTH"/>
    <s v="Income Statement"/>
    <x v="71"/>
    <s v="11200 · PayPal (LLC)"/>
    <m/>
    <s v="42226Debra LLoyd"/>
  </r>
  <r>
    <d v="2015-08-11T00:00:00"/>
    <s v="Anthony D'Orazio"/>
    <n v="-7.56"/>
    <m/>
    <n v="7.56"/>
    <s v="Credit"/>
    <x v="10"/>
    <x v="1"/>
    <x v="8"/>
    <n v="2015"/>
    <x v="11"/>
    <x v="108"/>
    <x v="3"/>
    <s v="BOTH"/>
    <s v="Income Statement"/>
    <x v="71"/>
    <s v="11200 · PayPal (LLC)"/>
    <m/>
    <s v="42227Anthony D'Orazio"/>
  </r>
  <r>
    <d v="2015-08-11T00:00:00"/>
    <s v="Anthony D'Orazio"/>
    <n v="1"/>
    <m/>
    <n v="-1"/>
    <s v="Debit"/>
    <x v="10"/>
    <x v="1"/>
    <x v="8"/>
    <n v="2015"/>
    <x v="11"/>
    <x v="108"/>
    <x v="3"/>
    <s v="BOTH"/>
    <s v="Income Statement"/>
    <x v="71"/>
    <s v="11200 · PayPal (LLC)"/>
    <m/>
    <s v="42227Anthony D'Orazio"/>
  </r>
  <r>
    <d v="2015-08-11T00:00:00"/>
    <s v="justin evans"/>
    <n v="-1.46"/>
    <m/>
    <n v="1.46"/>
    <s v="Credit"/>
    <x v="10"/>
    <x v="1"/>
    <x v="8"/>
    <n v="2015"/>
    <x v="11"/>
    <x v="108"/>
    <x v="3"/>
    <s v="BOTH"/>
    <s v="Income Statement"/>
    <x v="71"/>
    <s v="11200 · PayPal (LLC)"/>
    <m/>
    <s v="42227justin evans"/>
  </r>
  <r>
    <d v="2015-08-12T00:00:00"/>
    <s v="john griffin"/>
    <n v="-1.2"/>
    <m/>
    <n v="1.2"/>
    <s v="Credit"/>
    <x v="10"/>
    <x v="1"/>
    <x v="8"/>
    <n v="2015"/>
    <x v="11"/>
    <x v="108"/>
    <x v="3"/>
    <s v="BOTH"/>
    <s v="Income Statement"/>
    <x v="71"/>
    <s v="11200 · PayPal (LLC)"/>
    <m/>
    <s v="42228john griffin"/>
  </r>
  <r>
    <d v="2015-08-12T00:00:00"/>
    <s v="james comeau"/>
    <n v="-2.33"/>
    <m/>
    <n v="2.33"/>
    <s v="Credit"/>
    <x v="10"/>
    <x v="1"/>
    <x v="8"/>
    <n v="2015"/>
    <x v="11"/>
    <x v="108"/>
    <x v="3"/>
    <s v="BOTH"/>
    <s v="Income Statement"/>
    <x v="71"/>
    <s v="11200 · PayPal (LLC)"/>
    <m/>
    <s v="42228james comeau"/>
  </r>
  <r>
    <d v="2015-08-12T00:00:00"/>
    <s v="Charles Jones"/>
    <n v="-1.45"/>
    <m/>
    <n v="1.45"/>
    <s v="Credit"/>
    <x v="10"/>
    <x v="1"/>
    <x v="8"/>
    <n v="2015"/>
    <x v="11"/>
    <x v="108"/>
    <x v="3"/>
    <s v="BOTH"/>
    <s v="Income Statement"/>
    <x v="71"/>
    <s v="11200 · PayPal (LLC)"/>
    <m/>
    <s v="42228Charles Jones"/>
  </r>
  <r>
    <d v="2015-08-13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29Bank Account"/>
  </r>
  <r>
    <d v="2015-08-14T00:00:00"/>
    <s v="Jill Bengston"/>
    <n v="-2.15"/>
    <m/>
    <n v="2.15"/>
    <s v="Credit"/>
    <x v="10"/>
    <x v="1"/>
    <x v="8"/>
    <n v="2015"/>
    <x v="11"/>
    <x v="108"/>
    <x v="3"/>
    <s v="BOTH"/>
    <s v="Income Statement"/>
    <x v="71"/>
    <s v="11200 · PayPal (LLC)"/>
    <m/>
    <s v="42230Jill Bengston"/>
  </r>
  <r>
    <d v="2015-08-14T00:00:00"/>
    <s v="Shelly Lucas"/>
    <n v="-3.2"/>
    <m/>
    <n v="3.2"/>
    <s v="Credit"/>
    <x v="10"/>
    <x v="1"/>
    <x v="8"/>
    <n v="2015"/>
    <x v="11"/>
    <x v="108"/>
    <x v="3"/>
    <s v="BOTH"/>
    <s v="Income Statement"/>
    <x v="71"/>
    <s v="11200 · PayPal (LLC)"/>
    <m/>
    <s v="42230Shelly Lucas"/>
  </r>
  <r>
    <d v="2015-08-14T00:00:00"/>
    <s v="Brandi Taylor"/>
    <n v="0.28999999999999998"/>
    <m/>
    <n v="-0.28999999999999998"/>
    <s v="Debit"/>
    <x v="10"/>
    <x v="1"/>
    <x v="8"/>
    <n v="2015"/>
    <x v="11"/>
    <x v="108"/>
    <x v="3"/>
    <s v="BOTH"/>
    <s v="Income Statement"/>
    <x v="71"/>
    <s v="11200 · PayPal (LLC)"/>
    <m/>
    <s v="42230Brandi Taylor"/>
  </r>
  <r>
    <d v="2015-08-14T00:00:00"/>
    <s v="Billie Smith"/>
    <n v="-1.3"/>
    <m/>
    <n v="1.3"/>
    <s v="Credit"/>
    <x v="10"/>
    <x v="1"/>
    <x v="8"/>
    <n v="2015"/>
    <x v="11"/>
    <x v="108"/>
    <x v="3"/>
    <s v="BOTH"/>
    <s v="Income Statement"/>
    <x v="71"/>
    <s v="11200 · PayPal (LLC)"/>
    <m/>
    <s v="42230Billie Smith"/>
  </r>
  <r>
    <d v="2015-08-15T00:00:00"/>
    <s v="James Robinson"/>
    <n v="-1.86"/>
    <m/>
    <n v="1.86"/>
    <s v="Credit"/>
    <x v="10"/>
    <x v="1"/>
    <x v="8"/>
    <n v="2015"/>
    <x v="11"/>
    <x v="108"/>
    <x v="3"/>
    <s v="BOTH"/>
    <s v="Income Statement"/>
    <x v="71"/>
    <s v="11200 · PayPal (LLC)"/>
    <m/>
    <s v="42231James Robinson"/>
  </r>
  <r>
    <d v="2015-08-15T00:00:00"/>
    <s v="Teah Smith"/>
    <n v="-0.67"/>
    <m/>
    <n v="0.67"/>
    <s v="Credit"/>
    <x v="10"/>
    <x v="1"/>
    <x v="8"/>
    <n v="2015"/>
    <x v="11"/>
    <x v="108"/>
    <x v="3"/>
    <s v="BOTH"/>
    <s v="Income Statement"/>
    <x v="71"/>
    <s v="11200 · PayPal (LLC)"/>
    <m/>
    <s v="42231Teah Smith"/>
  </r>
  <r>
    <d v="2015-08-15T00:00:00"/>
    <s v="James Wilson"/>
    <n v="-0.73"/>
    <m/>
    <n v="0.73"/>
    <s v="Credit"/>
    <x v="10"/>
    <x v="1"/>
    <x v="8"/>
    <n v="2015"/>
    <x v="11"/>
    <x v="108"/>
    <x v="3"/>
    <s v="BOTH"/>
    <s v="Income Statement"/>
    <x v="71"/>
    <s v="11200 · PayPal (LLC)"/>
    <m/>
    <s v="42231James Wilson"/>
  </r>
  <r>
    <d v="2015-08-15T00:00:00"/>
    <s v="Robin Berry"/>
    <n v="-0.62"/>
    <m/>
    <n v="0.62"/>
    <s v="Credit"/>
    <x v="10"/>
    <x v="1"/>
    <x v="8"/>
    <n v="2015"/>
    <x v="11"/>
    <x v="108"/>
    <x v="3"/>
    <s v="BOTH"/>
    <s v="Income Statement"/>
    <x v="71"/>
    <s v="11200 · PayPal (LLC)"/>
    <m/>
    <s v="42231Robin Berry"/>
  </r>
  <r>
    <d v="2015-08-15T00:00:00"/>
    <s v="Denise Afflerbach"/>
    <n v="-6.56"/>
    <m/>
    <n v="6.56"/>
    <s v="Credit"/>
    <x v="10"/>
    <x v="1"/>
    <x v="8"/>
    <n v="2015"/>
    <x v="11"/>
    <x v="108"/>
    <x v="3"/>
    <s v="BOTH"/>
    <s v="Income Statement"/>
    <x v="71"/>
    <s v="11200 · PayPal (LLC)"/>
    <m/>
    <s v="42231Denise Afflerbach"/>
  </r>
  <r>
    <d v="2015-08-16T00:00:00"/>
    <s v="david doyle"/>
    <n v="-2.39"/>
    <m/>
    <n v="2.39"/>
    <s v="Credit"/>
    <x v="10"/>
    <x v="1"/>
    <x v="8"/>
    <n v="2015"/>
    <x v="11"/>
    <x v="108"/>
    <x v="3"/>
    <s v="BOTH"/>
    <s v="Income Statement"/>
    <x v="71"/>
    <s v="11200 · PayPal (LLC)"/>
    <m/>
    <s v="42232david doyle"/>
  </r>
  <r>
    <d v="2015-08-16T00:00:00"/>
    <s v="Robin Berry"/>
    <n v="-1.25"/>
    <m/>
    <n v="1.25"/>
    <s v="Credit"/>
    <x v="10"/>
    <x v="1"/>
    <x v="8"/>
    <n v="2015"/>
    <x v="11"/>
    <x v="108"/>
    <x v="3"/>
    <s v="BOTH"/>
    <s v="Income Statement"/>
    <x v="71"/>
    <s v="11200 · PayPal (LLC)"/>
    <m/>
    <s v="42232Robin Berry"/>
  </r>
  <r>
    <d v="2015-08-17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33Bank Account"/>
  </r>
  <r>
    <d v="2015-08-17T00:00:00"/>
    <s v="Kathleen Murray"/>
    <n v="-0.64"/>
    <m/>
    <n v="0.64"/>
    <s v="Credit"/>
    <x v="10"/>
    <x v="1"/>
    <x v="8"/>
    <n v="2015"/>
    <x v="11"/>
    <x v="108"/>
    <x v="3"/>
    <s v="BOTH"/>
    <s v="Income Statement"/>
    <x v="71"/>
    <s v="11200 · PayPal (LLC)"/>
    <m/>
    <s v="42233Kathleen Murray"/>
  </r>
  <r>
    <d v="2015-08-17T00:00:00"/>
    <s v="Davi Lucas"/>
    <n v="-3.57"/>
    <m/>
    <n v="3.57"/>
    <s v="Credit"/>
    <x v="10"/>
    <x v="1"/>
    <x v="8"/>
    <n v="2015"/>
    <x v="11"/>
    <x v="108"/>
    <x v="3"/>
    <s v="BOTH"/>
    <s v="Income Statement"/>
    <x v="71"/>
    <s v="11200 · PayPal (LLC)"/>
    <m/>
    <s v="42233Davi Lucas"/>
  </r>
  <r>
    <d v="2015-08-18T00:00:00"/>
    <s v="david tarason"/>
    <n v="-2.4700000000000002"/>
    <m/>
    <n v="2.4700000000000002"/>
    <s v="Credit"/>
    <x v="10"/>
    <x v="1"/>
    <x v="8"/>
    <n v="2015"/>
    <x v="11"/>
    <x v="108"/>
    <x v="3"/>
    <s v="BOTH"/>
    <s v="Income Statement"/>
    <x v="71"/>
    <s v="11200 · PayPal (LLC)"/>
    <m/>
    <s v="42234david tarason"/>
  </r>
  <r>
    <d v="2015-08-18T00:00:00"/>
    <s v="Havoc K-9, Inc."/>
    <n v="-2.17"/>
    <m/>
    <n v="2.17"/>
    <s v="Credit"/>
    <x v="10"/>
    <x v="1"/>
    <x v="8"/>
    <n v="2015"/>
    <x v="11"/>
    <x v="108"/>
    <x v="3"/>
    <s v="BOTH"/>
    <s v="Income Statement"/>
    <x v="71"/>
    <s v="11200 · PayPal (LLC)"/>
    <m/>
    <s v="42234Havoc K-9, Inc."/>
  </r>
  <r>
    <d v="2015-08-18T00:00:00"/>
    <s v="James Moloney"/>
    <n v="-0.73"/>
    <m/>
    <n v="0.73"/>
    <s v="Credit"/>
    <x v="10"/>
    <x v="1"/>
    <x v="8"/>
    <n v="2015"/>
    <x v="11"/>
    <x v="108"/>
    <x v="3"/>
    <s v="BOTH"/>
    <s v="Income Statement"/>
    <x v="71"/>
    <s v="11200 · PayPal (LLC)"/>
    <m/>
    <s v="42234James Moloney"/>
  </r>
  <r>
    <d v="2015-08-19T00:00:00"/>
    <s v="andrew carbone"/>
    <n v="-1.46"/>
    <m/>
    <n v="1.46"/>
    <s v="Credit"/>
    <x v="10"/>
    <x v="1"/>
    <x v="8"/>
    <n v="2015"/>
    <x v="11"/>
    <x v="108"/>
    <x v="3"/>
    <s v="BOTH"/>
    <s v="Income Statement"/>
    <x v="71"/>
    <s v="11200 · PayPal (LLC)"/>
    <m/>
    <s v="42235andrew carbone"/>
  </r>
  <r>
    <d v="2015-08-19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35Bank Account"/>
  </r>
  <r>
    <d v="2015-08-20T00:00:00"/>
    <s v="Austin Wiser"/>
    <n v="-4.9400000000000004"/>
    <m/>
    <n v="4.9400000000000004"/>
    <s v="Credit"/>
    <x v="10"/>
    <x v="1"/>
    <x v="8"/>
    <n v="2015"/>
    <x v="11"/>
    <x v="108"/>
    <x v="3"/>
    <s v="BOTH"/>
    <s v="Income Statement"/>
    <x v="71"/>
    <s v="11200 · PayPal (LLC)"/>
    <m/>
    <s v="42236Austin Wiser"/>
  </r>
  <r>
    <d v="2015-08-20T00:00:00"/>
    <s v="eBay Buyer Dispute"/>
    <n v="0"/>
    <m/>
    <n v="0"/>
    <s v="Debit"/>
    <x v="10"/>
    <x v="1"/>
    <x v="8"/>
    <n v="2015"/>
    <x v="11"/>
    <x v="108"/>
    <x v="3"/>
    <s v="BOTH"/>
    <s v="Income Statement"/>
    <x v="71"/>
    <s v="11200 · PayPal (LLC)"/>
    <m/>
    <s v="42236eBay Buyer Dispute"/>
  </r>
  <r>
    <d v="2015-08-21T00:00:00"/>
    <s v="susan Lennard"/>
    <n v="-1.45"/>
    <m/>
    <n v="1.45"/>
    <s v="Credit"/>
    <x v="10"/>
    <x v="1"/>
    <x v="8"/>
    <n v="2015"/>
    <x v="11"/>
    <x v="108"/>
    <x v="3"/>
    <s v="BOTH"/>
    <s v="Income Statement"/>
    <x v="71"/>
    <s v="11200 · PayPal (LLC)"/>
    <m/>
    <s v="42237susan Lennard"/>
  </r>
  <r>
    <d v="2015-08-22T00:00:00"/>
    <s v="Dwayne T. Jacobson"/>
    <n v="-2.2599999999999998"/>
    <m/>
    <n v="2.2599999999999998"/>
    <s v="Credit"/>
    <x v="10"/>
    <x v="1"/>
    <x v="8"/>
    <n v="2015"/>
    <x v="11"/>
    <x v="108"/>
    <x v="3"/>
    <s v="BOTH"/>
    <s v="Income Statement"/>
    <x v="71"/>
    <s v="11200 · PayPal (LLC)"/>
    <m/>
    <s v="42238Dwayne T. Jacobson"/>
  </r>
  <r>
    <d v="2015-08-22T00:00:00"/>
    <s v="stephen toth"/>
    <n v="-2.35"/>
    <m/>
    <n v="2.35"/>
    <s v="Credit"/>
    <x v="10"/>
    <x v="1"/>
    <x v="8"/>
    <n v="2015"/>
    <x v="11"/>
    <x v="108"/>
    <x v="3"/>
    <s v="BOTH"/>
    <s v="Income Statement"/>
    <x v="71"/>
    <s v="11200 · PayPal (LLC)"/>
    <m/>
    <s v="42238stephen toth"/>
  </r>
  <r>
    <d v="2015-08-22T00:00:00"/>
    <s v="Matthew Mardesich"/>
    <n v="-0.94"/>
    <m/>
    <n v="0.94"/>
    <s v="Credit"/>
    <x v="10"/>
    <x v="1"/>
    <x v="8"/>
    <n v="2015"/>
    <x v="11"/>
    <x v="108"/>
    <x v="3"/>
    <s v="BOTH"/>
    <s v="Income Statement"/>
    <x v="71"/>
    <s v="11200 · PayPal (LLC)"/>
    <m/>
    <s v="42238Matthew Mardesich"/>
  </r>
  <r>
    <d v="2015-08-22T00:00:00"/>
    <s v="Susan Ziegelhofer"/>
    <n v="-2.71"/>
    <m/>
    <n v="2.71"/>
    <s v="Credit"/>
    <x v="10"/>
    <x v="1"/>
    <x v="8"/>
    <n v="2015"/>
    <x v="11"/>
    <x v="108"/>
    <x v="3"/>
    <s v="BOTH"/>
    <s v="Income Statement"/>
    <x v="71"/>
    <s v="11200 · PayPal (LLC)"/>
    <m/>
    <s v="42238Susan Ziegelhofer"/>
  </r>
  <r>
    <d v="2015-08-23T00:00:00"/>
    <s v="jose portal"/>
    <n v="-1.1599999999999999"/>
    <m/>
    <n v="1.1599999999999999"/>
    <s v="Credit"/>
    <x v="10"/>
    <x v="1"/>
    <x v="8"/>
    <n v="2015"/>
    <x v="11"/>
    <x v="108"/>
    <x v="3"/>
    <s v="BOTH"/>
    <s v="Income Statement"/>
    <x v="71"/>
    <s v="11200 · PayPal (LLC)"/>
    <m/>
    <s v="42239jose portal"/>
  </r>
  <r>
    <d v="2015-08-23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39Bank Account"/>
  </r>
  <r>
    <d v="2015-08-24T00:00:00"/>
    <s v="Hussein Mahmoud"/>
    <n v="-6.53"/>
    <m/>
    <n v="6.53"/>
    <s v="Credit"/>
    <x v="10"/>
    <x v="1"/>
    <x v="8"/>
    <n v="2015"/>
    <x v="11"/>
    <x v="108"/>
    <x v="3"/>
    <s v="BOTH"/>
    <s v="Income Statement"/>
    <x v="71"/>
    <s v="11200 · PayPal (LLC)"/>
    <m/>
    <s v="42240Hussein Mahmoud"/>
  </r>
  <r>
    <d v="2015-08-24T00:00:00"/>
    <s v="Drew Bostock"/>
    <n v="-0.73"/>
    <m/>
    <n v="0.73"/>
    <s v="Credit"/>
    <x v="10"/>
    <x v="1"/>
    <x v="8"/>
    <n v="2015"/>
    <x v="11"/>
    <x v="108"/>
    <x v="3"/>
    <s v="BOTH"/>
    <s v="Income Statement"/>
    <x v="71"/>
    <s v="11200 · PayPal (LLC)"/>
    <m/>
    <s v="42240Drew Bostock"/>
  </r>
  <r>
    <d v="2015-08-24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40Bank Account"/>
  </r>
  <r>
    <d v="2015-08-24T00:00:00"/>
    <s v="John Ramirez"/>
    <n v="-1.46"/>
    <m/>
    <n v="1.46"/>
    <s v="Credit"/>
    <x v="10"/>
    <x v="1"/>
    <x v="8"/>
    <n v="2015"/>
    <x v="11"/>
    <x v="108"/>
    <x v="3"/>
    <s v="BOTH"/>
    <s v="Income Statement"/>
    <x v="71"/>
    <s v="11200 · PayPal (LLC)"/>
    <m/>
    <s v="42240John Ramirez"/>
  </r>
  <r>
    <d v="2015-08-25T00:00:00"/>
    <s v="Mark English"/>
    <n v="-2.0699999999999998"/>
    <m/>
    <n v="2.0699999999999998"/>
    <s v="Credit"/>
    <x v="10"/>
    <x v="1"/>
    <x v="8"/>
    <n v="2015"/>
    <x v="11"/>
    <x v="108"/>
    <x v="3"/>
    <s v="BOTH"/>
    <s v="Income Statement"/>
    <x v="71"/>
    <s v="11200 · PayPal (LLC)"/>
    <m/>
    <s v="42241Mark English"/>
  </r>
  <r>
    <d v="2015-08-25T00:00:00"/>
    <s v="Michael Bradley"/>
    <n v="-2.34"/>
    <m/>
    <n v="2.34"/>
    <s v="Credit"/>
    <x v="10"/>
    <x v="1"/>
    <x v="8"/>
    <n v="2015"/>
    <x v="11"/>
    <x v="108"/>
    <x v="3"/>
    <s v="BOTH"/>
    <s v="Income Statement"/>
    <x v="71"/>
    <s v="11200 · PayPal (LLC)"/>
    <m/>
    <s v="42241Michael Bradley"/>
  </r>
  <r>
    <d v="2015-08-26T00:00:00"/>
    <s v="Spotify USA Inc"/>
    <n v="0"/>
    <m/>
    <n v="0"/>
    <s v="Debit"/>
    <x v="10"/>
    <x v="1"/>
    <x v="8"/>
    <n v="2015"/>
    <x v="11"/>
    <x v="108"/>
    <x v="2"/>
    <s v="BOTH"/>
    <s v="Income Statement"/>
    <x v="70"/>
    <s v="11200 · PayPal (LLC)"/>
    <m/>
    <s v="42242Spotify USA Inc"/>
  </r>
  <r>
    <d v="2015-08-26T00:00:00"/>
    <s v="jose portal"/>
    <n v="-1.1599999999999999"/>
    <m/>
    <n v="1.1599999999999999"/>
    <s v="Credit"/>
    <x v="10"/>
    <x v="1"/>
    <x v="8"/>
    <n v="2015"/>
    <x v="11"/>
    <x v="108"/>
    <x v="3"/>
    <s v="BOTH"/>
    <s v="Income Statement"/>
    <x v="71"/>
    <s v="11200 · PayPal (LLC)"/>
    <m/>
    <s v="42242jose portal"/>
  </r>
  <r>
    <d v="2015-08-27T00:00:00"/>
    <s v="Reversal"/>
    <n v="0"/>
    <m/>
    <n v="0"/>
    <s v="Credit"/>
    <x v="10"/>
    <x v="1"/>
    <x v="8"/>
    <n v="2015"/>
    <x v="11"/>
    <x v="108"/>
    <x v="3"/>
    <s v="BOTH"/>
    <s v="Income Statement"/>
    <x v="71"/>
    <s v="11200 · PayPal (LLC)"/>
    <m/>
    <s v="42243Reversal"/>
  </r>
  <r>
    <d v="2015-08-27T00:00:00"/>
    <s v="Charles Jones"/>
    <n v="0.73"/>
    <m/>
    <n v="-0.73"/>
    <s v="Debit"/>
    <x v="10"/>
    <x v="1"/>
    <x v="8"/>
    <n v="2015"/>
    <x v="11"/>
    <x v="108"/>
    <x v="3"/>
    <s v="BOTH"/>
    <s v="Income Statement"/>
    <x v="71"/>
    <s v="11200 · PayPal (LLC)"/>
    <m/>
    <s v="42243Charles Jones"/>
  </r>
  <r>
    <d v="2015-08-28T00:00:00"/>
    <s v="sue abo"/>
    <n v="-2.91"/>
    <m/>
    <n v="2.91"/>
    <s v="Credit"/>
    <x v="10"/>
    <x v="1"/>
    <x v="8"/>
    <n v="2015"/>
    <x v="11"/>
    <x v="108"/>
    <x v="3"/>
    <s v="BOTH"/>
    <s v="Income Statement"/>
    <x v="71"/>
    <s v="11200 · PayPal (LLC)"/>
    <m/>
    <s v="42244sue abo"/>
  </r>
  <r>
    <d v="2015-08-28T00:00:00"/>
    <s v="sue abo"/>
    <n v="-0.67"/>
    <m/>
    <n v="0.67"/>
    <s v="Credit"/>
    <x v="10"/>
    <x v="1"/>
    <x v="8"/>
    <n v="2015"/>
    <x v="11"/>
    <x v="108"/>
    <x v="3"/>
    <s v="BOTH"/>
    <s v="Income Statement"/>
    <x v="71"/>
    <s v="11200 · PayPal (LLC)"/>
    <m/>
    <s v="42244sue abo"/>
  </r>
  <r>
    <d v="2015-08-28T00:00:00"/>
    <s v="Bank Account"/>
    <n v="0"/>
    <m/>
    <n v="0"/>
    <s v="Debit"/>
    <x v="10"/>
    <x v="1"/>
    <x v="8"/>
    <n v="2015"/>
    <x v="11"/>
    <x v="108"/>
    <x v="2"/>
    <s v="LLC"/>
    <s v="Balance Sheet"/>
    <x v="52"/>
    <s v="11200 · PayPal (LLC)"/>
    <m/>
    <s v="42244Bank Account"/>
  </r>
  <r>
    <d v="2015-08-28T00:00:00"/>
    <s v="Yoshi De la Prida"/>
    <n v="-1.46"/>
    <m/>
    <n v="1.46"/>
    <s v="Credit"/>
    <x v="10"/>
    <x v="1"/>
    <x v="8"/>
    <n v="2015"/>
    <x v="11"/>
    <x v="108"/>
    <x v="3"/>
    <s v="BOTH"/>
    <s v="Income Statement"/>
    <x v="71"/>
    <s v="11200 · PayPal (LLC)"/>
    <m/>
    <s v="42244Yoshi De la Prida"/>
  </r>
  <r>
    <d v="2015-08-29T00:00:00"/>
    <s v="Jane Stoutenburg"/>
    <n v="-1.46"/>
    <m/>
    <n v="1.46"/>
    <s v="Credit"/>
    <x v="10"/>
    <x v="1"/>
    <x v="8"/>
    <n v="2015"/>
    <x v="11"/>
    <x v="108"/>
    <x v="3"/>
    <s v="BOTH"/>
    <s v="Income Statement"/>
    <x v="71"/>
    <s v="11200 · PayPal (LLC)"/>
    <m/>
    <s v="42245Jane Stoutenburg"/>
  </r>
  <r>
    <d v="2015-09-01T00:00:00"/>
    <s v="Ivy Chincarini"/>
    <n v="-0.72"/>
    <m/>
    <n v="0.72"/>
    <s v="Credit"/>
    <x v="10"/>
    <x v="1"/>
    <x v="9"/>
    <n v="2015"/>
    <x v="11"/>
    <x v="108"/>
    <x v="3"/>
    <s v="BOTH"/>
    <s v="Income Statement"/>
    <x v="71"/>
    <s v="11200 · PayPal (LLC)"/>
    <m/>
    <s v="42248Ivy Chincarini"/>
  </r>
  <r>
    <d v="2015-09-01T00:00:00"/>
    <s v="Schertz Photography &amp; Gifts"/>
    <n v="-2.91"/>
    <m/>
    <n v="2.91"/>
    <s v="Credit"/>
    <x v="10"/>
    <x v="1"/>
    <x v="9"/>
    <n v="2015"/>
    <x v="11"/>
    <x v="108"/>
    <x v="3"/>
    <s v="BOTH"/>
    <s v="Income Statement"/>
    <x v="71"/>
    <s v="11200 · PayPal (LLC)"/>
    <m/>
    <s v="42248Schertz Photography &amp; Gifts"/>
  </r>
  <r>
    <d v="2015-09-02T00:00:00"/>
    <s v="likeit4less"/>
    <n v="-2.15"/>
    <m/>
    <n v="2.15"/>
    <s v="Credit"/>
    <x v="10"/>
    <x v="1"/>
    <x v="9"/>
    <n v="2015"/>
    <x v="11"/>
    <x v="108"/>
    <x v="3"/>
    <s v="BOTH"/>
    <s v="Income Statement"/>
    <x v="71"/>
    <s v="11200 · PayPal (LLC)"/>
    <m/>
    <s v="42249likeit4less"/>
  </r>
  <r>
    <d v="2015-09-02T00:00:00"/>
    <s v="Bank Account"/>
    <n v="0"/>
    <m/>
    <n v="0"/>
    <s v="Debit"/>
    <x v="10"/>
    <x v="1"/>
    <x v="9"/>
    <n v="2015"/>
    <x v="11"/>
    <x v="108"/>
    <x v="2"/>
    <s v="LLC"/>
    <s v="Balance Sheet"/>
    <x v="52"/>
    <s v="11200 · PayPal (LLC)"/>
    <m/>
    <s v="42249Bank Account"/>
  </r>
  <r>
    <d v="2015-09-03T00:00:00"/>
    <s v="Sybille Phillips"/>
    <n v="-2.1800000000000002"/>
    <m/>
    <n v="2.1800000000000002"/>
    <s v="Credit"/>
    <x v="10"/>
    <x v="1"/>
    <x v="9"/>
    <n v="2015"/>
    <x v="11"/>
    <x v="108"/>
    <x v="3"/>
    <s v="BOTH"/>
    <s v="Income Statement"/>
    <x v="71"/>
    <s v="11200 · PayPal (LLC)"/>
    <m/>
    <s v="42250Sybille Phillips"/>
  </r>
  <r>
    <d v="2015-09-04T00:00:00"/>
    <s v="Angela Weikal"/>
    <n v="-3.13"/>
    <m/>
    <n v="3.13"/>
    <s v="Credit"/>
    <x v="10"/>
    <x v="1"/>
    <x v="9"/>
    <n v="2015"/>
    <x v="11"/>
    <x v="108"/>
    <x v="3"/>
    <s v="BOTH"/>
    <s v="Income Statement"/>
    <x v="71"/>
    <s v="11200 · PayPal (LLC)"/>
    <m/>
    <s v="42251Angela Weikal"/>
  </r>
  <r>
    <d v="2015-09-05T00:00:00"/>
    <s v="Shannon Hiscock"/>
    <n v="-0.67"/>
    <m/>
    <n v="0.67"/>
    <s v="Credit"/>
    <x v="10"/>
    <x v="1"/>
    <x v="9"/>
    <n v="2015"/>
    <x v="11"/>
    <x v="108"/>
    <x v="3"/>
    <s v="BOTH"/>
    <s v="Income Statement"/>
    <x v="71"/>
    <s v="11200 · PayPal (LLC)"/>
    <m/>
    <s v="42252Shannon Hiscock"/>
  </r>
  <r>
    <d v="2015-09-05T00:00:00"/>
    <s v="Bank Account"/>
    <n v="0"/>
    <m/>
    <n v="0"/>
    <s v="Debit"/>
    <x v="10"/>
    <x v="1"/>
    <x v="9"/>
    <n v="2015"/>
    <x v="11"/>
    <x v="108"/>
    <x v="2"/>
    <s v="LLC"/>
    <s v="Balance Sheet"/>
    <x v="52"/>
    <s v="11200 · PayPal (LLC)"/>
    <m/>
    <s v="42252Bank Account"/>
  </r>
  <r>
    <d v="2015-09-05T00:00:00"/>
    <s v="Jeffrey S. Johnson"/>
    <n v="-3.13"/>
    <m/>
    <n v="3.13"/>
    <s v="Credit"/>
    <x v="10"/>
    <x v="1"/>
    <x v="9"/>
    <n v="2015"/>
    <x v="11"/>
    <x v="108"/>
    <x v="3"/>
    <s v="BOTH"/>
    <s v="Income Statement"/>
    <x v="71"/>
    <s v="11200 · PayPal (LLC)"/>
    <m/>
    <s v="42252Jeffrey S. Johnson"/>
  </r>
  <r>
    <d v="2015-09-05T00:00:00"/>
    <s v="Jeffrey S. Johnson"/>
    <n v="-0.73"/>
    <m/>
    <n v="0.73"/>
    <s v="Credit"/>
    <x v="10"/>
    <x v="1"/>
    <x v="9"/>
    <n v="2015"/>
    <x v="11"/>
    <x v="108"/>
    <x v="3"/>
    <s v="BOTH"/>
    <s v="Income Statement"/>
    <x v="71"/>
    <s v="11200 · PayPal (LLC)"/>
    <m/>
    <s v="42252Jeffrey S. Johnson"/>
  </r>
  <r>
    <d v="2015-09-06T00:00:00"/>
    <s v="Manuel Aponte"/>
    <n v="-0.88"/>
    <m/>
    <n v="0.88"/>
    <s v="Credit"/>
    <x v="10"/>
    <x v="1"/>
    <x v="9"/>
    <n v="2015"/>
    <x v="11"/>
    <x v="108"/>
    <x v="3"/>
    <s v="BOTH"/>
    <s v="Income Statement"/>
    <x v="71"/>
    <s v="11200 · PayPal (LLC)"/>
    <m/>
    <s v="42253Manuel Aponte"/>
  </r>
  <r>
    <d v="2015-09-07T00:00:00"/>
    <s v="The Arms Cache"/>
    <n v="-0.62"/>
    <m/>
    <n v="0.62"/>
    <s v="Credit"/>
    <x v="10"/>
    <x v="1"/>
    <x v="9"/>
    <n v="2015"/>
    <x v="11"/>
    <x v="108"/>
    <x v="3"/>
    <s v="BOTH"/>
    <s v="Income Statement"/>
    <x v="71"/>
    <s v="11200 · PayPal (LLC)"/>
    <m/>
    <s v="42254The Arms Cache"/>
  </r>
  <r>
    <d v="2015-09-09T00:00:00"/>
    <s v="Mark Brulinski"/>
    <n v="-7.62"/>
    <m/>
    <n v="7.62"/>
    <s v="Credit"/>
    <x v="10"/>
    <x v="1"/>
    <x v="9"/>
    <n v="2015"/>
    <x v="11"/>
    <x v="108"/>
    <x v="3"/>
    <s v="BOTH"/>
    <s v="Income Statement"/>
    <x v="71"/>
    <s v="11200 · PayPal (LLC)"/>
    <m/>
    <s v="42256Mark Brulinski"/>
  </r>
  <r>
    <d v="2015-09-09T00:00:00"/>
    <s v="Angela Santucci"/>
    <n v="-5.51"/>
    <m/>
    <n v="5.51"/>
    <s v="Credit"/>
    <x v="10"/>
    <x v="1"/>
    <x v="9"/>
    <n v="2015"/>
    <x v="11"/>
    <x v="108"/>
    <x v="3"/>
    <s v="BOTH"/>
    <s v="Income Statement"/>
    <x v="71"/>
    <s v="11200 · PayPal (LLC)"/>
    <m/>
    <s v="42256Angela Santucci"/>
  </r>
  <r>
    <d v="2015-09-09T00:00:00"/>
    <s v="Byron Bell"/>
    <n v="-1.05"/>
    <m/>
    <n v="1.05"/>
    <s v="Credit"/>
    <x v="10"/>
    <x v="1"/>
    <x v="9"/>
    <n v="2015"/>
    <x v="11"/>
    <x v="108"/>
    <x v="3"/>
    <s v="BOTH"/>
    <s v="Income Statement"/>
    <x v="71"/>
    <s v="11200 · PayPal (LLC)"/>
    <m/>
    <s v="42256Byron Bell"/>
  </r>
  <r>
    <d v="2015-09-10T00:00:00"/>
    <s v="Bank Account"/>
    <n v="0"/>
    <m/>
    <n v="0"/>
    <s v="Debit"/>
    <x v="10"/>
    <x v="1"/>
    <x v="9"/>
    <n v="2015"/>
    <x v="11"/>
    <x v="108"/>
    <x v="2"/>
    <s v="LLC"/>
    <s v="Balance Sheet"/>
    <x v="52"/>
    <s v="11200 · PayPal (LLC)"/>
    <m/>
    <s v="42257Bank Account"/>
  </r>
  <r>
    <d v="2015-09-11T00:00:00"/>
    <s v="patricia weatherbee"/>
    <n v="-0.67"/>
    <m/>
    <n v="0.67"/>
    <s v="Credit"/>
    <x v="10"/>
    <x v="1"/>
    <x v="9"/>
    <n v="2015"/>
    <x v="11"/>
    <x v="108"/>
    <x v="3"/>
    <s v="BOTH"/>
    <s v="Income Statement"/>
    <x v="71"/>
    <s v="11200 · PayPal (LLC)"/>
    <m/>
    <s v="42258patricia weatherbee"/>
  </r>
  <r>
    <d v="2015-09-12T00:00:00"/>
    <s v="Rick Price"/>
    <n v="-1.46"/>
    <m/>
    <n v="1.46"/>
    <s v="Credit"/>
    <x v="10"/>
    <x v="1"/>
    <x v="9"/>
    <n v="2015"/>
    <x v="11"/>
    <x v="108"/>
    <x v="3"/>
    <s v="BOTH"/>
    <s v="Income Statement"/>
    <x v="71"/>
    <s v="11200 · PayPal (LLC)"/>
    <m/>
    <s v="42259Rick Price"/>
  </r>
  <r>
    <d v="2015-09-12T00:00:00"/>
    <s v="vilmos szabo"/>
    <n v="-1.81"/>
    <m/>
    <n v="1.81"/>
    <s v="Credit"/>
    <x v="10"/>
    <x v="1"/>
    <x v="9"/>
    <n v="2015"/>
    <x v="11"/>
    <x v="108"/>
    <x v="3"/>
    <s v="BOTH"/>
    <s v="Income Statement"/>
    <x v="71"/>
    <s v="11200 · PayPal (LLC)"/>
    <m/>
    <s v="42259vilmos szabo"/>
  </r>
  <r>
    <d v="2015-09-13T00:00:00"/>
    <s v="FROST KENNELS LLP"/>
    <n v="-1.49"/>
    <m/>
    <n v="1.49"/>
    <s v="Credit"/>
    <x v="10"/>
    <x v="1"/>
    <x v="9"/>
    <n v="2015"/>
    <x v="11"/>
    <x v="108"/>
    <x v="3"/>
    <s v="BOTH"/>
    <s v="Income Statement"/>
    <x v="71"/>
    <s v="11200 · PayPal (LLC)"/>
    <m/>
    <s v="42260FROST KENNELS LLP"/>
  </r>
  <r>
    <d v="2015-09-13T00:00:00"/>
    <s v="john backshis"/>
    <n v="-5.52"/>
    <m/>
    <n v="5.52"/>
    <s v="Credit"/>
    <x v="10"/>
    <x v="1"/>
    <x v="9"/>
    <n v="2015"/>
    <x v="11"/>
    <x v="108"/>
    <x v="3"/>
    <s v="BOTH"/>
    <s v="Income Statement"/>
    <x v="71"/>
    <s v="11200 · PayPal (LLC)"/>
    <m/>
    <s v="42260john backshis"/>
  </r>
  <r>
    <d v="2015-09-13T00:00:00"/>
    <s v="christina fay"/>
    <n v="-3.36"/>
    <m/>
    <n v="3.36"/>
    <s v="Credit"/>
    <x v="10"/>
    <x v="1"/>
    <x v="9"/>
    <n v="2015"/>
    <x v="11"/>
    <x v="108"/>
    <x v="3"/>
    <s v="BOTH"/>
    <s v="Income Statement"/>
    <x v="71"/>
    <s v="11200 · PayPal (LLC)"/>
    <m/>
    <s v="42260christina fay"/>
  </r>
  <r>
    <d v="2015-09-14T00:00:00"/>
    <s v="Bank Account"/>
    <n v="0"/>
    <m/>
    <n v="0"/>
    <s v="Debit"/>
    <x v="10"/>
    <x v="1"/>
    <x v="9"/>
    <n v="2015"/>
    <x v="11"/>
    <x v="108"/>
    <x v="2"/>
    <s v="LLC"/>
    <s v="Balance Sheet"/>
    <x v="52"/>
    <s v="11200 · PayPal (LLC)"/>
    <m/>
    <s v="42261Bank Account"/>
  </r>
  <r>
    <d v="2015-09-14T00:00:00"/>
    <s v="Nancye McCowan"/>
    <n v="-1.2"/>
    <m/>
    <n v="1.2"/>
    <s v="Credit"/>
    <x v="10"/>
    <x v="1"/>
    <x v="9"/>
    <n v="2015"/>
    <x v="11"/>
    <x v="108"/>
    <x v="3"/>
    <s v="BOTH"/>
    <s v="Income Statement"/>
    <x v="71"/>
    <s v="11200 · PayPal (LLC)"/>
    <m/>
    <s v="42261Nancye McCowan"/>
  </r>
  <r>
    <d v="2015-09-15T00:00:00"/>
    <s v="Lyall Jellyman"/>
    <n v="-5.93"/>
    <m/>
    <n v="5.93"/>
    <s v="Credit"/>
    <x v="10"/>
    <x v="1"/>
    <x v="9"/>
    <n v="2015"/>
    <x v="11"/>
    <x v="108"/>
    <x v="3"/>
    <s v="BOTH"/>
    <s v="Income Statement"/>
    <x v="71"/>
    <s v="11200 · PayPal (LLC)"/>
    <m/>
    <s v="42262Lyall Jellyman"/>
  </r>
  <r>
    <d v="2015-09-15T00:00:00"/>
    <s v="John Ramirez"/>
    <n v="0.92"/>
    <m/>
    <n v="-0.92"/>
    <s v="Debit"/>
    <x v="10"/>
    <x v="1"/>
    <x v="9"/>
    <n v="2015"/>
    <x v="11"/>
    <x v="108"/>
    <x v="3"/>
    <s v="BOTH"/>
    <s v="Income Statement"/>
    <x v="71"/>
    <s v="11200 · PayPal (LLC)"/>
    <m/>
    <s v="42262John Ramirez"/>
  </r>
  <r>
    <d v="2015-09-15T00:00:00"/>
    <s v="Edward Cutter"/>
    <n v="-1.1399999999999999"/>
    <m/>
    <n v="1.1399999999999999"/>
    <s v="Credit"/>
    <x v="10"/>
    <x v="1"/>
    <x v="9"/>
    <n v="2015"/>
    <x v="11"/>
    <x v="108"/>
    <x v="3"/>
    <s v="BOTH"/>
    <s v="Income Statement"/>
    <x v="71"/>
    <s v="11200 · PayPal (LLC)"/>
    <m/>
    <s v="42262Edward Cutter"/>
  </r>
  <r>
    <d v="2015-09-16T00:00:00"/>
    <s v="Mark Brulinski"/>
    <n v="-6.97"/>
    <m/>
    <n v="6.97"/>
    <s v="Credit"/>
    <x v="10"/>
    <x v="1"/>
    <x v="9"/>
    <n v="2015"/>
    <x v="11"/>
    <x v="108"/>
    <x v="3"/>
    <s v="BOTH"/>
    <s v="Income Statement"/>
    <x v="71"/>
    <s v="11200 · PayPal (LLC)"/>
    <m/>
    <s v="42263Mark Brulinski"/>
  </r>
  <r>
    <d v="2015-09-16T00:00:00"/>
    <s v="Diana Klaprod"/>
    <n v="-0.59"/>
    <m/>
    <n v="0.59"/>
    <s v="Credit"/>
    <x v="10"/>
    <x v="1"/>
    <x v="9"/>
    <n v="2015"/>
    <x v="11"/>
    <x v="108"/>
    <x v="3"/>
    <s v="BOTH"/>
    <s v="Income Statement"/>
    <x v="71"/>
    <s v="11200 · PayPal (LLC)"/>
    <m/>
    <s v="42263Diana Klaprod"/>
  </r>
  <r>
    <d v="2015-09-16T00:00:00"/>
    <s v="Mark Brulinski"/>
    <n v="-2.2999999999999998"/>
    <m/>
    <n v="2.2999999999999998"/>
    <s v="Credit"/>
    <x v="10"/>
    <x v="1"/>
    <x v="9"/>
    <n v="2015"/>
    <x v="11"/>
    <x v="108"/>
    <x v="3"/>
    <s v="BOTH"/>
    <s v="Income Statement"/>
    <x v="71"/>
    <s v="11200 · PayPal (LLC)"/>
    <m/>
    <s v="42263Mark Brulinski"/>
  </r>
  <r>
    <d v="2015-09-17T00:00:00"/>
    <s v="Mission K9 Rescue"/>
    <n v="-0.67"/>
    <m/>
    <n v="0.67"/>
    <s v="Credit"/>
    <x v="10"/>
    <x v="1"/>
    <x v="9"/>
    <n v="2015"/>
    <x v="11"/>
    <x v="108"/>
    <x v="3"/>
    <s v="BOTH"/>
    <s v="Income Statement"/>
    <x v="71"/>
    <s v="11200 · PayPal (LLC)"/>
    <m/>
    <s v="42264Mission K9 Rescue"/>
  </r>
  <r>
    <d v="2015-09-18T00:00:00"/>
    <s v="Bank Account"/>
    <n v="0"/>
    <m/>
    <n v="0"/>
    <s v="Debit"/>
    <x v="10"/>
    <x v="1"/>
    <x v="9"/>
    <n v="2015"/>
    <x v="11"/>
    <x v="108"/>
    <x v="2"/>
    <s v="LLC"/>
    <s v="Balance Sheet"/>
    <x v="72"/>
    <s v="11200 · PayPal (LLC)"/>
    <m/>
    <s v="42265Bank Account"/>
  </r>
  <r>
    <d v="2015-09-19T00:00:00"/>
    <s v="lisa pagano"/>
    <n v="-1.03"/>
    <m/>
    <n v="1.03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19T00:00:00"/>
    <s v="Katie Robey"/>
    <n v="-0.59"/>
    <m/>
    <n v="0.59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0T00:00:00"/>
    <s v="Veronica A Cabigas"/>
    <n v="-0.94"/>
    <m/>
    <n v="0.94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1T00:00:00"/>
    <s v="RALPH HAINES JR"/>
    <n v="-0.67"/>
    <m/>
    <n v="0.67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2T00:00:00"/>
    <s v="Katie Robey"/>
    <n v="0.28999999999999998"/>
    <m/>
    <n v="-0.28999999999999998"/>
    <s v="Debit"/>
    <x v="10"/>
    <x v="1"/>
    <x v="9"/>
    <n v="2015"/>
    <x v="11"/>
    <x v="108"/>
    <x v="3"/>
    <s v="BOTH"/>
    <s v="Income Statement"/>
    <x v="70"/>
    <s v="11200 · PayPal (LLC)"/>
    <m/>
    <m/>
  </r>
  <r>
    <d v="2015-09-22T00:00:00"/>
    <s v="Argol Barrow"/>
    <n v="-0.73"/>
    <m/>
    <n v="0.73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2T00:00:00"/>
    <s v="Jason Phillips"/>
    <n v="-0.73"/>
    <m/>
    <n v="0.73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2T00:00:00"/>
    <s v="Anthony D'Orazio"/>
    <n v="-7.2"/>
    <m/>
    <n v="7.2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3T00:00:00"/>
    <s v="Anthony D'Orazio"/>
    <n v="0.95"/>
    <m/>
    <n v="-0.95"/>
    <s v="Debit"/>
    <x v="10"/>
    <x v="1"/>
    <x v="9"/>
    <n v="2015"/>
    <x v="11"/>
    <x v="108"/>
    <x v="3"/>
    <s v="BOTH"/>
    <s v="Income Statement"/>
    <x v="70"/>
    <s v="11200 · PayPal (LLC)"/>
    <m/>
    <m/>
  </r>
  <r>
    <d v="2015-09-23T00:00:00"/>
    <s v="Dave and Anne Descoteaux"/>
    <n v="-0.92"/>
    <m/>
    <n v="0.92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3T00:00:00"/>
    <s v="Dave and Anne Descoteaux"/>
    <n v="-0.92"/>
    <m/>
    <n v="0.92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3T00:00:00"/>
    <s v="michael catalano"/>
    <n v="-2.13"/>
    <m/>
    <n v="2.13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3T00:00:00"/>
    <s v="ANTIK-GROUP"/>
    <n v="0"/>
    <m/>
    <n v="0"/>
    <s v="Debit"/>
    <x v="10"/>
    <x v="1"/>
    <x v="9"/>
    <n v="2015"/>
    <x v="11"/>
    <x v="108"/>
    <x v="2"/>
    <s v="BOTH"/>
    <s v="Income Statement"/>
    <x v="70"/>
    <s v="11200 · PayPal (LLC)"/>
    <m/>
    <m/>
  </r>
  <r>
    <d v="2015-09-25T00:00:00"/>
    <s v="Aimee R Pearce"/>
    <n v="-2.04"/>
    <m/>
    <n v="2.04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5T00:00:00"/>
    <s v="herman arcino"/>
    <n v="-1.0900000000000001"/>
    <m/>
    <n v="1.0900000000000001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5T00:00:00"/>
    <s v="Aangelina Archuletta"/>
    <n v="-0.69"/>
    <m/>
    <n v="0.69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6T00:00:00"/>
    <s v="Corrine White"/>
    <n v="-0.67"/>
    <m/>
    <n v="0.67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6T00:00:00"/>
    <s v="Spotify USA Inc"/>
    <n v="0"/>
    <m/>
    <n v="0"/>
    <s v="Debit"/>
    <x v="10"/>
    <x v="1"/>
    <x v="9"/>
    <n v="2015"/>
    <x v="11"/>
    <x v="108"/>
    <x v="2"/>
    <s v="BOTH"/>
    <s v="Income Statement"/>
    <x v="70"/>
    <s v="11200 · PayPal (LLC)"/>
    <m/>
    <m/>
  </r>
  <r>
    <d v="2015-09-26T00:00:00"/>
    <s v="_x001a_ _x001a__x001a_"/>
    <n v="-119.6"/>
    <m/>
    <n v="119.6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6T00:00:00"/>
    <s v="Tracy Reynolds"/>
    <n v="-2.48"/>
    <m/>
    <n v="2.48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7T00:00:00"/>
    <s v="andrew yeung"/>
    <n v="-1.97"/>
    <m/>
    <n v="1.97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7T00:00:00"/>
    <s v="Robert Hoskins"/>
    <n v="-2.04"/>
    <m/>
    <n v="2.04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7T00:00:00"/>
    <s v="Robert Hoskins"/>
    <n v="-13"/>
    <m/>
    <n v="13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7T00:00:00"/>
    <s v="stuart Ballantyne"/>
    <n v="-2.91"/>
    <m/>
    <n v="2.91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7T00:00:00"/>
    <s v="Jacob Rios"/>
    <n v="-2.85"/>
    <m/>
    <n v="2.85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8T00:00:00"/>
    <s v="Bank Account"/>
    <n v="0"/>
    <m/>
    <n v="0"/>
    <s v="Debit"/>
    <x v="10"/>
    <x v="1"/>
    <x v="9"/>
    <n v="2015"/>
    <x v="11"/>
    <x v="108"/>
    <x v="2"/>
    <s v="LLC"/>
    <s v="Balance Sheet"/>
    <x v="52"/>
    <s v="11200 · PayPal (LLC)"/>
    <m/>
    <m/>
  </r>
  <r>
    <d v="2015-09-28T00:00:00"/>
    <s v="herman arcino"/>
    <n v="0.79"/>
    <m/>
    <n v="-0.79"/>
    <s v="Debit"/>
    <x v="10"/>
    <x v="1"/>
    <x v="9"/>
    <n v="2015"/>
    <x v="11"/>
    <x v="108"/>
    <x v="3"/>
    <s v="BOTH"/>
    <s v="Income Statement"/>
    <x v="70"/>
    <s v="11200 · PayPal (LLC)"/>
    <m/>
    <m/>
  </r>
  <r>
    <d v="2015-09-28T00:00:00"/>
    <s v="Stair System II Corp"/>
    <n v="-1.83"/>
    <m/>
    <n v="1.83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8T00:00:00"/>
    <s v="Justin Jackalone"/>
    <n v="-2.15"/>
    <m/>
    <n v="2.15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8T00:00:00"/>
    <s v="Heather Nixon"/>
    <n v="-1.76"/>
    <m/>
    <n v="1.76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29T00:00:00"/>
    <s v="Anthony D'Orazio"/>
    <n v="5.97"/>
    <m/>
    <n v="-5.97"/>
    <s v="Debit"/>
    <x v="10"/>
    <x v="1"/>
    <x v="9"/>
    <n v="2015"/>
    <x v="11"/>
    <x v="108"/>
    <x v="3"/>
    <s v="BOTH"/>
    <s v="Income Statement"/>
    <x v="70"/>
    <s v="11200 · PayPal (LLC)"/>
    <m/>
    <m/>
  </r>
  <r>
    <d v="2015-09-29T00:00:00"/>
    <s v="eBay Buyer Dispute"/>
    <n v="0"/>
    <m/>
    <n v="0"/>
    <s v="Debit"/>
    <x v="10"/>
    <x v="1"/>
    <x v="9"/>
    <n v="2015"/>
    <x v="11"/>
    <x v="108"/>
    <x v="3"/>
    <s v="BOTH"/>
    <s v="Income Statement"/>
    <x v="71"/>
    <s v="11200 · PayPal (LLC)"/>
    <m/>
    <m/>
  </r>
  <r>
    <d v="2015-09-30T00:00:00"/>
    <s v="Debra Chandler"/>
    <n v="-2.91"/>
    <m/>
    <n v="2.91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30T00:00:00"/>
    <s v="Reversal"/>
    <n v="0"/>
    <m/>
    <n v="0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30T00:00:00"/>
    <s v="_x001a_ _x001a__x001a_"/>
    <n v="119.3"/>
    <m/>
    <n v="-119.3"/>
    <s v="Debit"/>
    <x v="10"/>
    <x v="1"/>
    <x v="9"/>
    <n v="2015"/>
    <x v="11"/>
    <x v="108"/>
    <x v="3"/>
    <s v="BOTH"/>
    <s v="Income Statement"/>
    <x v="71"/>
    <s v="11200 · PayPal (LLC)"/>
    <m/>
    <m/>
  </r>
  <r>
    <d v="2015-09-30T00:00:00"/>
    <s v="Lisa Ledder"/>
    <n v="-5.54"/>
    <m/>
    <n v="5.54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09-30T00:00:00"/>
    <s v="Neighborhood Surveilance System"/>
    <n v="-2.1800000000000002"/>
    <m/>
    <n v="2.1800000000000002"/>
    <s v="Credit"/>
    <x v="10"/>
    <x v="1"/>
    <x v="9"/>
    <n v="2015"/>
    <x v="11"/>
    <x v="108"/>
    <x v="3"/>
    <s v="BOTH"/>
    <s v="Income Statement"/>
    <x v="71"/>
    <s v="11200 · PayPal (LLC)"/>
    <m/>
    <m/>
  </r>
  <r>
    <d v="2015-10-01T00:00:00"/>
    <s v="Riccardo Abate"/>
    <n v="-1.83"/>
    <m/>
    <n v="1.8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2T00:00:00"/>
    <s v="Stephen Powell"/>
    <n v="-0.73"/>
    <m/>
    <n v="0.7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2T00:00:00"/>
    <s v="Van Hendrix K-9"/>
    <n v="-2.48"/>
    <m/>
    <n v="2.48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2T00:00:00"/>
    <s v="Angela Santucci"/>
    <n v="5.51"/>
    <m/>
    <n v="-5.51"/>
    <s v="Debit"/>
    <x v="10"/>
    <x v="1"/>
    <x v="10"/>
    <n v="2015"/>
    <x v="11"/>
    <x v="108"/>
    <x v="3"/>
    <s v="BOTH"/>
    <s v="Income Statement"/>
    <x v="71"/>
    <s v="11200 · PayPal (LLC)"/>
    <m/>
    <m/>
  </r>
  <r>
    <d v="2015-10-02T00:00:00"/>
    <s v="Alexander Halstein"/>
    <n v="-2.0699999999999998"/>
    <m/>
    <n v="2.0699999999999998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2T00:00:00"/>
    <s v="Nancy Smith"/>
    <n v="-0.59"/>
    <m/>
    <n v="0.5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3T00:00:00"/>
    <s v="Robert F Hooker"/>
    <n v="-1.76"/>
    <m/>
    <n v="1.7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3T00:00:00"/>
    <s v="Vanessa zita"/>
    <n v="-4.95"/>
    <m/>
    <n v="4.9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3T00:00:00"/>
    <s v="Shpendi Kaba"/>
    <n v="-3.99"/>
    <m/>
    <n v="3.9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5T00:00:00"/>
    <s v="Daniel McCarthy"/>
    <n v="-1.95"/>
    <m/>
    <n v="1.9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5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05T00:00:00"/>
    <s v="Therese Clemens"/>
    <n v="-1.05"/>
    <m/>
    <n v="1.0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5T00:00:00"/>
    <s v="Sanjay Udoshi"/>
    <n v="-2.39"/>
    <m/>
    <n v="2.3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6T00:00:00"/>
    <s v="Nancy Smith"/>
    <n v="0.28999999999999998"/>
    <m/>
    <n v="-0.28999999999999998"/>
    <s v="Debit"/>
    <x v="10"/>
    <x v="1"/>
    <x v="10"/>
    <n v="2015"/>
    <x v="11"/>
    <x v="108"/>
    <x v="3"/>
    <s v="BOTH"/>
    <s v="Income Statement"/>
    <x v="70"/>
    <s v="11200 · PayPal (LLC)"/>
    <m/>
    <m/>
  </r>
  <r>
    <d v="2015-10-06T00:00:00"/>
    <s v="eBay Buyer Dispute"/>
    <n v="0"/>
    <m/>
    <n v="0"/>
    <s v="Debit"/>
    <x v="10"/>
    <x v="1"/>
    <x v="10"/>
    <n v="2015"/>
    <x v="11"/>
    <x v="108"/>
    <x v="3"/>
    <s v="BOTH"/>
    <s v="Income Statement"/>
    <x v="71"/>
    <s v="11200 · PayPal (LLC)"/>
    <m/>
    <m/>
  </r>
  <r>
    <d v="2015-10-06T00:00:00"/>
    <s v="Lucas Mucha"/>
    <n v="-3.33"/>
    <m/>
    <n v="3.3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7T00:00:00"/>
    <s v="robert  scott feldman"/>
    <n v="-0.94"/>
    <m/>
    <n v="0.94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7T00:00:00"/>
    <s v="jonathan avendano"/>
    <n v="-2.65"/>
    <m/>
    <n v="2.6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7T00:00:00"/>
    <s v="Dawn Eilber"/>
    <n v="-1.46"/>
    <m/>
    <n v="1.4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8T00:00:00"/>
    <s v="Roberto Sandoval Rios"/>
    <n v="-8.1"/>
    <m/>
    <n v="8.1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8T00:00:00"/>
    <s v="Kayla Clark"/>
    <n v="-1.76"/>
    <m/>
    <n v="1.7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09T00:00:00"/>
    <s v="Tracy Dawkins"/>
    <n v="-3.12"/>
    <m/>
    <n v="3.1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0T00:00:00"/>
    <s v="Darrell Wright"/>
    <n v="-1.86"/>
    <m/>
    <n v="1.8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1T00:00:00"/>
    <s v="Fusion Motorsports"/>
    <n v="-2.62"/>
    <m/>
    <n v="2.6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1T00:00:00"/>
    <s v="Fusion Motorsports"/>
    <n v="-1.25"/>
    <m/>
    <n v="1.2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2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12T00:00:00"/>
    <s v="guillaume bordival"/>
    <n v="-3.3"/>
    <m/>
    <n v="3.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3T00:00:00"/>
    <s v="Tiffany Long"/>
    <n v="-3.85"/>
    <m/>
    <n v="3.8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3T00:00:00"/>
    <s v="Rons Computer Repair"/>
    <n v="-0.73"/>
    <m/>
    <n v="0.7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3T00:00:00"/>
    <s v="Rons Computer Repair"/>
    <n v="-0.73"/>
    <m/>
    <n v="0.7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3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13T00:00:00"/>
    <s v="Luis Manuel Amorim"/>
    <n v="-14.07"/>
    <m/>
    <n v="14.0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3T00:00:00"/>
    <s v="Emelia Wilbur"/>
    <n v="-0.62"/>
    <m/>
    <n v="0.6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4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15T00:00:00"/>
    <s v="Darrin Villanueva"/>
    <n v="-19.82"/>
    <m/>
    <n v="19.8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6T00:00:00"/>
    <s v="ANTIK-GROUP"/>
    <n v="0"/>
    <m/>
    <n v="0"/>
    <s v="Debit"/>
    <x v="10"/>
    <x v="1"/>
    <x v="10"/>
    <n v="2015"/>
    <x v="11"/>
    <x v="108"/>
    <x v="2"/>
    <s v="BOTH"/>
    <s v="Income Statement"/>
    <x v="70"/>
    <s v="11200 · PayPal (LLC)"/>
    <m/>
    <m/>
  </r>
  <r>
    <d v="2015-10-17T00:00:00"/>
    <s v="Allan Wyman"/>
    <n v="-2.7"/>
    <m/>
    <n v="2.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8T00:00:00"/>
    <s v="Paul Cena"/>
    <n v="-3.2"/>
    <m/>
    <n v="3.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8T00:00:00"/>
    <s v="Ana Mata"/>
    <n v="-3.99"/>
    <m/>
    <n v="3.9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8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18T00:00:00"/>
    <s v="Louise Kalmouni"/>
    <n v="-0.73"/>
    <m/>
    <n v="0.7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9T00:00:00"/>
    <s v="Bill Powers"/>
    <n v="-0.67"/>
    <m/>
    <n v="0.6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9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19T00:00:00"/>
    <s v="Debbie Jo Neil"/>
    <n v="-2.17"/>
    <m/>
    <n v="2.1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9T00:00:00"/>
    <s v="Paul Cena"/>
    <n v="-0.87"/>
    <m/>
    <n v="0.8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19T00:00:00"/>
    <s v="Lori Ann Graves"/>
    <n v="-1.05"/>
    <m/>
    <n v="1.0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0T00:00:00"/>
    <s v="Bow Wow Productions"/>
    <n v="-0.62"/>
    <m/>
    <n v="0.6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0T00:00:00"/>
    <s v="Kyle Brademas"/>
    <n v="-0.67"/>
    <m/>
    <n v="0.6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0T00:00:00"/>
    <s v="Dorice Brunner"/>
    <n v="-1.85"/>
    <m/>
    <n v="1.8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0T00:00:00"/>
    <s v="deborah willem"/>
    <n v="-0.71"/>
    <m/>
    <n v="0.71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1T00:00:00"/>
    <s v="Francisco Acevedo"/>
    <n v="-2.39"/>
    <m/>
    <n v="2.3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1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21T00:00:00"/>
    <s v="JENNIFER COVILLO"/>
    <n v="-1.05"/>
    <m/>
    <n v="1.05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2T00:00:00"/>
    <s v="pedro farinacci"/>
    <n v="-0.73"/>
    <m/>
    <n v="0.7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2T00:00:00"/>
    <s v="Skype Communications Sarl"/>
    <n v="0"/>
    <m/>
    <n v="0"/>
    <s v="Debit"/>
    <x v="10"/>
    <x v="1"/>
    <x v="10"/>
    <n v="2015"/>
    <x v="11"/>
    <x v="108"/>
    <x v="2"/>
    <s v="BOTH"/>
    <s v="Income Statement"/>
    <x v="70"/>
    <s v="11200 · PayPal (LLC)"/>
    <m/>
    <m/>
  </r>
  <r>
    <d v="2015-10-24T00:00:00"/>
    <s v="Christi Lundby"/>
    <n v="-0.59"/>
    <m/>
    <n v="0.5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5T00:00:00"/>
    <s v="Modesto Hernandez"/>
    <n v="-0.76"/>
    <m/>
    <n v="0.7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5T00:00:00"/>
    <s v="Jonathan Judy"/>
    <n v="-0.86"/>
    <m/>
    <n v="0.8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6T00:00:00"/>
    <s v="Phillip Lopez"/>
    <n v="-0.67"/>
    <m/>
    <n v="0.6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6T00:00:00"/>
    <s v="Spotify USA Inc"/>
    <n v="0"/>
    <m/>
    <n v="0"/>
    <s v="Debit"/>
    <x v="10"/>
    <x v="1"/>
    <x v="10"/>
    <n v="2015"/>
    <x v="11"/>
    <x v="108"/>
    <x v="2"/>
    <s v="BOTH"/>
    <s v="Income Statement"/>
    <x v="70"/>
    <s v="11200 · PayPal (LLC)"/>
    <m/>
    <m/>
  </r>
  <r>
    <d v="2015-10-26T00:00:00"/>
    <s v="Andrew Kitowski"/>
    <n v="-1.83"/>
    <m/>
    <n v="1.83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6T00:00:00"/>
    <s v="Soeren Rantzau Petersen"/>
    <n v="-2.67"/>
    <m/>
    <n v="2.67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7T00:00:00"/>
    <s v="Jonathan Judy"/>
    <n v="0.56000000000000005"/>
    <m/>
    <n v="-0.56000000000000005"/>
    <s v="Debit"/>
    <x v="10"/>
    <x v="1"/>
    <x v="10"/>
    <n v="2015"/>
    <x v="11"/>
    <x v="108"/>
    <x v="3"/>
    <s v="BOTH"/>
    <s v="Income Statement"/>
    <x v="70"/>
    <s v="11200 · PayPal (LLC)"/>
    <m/>
    <m/>
  </r>
  <r>
    <d v="2015-10-27T00:00:00"/>
    <s v="DAVID TAYLOR"/>
    <n v="-0.62"/>
    <m/>
    <n v="0.6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7T00:00:00"/>
    <s v="Bank Account"/>
    <n v="0"/>
    <m/>
    <n v="0"/>
    <s v="Debit"/>
    <x v="10"/>
    <x v="1"/>
    <x v="10"/>
    <n v="2015"/>
    <x v="11"/>
    <x v="108"/>
    <x v="2"/>
    <s v="LLC"/>
    <s v="Balance Sheet"/>
    <x v="52"/>
    <s v="11200 · PayPal (LLC)"/>
    <m/>
    <m/>
  </r>
  <r>
    <d v="2015-10-27T00:00:00"/>
    <s v="David Gray"/>
    <n v="-0.92"/>
    <m/>
    <n v="0.9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9T00:00:00"/>
    <s v="eBay Buyer Dispute"/>
    <n v="0"/>
    <m/>
    <n v="0"/>
    <s v="Debit"/>
    <x v="10"/>
    <x v="1"/>
    <x v="10"/>
    <n v="2015"/>
    <x v="11"/>
    <x v="108"/>
    <x v="3"/>
    <s v="BOTH"/>
    <s v="Income Statement"/>
    <x v="71"/>
    <s v="11200 · PayPal (LLC)"/>
    <m/>
    <m/>
  </r>
  <r>
    <d v="2015-10-29T00:00:00"/>
    <s v="Ashley Willis"/>
    <n v="-1.2"/>
    <m/>
    <n v="1.2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29T00:00:00"/>
    <s v="Sarah Berman"/>
    <n v="-1.66"/>
    <m/>
    <n v="1.66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0-30T00:00:00"/>
    <s v="mitchell finegold"/>
    <n v="-0.59"/>
    <m/>
    <n v="0.59"/>
    <s v="Credit"/>
    <x v="10"/>
    <x v="1"/>
    <x v="10"/>
    <n v="2015"/>
    <x v="11"/>
    <x v="108"/>
    <x v="3"/>
    <s v="BOTH"/>
    <s v="Income Statement"/>
    <x v="71"/>
    <s v="11200 · PayPal (LLC)"/>
    <m/>
    <m/>
  </r>
  <r>
    <d v="2015-11-01T00:00:00"/>
    <s v="justin Wittig"/>
    <n v="-0.67"/>
    <m/>
    <n v="0.67"/>
    <s v="Credit"/>
    <x v="10"/>
    <x v="1"/>
    <x v="11"/>
    <n v="2015"/>
    <x v="11"/>
    <x v="108"/>
    <x v="3"/>
    <s v="BOTH"/>
    <s v="Income Statement"/>
    <x v="71"/>
    <s v="11200 · PayPal (LLC)"/>
    <m/>
    <m/>
  </r>
  <r>
    <d v="2015-11-02T00:00:00"/>
    <s v="Bank Account"/>
    <n v="0"/>
    <m/>
    <n v="0"/>
    <s v="Debit"/>
    <x v="10"/>
    <x v="1"/>
    <x v="11"/>
    <n v="2015"/>
    <x v="11"/>
    <x v="108"/>
    <x v="2"/>
    <s v="LLC"/>
    <s v="Balance Sheet"/>
    <x v="52"/>
    <s v="11200 · PayPal (LLC)"/>
    <m/>
    <m/>
  </r>
  <r>
    <d v="2015-11-02T00:00:00"/>
    <s v="ginnette chicoine"/>
    <n v="-0.67"/>
    <m/>
    <n v="0.67"/>
    <s v="Credit"/>
    <x v="10"/>
    <x v="1"/>
    <x v="11"/>
    <n v="2015"/>
    <x v="11"/>
    <x v="108"/>
    <x v="3"/>
    <s v="BOTH"/>
    <s v="Income Statement"/>
    <x v="71"/>
    <s v="11200 · PayPal (LLC)"/>
    <m/>
    <m/>
  </r>
  <r>
    <d v="2015-11-03T00:00:00"/>
    <s v="mitchell finegold"/>
    <n v="0.28999999999999998"/>
    <m/>
    <n v="-0.28999999999999998"/>
    <s v="Debit"/>
    <x v="10"/>
    <x v="1"/>
    <x v="11"/>
    <n v="2015"/>
    <x v="11"/>
    <x v="108"/>
    <x v="3"/>
    <s v="BOTH"/>
    <s v="Income Statement"/>
    <x v="70"/>
    <s v="11200 · PayPal (LLC)"/>
    <m/>
    <m/>
  </r>
  <r>
    <d v="2015-11-03T00:00:00"/>
    <s v="Diallo Daye"/>
    <n v="-2.65"/>
    <m/>
    <n v="2.65"/>
    <s v="Credit"/>
    <x v="10"/>
    <x v="1"/>
    <x v="11"/>
    <n v="2015"/>
    <x v="11"/>
    <x v="108"/>
    <x v="3"/>
    <s v="BOTH"/>
    <s v="Income Statement"/>
    <x v="71"/>
    <s v="11200 · PayPal (LLC)"/>
    <m/>
    <m/>
  </r>
  <r>
    <d v="2015-11-04T00:00:00"/>
    <s v="Bank Account"/>
    <n v="0"/>
    <m/>
    <n v="0"/>
    <s v="Debit"/>
    <x v="10"/>
    <x v="1"/>
    <x v="11"/>
    <n v="2015"/>
    <x v="11"/>
    <x v="108"/>
    <x v="2"/>
    <s v="LLC"/>
    <s v="Balance Sheet"/>
    <x v="52"/>
    <s v="11200 · PayPal (LLC)"/>
    <m/>
    <m/>
  </r>
  <r>
    <d v="2015-11-05T00:00:00"/>
    <s v="Ashley Willis"/>
    <n v="0.9"/>
    <m/>
    <n v="-0.9"/>
    <s v="Debit"/>
    <x v="10"/>
    <x v="1"/>
    <x v="11"/>
    <n v="2015"/>
    <x v="11"/>
    <x v="108"/>
    <x v="3"/>
    <s v="BOTH"/>
    <s v="Income Statement"/>
    <x v="70"/>
    <s v="11200 · PayPal (LLC)"/>
    <m/>
    <m/>
  </r>
  <r>
    <d v="2015-11-05T00:00:00"/>
    <s v="andrew yeung"/>
    <n v="-0.73"/>
    <m/>
    <n v="0.73"/>
    <s v="Credit"/>
    <x v="10"/>
    <x v="1"/>
    <x v="11"/>
    <n v="2015"/>
    <x v="57"/>
    <x v="1467"/>
    <x v="3"/>
    <s v="BOTH"/>
    <s v="Income Statement"/>
    <x v="71"/>
    <m/>
    <m/>
    <m/>
  </r>
  <r>
    <d v="2015-11-07T00:00:00"/>
    <s v="Manny Arteaga"/>
    <n v="-2.33"/>
    <m/>
    <n v="2.33"/>
    <s v="Credit"/>
    <x v="10"/>
    <x v="1"/>
    <x v="11"/>
    <n v="2015"/>
    <x v="57"/>
    <x v="1526"/>
    <x v="3"/>
    <s v="BOTH"/>
    <s v="Income Statement"/>
    <x v="71"/>
    <m/>
    <m/>
    <m/>
  </r>
  <r>
    <d v="2015-11-08T00:00:00"/>
    <s v="Robert F Hooker"/>
    <n v="-1.76"/>
    <m/>
    <n v="1.76"/>
    <s v="Credit"/>
    <x v="10"/>
    <x v="1"/>
    <x v="11"/>
    <n v="2015"/>
    <x v="57"/>
    <x v="1481"/>
    <x v="3"/>
    <s v="BOTH"/>
    <s v="Income Statement"/>
    <x v="71"/>
    <m/>
    <m/>
    <m/>
  </r>
  <r>
    <d v="2015-11-08T00:00:00"/>
    <s v="NIcole EVERITT"/>
    <n v="-0.94"/>
    <m/>
    <n v="0.94"/>
    <s v="Credit"/>
    <x v="10"/>
    <x v="1"/>
    <x v="11"/>
    <n v="2015"/>
    <x v="57"/>
    <x v="1527"/>
    <x v="3"/>
    <s v="BOTH"/>
    <s v="Income Statement"/>
    <x v="71"/>
    <m/>
    <m/>
    <m/>
  </r>
  <r>
    <d v="2015-11-09T00:00:00"/>
    <s v="Dale Bush"/>
    <n v="-2.57"/>
    <m/>
    <n v="2.57"/>
    <s v="Credit"/>
    <x v="10"/>
    <x v="1"/>
    <x v="11"/>
    <n v="2015"/>
    <x v="57"/>
    <x v="1528"/>
    <x v="3"/>
    <s v="BOTH"/>
    <s v="Income Statement"/>
    <x v="71"/>
    <m/>
    <m/>
    <m/>
  </r>
  <r>
    <d v="2015-11-09T00:00:00"/>
    <s v="Transfer to Bank Completed"/>
    <n v="0"/>
    <m/>
    <n v="0"/>
    <s v="Debit"/>
    <x v="10"/>
    <x v="1"/>
    <x v="11"/>
    <n v="2015"/>
    <x v="37"/>
    <x v="120"/>
    <x v="2"/>
    <s v="LLC"/>
    <s v="Balance Sheet"/>
    <x v="52"/>
    <m/>
    <m/>
    <m/>
  </r>
  <r>
    <d v="2015-11-09T00:00:00"/>
    <s v="aguila de coatza auto service"/>
    <n v="-0.92"/>
    <m/>
    <n v="0.92"/>
    <s v="Credit"/>
    <x v="10"/>
    <x v="1"/>
    <x v="11"/>
    <n v="2015"/>
    <x v="57"/>
    <x v="1529"/>
    <x v="3"/>
    <s v="BOTH"/>
    <s v="Income Statement"/>
    <x v="71"/>
    <m/>
    <m/>
    <m/>
  </r>
  <r>
    <d v="2015-11-09T00:00:00"/>
    <s v="Cynthia Nickell"/>
    <n v="-1.85"/>
    <m/>
    <n v="1.85"/>
    <s v="Credit"/>
    <x v="10"/>
    <x v="1"/>
    <x v="11"/>
    <n v="2015"/>
    <x v="57"/>
    <x v="1530"/>
    <x v="3"/>
    <s v="BOTH"/>
    <s v="Income Statement"/>
    <x v="71"/>
    <m/>
    <m/>
    <m/>
  </r>
  <r>
    <d v="2015-11-09T00:00:00"/>
    <s v="Jeffrey Martin"/>
    <n v="-0.78"/>
    <m/>
    <n v="0.78"/>
    <s v="Credit"/>
    <x v="10"/>
    <x v="1"/>
    <x v="11"/>
    <n v="2015"/>
    <x v="57"/>
    <x v="1531"/>
    <x v="3"/>
    <s v="BOTH"/>
    <s v="Income Statement"/>
    <x v="71"/>
    <m/>
    <m/>
    <m/>
  </r>
  <r>
    <d v="2015-11-10T00:00:00"/>
    <s v="Bernard ONeill"/>
    <n v="-2.76"/>
    <m/>
    <n v="2.76"/>
    <s v="Credit"/>
    <x v="10"/>
    <x v="1"/>
    <x v="11"/>
    <n v="2015"/>
    <x v="57"/>
    <x v="1532"/>
    <x v="3"/>
    <s v="BOTH"/>
    <s v="Income Statement"/>
    <x v="71"/>
    <m/>
    <m/>
    <m/>
  </r>
  <r>
    <d v="2015-11-10T00:00:00"/>
    <s v="Ana Mata"/>
    <n v="2.92"/>
    <m/>
    <n v="-2.92"/>
    <s v="Debit"/>
    <x v="10"/>
    <x v="1"/>
    <x v="11"/>
    <n v="2015"/>
    <x v="57"/>
    <x v="1504"/>
    <x v="3"/>
    <s v="BOTH"/>
    <s v="Income Statement"/>
    <x v="70"/>
    <m/>
    <m/>
    <m/>
  </r>
  <r>
    <d v="2015-11-10T00:00:00"/>
    <s v="Andrew Kitowski"/>
    <n v="1.24"/>
    <m/>
    <n v="-1.24"/>
    <s v="Debit"/>
    <x v="10"/>
    <x v="1"/>
    <x v="11"/>
    <n v="2015"/>
    <x v="57"/>
    <x v="1516"/>
    <x v="3"/>
    <s v="BOTH"/>
    <s v="Income Statement"/>
    <x v="70"/>
    <m/>
    <m/>
    <m/>
  </r>
  <r>
    <d v="2015-11-10T00:00:00"/>
    <s v="Cuddlekins Kennels"/>
    <n v="-1.46"/>
    <m/>
    <n v="1.46"/>
    <s v="Credit"/>
    <x v="10"/>
    <x v="1"/>
    <x v="11"/>
    <n v="2015"/>
    <x v="57"/>
    <x v="1533"/>
    <x v="3"/>
    <s v="BOTH"/>
    <s v="Income Statement"/>
    <x v="71"/>
    <m/>
    <m/>
    <m/>
  </r>
  <r>
    <d v="2015-11-10T00:00:00"/>
    <s v="carina monzalvo"/>
    <n v="-2.0699999999999998"/>
    <m/>
    <n v="2.0699999999999998"/>
    <s v="Credit"/>
    <x v="10"/>
    <x v="1"/>
    <x v="11"/>
    <n v="2015"/>
    <x v="57"/>
    <x v="1534"/>
    <x v="3"/>
    <s v="BOTH"/>
    <s v="Income Statement"/>
    <x v="71"/>
    <m/>
    <m/>
    <m/>
  </r>
  <r>
    <d v="2015-11-11T00:00:00"/>
    <s v="Elaine Swingle"/>
    <n v="-0.88"/>
    <m/>
    <n v="0.88"/>
    <s v="Credit"/>
    <x v="10"/>
    <x v="1"/>
    <x v="11"/>
    <n v="2015"/>
    <x v="57"/>
    <x v="1535"/>
    <x v="3"/>
    <s v="BOTH"/>
    <s v="Income Statement"/>
    <x v="71"/>
    <m/>
    <m/>
    <m/>
  </r>
  <r>
    <d v="2015-11-11T00:00:00"/>
    <s v="Transfer to Bank Completed"/>
    <n v="0"/>
    <m/>
    <n v="0"/>
    <s v="Debit"/>
    <x v="10"/>
    <x v="1"/>
    <x v="11"/>
    <n v="2015"/>
    <x v="37"/>
    <x v="120"/>
    <x v="2"/>
    <s v="LLC"/>
    <s v="Balance Sheet"/>
    <x v="52"/>
    <m/>
    <m/>
    <m/>
  </r>
  <r>
    <d v="2015-11-11T00:00:00"/>
    <s v="Roberto Moneta"/>
    <n v="-1.55"/>
    <m/>
    <n v="1.55"/>
    <s v="Credit"/>
    <x v="10"/>
    <x v="1"/>
    <x v="11"/>
    <n v="2015"/>
    <x v="57"/>
    <x v="1536"/>
    <x v="3"/>
    <s v="BOTH"/>
    <s v="Income Statement"/>
    <x v="71"/>
    <m/>
    <m/>
    <m/>
  </r>
  <r>
    <d v="2015-11-11T00:00:00"/>
    <s v="MarcAntony La Guerra"/>
    <n v="-0.92"/>
    <m/>
    <n v="0.92"/>
    <s v="Credit"/>
    <x v="10"/>
    <x v="1"/>
    <x v="11"/>
    <n v="2015"/>
    <x v="57"/>
    <x v="1537"/>
    <x v="3"/>
    <s v="BOTH"/>
    <s v="Income Statement"/>
    <x v="71"/>
    <m/>
    <m/>
    <m/>
  </r>
  <r>
    <d v="2015-11-12T00:00:00"/>
    <s v="Sarah Berman"/>
    <n v="1.36"/>
    <m/>
    <n v="-1.36"/>
    <s v="Debit"/>
    <x v="10"/>
    <x v="1"/>
    <x v="11"/>
    <n v="2015"/>
    <x v="57"/>
    <x v="1521"/>
    <x v="3"/>
    <s v="BOTH"/>
    <s v="Income Statement"/>
    <x v="71"/>
    <m/>
    <m/>
    <m/>
  </r>
  <r>
    <d v="2015-11-12T00:00:00"/>
    <s v="Hannah Burdette"/>
    <n v="-0.99"/>
    <m/>
    <n v="0.99"/>
    <s v="Credit"/>
    <x v="10"/>
    <x v="1"/>
    <x v="11"/>
    <n v="2015"/>
    <x v="57"/>
    <x v="1538"/>
    <x v="3"/>
    <s v="BOTH"/>
    <s v="Income Statement"/>
    <x v="71"/>
    <m/>
    <m/>
    <m/>
  </r>
  <r>
    <d v="2015-11-12T00:00:00"/>
    <s v="Richard Coleman"/>
    <n v="-2.39"/>
    <m/>
    <n v="2.39"/>
    <s v="Credit"/>
    <x v="10"/>
    <x v="1"/>
    <x v="11"/>
    <n v="2015"/>
    <x v="57"/>
    <x v="1539"/>
    <x v="3"/>
    <s v="BOTH"/>
    <s v="Income Statement"/>
    <x v="71"/>
    <m/>
    <m/>
    <m/>
  </r>
  <r>
    <d v="2015-11-12T00:00:00"/>
    <s v="israel vargas"/>
    <n v="-6.1"/>
    <m/>
    <n v="6.1"/>
    <s v="Credit"/>
    <x v="10"/>
    <x v="1"/>
    <x v="11"/>
    <n v="2015"/>
    <x v="57"/>
    <x v="1540"/>
    <x v="3"/>
    <s v="BOTH"/>
    <s v="Income Statement"/>
    <x v="71"/>
    <m/>
    <m/>
    <m/>
  </r>
  <r>
    <d v="2015-11-12T00:00:00"/>
    <s v="Martin Witman"/>
    <n v="-0.62"/>
    <m/>
    <n v="0.62"/>
    <s v="Credit"/>
    <x v="10"/>
    <x v="1"/>
    <x v="11"/>
    <n v="2015"/>
    <x v="57"/>
    <x v="1541"/>
    <x v="3"/>
    <s v="BOTH"/>
    <s v="Income Statement"/>
    <x v="71"/>
    <m/>
    <m/>
    <m/>
  </r>
  <r>
    <d v="2015-11-12T00:00:00"/>
    <s v="sheldon souray"/>
    <n v="-6.82"/>
    <m/>
    <n v="6.82"/>
    <s v="Credit"/>
    <x v="10"/>
    <x v="1"/>
    <x v="11"/>
    <n v="2015"/>
    <x v="57"/>
    <x v="1542"/>
    <x v="3"/>
    <s v="BOTH"/>
    <s v="Income Statement"/>
    <x v="71"/>
    <m/>
    <m/>
    <m/>
  </r>
  <r>
    <d v="2015-11-13T00:00:00"/>
    <s v="Transfer to Bank Completed"/>
    <n v="0"/>
    <m/>
    <n v="0"/>
    <s v="Debit"/>
    <x v="10"/>
    <x v="1"/>
    <x v="11"/>
    <n v="2015"/>
    <x v="37"/>
    <x v="120"/>
    <x v="2"/>
    <s v="LLC"/>
    <s v="Balance Sheet"/>
    <x v="52"/>
    <m/>
    <m/>
    <m/>
  </r>
  <r>
    <d v="2015-11-13T00:00:00"/>
    <s v="Skype Communications Sarl"/>
    <n v="0"/>
    <m/>
    <n v="0"/>
    <s v="Credit"/>
    <x v="10"/>
    <x v="1"/>
    <x v="11"/>
    <n v="2015"/>
    <x v="31"/>
    <x v="63"/>
    <x v="2"/>
    <s v="BOTH"/>
    <s v="Income Statement"/>
    <x v="70"/>
    <m/>
    <m/>
    <m/>
  </r>
  <r>
    <d v="2015-11-13T00:00:00"/>
    <s v="Dale Doty"/>
    <n v="-0.67"/>
    <m/>
    <n v="0.67"/>
    <s v="Credit"/>
    <x v="10"/>
    <x v="1"/>
    <x v="11"/>
    <n v="2015"/>
    <x v="57"/>
    <x v="1543"/>
    <x v="3"/>
    <s v="BOTH"/>
    <s v="Income Statement"/>
    <x v="71"/>
    <m/>
    <m/>
    <m/>
  </r>
  <r>
    <d v="2015-11-14T00:00:00"/>
    <s v="Dale Bush"/>
    <n v="-2.5099999999999998"/>
    <m/>
    <n v="2.5099999999999998"/>
    <s v="Credit"/>
    <x v="10"/>
    <x v="1"/>
    <x v="11"/>
    <n v="2015"/>
    <x v="57"/>
    <x v="1528"/>
    <x v="3"/>
    <s v="BOTH"/>
    <s v="Income Statement"/>
    <x v="71"/>
    <m/>
    <m/>
    <m/>
  </r>
  <r>
    <d v="2015-11-15T00:00:00"/>
    <s v="Lynette Wood"/>
    <n v="-1.05"/>
    <m/>
    <n v="1.05"/>
    <s v="Credit"/>
    <x v="10"/>
    <x v="1"/>
    <x v="11"/>
    <n v="2015"/>
    <x v="57"/>
    <x v="1544"/>
    <x v="3"/>
    <s v="BOTH"/>
    <s v="Income Statement"/>
    <x v="71"/>
    <m/>
    <m/>
    <m/>
  </r>
  <r>
    <d v="2015-11-15T00:00:00"/>
    <s v="Chiara Zarlocco"/>
    <n v="-2.88"/>
    <m/>
    <n v="2.88"/>
    <s v="Credit"/>
    <x v="10"/>
    <x v="1"/>
    <x v="11"/>
    <n v="2015"/>
    <x v="57"/>
    <x v="1545"/>
    <x v="3"/>
    <s v="BOTH"/>
    <s v="Income Statement"/>
    <x v="71"/>
    <m/>
    <m/>
    <m/>
  </r>
  <r>
    <d v="2015-11-16T00:00:00"/>
    <s v="deborah willem"/>
    <n v="0.35"/>
    <m/>
    <n v="-0.35"/>
    <s v="Debit"/>
    <x v="10"/>
    <x v="1"/>
    <x v="11"/>
    <n v="2015"/>
    <x v="57"/>
    <x v="1510"/>
    <x v="3"/>
    <s v="BOTH"/>
    <s v="Income Statement"/>
    <x v="71"/>
    <m/>
    <m/>
    <m/>
  </r>
  <r>
    <d v="2015-11-16T00:00:00"/>
    <s v="Dale Bush"/>
    <n v="2.21"/>
    <m/>
    <n v="-2.21"/>
    <s v="Debit"/>
    <x v="10"/>
    <x v="1"/>
    <x v="11"/>
    <n v="2015"/>
    <x v="57"/>
    <x v="1528"/>
    <x v="3"/>
    <s v="BOTH"/>
    <s v="Income Statement"/>
    <x v="71"/>
    <m/>
    <m/>
    <m/>
  </r>
  <r>
    <d v="2015-11-16T00:00:00"/>
    <s v="Patrick Sospenzo"/>
    <n v="-2.91"/>
    <m/>
    <n v="2.91"/>
    <s v="Credit"/>
    <x v="10"/>
    <x v="1"/>
    <x v="11"/>
    <n v="2015"/>
    <x v="57"/>
    <x v="1546"/>
    <x v="3"/>
    <s v="BOTH"/>
    <s v="Income Statement"/>
    <x v="71"/>
    <m/>
    <m/>
    <m/>
  </r>
  <r>
    <d v="2015-11-16T00:00:00"/>
    <s v="Transfer to Bank Completed"/>
    <n v="0"/>
    <m/>
    <n v="0"/>
    <s v="Debit"/>
    <x v="10"/>
    <x v="1"/>
    <x v="11"/>
    <n v="2015"/>
    <x v="37"/>
    <x v="120"/>
    <x v="2"/>
    <s v="LLC"/>
    <s v="Balance Sheet"/>
    <x v="52"/>
    <m/>
    <m/>
    <m/>
  </r>
  <r>
    <d v="2015-11-17T00:00:00"/>
    <s v="Judtih Straub"/>
    <n v="-2.2599999999999998"/>
    <m/>
    <n v="2.2599999999999998"/>
    <s v="Credit"/>
    <x v="10"/>
    <x v="1"/>
    <x v="11"/>
    <n v="2015"/>
    <x v="57"/>
    <x v="1547"/>
    <x v="3"/>
    <s v="BOTH"/>
    <s v="Income Statement"/>
    <x v="71"/>
    <m/>
    <m/>
    <m/>
  </r>
  <r>
    <d v="2015-11-17T00:00:00"/>
    <s v="david BEEBE"/>
    <n v="-0.73"/>
    <m/>
    <n v="0.73"/>
    <s v="Credit"/>
    <x v="10"/>
    <x v="1"/>
    <x v="11"/>
    <n v="2015"/>
    <x v="57"/>
    <x v="1548"/>
    <x v="3"/>
    <s v="BOTH"/>
    <s v="Income Statement"/>
    <x v="71"/>
    <m/>
    <m/>
    <m/>
  </r>
  <r>
    <d v="2015-11-17T00:00:00"/>
    <s v="gigimann"/>
    <n v="-0.59"/>
    <m/>
    <n v="0.59"/>
    <s v="Credit"/>
    <x v="10"/>
    <x v="1"/>
    <x v="11"/>
    <n v="2015"/>
    <x v="57"/>
    <x v="1549"/>
    <x v="3"/>
    <s v="BOTH"/>
    <s v="Income Statement"/>
    <x v="71"/>
    <m/>
    <m/>
    <m/>
  </r>
  <r>
    <d v="2015-11-19T00:00:00"/>
    <s v="Bernard ONeill"/>
    <n v="-0.79"/>
    <m/>
    <n v="0.79"/>
    <s v="Credit"/>
    <x v="10"/>
    <x v="1"/>
    <x v="11"/>
    <n v="2015"/>
    <x v="57"/>
    <x v="1532"/>
    <x v="3"/>
    <s v="BOTH"/>
    <s v="Income Statement"/>
    <x v="71"/>
    <m/>
    <m/>
    <m/>
  </r>
  <r>
    <d v="2015-11-19T00:00:00"/>
    <s v="Edward Wolek"/>
    <n v="-0.62"/>
    <m/>
    <n v="0.62"/>
    <s v="Credit"/>
    <x v="10"/>
    <x v="1"/>
    <x v="11"/>
    <n v="2015"/>
    <x v="57"/>
    <x v="1550"/>
    <x v="3"/>
    <s v="BOTH"/>
    <s v="Income Statement"/>
    <x v="71"/>
    <m/>
    <m/>
    <m/>
  </r>
  <r>
    <d v="2015-11-20T00:00:00"/>
    <s v="Cynthia Nickell"/>
    <n v="1.32"/>
    <m/>
    <n v="-1.32"/>
    <s v="Debit"/>
    <x v="10"/>
    <x v="1"/>
    <x v="11"/>
    <n v="2015"/>
    <x v="57"/>
    <x v="1530"/>
    <x v="3"/>
    <s v="BOTH"/>
    <s v="Income Statement"/>
    <x v="71"/>
    <m/>
    <m/>
    <m/>
  </r>
  <r>
    <d v="2015-11-20T00:00:00"/>
    <s v="William Dale"/>
    <n v="-0.59"/>
    <m/>
    <n v="0.59"/>
    <s v="Credit"/>
    <x v="10"/>
    <x v="1"/>
    <x v="11"/>
    <n v="2015"/>
    <x v="57"/>
    <x v="1551"/>
    <x v="3"/>
    <s v="BOTH"/>
    <s v="Income Statement"/>
    <x v="71"/>
    <m/>
    <m/>
    <m/>
  </r>
  <r>
    <d v="2015-11-20T00:00:00"/>
    <s v="Silky's Silver Ideas"/>
    <n v="-2.9"/>
    <m/>
    <n v="2.9"/>
    <s v="Credit"/>
    <x v="10"/>
    <x v="1"/>
    <x v="11"/>
    <n v="2015"/>
    <x v="57"/>
    <x v="1552"/>
    <x v="3"/>
    <s v="BOTH"/>
    <s v="Income Statement"/>
    <x v="71"/>
    <m/>
    <m/>
    <m/>
  </r>
  <r>
    <d v="2015-11-20T00:00:00"/>
    <s v="Akop Aslanyan"/>
    <n v="-1.72"/>
    <m/>
    <n v="1.72"/>
    <s v="Credit"/>
    <x v="10"/>
    <x v="1"/>
    <x v="11"/>
    <n v="2015"/>
    <x v="57"/>
    <x v="1553"/>
    <x v="3"/>
    <s v="BOTH"/>
    <s v="Income Statement"/>
    <x v="71"/>
    <m/>
    <m/>
    <m/>
  </r>
  <r>
    <d v="2015-11-21T00:00:00"/>
    <s v="Angela OKelly"/>
    <n v="-0.73"/>
    <m/>
    <n v="0.73"/>
    <s v="Credit"/>
    <x v="10"/>
    <x v="1"/>
    <x v="11"/>
    <n v="2015"/>
    <x v="57"/>
    <x v="1554"/>
    <x v="3"/>
    <s v="BOTH"/>
    <s v="Income Statement"/>
    <x v="71"/>
    <m/>
    <m/>
    <m/>
  </r>
  <r>
    <d v="2015-11-22T00:00:00"/>
    <s v="Ernest Harris"/>
    <n v="-2.0099999999999998"/>
    <m/>
    <n v="2.0099999999999998"/>
    <s v="Credit"/>
    <x v="10"/>
    <x v="1"/>
    <x v="11"/>
    <n v="2015"/>
    <x v="57"/>
    <x v="1555"/>
    <x v="3"/>
    <s v="BOTH"/>
    <s v="Income Statement"/>
    <x v="71"/>
    <m/>
    <m/>
    <m/>
  </r>
  <r>
    <d v="2015-11-23T00:00:00"/>
    <s v="JOHN MILLER"/>
    <n v="-1.95"/>
    <m/>
    <n v="1.95"/>
    <s v="Credit"/>
    <x v="10"/>
    <x v="1"/>
    <x v="11"/>
    <n v="2015"/>
    <x v="57"/>
    <x v="1556"/>
    <x v="3"/>
    <s v="BOTH"/>
    <s v="Income Statement"/>
    <x v="71"/>
    <m/>
    <m/>
    <m/>
  </r>
  <r>
    <d v="2015-11-24T00:00:00"/>
    <s v="Leo Selasky"/>
    <n v="-2.6"/>
    <m/>
    <n v="2.6"/>
    <s v="Credit"/>
    <x v="10"/>
    <x v="1"/>
    <x v="11"/>
    <n v="2015"/>
    <x v="57"/>
    <x v="1557"/>
    <x v="3"/>
    <s v="BOTH"/>
    <s v="Income Statement"/>
    <x v="71"/>
    <m/>
    <m/>
    <m/>
  </r>
  <r>
    <d v="2015-11-24T00:00:00"/>
    <s v="Deborah Jo Neil"/>
    <n v="-0.92"/>
    <m/>
    <n v="0.92"/>
    <s v="Credit"/>
    <x v="10"/>
    <x v="1"/>
    <x v="11"/>
    <n v="2015"/>
    <x v="57"/>
    <x v="1558"/>
    <x v="3"/>
    <s v="BOTH"/>
    <s v="Income Statement"/>
    <x v="71"/>
    <m/>
    <m/>
    <m/>
  </r>
  <r>
    <d v="2015-11-24T00:00:00"/>
    <s v="Danielle Volman"/>
    <n v="-0.71"/>
    <m/>
    <n v="0.71"/>
    <s v="Credit"/>
    <x v="10"/>
    <x v="1"/>
    <x v="11"/>
    <n v="2015"/>
    <x v="57"/>
    <x v="1559"/>
    <x v="3"/>
    <s v="BOTH"/>
    <s v="Income Statement"/>
    <x v="71"/>
    <m/>
    <m/>
    <m/>
  </r>
  <r>
    <d v="2015-11-25T00:00:00"/>
    <s v="Dale Bush"/>
    <n v="1.93"/>
    <m/>
    <n v="-1.93"/>
    <s v="Debit"/>
    <x v="10"/>
    <x v="1"/>
    <x v="11"/>
    <n v="2015"/>
    <x v="57"/>
    <x v="1528"/>
    <x v="3"/>
    <s v="BOTH"/>
    <s v="Income Statement"/>
    <x v="71"/>
    <m/>
    <m/>
    <m/>
  </r>
  <r>
    <d v="2015-11-25T00:00:00"/>
    <s v="Dwayne Dye"/>
    <n v="-3.13"/>
    <m/>
    <n v="3.13"/>
    <s v="Credit"/>
    <x v="10"/>
    <x v="1"/>
    <x v="11"/>
    <n v="2015"/>
    <x v="57"/>
    <x v="1560"/>
    <x v="3"/>
    <s v="BOTH"/>
    <s v="Income Statement"/>
    <x v="71"/>
    <m/>
    <m/>
    <m/>
  </r>
  <r>
    <d v="2015-11-26T00:00:00"/>
    <s v="Spotify USA Inc"/>
    <n v="0"/>
    <m/>
    <n v="0"/>
    <s v="Debit"/>
    <x v="10"/>
    <x v="1"/>
    <x v="11"/>
    <n v="2015"/>
    <x v="31"/>
    <x v="1036"/>
    <x v="2"/>
    <s v="BOTH"/>
    <s v="Income Statement"/>
    <x v="70"/>
    <m/>
    <m/>
    <m/>
  </r>
  <r>
    <d v="2015-11-27T00:00:00"/>
    <s v="charles malone"/>
    <n v="-1.76"/>
    <m/>
    <n v="1.76"/>
    <s v="Credit"/>
    <x v="10"/>
    <x v="1"/>
    <x v="11"/>
    <n v="2015"/>
    <x v="57"/>
    <x v="879"/>
    <x v="3"/>
    <s v="BOTH"/>
    <s v="Income Statement"/>
    <x v="71"/>
    <m/>
    <m/>
    <m/>
  </r>
  <r>
    <d v="2015-11-28T00:00:00"/>
    <s v="Michael Wall"/>
    <n v="-1.91"/>
    <m/>
    <n v="1.91"/>
    <s v="Credit"/>
    <x v="10"/>
    <x v="1"/>
    <x v="11"/>
    <n v="2015"/>
    <x v="57"/>
    <x v="1561"/>
    <x v="3"/>
    <s v="BOTH"/>
    <s v="Income Statement"/>
    <x v="71"/>
    <m/>
    <m/>
    <m/>
  </r>
  <r>
    <d v="2015-11-29T00:00:00"/>
    <s v="George Esters"/>
    <n v="-2.33"/>
    <m/>
    <n v="2.33"/>
    <s v="Credit"/>
    <x v="10"/>
    <x v="1"/>
    <x v="11"/>
    <n v="2015"/>
    <x v="57"/>
    <x v="1562"/>
    <x v="3"/>
    <s v="BOTH"/>
    <s v="Income Statement"/>
    <x v="71"/>
    <m/>
    <m/>
    <m/>
  </r>
  <r>
    <d v="2015-11-29T00:00:00"/>
    <s v="Jared Rosenfeld"/>
    <n v="-0.67"/>
    <m/>
    <n v="0.67"/>
    <s v="Credit"/>
    <x v="10"/>
    <x v="1"/>
    <x v="11"/>
    <n v="2015"/>
    <x v="57"/>
    <x v="1563"/>
    <x v="3"/>
    <s v="BOTH"/>
    <s v="Income Statement"/>
    <x v="71"/>
    <m/>
    <m/>
    <m/>
  </r>
  <r>
    <d v="2015-11-29T00:00:00"/>
    <s v="cesia barahona"/>
    <n v="-1.71"/>
    <m/>
    <n v="1.71"/>
    <s v="Credit"/>
    <x v="10"/>
    <x v="1"/>
    <x v="11"/>
    <n v="2015"/>
    <x v="57"/>
    <x v="1564"/>
    <x v="3"/>
    <s v="BOTH"/>
    <s v="Income Statement"/>
    <x v="71"/>
    <m/>
    <m/>
    <m/>
  </r>
  <r>
    <d v="2015-11-30T00:00:00"/>
    <s v="claudio freixas"/>
    <n v="-1.3"/>
    <m/>
    <n v="1.3"/>
    <s v="Credit"/>
    <x v="10"/>
    <x v="1"/>
    <x v="11"/>
    <n v="2015"/>
    <x v="57"/>
    <x v="1565"/>
    <x v="3"/>
    <s v="BOTH"/>
    <s v="Income Statement"/>
    <x v="71"/>
    <m/>
    <m/>
    <m/>
  </r>
  <r>
    <d v="2015-11-30T00:00:00"/>
    <s v="Transfer to Bank Completed"/>
    <n v="0"/>
    <m/>
    <n v="0"/>
    <s v="Debit"/>
    <x v="10"/>
    <x v="1"/>
    <x v="11"/>
    <n v="2015"/>
    <x v="37"/>
    <x v="120"/>
    <x v="2"/>
    <s v="LLC"/>
    <s v="Balance Sheet"/>
    <x v="52"/>
    <m/>
    <m/>
    <m/>
  </r>
  <r>
    <d v="2015-12-01T00:00:00"/>
    <s v="james hyman"/>
    <n v="-1.62"/>
    <m/>
    <n v="1.62"/>
    <s v="Credit"/>
    <x v="10"/>
    <x v="1"/>
    <x v="12"/>
    <n v="2015"/>
    <x v="57"/>
    <x v="1566"/>
    <x v="3"/>
    <s v="BOTH"/>
    <s v="Income Statement"/>
    <x v="71"/>
    <m/>
    <m/>
    <m/>
  </r>
  <r>
    <d v="2015-12-03T00:00:00"/>
    <s v="Havoc K-9, Inc."/>
    <n v="-3.48"/>
    <m/>
    <n v="3.48"/>
    <s v="Credit"/>
    <x v="10"/>
    <x v="1"/>
    <x v="12"/>
    <n v="2015"/>
    <x v="57"/>
    <x v="1121"/>
    <x v="3"/>
    <s v="BOTH"/>
    <s v="Income Statement"/>
    <x v="71"/>
    <m/>
    <m/>
    <m/>
  </r>
  <r>
    <d v="2015-12-03T00:00:00"/>
    <s v="Terry Coker"/>
    <n v="-0.67"/>
    <m/>
    <n v="0.67"/>
    <s v="Credit"/>
    <x v="10"/>
    <x v="1"/>
    <x v="12"/>
    <n v="2015"/>
    <x v="57"/>
    <x v="1567"/>
    <x v="3"/>
    <s v="BOTH"/>
    <s v="Income Statement"/>
    <x v="71"/>
    <m/>
    <m/>
    <m/>
  </r>
  <r>
    <d v="2015-12-04T00:00:00"/>
    <s v="FROST KENNELS LLP"/>
    <n v="-3.13"/>
    <m/>
    <n v="3.13"/>
    <s v="Credit"/>
    <x v="10"/>
    <x v="1"/>
    <x v="12"/>
    <n v="2015"/>
    <x v="57"/>
    <x v="657"/>
    <x v="3"/>
    <s v="BOTH"/>
    <s v="Income Statement"/>
    <x v="71"/>
    <m/>
    <m/>
    <m/>
  </r>
  <r>
    <d v="2015-12-05T00:00:00"/>
    <s v="Jon Foster"/>
    <n v="-0.72"/>
    <m/>
    <n v="0.72"/>
    <s v="Credit"/>
    <x v="10"/>
    <x v="1"/>
    <x v="12"/>
    <n v="2015"/>
    <x v="57"/>
    <x v="1568"/>
    <x v="3"/>
    <s v="BOTH"/>
    <s v="Income Statement"/>
    <x v="71"/>
    <m/>
    <m/>
    <m/>
  </r>
  <r>
    <d v="2015-12-05T00:00:00"/>
    <s v="david gregoire"/>
    <n v="-1.49"/>
    <m/>
    <n v="1.49"/>
    <s v="Credit"/>
    <x v="10"/>
    <x v="1"/>
    <x v="12"/>
    <n v="2015"/>
    <x v="57"/>
    <x v="830"/>
    <x v="3"/>
    <s v="BOTH"/>
    <s v="Income Statement"/>
    <x v="71"/>
    <m/>
    <m/>
    <m/>
  </r>
  <r>
    <d v="2015-12-06T00:00:00"/>
    <s v="Cancun Whale Shark Tours"/>
    <n v="-2.04"/>
    <m/>
    <n v="2.04"/>
    <s v="Credit"/>
    <x v="10"/>
    <x v="1"/>
    <x v="12"/>
    <n v="2015"/>
    <x v="57"/>
    <x v="1569"/>
    <x v="3"/>
    <s v="BOTH"/>
    <s v="Income Statement"/>
    <x v="71"/>
    <m/>
    <m/>
    <m/>
  </r>
  <r>
    <d v="2015-12-06T00:00:00"/>
    <s v="adam cornell"/>
    <n v="-1.1499999999999999"/>
    <m/>
    <n v="1.1499999999999999"/>
    <s v="Credit"/>
    <x v="10"/>
    <x v="1"/>
    <x v="12"/>
    <n v="2015"/>
    <x v="57"/>
    <x v="1570"/>
    <x v="3"/>
    <s v="BOTH"/>
    <s v="Income Statement"/>
    <x v="71"/>
    <m/>
    <m/>
    <m/>
  </r>
  <r>
    <d v="2015-12-06T00:00:00"/>
    <s v="Richard Cooper"/>
    <n v="-0.59"/>
    <m/>
    <n v="0.59"/>
    <s v="Credit"/>
    <x v="10"/>
    <x v="1"/>
    <x v="12"/>
    <n v="2015"/>
    <x v="57"/>
    <x v="1571"/>
    <x v="3"/>
    <s v="BOTH"/>
    <s v="Income Statement"/>
    <x v="71"/>
    <m/>
    <m/>
    <m/>
  </r>
  <r>
    <d v="2015-12-07T00:00:00"/>
    <s v="Ronald Sinek"/>
    <n v="-0.59"/>
    <m/>
    <n v="0.59"/>
    <s v="Credit"/>
    <x v="10"/>
    <x v="1"/>
    <x v="12"/>
    <n v="2015"/>
    <x v="57"/>
    <x v="1572"/>
    <x v="3"/>
    <s v="BOTH"/>
    <s v="Income Statement"/>
    <x v="71"/>
    <m/>
    <m/>
    <m/>
  </r>
  <r>
    <d v="2015-12-07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07T00:00:00"/>
    <s v="EDDYSON ENT. INC."/>
    <n v="-2.0099999999999998"/>
    <m/>
    <n v="2.0099999999999998"/>
    <s v="Credit"/>
    <x v="10"/>
    <x v="1"/>
    <x v="12"/>
    <n v="2015"/>
    <x v="57"/>
    <x v="1573"/>
    <x v="3"/>
    <s v="BOTH"/>
    <s v="Income Statement"/>
    <x v="71"/>
    <m/>
    <m/>
    <m/>
  </r>
  <r>
    <d v="2015-12-08T00:00:00"/>
    <s v="RIGHT HAND CROSS"/>
    <n v="-0.67"/>
    <m/>
    <n v="0.67"/>
    <s v="Credit"/>
    <x v="10"/>
    <x v="1"/>
    <x v="12"/>
    <n v="2015"/>
    <x v="57"/>
    <x v="1574"/>
    <x v="3"/>
    <s v="BOTH"/>
    <s v="Income Statement"/>
    <x v="71"/>
    <m/>
    <m/>
    <m/>
  </r>
  <r>
    <d v="2015-12-08T00:00:00"/>
    <s v="Marco Castillo"/>
    <n v="-1.85"/>
    <m/>
    <n v="1.85"/>
    <s v="Credit"/>
    <x v="10"/>
    <x v="1"/>
    <x v="12"/>
    <n v="2015"/>
    <x v="57"/>
    <x v="1575"/>
    <x v="3"/>
    <s v="BOTH"/>
    <s v="Income Statement"/>
    <x v="71"/>
    <m/>
    <m/>
    <m/>
  </r>
  <r>
    <d v="2015-12-09T00:00:00"/>
    <s v="JOE GALINDO"/>
    <n v="-1.93"/>
    <m/>
    <n v="1.93"/>
    <s v="Credit"/>
    <x v="10"/>
    <x v="1"/>
    <x v="12"/>
    <n v="2015"/>
    <x v="57"/>
    <x v="1576"/>
    <x v="3"/>
    <s v="BOTH"/>
    <s v="Income Statement"/>
    <x v="71"/>
    <m/>
    <m/>
    <m/>
  </r>
  <r>
    <d v="2015-12-09T00:00:00"/>
    <s v="Wencke Synak"/>
    <n v="-0.92"/>
    <m/>
    <n v="0.92"/>
    <s v="Credit"/>
    <x v="10"/>
    <x v="1"/>
    <x v="12"/>
    <n v="2015"/>
    <x v="57"/>
    <x v="930"/>
    <x v="3"/>
    <s v="BOTH"/>
    <s v="Income Statement"/>
    <x v="71"/>
    <m/>
    <m/>
    <m/>
  </r>
  <r>
    <d v="2015-12-10T00:00:00"/>
    <s v="Chris Paquette"/>
    <n v="-2.33"/>
    <m/>
    <n v="2.33"/>
    <s v="Credit"/>
    <x v="10"/>
    <x v="1"/>
    <x v="12"/>
    <n v="2015"/>
    <x v="57"/>
    <x v="1577"/>
    <x v="3"/>
    <s v="BOTH"/>
    <s v="Income Statement"/>
    <x v="71"/>
    <m/>
    <m/>
    <m/>
  </r>
  <r>
    <d v="2015-12-11T00:00:00"/>
    <s v="richard chen"/>
    <n v="-2.36"/>
    <m/>
    <n v="2.36"/>
    <s v="Credit"/>
    <x v="10"/>
    <x v="1"/>
    <x v="12"/>
    <n v="2015"/>
    <x v="57"/>
    <x v="1578"/>
    <x v="3"/>
    <s v="BOTH"/>
    <s v="Income Statement"/>
    <x v="71"/>
    <m/>
    <m/>
    <m/>
  </r>
  <r>
    <d v="2015-12-11T00:00:00"/>
    <s v="Andrea Kemeny"/>
    <n v="-0.74"/>
    <m/>
    <n v="0.74"/>
    <s v="Credit"/>
    <x v="10"/>
    <x v="1"/>
    <x v="12"/>
    <n v="2015"/>
    <x v="57"/>
    <x v="1579"/>
    <x v="3"/>
    <s v="BOTH"/>
    <s v="Income Statement"/>
    <x v="71"/>
    <m/>
    <m/>
    <m/>
  </r>
  <r>
    <d v="2015-12-11T00:00:00"/>
    <s v="Richard Coleman"/>
    <n v="1.78"/>
    <m/>
    <n v="-1.78"/>
    <s v="Debit"/>
    <x v="10"/>
    <x v="1"/>
    <x v="12"/>
    <n v="2015"/>
    <x v="57"/>
    <x v="1539"/>
    <x v="3"/>
    <s v="BOTH"/>
    <s v="Income Statement"/>
    <x v="71"/>
    <m/>
    <m/>
    <m/>
  </r>
  <r>
    <d v="2015-12-12T00:00:00"/>
    <s v="Hernan Hiablochnik"/>
    <n v="-3.54"/>
    <m/>
    <n v="3.54"/>
    <s v="Credit"/>
    <x v="10"/>
    <x v="1"/>
    <x v="12"/>
    <n v="2015"/>
    <x v="57"/>
    <x v="1580"/>
    <x v="3"/>
    <s v="BOTH"/>
    <s v="Income Statement"/>
    <x v="71"/>
    <m/>
    <m/>
    <m/>
  </r>
  <r>
    <d v="2015-12-12T00:00:00"/>
    <s v="Liesel Folden"/>
    <n v="-0.73"/>
    <m/>
    <n v="0.73"/>
    <s v="Credit"/>
    <x v="10"/>
    <x v="1"/>
    <x v="12"/>
    <n v="2015"/>
    <x v="57"/>
    <x v="1581"/>
    <x v="3"/>
    <s v="BOTH"/>
    <s v="Income Statement"/>
    <x v="71"/>
    <m/>
    <m/>
    <m/>
  </r>
  <r>
    <d v="2015-12-13T00:00:00"/>
    <s v="Nanci Medina"/>
    <n v="-0.73"/>
    <m/>
    <n v="0.73"/>
    <s v="Credit"/>
    <x v="10"/>
    <x v="1"/>
    <x v="12"/>
    <n v="2015"/>
    <x v="57"/>
    <x v="1582"/>
    <x v="3"/>
    <s v="BOTH"/>
    <s v="Income Statement"/>
    <x v="71"/>
    <m/>
    <m/>
    <m/>
  </r>
  <r>
    <d v="2015-12-14T00:00:00"/>
    <s v="brant bristow"/>
    <n v="-1.58"/>
    <m/>
    <n v="1.58"/>
    <s v="Credit"/>
    <x v="10"/>
    <x v="1"/>
    <x v="12"/>
    <n v="2015"/>
    <x v="57"/>
    <x v="1583"/>
    <x v="3"/>
    <s v="BOTH"/>
    <s v="Income Statement"/>
    <x v="71"/>
    <m/>
    <m/>
    <m/>
  </r>
  <r>
    <d v="2015-12-14T00:00:00"/>
    <s v="Robin Bartlett-Asnicar"/>
    <n v="-0.73"/>
    <m/>
    <n v="0.73"/>
    <s v="Credit"/>
    <x v="10"/>
    <x v="1"/>
    <x v="12"/>
    <n v="2015"/>
    <x v="57"/>
    <x v="1584"/>
    <x v="3"/>
    <s v="BOTH"/>
    <s v="Income Statement"/>
    <x v="71"/>
    <m/>
    <m/>
    <m/>
  </r>
  <r>
    <d v="2015-12-14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14T00:00:00"/>
    <s v="william bennett"/>
    <n v="-0.72"/>
    <m/>
    <n v="0.72"/>
    <s v="Credit"/>
    <x v="10"/>
    <x v="1"/>
    <x v="12"/>
    <n v="2015"/>
    <x v="57"/>
    <x v="1585"/>
    <x v="3"/>
    <s v="BOTH"/>
    <s v="Income Statement"/>
    <x v="71"/>
    <m/>
    <m/>
    <m/>
  </r>
  <r>
    <d v="2015-12-15T00:00:00"/>
    <s v="william bennett"/>
    <n v="-0.45"/>
    <m/>
    <n v="0.45"/>
    <s v="Credit"/>
    <x v="10"/>
    <x v="1"/>
    <x v="12"/>
    <n v="2015"/>
    <x v="57"/>
    <x v="1585"/>
    <x v="3"/>
    <s v="BOTH"/>
    <s v="Income Statement"/>
    <x v="71"/>
    <m/>
    <m/>
    <m/>
  </r>
  <r>
    <d v="2015-12-15T00:00:00"/>
    <s v="Texas Forward Visions, Inc."/>
    <n v="-2.91"/>
    <m/>
    <n v="2.91"/>
    <s v="Credit"/>
    <x v="10"/>
    <x v="1"/>
    <x v="12"/>
    <n v="2015"/>
    <x v="57"/>
    <x v="1586"/>
    <x v="3"/>
    <s v="BOTH"/>
    <s v="Income Statement"/>
    <x v="71"/>
    <m/>
    <m/>
    <m/>
  </r>
  <r>
    <d v="2015-12-16T00:00:00"/>
    <s v="izudin bajramovic"/>
    <n v="-2.0699999999999998"/>
    <m/>
    <n v="2.0699999999999998"/>
    <s v="Credit"/>
    <x v="10"/>
    <x v="1"/>
    <x v="12"/>
    <n v="2015"/>
    <x v="57"/>
    <x v="1587"/>
    <x v="3"/>
    <s v="BOTH"/>
    <s v="Income Statement"/>
    <x v="71"/>
    <m/>
    <m/>
    <m/>
  </r>
  <r>
    <d v="2015-12-16T00:00:00"/>
    <s v="Jennifer Harmon"/>
    <n v="-1.8"/>
    <m/>
    <n v="1.8"/>
    <s v="Credit"/>
    <x v="10"/>
    <x v="1"/>
    <x v="12"/>
    <n v="2015"/>
    <x v="57"/>
    <x v="1588"/>
    <x v="3"/>
    <s v="BOTH"/>
    <s v="Income Statement"/>
    <x v="71"/>
    <m/>
    <m/>
    <m/>
  </r>
  <r>
    <d v="2015-12-16T00:00:00"/>
    <s v="Dezzis Custom Jewelry &amp;amp; Mural Design"/>
    <n v="-1.85"/>
    <m/>
    <n v="1.85"/>
    <s v="Credit"/>
    <x v="10"/>
    <x v="1"/>
    <x v="12"/>
    <n v="2015"/>
    <x v="57"/>
    <x v="1589"/>
    <x v="3"/>
    <s v="BOTH"/>
    <s v="Income Statement"/>
    <x v="71"/>
    <m/>
    <m/>
    <m/>
  </r>
  <r>
    <d v="2015-12-16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16T00:00:00"/>
    <s v="Christiaan Rodriguez"/>
    <n v="-1.23"/>
    <m/>
    <n v="1.23"/>
    <s v="Credit"/>
    <x v="10"/>
    <x v="1"/>
    <x v="12"/>
    <n v="2015"/>
    <x v="57"/>
    <x v="1590"/>
    <x v="3"/>
    <s v="BOTH"/>
    <s v="Income Statement"/>
    <x v="71"/>
    <m/>
    <m/>
    <m/>
  </r>
  <r>
    <d v="2015-12-16T00:00:00"/>
    <s v="Christiaan Rodriguez"/>
    <n v="0.93"/>
    <m/>
    <n v="-0.93"/>
    <s v="Debit"/>
    <x v="10"/>
    <x v="1"/>
    <x v="12"/>
    <n v="2015"/>
    <x v="57"/>
    <x v="1590"/>
    <x v="3"/>
    <s v="BOTH"/>
    <s v="Income Statement"/>
    <x v="71"/>
    <m/>
    <m/>
    <m/>
  </r>
  <r>
    <d v="2015-12-16T00:00:00"/>
    <s v="Richard Blouin"/>
    <n v="-5.01"/>
    <m/>
    <n v="5.01"/>
    <s v="Credit"/>
    <x v="10"/>
    <x v="1"/>
    <x v="12"/>
    <n v="2015"/>
    <x v="57"/>
    <x v="1591"/>
    <x v="3"/>
    <s v="BOTH"/>
    <s v="Income Statement"/>
    <x v="71"/>
    <m/>
    <m/>
    <m/>
  </r>
  <r>
    <d v="2015-12-17T00:00:00"/>
    <s v="Luis Sell"/>
    <n v="-2.79"/>
    <m/>
    <n v="2.79"/>
    <s v="Credit"/>
    <x v="10"/>
    <x v="1"/>
    <x v="12"/>
    <n v="2015"/>
    <x v="57"/>
    <x v="1592"/>
    <x v="3"/>
    <s v="BOTH"/>
    <s v="Income Statement"/>
    <x v="71"/>
    <m/>
    <m/>
    <m/>
  </r>
  <r>
    <d v="2015-12-18T00:00:00"/>
    <s v="Rapid General Contractor"/>
    <n v="-2.88"/>
    <m/>
    <n v="2.88"/>
    <s v="Credit"/>
    <x v="10"/>
    <x v="1"/>
    <x v="12"/>
    <n v="2015"/>
    <x v="57"/>
    <x v="1593"/>
    <x v="3"/>
    <s v="BOTH"/>
    <s v="Income Statement"/>
    <x v="71"/>
    <m/>
    <m/>
    <m/>
  </r>
  <r>
    <d v="2015-12-18T00:00:00"/>
    <s v="Alissa Tennen"/>
    <n v="-0.76"/>
    <m/>
    <n v="0.76"/>
    <s v="Credit"/>
    <x v="10"/>
    <x v="1"/>
    <x v="12"/>
    <n v="2015"/>
    <x v="57"/>
    <x v="1594"/>
    <x v="3"/>
    <s v="BOTH"/>
    <s v="Income Statement"/>
    <x v="71"/>
    <m/>
    <m/>
    <m/>
  </r>
  <r>
    <d v="2015-12-18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19T00:00:00"/>
    <s v="June Roberts"/>
    <n v="-2.1800000000000002"/>
    <m/>
    <n v="2.1800000000000002"/>
    <s v="Credit"/>
    <x v="10"/>
    <x v="1"/>
    <x v="12"/>
    <n v="2015"/>
    <x v="57"/>
    <x v="1595"/>
    <x v="3"/>
    <s v="BOTH"/>
    <s v="Income Statement"/>
    <x v="71"/>
    <m/>
    <m/>
    <m/>
  </r>
  <r>
    <d v="2015-12-19T00:00:00"/>
    <s v="felix carrion"/>
    <n v="-0.62"/>
    <m/>
    <n v="0.62"/>
    <s v="Credit"/>
    <x v="10"/>
    <x v="1"/>
    <x v="12"/>
    <n v="2015"/>
    <x v="57"/>
    <x v="948"/>
    <x v="3"/>
    <s v="BOTH"/>
    <s v="Income Statement"/>
    <x v="71"/>
    <m/>
    <m/>
    <m/>
  </r>
  <r>
    <d v="2015-12-20T00:00:00"/>
    <s v="mrs c l simmonds"/>
    <n v="-5.46"/>
    <m/>
    <n v="5.46"/>
    <s v="Credit"/>
    <x v="10"/>
    <x v="1"/>
    <x v="12"/>
    <n v="2015"/>
    <x v="57"/>
    <x v="1596"/>
    <x v="3"/>
    <s v="BOTH"/>
    <s v="Income Statement"/>
    <x v="71"/>
    <m/>
    <m/>
    <m/>
  </r>
  <r>
    <d v="2015-12-20T00:00:00"/>
    <s v="mrs c l simmonds"/>
    <n v="-5.65"/>
    <m/>
    <n v="5.65"/>
    <s v="Credit"/>
    <x v="10"/>
    <x v="1"/>
    <x v="12"/>
    <n v="2015"/>
    <x v="57"/>
    <x v="1596"/>
    <x v="3"/>
    <s v="BOTH"/>
    <s v="Income Statement"/>
    <x v="71"/>
    <m/>
    <m/>
    <m/>
  </r>
  <r>
    <d v="2015-12-21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22T00:00:00"/>
    <s v="rodney morreira"/>
    <n v="-0.73"/>
    <m/>
    <n v="0.73"/>
    <s v="Credit"/>
    <x v="10"/>
    <x v="1"/>
    <x v="12"/>
    <n v="2015"/>
    <x v="57"/>
    <x v="1597"/>
    <x v="3"/>
    <s v="BOTH"/>
    <s v="Income Statement"/>
    <x v="71"/>
    <m/>
    <m/>
    <m/>
  </r>
  <r>
    <d v="2015-12-22T00:00:00"/>
    <s v="Phillip Cannatti"/>
    <n v="-8.4499999999999993"/>
    <m/>
    <n v="8.4499999999999993"/>
    <s v="Credit"/>
    <x v="10"/>
    <x v="1"/>
    <x v="12"/>
    <n v="2015"/>
    <x v="57"/>
    <x v="1598"/>
    <x v="3"/>
    <s v="BOTH"/>
    <s v="Income Statement"/>
    <x v="71"/>
    <m/>
    <m/>
    <m/>
  </r>
  <r>
    <d v="2015-12-23T00:00:00"/>
    <s v="Ramon Scheffer"/>
    <n v="-3.99"/>
    <m/>
    <n v="3.99"/>
    <s v="Credit"/>
    <x v="10"/>
    <x v="1"/>
    <x v="12"/>
    <n v="2015"/>
    <x v="57"/>
    <x v="1599"/>
    <x v="3"/>
    <s v="BOTH"/>
    <s v="Income Statement"/>
    <x v="71"/>
    <m/>
    <m/>
    <m/>
  </r>
  <r>
    <d v="2015-12-23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23T00:00:00"/>
    <s v="PayPal"/>
    <n v="0"/>
    <m/>
    <n v="0"/>
    <s v="Credit"/>
    <x v="10"/>
    <x v="1"/>
    <x v="12"/>
    <n v="2015"/>
    <x v="9"/>
    <x v="490"/>
    <x v="3"/>
    <s v="BOTH"/>
    <s v="Balance Sheet"/>
    <x v="70"/>
    <m/>
    <m/>
    <m/>
  </r>
  <r>
    <d v="2015-12-23T00:00:00"/>
    <s v="David Ratner"/>
    <n v="0"/>
    <m/>
    <n v="0"/>
    <s v="Debit"/>
    <x v="10"/>
    <x v="1"/>
    <x v="12"/>
    <n v="2015"/>
    <x v="9"/>
    <x v="490"/>
    <x v="3"/>
    <s v="BOTH"/>
    <s v="Balance Sheet"/>
    <x v="70"/>
    <m/>
    <m/>
    <m/>
  </r>
  <r>
    <d v="2015-12-24T00:00:00"/>
    <s v="Bow Wow Productions"/>
    <n v="-0.94"/>
    <m/>
    <n v="0.94"/>
    <s v="Credit"/>
    <x v="10"/>
    <x v="1"/>
    <x v="12"/>
    <n v="2015"/>
    <x v="57"/>
    <x v="365"/>
    <x v="3"/>
    <s v="BOTH"/>
    <s v="Income Statement"/>
    <x v="71"/>
    <m/>
    <m/>
    <m/>
  </r>
  <r>
    <d v="2015-12-24T00:00:00"/>
    <s v="ANGELA MACGOWAN"/>
    <n v="-1.05"/>
    <m/>
    <n v="1.05"/>
    <s v="Credit"/>
    <x v="10"/>
    <x v="1"/>
    <x v="12"/>
    <n v="2015"/>
    <x v="57"/>
    <x v="1600"/>
    <x v="3"/>
    <s v="BOTH"/>
    <s v="Income Statement"/>
    <x v="71"/>
    <m/>
    <m/>
    <m/>
  </r>
  <r>
    <d v="2015-12-26T00:00:00"/>
    <s v="Spotify USA Inc"/>
    <n v="0"/>
    <m/>
    <n v="0"/>
    <s v="Debit"/>
    <x v="10"/>
    <x v="1"/>
    <x v="12"/>
    <n v="2015"/>
    <x v="31"/>
    <x v="1036"/>
    <x v="2"/>
    <s v="BOTH"/>
    <s v="Income Statement"/>
    <x v="70"/>
    <m/>
    <m/>
    <m/>
  </r>
  <r>
    <d v="2015-12-26T00:00:00"/>
    <s v="PAUL SHACKEL"/>
    <n v="-1.1599999999999999"/>
    <m/>
    <n v="1.1599999999999999"/>
    <s v="Credit"/>
    <x v="10"/>
    <x v="1"/>
    <x v="12"/>
    <n v="2015"/>
    <x v="57"/>
    <x v="1601"/>
    <x v="3"/>
    <s v="BOTH"/>
    <s v="Income Statement"/>
    <x v="71"/>
    <m/>
    <m/>
    <m/>
  </r>
  <r>
    <d v="2015-12-27T00:00:00"/>
    <s v="Blair Williams"/>
    <n v="-1.93"/>
    <m/>
    <n v="1.93"/>
    <s v="Credit"/>
    <x v="10"/>
    <x v="1"/>
    <x v="12"/>
    <n v="2015"/>
    <x v="57"/>
    <x v="1602"/>
    <x v="3"/>
    <s v="BOTH"/>
    <s v="Income Statement"/>
    <x v="71"/>
    <m/>
    <m/>
    <m/>
  </r>
  <r>
    <d v="2015-12-27T00:00:00"/>
    <s v="Paul Lucas"/>
    <n v="-2.1800000000000002"/>
    <m/>
    <n v="2.1800000000000002"/>
    <s v="Credit"/>
    <x v="10"/>
    <x v="1"/>
    <x v="12"/>
    <n v="2015"/>
    <x v="57"/>
    <x v="1603"/>
    <x v="3"/>
    <s v="BOTH"/>
    <s v="Income Statement"/>
    <x v="71"/>
    <m/>
    <m/>
    <m/>
  </r>
  <r>
    <d v="2015-12-27T00:00:00"/>
    <s v="Nicholas  Mounts"/>
    <n v="-4.6500000000000004"/>
    <m/>
    <n v="4.6500000000000004"/>
    <s v="Credit"/>
    <x v="10"/>
    <x v="1"/>
    <x v="12"/>
    <n v="2015"/>
    <x v="57"/>
    <x v="1604"/>
    <x v="3"/>
    <s v="BOTH"/>
    <s v="Income Statement"/>
    <x v="71"/>
    <m/>
    <m/>
    <m/>
  </r>
  <r>
    <d v="2015-12-28T00:00:00"/>
    <s v="Luis Sell"/>
    <n v="2.4900000000000002"/>
    <m/>
    <n v="-2.4900000000000002"/>
    <s v="Debit"/>
    <x v="10"/>
    <x v="1"/>
    <x v="12"/>
    <n v="2015"/>
    <x v="57"/>
    <x v="1592"/>
    <x v="3"/>
    <s v="BOTH"/>
    <s v="Income Statement"/>
    <x v="71"/>
    <m/>
    <m/>
    <m/>
  </r>
  <r>
    <d v="2015-12-28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28T00:00:00"/>
    <s v="Scott Griffin"/>
    <n v="-1.55"/>
    <m/>
    <n v="1.55"/>
    <s v="Credit"/>
    <x v="10"/>
    <x v="1"/>
    <x v="12"/>
    <n v="2015"/>
    <x v="57"/>
    <x v="1605"/>
    <x v="3"/>
    <s v="BOTH"/>
    <s v="Income Statement"/>
    <x v="71"/>
    <m/>
    <m/>
    <m/>
  </r>
  <r>
    <d v="2015-12-29T00:00:00"/>
    <s v="Bow Wow Productions"/>
    <n v="0.64"/>
    <m/>
    <n v="-0.64"/>
    <s v="Debit"/>
    <x v="10"/>
    <x v="1"/>
    <x v="12"/>
    <n v="2015"/>
    <x v="57"/>
    <x v="365"/>
    <x v="3"/>
    <s v="BOTH"/>
    <s v="Income Statement"/>
    <x v="71"/>
    <m/>
    <m/>
    <m/>
  </r>
  <r>
    <d v="2015-12-29T00:00:00"/>
    <s v="Ashley Miller"/>
    <n v="-3.13"/>
    <m/>
    <n v="3.13"/>
    <s v="Credit"/>
    <x v="10"/>
    <x v="1"/>
    <x v="12"/>
    <n v="2015"/>
    <x v="57"/>
    <x v="1606"/>
    <x v="3"/>
    <s v="BOTH"/>
    <s v="Income Statement"/>
    <x v="71"/>
    <m/>
    <m/>
    <m/>
  </r>
  <r>
    <d v="2015-12-30T00:00:00"/>
    <s v="Ashley Miller"/>
    <n v="0.71"/>
    <m/>
    <n v="-0.71"/>
    <s v="Debit"/>
    <x v="10"/>
    <x v="1"/>
    <x v="12"/>
    <n v="2015"/>
    <x v="57"/>
    <x v="1606"/>
    <x v="3"/>
    <s v="BOTH"/>
    <s v="Income Statement"/>
    <x v="71"/>
    <m/>
    <m/>
    <m/>
  </r>
  <r>
    <d v="2015-12-31T00:00:00"/>
    <s v="Transfer to Bank Completed"/>
    <n v="0"/>
    <m/>
    <n v="0"/>
    <s v="Debit"/>
    <x v="10"/>
    <x v="1"/>
    <x v="12"/>
    <n v="2015"/>
    <x v="37"/>
    <x v="120"/>
    <x v="2"/>
    <s v="LLC"/>
    <s v="Balance Sheet"/>
    <x v="52"/>
    <m/>
    <m/>
    <m/>
  </r>
  <r>
    <d v="2015-12-31T00:00:00"/>
    <s v="Luis Ledesma Jr"/>
    <n v="-1.86"/>
    <m/>
    <n v="1.86"/>
    <s v="Credit"/>
    <x v="10"/>
    <x v="1"/>
    <x v="12"/>
    <n v="2015"/>
    <x v="57"/>
    <x v="1607"/>
    <x v="3"/>
    <s v="BOTH"/>
    <s v="Income Statement"/>
    <x v="71"/>
    <m/>
    <m/>
    <m/>
  </r>
  <r>
    <d v="2015-12-31T00:00:00"/>
    <s v="Gerardo Conception"/>
    <n v="-2.97"/>
    <m/>
    <n v="2.97"/>
    <s v="Credit"/>
    <x v="10"/>
    <x v="1"/>
    <x v="12"/>
    <n v="2015"/>
    <x v="57"/>
    <x v="1608"/>
    <x v="3"/>
    <s v="BOTH"/>
    <s v="Income Statement"/>
    <x v="71"/>
    <m/>
    <m/>
    <m/>
  </r>
  <r>
    <d v="2015-12-31T00:00:00"/>
    <s v="Gerardo Conception"/>
    <n v="0"/>
    <m/>
    <n v="0"/>
    <s v="Debit"/>
    <x v="10"/>
    <x v="1"/>
    <x v="12"/>
    <n v="2015"/>
    <x v="57"/>
    <x v="1608"/>
    <x v="3"/>
    <s v="BOTH"/>
    <s v="Income Statement"/>
    <x v="7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25">
  <r>
    <s v="Upwork"/>
    <m/>
    <m/>
    <m/>
    <m/>
    <m/>
    <m/>
    <x v="0"/>
    <x v="0"/>
    <m/>
    <x v="0"/>
    <m/>
    <m/>
    <m/>
    <m/>
    <m/>
    <m/>
  </r>
  <r>
    <d v="2015-01-05T00:00:00"/>
    <s v="Richa Rai"/>
    <n v="-55.6"/>
    <n v="-55.6"/>
    <n v="55.6"/>
    <s v="Debit"/>
    <s v="22000 · AMEX (LLC)"/>
    <x v="1"/>
    <x v="1"/>
    <n v="2015"/>
    <x v="1"/>
    <s v="Richa Rai"/>
    <s v="Corporate:IT"/>
    <s v="BOTH"/>
    <s v="Income Statement"/>
    <s v="Upwork in AMEX (LLC)"/>
    <s v="22000 · AMEX (LLC)"/>
  </r>
  <r>
    <d v="2015-01-05T00:00:00"/>
    <s v="Svetlozar Draganov"/>
    <n v="-80"/>
    <n v="-135.6"/>
    <n v="80"/>
    <s v="Debit"/>
    <s v="22000 · AMEX (LLC)"/>
    <x v="1"/>
    <x v="1"/>
    <n v="2015"/>
    <x v="2"/>
    <s v="Svetlozar Draganov"/>
    <s v="Corporate"/>
    <s v="BOTH"/>
    <s v="Income Statement"/>
    <s v="Upwork in AMEX (LLC)"/>
    <s v="22000 · AMEX (LLC)"/>
  </r>
  <r>
    <d v="2015-01-12T00:00:00"/>
    <s v="Richa Rai"/>
    <n v="-24.09"/>
    <n v="-24.09"/>
    <n v="24.09"/>
    <s v="Debit"/>
    <s v="22000 · AMEX (LLC)"/>
    <x v="1"/>
    <x v="1"/>
    <n v="2015"/>
    <x v="1"/>
    <s v="Richa Rai"/>
    <s v="Corporate:IT"/>
    <s v="BOTH"/>
    <s v="Income Statement"/>
    <s v="Upwork in AMEX (LLC)"/>
    <s v="22000 · AMEX (LLC)"/>
  </r>
  <r>
    <d v="2015-01-12T00:00:00"/>
    <s v="Svetlozar Draganov"/>
    <n v="-51.67"/>
    <n v="-75.760000000000005"/>
    <n v="51.67"/>
    <s v="Debit"/>
    <s v="22000 · AMEX (LLC)"/>
    <x v="1"/>
    <x v="1"/>
    <n v="2015"/>
    <x v="2"/>
    <s v="Svetlozar Draganov"/>
    <s v="Corporate"/>
    <s v="BOTH"/>
    <s v="Income Statement"/>
    <s v="Upwork in AMEX (LLC)"/>
    <s v="22000 · AMEX (LLC)"/>
  </r>
  <r>
    <d v="2015-01-12T00:00:00"/>
    <s v="Shara Camille"/>
    <n v="-11.92"/>
    <n v="-87.68"/>
    <n v="11.92"/>
    <s v="Debit"/>
    <s v="22000 · AMEX (LLC)"/>
    <x v="1"/>
    <x v="1"/>
    <n v="2015"/>
    <x v="3"/>
    <s v="Shara Camille"/>
    <s v="eBay:eBay"/>
    <s v="BOTH"/>
    <s v="Income Statement"/>
    <s v="Upwork in AMEX (LLC)"/>
    <s v="22000 · AMEX (LLC)"/>
  </r>
  <r>
    <d v="2015-01-19T00:00:00"/>
    <s v="Richa Rai"/>
    <n v="-55.6"/>
    <n v="-55.6"/>
    <n v="55.6"/>
    <s v="Debit"/>
    <s v="22000 · AMEX (LLC)"/>
    <x v="1"/>
    <x v="1"/>
    <n v="2015"/>
    <x v="1"/>
    <s v="Richa Rai"/>
    <s v="Corporate:IT"/>
    <s v="BOTH"/>
    <s v="Income Statement"/>
    <s v="Upwork in AMEX (LLC)"/>
    <s v="22000 · AMEX (LLC)"/>
  </r>
  <r>
    <d v="2015-01-19T00:00:00"/>
    <s v="Svetlozar Draganov"/>
    <n v="-8.33"/>
    <n v="-63.93"/>
    <n v="8.33"/>
    <s v="Debit"/>
    <s v="22000 · AMEX (LLC)"/>
    <x v="1"/>
    <x v="1"/>
    <n v="2015"/>
    <x v="2"/>
    <s v="Svetlozar Draganov"/>
    <s v="Corporate"/>
    <s v="BOTH"/>
    <s v="Income Statement"/>
    <s v="Upwork in AMEX (LLC)"/>
    <s v="22000 · AMEX (LLC)"/>
  </r>
  <r>
    <d v="2015-01-19T00:00:00"/>
    <s v="Shara Camille"/>
    <n v="-7.79"/>
    <n v="-71.72"/>
    <n v="7.79"/>
    <s v="Debit"/>
    <s v="22000 · AMEX (LLC)"/>
    <x v="1"/>
    <x v="1"/>
    <n v="2015"/>
    <x v="3"/>
    <s v="Shara Camille"/>
    <s v="eBay:eBay"/>
    <s v="BOTH"/>
    <s v="Income Statement"/>
    <s v="Upwork in AMEX (LLC)"/>
    <s v="22000 · AMEX (LLC)"/>
  </r>
  <r>
    <d v="2015-01-26T00:00:00"/>
    <s v="Richa Rai"/>
    <n v="-55.6"/>
    <n v="-55.6"/>
    <n v="55.6"/>
    <s v="Debit"/>
    <s v="22000 · AMEX (LLC)"/>
    <x v="1"/>
    <x v="1"/>
    <n v="2015"/>
    <x v="1"/>
    <s v="Richa Rai"/>
    <s v="Corporate:IT"/>
    <s v="BOTH"/>
    <s v="Income Statement"/>
    <s v="Upwork in AMEX (LLC)"/>
    <s v="22000 · AMEX (LLC)"/>
  </r>
  <r>
    <d v="2015-01-26T00:00:00"/>
    <s v="Svetlozar Draganov"/>
    <n v="-41.67"/>
    <n v="-97.27"/>
    <n v="41.67"/>
    <s v="Debit"/>
    <s v="22000 · AMEX (LLC)"/>
    <x v="1"/>
    <x v="1"/>
    <n v="2015"/>
    <x v="2"/>
    <s v="Svetlozar Draganov"/>
    <s v="Corporate"/>
    <s v="BOTH"/>
    <s v="Income Statement"/>
    <s v="Upwork in AMEX (LLC)"/>
    <s v="22000 · AMEX (LLC)"/>
  </r>
  <r>
    <d v="2015-01-26T00:00:00"/>
    <s v="Shara Camille"/>
    <n v="-24.75"/>
    <n v="-122.02"/>
    <n v="24.75"/>
    <s v="Debit"/>
    <s v="22000 · AMEX (LLC)"/>
    <x v="1"/>
    <x v="1"/>
    <n v="2015"/>
    <x v="3"/>
    <s v="Shara Camille"/>
    <s v="eBay:eBay"/>
    <s v="BOTH"/>
    <s v="Income Statement"/>
    <s v="Upwork in AMEX (LLC)"/>
    <s v="22000 · AMEX (LLC)"/>
  </r>
  <r>
    <d v="2015-01-28T00:00:00"/>
    <s v="Mari Snyder"/>
    <n v="-50"/>
    <n v="-50"/>
    <n v="50"/>
    <s v="Debit"/>
    <s v="22000 · AMEX (LLC)"/>
    <x v="1"/>
    <x v="1"/>
    <n v="2015"/>
    <x v="4"/>
    <s v="Mari Snyder"/>
    <s v="Amazon Seller:Amazon Japan"/>
    <s v="BOTH"/>
    <s v="Income Statement"/>
    <s v="Upwork in AMEX (LLC)"/>
    <s v="22000 · AMEX (LLC)"/>
  </r>
  <r>
    <d v="2015-02-02T00:00:00"/>
    <s v="Richa Rai"/>
    <n v="-55.6"/>
    <n v="-55.6"/>
    <n v="55.6"/>
    <s v="Debit"/>
    <s v="22000 · AMEX (LLC)"/>
    <x v="1"/>
    <x v="2"/>
    <n v="2015"/>
    <x v="1"/>
    <s v="Richa Rai"/>
    <s v="Corporate:IT"/>
    <s v="BOTH"/>
    <s v="Income Statement"/>
    <s v="Upwork in AMEX (LLC)"/>
    <s v="22000 · AMEX (LLC)"/>
  </r>
  <r>
    <d v="2015-02-02T00:00:00"/>
    <s v="Svetlozar Draganov"/>
    <n v="-40"/>
    <n v="-95.6"/>
    <n v="40"/>
    <s v="Debit"/>
    <s v="22000 · AMEX (LLC)"/>
    <x v="1"/>
    <x v="2"/>
    <n v="2015"/>
    <x v="2"/>
    <s v="Svetlozar Draganov"/>
    <s v="Corporate"/>
    <s v="BOTH"/>
    <s v="Income Statement"/>
    <s v="Upwork in AMEX (LLC)"/>
    <s v="22000 · AMEX (LLC)"/>
  </r>
  <r>
    <d v="2015-02-02T00:00:00"/>
    <s v="Shara Camille"/>
    <n v="-24.29"/>
    <n v="-119.89"/>
    <n v="24.29"/>
    <s v="Debit"/>
    <s v="22000 · AMEX (LLC)"/>
    <x v="1"/>
    <x v="2"/>
    <n v="2015"/>
    <x v="3"/>
    <s v="Shara Camille"/>
    <s v="eBay:eBay"/>
    <s v="BOTH"/>
    <s v="Income Statement"/>
    <s v="Upwork in AMEX (LLC)"/>
    <s v="22000 · AMEX (LLC)"/>
  </r>
  <r>
    <d v="2015-02-09T00:00:00"/>
    <s v="Richa Rai"/>
    <n v="-55.6"/>
    <n v="-55.6"/>
    <n v="55.6"/>
    <s v="Debit"/>
    <s v="22000 · AMEX (LLC)"/>
    <x v="1"/>
    <x v="2"/>
    <n v="2015"/>
    <x v="1"/>
    <s v="Richa Rai"/>
    <s v="Corporate:IT"/>
    <s v="BOTH"/>
    <s v="Income Statement"/>
    <s v="Upwork in AMEX (LLC)"/>
    <s v="22000 · AMEX (LLC)"/>
  </r>
  <r>
    <d v="2015-02-09T00:00:00"/>
    <s v="Mari Snyder"/>
    <n v="-7.41"/>
    <n v="-63.01"/>
    <n v="7.41"/>
    <s v="Debit"/>
    <s v="22000 · AMEX (LLC)"/>
    <x v="1"/>
    <x v="2"/>
    <n v="2015"/>
    <x v="4"/>
    <s v="Mari Snyder"/>
    <s v="Amazon Seller:Amazon Japan"/>
    <s v="BOTH"/>
    <s v="Income Statement"/>
    <s v="Upwork in AMEX (LLC)"/>
    <s v="22000 · AMEX (LLC)"/>
  </r>
  <r>
    <d v="2015-02-09T00:00:00"/>
    <s v="Svetlozar Draganov"/>
    <n v="-33.33"/>
    <n v="-96.34"/>
    <n v="33.33"/>
    <s v="Debit"/>
    <s v="22000 · AMEX (LLC)"/>
    <x v="1"/>
    <x v="2"/>
    <n v="2015"/>
    <x v="2"/>
    <s v="Svetlozar Draganov"/>
    <s v="Corporate"/>
    <s v="BOTH"/>
    <s v="Income Statement"/>
    <s v="Upwork in AMEX (LLC)"/>
    <s v="22000 · AMEX (LLC)"/>
  </r>
  <r>
    <d v="2015-02-09T00:00:00"/>
    <s v="Shara Camille"/>
    <n v="-17.420000000000002"/>
    <n v="-113.76"/>
    <n v="17.420000000000002"/>
    <s v="Debit"/>
    <s v="22000 · AMEX (LLC)"/>
    <x v="1"/>
    <x v="2"/>
    <n v="2015"/>
    <x v="3"/>
    <s v="Shara Camille"/>
    <s v="eBay:eBay"/>
    <s v="BOTH"/>
    <s v="Income Statement"/>
    <s v="Upwork in AMEX (LLC)"/>
    <s v="22000 · AMEX (LLC)"/>
  </r>
  <r>
    <d v="2015-02-16T00:00:00"/>
    <s v="Richa Rai"/>
    <n v="-55.6"/>
    <n v="-55.6"/>
    <n v="55.6"/>
    <s v="Debit"/>
    <s v="22000 · AMEX (LLC)"/>
    <x v="1"/>
    <x v="2"/>
    <n v="2015"/>
    <x v="1"/>
    <s v="Richa Rai"/>
    <s v="Corporate:IT"/>
    <s v="BOTH"/>
    <s v="Income Statement"/>
    <s v="Upwork in AMEX (LLC)"/>
    <s v="22000 · AMEX (LLC)"/>
  </r>
  <r>
    <d v="2015-02-16T00:00:00"/>
    <s v="Mari Snyder"/>
    <n v="-5.56"/>
    <n v="-61.16"/>
    <n v="5.56"/>
    <s v="Debit"/>
    <s v="22000 · AMEX (LLC)"/>
    <x v="1"/>
    <x v="2"/>
    <n v="2015"/>
    <x v="4"/>
    <s v="Mari Snyder"/>
    <s v="Amazon Seller:Amazon Japan"/>
    <s v="BOTH"/>
    <s v="Income Statement"/>
    <s v="Upwork in AMEX (LLC)"/>
    <s v="22000 · AMEX (LLC)"/>
  </r>
  <r>
    <d v="2015-02-16T00:00:00"/>
    <s v="Svetlozar Draganov"/>
    <n v="-88.33"/>
    <n v="-149.49"/>
    <n v="88.33"/>
    <s v="Debit"/>
    <s v="22000 · AMEX (LLC)"/>
    <x v="1"/>
    <x v="2"/>
    <n v="2015"/>
    <x v="2"/>
    <s v="Svetlozar Draganov"/>
    <s v="Corporate"/>
    <s v="BOTH"/>
    <s v="Income Statement"/>
    <s v="Upwork in AMEX (LLC)"/>
    <s v="22000 · AMEX (LLC)"/>
  </r>
  <r>
    <d v="2015-02-16T00:00:00"/>
    <s v="Shara Camille"/>
    <n v="-17.88"/>
    <n v="-167.37"/>
    <n v="17.88"/>
    <s v="Debit"/>
    <s v="22000 · AMEX (LLC)"/>
    <x v="1"/>
    <x v="2"/>
    <n v="2015"/>
    <x v="3"/>
    <s v="Shara Camille"/>
    <s v="eBay:eBay"/>
    <s v="BOTH"/>
    <s v="Income Statement"/>
    <s v="Upwork in AMEX (LLC)"/>
    <s v="22000 · AMEX (LLC)"/>
  </r>
  <r>
    <d v="2015-02-23T00:00:00"/>
    <s v="Richa Rai"/>
    <n v="-55.6"/>
    <n v="-55.6"/>
    <n v="55.6"/>
    <s v="Debit"/>
    <s v="22000 · AMEX (LLC)"/>
    <x v="1"/>
    <x v="2"/>
    <n v="2015"/>
    <x v="1"/>
    <s v="Richa Rai"/>
    <s v="Corporate:IT"/>
    <s v="BOTH"/>
    <s v="Income Statement"/>
    <s v="Upwork in AMEX (LLC)"/>
    <s v="22000 · AMEX (LLC)"/>
  </r>
  <r>
    <d v="2015-02-23T00:00:00"/>
    <s v="Svetlozar Draganov"/>
    <n v="-10"/>
    <n v="-65.599999999999994"/>
    <n v="10"/>
    <s v="Debit"/>
    <s v="22000 · AMEX (LLC)"/>
    <x v="1"/>
    <x v="2"/>
    <n v="2015"/>
    <x v="2"/>
    <s v="Svetlozar Draganov"/>
    <s v="Corporate"/>
    <s v="BOTH"/>
    <s v="Income Statement"/>
    <s v="Upwork in AMEX (LLC)"/>
    <s v="22000 · AMEX (LLC)"/>
  </r>
  <r>
    <d v="2015-02-23T00:00:00"/>
    <s v="Mari Snyder"/>
    <n v="-3.7"/>
    <n v="-69.3"/>
    <n v="3.7"/>
    <s v="Debit"/>
    <s v="22000 · AMEX (LLC)"/>
    <x v="1"/>
    <x v="2"/>
    <n v="2015"/>
    <x v="4"/>
    <s v="Mari Snyder"/>
    <s v="Amazon Seller:Amazon Japan"/>
    <s v="BOTH"/>
    <s v="Income Statement"/>
    <s v="Upwork in AMEX (LLC)"/>
    <s v="22000 · AMEX (LLC)"/>
  </r>
  <r>
    <d v="2015-02-23T00:00:00"/>
    <s v="Shara Camille"/>
    <n v="-14.67"/>
    <n v="-83.97"/>
    <n v="14.67"/>
    <s v="Debit"/>
    <s v="22000 · AMEX (LLC)"/>
    <x v="1"/>
    <x v="2"/>
    <n v="2015"/>
    <x v="3"/>
    <s v="Shara Camille"/>
    <s v="eBay:eBay"/>
    <s v="BOTH"/>
    <s v="Income Statement"/>
    <s v="Upwork in AMEX (LLC)"/>
    <s v="22000 · AMEX (LLC)"/>
  </r>
  <r>
    <d v="2015-03-02T00:00:00"/>
    <s v="Richa Rai"/>
    <n v="-55.6"/>
    <n v="-55.6"/>
    <n v="55.6"/>
    <s v="Debit"/>
    <s v="22000 · AMEX (LLC)"/>
    <x v="1"/>
    <x v="3"/>
    <n v="2015"/>
    <x v="1"/>
    <s v="Richa Rai"/>
    <s v="Corporate:IT"/>
    <s v="BOTH"/>
    <s v="Income Statement"/>
    <s v="Upwork in AMEX (LLC)"/>
    <s v="22000 · AMEX (LLC)"/>
  </r>
  <r>
    <d v="2015-03-02T00:00:00"/>
    <s v="Svetlozar Draganov"/>
    <n v="-58.33"/>
    <n v="-113.93"/>
    <n v="58.33"/>
    <s v="Debit"/>
    <s v="22000 · AMEX (LLC)"/>
    <x v="1"/>
    <x v="3"/>
    <n v="2015"/>
    <x v="2"/>
    <s v="Svetlozar Draganov"/>
    <s v="Corporate"/>
    <s v="BOTH"/>
    <s v="Income Statement"/>
    <s v="Upwork in AMEX (LLC)"/>
    <s v="22000 · AMEX (LLC)"/>
  </r>
  <r>
    <d v="2015-03-02T00:00:00"/>
    <s v="Shara Camille"/>
    <n v="-18.79"/>
    <n v="-132.72"/>
    <n v="18.79"/>
    <s v="Debit"/>
    <s v="22000 · AMEX (LLC)"/>
    <x v="1"/>
    <x v="3"/>
    <n v="2015"/>
    <x v="3"/>
    <s v="Shara Camille"/>
    <s v="eBay:eBay"/>
    <s v="BOTH"/>
    <s v="Income Statement"/>
    <s v="Upwork in AMEX (LLC)"/>
    <s v="22000 · AMEX (LLC)"/>
  </r>
  <r>
    <d v="2015-03-05T00:00:00"/>
    <s v="Catherine W Dronen"/>
    <n v="-50"/>
    <n v="-50"/>
    <n v="50"/>
    <s v="Debit"/>
    <s v="22000 · AMEX (LLC)"/>
    <x v="1"/>
    <x v="3"/>
    <n v="2015"/>
    <x v="5"/>
    <s v="Catherine W Dronen"/>
    <s v="Corporate"/>
    <s v="BOTH"/>
    <s v="Income Statement"/>
    <s v="Upwork in AMEX (LLC)"/>
    <s v="22000 · AMEX (LLC)"/>
  </r>
  <r>
    <d v="2015-03-09T00:00:00"/>
    <s v="Richa Rai"/>
    <n v="-53.75"/>
    <n v="-53.75"/>
    <n v="53.75"/>
    <s v="Debit"/>
    <s v="22000 · AMEX (LLC)"/>
    <x v="1"/>
    <x v="3"/>
    <n v="2015"/>
    <x v="1"/>
    <s v="Richa Rai"/>
    <s v="Corporate:IT"/>
    <s v="BOTH"/>
    <s v="Income Statement"/>
    <s v="Upwork in AMEX (LLC)"/>
    <s v="22000 · AMEX (LLC)"/>
  </r>
  <r>
    <d v="2015-03-09T00:00:00"/>
    <s v="Svetlozar Draganov"/>
    <n v="-21.67"/>
    <n v="-75.42"/>
    <n v="21.67"/>
    <s v="Debit"/>
    <s v="22000 · AMEX (LLC)"/>
    <x v="1"/>
    <x v="3"/>
    <n v="2015"/>
    <x v="2"/>
    <s v="Svetlozar Draganov"/>
    <s v="Corporate"/>
    <s v="BOTH"/>
    <s v="Income Statement"/>
    <s v="Upwork in AMEX (LLC)"/>
    <s v="22000 · AMEX (LLC)"/>
  </r>
  <r>
    <d v="2015-03-09T00:00:00"/>
    <s v="Mari Snyder"/>
    <n v="-14.81"/>
    <n v="-90.23"/>
    <n v="14.81"/>
    <s v="Debit"/>
    <s v="22000 · AMEX (LLC)"/>
    <x v="1"/>
    <x v="3"/>
    <n v="2015"/>
    <x v="4"/>
    <s v="Mari Snyder"/>
    <s v="Amazon Seller:Amazon Japan"/>
    <s v="BOTH"/>
    <s v="Income Statement"/>
    <s v="Upwork in AMEX (LLC)"/>
    <s v="22000 · AMEX (LLC)"/>
  </r>
  <r>
    <d v="2015-03-09T00:00:00"/>
    <s v="Shara Camille"/>
    <n v="-15.13"/>
    <n v="-105.36"/>
    <n v="15.13"/>
    <s v="Debit"/>
    <s v="22000 · AMEX (LLC)"/>
    <x v="1"/>
    <x v="3"/>
    <n v="2015"/>
    <x v="3"/>
    <s v="Shara Camille"/>
    <s v="eBay:eBay"/>
    <s v="BOTH"/>
    <s v="Income Statement"/>
    <s v="Upwork in AMEX (LLC)"/>
    <s v="22000 · AMEX (LLC)"/>
  </r>
  <r>
    <d v="2015-03-11T00:00:00"/>
    <s v="Teodora Angelova"/>
    <n v="-127"/>
    <n v="-127"/>
    <n v="127"/>
    <s v="Debit"/>
    <s v="22000 · AMEX (LLC)"/>
    <x v="1"/>
    <x v="3"/>
    <n v="2015"/>
    <x v="6"/>
    <s v="Teodora Angelova"/>
    <s v="Corporate"/>
    <s v="BOTH"/>
    <s v="Income Statement"/>
    <s v="Upwork in AMEX (LLC)"/>
    <s v="22000 · AMEX (LLC)"/>
  </r>
  <r>
    <d v="2015-03-16T00:00:00"/>
    <s v="Richa Rai"/>
    <n v="-55.6"/>
    <n v="-55.6"/>
    <n v="55.6"/>
    <s v="Debit"/>
    <s v="22000 · AMEX (LLC)"/>
    <x v="1"/>
    <x v="3"/>
    <n v="2015"/>
    <x v="1"/>
    <s v="Richa Rai"/>
    <s v="Corporate:IT"/>
    <s v="BOTH"/>
    <s v="Income Statement"/>
    <s v="Upwork in AMEX (LLC)"/>
    <s v="22000 · AMEX (LLC)"/>
  </r>
  <r>
    <d v="2015-03-16T00:00:00"/>
    <s v="Mari Snyder"/>
    <n v="-5.56"/>
    <n v="-61.16"/>
    <n v="5.56"/>
    <s v="Debit"/>
    <s v="22000 · AMEX (LLC)"/>
    <x v="1"/>
    <x v="3"/>
    <n v="2015"/>
    <x v="4"/>
    <s v="Mari Snyder"/>
    <s v="Amazon Seller:Amazon Japan"/>
    <s v="BOTH"/>
    <s v="Income Statement"/>
    <s v="Upwork in AMEX (LLC)"/>
    <s v="22000 · AMEX (LLC)"/>
  </r>
  <r>
    <d v="2015-03-16T00:00:00"/>
    <s v="Svetlozar Draganov"/>
    <n v="-10"/>
    <n v="-71.16"/>
    <n v="10"/>
    <s v="Debit"/>
    <s v="22000 · AMEX (LLC)"/>
    <x v="1"/>
    <x v="3"/>
    <n v="2015"/>
    <x v="2"/>
    <s v="Svetlozar Draganov"/>
    <s v="Corporate"/>
    <s v="BOTH"/>
    <s v="Income Statement"/>
    <s v="Upwork in AMEX (LLC)"/>
    <s v="22000 · AMEX (LLC)"/>
  </r>
  <r>
    <d v="2015-03-16T00:00:00"/>
    <s v="Shara Camille"/>
    <n v="-12.38"/>
    <n v="-83.54"/>
    <n v="12.38"/>
    <s v="Debit"/>
    <s v="22000 · AMEX (LLC)"/>
    <x v="1"/>
    <x v="3"/>
    <n v="2015"/>
    <x v="3"/>
    <s v="Shara Camille"/>
    <s v="eBay:eBay"/>
    <s v="BOTH"/>
    <s v="Income Statement"/>
    <s v="Upwork in AMEX (LLC)"/>
    <s v="22000 · AMEX (LLC)"/>
  </r>
  <r>
    <d v="2015-03-23T00:00:00"/>
    <s v="Richa Rai"/>
    <n v="-53.75"/>
    <n v="-53.75"/>
    <n v="53.75"/>
    <s v="Debit"/>
    <s v="22000 · AMEX (LLC)"/>
    <x v="1"/>
    <x v="3"/>
    <n v="2015"/>
    <x v="1"/>
    <s v="Richa Rai"/>
    <s v="Corporate:IT"/>
    <s v="BOTH"/>
    <s v="Income Statement"/>
    <s v="Upwork in AMEX (LLC)"/>
    <s v="22000 · AMEX (LLC)"/>
  </r>
  <r>
    <d v="2015-03-23T00:00:00"/>
    <s v="Svetlozar Draganov"/>
    <n v="-23.33"/>
    <n v="-77.08"/>
    <n v="23.33"/>
    <s v="Debit"/>
    <s v="22000 · AMEX (LLC)"/>
    <x v="1"/>
    <x v="3"/>
    <n v="2015"/>
    <x v="2"/>
    <s v="Svetlozar Draganov"/>
    <s v="Corporate"/>
    <s v="BOTH"/>
    <s v="Income Statement"/>
    <s v="Upwork in AMEX (LLC)"/>
    <s v="22000 · AMEX (LLC)"/>
  </r>
  <r>
    <d v="2015-03-23T00:00:00"/>
    <s v="Mari Snyder"/>
    <n v="-1.85"/>
    <n v="-78.930000000000007"/>
    <n v="1.85"/>
    <s v="Debit"/>
    <s v="22000 · AMEX (LLC)"/>
    <x v="1"/>
    <x v="3"/>
    <n v="2015"/>
    <x v="4"/>
    <s v="Mari Snyder"/>
    <s v="Amazon Seller:Amazon Japan"/>
    <s v="BOTH"/>
    <s v="Income Statement"/>
    <s v="Upwork in AMEX (LLC)"/>
    <s v="22000 · AMEX (LLC)"/>
  </r>
  <r>
    <d v="2015-03-23T00:00:00"/>
    <s v="Shara Camille"/>
    <n v="-9.17"/>
    <n v="-88.1"/>
    <n v="9.17"/>
    <s v="Debit"/>
    <s v="22000 · AMEX (LLC)"/>
    <x v="1"/>
    <x v="3"/>
    <n v="2015"/>
    <x v="3"/>
    <s v="Shara Camille"/>
    <s v="eBay:eBay"/>
    <s v="BOTH"/>
    <s v="Income Statement"/>
    <s v="Upwork in AMEX (LLC)"/>
    <s v="22000 · AMEX (LLC)"/>
  </r>
  <r>
    <d v="2015-03-30T00:00:00"/>
    <s v="Richa Rai"/>
    <n v="-55.6"/>
    <n v="-55.6"/>
    <n v="55.6"/>
    <s v="Debit"/>
    <s v="22000 · AMEX (LLC)"/>
    <x v="1"/>
    <x v="3"/>
    <n v="2015"/>
    <x v="1"/>
    <s v="Richa Rai"/>
    <s v="Corporate:IT"/>
    <s v="BOTH"/>
    <s v="Income Statement"/>
    <s v="Upwork in AMEX (LLC)"/>
    <s v="22000 · AMEX (LLC)"/>
  </r>
  <r>
    <d v="2015-03-30T00:00:00"/>
    <s v="Svetlozar Draganov"/>
    <n v="-35"/>
    <n v="-90.6"/>
    <n v="35"/>
    <s v="Debit"/>
    <s v="22000 · AMEX (LLC)"/>
    <x v="1"/>
    <x v="3"/>
    <n v="2015"/>
    <x v="2"/>
    <s v="Svetlozar Draganov"/>
    <s v="Corporate"/>
    <s v="BOTH"/>
    <s v="Income Statement"/>
    <s v="Upwork in AMEX (LLC)"/>
    <s v="22000 · AMEX (LLC)"/>
  </r>
  <r>
    <d v="2015-03-30T00:00:00"/>
    <s v="Shara Camille"/>
    <n v="-15.12"/>
    <n v="-105.72"/>
    <n v="15.12"/>
    <s v="Debit"/>
    <s v="22000 · AMEX (LLC)"/>
    <x v="1"/>
    <x v="3"/>
    <n v="2015"/>
    <x v="3"/>
    <s v="Shara Camille"/>
    <s v="eBay:eBay"/>
    <s v="BOTH"/>
    <s v="Income Statement"/>
    <s v="Upwork in AMEX (LLC)"/>
    <s v="22000 · AMEX (LLC)"/>
  </r>
  <r>
    <d v="2015-04-02T00:00:00"/>
    <s v="Mariia Krylenko"/>
    <n v="-250"/>
    <n v="-250"/>
    <n v="250"/>
    <s v="Debit"/>
    <s v="22000 · AMEX (LLC)"/>
    <x v="1"/>
    <x v="4"/>
    <n v="2015"/>
    <x v="7"/>
    <s v="Mariia Krylenko"/>
    <s v="Corporate"/>
    <s v="BOTH"/>
    <s v="Income Statement"/>
    <s v="Upwork in AMEX (LLC)"/>
    <s v="22000 · AMEX (LLC)"/>
  </r>
  <r>
    <d v="2015-04-06T00:00:00"/>
    <s v="Richa Rai"/>
    <n v="-55.6"/>
    <n v="-55.6"/>
    <n v="55.6"/>
    <s v="Debit"/>
    <s v="22000 · AMEX (LLC)"/>
    <x v="1"/>
    <x v="4"/>
    <n v="2015"/>
    <x v="1"/>
    <s v="Richa Rai"/>
    <s v="Corporate:IT"/>
    <s v="BOTH"/>
    <s v="Income Statement"/>
    <s v="Upwork in AMEX (LLC)"/>
    <s v="22000 · AMEX (LLC)"/>
  </r>
  <r>
    <d v="2015-04-06T00:00:00"/>
    <s v="Svetlozar Draganov"/>
    <n v="-30"/>
    <n v="-85.6"/>
    <n v="30"/>
    <s v="Debit"/>
    <s v="22000 · AMEX (LLC)"/>
    <x v="1"/>
    <x v="4"/>
    <n v="2015"/>
    <x v="2"/>
    <s v="Svetlozar Draganov"/>
    <s v="Corporate"/>
    <s v="BOTH"/>
    <s v="Income Statement"/>
    <s v="Upwork in AMEX (LLC)"/>
    <s v="22000 · AMEX (LLC)"/>
  </r>
  <r>
    <d v="2015-04-06T00:00:00"/>
    <s v="Shara Camille"/>
    <n v="-1.38"/>
    <n v="-86.98"/>
    <n v="1.38"/>
    <s v="Debit"/>
    <s v="22000 · AMEX (LLC)"/>
    <x v="1"/>
    <x v="4"/>
    <n v="2015"/>
    <x v="3"/>
    <s v="Shara Camille"/>
    <s v="eBay:eBay"/>
    <s v="BOTH"/>
    <s v="Income Statement"/>
    <s v="Upwork in AMEX (LLC)"/>
    <s v="22000 · AMEX (LLC)"/>
  </r>
  <r>
    <d v="2015-04-08T00:00:00"/>
    <s v="Catherine W Dronen"/>
    <n v="-55"/>
    <n v="-55"/>
    <n v="55"/>
    <s v="Debit"/>
    <s v="22000 · AMEX (LLC)"/>
    <x v="1"/>
    <x v="4"/>
    <n v="2015"/>
    <x v="5"/>
    <s v="Catherine W Dronen"/>
    <s v="Corporate"/>
    <s v="BOTH"/>
    <s v="Income Statement"/>
    <s v="Upwork in AMEX (LLC)"/>
    <s v="22000 · AMEX (LLC)"/>
  </r>
  <r>
    <d v="2015-04-13T00:00:00"/>
    <s v="Richa Rai"/>
    <n v="-54.67"/>
    <n v="-54.67"/>
    <n v="54.67"/>
    <s v="Debit"/>
    <s v="22000 · AMEX (LLC)"/>
    <x v="1"/>
    <x v="4"/>
    <n v="2015"/>
    <x v="1"/>
    <s v="Richa Rai"/>
    <s v="Corporate:IT"/>
    <s v="BOTH"/>
    <s v="Income Statement"/>
    <s v="Upwork in AMEX (LLC)"/>
    <s v="22000 · AMEX (LLC)"/>
  </r>
  <r>
    <d v="2015-04-13T00:00:00"/>
    <s v="Svetlozar Draganov"/>
    <n v="-23.33"/>
    <n v="-78"/>
    <n v="23.33"/>
    <s v="Debit"/>
    <s v="22000 · AMEX (LLC)"/>
    <x v="1"/>
    <x v="4"/>
    <n v="2015"/>
    <x v="2"/>
    <s v="Svetlozar Draganov"/>
    <s v="Corporate"/>
    <s v="BOTH"/>
    <s v="Income Statement"/>
    <s v="Upwork in AMEX (LLC)"/>
    <s v="22000 · AMEX (LLC)"/>
  </r>
  <r>
    <d v="2015-04-13T00:00:00"/>
    <s v="Shara Camille"/>
    <n v="-2.75"/>
    <n v="-80.75"/>
    <n v="2.75"/>
    <s v="Debit"/>
    <s v="22000 · AMEX (LLC)"/>
    <x v="1"/>
    <x v="4"/>
    <n v="2015"/>
    <x v="3"/>
    <s v="Shara Camille"/>
    <s v="eBay:eBay"/>
    <s v="BOTH"/>
    <s v="Income Statement"/>
    <s v="Upwork in AMEX (LLC)"/>
    <s v="22000 · AMEX (LLC)"/>
  </r>
  <r>
    <d v="2015-04-20T00:00:00"/>
    <s v="Richa Rai"/>
    <n v="-55.6"/>
    <n v="-55.6"/>
    <n v="55.6"/>
    <s v="Debit"/>
    <s v="22000 · AMEX (LLC)"/>
    <x v="1"/>
    <x v="4"/>
    <n v="2015"/>
    <x v="1"/>
    <s v="Richa Rai"/>
    <s v="Corporate:IT"/>
    <s v="BOTH"/>
    <s v="Income Statement"/>
    <s v="Upwork in AMEX (LLC)"/>
    <s v="22000 · AMEX (LLC)"/>
  </r>
  <r>
    <d v="2015-04-20T00:00:00"/>
    <s v="Mari Snyder"/>
    <n v="-3.7"/>
    <n v="-59.3"/>
    <n v="3.7"/>
    <s v="Debit"/>
    <s v="22000 · AMEX (LLC)"/>
    <x v="1"/>
    <x v="4"/>
    <n v="2015"/>
    <x v="4"/>
    <s v="Mari Snyder"/>
    <s v="Amazon Seller:Amazon Japan"/>
    <s v="BOTH"/>
    <s v="Income Statement"/>
    <s v="Upwork in AMEX (LLC)"/>
    <s v="22000 · AMEX (LLC)"/>
  </r>
  <r>
    <d v="2015-04-20T00:00:00"/>
    <s v="Svetlozar Draganov"/>
    <n v="-11.67"/>
    <n v="-70.97"/>
    <n v="11.67"/>
    <s v="Debit"/>
    <s v="22000 · AMEX (LLC)"/>
    <x v="1"/>
    <x v="4"/>
    <n v="2015"/>
    <x v="2"/>
    <s v="Svetlozar Draganov"/>
    <s v="Corporate"/>
    <s v="BOTH"/>
    <s v="Income Statement"/>
    <s v="Upwork in AMEX (LLC)"/>
    <s v="22000 · AMEX (LLC)"/>
  </r>
  <r>
    <d v="2015-04-20T00:00:00"/>
    <s v="Shara Camille"/>
    <n v="-5.5"/>
    <n v="-76.47"/>
    <n v="5.5"/>
    <s v="Debit"/>
    <s v="22000 · AMEX (LLC)"/>
    <x v="1"/>
    <x v="4"/>
    <n v="2015"/>
    <x v="3"/>
    <s v="Shara Camille"/>
    <s v="eBay:eBay"/>
    <s v="BOTH"/>
    <s v="Income Statement"/>
    <s v="Upwork in AMEX (LLC)"/>
    <s v="22000 · AMEX (LLC)"/>
  </r>
  <r>
    <d v="2015-04-27T00:00:00"/>
    <s v="Richa Rai"/>
    <n v="-55.6"/>
    <n v="-55.6"/>
    <n v="55.6"/>
    <s v="Debit"/>
    <s v="22000 · AMEX (LLC)"/>
    <x v="1"/>
    <x v="4"/>
    <n v="2015"/>
    <x v="1"/>
    <s v="Richa Rai"/>
    <s v="Corporate:IT"/>
    <s v="BOTH"/>
    <s v="Income Statement"/>
    <s v="Upwork in AMEX (LLC)"/>
    <s v="22000 · AMEX (LLC)"/>
  </r>
  <r>
    <d v="2015-04-27T00:00:00"/>
    <s v="Svetlozar Draganov"/>
    <n v="-8.33"/>
    <n v="-63.93"/>
    <n v="8.33"/>
    <s v="Debit"/>
    <s v="22000 · AMEX (LLC)"/>
    <x v="1"/>
    <x v="4"/>
    <n v="2015"/>
    <x v="2"/>
    <s v="Svetlozar Draganov"/>
    <s v="Corporate"/>
    <s v="BOTH"/>
    <s v="Income Statement"/>
    <s v="Upwork in AMEX (LLC)"/>
    <s v="22000 · AMEX (LLC)"/>
  </r>
  <r>
    <d v="2015-04-27T00:00:00"/>
    <s v="Mari Snyder"/>
    <n v="-1.85"/>
    <n v="-65.78"/>
    <n v="1.85"/>
    <s v="Debit"/>
    <s v="22000 · AMEX (LLC)"/>
    <x v="1"/>
    <x v="4"/>
    <n v="2015"/>
    <x v="4"/>
    <s v="Mari Snyder"/>
    <s v="Amazon Seller:Amazon Japan"/>
    <s v="BOTH"/>
    <s v="Income Statement"/>
    <s v="Upwork in AMEX (LLC)"/>
    <s v="22000 · AMEX (LLC)"/>
  </r>
  <r>
    <d v="2015-04-27T00:00:00"/>
    <s v="Shara Camille"/>
    <n v="-5.04"/>
    <n v="-70.819999999999993"/>
    <n v="5.04"/>
    <s v="Debit"/>
    <s v="22000 · AMEX (LLC)"/>
    <x v="1"/>
    <x v="4"/>
    <n v="2015"/>
    <x v="3"/>
    <s v="Shara Camille"/>
    <s v="eBay:eBay"/>
    <s v="BOTH"/>
    <s v="Income Statement"/>
    <s v="Upwork in AMEX (LLC)"/>
    <s v="22000 · AMEX (LLC)"/>
  </r>
  <r>
    <d v="2015-05-01T00:00:00"/>
    <s v="Mariia Krylenko"/>
    <n v="-25"/>
    <n v="-25"/>
    <n v="25"/>
    <s v="Debit"/>
    <s v="22000 · AMEX (LLC)"/>
    <x v="1"/>
    <x v="5"/>
    <n v="2015"/>
    <x v="7"/>
    <s v="Mariia Krylenko"/>
    <s v="Corporate"/>
    <s v="BOTH"/>
    <s v="Income Statement"/>
    <s v="Upwork in AMEX (LLC)"/>
    <s v="22000 · AMEX (LLC)"/>
  </r>
  <r>
    <d v="2015-05-01T00:00:00"/>
    <s v="Teodora Angelova"/>
    <n v="-130"/>
    <n v="-155"/>
    <n v="130"/>
    <s v="Debit"/>
    <s v="22000 · AMEX (LLC)"/>
    <x v="1"/>
    <x v="5"/>
    <n v="2015"/>
    <x v="6"/>
    <s v="Teodora Angelova"/>
    <s v="Corporate"/>
    <s v="BOTH"/>
    <s v="Income Statement"/>
    <s v="Upwork in AMEX (LLC)"/>
    <s v="22000 · AMEX (LLC)"/>
  </r>
  <r>
    <d v="2015-05-04T00:00:00"/>
    <s v="Richa Rai"/>
    <n v="-55.6"/>
    <n v="-55.6"/>
    <n v="55.6"/>
    <s v="Debit"/>
    <s v="22000 · AMEX (LLC)"/>
    <x v="1"/>
    <x v="5"/>
    <n v="2015"/>
    <x v="1"/>
    <s v="Richa Rai"/>
    <s v="Corporate:IT"/>
    <s v="BOTH"/>
    <s v="Income Statement"/>
    <s v="Upwork in AMEX (LLC)"/>
    <s v="22000 · AMEX (LLC)"/>
  </r>
  <r>
    <d v="2015-05-04T00:00:00"/>
    <s v="Svetlozar Draganov"/>
    <n v="-25"/>
    <n v="-80.599999999999994"/>
    <n v="25"/>
    <s v="Debit"/>
    <s v="22000 · AMEX (LLC)"/>
    <x v="1"/>
    <x v="5"/>
    <n v="2015"/>
    <x v="2"/>
    <s v="Svetlozar Draganov"/>
    <s v="Corporate"/>
    <s v="BOTH"/>
    <s v="Income Statement"/>
    <s v="Upwork in AMEX (LLC)"/>
    <s v="22000 · AMEX (LLC)"/>
  </r>
  <r>
    <d v="2015-05-04T00:00:00"/>
    <s v="Mari Snyder"/>
    <n v="-1.85"/>
    <n v="-82.45"/>
    <n v="1.85"/>
    <s v="Debit"/>
    <s v="22000 · AMEX (LLC)"/>
    <x v="1"/>
    <x v="5"/>
    <n v="2015"/>
    <x v="4"/>
    <s v="Mari Snyder"/>
    <s v="Amazon Seller:Amazon Japan"/>
    <s v="BOTH"/>
    <s v="Income Statement"/>
    <s v="Upwork in AMEX (LLC)"/>
    <s v="22000 · AMEX (LLC)"/>
  </r>
  <r>
    <d v="2015-05-04T00:00:00"/>
    <s v="Teodora Angelova"/>
    <n v="-14.81"/>
    <n v="-97.26"/>
    <n v="14.81"/>
    <s v="Debit"/>
    <s v="22000 · AMEX (LLC)"/>
    <x v="1"/>
    <x v="5"/>
    <n v="2015"/>
    <x v="6"/>
    <s v="Teodora Angelova"/>
    <s v="Corporate"/>
    <s v="BOTH"/>
    <s v="Income Statement"/>
    <s v="Upwork in AMEX (LLC)"/>
    <s v="22000 · AMEX (LLC)"/>
  </r>
  <r>
    <d v="2015-05-04T00:00:00"/>
    <s v="Shara Camille"/>
    <n v="-11"/>
    <n v="-108.26"/>
    <n v="11"/>
    <s v="Debit"/>
    <s v="22000 · AMEX (LLC)"/>
    <x v="1"/>
    <x v="5"/>
    <n v="2015"/>
    <x v="3"/>
    <s v="Shara Camille"/>
    <s v="eBay:eBay"/>
    <s v="BOTH"/>
    <s v="Income Statement"/>
    <s v="Upwork in AMEX (LLC)"/>
    <s v="22000 · AMEX (LLC)"/>
  </r>
  <r>
    <d v="2015-05-11T00:00:00"/>
    <s v="Richa Rai"/>
    <n v="-34.29"/>
    <n v="-34.29"/>
    <n v="34.29"/>
    <s v="Debit"/>
    <s v="22000 · AMEX (LLC)"/>
    <x v="1"/>
    <x v="5"/>
    <n v="2015"/>
    <x v="1"/>
    <s v="Richa Rai"/>
    <s v="Corporate:IT"/>
    <s v="BOTH"/>
    <s v="Income Statement"/>
    <s v="Upwork in AMEX (LLC)"/>
    <s v="22000 · AMEX (LLC)"/>
  </r>
  <r>
    <d v="2015-05-11T00:00:00"/>
    <s v="Mari Snyder"/>
    <n v="-1.85"/>
    <n v="-36.14"/>
    <n v="1.85"/>
    <s v="Debit"/>
    <s v="22000 · AMEX (LLC)"/>
    <x v="1"/>
    <x v="5"/>
    <n v="2015"/>
    <x v="4"/>
    <s v="Mari Snyder"/>
    <s v="Amazon Seller:Amazon Japan"/>
    <s v="BOTH"/>
    <s v="Income Statement"/>
    <s v="Upwork in AMEX (LLC)"/>
    <s v="22000 · AMEX (LLC)"/>
  </r>
  <r>
    <d v="2015-05-11T00:00:00"/>
    <s v="Teodora Angelova"/>
    <n v="-25.92"/>
    <n v="-62.06"/>
    <n v="25.92"/>
    <s v="Debit"/>
    <s v="22000 · AMEX (LLC)"/>
    <x v="1"/>
    <x v="5"/>
    <n v="2015"/>
    <x v="6"/>
    <s v="Teodora Angelova"/>
    <s v="Corporate"/>
    <s v="BOTH"/>
    <s v="Income Statement"/>
    <s v="Upwork in AMEX (LLC)"/>
    <s v="22000 · AMEX (LLC)"/>
  </r>
  <r>
    <d v="2015-05-11T00:00:00"/>
    <s v="Shara Camille"/>
    <n v="-2.75"/>
    <n v="-64.81"/>
    <n v="2.75"/>
    <s v="Debit"/>
    <s v="22000 · AMEX (LLC)"/>
    <x v="1"/>
    <x v="5"/>
    <n v="2015"/>
    <x v="3"/>
    <s v="Shara Camille"/>
    <s v="eBay:eBay"/>
    <s v="BOTH"/>
    <s v="Income Statement"/>
    <s v="Upwork in AMEX (LLC)"/>
    <s v="22000 · AMEX (LLC)"/>
  </r>
  <r>
    <d v="2015-05-18T00:00:00"/>
    <s v="Richa Rai"/>
    <n v="-55.6"/>
    <n v="-55.6"/>
    <n v="55.6"/>
    <s v="Debit"/>
    <s v="22000 · AMEX (LLC)"/>
    <x v="1"/>
    <x v="5"/>
    <n v="2015"/>
    <x v="1"/>
    <s v="Richa Rai"/>
    <s v="Corporate:IT"/>
    <s v="BOTH"/>
    <s v="Income Statement"/>
    <s v="Upwork in AMEX (LLC)"/>
    <s v="22000 · AMEX (LLC)"/>
  </r>
  <r>
    <d v="2015-05-18T00:00:00"/>
    <s v="Svetlozar Draganov"/>
    <n v="-26.67"/>
    <n v="-82.27"/>
    <n v="26.67"/>
    <s v="Debit"/>
    <s v="22000 · AMEX (LLC)"/>
    <x v="1"/>
    <x v="5"/>
    <n v="2015"/>
    <x v="2"/>
    <s v="Svetlozar Draganov"/>
    <s v="Corporate"/>
    <s v="BOTH"/>
    <s v="Income Statement"/>
    <s v="Upwork in AMEX (LLC)"/>
    <s v="22000 · AMEX (LLC)"/>
  </r>
  <r>
    <d v="2015-05-25T00:00:00"/>
    <s v="Richa Rai"/>
    <n v="-55.6"/>
    <n v="-55.6"/>
    <n v="55.6"/>
    <s v="Debit"/>
    <s v="22000 · AMEX (LLC)"/>
    <x v="1"/>
    <x v="5"/>
    <n v="2015"/>
    <x v="1"/>
    <s v="Richa Rai"/>
    <s v="Corporate:IT"/>
    <s v="BOTH"/>
    <s v="Income Statement"/>
    <s v="Upwork in AMEX (LLC)"/>
    <s v="22000 · AMEX (LLC)"/>
  </r>
  <r>
    <d v="2015-05-25T00:00:00"/>
    <s v="Svetlozar Draganov"/>
    <n v="-5"/>
    <n v="-60.6"/>
    <n v="5"/>
    <s v="Debit"/>
    <s v="22000 · AMEX (LLC)"/>
    <x v="1"/>
    <x v="5"/>
    <n v="2015"/>
    <x v="2"/>
    <s v="Svetlozar Draganov"/>
    <s v="Corporate"/>
    <s v="BOTH"/>
    <s v="Income Statement"/>
    <s v="Upwork in AMEX (LLC)"/>
    <s v="22000 · AMEX (LLC)"/>
  </r>
  <r>
    <d v="2015-05-25T00:00:00"/>
    <s v="Shara Camille"/>
    <n v="-5.96"/>
    <n v="-66.56"/>
    <n v="5.96"/>
    <s v="Debit"/>
    <s v="22000 · AMEX (LLC)"/>
    <x v="1"/>
    <x v="5"/>
    <n v="2015"/>
    <x v="3"/>
    <s v="Shara Camille"/>
    <s v="eBay:eBay"/>
    <s v="BOTH"/>
    <s v="Income Statement"/>
    <s v="Upwork in AMEX (LLC)"/>
    <s v="22000 · AMEX (LLC)"/>
  </r>
  <r>
    <d v="2015-05-28T00:00:00"/>
    <s v="Mariia Krylenko"/>
    <n v="-100"/>
    <n v="-100"/>
    <n v="100"/>
    <s v="Debit"/>
    <s v="22000 · AMEX (LLC)"/>
    <x v="1"/>
    <x v="5"/>
    <n v="2015"/>
    <x v="7"/>
    <s v="Mariia Krylenko"/>
    <s v="Corporate"/>
    <s v="BOTH"/>
    <s v="Income Statement"/>
    <s v="Upwork in AMEX (LLC)"/>
    <s v="22000 · AMEX (LLC)"/>
  </r>
  <r>
    <d v="2015-06-01T00:00:00"/>
    <s v="Richa Rai"/>
    <n v="-29.65"/>
    <n v="-29.65"/>
    <n v="29.65"/>
    <s v="Debit"/>
    <s v="22000 · AMEX (LLC)"/>
    <x v="1"/>
    <x v="6"/>
    <n v="2015"/>
    <x v="1"/>
    <s v="Richa Rai"/>
    <s v="Corporate:IT"/>
    <s v="BOTH"/>
    <s v="Income Statement"/>
    <s v="Upwork in AMEX (LLC)"/>
    <s v="22000 · AMEX (LLC)"/>
  </r>
  <r>
    <d v="2015-06-01T00:00:00"/>
    <s v="Svetlozar Draganov"/>
    <n v="-11.67"/>
    <n v="-41.32"/>
    <n v="11.67"/>
    <s v="Debit"/>
    <s v="22000 · AMEX (LLC)"/>
    <x v="1"/>
    <x v="6"/>
    <n v="2015"/>
    <x v="2"/>
    <s v="Svetlozar Draganov"/>
    <s v="Corporate"/>
    <s v="BOTH"/>
    <s v="Income Statement"/>
    <s v="Upwork in AMEX (LLC)"/>
    <s v="22000 · AMEX (LLC)"/>
  </r>
  <r>
    <d v="2015-06-01T00:00:00"/>
    <s v="Mari Snyder"/>
    <n v="-1.85"/>
    <n v="-43.17"/>
    <n v="1.85"/>
    <s v="Debit"/>
    <s v="22000 · AMEX (LLC)"/>
    <x v="1"/>
    <x v="6"/>
    <n v="2015"/>
    <x v="4"/>
    <s v="Mari Snyder"/>
    <s v="Amazon Seller:Amazon Japan"/>
    <s v="BOTH"/>
    <s v="Income Statement"/>
    <s v="Upwork in AMEX (LLC)"/>
    <s v="22000 · AMEX (LLC)"/>
  </r>
  <r>
    <d v="2015-06-01T00:00:00"/>
    <s v="Shara Camille"/>
    <n v="-15.58"/>
    <n v="-58.75"/>
    <n v="15.58"/>
    <s v="Debit"/>
    <s v="22000 · AMEX (LLC)"/>
    <x v="1"/>
    <x v="6"/>
    <n v="2015"/>
    <x v="3"/>
    <s v="Shara Camille"/>
    <s v="eBay:eBay"/>
    <s v="BOTH"/>
    <s v="Income Statement"/>
    <s v="Upwork in AMEX (LLC)"/>
    <s v="22000 · AMEX (LLC)"/>
  </r>
  <r>
    <d v="2015-06-08T00:00:00"/>
    <s v="Mariia Krylenko"/>
    <n v="-50"/>
    <n v="-50"/>
    <n v="50"/>
    <s v="Debit"/>
    <s v="22000 · AMEX (LLC)"/>
    <x v="1"/>
    <x v="6"/>
    <n v="2015"/>
    <x v="7"/>
    <s v="Mariia Krylenko"/>
    <s v="Corporate"/>
    <s v="BOTH"/>
    <s v="Income Statement"/>
    <s v="Upwork in AMEX (LLC)"/>
    <s v="22000 · AMEX (LLC)"/>
  </r>
  <r>
    <d v="2015-06-08T00:00:00"/>
    <s v="Mari Snyder"/>
    <n v="-1.85"/>
    <n v="-51.85"/>
    <n v="1.85"/>
    <s v="Debit"/>
    <s v="22000 · AMEX (LLC)"/>
    <x v="1"/>
    <x v="6"/>
    <n v="2015"/>
    <x v="4"/>
    <s v="Mari Snyder"/>
    <s v="Amazon Seller:Amazon Japan"/>
    <s v="BOTH"/>
    <s v="Income Statement"/>
    <s v="Upwork in AMEX (LLC)"/>
    <s v="22000 · AMEX (LLC)"/>
  </r>
  <r>
    <d v="2015-06-08T00:00:00"/>
    <s v="Svetlozar Draganov"/>
    <n v="-10"/>
    <n v="-61.85"/>
    <n v="10"/>
    <s v="Debit"/>
    <s v="22000 · AMEX (LLC)"/>
    <x v="1"/>
    <x v="6"/>
    <n v="2015"/>
    <x v="2"/>
    <s v="Svetlozar Draganov"/>
    <s v="Corporate"/>
    <s v="BOTH"/>
    <s v="Income Statement"/>
    <s v="Upwork in AMEX (LLC)"/>
    <s v="22000 · AMEX (LLC)"/>
  </r>
  <r>
    <d v="2015-06-08T00:00:00"/>
    <s v="Shara Camille"/>
    <n v="-5.04"/>
    <n v="-66.89"/>
    <n v="5.04"/>
    <s v="Debit"/>
    <s v="22000 · AMEX (LLC)"/>
    <x v="1"/>
    <x v="6"/>
    <n v="2015"/>
    <x v="3"/>
    <s v="Shara Camille"/>
    <s v="eBay:eBay"/>
    <s v="BOTH"/>
    <s v="Income Statement"/>
    <s v="Upwork in AMEX (LLC)"/>
    <s v="22000 · AMEX (LLC)"/>
  </r>
  <r>
    <d v="2015-06-14T00:00:00"/>
    <s v="Catherine W Dronen"/>
    <n v="-55.55"/>
    <n v="-55.55"/>
    <n v="55.55"/>
    <s v="Debit"/>
    <s v="22000 · AMEX (LLC)"/>
    <x v="1"/>
    <x v="6"/>
    <n v="2015"/>
    <x v="5"/>
    <s v="Catherine W Dronen"/>
    <s v="Corporate"/>
    <s v="BOTH"/>
    <s v="Income Statement"/>
    <s v="Upwork in AMEX (LLC)"/>
    <s v="22000 · AMEX (LLC)"/>
  </r>
  <r>
    <d v="2015-06-15T00:00:00"/>
    <s v="Svetlozar Draganov"/>
    <n v="-5"/>
    <n v="-60.55"/>
    <n v="5"/>
    <s v="Debit"/>
    <s v="22000 · AMEX (LLC)"/>
    <x v="1"/>
    <x v="6"/>
    <n v="2015"/>
    <x v="2"/>
    <s v="Svetlozar Draganov"/>
    <s v="Corporate"/>
    <s v="BOTH"/>
    <s v="Income Statement"/>
    <s v="Upwork in AMEX (LLC)"/>
    <s v="22000 · AMEX (LLC)"/>
  </r>
  <r>
    <d v="2015-06-15T00:00:00"/>
    <s v="Mari Snyder"/>
    <n v="-3.7"/>
    <n v="-64.25"/>
    <n v="3.7"/>
    <s v="Debit"/>
    <s v="22000 · AMEX (LLC)"/>
    <x v="1"/>
    <x v="6"/>
    <n v="2015"/>
    <x v="4"/>
    <s v="Mari Snyder"/>
    <s v="Amazon Seller:Amazon Japan"/>
    <s v="BOTH"/>
    <s v="Income Statement"/>
    <s v="Upwork in AMEX (LLC)"/>
    <s v="22000 · AMEX (LLC)"/>
  </r>
  <r>
    <d v="2015-06-15T00:00:00"/>
    <s v="Shara Camille"/>
    <n v="-17.420000000000002"/>
    <n v="-81.67"/>
    <n v="17.420000000000002"/>
    <s v="Debit"/>
    <s v="22000 · AMEX (LLC)"/>
    <x v="1"/>
    <x v="6"/>
    <n v="2015"/>
    <x v="3"/>
    <s v="Shara Camille"/>
    <s v="eBay:eBay"/>
    <s v="BOTH"/>
    <s v="Income Statement"/>
    <s v="Upwork in AMEX (LLC)"/>
    <s v="22000 · AMEX (LLC)"/>
  </r>
  <r>
    <d v="2015-06-29T00:00:00"/>
    <s v="Svetlozar Draganov"/>
    <n v="-3.33"/>
    <n v="-3.33"/>
    <n v="3.33"/>
    <s v="Debit"/>
    <s v="22000 · AMEX (LLC)"/>
    <x v="1"/>
    <x v="6"/>
    <n v="2015"/>
    <x v="2"/>
    <s v="Svetlozar Draganov"/>
    <s v="Corporate"/>
    <s v="BOTH"/>
    <s v="Income Statement"/>
    <s v="Upwork in AMEX (LLC)"/>
    <s v="22000 · AMEX (LLC)"/>
  </r>
  <r>
    <d v="2015-06-29T00:00:00"/>
    <s v="Shara Camille"/>
    <n v="-20.63"/>
    <n v="-23.96"/>
    <n v="20.63"/>
    <s v="Debit"/>
    <s v="22000 · AMEX (LLC)"/>
    <x v="1"/>
    <x v="6"/>
    <n v="2015"/>
    <x v="3"/>
    <s v="Shara Camille"/>
    <s v="eBay:eBay"/>
    <s v="BOTH"/>
    <s v="Income Statement"/>
    <s v="Upwork in AMEX (LLC)"/>
    <s v="22000 · AMEX (LLC)"/>
  </r>
  <r>
    <d v="2015-07-06T00:00:00"/>
    <s v="Svetlozar Draganov"/>
    <n v="-10"/>
    <n v="-10"/>
    <n v="10"/>
    <s v="Debit"/>
    <s v="22000 · AMEX (LLC)"/>
    <x v="1"/>
    <x v="7"/>
    <n v="2015"/>
    <x v="2"/>
    <s v="Svetlozar Draganov"/>
    <s v="Corporate"/>
    <s v="BOTH"/>
    <s v="Income Statement"/>
    <s v="Upwork in AMEX (LLC)"/>
    <s v="22000 · AMEX (LLC)"/>
  </r>
  <r>
    <d v="2015-07-06T00:00:00"/>
    <s v="Shara Camille"/>
    <n v="-13.75"/>
    <n v="-23.75"/>
    <n v="13.75"/>
    <s v="Debit"/>
    <s v="22000 · AMEX (LLC)"/>
    <x v="1"/>
    <x v="7"/>
    <n v="2015"/>
    <x v="3"/>
    <s v="Shara Camille"/>
    <s v="eBay:eBay"/>
    <s v="BOTH"/>
    <s v="Income Statement"/>
    <s v="Upwork in AMEX (LLC)"/>
    <s v="22000 · AMEX (LLC)"/>
  </r>
  <r>
    <d v="2015-07-13T00:00:00"/>
    <s v="Mari Snyder"/>
    <n v="-1.85"/>
    <n v="-1.85"/>
    <n v="1.85"/>
    <s v="Debit"/>
    <s v="22000 · AMEX (LLC)"/>
    <x v="1"/>
    <x v="7"/>
    <n v="2015"/>
    <x v="4"/>
    <s v="Mari Snyder"/>
    <s v="Amazon Seller:Amazon Japan"/>
    <s v="BOTH"/>
    <s v="Income Statement"/>
    <s v="Upwork in AMEX (LLC)"/>
    <s v="22000 · AMEX (LLC)"/>
  </r>
  <r>
    <d v="2015-07-13T00:00:00"/>
    <s v="Svetlozar Draganov"/>
    <n v="-16.670000000000002"/>
    <n v="-18.52"/>
    <n v="16.670000000000002"/>
    <s v="Debit"/>
    <s v="22000 · AMEX (LLC)"/>
    <x v="1"/>
    <x v="7"/>
    <n v="2015"/>
    <x v="2"/>
    <s v="Svetlozar Draganov"/>
    <s v="Corporate"/>
    <s v="BOTH"/>
    <s v="Income Statement"/>
    <s v="Upwork in AMEX (LLC)"/>
    <s v="22000 · AMEX (LLC)"/>
  </r>
  <r>
    <d v="2015-07-13T00:00:00"/>
    <s v="Shara Camille"/>
    <n v="-30.25"/>
    <n v="-48.77"/>
    <n v="30.25"/>
    <s v="Debit"/>
    <s v="22000 · AMEX (LLC)"/>
    <x v="1"/>
    <x v="7"/>
    <n v="2015"/>
    <x v="3"/>
    <s v="Shara Camille"/>
    <s v="eBay:eBay"/>
    <s v="BOTH"/>
    <s v="Income Statement"/>
    <s v="Upwork in AMEX (LLC)"/>
    <s v="22000 · AMEX (LLC)"/>
  </r>
  <r>
    <d v="2015-07-20T00:00:00"/>
    <s v="Svetlozar Draganov"/>
    <n v="-18.329999999999998"/>
    <n v="-18.329999999999998"/>
    <n v="18.329999999999998"/>
    <s v="Debit"/>
    <s v="22000 · AMEX (LLC)"/>
    <x v="1"/>
    <x v="7"/>
    <n v="2015"/>
    <x v="2"/>
    <s v="Svetlozar Draganov"/>
    <s v="Corporate"/>
    <s v="BOTH"/>
    <s v="Income Statement"/>
    <s v="Upwork in AMEX (LLC)"/>
    <s v="22000 · AMEX (LLC)"/>
  </r>
  <r>
    <d v="2015-07-20T00:00:00"/>
    <s v="Mari Snyder"/>
    <n v="-1.85"/>
    <n v="-20.18"/>
    <n v="1.85"/>
    <s v="Debit"/>
    <s v="22000 · AMEX (LLC)"/>
    <x v="1"/>
    <x v="7"/>
    <n v="2015"/>
    <x v="4"/>
    <s v="Mari Snyder"/>
    <s v="Amazon Seller:Amazon Japan"/>
    <s v="BOTH"/>
    <s v="Income Statement"/>
    <s v="Upwork in AMEX (LLC)"/>
    <s v="22000 · AMEX (LLC)"/>
  </r>
  <r>
    <d v="2015-07-20T00:00:00"/>
    <s v="Shara Camille"/>
    <n v="-25.67"/>
    <n v="-45.85"/>
    <n v="25.67"/>
    <s v="Debit"/>
    <s v="22000 · AMEX (LLC)"/>
    <x v="1"/>
    <x v="7"/>
    <n v="2015"/>
    <x v="3"/>
    <s v="Shara Camille"/>
    <s v="eBay:eBay"/>
    <s v="BOTH"/>
    <s v="Income Statement"/>
    <s v="Upwork in AMEX (LLC)"/>
    <s v="22000 · AMEX (LLC)"/>
  </r>
  <r>
    <d v="2015-07-27T00:00:00"/>
    <s v="Svetlozar Draganov"/>
    <n v="-13.33"/>
    <n v="-13.33"/>
    <n v="13.33"/>
    <s v="Debit"/>
    <s v="22000 · AMEX (LLC)"/>
    <x v="1"/>
    <x v="7"/>
    <n v="2015"/>
    <x v="2"/>
    <s v="Svetlozar Draganov"/>
    <s v="Corporate"/>
    <s v="BOTH"/>
    <s v="Income Statement"/>
    <s v="Upwork in AMEX (LLC)"/>
    <s v="22000 · AMEX (LLC)"/>
  </r>
  <r>
    <d v="2015-07-27T00:00:00"/>
    <s v="Teodora Angelova"/>
    <n v="-1.85"/>
    <n v="-15.18"/>
    <n v="1.85"/>
    <s v="Debit"/>
    <s v="22000 · AMEX (LLC)"/>
    <x v="1"/>
    <x v="7"/>
    <n v="2015"/>
    <x v="6"/>
    <s v="Teodora Angelova"/>
    <s v="Corporate"/>
    <s v="BOTH"/>
    <s v="Income Statement"/>
    <s v="Upwork in AMEX (LLC)"/>
    <s v="22000 · AMEX (LLC)"/>
  </r>
  <r>
    <d v="2015-07-27T00:00:00"/>
    <s v="Shara Camille"/>
    <n v="-18.79"/>
    <n v="-33.97"/>
    <n v="18.79"/>
    <s v="Debit"/>
    <s v="22000 · AMEX (LLC)"/>
    <x v="1"/>
    <x v="7"/>
    <n v="2015"/>
    <x v="3"/>
    <s v="Shara Camille"/>
    <s v="eBay:eBay"/>
    <s v="BOTH"/>
    <s v="Income Statement"/>
    <s v="Upwork in AMEX (LLC)"/>
    <s v="22000 · AMEX (LLC)"/>
  </r>
  <r>
    <d v="2015-08-03T00:00:00"/>
    <s v="Teodora Angelova"/>
    <n v="-22.22"/>
    <n v="-22.22"/>
    <n v="22.22"/>
    <s v="Debit"/>
    <s v="22000 · AMEX (LLC)"/>
    <x v="1"/>
    <x v="8"/>
    <n v="2015"/>
    <x v="6"/>
    <s v="Teodora Angelova"/>
    <s v="Corporate"/>
    <s v="BOTH"/>
    <s v="Income Statement"/>
    <s v="Upwork in AMEX (LLC)"/>
    <s v="22000 · AMEX (LLC)"/>
  </r>
  <r>
    <d v="2015-08-03T00:00:00"/>
    <s v="Shara Camille"/>
    <n v="-23.38"/>
    <n v="-45.6"/>
    <n v="23.38"/>
    <s v="Debit"/>
    <s v="22000 · AMEX (LLC)"/>
    <x v="1"/>
    <x v="8"/>
    <n v="2015"/>
    <x v="3"/>
    <s v="Shara Camille"/>
    <s v="eBay:eBay"/>
    <s v="BOTH"/>
    <s v="Income Statement"/>
    <s v="Upwork in AMEX (LLC)"/>
    <s v="22000 · AMEX (LLC)"/>
  </r>
  <r>
    <d v="2015-08-10T00:00:00"/>
    <s v="Svetlozar Draganov"/>
    <n v="-20"/>
    <n v="-20"/>
    <n v="20"/>
    <s v="Debit"/>
    <s v="22000 · AMEX (LLC)"/>
    <x v="1"/>
    <x v="8"/>
    <n v="2015"/>
    <x v="2"/>
    <s v="Svetlozar Draganov"/>
    <s v="Corporate"/>
    <s v="BOTH"/>
    <s v="Income Statement"/>
    <s v="Upwork in AMEX (LLC)"/>
    <s v="22000 · AMEX (LLC)"/>
  </r>
  <r>
    <d v="2015-08-10T00:00:00"/>
    <s v="Mari Snyder"/>
    <n v="-1.85"/>
    <n v="-21.85"/>
    <n v="1.85"/>
    <s v="Debit"/>
    <s v="22000 · AMEX (LLC)"/>
    <x v="1"/>
    <x v="8"/>
    <n v="2015"/>
    <x v="4"/>
    <s v="Mari Snyder"/>
    <s v="Amazon Seller:Amazon Japan"/>
    <s v="BOTH"/>
    <s v="Income Statement"/>
    <s v="Upwork in AMEX (LLC)"/>
    <s v="22000 · AMEX (LLC)"/>
  </r>
  <r>
    <d v="2015-08-10T00:00:00"/>
    <s v="Shara Camille"/>
    <n v="-44.46"/>
    <n v="-66.31"/>
    <n v="44.46"/>
    <s v="Debit"/>
    <s v="22000 · AMEX (LLC)"/>
    <x v="1"/>
    <x v="8"/>
    <n v="2015"/>
    <x v="3"/>
    <s v="Shara Camille"/>
    <s v="eBay:eBay"/>
    <s v="BOTH"/>
    <s v="Income Statement"/>
    <s v="Upwork in AMEX (LLC)"/>
    <s v="22000 · AMEX (LLC)"/>
  </r>
  <r>
    <d v="2015-08-17T00:00:00"/>
    <s v="Svetlozar Draganov"/>
    <n v="-15"/>
    <n v="-15"/>
    <n v="15"/>
    <s v="Debit"/>
    <s v="22000 · AMEX (LLC)"/>
    <x v="1"/>
    <x v="8"/>
    <n v="2015"/>
    <x v="2"/>
    <s v="Svetlozar Draganov"/>
    <s v="Corporate"/>
    <s v="BOTH"/>
    <s v="Income Statement"/>
    <s v="Upwork in AMEX (LLC)"/>
    <s v="22000 · AMEX (LLC)"/>
  </r>
  <r>
    <d v="2015-08-17T00:00:00"/>
    <s v="Shara Camille"/>
    <n v="-32.54"/>
    <n v="-47.54"/>
    <n v="32.54"/>
    <s v="Debit"/>
    <s v="22000 · AMEX (LLC)"/>
    <x v="1"/>
    <x v="8"/>
    <n v="2015"/>
    <x v="3"/>
    <s v="Shara Camille"/>
    <s v="eBay:eBay"/>
    <s v="BOTH"/>
    <s v="Income Statement"/>
    <s v="Upwork in AMEX (LLC)"/>
    <s v="22000 · AMEX (LLC)"/>
  </r>
  <r>
    <d v="2015-08-24T00:00:00"/>
    <s v="Mari Snyder"/>
    <n v="-5.56"/>
    <n v="-5.56"/>
    <n v="5.56"/>
    <s v="Debit"/>
    <s v="22000 · AMEX (LLC)"/>
    <x v="1"/>
    <x v="8"/>
    <n v="2015"/>
    <x v="4"/>
    <s v="Mari Snyder"/>
    <s v="Amazon Seller:Amazon Japan"/>
    <s v="BOTH"/>
    <s v="Income Statement"/>
    <s v="Upwork in AMEX (LLC)"/>
    <s v="22000 · AMEX (LLC)"/>
  </r>
  <r>
    <d v="2015-08-24T00:00:00"/>
    <s v="Svetlozar Draganov"/>
    <n v="-20"/>
    <n v="-25.56"/>
    <n v="20"/>
    <s v="Debit"/>
    <s v="22000 · AMEX (LLC)"/>
    <x v="1"/>
    <x v="8"/>
    <n v="2015"/>
    <x v="2"/>
    <s v="Svetlozar Draganov"/>
    <s v="Corporate"/>
    <s v="BOTH"/>
    <s v="Income Statement"/>
    <s v="Upwork in AMEX (LLC)"/>
    <s v="22000 · AMEX (LLC)"/>
  </r>
  <r>
    <d v="2015-08-24T00:00:00"/>
    <s v="Shara Camille"/>
    <n v="-34.83"/>
    <n v="-60.39"/>
    <n v="34.83"/>
    <s v="Debit"/>
    <s v="22000 · AMEX (LLC)"/>
    <x v="1"/>
    <x v="8"/>
    <n v="2015"/>
    <x v="3"/>
    <s v="Shara Camille"/>
    <s v="eBay:eBay"/>
    <s v="BOTH"/>
    <s v="Income Statement"/>
    <s v="Upwork in AMEX (LLC)"/>
    <s v="22000 · AMEX (LLC)"/>
  </r>
  <r>
    <d v="2015-08-31T00:00:00"/>
    <s v="Mari Snyder"/>
    <n v="-5.56"/>
    <n v="-5.56"/>
    <n v="5.56"/>
    <s v="Debit"/>
    <s v="23500 · BofA CC (INC)"/>
    <x v="2"/>
    <x v="8"/>
    <n v="2015"/>
    <x v="4"/>
    <s v="Mari Snyder"/>
    <s v="Amazon Seller:Amazon Japan"/>
    <s v="BOTH"/>
    <s v="Income Statement"/>
    <s v="Upwork in BofA CC (INC)"/>
    <s v="23500 · BofA CC (INC)"/>
  </r>
  <r>
    <d v="2015-08-31T00:00:00"/>
    <s v="Svetlozar Draganov"/>
    <n v="-3.33"/>
    <n v="-8.89"/>
    <n v="3.33"/>
    <s v="Debit"/>
    <s v="23500 · BofA CC (INC)"/>
    <x v="2"/>
    <x v="8"/>
    <n v="2015"/>
    <x v="2"/>
    <s v="Svetlozar Draganov"/>
    <s v="Corporate"/>
    <s v="BOTH"/>
    <s v="Income Statement"/>
    <s v="Upwork in BofA CC (INC)"/>
    <s v="23500 · BofA CC (INC)"/>
  </r>
  <r>
    <d v="2015-08-31T00:00:00"/>
    <s v="Shara Camille"/>
    <n v="-31.63"/>
    <n v="-40.520000000000003"/>
    <n v="31.63"/>
    <s v="Debit"/>
    <s v="23500 · BofA CC (INC)"/>
    <x v="2"/>
    <x v="8"/>
    <n v="2015"/>
    <x v="3"/>
    <s v="Shara Camille"/>
    <s v="eBay:eBay"/>
    <s v="BOTH"/>
    <s v="Income Statement"/>
    <s v="Upwork in BofA CC (INC)"/>
    <s v="23500 · BofA CC (INC)"/>
  </r>
  <r>
    <d v="2015-09-07T00:00:00"/>
    <s v="Shara Camille"/>
    <n v="-30.71"/>
    <n v="-44.23"/>
    <n v="30.71"/>
    <s v="Debit"/>
    <s v="23500 · BofA CC (INC)"/>
    <x v="2"/>
    <x v="9"/>
    <n v="2015"/>
    <x v="3"/>
    <s v="Shara Camille"/>
    <s v="eBay:eBay"/>
    <s v="BOTH"/>
    <s v="Income Statement"/>
    <s v="Upwork in BofA CC (INC)"/>
    <s v="23500 · BofA CC (INC)"/>
  </r>
  <r>
    <d v="2015-09-07T00:00:00"/>
    <s v="Svetlozar Draganov"/>
    <n v="-11.67"/>
    <n v="-13.52"/>
    <n v="11.67"/>
    <s v="Debit"/>
    <s v="23500 · BofA CC (INC)"/>
    <x v="2"/>
    <x v="9"/>
    <n v="2015"/>
    <x v="2"/>
    <s v="Svetlozar Draganov"/>
    <s v="Corporate"/>
    <s v="BOTH"/>
    <s v="Income Statement"/>
    <s v="Upwork in BofA CC (INC)"/>
    <s v="23500 · BofA CC (INC)"/>
  </r>
  <r>
    <d v="2015-09-07T00:00:00"/>
    <s v="Mari Snyder"/>
    <n v="-1.85"/>
    <n v="-1.85"/>
    <n v="1.85"/>
    <s v="Debit"/>
    <s v="23500 · BofA CC (INC)"/>
    <x v="2"/>
    <x v="9"/>
    <n v="2015"/>
    <x v="4"/>
    <s v="Mari Snyder"/>
    <s v="Amazon Seller:Amazon Japan"/>
    <s v="BOTH"/>
    <s v="Income Statement"/>
    <s v="Upwork in BofA CC (INC)"/>
    <s v="23500 · BofA CC (INC)"/>
  </r>
  <r>
    <d v="2015-09-14T00:00:00"/>
    <s v="Shara Camille"/>
    <n v="-13.75"/>
    <n v="-27.08"/>
    <n v="13.75"/>
    <s v="Debit"/>
    <s v="23500 · BofA CC (INC)"/>
    <x v="2"/>
    <x v="9"/>
    <n v="2015"/>
    <x v="3"/>
    <s v="Shara Camille"/>
    <s v="eBay"/>
    <s v="BOTH"/>
    <s v="Income Statement"/>
    <s v="Upwork in BofA CC (INC)"/>
    <s v="23500 · BofA CC (INC)"/>
  </r>
  <r>
    <d v="2015-09-14T00:00:00"/>
    <s v="Svetlozar Draganov"/>
    <n v="-13.33"/>
    <n v="-13.33"/>
    <n v="13.33"/>
    <s v="Debit"/>
    <s v="23500 · BofA CC (INC)"/>
    <x v="2"/>
    <x v="9"/>
    <n v="2015"/>
    <x v="2"/>
    <s v="Svetlozar Draganov"/>
    <s v="Corporate"/>
    <s v="BOTH"/>
    <s v="Income Statement"/>
    <s v="Upwork in BofA CC (INC)"/>
    <s v="23500 · BofA CC (INC)"/>
  </r>
  <r>
    <d v="2015-09-21T00:00:00"/>
    <s v="Svetlozar Draganov"/>
    <n v="-21.67"/>
    <n v="-21.67"/>
    <n v="21.67"/>
    <s v="Debit"/>
    <s v="22000 · AMEX (LLC)"/>
    <x v="2"/>
    <x v="9"/>
    <n v="2015"/>
    <x v="2"/>
    <s v="Svetlozar Draganov"/>
    <s v="Corporate"/>
    <s v="BOTH"/>
    <s v="Income Statement"/>
    <s v="Upwork in AMEX (LLC)"/>
    <s v="22000 · AMEX (LLC)"/>
  </r>
  <r>
    <d v="2015-09-21T00:00:00"/>
    <s v="Mari Snyder"/>
    <n v="-3.7"/>
    <n v="-25.37"/>
    <n v="3.7"/>
    <s v="Debit"/>
    <s v="22000 · AMEX (LLC)"/>
    <x v="2"/>
    <x v="9"/>
    <n v="2015"/>
    <x v="4"/>
    <s v="Mari Snyder"/>
    <s v="Amazon Japan"/>
    <s v="BOTH"/>
    <s v="Income Statement"/>
    <s v="Upwork in AMEX (LLC)"/>
    <s v="22000 · AMEX (LLC)"/>
  </r>
  <r>
    <d v="2015-09-21T00:00:00"/>
    <s v="Shara Camille"/>
    <n v="-4.13"/>
    <n v="-29.5"/>
    <n v="4.13"/>
    <s v="Debit"/>
    <s v="22000 · AMEX (LLC)"/>
    <x v="2"/>
    <x v="9"/>
    <n v="2015"/>
    <x v="3"/>
    <s v="Shara Camille"/>
    <s v="eBay"/>
    <s v="BOTH"/>
    <s v="Income Statement"/>
    <s v="Upwork in AMEX (LLC)"/>
    <s v="22000 · AMEX (LLC)"/>
  </r>
  <r>
    <d v="2015-09-28T00:00:00"/>
    <s v="Svetlozar Draganov"/>
    <n v="-15"/>
    <n v="-15"/>
    <n v="15"/>
    <s v="Debit"/>
    <s v="22000 · AMEX (LLC)"/>
    <x v="2"/>
    <x v="9"/>
    <n v="2015"/>
    <x v="2"/>
    <s v="Svetlozar Draganov"/>
    <s v="Corporate"/>
    <s v="BOTH"/>
    <s v="Income Statement"/>
    <s v="Upwork in AMEX (LLC)"/>
    <s v="22000 · AMEX (LLC)"/>
  </r>
  <r>
    <d v="2015-09-28T00:00:00"/>
    <s v="Mari Snyder"/>
    <n v="-3.7"/>
    <n v="-18.7"/>
    <n v="3.7"/>
    <s v="Debit"/>
    <s v="22000 · AMEX (LLC)"/>
    <x v="2"/>
    <x v="9"/>
    <n v="2015"/>
    <x v="4"/>
    <s v="Mari Snyder"/>
    <s v="Amazon Japan"/>
    <s v="BOTH"/>
    <s v="Income Statement"/>
    <s v="Upwork in AMEX (LLC)"/>
    <s v="22000 · AMEX (LLC)"/>
  </r>
  <r>
    <d v="2015-09-28T00:00:00"/>
    <s v="Shara Camille"/>
    <n v="-25.67"/>
    <n v="-44.37"/>
    <n v="25.67"/>
    <s v="Debit"/>
    <s v="22000 · AMEX (LLC)"/>
    <x v="2"/>
    <x v="9"/>
    <n v="2015"/>
    <x v="3"/>
    <s v="Shara Camille"/>
    <s v="eBay"/>
    <s v="BOTH"/>
    <s v="Income Statement"/>
    <s v="Upwork in AMEX (LLC)"/>
    <s v="22000 · AMEX (LLC)"/>
  </r>
  <r>
    <d v="2015-10-05T00:00:00"/>
    <s v="Svetlozar Draganov"/>
    <n v="-11.67"/>
    <n v="-11.67"/>
    <n v="11.67"/>
    <s v="Debit"/>
    <s v="22000 · AMEX (LLC)"/>
    <x v="2"/>
    <x v="10"/>
    <n v="2015"/>
    <x v="2"/>
    <s v="Svetlozar Draganov"/>
    <s v="Corporate"/>
    <s v="BOTH"/>
    <s v="Income Statement"/>
    <s v="Upwork in AMEX (LLC)"/>
    <s v="22000 · AMEX (LLC)"/>
  </r>
  <r>
    <d v="2015-10-05T00:00:00"/>
    <s v="Mari Snyder"/>
    <n v="-3.7"/>
    <n v="-15.37"/>
    <n v="3.7"/>
    <s v="Debit"/>
    <s v="22000 · AMEX (LLC)"/>
    <x v="2"/>
    <x v="10"/>
    <n v="2015"/>
    <x v="4"/>
    <s v="Mari Snyder"/>
    <s v="Amazon Japan"/>
    <s v="BOTH"/>
    <s v="Income Statement"/>
    <s v="Upwork in AMEX (LLC)"/>
    <s v="22000 · AMEX (LLC)"/>
  </r>
  <r>
    <d v="2015-10-05T00:00:00"/>
    <s v="Shara Camille"/>
    <n v="-22"/>
    <n v="-37.369999999999997"/>
    <n v="22"/>
    <s v="Debit"/>
    <s v="22000 · AMEX (LLC)"/>
    <x v="2"/>
    <x v="10"/>
    <n v="2015"/>
    <x v="3"/>
    <s v="Shara Camille"/>
    <s v="eBay"/>
    <s v="BOTH"/>
    <s v="Income Statement"/>
    <s v="Upwork in AMEX (LLC)"/>
    <s v="22000 · AMEX (LLC)"/>
  </r>
  <r>
    <d v="2015-10-12T00:00:00"/>
    <s v="Mari Snyder"/>
    <n v="-1.85"/>
    <n v="-1.85"/>
    <n v="1.85"/>
    <s v="Debit"/>
    <s v="22000 · AMEX (LLC)"/>
    <x v="2"/>
    <x v="10"/>
    <n v="2015"/>
    <x v="4"/>
    <s v="Mari Snyder"/>
    <s v="Amazon Japan"/>
    <s v="BOTH"/>
    <s v="Income Statement"/>
    <s v="Upwork in AMEX (LLC)"/>
    <s v="22000 · AMEX (LLC)"/>
  </r>
  <r>
    <d v="2015-10-19T00:00:00"/>
    <s v="Svetlozar Draganov"/>
    <n v="-11.67"/>
    <n v="-11.67"/>
    <n v="11.67"/>
    <s v="Debit"/>
    <s v="22000 · AMEX (LLC)"/>
    <x v="2"/>
    <x v="10"/>
    <n v="2015"/>
    <x v="2"/>
    <s v="Svetlozar Draganov"/>
    <s v="Corporate"/>
    <s v="BOTH"/>
    <s v="Income Statement"/>
    <s v="Upwork in AMEX (LLC)"/>
    <s v="22000 · AMEX (LLC)"/>
  </r>
  <r>
    <d v="2015-10-19T00:00:00"/>
    <s v="Shara Camille"/>
    <n v="-55.92"/>
    <n v="-67.59"/>
    <n v="55.92"/>
    <s v="Debit"/>
    <s v="22000 · AMEX (LLC)"/>
    <x v="2"/>
    <x v="10"/>
    <n v="2015"/>
    <x v="3"/>
    <s v="Shara Camille"/>
    <s v="eBay"/>
    <s v="BOTH"/>
    <s v="Income Statement"/>
    <s v="Upwork in AMEX (LLC)"/>
    <s v="22000 · AMEX (LLC)"/>
  </r>
  <r>
    <d v="2015-10-21T00:00:00"/>
    <s v="Teodora Angelova"/>
    <n v="-33.33"/>
    <n v="-33.33"/>
    <n v="33.33"/>
    <s v="Debit"/>
    <s v="22000 · AMEX (LLC)"/>
    <x v="2"/>
    <x v="10"/>
    <n v="2015"/>
    <x v="6"/>
    <s v="Teodora Angelova"/>
    <s v="Corporate"/>
    <s v="BOTH"/>
    <s v="Income Statement"/>
    <s v="Upwork in AMEX (LLC)"/>
    <s v="22000 · AMEX (LLC)"/>
  </r>
  <r>
    <d v="2015-10-26T00:00:00"/>
    <s v="Mari Snyder"/>
    <n v="-3.7"/>
    <n v="-3.7"/>
    <n v="3.7"/>
    <s v="Debit"/>
    <s v="22000 · AMEX (LLC)"/>
    <x v="2"/>
    <x v="10"/>
    <n v="2015"/>
    <x v="4"/>
    <s v="Mari Snyder"/>
    <s v="Amazon Japan"/>
    <s v="BOTH"/>
    <s v="Income Statement"/>
    <s v="Upwork in AMEX (LLC)"/>
    <s v="22000 · AMEX (LLC)"/>
  </r>
  <r>
    <d v="2015-10-26T00:00:00"/>
    <s v="Svetlozar Draganov"/>
    <n v="-5"/>
    <n v="-8.6999999999999993"/>
    <n v="5"/>
    <s v="Debit"/>
    <s v="22000 · AMEX (LLC)"/>
    <x v="2"/>
    <x v="10"/>
    <n v="2015"/>
    <x v="2"/>
    <s v="Svetlozar Draganov"/>
    <s v="Corporate"/>
    <s v="BOTH"/>
    <s v="Income Statement"/>
    <s v="Upwork in AMEX (LLC)"/>
    <s v="22000 · AMEX (LLC)"/>
  </r>
  <r>
    <d v="2015-11-02T00:00:00"/>
    <s v="Mari Snyder"/>
    <n v="-1.85"/>
    <n v="-1.85"/>
    <n v="1.85"/>
    <s v="Debit"/>
    <s v="22000 · AMEX (LLC)"/>
    <x v="2"/>
    <x v="11"/>
    <n v="2015"/>
    <x v="4"/>
    <s v="Mari Snyder"/>
    <s v="Amazon Japan"/>
    <s v="BOTH"/>
    <s v="Income Statement"/>
    <s v="Upwork in AMEX (LLC)"/>
    <s v="22000 · AMEX (LLC)"/>
  </r>
  <r>
    <d v="2015-11-02T00:00:00"/>
    <s v="Svetlozar Draganov"/>
    <n v="-16.670000000000002"/>
    <n v="-18.52"/>
    <n v="16.670000000000002"/>
    <s v="Debit"/>
    <s v="22000 · AMEX (LLC)"/>
    <x v="2"/>
    <x v="11"/>
    <n v="2015"/>
    <x v="2"/>
    <s v="Svetlozar Draganov"/>
    <s v="Corporate"/>
    <s v="BOTH"/>
    <s v="Income Statement"/>
    <s v="Upwork in AMEX (LLC)"/>
    <s v="22000 · AMEX (LLC)"/>
  </r>
  <r>
    <d v="2015-11-16T00:00:00"/>
    <s v="Svetlozar Draganov"/>
    <n v="-16.670000000000002"/>
    <n v="-18.52"/>
    <n v="16.670000000000002"/>
    <s v="Debit"/>
    <s v="22000 · AMEX (LLC)"/>
    <x v="2"/>
    <x v="11"/>
    <n v="2015"/>
    <x v="2"/>
    <s v="Svetlozar Draganov"/>
    <s v="Corporate"/>
    <s v="BOTH"/>
    <s v="Income Statement"/>
    <s v="Upwork in AMEX (LLC)"/>
    <s v="22000 · AMEX (LLC)"/>
  </r>
  <r>
    <d v="2015-11-16T00:00:00"/>
    <s v="Mari Snyder"/>
    <n v="-1.85"/>
    <n v="-1.85"/>
    <n v="1.85"/>
    <s v="Debit"/>
    <s v="22000 · AMEX (LLC)"/>
    <x v="2"/>
    <x v="11"/>
    <n v="2015"/>
    <x v="4"/>
    <s v="Mari Snyder"/>
    <s v="Amazon Japan"/>
    <s v="BOTH"/>
    <s v="Income Statement"/>
    <s v="Upwork in AMEX (LLC)"/>
    <s v="22000 · AMEX (LLC)"/>
  </r>
  <r>
    <d v="2015-11-23T00:00:00"/>
    <s v="Teodora Angelova"/>
    <n v="-3.7"/>
    <n v="-17.03"/>
    <n v="3.7"/>
    <s v="Debit"/>
    <s v="22000 · AMEX (LLC)"/>
    <x v="2"/>
    <x v="11"/>
    <n v="2015"/>
    <x v="6"/>
    <s v="Teodora Angelova"/>
    <s v="Corporate"/>
    <s v="BOTH"/>
    <s v="Income Statement"/>
    <s v="Upwork in AMEX (LLC)"/>
    <s v="22000 · AMEX (LLC)"/>
  </r>
  <r>
    <d v="2015-11-23T00:00:00"/>
    <s v="Svetlozar Draganov"/>
    <n v="-13.33"/>
    <n v="-13.33"/>
    <n v="13.33"/>
    <s v="Debit"/>
    <s v="22000 · AMEX (LLC)"/>
    <x v="2"/>
    <x v="11"/>
    <n v="2015"/>
    <x v="2"/>
    <s v="Svetlozar Draganov"/>
    <s v="Corporate"/>
    <s v="BOTH"/>
    <s v="Income Statement"/>
    <s v="Upwork in AMEX (LLC)"/>
    <s v="22000 · AMEX (LLC)"/>
  </r>
  <r>
    <d v="2015-11-30T00:00:00"/>
    <s v="Svetlozar Draganov"/>
    <n v="-5"/>
    <n v="-5"/>
    <n v="5"/>
    <s v="Debit"/>
    <s v="22000 · AMEX (LLC)"/>
    <x v="2"/>
    <x v="11"/>
    <n v="2015"/>
    <x v="2"/>
    <s v="Svetlozar Draganov"/>
    <s v="Corporate"/>
    <s v="BOTH"/>
    <s v="Income Statement"/>
    <s v="Upwork in AMEX (LLC)"/>
    <s v="22000 · AMEX (LLC)"/>
  </r>
  <r>
    <d v="2015-12-07T00:00:00"/>
    <s v="Teodora Angelova"/>
    <n v="-3.7"/>
    <n v="-15.37"/>
    <n v="3.7"/>
    <s v="Debit"/>
    <s v="22000 · AMEX (LLC)"/>
    <x v="2"/>
    <x v="12"/>
    <n v="2015"/>
    <x v="6"/>
    <s v="Teodora Angelova"/>
    <s v="Corporate"/>
    <s v="BOTH"/>
    <s v="Income Statement"/>
    <s v="Upwork in AMEX (LLC)"/>
    <s v="22000 · AMEX (LLC)"/>
  </r>
  <r>
    <d v="2015-12-07T00:00:00"/>
    <s v="Svetlozar Draganov"/>
    <n v="-11.67"/>
    <n v="-11.67"/>
    <n v="11.67"/>
    <s v="Debit"/>
    <s v="22000 · AMEX (LLC)"/>
    <x v="2"/>
    <x v="12"/>
    <n v="2015"/>
    <x v="2"/>
    <s v="Svetlozar Draganov"/>
    <s v="Corporate"/>
    <s v="BOTH"/>
    <s v="Income Statement"/>
    <s v="Upwork in AMEX (LLC)"/>
    <s v="22000 · AMEX (LLC)"/>
  </r>
  <r>
    <d v="2015-12-14T00:00:00"/>
    <s v="Svetlozar Draganov"/>
    <n v="-3.33"/>
    <n v="-3.33"/>
    <n v="3.33"/>
    <s v="Debit"/>
    <s v="22000 · AMEX (LLC)"/>
    <x v="2"/>
    <x v="12"/>
    <n v="2015"/>
    <x v="2"/>
    <s v="Svetlozar Draganov"/>
    <s v="Corporate"/>
    <s v="BOTH"/>
    <s v="Income Statement"/>
    <s v="Upwork in AMEX (LLC)"/>
    <s v="22000 · AMEX (LLC)"/>
  </r>
  <r>
    <d v="2015-12-21T00:00:00"/>
    <s v="Svetlozar Draganov"/>
    <n v="-20"/>
    <n v="-20"/>
    <n v="20"/>
    <s v="Debit"/>
    <s v="22000 · AMEX (LLC)"/>
    <x v="2"/>
    <x v="12"/>
    <n v="2015"/>
    <x v="2"/>
    <s v="Svetlozar Draganov"/>
    <s v="Corporate"/>
    <s v="BOTH"/>
    <s v="Income Statement"/>
    <s v="Upwork in AMEX (LLC)"/>
    <s v="22000 · AMEX (LLC)"/>
  </r>
  <r>
    <d v="2015-12-28T00:00:00"/>
    <s v="Svetlozar Draganov"/>
    <n v="-3.33"/>
    <n v="-3.33"/>
    <n v="3.33"/>
    <s v="Debit"/>
    <s v="22000 · AMEX (LLC)"/>
    <x v="2"/>
    <x v="12"/>
    <n v="2015"/>
    <x v="2"/>
    <s v="Svetlozar Draganov"/>
    <s v="Corporate"/>
    <s v="BOTH"/>
    <s v="Income Statement"/>
    <s v="Upwork in AMEX (LLC)"/>
    <s v="22000 · AMEX (LLC)"/>
  </r>
  <r>
    <s v="x"/>
    <m/>
    <m/>
    <m/>
    <m/>
    <m/>
    <m/>
    <x v="0"/>
    <x v="0"/>
    <m/>
    <x v="0"/>
    <m/>
    <m/>
    <m/>
    <m/>
    <m/>
    <m/>
  </r>
  <r>
    <s v="AMEX"/>
    <m/>
    <m/>
    <m/>
    <m/>
    <m/>
    <m/>
    <x v="0"/>
    <x v="0"/>
    <m/>
    <x v="0"/>
    <m/>
    <m/>
    <m/>
    <m/>
    <m/>
    <m/>
  </r>
  <r>
    <s v="01/01/2015"/>
    <s v="TO TIE OUT BALANCE"/>
    <n v="-154.91999999999999"/>
    <m/>
    <n v="-154.91999999999999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1/2015"/>
    <s v="5% OPEN Savings discount on"/>
    <n v="-92.75"/>
    <m/>
    <n v="-92.75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1/2015"/>
    <s v="AUDIBLE 888-283-5051 NJ"/>
    <n v="14.95"/>
    <m/>
    <n v="14.95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01/2015"/>
    <s v="DOLRTREE 2533 025338SAN ANTONIO TX"/>
    <n v="1.08"/>
    <m/>
    <n v="1.08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01/2015"/>
    <s v="ETSY SELLER FEES 542BROOKLYN NY"/>
    <n v="60.43"/>
    <m/>
    <n v="60.43"/>
    <s v="Debit"/>
    <s v="22000 · AMEX (LLC)"/>
    <x v="1"/>
    <x v="1"/>
    <n v="2015"/>
    <x v="11"/>
    <s v="Etsy"/>
    <s v="Corporate"/>
    <s v="BOTH"/>
    <s v="Income Statement"/>
    <s v="AMEX (LLC) Activity"/>
    <s v="22000 · AMEX (LLC)"/>
  </r>
  <r>
    <s v="01/01/2015"/>
    <s v="FEDEX INV 481693693 1-800-622-1147"/>
    <n v="121.06"/>
    <m/>
    <n v="121.06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1/2015"/>
    <s v="FEDEX INV 643011438 1-800-622-1147"/>
    <n v="161.79"/>
    <m/>
    <n v="161.79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1/2015"/>
    <s v="MATCHPOINT NYC 718-769-0001 NY"/>
    <n v="97.75"/>
    <m/>
    <n v="97.75"/>
    <s v="Debit"/>
    <s v="22000 · AMEX (LLC)"/>
    <x v="1"/>
    <x v="1"/>
    <n v="2015"/>
    <x v="12"/>
    <s v="Match Point"/>
    <s v="Corporate:Marketing"/>
    <s v="BOTH"/>
    <s v="Income Statement"/>
    <s v="AMEX (LLC) Activity"/>
    <s v="22000 · AMEX (LLC)"/>
  </r>
  <r>
    <s v="01/01/2015"/>
    <s v="NYSC-BROOKLYN BELT 877-258-2311 NY"/>
    <n v="80.95"/>
    <m/>
    <n v="80.95"/>
    <s v="Debit"/>
    <s v="22000 · AMEX (LLC)"/>
    <x v="1"/>
    <x v="1"/>
    <n v="2015"/>
    <x v="12"/>
    <s v="NYSC"/>
    <s v="Corporate"/>
    <s v="BOTH"/>
    <s v="Income Statement"/>
    <s v="AMEX (LLC) Activity"/>
    <s v="22000 · AMEX (LLC)"/>
  </r>
  <r>
    <s v="01/01/2015"/>
    <s v="NYSC-BROOKLYN BELT 877-258-2311 NY"/>
    <n v="89.99"/>
    <m/>
    <n v="89.99"/>
    <s v="Debit"/>
    <s v="22000 · AMEX (LLC)"/>
    <x v="1"/>
    <x v="1"/>
    <n v="2015"/>
    <x v="12"/>
    <s v="NYSC"/>
    <s v="Corporate"/>
    <s v="BOTH"/>
    <s v="Income Statement"/>
    <s v="AMEX (LLC) Activity"/>
    <s v="22000 · AMEX (LLC)"/>
  </r>
  <r>
    <s v="01/01/2015"/>
    <s v="PAYPAL *GODADDY.COM*LONDON FR"/>
    <n v="57.85"/>
    <m/>
    <n v="57.85"/>
    <s v="Debit"/>
    <s v="22000 · AMEX (LLC)"/>
    <x v="1"/>
    <x v="1"/>
    <n v="2015"/>
    <x v="13"/>
    <s v="Go Daddy"/>
    <s v="e-Commerce:DT.com"/>
    <s v="BOTH"/>
    <s v="Income Statement"/>
    <s v="AMEX (LLC) Activity"/>
    <s v="22000 · AMEX (LLC)"/>
  </r>
  <r>
    <s v="01/01/2015"/>
    <s v="UPS* 0000001086A4524SHIPPING"/>
    <n v="12.82"/>
    <m/>
    <n v="12.82"/>
    <s v="Debit"/>
    <s v="22000 · AMEX (LLC)"/>
    <x v="1"/>
    <x v="1"/>
    <n v="2015"/>
    <x v="8"/>
    <s v="UPS"/>
    <s v="Corporate"/>
    <s v="BOTH"/>
    <s v="Income Statement"/>
    <s v="AMEX (LLC) Activity"/>
    <s v="22000 · AMEX (LLC)"/>
  </r>
  <r>
    <s v="01/02/2015"/>
    <s v="CALENDAR WIZ LLC 882HAMPTON NH"/>
    <n v="8"/>
    <m/>
    <n v="8"/>
    <s v="Debit"/>
    <s v="22000 · AMEX (LLC)"/>
    <x v="1"/>
    <x v="1"/>
    <n v="2015"/>
    <x v="14"/>
    <s v="Calendar Wiz"/>
    <s v="Corporate"/>
    <s v="BOTH"/>
    <s v="Income Statement"/>
    <s v="AMEX (LLC) Activity"/>
    <s v="22000 · AMEX (LLC)"/>
  </r>
  <r>
    <s v="01/02/2015"/>
    <s v="CORNER STORE 2289 00SAN ANTONIO TX"/>
    <n v="19.13"/>
    <m/>
    <n v="19.13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02/2015"/>
    <s v="FEDEX INV 643043727 1-800-622-1147"/>
    <n v="44.19"/>
    <m/>
    <n v="44.19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2/2015"/>
    <s v="NYSC-BROOKLYN BELT 877-258-2311 NY"/>
    <n v="39"/>
    <m/>
    <n v="39"/>
    <s v="Debit"/>
    <s v="22000 · AMEX (LLC)"/>
    <x v="1"/>
    <x v="1"/>
    <n v="2015"/>
    <x v="12"/>
    <s v="NYSC"/>
    <s v="Corporate"/>
    <s v="BOTH"/>
    <s v="Income Statement"/>
    <s v="AMEX (LLC) Activity"/>
    <s v="22000 · AMEX (LLC)"/>
  </r>
  <r>
    <s v="01/02/2015"/>
    <s v="NYSC-BROOKLYN BELT 877-258-2311 NY"/>
    <n v="39.99"/>
    <m/>
    <n v="39.99"/>
    <s v="Debit"/>
    <s v="22000 · AMEX (LLC)"/>
    <x v="1"/>
    <x v="1"/>
    <n v="2015"/>
    <x v="12"/>
    <s v="NYSC"/>
    <s v="Corporate"/>
    <s v="BOTH"/>
    <s v="Income Statement"/>
    <s v="AMEX (LLC) Activity"/>
    <s v="22000 · AMEX (LLC)"/>
  </r>
  <r>
    <s v="01/02/2015"/>
    <s v="USPS POSTAGE STAMPS.WASHINGTON DC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02/2015"/>
    <s v="VOC*ICONTACTEMAIL MK877-968-3996 MD"/>
    <n v="130.54"/>
    <m/>
    <n v="130.54"/>
    <s v="Debit"/>
    <s v="22000 · AMEX (LLC)"/>
    <x v="1"/>
    <x v="1"/>
    <n v="2015"/>
    <x v="15"/>
    <s v="iContact"/>
    <s v="Corporate:Marketing"/>
    <s v="BOTH"/>
    <s v="Income Statement"/>
    <s v="AMEX (LLC) Activity"/>
    <s v="22000 · AMEX (LLC)"/>
  </r>
  <r>
    <s v="01/03/2015"/>
    <s v="5% OPEN Savings at FedEx"/>
    <n v="-8.09"/>
    <m/>
    <n v="-8.09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3/2015"/>
    <s v="5% OPEN Savings at FedEx"/>
    <n v="-6.05"/>
    <m/>
    <n v="-6.05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3/2015"/>
    <s v="5% OPEN Savings at FedEx"/>
    <n v="-2.21"/>
    <m/>
    <n v="-2.2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3/2015"/>
    <s v="AT&amp;T*BILL PAYMENT 95DALLAS"/>
    <n v="180.28"/>
    <m/>
    <n v="180.28"/>
    <s v="Debit"/>
    <s v="22000 · AMEX (LLC)"/>
    <x v="1"/>
    <x v="1"/>
    <n v="2015"/>
    <x v="16"/>
    <s v="AT&amp;T"/>
    <s v="Corporate:Marketing"/>
    <s v="BOTH"/>
    <s v="Income Statement"/>
    <s v="AMEX (LLC) Activity"/>
    <s v="22000 · AMEX (LLC)"/>
  </r>
  <r>
    <s v="01/03/2015"/>
    <s v="DOUGH PIZZERIA NAPOLSAN ANTONIO TX"/>
    <n v="36.299999999999997"/>
    <m/>
    <n v="36.299999999999997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3/2015"/>
    <s v="ESH*TECHPROTECT PREM855-309-8345 GA"/>
    <n v="11.9"/>
    <m/>
    <n v="11.9"/>
    <s v="Debit"/>
    <s v="22000 · AMEX (LLC)"/>
    <x v="1"/>
    <x v="1"/>
    <n v="2015"/>
    <x v="16"/>
    <s v="TechProtect"/>
    <s v="Corporate:Warehouse"/>
    <s v="BOTH"/>
    <s v="Income Statement"/>
    <s v="AMEX (LLC) Activity"/>
    <s v="22000 · AMEX (LLC)"/>
  </r>
  <r>
    <s v="01/03/2015"/>
    <s v="FEDEX FREIGHT INC 870-741-9000"/>
    <n v="106.4"/>
    <m/>
    <n v="106.4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3/2015"/>
    <s v="FEDEX INV 481778103 1-800-622-1147"/>
    <n v="12.74"/>
    <m/>
    <n v="12.74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3/2015"/>
    <s v="FEDEX INV 643083392 1-800-622-1147"/>
    <n v="102.86"/>
    <m/>
    <n v="102.86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4/2015"/>
    <s v="BEST BUY 152 SAN ANTONIO TX"/>
    <n v="16.23"/>
    <m/>
    <n v="16.23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4/2015"/>
    <s v="CANINE INNOVATIONS, 734-604-2590"/>
    <n v="698"/>
    <m/>
    <n v="698"/>
    <s v="Debit"/>
    <s v="22000 · AMEX (LLC)"/>
    <x v="1"/>
    <x v="1"/>
    <n v="2015"/>
    <x v="18"/>
    <s v="Canine Innovations (Pet Convincer)"/>
    <s v="Corporate"/>
    <s v="BOTH"/>
    <s v="Balance Sheet"/>
    <s v="AMEX (LLC) Activity"/>
    <s v="22000 · AMEX (LLC)"/>
  </r>
  <r>
    <s v="01/04/2015"/>
    <s v="FREETAIL BREWING COMSAN ANTONIO TX"/>
    <n v="24.45"/>
    <m/>
    <n v="24.45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4/2015"/>
    <s v="GOOGLE*SVCSAPPSELEMEMountain View"/>
    <n v="5"/>
    <m/>
    <n v="5"/>
    <s v="Debit"/>
    <s v="22000 · AMEX (LLC)"/>
    <x v="1"/>
    <x v="1"/>
    <n v="2015"/>
    <x v="13"/>
    <s v="Google Checkout"/>
    <s v="Corporate"/>
    <s v="BOTH"/>
    <s v="Income Statement"/>
    <s v="AMEX (LLC) Activity"/>
    <s v="22000 · AMEX (LLC)"/>
  </r>
  <r>
    <s v="01/04/2015"/>
    <s v="HEB #262 00000000087SAN ANTONIO TX"/>
    <n v="9.17"/>
    <m/>
    <n v="9.17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5/2015"/>
    <s v="5% OPEN Savings at FedEx"/>
    <n v="-5.14"/>
    <m/>
    <n v="-5.14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5/2015"/>
    <s v="5% OPEN Savings at FedEx"/>
    <n v="-0.64"/>
    <m/>
    <n v="-0.64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5/2015"/>
    <s v="5% OPEN Savings discount on"/>
    <n v="-5.32"/>
    <m/>
    <n v="-5.3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5/2015"/>
    <s v="FEDEX INV 481937149 1-800-622-1147"/>
    <n v="11.3"/>
    <m/>
    <n v="11.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5/2015"/>
    <s v="FEDEX INV 481944569 1-800-622-1147"/>
    <n v="425.67"/>
    <m/>
    <n v="425.67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5/2015"/>
    <s v="ZOHO CORPORATION ZOHPLEASANTON CA"/>
    <n v="15"/>
    <m/>
    <n v="15"/>
    <s v="Debit"/>
    <s v="22000 · AMEX (LLC)"/>
    <x v="1"/>
    <x v="1"/>
    <n v="2015"/>
    <x v="14"/>
    <s v="ZoHo"/>
    <s v="Corporate"/>
    <s v="BOTH"/>
    <s v="Income Statement"/>
    <s v="AMEX (LLC) Activity"/>
    <s v="22000 · AMEX (LLC)"/>
  </r>
  <r>
    <s v="01/06/2015"/>
    <s v="5% OPEN Savings at FedEx"/>
    <n v="-21.28"/>
    <m/>
    <n v="-21.28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6/2015"/>
    <s v="AT&amp;T BILL PAYMENT 800-288-2020"/>
    <n v="64.25"/>
    <m/>
    <n v="64.25"/>
    <s v="Debit"/>
    <s v="22000 · AMEX (LLC)"/>
    <x v="1"/>
    <x v="1"/>
    <n v="2015"/>
    <x v="19"/>
    <s v="AT&amp;T"/>
    <s v="Corporate"/>
    <s v="BOTH"/>
    <s v="Income Statement"/>
    <s v="AMEX (LLC) Activity"/>
    <s v="22000 · AMEX (LLC)"/>
  </r>
  <r>
    <s v="01/06/2015"/>
    <s v="FEDEX INV 643127268 1-800-622-1147"/>
    <n v="142.1"/>
    <m/>
    <n v="142.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6/2015"/>
    <s v="SUNOCO 0732528500 BROOKLYN NY"/>
    <n v="70.55"/>
    <m/>
    <n v="70.55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06/2015"/>
    <s v="CORNER STORE 1011 00SAN ANTONIO TX"/>
    <n v="44.42"/>
    <m/>
    <n v="44.42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06/2015"/>
    <s v="BEST SHOT PET PRODUCLEXINGTON KY"/>
    <n v="6.65"/>
    <m/>
    <n v="6.65"/>
    <s v="Debit"/>
    <s v="22000 · AMEX (LLC)"/>
    <x v="1"/>
    <x v="1"/>
    <n v="2015"/>
    <x v="18"/>
    <s v="Best Shot Pet Products"/>
    <s v="Corporate"/>
    <s v="BOTH"/>
    <s v="Balance Sheet"/>
    <s v="AMEX (LLC) Activity"/>
    <s v="22000 · AMEX (LLC)"/>
  </r>
  <r>
    <s v="01/06/2015"/>
    <s v="4 TELL INC 00-080193STEVENSON WA"/>
    <n v="49"/>
    <m/>
    <n v="49"/>
    <s v="Debit"/>
    <s v="22000 · AMEX (LLC)"/>
    <x v="1"/>
    <x v="1"/>
    <n v="2015"/>
    <x v="13"/>
    <s v="4 Tell"/>
    <s v="Corporate"/>
    <s v="BOTH"/>
    <s v="Income Statement"/>
    <s v="AMEX (LLC) Activity"/>
    <s v="22000 · AMEX (LLC)"/>
  </r>
  <r>
    <s v="01/06/2015"/>
    <s v="EXPRESS USPS POSTAGE801-944-1661 UT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07/2015"/>
    <s v="HEB #618 00000000090SAN ANTONIO TX"/>
    <n v="161.12"/>
    <m/>
    <n v="161.12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7/2015"/>
    <s v="USPS POSTAGE STAMPS.WASHINGTON DC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07/2015"/>
    <s v="FEDEX INV 643169822 1-800-622-1147"/>
    <n v="28.42"/>
    <m/>
    <n v="28.42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7/2015"/>
    <s v="5% OPEN Savings at FedEx"/>
    <n v="-7.11"/>
    <m/>
    <n v="-7.1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7/2015"/>
    <s v="CRAIGSLIST INC CRAIGSAN FRANCISCO CA"/>
    <n v="25"/>
    <m/>
    <n v="25"/>
    <s v="Debit"/>
    <s v="22000 · AMEX (LLC)"/>
    <x v="1"/>
    <x v="1"/>
    <n v="2015"/>
    <x v="20"/>
    <s v="Craigslist"/>
    <s v="Corporate"/>
    <s v="BOTH"/>
    <s v="Income Statement"/>
    <s v="AMEX (LLC) Activity"/>
    <s v="22000 · AMEX (LLC)"/>
  </r>
  <r>
    <s v="01/08/2015"/>
    <s v="UPS* 0000001086A4015SHIPPING"/>
    <n v="25.35"/>
    <m/>
    <n v="25.35"/>
    <s v="Debit"/>
    <s v="22000 · AMEX (LLC)"/>
    <x v="1"/>
    <x v="1"/>
    <n v="2015"/>
    <x v="8"/>
    <s v="UPS"/>
    <s v="Corporate"/>
    <s v="BOTH"/>
    <s v="Income Statement"/>
    <s v="AMEX (LLC) Activity"/>
    <s v="22000 · AMEX (LLC)"/>
  </r>
  <r>
    <s v="01/08/2015"/>
    <s v="FEDEX INV 482202253 1-800-622-1147"/>
    <n v="45.36"/>
    <m/>
    <n v="45.36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8/2015"/>
    <s v="FEDEX INV 643204290 1-800-622-1147"/>
    <n v="56.62"/>
    <m/>
    <n v="56.62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8/2015"/>
    <s v="TIME WARNER CABLE 888-TWCABLE TX"/>
    <n v="132.63"/>
    <m/>
    <n v="132.63"/>
    <s v="Debit"/>
    <s v="22000 · AMEX (LLC)"/>
    <x v="1"/>
    <x v="1"/>
    <n v="2015"/>
    <x v="19"/>
    <s v="Time Warner Cable"/>
    <s v="Corporate:Warehouse"/>
    <s v="BOTH"/>
    <s v="Income Statement"/>
    <s v="AMEX (LLC) Activity"/>
    <s v="22000 · AMEX (LLC)"/>
  </r>
  <r>
    <s v="01/08/2015"/>
    <s v="SPOTIFY USA 515761139010 SE"/>
    <n v="9.99"/>
    <m/>
    <n v="9.99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08/2015"/>
    <s v="FS *BELIGHTSOFTWARE 877-327-8914 CA"/>
    <n v="34.950000000000003"/>
    <m/>
    <n v="34.950000000000003"/>
    <s v="Debit"/>
    <s v="22000 · AMEX (LLC)"/>
    <x v="1"/>
    <x v="1"/>
    <n v="2015"/>
    <x v="14"/>
    <s v="Belight Software"/>
    <s v="Corporate"/>
    <s v="BOTH"/>
    <s v="Income Statement"/>
    <s v="AMEX (LLC) Activity"/>
    <s v="22000 · AMEX (LLC)"/>
  </r>
  <r>
    <s v="01/09/2015"/>
    <s v="CORNER STORE 2289 00SAN ANTONIO TX"/>
    <n v="6.91"/>
    <m/>
    <n v="6.91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9/2015"/>
    <s v="CORNER STORE 2289 00SAN ANTONIO TX"/>
    <n v="37.42"/>
    <m/>
    <n v="37.42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09/2015"/>
    <s v="TIME WARNER ENTRMT 718-358-0900 NY"/>
    <n v="585.48"/>
    <m/>
    <n v="585.48"/>
    <s v="Debit"/>
    <s v="22000 · AMEX (LLC)"/>
    <x v="1"/>
    <x v="1"/>
    <n v="2015"/>
    <x v="19"/>
    <s v="Time Warner Cable"/>
    <s v="Corporate:NYC office"/>
    <s v="BOTH"/>
    <s v="Income Statement"/>
    <s v="AMEX (LLC) Activity"/>
    <s v="22000 · AMEX (LLC)"/>
  </r>
  <r>
    <s v="01/09/2015"/>
    <s v="USPS POSTAGE STAMPS.WASHINGTON DC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09/2015"/>
    <s v="EXXONMOBIL 9749 BROOKLYN NY"/>
    <n v="9"/>
    <m/>
    <n v="9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09/2015"/>
    <s v="BIO TRUST NUTRITION LAKEWAY TX"/>
    <n v="42.45"/>
    <m/>
    <n v="42.45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09/2015"/>
    <s v="FEDEX INV 643243873 1-800-622-1147"/>
    <n v="60.42"/>
    <m/>
    <n v="60.42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9/2015"/>
    <s v="AUTO 800-841-3000 DC"/>
    <n v="136.44"/>
    <m/>
    <n v="136.44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09/2015"/>
    <s v="5% OPEN Savings at FedEx"/>
    <n v="-1.42"/>
    <m/>
    <n v="-1.4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09/2015"/>
    <s v="CORNER STORE 1011 00SAN ANTONIO TX"/>
    <n v="18.649999999999999"/>
    <m/>
    <n v="18.649999999999999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09/2015"/>
    <s v="ULINE SHIP SUPPLIES SHIPPING SUP"/>
    <n v="714.42"/>
    <m/>
    <n v="714.42"/>
    <s v="Debit"/>
    <s v="22000 · AMEX (LLC)"/>
    <x v="1"/>
    <x v="1"/>
    <n v="2015"/>
    <x v="21"/>
    <s v="Uline"/>
    <s v="Corporate"/>
    <s v="BOTH"/>
    <s v="Income Statement"/>
    <s v="AMEX (LLC) Activity"/>
    <s v="22000 · AMEX (LLC)"/>
  </r>
  <r>
    <s v="01/09/2015"/>
    <s v="ULINE SHIP SUPPLIES SHIPPING SUP"/>
    <n v="181.22"/>
    <m/>
    <n v="181.22"/>
    <s v="Debit"/>
    <s v="22000 · AMEX (LLC)"/>
    <x v="1"/>
    <x v="1"/>
    <n v="2015"/>
    <x v="21"/>
    <s v="Uline"/>
    <s v="Corporate"/>
    <s v="BOTH"/>
    <s v="Income Statement"/>
    <s v="AMEX (LLC) Activity"/>
    <s v="22000 · AMEX (LLC)"/>
  </r>
  <r>
    <s v="01/09/2015"/>
    <s v="ULINE SHIP SUPPLIES SHIPPING SUP"/>
    <n v="439.67"/>
    <m/>
    <n v="439.67"/>
    <s v="Debit"/>
    <s v="22000 · AMEX (LLC)"/>
    <x v="1"/>
    <x v="1"/>
    <n v="2015"/>
    <x v="21"/>
    <s v="Uline"/>
    <s v="Corporate"/>
    <s v="BOTH"/>
    <s v="Income Statement"/>
    <s v="AMEX (LLC) Activity"/>
    <s v="22000 · AMEX (LLC)"/>
  </r>
  <r>
    <s v="01/09/2015"/>
    <s v="ULINE SHIP SUPPLIES SHIPPING SUP"/>
    <n v="479.92"/>
    <m/>
    <n v="479.92"/>
    <s v="Debit"/>
    <s v="22000 · AMEX (LLC)"/>
    <x v="1"/>
    <x v="1"/>
    <n v="2015"/>
    <x v="21"/>
    <s v="Uline"/>
    <s v="Corporate"/>
    <s v="BOTH"/>
    <s v="Income Statement"/>
    <s v="AMEX (LLC) Activity"/>
    <s v="22000 · AMEX (LLC)"/>
  </r>
  <r>
    <s v="01/09/2015"/>
    <s v="HENSSGEN HARDWARE COQUEENSBURY NY"/>
    <n v="248.92"/>
    <m/>
    <n v="248.92"/>
    <s v="Debit"/>
    <s v="22000 · AMEX (LLC)"/>
    <x v="1"/>
    <x v="1"/>
    <n v="2015"/>
    <x v="18"/>
    <s v="Henssgen Hardware"/>
    <s v="Corporate"/>
    <s v="BOTH"/>
    <s v="Balance Sheet"/>
    <s v="AMEX (LLC) Activity"/>
    <s v="22000 · AMEX (LLC)"/>
  </r>
  <r>
    <s v="01/10/2015"/>
    <s v="CHACHOS #2 542929802SAN ANTONIO TX"/>
    <n v="31.05"/>
    <m/>
    <n v="31.05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0/2015"/>
    <s v="HOT JOY SAN ANTONIO TX"/>
    <n v="72.739999999999995"/>
    <m/>
    <n v="72.739999999999995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0/2015"/>
    <s v="MOJO SELLING SOLUTIOLITTLETON NH"/>
    <n v="198"/>
    <m/>
    <n v="198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10/2015"/>
    <s v="EXPERIAN *CREDITR866-506-7894 CA"/>
    <n v="32.61"/>
    <m/>
    <n v="32.61"/>
    <s v="Debit"/>
    <s v="22000 · AMEX (LLC)"/>
    <x v="1"/>
    <x v="1"/>
    <n v="2015"/>
    <x v="22"/>
    <s v="Consumer Info"/>
    <s v="Corporate"/>
    <s v="BOTH"/>
    <s v="Income Statement"/>
    <s v="AMEX (LLC) Activity"/>
    <s v="22000 · AMEX (LLC)"/>
  </r>
  <r>
    <s v="01/10/2015"/>
    <s v="FEDEX INV 643295925 1-800-622-1147"/>
    <n v="55.71"/>
    <m/>
    <n v="55.7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0/2015"/>
    <s v="5% OPEN Savings at FedEx"/>
    <n v="-3.02"/>
    <m/>
    <n v="-3.0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0/2015"/>
    <s v="5% OPEN Savings at FedEx"/>
    <n v="-2.27"/>
    <m/>
    <n v="-2.27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0/2015"/>
    <s v="5% OPEN Savings at FedEx"/>
    <n v="-2.83"/>
    <m/>
    <n v="-2.83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1/2015"/>
    <s v="TARGET T2467 2467 SAN ANTONIO TX"/>
    <n v="36.97"/>
    <m/>
    <n v="36.97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THE HOME DEPOT 581 SAN ANTONIO TX"/>
    <n v="14.04"/>
    <m/>
    <n v="14.04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THE FRIENDLY SPOT ICSAN ANTONIO TX"/>
    <n v="24.03"/>
    <m/>
    <n v="24.03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HALF PRICE BOOKS 025SAN ANTONIO TX"/>
    <n v="42.72"/>
    <m/>
    <n v="42.72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BARBORO SAN ANTONIO TX"/>
    <n v="15.91"/>
    <m/>
    <n v="15.91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HOT JOY SAN ANTONIO TX"/>
    <n v="36.83"/>
    <m/>
    <n v="36.83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PETS BARN 6500000073SAN ANTONIO TX"/>
    <n v="95.23"/>
    <m/>
    <n v="95.23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1/2015"/>
    <s v="5% OPEN Savings at FedEx"/>
    <n v="-2.79"/>
    <m/>
    <n v="-2.79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1/2015"/>
    <s v="SQUARESPACE INC. 6465803456 NY"/>
    <n v="20"/>
    <m/>
    <n v="20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11/2015"/>
    <s v="EXPERIAN *CREDITR866-506-7894 CA"/>
    <n v="32.61"/>
    <m/>
    <n v="32.61"/>
    <s v="Debit"/>
    <s v="22000 · AMEX (LLC)"/>
    <x v="1"/>
    <x v="1"/>
    <n v="2015"/>
    <x v="22"/>
    <s v="Consumer Info"/>
    <s v="Corporate"/>
    <s v="BOTH"/>
    <s v="Income Statement"/>
    <s v="AMEX (LLC) Activity"/>
    <s v="22000 · AMEX (LLC)"/>
  </r>
  <r>
    <s v="01/12/2015"/>
    <s v="Courtyard Cafe SanAntonio TX"/>
    <n v="16.22"/>
    <m/>
    <n v="16.22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2/2015"/>
    <s v="EXPEDIA*195284059212EXPEDIA.COM WA"/>
    <n v="27"/>
    <m/>
    <n v="27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2/2015"/>
    <s v="TRUESHIP 0211 SCOTTSDALE AZ"/>
    <n v="39.85"/>
    <m/>
    <n v="39.85"/>
    <s v="Debit"/>
    <s v="22000 · AMEX (LLC)"/>
    <x v="1"/>
    <x v="1"/>
    <n v="2015"/>
    <x v="14"/>
    <s v="Trueship"/>
    <s v="Corporate"/>
    <s v="BOTH"/>
    <s v="Income Statement"/>
    <s v="AMEX (LLC) Activity"/>
    <s v="22000 · AMEX (LLC)"/>
  </r>
  <r>
    <s v="01/12/2015"/>
    <s v="CANINE INNOVATIONS, 734-604-2590"/>
    <n v="393.8"/>
    <m/>
    <n v="393.8"/>
    <s v="Debit"/>
    <s v="22000 · AMEX (LLC)"/>
    <x v="1"/>
    <x v="1"/>
    <n v="2015"/>
    <x v="18"/>
    <s v="Canine Innovations (Pet Convincer)"/>
    <s v="Corporate"/>
    <s v="BOTH"/>
    <s v="Balance Sheet"/>
    <s v="AMEX (LLC) Activity"/>
    <s v="22000 · AMEX (LLC)"/>
  </r>
  <r>
    <s v="01/12/2015"/>
    <s v="INTERJET USD TOLUCA TOLUCA ED"/>
    <n v="424.54"/>
    <m/>
    <n v="424.54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2/2015"/>
    <s v="MYRTLE GRACE GAS 940BROOKLYN NY"/>
    <n v="72.45"/>
    <m/>
    <n v="72.45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12/2015"/>
    <s v="USPS POSTAGE STAMPS.WASHINGTON DC"/>
    <n v="100"/>
    <m/>
    <n v="1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12/2015"/>
    <s v="DROPCAM.COM 27300024SAN FRANCISCO CA"/>
    <n v="14.9"/>
    <m/>
    <n v="14.9"/>
    <s v="Debit"/>
    <s v="22000 · AMEX (LLC)"/>
    <x v="1"/>
    <x v="1"/>
    <n v="2015"/>
    <x v="23"/>
    <s v="Dropcam"/>
    <s v="Corporate:NYC office"/>
    <s v="BOTH"/>
    <s v="Income Statement"/>
    <s v="AMEX (LLC) Activity"/>
    <s v="22000 · AMEX (LLC)"/>
  </r>
  <r>
    <s v="01/12/2015"/>
    <s v="CENTER OF THE WORLD LIC NY"/>
    <n v="16.8"/>
    <m/>
    <n v="16.8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12/2015"/>
    <s v="FEDEX INV 482557203 1-800-622-1147"/>
    <n v="11.3"/>
    <m/>
    <n v="11.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2/2015"/>
    <s v="FEDEX INV 482564278 1-800-622-1147"/>
    <n v="578.79999999999995"/>
    <m/>
    <n v="578.79999999999995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3/2015"/>
    <s v="SPROUTS FARMERS MKT#SAN ANTONIO TX"/>
    <n v="155.82"/>
    <m/>
    <n v="155.82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13/2015"/>
    <s v="VARSITY PETS LLC 049SALT LAKE CIT UT"/>
    <n v="42.27"/>
    <m/>
    <n v="42.27"/>
    <s v="Debit"/>
    <s v="22000 · AMEX (LLC)"/>
    <x v="1"/>
    <x v="1"/>
    <n v="2015"/>
    <x v="18"/>
    <s v="Varsity Pets (large balls)"/>
    <s v="Corporate"/>
    <s v="BOTH"/>
    <s v="Balance Sheet"/>
    <s v="AMEX (LLC) Activity"/>
    <s v="22000 · AMEX (LLC)"/>
  </r>
  <r>
    <s v="01/13/2015"/>
    <s v="FEDEX INV 135032322 1-800-622-1147"/>
    <n v="-586.45000000000005"/>
    <m/>
    <n v="-586.45000000000005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3/2015"/>
    <s v="FEDEX INV 643352436 1-800-622-1147"/>
    <n v="120.84"/>
    <m/>
    <n v="120.84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3/2015"/>
    <s v="FEDEX INV 643352435 1-800-622-1147"/>
    <n v="20.53"/>
    <m/>
    <n v="20.5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3/2015"/>
    <s v="FEDEX INV 482657987 1-800-622-1147"/>
    <n v="13.38"/>
    <m/>
    <n v="13.38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4/2015"/>
    <s v="USPS POSTAGE STAMPS.WASHINGTON DC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14/2015"/>
    <s v="5% OPEN Savings at FedEx"/>
    <n v="-28.94"/>
    <m/>
    <n v="-28.94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4/2015"/>
    <s v="5% OPEN Savings at FedEx"/>
    <n v="-0.67"/>
    <m/>
    <n v="-0.67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4/2015"/>
    <s v="5% OPEN Savings at FedEx"/>
    <n v="-6.04"/>
    <m/>
    <n v="-6.04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4/2015"/>
    <s v="5% OPEN Savings at FedEx"/>
    <n v="-1.03"/>
    <m/>
    <n v="-1.03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4/2015"/>
    <s v="DEAN &amp; TYLER INC SAN ANTONIO TX"/>
    <n v="10.95"/>
    <m/>
    <n v="10.95"/>
    <s v="Debit"/>
    <s v="22000 · AMEX (LLC)"/>
    <x v="1"/>
    <x v="1"/>
    <n v="2015"/>
    <x v="24"/>
    <s v="Dean &amp; Tyler"/>
    <s v="Corporate"/>
    <s v="BOTH"/>
    <s v="Income Statement"/>
    <s v="AMEX (LLC) Activity"/>
    <s v="22000 · AMEX (LLC)"/>
  </r>
  <r>
    <s v="01/15/2015"/>
    <s v="KRAV MAGA 8829000992BALCONES HEIGH TX"/>
    <n v="73"/>
    <m/>
    <n v="73"/>
    <s v="Debit"/>
    <s v="22000 · AMEX (LLC)"/>
    <x v="1"/>
    <x v="1"/>
    <n v="2015"/>
    <x v="12"/>
    <s v="Krav Maga"/>
    <s v="Corporate:Warehouse"/>
    <s v="BOTH"/>
    <s v="Income Statement"/>
    <s v="AMEX (LLC) Activity"/>
    <s v="22000 · AMEX (LLC)"/>
  </r>
  <r>
    <s v="01/15/2015"/>
    <s v="EXPERIAN *CREDITR866-506-7894 CA"/>
    <n v="31.82"/>
    <m/>
    <n v="31.82"/>
    <s v="Debit"/>
    <s v="22000 · AMEX (LLC)"/>
    <x v="1"/>
    <x v="1"/>
    <n v="2015"/>
    <x v="22"/>
    <s v="Consumer Info"/>
    <s v="Corporate"/>
    <s v="BOTH"/>
    <s v="Income Statement"/>
    <s v="AMEX (LLC) Activity"/>
    <s v="22000 · AMEX (LLC)"/>
  </r>
  <r>
    <s v="01/15/2015"/>
    <s v="UPS* 0000001086A4025SHIPPING"/>
    <n v="10.78"/>
    <m/>
    <n v="10.78"/>
    <s v="Debit"/>
    <s v="22000 · AMEX (LLC)"/>
    <x v="1"/>
    <x v="1"/>
    <n v="2015"/>
    <x v="8"/>
    <s v="UPS"/>
    <s v="Corporate"/>
    <s v="BOTH"/>
    <s v="Income Statement"/>
    <s v="AMEX (LLC) Activity"/>
    <s v="22000 · AMEX (LLC)"/>
  </r>
  <r>
    <s v="01/15/2015"/>
    <s v="VZW APO VZWRLSS*APOCC"/>
    <n v="276.5"/>
    <m/>
    <n v="276.5"/>
    <s v="Debit"/>
    <s v="22000 · AMEX (LLC)"/>
    <x v="1"/>
    <x v="1"/>
    <n v="2015"/>
    <x v="16"/>
    <s v="Verizon"/>
    <s v="Corporate:Marketing"/>
    <s v="BOTH"/>
    <s v="Income Statement"/>
    <s v="AMEX (LLC) Activity"/>
    <s v="22000 · AMEX (LLC)"/>
  </r>
  <r>
    <s v="01/15/2015"/>
    <s v="FEDEX INV 482843960 1-800-622-1147"/>
    <n v="68.23"/>
    <m/>
    <n v="68.2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5/2015"/>
    <s v="FEDEX INV 643442620 1-800-622-1147"/>
    <n v="82.26"/>
    <m/>
    <n v="82.26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5/2015"/>
    <s v="HENSSGEN HARDWARE COQUEENSBURY NY"/>
    <n v="3340.97"/>
    <m/>
    <n v="3340.97"/>
    <s v="Debit"/>
    <s v="22000 · AMEX (LLC)"/>
    <x v="1"/>
    <x v="1"/>
    <n v="2015"/>
    <x v="18"/>
    <s v="Henssgen Hardware"/>
    <s v="Corporate"/>
    <s v="BOTH"/>
    <s v="Balance Sheet"/>
    <s v="AMEX (LLC) Activity"/>
    <s v="22000 · AMEX (LLC)"/>
  </r>
  <r>
    <s v="01/16/2015"/>
    <s v="VOLUSION INC 8788105AUSTIN TX"/>
    <n v="64.790000000000006"/>
    <m/>
    <n v="64.790000000000006"/>
    <s v="Debit"/>
    <s v="22000 · AMEX (LLC)"/>
    <x v="1"/>
    <x v="1"/>
    <n v="2015"/>
    <x v="13"/>
    <s v="Volusion"/>
    <s v="Corporate"/>
    <s v="BOTH"/>
    <s v="Income Statement"/>
    <s v="AMEX (LLC) Activity"/>
    <s v="22000 · AMEX (LLC)"/>
  </r>
  <r>
    <s v="01/16/2015"/>
    <s v="AT&amp;T DATA 190 ALPHARETTA GA"/>
    <n v="14.99"/>
    <m/>
    <n v="14.99"/>
    <s v="Debit"/>
    <s v="22000 · AMEX (LLC)"/>
    <x v="1"/>
    <x v="1"/>
    <n v="2015"/>
    <x v="16"/>
    <s v="AT&amp;T"/>
    <s v="Corporate:Marketing"/>
    <s v="BOTH"/>
    <s v="Income Statement"/>
    <s v="AMEX (LLC) Activity"/>
    <s v="22000 · AMEX (LLC)"/>
  </r>
  <r>
    <s v="01/16/2015"/>
    <s v="FEDEX INV 643481228 1-800-622-1147"/>
    <n v="30.21"/>
    <m/>
    <n v="30.2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6/2015"/>
    <s v="5% OPEN Savings at FedEx"/>
    <n v="-3.41"/>
    <m/>
    <n v="-3.4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6/2015"/>
    <s v="5% OPEN Savings at FedEx"/>
    <n v="-4.1100000000000003"/>
    <m/>
    <n v="-4.1100000000000003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7/2015"/>
    <s v="CHEVRON QUICK STUFF SAN ANTONIO TX"/>
    <n v="39.369999999999997"/>
    <m/>
    <n v="39.369999999999997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7/2015"/>
    <s v="EXXONMOBIL 4794 SAN ANTONIO TX"/>
    <n v="9"/>
    <m/>
    <n v="9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17/2015"/>
    <s v="PET INSURANCE 800-USAPETS CA"/>
    <n v="40.340000000000003"/>
    <m/>
    <n v="40.340000000000003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17/2015"/>
    <s v="MES*RINGCENTRAL, INCSAN MATEO CA"/>
    <n v="148.22"/>
    <m/>
    <n v="148.22"/>
    <s v="Debit"/>
    <s v="22000 · AMEX (LLC)"/>
    <x v="1"/>
    <x v="1"/>
    <n v="2015"/>
    <x v="25"/>
    <s v="RingCentral"/>
    <s v="Corporate:Customer Service"/>
    <s v="BOTH"/>
    <s v="Income Statement"/>
    <s v="AMEX (LLC) Activity"/>
    <s v="22000 · AMEX (LLC)"/>
  </r>
  <r>
    <s v="01/17/2015"/>
    <s v="ZOHO CORPORATION ZOHPLEASANTON CA"/>
    <n v="125"/>
    <m/>
    <n v="125"/>
    <s v="Debit"/>
    <s v="22000 · AMEX (LLC)"/>
    <x v="1"/>
    <x v="1"/>
    <n v="2015"/>
    <x v="14"/>
    <s v="ZoHo"/>
    <s v="Corporate"/>
    <s v="BOTH"/>
    <s v="Income Statement"/>
    <s v="AMEX (LLC) Activity"/>
    <s v="22000 · AMEX (LLC)"/>
  </r>
  <r>
    <s v="01/17/2015"/>
    <s v="5% OPEN Savings at FedEx"/>
    <n v="-1.51"/>
    <m/>
    <n v="-1.5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7/2015"/>
    <s v="CORNER STORE 2289 00SAN ANTONIO TX"/>
    <n v="17.88"/>
    <m/>
    <n v="17.88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18/2015"/>
    <s v="NETFLIX WWW.NETFLIX.LOS GATOS CA"/>
    <n v="7.99"/>
    <m/>
    <n v="7.99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18/2015"/>
    <s v="FEDEX INV 643535563 1-800-622-1147"/>
    <n v="79.44"/>
    <m/>
    <n v="79.44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8/2015"/>
    <s v="SPOTIFY USA 522941456017 SE"/>
    <n v="10.8"/>
    <m/>
    <n v="10.8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19/2015"/>
    <s v="FEDEX INV 483206922 1-800-622-1147"/>
    <n v="636.45000000000005"/>
    <m/>
    <n v="636.45000000000005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9/2015"/>
    <s v="FEDEX INV 483200133 1-800-622-1147"/>
    <n v="11.3"/>
    <m/>
    <n v="11.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9/2015"/>
    <s v="FEDEX INV 482963967 1-800-622-1147"/>
    <n v="69.62"/>
    <m/>
    <n v="69.62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19/2015"/>
    <s v="5% OPEN Savings at FedEx"/>
    <n v="-3.97"/>
    <m/>
    <n v="-3.97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0/2015"/>
    <s v="LAWDEPOT.COM 855-231-8425"/>
    <n v="33"/>
    <m/>
    <n v="33"/>
    <s v="Debit"/>
    <s v="22000 · AMEX (LLC)"/>
    <x v="1"/>
    <x v="1"/>
    <n v="2015"/>
    <x v="22"/>
    <s v="LawDepot"/>
    <s v="Corporate"/>
    <s v="BOTH"/>
    <s v="Income Statement"/>
    <s v="AMEX (LLC) Activity"/>
    <s v="22000 · AMEX (LLC)"/>
  </r>
  <r>
    <s v="01/20/2015"/>
    <s v="USPS POSTAGE STAMPS.WASHINGTON DC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20/2015"/>
    <s v="STAMPS.COM 855-608-2677 CA"/>
    <n v="73.41"/>
    <m/>
    <n v="73.41"/>
    <s v="Debit"/>
    <s v="22000 · AMEX (LLC)"/>
    <x v="1"/>
    <x v="1"/>
    <n v="2015"/>
    <x v="8"/>
    <s v="Stamps.com"/>
    <s v="Corporate"/>
    <s v="BOTH"/>
    <s v="Income Statement"/>
    <s v="AMEX (LLC) Activity"/>
    <s v="22000 · AMEX (LLC)"/>
  </r>
  <r>
    <s v="01/20/2015"/>
    <s v="BAY &amp; BATH MARKET 00BROOKLYN NY"/>
    <n v="75"/>
    <m/>
    <n v="75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20/2015"/>
    <s v="FEDEX INV 643596099 1-800-622-1147"/>
    <n v="29.4"/>
    <m/>
    <n v="29.4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0/2015"/>
    <s v="VUDU.COM 9123 408-492-1010"/>
    <n v="3.99"/>
    <m/>
    <n v="3.99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20/2015"/>
    <s v="FEDEX INV 643596098 1-800-622-1147"/>
    <n v="102.48"/>
    <m/>
    <n v="102.48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0/2015"/>
    <s v="5% OPEN Savings at FedEx"/>
    <n v="-31.82"/>
    <m/>
    <n v="-31.8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0/2015"/>
    <s v="5% OPEN Savings at FedEx"/>
    <n v="-3.48"/>
    <m/>
    <n v="-3.48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0/2015"/>
    <s v="GOOGLE *GOOGLE STORAGOOGLE.COM/CH CA"/>
    <n v="1.99"/>
    <m/>
    <n v="1.99"/>
    <s v="Debit"/>
    <s v="22000 · AMEX (LLC)"/>
    <x v="1"/>
    <x v="1"/>
    <n v="2015"/>
    <x v="13"/>
    <s v="Google Checkout"/>
    <s v="Corporate"/>
    <s v="BOTH"/>
    <s v="Income Statement"/>
    <s v="AMEX (LLC) Activity"/>
    <s v="22000 · AMEX (LLC)"/>
  </r>
  <r>
    <s v="01/21/2015"/>
    <s v="BEST BUY 152 SAN ANTONIO TX"/>
    <n v="75.75"/>
    <m/>
    <n v="75.75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21/2015"/>
    <s v="POLAND SPRING WATER STAMFORD CT"/>
    <n v="17.27"/>
    <m/>
    <n v="17.27"/>
    <s v="Debit"/>
    <s v="22000 · AMEX (LLC)"/>
    <x v="1"/>
    <x v="1"/>
    <n v="2015"/>
    <x v="26"/>
    <s v="Poland Spring"/>
    <s v="Corporate:NYC office"/>
    <s v="BOTH"/>
    <s v="Income Statement"/>
    <s v="AMEX (LLC) Activity"/>
    <s v="22000 · AMEX (LLC)"/>
  </r>
  <r>
    <s v="01/21/2015"/>
    <s v="ZOHO CORPORATION ZOHPLEASANTON CA"/>
    <n v="25"/>
    <m/>
    <n v="25"/>
    <s v="Debit"/>
    <s v="22000 · AMEX (LLC)"/>
    <x v="1"/>
    <x v="1"/>
    <n v="2015"/>
    <x v="14"/>
    <s v="ZoHo"/>
    <s v="Corporate"/>
    <s v="BOTH"/>
    <s v="Income Statement"/>
    <s v="AMEX (LLC) Activity"/>
    <s v="22000 · AMEX (LLC)"/>
  </r>
  <r>
    <s v="01/21/2015"/>
    <s v="BEST SHOT PET PRODUCLEXINGTON KY"/>
    <n v="6.35"/>
    <m/>
    <n v="6.35"/>
    <s v="Debit"/>
    <s v="22000 · AMEX (LLC)"/>
    <x v="1"/>
    <x v="1"/>
    <n v="2015"/>
    <x v="18"/>
    <s v="Best Shot Pet Products"/>
    <s v="Corporate"/>
    <s v="BOTH"/>
    <s v="Balance Sheet"/>
    <s v="AMEX (LLC) Activity"/>
    <s v="22000 · AMEX (LLC)"/>
  </r>
  <r>
    <s v="01/21/2015"/>
    <s v="4 TELL INC 00-080193STEVENSON WA"/>
    <n v="98"/>
    <m/>
    <n v="98"/>
    <s v="Debit"/>
    <s v="22000 · AMEX (LLC)"/>
    <x v="1"/>
    <x v="1"/>
    <n v="2015"/>
    <x v="13"/>
    <s v="4 Tell"/>
    <s v="Corporate"/>
    <s v="BOTH"/>
    <s v="Income Statement"/>
    <s v="AMEX (LLC) Activity"/>
    <s v="22000 · AMEX (LLC)"/>
  </r>
  <r>
    <s v="01/21/2015"/>
    <s v="CITY CLERK MANHATTANNEW YORK NY"/>
    <n v="35"/>
    <m/>
    <n v="35"/>
    <s v="Debit"/>
    <s v="22000 · AMEX (LLC)"/>
    <x v="1"/>
    <x v="1"/>
    <n v="2015"/>
    <x v="27"/>
    <s v="Ilya Ratner"/>
    <s v="Corporate:Sales"/>
    <s v="BOTH"/>
    <s v="Income Statement"/>
    <s v="AMEX (LLC) Activity"/>
    <s v="22000 · AMEX (LLC)"/>
  </r>
  <r>
    <s v="01/22/2015"/>
    <s v="BOINGO WIRELESS 8008804117 CA"/>
    <n v="9.9499999999999993"/>
    <m/>
    <n v="9.9499999999999993"/>
    <s v="Debit"/>
    <s v="22000 · AMEX (LLC)"/>
    <x v="1"/>
    <x v="1"/>
    <n v="2015"/>
    <x v="19"/>
    <s v="Boingo"/>
    <s v="Corporate"/>
    <s v="BOTH"/>
    <s v="Income Statement"/>
    <s v="AMEX (LLC) Activity"/>
    <s v="22000 · AMEX (LLC)"/>
  </r>
  <r>
    <s v="01/22/2015"/>
    <s v="ONLINE PAYMENT - THANK YOU"/>
    <n v="-5000"/>
    <m/>
    <n v="-5000"/>
    <s v="Payments"/>
    <s v="22000 · AMEX (LLC)"/>
    <x v="1"/>
    <x v="1"/>
    <n v="2015"/>
    <x v="28"/>
    <s v="DT AMEX"/>
    <s v="Corporate"/>
    <s v="LLC"/>
    <s v="Balance Sheet"/>
    <s v="9607 (INC) pays AMEX (LLC)"/>
    <s v="22000 · AMEX (LLC)"/>
  </r>
  <r>
    <s v="01/22/2015"/>
    <s v="UPS* 0000001086A4035SHIPPING"/>
    <n v="18.32"/>
    <m/>
    <n v="18.32"/>
    <s v="Debit"/>
    <s v="22000 · AMEX (LLC)"/>
    <x v="1"/>
    <x v="1"/>
    <n v="2015"/>
    <x v="8"/>
    <s v="UPS"/>
    <s v="Corporate"/>
    <s v="BOTH"/>
    <s v="Income Statement"/>
    <s v="AMEX (LLC) Activity"/>
    <s v="22000 · AMEX (LLC)"/>
  </r>
  <r>
    <s v="01/22/2015"/>
    <s v="FEDEX INV 643680089 1-800-622-1147"/>
    <n v="25.5"/>
    <m/>
    <n v="25.5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2/2015"/>
    <s v="5% OPEN Savings at FedEx"/>
    <n v="-1.47"/>
    <m/>
    <n v="-1.47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2/2015"/>
    <s v="5% OPEN Savings at FedEx"/>
    <n v="-5.12"/>
    <m/>
    <n v="-5.1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2/2015"/>
    <s v="ZOHO CORPORATION ZOHPLEASANTON CA"/>
    <n v="15"/>
    <m/>
    <n v="15"/>
    <s v="Debit"/>
    <s v="22000 · AMEX (LLC)"/>
    <x v="1"/>
    <x v="1"/>
    <n v="2015"/>
    <x v="14"/>
    <s v="ZoHo"/>
    <s v="Corporate"/>
    <s v="BOTH"/>
    <s v="Income Statement"/>
    <s v="AMEX (LLC) Activity"/>
    <s v="22000 · AMEX (LLC)"/>
  </r>
  <r>
    <s v="01/23/2015"/>
    <s v="ONLINE PAYMENT - THANK YOU"/>
    <n v="-15699.02"/>
    <m/>
    <n v="-15699.02"/>
    <s v="Payments"/>
    <s v="22000 · AMEX (LLC)"/>
    <x v="1"/>
    <x v="1"/>
    <n v="2015"/>
    <x v="28"/>
    <s v="DT AMEX"/>
    <s v="Corporate"/>
    <s v="LLC"/>
    <s v="Balance Sheet"/>
    <s v="9607 (INC) pays AMEX (LLC)"/>
    <s v="22000 · AMEX (LLC)"/>
  </r>
  <r>
    <s v="01/23/2015"/>
    <s v="VOLUSION INC 8788105AUSTIN TX"/>
    <n v="572.39"/>
    <m/>
    <n v="572.39"/>
    <s v="Debit"/>
    <s v="22000 · AMEX (LLC)"/>
    <x v="1"/>
    <x v="1"/>
    <n v="2015"/>
    <x v="13"/>
    <s v="Volusion"/>
    <s v="Corporate"/>
    <s v="BOTH"/>
    <s v="Income Statement"/>
    <s v="AMEX (LLC) Activity"/>
    <s v="22000 · AMEX (LLC)"/>
  </r>
  <r>
    <s v="01/23/2015"/>
    <s v="USPS POSTAGE STAMPS.WASHINGTON DC"/>
    <n v="100"/>
    <m/>
    <n v="1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23/2015"/>
    <s v="FEDEX INV 643726519 1-800-622-1147"/>
    <n v="60.42"/>
    <m/>
    <n v="60.42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3/2015"/>
    <s v="EBAY INC. 0000 SAN JOSE CA"/>
    <n v="632.49"/>
    <m/>
    <n v="632.49"/>
    <s v="Debit"/>
    <s v="22000 · AMEX (LLC)"/>
    <x v="1"/>
    <x v="1"/>
    <n v="2015"/>
    <x v="29"/>
    <s v="eBay"/>
    <s v="Corporate"/>
    <s v="BOTH"/>
    <s v="Income Statement"/>
    <s v="AMEX (LLC) Activity"/>
    <s v="22000 · AMEX (LLC)"/>
  </r>
  <r>
    <s v="01/23/2015"/>
    <s v="CORNER STORE 1011 00SAN ANTONIO TX"/>
    <n v="17.8"/>
    <m/>
    <n v="17.8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24/2015"/>
    <s v="DOMINO'S 6705 000006SAN ANTONIO TX"/>
    <n v="23.1"/>
    <m/>
    <n v="23.1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24/2015"/>
    <s v="CENTRAL MARKET #191 SAN ANTONIO TX"/>
    <n v="70.84"/>
    <m/>
    <n v="70.84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24/2015"/>
    <s v="SILO ELEVATED CUISINSAN ANTONIO TX"/>
    <n v="33.07"/>
    <m/>
    <n v="33.07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24/2015"/>
    <s v="FEDEX INV 643786340 1-800-622-1147"/>
    <n v="90.63"/>
    <m/>
    <n v="90.6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4/2015"/>
    <s v="FEDEX INV 483585421 1-800-622-1147"/>
    <n v="118.31"/>
    <m/>
    <n v="118.3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4/2015"/>
    <s v="5% OPEN Savings at FedEx"/>
    <n v="-1.28"/>
    <m/>
    <n v="-1.28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5/2015"/>
    <s v="5% OPEN Savings at FedEx"/>
    <n v="-3.02"/>
    <m/>
    <n v="-3.0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6/2015"/>
    <s v="DOMINO'S 6705 000006SAN ANTONIO TX"/>
    <n v="22.59"/>
    <m/>
    <n v="22.59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26/2015"/>
    <s v="VERIZONRECURRING PAYPHONESERVICE"/>
    <n v="304.39999999999998"/>
    <m/>
    <n v="304.39999999999998"/>
    <s v="Debit"/>
    <s v="22000 · AMEX (LLC)"/>
    <x v="1"/>
    <x v="1"/>
    <n v="2015"/>
    <x v="25"/>
    <s v="Verizon"/>
    <s v="Corporate:NYC office"/>
    <s v="BOTH"/>
    <s v="Income Statement"/>
    <s v="AMEX (LLC) Activity"/>
    <s v="22000 · AMEX (LLC)"/>
  </r>
  <r>
    <s v="01/26/2015"/>
    <s v="PAYPAL *NYREI COM 4029357733 NY"/>
    <n v="295"/>
    <m/>
    <n v="295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26/2015"/>
    <s v="USPS POSTAGE STAMPS.WASHINGTON DC"/>
    <n v="100"/>
    <m/>
    <n v="1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26/2015"/>
    <s v="CORNER STORE 1011 00SAN ANTONIO TX"/>
    <n v="17.63"/>
    <m/>
    <n v="17.63"/>
    <s v="Debit"/>
    <s v="22000 · AMEX (LLC)"/>
    <x v="1"/>
    <x v="1"/>
    <n v="2015"/>
    <x v="10"/>
    <s v="Timofey Trofimenkov"/>
    <s v="Corporate:Warehouse"/>
    <s v="BOTH"/>
    <s v="Income Statement"/>
    <s v="AMEX (LLC) Activity"/>
    <s v="22000 · AMEX (LLC)"/>
  </r>
  <r>
    <s v="01/26/2015"/>
    <s v="EBAY PAYPAL GIVING FWASHINGTON DC"/>
    <n v="4.8600000000000003"/>
    <m/>
    <n v="4.8600000000000003"/>
    <s v="Debit"/>
    <s v="22000 · AMEX (LLC)"/>
    <x v="1"/>
    <x v="1"/>
    <n v="2015"/>
    <x v="30"/>
    <s v="Mission Fish"/>
    <s v="Corporate"/>
    <s v="BOTH"/>
    <s v="Income Statement"/>
    <s v="AMEX (LLC) Activity"/>
    <s v="22000 · AMEX (LLC)"/>
  </r>
  <r>
    <s v="01/27/2015"/>
    <s v="USPS 487966955802274SAN ANTONIO TX"/>
    <n v="1.1499999999999999"/>
    <m/>
    <n v="1.1499999999999999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27/2015"/>
    <s v="OMNITELECOM/LOCAL03 RAMAT GAN"/>
    <n v="10"/>
    <m/>
    <n v="10"/>
    <s v="Debit"/>
    <s v="22000 · AMEX (LLC)"/>
    <x v="1"/>
    <x v="1"/>
    <n v="2015"/>
    <x v="31"/>
    <s v="Omni Telecom"/>
    <s v="Corporate"/>
    <s v="BOTH"/>
    <s v="Income Statement"/>
    <s v="AMEX (LLC) Activity"/>
    <s v="22000 · AMEX (LLC)"/>
  </r>
  <r>
    <s v="01/27/2015"/>
    <s v="FEDEX INV 483818807 1-800-622-1147"/>
    <n v="573.21"/>
    <m/>
    <n v="573.2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FEDEX INV 643848014 1-800-622-1147"/>
    <n v="36.22"/>
    <m/>
    <n v="36.22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FEDEX INV 483902190 1-800-622-1147"/>
    <n v="22.78"/>
    <m/>
    <n v="22.78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FEDEX INV 483811797 1-800-622-1147"/>
    <n v="11.3"/>
    <m/>
    <n v="11.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FEDEX INV 643848013 1-800-622-1147"/>
    <n v="30.21"/>
    <m/>
    <n v="30.2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5% OPEN Savings at FedEx"/>
    <n v="-5.92"/>
    <m/>
    <n v="-5.92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5% OPEN Savings at FedEx"/>
    <n v="-4.53"/>
    <m/>
    <n v="-4.53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7/2015"/>
    <s v="ULINE SHIP SUPPLIES SHIPPING SUP"/>
    <n v="471.32"/>
    <m/>
    <n v="471.32"/>
    <s v="Debit"/>
    <s v="22000 · AMEX (LLC)"/>
    <x v="1"/>
    <x v="1"/>
    <n v="2015"/>
    <x v="21"/>
    <s v="Uline"/>
    <s v="Corporate"/>
    <s v="BOTH"/>
    <s v="Income Statement"/>
    <s v="AMEX (LLC) Activity"/>
    <s v="22000 · AMEX (LLC)"/>
  </r>
  <r>
    <s v="01/27/2015"/>
    <s v="ULINE SHIP SUPPLIES SHIPPING SUP"/>
    <n v="297.47000000000003"/>
    <m/>
    <n v="297.47000000000003"/>
    <s v="Debit"/>
    <s v="22000 · AMEX (LLC)"/>
    <x v="1"/>
    <x v="1"/>
    <n v="2015"/>
    <x v="21"/>
    <s v="Uline"/>
    <s v="Corporate"/>
    <s v="BOTH"/>
    <s v="Income Statement"/>
    <s v="AMEX (LLC) Activity"/>
    <s v="22000 · AMEX (LLC)"/>
  </r>
  <r>
    <s v="01/28/2015"/>
    <s v="METALOCATOR/FATICA CDENVER CO"/>
    <n v="19"/>
    <m/>
    <n v="19"/>
    <s v="Debit"/>
    <s v="22000 · AMEX (LLC)"/>
    <x v="1"/>
    <x v="1"/>
    <n v="2015"/>
    <x v="14"/>
    <s v="Brain Tree Charge"/>
    <s v="Corporate"/>
    <s v="BOTH"/>
    <s v="Income Statement"/>
    <s v="AMEX (LLC) Activity"/>
    <s v="22000 · AMEX (LLC)"/>
  </r>
  <r>
    <s v="01/28/2015"/>
    <s v="BLS*COMO 858-350-7473 CA"/>
    <n v="39"/>
    <m/>
    <n v="39"/>
    <s v="Debit"/>
    <s v="22000 · AMEX (LLC)"/>
    <x v="1"/>
    <x v="1"/>
    <n v="2015"/>
    <x v="32"/>
    <s v="BlueSnap"/>
    <s v="Corporate"/>
    <s v="BOTH"/>
    <s v="Income Statement"/>
    <s v="AMEX (LLC) Activity"/>
    <s v="22000 · AMEX (LLC)"/>
  </r>
  <r>
    <s v="01/28/2015"/>
    <s v="OMNITELECOM/LOCAL03 RAMAT GAN"/>
    <n v="16.8"/>
    <m/>
    <n v="16.8"/>
    <s v="Debit"/>
    <s v="22000 · AMEX (LLC)"/>
    <x v="1"/>
    <x v="1"/>
    <n v="2015"/>
    <x v="31"/>
    <s v="Omni Telecom"/>
    <s v="Corporate"/>
    <s v="BOTH"/>
    <s v="Income Statement"/>
    <s v="AMEX (LLC) Activity"/>
    <s v="22000 · AMEX (LLC)"/>
  </r>
  <r>
    <s v="01/28/2015"/>
    <s v="USPS POSTAGE STAMPS.WASHINGTON DC"/>
    <n v="100"/>
    <m/>
    <n v="1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28/2015"/>
    <s v="GOOGLE *GOOGLE STORAGOOGLE.COM/CH CA"/>
    <n v="1.99"/>
    <m/>
    <n v="1.99"/>
    <s v="Debit"/>
    <s v="22000 · AMEX (LLC)"/>
    <x v="1"/>
    <x v="1"/>
    <n v="2015"/>
    <x v="13"/>
    <s v="Google Checkout"/>
    <s v="Corporate"/>
    <s v="BOTH"/>
    <s v="Income Statement"/>
    <s v="AMEX (LLC) Activity"/>
    <s v="22000 · AMEX (LLC)"/>
  </r>
  <r>
    <s v="01/28/2015"/>
    <s v="FEDEX INV 643898715 1-800-622-1147"/>
    <n v="30.21"/>
    <m/>
    <n v="30.21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9/2015"/>
    <s v="GOOGLE *GOOGLE STORAGOOGLE.COM/CH CA"/>
    <n v="1.99"/>
    <m/>
    <n v="1.99"/>
    <s v="Debit"/>
    <s v="22000 · AMEX (LLC)"/>
    <x v="1"/>
    <x v="1"/>
    <n v="2015"/>
    <x v="13"/>
    <s v="Google Checkout"/>
    <s v="Corporate"/>
    <s v="BOTH"/>
    <s v="Income Statement"/>
    <s v="AMEX (LLC) Activity"/>
    <s v="22000 · AMEX (LLC)"/>
  </r>
  <r>
    <s v="01/29/2015"/>
    <s v="UPS* 0000001086A4045SHIPPING"/>
    <n v="21.46"/>
    <m/>
    <n v="21.46"/>
    <s v="Debit"/>
    <s v="22000 · AMEX (LLC)"/>
    <x v="1"/>
    <x v="1"/>
    <n v="2015"/>
    <x v="8"/>
    <s v="UPS"/>
    <s v="Corporate"/>
    <s v="BOTH"/>
    <s v="Income Statement"/>
    <s v="AMEX (LLC) Activity"/>
    <s v="22000 · AMEX (LLC)"/>
  </r>
  <r>
    <s v="01/29/2015"/>
    <s v="PRINTPLACE.COM 0577 ARLINGTON TX"/>
    <n v="66.88"/>
    <m/>
    <n v="66.88"/>
    <s v="Debit"/>
    <s v="22000 · AMEX (LLC)"/>
    <x v="1"/>
    <x v="1"/>
    <n v="2015"/>
    <x v="33"/>
    <s v="Print Place"/>
    <s v="Corporate"/>
    <s v="BOTH"/>
    <s v="Income Statement"/>
    <s v="AMEX (LLC) Activity"/>
    <s v="22000 · AMEX (LLC)"/>
  </r>
  <r>
    <s v="01/29/2015"/>
    <s v="PRINTPLACE.COM 0577 ARLINGTON TX"/>
    <n v="5.5"/>
    <m/>
    <n v="5.5"/>
    <s v="Debit"/>
    <s v="22000 · AMEX (LLC)"/>
    <x v="1"/>
    <x v="1"/>
    <n v="2015"/>
    <x v="33"/>
    <s v="Print Place"/>
    <s v="Corporate"/>
    <s v="BOTH"/>
    <s v="Income Statement"/>
    <s v="AMEX (LLC) Activity"/>
    <s v="22000 · AMEX (LLC)"/>
  </r>
  <r>
    <s v="01/29/2015"/>
    <s v="USPS POSTAGE STAMPS.WASHINGTON DC"/>
    <n v="200"/>
    <m/>
    <n v="200"/>
    <s v="Debit"/>
    <s v="22000 · AMEX (LLC)"/>
    <x v="1"/>
    <x v="1"/>
    <n v="2015"/>
    <x v="8"/>
    <s v="USPS"/>
    <s v="Corporate"/>
    <s v="BOTH"/>
    <s v="Income Statement"/>
    <s v="AMEX (LLC) Activity"/>
    <s v="22000 · AMEX (LLC)"/>
  </r>
  <r>
    <s v="01/29/2015"/>
    <s v="BAY &amp; BATH MARKET 00BROOKLYN NY"/>
    <n v="40.1"/>
    <m/>
    <n v="40.1"/>
    <s v="Debit"/>
    <s v="22000 · AMEX (LLC)"/>
    <x v="1"/>
    <x v="1"/>
    <n v="2015"/>
    <x v="9"/>
    <s v="Dave Ratner"/>
    <s v="Corporate"/>
    <s v="BOTH"/>
    <s v="Balance Sheet"/>
    <s v="AMEX (LLC) repays Dave note"/>
    <s v="22000 · AMEX (LLC)"/>
  </r>
  <r>
    <s v="01/29/2015"/>
    <s v="FEDEX INV 643941280 1-800-622-1147"/>
    <n v="209.83"/>
    <m/>
    <n v="209.83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9/2015"/>
    <s v="5% OPEN Savings at FedEx"/>
    <n v="-1.81"/>
    <m/>
    <n v="-1.8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9/2015"/>
    <s v="5% OPEN Savings at FedEx"/>
    <n v="-1.1399999999999999"/>
    <m/>
    <n v="-1.1399999999999999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9/2015"/>
    <s v="5% OPEN Savings at FedEx"/>
    <n v="-28.66"/>
    <m/>
    <n v="-28.66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9/2015"/>
    <s v="5% OPEN Savings at FedEx"/>
    <n v="-1.51"/>
    <m/>
    <n v="-1.5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29/2015"/>
    <s v="CPA TEXAS TAX 542929AUSTIN TX"/>
    <n v="312.07"/>
    <m/>
    <n v="312.07"/>
    <s v="Debit"/>
    <s v="22000 · AMEX (LLC)"/>
    <x v="1"/>
    <x v="1"/>
    <n v="2015"/>
    <x v="34"/>
    <s v="Texas Comptroller"/>
    <s v="Corporate:Warehouse"/>
    <s v="BOTH"/>
    <s v="Income Statement"/>
    <s v="AMEX (LLC) Activity"/>
    <s v="22000 · AMEX (LLC)"/>
  </r>
  <r>
    <s v="01/29/2015"/>
    <s v="CPA TEXAS TAX 542929AUSTIN TX"/>
    <n v="340.04"/>
    <m/>
    <n v="340.04"/>
    <s v="Debit"/>
    <s v="22000 · AMEX (LLC)"/>
    <x v="1"/>
    <x v="1"/>
    <n v="2015"/>
    <x v="34"/>
    <s v="Texas Comptroller"/>
    <s v="Corporate:Warehouse"/>
    <s v="BOTH"/>
    <s v="Income Statement"/>
    <s v="AMEX (LLC) Activity"/>
    <s v="22000 · AMEX (LLC)"/>
  </r>
  <r>
    <s v="01/30/2015"/>
    <s v="IGENII 2715007028620NEW YORK NY"/>
    <n v="59.99"/>
    <m/>
    <n v="59.99"/>
    <s v="Debit"/>
    <s v="22000 · AMEX (LLC)"/>
    <x v="1"/>
    <x v="1"/>
    <n v="2015"/>
    <x v="35"/>
    <s v="I Genii"/>
    <s v="Corporate"/>
    <s v="BOTH"/>
    <s v="Income Statement"/>
    <s v="AMEX (LLC) Activity"/>
    <s v="22000 · AMEX (LLC)"/>
  </r>
  <r>
    <s v="01/30/2015"/>
    <s v="INTUIT PAYROLL 888-537-7794 CA"/>
    <n v="38.380000000000003"/>
    <m/>
    <n v="38.380000000000003"/>
    <s v="Debit"/>
    <s v="22000 · AMEX (LLC)"/>
    <x v="1"/>
    <x v="1"/>
    <n v="2015"/>
    <x v="36"/>
    <s v="Intuit"/>
    <s v="Corporate"/>
    <s v="BOTH"/>
    <s v="Income Statement"/>
    <s v="AMEX (LLC) Activity"/>
    <s v="22000 · AMEX (LLC)"/>
  </r>
  <r>
    <s v="01/30/2015"/>
    <s v="FEDEX INV 643986781 1-800-622-1147"/>
    <n v="57.84"/>
    <m/>
    <n v="57.84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30/2015"/>
    <s v="5% OPEN Savings at FedEx"/>
    <n v="-1.51"/>
    <m/>
    <n v="-1.51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31/2015"/>
    <s v="TARGET T1785 1785 SAN ANTONIO TX"/>
    <n v="89.72"/>
    <m/>
    <n v="89.72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31/2015"/>
    <s v="CHEVRON BANDERA CHEVSAN ANTONIO TX"/>
    <n v="32.86"/>
    <m/>
    <n v="32.86"/>
    <s v="Debit"/>
    <s v="22000 · AMEX (LLC)"/>
    <x v="1"/>
    <x v="1"/>
    <n v="2015"/>
    <x v="17"/>
    <s v="Kristina Koger"/>
    <s v="Corporate:FP&amp;A"/>
    <s v="BOTH"/>
    <s v="Income Statement"/>
    <s v="AMEX (LLC) Activity"/>
    <s v="22000 · AMEX (LLC)"/>
  </r>
  <r>
    <s v="01/31/2015"/>
    <s v="FACEBK *5N8LD7AJH2 WWW.FB.ME/ADS CA"/>
    <n v="18.54"/>
    <m/>
    <n v="18.54"/>
    <s v="Debit"/>
    <s v="22000 · AMEX (LLC)"/>
    <x v="1"/>
    <x v="1"/>
    <n v="2015"/>
    <x v="20"/>
    <s v="Facebook"/>
    <s v="Corporate"/>
    <s v="BOTH"/>
    <s v="Income Statement"/>
    <s v="AMEX (LLC) Activity"/>
    <s v="22000 · AMEX (LLC)"/>
  </r>
  <r>
    <s v="01/31/2015"/>
    <s v="FEDEX INV 484191243 1-800-622-1147"/>
    <n v="173.59"/>
    <m/>
    <n v="173.59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31/2015"/>
    <s v="FEDEX INV 644044199 1-800-622-1147"/>
    <n v="129.65"/>
    <m/>
    <n v="129.65"/>
    <s v="Deb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1/31/2015"/>
    <s v="ADTSECURITY MYADT.COADT SECURITY SERVI"/>
    <n v="53.89"/>
    <m/>
    <n v="53.89"/>
    <s v="Debit"/>
    <s v="22000 · AMEX (LLC)"/>
    <x v="1"/>
    <x v="1"/>
    <n v="2015"/>
    <x v="23"/>
    <s v="ADT"/>
    <s v="Corporate:Warehouse"/>
    <s v="BOTH"/>
    <s v="Income Statement"/>
    <s v="AMEX (LLC) Activity"/>
    <s v="22000 · AMEX (LLC)"/>
  </r>
  <r>
    <s v="01/31/2015"/>
    <s v="5% OPEN Savings at FedEx"/>
    <n v="-10.49"/>
    <m/>
    <n v="-10.49"/>
    <s v="Credit"/>
    <s v="22000 · AMEX (LLC)"/>
    <x v="1"/>
    <x v="1"/>
    <n v="2015"/>
    <x v="8"/>
    <s v="FedEx"/>
    <s v="Corporate"/>
    <s v="BOTH"/>
    <s v="Income Statement"/>
    <s v="AMEX (LLC) Activity"/>
    <s v="22000 · AMEX (LLC)"/>
  </r>
  <r>
    <s v="02/01/2015"/>
    <s v="NYSC-BROOKLYN BELT BROOKLYN NY"/>
    <n v="57.83"/>
    <m/>
    <n v="57.83"/>
    <s v="Debit"/>
    <s v="22000 · AMEX (LLC)"/>
    <x v="1"/>
    <x v="2"/>
    <n v="2015"/>
    <x v="12"/>
    <s v="NYSC"/>
    <s v="Corporate"/>
    <s v="BOTH"/>
    <s v="Income Statement"/>
    <s v="AMEX (LLC) Activity"/>
    <s v="22000 · AMEX (LLC)"/>
  </r>
  <r>
    <s v="02/01/2015"/>
    <s v="NYSC-BROOKLYN BELT BROOKLYN NY"/>
    <n v="89.99"/>
    <m/>
    <n v="89.99"/>
    <s v="Debit"/>
    <s v="22000 · AMEX (LLC)"/>
    <x v="1"/>
    <x v="2"/>
    <n v="2015"/>
    <x v="12"/>
    <s v="NYSC"/>
    <s v="Corporate"/>
    <s v="BOTH"/>
    <s v="Income Statement"/>
    <s v="AMEX (LLC) Activity"/>
    <s v="22000 · AMEX (LLC)"/>
  </r>
  <r>
    <s v="02/01/2015"/>
    <s v="AUDIBLE 888-283-5051 NJ"/>
    <n v="14.95"/>
    <m/>
    <n v="14.95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01/2015"/>
    <s v="MATCHPOINT NYC 718-769-0001 NY"/>
    <n v="97.75"/>
    <m/>
    <n v="97.75"/>
    <s v="Debit"/>
    <s v="22000 · AMEX (LLC)"/>
    <x v="1"/>
    <x v="2"/>
    <n v="2015"/>
    <x v="12"/>
    <s v="Match Point"/>
    <s v="Corporate:Marketing"/>
    <s v="BOTH"/>
    <s v="Income Statement"/>
    <s v="AMEX (LLC) Activity"/>
    <s v="22000 · AMEX (LLC)"/>
  </r>
  <r>
    <s v="02/01/2015"/>
    <s v="5% OPEN Savings at FedEx"/>
    <n v="-2.89"/>
    <m/>
    <n v="-2.8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2/2015"/>
    <s v="DOMINO'S 6705 000006SAN ANTONIO TX"/>
    <n v="16.14"/>
    <m/>
    <n v="16.14"/>
    <s v="Debit"/>
    <s v="22000 · AMEX (LLC)"/>
    <x v="1"/>
    <x v="2"/>
    <n v="2015"/>
    <x v="17"/>
    <s v="Kristina Koger"/>
    <s v="Corporate:FP&amp;A"/>
    <s v="BOTH"/>
    <s v="Income Statement"/>
    <s v="AMEX (LLC) Activity"/>
    <s v="22000 · AMEX (LLC)"/>
  </r>
  <r>
    <s v="02/02/2015"/>
    <s v="CALENDAR WIZ LLC 882HAMPTON NH"/>
    <n v="8"/>
    <m/>
    <n v="8"/>
    <s v="Debit"/>
    <s v="22000 · AMEX (LLC)"/>
    <x v="1"/>
    <x v="2"/>
    <n v="2015"/>
    <x v="14"/>
    <s v="Calendar Wiz"/>
    <s v="Corporate"/>
    <s v="BOTH"/>
    <s v="Income Statement"/>
    <s v="AMEX (LLC) Activity"/>
    <s v="22000 · AMEX (LLC)"/>
  </r>
  <r>
    <s v="02/02/2015"/>
    <s v="VOC*ICONTACTEMAIL MK877-968-3996 MD"/>
    <n v="130.54"/>
    <m/>
    <n v="130.54"/>
    <s v="Debit"/>
    <s v="22000 · AMEX (LLC)"/>
    <x v="1"/>
    <x v="2"/>
    <n v="2015"/>
    <x v="15"/>
    <s v="iContact"/>
    <s v="Corporate:Marketing"/>
    <s v="BOTH"/>
    <s v="Income Statement"/>
    <s v="AMEX (LLC) Activity"/>
    <s v="22000 · AMEX (LLC)"/>
  </r>
  <r>
    <s v="02/02/2015"/>
    <s v="ESH*TECHPROTECT PREM844-400-0452 GA"/>
    <n v="11.9"/>
    <m/>
    <n v="11.9"/>
    <s v="Debit"/>
    <s v="22000 · AMEX (LLC)"/>
    <x v="1"/>
    <x v="2"/>
    <n v="2015"/>
    <x v="16"/>
    <s v="TechProtect"/>
    <s v="Corporate:Warehouse"/>
    <s v="BOTH"/>
    <s v="Income Statement"/>
    <s v="AMEX (LLC) Activity"/>
    <s v="22000 · AMEX (LLC)"/>
  </r>
  <r>
    <s v="02/02/2015"/>
    <s v="FEDEX INV 484431923 1-800-622-1147"/>
    <n v="427.75"/>
    <m/>
    <n v="427.75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2/2015"/>
    <s v="FEDEX INV 484424851 1-800-622-1147"/>
    <n v="11.3"/>
    <m/>
    <n v="11.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2/2015"/>
    <s v="5% OPEN Savings at FedEx"/>
    <n v="-8.68"/>
    <m/>
    <n v="-8.68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2/2015"/>
    <s v="5% OPEN Savings at FedEx"/>
    <n v="-6.48"/>
    <m/>
    <n v="-6.48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2/2015"/>
    <s v="CORNER STORE 1011 00SAN ANTONIO TX"/>
    <n v="17.97"/>
    <m/>
    <n v="17.97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02/2015"/>
    <s v="BEST SHOT PET PRODUCLEXINGTON KY"/>
    <n v="6.35"/>
    <m/>
    <n v="6.35"/>
    <s v="Debit"/>
    <s v="22000 · AMEX (LLC)"/>
    <x v="1"/>
    <x v="2"/>
    <n v="2015"/>
    <x v="18"/>
    <s v="Best Shot Pet Products"/>
    <s v="Corporate"/>
    <s v="BOTH"/>
    <s v="Balance Sheet"/>
    <s v="AMEX (LLC) Activity"/>
    <s v="22000 · AMEX (LLC)"/>
  </r>
  <r>
    <s v="02/02/2015"/>
    <s v="DISCOUNTLAS 2105230641 TX"/>
    <n v="20"/>
    <m/>
    <n v="20"/>
    <s v="Debit"/>
    <s v="22000 · AMEX (LLC)"/>
    <x v="1"/>
    <x v="2"/>
    <n v="2015"/>
    <x v="33"/>
    <s v="Discount Laser"/>
    <s v="Corporate"/>
    <s v="BOTH"/>
    <s v="Income Statement"/>
    <s v="AMEX (LLC) Activity"/>
    <s v="22000 · AMEX (LLC)"/>
  </r>
  <r>
    <s v="02/02/2015"/>
    <s v="DISCOUNTLAS 2105230641 TX"/>
    <n v="96.35"/>
    <m/>
    <n v="96.35"/>
    <s v="Debit"/>
    <s v="22000 · AMEX (LLC)"/>
    <x v="1"/>
    <x v="2"/>
    <n v="2015"/>
    <x v="33"/>
    <s v="Discount Laser"/>
    <s v="Corporate"/>
    <s v="BOTH"/>
    <s v="Income Statement"/>
    <s v="AMEX (LLC) Activity"/>
    <s v="22000 · AMEX (LLC)"/>
  </r>
  <r>
    <s v="02/02/2015"/>
    <s v="EBAY PAYPAL GIVING FWASHINGTON DC"/>
    <n v="9.7100000000000009"/>
    <m/>
    <n v="9.7100000000000009"/>
    <s v="Debit"/>
    <s v="22000 · AMEX (LLC)"/>
    <x v="1"/>
    <x v="2"/>
    <n v="2015"/>
    <x v="30"/>
    <s v="Mission Fish"/>
    <s v="Corporate"/>
    <s v="BOTH"/>
    <s v="Income Statement"/>
    <s v="AMEX (LLC) Activity"/>
    <s v="22000 · AMEX (LLC)"/>
  </r>
  <r>
    <s v="02/03/2015"/>
    <s v="VERIZONWRLS*WALCCRVE8009220204"/>
    <n v="253.09"/>
    <m/>
    <n v="253.09"/>
    <s v="Debit"/>
    <s v="22000 · AMEX (LLC)"/>
    <x v="1"/>
    <x v="2"/>
    <n v="2015"/>
    <x v="16"/>
    <s v="Verizon"/>
    <s v="Corporate:Warehouse"/>
    <s v="BOTH"/>
    <s v="Income Statement"/>
    <s v="AMEX (LLC) Activity"/>
    <s v="22000 · AMEX (LLC)"/>
  </r>
  <r>
    <s v="02/03/2015"/>
    <s v="USPS POSTAGE STAMPS.WASHINGTON DC"/>
    <n v="200"/>
    <m/>
    <n v="2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03/2015"/>
    <s v="AT&amp;T*BILL PAYMENT 95DALLAS TX"/>
    <n v="180.46"/>
    <m/>
    <n v="180.46"/>
    <s v="Debit"/>
    <s v="22000 · AMEX (LLC)"/>
    <x v="1"/>
    <x v="2"/>
    <n v="2015"/>
    <x v="16"/>
    <s v="AT&amp;T"/>
    <s v="Corporate:Marketing"/>
    <s v="BOTH"/>
    <s v="Income Statement"/>
    <s v="AMEX (LLC) Activity"/>
    <s v="22000 · AMEX (LLC)"/>
  </r>
  <r>
    <s v="02/03/2015"/>
    <s v="FEDEX PYMT 93261658 1-800-622-1147"/>
    <n v="8.5500000000000007"/>
    <m/>
    <n v="8.5500000000000007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3/2015"/>
    <s v="FEDEX INV 644104957 1-800-622-1147"/>
    <n v="57.06"/>
    <m/>
    <n v="57.06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4/2015"/>
    <s v="GOOGLE*SVCSAPPSELEMEMountain View"/>
    <n v="5"/>
    <m/>
    <n v="5"/>
    <s v="Debit"/>
    <s v="22000 · AMEX (LLC)"/>
    <x v="1"/>
    <x v="2"/>
    <n v="2015"/>
    <x v="13"/>
    <s v="Google Checkout"/>
    <s v="Corporate"/>
    <s v="BOTH"/>
    <s v="Income Statement"/>
    <s v="AMEX (LLC) Activity"/>
    <s v="22000 · AMEX (LLC)"/>
  </r>
  <r>
    <s v="02/04/2015"/>
    <s v="5% OPEN Savings at FedEx"/>
    <n v="-21.39"/>
    <m/>
    <n v="-21.3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4/2015"/>
    <s v="5% OPEN Savings at FedEx"/>
    <n v="-2.85"/>
    <m/>
    <n v="-2.85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5/2015"/>
    <s v="COUNTY WIDE 20100100210-7329772 TX"/>
    <n v="69.569999999999993"/>
    <m/>
    <n v="69.569999999999993"/>
    <s v="Debit"/>
    <s v="22000 · AMEX (LLC)"/>
    <x v="1"/>
    <x v="2"/>
    <n v="2015"/>
    <x v="17"/>
    <s v="Kristina Koger"/>
    <s v="Corporate:FP&amp;A"/>
    <s v="BOTH"/>
    <s v="Income Statement"/>
    <s v="AMEX (LLC) Activity"/>
    <s v="22000 · AMEX (LLC)"/>
  </r>
  <r>
    <s v="02/05/2015"/>
    <s v="ZOHO CORPORATION ZOHPLEASANTON CA"/>
    <n v="15"/>
    <m/>
    <n v="15"/>
    <s v="Debit"/>
    <s v="22000 · AMEX (LLC)"/>
    <x v="1"/>
    <x v="2"/>
    <n v="2015"/>
    <x v="14"/>
    <s v="ZoHo"/>
    <s v="Corporate"/>
    <s v="BOTH"/>
    <s v="Income Statement"/>
    <s v="AMEX (LLC) Activity"/>
    <s v="22000 · AMEX (LLC)"/>
  </r>
  <r>
    <s v="02/05/2015"/>
    <s v="UPS* 0000001086A4055SHIPPING"/>
    <n v="11.82"/>
    <m/>
    <n v="11.82"/>
    <s v="Debit"/>
    <s v="22000 · AMEX (LLC)"/>
    <x v="1"/>
    <x v="2"/>
    <n v="2015"/>
    <x v="8"/>
    <s v="UPS"/>
    <s v="Corporate"/>
    <s v="BOTH"/>
    <s v="Income Statement"/>
    <s v="AMEX (LLC) Activity"/>
    <s v="22000 · AMEX (LLC)"/>
  </r>
  <r>
    <s v="02/05/2015"/>
    <s v="USPS POSTAGE STAMPS.WASHINGTON DC"/>
    <n v="100"/>
    <m/>
    <n v="1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05/2015"/>
    <s v="EXXONMOBIL 9749 BROOKLYN NY"/>
    <n v="55.02"/>
    <m/>
    <n v="55.02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05/2015"/>
    <s v="Starbucks #06574 SanSan Antonio TX"/>
    <n v="3.73"/>
    <m/>
    <n v="3.73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05/2015"/>
    <s v="FEDEX INV 644204106 1-800-622-1147"/>
    <n v="29.92"/>
    <m/>
    <n v="29.92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5/2015"/>
    <s v="THE HOME DEPOT 581 SAN ANTONIO TX"/>
    <n v="17.149999999999999"/>
    <m/>
    <n v="17.149999999999999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06/2015"/>
    <s v="AT&amp;T BILL PAYMENT 800-288-2020 TX"/>
    <n v="64.150000000000006"/>
    <m/>
    <n v="64.150000000000006"/>
    <s v="Debit"/>
    <s v="22000 · AMEX (LLC)"/>
    <x v="1"/>
    <x v="2"/>
    <n v="2015"/>
    <x v="19"/>
    <s v="AT&amp;T"/>
    <s v="Corporate"/>
    <s v="BOTH"/>
    <s v="Income Statement"/>
    <s v="AMEX (LLC) Activity"/>
    <s v="22000 · AMEX (LLC)"/>
  </r>
  <r>
    <s v="02/06/2015"/>
    <s v="USPS POSTAGE STAMPS.WASHINGTON DC"/>
    <n v="100"/>
    <m/>
    <n v="1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06/2015"/>
    <s v="NYCFINANCECONVENIENCNEW YORK NY"/>
    <n v="5.62"/>
    <m/>
    <n v="5.62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06/2015"/>
    <s v="DOF PARKINGANDCAMERANEW YORK NY"/>
    <n v="225.6"/>
    <m/>
    <n v="225.6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06/2015"/>
    <s v="5% OPEN Savings at FedEx"/>
    <n v="-1.5"/>
    <m/>
    <n v="-1.5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6/2015"/>
    <s v="4 TELL INC 00-080193STEVENSON WA"/>
    <n v="49"/>
    <m/>
    <n v="49"/>
    <s v="Debit"/>
    <s v="22000 · AMEX (LLC)"/>
    <x v="1"/>
    <x v="2"/>
    <n v="2015"/>
    <x v="13"/>
    <s v="4 Tell"/>
    <s v="Corporate"/>
    <s v="BOTH"/>
    <s v="Income Statement"/>
    <s v="AMEX (LLC) Activity"/>
    <s v="22000 · AMEX (LLC)"/>
  </r>
  <r>
    <s v="02/07/2015"/>
    <s v="FEDEX INV 644303893 1-800-622-1147"/>
    <n v="29.92"/>
    <m/>
    <n v="29.92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7/2015"/>
    <s v="THE HOME DEPOT 581 SAN ANTONIO TX"/>
    <n v="30.28"/>
    <m/>
    <n v="30.28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08/2015"/>
    <s v="FEDEX INV 484810500 1-800-622-1147"/>
    <n v="22.77"/>
    <m/>
    <n v="22.77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8/2015"/>
    <s v="SPOTIFY USA 539008819010 SE"/>
    <n v="9.99"/>
    <m/>
    <n v="9.99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08/2015"/>
    <s v="TIME WARNER CABLE 888-TWCABLE TX"/>
    <n v="132.63"/>
    <m/>
    <n v="132.63"/>
    <s v="Debit"/>
    <s v="22000 · AMEX (LLC)"/>
    <x v="1"/>
    <x v="2"/>
    <n v="2015"/>
    <x v="19"/>
    <s v="Time Warner Cable"/>
    <s v="Corporate:Warehouse"/>
    <s v="BOTH"/>
    <s v="Income Statement"/>
    <s v="AMEX (LLC) Activity"/>
    <s v="22000 · AMEX (LLC)"/>
  </r>
  <r>
    <s v="02/08/2015"/>
    <s v="AUDIBLE US 888-283-5051 NJ"/>
    <n v="3.49"/>
    <m/>
    <n v="3.49"/>
    <s v="Debit"/>
    <s v="22000 · AMEX (LLC)"/>
    <x v="1"/>
    <x v="2"/>
    <n v="2015"/>
    <x v="9"/>
    <s v="Dave Ratner"/>
    <s v="Corporate"/>
    <s v="BOTH"/>
    <s v="Balance Sheet"/>
    <s v="AMEX (LLC) Activity"/>
    <s v="22000 · AMEX (LLC)"/>
  </r>
  <r>
    <s v="02/09/2015"/>
    <s v="TIME WARNER ENTRMT 718-358-0900 NY"/>
    <n v="433.85"/>
    <m/>
    <n v="433.85"/>
    <s v="Debit"/>
    <s v="22000 · AMEX (LLC)"/>
    <x v="1"/>
    <x v="2"/>
    <n v="2015"/>
    <x v="19"/>
    <s v="Time Warner Cable"/>
    <s v="Corporate:NYC office"/>
    <s v="BOTH"/>
    <s v="Income Statement"/>
    <s v="AMEX (LLC) Activity"/>
    <s v="22000 · AMEX (LLC)"/>
  </r>
  <r>
    <s v="02/09/2015"/>
    <s v="USPS POSTAGE STAMPS.WASHINGTON DC"/>
    <n v="100"/>
    <m/>
    <n v="1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09/2015"/>
    <s v="PETCO 3711 537112BROOKLYN NY"/>
    <n v="89.79"/>
    <m/>
    <n v="89.79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09/2015"/>
    <s v="FEDEX INV 485039153 1-800-622-1147"/>
    <n v="11.3"/>
    <m/>
    <n v="11.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9/2015"/>
    <s v="FEDEX INV 485046310 1-800-622-1147"/>
    <n v="406.43"/>
    <m/>
    <n v="406.4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9/2015"/>
    <s v="AUTO 800-841-3000 DC"/>
    <n v="134.44"/>
    <m/>
    <n v="134.44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09/2015"/>
    <s v="5% OPEN Savings at FedEx"/>
    <n v="-1.5"/>
    <m/>
    <n v="-1.5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09/2015"/>
    <s v="PETS BARN 6500000073SAN ANTONIO TX"/>
    <n v="64.94"/>
    <m/>
    <n v="64.94"/>
    <s v="Debit"/>
    <s v="22000 · AMEX (LLC)"/>
    <x v="1"/>
    <x v="2"/>
    <n v="2015"/>
    <x v="17"/>
    <s v="Kristina Koger"/>
    <s v="Corporate:FP&amp;A"/>
    <s v="BOTH"/>
    <s v="Income Statement"/>
    <s v="AMEX (LLC) Activity"/>
    <s v="22000 · AMEX (LLC)"/>
  </r>
  <r>
    <s v="02/09/2015"/>
    <s v="EBAY PAYPAL GIVING FWASHINGTON DC"/>
    <n v="4.8600000000000003"/>
    <m/>
    <n v="4.8600000000000003"/>
    <s v="Debit"/>
    <s v="22000 · AMEX (LLC)"/>
    <x v="1"/>
    <x v="2"/>
    <n v="2015"/>
    <x v="30"/>
    <s v="Mission Fish"/>
    <s v="Corporate"/>
    <s v="BOTH"/>
    <s v="Income Statement"/>
    <s v="AMEX (LLC) Activity"/>
    <s v="22000 · AMEX (LLC)"/>
  </r>
  <r>
    <s v="02/10/2015"/>
    <s v="MOJO SELLING SOLUTIOLITTLETON NH"/>
    <n v="198"/>
    <m/>
    <n v="198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10/2015"/>
    <s v="USPS POSTAGE STAMPS.WASHINGTON DC"/>
    <n v="200"/>
    <m/>
    <n v="2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10/2015"/>
    <s v="EXPERIAN *CREDITR866-506-7894 CA"/>
    <n v="32.61"/>
    <m/>
    <n v="32.61"/>
    <s v="Debit"/>
    <s v="22000 · AMEX (LLC)"/>
    <x v="1"/>
    <x v="2"/>
    <n v="2015"/>
    <x v="22"/>
    <s v="Consumer Info"/>
    <s v="Corporate"/>
    <s v="BOTH"/>
    <s v="Income Statement"/>
    <s v="AMEX (LLC) Activity"/>
    <s v="22000 · AMEX (LLC)"/>
  </r>
  <r>
    <s v="02/10/2015"/>
    <s v="FEDEX INV 644366327 1-800-622-1147"/>
    <n v="80.27"/>
    <m/>
    <n v="80.27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0/2015"/>
    <s v="FEDEX INV 644366326 1-800-622-1147"/>
    <n v="227.88"/>
    <m/>
    <n v="227.88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0/2015"/>
    <s v="FEDEX INV 485131776 1-800-622-1147"/>
    <n v="58.19"/>
    <m/>
    <n v="58.19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0/2015"/>
    <s v="5% OPEN Savings at FedEx"/>
    <n v="-1.1399999999999999"/>
    <m/>
    <n v="-1.139999999999999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0/2015"/>
    <s v="CORNER STORE 0932 00LEON VALLEY TX"/>
    <n v="20.46"/>
    <m/>
    <n v="20.46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1/2015"/>
    <s v="ADOBE SYSTEMS, INC. 800-833-6687 CA"/>
    <n v="23.39"/>
    <m/>
    <n v="23.39"/>
    <s v="Debit"/>
    <s v="22000 · AMEX (LLC)"/>
    <x v="1"/>
    <x v="2"/>
    <n v="2015"/>
    <x v="14"/>
    <s v="Adobe"/>
    <s v="Corporate"/>
    <s v="BOTH"/>
    <s v="Income Statement"/>
    <s v="AMEX (LLC) Activity"/>
    <s v="22000 · AMEX (LLC)"/>
  </r>
  <r>
    <s v="02/11/2015"/>
    <s v="EXXONMOBIL 9749 BROOKLYN NY"/>
    <n v="13"/>
    <m/>
    <n v="13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11/2015"/>
    <s v="EXXONMOBIL NEW YORK NY"/>
    <n v="84.2"/>
    <m/>
    <n v="84.2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11/2015"/>
    <s v="FEDEX INV 644419757 1-800-622-1147"/>
    <n v="83.27"/>
    <m/>
    <n v="83.27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1/2015"/>
    <s v="FEDEX INV 485222826 1-800-622-1147"/>
    <n v="52.21"/>
    <m/>
    <n v="52.21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1/2015"/>
    <s v="5% OPEN Savings at FedEx"/>
    <n v="-20.32"/>
    <m/>
    <n v="-20.32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1/2015"/>
    <s v="5% OPEN Savings at FedEx"/>
    <n v="-2.91"/>
    <m/>
    <n v="-2.91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1/2015"/>
    <s v="5% OPEN Savings at FedEx"/>
    <n v="-4.01"/>
    <m/>
    <n v="-4.01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1/2015"/>
    <s v="5% OPEN Savings at FedEx"/>
    <n v="-11.39"/>
    <m/>
    <n v="-11.3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1/2015"/>
    <s v="EXPERIAN *CREDITR866-506-7894 CA"/>
    <n v="32.61"/>
    <m/>
    <n v="32.61"/>
    <s v="Debit"/>
    <s v="22000 · AMEX (LLC)"/>
    <x v="1"/>
    <x v="2"/>
    <n v="2015"/>
    <x v="22"/>
    <s v="Consumer Info"/>
    <s v="Corporate"/>
    <s v="BOTH"/>
    <s v="Income Statement"/>
    <s v="AMEX (LLC) Activity"/>
    <s v="22000 · AMEX (LLC)"/>
  </r>
  <r>
    <s v="02/11/2015"/>
    <s v="SQUARESPACE INC. 6465803456 NY"/>
    <n v="20"/>
    <m/>
    <n v="20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2/2015"/>
    <s v="TRUESHIP 0211 SCOTTSDALE AZ"/>
    <n v="39.85"/>
    <m/>
    <n v="39.85"/>
    <s v="Debit"/>
    <s v="22000 · AMEX (LLC)"/>
    <x v="1"/>
    <x v="2"/>
    <n v="2015"/>
    <x v="14"/>
    <s v="Trueship"/>
    <s v="Corporate"/>
    <s v="BOTH"/>
    <s v="Income Statement"/>
    <s v="AMEX (LLC) Activity"/>
    <s v="22000 · AMEX (LLC)"/>
  </r>
  <r>
    <s v="02/12/2015"/>
    <s v="UPS* 0000001086A4065SHIPPING"/>
    <n v="10.46"/>
    <m/>
    <n v="10.46"/>
    <s v="Debit"/>
    <s v="22000 · AMEX (LLC)"/>
    <x v="1"/>
    <x v="2"/>
    <n v="2015"/>
    <x v="8"/>
    <s v="UPS"/>
    <s v="Corporate"/>
    <s v="BOTH"/>
    <s v="Income Statement"/>
    <s v="AMEX (LLC) Activity"/>
    <s v="22000 · AMEX (LLC)"/>
  </r>
  <r>
    <s v="02/12/2015"/>
    <s v="DROPCAM.COM 27300024SAN FRANCISCO CA"/>
    <n v="14.9"/>
    <m/>
    <n v="14.9"/>
    <s v="Debit"/>
    <s v="22000 · AMEX (LLC)"/>
    <x v="1"/>
    <x v="2"/>
    <n v="2015"/>
    <x v="23"/>
    <s v="Dropcam"/>
    <s v="Corporate:NYC office"/>
    <s v="BOTH"/>
    <s v="Income Statement"/>
    <s v="AMEX (LLC) Activity"/>
    <s v="22000 · AMEX (LLC)"/>
  </r>
  <r>
    <s v="02/12/2015"/>
    <s v="FEDEX INV 644462001 1-800-622-1147"/>
    <n v="95.9"/>
    <m/>
    <n v="95.9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2/2015"/>
    <s v="FEDEX INV 485324437 1-800-622-1147"/>
    <n v="19.89"/>
    <m/>
    <n v="19.89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2/2015"/>
    <s v="FEDEX INV 644483190 1-800-622-1147"/>
    <n v="207.45"/>
    <m/>
    <n v="207.45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2/2015"/>
    <s v="Starbucks #06574 SanSan Antonio TX"/>
    <n v="4.49"/>
    <m/>
    <n v="4.49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2/2015"/>
    <s v="5% OPEN Savings at FedEx"/>
    <n v="-2.61"/>
    <m/>
    <n v="-2.61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2/2015"/>
    <s v="5% OPEN Savings at FedEx"/>
    <n v="-4.16"/>
    <m/>
    <n v="-4.16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2/2015"/>
    <s v="TEXAS SECRETARY OF SAUSTIN TX"/>
    <n v="308.10000000000002"/>
    <m/>
    <n v="308.10000000000002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2/2015"/>
    <s v="SEAMLESS * OZU JAPAN800-905-9322"/>
    <n v="52.95"/>
    <m/>
    <n v="52.95"/>
    <s v="Debit"/>
    <s v="22000 · AMEX (LLC)"/>
    <x v="1"/>
    <x v="2"/>
    <n v="2015"/>
    <x v="27"/>
    <s v="Ilya Ratner"/>
    <s v="Corporate:Sales"/>
    <s v="BOTH"/>
    <s v="Income Statement"/>
    <s v="AMEX (LLC) Activity"/>
    <s v="22000 · AMEX (LLC)"/>
  </r>
  <r>
    <s v="02/13/2015"/>
    <s v="FEDEX INV 644510728 1-800-622-1147"/>
    <n v="392.18"/>
    <m/>
    <n v="392.18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3/2015"/>
    <s v="5% OPEN Savings at FedEx"/>
    <n v="-0.99"/>
    <m/>
    <n v="-0.9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3/2015"/>
    <s v="5% OPEN Savings at FedEx"/>
    <n v="-4.8"/>
    <m/>
    <n v="-4.8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4/2015"/>
    <s v="FEDEX INV 485454751 1-800-622-1147"/>
    <n v="51.51"/>
    <m/>
    <n v="51.51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4/2015"/>
    <s v="FEDEX INV 644569436 1-800-622-1147"/>
    <n v="89.76"/>
    <m/>
    <n v="89.76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4/2015"/>
    <s v="5% OPEN Savings at FedEx"/>
    <n v="-19.61"/>
    <m/>
    <n v="-19.61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5/2015"/>
    <s v="EXPERIAN *CREDITR866-506-7894 CA"/>
    <n v="31.82"/>
    <m/>
    <n v="31.82"/>
    <s v="Debit"/>
    <s v="22000 · AMEX (LLC)"/>
    <x v="1"/>
    <x v="2"/>
    <n v="2015"/>
    <x v="22"/>
    <s v="Consumer Info"/>
    <s v="Corporate"/>
    <s v="BOTH"/>
    <s v="Income Statement"/>
    <s v="AMEX (LLC) Activity"/>
    <s v="22000 · AMEX (LLC)"/>
  </r>
  <r>
    <s v="02/15/2015"/>
    <s v="VZW APO VZWRLSS*APOCC"/>
    <n v="211.56"/>
    <m/>
    <n v="211.56"/>
    <s v="Debit"/>
    <s v="22000 · AMEX (LLC)"/>
    <x v="1"/>
    <x v="2"/>
    <n v="2015"/>
    <x v="16"/>
    <s v="Verizon"/>
    <s v="Corporate:Marketing"/>
    <s v="BOTH"/>
    <s v="Income Statement"/>
    <s v="AMEX (LLC) Activity"/>
    <s v="22000 · AMEX (LLC)"/>
  </r>
  <r>
    <s v="02/15/2015"/>
    <s v="DOC WINE BAR 0500000BROOKLYN NY"/>
    <n v="130"/>
    <m/>
    <n v="130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15/2015"/>
    <s v="AT&amp;T DATA 190 ALPHARETTA GA"/>
    <n v="14.99"/>
    <m/>
    <n v="14.99"/>
    <s v="Debit"/>
    <s v="22000 · AMEX (LLC)"/>
    <x v="1"/>
    <x v="2"/>
    <n v="2015"/>
    <x v="16"/>
    <s v="AT&amp;T"/>
    <s v="Corporate:Marketing"/>
    <s v="BOTH"/>
    <s v="Income Statement"/>
    <s v="AMEX (LLC) Activity"/>
    <s v="22000 · AMEX (LLC)"/>
  </r>
  <r>
    <s v="02/15/2015"/>
    <s v="GODADDY.COM (480)505-8855"/>
    <n v="15.17"/>
    <m/>
    <n v="15.17"/>
    <s v="Debit"/>
    <s v="22000 · AMEX (LLC)"/>
    <x v="1"/>
    <x v="2"/>
    <n v="2015"/>
    <x v="13"/>
    <s v="Go Daddy"/>
    <s v="Corporate"/>
    <s v="BOTH"/>
    <s v="Income Statement"/>
    <s v="AMEX (LLC) Activity"/>
    <s v="22000 · AMEX (LLC)"/>
  </r>
  <r>
    <s v="02/15/2015"/>
    <s v="AUDIBLE US 888-283-5051 NJ"/>
    <n v="13.99"/>
    <m/>
    <n v="13.99"/>
    <s v="Debit"/>
    <s v="22000 · AMEX (LLC)"/>
    <x v="1"/>
    <x v="2"/>
    <n v="2015"/>
    <x v="9"/>
    <s v="Dave Ratner"/>
    <s v="Corporate"/>
    <s v="BOTH"/>
    <s v="Balance Sheet"/>
    <s v="AMEX (LLC) Activity"/>
    <s v="22000 · AMEX (LLC)"/>
  </r>
  <r>
    <s v="02/16/2015"/>
    <s v="KRAV MAGA 8829000992BALCONES HEIGH TX"/>
    <n v="73"/>
    <m/>
    <n v="73"/>
    <s v="Debit"/>
    <s v="22000 · AMEX (LLC)"/>
    <x v="1"/>
    <x v="2"/>
    <n v="2015"/>
    <x v="12"/>
    <s v="Krav Maga"/>
    <s v="Corporate:Warehouse"/>
    <s v="BOTH"/>
    <s v="Income Statement"/>
    <s v="AMEX (LLC) Activity"/>
    <s v="22000 · AMEX (LLC)"/>
  </r>
  <r>
    <s v="02/16/2015"/>
    <s v="VOLUSION INC 8788105AUSTIN TX"/>
    <n v="67.78"/>
    <m/>
    <n v="67.78"/>
    <s v="Debit"/>
    <s v="22000 · AMEX (LLC)"/>
    <x v="1"/>
    <x v="2"/>
    <n v="2015"/>
    <x v="13"/>
    <s v="Volusion"/>
    <s v="Corporate"/>
    <s v="BOTH"/>
    <s v="Income Statement"/>
    <s v="AMEX (LLC) Activity"/>
    <s v="22000 · AMEX (LLC)"/>
  </r>
  <r>
    <s v="02/16/2015"/>
    <s v="USPS POSTAGE STAMPS.WASHINGTON DC"/>
    <n v="100"/>
    <m/>
    <n v="1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16/2015"/>
    <s v="THE WHOLISTIC PET 65BEDFORD NH"/>
    <n v="25.98"/>
    <m/>
    <n v="25.98"/>
    <s v="Debit"/>
    <s v="22000 · AMEX (LLC)"/>
    <x v="1"/>
    <x v="2"/>
    <n v="2015"/>
    <x v="18"/>
    <s v="The Wholistic Pet"/>
    <s v="Corporate"/>
    <s v="BOTH"/>
    <s v="Balance Sheet"/>
    <s v="AMEX (LLC) Activity"/>
    <s v="22000 · AMEX (LLC)"/>
  </r>
  <r>
    <s v="02/16/2015"/>
    <s v="5% OPEN Savings at FedEx"/>
    <n v="-2.58"/>
    <m/>
    <n v="-2.58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6/2015"/>
    <s v="5% OPEN Savings at FedEx"/>
    <n v="-4.49"/>
    <m/>
    <n v="-4.4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6/2015"/>
    <s v="CORNER STORE 2289 00SAN ANTONIO TX"/>
    <n v="20.89"/>
    <m/>
    <n v="20.89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7/2015"/>
    <s v="PET INSURANCE 800-USAPETS CA"/>
    <n v="40.340000000000003"/>
    <m/>
    <n v="40.340000000000003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17/2015"/>
    <s v="MES*RINGCENTRAL, INCSAN MATEO CA"/>
    <n v="148.25"/>
    <m/>
    <n v="148.25"/>
    <s v="Debit"/>
    <s v="22000 · AMEX (LLC)"/>
    <x v="1"/>
    <x v="2"/>
    <n v="2015"/>
    <x v="25"/>
    <s v="RingCentral"/>
    <s v="Corporate:Customer Service"/>
    <s v="BOTH"/>
    <s v="Income Statement"/>
    <s v="AMEX (LLC) Activity"/>
    <s v="22000 · AMEX (LLC)"/>
  </r>
  <r>
    <s v="02/17/2015"/>
    <s v="USPS POSTAGE STAMPS.WASHINGTON DC"/>
    <n v="200"/>
    <m/>
    <n v="2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17/2015"/>
    <s v="ZOHO CORPORATION ZOHPLEASANTON CA"/>
    <n v="125"/>
    <m/>
    <n v="125"/>
    <s v="Debit"/>
    <s v="22000 · AMEX (LLC)"/>
    <x v="1"/>
    <x v="2"/>
    <n v="2015"/>
    <x v="14"/>
    <s v="ZoHo"/>
    <s v="Corporate"/>
    <s v="BOTH"/>
    <s v="Income Statement"/>
    <s v="AMEX (LLC) Activity"/>
    <s v="22000 · AMEX (LLC)"/>
  </r>
  <r>
    <s v="02/17/2015"/>
    <s v="PLANET DOG WHOLESALEWESTBOORK ME"/>
    <n v="14.95"/>
    <m/>
    <n v="14.95"/>
    <s v="Debit"/>
    <s v="22000 · AMEX (LLC)"/>
    <x v="1"/>
    <x v="2"/>
    <n v="2015"/>
    <x v="18"/>
    <s v="Planet Dog"/>
    <s v="Corporate"/>
    <s v="BOTH"/>
    <s v="Balance Sheet"/>
    <s v="AMEX (LLC) Activity"/>
    <s v="22000 · AMEX (LLC)"/>
  </r>
  <r>
    <s v="02/17/2015"/>
    <s v="FEDEX INV 485719176 1-800-622-1147"/>
    <n v="578.97"/>
    <m/>
    <n v="578.97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7/2015"/>
    <s v="FEDEX INV 485712132 1-800-622-1147"/>
    <n v="11.3"/>
    <m/>
    <n v="11.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7/2015"/>
    <s v="FEDEX INV 644633274 1-800-622-1147"/>
    <n v="113.1"/>
    <m/>
    <n v="113.1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7/2015"/>
    <s v="FEDEX INV 644633273 1-800-622-1147"/>
    <n v="99.76"/>
    <m/>
    <n v="99.76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8/2015"/>
    <s v="PLANET DOG WHOLESALEWESTBOORK ME"/>
    <n v="104.95"/>
    <m/>
    <n v="104.95"/>
    <s v="Debit"/>
    <s v="22000 · AMEX (LLC)"/>
    <x v="1"/>
    <x v="2"/>
    <n v="2015"/>
    <x v="18"/>
    <s v="Planet Dog"/>
    <s v="Corporate"/>
    <s v="BOTH"/>
    <s v="Balance Sheet"/>
    <s v="AMEX (LLC) Activity"/>
    <s v="22000 · AMEX (LLC)"/>
  </r>
  <r>
    <s v="02/18/2015"/>
    <s v="PLANET DOG WHOLESALEWESTBOORK ME"/>
    <n v="6.5"/>
    <m/>
    <n v="6.5"/>
    <s v="Debit"/>
    <s v="22000 · AMEX (LLC)"/>
    <x v="1"/>
    <x v="2"/>
    <n v="2015"/>
    <x v="18"/>
    <s v="Planet Dog"/>
    <s v="Corporate"/>
    <s v="BOTH"/>
    <s v="Balance Sheet"/>
    <s v="AMEX (LLC) Activity"/>
    <s v="22000 · AMEX (LLC)"/>
  </r>
  <r>
    <s v="02/18/2015"/>
    <s v="NETFLIX WWW.NETFLIX.LOS GATOS CA"/>
    <n v="7.99"/>
    <m/>
    <n v="7.99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8/2015"/>
    <s v="5% OPEN Savings at FedEx"/>
    <n v="-5.66"/>
    <m/>
    <n v="-5.66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8/2015"/>
    <s v="5% OPEN Savings at FedEx"/>
    <n v="-4.99"/>
    <m/>
    <n v="-4.9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8/2015"/>
    <s v="5% OPEN Savings at FedEx"/>
    <n v="-28.95"/>
    <m/>
    <n v="-28.95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18/2015"/>
    <s v="SPOTIFY USA 546514878018 SE"/>
    <n v="10.8"/>
    <m/>
    <n v="10.8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18/2015"/>
    <s v="FACEBK *8HUMQ76JH2 WWW.FB.ME/CC CA"/>
    <n v="1.02"/>
    <m/>
    <n v="1.02"/>
    <s v="Debit"/>
    <s v="22000 · AMEX (LLC)"/>
    <x v="1"/>
    <x v="2"/>
    <n v="2015"/>
    <x v="20"/>
    <s v="Facebook"/>
    <s v="Corporate"/>
    <s v="BOTH"/>
    <s v="Income Statement"/>
    <s v="AMEX (LLC) Activity"/>
    <s v="22000 · AMEX (LLC)"/>
  </r>
  <r>
    <s v="02/19/2015"/>
    <s v="UPS* 0000001086A4075SHIPPING"/>
    <n v="15.74"/>
    <m/>
    <n v="15.74"/>
    <s v="Debit"/>
    <s v="22000 · AMEX (LLC)"/>
    <x v="1"/>
    <x v="2"/>
    <n v="2015"/>
    <x v="8"/>
    <s v="UPS"/>
    <s v="Corporate"/>
    <s v="BOTH"/>
    <s v="Income Statement"/>
    <s v="AMEX (LLC) Activity"/>
    <s v="22000 · AMEX (LLC)"/>
  </r>
  <r>
    <s v="02/19/2015"/>
    <s v="POLAND SPRING WATER STAMFORD CT"/>
    <n v="140.93"/>
    <m/>
    <n v="140.93"/>
    <s v="Debit"/>
    <s v="22000 · AMEX (LLC)"/>
    <x v="1"/>
    <x v="2"/>
    <n v="2015"/>
    <x v="26"/>
    <s v="Poland Spring"/>
    <s v="Corporate:NYC office"/>
    <s v="BOTH"/>
    <s v="Income Statement"/>
    <s v="AMEX (LLC) Activity"/>
    <s v="22000 · AMEX (LLC)"/>
  </r>
  <r>
    <s v="02/19/2015"/>
    <s v="HESS 32524 000000000BROOKLYN NY"/>
    <n v="55.46"/>
    <m/>
    <n v="55.46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20/2015"/>
    <s v="ONLINE PAYMENT - THANK YOU"/>
    <n v="-22706.720000000001"/>
    <m/>
    <n v="-22706.720000000001"/>
    <s v="Payments"/>
    <s v="22000 · AMEX (LLC)"/>
    <x v="1"/>
    <x v="2"/>
    <n v="2015"/>
    <x v="37"/>
    <s v="DT Amex"/>
    <s v="Corporate"/>
    <s v="LLC"/>
    <s v="Balance Sheet"/>
    <s v="0592 (LLC) pays AMEX (LLC)"/>
    <s v="22000 · AMEX (LLC)"/>
  </r>
  <r>
    <s v="02/20/2015"/>
    <s v="HIGHSPIRITS 5203942900 AZ"/>
    <n v="182.95"/>
    <m/>
    <n v="182.95"/>
    <s v="Debit"/>
    <s v="22000 · AMEX (LLC)"/>
    <x v="1"/>
    <x v="2"/>
    <n v="2015"/>
    <x v="17"/>
    <s v="Kristina Koger"/>
    <s v="Corporate:FP&amp;A"/>
    <s v="BOTH"/>
    <s v="Income Statement"/>
    <s v="AMEX (LLC) Activity"/>
    <s v="22000 · AMEX (LLC)"/>
  </r>
  <r>
    <s v="02/20/2015"/>
    <s v="AMERICAN EXPRESS 8 VMEXICO DI"/>
    <n v="8.08"/>
    <m/>
    <n v="8.08"/>
    <s v="Debit"/>
    <s v="22000 · AMEX (LLC)"/>
    <x v="1"/>
    <x v="2"/>
    <n v="2015"/>
    <x v="17"/>
    <s v="Kristina Koger"/>
    <s v="Corporate:FP&amp;A"/>
    <s v="BOTH"/>
    <s v="Income Statement"/>
    <s v="AMEX (LLC) Activity"/>
    <s v="22000 · AMEX (LLC)"/>
  </r>
  <r>
    <s v="02/20/2015"/>
    <s v="TABA CAFE T1 MEX V CMEXICO DI"/>
    <n v="6.97"/>
    <m/>
    <n v="6.97"/>
    <s v="Debit"/>
    <s v="22000 · AMEX (LLC)"/>
    <x v="1"/>
    <x v="2"/>
    <n v="2015"/>
    <x v="17"/>
    <s v="Kristina Koger"/>
    <s v="Corporate:FP&amp;A"/>
    <s v="BOTH"/>
    <s v="Income Statement"/>
    <s v="AMEX (LLC) Activity"/>
    <s v="22000 · AMEX (LLC)"/>
  </r>
  <r>
    <s v="02/20/2015"/>
    <s v="STAMPS.COM 855-608-2677 CA"/>
    <n v="77.83"/>
    <m/>
    <n v="77.83"/>
    <s v="Debit"/>
    <s v="22000 · AMEX (LLC)"/>
    <x v="1"/>
    <x v="2"/>
    <n v="2015"/>
    <x v="8"/>
    <s v="Stamps.com"/>
    <s v="Corporate"/>
    <s v="BOTH"/>
    <s v="Income Statement"/>
    <s v="AMEX (LLC) Activity"/>
    <s v="22000 · AMEX (LLC)"/>
  </r>
  <r>
    <s v="02/20/2015"/>
    <s v="USPS POSTAGE STAMPS.WASHINGTON DC"/>
    <n v="100"/>
    <m/>
    <n v="1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20/2015"/>
    <s v="WHOLEFDS QRY 10075 02108264676"/>
    <n v="202.48"/>
    <m/>
    <n v="202.48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0/2015"/>
    <s v="GOOGLE *GOOGLE STORAGOOGLE.COM/CH CA"/>
    <n v="1.99"/>
    <m/>
    <n v="1.99"/>
    <s v="Debit"/>
    <s v="22000 · AMEX (LLC)"/>
    <x v="1"/>
    <x v="2"/>
    <n v="2015"/>
    <x v="13"/>
    <s v="Google Checkout"/>
    <s v="Corporate"/>
    <s v="BOTH"/>
    <s v="Income Statement"/>
    <s v="AMEX (LLC) Activity"/>
    <s v="22000 · AMEX (LLC)"/>
  </r>
  <r>
    <s v="02/21/2015"/>
    <s v="ZOHO CORPORATION ZOHPLEASANTON CA"/>
    <n v="25"/>
    <m/>
    <n v="25"/>
    <s v="Debit"/>
    <s v="22000 · AMEX (LLC)"/>
    <x v="1"/>
    <x v="2"/>
    <n v="2015"/>
    <x v="14"/>
    <s v="ZoHo"/>
    <s v="Corporate"/>
    <s v="BOTH"/>
    <s v="Income Statement"/>
    <s v="AMEX (LLC) Activity"/>
    <s v="22000 · AMEX (LLC)"/>
  </r>
  <r>
    <s v="02/21/2015"/>
    <s v="FEDEX INV 644817672 1-800-622-1147"/>
    <n v="119.68"/>
    <m/>
    <n v="119.68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1/2015"/>
    <s v="FEDEX INV 486082935 1-800-622-1147"/>
    <n v="27.53"/>
    <m/>
    <n v="27.5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1/2015"/>
    <s v="4 TELL INC 00-080193STEVENSON WA"/>
    <n v="98"/>
    <m/>
    <n v="98"/>
    <s v="Debit"/>
    <s v="22000 · AMEX (LLC)"/>
    <x v="1"/>
    <x v="2"/>
    <n v="2015"/>
    <x v="13"/>
    <s v="4 Tell"/>
    <s v="Corporate"/>
    <s v="BOTH"/>
    <s v="Income Statement"/>
    <s v="AMEX (LLC) Activity"/>
    <s v="22000 · AMEX (LLC)"/>
  </r>
  <r>
    <s v="02/22/2015"/>
    <s v="BOINGO WIRELESS 8008804117 CA"/>
    <n v="9.9499999999999993"/>
    <m/>
    <n v="9.9499999999999993"/>
    <s v="Debit"/>
    <s v="22000 · AMEX (LLC)"/>
    <x v="1"/>
    <x v="2"/>
    <n v="2015"/>
    <x v="19"/>
    <s v="Boingo"/>
    <s v="Corporate"/>
    <s v="BOTH"/>
    <s v="Income Statement"/>
    <s v="AMEX (LLC) Activity"/>
    <s v="22000 · AMEX (LLC)"/>
  </r>
  <r>
    <s v="02/22/2015"/>
    <s v="ZOHO CORPORATION ZOHPLEASANTON CA"/>
    <n v="15"/>
    <m/>
    <n v="15"/>
    <s v="Debit"/>
    <s v="22000 · AMEX (LLC)"/>
    <x v="1"/>
    <x v="2"/>
    <n v="2015"/>
    <x v="14"/>
    <s v="ZoHo"/>
    <s v="Corporate"/>
    <s v="BOTH"/>
    <s v="Income Statement"/>
    <s v="AMEX (LLC) Activity"/>
    <s v="22000 · AMEX (LLC)"/>
  </r>
  <r>
    <s v="02/23/2015"/>
    <s v="VOLUSION INC 8788105AUSTIN TX"/>
    <n v="572.39"/>
    <m/>
    <n v="572.39"/>
    <s v="Debit"/>
    <s v="22000 · AMEX (LLC)"/>
    <x v="1"/>
    <x v="2"/>
    <n v="2015"/>
    <x v="13"/>
    <s v="Volusion"/>
    <s v="Corporate"/>
    <s v="BOTH"/>
    <s v="Income Statement"/>
    <s v="AMEX (LLC) Activity"/>
    <s v="22000 · AMEX (LLC)"/>
  </r>
  <r>
    <s v="02/23/2015"/>
    <s v="FEDEX INV 486315836 1-800-622-1147"/>
    <n v="268.79000000000002"/>
    <m/>
    <n v="268.79000000000002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3/2015"/>
    <s v="FEDEX INV 486308975 1-800-622-1147"/>
    <n v="11.3"/>
    <m/>
    <n v="11.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3/2015"/>
    <s v="EBAY INC. 0000 SAN JOSE CA"/>
    <n v="935.11"/>
    <m/>
    <n v="935.11"/>
    <s v="Debit"/>
    <s v="22000 · AMEX (LLC)"/>
    <x v="1"/>
    <x v="2"/>
    <n v="2015"/>
    <x v="29"/>
    <s v="eBay"/>
    <s v="Corporate"/>
    <s v="BOTH"/>
    <s v="Income Statement"/>
    <s v="AMEX (LLC) Activity"/>
    <s v="22000 · AMEX (LLC)"/>
  </r>
  <r>
    <s v="02/23/2015"/>
    <s v="THE HOME DEPOT 581 SAN ANTONIO TX"/>
    <n v="21.51"/>
    <m/>
    <n v="21.51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3/2015"/>
    <s v="5% OPEN Savings at FedEx"/>
    <n v="-5.98"/>
    <m/>
    <n v="-5.98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3/2015"/>
    <s v="5% OPEN Savings at FedEx"/>
    <n v="-1.38"/>
    <m/>
    <n v="-1.38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4/2015"/>
    <s v="MYDOGTOY.COM - TUFFIPHOENIX AZ"/>
    <n v="20"/>
    <m/>
    <n v="20"/>
    <s v="Debit"/>
    <s v="22000 · AMEX (LLC)"/>
    <x v="1"/>
    <x v="2"/>
    <n v="2015"/>
    <x v="18"/>
    <s v="Mydogtoy.Com"/>
    <s v="Corporate"/>
    <s v="BOTH"/>
    <s v="Balance Sheet"/>
    <s v="AMEX (LLC) Activity"/>
    <s v="22000 · AMEX (LLC)"/>
  </r>
  <r>
    <s v="02/24/2015"/>
    <s v="USPS POSTAGE STAMPS.WASHINGTON DC"/>
    <n v="200"/>
    <m/>
    <n v="2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24/2015"/>
    <s v="FEDEX FREIGHT INC 870-741-9000"/>
    <n v="1031.92"/>
    <m/>
    <n v="1031.92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4/2015"/>
    <s v="FEDEX INV 644876426 1-800-622-1147"/>
    <n v="77.95"/>
    <m/>
    <n v="77.95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4/2015"/>
    <s v="FEDEX INV 486400603 1-800-622-1147"/>
    <n v="40.03"/>
    <m/>
    <n v="40.03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4/2015"/>
    <s v="FEDEX INV 644876425 1-800-622-1147"/>
    <n v="41.94"/>
    <m/>
    <n v="41.94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4/2015"/>
    <s v="CORNER STORE 0932 00LEON VALLEY TX"/>
    <n v="21.4"/>
    <m/>
    <n v="21.4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4/2015"/>
    <s v="5% OPEN Savings at FedEx"/>
    <n v="-13.44"/>
    <m/>
    <n v="-13.44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5% OPEN Savings at FedEx"/>
    <n v="-3.9"/>
    <m/>
    <n v="-3.9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5% OPEN Savings at FedEx"/>
    <n v="-2.1"/>
    <m/>
    <n v="-2.1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5% OPEN Savings at FedEx"/>
    <n v="-2"/>
    <m/>
    <n v="-2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5% OPEN Savings discount on"/>
    <n v="-51.6"/>
    <m/>
    <n v="-51.6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BAY &amp; BATH MARKET 00BROOKLYN NY"/>
    <n v="63"/>
    <m/>
    <n v="63"/>
    <s v="Debit"/>
    <s v="22000 · AMEX (LLC)"/>
    <x v="1"/>
    <x v="2"/>
    <n v="2015"/>
    <x v="9"/>
    <s v="Dave Ratner"/>
    <s v="Corporate"/>
    <s v="BOTH"/>
    <s v="Balance Sheet"/>
    <s v="AMEX (LLC) repays Dave note"/>
    <s v="22000 · AMEX (LLC)"/>
  </r>
  <r>
    <s v="02/25/2015"/>
    <s v="FEDEX INV 486491146 1-800-622-1147"/>
    <n v="13.25"/>
    <m/>
    <n v="13.25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FEDEX INV 644930763 1-800-622-1147"/>
    <n v="55.17"/>
    <m/>
    <n v="55.17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5/2015"/>
    <s v="SHOPKEEP.COM INC. NEW YORK NY"/>
    <n v="47.25"/>
    <m/>
    <n v="47.25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5/2015"/>
    <s v="SKYPE.COM SKYPE.COM UNITED KINGDOM GB"/>
    <n v="10"/>
    <m/>
    <n v="10"/>
    <s v="Debit"/>
    <s v="22000 · AMEX (LLC)"/>
    <x v="1"/>
    <x v="2"/>
    <n v="2015"/>
    <x v="31"/>
    <s v="Skype"/>
    <s v="Corporate:Warehouse"/>
    <s v="BOTH"/>
    <s v="Income Statement"/>
    <s v="AMEX (LLC) Activity"/>
    <s v="22000 · AMEX (LLC)"/>
  </r>
  <r>
    <s v="02/25/2015"/>
    <s v="VERIZONRECURRING PAYPHONESERVICE"/>
    <n v="304.39999999999998"/>
    <m/>
    <n v="304.39999999999998"/>
    <s v="Debit"/>
    <s v="22000 · AMEX (LLC)"/>
    <x v="1"/>
    <x v="2"/>
    <n v="2015"/>
    <x v="25"/>
    <s v="Verizon"/>
    <s v="Corporate:NYC office"/>
    <s v="BOTH"/>
    <s v="Income Statement"/>
    <s v="AMEX (LLC) Activity"/>
    <s v="22000 · AMEX (LLC)"/>
  </r>
  <r>
    <s v="02/26/2015"/>
    <s v="CHEVRON QUICK N FASTSAN ANTONIO TX"/>
    <n v="4.21"/>
    <m/>
    <n v="4.21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6/2015"/>
    <s v="FEDEX INV 644975192 1-800-622-1147"/>
    <n v="29.92"/>
    <m/>
    <n v="29.92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6/2015"/>
    <s v="SHOPKEEP.COM INC. 800-820-9814"/>
    <n v="49"/>
    <m/>
    <n v="49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6/2015"/>
    <s v="USPS POSTAGE STAMPS.WASHINGTON DC"/>
    <n v="200"/>
    <m/>
    <n v="200"/>
    <s v="Debit"/>
    <s v="22000 · AMEX (LLC)"/>
    <x v="1"/>
    <x v="2"/>
    <n v="2015"/>
    <x v="8"/>
    <s v="USPS"/>
    <s v="Corporate"/>
    <s v="BOTH"/>
    <s v="Income Statement"/>
    <s v="AMEX (LLC) Activity"/>
    <s v="22000 · AMEX (LLC)"/>
  </r>
  <r>
    <s v="02/27/2015"/>
    <s v="5% OPEN Savings at FedEx"/>
    <n v="-2.76"/>
    <m/>
    <n v="-2.76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7/2015"/>
    <s v="5% OPEN Savings at FedEx"/>
    <n v="-1.5"/>
    <m/>
    <n v="-1.5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7/2015"/>
    <s v="5% OPEN Savings at FedEx"/>
    <n v="-0.66"/>
    <m/>
    <n v="-0.66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7/2015"/>
    <s v="ADTSECURITY MYADT.COADT SECURITY SERVI"/>
    <n v="53.89"/>
    <m/>
    <n v="53.89"/>
    <s v="Debit"/>
    <s v="22000 · AMEX (LLC)"/>
    <x v="1"/>
    <x v="2"/>
    <n v="2015"/>
    <x v="23"/>
    <s v="ADT"/>
    <s v="Corporate:Warehouse"/>
    <s v="BOTH"/>
    <s v="Income Statement"/>
    <s v="AMEX (LLC) Activity"/>
    <s v="22000 · AMEX (LLC)"/>
  </r>
  <r>
    <s v="02/27/2015"/>
    <s v="Alchemy 210-320-1168"/>
    <n v="4"/>
    <m/>
    <n v="4"/>
    <s v="Debit"/>
    <s v="22000 · AMEX (LLC)"/>
    <x v="1"/>
    <x v="2"/>
    <n v="2015"/>
    <x v="10"/>
    <s v="Timofey Trofimenkov"/>
    <s v="Corporate:Warehouse"/>
    <s v="BOTH"/>
    <s v="Income Statement"/>
    <s v="AMEX (LLC) Activity"/>
    <s v="22000 · AMEX (LLC)"/>
  </r>
  <r>
    <s v="02/27/2015"/>
    <s v="FEDEX INV 486590362 1-800-622-1147"/>
    <n v="60.9"/>
    <m/>
    <n v="60.9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7/2015"/>
    <s v="FEDEX INV 645019722 1-800-622-1147"/>
    <n v="87.02"/>
    <m/>
    <n v="87.02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7/2015"/>
    <s v="FEDEX INV 645037844 1-800-622-1147"/>
    <n v="28.38"/>
    <m/>
    <n v="28.38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7/2015"/>
    <s v="INTUIT PAYROLL 888-537-7794 CA"/>
    <n v="38.380000000000003"/>
    <m/>
    <n v="38.380000000000003"/>
    <s v="Debit"/>
    <s v="22000 · AMEX (LLC)"/>
    <x v="1"/>
    <x v="2"/>
    <n v="2015"/>
    <x v="36"/>
    <s v="Intuit"/>
    <s v="Corporate"/>
    <s v="BOTH"/>
    <s v="Income Statement"/>
    <s v="AMEX (LLC) Activity"/>
    <s v="22000 · AMEX (LLC)"/>
  </r>
  <r>
    <s v="02/28/2015"/>
    <s v="5% OPEN Savings at FedEx"/>
    <n v="-4.3499999999999996"/>
    <m/>
    <n v="-4.3499999999999996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8/2015"/>
    <s v="5% OPEN Savings at FedEx"/>
    <n v="-3.05"/>
    <m/>
    <n v="-3.05"/>
    <s v="Cred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8/2015"/>
    <s v="BLS*COMO 858-350-7473 CA"/>
    <n v="39"/>
    <m/>
    <n v="39"/>
    <s v="Debit"/>
    <s v="22000 · AMEX (LLC)"/>
    <x v="1"/>
    <x v="2"/>
    <n v="2015"/>
    <x v="32"/>
    <s v="BlueSnap"/>
    <s v="Corporate"/>
    <s v="BOTH"/>
    <s v="Income Statement"/>
    <s v="AMEX (LLC) Activity"/>
    <s v="22000 · AMEX (LLC)"/>
  </r>
  <r>
    <s v="02/28/2015"/>
    <s v="FACEBK *YN7ZK7EHH2 WWW.FB.ME/ADS CA"/>
    <n v="223.25"/>
    <m/>
    <n v="223.25"/>
    <s v="Debit"/>
    <s v="22000 · AMEX (LLC)"/>
    <x v="1"/>
    <x v="2"/>
    <n v="2015"/>
    <x v="20"/>
    <s v="Facebook"/>
    <s v="Corporate"/>
    <s v="BOTH"/>
    <s v="Income Statement"/>
    <s v="AMEX (LLC) Activity"/>
    <s v="22000 · AMEX (LLC)"/>
  </r>
  <r>
    <s v="02/28/2015"/>
    <s v="FEDEX INV 486716580 1-800-622-1147"/>
    <n v="65.08"/>
    <m/>
    <n v="65.08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8/2015"/>
    <s v="FEDEX INV 645077311 1-800-622-1147"/>
    <n v="59.84"/>
    <m/>
    <n v="59.84"/>
    <s v="Debit"/>
    <s v="22000 · AMEX (LLC)"/>
    <x v="1"/>
    <x v="2"/>
    <n v="2015"/>
    <x v="8"/>
    <s v="FedEx"/>
    <s v="Corporate"/>
    <s v="BOTH"/>
    <s v="Income Statement"/>
    <s v="AMEX (LLC) Activity"/>
    <s v="22000 · AMEX (LLC)"/>
  </r>
  <r>
    <s v="02/28/2015"/>
    <s v="GOOGLE *GOOGLE STORAGOOGLE.COM/CH CA"/>
    <n v="1.99"/>
    <m/>
    <n v="1.99"/>
    <s v="Debit"/>
    <s v="22000 · AMEX (LLC)"/>
    <x v="1"/>
    <x v="2"/>
    <n v="2015"/>
    <x v="13"/>
    <s v="Google Checkout"/>
    <s v="Corporate"/>
    <s v="BOTH"/>
    <s v="Income Statement"/>
    <s v="AMEX (LLC) Activity"/>
    <s v="22000 · AMEX (LLC)"/>
  </r>
  <r>
    <s v="02/28/2015"/>
    <s v="GOOGLE *GOOGLE STORAGOOGLE.COM/CH CA"/>
    <n v="1.99"/>
    <m/>
    <n v="1.99"/>
    <s v="Debit"/>
    <s v="22000 · AMEX (LLC)"/>
    <x v="1"/>
    <x v="2"/>
    <n v="2015"/>
    <x v="13"/>
    <s v="Google Checkout"/>
    <s v="Corporate"/>
    <s v="BOTH"/>
    <s v="Income Statement"/>
    <s v="AMEX (LLC) Activity"/>
    <s v="22000 · AMEX (LLC)"/>
  </r>
  <r>
    <s v="02/28/2015"/>
    <s v="IGENII 2715007028620NEW YORK NY"/>
    <n v="59.99"/>
    <m/>
    <n v="59.99"/>
    <s v="Debit"/>
    <s v="22000 · AMEX (LLC)"/>
    <x v="1"/>
    <x v="2"/>
    <n v="2015"/>
    <x v="35"/>
    <s v="I Genii"/>
    <s v="Corporate"/>
    <s v="BOTH"/>
    <s v="Income Statement"/>
    <s v="AMEX (LLC) Activity"/>
    <s v="22000 · AMEX (LLC)"/>
  </r>
  <r>
    <s v="02/28/2015"/>
    <s v="METALOCATOR/FATICA CDENVER CO"/>
    <n v="19"/>
    <m/>
    <n v="19"/>
    <s v="Debit"/>
    <s v="22000 · AMEX (LLC)"/>
    <x v="1"/>
    <x v="2"/>
    <n v="2015"/>
    <x v="14"/>
    <s v="Brain Tree Charge"/>
    <s v="Corporate"/>
    <s v="BOTH"/>
    <s v="Income Statement"/>
    <s v="AMEX (LLC) Activity"/>
    <s v="22000 · AMEX (LLC)"/>
  </r>
  <r>
    <s v="02/28/2015"/>
    <s v="OMNITELECOM/LOCAL03 RAMAT GAN"/>
    <n v="16.8"/>
    <m/>
    <n v="16.8"/>
    <s v="Debit"/>
    <s v="22000 · AMEX (LLC)"/>
    <x v="1"/>
    <x v="2"/>
    <n v="2015"/>
    <x v="31"/>
    <s v="Omni Telecom"/>
    <s v="Corporate"/>
    <s v="BOTH"/>
    <s v="Income Statement"/>
    <s v="AMEX (LLC) Activity"/>
    <s v="22000 · AMEX (LLC)"/>
  </r>
  <r>
    <s v="03/01/2015"/>
    <s v="AUDIBLE 888-283-5051 NJ"/>
    <n v="14.95"/>
    <m/>
    <n v="14.95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1/2015"/>
    <s v="BELTWAY ENERGY BROOKLYN NY"/>
    <n v="30.18"/>
    <m/>
    <n v="30.18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1/2015"/>
    <s v="CANINE INNOVATIONS, 734-604-2590"/>
    <n v="523.5"/>
    <m/>
    <n v="523.5"/>
    <s v="Debit"/>
    <s v="22000 · AMEX (LLC)"/>
    <x v="1"/>
    <x v="3"/>
    <n v="2015"/>
    <x v="18"/>
    <s v="Canine Innovations (Pet Convincer)"/>
    <s v="Corporate"/>
    <s v="BOTH"/>
    <s v="Balance Sheet"/>
    <s v="AMEX (LLC) Activity"/>
    <s v="22000 · AMEX (LLC)"/>
  </r>
  <r>
    <s v="03/01/2015"/>
    <s v="CUBESMART 824 201001BROOKLYN NY"/>
    <n v="37"/>
    <m/>
    <n v="37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1/2015"/>
    <s v="MATCHPOINT NYC 718-769-0001 NY"/>
    <n v="97.75"/>
    <m/>
    <n v="97.75"/>
    <s v="Debit"/>
    <s v="22000 · AMEX (LLC)"/>
    <x v="1"/>
    <x v="3"/>
    <n v="2015"/>
    <x v="12"/>
    <s v="Match Point"/>
    <s v="Corporate:Marketing"/>
    <s v="BOTH"/>
    <s v="Income Statement"/>
    <s v="AMEX (LLC) Activity"/>
    <s v="22000 · AMEX (LLC)"/>
  </r>
  <r>
    <s v="03/01/2015"/>
    <s v="STRIPES 1530 0000000BUDA TX"/>
    <n v="20.71"/>
    <m/>
    <n v="20.71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1/2015"/>
    <s v="THE HOME DEPOT 1225 BROOKLYN NY"/>
    <n v="103.33"/>
    <m/>
    <n v="103.33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1/2015"/>
    <s v="UHAUL RENTAL/PURCHASBROOKLYN NY"/>
    <n v="8.82"/>
    <m/>
    <n v="8.82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1/2015"/>
    <s v="WHOLEFDS BKN #10220 8777445300"/>
    <n v="34.26"/>
    <m/>
    <n v="34.26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2/2015"/>
    <s v="5% OPEN Savings at FedEx"/>
    <n v="-3.25"/>
    <m/>
    <n v="-3.25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2/2015"/>
    <s v="5% OPEN Savings at FedEx"/>
    <n v="-2.99"/>
    <m/>
    <n v="-2.99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2/2015"/>
    <s v="CALENDAR WIZ LLC 882HAMPTON NH"/>
    <n v="8"/>
    <m/>
    <n v="8"/>
    <s v="Debit"/>
    <s v="22000 · AMEX (LLC)"/>
    <x v="1"/>
    <x v="3"/>
    <n v="2015"/>
    <x v="14"/>
    <s v="Calendar Wiz"/>
    <s v="Corporate"/>
    <s v="BOTH"/>
    <s v="Income Statement"/>
    <s v="AMEX (LLC) Activity"/>
    <s v="22000 · AMEX (LLC)"/>
  </r>
  <r>
    <s v="03/02/2015"/>
    <s v="CUBESMART 6601 20100BROOKLYN NY"/>
    <n v="29.47"/>
    <m/>
    <n v="29.47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2/2015"/>
    <s v="ESH*TECHPROTECT PREM844-400-0452 GA"/>
    <n v="11.9"/>
    <m/>
    <n v="11.9"/>
    <s v="Debit"/>
    <s v="22000 · AMEX (LLC)"/>
    <x v="1"/>
    <x v="3"/>
    <n v="2015"/>
    <x v="16"/>
    <s v="TechProtect"/>
    <s v="Corporate:Warehouse"/>
    <s v="BOTH"/>
    <s v="Income Statement"/>
    <s v="AMEX (LLC) Activity"/>
    <s v="22000 · AMEX (LLC)"/>
  </r>
  <r>
    <s v="03/02/2015"/>
    <s v="FEDEX INV 486894765 1-800-622-1147"/>
    <n v="39.659999999999997"/>
    <m/>
    <n v="39.659999999999997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2/2015"/>
    <s v="FEDEX INV 486952630 1-800-622-1147"/>
    <n v="11.3"/>
    <m/>
    <n v="11.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2/2015"/>
    <s v="FEDEX INV 486959819 1-800-622-1147"/>
    <n v="616.87"/>
    <m/>
    <n v="616.87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2/2015"/>
    <s v="NYSC-BROOKLYN BELT BROOKLYN NY"/>
    <n v="89.99"/>
    <m/>
    <n v="89.99"/>
    <s v="Debit"/>
    <s v="22000 · AMEX (LLC)"/>
    <x v="1"/>
    <x v="3"/>
    <n v="2015"/>
    <x v="12"/>
    <s v="NYSC"/>
    <s v="Corporate"/>
    <s v="BOTH"/>
    <s v="Income Statement"/>
    <s v="AMEX (LLC) Activity"/>
    <s v="22000 · AMEX (LLC)"/>
  </r>
  <r>
    <s v="03/02/2015"/>
    <s v="UHAUL RENTAL/PURCHASBROOKLYN NY"/>
    <n v="14.43"/>
    <m/>
    <n v="14.43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2/2015"/>
    <s v="UHAUL RENTAL/PURCHASBROOKLYN NY"/>
    <n v="69.19"/>
    <m/>
    <n v="69.19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2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02/2015"/>
    <s v="VOC*ICONTACTEMAIL MK877-968-3996 MD"/>
    <n v="130.54"/>
    <m/>
    <n v="130.54"/>
    <s v="Debit"/>
    <s v="22000 · AMEX (LLC)"/>
    <x v="1"/>
    <x v="3"/>
    <n v="2015"/>
    <x v="15"/>
    <s v="iContact"/>
    <s v="Corporate:Marketing"/>
    <s v="BOTH"/>
    <s v="Income Statement"/>
    <s v="AMEX (LLC) Activity"/>
    <s v="22000 · AMEX (LLC)"/>
  </r>
  <r>
    <s v="03/03/2015"/>
    <s v="AT&amp;T*BILL PAYMENT 95DALLAS TX"/>
    <n v="325.27"/>
    <m/>
    <n v="325.27"/>
    <s v="Debit"/>
    <s v="22000 · AMEX (LLC)"/>
    <x v="1"/>
    <x v="3"/>
    <n v="2015"/>
    <x v="16"/>
    <s v="AT&amp;T"/>
    <s v="Corporate:Marketing"/>
    <s v="BOTH"/>
    <s v="Income Statement"/>
    <s v="AMEX (LLC) Activity"/>
    <s v="22000 · AMEX (LLC)"/>
  </r>
  <r>
    <s v="03/03/2015"/>
    <s v="FEDEX INV 645142363 1-800-622-1147"/>
    <n v="59.63"/>
    <m/>
    <n v="59.6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3/2015"/>
    <s v="FEDEX INV 645165236 1-800-622-1147"/>
    <n v="21.21"/>
    <m/>
    <n v="21.21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3/2015"/>
    <s v="GOOGLE*SVCSAPPSELEMEMountain View"/>
    <n v="5"/>
    <m/>
    <n v="5"/>
    <s v="Debit"/>
    <s v="22000 · AMEX (LLC)"/>
    <x v="1"/>
    <x v="3"/>
    <n v="2015"/>
    <x v="13"/>
    <s v="Google Checkout"/>
    <s v="Corporate"/>
    <s v="BOTH"/>
    <s v="Income Statement"/>
    <s v="AMEX (LLC) Activity"/>
    <s v="22000 · AMEX (LLC)"/>
  </r>
  <r>
    <s v="03/03/2015"/>
    <s v="ITUNES.COM/BILL ITUNCUPERTINO CA"/>
    <n v="3.26"/>
    <m/>
    <n v="3.26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4/2015"/>
    <s v="4YOURTYPE 2037610042 CT"/>
    <n v="294.5"/>
    <m/>
    <n v="294.5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4/2015"/>
    <s v="5% OPEN Savings at FedEx"/>
    <n v="-30.84"/>
    <m/>
    <n v="-30.84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4/2015"/>
    <s v="5% OPEN Savings at FedEx"/>
    <n v="-1.98"/>
    <m/>
    <n v="-1.9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4/2015"/>
    <s v="FEDEX INV 487145149 1-800-622-1147"/>
    <n v="38.840000000000003"/>
    <m/>
    <n v="38.84000000000000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4/2015"/>
    <s v="FEDEX INV 645192568 1-800-622-1147"/>
    <n v="6.59"/>
    <m/>
    <n v="6.59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4/2015"/>
    <s v="SHOPKEEP.COM INC. 800-820-9814 NY"/>
    <n v="-49"/>
    <m/>
    <n v="-49"/>
    <s v="Cred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4/2015"/>
    <s v="STAPLES 00184 (800)333-3330"/>
    <n v="5.04"/>
    <m/>
    <n v="5.04"/>
    <s v="Debit"/>
    <s v="22000 · AMEX (LLC)"/>
    <x v="1"/>
    <x v="3"/>
    <n v="2015"/>
    <x v="26"/>
    <s v="Staples"/>
    <s v="Corporate:Sales"/>
    <s v="BOTH"/>
    <s v="Income Statement"/>
    <s v="AMEX (LLC) Activity"/>
    <s v="22000 · AMEX (LLC)"/>
  </r>
  <r>
    <s v="03/04/2015"/>
    <s v="SUNOCO 0732528500 BROOKLYN NY"/>
    <n v="66.69"/>
    <m/>
    <n v="66.69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04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05/2015"/>
    <s v="5% OPEN Savings at FedEx"/>
    <n v="-2.98"/>
    <m/>
    <n v="-2.9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5/2015"/>
    <s v="Alchemy 210-320-1168"/>
    <n v="5"/>
    <m/>
    <n v="5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5/2015"/>
    <s v="FEDEX INV 487245389 1-800-622-1147"/>
    <n v="58.55"/>
    <m/>
    <n v="58.55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5/2015"/>
    <s v="FEDEX INV 645234641 1-800-622-1147"/>
    <n v="58.68"/>
    <m/>
    <n v="58.6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5/2015"/>
    <s v="LAW OFFICES OF SCHARSAN ANTONIO TX"/>
    <n v="1055"/>
    <m/>
    <n v="1055"/>
    <s v="Debit"/>
    <s v="22000 · AMEX (LLC)"/>
    <x v="1"/>
    <x v="3"/>
    <n v="2015"/>
    <x v="17"/>
    <s v="Kristina Koger"/>
    <s v="Corporate:FP&amp;A"/>
    <s v="BOTH"/>
    <s v="Income Statement"/>
    <s v="AMEX (LLC) Activity"/>
    <s v="22000 · AMEX (LLC)"/>
  </r>
  <r>
    <s v="03/05/2015"/>
    <s v="MYDOGTOY.COM - TUFFIPHOENIX AZ"/>
    <n v="25.63"/>
    <m/>
    <n v="25.63"/>
    <s v="Debit"/>
    <s v="22000 · AMEX (LLC)"/>
    <x v="1"/>
    <x v="3"/>
    <n v="2015"/>
    <x v="18"/>
    <s v="Mydogtoy.Com"/>
    <s v="Corporate"/>
    <s v="BOTH"/>
    <s v="Balance Sheet"/>
    <s v="AMEX (LLC) Activity"/>
    <s v="22000 · AMEX (LLC)"/>
  </r>
  <r>
    <s v="03/05/2015"/>
    <s v="UPS* 0000001086A4095SHIPPING"/>
    <n v="50.18"/>
    <m/>
    <n v="50.18"/>
    <s v="Debit"/>
    <s v="22000 · AMEX (LLC)"/>
    <x v="1"/>
    <x v="3"/>
    <n v="2015"/>
    <x v="8"/>
    <s v="UPS"/>
    <s v="Corporate"/>
    <s v="BOTH"/>
    <s v="Income Statement"/>
    <s v="AMEX (LLC) Activity"/>
    <s v="22000 · AMEX (LLC)"/>
  </r>
  <r>
    <s v="03/05/2015"/>
    <s v="ZOHO CORPORATION ZOHPLEASANTON CA"/>
    <n v="15"/>
    <m/>
    <n v="15"/>
    <s v="Debit"/>
    <s v="22000 · AMEX (LLC)"/>
    <x v="1"/>
    <x v="3"/>
    <n v="2015"/>
    <x v="14"/>
    <s v="ZoHo"/>
    <s v="Corporate"/>
    <s v="BOTH"/>
    <s v="Income Statement"/>
    <s v="AMEX (LLC) Activity"/>
    <s v="22000 · AMEX (LLC)"/>
  </r>
  <r>
    <s v="03/06/2015"/>
    <s v="4 TELL INC 00-080193STEVENSON WA"/>
    <n v="49"/>
    <m/>
    <n v="49"/>
    <s v="Debit"/>
    <s v="22000 · AMEX (LLC)"/>
    <x v="1"/>
    <x v="3"/>
    <n v="2015"/>
    <x v="13"/>
    <s v="4 Tell"/>
    <s v="Corporate"/>
    <s v="BOTH"/>
    <s v="Income Statement"/>
    <s v="AMEX (LLC) Activity"/>
    <s v="22000 · AMEX (LLC)"/>
  </r>
  <r>
    <s v="03/06/2015"/>
    <s v="5% OPEN Savings at FedEx"/>
    <n v="-2.93"/>
    <m/>
    <n v="-2.93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6/2015"/>
    <s v="5% OPEN Savings at FedEx"/>
    <n v="-2.93"/>
    <m/>
    <n v="-2.93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6/2015"/>
    <s v="5% OPEN Savings at FedEx"/>
    <n v="-1.94"/>
    <m/>
    <n v="-1.94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7/2015"/>
    <s v="FEDEX INV 487355138 1-800-622-1147"/>
    <n v="15.09"/>
    <m/>
    <n v="15.09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7/2015"/>
    <s v="FEDEX INV 645330972 1-800-622-1147"/>
    <n v="31.68"/>
    <m/>
    <n v="31.6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8/2015"/>
    <s v="SPOTIFY USA 562128952016 SE"/>
    <n v="9.99"/>
    <m/>
    <n v="9.9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8/2015"/>
    <s v="STAPLES 00653 (800)333-3330"/>
    <n v="2.79"/>
    <m/>
    <n v="2.79"/>
    <s v="Debit"/>
    <s v="22000 · AMEX (LLC)"/>
    <x v="1"/>
    <x v="3"/>
    <n v="2015"/>
    <x v="26"/>
    <s v="Staples"/>
    <s v="Corporate:Sales"/>
    <s v="BOTH"/>
    <s v="Income Statement"/>
    <s v="AMEX (LLC) Activity"/>
    <s v="22000 · AMEX (LLC)"/>
  </r>
  <r>
    <s v="03/09/2015"/>
    <s v="AT&amp;T BILL PAYMENT 800-288-2020 TX"/>
    <n v="65.23"/>
    <m/>
    <n v="65.23"/>
    <s v="Debit"/>
    <s v="22000 · AMEX (LLC)"/>
    <x v="1"/>
    <x v="3"/>
    <n v="2015"/>
    <x v="19"/>
    <s v="AT&amp;T"/>
    <s v="Corporate"/>
    <s v="BOTH"/>
    <s v="Income Statement"/>
    <s v="AMEX (LLC) Activity"/>
    <s v="22000 · AMEX (LLC)"/>
  </r>
  <r>
    <s v="03/09/2015"/>
    <s v="AUTO 800-841-3000 DC"/>
    <n v="134.44"/>
    <m/>
    <n v="134.44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9/2015"/>
    <s v="FEDEX INV 487574365 1-800-622-1147"/>
    <n v="11.3"/>
    <m/>
    <n v="11.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9/2015"/>
    <s v="FEDEX INV 487581712 1-800-622-1147"/>
    <n v="1077.8"/>
    <m/>
    <n v="1077.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09/2015"/>
    <s v="SHELL OIL 5754130860SAN ANTONIO TX"/>
    <n v="22.31"/>
    <m/>
    <n v="22.31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09/2015"/>
    <s v="ULINE SHIP SUPPLIES SHIPPING SUP"/>
    <n v="202.09"/>
    <m/>
    <n v="202.09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09/2015"/>
    <s v="ULINE SHIP SUPPLIES SHIPPING SUP"/>
    <n v="267.67"/>
    <m/>
    <n v="267.67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09/2015"/>
    <s v="ULINE SHIP SUPPLIES SHIPPING SUP"/>
    <n v="432.4"/>
    <m/>
    <n v="432.4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09/2015"/>
    <s v="ULINE SHIP SUPPLIES SHIPPING SUP"/>
    <n v="671.54"/>
    <m/>
    <n v="671.54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09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09/2015"/>
    <s v="VERIZONWRLS*WALCCRVE8009220204"/>
    <n v="213"/>
    <m/>
    <n v="213"/>
    <s v="Debit"/>
    <s v="22000 · AMEX (LLC)"/>
    <x v="1"/>
    <x v="3"/>
    <n v="2015"/>
    <x v="16"/>
    <s v="Verizon"/>
    <s v="Corporate:Warehouse"/>
    <s v="BOTH"/>
    <s v="Income Statement"/>
    <s v="AMEX (LLC) Activity"/>
    <s v="22000 · AMEX (LLC)"/>
  </r>
  <r>
    <s v="03/10/2015"/>
    <s v="5% OPEN Savings at FedEx"/>
    <n v="-1.58"/>
    <m/>
    <n v="-1.5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0/2015"/>
    <s v="5% OPEN Savings at FedEx"/>
    <n v="-0.75"/>
    <m/>
    <n v="-0.75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0/2015"/>
    <s v="EXPERIAN *CREDITR866-506-7894 CA"/>
    <n v="32.61"/>
    <m/>
    <n v="32.61"/>
    <s v="Debit"/>
    <s v="22000 · AMEX (LLC)"/>
    <x v="1"/>
    <x v="3"/>
    <n v="2015"/>
    <x v="22"/>
    <s v="Consumer Info"/>
    <s v="Corporate"/>
    <s v="BOTH"/>
    <s v="Income Statement"/>
    <s v="AMEX (LLC) Activity"/>
    <s v="22000 · AMEX (LLC)"/>
  </r>
  <r>
    <s v="03/10/2015"/>
    <s v="FEDEX INV 487677390 1-800-622-1147"/>
    <n v="12.94"/>
    <m/>
    <n v="12.94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0/2015"/>
    <s v="FEDEX INV 645392776 1-800-622-1147"/>
    <n v="176.04"/>
    <m/>
    <n v="176.04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0/2015"/>
    <s v="FEDEX INV 645392777 1-800-622-1147"/>
    <n v="23.52"/>
    <m/>
    <n v="23.5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0/2015"/>
    <s v="MOJO SELLING SOLUTIOLITTLETON NH"/>
    <n v="198"/>
    <m/>
    <n v="198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10/2015"/>
    <s v="NYU SCPS STUDENT PYMNEW YORK NY"/>
    <n v="695"/>
    <m/>
    <n v="695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10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10/2015"/>
    <s v="WPY*Selenas Medical Palo Alto CA"/>
    <n v="100"/>
    <m/>
    <n v="100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1/2015"/>
    <s v="EXPERIAN *CREDITR866-506-7894 CA"/>
    <n v="32.61"/>
    <m/>
    <n v="32.61"/>
    <s v="Debit"/>
    <s v="22000 · AMEX (LLC)"/>
    <x v="1"/>
    <x v="3"/>
    <n v="2015"/>
    <x v="22"/>
    <s v="Consumer Info"/>
    <s v="Corporate"/>
    <s v="BOTH"/>
    <s v="Income Statement"/>
    <s v="AMEX (LLC) Activity"/>
    <s v="22000 · AMEX (LLC)"/>
  </r>
  <r>
    <s v="03/11/2015"/>
    <s v="EXXONMOBIL 9748 BROOKLYN NY"/>
    <n v="64.42"/>
    <m/>
    <n v="64.42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11/2015"/>
    <s v="SQUARESPACE INC. 6465803456 NY"/>
    <n v="20"/>
    <m/>
    <n v="20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1/2015"/>
    <s v="THE WHOLISTIC PET 65BEDFORD NH"/>
    <n v="32.07"/>
    <m/>
    <n v="32.07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11/2015"/>
    <s v="TIME WARNER CABLE 888-TWCABLE TX"/>
    <n v="132.63"/>
    <m/>
    <n v="132.63"/>
    <s v="Debit"/>
    <s v="22000 · AMEX (LLC)"/>
    <x v="1"/>
    <x v="3"/>
    <n v="2015"/>
    <x v="19"/>
    <s v="Time Warner Cable"/>
    <s v="Corporate:Warehouse"/>
    <s v="BOTH"/>
    <s v="Income Statement"/>
    <s v="AMEX (LLC) Activity"/>
    <s v="22000 · AMEX (LLC)"/>
  </r>
  <r>
    <s v="03/11/2015"/>
    <s v="TRUESHIP 0211 SCOTTSDALE AZ"/>
    <n v="39.85"/>
    <m/>
    <n v="39.85"/>
    <s v="Debit"/>
    <s v="22000 · AMEX (LLC)"/>
    <x v="1"/>
    <x v="3"/>
    <n v="2015"/>
    <x v="14"/>
    <s v="Trueship"/>
    <s v="Corporate"/>
    <s v="BOTH"/>
    <s v="Income Statement"/>
    <s v="AMEX (LLC) Activity"/>
    <s v="22000 · AMEX (LLC)"/>
  </r>
  <r>
    <s v="03/11/2015"/>
    <s v="USPS CHANGE OF100959MEMPHIS TN"/>
    <n v="1.05"/>
    <m/>
    <n v="1.05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12/2015"/>
    <s v="DROPCAM.COM 27300024SAN FRANCISCO CA"/>
    <n v="14.9"/>
    <m/>
    <n v="14.9"/>
    <s v="Debit"/>
    <s v="22000 · AMEX (LLC)"/>
    <x v="1"/>
    <x v="3"/>
    <n v="2015"/>
    <x v="23"/>
    <s v="Dropcam"/>
    <s v="Corporate:NYC office"/>
    <s v="BOTH"/>
    <s v="Income Statement"/>
    <s v="AMEX (LLC) Activity"/>
    <s v="22000 · AMEX (LLC)"/>
  </r>
  <r>
    <s v="03/12/2015"/>
    <s v="ESPREE ANIMAL PRODUCGRAPEVINE TX"/>
    <n v="8"/>
    <m/>
    <n v="8"/>
    <s v="Debit"/>
    <s v="22000 · AMEX (LLC)"/>
    <x v="1"/>
    <x v="3"/>
    <n v="2015"/>
    <x v="18"/>
    <s v="Espree Animal Products"/>
    <s v="Corporate"/>
    <s v="BOTH"/>
    <s v="Balance Sheet"/>
    <s v="AMEX (LLC) Activity"/>
    <s v="22000 · AMEX (LLC)"/>
  </r>
  <r>
    <s v="03/12/2015"/>
    <s v="FEDEX INV 487892046 1-800-622-1147"/>
    <n v="117.8"/>
    <m/>
    <n v="117.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2/2015"/>
    <s v="FEDEX INV 645487894 1-800-622-1147"/>
    <n v="155.38"/>
    <m/>
    <n v="155.3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2/2015"/>
    <s v="TIME WARNER ENTRMT 718-358-0900 NY"/>
    <n v="226.61"/>
    <m/>
    <n v="226.61"/>
    <s v="Debit"/>
    <s v="22000 · AMEX (LLC)"/>
    <x v="1"/>
    <x v="3"/>
    <n v="2015"/>
    <x v="19"/>
    <s v="Time Warner Cable"/>
    <s v="Corporate:NYC office"/>
    <s v="BOTH"/>
    <s v="Income Statement"/>
    <s v="AMEX (LLC) Activity"/>
    <s v="22000 · AMEX (LLC)"/>
  </r>
  <r>
    <s v="03/13/2015"/>
    <s v="FEDEX INV 645533706 1-800-622-1147"/>
    <n v="29.34"/>
    <m/>
    <n v="29.34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3/2015"/>
    <s v="FEDEX INV 645547797 1-800-622-1147"/>
    <n v="189.72"/>
    <m/>
    <n v="189.7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3/2015"/>
    <s v="THE UPS STORE #0561 NEW YORK NY"/>
    <n v="2.78"/>
    <m/>
    <n v="2.78"/>
    <s v="Debit"/>
    <s v="22000 · AMEX (LLC)"/>
    <x v="1"/>
    <x v="3"/>
    <n v="2015"/>
    <x v="8"/>
    <s v="UPS"/>
    <s v="Corporate"/>
    <s v="BOTH"/>
    <s v="Income Statement"/>
    <s v="AMEX (LLC) Activity"/>
    <s v="22000 · AMEX (LLC)"/>
  </r>
  <r>
    <s v="03/13/2015"/>
    <s v="THE WHOLISTIC PET 65BEDFORD NH"/>
    <n v="32.479999999999997"/>
    <m/>
    <n v="32.479999999999997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13/2015"/>
    <s v="ULINE SHIP SUPPLIES SHIPPING SUP"/>
    <n v="354.38"/>
    <m/>
    <n v="354.38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13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14/2015"/>
    <s v="5% OPEN Savings at FedEx"/>
    <n v="-53.89"/>
    <m/>
    <n v="-53.89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4/2015"/>
    <s v="FEDEX INV 488024389 1-800-622-1147"/>
    <n v="67.680000000000007"/>
    <m/>
    <n v="67.680000000000007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4/2015"/>
    <s v="FEDEX INV 645588464 1-800-622-1147"/>
    <n v="88.02"/>
    <m/>
    <n v="88.0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5/2015"/>
    <s v="5% OPEN Savings at FedEx"/>
    <n v="-8.8000000000000007"/>
    <m/>
    <n v="-8.8000000000000007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5/2015"/>
    <s v="5% OPEN Savings at FedEx"/>
    <n v="-1.18"/>
    <m/>
    <n v="-1.1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5/2015"/>
    <s v="5% OPEN Savings at FedEx"/>
    <n v="-0.65"/>
    <m/>
    <n v="-0.65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5/2015"/>
    <s v="CHEVRON 7-ELEVEN 362SAN ANTONIO TX"/>
    <n v="23.68"/>
    <m/>
    <n v="23.68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5/2015"/>
    <s v="EXPERIAN *CREDITR866-506-7894 CA"/>
    <n v="31.82"/>
    <m/>
    <n v="31.82"/>
    <s v="Debit"/>
    <s v="22000 · AMEX (LLC)"/>
    <x v="1"/>
    <x v="3"/>
    <n v="2015"/>
    <x v="22"/>
    <s v="Consumer Info"/>
    <s v="Corporate"/>
    <s v="BOTH"/>
    <s v="Income Statement"/>
    <s v="AMEX (LLC) Activity"/>
    <s v="22000 · AMEX (LLC)"/>
  </r>
  <r>
    <s v="03/15/2015"/>
    <s v="KRAV MAGA 8829000992BALCONES HEIGH TX"/>
    <n v="73"/>
    <m/>
    <n v="73"/>
    <s v="Debit"/>
    <s v="22000 · AMEX (LLC)"/>
    <x v="1"/>
    <x v="3"/>
    <n v="2015"/>
    <x v="12"/>
    <s v="Krav Maga"/>
    <s v="Corporate:Warehouse"/>
    <s v="BOTH"/>
    <s v="Income Statement"/>
    <s v="AMEX (LLC) Activity"/>
    <s v="22000 · AMEX (LLC)"/>
  </r>
  <r>
    <s v="03/15/2015"/>
    <s v="THE HOME DEPOT 580 SAN ANTONIO TX"/>
    <n v="41.89"/>
    <m/>
    <n v="41.8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5/2015"/>
    <s v="THE HOME DEPOT 581 SAN ANTONIO TX"/>
    <n v="132.24"/>
    <m/>
    <n v="132.24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5/2015"/>
    <s v="THE HOME DEPOT 582 SAN ANTONIO TX"/>
    <n v="210.45"/>
    <m/>
    <n v="210.45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5/2015"/>
    <s v="THE HOME DEPOT 6544 SAN ANTONIO TX"/>
    <n v="80.569999999999993"/>
    <m/>
    <n v="80.569999999999993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5/2015"/>
    <s v="VZW APO VZWRLSS*APOCC"/>
    <n v="211.56"/>
    <m/>
    <n v="211.56"/>
    <s v="Debit"/>
    <s v="22000 · AMEX (LLC)"/>
    <x v="1"/>
    <x v="3"/>
    <n v="2015"/>
    <x v="16"/>
    <s v="Verizon"/>
    <s v="Corporate:Marketing"/>
    <s v="BOTH"/>
    <s v="Income Statement"/>
    <s v="AMEX (LLC) Activity"/>
    <s v="22000 · AMEX (LLC)"/>
  </r>
  <r>
    <s v="03/16/2015"/>
    <s v="EBAY PAYPAL GIVING FWASHINGTON DC"/>
    <n v="10.59"/>
    <m/>
    <n v="10.59"/>
    <s v="Debit"/>
    <s v="22000 · AMEX (LLC)"/>
    <x v="1"/>
    <x v="3"/>
    <n v="2015"/>
    <x v="30"/>
    <s v="Mission Fish"/>
    <s v="Corporate"/>
    <s v="BOTH"/>
    <s v="Income Statement"/>
    <s v="AMEX (LLC) Activity"/>
    <s v="22000 · AMEX (LLC)"/>
  </r>
  <r>
    <s v="03/16/2015"/>
    <s v="FEDEX INV 488270607 1-800-622-1147"/>
    <n v="11.3"/>
    <m/>
    <n v="11.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6/2015"/>
    <s v="FEDEX INV 488277471 1-800-622-1147"/>
    <n v="524.21"/>
    <m/>
    <n v="524.21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6/2015"/>
    <s v="PAYPAL *HURWITZLAWF 4029357733 NY"/>
    <n v="250"/>
    <m/>
    <n v="250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16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16/2015"/>
    <s v="VOLUSION INC 8788105AUSTIN TX"/>
    <n v="57.33"/>
    <m/>
    <n v="57.33"/>
    <s v="Debit"/>
    <s v="22000 · AMEX (LLC)"/>
    <x v="1"/>
    <x v="3"/>
    <n v="2015"/>
    <x v="13"/>
    <s v="Volusion"/>
    <s v="Corporate"/>
    <s v="BOTH"/>
    <s v="Income Statement"/>
    <s v="AMEX (LLC) Activity"/>
    <s v="22000 · AMEX (LLC)"/>
  </r>
  <r>
    <s v="03/17/2015"/>
    <s v="5% OPEN Savings at FedEx"/>
    <n v="-7.77"/>
    <m/>
    <n v="-7.77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7/2015"/>
    <s v="5% OPEN Savings at FedEx"/>
    <n v="-5.89"/>
    <m/>
    <n v="-5.89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7/2015"/>
    <s v="AT&amp;T DATA 190 ALPHARETTA GA"/>
    <n v="14.99"/>
    <m/>
    <n v="14.99"/>
    <s v="Debit"/>
    <s v="22000 · AMEX (LLC)"/>
    <x v="1"/>
    <x v="3"/>
    <n v="2015"/>
    <x v="16"/>
    <s v="AT&amp;T"/>
    <s v="Corporate:Marketing"/>
    <s v="BOTH"/>
    <s v="Income Statement"/>
    <s v="AMEX (LLC) Activity"/>
    <s v="22000 · AMEX (LLC)"/>
  </r>
  <r>
    <s v="03/17/2015"/>
    <s v="BEST SHOT PET PRODUCLEXINGTON KY"/>
    <n v="6.35"/>
    <m/>
    <n v="6.35"/>
    <s v="Debit"/>
    <s v="22000 · AMEX (LLC)"/>
    <x v="1"/>
    <x v="3"/>
    <n v="2015"/>
    <x v="18"/>
    <s v="Best Shot Pet Products"/>
    <s v="Corporate"/>
    <s v="BOTH"/>
    <s v="Balance Sheet"/>
    <s v="AMEX (LLC) Activity"/>
    <s v="22000 · AMEX (LLC)"/>
  </r>
  <r>
    <s v="03/17/2015"/>
    <s v="EXXONMOBIL 9748 BROOKLYN NY"/>
    <n v="66.790000000000006"/>
    <m/>
    <n v="66.790000000000006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17/2015"/>
    <s v="FEDEX INV 488368490 1-800-622-1147"/>
    <n v="28.62"/>
    <m/>
    <n v="28.6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7/2015"/>
    <s v="FEDEX INV 645654867 1-800-622-1147"/>
    <n v="175.18"/>
    <m/>
    <n v="175.1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7/2015"/>
    <s v="IN *CANINE INNOVATIOMOUNT CLEMENS MI"/>
    <n v="997"/>
    <m/>
    <n v="997"/>
    <s v="Debit"/>
    <s v="22000 · AMEX (LLC)"/>
    <x v="1"/>
    <x v="3"/>
    <n v="2015"/>
    <x v="18"/>
    <s v="Canine Innovations (Pet Convincer)"/>
    <s v="Corporate"/>
    <s v="BOTH"/>
    <s v="Balance Sheet"/>
    <s v="AMEX (LLC) Activity"/>
    <s v="22000 · AMEX (LLC)"/>
  </r>
  <r>
    <s v="03/17/2015"/>
    <s v="PET INSURANCE 800-USAPETS CA"/>
    <n v="40.340000000000003"/>
    <m/>
    <n v="40.340000000000003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17/2015"/>
    <s v="SKYPE SUBSCRIPTION SUNITED KINGDOM GB"/>
    <n v="10"/>
    <m/>
    <n v="10"/>
    <s v="Debit"/>
    <s v="22000 · AMEX (LLC)"/>
    <x v="1"/>
    <x v="3"/>
    <n v="2015"/>
    <x v="31"/>
    <s v="Skype"/>
    <s v="Corporate:Warehouse"/>
    <s v="BOTH"/>
    <s v="Income Statement"/>
    <s v="AMEX (LLC) Activity"/>
    <s v="22000 · AMEX (LLC)"/>
  </r>
  <r>
    <s v="03/17/2015"/>
    <s v="THE UPS STORE #0561 NEW YORK NY"/>
    <n v="3.04"/>
    <m/>
    <n v="3.04"/>
    <s v="Debit"/>
    <s v="22000 · AMEX (LLC)"/>
    <x v="1"/>
    <x v="3"/>
    <n v="2015"/>
    <x v="8"/>
    <s v="UPS"/>
    <s v="Corporate"/>
    <s v="BOTH"/>
    <s v="Income Statement"/>
    <s v="AMEX (LLC) Activity"/>
    <s v="22000 · AMEX (LLC)"/>
  </r>
  <r>
    <s v="03/17/2015"/>
    <s v="ZOHO CORPORATION ZOHPLEASANTON CA"/>
    <n v="125"/>
    <m/>
    <n v="125"/>
    <s v="Debit"/>
    <s v="22000 · AMEX (LLC)"/>
    <x v="1"/>
    <x v="3"/>
    <n v="2015"/>
    <x v="14"/>
    <s v="ZoHo"/>
    <s v="Corporate"/>
    <s v="BOTH"/>
    <s v="Income Statement"/>
    <s v="AMEX (LLC) Activity"/>
    <s v="22000 · AMEX (LLC)"/>
  </r>
  <r>
    <s v="03/18/2015"/>
    <s v="COST PLUS WLD #316 3SAN ANTONIO TX"/>
    <n v="385.9"/>
    <m/>
    <n v="385.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8/2015"/>
    <s v="FEDEX INV 487892046 1-800-622-1147"/>
    <n v="-42.24"/>
    <m/>
    <n v="-42.24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8/2015"/>
    <s v="FEDEX INV 488466888 1-800-622-1147"/>
    <n v="51.36"/>
    <m/>
    <n v="51.36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8/2015"/>
    <s v="FEDEX INV 645707047 1-800-622-1147"/>
    <n v="24.77"/>
    <m/>
    <n v="24.77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8/2015"/>
    <s v="LOWE'S OF NWC SAN ANSAN ANTONIO TX"/>
    <n v="21"/>
    <m/>
    <n v="21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8/2015"/>
    <s v="NETFLIX WWW.NETFLIX.LOS GATOS CA"/>
    <n v="7.99"/>
    <m/>
    <n v="7.9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8/2015"/>
    <s v="SPOTIFY USA 571178521019 SE"/>
    <n v="10.8"/>
    <m/>
    <n v="10.8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18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19/2015"/>
    <s v="5% OPEN Savings at FedEx"/>
    <n v="-1.47"/>
    <m/>
    <n v="-1.47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9/2015"/>
    <s v="FEDEX INV 645751196 1-800-622-1147"/>
    <n v="77.819999999999993"/>
    <m/>
    <n v="77.81999999999999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9/2015"/>
    <s v="FEDEX INV 645770144 1-800-622-1147"/>
    <n v="8.2200000000000006"/>
    <m/>
    <n v="8.2200000000000006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19/2015"/>
    <s v="ONLINE PAYMENT - THANK YOU"/>
    <n v="-8000"/>
    <m/>
    <n v="-8000"/>
    <s v="Payments"/>
    <s v="22000 · AMEX (LLC)"/>
    <x v="1"/>
    <x v="3"/>
    <n v="2015"/>
    <x v="28"/>
    <s v="DT AMEX"/>
    <s v="Corporate"/>
    <s v="LLC"/>
    <s v="Balance Sheet"/>
    <s v="9607 (INC) pays AMEX (LLC)"/>
    <s v="22000 · AMEX (LLC)"/>
  </r>
  <r>
    <s v="03/19/2015"/>
    <s v="THE WHOLISTIC PET 65BEDFORD NH"/>
    <n v="36.69"/>
    <m/>
    <n v="36.69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20/2015"/>
    <s v="COST PLUS WLD #143 1SELMA TX"/>
    <n v="379.36"/>
    <m/>
    <n v="379.36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0/2015"/>
    <s v="COST PLUS WLD #341 3SAN ANTONIO TX"/>
    <n v="459.49"/>
    <m/>
    <n v="459.4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0/2015"/>
    <s v="FEDEX INV 488571266 1-800-622-1147"/>
    <n v="17.829999999999998"/>
    <m/>
    <n v="17.82999999999999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0/2015"/>
    <s v="FEDEX INV 645797936 1-800-622-1147"/>
    <n v="55.99"/>
    <m/>
    <n v="55.99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0/2015"/>
    <s v="GOOGLE *GOOGLE STORAGOOGLE.COM/CH CA"/>
    <n v="1.99"/>
    <m/>
    <n v="1.99"/>
    <s v="Debit"/>
    <s v="22000 · AMEX (LLC)"/>
    <x v="1"/>
    <x v="3"/>
    <n v="2015"/>
    <x v="13"/>
    <s v="Google Checkout"/>
    <s v="Corporate"/>
    <s v="BOTH"/>
    <s v="Income Statement"/>
    <s v="AMEX (LLC) Activity"/>
    <s v="22000 · AMEX (LLC)"/>
  </r>
  <r>
    <s v="03/20/2015"/>
    <s v="MES*RINGCENTRAL, INCSAN MATEO CA"/>
    <n v="24.16"/>
    <m/>
    <n v="24.16"/>
    <s v="Debit"/>
    <s v="22000 · AMEX (LLC)"/>
    <x v="1"/>
    <x v="3"/>
    <n v="2015"/>
    <x v="25"/>
    <s v="RingCentral"/>
    <s v="Corporate:Customer Service"/>
    <s v="BOTH"/>
    <s v="Income Statement"/>
    <s v="AMEX (LLC) Activity"/>
    <s v="22000 · AMEX (LLC)"/>
  </r>
  <r>
    <s v="03/20/2015"/>
    <s v="PLANET DOG WHOLESALEWESTBOORK ME"/>
    <n v="839.95"/>
    <m/>
    <n v="839.95"/>
    <s v="Debit"/>
    <s v="22000 · AMEX (LLC)"/>
    <x v="1"/>
    <x v="3"/>
    <n v="2015"/>
    <x v="18"/>
    <s v="Planet Dog"/>
    <s v="Corporate"/>
    <s v="BOTH"/>
    <s v="Balance Sheet"/>
    <s v="AMEX (LLC) Activity"/>
    <s v="22000 · AMEX (LLC)"/>
  </r>
  <r>
    <s v="03/20/2015"/>
    <s v="THE HOME DEPOT 6551 SELMA TX"/>
    <n v="14.16"/>
    <m/>
    <n v="14.16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0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21/2015"/>
    <s v="4 TELL INC 00-080193STEVENSON WA"/>
    <n v="98"/>
    <m/>
    <n v="98"/>
    <s v="Debit"/>
    <s v="22000 · AMEX (LLC)"/>
    <x v="1"/>
    <x v="3"/>
    <n v="2015"/>
    <x v="13"/>
    <s v="4 Tell"/>
    <s v="Corporate"/>
    <s v="BOTH"/>
    <s v="Income Statement"/>
    <s v="AMEX (LLC) Activity"/>
    <s v="22000 · AMEX (LLC)"/>
  </r>
  <r>
    <s v="03/21/2015"/>
    <s v="5% OPEN Savings at FedEx"/>
    <n v="-4.4000000000000004"/>
    <m/>
    <n v="-4.4000000000000004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1/2015"/>
    <s v="5% OPEN Savings at FedEx"/>
    <n v="-3.38"/>
    <m/>
    <n v="-3.3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1/2015"/>
    <s v="CORNER STORE 2289 00SAN ANTONIO TX"/>
    <n v="22.05"/>
    <m/>
    <n v="22.05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1/2015"/>
    <s v="FEDEX INV 488698140 1-800-622-1147"/>
    <n v="68.92"/>
    <m/>
    <n v="68.9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1/2015"/>
    <s v="FEDEX INV 645857625 1-800-622-1147"/>
    <n v="29.34"/>
    <m/>
    <n v="29.34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1/2015"/>
    <s v="LOWE'S OF NWC SAN ANSAN ANTONIO TX"/>
    <n v="25.45"/>
    <m/>
    <n v="25.45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1/2015"/>
    <s v="STAMPS.COM 855-608-2677 CA"/>
    <n v="43.63"/>
    <m/>
    <n v="43.63"/>
    <s v="Debit"/>
    <s v="22000 · AMEX (LLC)"/>
    <x v="1"/>
    <x v="3"/>
    <n v="2015"/>
    <x v="8"/>
    <s v="Stamps.com"/>
    <s v="Corporate"/>
    <s v="BOTH"/>
    <s v="Income Statement"/>
    <s v="AMEX (LLC) Activity"/>
    <s v="22000 · AMEX (LLC)"/>
  </r>
  <r>
    <s v="03/21/2015"/>
    <s v="THE HOME DEPOT 581 SAN ANTONIO TX"/>
    <n v="14.1"/>
    <m/>
    <n v="14.1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1/2015"/>
    <s v="ZOHO CORPORATION ZOHPLEASANTON CA"/>
    <n v="25"/>
    <m/>
    <n v="25"/>
    <s v="Debit"/>
    <s v="22000 · AMEX (LLC)"/>
    <x v="1"/>
    <x v="3"/>
    <n v="2015"/>
    <x v="14"/>
    <s v="ZoHo"/>
    <s v="Corporate"/>
    <s v="BOTH"/>
    <s v="Income Statement"/>
    <s v="AMEX (LLC) Activity"/>
    <s v="22000 · AMEX (LLC)"/>
  </r>
  <r>
    <s v="03/22/2015"/>
    <s v="5% OPEN Savings at FedEx"/>
    <n v="-26.21"/>
    <m/>
    <n v="-26.21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2/2015"/>
    <s v="BAR 1919 08487001787SAN ANTONIO TX"/>
    <n v="25.57"/>
    <m/>
    <n v="25.57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2/2015"/>
    <s v="BOINGO WIRELESS 8008804117 CA"/>
    <n v="9.9499999999999993"/>
    <m/>
    <n v="9.9499999999999993"/>
    <s v="Debit"/>
    <s v="22000 · AMEX (LLC)"/>
    <x v="1"/>
    <x v="3"/>
    <n v="2015"/>
    <x v="19"/>
    <s v="Boingo"/>
    <s v="Corporate"/>
    <s v="BOTH"/>
    <s v="Income Statement"/>
    <s v="AMEX (LLC) Activity"/>
    <s v="22000 · AMEX (LLC)"/>
  </r>
  <r>
    <s v="03/22/2015"/>
    <s v="EXXONMOBIL 9749 BROOKLYN NY"/>
    <n v="13"/>
    <m/>
    <n v="13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2/2015"/>
    <s v="ZOHO CORPORATION ZOHPLEASANTON CA"/>
    <n v="15"/>
    <m/>
    <n v="15"/>
    <s v="Debit"/>
    <s v="22000 · AMEX (LLC)"/>
    <x v="1"/>
    <x v="3"/>
    <n v="2015"/>
    <x v="14"/>
    <s v="ZoHo"/>
    <s v="Corporate"/>
    <s v="BOTH"/>
    <s v="Income Statement"/>
    <s v="AMEX (LLC) Activity"/>
    <s v="22000 · AMEX (LLC)"/>
  </r>
  <r>
    <s v="03/23/2015"/>
    <s v="5% OPEN Savings at FedEx"/>
    <n v="-8.76"/>
    <m/>
    <n v="-8.76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3/2015"/>
    <s v="5% OPEN Savings at FedEx"/>
    <n v="-1.43"/>
    <m/>
    <n v="-1.43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3/2015"/>
    <s v="DOF PARKINGANDCAMERANEW YORK NY"/>
    <n v="115"/>
    <m/>
    <n v="115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3/2015"/>
    <s v="EBAY INC. 0000 SAN JOSE CA"/>
    <n v="873.71"/>
    <m/>
    <n v="873.71"/>
    <s v="Debit"/>
    <s v="22000 · AMEX (LLC)"/>
    <x v="1"/>
    <x v="3"/>
    <n v="2015"/>
    <x v="29"/>
    <s v="eBay"/>
    <s v="Corporate"/>
    <s v="BOTH"/>
    <s v="Income Statement"/>
    <s v="AMEX (LLC) Activity"/>
    <s v="22000 · AMEX (LLC)"/>
  </r>
  <r>
    <s v="03/23/2015"/>
    <s v="LYFT MON AT 07:56PM 8552800278 CA"/>
    <n v="47.45"/>
    <m/>
    <n v="47.45"/>
    <s v="Debit"/>
    <s v="22000 · AMEX (LLC)"/>
    <x v="1"/>
    <x v="3"/>
    <n v="2015"/>
    <x v="27"/>
    <s v="Ilya Ratner"/>
    <s v="Corporate:Sales"/>
    <s v="BOTH"/>
    <s v="Income Statement"/>
    <s v="AMEX (LLC) Activity"/>
    <s v="22000 · AMEX (LLC)"/>
  </r>
  <r>
    <s v="03/23/2015"/>
    <s v="NYCFINANCECONVENIENCNEW YORK NY"/>
    <n v="2.86"/>
    <m/>
    <n v="2.86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3/2015"/>
    <s v="ONLINE PAYMENT - THANK YOU"/>
    <n v="-6944.34"/>
    <m/>
    <n v="-6944.34"/>
    <s v="Payments"/>
    <s v="22000 · AMEX (LLC)"/>
    <x v="1"/>
    <x v="3"/>
    <n v="2015"/>
    <x v="28"/>
    <s v="DT AMEX"/>
    <s v="Corporate"/>
    <s v="LLC"/>
    <s v="Balance Sheet"/>
    <s v="9607 (INC) pays AMEX (LLC)"/>
    <s v="22000 · AMEX (LLC)"/>
  </r>
  <r>
    <s v="03/23/2015"/>
    <s v="THE HOME DEPOT 581 SAN ANTONIO TX"/>
    <n v="42.82"/>
    <m/>
    <n v="42.82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3/2015"/>
    <s v="THE UPS STORE #0561 NEW YORK NY"/>
    <n v="5.3"/>
    <m/>
    <n v="5.3"/>
    <s v="Debit"/>
    <s v="22000 · AMEX (LLC)"/>
    <x v="1"/>
    <x v="3"/>
    <n v="2015"/>
    <x v="8"/>
    <s v="UPS"/>
    <s v="Corporate"/>
    <s v="BOTH"/>
    <s v="Income Statement"/>
    <s v="AMEX (LLC) Activity"/>
    <s v="22000 · AMEX (LLC)"/>
  </r>
  <r>
    <s v="03/23/2015"/>
    <s v="THE WHOLISTIC PET 65BEDFORD NH"/>
    <n v="40.01"/>
    <m/>
    <n v="40.01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23/2015"/>
    <s v="THE WHOLISTIC PET 65BEDFORD NH"/>
    <n v="74.849999999999994"/>
    <m/>
    <n v="74.849999999999994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23/2015"/>
    <s v="ULINE SHIP SUPPLIES SHIPPING SUP"/>
    <n v="590.45000000000005"/>
    <m/>
    <n v="590.45000000000005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23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23/2015"/>
    <s v="VOLUSION INC 8788105AUSTIN TX"/>
    <n v="572.39"/>
    <m/>
    <n v="572.39"/>
    <s v="Debit"/>
    <s v="22000 · AMEX (LLC)"/>
    <x v="1"/>
    <x v="3"/>
    <n v="2015"/>
    <x v="13"/>
    <s v="Volusion"/>
    <s v="Corporate"/>
    <s v="BOTH"/>
    <s v="Income Statement"/>
    <s v="AMEX (LLC) Activity"/>
    <s v="22000 · AMEX (LLC)"/>
  </r>
  <r>
    <s v="03/23/2015"/>
    <s v="ZAPPOS.COM 800-927-7671 NV"/>
    <n v="338.96"/>
    <m/>
    <n v="338.96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4/2015"/>
    <s v="5% OPEN Savings at FedEx"/>
    <n v="-2.57"/>
    <m/>
    <n v="-2.57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5% OPEN Savings at FedEx"/>
    <n v="-1.24"/>
    <m/>
    <n v="-1.24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5% OPEN Savings at FedEx"/>
    <n v="2.11"/>
    <m/>
    <n v="2.11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FEDEX INV 488936559 1-800-622-1147"/>
    <n v="11.3"/>
    <m/>
    <n v="11.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FEDEX INV 488943294 1-800-622-1147"/>
    <n v="580.1"/>
    <m/>
    <n v="580.1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FEDEX INV 645920449 1-800-622-1147"/>
    <n v="23.52"/>
    <m/>
    <n v="23.5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FEDEX INV 645920450 1-800-622-1147"/>
    <n v="172.74"/>
    <m/>
    <n v="172.74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4/2015"/>
    <s v="HENSSGEN HARDWARE COQUEENSBURY NY"/>
    <n v="293"/>
    <m/>
    <n v="293"/>
    <s v="Debit"/>
    <s v="22000 · AMEX (LLC)"/>
    <x v="1"/>
    <x v="3"/>
    <n v="2015"/>
    <x v="18"/>
    <s v="Henssgen Hardware"/>
    <s v="Corporate"/>
    <s v="BOTH"/>
    <s v="Balance Sheet"/>
    <s v="AMEX (LLC) Activity"/>
    <s v="22000 · AMEX (LLC)"/>
  </r>
  <r>
    <s v="03/24/2015"/>
    <s v="HENSSGEN HARDWARE COQUEENSBURY NY"/>
    <n v="2479.4"/>
    <m/>
    <n v="2479.4"/>
    <s v="Debit"/>
    <s v="22000 · AMEX (LLC)"/>
    <x v="1"/>
    <x v="3"/>
    <n v="2015"/>
    <x v="18"/>
    <s v="Henssgen Hardware"/>
    <s v="Corporate"/>
    <s v="BOTH"/>
    <s v="Balance Sheet"/>
    <s v="AMEX (LLC) Activity"/>
    <s v="22000 · AMEX (LLC)"/>
  </r>
  <r>
    <s v="03/24/2015"/>
    <s v="THE WHOLISTIC PET 65BEDFORD NH"/>
    <n v="98.24"/>
    <m/>
    <n v="98.24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25/2015"/>
    <s v="5% OPEN Savings at FedEx"/>
    <n v="-3.89"/>
    <m/>
    <n v="-3.89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5/2015"/>
    <s v="ANNUAL MEMBERSHIP FEE"/>
    <n v="45"/>
    <m/>
    <n v="45"/>
    <s v="Debit"/>
    <s v="22000 · AMEX (LLC)"/>
    <x v="1"/>
    <x v="3"/>
    <n v="2015"/>
    <x v="38"/>
    <s v="DT AMEX"/>
    <s v="Corporate"/>
    <s v="BOTH"/>
    <s v="Income Statement"/>
    <s v="AMEX (LLC) Activity"/>
    <s v="22000 · AMEX (LLC)"/>
  </r>
  <r>
    <s v="03/25/2015"/>
    <s v="ANNUAL MEMBERSHIP FEE"/>
    <n v="45"/>
    <m/>
    <n v="45"/>
    <s v="Debit"/>
    <s v="22000 · AMEX (LLC)"/>
    <x v="1"/>
    <x v="3"/>
    <n v="2015"/>
    <x v="38"/>
    <s v="DT AMEX"/>
    <s v="Corporate"/>
    <s v="BOTH"/>
    <s v="Income Statement"/>
    <s v="AMEX (LLC) Activity"/>
    <s v="22000 · AMEX (LLC)"/>
  </r>
  <r>
    <s v="03/25/2015"/>
    <s v="ANNUAL MEMBERSHIP FEE"/>
    <n v="450"/>
    <m/>
    <n v="450"/>
    <s v="Debit"/>
    <s v="22000 · AMEX (LLC)"/>
    <x v="1"/>
    <x v="3"/>
    <n v="2015"/>
    <x v="38"/>
    <s v="DT AMEX"/>
    <s v="Corporate"/>
    <s v="BOTH"/>
    <s v="Income Statement"/>
    <s v="AMEX (LLC) Activity"/>
    <s v="22000 · AMEX (LLC)"/>
  </r>
  <r>
    <s v="03/25/2015"/>
    <s v="FEDEX INV 645973699 1-800-622-1147"/>
    <n v="58.68"/>
    <m/>
    <n v="58.6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5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25/2015"/>
    <s v="VERIZONRECURRING PAYPHONESERVICE"/>
    <n v="304.39999999999998"/>
    <m/>
    <n v="304.39999999999998"/>
    <s v="Debit"/>
    <s v="22000 · AMEX (LLC)"/>
    <x v="1"/>
    <x v="3"/>
    <n v="2015"/>
    <x v="25"/>
    <s v="Verizon"/>
    <s v="Corporate:NYC office"/>
    <s v="BOTH"/>
    <s v="Income Statement"/>
    <s v="AMEX (LLC) Activity"/>
    <s v="22000 · AMEX (LLC)"/>
  </r>
  <r>
    <s v="03/26/2015"/>
    <s v="A CITY DISCOUNT PEACNORCROSS GA"/>
    <n v="300.13"/>
    <m/>
    <n v="300.13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6/2015"/>
    <s v="BAY &amp; BATH MARKET 00BROOKLYN NY"/>
    <n v="64.44"/>
    <m/>
    <n v="64.44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6/2015"/>
    <s v="FEDEX INV 489228975 1-800-622-1147"/>
    <n v="130.56"/>
    <m/>
    <n v="130.56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6/2015"/>
    <s v="FEDEX INV 489260380 1-800-622-1147"/>
    <n v="14.14"/>
    <m/>
    <n v="14.14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6/2015"/>
    <s v="FEDEX INV 646019876 1-800-622-1147"/>
    <n v="103.86"/>
    <m/>
    <n v="103.86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6/2015"/>
    <s v="FEDEX INV 646039104 1-800-622-1147"/>
    <n v="23.52"/>
    <m/>
    <n v="23.52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6/2015"/>
    <s v="SHOPKEEP.COM INC. 800-820-9814"/>
    <n v="98"/>
    <m/>
    <n v="98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6/2015"/>
    <s v="THE HOME DEPOT 581 SAN ANTONIO TX"/>
    <n v="-37.72"/>
    <m/>
    <n v="-37.72"/>
    <s v="Cred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6/2015"/>
    <s v="UPS* 0000001086A4125SHIPPING"/>
    <n v="12.78"/>
    <m/>
    <n v="12.78"/>
    <s v="Debit"/>
    <s v="22000 · AMEX (LLC)"/>
    <x v="1"/>
    <x v="3"/>
    <n v="2015"/>
    <x v="8"/>
    <s v="UPS"/>
    <s v="Corporate"/>
    <s v="BOTH"/>
    <s v="Income Statement"/>
    <s v="AMEX (LLC) Activity"/>
    <s v="22000 · AMEX (LLC)"/>
  </r>
  <r>
    <s v="03/27/2015"/>
    <s v="5% OPEN Savings at FedEx"/>
    <n v="-2.8"/>
    <m/>
    <n v="-2.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7/2015"/>
    <s v="5% OPEN Savings at FedEx"/>
    <n v="-0.89"/>
    <m/>
    <n v="-0.89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7/2015"/>
    <s v="FEDEX INV 646066386 1-800-622-1147"/>
    <n v="27.45"/>
    <m/>
    <n v="27.45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7/2015"/>
    <s v="THE WHOLISTIC PET 65BEDFORD NH"/>
    <n v="36.69"/>
    <m/>
    <n v="36.69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27/2015"/>
    <s v="ULINE SHIP SUPPLIES SHIPPING SUP"/>
    <n v="336.23"/>
    <m/>
    <n v="336.23"/>
    <s v="Debit"/>
    <s v="22000 · AMEX (LLC)"/>
    <x v="1"/>
    <x v="3"/>
    <n v="2015"/>
    <x v="21"/>
    <s v="Uline"/>
    <s v="Corporate"/>
    <s v="BOTH"/>
    <s v="Income Statement"/>
    <s v="AMEX (LLC) Activity"/>
    <s v="22000 · AMEX (LLC)"/>
  </r>
  <r>
    <s v="03/27/2015"/>
    <s v="USPS POSTAGE STAMPS.WASHINGTON DC"/>
    <n v="100"/>
    <m/>
    <n v="1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28/2015"/>
    <s v="5% OPEN Savings at FedEx"/>
    <n v="-3.45"/>
    <m/>
    <n v="-3.45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8/2015"/>
    <s v="5% OPEN Savings at FedEx"/>
    <n v="-1.47"/>
    <m/>
    <n v="-1.47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8/2015"/>
    <s v="BLS*COMO 858-350-7473 CA"/>
    <n v="39"/>
    <m/>
    <n v="39"/>
    <s v="Debit"/>
    <s v="22000 · AMEX (LLC)"/>
    <x v="1"/>
    <x v="3"/>
    <n v="2015"/>
    <x v="32"/>
    <s v="BlueSnap"/>
    <s v="Corporate"/>
    <s v="BOTH"/>
    <s v="Income Statement"/>
    <s v="AMEX (LLC) Activity"/>
    <s v="22000 · AMEX (LLC)"/>
  </r>
  <r>
    <s v="03/28/2015"/>
    <s v="CORNER STORE 1060 00BOERNE TX"/>
    <n v="19.27"/>
    <m/>
    <n v="19.27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28/2015"/>
    <s v="FEDEX INV 489357096 1-800-622-1147"/>
    <n v="20.78"/>
    <m/>
    <n v="20.78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8/2015"/>
    <s v="FEDEX INV 646126857 1-800-622-1147"/>
    <n v="110.3"/>
    <m/>
    <n v="110.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28/2015"/>
    <s v="GOOGLE *GOOGLE STORAGOOGLE.COM/CH CA"/>
    <n v="1.99"/>
    <m/>
    <n v="1.99"/>
    <s v="Debit"/>
    <s v="22000 · AMEX (LLC)"/>
    <x v="1"/>
    <x v="3"/>
    <n v="2015"/>
    <x v="13"/>
    <s v="Google Checkout"/>
    <s v="Corporate"/>
    <s v="BOTH"/>
    <s v="Income Statement"/>
    <s v="AMEX (LLC) Activity"/>
    <s v="22000 · AMEX (LLC)"/>
  </r>
  <r>
    <s v="03/28/2015"/>
    <s v="METALOCATOR/FATICA CDENVER CO"/>
    <n v="19"/>
    <m/>
    <n v="19"/>
    <s v="Debit"/>
    <s v="22000 · AMEX (LLC)"/>
    <x v="1"/>
    <x v="3"/>
    <n v="2015"/>
    <x v="14"/>
    <s v="Brain Tree Charge"/>
    <s v="Corporate"/>
    <s v="BOTH"/>
    <s v="Income Statement"/>
    <s v="AMEX (LLC) Activity"/>
    <s v="22000 · AMEX (LLC)"/>
  </r>
  <r>
    <s v="03/28/2015"/>
    <s v="OMNITELECOM/LOCAL03 RAMAT GAN"/>
    <n v="16.8"/>
    <m/>
    <n v="16.8"/>
    <s v="Debit"/>
    <s v="22000 · AMEX (LLC)"/>
    <x v="1"/>
    <x v="3"/>
    <n v="2015"/>
    <x v="31"/>
    <s v="Omni Telecom"/>
    <s v="Corporate"/>
    <s v="BOTH"/>
    <s v="Income Statement"/>
    <s v="AMEX (LLC) Activity"/>
    <s v="22000 · AMEX (LLC)"/>
  </r>
  <r>
    <s v="03/29/2015"/>
    <s v="GOOGLE *GOOGLE STORAGOOGLE.COM/CH CA"/>
    <n v="1.99"/>
    <m/>
    <n v="1.99"/>
    <s v="Debit"/>
    <s v="22000 · AMEX (LLC)"/>
    <x v="1"/>
    <x v="3"/>
    <n v="2015"/>
    <x v="13"/>
    <s v="Google Checkout"/>
    <s v="Corporate"/>
    <s v="BOTH"/>
    <s v="Income Statement"/>
    <s v="AMEX (LLC) Activity"/>
    <s v="22000 · AMEX (LLC)"/>
  </r>
  <r>
    <s v="03/29/2015"/>
    <s v="GRUBHUB SEAMLESS 8775857878 IL"/>
    <n v="60.89"/>
    <m/>
    <n v="60.89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9/2015"/>
    <s v="GRUBHUB SEAMLESS 8775857878 IL"/>
    <n v="98.67"/>
    <m/>
    <n v="98.67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29/2015"/>
    <s v="PETCO 3711 537112BROOKLYN NY"/>
    <n v="85.43"/>
    <m/>
    <n v="85.43"/>
    <s v="Debit"/>
    <s v="22000 · AMEX (LLC)"/>
    <x v="1"/>
    <x v="3"/>
    <n v="2015"/>
    <x v="9"/>
    <s v="Dave Ratner"/>
    <s v="Corporate"/>
    <s v="BOTH"/>
    <s v="Balance Sheet"/>
    <s v="AMEX (LLC) repays Dave note"/>
    <s v="22000 · AMEX (LLC)"/>
  </r>
  <r>
    <s v="03/30/2015"/>
    <s v="5% OPEN Savings at FedEx"/>
    <n v="-29.01"/>
    <m/>
    <n v="-29.01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30/2015"/>
    <s v="5% OPEN Savings at FedEx"/>
    <n v="-8.64"/>
    <m/>
    <n v="-8.64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30/2015"/>
    <s v="5% OPEN Savings at FedEx"/>
    <n v="-1.18"/>
    <m/>
    <n v="-1.18"/>
    <s v="Cred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30/2015"/>
    <s v="IGENII 2715007028620NEW YORK NY"/>
    <n v="59.99"/>
    <m/>
    <n v="59.99"/>
    <s v="Debit"/>
    <s v="22000 · AMEX (LLC)"/>
    <x v="1"/>
    <x v="3"/>
    <n v="2015"/>
    <x v="35"/>
    <s v="I Genii"/>
    <s v="Corporate"/>
    <s v="BOTH"/>
    <s v="Income Statement"/>
    <s v="AMEX (LLC) Activity"/>
    <s v="22000 · AMEX (LLC)"/>
  </r>
  <r>
    <s v="03/30/2015"/>
    <s v="THE HOME DEPOT 581 SAN ANTONIO TX"/>
    <n v="37.29"/>
    <m/>
    <n v="37.2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30/2015"/>
    <s v="THE WHOLISTIC PET 65BEDFORD NH"/>
    <n v="104.85"/>
    <m/>
    <n v="104.85"/>
    <s v="Debit"/>
    <s v="22000 · AMEX (LLC)"/>
    <x v="1"/>
    <x v="3"/>
    <n v="2015"/>
    <x v="18"/>
    <s v="The Wholistic Pet"/>
    <s v="Corporate"/>
    <s v="BOTH"/>
    <s v="Balance Sheet"/>
    <s v="AMEX (LLC) Activity"/>
    <s v="22000 · AMEX (LLC)"/>
  </r>
  <r>
    <s v="03/30/2015"/>
    <s v="USPS POSTAGE STAMPS.WASHINGTON DC"/>
    <n v="200"/>
    <m/>
    <n v="200"/>
    <s v="Debit"/>
    <s v="22000 · AMEX (LLC)"/>
    <x v="1"/>
    <x v="3"/>
    <n v="2015"/>
    <x v="8"/>
    <s v="USPS"/>
    <s v="Corporate"/>
    <s v="BOTH"/>
    <s v="Income Statement"/>
    <s v="AMEX (LLC) Activity"/>
    <s v="22000 · AMEX (LLC)"/>
  </r>
  <r>
    <s v="03/31/2015"/>
    <s v="ADTSECURITY MYADT.COADT SECURITY SERVI"/>
    <n v="53.89"/>
    <m/>
    <n v="53.89"/>
    <s v="Debit"/>
    <s v="22000 · AMEX (LLC)"/>
    <x v="1"/>
    <x v="3"/>
    <n v="2015"/>
    <x v="23"/>
    <s v="ADT"/>
    <s v="Corporate:Warehouse"/>
    <s v="BOTH"/>
    <s v="Income Statement"/>
    <s v="AMEX (LLC) Activity"/>
    <s v="22000 · AMEX (LLC)"/>
  </r>
  <r>
    <s v="03/31/2015"/>
    <s v="FACEBK *ZJ99L7NHH2 WWW.FB.ME/ADS CA"/>
    <n v="69"/>
    <m/>
    <n v="69"/>
    <s v="Debit"/>
    <s v="22000 · AMEX (LLC)"/>
    <x v="1"/>
    <x v="3"/>
    <n v="2015"/>
    <x v="20"/>
    <s v="Facebook"/>
    <s v="Corporate"/>
    <s v="BOTH"/>
    <s v="Income Statement"/>
    <s v="AMEX (LLC) Activity"/>
    <s v="22000 · AMEX (LLC)"/>
  </r>
  <r>
    <s v="03/31/2015"/>
    <s v="FEDEX INV 489598956 1-800-622-1147"/>
    <n v="11.3"/>
    <m/>
    <n v="11.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31/2015"/>
    <s v="FEDEX INV 489606063 1-800-622-1147"/>
    <n v="282.13"/>
    <m/>
    <n v="282.13"/>
    <s v="Debit"/>
    <s v="22000 · AMEX (LLC)"/>
    <x v="1"/>
    <x v="3"/>
    <n v="2015"/>
    <x v="8"/>
    <s v="FedEx"/>
    <s v="Corporate"/>
    <s v="BOTH"/>
    <s v="Income Statement"/>
    <s v="AMEX (LLC) Activity"/>
    <s v="22000 · AMEX (LLC)"/>
  </r>
  <r>
    <s v="03/31/2015"/>
    <s v="INTUIT PAYROLL 888-537-7794 CA"/>
    <n v="38.380000000000003"/>
    <m/>
    <n v="38.380000000000003"/>
    <s v="Debit"/>
    <s v="22000 · AMEX (LLC)"/>
    <x v="1"/>
    <x v="3"/>
    <n v="2015"/>
    <x v="36"/>
    <s v="Intuit"/>
    <s v="Corporate"/>
    <s v="BOTH"/>
    <s v="Income Statement"/>
    <s v="AMEX (LLC) Activity"/>
    <s v="22000 · AMEX (LLC)"/>
  </r>
  <r>
    <s v="03/31/2015"/>
    <s v="THE HOME DEPOT 581 SAN ANTONIO TX"/>
    <n v="7.49"/>
    <m/>
    <n v="7.49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3/31/2015"/>
    <s v="THE HOME DEPOT 581 SAN ANTONIO TX"/>
    <n v="43.27"/>
    <m/>
    <n v="43.27"/>
    <s v="Debit"/>
    <s v="22000 · AMEX (LLC)"/>
    <x v="1"/>
    <x v="3"/>
    <n v="2015"/>
    <x v="10"/>
    <s v="Timofey Trofimenkov"/>
    <s v="Corporate:Warehouse"/>
    <s v="BOTH"/>
    <s v="Income Statement"/>
    <s v="AMEX (LLC) Activity"/>
    <s v="22000 · AMEX (LLC)"/>
  </r>
  <r>
    <s v="04/01/2015"/>
    <s v="5% OPEN Savings at FedEx"/>
    <n v="-2.93"/>
    <m/>
    <n v="-2.93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1/2015"/>
    <s v="AUDIBLE 888-283-5051 NJ"/>
    <n v="22.95"/>
    <m/>
    <n v="22.95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01/2015"/>
    <s v="CUBESMART 824 201001BROOKLYN NY"/>
    <n v="193.8"/>
    <m/>
    <n v="193.8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01/2015"/>
    <s v="ESH*TECHPROTECT PREM844-400-0452 GA"/>
    <n v="11.9"/>
    <m/>
    <n v="11.9"/>
    <s v="Debit"/>
    <s v="22000 · AMEX (LLC)"/>
    <x v="1"/>
    <x v="4"/>
    <n v="2015"/>
    <x v="16"/>
    <s v="TechProtect"/>
    <s v="Corporate:Warehouse"/>
    <s v="BOTH"/>
    <s v="Income Statement"/>
    <s v="AMEX (LLC) Activity"/>
    <s v="22000 · AMEX (LLC)"/>
  </r>
  <r>
    <s v="04/01/2015"/>
    <s v="FEDEX INV 489799582 1-800-622-1147"/>
    <n v="29.41"/>
    <m/>
    <n v="29.41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1/2015"/>
    <s v="FEDEX INV 646245604 1-800-622-1147"/>
    <n v="26.04"/>
    <m/>
    <n v="26.04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1/2015"/>
    <s v="FEDEX INV 646265240 1-800-622-1147"/>
    <n v="18.23"/>
    <m/>
    <n v="18.2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1/2015"/>
    <s v="IN *CANINE INNOVATIOMOUNT CLEMENS MI"/>
    <n v="698"/>
    <m/>
    <n v="698"/>
    <s v="Debit"/>
    <s v="22000 · AMEX (LLC)"/>
    <x v="1"/>
    <x v="4"/>
    <n v="2015"/>
    <x v="18"/>
    <s v="Canine Innovations (Pet Convincer)"/>
    <s v="Corporate"/>
    <s v="BOTH"/>
    <s v="Balance Sheet"/>
    <s v="AMEX (LLC) Activity"/>
    <s v="22000 · AMEX (LLC)"/>
  </r>
  <r>
    <s v="04/01/2015"/>
    <s v="MATCHPOINT NYC 718-769-0001 NY"/>
    <n v="97.75"/>
    <m/>
    <n v="97.75"/>
    <s v="Debit"/>
    <s v="22000 · AMEX (LLC)"/>
    <x v="1"/>
    <x v="4"/>
    <n v="2015"/>
    <x v="12"/>
    <s v="Match Point"/>
    <s v="Corporate:Marketing"/>
    <s v="BOTH"/>
    <s v="Income Statement"/>
    <s v="AMEX (LLC) Activity"/>
    <s v="22000 · AMEX (LLC)"/>
  </r>
  <r>
    <s v="04/01/2015"/>
    <s v="NYSC-BROOKLYN BELT BROOKLYN NY"/>
    <n v="89.99"/>
    <m/>
    <n v="89.99"/>
    <s v="Debit"/>
    <s v="22000 · AMEX (LLC)"/>
    <x v="1"/>
    <x v="4"/>
    <n v="2015"/>
    <x v="12"/>
    <s v="NYSC"/>
    <s v="Corporate"/>
    <s v="BOTH"/>
    <s v="Income Statement"/>
    <s v="AMEX (LLC) Activity"/>
    <s v="22000 · AMEX (LLC)"/>
  </r>
  <r>
    <s v="04/01/2015"/>
    <s v="THE HOME DEPOT 581 SAN ANTONIO TX"/>
    <n v="95.24"/>
    <m/>
    <n v="95.2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01/2015"/>
    <s v="THE UPS STORE #0561 NEW YORK NY"/>
    <n v="3.16"/>
    <m/>
    <n v="3.16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01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01/2015"/>
    <s v="VOC*ICONTACTEMAIL MK877-968-3996 MD"/>
    <n v="130.54"/>
    <m/>
    <n v="130.54"/>
    <s v="Debit"/>
    <s v="22000 · AMEX (LLC)"/>
    <x v="1"/>
    <x v="4"/>
    <n v="2015"/>
    <x v="15"/>
    <s v="iContact"/>
    <s v="Corporate:Marketing"/>
    <s v="BOTH"/>
    <s v="Income Statement"/>
    <s v="AMEX (LLC) Activity"/>
    <s v="22000 · AMEX (LLC)"/>
  </r>
  <r>
    <s v="04/02/2015"/>
    <s v="5% OPEN Savings at FedEx"/>
    <n v="-6.53"/>
    <m/>
    <n v="-6.53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2/2015"/>
    <s v="5% OPEN Savings at FedEx"/>
    <n v="-5.19"/>
    <m/>
    <n v="-5.19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2/2015"/>
    <s v="CALENDAR WIZ LLC 882HAMPTON NH"/>
    <n v="8"/>
    <m/>
    <n v="8"/>
    <s v="Debit"/>
    <s v="22000 · AMEX (LLC)"/>
    <x v="1"/>
    <x v="4"/>
    <n v="2015"/>
    <x v="14"/>
    <s v="Calendar Wiz"/>
    <s v="Corporate"/>
    <s v="BOTH"/>
    <s v="Income Statement"/>
    <s v="AMEX (LLC) Activity"/>
    <s v="22000 · AMEX (LLC)"/>
  </r>
  <r>
    <s v="04/02/2015"/>
    <s v="FEDEX INV 489909917 1-800-622-1147"/>
    <n v="111.46"/>
    <m/>
    <n v="111.46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2/2015"/>
    <s v="FEDEX INV 646292486 1-800-622-1147"/>
    <n v="122.6"/>
    <m/>
    <n v="122.6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2/2015"/>
    <s v="THE HOME DEPOT 581 SAN ANTONIO TX"/>
    <n v="11.84"/>
    <m/>
    <n v="11.8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02/2015"/>
    <s v="UPS* 0000001086A4135SHIPPING"/>
    <n v="7.77"/>
    <m/>
    <n v="7.77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02/2015"/>
    <s v="VARSITY PETS LLC 049SALT LAKE CIT UT"/>
    <n v="39.82"/>
    <m/>
    <n v="39.82"/>
    <s v="Debit"/>
    <s v="22000 · AMEX (LLC)"/>
    <x v="1"/>
    <x v="4"/>
    <n v="2015"/>
    <x v="18"/>
    <s v="Varsity Pets (large balls)"/>
    <s v="Corporate"/>
    <s v="BOTH"/>
    <s v="Balance Sheet"/>
    <s v="AMEX (LLC) Activity"/>
    <s v="22000 · AMEX (LLC)"/>
  </r>
  <r>
    <s v="04/02/2015"/>
    <s v="VARSITY PETS LLC 049SALT LAKE CIT UT"/>
    <n v="41.02"/>
    <m/>
    <n v="41.02"/>
    <s v="Debit"/>
    <s v="22000 · AMEX (LLC)"/>
    <x v="1"/>
    <x v="4"/>
    <n v="2015"/>
    <x v="18"/>
    <s v="Varsity Pets (large balls)"/>
    <s v="Corporate"/>
    <s v="BOTH"/>
    <s v="Balance Sheet"/>
    <s v="AMEX (LLC) Activity"/>
    <s v="22000 · AMEX (LLC)"/>
  </r>
  <r>
    <s v="04/03/2015"/>
    <s v="5% OPEN Savings at FedEx"/>
    <n v="-5.52"/>
    <m/>
    <n v="-5.52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3/2015"/>
    <s v="5% OPEN Savings at FedEx"/>
    <n v="-1.37"/>
    <m/>
    <n v="-1.37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3/2015"/>
    <s v="5% OPEN Savings at FedEx"/>
    <n v="-1.04"/>
    <m/>
    <n v="-1.04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3/2015"/>
    <s v="AT&amp;T*BILL PAYMENT 95DALLAS TX"/>
    <n v="149.18"/>
    <m/>
    <n v="149.18"/>
    <s v="Debit"/>
    <s v="22000 · AMEX (LLC)"/>
    <x v="1"/>
    <x v="4"/>
    <n v="2015"/>
    <x v="16"/>
    <s v="AT&amp;T"/>
    <s v="Corporate:Marketing"/>
    <s v="BOTH"/>
    <s v="Income Statement"/>
    <s v="AMEX (LLC) Activity"/>
    <s v="22000 · AMEX (LLC)"/>
  </r>
  <r>
    <s v="04/03/2015"/>
    <s v="CORNER STORE 1052 00SAN ANTONIO TX"/>
    <n v="21.77"/>
    <m/>
    <n v="21.77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03/2015"/>
    <s v="FEDEX INV 646339626 1-800-622-1147"/>
    <n v="50.63"/>
    <m/>
    <n v="50.6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3/2015"/>
    <s v="GOGOAIR.COM 877-350-0038 IL"/>
    <n v="20.95"/>
    <m/>
    <n v="20.95"/>
    <s v="Debit"/>
    <s v="22000 · AMEX (LLC)"/>
    <x v="1"/>
    <x v="4"/>
    <n v="2015"/>
    <x v="27"/>
    <s v="Ilya Ratner"/>
    <s v="Corporate:Sales"/>
    <s v="BOTH"/>
    <s v="Income Statement"/>
    <s v="AMEX (LLC) Activity"/>
    <s v="22000 · AMEX (LLC)"/>
  </r>
  <r>
    <s v="04/03/2015"/>
    <s v="ULINE SHIP SUPPLIES SHIPPING SUP"/>
    <n v="211.06"/>
    <m/>
    <n v="211.06"/>
    <s v="Debit"/>
    <s v="22000 · AMEX (LLC)"/>
    <x v="1"/>
    <x v="4"/>
    <n v="2015"/>
    <x v="21"/>
    <s v="Uline"/>
    <s v="Corporate"/>
    <s v="BOTH"/>
    <s v="Income Statement"/>
    <s v="AMEX (LLC) Activity"/>
    <s v="22000 · AMEX (LLC)"/>
  </r>
  <r>
    <s v="04/04/2015"/>
    <s v="BAY &amp; BATH MARKET 00BROOKLYN NY"/>
    <n v="70.44"/>
    <m/>
    <n v="70.44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04/2015"/>
    <s v="FEDEX INV 490047111 1-800-622-1147"/>
    <n v="69.83"/>
    <m/>
    <n v="69.8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5/2015"/>
    <s v="ZOHO CORPORATION ZOHPLEASANTON CA"/>
    <n v="15"/>
    <m/>
    <n v="15"/>
    <s v="Debit"/>
    <s v="22000 · AMEX (LLC)"/>
    <x v="1"/>
    <x v="4"/>
    <n v="2015"/>
    <x v="14"/>
    <s v="ZoHo"/>
    <s v="Corporate"/>
    <s v="BOTH"/>
    <s v="Income Statement"/>
    <s v="AMEX (LLC) Activity"/>
    <s v="22000 · AMEX (LLC)"/>
  </r>
  <r>
    <s v="04/06/2015"/>
    <s v="4 TELL INC 00-080193STEVENSON WA"/>
    <n v="49"/>
    <m/>
    <n v="49"/>
    <s v="Debit"/>
    <s v="22000 · AMEX (LLC)"/>
    <x v="1"/>
    <x v="4"/>
    <n v="2015"/>
    <x v="13"/>
    <s v="4 Tell"/>
    <s v="Corporate"/>
    <s v="BOTH"/>
    <s v="Income Statement"/>
    <s v="AMEX (LLC) Activity"/>
    <s v="22000 · AMEX (LLC)"/>
  </r>
  <r>
    <s v="04/06/2015"/>
    <s v="5% OPEN Savings at FedEx"/>
    <n v="-14.11"/>
    <m/>
    <n v="-14.11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6/2015"/>
    <s v="AT&amp;T BILL PAYMENT 800-288-2020 TX"/>
    <n v="65.23"/>
    <m/>
    <n v="65.23"/>
    <s v="Debit"/>
    <s v="22000 · AMEX (LLC)"/>
    <x v="1"/>
    <x v="4"/>
    <n v="2015"/>
    <x v="19"/>
    <s v="AT&amp;T"/>
    <s v="Corporate"/>
    <s v="BOTH"/>
    <s v="Income Statement"/>
    <s v="AMEX (LLC) Activity"/>
    <s v="22000 · AMEX (LLC)"/>
  </r>
  <r>
    <s v="04/06/2015"/>
    <s v="EBAY PAYPAL GIVING FWASHINGTON DC"/>
    <n v="5.73"/>
    <m/>
    <n v="5.73"/>
    <s v="Debit"/>
    <s v="22000 · AMEX (LLC)"/>
    <x v="1"/>
    <x v="4"/>
    <n v="2015"/>
    <x v="30"/>
    <s v="Mission Fish"/>
    <s v="Corporate"/>
    <s v="BOTH"/>
    <s v="Income Statement"/>
    <s v="AMEX (LLC) Activity"/>
    <s v="22000 · AMEX (LLC)"/>
  </r>
  <r>
    <s v="04/06/2015"/>
    <s v="FEDEX INV 490297513 1-800-622-1147"/>
    <n v="11.3"/>
    <m/>
    <n v="11.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6/2015"/>
    <s v="FEDEX INV 490304523 1-800-622-1147"/>
    <n v="398.38"/>
    <m/>
    <n v="398.38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6/2015"/>
    <s v="ONLINE PAYMENT - THANK YOU"/>
    <n v="-2000"/>
    <m/>
    <n v="-2000"/>
    <s v="Payments"/>
    <s v="22000 · AMEX (LLC)"/>
    <x v="1"/>
    <x v="4"/>
    <n v="2015"/>
    <x v="28"/>
    <s v="DT AMEX"/>
    <s v="Corporate"/>
    <s v="LLC"/>
    <s v="Balance Sheet"/>
    <s v="9607 (INC) pays AMEX (LLC)"/>
    <s v="22000 · AMEX (LLC)"/>
  </r>
  <r>
    <s v="04/06/2015"/>
    <s v="THE HOME DEPOT 581 SAN ANTONIO TX"/>
    <n v="21.75"/>
    <m/>
    <n v="21.75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06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07/2015"/>
    <s v="5% OPEN Savings at FedEx"/>
    <n v="-1.47"/>
    <m/>
    <n v="-1.47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7/2015"/>
    <s v="5% OPEN Savings at FedEx"/>
    <n v="-1.3"/>
    <m/>
    <n v="-1.3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7/2015"/>
    <s v="FEDEX INV 490397031 1-800-622-1147"/>
    <n v="23.85"/>
    <m/>
    <n v="23.85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7/2015"/>
    <s v="FEDEX INV 646449546 1-800-622-1147"/>
    <n v="37.82"/>
    <m/>
    <n v="37.82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7/2015"/>
    <s v="FEDEX INV 646473163 1-800-622-1147"/>
    <n v="18.190000000000001"/>
    <m/>
    <n v="18.190000000000001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7/2015"/>
    <s v="GOOGLE*SVCSAPPSELEMEMountain View"/>
    <n v="9.02"/>
    <m/>
    <n v="9.02"/>
    <s v="Debit"/>
    <s v="22000 · AMEX (LLC)"/>
    <x v="1"/>
    <x v="4"/>
    <n v="2015"/>
    <x v="13"/>
    <s v="Google Checkout"/>
    <s v="Corporate"/>
    <s v="BOTH"/>
    <s v="Income Statement"/>
    <s v="AMEX (LLC) Activity"/>
    <s v="22000 · AMEX (LLC)"/>
  </r>
  <r>
    <s v="04/08/2015"/>
    <s v="BEST SHOT PET PRODUCLEXINGTON KY"/>
    <n v="6.35"/>
    <m/>
    <n v="6.35"/>
    <s v="Debit"/>
    <s v="22000 · AMEX (LLC)"/>
    <x v="1"/>
    <x v="4"/>
    <n v="2015"/>
    <x v="18"/>
    <s v="Best Shot Pet Products"/>
    <s v="Corporate"/>
    <s v="BOTH"/>
    <s v="Balance Sheet"/>
    <s v="AMEX (LLC) Activity"/>
    <s v="22000 · AMEX (LLC)"/>
  </r>
  <r>
    <s v="04/08/2015"/>
    <s v="ENTERPRISE RENT A CAAUSTIN TX"/>
    <n v="211.72"/>
    <m/>
    <n v="211.72"/>
    <s v="Debit"/>
    <s v="22000 · AMEX (LLC)"/>
    <x v="1"/>
    <x v="4"/>
    <n v="2015"/>
    <x v="27"/>
    <s v="Ilya Ratner"/>
    <s v="Corporate:Sales"/>
    <s v="BOTH"/>
    <s v="Income Statement"/>
    <s v="AMEX (LLC) Activity"/>
    <s v="22000 · AMEX (LLC)"/>
  </r>
  <r>
    <s v="04/08/2015"/>
    <s v="FEDEX INV 646503340 1-800-622-1147"/>
    <n v="80.150000000000006"/>
    <m/>
    <n v="80.150000000000006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8/2015"/>
    <s v="JRS HTG./ A/C. INC. San Antonio TX"/>
    <n v="1565.85"/>
    <m/>
    <n v="1565.85"/>
    <s v="Debit"/>
    <s v="22000 · AMEX (LLC)"/>
    <x v="1"/>
    <x v="4"/>
    <n v="2015"/>
    <x v="17"/>
    <s v="Kristina Koger"/>
    <s v="Corporate:FP&amp;A"/>
    <s v="BOTH"/>
    <s v="Income Statement"/>
    <s v="AMEX (LLC) Activity"/>
    <s v="22000 · AMEX (LLC)"/>
  </r>
  <r>
    <s v="04/08/2015"/>
    <s v="SPOTIFY USA 591653373017 SE"/>
    <n v="9.99"/>
    <m/>
    <n v="9.9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08/2015"/>
    <s v="TIME WARNER CABLE 888-TWCABLE TX"/>
    <n v="293.29000000000002"/>
    <m/>
    <n v="293.29000000000002"/>
    <s v="Debit"/>
    <s v="22000 · AMEX (LLC)"/>
    <x v="1"/>
    <x v="4"/>
    <n v="2015"/>
    <x v="19"/>
    <s v="Time Warner Cable"/>
    <s v="Corporate:Warehouse"/>
    <s v="BOTH"/>
    <s v="Income Statement"/>
    <s v="AMEX (LLC) Activity"/>
    <s v="22000 · AMEX (LLC)"/>
  </r>
  <r>
    <s v="04/08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09/2015"/>
    <s v="5% OPEN Savings at FedEx"/>
    <n v="-6.13"/>
    <m/>
    <n v="-6.13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9/2015"/>
    <s v="5% OPEN Savings at FedEx"/>
    <n v="-5.57"/>
    <m/>
    <n v="-5.57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9/2015"/>
    <s v="5% OPEN Savings at FedEx"/>
    <n v="-2.5299999999999998"/>
    <m/>
    <n v="-2.5299999999999998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9/2015"/>
    <s v="AUTO 800-841-3000 DC"/>
    <n v="134.44"/>
    <m/>
    <n v="134.4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09/2015"/>
    <s v="CALENDAR WIZ LLC 882HAMPTON NH"/>
    <n v="-8"/>
    <m/>
    <n v="-8"/>
    <s v="Credit"/>
    <s v="22000 · AMEX (LLC)"/>
    <x v="1"/>
    <x v="4"/>
    <n v="2015"/>
    <x v="14"/>
    <s v="Calendar Wiz"/>
    <s v="Corporate"/>
    <s v="BOTH"/>
    <s v="Income Statement"/>
    <s v="AMEX (LLC) Activity"/>
    <s v="22000 · AMEX (LLC)"/>
  </r>
  <r>
    <s v="04/09/2015"/>
    <s v="FEDEX INV 490590789 1-800-622-1147"/>
    <n v="30.95"/>
    <m/>
    <n v="30.95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9/2015"/>
    <s v="FEDEX INV 646551733 1-800-622-1147"/>
    <n v="89.18"/>
    <m/>
    <n v="89.18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09/2015"/>
    <s v="GRUBHUB SEAMLESS 8775857878 IL"/>
    <n v="31.71"/>
    <m/>
    <n v="31.71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09/2015"/>
    <s v="UPS* 0000001086A4145SHIPPING"/>
    <n v="7.77"/>
    <m/>
    <n v="7.77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09/2015"/>
    <s v="WHOLEFDS QRY 10075 02108264676"/>
    <n v="100.83"/>
    <m/>
    <n v="100.8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0/2015"/>
    <s v="5% OPEN Savings at FedEx"/>
    <n v="-3.49"/>
    <m/>
    <n v="-3.49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0/2015"/>
    <s v="EXPERIAN *CREDITR866-506-7894 CA"/>
    <n v="32.61"/>
    <m/>
    <n v="32.61"/>
    <s v="Debit"/>
    <s v="22000 · AMEX (LLC)"/>
    <x v="1"/>
    <x v="4"/>
    <n v="2015"/>
    <x v="22"/>
    <s v="Consumer Info"/>
    <s v="Corporate"/>
    <s v="BOTH"/>
    <s v="Income Statement"/>
    <s v="AMEX (LLC) Activity"/>
    <s v="22000 · AMEX (LLC)"/>
  </r>
  <r>
    <s v="04/10/2015"/>
    <s v="FEDEX INV 646598183 1-800-622-1147"/>
    <n v="113.04"/>
    <m/>
    <n v="113.04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0/2015"/>
    <s v="MOJO SELLING SOLUTIOLITTLETON NH"/>
    <n v="198"/>
    <m/>
    <n v="198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10/2015"/>
    <s v="SANCHO'S RESTAURAN 5SAN ANTONIO TX"/>
    <n v="73.040000000000006"/>
    <m/>
    <n v="73.040000000000006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0/2015"/>
    <s v="THE HOME DEPOT 581 SAN ANTONIO TX"/>
    <n v="140.56"/>
    <m/>
    <n v="140.56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0/2015"/>
    <s v="THE UPS STORE #0561 NEW YORK NY"/>
    <n v="3.16"/>
    <m/>
    <n v="3.16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10/2015"/>
    <s v="WALGREENS #3505 0000SAN ANTONIO TX"/>
    <n v="57.12"/>
    <m/>
    <n v="57.12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1/2015"/>
    <s v="Alchemy 210-320-1168"/>
    <n v="4"/>
    <m/>
    <n v="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1/2015"/>
    <s v="CORNER STORE 2289 00SAN ANTONIO TX"/>
    <n v="20.14"/>
    <m/>
    <n v="20.1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1/2015"/>
    <s v="EXPERIAN *CREDITR866-506-7894 CA"/>
    <n v="32.61"/>
    <m/>
    <n v="32.61"/>
    <s v="Debit"/>
    <s v="22000 · AMEX (LLC)"/>
    <x v="1"/>
    <x v="4"/>
    <n v="2015"/>
    <x v="22"/>
    <s v="Consumer Info"/>
    <s v="Corporate"/>
    <s v="BOTH"/>
    <s v="Income Statement"/>
    <s v="AMEX (LLC) Activity"/>
    <s v="22000 · AMEX (LLC)"/>
  </r>
  <r>
    <s v="04/11/2015"/>
    <s v="FEDEX INV 490721105 1-800-622-1147"/>
    <n v="63"/>
    <m/>
    <n v="6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1/2015"/>
    <s v="FEDEX INV 646655906 1-800-622-1147"/>
    <n v="83.12"/>
    <m/>
    <n v="83.12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1/2015"/>
    <s v="SQUARESPACE INC. 6465803456 NY"/>
    <n v="20"/>
    <m/>
    <n v="20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1/2015"/>
    <s v="STONE WERKS BIG ROCKSAN ANTONIO TX"/>
    <n v="58.82"/>
    <m/>
    <n v="58.82"/>
    <s v="Debit"/>
    <s v="22000 · AMEX (LLC)"/>
    <x v="1"/>
    <x v="4"/>
    <n v="2015"/>
    <x v="17"/>
    <s v="Kristina Koger"/>
    <s v="Corporate:FP&amp;A"/>
    <s v="BOTH"/>
    <s v="Income Statement"/>
    <s v="AMEX (LLC) Activity"/>
    <s v="22000 · AMEX (LLC)"/>
  </r>
  <r>
    <s v="04/12/2015"/>
    <s v="5% OPEN Savings at FedEx"/>
    <n v="-19.920000000000002"/>
    <m/>
    <n v="-19.920000000000002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2/2015"/>
    <s v="5% OPEN Savings at FedEx"/>
    <n v="-1.89"/>
    <m/>
    <n v="-1.89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2/2015"/>
    <s v="5% OPEN Savings at FedEx"/>
    <n v="-1.19"/>
    <m/>
    <n v="-1.19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2/2015"/>
    <s v="DROPCAM.COM 27300024SAN FRANCISCO CA"/>
    <n v="9.9499999999999993"/>
    <m/>
    <n v="9.9499999999999993"/>
    <s v="Debit"/>
    <s v="22000 · AMEX (LLC)"/>
    <x v="1"/>
    <x v="4"/>
    <n v="2015"/>
    <x v="23"/>
    <s v="Dropcam"/>
    <s v="Corporate:NYC office"/>
    <s v="BOTH"/>
    <s v="Income Statement"/>
    <s v="AMEX (LLC) Activity"/>
    <s v="22000 · AMEX (LLC)"/>
  </r>
  <r>
    <s v="04/12/2015"/>
    <s v="Parker Creek Ranch San Antonio TX"/>
    <n v="36"/>
    <m/>
    <n v="36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3/2015"/>
    <s v="5% OPEN Savings at FedEx"/>
    <n v="-4.01"/>
    <m/>
    <n v="-4.01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3/2015"/>
    <s v="FEDEX FREIGHT INC 870-741-9000"/>
    <n v="1315.1"/>
    <m/>
    <n v="1315.1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3/2015"/>
    <s v="FEDEX INV 490956282 1-800-622-1147"/>
    <n v="11.3"/>
    <m/>
    <n v="11.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3/2015"/>
    <s v="FEDEX INV 490963727 1-800-622-1147"/>
    <n v="470.95"/>
    <m/>
    <n v="470.95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3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14/2015"/>
    <s v="DISCOUNTLAS 2105230641 TX"/>
    <n v="54.07"/>
    <m/>
    <n v="54.07"/>
    <s v="Debit"/>
    <s v="22000 · AMEX (LLC)"/>
    <x v="1"/>
    <x v="4"/>
    <n v="2015"/>
    <x v="33"/>
    <s v="Discount Laser"/>
    <s v="Corporate"/>
    <s v="BOTH"/>
    <s v="Income Statement"/>
    <s v="AMEX (LLC) Activity"/>
    <s v="22000 · AMEX (LLC)"/>
  </r>
  <r>
    <s v="04/14/2015"/>
    <s v="ESPREE ANIMAL PRODUCGRAPEVINE TX"/>
    <n v="7"/>
    <m/>
    <n v="7"/>
    <s v="Debit"/>
    <s v="22000 · AMEX (LLC)"/>
    <x v="1"/>
    <x v="4"/>
    <n v="2015"/>
    <x v="18"/>
    <s v="Espree Animal Products"/>
    <s v="Corporate"/>
    <s v="BOTH"/>
    <s v="Balance Sheet"/>
    <s v="AMEX (LLC) Activity"/>
    <s v="22000 · AMEX (LLC)"/>
  </r>
  <r>
    <s v="04/14/2015"/>
    <s v="FEDEX INV 646719101 1-800-622-1147"/>
    <n v="50.74"/>
    <m/>
    <n v="50.74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4/2015"/>
    <s v="TRIDEV PETROLEUM 000BROOKLYN NY"/>
    <n v="50"/>
    <m/>
    <n v="50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14/2015"/>
    <s v="TRUESHIP 0211 SCOTTSDALE AZ"/>
    <n v="39.85"/>
    <m/>
    <n v="39.85"/>
    <s v="Debit"/>
    <s v="22000 · AMEX (LLC)"/>
    <x v="1"/>
    <x v="4"/>
    <n v="2015"/>
    <x v="14"/>
    <s v="Trueship"/>
    <s v="Corporate"/>
    <s v="BOTH"/>
    <s v="Income Statement"/>
    <s v="AMEX (LLC) Activity"/>
    <s v="22000 · AMEX (LLC)"/>
  </r>
  <r>
    <s v="04/14/2015"/>
    <s v="ULINE SHIP SUPPLIES SHIPPING SUP"/>
    <n v="690.73"/>
    <m/>
    <n v="690.73"/>
    <s v="Debit"/>
    <s v="22000 · AMEX (LLC)"/>
    <x v="1"/>
    <x v="4"/>
    <n v="2015"/>
    <x v="21"/>
    <s v="Uline"/>
    <s v="Corporate"/>
    <s v="BOTH"/>
    <s v="Income Statement"/>
    <s v="AMEX (LLC) Activity"/>
    <s v="22000 · AMEX (LLC)"/>
  </r>
  <r>
    <s v="04/14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15/2015"/>
    <s v="5% OPEN Savings at FedEx"/>
    <n v="-4.46"/>
    <m/>
    <n v="-4.46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5/2015"/>
    <s v="5% OPEN Savings at FedEx"/>
    <n v="-1.55"/>
    <m/>
    <n v="-1.5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5/2015"/>
    <s v="ACE MART RESTAURANT SAN ANTONIO TX"/>
    <n v="244.84"/>
    <m/>
    <n v="244.8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5/2015"/>
    <s v="CORNER STORE 2289 00SAN ANTONIO TX"/>
    <n v="20.53"/>
    <m/>
    <n v="20.5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5/2015"/>
    <s v="EXPERIAN *CREDITR866-506-7894 CA"/>
    <n v="31.82"/>
    <m/>
    <n v="31.82"/>
    <s v="Debit"/>
    <s v="22000 · AMEX (LLC)"/>
    <x v="1"/>
    <x v="4"/>
    <n v="2015"/>
    <x v="22"/>
    <s v="Consumer Info"/>
    <s v="Corporate"/>
    <s v="BOTH"/>
    <s v="Income Statement"/>
    <s v="AMEX (LLC) Activity"/>
    <s v="22000 · AMEX (LLC)"/>
  </r>
  <r>
    <s v="04/15/2015"/>
    <s v="FEDEX INV 646791614 1-800-622-1147"/>
    <n v="2.5099999999999998"/>
    <m/>
    <n v="2.5099999999999998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5/2015"/>
    <s v="GUADALUPE LUMBER CO SAN ANTONIO TX"/>
    <n v="5.4"/>
    <m/>
    <n v="5.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5/2015"/>
    <s v="HENSSGEN HARDWARE COQUEENSBURY NY"/>
    <n v="473"/>
    <m/>
    <n v="473"/>
    <s v="Debit"/>
    <s v="22000 · AMEX (LLC)"/>
    <x v="1"/>
    <x v="4"/>
    <n v="2015"/>
    <x v="18"/>
    <s v="Henssgen Hardware"/>
    <s v="Corporate"/>
    <s v="BOTH"/>
    <s v="Balance Sheet"/>
    <s v="AMEX (LLC) Activity"/>
    <s v="22000 · AMEX (LLC)"/>
  </r>
  <r>
    <s v="04/15/2015"/>
    <s v="KRAV MAGA 8829000992BALCONES HEIGH TX"/>
    <n v="73"/>
    <m/>
    <n v="73"/>
    <s v="Debit"/>
    <s v="22000 · AMEX (LLC)"/>
    <x v="1"/>
    <x v="4"/>
    <n v="2015"/>
    <x v="12"/>
    <s v="Krav Maga"/>
    <s v="Corporate:Warehouse"/>
    <s v="BOTH"/>
    <s v="Income Statement"/>
    <s v="AMEX (LLC) Activity"/>
    <s v="22000 · AMEX (LLC)"/>
  </r>
  <r>
    <s v="04/15/2015"/>
    <s v="MATCHPOINT NYC BROOKLYN NY"/>
    <n v="5"/>
    <m/>
    <n v="5"/>
    <s v="Debit"/>
    <s v="22000 · AMEX (LLC)"/>
    <x v="1"/>
    <x v="4"/>
    <n v="2015"/>
    <x v="12"/>
    <s v="Match Point"/>
    <s v="Corporate:Marketing"/>
    <s v="BOTH"/>
    <s v="Income Statement"/>
    <s v="AMEX (LLC) Activity"/>
    <s v="22000 · AMEX (LLC)"/>
  </r>
  <r>
    <s v="04/15/2015"/>
    <s v="MES*RINGCENTRAL, INCSAN MATEO CA"/>
    <n v="25.07"/>
    <m/>
    <n v="25.07"/>
    <s v="Debit"/>
    <s v="22000 · AMEX (LLC)"/>
    <x v="1"/>
    <x v="4"/>
    <n v="2015"/>
    <x v="25"/>
    <s v="RingCentral"/>
    <s v="Corporate:Customer Service"/>
    <s v="BOTH"/>
    <s v="Income Statement"/>
    <s v="AMEX (LLC) Activity"/>
    <s v="22000 · AMEX (LLC)"/>
  </r>
  <r>
    <s v="04/15/2015"/>
    <s v="MISSION RESTAURANT SSAN ANTONIO TX"/>
    <n v="573.29999999999995"/>
    <m/>
    <n v="573.29999999999995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5/2015"/>
    <s v="THE UPS STORE #0561 NEW YORK NY"/>
    <n v="3.08"/>
    <m/>
    <n v="3.08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15/2015"/>
    <s v="VZW APO VZWRLSS*APOCC"/>
    <n v="213.38"/>
    <m/>
    <n v="213.38"/>
    <s v="Debit"/>
    <s v="22000 · AMEX (LLC)"/>
    <x v="1"/>
    <x v="4"/>
    <n v="2015"/>
    <x v="16"/>
    <s v="Verizon"/>
    <s v="Corporate:Marketing"/>
    <s v="BOTH"/>
    <s v="Income Statement"/>
    <s v="AMEX (LLC) Activity"/>
    <s v="22000 · AMEX (LLC)"/>
  </r>
  <r>
    <s v="04/15/2015"/>
    <s v="ZAPPOS.COM 800-927-7671 NV"/>
    <n v="-169.48"/>
    <m/>
    <n v="-169.48"/>
    <s v="Cred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16/2015"/>
    <s v="5% OPEN Savings at FedEx"/>
    <n v="-5.65"/>
    <m/>
    <n v="-5.6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6/2015"/>
    <s v="ANALYTICAL SCIENTIFISAN ANTONIO TX"/>
    <n v="69.41"/>
    <m/>
    <n v="69.41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6/2015"/>
    <s v="AT&amp;T DATA 190 ALPHARETTA GA"/>
    <n v="14.99"/>
    <m/>
    <n v="14.99"/>
    <s v="Debit"/>
    <s v="22000 · AMEX (LLC)"/>
    <x v="1"/>
    <x v="4"/>
    <n v="2015"/>
    <x v="16"/>
    <s v="AT&amp;T"/>
    <s v="Corporate:Marketing"/>
    <s v="BOTH"/>
    <s v="Income Statement"/>
    <s v="AMEX (LLC) Activity"/>
    <s v="22000 · AMEX (LLC)"/>
  </r>
  <r>
    <s v="04/16/2015"/>
    <s v="FEDEX INV 491261643 1-800-622-1147"/>
    <n v="13.25"/>
    <m/>
    <n v="13.25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6/2015"/>
    <s v="THE HOME DEPOT 581 SAN ANTONIO TX"/>
    <n v="164.23"/>
    <m/>
    <n v="164.23"/>
    <s v="Debit"/>
    <s v="22000 · AMEX (LLC)"/>
    <x v="1"/>
    <x v="4"/>
    <n v="2015"/>
    <x v="17"/>
    <s v="Kristina Koger"/>
    <s v="Corporate:FP&amp;A"/>
    <s v="BOTH"/>
    <s v="Income Statement"/>
    <s v="AMEX (LLC) Activity"/>
    <s v="22000 · AMEX (LLC)"/>
  </r>
  <r>
    <s v="04/16/2015"/>
    <s v="UPS* 0000001086A4155SHIPPING"/>
    <n v="13.5"/>
    <m/>
    <n v="13.5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16/2015"/>
    <s v="USPS 487966955802274SAN ANTONIO TX"/>
    <n v="11.5"/>
    <m/>
    <n v="11.5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16/2015"/>
    <s v="VOLUSION INC 8788105AUSTIN TX"/>
    <n v="68.52"/>
    <m/>
    <n v="68.52"/>
    <s v="Debit"/>
    <s v="22000 · AMEX (LLC)"/>
    <x v="1"/>
    <x v="4"/>
    <n v="2015"/>
    <x v="13"/>
    <s v="Volusion"/>
    <s v="Corporate"/>
    <s v="BOTH"/>
    <s v="Income Statement"/>
    <s v="AMEX (LLC) Activity"/>
    <s v="22000 · AMEX (LLC)"/>
  </r>
  <r>
    <s v="04/16/2015"/>
    <s v="VZWRLSS BILL PAY VE 800-922-0204 NJ"/>
    <n v="300"/>
    <m/>
    <n v="300"/>
    <s v="Debit"/>
    <s v="22000 · AMEX (LLC)"/>
    <x v="1"/>
    <x v="4"/>
    <n v="2015"/>
    <x v="16"/>
    <s v="Verizon"/>
    <s v="Corporate:Warehouse"/>
    <s v="BOTH"/>
    <s v="Income Statement"/>
    <s v="AMEX (LLC) Activity"/>
    <s v="22000 · AMEX (LLC)"/>
  </r>
  <r>
    <s v="04/17/2015"/>
    <s v="5% OPEN Savings at FedEx"/>
    <n v="-4.16"/>
    <m/>
    <n v="-4.16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7/2015"/>
    <s v="5% OPEN Savings at FedEx"/>
    <n v="-3.15"/>
    <m/>
    <n v="-3.1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7/2015"/>
    <s v="AT&amp;T EDLR 11070 100 800-331-0500"/>
    <n v="69.67"/>
    <m/>
    <n v="69.67"/>
    <s v="Debit"/>
    <s v="22000 · AMEX (LLC)"/>
    <x v="1"/>
    <x v="4"/>
    <n v="2015"/>
    <x v="16"/>
    <s v="AT&amp;T"/>
    <s v="Corporate:Sales"/>
    <s v="BOTH"/>
    <s v="Income Statement"/>
    <s v="AMEX (LLC) Activity"/>
    <s v="22000 · AMEX (LLC)"/>
  </r>
  <r>
    <s v="04/17/2015"/>
    <s v="FEDEX INV 646862461 1-800-622-1147"/>
    <n v="85.09"/>
    <m/>
    <n v="85.09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7/2015"/>
    <s v="ONLINE PAYMENT - THANK YOU"/>
    <n v="-7000"/>
    <m/>
    <n v="-7000"/>
    <s v="Payments"/>
    <s v="22000 · AMEX (LLC)"/>
    <x v="1"/>
    <x v="4"/>
    <n v="2015"/>
    <x v="28"/>
    <s v="DT AMEX"/>
    <s v="Corporate"/>
    <s v="LLC"/>
    <s v="Balance Sheet"/>
    <s v="9607 (INC) pays AMEX (LLC)"/>
    <s v="22000 · AMEX (LLC)"/>
  </r>
  <r>
    <s v="04/17/2015"/>
    <s v="PET INSURANCE 800-USAPETS CA"/>
    <n v="40.340000000000003"/>
    <m/>
    <n v="40.340000000000003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17/2015"/>
    <s v="SHERWIN-WILLIAMS SAN ANTONIO TX"/>
    <n v="118.92"/>
    <m/>
    <n v="118.92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7/2015"/>
    <s v="THE HOME DEPOT 581 SAN ANTONIO TX"/>
    <n v="33.1"/>
    <m/>
    <n v="33.1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7/2015"/>
    <s v="ULINE SHIP SUPPLIES SHIPPING SUP"/>
    <n v="198.66"/>
    <m/>
    <n v="198.66"/>
    <s v="Debit"/>
    <s v="22000 · AMEX (LLC)"/>
    <x v="1"/>
    <x v="4"/>
    <n v="2015"/>
    <x v="21"/>
    <s v="Uline"/>
    <s v="Corporate"/>
    <s v="BOTH"/>
    <s v="Income Statement"/>
    <s v="AMEX (LLC) Activity"/>
    <s v="22000 · AMEX (LLC)"/>
  </r>
  <r>
    <s v="04/17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17/2015"/>
    <s v="ZAZZLECOM ZAZZLE, INREDWOOD CITY CA"/>
    <n v="9.9499999999999993"/>
    <m/>
    <n v="9.9499999999999993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17/2015"/>
    <s v="ZOHO CORPORATION ZOHPLEASANTON CA"/>
    <n v="125"/>
    <m/>
    <n v="125"/>
    <s v="Debit"/>
    <s v="22000 · AMEX (LLC)"/>
    <x v="1"/>
    <x v="4"/>
    <n v="2015"/>
    <x v="14"/>
    <s v="ZoHo"/>
    <s v="Corporate"/>
    <s v="BOTH"/>
    <s v="Income Statement"/>
    <s v="AMEX (LLC) Activity"/>
    <s v="22000 · AMEX (LLC)"/>
  </r>
  <r>
    <s v="04/18/2015"/>
    <s v="5% OPEN Savings at FedEx"/>
    <n v="-23.55"/>
    <m/>
    <n v="-23.5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8/2015"/>
    <s v="CONTAINERSTORESANANTSAN ANTONIO TX"/>
    <n v="137.32"/>
    <m/>
    <n v="137.32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8/2015"/>
    <s v="DOMINO'S 6705 000006SAN ANTONIO TX"/>
    <n v="13.63"/>
    <m/>
    <n v="13.6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8/2015"/>
    <s v="FEDEX INV 491391314 1-800-622-1147"/>
    <n v="73.02"/>
    <m/>
    <n v="73.02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8/2015"/>
    <s v="NETFLIX.COM NETFLIX.COM CA"/>
    <n v="7.99"/>
    <m/>
    <n v="7.9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8/2015"/>
    <s v="RESTAURANT DEPOT 570SAN ANTONIO TX"/>
    <n v="421.02"/>
    <m/>
    <n v="421.02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8/2015"/>
    <s v="SPOTIFY USA 601332275010 SE"/>
    <n v="10.8"/>
    <m/>
    <n v="10.8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8/2015"/>
    <s v="THE HOME DEPOT 6544 SAN ANTONIO TX"/>
    <n v="75.569999999999993"/>
    <m/>
    <n v="75.56999999999999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19/2015"/>
    <s v="5% OPEN Savings at FedEx"/>
    <n v="-2.54"/>
    <m/>
    <n v="-2.54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9/2015"/>
    <s v="5% OPEN Savings discount on"/>
    <n v="-65.760000000000005"/>
    <m/>
    <n v="-65.76000000000000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19/2015"/>
    <s v="NYC TAXI 6J54 090078NEW YORK NY"/>
    <n v="17.8"/>
    <m/>
    <n v="17.8"/>
    <s v="Debit"/>
    <s v="22000 · AMEX (LLC)"/>
    <x v="1"/>
    <x v="4"/>
    <n v="2015"/>
    <x v="27"/>
    <s v="Ilya Ratner"/>
    <s v="Corporate:Sales"/>
    <s v="BOTH"/>
    <s v="Income Statement"/>
    <s v="AMEX (LLC) Activity"/>
    <s v="22000 · AMEX (LLC)"/>
  </r>
  <r>
    <s v="04/19/2015"/>
    <s v="NYC TAXI 8N58 090118LONG ISLAND C NY"/>
    <n v="31.8"/>
    <m/>
    <n v="31.8"/>
    <s v="Debit"/>
    <s v="22000 · AMEX (LLC)"/>
    <x v="1"/>
    <x v="4"/>
    <n v="2015"/>
    <x v="27"/>
    <s v="Ilya Ratner"/>
    <s v="Corporate:Sales"/>
    <s v="BOTH"/>
    <s v="Income Statement"/>
    <s v="AMEX (LLC) Activity"/>
    <s v="22000 · AMEX (LLC)"/>
  </r>
  <r>
    <s v="04/19/2015"/>
    <s v="OFFICE DEPOT 000111 SAN ANTONIO TX"/>
    <n v="29.21"/>
    <m/>
    <n v="29.21"/>
    <s v="Debit"/>
    <s v="22000 · AMEX (LLC)"/>
    <x v="1"/>
    <x v="4"/>
    <n v="2015"/>
    <x v="26"/>
    <s v="Office Depot"/>
    <s v="Corporate:Warehouse"/>
    <s v="BOTH"/>
    <s v="Income Statement"/>
    <s v="AMEX (LLC) Activity"/>
    <s v="22000 · AMEX (LLC)"/>
  </r>
  <r>
    <s v="04/19/2015"/>
    <s v="THE HOME DEPOT 581 SAN ANTONIO TX"/>
    <n v="72.41"/>
    <m/>
    <n v="72.41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0/2015"/>
    <s v="5% OPEN Savings at FedEx"/>
    <n v="-0.66"/>
    <m/>
    <n v="-0.66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0/2015"/>
    <s v="BAY &amp; BATH MARKET 00BROOKLYN NY"/>
    <n v="75"/>
    <m/>
    <n v="75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20/2015"/>
    <s v="EBAY PAYPAL GIVING FWASHINGTON DC"/>
    <n v="6.21"/>
    <m/>
    <n v="6.21"/>
    <s v="Debit"/>
    <s v="22000 · AMEX (LLC)"/>
    <x v="1"/>
    <x v="4"/>
    <n v="2015"/>
    <x v="30"/>
    <s v="Mission Fish"/>
    <s v="Corporate"/>
    <s v="BOTH"/>
    <s v="Income Statement"/>
    <s v="AMEX (LLC) Activity"/>
    <s v="22000 · AMEX (LLC)"/>
  </r>
  <r>
    <s v="04/20/2015"/>
    <s v="FEDEX INV 491619923 1-800-622-1147"/>
    <n v="11.3"/>
    <m/>
    <n v="11.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0/2015"/>
    <s v="FEDEX INV 491626518 1-800-622-1147"/>
    <n v="697.21"/>
    <m/>
    <n v="697.21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0/2015"/>
    <s v="MES*RINGCENTRAL, INCSAN MATEO CA"/>
    <n v="73.010000000000005"/>
    <m/>
    <n v="73.010000000000005"/>
    <s v="Debit"/>
    <s v="22000 · AMEX (LLC)"/>
    <x v="1"/>
    <x v="4"/>
    <n v="2015"/>
    <x v="25"/>
    <s v="RingCentral"/>
    <s v="Corporate:Customer Service"/>
    <s v="BOTH"/>
    <s v="Income Statement"/>
    <s v="AMEX (LLC) Activity"/>
    <s v="22000 · AMEX (LLC)"/>
  </r>
  <r>
    <s v="04/20/2015"/>
    <s v="OFFICE DEPOT 000111 SAN ANTONIO TX"/>
    <n v="12.45"/>
    <m/>
    <n v="12.45"/>
    <s v="Debit"/>
    <s v="22000 · AMEX (LLC)"/>
    <x v="1"/>
    <x v="4"/>
    <n v="2015"/>
    <x v="26"/>
    <s v="Office Depot"/>
    <s v="Corporate:Warehouse"/>
    <s v="BOTH"/>
    <s v="Income Statement"/>
    <s v="AMEX (LLC) Activity"/>
    <s v="22000 · AMEX (LLC)"/>
  </r>
  <r>
    <s v="04/20/2015"/>
    <s v="STAMPS.COM 855-608-2677 CA"/>
    <n v="31.59"/>
    <m/>
    <n v="31.59"/>
    <s v="Debit"/>
    <s v="22000 · AMEX (LLC)"/>
    <x v="1"/>
    <x v="4"/>
    <n v="2015"/>
    <x v="8"/>
    <s v="Stamps.com"/>
    <s v="Corporate"/>
    <s v="BOTH"/>
    <s v="Income Statement"/>
    <s v="AMEX (LLC) Activity"/>
    <s v="22000 · AMEX (LLC)"/>
  </r>
  <r>
    <s v="04/20/2015"/>
    <s v="THE HOME DEPOT 6544 SAN ANTONIO TX"/>
    <n v="6.04"/>
    <m/>
    <n v="6.04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0/2015"/>
    <s v="USPS POSTAGE STAMPS.WASHINGTON DC"/>
    <n v="100"/>
    <m/>
    <n v="1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21/2015"/>
    <s v="4 TELL INC 00-080193STEVENSON WA"/>
    <n v="98"/>
    <m/>
    <n v="98"/>
    <s v="Debit"/>
    <s v="22000 · AMEX (LLC)"/>
    <x v="1"/>
    <x v="4"/>
    <n v="2015"/>
    <x v="13"/>
    <s v="4 Tell"/>
    <s v="Corporate"/>
    <s v="BOTH"/>
    <s v="Income Statement"/>
    <s v="AMEX (LLC) Activity"/>
    <s v="22000 · AMEX (LLC)"/>
  </r>
  <r>
    <s v="04/21/2015"/>
    <s v="5% OPEN Savings at FedEx"/>
    <n v="-4.25"/>
    <m/>
    <n v="-4.2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1/2015"/>
    <s v="EXXONMOBIL SAN ANTONIO TX"/>
    <n v="5.09"/>
    <m/>
    <n v="5.0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1/2015"/>
    <s v="FEDEX INV 491715511 1-800-622-1147"/>
    <n v="15.39"/>
    <m/>
    <n v="15.39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1/2015"/>
    <s v="FEDEX INV 646986027 1-800-622-1147"/>
    <n v="73.66"/>
    <m/>
    <n v="73.66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1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21/2015"/>
    <s v="ZOHO CORPORATION ZOHPLEASANTON CA"/>
    <n v="25"/>
    <m/>
    <n v="25"/>
    <s v="Debit"/>
    <s v="22000 · AMEX (LLC)"/>
    <x v="1"/>
    <x v="4"/>
    <n v="2015"/>
    <x v="14"/>
    <s v="ZoHo"/>
    <s v="Corporate"/>
    <s v="BOTH"/>
    <s v="Income Statement"/>
    <s v="AMEX (LLC) Activity"/>
    <s v="22000 · AMEX (LLC)"/>
  </r>
  <r>
    <s v="04/22/2015"/>
    <s v="5% OPEN Savings at FedEx"/>
    <n v="-3.65"/>
    <m/>
    <n v="-3.6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2/2015"/>
    <s v="BOINGO WIRELESS 8008804117 CA"/>
    <n v="9.9499999999999993"/>
    <m/>
    <n v="9.9499999999999993"/>
    <s v="Debit"/>
    <s v="22000 · AMEX (LLC)"/>
    <x v="1"/>
    <x v="4"/>
    <n v="2015"/>
    <x v="19"/>
    <s v="Boingo"/>
    <s v="Corporate"/>
    <s v="BOTH"/>
    <s v="Income Statement"/>
    <s v="AMEX (LLC) Activity"/>
    <s v="22000 · AMEX (LLC)"/>
  </r>
  <r>
    <s v="04/22/2015"/>
    <s v="DOMINO'S 6705 000006SAN ANTONIO TX"/>
    <n v="11.63"/>
    <m/>
    <n v="11.6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2/2015"/>
    <s v="FEDEX INV 491804149 1-800-622-1147"/>
    <n v="43.54"/>
    <m/>
    <n v="43.54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2/2015"/>
    <s v="ONLINE PAYMENT - THANK YOU"/>
    <n v="-2000"/>
    <m/>
    <n v="-2000"/>
    <s v="Payments"/>
    <s v="22000 · AMEX (LLC)"/>
    <x v="1"/>
    <x v="4"/>
    <n v="2015"/>
    <x v="28"/>
    <s v="DT AMEX"/>
    <s v="Corporate"/>
    <s v="LLC"/>
    <s v="Balance Sheet"/>
    <s v="9607 (INC) pays AMEX (LLC)"/>
    <s v="22000 · AMEX (LLC)"/>
  </r>
  <r>
    <s v="04/22/2015"/>
    <s v="THE HOME DEPOT 581 SAN ANTONIO TX"/>
    <n v="3.65"/>
    <m/>
    <n v="3.65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2/2015"/>
    <s v="THE UPS STORE #0561 NEW YORK NY"/>
    <n v="3.12"/>
    <m/>
    <n v="3.12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22/2015"/>
    <s v="USPS POSTAGE STAMPS.WASHINGTON DC"/>
    <n v="100"/>
    <m/>
    <n v="1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22/2015"/>
    <s v="ZOHO CORPORATION ZOHPLEASANTON CA"/>
    <n v="15"/>
    <m/>
    <n v="15"/>
    <s v="Debit"/>
    <s v="22000 · AMEX (LLC)"/>
    <x v="1"/>
    <x v="4"/>
    <n v="2015"/>
    <x v="14"/>
    <s v="ZoHo"/>
    <s v="Corporate"/>
    <s v="BOTH"/>
    <s v="Income Statement"/>
    <s v="AMEX (LLC) Activity"/>
    <s v="22000 · AMEX (LLC)"/>
  </r>
  <r>
    <s v="04/23/2015"/>
    <s v="5% OPEN Savings at FedEx"/>
    <n v="-34.86"/>
    <m/>
    <n v="-34.86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3/2015"/>
    <s v="CORNER STORE 2289 00SAN ANTONIO TX"/>
    <n v="21.11"/>
    <m/>
    <n v="21.11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3/2015"/>
    <s v="EBAY INC. 0000 SAN JOSE CA"/>
    <n v="548.03"/>
    <m/>
    <n v="548.03"/>
    <s v="Debit"/>
    <s v="22000 · AMEX (LLC)"/>
    <x v="1"/>
    <x v="4"/>
    <n v="2015"/>
    <x v="29"/>
    <s v="eBay"/>
    <s v="Corporate"/>
    <s v="BOTH"/>
    <s v="Income Statement"/>
    <s v="AMEX (LLC) Activity"/>
    <s v="22000 · AMEX (LLC)"/>
  </r>
  <r>
    <s v="04/23/2015"/>
    <s v="ONLINE PAYMENT - THANK YOU"/>
    <n v="-14000"/>
    <m/>
    <n v="-14000"/>
    <s v="Payments"/>
    <s v="22000 · AMEX (LLC)"/>
    <x v="1"/>
    <x v="4"/>
    <n v="2015"/>
    <x v="28"/>
    <s v="DT AMEX"/>
    <s v="Corporate"/>
    <s v="LLC"/>
    <s v="Balance Sheet"/>
    <s v="9607 (INC) pays AMEX (LLC)"/>
    <s v="22000 · AMEX (LLC)"/>
  </r>
  <r>
    <s v="04/23/2015"/>
    <s v="ONLINE PAYMENT - THANK YOU"/>
    <n v="-3000"/>
    <m/>
    <n v="-3000"/>
    <s v="Payments"/>
    <s v="22000 · AMEX (LLC)"/>
    <x v="1"/>
    <x v="4"/>
    <n v="2015"/>
    <x v="37"/>
    <s v="DT Amex"/>
    <s v="Corporate"/>
    <s v="LLC"/>
    <s v="Balance Sheet"/>
    <s v="0592 (LLC) pays AMEX (LLC)"/>
    <s v="22000 · AMEX (LLC)"/>
  </r>
  <r>
    <s v="04/23/2015"/>
    <s v="ULINE SHIP SUPPLIES SHIPPING SUP"/>
    <n v="326.23"/>
    <m/>
    <n v="326.23"/>
    <s v="Debit"/>
    <s v="22000 · AMEX (LLC)"/>
    <x v="1"/>
    <x v="4"/>
    <n v="2015"/>
    <x v="21"/>
    <s v="Uline"/>
    <s v="Corporate"/>
    <s v="BOTH"/>
    <s v="Income Statement"/>
    <s v="AMEX (LLC) Activity"/>
    <s v="22000 · AMEX (LLC)"/>
  </r>
  <r>
    <s v="04/23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23/2015"/>
    <s v="VOLUSION INC 8788105AUSTIN TX"/>
    <n v="572.39"/>
    <m/>
    <n v="572.39"/>
    <s v="Debit"/>
    <s v="22000 · AMEX (LLC)"/>
    <x v="1"/>
    <x v="4"/>
    <n v="2015"/>
    <x v="13"/>
    <s v="Volusion"/>
    <s v="Corporate"/>
    <s v="BOTH"/>
    <s v="Income Statement"/>
    <s v="AMEX (LLC) Activity"/>
    <s v="22000 · AMEX (LLC)"/>
  </r>
  <r>
    <s v="04/24/2015"/>
    <s v="5% OPEN Savings at FedEx"/>
    <n v="-3.68"/>
    <m/>
    <n v="-3.68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4/2015"/>
    <s v="5% OPEN Savings at FedEx"/>
    <n v="-2.1800000000000002"/>
    <m/>
    <n v="-2.1800000000000002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4/2015"/>
    <s v="5% OPEN Savings at FedEx"/>
    <n v="-0.77"/>
    <m/>
    <n v="-0.77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4/2015"/>
    <s v="ACE MART RESTAURANT SAN ANTONIO TX"/>
    <n v="324.66000000000003"/>
    <m/>
    <n v="324.6600000000000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4/2015"/>
    <s v="FEDEX INV 647128827 1-800-622-1147"/>
    <n v="24.18"/>
    <m/>
    <n v="24.18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4/2015"/>
    <s v="MISSION RESTAURANT SSAN ANTONIO TX"/>
    <n v="1018.92"/>
    <m/>
    <n v="1018.92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4/2015"/>
    <s v="ONLINE PAYMENT - THANK YOU"/>
    <n v="-3096.06"/>
    <m/>
    <n v="-3096.06"/>
    <s v="Payments"/>
    <s v="22000 · AMEX (LLC)"/>
    <x v="1"/>
    <x v="4"/>
    <n v="2015"/>
    <x v="39"/>
    <s v="Kristina Koger"/>
    <s v="Corporate"/>
    <s v="BOTH"/>
    <s v="Balance Sheet"/>
    <s v="Kristina pays AMEX (LLC)"/>
    <s v="22000 · AMEX (LLC)"/>
  </r>
  <r>
    <s v="04/24/2015"/>
    <s v="OVR*O.CO/OVERSTOCK.C800-843-2446 UT"/>
    <n v="235.93"/>
    <m/>
    <n v="235.93"/>
    <s v="Debit"/>
    <s v="22000 · AMEX (LLC)"/>
    <x v="1"/>
    <x v="4"/>
    <n v="2015"/>
    <x v="10"/>
    <s v="Timofey Trofimenkov"/>
    <s v="Corporate:Sales"/>
    <s v="BOTH"/>
    <s v="Income Statement"/>
    <s v="AMEX (LLC) Activity"/>
    <s v="22000 · AMEX (LLC)"/>
  </r>
  <r>
    <s v="04/24/2015"/>
    <s v="THE HOME DEPOT 588 SAN ANTONIO TX"/>
    <n v="-17.850000000000001"/>
    <m/>
    <n v="-17.850000000000001"/>
    <s v="Cred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4/2015"/>
    <s v="THE HOME DEPOT 588 SAN ANTONIO TX"/>
    <n v="38.299999999999997"/>
    <m/>
    <n v="38.299999999999997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4/2015"/>
    <s v="THE HOME DEPOT 588 SAN ANTONIO TX"/>
    <n v="50"/>
    <m/>
    <n v="50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4/2015"/>
    <s v="VOLUSION INC 8788105AUSTIN TX"/>
    <n v="94.87"/>
    <m/>
    <n v="94.87"/>
    <s v="Debit"/>
    <s v="22000 · AMEX (LLC)"/>
    <x v="1"/>
    <x v="4"/>
    <n v="2015"/>
    <x v="13"/>
    <s v="Volusion"/>
    <s v="Corporate"/>
    <s v="BOTH"/>
    <s v="Income Statement"/>
    <s v="AMEX (LLC) Activity"/>
    <s v="22000 · AMEX (LLC)"/>
  </r>
  <r>
    <s v="04/25/2015"/>
    <s v="FEDEX INV 492017662 1-800-622-1147"/>
    <n v="79.37"/>
    <m/>
    <n v="79.37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5/2015"/>
    <s v="PETS BARN 6500000073SAN ANTONIO TX"/>
    <n v="61.69"/>
    <m/>
    <n v="61.69"/>
    <s v="Debit"/>
    <s v="22000 · AMEX (LLC)"/>
    <x v="1"/>
    <x v="4"/>
    <n v="2015"/>
    <x v="17"/>
    <s v="Kristina Koger"/>
    <s v="Corporate:FP&amp;A"/>
    <s v="BOTH"/>
    <s v="Income Statement"/>
    <s v="AMEX (LLC) Activity"/>
    <s v="22000 · AMEX (LLC)"/>
  </r>
  <r>
    <s v="04/25/2015"/>
    <s v="THE HOME DEPOT 581 SAN ANTONIO TX"/>
    <n v="94.69"/>
    <m/>
    <n v="94.6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5/2015"/>
    <s v="USPS POSTAGE (INTERN800-576-3279 CA"/>
    <n v="10"/>
    <m/>
    <n v="1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26/2015"/>
    <s v="5% OPEN Savings at FedEx"/>
    <n v="-1.21"/>
    <m/>
    <n v="-1.21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6/2015"/>
    <s v="HESS 32522 000000000BROOKLYN NY"/>
    <n v="63.23"/>
    <m/>
    <n v="63.23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26/2015"/>
    <s v="SHOPKEEP.COM INC. 800-820-9814"/>
    <n v="98"/>
    <m/>
    <n v="98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6/2015"/>
    <s v="THE HURWITZ LAW FIRM212-3908401 NY"/>
    <n v="100"/>
    <m/>
    <n v="100"/>
    <s v="Debit"/>
    <s v="22000 · AMEX (LLC)"/>
    <x v="1"/>
    <x v="4"/>
    <n v="2015"/>
    <x v="9"/>
    <s v="Dave Ratner"/>
    <s v="Corporate"/>
    <s v="BOTH"/>
    <s v="Balance Sheet"/>
    <s v="AMEX (LLC) repays Dave note"/>
    <s v="22000 · AMEX (LLC)"/>
  </r>
  <r>
    <s v="04/27/2015"/>
    <s v="5% OPEN Savings at FedEx"/>
    <n v="-3.97"/>
    <m/>
    <n v="-3.97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7/2015"/>
    <s v="BEST SHOT PET PRODUCLEXINGTON KY"/>
    <n v="6.35"/>
    <m/>
    <n v="6.35"/>
    <s v="Debit"/>
    <s v="22000 · AMEX (LLC)"/>
    <x v="1"/>
    <x v="4"/>
    <n v="2015"/>
    <x v="18"/>
    <s v="Best Shot Pet Products"/>
    <s v="Corporate"/>
    <s v="BOTH"/>
    <s v="Balance Sheet"/>
    <s v="AMEX (LLC) Activity"/>
    <s v="22000 · AMEX (LLC)"/>
  </r>
  <r>
    <s v="04/27/2015"/>
    <s v="CHEVRON QUICK STUFF SAN ANTONIO TX"/>
    <n v="30"/>
    <m/>
    <n v="30"/>
    <s v="Debit"/>
    <s v="22000 · AMEX (LLC)"/>
    <x v="1"/>
    <x v="4"/>
    <n v="2015"/>
    <x v="17"/>
    <s v="Kristina Koger"/>
    <s v="Corporate:FP&amp;A"/>
    <s v="BOTH"/>
    <s v="Income Statement"/>
    <s v="AMEX (LLC) Activity"/>
    <s v="22000 · AMEX (LLC)"/>
  </r>
  <r>
    <s v="04/27/2015"/>
    <s v="FEDEX INV 492248540 1-800-622-1147"/>
    <n v="11.3"/>
    <m/>
    <n v="11.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7/2015"/>
    <s v="FEDEX INV 492255258 1-800-622-1147"/>
    <n v="497.03"/>
    <m/>
    <n v="497.0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7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4/27/2015"/>
    <s v="VERIZONRECURRING PAYPHONESERVICE"/>
    <n v="304.85000000000002"/>
    <m/>
    <n v="304.85000000000002"/>
    <s v="Debit"/>
    <s v="22000 · AMEX (LLC)"/>
    <x v="1"/>
    <x v="4"/>
    <n v="2015"/>
    <x v="25"/>
    <s v="Verizon"/>
    <s v="Corporate:NYC office"/>
    <s v="BOTH"/>
    <s v="Income Statement"/>
    <s v="AMEX (LLC) Activity"/>
    <s v="22000 · AMEX (LLC)"/>
  </r>
  <r>
    <s v="04/28/2015"/>
    <s v="5% OPEN Savings at FedEx"/>
    <n v="-24.85"/>
    <m/>
    <n v="-24.85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8/2015"/>
    <s v="BLS*COMO 858-350-7473 CA"/>
    <n v="39"/>
    <m/>
    <n v="39"/>
    <s v="Debit"/>
    <s v="22000 · AMEX (LLC)"/>
    <x v="1"/>
    <x v="4"/>
    <n v="2015"/>
    <x v="32"/>
    <s v="BlueSnap"/>
    <s v="Corporate"/>
    <s v="BOTH"/>
    <s v="Income Statement"/>
    <s v="AMEX (LLC) Activity"/>
    <s v="22000 · AMEX (LLC)"/>
  </r>
  <r>
    <s v="04/28/2015"/>
    <s v="FEDEX INV 492344806 1-800-622-1147"/>
    <n v="25.62"/>
    <m/>
    <n v="25.62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8/2015"/>
    <s v="FEDEX INV 647251903 1-800-622-1147"/>
    <n v="86.4"/>
    <m/>
    <n v="86.4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8/2015"/>
    <s v="FEDEX INV 647251904 1-800-622-1147"/>
    <n v="23.19"/>
    <m/>
    <n v="23.19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8/2015"/>
    <s v="GOOGLE *GOOGLE STORAGOOGLE.COM/CH CA"/>
    <n v="1.99"/>
    <m/>
    <n v="1.99"/>
    <s v="Debit"/>
    <s v="22000 · AMEX (LLC)"/>
    <x v="1"/>
    <x v="4"/>
    <n v="2015"/>
    <x v="13"/>
    <s v="Google Checkout"/>
    <s v="Corporate"/>
    <s v="BOTH"/>
    <s v="Income Statement"/>
    <s v="AMEX (LLC) Activity"/>
    <s v="22000 · AMEX (LLC)"/>
  </r>
  <r>
    <s v="04/28/2015"/>
    <s v="METALOCATOR/FATICA CDENVER CO"/>
    <n v="19"/>
    <m/>
    <n v="19"/>
    <s v="Debit"/>
    <s v="22000 · AMEX (LLC)"/>
    <x v="1"/>
    <x v="4"/>
    <n v="2015"/>
    <x v="14"/>
    <s v="Brain Tree Charge"/>
    <s v="Corporate"/>
    <s v="BOTH"/>
    <s v="Income Statement"/>
    <s v="AMEX (LLC) Activity"/>
    <s v="22000 · AMEX (LLC)"/>
  </r>
  <r>
    <s v="04/28/2015"/>
    <s v="OMNITELECOM/LOCAL03 RAMAT GAN"/>
    <n v="16.8"/>
    <m/>
    <n v="16.8"/>
    <s v="Debit"/>
    <s v="22000 · AMEX (LLC)"/>
    <x v="1"/>
    <x v="4"/>
    <n v="2015"/>
    <x v="31"/>
    <s v="Omni Telecom"/>
    <s v="Corporate"/>
    <s v="BOTH"/>
    <s v="Income Statement"/>
    <s v="AMEX (LLC) Activity"/>
    <s v="22000 · AMEX (LLC)"/>
  </r>
  <r>
    <s v="04/28/2015"/>
    <s v="REDBOX DVD RENTAL 866-733-2693 IL"/>
    <n v="37.35"/>
    <m/>
    <n v="37.35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29/2015"/>
    <s v="5% OPEN Savings at FedEx"/>
    <n v="-4.32"/>
    <m/>
    <n v="-4.32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9/2015"/>
    <s v="5% OPEN Savings at FedEx"/>
    <n v="-1.28"/>
    <m/>
    <n v="-1.28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9/2015"/>
    <s v="5% OPEN Savings at FedEx"/>
    <n v="-1.1599999999999999"/>
    <m/>
    <n v="-1.1599999999999999"/>
    <s v="Cred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9/2015"/>
    <s v="FEDEX INV 492434448 1-800-622-1147"/>
    <n v="32.31"/>
    <m/>
    <n v="32.31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9/2015"/>
    <s v="FEDEX INV 647306843 1-800-622-1147"/>
    <n v="161.88999999999999"/>
    <m/>
    <n v="161.88999999999999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29/2015"/>
    <s v="GOOGLE *GOOGLE STORAGOOGLE.COM/CH CA"/>
    <n v="1.99"/>
    <m/>
    <n v="1.99"/>
    <s v="Debit"/>
    <s v="22000 · AMEX (LLC)"/>
    <x v="1"/>
    <x v="4"/>
    <n v="2015"/>
    <x v="13"/>
    <s v="Google Checkout"/>
    <s v="Corporate"/>
    <s v="BOTH"/>
    <s v="Income Statement"/>
    <s v="AMEX (LLC) Activity"/>
    <s v="22000 · AMEX (LLC)"/>
  </r>
  <r>
    <s v="04/29/2015"/>
    <s v="THE UPS STORE #0561 NEW YORK NY"/>
    <n v="3.04"/>
    <m/>
    <n v="3.04"/>
    <s v="Debit"/>
    <s v="22000 · AMEX (LLC)"/>
    <x v="1"/>
    <x v="4"/>
    <n v="2015"/>
    <x v="8"/>
    <s v="UPS"/>
    <s v="Corporate"/>
    <s v="BOTH"/>
    <s v="Income Statement"/>
    <s v="AMEX (LLC) Activity"/>
    <s v="22000 · AMEX (LLC)"/>
  </r>
  <r>
    <s v="04/30/2015"/>
    <s v="ADTSECURITY MYADT.COADT SECURITY SERVI"/>
    <n v="53.89"/>
    <m/>
    <n v="53.89"/>
    <s v="Debit"/>
    <s v="22000 · AMEX (LLC)"/>
    <x v="1"/>
    <x v="4"/>
    <n v="2015"/>
    <x v="23"/>
    <s v="ADT"/>
    <s v="Corporate:Warehouse"/>
    <s v="BOTH"/>
    <s v="Income Statement"/>
    <s v="AMEX (LLC) Activity"/>
    <s v="22000 · AMEX (LLC)"/>
  </r>
  <r>
    <s v="04/30/2015"/>
    <s v="ALIBABA INTERNATIONASAN ANTONIO TX"/>
    <n v="13.8"/>
    <m/>
    <n v="13.8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BOLNERS GROCERY &amp; MESAN ANTONIO TX"/>
    <n v="72.23"/>
    <m/>
    <n v="72.2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CENTRAL MARKET #191 SAN ANTONIO TX"/>
    <n v="48.19"/>
    <m/>
    <n v="48.1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FACEBK *ND2JV7EHH2 WWW.FB.ME/ADS CA"/>
    <n v="87.15"/>
    <m/>
    <n v="87.15"/>
    <s v="Debit"/>
    <s v="22000 · AMEX (LLC)"/>
    <x v="1"/>
    <x v="4"/>
    <n v="2015"/>
    <x v="20"/>
    <s v="Facebook"/>
    <s v="Corporate"/>
    <s v="BOTH"/>
    <s v="Income Statement"/>
    <s v="AMEX (LLC) Activity"/>
    <s v="22000 · AMEX (LLC)"/>
  </r>
  <r>
    <s v="04/30/2015"/>
    <s v="FEDEX INV 492535446 1-800-622-1147"/>
    <n v="20.97"/>
    <m/>
    <n v="20.97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30/2015"/>
    <s v="FEDEX INV 647351516 1-800-622-1147"/>
    <n v="5.93"/>
    <m/>
    <n v="5.93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30/2015"/>
    <s v="FEDEX INV 647351517 1-800-622-1147"/>
    <n v="237.27"/>
    <m/>
    <n v="237.27"/>
    <s v="Debit"/>
    <s v="22000 · AMEX (LLC)"/>
    <x v="1"/>
    <x v="4"/>
    <n v="2015"/>
    <x v="8"/>
    <s v="FedEx"/>
    <s v="Corporate"/>
    <s v="BOTH"/>
    <s v="Income Statement"/>
    <s v="AMEX (LLC) Activity"/>
    <s v="22000 · AMEX (LLC)"/>
  </r>
  <r>
    <s v="04/30/2015"/>
    <s v="HEB #480 00000000087SAN ANTONIO TX"/>
    <n v="4.28"/>
    <m/>
    <n v="4.28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HEB #556 00000000088SAN ANTONIO TX"/>
    <n v="8.19"/>
    <m/>
    <n v="8.1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IGENII 2715007028620NEW YORK NY"/>
    <n v="59.99"/>
    <m/>
    <n v="59.99"/>
    <s v="Debit"/>
    <s v="22000 · AMEX (LLC)"/>
    <x v="1"/>
    <x v="4"/>
    <n v="2015"/>
    <x v="35"/>
    <s v="I Genii"/>
    <s v="Corporate"/>
    <s v="BOTH"/>
    <s v="Income Statement"/>
    <s v="AMEX (LLC) Activity"/>
    <s v="22000 · AMEX (LLC)"/>
  </r>
  <r>
    <s v="04/30/2015"/>
    <s v="INTUIT PAYROLL 888-537-7794 CA"/>
    <n v="38.380000000000003"/>
    <m/>
    <n v="38.380000000000003"/>
    <s v="Debit"/>
    <s v="22000 · AMEX (LLC)"/>
    <x v="1"/>
    <x v="4"/>
    <n v="2015"/>
    <x v="36"/>
    <s v="Intuit"/>
    <s v="Corporate"/>
    <s v="BOTH"/>
    <s v="Income Statement"/>
    <s v="AMEX (LLC) Activity"/>
    <s v="22000 · AMEX (LLC)"/>
  </r>
  <r>
    <s v="04/30/2015"/>
    <s v="LA MICHOACANA SA5 00SAN ANTONIO TX"/>
    <n v="3.99"/>
    <m/>
    <n v="3.99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LA MICHOACANA SA5 00SAN ANTONIO TX"/>
    <n v="4.8899999999999997"/>
    <m/>
    <n v="4.8899999999999997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LA MICHOACANA SA5 00SAN ANTONIO TX"/>
    <n v="8.01"/>
    <m/>
    <n v="8.01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RESTAURANT DEPOT 570SAN ANTONIO TX"/>
    <n v="258.93"/>
    <m/>
    <n v="258.93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Salaam InternationalSan Antonio TX"/>
    <n v="43.6"/>
    <m/>
    <n v="43.6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TOKYO MART 0202 SAN ANTONIO TX"/>
    <n v="7.8"/>
    <m/>
    <n v="7.8"/>
    <s v="Debit"/>
    <s v="22000 · AMEX (LLC)"/>
    <x v="1"/>
    <x v="4"/>
    <n v="2015"/>
    <x v="10"/>
    <s v="Timofey Trofimenkov"/>
    <s v="Corporate:Warehouse"/>
    <s v="BOTH"/>
    <s v="Income Statement"/>
    <s v="AMEX (LLC) Activity"/>
    <s v="22000 · AMEX (LLC)"/>
  </r>
  <r>
    <s v="04/30/2015"/>
    <s v="UNITED AIRLINES HOUSTON TX"/>
    <n v="430.2"/>
    <m/>
    <n v="430.2"/>
    <s v="Debit"/>
    <s v="22000 · AMEX (LLC)"/>
    <x v="1"/>
    <x v="4"/>
    <n v="2015"/>
    <x v="17"/>
    <s v="Kristina Koger"/>
    <s v="Corporate:FP&amp;A"/>
    <s v="BOTH"/>
    <s v="Income Statement"/>
    <s v="AMEX (LLC) Activity"/>
    <s v="22000 · AMEX (LLC)"/>
  </r>
  <r>
    <s v="04/30/2015"/>
    <s v="USPS POSTAGE STAMPS.WASHINGTON DC"/>
    <n v="200"/>
    <m/>
    <n v="200"/>
    <s v="Debit"/>
    <s v="22000 · AMEX (LLC)"/>
    <x v="1"/>
    <x v="4"/>
    <n v="2015"/>
    <x v="8"/>
    <s v="USPS"/>
    <s v="Corporate"/>
    <s v="BOTH"/>
    <s v="Income Statement"/>
    <s v="AMEX (LLC) Activity"/>
    <s v="22000 · AMEX (LLC)"/>
  </r>
  <r>
    <s v="05/01/2015"/>
    <s v="5% OPEN Savings at FedEx"/>
    <n v="-8.09"/>
    <m/>
    <n v="-8.09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1/2015"/>
    <s v="5% OPEN Savings at FedEx"/>
    <n v="-1.62"/>
    <m/>
    <n v="-1.62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1/2015"/>
    <s v="ALAMO DRAFTHOUSE 210-677-8500 TX"/>
    <n v="70.5"/>
    <m/>
    <n v="70.5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1/2015"/>
    <s v="AUDIBLE 888-283-5051 NJ"/>
    <n v="22.95"/>
    <m/>
    <n v="22.95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01/2015"/>
    <s v="CUBESMART 824 201001BROOKLYN NY"/>
    <n v="193.8"/>
    <m/>
    <n v="193.8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01/2015"/>
    <s v="ESH*TECHPROTECT PREM844-400-0452 GA"/>
    <n v="11.9"/>
    <m/>
    <n v="11.9"/>
    <s v="Debit"/>
    <s v="22000 · AMEX (LLC)"/>
    <x v="1"/>
    <x v="5"/>
    <n v="2015"/>
    <x v="16"/>
    <s v="TechProtect"/>
    <s v="Corporate:Warehouse"/>
    <s v="BOTH"/>
    <s v="Income Statement"/>
    <s v="AMEX (LLC) Activity"/>
    <s v="22000 · AMEX (LLC)"/>
  </r>
  <r>
    <s v="05/01/2015"/>
    <s v="FEDEX INV 647396509 1-800-622-1147"/>
    <n v="87.79"/>
    <m/>
    <n v="87.79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1/2015"/>
    <s v="MATCHPOINT NYC 718-769-0001 NY"/>
    <n v="97.75"/>
    <m/>
    <n v="97.75"/>
    <s v="Debit"/>
    <s v="22000 · AMEX (LLC)"/>
    <x v="1"/>
    <x v="5"/>
    <n v="2015"/>
    <x v="12"/>
    <s v="Match Point"/>
    <s v="Corporate:Marketing"/>
    <s v="BOTH"/>
    <s v="Income Statement"/>
    <s v="AMEX (LLC) Activity"/>
    <s v="22000 · AMEX (LLC)"/>
  </r>
  <r>
    <s v="05/01/2015"/>
    <s v="THE HOME DEPOT 581 SAN ANTONIO TX"/>
    <n v="37.799999999999997"/>
    <m/>
    <n v="37.799999999999997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01/2015"/>
    <s v="VOC*ICONTACTEMAIL MK877-968-3996 MD"/>
    <n v="130.54"/>
    <m/>
    <n v="130.54"/>
    <s v="Debit"/>
    <s v="22000 · AMEX (LLC)"/>
    <x v="1"/>
    <x v="5"/>
    <n v="2015"/>
    <x v="15"/>
    <s v="iContact"/>
    <s v="Corporate:Marketing"/>
    <s v="BOTH"/>
    <s v="Income Statement"/>
    <s v="AMEX (LLC) Activity"/>
    <s v="22000 · AMEX (LLC)"/>
  </r>
  <r>
    <s v="05/01/2015"/>
    <s v="WING DADDYS 8 0080 SAN ANTONIO TX"/>
    <n v="63.97"/>
    <m/>
    <n v="63.97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02/2015"/>
    <s v="FEDEX INV 647454341 1-800-622-1147"/>
    <n v="39.5"/>
    <m/>
    <n v="39.5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3/2015"/>
    <s v="5% OPEN Savings at FedEx"/>
    <n v="-11.86"/>
    <m/>
    <n v="-11.86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3/2015"/>
    <s v="5% OPEN Savings at FedEx"/>
    <n v="-1.05"/>
    <m/>
    <n v="-1.05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3/2015"/>
    <s v="AT&amp;T*BILL PAYMENT 95DALLAS TX"/>
    <n v="149.94"/>
    <m/>
    <n v="149.94"/>
    <s v="Debit"/>
    <s v="22000 · AMEX (LLC)"/>
    <x v="1"/>
    <x v="5"/>
    <n v="2015"/>
    <x v="16"/>
    <s v="AT&amp;T"/>
    <s v="Corporate:Marketing"/>
    <s v="BOTH"/>
    <s v="Income Statement"/>
    <s v="AMEX (LLC) Activity"/>
    <s v="22000 · AMEX (LLC)"/>
  </r>
  <r>
    <s v="05/03/2015"/>
    <s v="BAY &amp; BATH MARKET 00BROOKLYN NY"/>
    <n v="75"/>
    <m/>
    <n v="75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03/2015"/>
    <s v="GOOGLE*SVCSAPPSELEMEMountain View"/>
    <n v="10"/>
    <m/>
    <n v="10"/>
    <s v="Debit"/>
    <s v="22000 · AMEX (LLC)"/>
    <x v="1"/>
    <x v="5"/>
    <n v="2015"/>
    <x v="13"/>
    <s v="Google Checkout"/>
    <s v="Corporate"/>
    <s v="BOTH"/>
    <s v="Income Statement"/>
    <s v="AMEX (LLC) Activity"/>
    <s v="22000 · AMEX (LLC)"/>
  </r>
  <r>
    <s v="05/04/2015"/>
    <s v="5% OPEN Savings at FedEx"/>
    <n v="-4.3899999999999997"/>
    <m/>
    <n v="-4.3899999999999997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4/2015"/>
    <s v="AMISH MARKET OF TR 5NEW YORK NY"/>
    <n v="6.03"/>
    <m/>
    <n v="6.03"/>
    <s v="Debit"/>
    <s v="22000 · AMEX (LLC)"/>
    <x v="1"/>
    <x v="5"/>
    <n v="2015"/>
    <x v="27"/>
    <s v="Ilya Ratner"/>
    <s v="Corporate:Sales"/>
    <s v="BOTH"/>
    <s v="Income Statement"/>
    <s v="AMEX (LLC) Activity"/>
    <s v="22000 · AMEX (LLC)"/>
  </r>
  <r>
    <s v="05/04/2015"/>
    <s v="CORNER STORE 1048 00SAN ANTONIO TX"/>
    <n v="21.84"/>
    <m/>
    <n v="21.84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4/2015"/>
    <s v="EBAY PAYPAL GIVING FWASHINGTON DC"/>
    <n v="4.8600000000000003"/>
    <m/>
    <n v="4.8600000000000003"/>
    <s v="Debit"/>
    <s v="22000 · AMEX (LLC)"/>
    <x v="1"/>
    <x v="5"/>
    <n v="2015"/>
    <x v="30"/>
    <s v="Mission Fish"/>
    <s v="Corporate"/>
    <s v="BOTH"/>
    <s v="Income Statement"/>
    <s v="AMEX (LLC) Activity"/>
    <s v="22000 · AMEX (LLC)"/>
  </r>
  <r>
    <s v="05/04/2015"/>
    <s v="FEDEX INV 492900222 1-800-622-1147"/>
    <n v="11.3"/>
    <m/>
    <n v="11.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4/2015"/>
    <s v="FEDEX INV 492900799 1-800-622-1147"/>
    <n v="660.98"/>
    <m/>
    <n v="660.98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4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05/2015"/>
    <s v="5% OPEN Savings at FedEx"/>
    <n v="-1.98"/>
    <m/>
    <n v="-1.98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5/2015"/>
    <s v="DOMINO'S 6705 000006SAN ANTONIO TX"/>
    <n v="20.59"/>
    <m/>
    <n v="20.59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05/2015"/>
    <s v="FEDEX INV 492990502 1-800-622-1147"/>
    <n v="32.57"/>
    <m/>
    <n v="32.57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5/2015"/>
    <s v="FEDEX INV 647513215 1-800-622-1147"/>
    <n v="29.92"/>
    <m/>
    <n v="29.92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5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05/2015"/>
    <s v="ZOHO CORPORATION ZOHPLEASANTON CA"/>
    <n v="15"/>
    <m/>
    <n v="15"/>
    <s v="Debit"/>
    <s v="22000 · AMEX (LLC)"/>
    <x v="1"/>
    <x v="5"/>
    <n v="2015"/>
    <x v="14"/>
    <s v="ZoHo"/>
    <s v="Corporate"/>
    <s v="BOTH"/>
    <s v="Income Statement"/>
    <s v="AMEX (LLC) Activity"/>
    <s v="22000 · AMEX (LLC)"/>
  </r>
  <r>
    <s v="05/06/2015"/>
    <s v="4 TELL INC 00-080193STEVENSON WA"/>
    <n v="49"/>
    <m/>
    <n v="49"/>
    <s v="Debit"/>
    <s v="22000 · AMEX (LLC)"/>
    <x v="1"/>
    <x v="5"/>
    <n v="2015"/>
    <x v="13"/>
    <s v="4 Tell"/>
    <s v="Corporate"/>
    <s v="BOTH"/>
    <s v="Income Statement"/>
    <s v="AMEX (LLC) Activity"/>
    <s v="22000 · AMEX (LLC)"/>
  </r>
  <r>
    <s v="05/06/2015"/>
    <s v="ESPREE ANIMAL PRODUCGRAPEVINE TX"/>
    <n v="7"/>
    <m/>
    <n v="7"/>
    <s v="Debit"/>
    <s v="22000 · AMEX (LLC)"/>
    <x v="1"/>
    <x v="5"/>
    <n v="2015"/>
    <x v="18"/>
    <s v="Espree Animal Products"/>
    <s v="Corporate"/>
    <s v="BOTH"/>
    <s v="Balance Sheet"/>
    <s v="AMEX (LLC) Activity"/>
    <s v="22000 · AMEX (LLC)"/>
  </r>
  <r>
    <s v="05/06/2015"/>
    <s v="FEDEX INV 493085621 1-800-622-1147"/>
    <n v="26.31"/>
    <m/>
    <n v="26.31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6/2015"/>
    <s v="FEDEX INV 647568165 1-800-622-1147"/>
    <n v="120.11"/>
    <m/>
    <n v="120.11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6/2015"/>
    <s v="OFFICE DEPOT 002805 BALCONES HTS TX"/>
    <n v="23.89"/>
    <m/>
    <n v="23.89"/>
    <s v="Debit"/>
    <s v="22000 · AMEX (LLC)"/>
    <x v="1"/>
    <x v="5"/>
    <n v="2015"/>
    <x v="26"/>
    <s v="Office Depot"/>
    <s v="Corporate:Warehouse"/>
    <s v="BOTH"/>
    <s v="Income Statement"/>
    <s v="AMEX (LLC) Activity"/>
    <s v="22000 · AMEX (LLC)"/>
  </r>
  <r>
    <s v="05/06/2015"/>
    <s v="THE HOME DEPOT 581 SAN ANTONIO TX"/>
    <n v="7.53"/>
    <m/>
    <n v="7.53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6/2015"/>
    <s v="ULINE SHIP SUPPLIES SHIPPING SUP"/>
    <n v="300.76"/>
    <m/>
    <n v="300.76"/>
    <s v="Debit"/>
    <s v="22000 · AMEX (LLC)"/>
    <x v="1"/>
    <x v="5"/>
    <n v="2015"/>
    <x v="21"/>
    <s v="Uline"/>
    <s v="Corporate"/>
    <s v="BOTH"/>
    <s v="Income Statement"/>
    <s v="AMEX (LLC) Activity"/>
    <s v="22000 · AMEX (LLC)"/>
  </r>
  <r>
    <s v="05/07/2015"/>
    <s v="295255801884 CHICAGO IL"/>
    <n v="452"/>
    <m/>
    <n v="452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7/2015"/>
    <s v="5% OPEN Savings at FedEx"/>
    <n v="-33.049999999999997"/>
    <m/>
    <n v="-33.049999999999997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7/2015"/>
    <s v="AT&amp;T BILL PAYMENT 800-288-2020 TX"/>
    <n v="65.319999999999993"/>
    <m/>
    <n v="65.319999999999993"/>
    <s v="Debit"/>
    <s v="22000 · AMEX (LLC)"/>
    <x v="1"/>
    <x v="5"/>
    <n v="2015"/>
    <x v="19"/>
    <s v="AT&amp;T"/>
    <s v="Corporate"/>
    <s v="BOTH"/>
    <s v="Income Statement"/>
    <s v="AMEX (LLC) Activity"/>
    <s v="22000 · AMEX (LLC)"/>
  </r>
  <r>
    <s v="05/07/2015"/>
    <s v="FEDEX INV 493185676 1-800-622-1147"/>
    <n v="71.95"/>
    <m/>
    <n v="71.95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7/2015"/>
    <s v="FEDEX INV 647613996 1-800-622-1147"/>
    <n v="259.13"/>
    <m/>
    <n v="259.1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7/2015"/>
    <s v="FEDEX INV 647632460 1-800-622-1147"/>
    <n v="87.77"/>
    <m/>
    <n v="87.77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7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08/2015"/>
    <s v="5% OPEN Savings at FedEx"/>
    <n v="-6.01"/>
    <m/>
    <n v="-6.01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8/2015"/>
    <s v="5% OPEN Savings at FedEx"/>
    <n v="-1.63"/>
    <m/>
    <n v="-1.63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8/2015"/>
    <s v="5% OPEN Savings at FedEx"/>
    <n v="-1.5"/>
    <m/>
    <n v="-1.5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8/2015"/>
    <s v="5% OPEN Savings at FedEx"/>
    <n v="-1.32"/>
    <m/>
    <n v="-1.32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8/2015"/>
    <s v="CORNER STORE 0932 00LEON VALLEY TX"/>
    <n v="30"/>
    <m/>
    <n v="30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08/2015"/>
    <s v="FEDEX INV 647659460 1-800-622-1147"/>
    <n v="110.53"/>
    <m/>
    <n v="110.5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8/2015"/>
    <s v="FEDEX INV 647678915 1-800-622-1147"/>
    <n v="95.37"/>
    <m/>
    <n v="95.37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8/2015"/>
    <s v="OFFICE DEPOT 000111 SAN ANTONIO TX"/>
    <n v="80.41"/>
    <m/>
    <n v="80.41"/>
    <s v="Debit"/>
    <s v="22000 · AMEX (LLC)"/>
    <x v="1"/>
    <x v="5"/>
    <n v="2015"/>
    <x v="26"/>
    <s v="Office Depot"/>
    <s v="Corporate:Warehouse"/>
    <s v="BOTH"/>
    <s v="Income Statement"/>
    <s v="AMEX (LLC) Activity"/>
    <s v="22000 · AMEX (LLC)"/>
  </r>
  <r>
    <s v="05/08/2015"/>
    <s v="PETS BARN 6500000073SAN ANTONIO TX"/>
    <n v="61.69"/>
    <m/>
    <n v="61.69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08/2015"/>
    <s v="SPOTIFY USA 620715848011 SE"/>
    <n v="9.99"/>
    <m/>
    <n v="9.99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8/2015"/>
    <s v="ULINE SHIP SUPPLIES SHIPPING SUP"/>
    <n v="698.65"/>
    <m/>
    <n v="698.65"/>
    <s v="Debit"/>
    <s v="22000 · AMEX (LLC)"/>
    <x v="1"/>
    <x v="5"/>
    <n v="2015"/>
    <x v="21"/>
    <s v="Uline"/>
    <s v="Corporate"/>
    <s v="BOTH"/>
    <s v="Income Statement"/>
    <s v="AMEX (LLC) Activity"/>
    <s v="22000 · AMEX (LLC)"/>
  </r>
  <r>
    <s v="05/08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09/2015"/>
    <s v="5% OPEN Savings at FedEx"/>
    <n v="-12.96"/>
    <m/>
    <n v="-12.96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9/2015"/>
    <s v="5% OPEN Savings at FedEx"/>
    <n v="-3.6"/>
    <m/>
    <n v="-3.6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9/2015"/>
    <s v="AUTO 800-841-3000 DC"/>
    <n v="134.44"/>
    <m/>
    <n v="134.44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9/2015"/>
    <s v="BAKERY LORRAINE San Antonio TX"/>
    <n v="22.01"/>
    <m/>
    <n v="22.01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09/2015"/>
    <s v="FEDEX INV 493316248 1-800-622-1147"/>
    <n v="49.57"/>
    <m/>
    <n v="49.57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9/2015"/>
    <s v="FEDEX INV 647719700 1-800-622-1147"/>
    <n v="55.93"/>
    <m/>
    <n v="55.9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09/2015"/>
    <s v="THE UPS STORE #0561 NEW YORK NY"/>
    <n v="4.1500000000000004"/>
    <m/>
    <n v="4.1500000000000004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09/2015"/>
    <s v="TIME WARNER CABLE 888-TWCABLE TX"/>
    <n v="208.3"/>
    <m/>
    <n v="208.3"/>
    <s v="Debit"/>
    <s v="22000 · AMEX (LLC)"/>
    <x v="1"/>
    <x v="5"/>
    <n v="2015"/>
    <x v="19"/>
    <s v="Time Warner Cable"/>
    <s v="Corporate:Warehouse"/>
    <s v="BOTH"/>
    <s v="Income Statement"/>
    <s v="AMEX (LLC) Activity"/>
    <s v="22000 · AMEX (LLC)"/>
  </r>
  <r>
    <s v="05/10/2015"/>
    <s v="5% OPEN Savings at FedEx"/>
    <n v="-5.53"/>
    <m/>
    <n v="-5.53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0/2015"/>
    <s v="CORNER STORE 1011 00SAN ANTONIO TX"/>
    <n v="22.88"/>
    <m/>
    <n v="22.88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0/2015"/>
    <s v="CRICKET WIRELESS 855-246-2461 FL"/>
    <n v="70"/>
    <m/>
    <n v="70"/>
    <s v="Debit"/>
    <s v="22000 · AMEX (LLC)"/>
    <x v="1"/>
    <x v="5"/>
    <n v="2015"/>
    <x v="16"/>
    <s v="Cricket Wireless"/>
    <s v="Corporate:Warehouse"/>
    <s v="BOTH"/>
    <s v="Income Statement"/>
    <s v="AMEX (LLC) Activity"/>
    <s v="22000 · AMEX (LLC)"/>
  </r>
  <r>
    <s v="05/10/2015"/>
    <s v="EXPERIAN *CREDITR866-506-7894 CA"/>
    <n v="32.61"/>
    <m/>
    <n v="32.61"/>
    <s v="Debit"/>
    <s v="22000 · AMEX (LLC)"/>
    <x v="1"/>
    <x v="5"/>
    <n v="2015"/>
    <x v="22"/>
    <s v="Consumer Info"/>
    <s v="Corporate"/>
    <s v="BOTH"/>
    <s v="Income Statement"/>
    <s v="AMEX (LLC) Activity"/>
    <s v="22000 · AMEX (LLC)"/>
  </r>
  <r>
    <s v="05/10/2015"/>
    <s v="MOJO SELLING SOLUTIOLITTLETON NH"/>
    <n v="198"/>
    <m/>
    <n v="198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11/2015"/>
    <s v="5% OPEN Savings at FedEx"/>
    <n v="-2.8"/>
    <m/>
    <n v="-2.8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1/2015"/>
    <s v="5% OPEN Savings at FedEx"/>
    <n v="-2.48"/>
    <m/>
    <n v="-2.48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1/2015"/>
    <s v="EBAY PAYPAL GIVING FWASHINGTON DC"/>
    <n v="6.21"/>
    <m/>
    <n v="6.21"/>
    <s v="Debit"/>
    <s v="22000 · AMEX (LLC)"/>
    <x v="1"/>
    <x v="5"/>
    <n v="2015"/>
    <x v="30"/>
    <s v="Mission Fish"/>
    <s v="Corporate"/>
    <s v="BOTH"/>
    <s v="Income Statement"/>
    <s v="AMEX (LLC) Activity"/>
    <s v="22000 · AMEX (LLC)"/>
  </r>
  <r>
    <s v="05/11/2015"/>
    <s v="EXPERIAN *CREDITR866-506-7894 CA"/>
    <n v="32.61"/>
    <m/>
    <n v="32.61"/>
    <s v="Debit"/>
    <s v="22000 · AMEX (LLC)"/>
    <x v="1"/>
    <x v="5"/>
    <n v="2015"/>
    <x v="22"/>
    <s v="Consumer Info"/>
    <s v="Corporate"/>
    <s v="BOTH"/>
    <s v="Income Statement"/>
    <s v="AMEX (LLC) Activity"/>
    <s v="22000 · AMEX (LLC)"/>
  </r>
  <r>
    <s v="05/11/2015"/>
    <s v="EXXONMOBIL 9749 BROOKLYN NY"/>
    <n v="70.11"/>
    <m/>
    <n v="70.11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11/2015"/>
    <s v="FEDEX INV 493561979 1-800-622-1147"/>
    <n v="11.3"/>
    <m/>
    <n v="11.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1/2015"/>
    <s v="FEDEX INV 493569140 1-800-622-1147"/>
    <n v="596.62"/>
    <m/>
    <n v="596.62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1/2015"/>
    <s v="SQUARESPACE INC. 6465803456 NY"/>
    <n v="20"/>
    <m/>
    <n v="20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1/2015"/>
    <s v="TRUESHIP 0211 SCOTTSDALE AZ"/>
    <n v="39.85"/>
    <m/>
    <n v="39.85"/>
    <s v="Debit"/>
    <s v="22000 · AMEX (LLC)"/>
    <x v="1"/>
    <x v="5"/>
    <n v="2015"/>
    <x v="14"/>
    <s v="Trueship"/>
    <s v="Corporate"/>
    <s v="BOTH"/>
    <s v="Income Statement"/>
    <s v="AMEX (LLC) Activity"/>
    <s v="22000 · AMEX (LLC)"/>
  </r>
  <r>
    <s v="05/11/2015"/>
    <s v="USPS POSTAGE STAMPS.WASHINGTON DC"/>
    <n v="100"/>
    <m/>
    <n v="1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11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12/2015"/>
    <s v="DROPCAM.COM 27300024SAN FRANCISCO CA"/>
    <n v="9.9499999999999993"/>
    <m/>
    <n v="9.9499999999999993"/>
    <s v="Debit"/>
    <s v="22000 · AMEX (LLC)"/>
    <x v="1"/>
    <x v="5"/>
    <n v="2015"/>
    <x v="23"/>
    <s v="Dropcam"/>
    <s v="Corporate:NYC office"/>
    <s v="BOTH"/>
    <s v="Income Statement"/>
    <s v="AMEX (LLC) Activity"/>
    <s v="22000 · AMEX (LLC)"/>
  </r>
  <r>
    <s v="05/12/2015"/>
    <s v="FEDEX INV 493666282 1-800-622-1147"/>
    <n v="32.9"/>
    <m/>
    <n v="32.9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2/2015"/>
    <s v="FEDEX INV 647782445 1-800-622-1147"/>
    <n v="59.26"/>
    <m/>
    <n v="59.26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2/2015"/>
    <s v="INDIA STORE 210-681-3100"/>
    <n v="28.05"/>
    <m/>
    <n v="28.05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3/2015"/>
    <s v="5% OPEN Savings at FedEx"/>
    <n v="-29.83"/>
    <m/>
    <n v="-29.83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3/2015"/>
    <s v="FEDEX INV 647839996 1-800-622-1147"/>
    <n v="29.63"/>
    <m/>
    <n v="29.6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4/2015"/>
    <s v="5% OPEN Savings at FedEx"/>
    <n v="-2.96"/>
    <m/>
    <n v="-2.96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4/2015"/>
    <s v="5% OPEN Savings at FedEx"/>
    <n v="-1.65"/>
    <m/>
    <n v="-1.65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4/2015"/>
    <s v="CORNER STORE 2289 00SAN ANTONIO TX"/>
    <n v="24.52"/>
    <m/>
    <n v="24.52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4/2015"/>
    <s v="FEDEX INV 493762113 1-800-622-1147"/>
    <n v="30.51"/>
    <m/>
    <n v="30.51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4/2015"/>
    <s v="FEDEX INV 647885898 1-800-622-1147"/>
    <n v="88.72"/>
    <m/>
    <n v="88.72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4/2015"/>
    <s v="TARGET BALCONES HEIGBALCONES HEIGHTS TX"/>
    <n v="49.75"/>
    <m/>
    <n v="49.75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4/2015"/>
    <s v="THE HOME DEPOT 581 SAN ANTONIO TX"/>
    <n v="70.91"/>
    <m/>
    <n v="70.91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4/2015"/>
    <s v="UPS* 0000001086A4195SHIPPING"/>
    <n v="11.63"/>
    <m/>
    <n v="11.63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14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15/2015"/>
    <s v="5% OPEN Savings at FedEx"/>
    <n v="-1.31"/>
    <m/>
    <n v="-1.31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5/2015"/>
    <s v="EXPERIAN *CREDITR866-506-7894 CA"/>
    <n v="31.82"/>
    <m/>
    <n v="31.82"/>
    <s v="Debit"/>
    <s v="22000 · AMEX (LLC)"/>
    <x v="1"/>
    <x v="5"/>
    <n v="2015"/>
    <x v="22"/>
    <s v="Consumer Info"/>
    <s v="Corporate"/>
    <s v="BOTH"/>
    <s v="Income Statement"/>
    <s v="AMEX (LLC) Activity"/>
    <s v="22000 · AMEX (LLC)"/>
  </r>
  <r>
    <s v="05/15/2015"/>
    <s v="KRAV MAGA 8829000992BALCONES HEIGH TX"/>
    <n v="73"/>
    <m/>
    <n v="73"/>
    <s v="Debit"/>
    <s v="22000 · AMEX (LLC)"/>
    <x v="1"/>
    <x v="5"/>
    <n v="2015"/>
    <x v="12"/>
    <s v="Krav Maga"/>
    <s v="Corporate:Warehouse"/>
    <s v="BOTH"/>
    <s v="Income Statement"/>
    <s v="AMEX (LLC) Activity"/>
    <s v="22000 · AMEX (LLC)"/>
  </r>
  <r>
    <s v="05/15/2015"/>
    <s v="ONLINE PAYMENT - THANK YOU"/>
    <n v="-3000"/>
    <m/>
    <n v="-3000"/>
    <s v="Payments"/>
    <s v="22000 · AMEX (LLC)"/>
    <x v="1"/>
    <x v="5"/>
    <n v="2015"/>
    <x v="28"/>
    <s v="DT AMEX"/>
    <s v="Corporate"/>
    <s v="LLC"/>
    <s v="Balance Sheet"/>
    <s v="9607 (INC) pays AMEX (LLC)"/>
    <s v="22000 · AMEX (LLC)"/>
  </r>
  <r>
    <s v="05/15/2015"/>
    <s v="ULINE SHIP SUPPLIES SHIPPING SUP"/>
    <n v="663.86"/>
    <m/>
    <n v="663.86"/>
    <s v="Debit"/>
    <s v="22000 · AMEX (LLC)"/>
    <x v="1"/>
    <x v="5"/>
    <n v="2015"/>
    <x v="21"/>
    <s v="Uline"/>
    <s v="Corporate"/>
    <s v="BOTH"/>
    <s v="Income Statement"/>
    <s v="AMEX (LLC) Activity"/>
    <s v="22000 · AMEX (LLC)"/>
  </r>
  <r>
    <s v="05/15/2015"/>
    <s v="VZW APO VZWRLSS*APOCC"/>
    <n v="211.59"/>
    <m/>
    <n v="211.59"/>
    <s v="Debit"/>
    <s v="22000 · AMEX (LLC)"/>
    <x v="1"/>
    <x v="5"/>
    <n v="2015"/>
    <x v="16"/>
    <s v="Verizon"/>
    <s v="Corporate:Marketing"/>
    <s v="BOTH"/>
    <s v="Income Statement"/>
    <s v="AMEX (LLC) Activity"/>
    <s v="22000 · AMEX (LLC)"/>
  </r>
  <r>
    <s v="05/16/2015"/>
    <s v="AT&amp;T DATA 190 ALPHARETTA GA"/>
    <n v="14.99"/>
    <m/>
    <n v="14.99"/>
    <s v="Debit"/>
    <s v="22000 · AMEX (LLC)"/>
    <x v="1"/>
    <x v="5"/>
    <n v="2015"/>
    <x v="16"/>
    <s v="AT&amp;T"/>
    <s v="Corporate:Marketing"/>
    <s v="BOTH"/>
    <s v="Income Statement"/>
    <s v="AMEX (LLC) Activity"/>
    <s v="22000 · AMEX (LLC)"/>
  </r>
  <r>
    <s v="05/16/2015"/>
    <s v="FEDEX INV 647988983 1-800-622-1147"/>
    <n v="59.26"/>
    <m/>
    <n v="59.26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7/2015"/>
    <s v="DOMINO'S 6705 000006SAN ANTONIO TX"/>
    <n v="22.18"/>
    <m/>
    <n v="22.18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7/2015"/>
    <s v="PET INSURANCE 800-USAPETS CA"/>
    <n v="40.340000000000003"/>
    <m/>
    <n v="40.340000000000003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17/2015"/>
    <s v="VOLUSION INC 8788105AUSTIN TX"/>
    <n v="66.28"/>
    <m/>
    <n v="66.28"/>
    <s v="Debit"/>
    <s v="22000 · AMEX (LLC)"/>
    <x v="1"/>
    <x v="5"/>
    <n v="2015"/>
    <x v="13"/>
    <s v="Volusion"/>
    <s v="Corporate"/>
    <s v="BOTH"/>
    <s v="Income Statement"/>
    <s v="AMEX (LLC) Activity"/>
    <s v="22000 · AMEX (LLC)"/>
  </r>
  <r>
    <s v="05/17/2015"/>
    <s v="ZOHO CORPORATION ZOHPLEASANTON CA"/>
    <n v="125"/>
    <m/>
    <n v="125"/>
    <s v="Debit"/>
    <s v="22000 · AMEX (LLC)"/>
    <x v="1"/>
    <x v="5"/>
    <n v="2015"/>
    <x v="14"/>
    <s v="ZoHo"/>
    <s v="Corporate"/>
    <s v="BOTH"/>
    <s v="Income Statement"/>
    <s v="AMEX (LLC) Activity"/>
    <s v="22000 · AMEX (LLC)"/>
  </r>
  <r>
    <s v="05/18/2015"/>
    <s v="BAY &amp; BATH MARKET 00BROOKLYN NY"/>
    <n v="75"/>
    <m/>
    <n v="75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18/2015"/>
    <s v="CORNER STORE 1011 00SAN ANTONIO TX"/>
    <n v="14.56"/>
    <m/>
    <n v="14.56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8/2015"/>
    <s v="EXXONMOBIL 9749 BROOKLYN NY"/>
    <n v="13"/>
    <m/>
    <n v="13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18/2015"/>
    <s v="FEDEX INV 494218229 1-800-622-1147"/>
    <n v="11.3"/>
    <m/>
    <n v="11.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8/2015"/>
    <s v="FEDEX INV 494225083 1-800-622-1147"/>
    <n v="338.41"/>
    <m/>
    <n v="338.41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8/2015"/>
    <s v="MUNICIPAL COURT - INSAN ANTONIO TX"/>
    <n v="39"/>
    <m/>
    <n v="39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18/2015"/>
    <s v="NETFLIX.COM NETFLIX.COM CA"/>
    <n v="7.99"/>
    <m/>
    <n v="7.99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8/2015"/>
    <s v="PRIMA SUPPLY 0690000LOUISVILLE KY"/>
    <n v="601.13"/>
    <m/>
    <n v="601.13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8/2015"/>
    <s v="SPOTIFY USA 629910206016 SE"/>
    <n v="10.8"/>
    <m/>
    <n v="10.8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8/2015"/>
    <s v="USPS POSTAGE STAMPS.WASHINGTON DC"/>
    <n v="100"/>
    <m/>
    <n v="1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19/2015"/>
    <s v="DOMINO'S 6705 000006SAN ANTONIO TX"/>
    <n v="19.47"/>
    <m/>
    <n v="19.47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9/2015"/>
    <s v="FEDEX INV 494315072 1-800-622-1147"/>
    <n v="48.97"/>
    <m/>
    <n v="48.97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9/2015"/>
    <s v="FEDEX INV 648053059 1-800-622-1147"/>
    <n v="242.31"/>
    <m/>
    <n v="242.31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9/2015"/>
    <s v="FEDEXOFFICE 001837891-888-889-7121"/>
    <n v="2.58"/>
    <m/>
    <n v="2.58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19/2015"/>
    <s v="POLAND SPRING WATER STAMFORD CT"/>
    <n v="65.3"/>
    <m/>
    <n v="65.3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19/2015"/>
    <s v="PRESS COFFEE San Antonio TX"/>
    <n v="7.91"/>
    <m/>
    <n v="7.91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19/2015"/>
    <s v="VERIZONWRLS*WALCCRVE8009220204"/>
    <n v="422.6"/>
    <m/>
    <n v="422.6"/>
    <s v="Debit"/>
    <s v="22000 · AMEX (LLC)"/>
    <x v="1"/>
    <x v="5"/>
    <n v="2015"/>
    <x v="16"/>
    <s v="Verizon"/>
    <s v="Corporate:Warehouse"/>
    <s v="BOTH"/>
    <s v="Income Statement"/>
    <s v="AMEX (LLC) Activity"/>
    <s v="22000 · AMEX (LLC)"/>
  </r>
  <r>
    <s v="05/20/2015"/>
    <s v="CPA TEXAS TAX 542929AUSTIN TX"/>
    <n v="279.63"/>
    <m/>
    <n v="279.63"/>
    <s v="Debit"/>
    <s v="22000 · AMEX (LLC)"/>
    <x v="1"/>
    <x v="5"/>
    <n v="2015"/>
    <x v="34"/>
    <s v="Texas Comptroller"/>
    <s v="Corporate:Warehouse"/>
    <s v="BOTH"/>
    <s v="Income Statement"/>
    <s v="AMEX (LLC) Activity"/>
    <s v="22000 · AMEX (LLC)"/>
  </r>
  <r>
    <s v="05/20/2015"/>
    <s v="CPA TEXAS TAX 542929AUSTIN TX"/>
    <n v="350.83"/>
    <m/>
    <n v="350.83"/>
    <s v="Debit"/>
    <s v="22000 · AMEX (LLC)"/>
    <x v="1"/>
    <x v="5"/>
    <n v="2015"/>
    <x v="34"/>
    <s v="Texas Comptroller"/>
    <s v="Corporate:Warehouse"/>
    <s v="BOTH"/>
    <s v="Income Statement"/>
    <s v="AMEX (LLC) Activity"/>
    <s v="22000 · AMEX (LLC)"/>
  </r>
  <r>
    <s v="05/20/2015"/>
    <s v="ESPREE ANIMAL PRODUCGRAPEVINE TX"/>
    <n v="8"/>
    <m/>
    <n v="8"/>
    <s v="Debit"/>
    <s v="22000 · AMEX (LLC)"/>
    <x v="1"/>
    <x v="5"/>
    <n v="2015"/>
    <x v="18"/>
    <s v="Espree Animal Products"/>
    <s v="Corporate"/>
    <s v="BOTH"/>
    <s v="Balance Sheet"/>
    <s v="AMEX (LLC) Activity"/>
    <s v="22000 · AMEX (LLC)"/>
  </r>
  <r>
    <s v="05/20/2015"/>
    <s v="GOOGLE *GOOGLE STORAGOOGLE.COM/CH CA"/>
    <n v="1.99"/>
    <m/>
    <n v="1.99"/>
    <s v="Debit"/>
    <s v="22000 · AMEX (LLC)"/>
    <x v="1"/>
    <x v="5"/>
    <n v="2015"/>
    <x v="13"/>
    <s v="Google Checkout"/>
    <s v="Corporate"/>
    <s v="BOTH"/>
    <s v="Income Statement"/>
    <s v="AMEX (LLC) Activity"/>
    <s v="22000 · AMEX (LLC)"/>
  </r>
  <r>
    <s v="05/20/2015"/>
    <s v="MES*RINGCENTRAL, INCSAN MATEO CA"/>
    <n v="73.010000000000005"/>
    <m/>
    <n v="73.010000000000005"/>
    <s v="Debit"/>
    <s v="22000 · AMEX (LLC)"/>
    <x v="1"/>
    <x v="5"/>
    <n v="2015"/>
    <x v="25"/>
    <s v="RingCentral"/>
    <s v="Corporate:Customer Service"/>
    <s v="BOTH"/>
    <s v="Income Statement"/>
    <s v="AMEX (LLC) Activity"/>
    <s v="22000 · AMEX (LLC)"/>
  </r>
  <r>
    <s v="05/20/2015"/>
    <s v="THE WHOLISTIC PET 65BEDFORD NH"/>
    <n v="17.059999999999999"/>
    <m/>
    <n v="17.059999999999999"/>
    <s v="Debit"/>
    <s v="22000 · AMEX (LLC)"/>
    <x v="1"/>
    <x v="5"/>
    <n v="2015"/>
    <x v="18"/>
    <s v="The Wholistic Pet"/>
    <s v="Corporate"/>
    <s v="BOTH"/>
    <s v="Balance Sheet"/>
    <s v="AMEX (LLC) Activity"/>
    <s v="22000 · AMEX (LLC)"/>
  </r>
  <r>
    <s v="05/21/2015"/>
    <s v="4 TELL INC 00-080193STEVENSON WA"/>
    <n v="98"/>
    <m/>
    <n v="98"/>
    <s v="Debit"/>
    <s v="22000 · AMEX (LLC)"/>
    <x v="1"/>
    <x v="5"/>
    <n v="2015"/>
    <x v="13"/>
    <s v="4 Tell"/>
    <s v="Corporate"/>
    <s v="BOTH"/>
    <s v="Income Statement"/>
    <s v="AMEX (LLC) Activity"/>
    <s v="22000 · AMEX (LLC)"/>
  </r>
  <r>
    <s v="05/21/2015"/>
    <s v="ONLINE PAYMENT - THANK YOU"/>
    <n v="-2000"/>
    <m/>
    <n v="-2000"/>
    <s v="Payments"/>
    <s v="22000 · AMEX (LLC)"/>
    <x v="1"/>
    <x v="5"/>
    <n v="2015"/>
    <x v="28"/>
    <s v="DT AMEX"/>
    <s v="Corporate"/>
    <s v="LLC"/>
    <s v="Balance Sheet"/>
    <s v="9607 (INC) pays AMEX (LLC)"/>
    <s v="22000 · AMEX (LLC)"/>
  </r>
  <r>
    <s v="05/21/2015"/>
    <s v="STAMPS.COM 855-608-2677 CA"/>
    <n v="48.03"/>
    <m/>
    <n v="48.03"/>
    <s v="Debit"/>
    <s v="22000 · AMEX (LLC)"/>
    <x v="1"/>
    <x v="5"/>
    <n v="2015"/>
    <x v="8"/>
    <s v="Stamps.com"/>
    <s v="Corporate"/>
    <s v="BOTH"/>
    <s v="Income Statement"/>
    <s v="AMEX (LLC) Activity"/>
    <s v="22000 · AMEX (LLC)"/>
  </r>
  <r>
    <s v="05/21/2015"/>
    <s v="THE HOME DEPOT 581 SAN ANTONIO TX"/>
    <n v="7.29"/>
    <m/>
    <n v="7.29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1/2015"/>
    <s v="ULINE SHIP SUPPLIES SHIPPING SUP"/>
    <n v="369.74"/>
    <m/>
    <n v="369.74"/>
    <s v="Debit"/>
    <s v="22000 · AMEX (LLC)"/>
    <x v="1"/>
    <x v="5"/>
    <n v="2015"/>
    <x v="21"/>
    <s v="Uline"/>
    <s v="Corporate"/>
    <s v="BOTH"/>
    <s v="Income Statement"/>
    <s v="AMEX (LLC) Activity"/>
    <s v="22000 · AMEX (LLC)"/>
  </r>
  <r>
    <s v="05/21/2015"/>
    <s v="UPS* 0000001086A4205SHIPPING"/>
    <n v="67.28"/>
    <m/>
    <n v="67.28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21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21/2015"/>
    <s v="ZOHO CORPORATION ZOHPLEASANTON CA"/>
    <n v="25"/>
    <m/>
    <n v="25"/>
    <s v="Debit"/>
    <s v="22000 · AMEX (LLC)"/>
    <x v="1"/>
    <x v="5"/>
    <n v="2015"/>
    <x v="14"/>
    <s v="ZoHo"/>
    <s v="Corporate"/>
    <s v="BOTH"/>
    <s v="Income Statement"/>
    <s v="AMEX (LLC) Activity"/>
    <s v="22000 · AMEX (LLC)"/>
  </r>
  <r>
    <s v="05/22/2015"/>
    <s v="5% Statement Credit or 2 additional MR"/>
    <n v="-0.13"/>
    <m/>
    <n v="-0.13"/>
    <s v="Cred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2/2015"/>
    <s v="7-ELEVEN 35520 00073CENTER MORICHES NY"/>
    <n v="49.32"/>
    <m/>
    <n v="49.32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22/2015"/>
    <s v="BOINGO WIRELESS 8008804117 CA"/>
    <n v="9.9499999999999993"/>
    <m/>
    <n v="9.9499999999999993"/>
    <s v="Debit"/>
    <s v="22000 · AMEX (LLC)"/>
    <x v="1"/>
    <x v="5"/>
    <n v="2015"/>
    <x v="19"/>
    <s v="Boingo"/>
    <s v="Corporate"/>
    <s v="BOTH"/>
    <s v="Income Statement"/>
    <s v="AMEX (LLC) Activity"/>
    <s v="22000 · AMEX (LLC)"/>
  </r>
  <r>
    <s v="05/22/2015"/>
    <s v="CORNER STORE 2289 00SAN ANTONIO TX"/>
    <n v="24.01"/>
    <m/>
    <n v="24.01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2/2015"/>
    <s v="FEDEX INV 648200834 1-800-622-1147"/>
    <n v="29.63"/>
    <m/>
    <n v="29.6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2/2015"/>
    <s v="GERALD SCHWARTZ, INCSTONE MOUNTAI GA"/>
    <n v="368.36"/>
    <m/>
    <n v="368.36"/>
    <s v="Debit"/>
    <s v="22000 · AMEX (LLC)"/>
    <x v="1"/>
    <x v="5"/>
    <n v="2015"/>
    <x v="40"/>
    <s v="Gerald Schwartz"/>
    <s v="Corporate"/>
    <s v="BOTH"/>
    <s v="Income Statement"/>
    <s v="AMEX (LLC) Activity"/>
    <s v="22000 · AMEX (LLC)"/>
  </r>
  <r>
    <s v="05/22/2015"/>
    <s v="HEB #479 00000000087PFLUGERVILLE TX"/>
    <n v="124.25"/>
    <m/>
    <n v="124.25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2/2015"/>
    <s v="IN *CANINE INNOVATIOMOUNT CLEMENS MI"/>
    <n v="299"/>
    <m/>
    <n v="299"/>
    <s v="Debit"/>
    <s v="22000 · AMEX (LLC)"/>
    <x v="1"/>
    <x v="5"/>
    <n v="2015"/>
    <x v="18"/>
    <s v="Canine Innovations (Pet Convincer)"/>
    <s v="Corporate"/>
    <s v="BOTH"/>
    <s v="Balance Sheet"/>
    <s v="AMEX (LLC) Activity"/>
    <s v="22000 · AMEX (LLC)"/>
  </r>
  <r>
    <s v="05/22/2015"/>
    <s v="ONLINE PAYMENT - THANK YOU"/>
    <n v="-7500"/>
    <m/>
    <n v="-7500"/>
    <s v="Payments"/>
    <s v="22000 · AMEX (LLC)"/>
    <x v="1"/>
    <x v="5"/>
    <n v="2015"/>
    <x v="28"/>
    <s v="DT Amex"/>
    <s v="Corporate"/>
    <s v="LLC"/>
    <s v="Balance Sheet"/>
    <s v="9306 (INC) pays AMEX (LLC)"/>
    <s v="22000 · AMEX (LLC)"/>
  </r>
  <r>
    <s v="05/22/2015"/>
    <s v="ONLINE PAYMENT - THANK YOU"/>
    <n v="-2000"/>
    <m/>
    <n v="-2000"/>
    <s v="Payments"/>
    <s v="22000 · AMEX (LLC)"/>
    <x v="1"/>
    <x v="5"/>
    <n v="2015"/>
    <x v="37"/>
    <s v="DT Amex"/>
    <s v="Corporate"/>
    <s v="LLC"/>
    <s v="Balance Sheet"/>
    <s v="0592 (LLC) pays AMEX (LLC)"/>
    <s v="22000 · AMEX (LLC)"/>
  </r>
  <r>
    <s v="05/22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22/2015"/>
    <s v="WAL-MART SUPERCENTERSAN ANTONIO TX"/>
    <n v="15.16"/>
    <m/>
    <n v="15.16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2/2015"/>
    <s v="ZOHO CORPORATION ZOHPLEASANTON CA"/>
    <n v="15"/>
    <m/>
    <n v="15"/>
    <s v="Debit"/>
    <s v="22000 · AMEX (LLC)"/>
    <x v="1"/>
    <x v="5"/>
    <n v="2015"/>
    <x v="14"/>
    <s v="ZoHo"/>
    <s v="Corporate"/>
    <s v="BOTH"/>
    <s v="Income Statement"/>
    <s v="AMEX (LLC) Activity"/>
    <s v="22000 · AMEX (LLC)"/>
  </r>
  <r>
    <s v="05/23/2015"/>
    <s v="EBAY INC. 0000 SAN JOSE CA"/>
    <n v="820.66"/>
    <m/>
    <n v="820.66"/>
    <s v="Debit"/>
    <s v="22000 · AMEX (LLC)"/>
    <x v="1"/>
    <x v="5"/>
    <n v="2015"/>
    <x v="29"/>
    <s v="eBay"/>
    <s v="Corporate"/>
    <s v="BOTH"/>
    <s v="Income Statement"/>
    <s v="AMEX (LLC) Activity"/>
    <s v="22000 · AMEX (LLC)"/>
  </r>
  <r>
    <s v="05/23/2015"/>
    <s v="FEDEX INV 494620352 1-800-622-1147"/>
    <n v="59.85"/>
    <m/>
    <n v="59.85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3/2015"/>
    <s v="FEDEX INV 648261030 1-800-622-1147"/>
    <n v="29.63"/>
    <m/>
    <n v="29.6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5/2015"/>
    <s v="EBAY PAYPAL GIVING FWASHINGTON DC"/>
    <n v="17.2"/>
    <m/>
    <n v="17.2"/>
    <s v="Debit"/>
    <s v="22000 · AMEX (LLC)"/>
    <x v="1"/>
    <x v="5"/>
    <n v="2015"/>
    <x v="30"/>
    <s v="Mission Fish"/>
    <s v="Corporate"/>
    <s v="BOTH"/>
    <s v="Income Statement"/>
    <s v="AMEX (LLC) Activity"/>
    <s v="22000 · AMEX (LLC)"/>
  </r>
  <r>
    <s v="05/25/2015"/>
    <s v="FEDEX INV 494852150 1-800-622-1147"/>
    <n v="11.3"/>
    <m/>
    <n v="11.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5/2015"/>
    <s v="FEDEX INV 494858660 1-800-622-1147"/>
    <n v="632.39"/>
    <m/>
    <n v="632.39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5/2015"/>
    <s v="PETS BARN 6500000073SAN ANTONIO TX"/>
    <n v="64.94"/>
    <m/>
    <n v="64.94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25/2015"/>
    <s v="STRIPES 1521 0000000FENTRESS TX"/>
    <n v="22.95"/>
    <m/>
    <n v="22.95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5/2015"/>
    <s v="UNIVERSITY BOWL 0012SAN ANTONIO TX"/>
    <n v="63"/>
    <m/>
    <n v="63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26/2015"/>
    <s v="FEDEX INV 648320142 1-800-622-1147"/>
    <n v="55.89"/>
    <m/>
    <n v="55.89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6/2015"/>
    <s v="ONLINE PAYMENT - THANK YOU"/>
    <n v="-2500"/>
    <m/>
    <n v="-2500"/>
    <s v="Payments"/>
    <s v="22000 · AMEX (LLC)"/>
    <x v="1"/>
    <x v="5"/>
    <n v="2015"/>
    <x v="28"/>
    <s v="DT AMEX"/>
    <s v="Corporate"/>
    <s v="LLC"/>
    <s v="Balance Sheet"/>
    <s v="9607 (INC) pays AMEX (LLC)"/>
    <s v="22000 · AMEX (LLC)"/>
  </r>
  <r>
    <s v="05/26/2015"/>
    <s v="SHOPKEEP.COM INC. 800-820-9814"/>
    <n v="98"/>
    <m/>
    <n v="98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6/2015"/>
    <s v="THE HURWITZ LAW FIRM212-3908401 NY"/>
    <n v="100"/>
    <m/>
    <n v="100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26/2015"/>
    <s v="THE UPS STORE #0561 NEW YORK NY"/>
    <n v="4.58"/>
    <m/>
    <n v="4.58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26/2015"/>
    <s v="USPS POSTAGE STAMPS.WASHINGTON DC"/>
    <n v="100"/>
    <m/>
    <n v="1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26/2015"/>
    <s v="VERIZONRECURRING PAYPHONESERVICE"/>
    <n v="304.85000000000002"/>
    <m/>
    <n v="304.85000000000002"/>
    <s v="Debit"/>
    <s v="22000 · AMEX (LLC)"/>
    <x v="1"/>
    <x v="5"/>
    <n v="2015"/>
    <x v="25"/>
    <s v="Verizon"/>
    <s v="Corporate:NYC office"/>
    <s v="BOTH"/>
    <s v="Income Statement"/>
    <s v="AMEX (LLC) Activity"/>
    <s v="22000 · AMEX (LLC)"/>
  </r>
  <r>
    <s v="05/27/2015"/>
    <s v="FEDEX INV 494957123 1-800-622-1147"/>
    <n v="43.58"/>
    <m/>
    <n v="43.58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7/2015"/>
    <s v="FEDEX INV 648368907 1-800-622-1147"/>
    <n v="140.16999999999999"/>
    <m/>
    <n v="140.16999999999999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7/2015"/>
    <s v="FEDEX INV 648381530 1-800-622-1147"/>
    <n v="142.53"/>
    <m/>
    <n v="142.5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7/2015"/>
    <s v="ONLINE PAYMENT - THANK YOU"/>
    <n v="-4500"/>
    <m/>
    <n v="-4500"/>
    <s v="Payments"/>
    <s v="22000 · AMEX (LLC)"/>
    <x v="1"/>
    <x v="5"/>
    <n v="2015"/>
    <x v="28"/>
    <s v="DT AMEX"/>
    <s v="Corporate"/>
    <s v="LLC"/>
    <s v="Balance Sheet"/>
    <s v="9607 (INC) pays AMEX (LLC)"/>
    <s v="22000 · AMEX (LLC)"/>
  </r>
  <r>
    <s v="05/27/2015"/>
    <s v="THE HOME DEPOT 581 SAN ANTONIO TX"/>
    <n v="21.63"/>
    <m/>
    <n v="21.63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7/2015"/>
    <s v="THE UPS STORE #0561 NEW YORK NY"/>
    <n v="3.82"/>
    <m/>
    <n v="3.82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27/2015"/>
    <s v="ULINE SHIP SUPPLIES SHIPPING SUP"/>
    <n v="32.35"/>
    <m/>
    <n v="32.35"/>
    <s v="Debit"/>
    <s v="22000 · AMEX (LLC)"/>
    <x v="1"/>
    <x v="5"/>
    <n v="2015"/>
    <x v="21"/>
    <s v="Uline"/>
    <s v="Corporate"/>
    <s v="BOTH"/>
    <s v="Income Statement"/>
    <s v="AMEX (LLC) Activity"/>
    <s v="22000 · AMEX (LLC)"/>
  </r>
  <r>
    <s v="05/27/2015"/>
    <s v="ULINE SHIP SUPPLIES SHIPPING SUP"/>
    <n v="467.05"/>
    <m/>
    <n v="467.05"/>
    <s v="Debit"/>
    <s v="22000 · AMEX (LLC)"/>
    <x v="1"/>
    <x v="5"/>
    <n v="2015"/>
    <x v="21"/>
    <s v="Uline"/>
    <s v="Corporate"/>
    <s v="BOTH"/>
    <s v="Income Statement"/>
    <s v="AMEX (LLC) Activity"/>
    <s v="22000 · AMEX (LLC)"/>
  </r>
  <r>
    <s v="05/27/2015"/>
    <s v="USPS POSTAGE STAMPS.WASHINGTON DC"/>
    <n v="200"/>
    <m/>
    <n v="200"/>
    <s v="Debit"/>
    <s v="22000 · AMEX (LLC)"/>
    <x v="1"/>
    <x v="5"/>
    <n v="2015"/>
    <x v="8"/>
    <s v="USPS"/>
    <s v="Corporate"/>
    <s v="BOTH"/>
    <s v="Income Statement"/>
    <s v="AMEX (LLC) Activity"/>
    <s v="22000 · AMEX (LLC)"/>
  </r>
  <r>
    <s v="05/27/2015"/>
    <s v="VOLUSION INC AUSTIN TX"/>
    <n v="572.39"/>
    <m/>
    <n v="572.39"/>
    <s v="Debit"/>
    <s v="22000 · AMEX (LLC)"/>
    <x v="1"/>
    <x v="5"/>
    <n v="2015"/>
    <x v="13"/>
    <s v="Volusion"/>
    <s v="Corporate"/>
    <s v="BOTH"/>
    <s v="Income Statement"/>
    <s v="AMEX (LLC) Activity"/>
    <s v="22000 · AMEX (LLC)"/>
  </r>
  <r>
    <s v="05/28/2015"/>
    <s v="BLS*COMO 858-350-7473 CA"/>
    <n v="39"/>
    <m/>
    <n v="39"/>
    <s v="Debit"/>
    <s v="22000 · AMEX (LLC)"/>
    <x v="1"/>
    <x v="5"/>
    <n v="2015"/>
    <x v="32"/>
    <s v="BlueSnap"/>
    <s v="Corporate"/>
    <s v="BOTH"/>
    <s v="Income Statement"/>
    <s v="AMEX (LLC) Activity"/>
    <s v="22000 · AMEX (LLC)"/>
  </r>
  <r>
    <s v="05/28/2015"/>
    <s v="GOOGLE *GOOGLE STORAGOOGLE.COM/CH CA"/>
    <n v="1.99"/>
    <m/>
    <n v="1.99"/>
    <s v="Debit"/>
    <s v="22000 · AMEX (LLC)"/>
    <x v="1"/>
    <x v="5"/>
    <n v="2015"/>
    <x v="13"/>
    <s v="Google Checkout"/>
    <s v="Corporate"/>
    <s v="BOTH"/>
    <s v="Income Statement"/>
    <s v="AMEX (LLC) Activity"/>
    <s v="22000 · AMEX (LLC)"/>
  </r>
  <r>
    <s v="05/28/2015"/>
    <s v="HEB #618 00000000090SAN ANTONIO TX"/>
    <n v="196.85"/>
    <m/>
    <n v="196.85"/>
    <s v="Debit"/>
    <s v="22000 · AMEX (LLC)"/>
    <x v="1"/>
    <x v="5"/>
    <n v="2015"/>
    <x v="17"/>
    <s v="Kristina Koger"/>
    <s v="Corporate:FP&amp;A"/>
    <s v="BOTH"/>
    <s v="Income Statement"/>
    <s v="AMEX (LLC) Activity"/>
    <s v="22000 · AMEX (LLC)"/>
  </r>
  <r>
    <s v="05/28/2015"/>
    <s v="J &amp; E GULF SVC INC 0BROOKLYN"/>
    <n v="74"/>
    <m/>
    <n v="74"/>
    <s v="Debit"/>
    <s v="22000 · AMEX (LLC)"/>
    <x v="1"/>
    <x v="5"/>
    <n v="2015"/>
    <x v="9"/>
    <s v="Dave Ratner"/>
    <s v="Corporate"/>
    <s v="BOTH"/>
    <s v="Balance Sheet"/>
    <s v="AMEX (LLC) repays Dave note"/>
    <s v="22000 · AMEX (LLC)"/>
  </r>
  <r>
    <s v="05/28/2015"/>
    <s v="METALOCATOR/FATICA CDENVER CO"/>
    <n v="19"/>
    <m/>
    <n v="19"/>
    <s v="Debit"/>
    <s v="22000 · AMEX (LLC)"/>
    <x v="1"/>
    <x v="5"/>
    <n v="2015"/>
    <x v="14"/>
    <s v="Brain Tree Charge"/>
    <s v="Corporate"/>
    <s v="BOTH"/>
    <s v="Income Statement"/>
    <s v="AMEX (LLC) Activity"/>
    <s v="22000 · AMEX (LLC)"/>
  </r>
  <r>
    <s v="05/28/2015"/>
    <s v="OMNITELECOM/LOCAL03 RAMAT GAN"/>
    <n v="16.8"/>
    <m/>
    <n v="16.8"/>
    <s v="Debit"/>
    <s v="22000 · AMEX (LLC)"/>
    <x v="1"/>
    <x v="5"/>
    <n v="2015"/>
    <x v="31"/>
    <s v="Omni Telecom"/>
    <s v="Corporate"/>
    <s v="BOTH"/>
    <s v="Income Statement"/>
    <s v="AMEX (LLC) Activity"/>
    <s v="22000 · AMEX (LLC)"/>
  </r>
  <r>
    <s v="05/28/2015"/>
    <s v="UPS* 0000001086A4215SHIPPING"/>
    <n v="12.5"/>
    <m/>
    <n v="12.5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29/2015"/>
    <s v="$5 CARWASH AMERICA -SAN ANTONIO TX"/>
    <n v="19"/>
    <m/>
    <n v="19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9/2015"/>
    <s v="CORNER STORE 0932 00LEON VALLEY TX"/>
    <n v="23.28"/>
    <m/>
    <n v="23.28"/>
    <s v="Debit"/>
    <s v="22000 · AMEX (LLC)"/>
    <x v="1"/>
    <x v="5"/>
    <n v="2015"/>
    <x v="10"/>
    <s v="Timofey Trofimenkov"/>
    <s v="Corporate:Warehouse"/>
    <s v="BOTH"/>
    <s v="Income Statement"/>
    <s v="AMEX (LLC) Activity"/>
    <s v="22000 · AMEX (LLC)"/>
  </r>
  <r>
    <s v="05/29/2015"/>
    <s v="FEDEX INV 648447708 1-800-622-1147"/>
    <n v="129.03"/>
    <m/>
    <n v="129.03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29/2015"/>
    <s v="GOOGLE *GOOGLE STORAGOOGLE.COM/CH CA"/>
    <n v="1.99"/>
    <m/>
    <n v="1.99"/>
    <s v="Debit"/>
    <s v="22000 · AMEX (LLC)"/>
    <x v="1"/>
    <x v="5"/>
    <n v="2015"/>
    <x v="13"/>
    <s v="Google Checkout"/>
    <s v="Corporate"/>
    <s v="BOTH"/>
    <s v="Income Statement"/>
    <s v="AMEX (LLC) Activity"/>
    <s v="22000 · AMEX (LLC)"/>
  </r>
  <r>
    <s v="05/29/2015"/>
    <s v="INTUIT PAYROLL 888-537-7794 CA"/>
    <n v="38.380000000000003"/>
    <m/>
    <n v="38.380000000000003"/>
    <s v="Debit"/>
    <s v="22000 · AMEX (LLC)"/>
    <x v="1"/>
    <x v="5"/>
    <n v="2015"/>
    <x v="36"/>
    <s v="Intuit"/>
    <s v="Corporate"/>
    <s v="BOTH"/>
    <s v="Income Statement"/>
    <s v="AMEX (LLC) Activity"/>
    <s v="22000 · AMEX (LLC)"/>
  </r>
  <r>
    <s v="05/29/2015"/>
    <s v="RETURN PAYMENT FEE"/>
    <n v="38"/>
    <m/>
    <n v="38"/>
    <s v="Debit"/>
    <s v="22000 · AMEX (LLC)"/>
    <x v="1"/>
    <x v="5"/>
    <n v="2015"/>
    <x v="41"/>
    <s v="DT AMEX"/>
    <s v="Corporate"/>
    <s v="BOTH"/>
    <s v="Income Statement"/>
    <s v="AMEX (LLC) Activity"/>
    <s v="22000 · AMEX (LLC)"/>
  </r>
  <r>
    <s v="05/29/2015"/>
    <s v="THE UPS STORE #0561 NEW YORK NY"/>
    <n v="3.16"/>
    <m/>
    <n v="3.16"/>
    <s v="Debit"/>
    <s v="22000 · AMEX (LLC)"/>
    <x v="1"/>
    <x v="5"/>
    <n v="2015"/>
    <x v="8"/>
    <s v="UPS"/>
    <s v="Corporate"/>
    <s v="BOTH"/>
    <s v="Income Statement"/>
    <s v="AMEX (LLC) Activity"/>
    <s v="22000 · AMEX (LLC)"/>
  </r>
  <r>
    <s v="05/30/2015"/>
    <s v="FEDEX INV 495176986 1-800-622-1147"/>
    <n v="91.7"/>
    <m/>
    <n v="91.7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30/2015"/>
    <s v="FEDEX INV 648507354 1-800-622-1147"/>
    <n v="89.52"/>
    <m/>
    <n v="89.52"/>
    <s v="Debit"/>
    <s v="22000 · AMEX (LLC)"/>
    <x v="1"/>
    <x v="5"/>
    <n v="2015"/>
    <x v="8"/>
    <s v="FedEx"/>
    <s v="Corporate"/>
    <s v="BOTH"/>
    <s v="Income Statement"/>
    <s v="AMEX (LLC) Activity"/>
    <s v="22000 · AMEX (LLC)"/>
  </r>
  <r>
    <s v="05/30/2015"/>
    <s v="IGENII 2715007028620NEW YORK NY"/>
    <n v="59.99"/>
    <m/>
    <n v="59.99"/>
    <s v="Debit"/>
    <s v="22000 · AMEX (LLC)"/>
    <x v="1"/>
    <x v="5"/>
    <n v="2015"/>
    <x v="35"/>
    <s v="I Genii"/>
    <s v="Corporate"/>
    <s v="BOTH"/>
    <s v="Income Statement"/>
    <s v="AMEX (LLC) Activity"/>
    <s v="22000 · AMEX (LLC)"/>
  </r>
  <r>
    <s v="05/31/2015"/>
    <s v="FACEBK *FCP7Z7AHH2 WWW.FB.ME/ADS CA"/>
    <n v="85"/>
    <m/>
    <n v="85"/>
    <s v="Debit"/>
    <s v="22000 · AMEX (LLC)"/>
    <x v="1"/>
    <x v="5"/>
    <n v="2015"/>
    <x v="20"/>
    <s v="Facebook"/>
    <s v="Corporate"/>
    <s v="BOTH"/>
    <s v="Income Statement"/>
    <s v="AMEX (LLC) Activity"/>
    <s v="22000 · AMEX (LLC)"/>
  </r>
  <r>
    <s v="06/01/2015"/>
    <s v="USPS POSTAGE STAMPS.WASHINGTON DC"/>
    <n v="100"/>
    <m/>
    <n v="1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1/2015"/>
    <s v="VOC*ICONTACTEMAIL MK877-968-3996 MD"/>
    <n v="130.54"/>
    <m/>
    <n v="130.54"/>
    <s v="Debit"/>
    <s v="22000 · AMEX (LLC)"/>
    <x v="1"/>
    <x v="6"/>
    <n v="2015"/>
    <x v="15"/>
    <s v="iContact"/>
    <s v="Corporate:Marketing"/>
    <s v="BOTH"/>
    <s v="Income Statement"/>
    <s v="AMEX (LLC) Activity"/>
    <s v="22000 · AMEX (LLC)"/>
  </r>
  <r>
    <s v="06/01/2015"/>
    <s v="CUBESMART 824 201001BROOKLYN NY"/>
    <n v="193.8"/>
    <m/>
    <n v="193.8"/>
    <s v="Debit"/>
    <s v="22000 · AMEX (LLC)"/>
    <x v="1"/>
    <x v="6"/>
    <n v="2015"/>
    <x v="9"/>
    <s v="Dave Ratner"/>
    <s v="Corporate"/>
    <s v="BOTH"/>
    <s v="Balance Sheet"/>
    <s v="AMEX (LLC) repays Dave note"/>
    <s v="22000 · AMEX (LLC)"/>
  </r>
  <r>
    <s v="06/01/2015"/>
    <s v="MATCHPOINT NYC 718-769-0001 NY"/>
    <n v="97.75"/>
    <m/>
    <n v="97.75"/>
    <s v="Debit"/>
    <s v="22000 · AMEX (LLC)"/>
    <x v="1"/>
    <x v="6"/>
    <n v="2015"/>
    <x v="12"/>
    <s v="Match Point"/>
    <s v="Corporate:Marketing"/>
    <s v="BOTH"/>
    <s v="Income Statement"/>
    <s v="AMEX (LLC) Activity"/>
    <s v="22000 · AMEX (LLC)"/>
  </r>
  <r>
    <s v="06/01/2015"/>
    <s v="ADTSECURITY MYADT.COADT SECURITY SERVI"/>
    <n v="57.99"/>
    <m/>
    <n v="57.99"/>
    <s v="Debit"/>
    <s v="22000 · AMEX (LLC)"/>
    <x v="1"/>
    <x v="6"/>
    <n v="2015"/>
    <x v="23"/>
    <s v="ADT"/>
    <s v="Corporate:Warehouse"/>
    <s v="BOTH"/>
    <s v="Income Statement"/>
    <s v="AMEX (LLC) Activity"/>
    <s v="22000 · AMEX (LLC)"/>
  </r>
  <r>
    <s v="06/01/2015"/>
    <s v="FEDEX INV 495403870 1-800-622-1147"/>
    <n v="11.3"/>
    <m/>
    <n v="11.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1/2015"/>
    <s v="FEDEX INV 495411166 1-800-622-1147"/>
    <n v="181.43"/>
    <m/>
    <n v="181.4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1/2015"/>
    <s v="EBAY PAYPAL GIVING FWASHINGTON DC"/>
    <n v="4.8600000000000003"/>
    <m/>
    <n v="4.8600000000000003"/>
    <s v="Debit"/>
    <s v="22000 · AMEX (LLC)"/>
    <x v="1"/>
    <x v="6"/>
    <n v="2015"/>
    <x v="30"/>
    <s v="Mission Fish"/>
    <s v="Corporate"/>
    <s v="BOTH"/>
    <s v="Income Statement"/>
    <s v="AMEX (LLC) Activity"/>
    <s v="22000 · AMEX (LLC)"/>
  </r>
  <r>
    <s v="06/01/2015"/>
    <s v="ONLINE PAYMENT - THANK YOU"/>
    <n v="-900"/>
    <m/>
    <n v="-900"/>
    <s v="Payments"/>
    <s v="22000 · AMEX (LLC)"/>
    <x v="1"/>
    <x v="6"/>
    <n v="2015"/>
    <x v="28"/>
    <s v="DT AMEX"/>
    <s v="Corporate"/>
    <s v="LLC"/>
    <s v="Balance Sheet"/>
    <s v="9607 (INC) pays AMEX (LLC)"/>
    <s v="22000 · AMEX (LLC)"/>
  </r>
  <r>
    <s v="06/02/2015"/>
    <s v="SHORT`S GARAGE 210-494-3964"/>
    <n v="138.78"/>
    <m/>
    <n v="138.78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02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2/2015"/>
    <s v="ESH*TECHPROTECT PREM844-400-0452 GA"/>
    <n v="11.9"/>
    <m/>
    <n v="11.9"/>
    <s v="Debit"/>
    <s v="22000 · AMEX (LLC)"/>
    <x v="1"/>
    <x v="6"/>
    <n v="2015"/>
    <x v="16"/>
    <s v="TechProtect"/>
    <s v="Corporate:Warehouse"/>
    <s v="BOTH"/>
    <s v="Income Statement"/>
    <s v="AMEX (LLC) Activity"/>
    <s v="22000 · AMEX (LLC)"/>
  </r>
  <r>
    <s v="06/02/2015"/>
    <s v="FEDEX INV 495494412 1-800-622-1147"/>
    <n v="9.48"/>
    <m/>
    <n v="9.4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2/2015"/>
    <s v="FEDEX INV 648569753 1-800-622-1147"/>
    <n v="51.05"/>
    <m/>
    <n v="51.05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3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3/2015"/>
    <s v="AT&amp;T*BILL PAYMENT 95DALLAS"/>
    <n v="313.67"/>
    <m/>
    <n v="313.67"/>
    <s v="Debit"/>
    <s v="22000 · AMEX (LLC)"/>
    <x v="1"/>
    <x v="6"/>
    <n v="2015"/>
    <x v="16"/>
    <s v="AT&amp;T"/>
    <s v="Corporate:Marketing"/>
    <s v="BOTH"/>
    <s v="Income Statement"/>
    <s v="AMEX (LLC) Activity"/>
    <s v="22000 · AMEX (LLC)"/>
  </r>
  <r>
    <s v="06/03/2015"/>
    <s v="FEDEX INV 648625380 1-800-622-1147"/>
    <n v="67.459999999999994"/>
    <m/>
    <n v="67.459999999999994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4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4/2015"/>
    <s v="FEDEX INV 648669282 1-800-622-1147"/>
    <n v="71.239999999999995"/>
    <m/>
    <n v="71.239999999999995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4/2015"/>
    <s v="CORNER STORE 1011 00SAN ANTONIO TX"/>
    <n v="23.97"/>
    <m/>
    <n v="23.97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05/2015"/>
    <s v="ZOHO CORPORATION ZOHPLEASANTON CA"/>
    <n v="15"/>
    <m/>
    <n v="15"/>
    <s v="Debit"/>
    <s v="22000 · AMEX (LLC)"/>
    <x v="1"/>
    <x v="6"/>
    <n v="2015"/>
    <x v="14"/>
    <s v="ZoHo"/>
    <s v="Corporate"/>
    <s v="BOTH"/>
    <s v="Income Statement"/>
    <s v="AMEX (LLC) Activity"/>
    <s v="22000 · AMEX (LLC)"/>
  </r>
  <r>
    <s v="06/05/2015"/>
    <s v="GOOGLE *GOOGLE STORAGOOGLE.COM/CH CA"/>
    <n v="1.99"/>
    <m/>
    <n v="1.99"/>
    <s v="Debit"/>
    <s v="22000 · AMEX (LLC)"/>
    <x v="1"/>
    <x v="6"/>
    <n v="2015"/>
    <x v="13"/>
    <s v="Google Checkout"/>
    <s v="Corporate"/>
    <s v="BOTH"/>
    <s v="Income Statement"/>
    <s v="AMEX (LLC) Activity"/>
    <s v="22000 · AMEX (LLC)"/>
  </r>
  <r>
    <s v="06/05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5/2015"/>
    <s v="GOOGLE*SVCSAPPSELEMEMountain View"/>
    <n v="10"/>
    <m/>
    <n v="10"/>
    <s v="Debit"/>
    <s v="22000 · AMEX (LLC)"/>
    <x v="1"/>
    <x v="6"/>
    <n v="2015"/>
    <x v="13"/>
    <s v="Google Checkout"/>
    <s v="Corporate"/>
    <s v="BOTH"/>
    <s v="Income Statement"/>
    <s v="AMEX (LLC) Activity"/>
    <s v="22000 · AMEX (LLC)"/>
  </r>
  <r>
    <s v="06/05/2015"/>
    <s v="ULINE SHIP SUPPLIES SHIPPING SUP"/>
    <n v="162.12"/>
    <m/>
    <n v="162.12"/>
    <s v="Debit"/>
    <s v="22000 · AMEX (LLC)"/>
    <x v="1"/>
    <x v="6"/>
    <n v="2015"/>
    <x v="21"/>
    <s v="Uline"/>
    <s v="Corporate"/>
    <s v="BOTH"/>
    <s v="Income Statement"/>
    <s v="AMEX (LLC) Activity"/>
    <s v="22000 · AMEX (LLC)"/>
  </r>
  <r>
    <s v="06/06/2015"/>
    <s v="AT&amp;T BILL PAYMENT 800-288-2020"/>
    <n v="65.319999999999993"/>
    <m/>
    <n v="65.319999999999993"/>
    <s v="Debit"/>
    <s v="22000 · AMEX (LLC)"/>
    <x v="1"/>
    <x v="6"/>
    <n v="2015"/>
    <x v="19"/>
    <s v="AT&amp;T"/>
    <s v="Corporate"/>
    <s v="BOTH"/>
    <s v="Income Statement"/>
    <s v="AMEX (LLC) Activity"/>
    <s v="22000 · AMEX (LLC)"/>
  </r>
  <r>
    <s v="06/06/2015"/>
    <s v="FEDEX INV 495799822 1-800-622-1147"/>
    <n v="27.88"/>
    <m/>
    <n v="27.8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6/2015"/>
    <s v="FEDEX INV 648770714 1-800-622-1147"/>
    <n v="109.97"/>
    <m/>
    <n v="109.97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6/2015"/>
    <s v="4 TELL INC 00-080193STEVENSON WA"/>
    <n v="49"/>
    <m/>
    <n v="49"/>
    <s v="Debit"/>
    <s v="22000 · AMEX (LLC)"/>
    <x v="1"/>
    <x v="6"/>
    <n v="2015"/>
    <x v="13"/>
    <s v="4 Tell"/>
    <s v="Corporate"/>
    <s v="BOTH"/>
    <s v="Income Statement"/>
    <s v="AMEX (LLC) Activity"/>
    <s v="22000 · AMEX (LLC)"/>
  </r>
  <r>
    <s v="06/07/2015"/>
    <s v="SHELL OIL 5754578650SAN ANTONIO TX"/>
    <n v="23.57"/>
    <m/>
    <n v="23.57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08/2015"/>
    <s v="USPS POSTAGE STAMPS.WASHINGTON DC"/>
    <n v="100"/>
    <m/>
    <n v="1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8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08/2015"/>
    <s v="FEDEX INV 496050958 1-800-622-1147"/>
    <n v="11.3"/>
    <m/>
    <n v="11.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8/2015"/>
    <s v="FEDEX INV 496058245 1-800-622-1147"/>
    <n v="242.3"/>
    <m/>
    <n v="242.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8/2015"/>
    <s v="SPOTIFY USA 650334356013 SE"/>
    <n v="9.99"/>
    <m/>
    <n v="9.99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08/2015"/>
    <s v="OFFICE DEPOT 000111 SAN ANTONIO TX"/>
    <n v="30.62"/>
    <m/>
    <n v="30.62"/>
    <s v="Debit"/>
    <s v="22000 · AMEX (LLC)"/>
    <x v="1"/>
    <x v="6"/>
    <n v="2015"/>
    <x v="26"/>
    <s v="Office Depot"/>
    <s v="Corporate:Warehouse"/>
    <s v="BOTH"/>
    <s v="Income Statement"/>
    <s v="AMEX (LLC) Activity"/>
    <s v="22000 · AMEX (LLC)"/>
  </r>
  <r>
    <s v="06/08/2015"/>
    <s v="FEDEX FREIGHT INC 870-741-9000"/>
    <n v="1121.3800000000001"/>
    <m/>
    <n v="1121.3800000000001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8/2015"/>
    <s v="TIME WARNER CABLE 888-TWCABLE TX"/>
    <n v="207.91"/>
    <m/>
    <n v="207.91"/>
    <s v="Debit"/>
    <s v="22000 · AMEX (LLC)"/>
    <x v="1"/>
    <x v="6"/>
    <n v="2015"/>
    <x v="19"/>
    <s v="Time Warner Cable"/>
    <s v="Corporate:Warehouse"/>
    <s v="BOTH"/>
    <s v="Income Statement"/>
    <s v="AMEX (LLC) Activity"/>
    <s v="22000 · AMEX (LLC)"/>
  </r>
  <r>
    <s v="06/08/2015"/>
    <s v="EBAY PAYPAL GIVING FWASHINGTON DC"/>
    <n v="4.8600000000000003"/>
    <m/>
    <n v="4.8600000000000003"/>
    <s v="Debit"/>
    <s v="22000 · AMEX (LLC)"/>
    <x v="1"/>
    <x v="6"/>
    <n v="2015"/>
    <x v="30"/>
    <s v="Mission Fish"/>
    <s v="Corporate"/>
    <s v="BOTH"/>
    <s v="Income Statement"/>
    <s v="AMEX (LLC) Activity"/>
    <s v="22000 · AMEX (LLC)"/>
  </r>
  <r>
    <s v="06/09/2015"/>
    <s v="AUTO 800-841-3000 DC"/>
    <n v="134.41"/>
    <m/>
    <n v="134.41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09/2015"/>
    <s v="FEDEX INV 648834262 1-800-622-1147"/>
    <n v="92.35"/>
    <m/>
    <n v="92.35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9/2015"/>
    <s v="FEDEX INV 496143772 1-800-622-1147"/>
    <n v="13.18"/>
    <m/>
    <n v="13.1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09/2015"/>
    <s v="BR7P:0001 Fedex Shipping OPEN Savings"/>
    <n v="-2.11"/>
    <m/>
    <n v="-2.11"/>
    <s v="Cred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0/2015"/>
    <s v="USPS POSTAGE STAMPS.WASHINGTON DC"/>
    <n v="100"/>
    <m/>
    <n v="1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10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10/2015"/>
    <s v="MOJO SELLING SOLUTIOLITTLETON NH"/>
    <n v="109"/>
    <m/>
    <n v="109"/>
    <s v="Debit"/>
    <s v="22000 · AMEX (LLC)"/>
    <x v="1"/>
    <x v="6"/>
    <n v="2015"/>
    <x v="9"/>
    <s v="Dave Ratner"/>
    <s v="Corporate"/>
    <s v="BOTH"/>
    <s v="Balance Sheet"/>
    <s v="AMEX (LLC) repays Dave note"/>
    <s v="22000 · AMEX (LLC)"/>
  </r>
  <r>
    <s v="06/10/2015"/>
    <s v="EXPERIAN *CREDITR866-582-7269 CA"/>
    <n v="32.61"/>
    <m/>
    <n v="32.61"/>
    <s v="Debit"/>
    <s v="22000 · AMEX (LLC)"/>
    <x v="1"/>
    <x v="6"/>
    <n v="2015"/>
    <x v="22"/>
    <s v="Consumer Info"/>
    <s v="Corporate"/>
    <s v="BOTH"/>
    <s v="Income Statement"/>
    <s v="AMEX (LLC) Activity"/>
    <s v="22000 · AMEX (LLC)"/>
  </r>
  <r>
    <s v="06/10/2015"/>
    <s v="FEDEX INV 648891494 1-800-622-1147"/>
    <n v="133.63"/>
    <m/>
    <n v="133.6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0/2015"/>
    <s v="FEDEX INV 496234467 1-800-622-1147"/>
    <n v="34.53"/>
    <m/>
    <n v="34.5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0/2015"/>
    <s v="REDBOX DVD RENTAL 866-733-2693 IL"/>
    <n v="14.29"/>
    <m/>
    <n v="14.29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10/2015"/>
    <s v="ULINE SHIP SUPPLIES SHIPPING SUP"/>
    <n v="518.97"/>
    <m/>
    <n v="518.97"/>
    <s v="Debit"/>
    <s v="22000 · AMEX (LLC)"/>
    <x v="1"/>
    <x v="6"/>
    <n v="2015"/>
    <x v="21"/>
    <s v="Uline"/>
    <s v="Corporate"/>
    <s v="BOTH"/>
    <s v="Income Statement"/>
    <s v="AMEX (LLC) Activity"/>
    <s v="22000 · AMEX (LLC)"/>
  </r>
  <r>
    <s v="06/11/2015"/>
    <s v="TRUESHIP 0211 SCOTTSDALE AZ"/>
    <n v="39.85"/>
    <m/>
    <n v="39.85"/>
    <s v="Debit"/>
    <s v="22000 · AMEX (LLC)"/>
    <x v="1"/>
    <x v="6"/>
    <n v="2015"/>
    <x v="14"/>
    <s v="Trueship"/>
    <s v="Corporate"/>
    <s v="BOTH"/>
    <s v="Income Statement"/>
    <s v="AMEX (LLC) Activity"/>
    <s v="22000 · AMEX (LLC)"/>
  </r>
  <r>
    <s v="06/11/2015"/>
    <s v="FEDEX INV 496330795 1-800-622-1147"/>
    <n v="51.72"/>
    <m/>
    <n v="51.72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1/2015"/>
    <s v="FEDEX INV 648936890 1-800-622-1147"/>
    <n v="163.6"/>
    <m/>
    <n v="163.6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1/2015"/>
    <s v="SQUARESPACE INC. 6465803456 NY"/>
    <n v="20"/>
    <m/>
    <n v="20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11/2015"/>
    <s v="EXPERIAN *CREDITR866-582-7269 CA"/>
    <n v="32.61"/>
    <m/>
    <n v="32.61"/>
    <s v="Debit"/>
    <s v="22000 · AMEX (LLC)"/>
    <x v="1"/>
    <x v="6"/>
    <n v="2015"/>
    <x v="22"/>
    <s v="Consumer Info"/>
    <s v="Corporate"/>
    <s v="BOTH"/>
    <s v="Income Statement"/>
    <s v="AMEX (LLC) Activity"/>
    <s v="22000 · AMEX (LLC)"/>
  </r>
  <r>
    <s v="06/11/2015"/>
    <s v="5% OPEN Savings discount on"/>
    <n v="-56.07"/>
    <m/>
    <n v="-56.07"/>
    <s v="Cred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2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12/2015"/>
    <s v="DROPCAM.COM 27300024SAN FRANCISCO CA"/>
    <n v="9.9499999999999993"/>
    <m/>
    <n v="9.9499999999999993"/>
    <s v="Debit"/>
    <s v="22000 · AMEX (LLC)"/>
    <x v="1"/>
    <x v="6"/>
    <n v="2015"/>
    <x v="23"/>
    <s v="Dropcam"/>
    <s v="Corporate:NYC office"/>
    <s v="BOTH"/>
    <s v="Income Statement"/>
    <s v="AMEX (LLC) Activity"/>
    <s v="22000 · AMEX (LLC)"/>
  </r>
  <r>
    <s v="06/12/2015"/>
    <s v="FEDEX INV 648983374 1-800-622-1147"/>
    <n v="104.16"/>
    <m/>
    <n v="104.16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3/2015"/>
    <s v="FEDEX INV 649043497 1-800-622-1147"/>
    <n v="107.72"/>
    <m/>
    <n v="107.72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3/2015"/>
    <s v="FEDEX INV 496449890 1-800-622-1147"/>
    <n v="53.08"/>
    <m/>
    <n v="53.0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4/2015"/>
    <s v="ACADEMY SPORTS #47 0SAN ANTONIO TX"/>
    <n v="32.46"/>
    <m/>
    <n v="32.46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14/2015"/>
    <s v="I10 ICEHOUSE I10 ICESAN ANTONIO TX"/>
    <n v="33.24"/>
    <m/>
    <n v="33.24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14/2015"/>
    <s v="THE LION AND ROSE 54SAN ANTONIO TX"/>
    <n v="50.98"/>
    <m/>
    <n v="50.98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14/2015"/>
    <s v="GODADDY.COM (480)505-8855"/>
    <n v="107.88"/>
    <m/>
    <n v="107.88"/>
    <s v="Debit"/>
    <s v="22000 · AMEX (LLC)"/>
    <x v="1"/>
    <x v="6"/>
    <n v="2015"/>
    <x v="9"/>
    <s v="Dave Ratner"/>
    <s v="Corporate"/>
    <s v="BOTH"/>
    <s v="Balance Sheet"/>
    <s v="AMEX (LLC) repays Dave note"/>
    <s v="22000 · AMEX (LLC)"/>
  </r>
  <r>
    <s v="06/15/2015"/>
    <s v="EXPERIAN *CREDITR866-582-7269 CA"/>
    <n v="31.82"/>
    <m/>
    <n v="31.82"/>
    <s v="Debit"/>
    <s v="22000 · AMEX (LLC)"/>
    <x v="1"/>
    <x v="6"/>
    <n v="2015"/>
    <x v="22"/>
    <s v="Consumer Info"/>
    <s v="Corporate"/>
    <s v="BOTH"/>
    <s v="Income Statement"/>
    <s v="AMEX (LLC) Activity"/>
    <s v="22000 · AMEX (LLC)"/>
  </r>
  <r>
    <s v="06/15/2015"/>
    <s v="KRAV MAGA 8829000992BALCONES HEIGH TX"/>
    <n v="73"/>
    <m/>
    <n v="73"/>
    <s v="Debit"/>
    <s v="22000 · AMEX (LLC)"/>
    <x v="1"/>
    <x v="6"/>
    <n v="2015"/>
    <x v="12"/>
    <s v="Krav Maga"/>
    <s v="Corporate:Warehouse"/>
    <s v="BOTH"/>
    <s v="Income Statement"/>
    <s v="AMEX (LLC) Activity"/>
    <s v="22000 · AMEX (LLC)"/>
  </r>
  <r>
    <s v="06/15/2015"/>
    <s v="VZW APO VZWRLSS*APOCC"/>
    <n v="334.33"/>
    <m/>
    <n v="334.33"/>
    <s v="Debit"/>
    <s v="22000 · AMEX (LLC)"/>
    <x v="1"/>
    <x v="6"/>
    <n v="2015"/>
    <x v="16"/>
    <s v="Verizon"/>
    <s v="Corporate:Marketing"/>
    <s v="BOTH"/>
    <s v="Income Statement"/>
    <s v="AMEX (LLC) Activity"/>
    <s v="22000 · AMEX (LLC)"/>
  </r>
  <r>
    <s v="06/15/2015"/>
    <s v="AT&amp;T DATA 190 ALPHARETTA"/>
    <n v="14.99"/>
    <m/>
    <n v="14.99"/>
    <s v="Debit"/>
    <s v="22000 · AMEX (LLC)"/>
    <x v="1"/>
    <x v="6"/>
    <n v="2015"/>
    <x v="16"/>
    <s v="AT&amp;T"/>
    <s v="Corporate:Marketing"/>
    <s v="BOTH"/>
    <s v="Income Statement"/>
    <s v="AMEX (LLC) Activity"/>
    <s v="22000 · AMEX (LLC)"/>
  </r>
  <r>
    <s v="06/15/2015"/>
    <s v="FEDEX INV 496687411 1-800-622-1147"/>
    <n v="11.3"/>
    <m/>
    <n v="11.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5/2015"/>
    <s v="FEDEX INV 496687677 1-800-622-1147"/>
    <n v="425.39"/>
    <m/>
    <n v="425.39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5/2015"/>
    <s v="EBAY PAYPAL GIVING FWASHINGTON DC"/>
    <n v="4.8600000000000003"/>
    <m/>
    <n v="4.8600000000000003"/>
    <s v="Debit"/>
    <s v="22000 · AMEX (LLC)"/>
    <x v="1"/>
    <x v="6"/>
    <n v="2015"/>
    <x v="30"/>
    <s v="Mission Fish"/>
    <s v="Corporate"/>
    <s v="BOTH"/>
    <s v="Income Statement"/>
    <s v="AMEX (LLC) Activity"/>
    <s v="22000 · AMEX (LLC)"/>
  </r>
  <r>
    <s v="06/15/2015"/>
    <s v="ONLINE PAYMENT - THANK YOU"/>
    <n v="-3000"/>
    <m/>
    <n v="-3000"/>
    <s v="Payments"/>
    <s v="22000 · AMEX (LLC)"/>
    <x v="1"/>
    <x v="6"/>
    <n v="2015"/>
    <x v="28"/>
    <s v="DT AMEX"/>
    <s v="Corporate"/>
    <s v="LLC"/>
    <s v="Balance Sheet"/>
    <s v="9607 (INC) pays AMEX (LLC)"/>
    <s v="22000 · AMEX (LLC)"/>
  </r>
  <r>
    <s v="06/16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16/2015"/>
    <s v="DISCOUNT TIRE TXS07 LEON VALLEY TX"/>
    <n v="812.67"/>
    <m/>
    <n v="812.67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16/2015"/>
    <s v="VOLUSION INC AUSTIN TX"/>
    <n v="57.33"/>
    <m/>
    <n v="57.33"/>
    <s v="Debit"/>
    <s v="22000 · AMEX (LLC)"/>
    <x v="1"/>
    <x v="6"/>
    <n v="2015"/>
    <x v="13"/>
    <s v="Volusion"/>
    <s v="Corporate"/>
    <s v="BOTH"/>
    <s v="Income Statement"/>
    <s v="AMEX (LLC) Activity"/>
    <s v="22000 · AMEX (LLC)"/>
  </r>
  <r>
    <s v="06/16/2015"/>
    <s v="HENSSGEN HARDWARE 54QUEENSBURY NY"/>
    <n v="3861.97"/>
    <m/>
    <n v="3861.97"/>
    <s v="Debit"/>
    <s v="22000 · AMEX (LLC)"/>
    <x v="1"/>
    <x v="6"/>
    <n v="2015"/>
    <x v="18"/>
    <s v="Henssgen Hardware"/>
    <s v="Corporate"/>
    <s v="BOTH"/>
    <s v="Balance Sheet"/>
    <s v="AMEX (LLC) Activity"/>
    <s v="22000 · AMEX (LLC)"/>
  </r>
  <r>
    <s v="06/16/2015"/>
    <s v="FEDEX INV 649108782 1-800-622-1147"/>
    <n v="59.56"/>
    <m/>
    <n v="59.56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7/2015"/>
    <s v="ZOHO CORPORATION ZOHPLEASANTON CA"/>
    <n v="125"/>
    <m/>
    <n v="125"/>
    <s v="Debit"/>
    <s v="22000 · AMEX (LLC)"/>
    <x v="1"/>
    <x v="6"/>
    <n v="2015"/>
    <x v="14"/>
    <s v="ZoHo"/>
    <s v="Corporate"/>
    <s v="BOTH"/>
    <s v="Income Statement"/>
    <s v="AMEX (LLC) Activity"/>
    <s v="22000 · AMEX (LLC)"/>
  </r>
  <r>
    <s v="06/17/2015"/>
    <s v="PET INSURANCE 800-USAPETS CA"/>
    <n v="40.340000000000003"/>
    <m/>
    <n v="40.340000000000003"/>
    <s v="Debit"/>
    <s v="22000 · AMEX (LLC)"/>
    <x v="1"/>
    <x v="6"/>
    <n v="2015"/>
    <x v="9"/>
    <s v="Dave Ratner"/>
    <s v="Corporate"/>
    <s v="BOTH"/>
    <s v="Balance Sheet"/>
    <s v="AMEX (LLC) repays Dave note"/>
    <s v="22000 · AMEX (LLC)"/>
  </r>
  <r>
    <s v="06/17/2015"/>
    <s v="FEDEX INV 649167828 1-800-622-1147"/>
    <n v="313.94"/>
    <m/>
    <n v="313.94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8/2015"/>
    <s v="NETFLIX.COM NETFLIX.COM CA"/>
    <n v="8.65"/>
    <m/>
    <n v="8.65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18/2015"/>
    <s v="ANCIRA VW KIA 0649 SAN ANTONIO TX"/>
    <n v="2569.88"/>
    <m/>
    <n v="2569.88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18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18/2015"/>
    <s v="FEDEX INV 496968092 1-800-622-1147"/>
    <n v="98.28"/>
    <m/>
    <n v="98.2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8/2015"/>
    <s v="FEDEX INV 649212266 1-800-622-1147"/>
    <n v="16.88"/>
    <m/>
    <n v="16.8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8/2015"/>
    <s v="FEDEX INV 649231701 1-800-622-1147"/>
    <n v="240.97"/>
    <m/>
    <n v="240.97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8/2015"/>
    <s v="FEDEX INV 649212267 1-800-622-1147"/>
    <n v="29.78"/>
    <m/>
    <n v="29.7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8/2015"/>
    <s v="FEDEX INV 649212265 1-800-622-1147"/>
    <n v="37.25"/>
    <m/>
    <n v="37.25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8/2015"/>
    <s v="ULINE SHIP SUPPLIES SHIPPING SUP"/>
    <n v="322.22000000000003"/>
    <m/>
    <n v="322.22000000000003"/>
    <s v="Debit"/>
    <s v="22000 · AMEX (LLC)"/>
    <x v="1"/>
    <x v="6"/>
    <n v="2015"/>
    <x v="21"/>
    <s v="Uline"/>
    <s v="Corporate"/>
    <s v="BOTH"/>
    <s v="Income Statement"/>
    <s v="AMEX (LLC) Activity"/>
    <s v="22000 · AMEX (LLC)"/>
  </r>
  <r>
    <s v="06/19/2015"/>
    <s v="FEDEX INV 649258569 1-800-622-1147"/>
    <n v="59.56"/>
    <m/>
    <n v="59.56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19/2015"/>
    <s v="SPOTIFY USA NEW YORK"/>
    <n v="10.8"/>
    <m/>
    <n v="10.8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19/2015"/>
    <s v="POLAND SPRING WATER STAMFORD CT"/>
    <n v="65.3"/>
    <m/>
    <n v="65.3"/>
    <s v="Debit"/>
    <s v="22000 · AMEX (LLC)"/>
    <x v="1"/>
    <x v="6"/>
    <n v="2015"/>
    <x v="9"/>
    <s v="Dave Ratner"/>
    <s v="Corporate"/>
    <s v="BOTH"/>
    <s v="Balance Sheet"/>
    <s v="AMEX (LLC) repays Dave note"/>
    <s v="22000 · AMEX (LLC)"/>
  </r>
  <r>
    <s v="06/20/2015"/>
    <s v="STAMPS.COM 855-608-2677 CA"/>
    <n v="40.159999999999997"/>
    <m/>
    <n v="40.159999999999997"/>
    <s v="Debit"/>
    <s v="22000 · AMEX (LLC)"/>
    <x v="1"/>
    <x v="6"/>
    <n v="2015"/>
    <x v="8"/>
    <s v="Stamps.com"/>
    <s v="Corporate"/>
    <s v="BOTH"/>
    <s v="Income Statement"/>
    <s v="AMEX (LLC) Activity"/>
    <s v="22000 · AMEX (LLC)"/>
  </r>
  <r>
    <s v="06/20/2015"/>
    <s v="GOOGLE *GOOGLE STORAGOOGLE.COM/CH CA"/>
    <n v="1.99"/>
    <m/>
    <n v="1.99"/>
    <s v="Debit"/>
    <s v="22000 · AMEX (LLC)"/>
    <x v="1"/>
    <x v="6"/>
    <n v="2015"/>
    <x v="13"/>
    <s v="Google Checkout"/>
    <s v="Corporate"/>
    <s v="BOTH"/>
    <s v="Income Statement"/>
    <s v="AMEX (LLC) Activity"/>
    <s v="22000 · AMEX (LLC)"/>
  </r>
  <r>
    <s v="06/20/2015"/>
    <s v="MES*RINGCENTRAL, INCSAN MATEO CA"/>
    <n v="68.91"/>
    <m/>
    <n v="68.91"/>
    <s v="Debit"/>
    <s v="22000 · AMEX (LLC)"/>
    <x v="1"/>
    <x v="6"/>
    <n v="2015"/>
    <x v="25"/>
    <s v="RingCentral"/>
    <s v="Corporate:Customer Service"/>
    <s v="BOTH"/>
    <s v="Income Statement"/>
    <s v="AMEX (LLC) Activity"/>
    <s v="22000 · AMEX (LLC)"/>
  </r>
  <r>
    <s v="06/20/2015"/>
    <s v="FEDEX INV 649319546 1-800-622-1147"/>
    <n v="29.78"/>
    <m/>
    <n v="29.7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0/2015"/>
    <s v="FEDEX INV 497089499 1-800-622-1147"/>
    <n v="31.33"/>
    <m/>
    <n v="31.3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0/2015"/>
    <s v="ANGIES LIST 8666236088 IN"/>
    <n v="29"/>
    <m/>
    <n v="29"/>
    <s v="Debit"/>
    <s v="22000 · AMEX (LLC)"/>
    <x v="1"/>
    <x v="6"/>
    <n v="2015"/>
    <x v="42"/>
    <s v="Angie's List"/>
    <s v="Dispute"/>
    <e v="#N/A"/>
    <e v="#N/A"/>
    <s v="AMEX (LLC) Activity"/>
    <s v="22000 · AMEX (LLC)"/>
  </r>
  <r>
    <s v="06/21/2015"/>
    <s v="ZOHO CORPORATION ZOHPLEASANTON CA"/>
    <n v="25"/>
    <m/>
    <n v="25"/>
    <s v="Debit"/>
    <s v="22000 · AMEX (LLC)"/>
    <x v="1"/>
    <x v="6"/>
    <n v="2015"/>
    <x v="14"/>
    <s v="ZoHo"/>
    <s v="Corporate"/>
    <s v="BOTH"/>
    <s v="Income Statement"/>
    <s v="AMEX (LLC) Activity"/>
    <s v="22000 · AMEX (LLC)"/>
  </r>
  <r>
    <s v="06/21/2015"/>
    <s v="HARRAHS PIRATES BAR NEW ORLEANS LA"/>
    <n v="18"/>
    <m/>
    <n v="18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21/2015"/>
    <s v="HARRAHS PIRATES BAR NEW ORLEANS LA"/>
    <n v="24"/>
    <m/>
    <n v="24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21/2015"/>
    <s v="4 TELL INC 00-080193STEVENSON WA"/>
    <n v="98"/>
    <m/>
    <n v="98"/>
    <s v="Debit"/>
    <s v="22000 · AMEX (LLC)"/>
    <x v="1"/>
    <x v="6"/>
    <n v="2015"/>
    <x v="13"/>
    <s v="4 Tell"/>
    <s v="Corporate"/>
    <s v="BOTH"/>
    <s v="Income Statement"/>
    <s v="AMEX (LLC) Activity"/>
    <s v="22000 · AMEX (LLC)"/>
  </r>
  <r>
    <s v="06/22/2015"/>
    <s v="SALESFORCE.COM Sales800-667-6389"/>
    <n v="326.63"/>
    <m/>
    <n v="326.63"/>
    <s v="Debit"/>
    <s v="22000 · AMEX (LLC)"/>
    <x v="1"/>
    <x v="6"/>
    <n v="2015"/>
    <x v="9"/>
    <s v="Dave Ratner"/>
    <s v="Corporate"/>
    <s v="BOTH"/>
    <s v="Balance Sheet"/>
    <s v="AMEX (LLC) repays Dave note"/>
    <s v="22000 · AMEX (LLC)"/>
  </r>
  <r>
    <s v="06/22/2015"/>
    <s v="FEDEX INV 497333373 1-800-622-1147"/>
    <n v="11.3"/>
    <m/>
    <n v="11.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2/2015"/>
    <s v="FEDEX INV 497340466 1-800-622-1147"/>
    <n v="653.66999999999996"/>
    <m/>
    <n v="653.66999999999996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2/2015"/>
    <s v="ZOHO CORPORATION ZOHPLEASANTON CA"/>
    <n v="15"/>
    <m/>
    <n v="15"/>
    <s v="Debit"/>
    <s v="22000 · AMEX (LLC)"/>
    <x v="1"/>
    <x v="6"/>
    <n v="2015"/>
    <x v="14"/>
    <s v="ZoHo"/>
    <s v="Corporate"/>
    <s v="BOTH"/>
    <s v="Income Statement"/>
    <s v="AMEX (LLC) Activity"/>
    <s v="22000 · AMEX (LLC)"/>
  </r>
  <r>
    <s v="06/22/2015"/>
    <s v="EBAY PAYPAL GIVING FWASHINGTON DC"/>
    <n v="4.8600000000000003"/>
    <m/>
    <n v="4.8600000000000003"/>
    <s v="Debit"/>
    <s v="22000 · AMEX (LLC)"/>
    <x v="1"/>
    <x v="6"/>
    <n v="2015"/>
    <x v="30"/>
    <s v="Mission Fish"/>
    <s v="Corporate"/>
    <s v="BOTH"/>
    <s v="Income Statement"/>
    <s v="AMEX (LLC) Activity"/>
    <s v="22000 · AMEX (LLC)"/>
  </r>
  <r>
    <s v="06/23/2015"/>
    <s v="FEDEX INV 649383018 1-800-622-1147"/>
    <n v="23.19"/>
    <m/>
    <n v="23.19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3/2015"/>
    <s v="FEDEX INV 497432420 1-800-622-1147"/>
    <n v="13.03"/>
    <m/>
    <n v="13.0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3/2015"/>
    <s v="FEDEX INV 649383019 1-800-622-1147"/>
    <n v="100.24"/>
    <m/>
    <n v="100.24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3/2015"/>
    <s v="EBAY INC. 0000 SAN JOSE CA"/>
    <n v="650.54999999999995"/>
    <m/>
    <n v="650.54999999999995"/>
    <s v="Debit"/>
    <s v="22000 · AMEX (LLC)"/>
    <x v="1"/>
    <x v="6"/>
    <n v="2015"/>
    <x v="29"/>
    <s v="eBay"/>
    <s v="Corporate"/>
    <s v="BOTH"/>
    <s v="Income Statement"/>
    <s v="AMEX (LLC) Activity"/>
    <s v="22000 · AMEX (LLC)"/>
  </r>
  <r>
    <s v="06/23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23/2015"/>
    <s v="VOLUSION INC AUSTIN TX"/>
    <n v="572.39"/>
    <m/>
    <n v="572.39"/>
    <s v="Debit"/>
    <s v="22000 · AMEX (LLC)"/>
    <x v="1"/>
    <x v="6"/>
    <n v="2015"/>
    <x v="13"/>
    <s v="Volusion"/>
    <s v="Corporate"/>
    <s v="BOTH"/>
    <s v="Income Statement"/>
    <s v="AMEX (LLC) Activity"/>
    <s v="22000 · AMEX (LLC)"/>
  </r>
  <r>
    <s v="06/24/2015"/>
    <s v="FEDEX INV 649439200 1-800-622-1147"/>
    <n v="240.18"/>
    <m/>
    <n v="240.1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4/2015"/>
    <s v="FEDEX INV 649458897 1-800-622-1147"/>
    <n v="295.67"/>
    <m/>
    <n v="295.67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4/2015"/>
    <s v="ONLINE PAYMENT - THANK YOU"/>
    <n v="-2500"/>
    <m/>
    <n v="-2500"/>
    <s v="Payments"/>
    <s v="22000 · AMEX (LLC)"/>
    <x v="1"/>
    <x v="6"/>
    <n v="2015"/>
    <x v="28"/>
    <s v="DT AMEX"/>
    <s v="Corporate"/>
    <s v="LLC"/>
    <s v="Balance Sheet"/>
    <s v="9607 (INC) pays AMEX (LLC)"/>
    <s v="22000 · AMEX (LLC)"/>
  </r>
  <r>
    <s v="06/24/2015"/>
    <s v="PETS BARN 6500000073SAN ANTONIO TX"/>
    <n v="64.94"/>
    <m/>
    <n v="64.94"/>
    <s v="Debit"/>
    <s v="22000 · AMEX (LLC)"/>
    <x v="1"/>
    <x v="6"/>
    <n v="2015"/>
    <x v="17"/>
    <s v="Kristina Koger"/>
    <s v="Corporate:FP&amp;A"/>
    <s v="BOTH"/>
    <s v="Income Statement"/>
    <s v="AMEX (LLC) Activity"/>
    <s v="22000 · AMEX (LLC)"/>
  </r>
  <r>
    <s v="06/24/2015"/>
    <s v="USPS 487966023808386SAN ANTONIO TX"/>
    <n v="9.4499999999999993"/>
    <m/>
    <n v="9.4499999999999993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25/2015"/>
    <s v="AUDIBLE US 888-283-5051 NJ"/>
    <n v="11.32"/>
    <m/>
    <n v="11.32"/>
    <s v="Debit"/>
    <s v="22000 · AMEX (LLC)"/>
    <x v="1"/>
    <x v="6"/>
    <n v="2015"/>
    <x v="10"/>
    <s v="Timofey Trofimenkov"/>
    <s v="Corporate:Warehouse"/>
    <s v="BOTH"/>
    <s v="Income Statement"/>
    <s v="AMEX (LLC) Activity"/>
    <s v="22000 · AMEX (LLC)"/>
  </r>
  <r>
    <s v="06/25/2015"/>
    <s v="Dispute - KRAV MAGA 8829000992605"/>
    <n v="-73"/>
    <m/>
    <n v="-73"/>
    <s v="Credit"/>
    <s v="22000 · AMEX (LLC)"/>
    <x v="1"/>
    <x v="6"/>
    <n v="2015"/>
    <x v="12"/>
    <s v="Krav Maga"/>
    <s v="Corporate:Warehouse"/>
    <s v="BOTH"/>
    <s v="Income Statement"/>
    <s v="AMEX (LLC) Activity"/>
    <s v="22000 · AMEX (LLC)"/>
  </r>
  <r>
    <s v="06/25/2015"/>
    <s v="FEDEX INV 649485239 1-800-622-1147"/>
    <n v="77.349999999999994"/>
    <m/>
    <n v="77.349999999999994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5/2015"/>
    <s v="ONLINE PAYMENT - THANK YOU"/>
    <n v="-1500"/>
    <m/>
    <n v="-1500"/>
    <s v="Payments"/>
    <s v="22000 · AMEX (LLC)"/>
    <x v="1"/>
    <x v="6"/>
    <n v="2015"/>
    <x v="28"/>
    <s v="DT AMEX"/>
    <s v="Corporate"/>
    <s v="LLC"/>
    <s v="Balance Sheet"/>
    <s v="9607 (INC) pays AMEX (LLC)"/>
    <s v="22000 · AMEX (LLC)"/>
  </r>
  <r>
    <s v="06/25/2015"/>
    <s v="ONLINE PAYMENT - THANK YOU"/>
    <n v="-500"/>
    <m/>
    <n v="-500"/>
    <s v="Payments"/>
    <s v="22000 · AMEX (LLC)"/>
    <x v="1"/>
    <x v="6"/>
    <n v="2015"/>
    <x v="37"/>
    <s v="DT AMEX"/>
    <s v="Corporate"/>
    <s v="LLC"/>
    <s v="Balance Sheet"/>
    <s v="0592 (LLC) pays AMEX (LLC)"/>
    <s v="22000 · AMEX (LLC)"/>
  </r>
  <r>
    <s v="06/26/2015"/>
    <s v="ULINE SHIP SUPPLIES SHIPPING SUP"/>
    <n v="233.2"/>
    <m/>
    <n v="233.2"/>
    <s v="Debit"/>
    <s v="22000 · AMEX (LLC)"/>
    <x v="1"/>
    <x v="6"/>
    <n v="2015"/>
    <x v="21"/>
    <s v="Uline"/>
    <s v="Corporate"/>
    <s v="BOTH"/>
    <s v="Income Statement"/>
    <s v="AMEX (LLC) Activity"/>
    <s v="22000 · AMEX (LLC)"/>
  </r>
  <r>
    <s v="06/27/2015"/>
    <s v="FEDEX INV 497620580 1-800-622-1147"/>
    <n v="26.41"/>
    <m/>
    <n v="26.41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7/2015"/>
    <s v="FEDEX INV 649591324 1-800-622-1147"/>
    <n v="29.78"/>
    <m/>
    <n v="29.78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28/2015"/>
    <s v="GOOGLE *GOOGLE STORAGOOGLE.COM/CH CA"/>
    <n v="1.99"/>
    <m/>
    <n v="1.99"/>
    <s v="Debit"/>
    <s v="22000 · AMEX (LLC)"/>
    <x v="1"/>
    <x v="6"/>
    <n v="2015"/>
    <x v="13"/>
    <s v="Google Checkout"/>
    <s v="Corporate"/>
    <s v="BOTH"/>
    <s v="Income Statement"/>
    <s v="AMEX (LLC) Activity"/>
    <s v="22000 · AMEX (LLC)"/>
  </r>
  <r>
    <s v="06/28/2015"/>
    <s v="ONLINE PAYMENT - THANK YOU"/>
    <n v="-6000"/>
    <m/>
    <n v="-6000"/>
    <s v="Payments"/>
    <s v="22000 · AMEX (LLC)"/>
    <x v="1"/>
    <x v="6"/>
    <n v="2015"/>
    <x v="28"/>
    <s v="DT AMEX"/>
    <s v="Corporate"/>
    <s v="LLC"/>
    <s v="Balance Sheet"/>
    <s v="9607 (INC) pays AMEX (LLC)"/>
    <s v="22000 · AMEX (LLC)"/>
  </r>
  <r>
    <s v="06/29/2015"/>
    <s v="MORCREDIT COM 888-209090 NY"/>
    <n v="500"/>
    <m/>
    <n v="500"/>
    <s v="Debit"/>
    <s v="22000 · AMEX (LLC)"/>
    <x v="1"/>
    <x v="6"/>
    <n v="2015"/>
    <x v="22"/>
    <s v="Consumer Info"/>
    <s v="Corporate"/>
    <s v="BOTH"/>
    <s v="Income Statement"/>
    <s v="AMEX (LLC) Activity"/>
    <s v="22000 · AMEX (LLC)"/>
  </r>
  <r>
    <s v="06/29/2015"/>
    <s v="ONLINE PAYMENT - THANK YOU"/>
    <n v="-1000"/>
    <m/>
    <n v="-1000"/>
    <s v="Payments"/>
    <s v="22000 · AMEX (LLC)"/>
    <x v="1"/>
    <x v="6"/>
    <n v="2015"/>
    <x v="28"/>
    <s v="DT AMEX"/>
    <s v="Corporate"/>
    <s v="LLC"/>
    <s v="Balance Sheet"/>
    <s v="9607 (INC) pays AMEX (LLC)"/>
    <s v="22000 · AMEX (LLC)"/>
  </r>
  <r>
    <s v="06/29/2015"/>
    <s v="USPS POSTAGE STAMPS.WASHINGTON DC"/>
    <n v="200"/>
    <m/>
    <n v="200"/>
    <s v="Debit"/>
    <s v="22000 · AMEX (LLC)"/>
    <x v="1"/>
    <x v="6"/>
    <n v="2015"/>
    <x v="8"/>
    <s v="USPS"/>
    <s v="Corporate"/>
    <s v="BOTH"/>
    <s v="Income Statement"/>
    <s v="AMEX (LLC) Activity"/>
    <s v="22000 · AMEX (LLC)"/>
  </r>
  <r>
    <s v="06/30/2015"/>
    <s v="FACEBK *3MU4682JH2 WWW.FB.ME/ADS CA"/>
    <n v="15"/>
    <m/>
    <n v="15"/>
    <s v="Debit"/>
    <s v="22000 · AMEX (LLC)"/>
    <x v="1"/>
    <x v="6"/>
    <n v="2015"/>
    <x v="20"/>
    <s v="Facebook"/>
    <s v="Corporate"/>
    <s v="BOTH"/>
    <s v="Income Statement"/>
    <s v="AMEX (LLC) Activity"/>
    <s v="22000 · AMEX (LLC)"/>
  </r>
  <r>
    <s v="06/30/2015"/>
    <s v="FEDEX INV 497739306 1-800-622-1147"/>
    <n v="56.17"/>
    <m/>
    <n v="56.17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30/2015"/>
    <s v="FEDEX INV 497975241 1-800-622-1147"/>
    <n v="11.3"/>
    <m/>
    <n v="11.3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30/2015"/>
    <s v="FEDEX INV 497975673 1-800-622-1147"/>
    <n v="643.22"/>
    <m/>
    <n v="643.22"/>
    <s v="Debit"/>
    <s v="22000 · AMEX (LLC)"/>
    <x v="1"/>
    <x v="6"/>
    <n v="2015"/>
    <x v="8"/>
    <s v="FedEx"/>
    <s v="Corporate"/>
    <s v="BOTH"/>
    <s v="Income Statement"/>
    <s v="AMEX (LLC) Activity"/>
    <s v="22000 · AMEX (LLC)"/>
  </r>
  <r>
    <s v="06/30/2015"/>
    <s v="INTUIT PAYROLL 888-537-7794 CA"/>
    <n v="38.380000000000003"/>
    <m/>
    <n v="38.380000000000003"/>
    <s v="Debit"/>
    <s v="22000 · AMEX (LLC)"/>
    <x v="1"/>
    <x v="6"/>
    <n v="2015"/>
    <x v="36"/>
    <s v="Intuit"/>
    <s v="Corporate"/>
    <s v="BOTH"/>
    <s v="Income Statement"/>
    <s v="AMEX (LLC) Activity"/>
    <s v="22000 · AMEX (LLC)"/>
  </r>
  <r>
    <s v="06/30/2015"/>
    <s v="OMNITELECOM/LOCAL03 RAMAT GAN"/>
    <n v="16.8"/>
    <m/>
    <n v="16.8"/>
    <s v="Debit"/>
    <s v="22000 · AMEX (LLC)"/>
    <x v="1"/>
    <x v="6"/>
    <n v="2015"/>
    <x v="31"/>
    <s v="Omni Telecom"/>
    <s v="Corporate"/>
    <s v="BOTH"/>
    <s v="Income Statement"/>
    <s v="AMEX (LLC) Activity"/>
    <s v="22000 · AMEX (LLC)"/>
  </r>
  <r>
    <s v="07/01/2015"/>
    <s v="ADTSECURITY MYADT.COADT SECURITY SERVI"/>
    <n v="57.99"/>
    <m/>
    <n v="57.99"/>
    <s v="Debit"/>
    <s v="22000 · AMEX (LLC)"/>
    <x v="1"/>
    <x v="7"/>
    <n v="2015"/>
    <x v="23"/>
    <s v="ADT"/>
    <s v="Corporate:Warehouse"/>
    <s v="BOTH"/>
    <s v="Income Statement"/>
    <s v="AMEX (LLC) Activity"/>
    <s v="22000 · AMEX (LLC)"/>
  </r>
  <r>
    <s v="07/01/2015"/>
    <s v="ESH*TECHPROTECT PREM844-400-0452 GA"/>
    <n v="11.9"/>
    <m/>
    <n v="11.9"/>
    <s v="Debit"/>
    <s v="22000 · AMEX (LLC)"/>
    <x v="1"/>
    <x v="7"/>
    <n v="2015"/>
    <x v="16"/>
    <s v="TechProtect"/>
    <s v="Corporate:Warehouse"/>
    <s v="BOTH"/>
    <s v="Income Statement"/>
    <s v="AMEX (LLC) Activity"/>
    <s v="22000 · AMEX (LLC)"/>
  </r>
  <r>
    <s v="07/01/2015"/>
    <s v="ONLINE PAYMENT - THANK YOU"/>
    <n v="-6200"/>
    <m/>
    <n v="-6200"/>
    <s v="Payments"/>
    <s v="22000 · AMEX (LLC)"/>
    <x v="1"/>
    <x v="7"/>
    <n v="2015"/>
    <x v="28"/>
    <s v="DT AMEX"/>
    <s v="Corporate"/>
    <s v="LLC"/>
    <s v="Balance Sheet"/>
    <s v="9607 (INC) pays AMEX (LLC)"/>
    <s v="22000 · AMEX (LLC)"/>
  </r>
  <r>
    <s v="07/01/2015"/>
    <s v="VOC*ICONTACTEMAIL MK877-968-3996 MD"/>
    <n v="129.79"/>
    <m/>
    <n v="129.79"/>
    <s v="Debit"/>
    <s v="22000 · AMEX (LLC)"/>
    <x v="1"/>
    <x v="7"/>
    <n v="2015"/>
    <x v="15"/>
    <s v="iContact"/>
    <s v="Corporate:Marketing"/>
    <s v="BOTH"/>
    <s v="Income Statement"/>
    <s v="AMEX (LLC) Activity"/>
    <s v="22000 · AMEX (LLC)"/>
  </r>
  <r>
    <s v="07/02/2015"/>
    <s v="GOOGLE*SVCSAPPSELEMEMountain View"/>
    <n v="10"/>
    <m/>
    <n v="10"/>
    <s v="Debit"/>
    <s v="22000 · AMEX (LLC)"/>
    <x v="1"/>
    <x v="7"/>
    <n v="2015"/>
    <x v="13"/>
    <s v="Google Checkout"/>
    <s v="Corporate"/>
    <s v="BOTH"/>
    <s v="Income Statement"/>
    <s v="AMEX (LLC) Activity"/>
    <s v="22000 · AMEX (LLC)"/>
  </r>
  <r>
    <s v="07/02/2015"/>
    <s v="IDSUPERSTOR 8006671772 WA"/>
    <n v="36.950000000000003"/>
    <m/>
    <n v="36.950000000000003"/>
    <s v="Debit"/>
    <s v="22000 · AMEX (LLC)"/>
    <x v="1"/>
    <x v="7"/>
    <n v="2015"/>
    <x v="18"/>
    <s v="ID Badges"/>
    <s v="Corporate"/>
    <s v="BOTH"/>
    <s v="Balance Sheet"/>
    <s v="AMEX (LLC) Activity"/>
    <s v="22000 · AMEX (LLC)"/>
  </r>
  <r>
    <s v="07/02/2015"/>
    <s v="SKYPE SUBSCRIPTION SUNITED KINGDOM GB"/>
    <n v="10"/>
    <m/>
    <n v="10"/>
    <s v="Debit"/>
    <s v="22000 · AMEX (LLC)"/>
    <x v="1"/>
    <x v="7"/>
    <n v="2015"/>
    <x v="31"/>
    <s v="Skype"/>
    <s v="Corporate:Warehouse"/>
    <s v="BOTH"/>
    <s v="Income Statement"/>
    <s v="AMEX (LLC) Activity"/>
    <s v="22000 · AMEX (LLC)"/>
  </r>
  <r>
    <s v="07/02/2015"/>
    <s v="TOWER STAR PETS 610-296-4970 PA"/>
    <n v="179.94"/>
    <m/>
    <n v="179.94"/>
    <s v="Debit"/>
    <s v="22000 · AMEX (LLC)"/>
    <x v="1"/>
    <x v="7"/>
    <n v="2015"/>
    <x v="18"/>
    <s v="Towerstar Pets Llc"/>
    <s v="Corporate"/>
    <s v="BOTH"/>
    <s v="Balance Sheet"/>
    <s v="AMEX (LLC) Activity"/>
    <s v="22000 · AMEX (LLC)"/>
  </r>
  <r>
    <s v="07/02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03/2015"/>
    <s v="FEDEX INV 649792253 1-800-622-1147"/>
    <n v="29.78"/>
    <m/>
    <n v="29.7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4/2015"/>
    <s v="FEDEX INV 498251358 1-800-622-1147"/>
    <n v="12.28"/>
    <m/>
    <n v="12.2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4/2015"/>
    <s v="FEDEX INV 649851322 1-800-622-1147"/>
    <n v="29.78"/>
    <m/>
    <n v="29.7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4/2015"/>
    <s v="THE HOME DEPOT 581 SAN ANTONIO TX"/>
    <n v="37.86"/>
    <m/>
    <n v="37.86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05/2015"/>
    <s v="ZOHO CORPORATION ZOHPLEASANTON CA"/>
    <n v="15"/>
    <m/>
    <n v="15"/>
    <s v="Debit"/>
    <s v="22000 · AMEX (LLC)"/>
    <x v="1"/>
    <x v="7"/>
    <n v="2015"/>
    <x v="14"/>
    <s v="ZoHo"/>
    <s v="Corporate"/>
    <s v="BOTH"/>
    <s v="Income Statement"/>
    <s v="AMEX (LLC) Activity"/>
    <s v="22000 · AMEX (LLC)"/>
  </r>
  <r>
    <s v="07/06/2015"/>
    <s v="4 TELL INC 00-080193STEVENSON WA"/>
    <n v="49"/>
    <m/>
    <n v="49"/>
    <s v="Debit"/>
    <s v="22000 · AMEX (LLC)"/>
    <x v="1"/>
    <x v="7"/>
    <n v="2015"/>
    <x v="13"/>
    <s v="4 Tell"/>
    <s v="Corporate"/>
    <s v="BOTH"/>
    <s v="Income Statement"/>
    <s v="AMEX (LLC) Activity"/>
    <s v="22000 · AMEX (LLC)"/>
  </r>
  <r>
    <s v="07/06/2015"/>
    <s v="AT&amp;T BILL PAYMENT 800-288-2020 TX"/>
    <n v="65.319999999999993"/>
    <m/>
    <n v="65.319999999999993"/>
    <s v="Debit"/>
    <s v="22000 · AMEX (LLC)"/>
    <x v="1"/>
    <x v="7"/>
    <n v="2015"/>
    <x v="19"/>
    <s v="AT&amp;T"/>
    <s v="Corporate"/>
    <s v="BOTH"/>
    <s v="Income Statement"/>
    <s v="AMEX (LLC) Activity"/>
    <s v="22000 · AMEX (LLC)"/>
  </r>
  <r>
    <s v="07/06/2015"/>
    <s v="NAME-CHEAP.COM NAME-3233752822 CA"/>
    <n v="10.87"/>
    <m/>
    <n v="10.87"/>
    <s v="Debit"/>
    <s v="22000 · AMEX (LLC)"/>
    <x v="1"/>
    <x v="7"/>
    <n v="2015"/>
    <x v="13"/>
    <s v="Name-Cheap.com"/>
    <s v="Corporate"/>
    <s v="BOTH"/>
    <s v="Income Statement"/>
    <s v="AMEX (LLC) Activity"/>
    <s v="22000 · AMEX (LLC)"/>
  </r>
  <r>
    <s v="07/06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07/2015"/>
    <s v="FEDEX INV 498374735 1-800-622-1147"/>
    <n v="58.8"/>
    <m/>
    <n v="58.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7/2015"/>
    <s v="FEDEX INV 498571928 1-800-622-1147"/>
    <n v="11.3"/>
    <m/>
    <n v="11.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7/2015"/>
    <s v="FEDEX INV 498573289 1-800-622-1147"/>
    <n v="383.35"/>
    <m/>
    <n v="383.35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7/2015"/>
    <s v="FEDEX INV 649910938 1-800-622-1147"/>
    <n v="29.78"/>
    <m/>
    <n v="29.7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7/2015"/>
    <s v="FEDEX INV 649910939 1-800-622-1147"/>
    <n v="23.08"/>
    <m/>
    <n v="23.0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7/2015"/>
    <s v="FEDEX INV 649928199 1-800-622-1147"/>
    <n v="46.33"/>
    <m/>
    <n v="46.3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7/2015"/>
    <s v="ULINE SHIP SUPPLIES SHIPPING SUP"/>
    <n v="387.9"/>
    <m/>
    <n v="387.9"/>
    <s v="Debit"/>
    <s v="22000 · AMEX (LLC)"/>
    <x v="1"/>
    <x v="7"/>
    <n v="2015"/>
    <x v="21"/>
    <s v="Uline"/>
    <s v="Corporate"/>
    <s v="BOTH"/>
    <s v="Income Statement"/>
    <s v="AMEX (LLC) Activity"/>
    <s v="22000 · AMEX (LLC)"/>
  </r>
  <r>
    <s v="07/08/2015"/>
    <s v="AMTRUST NA 8775287878 OH"/>
    <n v="66"/>
    <m/>
    <n v="66"/>
    <s v="Debit"/>
    <s v="22000 · AMEX (LLC)"/>
    <x v="1"/>
    <x v="7"/>
    <n v="2015"/>
    <x v="43"/>
    <s v="AmTrust"/>
    <s v="Corporate"/>
    <s v="BOTH"/>
    <s v="Income Statement"/>
    <s v="AMEX (LLC) Activity"/>
    <s v="22000 · AMEX (LLC)"/>
  </r>
  <r>
    <s v="07/08/2015"/>
    <s v="FEDEX INV 498652206 1-800-622-1147"/>
    <n v="28.08"/>
    <m/>
    <n v="28.0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8/2015"/>
    <s v="FEDEX INV 649953909 1-800-622-1147"/>
    <n v="21.53"/>
    <m/>
    <n v="21.5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8/2015"/>
    <s v="FUNG LUM CONCESSIONSSAN FRANCISCO CA"/>
    <n v="24.99"/>
    <m/>
    <n v="24.99"/>
    <s v="Debit"/>
    <s v="22000 · AMEX (LLC)"/>
    <x v="1"/>
    <x v="7"/>
    <n v="2015"/>
    <x v="44"/>
    <s v="Fung Lum"/>
    <s v="Corporate:FP&amp;A"/>
    <s v="BOTH"/>
    <s v="Income Statement"/>
    <s v="AMEX (LLC) Activity"/>
    <s v="22000 · AMEX (LLC)"/>
  </r>
  <r>
    <s v="07/08/2015"/>
    <s v="SP * 100 PURE SAN FRSAN FRANCIS CA"/>
    <n v="39.24"/>
    <m/>
    <n v="39.24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08/2015"/>
    <s v="SPOTIFY USA 679319972015 SE"/>
    <n v="9.99"/>
    <m/>
    <n v="9.99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08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09/2015"/>
    <s v="ADTSECURITY MYADT.COADT SECURITY SERVI"/>
    <n v="106.69"/>
    <m/>
    <n v="106.69"/>
    <s v="Debit"/>
    <s v="22000 · AMEX (LLC)"/>
    <x v="1"/>
    <x v="7"/>
    <n v="2015"/>
    <x v="23"/>
    <s v="ADT"/>
    <s v="Corporate:Warehouse"/>
    <s v="BOTH"/>
    <s v="Income Statement"/>
    <s v="AMEX (LLC) Activity"/>
    <s v="22000 · AMEX (LLC)"/>
  </r>
  <r>
    <s v="07/09/2015"/>
    <s v="AUTO 800-841-3000 DC"/>
    <n v="140.49"/>
    <m/>
    <n v="140.49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09/2015"/>
    <s v="FEDEX INV 649999423 1-800-622-1147"/>
    <n v="165.86"/>
    <m/>
    <n v="165.86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09/2015"/>
    <s v="TIME WARNER CABLE 888-TWCABLE TX"/>
    <n v="208.24"/>
    <m/>
    <n v="208.24"/>
    <s v="Debit"/>
    <s v="22000 · AMEX (LLC)"/>
    <x v="1"/>
    <x v="7"/>
    <n v="2015"/>
    <x v="19"/>
    <s v="Time Warner Cable"/>
    <s v="Corporate:Warehouse"/>
    <s v="BOTH"/>
    <s v="Income Statement"/>
    <s v="AMEX (LLC) Activity"/>
    <s v="22000 · AMEX (LLC)"/>
  </r>
  <r>
    <s v="07/11/2015"/>
    <s v="EXPERIAN *CREDITR866-582-7269 CA"/>
    <n v="32.61"/>
    <m/>
    <n v="32.61"/>
    <s v="Debit"/>
    <s v="22000 · AMEX (LLC)"/>
    <x v="1"/>
    <x v="7"/>
    <n v="2015"/>
    <x v="22"/>
    <s v="Consumer Info"/>
    <s v="Corporate"/>
    <s v="BOTH"/>
    <s v="Income Statement"/>
    <s v="AMEX (LLC) Activity"/>
    <s v="22000 · AMEX (LLC)"/>
  </r>
  <r>
    <s v="07/11/2015"/>
    <s v="HEB #262 00000000087SAN ANTONIO TX"/>
    <n v="29.87"/>
    <m/>
    <n v="29.87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1/2015"/>
    <s v="SQUARESPACE INC. NEW YORK CITY NY"/>
    <n v="20"/>
    <m/>
    <n v="20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2/2015"/>
    <s v="FEDEX INV 650101625 1-800-622-1147"/>
    <n v="58.15"/>
    <m/>
    <n v="58.15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3/2015"/>
    <s v="DISCOUNTLAS 2105230641 TX"/>
    <n v="45"/>
    <m/>
    <n v="45"/>
    <s v="Debit"/>
    <s v="22000 · AMEX (LLC)"/>
    <x v="1"/>
    <x v="7"/>
    <n v="2015"/>
    <x v="33"/>
    <s v="Discount Laser"/>
    <s v="Corporate"/>
    <s v="BOTH"/>
    <s v="Income Statement"/>
    <s v="AMEX (LLC) Activity"/>
    <s v="22000 · AMEX (LLC)"/>
  </r>
  <r>
    <s v="07/13/2015"/>
    <s v="EBAY PAYPAL GIVING FWASHINGTON DC"/>
    <n v="4.8600000000000003"/>
    <m/>
    <n v="4.8600000000000003"/>
    <s v="Debit"/>
    <s v="22000 · AMEX (LLC)"/>
    <x v="1"/>
    <x v="7"/>
    <n v="2015"/>
    <x v="30"/>
    <s v="Mission Fish"/>
    <s v="Corporate"/>
    <s v="BOTH"/>
    <s v="Income Statement"/>
    <s v="AMEX (LLC) Activity"/>
    <s v="22000 · AMEX (LLC)"/>
  </r>
  <r>
    <s v="07/13/2015"/>
    <s v="HEB #385 00000000088SAN ANTONIO TX"/>
    <n v="38.869999999999997"/>
    <m/>
    <n v="38.869999999999997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3/2015"/>
    <s v="THE HOME DEPOT 6544 SAN ANTONIO TX"/>
    <n v="49.77"/>
    <m/>
    <n v="49.77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3/2015"/>
    <s v="ULINE SHIP SUPPLIES SHIPPING SUP"/>
    <n v="277.98"/>
    <m/>
    <n v="277.98"/>
    <s v="Debit"/>
    <s v="22000 · AMEX (LLC)"/>
    <x v="1"/>
    <x v="7"/>
    <n v="2015"/>
    <x v="21"/>
    <s v="Uline"/>
    <s v="Corporate"/>
    <s v="BOTH"/>
    <s v="Income Statement"/>
    <s v="AMEX (LLC) Activity"/>
    <s v="22000 · AMEX (LLC)"/>
  </r>
  <r>
    <s v="07/13/2015"/>
    <s v="USPS 487966955802274SAN ANTONIO TX"/>
    <n v="14.7"/>
    <m/>
    <n v="14.7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13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14/2015"/>
    <s v="AT&amp;T*BILL PAYMENT 41DALLAS TX"/>
    <n v="261.83999999999997"/>
    <m/>
    <n v="261.83999999999997"/>
    <s v="Debit"/>
    <s v="22000 · AMEX (LLC)"/>
    <x v="1"/>
    <x v="7"/>
    <n v="2015"/>
    <x v="16"/>
    <s v="AT&amp;T"/>
    <s v="Corporate:Marketing"/>
    <s v="BOTH"/>
    <s v="Income Statement"/>
    <s v="AMEX (LLC) Activity"/>
    <s v="22000 · AMEX (LLC)"/>
  </r>
  <r>
    <s v="07/14/2015"/>
    <s v="FEDEX INV 499186307 1-800-622-1147"/>
    <n v="11.3"/>
    <m/>
    <n v="11.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4/2015"/>
    <s v="FEDEX INV 499186746 1-800-622-1147"/>
    <n v="460.87"/>
    <m/>
    <n v="460.8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4/2015"/>
    <s v="FEDEX INV 650166033 1-800-622-1147"/>
    <n v="30.07"/>
    <m/>
    <n v="30.0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4/2015"/>
    <s v="LAS PALAPAS LOOP 410SAN ANTONIO TX"/>
    <n v="6.48"/>
    <m/>
    <n v="6.48"/>
    <s v="Debit"/>
    <s v="22000 · AMEX (LLC)"/>
    <x v="1"/>
    <x v="7"/>
    <n v="2015"/>
    <x v="44"/>
    <s v="Las Palapas"/>
    <s v="Corporate:Warehouse"/>
    <s v="BOTH"/>
    <s v="Income Statement"/>
    <s v="AMEX (LLC) Activity"/>
    <s v="22000 · AMEX (LLC)"/>
  </r>
  <r>
    <s v="07/14/2015"/>
    <s v="TRUESHIP 0211 SCOTTSDALE AZ"/>
    <n v="39.85"/>
    <m/>
    <n v="39.85"/>
    <s v="Debit"/>
    <s v="22000 · AMEX (LLC)"/>
    <x v="1"/>
    <x v="7"/>
    <n v="2015"/>
    <x v="14"/>
    <s v="Trueship"/>
    <s v="Corporate"/>
    <s v="BOTH"/>
    <s v="Income Statement"/>
    <s v="AMEX (LLC) Activity"/>
    <s v="22000 · AMEX (LLC)"/>
  </r>
  <r>
    <s v="07/14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15/2015"/>
    <s v="ADTSECURITY MYADT.COADT SECURITY SERVI"/>
    <n v="52.8"/>
    <m/>
    <n v="52.8"/>
    <s v="Debit"/>
    <s v="22000 · AMEX (LLC)"/>
    <x v="1"/>
    <x v="7"/>
    <n v="2015"/>
    <x v="23"/>
    <s v="ADT"/>
    <s v="Corporate:Warehouse"/>
    <s v="BOTH"/>
    <s v="Income Statement"/>
    <s v="AMEX (LLC) Activity"/>
    <s v="22000 · AMEX (LLC)"/>
  </r>
  <r>
    <s v="07/15/2015"/>
    <s v="EXPERIAN *CREDITR866-582-7269 CA"/>
    <n v="31.82"/>
    <m/>
    <n v="31.82"/>
    <s v="Debit"/>
    <s v="22000 · AMEX (LLC)"/>
    <x v="1"/>
    <x v="7"/>
    <n v="2015"/>
    <x v="22"/>
    <s v="Consumer Info"/>
    <s v="Corporate"/>
    <s v="BOTH"/>
    <s v="Income Statement"/>
    <s v="AMEX (LLC) Activity"/>
    <s v="22000 · AMEX (LLC)"/>
  </r>
  <r>
    <s v="07/15/2015"/>
    <s v="FEDEX INV 499362813 1-800-622-1147"/>
    <n v="17.47"/>
    <m/>
    <n v="17.4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5/2015"/>
    <s v="FEDEX INV 650219493 1-800-622-1147"/>
    <n v="68.03"/>
    <m/>
    <n v="68.0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5/2015"/>
    <s v="KRAV MAGA 8829000992BALCONES HEIGH TX"/>
    <n v="73"/>
    <m/>
    <n v="73"/>
    <s v="Debit"/>
    <s v="22000 · AMEX (LLC)"/>
    <x v="1"/>
    <x v="7"/>
    <n v="2015"/>
    <x v="12"/>
    <s v="Krav Maga"/>
    <s v="Corporate:Warehouse"/>
    <s v="BOTH"/>
    <s v="Income Statement"/>
    <s v="AMEX (LLC) Activity"/>
    <s v="22000 · AMEX (LLC)"/>
  </r>
  <r>
    <s v="07/15/2015"/>
    <s v="THE HOME DEPOT 581 SAN ANTONIO TX"/>
    <n v="16.91"/>
    <m/>
    <n v="16.91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6/2015"/>
    <s v="FEDEX INV 650265441 1-800-622-1147"/>
    <n v="30.07"/>
    <m/>
    <n v="30.0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6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16/2015"/>
    <s v="VOLUSION INC AUSTIN TX"/>
    <n v="68.52"/>
    <m/>
    <n v="68.52"/>
    <s v="Debit"/>
    <s v="22000 · AMEX (LLC)"/>
    <x v="1"/>
    <x v="7"/>
    <n v="2015"/>
    <x v="13"/>
    <s v="Volusion"/>
    <s v="Corporate"/>
    <s v="BOTH"/>
    <s v="Income Statement"/>
    <s v="AMEX (LLC) Activity"/>
    <s v="22000 · AMEX (LLC)"/>
  </r>
  <r>
    <s v="07/17/2015"/>
    <s v="Dispute - KRAV MAGA 8829000992605"/>
    <n v="73"/>
    <m/>
    <n v="73"/>
    <s v="Debit"/>
    <s v="22000 · AMEX (LLC)"/>
    <x v="1"/>
    <x v="7"/>
    <n v="2015"/>
    <x v="12"/>
    <s v="Krav Maga"/>
    <s v="Corporate:Warehouse"/>
    <s v="BOTH"/>
    <s v="Income Statement"/>
    <s v="AMEX (LLC) Activity"/>
    <s v="22000 · AMEX (LLC)"/>
  </r>
  <r>
    <s v="07/17/2015"/>
    <s v="FEDEX INV 499458596 1-800-622-1147"/>
    <n v="22.78"/>
    <m/>
    <n v="22.78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7/2015"/>
    <s v="FEDEX INV 650310930 1-800-622-1147"/>
    <n v="66.540000000000006"/>
    <m/>
    <n v="66.540000000000006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17/2015"/>
    <s v="MES*RINGCENTRAL, INCBELMONT CA"/>
    <n v="23.18"/>
    <m/>
    <n v="23.18"/>
    <s v="Debit"/>
    <s v="22000 · AMEX (LLC)"/>
    <x v="1"/>
    <x v="7"/>
    <n v="2015"/>
    <x v="25"/>
    <s v="RingCentral"/>
    <s v="Corporate:Customer Service"/>
    <s v="BOTH"/>
    <s v="Income Statement"/>
    <s v="AMEX (LLC) Activity"/>
    <s v="22000 · AMEX (LLC)"/>
  </r>
  <r>
    <s v="07/17/2015"/>
    <s v="WHOLEFDS QRY 10075 02108264676"/>
    <n v="86.54"/>
    <m/>
    <n v="86.54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7/2015"/>
    <s v="ZOHO CORPORATION ZOHPLEASANTON CA"/>
    <n v="125"/>
    <m/>
    <n v="125"/>
    <s v="Debit"/>
    <s v="22000 · AMEX (LLC)"/>
    <x v="1"/>
    <x v="7"/>
    <n v="2015"/>
    <x v="14"/>
    <s v="ZoHo"/>
    <s v="Corporate"/>
    <s v="BOTH"/>
    <s v="Income Statement"/>
    <s v="AMEX (LLC) Activity"/>
    <s v="22000 · AMEX (LLC)"/>
  </r>
  <r>
    <s v="07/18/2015"/>
    <s v="NETFLIX.COM NETFLIX.COM CA"/>
    <n v="8.65"/>
    <m/>
    <n v="8.65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8/2015"/>
    <s v="RESTAURANT DEPOT 570SAN ANTONIO TX"/>
    <n v="65.58"/>
    <m/>
    <n v="65.58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8/2015"/>
    <s v="SPOTIFY USA NEW YORK"/>
    <n v="10.8"/>
    <m/>
    <n v="10.8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18/2015"/>
    <s v="TEXACO BIGS 0355589 SAN ANTONIO TX"/>
    <n v="24.84"/>
    <m/>
    <n v="24.84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19/2015"/>
    <s v="NATURAL GROCERS BN 7BEND OR"/>
    <n v="62.38"/>
    <m/>
    <n v="62.38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19/2015"/>
    <s v="PILOT TRAVEL CENTER CHEMULT OR"/>
    <n v="36.409999999999997"/>
    <m/>
    <n v="36.409999999999997"/>
    <s v="Debit"/>
    <s v="22000 · AMEX (LLC)"/>
    <x v="1"/>
    <x v="7"/>
    <n v="2015"/>
    <x v="45"/>
    <s v="Valero"/>
    <s v="Corporate"/>
    <s v="BOTH"/>
    <s v="Income Statement"/>
    <s v="AMEX (LLC) Activity"/>
    <s v="22000 · AMEX (LLC)"/>
  </r>
  <r>
    <s v="07/19/2015"/>
    <s v="VZWRLSS BILL PAY VN 800-922-0204 NJ"/>
    <n v="317.95"/>
    <m/>
    <n v="317.95"/>
    <s v="Debit"/>
    <s v="22000 · AMEX (LLC)"/>
    <x v="1"/>
    <x v="7"/>
    <n v="2015"/>
    <x v="16"/>
    <s v="Verizon"/>
    <s v="Corporate"/>
    <s v="BOTH"/>
    <s v="Income Statement"/>
    <s v="AMEX (LLC) Activity"/>
    <s v="22000 · AMEX (LLC)"/>
  </r>
  <r>
    <s v="07/20/2015"/>
    <s v="Dispute - ANGIES LIST"/>
    <n v="-29"/>
    <m/>
    <n v="-29"/>
    <s v="Credit"/>
    <s v="22000 · AMEX (LLC)"/>
    <x v="1"/>
    <x v="7"/>
    <n v="2015"/>
    <x v="42"/>
    <s v="Angie's List"/>
    <s v="Dispute"/>
    <e v="#N/A"/>
    <e v="#N/A"/>
    <s v="AMEX (LLC) Activity"/>
    <s v="22000 · AMEX (LLC)"/>
  </r>
  <r>
    <s v="07/20/2015"/>
    <s v="EBAY PAYPAL GIVING FWASHINGTON DC"/>
    <n v="11.07"/>
    <m/>
    <n v="11.07"/>
    <s v="Debit"/>
    <s v="22000 · AMEX (LLC)"/>
    <x v="1"/>
    <x v="7"/>
    <n v="2015"/>
    <x v="30"/>
    <s v="Mission Fish"/>
    <s v="Corporate"/>
    <s v="BOTH"/>
    <s v="Income Statement"/>
    <s v="AMEX (LLC) Activity"/>
    <s v="22000 · AMEX (LLC)"/>
  </r>
  <r>
    <s v="07/20/2015"/>
    <s v="GOOGLE *GOOGLE STORAGOOGLE.COM/CH CA"/>
    <n v="1.99"/>
    <m/>
    <n v="1.99"/>
    <s v="Debit"/>
    <s v="22000 · AMEX (LLC)"/>
    <x v="1"/>
    <x v="7"/>
    <n v="2015"/>
    <x v="13"/>
    <s v="Google Checkout"/>
    <s v="Corporate"/>
    <s v="BOTH"/>
    <s v="Income Statement"/>
    <s v="AMEX (LLC) Activity"/>
    <s v="22000 · AMEX (LLC)"/>
  </r>
  <r>
    <s v="07/20/2015"/>
    <s v="HENSSGEN HARDWARE 54QUEENSBURY NY"/>
    <n v="154.65"/>
    <m/>
    <n v="154.65"/>
    <s v="Debit"/>
    <s v="22000 · AMEX (LLC)"/>
    <x v="1"/>
    <x v="7"/>
    <n v="2015"/>
    <x v="18"/>
    <s v="Henssgen Hardware"/>
    <s v="Corporate"/>
    <s v="BOTH"/>
    <s v="Balance Sheet"/>
    <s v="AMEX (LLC) Activity"/>
    <s v="22000 · AMEX (LLC)"/>
  </r>
  <r>
    <s v="07/20/2015"/>
    <s v="MES*RINGCENTRAL, INCBELMONT CA"/>
    <n v="67.849999999999994"/>
    <m/>
    <n v="67.849999999999994"/>
    <s v="Debit"/>
    <s v="22000 · AMEX (LLC)"/>
    <x v="1"/>
    <x v="7"/>
    <n v="2015"/>
    <x v="25"/>
    <s v="RingCentral"/>
    <s v="Corporate:Customer Service"/>
    <s v="BOTH"/>
    <s v="Income Statement"/>
    <s v="AMEX (LLC) Activity"/>
    <s v="22000 · AMEX (LLC)"/>
  </r>
  <r>
    <s v="07/20/2015"/>
    <s v="TORCHYS TACOS - LINCSAN ANTONIO TX"/>
    <n v="20.13"/>
    <m/>
    <n v="20.13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0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21/2015"/>
    <s v="4 TELL INC 00-080193STEVENSON WA"/>
    <n v="98"/>
    <m/>
    <n v="98"/>
    <s v="Debit"/>
    <s v="22000 · AMEX (LLC)"/>
    <x v="1"/>
    <x v="7"/>
    <n v="2015"/>
    <x v="13"/>
    <s v="4 Tell"/>
    <s v="Corporate"/>
    <s v="BOTH"/>
    <s v="Income Statement"/>
    <s v="AMEX (LLC) Activity"/>
    <s v="22000 · AMEX (LLC)"/>
  </r>
  <r>
    <s v="07/21/2015"/>
    <s v="FEDEX INV 499581250 1-800-622-1147"/>
    <n v="44.11"/>
    <m/>
    <n v="44.11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1/2015"/>
    <s v="FEDEX INV 499632229 1-800-622-1147"/>
    <n v="51.12"/>
    <m/>
    <n v="51.12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1/2015"/>
    <s v="FEDEX INV 499807928 1-800-622-1147"/>
    <n v="11.3"/>
    <m/>
    <n v="11.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1/2015"/>
    <s v="FEDEX INV 499814898 1-800-622-1147"/>
    <n v="368.65"/>
    <m/>
    <n v="368.65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1/2015"/>
    <s v="FEDEX INV 499902432 1-800-622-1147"/>
    <n v="44.37"/>
    <m/>
    <n v="44.3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1/2015"/>
    <s v="LAUGHING PLANET CAFEBEND OR"/>
    <n v="16.7"/>
    <m/>
    <n v="16.7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1/2015"/>
    <s v="STAMPS.COM 855-608-2677 CA"/>
    <n v="24.99"/>
    <m/>
    <n v="24.99"/>
    <s v="Debit"/>
    <s v="22000 · AMEX (LLC)"/>
    <x v="1"/>
    <x v="7"/>
    <n v="2015"/>
    <x v="8"/>
    <s v="Stamps.com"/>
    <s v="Corporate"/>
    <s v="BOTH"/>
    <s v="Income Statement"/>
    <s v="AMEX (LLC) Activity"/>
    <s v="22000 · AMEX (LLC)"/>
  </r>
  <r>
    <s v="07/21/2015"/>
    <s v="ULINE SHIP SUPPLIES SHIPPING SUP"/>
    <n v="337.64"/>
    <m/>
    <n v="337.64"/>
    <s v="Debit"/>
    <s v="22000 · AMEX (LLC)"/>
    <x v="1"/>
    <x v="7"/>
    <n v="2015"/>
    <x v="21"/>
    <s v="Uline"/>
    <s v="Corporate"/>
    <s v="BOTH"/>
    <s v="Income Statement"/>
    <s v="AMEX (LLC) Activity"/>
    <s v="22000 · AMEX (LLC)"/>
  </r>
  <r>
    <s v="07/21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21/2015"/>
    <s v="VERIZONWRLS*WALCCRVE8009220204"/>
    <n v="210.81"/>
    <m/>
    <n v="210.81"/>
    <s v="Debit"/>
    <s v="22000 · AMEX (LLC)"/>
    <x v="1"/>
    <x v="7"/>
    <n v="2015"/>
    <x v="16"/>
    <s v="Verizon"/>
    <s v="Corporate:Warehouse"/>
    <s v="BOTH"/>
    <s v="Income Statement"/>
    <s v="AMEX (LLC) Activity"/>
    <s v="22000 · AMEX (LLC)"/>
  </r>
  <r>
    <s v="07/21/2015"/>
    <s v="ZOHO CORPORATION ZOHPLEASANTON CA"/>
    <n v="25"/>
    <m/>
    <n v="25"/>
    <s v="Debit"/>
    <s v="22000 · AMEX (LLC)"/>
    <x v="1"/>
    <x v="7"/>
    <n v="2015"/>
    <x v="14"/>
    <s v="ZoHo"/>
    <s v="Corporate"/>
    <s v="BOTH"/>
    <s v="Income Statement"/>
    <s v="AMEX (LLC) Activity"/>
    <s v="22000 · AMEX (LLC)"/>
  </r>
  <r>
    <s v="07/22/2015"/>
    <s v="ADVANCE AUTO #6413 0SAN ANTONIO TX"/>
    <n v="150.44999999999999"/>
    <m/>
    <n v="150.44999999999999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2/2015"/>
    <s v="UNITED AIRLINES HOUSTON TX"/>
    <n v="60"/>
    <m/>
    <n v="60"/>
    <s v="Debit"/>
    <s v="22000 · AMEX (LLC)"/>
    <x v="1"/>
    <x v="7"/>
    <n v="2015"/>
    <x v="46"/>
    <s v="United Airlines"/>
    <s v="Corporate"/>
    <s v="BOTH"/>
    <s v="Income Statement"/>
    <s v="AMEX (LLC) Activity"/>
    <s v="22000 · AMEX (LLC)"/>
  </r>
  <r>
    <s v="07/22/2015"/>
    <s v="ZOHO CORPORATION ZOHPLEASANTON CA"/>
    <n v="15"/>
    <m/>
    <n v="15"/>
    <s v="Debit"/>
    <s v="22000 · AMEX (LLC)"/>
    <x v="1"/>
    <x v="7"/>
    <n v="2015"/>
    <x v="14"/>
    <s v="ZoHo"/>
    <s v="Corporate"/>
    <s v="BOTH"/>
    <s v="Income Statement"/>
    <s v="AMEX (LLC) Activity"/>
    <s v="22000 · AMEX (LLC)"/>
  </r>
  <r>
    <s v="07/23/2015"/>
    <s v="EBAY INC. 0000 SAN JOSE CA"/>
    <n v="581.41"/>
    <m/>
    <n v="581.41"/>
    <s v="Debit"/>
    <s v="22000 · AMEX (LLC)"/>
    <x v="1"/>
    <x v="7"/>
    <n v="2015"/>
    <x v="29"/>
    <s v="eBay"/>
    <s v="Corporate"/>
    <s v="BOTH"/>
    <s v="Income Statement"/>
    <s v="AMEX (LLC) Activity"/>
    <s v="22000 · AMEX (LLC)"/>
  </r>
  <r>
    <s v="07/23/2015"/>
    <s v="FEDEX INV 400088601 1-800-622-1147"/>
    <n v="33.06"/>
    <m/>
    <n v="33.06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3/2015"/>
    <s v="FEDEX INV 650529164 1-800-622-1147"/>
    <n v="41.86"/>
    <m/>
    <n v="41.86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3/2015"/>
    <s v="HALF PRICE BOOKS 025SAN ANTONIO TX"/>
    <n v="25.95"/>
    <m/>
    <n v="25.95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3/2015"/>
    <s v="HEB #618 00000000090SAN ANTONIO TX"/>
    <n v="230.07"/>
    <m/>
    <n v="230.07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3/2015"/>
    <s v="IN *CANINE INNOVATIOMOUNT CLEMENS MI"/>
    <n v="498.5"/>
    <m/>
    <n v="498.5"/>
    <s v="Debit"/>
    <s v="22000 · AMEX (LLC)"/>
    <x v="1"/>
    <x v="7"/>
    <n v="2015"/>
    <x v="18"/>
    <s v="Canine Innovations (Pet Convincer)"/>
    <s v="Corporate"/>
    <s v="BOTH"/>
    <s v="Balance Sheet"/>
    <s v="AMEX (LLC) Activity"/>
    <s v="22000 · AMEX (LLC)"/>
  </r>
  <r>
    <s v="07/23/2015"/>
    <s v="THE FLYING SAUCER 00SAN ANTONIO TX"/>
    <n v="33.049999999999997"/>
    <m/>
    <n v="33.049999999999997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3/2015"/>
    <s v="ULINE SHIP SUPPLIES SHIPPING SUP"/>
    <n v="478.66"/>
    <m/>
    <n v="478.66"/>
    <s v="Debit"/>
    <s v="22000 · AMEX (LLC)"/>
    <x v="1"/>
    <x v="7"/>
    <n v="2015"/>
    <x v="21"/>
    <s v="Uline"/>
    <s v="Corporate"/>
    <s v="BOTH"/>
    <s v="Income Statement"/>
    <s v="AMEX (LLC) Activity"/>
    <s v="22000 · AMEX (LLC)"/>
  </r>
  <r>
    <s v="07/23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24/2015"/>
    <s v="AUTOZONE 5773 SAN ANTONIO TX"/>
    <n v="-49.23"/>
    <m/>
    <n v="-49.23"/>
    <s v="Cred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4/2015"/>
    <s v="AUTOZONE 5773 SAN ANTONIO TX"/>
    <n v="25.97"/>
    <m/>
    <n v="25.97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4/2015"/>
    <s v="AUTOZONE 5773 SAN ANTONIO TX"/>
    <n v="49.23"/>
    <m/>
    <n v="49.23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4/2015"/>
    <s v="FEDEX INV 650573051 1-800-622-1147"/>
    <n v="23.05"/>
    <m/>
    <n v="23.05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4/2015"/>
    <s v="OFFICE DEPOT 002805 BALCONES HTS TX"/>
    <n v="40.04"/>
    <m/>
    <n v="40.04"/>
    <s v="Debit"/>
    <s v="22000 · AMEX (LLC)"/>
    <x v="1"/>
    <x v="7"/>
    <n v="2015"/>
    <x v="26"/>
    <s v="Office Depot"/>
    <s v="Corporate:Warehouse"/>
    <s v="BOTH"/>
    <s v="Income Statement"/>
    <s v="AMEX (LLC) Activity"/>
    <s v="22000 · AMEX (LLC)"/>
  </r>
  <r>
    <s v="07/24/2015"/>
    <s v="PETS BARN 6500000073SAN ANTONIO TX"/>
    <n v="47.62"/>
    <m/>
    <n v="47.62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4/2015"/>
    <s v="THE HOME DEPOT 581 SAN ANTONIO TX"/>
    <n v="100.52"/>
    <m/>
    <n v="100.52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4/2015"/>
    <s v="UNITED AIRLINES HOUSTON TX"/>
    <n v="7.99"/>
    <m/>
    <n v="7.99"/>
    <s v="Debit"/>
    <s v="22000 · AMEX (LLC)"/>
    <x v="1"/>
    <x v="7"/>
    <n v="2015"/>
    <x v="46"/>
    <s v="United Airlines"/>
    <s v="Corporate"/>
    <s v="BOTH"/>
    <s v="Income Statement"/>
    <s v="AMEX (LLC) Activity"/>
    <s v="22000 · AMEX (LLC)"/>
  </r>
  <r>
    <s v="07/24/2015"/>
    <s v="VOLUSION INC AUSTIN TX"/>
    <n v="572.39"/>
    <m/>
    <n v="572.39"/>
    <s v="Debit"/>
    <s v="22000 · AMEX (LLC)"/>
    <x v="1"/>
    <x v="7"/>
    <n v="2015"/>
    <x v="13"/>
    <s v="Volusion"/>
    <s v="Corporate"/>
    <s v="BOTH"/>
    <s v="Income Statement"/>
    <s v="AMEX (LLC) Activity"/>
    <s v="22000 · AMEX (LLC)"/>
  </r>
  <r>
    <s v="07/25/2015"/>
    <s v="FEDEX INV 400205040 1-800-622-1147"/>
    <n v="58.3"/>
    <m/>
    <n v="58.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5/2015"/>
    <s v="FEDEX INV 650632089 1-800-622-1147"/>
    <n v="30.07"/>
    <m/>
    <n v="30.0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6/2015"/>
    <s v="THE HOME DEPOT 588 SAN ANTONIO TX"/>
    <n v="11.88"/>
    <m/>
    <n v="11.88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6/2015"/>
    <s v="THE HOME DEPOT 588 SAN ANTONIO TX"/>
    <n v="33.840000000000003"/>
    <m/>
    <n v="33.840000000000003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6/2015"/>
    <s v="THE HOME DEPOT 588 SAN ANTONIO TX"/>
    <n v="34.61"/>
    <m/>
    <n v="34.61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6/2015"/>
    <s v="THE HOME DEPOT 588 SAN ANTONIO TX"/>
    <n v="100"/>
    <m/>
    <n v="100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6/2015"/>
    <s v="THE HOME DEPOT 588 SAN ANTONIO TX"/>
    <n v="147.59"/>
    <m/>
    <n v="147.59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7/2015"/>
    <s v="BURGER FI SAN ANTONIO TX"/>
    <n v="15.09"/>
    <m/>
    <n v="15.09"/>
    <s v="Debit"/>
    <s v="22000 · AMEX (LLC)"/>
    <x v="1"/>
    <x v="7"/>
    <n v="2015"/>
    <x v="44"/>
    <s v="Burger Fi"/>
    <s v="Corporate:FP&amp;A"/>
    <s v="BOTH"/>
    <s v="Income Statement"/>
    <s v="AMEX (LLC) Activity"/>
    <s v="22000 · AMEX (LLC)"/>
  </r>
  <r>
    <s v="07/27/2015"/>
    <s v="EBAY PAYPAL GIVING FWASHINGTON DC"/>
    <n v="5.73"/>
    <m/>
    <n v="5.73"/>
    <s v="Debit"/>
    <s v="22000 · AMEX (LLC)"/>
    <x v="1"/>
    <x v="7"/>
    <n v="2015"/>
    <x v="30"/>
    <s v="Mission Fish"/>
    <s v="Corporate"/>
    <s v="BOTH"/>
    <s v="Income Statement"/>
    <s v="AMEX (LLC) Activity"/>
    <s v="22000 · AMEX (LLC)"/>
  </r>
  <r>
    <s v="07/27/2015"/>
    <s v="FEDEX FREIGHT INC 870-741-9000"/>
    <n v="948.59"/>
    <m/>
    <n v="948.59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7/2015"/>
    <s v="FEDEX INV 400431453 1-800-622-1147"/>
    <n v="11.3"/>
    <m/>
    <n v="11.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7/2015"/>
    <s v="FEDEX INV 400438440 1-800-622-1147"/>
    <n v="332.55"/>
    <m/>
    <n v="332.55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7/2015"/>
    <s v="TARGET SAN ANTONIO WSAN ANTONIO TX"/>
    <n v="44.1"/>
    <m/>
    <n v="44.1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7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28/2015"/>
    <s v="FEDEX INV 400523376 1-800-622-1147"/>
    <n v="85.06"/>
    <m/>
    <n v="85.06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8/2015"/>
    <s v="FEDEX INV 648936890 1-800-622-1147"/>
    <n v="-29.63"/>
    <m/>
    <n v="-29.63"/>
    <s v="Cred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8/2015"/>
    <s v="FEDEX INV 650692454 1-800-622-1147"/>
    <n v="87.3"/>
    <m/>
    <n v="87.3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28/2015"/>
    <s v="GOOGLE *GOOGLE STORAGOOGLE.COM/CH CA"/>
    <n v="1.99"/>
    <m/>
    <n v="1.99"/>
    <s v="Debit"/>
    <s v="22000 · AMEX (LLC)"/>
    <x v="1"/>
    <x v="7"/>
    <n v="2015"/>
    <x v="13"/>
    <s v="Google Checkout"/>
    <s v="Corporate"/>
    <s v="BOTH"/>
    <s v="Income Statement"/>
    <s v="AMEX (LLC) Activity"/>
    <s v="22000 · AMEX (LLC)"/>
  </r>
  <r>
    <s v="07/28/2015"/>
    <s v="OMNITELECOM/LOCAL03 RAMAT GAN"/>
    <n v="18.559999999999999"/>
    <m/>
    <n v="18.559999999999999"/>
    <s v="Debit"/>
    <s v="22000 · AMEX (LLC)"/>
    <x v="1"/>
    <x v="7"/>
    <n v="2015"/>
    <x v="31"/>
    <s v="Omni Telecom"/>
    <s v="Corporate"/>
    <s v="BOTH"/>
    <s v="Income Statement"/>
    <s v="AMEX (LLC) Activity"/>
    <s v="22000 · AMEX (LLC)"/>
  </r>
  <r>
    <s v="07/28/2015"/>
    <s v="PETS BARN 6500000073SAN ANTONIO TX"/>
    <n v="64.94"/>
    <m/>
    <n v="64.94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8/2015"/>
    <s v="TERMINIX INT. 2406 800-837-6464 TX"/>
    <n v="145.06"/>
    <m/>
    <n v="145.06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28/2015"/>
    <s v="THE HOME DEPOT 588 SAN ANTONIO TX"/>
    <n v="-104.07"/>
    <m/>
    <n v="-104.07"/>
    <s v="Cred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8/2015"/>
    <s v="THE HOME DEPOT 588 SAN ANTONIO TX"/>
    <n v="16.41"/>
    <m/>
    <n v="16.41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8/2015"/>
    <s v="WHOLEFDS QRY 10075 02108264676"/>
    <n v="112.36"/>
    <m/>
    <n v="112.36"/>
    <s v="Deb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9/2015"/>
    <s v="THE HOME DEPOT 503 SAN ANTONIO TX"/>
    <n v="-22.69"/>
    <m/>
    <n v="-22.69"/>
    <s v="Credit"/>
    <s v="22000 · AMEX (LLC)"/>
    <x v="1"/>
    <x v="7"/>
    <n v="2015"/>
    <x v="10"/>
    <s v="Timofey Trofimenkov"/>
    <s v="Corporate:Warehouse"/>
    <s v="BOTH"/>
    <s v="Income Statement"/>
    <s v="AMEX (LLC) Activity"/>
    <s v="22000 · AMEX (LLC)"/>
  </r>
  <r>
    <s v="07/29/2015"/>
    <s v="UNIVERSITY BOWL 0012SAN ANTONIO TX"/>
    <n v="15"/>
    <m/>
    <n v="15"/>
    <s v="Debit"/>
    <s v="22000 · AMEX (LLC)"/>
    <x v="1"/>
    <x v="7"/>
    <n v="2015"/>
    <x v="17"/>
    <s v="Kristina Koger"/>
    <s v="Corporate:FP&amp;A"/>
    <s v="BOTH"/>
    <s v="Income Statement"/>
    <s v="AMEX (LLC) Activity"/>
    <s v="22000 · AMEX (LLC)"/>
  </r>
  <r>
    <s v="07/30/2015"/>
    <s v="5% OPEN Savings discount on"/>
    <n v="-47.43"/>
    <m/>
    <n v="-47.43"/>
    <s v="Cred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30/2015"/>
    <s v="AT&amp;T*BILL PAYMENT 95DALLAS"/>
    <n v="263.38"/>
    <m/>
    <n v="263.38"/>
    <s v="Debit"/>
    <s v="22000 · AMEX (LLC)"/>
    <x v="1"/>
    <x v="7"/>
    <n v="2015"/>
    <x v="16"/>
    <s v="AT&amp;T"/>
    <s v="Corporate:Marketing"/>
    <s v="BOTH"/>
    <s v="Income Statement"/>
    <s v="AMEX (LLC) Activity"/>
    <s v="22000 · AMEX (LLC)"/>
  </r>
  <r>
    <s v="07/30/2015"/>
    <s v="CUSTOMER SERVICE PAYMENT THANK YOU"/>
    <n v="-1600"/>
    <m/>
    <n v="-1600"/>
    <s v="Payments"/>
    <s v="22000 · AMEX (LLC)"/>
    <x v="1"/>
    <x v="7"/>
    <n v="2015"/>
    <x v="37"/>
    <s v="DT AMEX"/>
    <s v="Corporate"/>
    <s v="LLC"/>
    <s v="Balance Sheet"/>
    <s v="0592 (LLC) pays AMEX (LLC)"/>
    <s v="22000 · AMEX (LLC)"/>
  </r>
  <r>
    <s v="07/30/2015"/>
    <s v="USPS POSTAGE STAMPS.WASHINGTON DC"/>
    <n v="200"/>
    <m/>
    <n v="200"/>
    <s v="Debit"/>
    <s v="22000 · AMEX (LLC)"/>
    <x v="1"/>
    <x v="7"/>
    <n v="2015"/>
    <x v="8"/>
    <s v="USPS"/>
    <s v="Corporate"/>
    <s v="BOTH"/>
    <s v="Income Statement"/>
    <s v="AMEX (LLC) Activity"/>
    <s v="22000 · AMEX (LLC)"/>
  </r>
  <r>
    <s v="07/31/2015"/>
    <s v="ADTSECURITY MYADT.COADT SECURITY SERVI"/>
    <n v="57.99"/>
    <m/>
    <n v="57.99"/>
    <s v="Debit"/>
    <s v="22000 · AMEX (LLC)"/>
    <x v="1"/>
    <x v="7"/>
    <n v="2015"/>
    <x v="23"/>
    <s v="ADT"/>
    <s v="Corporate:Warehouse"/>
    <s v="BOTH"/>
    <s v="Income Statement"/>
    <s v="AMEX (LLC) Activity"/>
    <s v="22000 · AMEX (LLC)"/>
  </r>
  <r>
    <s v="07/31/2015"/>
    <s v="FACEBK *R2H8D8SHH2 WWW.FB.ME/ADS CA"/>
    <n v="103.02"/>
    <m/>
    <n v="103.02"/>
    <s v="Debit"/>
    <s v="22000 · AMEX (LLC)"/>
    <x v="1"/>
    <x v="7"/>
    <n v="2015"/>
    <x v="20"/>
    <s v="Facebook"/>
    <s v="Corporate"/>
    <s v="BOTH"/>
    <s v="Income Statement"/>
    <s v="AMEX (LLC) Activity"/>
    <s v="22000 · AMEX (LLC)"/>
  </r>
  <r>
    <s v="07/31/2015"/>
    <s v="FEDEX INV 650834700 1-800-622-1147"/>
    <n v="30.07"/>
    <m/>
    <n v="30.07"/>
    <s v="Debit"/>
    <s v="22000 · AMEX (LLC)"/>
    <x v="1"/>
    <x v="7"/>
    <n v="2015"/>
    <x v="8"/>
    <s v="FedEx"/>
    <s v="Corporate"/>
    <s v="BOTH"/>
    <s v="Income Statement"/>
    <s v="AMEX (LLC) Activity"/>
    <s v="22000 · AMEX (LLC)"/>
  </r>
  <r>
    <s v="07/31/2015"/>
    <s v="INTUIT PAYROLL 888-537-7794 CA"/>
    <n v="38.380000000000003"/>
    <m/>
    <n v="38.380000000000003"/>
    <s v="Debit"/>
    <s v="22000 · AMEX (LLC)"/>
    <x v="1"/>
    <x v="7"/>
    <n v="2015"/>
    <x v="36"/>
    <s v="Intuit"/>
    <s v="Corporate"/>
    <s v="BOTH"/>
    <s v="Income Statement"/>
    <s v="AMEX (LLC) Activity"/>
    <s v="22000 · AMEX (LLC)"/>
  </r>
  <r>
    <s v="08/01/2015"/>
    <s v="ESH*TECHPROTECT PREM844-400-0452 GA"/>
    <n v="11.9"/>
    <m/>
    <n v="11.9"/>
    <s v="Debit"/>
    <s v="22000 · AMEX (LLC)"/>
    <x v="1"/>
    <x v="8"/>
    <n v="2015"/>
    <x v="16"/>
    <s v="TechProtect"/>
    <s v="Corporate:Warehouse"/>
    <s v="BOTH"/>
    <s v="Income Statement"/>
    <s v="AMEX (LLC) Activity"/>
    <s v="22000 · AMEX (LLC)"/>
  </r>
  <r>
    <s v="08/01/2015"/>
    <s v="FEDEX INV 400712130 1-800-622-1147"/>
    <n v="11.58"/>
    <m/>
    <n v="11.58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3/2015"/>
    <s v="GOOGLE*SVCSAPPSELEMEMountain View"/>
    <n v="10"/>
    <m/>
    <n v="10"/>
    <s v="Debit"/>
    <s v="22000 · AMEX (LLC)"/>
    <x v="1"/>
    <x v="8"/>
    <n v="2015"/>
    <x v="13"/>
    <s v="Google Checkout"/>
    <s v="Corporate"/>
    <s v="BOTH"/>
    <s v="Income Statement"/>
    <s v="AMEX (LLC) Activity"/>
    <s v="22000 · AMEX (LLC)"/>
  </r>
  <r>
    <s v="08/03/2015"/>
    <s v="HENSSGEN HARDWARE 54QUEENSBURY NY"/>
    <n v="782.31"/>
    <m/>
    <n v="782.31"/>
    <s v="Debit"/>
    <s v="22000 · AMEX (LLC)"/>
    <x v="1"/>
    <x v="8"/>
    <n v="2015"/>
    <x v="18"/>
    <s v="Henssgen Hardware"/>
    <s v="Corporate"/>
    <s v="BOTH"/>
    <s v="Balance Sheet"/>
    <s v="AMEX (LLC) Activity"/>
    <s v="22000 · AMEX (LLC)"/>
  </r>
  <r>
    <s v="08/03/2015"/>
    <s v="SQUARESPACE INC. NEW YORK CITY NY"/>
    <n v="86.4"/>
    <m/>
    <n v="86.4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03/2015"/>
    <s v="ULINE SHIP SUPPLIES SHIPPING SUP"/>
    <n v="130.41999999999999"/>
    <m/>
    <n v="130.41999999999999"/>
    <s v="Debit"/>
    <s v="22000 · AMEX (LLC)"/>
    <x v="1"/>
    <x v="8"/>
    <n v="2015"/>
    <x v="21"/>
    <s v="Uline"/>
    <s v="Corporate"/>
    <s v="BOTH"/>
    <s v="Income Statement"/>
    <s v="AMEX (LLC) Activity"/>
    <s v="22000 · AMEX (LLC)"/>
  </r>
  <r>
    <s v="08/03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03/2015"/>
    <s v="VOC*ICONTACTEMAIL MK877-968-3996 MD"/>
    <n v="129.79"/>
    <m/>
    <n v="129.79"/>
    <s v="Debit"/>
    <s v="22000 · AMEX (LLC)"/>
    <x v="1"/>
    <x v="8"/>
    <n v="2015"/>
    <x v="15"/>
    <s v="iContact"/>
    <s v="Corporate:Marketing"/>
    <s v="BOTH"/>
    <s v="Income Statement"/>
    <s v="AMEX (LLC) Activity"/>
    <s v="22000 · AMEX (LLC)"/>
  </r>
  <r>
    <s v="08/04/2015"/>
    <s v="CUSTOMER SERVICE PAYMENT THANK YOU"/>
    <n v="-6000"/>
    <m/>
    <n v="-6000"/>
    <s v="Payments"/>
    <s v="22000 · AMEX (LLC)"/>
    <x v="1"/>
    <x v="8"/>
    <n v="2015"/>
    <x v="28"/>
    <s v="DT Amex"/>
    <s v="Corporate"/>
    <s v="LLC"/>
    <s v="Balance Sheet"/>
    <s v="9306 (INC) pays AMEX (LLC)"/>
    <s v="22000 · AMEX (LLC)"/>
  </r>
  <r>
    <s v="08/04/2015"/>
    <s v="FEDEX INV 400834885 1-800-622-1147"/>
    <n v="16.95"/>
    <m/>
    <n v="16.95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FEDEX INV 401010079 1-800-622-1147"/>
    <n v="23.84"/>
    <m/>
    <n v="23.84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FEDEX INV 401066773 1-800-622-1147"/>
    <n v="11.3"/>
    <m/>
    <n v="11.3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FEDEX INV 401073847 1-800-622-1147"/>
    <n v="555.74"/>
    <m/>
    <n v="555.74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FEDEX INV 650955073 1-800-622-1147"/>
    <n v="173.18"/>
    <m/>
    <n v="173.18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FEDEX INV 650955074 1-800-622-1147"/>
    <n v="33.14"/>
    <m/>
    <n v="33.14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FEDEX INV 650977958 1-800-622-1147"/>
    <n v="50.44"/>
    <m/>
    <n v="50.44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04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05/2015"/>
    <s v="ZOHO CORPORATION ZOHPLEASANTON CA"/>
    <n v="15"/>
    <m/>
    <n v="15"/>
    <s v="Debit"/>
    <s v="22000 · AMEX (LLC)"/>
    <x v="1"/>
    <x v="8"/>
    <n v="2015"/>
    <x v="14"/>
    <s v="ZoHo"/>
    <s v="Corporate"/>
    <s v="BOTH"/>
    <s v="Income Statement"/>
    <s v="AMEX (LLC) Activity"/>
    <s v="22000 · AMEX (LLC)"/>
  </r>
  <r>
    <s v="08/06/2015"/>
    <s v="AT&amp;T BILL PAYMENT 800-288-2020"/>
    <n v="65.2"/>
    <m/>
    <n v="65.2"/>
    <s v="Debit"/>
    <s v="22000 · AMEX (LLC)"/>
    <x v="1"/>
    <x v="8"/>
    <n v="2015"/>
    <x v="19"/>
    <s v="AT&amp;T"/>
    <s v="Corporate"/>
    <s v="BOTH"/>
    <s v="Income Statement"/>
    <s v="AMEX (LLC) Activity"/>
    <s v="22000 · AMEX (LLC)"/>
  </r>
  <r>
    <s v="08/06/2015"/>
    <s v="RETURN PAYMENT FEE"/>
    <n v="38"/>
    <m/>
    <n v="38"/>
    <s v="Debit"/>
    <s v="22000 · AMEX (LLC)"/>
    <x v="1"/>
    <x v="8"/>
    <n v="2015"/>
    <x v="41"/>
    <s v="DT AMEX"/>
    <s v="Corporate"/>
    <s v="BOTH"/>
    <s v="Income Statement"/>
    <s v="AMEX (LLC) Activity"/>
    <s v="22000 · AMEX (LLC)"/>
  </r>
  <r>
    <s v="08/06/2015"/>
    <s v="BEDBATH&amp;BEYOND#0134 SAN ANTONIO"/>
    <n v="69.27"/>
    <m/>
    <n v="69.27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06/2015"/>
    <s v="4 TELL INC 00-080193STEVENSON WA"/>
    <n v="49"/>
    <m/>
    <n v="49"/>
    <s v="Debit"/>
    <s v="22000 · AMEX (LLC)"/>
    <x v="1"/>
    <x v="8"/>
    <n v="2015"/>
    <x v="13"/>
    <s v="4 Tell"/>
    <s v="Corporate"/>
    <s v="BOTH"/>
    <s v="Income Statement"/>
    <s v="AMEX (LLC) Activity"/>
    <s v="22000 · AMEX (LLC)"/>
  </r>
  <r>
    <s v="08/07/2015"/>
    <s v="IN *CANINE INNOVATIOMOUNT CLEMENS MI"/>
    <n v="399"/>
    <m/>
    <n v="399"/>
    <s v="Debit"/>
    <s v="22000 · AMEX (LLC)"/>
    <x v="1"/>
    <x v="8"/>
    <n v="2015"/>
    <x v="18"/>
    <s v="Canine Innovations (Pet Convincer)"/>
    <s v="Corporate"/>
    <s v="BOTH"/>
    <s v="Balance Sheet"/>
    <s v="AMEX (LLC) Activity"/>
    <s v="22000 · AMEX (LLC)"/>
  </r>
  <r>
    <s v="08/07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07/2015"/>
    <s v="CORNER STORE 1011 00SAN ANTONIO TX"/>
    <n v="24.42"/>
    <m/>
    <n v="24.42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08/2015"/>
    <s v="TIME WARNER CABLE 888-TWCABLE TX"/>
    <n v="207.37"/>
    <m/>
    <n v="207.37"/>
    <s v="Debit"/>
    <s v="22000 · AMEX (LLC)"/>
    <x v="1"/>
    <x v="8"/>
    <n v="2015"/>
    <x v="19"/>
    <s v="Time Warner Cable"/>
    <s v="Corporate:Warehouse"/>
    <s v="BOTH"/>
    <s v="Income Statement"/>
    <s v="AMEX (LLC) Activity"/>
    <s v="22000 · AMEX (LLC)"/>
  </r>
  <r>
    <s v="08/08/2015"/>
    <s v="DELTA AIR LINES ATLANTA"/>
    <n v="426.2"/>
    <m/>
    <n v="426.2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08/2015"/>
    <s v="SPOTIFY USA 709944771019 SE"/>
    <n v="9.99"/>
    <m/>
    <n v="9.99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09/2015"/>
    <s v="SPROUTS FARMERS MKT#SAN ANTONIO TX"/>
    <n v="52.3"/>
    <m/>
    <n v="52.3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0/2015"/>
    <s v="FEDEX INV 401696448 1-800-622-1147"/>
    <n v="11.3"/>
    <m/>
    <n v="11.3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0/2015"/>
    <s v="FEDEX INV 401464795 1-800-622-1147"/>
    <n v="48.37"/>
    <m/>
    <n v="48.37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0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11/2015"/>
    <s v="DRI*KASPERSKY.COM 00ORDERFIND.COM MN"/>
    <n v="64.37"/>
    <m/>
    <n v="64.37"/>
    <s v="Debit"/>
    <s v="22000 · AMEX (LLC)"/>
    <x v="1"/>
    <x v="8"/>
    <n v="2015"/>
    <x v="14"/>
    <s v="Kaspersky"/>
    <s v="Corporate:IT"/>
    <s v="BOTH"/>
    <s v="Income Statement"/>
    <s v="AMEX (LLC) Activity"/>
    <s v="22000 · AMEX (LLC)"/>
  </r>
  <r>
    <s v="08/11/2015"/>
    <s v="TRUESHIP 0211 SCOTTSDALE AZ"/>
    <n v="39.85"/>
    <m/>
    <n v="39.85"/>
    <s v="Debit"/>
    <s v="22000 · AMEX (LLC)"/>
    <x v="1"/>
    <x v="8"/>
    <n v="2015"/>
    <x v="14"/>
    <s v="Trueship"/>
    <s v="Corporate"/>
    <s v="BOTH"/>
    <s v="Income Statement"/>
    <s v="AMEX (LLC) Activity"/>
    <s v="22000 · AMEX (LLC)"/>
  </r>
  <r>
    <s v="08/11/2015"/>
    <s v="EXPERIAN *CREDITR866-369-0415 CA"/>
    <n v="32.61"/>
    <m/>
    <n v="32.61"/>
    <s v="Debit"/>
    <s v="22000 · AMEX (LLC)"/>
    <x v="1"/>
    <x v="8"/>
    <n v="2015"/>
    <x v="22"/>
    <s v="Consumer Info"/>
    <s v="Corporate"/>
    <s v="BOTH"/>
    <s v="Income Statement"/>
    <s v="AMEX (LLC) Activity"/>
    <s v="22000 · AMEX (LLC)"/>
  </r>
  <r>
    <s v="08/11/2015"/>
    <s v="FEDEX INV 651211011 1-800-622-1147"/>
    <n v="53.39"/>
    <m/>
    <n v="53.39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1/2015"/>
    <s v="FEDEX INV 401703835 1-800-622-1147"/>
    <n v="555.83000000000004"/>
    <m/>
    <n v="555.83000000000004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1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11/2015"/>
    <s v="SQUARESPACE INC. NEW YORK CITY NY"/>
    <n v="20"/>
    <m/>
    <n v="20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2/2015"/>
    <s v="FEDEX INV 401891769 1-800-622-1147"/>
    <n v="33.630000000000003"/>
    <m/>
    <n v="33.630000000000003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2/2015"/>
    <s v="FEDEX INV 651260990 1-800-622-1147"/>
    <n v="43.06"/>
    <m/>
    <n v="43.06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2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13/2015"/>
    <s v="LATE FEE"/>
    <n v="38"/>
    <m/>
    <n v="38"/>
    <s v="Debit"/>
    <s v="22000 · AMEX (LLC)"/>
    <x v="1"/>
    <x v="8"/>
    <n v="2015"/>
    <x v="41"/>
    <s v="DT AMEX"/>
    <s v="Corporate"/>
    <s v="BOTH"/>
    <s v="Income Statement"/>
    <s v="AMEX (LLC) Activity"/>
    <s v="22000 · AMEX (LLC)"/>
  </r>
  <r>
    <s v="08/13/2015"/>
    <s v="FEDEX INV 651302930 1-800-622-1147"/>
    <n v="5.71"/>
    <m/>
    <n v="5.71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3/2015"/>
    <s v="AUTO 800-841-3000 DC"/>
    <n v="138.49"/>
    <m/>
    <n v="138.49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3/2015"/>
    <s v="FEDEX INV 401985882 1-800-622-1147"/>
    <n v="34.49"/>
    <m/>
    <n v="34.49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3/2015"/>
    <s v="CUSTOMER SERVICE PAYMENT THANK YOU"/>
    <n v="-8000"/>
    <m/>
    <n v="-8000"/>
    <s v="Payments"/>
    <s v="22000 · AMEX (LLC)"/>
    <x v="1"/>
    <x v="8"/>
    <n v="2015"/>
    <x v="28"/>
    <s v="DT Amex"/>
    <s v="Corporate"/>
    <s v="LLC"/>
    <s v="Balance Sheet"/>
    <s v="9306 (INC) pays AMEX (LLC)"/>
    <s v="22000 · AMEX (LLC)"/>
  </r>
  <r>
    <s v="08/14/2015"/>
    <s v="FEDEX INV 651349505 1-800-622-1147"/>
    <n v="109.6"/>
    <m/>
    <n v="109.6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4/2015"/>
    <s v="ACE MART RESTAURANT SAN ANTONIO TX"/>
    <n v="63.74"/>
    <m/>
    <n v="63.74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4/2015"/>
    <s v="EXXONMOBIL 4795 SAN ANTONIO TX"/>
    <n v="22.42"/>
    <m/>
    <n v="22.42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4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14/2015"/>
    <s v="FEDEX FREIGHT INC 870-741-9000"/>
    <n v="115.82"/>
    <m/>
    <n v="115.82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4/2015"/>
    <s v="PETS BARN 6500000073SAN ANTONIO TX"/>
    <n v="67.84"/>
    <m/>
    <n v="67.84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5/2015"/>
    <s v="VZW APO VZWRLSS*APOCC"/>
    <n v="273.24"/>
    <m/>
    <n v="273.24"/>
    <s v="Debit"/>
    <s v="22000 · AMEX (LLC)"/>
    <x v="1"/>
    <x v="8"/>
    <n v="2015"/>
    <x v="16"/>
    <s v="Verizon"/>
    <s v="Corporate:Marketing"/>
    <s v="BOTH"/>
    <s v="Income Statement"/>
    <s v="AMEX (LLC) Activity"/>
    <s v="22000 · AMEX (LLC)"/>
  </r>
  <r>
    <s v="08/15/2015"/>
    <s v="ADTSECURITY MYADT.COADT SECURITY SERVI"/>
    <n v="52.8"/>
    <m/>
    <n v="52.8"/>
    <s v="Debit"/>
    <s v="22000 · AMEX (LLC)"/>
    <x v="1"/>
    <x v="8"/>
    <n v="2015"/>
    <x v="23"/>
    <s v="ADT"/>
    <s v="Corporate:Warehouse"/>
    <s v="BOTH"/>
    <s v="Income Statement"/>
    <s v="AMEX (LLC) Activity"/>
    <s v="22000 · AMEX (LLC)"/>
  </r>
  <r>
    <s v="08/15/2015"/>
    <s v="KRAV MAGA 8829000992BALCONES HEIGH TX"/>
    <n v="73"/>
    <m/>
    <n v="73"/>
    <s v="Debit"/>
    <s v="22000 · AMEX (LLC)"/>
    <x v="1"/>
    <x v="8"/>
    <n v="2015"/>
    <x v="12"/>
    <s v="Krav Maga"/>
    <s v="Corporate:Warehouse"/>
    <s v="BOTH"/>
    <s v="Income Statement"/>
    <s v="AMEX (LLC) Activity"/>
    <s v="22000 · AMEX (LLC)"/>
  </r>
  <r>
    <s v="08/15/2015"/>
    <s v="EXPERIAN *CREDITR866-369-0415 CA"/>
    <n v="31.82"/>
    <m/>
    <n v="31.82"/>
    <s v="Debit"/>
    <s v="22000 · AMEX (LLC)"/>
    <x v="1"/>
    <x v="8"/>
    <n v="2015"/>
    <x v="22"/>
    <s v="Consumer Info"/>
    <s v="Corporate"/>
    <s v="BOTH"/>
    <s v="Income Statement"/>
    <s v="AMEX (LLC) Activity"/>
    <s v="22000 · AMEX (LLC)"/>
  </r>
  <r>
    <s v="08/15/2015"/>
    <s v="FEDEX INV 402107148 1-800-622-1147"/>
    <n v="58.48"/>
    <m/>
    <n v="58.48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5/2015"/>
    <s v="FEDEX INV 651407909 1-800-622-1147"/>
    <n v="123.5"/>
    <m/>
    <n v="123.5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5/2015"/>
    <s v="GOOGLE *YOUTUBE GOOGLE.COM/CH CA"/>
    <n v="3.99"/>
    <m/>
    <n v="3.99"/>
    <s v="Debit"/>
    <s v="22000 · AMEX (LLC)"/>
    <x v="1"/>
    <x v="8"/>
    <n v="2015"/>
    <x v="13"/>
    <s v="Google Checkout"/>
    <s v="Corporate"/>
    <s v="BOTH"/>
    <s v="Income Statement"/>
    <s v="AMEX (LLC) Activity"/>
    <s v="22000 · AMEX (LLC)"/>
  </r>
  <r>
    <s v="08/15/2015"/>
    <s v="ULINE SHIP SUPPLIES SHIPPING SUP"/>
    <n v="61.05"/>
    <m/>
    <n v="61.05"/>
    <s v="Debit"/>
    <s v="22000 · AMEX (LLC)"/>
    <x v="1"/>
    <x v="8"/>
    <n v="2015"/>
    <x v="21"/>
    <s v="Uline"/>
    <s v="Corporate"/>
    <s v="BOTH"/>
    <s v="Income Statement"/>
    <s v="AMEX (LLC) Activity"/>
    <s v="22000 · AMEX (LLC)"/>
  </r>
  <r>
    <s v="08/16/2015"/>
    <s v="FEDEX PYMT 95673501 1-800-622-1147"/>
    <n v="14.72"/>
    <m/>
    <n v="14.72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7/2015"/>
    <s v="VERIZONWRLS*WALCCRVE8009220204"/>
    <n v="221.37"/>
    <m/>
    <n v="221.37"/>
    <s v="Debit"/>
    <s v="22000 · AMEX (LLC)"/>
    <x v="1"/>
    <x v="8"/>
    <n v="2015"/>
    <x v="16"/>
    <s v="Verizon"/>
    <s v="Corporate:Warehouse"/>
    <s v="BOTH"/>
    <s v="Income Statement"/>
    <s v="AMEX (LLC) Activity"/>
    <s v="22000 · AMEX (LLC)"/>
  </r>
  <r>
    <s v="08/17/2015"/>
    <s v="OMNITELECOM/LOCAL03 RAMAT GAN"/>
    <n v="10"/>
    <m/>
    <n v="10"/>
    <s v="Debit"/>
    <s v="22000 · AMEX (LLC)"/>
    <x v="1"/>
    <x v="8"/>
    <n v="2015"/>
    <x v="31"/>
    <s v="Omni Telecom"/>
    <s v="Corporate"/>
    <s v="BOTH"/>
    <s v="Income Statement"/>
    <s v="AMEX (LLC) Activity"/>
    <s v="22000 · AMEX (LLC)"/>
  </r>
  <r>
    <s v="08/17/2015"/>
    <s v="ZOHO CORPORATION ZOHPLEASANTON CA"/>
    <n v="125"/>
    <m/>
    <n v="125"/>
    <s v="Debit"/>
    <s v="22000 · AMEX (LLC)"/>
    <x v="1"/>
    <x v="8"/>
    <n v="2015"/>
    <x v="14"/>
    <s v="ZoHo"/>
    <s v="Corporate"/>
    <s v="BOTH"/>
    <s v="Income Statement"/>
    <s v="AMEX (LLC) Activity"/>
    <s v="22000 · AMEX (LLC)"/>
  </r>
  <r>
    <s v="08/17/2015"/>
    <s v="VOLUSION INC AUSTIN TX"/>
    <n v="57.33"/>
    <m/>
    <n v="57.33"/>
    <s v="Debit"/>
    <s v="22000 · AMEX (LLC)"/>
    <x v="1"/>
    <x v="8"/>
    <n v="2015"/>
    <x v="13"/>
    <s v="Volusion"/>
    <s v="Corporate"/>
    <s v="BOTH"/>
    <s v="Income Statement"/>
    <s v="AMEX (LLC) Activity"/>
    <s v="22000 · AMEX (LLC)"/>
  </r>
  <r>
    <s v="08/17/2015"/>
    <s v="FEDEX INV 402339168 1-800-622-1147"/>
    <n v="11.3"/>
    <m/>
    <n v="11.3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7/2015"/>
    <s v="FEDEX INV 402339565 1-800-622-1147"/>
    <n v="736.64"/>
    <m/>
    <n v="736.64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7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17/2015"/>
    <s v="5% OPEN Savings discount on"/>
    <n v="-5.79"/>
    <m/>
    <n v="-5.79"/>
    <s v="Cred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8/2015"/>
    <s v="NETFLIX.COM NETFLIX.COM CA"/>
    <n v="8.65"/>
    <m/>
    <n v="8.65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8/2015"/>
    <s v="SPOTIFY USA NEW YORK"/>
    <n v="10.8"/>
    <m/>
    <n v="10.8"/>
    <s v="Debit"/>
    <s v="22000 · AMEX (LLC)"/>
    <x v="1"/>
    <x v="8"/>
    <n v="2015"/>
    <x v="10"/>
    <s v="Timofey Trofimenkov"/>
    <s v="Corporate:Warehouse"/>
    <s v="BOTH"/>
    <s v="Income Statement"/>
    <s v="AMEX (LLC) Activity"/>
    <s v="22000 · AMEX (LLC)"/>
  </r>
  <r>
    <s v="08/18/2015"/>
    <s v="FEDEX INV 402434166 1-800-622-1147"/>
    <n v="58.32"/>
    <m/>
    <n v="58.32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8/2015"/>
    <s v="FEDEX INV 651469487 1-800-622-1147"/>
    <n v="59.56"/>
    <m/>
    <n v="59.56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8/2015"/>
    <s v="ULINE SHIP SUPPLIES SHIPPING SUP"/>
    <n v="338.66"/>
    <m/>
    <n v="338.66"/>
    <s v="Debit"/>
    <s v="22000 · AMEX (LLC)"/>
    <x v="1"/>
    <x v="8"/>
    <n v="2015"/>
    <x v="21"/>
    <s v="Uline"/>
    <s v="Corporate"/>
    <s v="BOTH"/>
    <s v="Income Statement"/>
    <s v="AMEX (LLC) Activity"/>
    <s v="22000 · AMEX (LLC)"/>
  </r>
  <r>
    <s v="08/19/2015"/>
    <s v="FEDEX INV 651520080 1-800-622-1147"/>
    <n v="215.76"/>
    <m/>
    <n v="215.76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9/2015"/>
    <s v="FEDEX INV 402522258 1-800-622-1147"/>
    <n v="48.61"/>
    <m/>
    <n v="48.61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19/2015"/>
    <s v="USPS POSTAGE STAMPS.WASHINGTON DC"/>
    <n v="200"/>
    <m/>
    <n v="200"/>
    <s v="Debit"/>
    <s v="22000 · AMEX (LLC)"/>
    <x v="1"/>
    <x v="8"/>
    <n v="2015"/>
    <x v="8"/>
    <s v="USPS"/>
    <s v="Corporate"/>
    <s v="BOTH"/>
    <s v="Income Statement"/>
    <s v="AMEX (LLC) Activity"/>
    <s v="22000 · AMEX (LLC)"/>
  </r>
  <r>
    <s v="08/20/2015"/>
    <s v="RINGCENTRAL, INC BELMONT CA"/>
    <n v="67.849999999999994"/>
    <m/>
    <n v="67.849999999999994"/>
    <s v="Debit"/>
    <s v="22000 · AMEX (LLC)"/>
    <x v="1"/>
    <x v="8"/>
    <n v="2015"/>
    <x v="25"/>
    <s v="RingCentral"/>
    <s v="Corporate:Customer Service"/>
    <s v="BOTH"/>
    <s v="Income Statement"/>
    <s v="AMEX (LLC) Activity"/>
    <s v="22000 · AMEX (LLC)"/>
  </r>
  <r>
    <s v="08/20/2015"/>
    <s v="GOOGLE *GOOGLE STORAGOOGLE.COM/CH CA"/>
    <n v="1.99"/>
    <m/>
    <n v="1.99"/>
    <s v="Debit"/>
    <s v="22000 · AMEX (LLC)"/>
    <x v="1"/>
    <x v="8"/>
    <n v="2015"/>
    <x v="13"/>
    <s v="Google Checkout"/>
    <s v="Corporate"/>
    <s v="BOTH"/>
    <s v="Income Statement"/>
    <s v="AMEX (LLC) Activity"/>
    <s v="22000 · AMEX (LLC)"/>
  </r>
  <r>
    <s v="08/20/2015"/>
    <s v="FEDEX INV 651565411 1-800-622-1147"/>
    <n v="96.48"/>
    <m/>
    <n v="96.48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0/2015"/>
    <s v="FEDEX INV 402621943 1-800-622-1147"/>
    <n v="66.989999999999995"/>
    <m/>
    <n v="66.989999999999995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0/2015"/>
    <s v="FEDEX INV 651584058 1-800-622-1147"/>
    <n v="740.42"/>
    <m/>
    <n v="740.42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0/2015"/>
    <s v="CUSTOMER SERVICE PAYMENT THANK YOU"/>
    <n v="-8558.2900000000009"/>
    <m/>
    <n v="-8558.2900000000009"/>
    <s v="Payments"/>
    <s v="22000 · AMEX (LLC)"/>
    <x v="1"/>
    <x v="8"/>
    <n v="2015"/>
    <x v="28"/>
    <s v="DT Amex"/>
    <s v="Corporate"/>
    <s v="LLC"/>
    <s v="Balance Sheet"/>
    <s v="9306 (INC) pays AMEX (LLC)"/>
    <s v="22000 · AMEX (LLC)"/>
  </r>
  <r>
    <s v="08/21/2015"/>
    <s v="STAMPS.COM 855-608-2677 CA"/>
    <n v="29.85"/>
    <m/>
    <n v="29.85"/>
    <s v="Debit"/>
    <s v="22000 · AMEX (LLC)"/>
    <x v="1"/>
    <x v="8"/>
    <n v="2015"/>
    <x v="8"/>
    <s v="Stamps.com"/>
    <s v="Corporate"/>
    <s v="BOTH"/>
    <s v="Income Statement"/>
    <s v="AMEX (LLC) Activity"/>
    <s v="22000 · AMEX (LLC)"/>
  </r>
  <r>
    <s v="08/21/2015"/>
    <s v="FEDEX INV 651609220 1-800-622-1147"/>
    <n v="131.53"/>
    <m/>
    <n v="131.53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1/2015"/>
    <s v="ZOHO CORPORATION ZOHPLEASANTON CA"/>
    <n v="25"/>
    <m/>
    <n v="25"/>
    <s v="Debit"/>
    <s v="22000 · AMEX (LLC)"/>
    <x v="1"/>
    <x v="8"/>
    <n v="2015"/>
    <x v="14"/>
    <s v="ZoHo"/>
    <s v="Corporate"/>
    <s v="BOTH"/>
    <s v="Income Statement"/>
    <s v="AMEX (LLC) Activity"/>
    <s v="22000 · AMEX (LLC)"/>
  </r>
  <r>
    <s v="08/24/2015"/>
    <s v="CUSTOMER SERVICE PAYMENT THANK YOU"/>
    <n v="-13693.14"/>
    <m/>
    <n v="-13693.14"/>
    <s v="Payments"/>
    <s v="22000 · AMEX (LLC)"/>
    <x v="1"/>
    <x v="8"/>
    <n v="2015"/>
    <x v="28"/>
    <s v="DT Amex"/>
    <s v="Corporate"/>
    <s v="LLC"/>
    <s v="Balance Sheet"/>
    <s v="9306 (INC) pays AMEX (LLC)"/>
    <s v="22000 · AMEX (LLC)"/>
  </r>
  <r>
    <s v="08/24/2015"/>
    <s v="RETURNED CHECK/DECLINED BANK TRANSACTIONS"/>
    <n v="13693.14"/>
    <m/>
    <n v="13693.14"/>
    <s v="Payments"/>
    <s v="22000 · AMEX (LLC)"/>
    <x v="1"/>
    <x v="8"/>
    <n v="2015"/>
    <x v="28"/>
    <s v="DT Amex"/>
    <s v="Corporate"/>
    <s v="LLC"/>
    <s v="Balance Sheet"/>
    <s v="9306 (INC) pays AMEX (LLC)"/>
    <s v="22000 · AMEX (LLC)"/>
  </r>
  <r>
    <s v="08/26/2015"/>
    <s v="RETURN PAYMENT FEE"/>
    <n v="38"/>
    <m/>
    <n v="38"/>
    <s v="Debit"/>
    <s v="22000 · AMEX (LLC)"/>
    <x v="1"/>
    <x v="8"/>
    <n v="2015"/>
    <x v="41"/>
    <s v="DT AMEX"/>
    <s v="Corporate"/>
    <s v="BOTH"/>
    <s v="Income Statement"/>
    <s v="AMEX (LLC) Activity"/>
    <s v="22000 · AMEX (LLC)"/>
  </r>
  <r>
    <s v="08/27/2015"/>
    <s v="FEDEX INV 651723849 1-800-622-1147"/>
    <n v="108.18"/>
    <m/>
    <n v="108.18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8/2015"/>
    <s v="CUSTOMER SERVICE PAYMENT THANK YOU"/>
    <n v="-5000"/>
    <m/>
    <n v="-5000"/>
    <s v="Payments"/>
    <s v="22000 · AMEX (LLC)"/>
    <x v="1"/>
    <x v="8"/>
    <n v="2015"/>
    <x v="28"/>
    <s v="DT Amex"/>
    <s v="Corporate"/>
    <s v="LLC"/>
    <s v="Balance Sheet"/>
    <s v="9306 (INC) pays AMEX (LLC)"/>
    <s v="22000 · AMEX (LLC)"/>
  </r>
  <r>
    <s v="08/29/2015"/>
    <s v="FEDEX INV 651863369 1-800-622-1147"/>
    <n v="119.12"/>
    <m/>
    <n v="119.12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9/2015"/>
    <s v="FEDEX INV 651921451 1-800-622-1147"/>
    <n v="94.05"/>
    <m/>
    <n v="94.05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8/28/2015"/>
    <s v="OMNITELECOM/LOCAL03 RAMAT GAN"/>
    <n v="10"/>
    <m/>
    <n v="10"/>
    <s v="Debit"/>
    <s v="22000 · AMEX (LLC)"/>
    <x v="1"/>
    <x v="8"/>
    <n v="2015"/>
    <x v="31"/>
    <s v="Omni Telecom"/>
    <s v="Corporate"/>
    <s v="BOTH"/>
    <s v="Income Statement"/>
    <s v="AMEX (LLC) Activity"/>
    <s v="22000 · AMEX (LLC)"/>
  </r>
  <r>
    <s v="08/29/2015"/>
    <s v="OMNITELECOM/LOCAL03 RAMAT GAN"/>
    <n v="16.8"/>
    <m/>
    <n v="16.8"/>
    <s v="Debit"/>
    <s v="22000 · AMEX (LLC)"/>
    <x v="1"/>
    <x v="8"/>
    <n v="2015"/>
    <x v="31"/>
    <s v="Omni Telecom"/>
    <s v="Corporate"/>
    <s v="BOTH"/>
    <s v="Income Statement"/>
    <s v="AMEX (LLC) Activity"/>
    <s v="22000 · AMEX (LLC)"/>
  </r>
  <r>
    <s v="08/31/2015"/>
    <s v="FEDEX INV 403380175 1-800-622-1147"/>
    <n v="58.07"/>
    <m/>
    <n v="58.07"/>
    <s v="Debit"/>
    <s v="22000 · AMEX (LLC)"/>
    <x v="1"/>
    <x v="8"/>
    <n v="2015"/>
    <x v="8"/>
    <s v="FedEx"/>
    <s v="Corporate"/>
    <s v="BOTH"/>
    <s v="Income Statement"/>
    <s v="AMEX (LLC) Activity"/>
    <s v="22000 · AMEX (LLC)"/>
  </r>
  <r>
    <s v="09/02/2015"/>
    <s v="ESECURITEL.COM EVO2 PREM 844-400-0452 GA"/>
    <n v="11.9"/>
    <m/>
    <n v="11.9"/>
    <s v="Debit"/>
    <s v="22000 · AMEX (LLC)"/>
    <x v="1"/>
    <x v="9"/>
    <n v="2015"/>
    <x v="16"/>
    <s v="TechProtect"/>
    <s v="Corporate:Warehouse"/>
    <s v="BOTH"/>
    <s v="Income Statement"/>
    <s v="AMEX (LLC) Activity"/>
    <s v="22000 · AMEX (LLC)"/>
  </r>
  <r>
    <s v="09/02/2015"/>
    <s v="FEDEX INV 403812327 1-800-622-1147"/>
    <n v="17.100000000000001"/>
    <m/>
    <n v="17.100000000000001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3/2015"/>
    <s v="FEDEX INV 652028830 1-800-622-1147"/>
    <n v="39.4"/>
    <m/>
    <n v="39.4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3/2015"/>
    <s v="GOOGLE*SVCSAPPSELEMEMountain View"/>
    <n v="16.440000000000001"/>
    <m/>
    <n v="16.440000000000001"/>
    <s v="Debit"/>
    <s v="22000 · AMEX (LLC)"/>
    <x v="1"/>
    <x v="9"/>
    <n v="2015"/>
    <x v="20"/>
    <s v="Google Adwords"/>
    <s v="Corporate:Marketing"/>
    <s v="BOTH"/>
    <s v="Income Statement"/>
    <s v="AMEX (LLC) Activity"/>
    <s v="22000 · AMEX (LLC)"/>
  </r>
  <r>
    <s v="09/03/2015"/>
    <s v="ULINE SHIP SUPPLIES SHIPPING SUP"/>
    <n v="333.78"/>
    <m/>
    <n v="333.78"/>
    <s v="Debit"/>
    <s v="22000 · AMEX (LLC)"/>
    <x v="1"/>
    <x v="9"/>
    <n v="2015"/>
    <x v="21"/>
    <s v="Uline"/>
    <s v="Corporate"/>
    <s v="BOTH"/>
    <s v="Income Statement"/>
    <s v="AMEX (LLC) Activity"/>
    <s v="22000 · AMEX (LLC)"/>
  </r>
  <r>
    <s v="09/03/2015"/>
    <s v="ULINE SHIP SUPPLIES SHIPPING SUP"/>
    <n v="389.55"/>
    <m/>
    <n v="389.55"/>
    <s v="Debit"/>
    <s v="22000 · AMEX (LLC)"/>
    <x v="1"/>
    <x v="9"/>
    <n v="2015"/>
    <x v="21"/>
    <s v="Uline"/>
    <s v="Corporate"/>
    <s v="BOTH"/>
    <s v="Income Statement"/>
    <s v="AMEX (LLC) Activity"/>
    <s v="22000 · AMEX (LLC)"/>
  </r>
  <r>
    <s v="09/03/2015"/>
    <s v="ULINE SHIP SUPPLIES SHIPPING SUP"/>
    <n v="467.69"/>
    <m/>
    <n v="467.69"/>
    <s v="Debit"/>
    <s v="22000 · AMEX (LLC)"/>
    <x v="1"/>
    <x v="9"/>
    <n v="2015"/>
    <x v="21"/>
    <s v="Uline"/>
    <s v="Corporate"/>
    <s v="BOTH"/>
    <s v="Income Statement"/>
    <s v="AMEX (LLC) Activity"/>
    <s v="22000 · AMEX (LLC)"/>
  </r>
  <r>
    <s v="09/04/2015"/>
    <s v="CUSTOMER SERVICE PAYMENT THANK YOU"/>
    <n v="-6500"/>
    <m/>
    <n v="-6500"/>
    <s v="Payments"/>
    <s v="22000 · AMEX (LLC)"/>
    <x v="1"/>
    <x v="9"/>
    <n v="2015"/>
    <x v="28"/>
    <s v="DT Amex"/>
    <s v="Corporate"/>
    <s v="LLC"/>
    <s v="Balance Sheet"/>
    <s v="9306 (INC) pays AMEX (LLC)"/>
    <s v="22000 · AMEX (LLC)"/>
  </r>
  <r>
    <s v="09/04/2015"/>
    <s v="FACEBK *PGHCJ8SHH2 WWW.FB.ME/ADS CA"/>
    <n v="6"/>
    <m/>
    <n v="6"/>
    <s v="Debit"/>
    <s v="22000 · AMEX (LLC)"/>
    <x v="1"/>
    <x v="9"/>
    <n v="2015"/>
    <x v="20"/>
    <s v="Facebook"/>
    <s v="Corporate"/>
    <s v="BOTH"/>
    <s v="Income Statement"/>
    <s v="AMEX (LLC) Activity"/>
    <s v="22000 · AMEX (LLC)"/>
  </r>
  <r>
    <s v="09/04/2015"/>
    <s v="VOC*ICONTACTEMAIL MK877-968-3996 MD"/>
    <n v="129.79"/>
    <m/>
    <n v="129.79"/>
    <s v="Debit"/>
    <s v="22000 · AMEX (LLC)"/>
    <x v="1"/>
    <x v="9"/>
    <n v="2015"/>
    <x v="15"/>
    <s v="iContact"/>
    <s v="Corporate:Marketing"/>
    <s v="BOTH"/>
    <s v="Income Statement"/>
    <s v="AMEX (LLC) Activity"/>
    <s v="22000 · AMEX (LLC)"/>
  </r>
  <r>
    <s v="09/05/2015"/>
    <s v="AT&amp;T BILL PAYMENT 800-288-2020"/>
    <n v="65.2"/>
    <m/>
    <n v="65.2"/>
    <s v="Debit"/>
    <s v="22000 · AMEX (LLC)"/>
    <x v="1"/>
    <x v="9"/>
    <n v="2015"/>
    <x v="19"/>
    <s v="AT&amp;T"/>
    <s v="Corporate"/>
    <s v="BOTH"/>
    <s v="Income Statement"/>
    <s v="AMEX (LLC) Activity"/>
    <s v="22000 · AMEX (LLC)"/>
  </r>
  <r>
    <s v="09/05/2015"/>
    <s v="FEDEX INV 404039161 1-800-622-1147"/>
    <n v="35.479999999999997"/>
    <m/>
    <n v="35.479999999999997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5/2015"/>
    <s v="FEDEX INV 652175032 1-800-622-1147"/>
    <n v="152.82"/>
    <m/>
    <n v="152.82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5/2015"/>
    <s v="ZOHO CORPORATION ZOHPLEASANTON CA"/>
    <n v="15"/>
    <m/>
    <n v="15"/>
    <s v="Debit"/>
    <s v="22000 · AMEX (LLC)"/>
    <x v="1"/>
    <x v="9"/>
    <n v="2015"/>
    <x v="14"/>
    <s v="ZoHo"/>
    <s v="Corporate"/>
    <s v="BOTH"/>
    <s v="Income Statement"/>
    <s v="AMEX (LLC) Activity"/>
    <s v="22000 · AMEX (LLC)"/>
  </r>
  <r>
    <s v="09/06/2015"/>
    <s v="4 TELL INC 00-080193STEVENSON WA"/>
    <n v="49"/>
    <m/>
    <n v="49"/>
    <s v="Debit"/>
    <s v="22000 · AMEX (LLC)"/>
    <x v="1"/>
    <x v="9"/>
    <n v="2015"/>
    <x v="13"/>
    <s v="4 Tell"/>
    <s v="Corporate"/>
    <s v="BOTH"/>
    <s v="Income Statement"/>
    <s v="AMEX (LLC) Activity"/>
    <s v="22000 · AMEX (LLC)"/>
  </r>
  <r>
    <s v="09/06/2015"/>
    <s v="FEDEX PYMT 95925711 1-800-622-1147"/>
    <n v="55.3"/>
    <m/>
    <n v="55.3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8/2015"/>
    <s v="AT&amp;T*BILL PAYMENT 41DALLAS"/>
    <n v="258.08999999999997"/>
    <m/>
    <n v="258.08999999999997"/>
    <s v="Debit"/>
    <s v="22000 · AMEX (LLC)"/>
    <x v="1"/>
    <x v="9"/>
    <n v="2015"/>
    <x v="16"/>
    <s v="AT&amp;T"/>
    <s v="Corporate:Marketing"/>
    <s v="BOTH"/>
    <s v="Income Statement"/>
    <s v="AMEX (LLC) Activity"/>
    <s v="22000 · AMEX (LLC)"/>
  </r>
  <r>
    <s v="09/08/2015"/>
    <s v="FEDEX INV 404278367 1-800-622-1147"/>
    <n v="11.3"/>
    <m/>
    <n v="11.3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8/2015"/>
    <s v="FEDEX INV 404278795 1-800-622-1147"/>
    <n v="343"/>
    <m/>
    <n v="343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8/2015"/>
    <s v="FEDEX INV 652247450 1-800-622-1147"/>
    <n v="217.7"/>
    <m/>
    <n v="217.7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8/2015"/>
    <s v="SPOTIFY USA 741945810017 SE"/>
    <n v="9.99"/>
    <m/>
    <n v="9.99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08/2015"/>
    <s v="TIME WARNER CABLE 888-TWCABLE TX"/>
    <n v="207.43"/>
    <m/>
    <n v="207.43"/>
    <s v="Debit"/>
    <s v="22000 · AMEX (LLC)"/>
    <x v="1"/>
    <x v="9"/>
    <n v="2015"/>
    <x v="19"/>
    <s v="Time Warner Cable"/>
    <s v="Corporate:Warehouse"/>
    <s v="BOTH"/>
    <s v="Income Statement"/>
    <s v="AMEX (LLC) Activity"/>
    <s v="22000 · AMEX (LLC)"/>
  </r>
  <r>
    <s v="09/09/2015"/>
    <s v="4 TELL INC 00-080193STEVENSON WA"/>
    <n v="98"/>
    <m/>
    <n v="98"/>
    <s v="Debit"/>
    <s v="22000 · AMEX (LLC)"/>
    <x v="1"/>
    <x v="9"/>
    <n v="2015"/>
    <x v="13"/>
    <s v="4 Tell"/>
    <s v="Corporate"/>
    <s v="BOTH"/>
    <s v="Income Statement"/>
    <s v="AMEX (LLC) Activity"/>
    <s v="22000 · AMEX (LLC)"/>
  </r>
  <r>
    <s v="09/09/2015"/>
    <s v="FEDEX INV 404384057 1-800-622-1147"/>
    <n v="13.03"/>
    <m/>
    <n v="13.03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09/2015"/>
    <s v="FEDEX INV 652275800 1-800-622-1147"/>
    <n v="86.79"/>
    <m/>
    <n v="86.79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12/2015"/>
    <s v="FEDEX INV 402339565 1-800-622-1147"/>
    <n v="-58.66"/>
    <m/>
    <n v="-58.66"/>
    <s v="Cred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17/2015"/>
    <s v="EXPERIAN *CREDITR866-369-0415 CA"/>
    <n v="31.82"/>
    <m/>
    <n v="31.82"/>
    <s v="Debit"/>
    <s v="22000 · AMEX (LLC)"/>
    <x v="1"/>
    <x v="9"/>
    <n v="2015"/>
    <x v="22"/>
    <s v="Consumer Info"/>
    <s v="Corporate"/>
    <s v="BOTH"/>
    <s v="Income Statement"/>
    <s v="AMEX (LLC) Activity"/>
    <s v="22000 · AMEX (LLC)"/>
  </r>
  <r>
    <s v="09/17/2015"/>
    <s v="EXPERIAN *CREDITR866-369-0415 CA"/>
    <n v="32.61"/>
    <m/>
    <n v="32.61"/>
    <s v="Debit"/>
    <s v="22000 · AMEX (LLC)"/>
    <x v="1"/>
    <x v="9"/>
    <n v="2015"/>
    <x v="22"/>
    <s v="Consumer Info"/>
    <s v="Corporate"/>
    <s v="BOTH"/>
    <s v="Income Statement"/>
    <s v="AMEX (LLC) Activity"/>
    <s v="22000 · AMEX (LLC)"/>
  </r>
  <r>
    <s v="09/17/2015"/>
    <s v="ONLINE PAYMENT - THANK YOU"/>
    <n v="-3500"/>
    <m/>
    <n v="-3500"/>
    <s v="Payments"/>
    <s v="22000 · AMEX (LLC)"/>
    <x v="1"/>
    <x v="9"/>
    <n v="2015"/>
    <x v="28"/>
    <s v="DT Amex"/>
    <s v="Corporate"/>
    <s v="LLC"/>
    <s v="Balance Sheet"/>
    <s v="9306 (INC) pays AMEX (LLC)"/>
    <s v="22000 · AMEX (LLC)"/>
  </r>
  <r>
    <s v="09/17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7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7/2015"/>
    <s v="TRUESHIP 0211 SCOTTSDALE AZ"/>
    <n v="39.85"/>
    <m/>
    <n v="39.85"/>
    <s v="Debit"/>
    <s v="22000 · AMEX (LLC)"/>
    <x v="1"/>
    <x v="9"/>
    <n v="2015"/>
    <x v="14"/>
    <s v="Trueship"/>
    <s v="Corporate"/>
    <s v="BOTH"/>
    <s v="Income Statement"/>
    <s v="AMEX (LLC) Activity"/>
    <s v="22000 · AMEX (LLC)"/>
  </r>
  <r>
    <s v="09/18/2015"/>
    <s v="NETFLIX.COM 866-579-7172 CA"/>
    <n v="8.65"/>
    <m/>
    <n v="8.65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8/2015"/>
    <s v="SPOTIFY USA NEW YORK"/>
    <n v="10.8"/>
    <m/>
    <n v="10.8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8/2015"/>
    <s v="TELMATE 161000136509SAN FRANCISCO CA"/>
    <n v="9.43"/>
    <m/>
    <n v="9.43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8/2015"/>
    <s v="TELMATE 161000136509SAN FRANCISCO CA"/>
    <n v="9.43"/>
    <m/>
    <n v="9.43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8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8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8/2015"/>
    <s v="ZOHO CORPORATION ZOHPLEASANTON CA"/>
    <n v="125"/>
    <m/>
    <n v="125"/>
    <s v="Debit"/>
    <s v="22000 · AMEX (LLC)"/>
    <x v="1"/>
    <x v="9"/>
    <n v="2015"/>
    <x v="14"/>
    <s v="ZoHo"/>
    <s v="Corporate"/>
    <s v="BOTH"/>
    <s v="Income Statement"/>
    <s v="AMEX (LLC) Activity"/>
    <s v="22000 · AMEX (LLC)"/>
  </r>
  <r>
    <s v="09/19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9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9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19/2015"/>
    <s v="TELMATE 161000136509SAN FRANCISCO CA"/>
    <n v="22.34"/>
    <m/>
    <n v="22.34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20/2015"/>
    <s v="GOOGLE *GOOGLE STORAGOOGLE.COM/CH CA"/>
    <n v="1.99"/>
    <m/>
    <n v="1.99"/>
    <s v="Debit"/>
    <s v="22000 · AMEX (LLC)"/>
    <x v="1"/>
    <x v="9"/>
    <n v="2015"/>
    <x v="13"/>
    <s v="Google Checkout"/>
    <s v="Corporate"/>
    <s v="BOTH"/>
    <s v="Income Statement"/>
    <s v="AMEX (LLC) Activity"/>
    <s v="22000 · AMEX (LLC)"/>
  </r>
  <r>
    <s v="09/20/2015"/>
    <s v="MES*RINGCENTRAL, INC6504724100"/>
    <n v="67.849999999999994"/>
    <m/>
    <n v="67.849999999999994"/>
    <s v="Debit"/>
    <s v="22000 · AMEX (LLC)"/>
    <x v="1"/>
    <x v="9"/>
    <n v="2015"/>
    <x v="25"/>
    <s v="RingCentral"/>
    <s v="Corporate:Customer Service"/>
    <s v="BOTH"/>
    <s v="Income Statement"/>
    <s v="AMEX (LLC) Activity"/>
    <s v="22000 · AMEX (LLC)"/>
  </r>
  <r>
    <s v="09/21/2015"/>
    <s v="ONLINE PAYMENT - THANK YOU"/>
    <n v="-3000"/>
    <m/>
    <n v="-3000"/>
    <s v="Payments"/>
    <s v="22000 · AMEX (LLC)"/>
    <x v="1"/>
    <x v="9"/>
    <n v="2015"/>
    <x v="28"/>
    <s v="DT Amex"/>
    <s v="Corporate"/>
    <s v="LLC"/>
    <s v="Balance Sheet"/>
    <s v="9306 (INC) pays AMEX (LLC)"/>
    <s v="22000 · AMEX (LLC)"/>
  </r>
  <r>
    <s v="09/21/2015"/>
    <s v="SQUARESPACE INC. NEW YORK CITY NY"/>
    <n v="20"/>
    <m/>
    <n v="20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21/2015"/>
    <s v="STAMPS.COM 855-608-2677 CA"/>
    <n v="27.78"/>
    <m/>
    <n v="27.78"/>
    <s v="Debit"/>
    <s v="22000 · AMEX (LLC)"/>
    <x v="1"/>
    <x v="9"/>
    <n v="2015"/>
    <x v="8"/>
    <s v="Stamps.com"/>
    <s v="Corporate"/>
    <s v="BOTH"/>
    <s v="Income Statement"/>
    <s v="AMEX (LLC) Activity"/>
    <s v="22000 · AMEX (LLC)"/>
  </r>
  <r>
    <s v="09/21/2015"/>
    <s v="USPS POSTAGE STAMPS.WASHINGTON DC"/>
    <n v="200"/>
    <m/>
    <n v="200"/>
    <s v="Debit"/>
    <s v="22000 · AMEX (LLC)"/>
    <x v="1"/>
    <x v="9"/>
    <n v="2015"/>
    <x v="8"/>
    <s v="USPS"/>
    <s v="Corporate"/>
    <s v="BOTH"/>
    <s v="Income Statement"/>
    <s v="AMEX (LLC) Activity"/>
    <s v="22000 · AMEX (LLC)"/>
  </r>
  <r>
    <s v="09/21/2015"/>
    <s v="ZOHO CORPORATION ZOHPLEASANTON CA"/>
    <n v="25"/>
    <m/>
    <n v="25"/>
    <s v="Debit"/>
    <s v="22000 · AMEX (LLC)"/>
    <x v="1"/>
    <x v="9"/>
    <n v="2015"/>
    <x v="14"/>
    <s v="ZoHo"/>
    <s v="Corporate"/>
    <s v="BOTH"/>
    <s v="Income Statement"/>
    <s v="AMEX (LLC) Activity"/>
    <s v="22000 · AMEX (LLC)"/>
  </r>
  <r>
    <s v="09/22/2015"/>
    <s v="TELMATE 161000136509SAN FRANCISCO CA"/>
    <n v="11.11"/>
    <m/>
    <n v="11.11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22/2015"/>
    <s v="TELMATE 161000136509SAN FRANCISCO CA"/>
    <n v="22.34"/>
    <m/>
    <n v="22.34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22/2015"/>
    <s v="USPS POSTAGE STAMPS.WASHINGTON DC"/>
    <n v="200"/>
    <m/>
    <n v="200"/>
    <s v="Debit"/>
    <s v="22000 · AMEX (LLC)"/>
    <x v="1"/>
    <x v="9"/>
    <n v="2015"/>
    <x v="8"/>
    <s v="USPS"/>
    <s v="Corporate"/>
    <s v="BOTH"/>
    <s v="Income Statement"/>
    <s v="AMEX (LLC) Activity"/>
    <s v="22000 · AMEX (LLC)"/>
  </r>
  <r>
    <s v="09/22/2015"/>
    <s v="VZWRLSS BILL PAY VE 800-922-0204 NJ"/>
    <n v="237.07"/>
    <m/>
    <n v="237.07"/>
    <s v="Debit"/>
    <s v="22000 · AMEX (LLC)"/>
    <x v="1"/>
    <x v="9"/>
    <n v="2015"/>
    <x v="16"/>
    <s v="Verizon"/>
    <s v="Corporate:Warehouse"/>
    <s v="BOTH"/>
    <s v="Income Statement"/>
    <s v="AMEX (LLC) Activity"/>
    <s v="22000 · AMEX (LLC)"/>
  </r>
  <r>
    <s v="09/24/2015"/>
    <s v="USPS POSTAGE STAMPS.WASHINGTON DC"/>
    <n v="200"/>
    <m/>
    <n v="200"/>
    <s v="Debit"/>
    <s v="22000 · AMEX (LLC)"/>
    <x v="1"/>
    <x v="9"/>
    <n v="2015"/>
    <x v="8"/>
    <s v="USPS"/>
    <s v="Corporate"/>
    <s v="BOTH"/>
    <s v="Income Statement"/>
    <s v="AMEX (LLC) Activity"/>
    <s v="22000 · AMEX (LLC)"/>
  </r>
  <r>
    <s v="09/25/2015"/>
    <s v="IN *CANINE INNOVATIOMOUNT CLEMENS MI"/>
    <n v="399"/>
    <m/>
    <n v="399"/>
    <s v="Debit"/>
    <s v="22000 · AMEX (LLC)"/>
    <x v="1"/>
    <x v="9"/>
    <n v="2015"/>
    <x v="18"/>
    <s v="Canine Innovations (Pet Convincer)"/>
    <s v="Corporate"/>
    <s v="BOTH"/>
    <s v="Balance Sheet"/>
    <s v="AMEX (LLC) Activity"/>
    <s v="22000 · AMEX (LLC)"/>
  </r>
  <r>
    <s v="09/25/2015"/>
    <s v="IN *CANINE INNOVATIOMOUNT CLEMENS MI"/>
    <n v="399"/>
    <m/>
    <n v="399"/>
    <s v="Debit"/>
    <s v="22000 · AMEX (LLC)"/>
    <x v="1"/>
    <x v="9"/>
    <n v="2015"/>
    <x v="18"/>
    <s v="Canine Innovations (Pet Convincer)"/>
    <s v="Corporate"/>
    <s v="BOTH"/>
    <s v="Balance Sheet"/>
    <s v="AMEX (LLC) Activity"/>
    <s v="22000 · AMEX (LLC)"/>
  </r>
  <r>
    <s v="09/25/2015"/>
    <s v="IN *CANINE INNOVATIOMOUNT CLEMENS MI"/>
    <n v="598.5"/>
    <m/>
    <n v="598.5"/>
    <s v="Debit"/>
    <s v="22000 · AMEX (LLC)"/>
    <x v="1"/>
    <x v="9"/>
    <n v="2015"/>
    <x v="18"/>
    <s v="Canine Innovations (Pet Convincer)"/>
    <s v="Corporate"/>
    <s v="BOTH"/>
    <s v="Balance Sheet"/>
    <s v="AMEX (LLC) Activity"/>
    <s v="22000 · AMEX (LLC)"/>
  </r>
  <r>
    <s v="09/26/2015"/>
    <s v="VOLUSION INC AUSTIN TX"/>
    <n v="572.39"/>
    <m/>
    <n v="572.39"/>
    <s v="Debit"/>
    <s v="22000 · AMEX (LLC)"/>
    <x v="1"/>
    <x v="9"/>
    <n v="2015"/>
    <x v="13"/>
    <s v="Volusion"/>
    <s v="Corporate"/>
    <s v="BOTH"/>
    <s v="Income Statement"/>
    <s v="AMEX (LLC) Activity"/>
    <s v="22000 · AMEX (LLC)"/>
  </r>
  <r>
    <s v="09/28/2015"/>
    <s v="OMNITELECOM/LOCAL03 RAMAT GAN"/>
    <n v="18.399999999999999"/>
    <m/>
    <n v="18.399999999999999"/>
    <s v="Debit"/>
    <s v="22000 · AMEX (LLC)"/>
    <x v="1"/>
    <x v="9"/>
    <n v="2015"/>
    <x v="31"/>
    <s v="Omni Telecom"/>
    <s v="Corporate"/>
    <s v="BOTH"/>
    <s v="Income Statement"/>
    <s v="AMEX (LLC) Activity"/>
    <s v="22000 · AMEX (LLC)"/>
  </r>
  <r>
    <s v="09/28/2015"/>
    <s v="USPS POSTAGE STAMPS.WASHINGTON DC"/>
    <n v="200"/>
    <m/>
    <n v="200"/>
    <s v="Debit"/>
    <s v="22000 · AMEX (LLC)"/>
    <x v="1"/>
    <x v="9"/>
    <n v="2015"/>
    <x v="8"/>
    <s v="USPS"/>
    <s v="Corporate"/>
    <s v="BOTH"/>
    <s v="Income Statement"/>
    <s v="AMEX (LLC) Activity"/>
    <s v="22000 · AMEX (LLC)"/>
  </r>
  <r>
    <s v="09/29/2015"/>
    <s v="AT&amp;T*BILL PAYMENT 95DALLAS"/>
    <n v="258.29000000000002"/>
    <m/>
    <n v="258.29000000000002"/>
    <s v="Debit"/>
    <s v="22000 · AMEX (LLC)"/>
    <x v="1"/>
    <x v="9"/>
    <n v="2015"/>
    <x v="16"/>
    <s v="AT&amp;T"/>
    <s v="Corporate:Marketing"/>
    <s v="BOTH"/>
    <s v="Income Statement"/>
    <s v="AMEX (LLC) Activity"/>
    <s v="22000 · AMEX (LLC)"/>
  </r>
  <r>
    <s v="09/29/2015"/>
    <s v="EBAY INC. 0000 EBAY.COM/CC CA"/>
    <n v="411.72"/>
    <m/>
    <n v="411.72"/>
    <s v="Debit"/>
    <s v="22000 · AMEX (LLC)"/>
    <x v="1"/>
    <x v="9"/>
    <n v="2015"/>
    <x v="29"/>
    <s v="eBay"/>
    <s v="Corporate"/>
    <s v="BOTH"/>
    <s v="Income Statement"/>
    <s v="AMEX (LLC) Activity"/>
    <s v="22000 · AMEX (LLC)"/>
  </r>
  <r>
    <s v="09/30/2015"/>
    <s v="ADTSECURITY MYADT.COADT SECURITY SERVI"/>
    <n v="57.99"/>
    <m/>
    <n v="57.99"/>
    <s v="Debit"/>
    <s v="22000 · AMEX (LLC)"/>
    <x v="1"/>
    <x v="9"/>
    <n v="2015"/>
    <x v="10"/>
    <s v="KT Alchemy, LLC"/>
    <s v="Corporate:Warehouse"/>
    <s v="BOTH"/>
    <s v="Income Statement"/>
    <s v="AMEX (LLC) Activity"/>
    <s v="22000 · AMEX (LLC)"/>
  </r>
  <r>
    <s v="09/30/2015"/>
    <s v="AUTO 800-841-3000 DC"/>
    <n v="81.86"/>
    <m/>
    <n v="81.86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30/2015"/>
    <s v="AUTO 800-841-3000 DC"/>
    <n v="148.97999999999999"/>
    <m/>
    <n v="148.97999999999999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30/2015"/>
    <s v="FEDEX PYMT 96197876 1-800-622-1147"/>
    <n v="1364.64"/>
    <m/>
    <n v="1364.64"/>
    <s v="Debit"/>
    <s v="22000 · AMEX (LLC)"/>
    <x v="1"/>
    <x v="9"/>
    <n v="2015"/>
    <x v="8"/>
    <s v="FedEx"/>
    <s v="Corporate"/>
    <s v="BOTH"/>
    <s v="Income Statement"/>
    <s v="AMEX (LLC) Activity"/>
    <s v="22000 · AMEX (LLC)"/>
  </r>
  <r>
    <s v="09/30/2015"/>
    <s v="HOBBY-LOBBY #0123 00SAN ANTONIO TX"/>
    <n v="6.48"/>
    <m/>
    <n v="6.48"/>
    <s v="Debit"/>
    <s v="22000 · AMEX (LLC)"/>
    <x v="1"/>
    <x v="9"/>
    <n v="2015"/>
    <x v="10"/>
    <s v="Timofey Trofimenkov"/>
    <s v="Corporate:Warehouse"/>
    <s v="BOTH"/>
    <s v="Income Statement"/>
    <s v="AMEX (LLC) Activity"/>
    <s v="22000 · AMEX (LLC)"/>
  </r>
  <r>
    <s v="09/30/2015"/>
    <s v="ONLINE PAYMENT - THANK YOU"/>
    <n v="-600"/>
    <m/>
    <n v="-600"/>
    <s v="Payments"/>
    <s v="22000 · AMEX (LLC)"/>
    <x v="1"/>
    <x v="9"/>
    <n v="2015"/>
    <x v="28"/>
    <s v="DT Amex"/>
    <s v="Corporate"/>
    <s v="LLC"/>
    <s v="Balance Sheet"/>
    <s v="9306 (INC) pays AMEX (LLC)"/>
    <s v="22000 · AMEX (LLC)"/>
  </r>
  <r>
    <s v="09/30/2015"/>
    <s v="USPS POSTAGE STAMPS.WASHINGTON DC"/>
    <n v="200"/>
    <m/>
    <n v="200"/>
    <s v="Debit"/>
    <s v="22000 · AMEX (LLC)"/>
    <x v="1"/>
    <x v="9"/>
    <n v="2015"/>
    <x v="8"/>
    <s v="USPS"/>
    <s v="Corporate"/>
    <s v="BOTH"/>
    <s v="Income Statement"/>
    <s v="AMEX (LLC) Activity"/>
    <s v="22000 · AMEX (LLC)"/>
  </r>
  <r>
    <s v="09/30/2015"/>
    <s v="USPS POSTAGE STAMPS.WASHINGTON DC"/>
    <n v="200"/>
    <m/>
    <n v="200"/>
    <s v="Debit"/>
    <s v="22000 · AMEX (LLC)"/>
    <x v="1"/>
    <x v="9"/>
    <n v="2015"/>
    <x v="8"/>
    <s v="USPS"/>
    <s v="Corporate"/>
    <s v="BOTH"/>
    <s v="Income Statement"/>
    <s v="AMEX (LLC) Activity"/>
    <s v="22000 · AMEX (LLC)"/>
  </r>
  <r>
    <s v="10/01/2015"/>
    <s v="ESECURITEL.COM EVO2 PREM 844-400-0452 GA"/>
    <n v="11.9"/>
    <m/>
    <n v="11.9"/>
    <s v="Debit"/>
    <s v="22000 · AMEX (LLC)"/>
    <x v="1"/>
    <x v="10"/>
    <n v="2015"/>
    <x v="16"/>
    <s v="TechProtect"/>
    <s v="Corporate:Warehouse"/>
    <s v="BOTH"/>
    <s v="Income Statement"/>
    <s v="AMEX (LLC) Activity"/>
    <s v="22000 · AMEX (LLC)"/>
  </r>
  <r>
    <s v="10/01/2015"/>
    <s v="EXXONMOBIL 4795 SAN ANTONIO TX"/>
    <n v="19.23"/>
    <m/>
    <n v="19.23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01/2015"/>
    <s v="FEDEX INV 406418313 1-800-622-1147"/>
    <n v="14.56"/>
    <m/>
    <n v="14.56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1/2015"/>
    <s v="VOC*ICONTACTEMAIL MK877-968-3996 MD"/>
    <n v="129.79"/>
    <m/>
    <n v="129.79"/>
    <s v="Debit"/>
    <s v="22000 · AMEX (LLC)"/>
    <x v="1"/>
    <x v="10"/>
    <n v="2015"/>
    <x v="15"/>
    <s v="iContact"/>
    <s v="Corporate:Marketing"/>
    <s v="BOTH"/>
    <s v="Income Statement"/>
    <s v="AMEX (LLC) Activity"/>
    <s v="22000 · AMEX (LLC)"/>
  </r>
  <r>
    <s v="10/02/2015"/>
    <s v="GOOGLE*SVCSAPPSELEMEMountain View"/>
    <n v="15"/>
    <m/>
    <n v="15"/>
    <s v="Debit"/>
    <s v="22000 · AMEX (LLC)"/>
    <x v="1"/>
    <x v="10"/>
    <n v="2015"/>
    <x v="20"/>
    <s v="Google Adwords"/>
    <s v="Corporate:Marketing"/>
    <s v="BOTH"/>
    <s v="Income Statement"/>
    <s v="AMEX (LLC) Activity"/>
    <s v="22000 · AMEX (LLC)"/>
  </r>
  <r>
    <s v="10/02/2015"/>
    <s v="VARSITY PETS LLC 049SALT LAKE CIT UT"/>
    <n v="33.24"/>
    <m/>
    <n v="33.24"/>
    <s v="Debit"/>
    <s v="22000 · AMEX (LLC)"/>
    <x v="1"/>
    <x v="10"/>
    <n v="2015"/>
    <x v="18"/>
    <s v="Varsity Pets (large balls)"/>
    <s v="Corporate"/>
    <s v="BOTH"/>
    <s v="Balance Sheet"/>
    <s v="AMEX (LLC) Activity"/>
    <s v="22000 · AMEX (LLC)"/>
  </r>
  <r>
    <s v="10/03/2015"/>
    <s v="FEDEX INV 406548516 1-800-622-1147"/>
    <n v="54.37"/>
    <m/>
    <n v="54.37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3/2015"/>
    <s v="FEDEX INV 653191272 1-800-622-1147"/>
    <n v="29.49"/>
    <m/>
    <n v="29.49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5/2015"/>
    <s v="CUSTOMER SERVICE PAYMENT THANK YOU"/>
    <n v="-4000"/>
    <m/>
    <n v="-4000"/>
    <s v="Payments"/>
    <s v="22000 · AMEX (LLC)"/>
    <x v="1"/>
    <x v="10"/>
    <n v="2015"/>
    <x v="28"/>
    <s v="DT Amex"/>
    <s v="Corporate"/>
    <s v="LLC"/>
    <s v="Balance Sheet"/>
    <s v="9306 (INC) pays AMEX (LLC)"/>
    <s v="22000 · AMEX (LLC)"/>
  </r>
  <r>
    <s v="10/05/2015"/>
    <s v="FEDEX INV 406783312 1-800-622-1147"/>
    <n v="11.3"/>
    <m/>
    <n v="11.3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5/2015"/>
    <s v="USPS POSTAGE STAMPS.WASHINGTON DC"/>
    <n v="50"/>
    <m/>
    <n v="5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05/2015"/>
    <s v="WHOLEFDS QRY 10075 02108264676"/>
    <n v="41.78"/>
    <m/>
    <n v="41.78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05/2015"/>
    <s v="ZOHO CORPORATION ZOHPLEASANTON CA"/>
    <n v="15"/>
    <m/>
    <n v="15"/>
    <s v="Debit"/>
    <s v="22000 · AMEX (LLC)"/>
    <x v="1"/>
    <x v="10"/>
    <n v="2015"/>
    <x v="14"/>
    <s v="ZoHo"/>
    <s v="Corporate"/>
    <s v="BOTH"/>
    <s v="Income Statement"/>
    <s v="AMEX (LLC) Activity"/>
    <s v="22000 · AMEX (LLC)"/>
  </r>
  <r>
    <s v="10/06/2015"/>
    <s v="4 TELL INC 00-080193STEVENSON WA"/>
    <n v="49"/>
    <m/>
    <n v="49"/>
    <s v="Debit"/>
    <s v="22000 · AMEX (LLC)"/>
    <x v="1"/>
    <x v="10"/>
    <n v="2015"/>
    <x v="13"/>
    <s v="4 Tell"/>
    <s v="Corporate"/>
    <s v="BOTH"/>
    <s v="Income Statement"/>
    <s v="AMEX (LLC) Activity"/>
    <s v="22000 · AMEX (LLC)"/>
  </r>
  <r>
    <s v="10/06/2015"/>
    <s v="AT&amp;T PHONE PAYMENT 800-288-2020"/>
    <n v="77.83"/>
    <m/>
    <n v="77.83"/>
    <s v="Debit"/>
    <s v="22000 · AMEX (LLC)"/>
    <x v="1"/>
    <x v="10"/>
    <n v="2015"/>
    <x v="19"/>
    <s v="AT&amp;T"/>
    <s v="Corporate"/>
    <s v="BOTH"/>
    <s v="Income Statement"/>
    <s v="AMEX (LLC) Activity"/>
    <s v="22000 · AMEX (LLC)"/>
  </r>
  <r>
    <s v="10/06/2015"/>
    <s v="FEDEX INV 406881035 1-800-622-1147"/>
    <n v="14.56"/>
    <m/>
    <n v="14.56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6/2015"/>
    <s v="FEDEX INV 653251936 1-800-622-1147"/>
    <n v="75.53"/>
    <m/>
    <n v="75.53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7/2015"/>
    <s v="FEDEX INV 406977128 1-800-622-1147"/>
    <n v="54.18"/>
    <m/>
    <n v="54.18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7/2015"/>
    <s v="FEDEX INV 653304142 1-800-622-1147"/>
    <n v="52.09"/>
    <m/>
    <n v="52.09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8/2015"/>
    <s v="FEDEX INV 407077987 1-800-622-1147"/>
    <n v="44.75"/>
    <m/>
    <n v="44.75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08/2015"/>
    <s v="SPOTIFY USA 773979472018 SE"/>
    <n v="9.99"/>
    <m/>
    <n v="9.99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09/2015"/>
    <s v="4 TELL INC 00-080193STEVENSON WA"/>
    <n v="98"/>
    <m/>
    <n v="98"/>
    <s v="Debit"/>
    <s v="22000 · AMEX (LLC)"/>
    <x v="1"/>
    <x v="10"/>
    <n v="2015"/>
    <x v="13"/>
    <s v="4 Tell"/>
    <s v="Corporate"/>
    <s v="BOTH"/>
    <s v="Income Statement"/>
    <s v="AMEX (LLC) Activity"/>
    <s v="22000 · AMEX (LLC)"/>
  </r>
  <r>
    <s v="10/09/2015"/>
    <s v="FEDEX INV 653390396 1-800-622-1147"/>
    <n v="29.2"/>
    <m/>
    <n v="29.2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0/2015"/>
    <s v="FEDEX INV 407202731 1-800-622-1147"/>
    <n v="48.38"/>
    <m/>
    <n v="48.38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1/2015"/>
    <s v="EXPERIAN *CREDITR866-369-0415 CA"/>
    <n v="32.61"/>
    <m/>
    <n v="32.61"/>
    <s v="Debit"/>
    <s v="22000 · AMEX (LLC)"/>
    <x v="1"/>
    <x v="10"/>
    <n v="2015"/>
    <x v="22"/>
    <s v="Consumer Info"/>
    <s v="Corporate"/>
    <s v="BOTH"/>
    <s v="Income Statement"/>
    <s v="AMEX (LLC) Activity"/>
    <s v="22000 · AMEX (LLC)"/>
  </r>
  <r>
    <s v="10/11/2015"/>
    <s v="SQUARESPACE INC. NEW YORK CITY NY"/>
    <n v="20"/>
    <m/>
    <n v="20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12/2015"/>
    <s v="FEDEX FREIGHT INC 870-741-9000"/>
    <n v="742.36"/>
    <m/>
    <n v="742.36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2/2015"/>
    <s v="TRUESHIP 0211 SCOTTSDALE AZ"/>
    <n v="39.85"/>
    <m/>
    <n v="39.85"/>
    <s v="Debit"/>
    <s v="22000 · AMEX (LLC)"/>
    <x v="1"/>
    <x v="10"/>
    <n v="2015"/>
    <x v="14"/>
    <s v="Trueship"/>
    <s v="Corporate"/>
    <s v="BOTH"/>
    <s v="Income Statement"/>
    <s v="AMEX (LLC) Activity"/>
    <s v="22000 · AMEX (LLC)"/>
  </r>
  <r>
    <s v="10/13/2015"/>
    <s v="BEST SHOT PET PRODUCLEXINGTON KY"/>
    <n v="6.35"/>
    <m/>
    <n v="6.35"/>
    <s v="Debit"/>
    <s v="22000 · AMEX (LLC)"/>
    <x v="1"/>
    <x v="10"/>
    <n v="2015"/>
    <x v="18"/>
    <s v="Best Shot Pet Products"/>
    <s v="Corporate"/>
    <s v="BOTH"/>
    <s v="Balance Sheet"/>
    <s v="AMEX (LLC) Activity"/>
    <s v="22000 · AMEX (LLC)"/>
  </r>
  <r>
    <s v="10/13/2015"/>
    <s v="CUSTOMER SERVICE PAYMENT THANK YOU"/>
    <n v="-4000"/>
    <m/>
    <n v="-4000"/>
    <s v="Payments"/>
    <s v="22000 · AMEX (LLC)"/>
    <x v="1"/>
    <x v="10"/>
    <n v="2015"/>
    <x v="28"/>
    <s v="DT Amex"/>
    <s v="Corporate"/>
    <s v="LLC"/>
    <s v="Balance Sheet"/>
    <s v="9306 (INC) pays AMEX (LLC)"/>
    <s v="22000 · AMEX (LLC)"/>
  </r>
  <r>
    <s v="10/13/2015"/>
    <s v="FEDEX INV 407436573 1-800-622-1147"/>
    <n v="11.3"/>
    <m/>
    <n v="11.3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3/2015"/>
    <s v="FEDEX INV 407443522 1-800-622-1147"/>
    <n v="452.15"/>
    <m/>
    <n v="452.15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3/2015"/>
    <s v="FEDEX INV 653512379 1-800-622-1147"/>
    <n v="84.44"/>
    <m/>
    <n v="84.44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4/2015"/>
    <s v="FEDEX INV 407630548 1-800-622-1147"/>
    <n v="14.41"/>
    <m/>
    <n v="14.41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4/2015"/>
    <s v="LATE FEE"/>
    <n v="38"/>
    <m/>
    <n v="38"/>
    <s v="Debit"/>
    <s v="22000 · AMEX (LLC)"/>
    <x v="1"/>
    <x v="10"/>
    <n v="2015"/>
    <x v="41"/>
    <s v="DT Amex"/>
    <s v="Corporate"/>
    <s v="BOTH"/>
    <s v="Income Statement"/>
    <s v="AMEX (LLC) Activity"/>
    <s v="22000 · AMEX (LLC)"/>
  </r>
  <r>
    <s v="10/15/2015"/>
    <s v="5% OPEN Savings discount on"/>
    <n v="-37.119999999999997"/>
    <m/>
    <n v="-37.119999999999997"/>
    <s v="Cred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5/2015"/>
    <s v="ADTSECURITY MYADT.COADT SECURITY SERVI"/>
    <n v="52.8"/>
    <m/>
    <n v="52.8"/>
    <s v="Debit"/>
    <s v="22000 · AMEX (LLC)"/>
    <x v="1"/>
    <x v="10"/>
    <n v="2015"/>
    <x v="23"/>
    <s v="ADT"/>
    <s v="Corporate:Warehouse"/>
    <s v="BOTH"/>
    <s v="Income Statement"/>
    <s v="AMEX (LLC) Activity"/>
    <s v="22000 · AMEX (LLC)"/>
  </r>
  <r>
    <s v="10/15/2015"/>
    <s v="EXPERIAN *CREDITR866-369-0415 CA"/>
    <n v="31.82"/>
    <m/>
    <n v="31.82"/>
    <s v="Debit"/>
    <s v="22000 · AMEX (LLC)"/>
    <x v="1"/>
    <x v="10"/>
    <n v="2015"/>
    <x v="22"/>
    <s v="Consumer Info"/>
    <s v="Corporate"/>
    <s v="BOTH"/>
    <s v="Income Statement"/>
    <s v="AMEX (LLC) Activity"/>
    <s v="22000 · AMEX (LLC)"/>
  </r>
  <r>
    <s v="10/16/2015"/>
    <s v="DRI*KASPERSKY.COM 9529084089"/>
    <n v="75.760000000000005"/>
    <m/>
    <n v="75.760000000000005"/>
    <s v="Debit"/>
    <s v="22000 · AMEX (LLC)"/>
    <x v="1"/>
    <x v="10"/>
    <n v="2015"/>
    <x v="14"/>
    <s v="Kaspersky"/>
    <s v="Corporate:IT"/>
    <s v="BOTH"/>
    <s v="Income Statement"/>
    <s v="AMEX (LLC) Activity"/>
    <s v="22000 · AMEX (LLC)"/>
  </r>
  <r>
    <s v="10/16/2015"/>
    <s v="FEDEX INV 653651321 1-800-622-1147"/>
    <n v="29.2"/>
    <m/>
    <n v="29.2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6/2015"/>
    <s v="LUMOSITY.COM 877-777-0502 CA"/>
    <n v="79.95"/>
    <m/>
    <n v="79.95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16/2015"/>
    <s v="VOLUSION INC AUSTIN TX"/>
    <n v="65.540000000000006"/>
    <m/>
    <n v="65.540000000000006"/>
    <s v="Debit"/>
    <s v="22000 · AMEX (LLC)"/>
    <x v="1"/>
    <x v="10"/>
    <n v="2015"/>
    <x v="13"/>
    <s v="Volusion"/>
    <s v="Corporate"/>
    <s v="BOTH"/>
    <s v="Income Statement"/>
    <s v="AMEX (LLC) Activity"/>
    <s v="22000 · AMEX (LLC)"/>
  </r>
  <r>
    <s v="10/17/2015"/>
    <s v="FEDEX INV 407856979 1-800-622-1147"/>
    <n v="33.42"/>
    <m/>
    <n v="33.42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7/2015"/>
    <s v="FEDEX INV 653706796 1-800-622-1147"/>
    <n v="23.31"/>
    <m/>
    <n v="23.31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7/2015"/>
    <s v="FEDEX PYMT 96378311 1-800-622-1147"/>
    <n v="609.28"/>
    <m/>
    <n v="609.28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7/2015"/>
    <s v="ZOHO CORPORATION ZOHPLEASANTON CA"/>
    <n v="125"/>
    <m/>
    <n v="125"/>
    <s v="Debit"/>
    <s v="22000 · AMEX (LLC)"/>
    <x v="1"/>
    <x v="10"/>
    <n v="2015"/>
    <x v="14"/>
    <s v="ZoHo"/>
    <s v="Corporate"/>
    <s v="BOTH"/>
    <s v="Income Statement"/>
    <s v="AMEX (LLC) Activity"/>
    <s v="22000 · AMEX (LLC)"/>
  </r>
  <r>
    <s v="10/18/2015"/>
    <s v="NETFLIX.COM 866-579-7172 CA"/>
    <n v="8.65"/>
    <m/>
    <n v="8.65"/>
    <s v="Debit"/>
    <s v="22000 · AMEX (LLC)"/>
    <x v="1"/>
    <x v="10"/>
    <n v="2015"/>
    <x v="39"/>
    <s v="Kristna Koger"/>
    <s v="Corporate"/>
    <s v="BOTH"/>
    <s v="Balance Sheet"/>
    <s v="AMEX (LLC) Activity"/>
    <s v="22000 · AMEX (LLC)"/>
  </r>
  <r>
    <s v="10/18/2015"/>
    <s v="SPOTIFY USA NEW YORK"/>
    <n v="10.81"/>
    <m/>
    <n v="10.81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19/2015"/>
    <s v="CUSTOMER SERVICE PAYMENT THANK YOU"/>
    <n v="-1939.34"/>
    <m/>
    <n v="-1939.34"/>
    <s v="Payments"/>
    <s v="22000 · AMEX (LLC)"/>
    <x v="1"/>
    <x v="10"/>
    <n v="2015"/>
    <x v="28"/>
    <s v="DT Amex"/>
    <s v="Corporate"/>
    <s v="LLC"/>
    <s v="Balance Sheet"/>
    <s v="9607 (INC) pays AMEX (LLC)"/>
    <s v="22000 · AMEX (LLC)"/>
  </r>
  <r>
    <s v="10/19/2015"/>
    <s v="EXXONMOBIL 4795 SAN ANTONIO TX"/>
    <n v="19.190000000000001"/>
    <m/>
    <n v="19.190000000000001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19/2015"/>
    <s v="FEDEX INV 408098412 1-800-622-1147"/>
    <n v="11.3"/>
    <m/>
    <n v="11.3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9/2015"/>
    <s v="FEDEX INV 408105157 1-800-622-1147"/>
    <n v="632.75"/>
    <m/>
    <n v="632.75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19/2015"/>
    <s v="GOOGLE *GOOGLE STORAGOOGLE.COM/CH CA"/>
    <n v="1.99"/>
    <m/>
    <n v="1.99"/>
    <s v="Debit"/>
    <s v="22000 · AMEX (LLC)"/>
    <x v="1"/>
    <x v="10"/>
    <n v="2015"/>
    <x v="13"/>
    <s v="Google Checkout"/>
    <s v="Corporate"/>
    <s v="BOTH"/>
    <s v="Income Statement"/>
    <s v="AMEX (LLC) Activity"/>
    <s v="22000 · AMEX (LLC)"/>
  </r>
  <r>
    <s v="10/19/2015"/>
    <s v="MEINEKE CAR CARE CTRLEON VALLY TX"/>
    <n v="27"/>
    <m/>
    <n v="27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20/2015"/>
    <s v="FEDEX INV 408196826 1-800-622-1147"/>
    <n v="12.78"/>
    <m/>
    <n v="12.78"/>
    <s v="Debit"/>
    <s v="22000 · AMEX (LLC)"/>
    <x v="1"/>
    <x v="10"/>
    <n v="2015"/>
    <x v="8"/>
    <s v="FedEx"/>
    <s v="Corporate"/>
    <e v="#REF!"/>
    <e v="#REF!"/>
    <s v="AMEX (LLC) Activity"/>
    <s v="22000 · AMEX (LLC)"/>
  </r>
  <r>
    <s v="10/20/2015"/>
    <s v="GOOGLE *GOOGLE STORAGOOGLE.COM/CH CA"/>
    <n v="2.15"/>
    <m/>
    <n v="2.15"/>
    <s v="Debit"/>
    <s v="22000 · AMEX (LLC)"/>
    <x v="1"/>
    <x v="10"/>
    <n v="2015"/>
    <x v="13"/>
    <s v="Google Checkout"/>
    <s v="Corporate"/>
    <s v="BOTH"/>
    <s v="Income Statement"/>
    <s v="AMEX (LLC) Activity"/>
    <s v="22000 · AMEX (LLC)"/>
  </r>
  <r>
    <s v="10/20/2015"/>
    <s v="MES*RINGCENTRAL, INC6504724100"/>
    <n v="67.56"/>
    <m/>
    <n v="67.56"/>
    <s v="Debit"/>
    <s v="22000 · AMEX (LLC)"/>
    <x v="1"/>
    <x v="10"/>
    <n v="2015"/>
    <x v="25"/>
    <s v="RingCentral"/>
    <s v="Corporate:Customer Service"/>
    <s v="BOTH"/>
    <s v="Income Statement"/>
    <s v="AMEX (LLC) Activity"/>
    <s v="22000 · AMEX (LLC)"/>
  </r>
  <r>
    <s v="10/20/2015"/>
    <s v="USPS POSTAGE STAMPS.WASHINGTON DC"/>
    <n v="100"/>
    <m/>
    <n v="10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21/2015"/>
    <s v="SQUARESPACE INC. NEW YORK CITY NY"/>
    <n v="96"/>
    <m/>
    <n v="96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21/2015"/>
    <s v="STAMPS.COM (855)608-2677 CA"/>
    <n v="24.99"/>
    <m/>
    <n v="24.99"/>
    <s v="Debit"/>
    <s v="22000 · AMEX (LLC)"/>
    <x v="1"/>
    <x v="10"/>
    <n v="2015"/>
    <x v="8"/>
    <s v="Stamps.com"/>
    <s v="Corporate"/>
    <s v="BOTH"/>
    <s v="Income Statement"/>
    <s v="AMEX (LLC) Activity"/>
    <s v="22000 · AMEX (LLC)"/>
  </r>
  <r>
    <s v="10/21/2015"/>
    <s v="TERMINIX (800)837-6464 TX"/>
    <n v="123.41"/>
    <m/>
    <n v="123.41"/>
    <s v="Debit"/>
    <s v="22000 · AMEX (LLC)"/>
    <x v="1"/>
    <x v="10"/>
    <n v="2015"/>
    <x v="17"/>
    <s v="Kristina Koger"/>
    <s v="Corporate:FP&amp;A"/>
    <s v="BOTH"/>
    <s v="Income Statement"/>
    <s v="AMEX (LLC) Activity"/>
    <s v="22000 · AMEX (LLC)"/>
  </r>
  <r>
    <s v="10/21/2015"/>
    <s v="USPS POSTAGE STAMPS.WASHINGTON DC"/>
    <n v="200"/>
    <m/>
    <n v="20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21/2015"/>
    <s v="ZOHO CORPORATION ZOHPLEASANTON CA"/>
    <n v="25"/>
    <m/>
    <n v="25"/>
    <s v="Debit"/>
    <s v="22000 · AMEX (LLC)"/>
    <x v="1"/>
    <x v="10"/>
    <n v="2015"/>
    <x v="14"/>
    <s v="ZoHo"/>
    <s v="Corporate"/>
    <s v="BOTH"/>
    <s v="Income Statement"/>
    <s v="AMEX (LLC) Activity"/>
    <s v="22000 · AMEX (LLC)"/>
  </r>
  <r>
    <s v="10/22/2015"/>
    <s v="FEDEX INV 408388665 1-800-622-1147"/>
    <n v="15.02"/>
    <m/>
    <n v="15.02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2/2015"/>
    <s v="HABERS EXPORT AGENCYGLENS FALLS NY"/>
    <n v="716.22"/>
    <m/>
    <n v="716.22"/>
    <s v="Debit"/>
    <s v="22000 · AMEX (LLC)"/>
    <x v="1"/>
    <x v="10"/>
    <n v="2015"/>
    <x v="18"/>
    <s v="Haber's Export Agency"/>
    <s v="Corporate"/>
    <s v="BOTH"/>
    <s v="Balance Sheet"/>
    <s v="AMEX (LLC) Activity"/>
    <s v="22000 · AMEX (LLC)"/>
  </r>
  <r>
    <s v="10/23/2015"/>
    <s v="EBAY INC. 0000 EBAY.COM/CC CA"/>
    <n v="518.92999999999995"/>
    <m/>
    <n v="518.92999999999995"/>
    <s v="Debit"/>
    <s v="22000 · AMEX (LLC)"/>
    <x v="1"/>
    <x v="10"/>
    <n v="2015"/>
    <x v="29"/>
    <s v="eBay"/>
    <s v="Corporate"/>
    <s v="BOTH"/>
    <s v="Income Statement"/>
    <s v="AMEX (LLC) Activity"/>
    <s v="22000 · AMEX (LLC)"/>
  </r>
  <r>
    <s v="10/23/2015"/>
    <s v="USPS POSTAGE STAMPS.WASHINGTON DC"/>
    <n v="100"/>
    <m/>
    <n v="10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23/2015"/>
    <s v="VERIZONWRLS*WALCCRVE8009220204"/>
    <n v="217.4"/>
    <m/>
    <n v="217.4"/>
    <s v="Debit"/>
    <s v="22000 · AMEX (LLC)"/>
    <x v="1"/>
    <x v="10"/>
    <n v="2015"/>
    <x v="16"/>
    <s v="Verizon"/>
    <s v="Corporate:Warehouse"/>
    <s v="BOTH"/>
    <s v="Income Statement"/>
    <s v="AMEX (LLC) Activity"/>
    <s v="22000 · AMEX (LLC)"/>
  </r>
  <r>
    <s v="10/24/2015"/>
    <s v="FEDEX INV 408509389 1-800-622-1147"/>
    <n v="16.05"/>
    <m/>
    <n v="16.05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4/2015"/>
    <s v="OMNITELECOM/LOCAL03 RAMAT GAN"/>
    <n v="10"/>
    <m/>
    <n v="10"/>
    <s v="Debit"/>
    <s v="22000 · AMEX (LLC)"/>
    <x v="1"/>
    <x v="10"/>
    <n v="2015"/>
    <x v="31"/>
    <s v="Omni Telecom"/>
    <s v="Corporate"/>
    <s v="BOTH"/>
    <s v="Income Statement"/>
    <s v="AMEX (LLC) Activity"/>
    <s v="22000 · AMEX (LLC)"/>
  </r>
  <r>
    <s v="10/25/2015"/>
    <s v="CUSTOMER SERVICE PAYMENT THANK YOU"/>
    <n v="-4715.2299999999996"/>
    <m/>
    <n v="-4715.2299999999996"/>
    <s v="Payments"/>
    <s v="22000 · AMEX (LLC)"/>
    <x v="1"/>
    <x v="10"/>
    <n v="2015"/>
    <x v="28"/>
    <s v="DT Amex"/>
    <s v="Corporate"/>
    <s v="LLC"/>
    <s v="Balance Sheet"/>
    <s v="9607 (INC) pays AMEX (LLC)"/>
    <s v="22000 · AMEX (LLC)"/>
  </r>
  <r>
    <s v="10/25/2015"/>
    <s v="FUEL STATION 0000000SAN ANTONIO TX"/>
    <n v="19.170000000000002"/>
    <m/>
    <n v="19.170000000000002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25/2015"/>
    <s v="SANCHO'S RESTAURAN 5SAN ANTONIO"/>
    <n v="18.16"/>
    <m/>
    <n v="18.16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26/2015"/>
    <s v="FEDEX INV 408688601 1-800-622-1147"/>
    <n v="41.31"/>
    <m/>
    <n v="41.31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6/2015"/>
    <s v="FEDEX INV 408748514 1-800-622-1147"/>
    <n v="11.3"/>
    <m/>
    <n v="11.3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6/2015"/>
    <s v="FEDEX INV 408755258 1-800-622-1147"/>
    <n v="295.12"/>
    <m/>
    <n v="295.12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6/2015"/>
    <s v="IN *CANINE INNOVATIOMOUNT CLEMENS MI"/>
    <n v="638.4"/>
    <m/>
    <n v="638.4"/>
    <s v="Debit"/>
    <s v="22000 · AMEX (LLC)"/>
    <x v="1"/>
    <x v="10"/>
    <n v="2015"/>
    <x v="18"/>
    <s v="Canine Innovations (Pet Convincer)"/>
    <s v="Corporate"/>
    <s v="BOTH"/>
    <s v="Balance Sheet"/>
    <s v="AMEX (LLC) Activity"/>
    <s v="22000 · AMEX (LLC)"/>
  </r>
  <r>
    <s v="10/26/2015"/>
    <s v="OFFICE DEPOT 000111 SAN ANTONIO TX"/>
    <n v="55.03"/>
    <m/>
    <n v="55.03"/>
    <s v="Debit"/>
    <s v="22000 · AMEX (LLC)"/>
    <x v="1"/>
    <x v="10"/>
    <n v="2015"/>
    <x v="26"/>
    <s v="Office Depot"/>
    <s v="Corporate:Warehouse"/>
    <s v="BOTH"/>
    <s v="Income Statement"/>
    <s v="AMEX (LLC) Activity"/>
    <s v="22000 · AMEX (LLC)"/>
  </r>
  <r>
    <s v="10/26/2015"/>
    <s v="USPS POSTAGE STAMPS.WASHINGTON DC"/>
    <n v="200"/>
    <m/>
    <n v="20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26/2015"/>
    <s v="VOLUSION INC AUSTIN TX"/>
    <n v="147.31"/>
    <m/>
    <n v="147.31"/>
    <s v="Debit"/>
    <s v="22000 · AMEX (LLC)"/>
    <x v="1"/>
    <x v="10"/>
    <n v="2015"/>
    <x v="13"/>
    <s v="Volusion"/>
    <s v="Corporate"/>
    <s v="BOTH"/>
    <s v="Income Statement"/>
    <s v="AMEX (LLC) Activity"/>
    <s v="22000 · AMEX (LLC)"/>
  </r>
  <r>
    <s v="10/27/2015"/>
    <s v="FEDEX INV 408844927 1-800-622-1147"/>
    <n v="35.69"/>
    <m/>
    <n v="35.69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7/2015"/>
    <s v="FEDEX INV 654028693 1-800-622-1147"/>
    <n v="165.19"/>
    <m/>
    <n v="165.19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7/2015"/>
    <s v="FEDEX INV 654053618 1-800-622-1147"/>
    <n v="674.44"/>
    <m/>
    <n v="674.44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8/2015"/>
    <s v="CORNER STORE 1011 00SAN ANTONIO TX"/>
    <n v="17.21"/>
    <m/>
    <n v="17.21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28/2015"/>
    <s v="OMNITELECOM/LOCAL03 RAMAT GAN"/>
    <n v="16.8"/>
    <m/>
    <n v="16.8"/>
    <s v="Debit"/>
    <s v="22000 · AMEX (LLC)"/>
    <x v="1"/>
    <x v="10"/>
    <n v="2015"/>
    <x v="31"/>
    <s v="Omni Telecom"/>
    <s v="Corporate"/>
    <s v="BOTH"/>
    <s v="Income Statement"/>
    <s v="AMEX (LLC) Activity"/>
    <s v="22000 · AMEX (LLC)"/>
  </r>
  <r>
    <s v="10/29/2015"/>
    <s v="FEDEX INV 409038101 1-800-622-1147"/>
    <n v="7.5"/>
    <m/>
    <n v="7.5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9/2015"/>
    <s v="FEDEX INV 654127560 1-800-622-1147"/>
    <n v="60.07"/>
    <m/>
    <n v="60.07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0/29/2015"/>
    <s v="ULINE SHIP SUPPLIES SHIPPING SUP"/>
    <n v="326.97000000000003"/>
    <m/>
    <n v="326.97000000000003"/>
    <s v="Debit"/>
    <s v="22000 · AMEX (LLC)"/>
    <x v="1"/>
    <x v="10"/>
    <n v="2015"/>
    <x v="21"/>
    <s v="Uline"/>
    <s v="Corporate"/>
    <s v="BOTH"/>
    <s v="Income Statement"/>
    <s v="AMEX (LLC) Activity"/>
    <s v="22000 · AMEX (LLC)"/>
  </r>
  <r>
    <s v="10/29/2015"/>
    <s v="ULINE SHIP SUPPLIES SHIPPING SUP"/>
    <n v="383.13"/>
    <m/>
    <n v="383.13"/>
    <s v="Debit"/>
    <s v="22000 · AMEX (LLC)"/>
    <x v="1"/>
    <x v="10"/>
    <n v="2015"/>
    <x v="21"/>
    <s v="Uline"/>
    <s v="Corporate"/>
    <s v="BOTH"/>
    <s v="Income Statement"/>
    <s v="AMEX (LLC) Activity"/>
    <s v="22000 · AMEX (LLC)"/>
  </r>
  <r>
    <s v="10/29/2015"/>
    <s v="USPS POSTAGE STAMPS.WASHINGTON DC"/>
    <n v="50"/>
    <m/>
    <n v="5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29/2015"/>
    <s v="USPS POSTAGE STAMPS.WASHINGTON DC"/>
    <n v="200"/>
    <m/>
    <n v="20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30/2015"/>
    <s v="PAYPAL *NEWCASTLEHD 7249242310 CA"/>
    <n v="31.74"/>
    <m/>
    <n v="31.74"/>
    <s v="Debit"/>
    <s v="22000 · AMEX (LLC)"/>
    <x v="1"/>
    <x v="10"/>
    <n v="2015"/>
    <x v="10"/>
    <s v="Timofey Trofimenkov"/>
    <s v="Corporate:Warehouse"/>
    <s v="BOTH"/>
    <s v="Income Statement"/>
    <s v="AMEX (LLC) Activity"/>
    <s v="22000 · AMEX (LLC)"/>
  </r>
  <r>
    <s v="10/30/2015"/>
    <s v="USPS POSTAGE STAMPS.WASHINGTON DC"/>
    <n v="100"/>
    <m/>
    <n v="100"/>
    <s v="Debit"/>
    <s v="22000 · AMEX (LLC)"/>
    <x v="1"/>
    <x v="10"/>
    <n v="2015"/>
    <x v="8"/>
    <s v="USPS"/>
    <s v="Corporate"/>
    <s v="BOTH"/>
    <s v="Income Statement"/>
    <s v="AMEX (LLC) Activity"/>
    <s v="22000 · AMEX (LLC)"/>
  </r>
  <r>
    <s v="10/31/2015"/>
    <s v="ADTSECURITY MYADT.COADT SECURITY SERVI"/>
    <n v="57.99"/>
    <m/>
    <n v="57.99"/>
    <s v="Debit"/>
    <s v="22000 · AMEX (LLC)"/>
    <x v="1"/>
    <x v="10"/>
    <n v="2015"/>
    <x v="10"/>
    <s v="KT Alchemy, LLC"/>
    <s v="Corporate:Warehouse"/>
    <s v="BOTH"/>
    <s v="Income Statement"/>
    <s v="AMEX (LLC) Activity"/>
    <s v="22000 · AMEX (LLC)"/>
  </r>
  <r>
    <s v="10/31/2015"/>
    <s v="FEDEX INV 409162139 1-800-622-1147"/>
    <n v="32.340000000000003"/>
    <m/>
    <n v="32.340000000000003"/>
    <s v="Debit"/>
    <s v="22000 · AMEX (LLC)"/>
    <x v="1"/>
    <x v="10"/>
    <n v="2015"/>
    <x v="8"/>
    <s v="FedEx"/>
    <s v="Corporate"/>
    <s v="BOTH"/>
    <s v="Income Statement"/>
    <s v="AMEX (LLC) Activity"/>
    <s v="22000 · AMEX (LLC)"/>
  </r>
  <r>
    <s v="11/01/2015"/>
    <s v="AUTO 800-841-3000 DC"/>
    <n v="146.97999999999999"/>
    <m/>
    <n v="146.97999999999999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01/2015"/>
    <s v="ESECURITEL.COM EVO2 PREM 844-400-0452 GA"/>
    <n v="11.9"/>
    <m/>
    <n v="11.9"/>
    <s v="Debit"/>
    <s v="22000 · AMEX (LLC)"/>
    <x v="1"/>
    <x v="11"/>
    <n v="2015"/>
    <x v="16"/>
    <s v="TechProtect"/>
    <s v="Corporate:Warehouse"/>
    <s v="BOTH"/>
    <s v="Income Statement"/>
    <s v="AMEX (LLC) Activity"/>
    <s v="22000 · AMEX (LLC)"/>
  </r>
  <r>
    <s v="11/02/2015"/>
    <s v="FEDEX INV 409407523 MEMPHIS TN"/>
    <n v="11.3"/>
    <m/>
    <n v="11.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2/2015"/>
    <s v="FEDEX INV 409413899 MEMPHIS TN"/>
    <n v="235.25"/>
    <m/>
    <n v="235.25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2/2015"/>
    <s v="GOOGLE*SVCSAPPSELEMEMountain View"/>
    <n v="10.48"/>
    <m/>
    <n v="10.48"/>
    <s v="Debit"/>
    <s v="22000 · AMEX (LLC)"/>
    <x v="1"/>
    <x v="11"/>
    <n v="2015"/>
    <x v="20"/>
    <s v="Google Adwords"/>
    <s v="Corporate:Marketing"/>
    <s v="BOTH"/>
    <s v="Income Statement"/>
    <s v="AMEX (LLC) Activity"/>
    <s v="22000 · AMEX (LLC)"/>
  </r>
  <r>
    <s v="11/02/2015"/>
    <s v="HEB #699 00000000004SAN ANTONIO TX"/>
    <n v="32.44"/>
    <m/>
    <n v="32.44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02/2015"/>
    <s v="SAWS 542929806250551SAN ANTONIO TX"/>
    <n v="107.07"/>
    <m/>
    <n v="107.07"/>
    <s v="Debit"/>
    <s v="22000 · AMEX (LLC)"/>
    <x v="1"/>
    <x v="11"/>
    <n v="2015"/>
    <x v="17"/>
    <s v="Kristina Koger"/>
    <s v="Corporate:FP&amp;A"/>
    <s v="BOTH"/>
    <s v="Income Statement"/>
    <s v="AMEX (LLC) Activity"/>
    <s v="22000 · AMEX (LLC)"/>
  </r>
  <r>
    <s v="11/02/2015"/>
    <s v="SAWS CONV. FEE NASHVILLE TN"/>
    <n v="2.25"/>
    <m/>
    <n v="2.25"/>
    <s v="Debit"/>
    <s v="22000 · AMEX (LLC)"/>
    <x v="1"/>
    <x v="11"/>
    <n v="2015"/>
    <x v="17"/>
    <s v="Kristina Koger"/>
    <s v="Corporate:FP&amp;A"/>
    <s v="BOTH"/>
    <s v="Income Statement"/>
    <s v="AMEX (LLC) Activity"/>
    <s v="22000 · AMEX (LLC)"/>
  </r>
  <r>
    <s v="11/02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02/2015"/>
    <s v="VOC*ICONTACTEMAIL MK877-968-3996 MD"/>
    <n v="129.79"/>
    <m/>
    <n v="129.79"/>
    <s v="Debit"/>
    <s v="22000 · AMEX (LLC)"/>
    <x v="1"/>
    <x v="11"/>
    <n v="2015"/>
    <x v="15"/>
    <s v="iContact"/>
    <s v="Corporate:Marketing"/>
    <s v="BOTH"/>
    <s v="Income Statement"/>
    <s v="AMEX (LLC) Activity"/>
    <s v="22000 · AMEX (LLC)"/>
  </r>
  <r>
    <s v="11/03/2015"/>
    <s v="FEDEX INV 654295181 MEMPHIS TN"/>
    <n v="116.4"/>
    <m/>
    <n v="116.4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3/2015"/>
    <s v="PETS BARN 6500000073SAN ANTONIO TX"/>
    <n v="38.96"/>
    <m/>
    <n v="38.96"/>
    <s v="Debit"/>
    <s v="22000 · AMEX (LLC)"/>
    <x v="1"/>
    <x v="11"/>
    <n v="2015"/>
    <x v="17"/>
    <s v="Kristina Koger"/>
    <s v="Corporate:FP&amp;A"/>
    <s v="BOTH"/>
    <s v="Income Statement"/>
    <s v="AMEX (LLC) Activity"/>
    <s v="22000 · AMEX (LLC)"/>
  </r>
  <r>
    <s v="11/03/2015"/>
    <s v="US PATENT TRADEMARK ALEXANDRIA VA"/>
    <n v="40"/>
    <m/>
    <n v="40"/>
    <s v="Debit"/>
    <s v="22000 · AMEX (LLC)"/>
    <x v="1"/>
    <x v="11"/>
    <n v="2015"/>
    <x v="22"/>
    <s v="US Patent Trademark"/>
    <s v="Corporate"/>
    <s v="BOTH"/>
    <s v="Income Statement"/>
    <s v="AMEX (LLC) Activity"/>
    <s v="22000 · AMEX (LLC)"/>
  </r>
  <r>
    <s v="11/04/2015"/>
    <s v="FEDEX INV 409608237 MEMPHIS TN"/>
    <n v="29.03"/>
    <m/>
    <n v="29.0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4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04/2015"/>
    <s v="WHOLEFDS QRY 10075 0SAN ANTONIO TX"/>
    <n v="52.04"/>
    <m/>
    <n v="52.04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05/2015"/>
    <s v="EXXONMOBIL 4794 HELOTES TX"/>
    <n v="18.170000000000002"/>
    <m/>
    <n v="18.170000000000002"/>
    <s v="Debit"/>
    <s v="22000 · AMEX (LLC)"/>
    <x v="1"/>
    <x v="11"/>
    <n v="2015"/>
    <x v="39"/>
    <s v="Kristna Koger"/>
    <s v="Corporate"/>
    <s v="BOTH"/>
    <s v="Balance Sheet"/>
    <s v="AMEX (LLC) Activity"/>
    <s v="22000 · AMEX (LLC)"/>
  </r>
  <r>
    <s v="11/05/2015"/>
    <s v="TARGET BALCONES HEIGBALCONES HEIGHTS TX"/>
    <n v="43.29"/>
    <m/>
    <n v="43.29"/>
    <s v="Debit"/>
    <s v="22000 · AMEX (LLC)"/>
    <x v="1"/>
    <x v="11"/>
    <n v="2015"/>
    <x v="17"/>
    <s v="Kristina Koger"/>
    <s v="Corporate:FP&amp;A"/>
    <s v="BOTH"/>
    <s v="Income Statement"/>
    <s v="AMEX (LLC) Activity"/>
    <s v="22000 · AMEX (LLC)"/>
  </r>
  <r>
    <s v="11/05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05/2015"/>
    <s v="ZOHO CORPORATION ZOHPLEASANTON CA"/>
    <n v="15"/>
    <m/>
    <n v="15"/>
    <s v="Debit"/>
    <s v="22000 · AMEX (LLC)"/>
    <x v="1"/>
    <x v="11"/>
    <n v="2015"/>
    <x v="14"/>
    <s v="ZoHo"/>
    <s v="Corporate"/>
    <s v="BOTH"/>
    <s v="Income Statement"/>
    <s v="AMEX (LLC) Activity"/>
    <s v="22000 · AMEX (LLC)"/>
  </r>
  <r>
    <s v="11/06/2015"/>
    <s v="4 TELL INC 00-080193STEVENSON WA"/>
    <n v="49"/>
    <m/>
    <n v="49"/>
    <s v="Debit"/>
    <s v="22000 · AMEX (LLC)"/>
    <x v="1"/>
    <x v="11"/>
    <n v="2015"/>
    <x v="13"/>
    <s v="4 Tell"/>
    <s v="Corporate"/>
    <s v="BOTH"/>
    <s v="Income Statement"/>
    <s v="AMEX (LLC) Activity"/>
    <s v="22000 · AMEX (LLC)"/>
  </r>
  <r>
    <s v="11/06/2015"/>
    <s v="AT&amp;T PHONE PAYMENT 800-288-2020 TX"/>
    <n v="72.78"/>
    <m/>
    <n v="72.78"/>
    <s v="Debit"/>
    <s v="22000 · AMEX (LLC)"/>
    <x v="1"/>
    <x v="11"/>
    <n v="2015"/>
    <x v="19"/>
    <s v="AT&amp;T"/>
    <s v="Corporate"/>
    <s v="BOTH"/>
    <s v="Income Statement"/>
    <s v="AMEX (LLC) Activity"/>
    <s v="22000 · AMEX (LLC)"/>
  </r>
  <r>
    <s v="11/06/2015"/>
    <s v="SHELL OIL 5754217630SAN ANTONIO TX"/>
    <n v="19.600000000000001"/>
    <m/>
    <n v="19.600000000000001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06/2015"/>
    <s v="USPS POSTAGE STAMPS.WASHINGTON DC"/>
    <n v="50"/>
    <m/>
    <n v="5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07/2015"/>
    <s v="FEDEX INV 409821524 MEMPHIS TN"/>
    <n v="25.65"/>
    <m/>
    <n v="25.65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7/2015"/>
    <s v="FEDEX INV 654498770 MEMPHIS TN"/>
    <n v="136.01"/>
    <m/>
    <n v="136.01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7/2015"/>
    <s v="FEDEX INV 654522107 MEMPHIS TN"/>
    <n v="622.23"/>
    <m/>
    <n v="622.2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08/2015"/>
    <s v="BILL MILLER BAR-B-Q SAN ANTONIO TX"/>
    <n v="6.26"/>
    <m/>
    <n v="6.26"/>
    <s v="Debit"/>
    <s v="22000 · AMEX (LLC)"/>
    <x v="1"/>
    <x v="11"/>
    <n v="2015"/>
    <x v="44"/>
    <s v="Bill Miller"/>
    <s v="Corporate:FP&amp;A"/>
    <s v="BOTH"/>
    <s v="Income Statement"/>
    <s v="AMEX (LLC) Activity"/>
    <s v="22000 · AMEX (LLC)"/>
  </r>
  <r>
    <s v="11/08/2015"/>
    <s v="SPOTIFY USA 807756722011 SE"/>
    <n v="9.99"/>
    <m/>
    <n v="9.99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08/2015"/>
    <s v="VERIZONWRLS*WALCCRVEFOLSOM CA"/>
    <n v="228.12"/>
    <m/>
    <n v="228.12"/>
    <s v="Debit"/>
    <s v="22000 · AMEX (LLC)"/>
    <x v="1"/>
    <x v="11"/>
    <n v="2015"/>
    <x v="16"/>
    <s v="Verizon"/>
    <s v="Corporate:Warehouse"/>
    <s v="BOTH"/>
    <s v="Income Statement"/>
    <s v="AMEX (LLC) Activity"/>
    <s v="22000 · AMEX (LLC)"/>
  </r>
  <r>
    <s v="11/09/2015"/>
    <s v="4 TELL INC 00-080193STEVENSON WA"/>
    <n v="98"/>
    <m/>
    <n v="98"/>
    <s v="Debit"/>
    <s v="22000 · AMEX (LLC)"/>
    <x v="1"/>
    <x v="11"/>
    <n v="2015"/>
    <x v="13"/>
    <s v="4 Tell"/>
    <s v="Corporate"/>
    <s v="BOTH"/>
    <s v="Income Statement"/>
    <s v="AMEX (LLC) Activity"/>
    <s v="22000 · AMEX (LLC)"/>
  </r>
  <r>
    <s v="11/09/2015"/>
    <s v="CELLULAR SALES ST-KJKERRVILLE TX"/>
    <n v="108.84"/>
    <m/>
    <n v="108.84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09/2015"/>
    <s v="ONLINE PAYMENT - THANK YOU"/>
    <n v="-2500"/>
    <m/>
    <n v="-2500"/>
    <s v="Payments"/>
    <s v="22000 · AMEX (LLC)"/>
    <x v="1"/>
    <x v="11"/>
    <n v="2015"/>
    <x v="28"/>
    <s v="DT Amex"/>
    <s v="Corporate"/>
    <s v="LLC"/>
    <s v="Balance Sheet"/>
    <s v="9607 (INC) pays AMEX (LLC)"/>
    <s v="22000 · AMEX (LLC)"/>
  </r>
  <r>
    <s v="11/09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09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10/2015"/>
    <s v="FEDEX INV 410058018 MEMPHIS TN"/>
    <n v="11.3"/>
    <m/>
    <n v="11.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0/2015"/>
    <s v="FEDEX INV 410064728 MEMPHIS TN"/>
    <n v="174.15"/>
    <m/>
    <n v="174.15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0/2015"/>
    <s v="FEDEX INV 654561925 MEMPHIS TN"/>
    <n v="353.58"/>
    <m/>
    <n v="353.58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0/2015"/>
    <s v="FEDEX INV 654586666 MEMPHIS TN"/>
    <n v="991.59"/>
    <m/>
    <n v="991.59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0/2015"/>
    <s v="GERALD SCHWARTZ, INCSTONE MOUNTAI GA"/>
    <n v="365.31"/>
    <m/>
    <n v="365.31"/>
    <s v="Debit"/>
    <s v="22000 · AMEX (LLC)"/>
    <x v="1"/>
    <x v="11"/>
    <n v="2015"/>
    <x v="40"/>
    <s v="AustriAlpin"/>
    <s v="Corporate"/>
    <s v="BOTH"/>
    <s v="Income Statement"/>
    <s v="AMEX (LLC) Activity"/>
    <s v="22000 · AMEX (LLC)"/>
  </r>
  <r>
    <s v="11/10/2015"/>
    <s v="IN *CANINE INNOVATIOMOUNT CLEMENS MI"/>
    <n v="399"/>
    <m/>
    <n v="399"/>
    <s v="Debit"/>
    <s v="22000 · AMEX (LLC)"/>
    <x v="1"/>
    <x v="11"/>
    <n v="2015"/>
    <x v="18"/>
    <s v="Canine Innovations (Pet Convincer)"/>
    <s v="Corporate"/>
    <s v="BOTH"/>
    <s v="Balance Sheet"/>
    <s v="AMEX (LLC) Activity"/>
    <s v="22000 · AMEX (LLC)"/>
  </r>
  <r>
    <s v="11/10/2015"/>
    <s v="SHELL OIL 5754217630SAN ANTONIO TX"/>
    <n v="19.5"/>
    <m/>
    <n v="19.5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1/2015"/>
    <s v="EXPERIAN *CREDITR866-369-0415 CA"/>
    <n v="32.61"/>
    <m/>
    <n v="32.61"/>
    <s v="Debit"/>
    <s v="22000 · AMEX (LLC)"/>
    <x v="1"/>
    <x v="11"/>
    <n v="2015"/>
    <x v="22"/>
    <s v="Consumer Info"/>
    <s v="Corporate"/>
    <s v="BOTH"/>
    <s v="Income Statement"/>
    <s v="AMEX (LLC) Activity"/>
    <s v="22000 · AMEX (LLC)"/>
  </r>
  <r>
    <s v="11/11/2015"/>
    <s v="FEDEX INV 410155326 MEMPHIS TN"/>
    <n v="13.1"/>
    <m/>
    <n v="13.1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1/2015"/>
    <s v="FEDEX INV 654614469 MEMPHIS TN"/>
    <n v="137.29"/>
    <m/>
    <n v="137.29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1/2015"/>
    <s v="GROOMER SEAFOOD OF SSAN ANTONIO TX"/>
    <n v="234.25"/>
    <m/>
    <n v="234.25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11/2015"/>
    <s v="SQUARESPACE INC. NEW YORK CITY NY"/>
    <n v="20"/>
    <m/>
    <n v="20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1/2015"/>
    <s v="TRUESHIP 0211 SCOTTSDALE AZ"/>
    <n v="39.85"/>
    <m/>
    <n v="39.85"/>
    <s v="Debit"/>
    <s v="22000 · AMEX (LLC)"/>
    <x v="1"/>
    <x v="11"/>
    <n v="2015"/>
    <x v="14"/>
    <s v="Trueship"/>
    <s v="Corporate"/>
    <s v="BOTH"/>
    <s v="Income Statement"/>
    <s v="AMEX (LLC) Activity"/>
    <s v="22000 · AMEX (LLC)"/>
  </r>
  <r>
    <s v="11/12/2015"/>
    <s v="FEDEX INV 654677703 MEMPHIS TN"/>
    <n v="667.59"/>
    <m/>
    <n v="667.59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2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12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13/2015"/>
    <s v="GROOMER SEAFOOD OF SSAN ANTONIO TX"/>
    <n v="80.900000000000006"/>
    <m/>
    <n v="80.900000000000006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13/2015"/>
    <s v="OFFICE DEPOT 000111 SAN ANTONIO TX"/>
    <n v="39.979999999999997"/>
    <m/>
    <n v="39.979999999999997"/>
    <s v="Debit"/>
    <s v="22000 · AMEX (LLC)"/>
    <x v="1"/>
    <x v="11"/>
    <n v="2015"/>
    <x v="26"/>
    <s v="Office Depot"/>
    <s v="Corporate:Warehouse"/>
    <s v="BOTH"/>
    <s v="Income Statement"/>
    <s v="AMEX (LLC) Activity"/>
    <s v="22000 · AMEX (LLC)"/>
  </r>
  <r>
    <s v="11/14/2015"/>
    <s v="ADTSECURITY MYADT.CO800-238-2455 CO"/>
    <n v="52.8"/>
    <m/>
    <n v="52.8"/>
    <s v="Debit"/>
    <s v="22000 · AMEX (LLC)"/>
    <x v="1"/>
    <x v="11"/>
    <n v="2015"/>
    <x v="23"/>
    <s v="ADT"/>
    <s v="Corporate:Warehouse"/>
    <s v="BOTH"/>
    <s v="Income Statement"/>
    <s v="AMEX (LLC) Activity"/>
    <s v="22000 · AMEX (LLC)"/>
  </r>
  <r>
    <s v="11/14/2015"/>
    <s v="FEDEX INV 654763653 MEMPHIS TN"/>
    <n v="165.12"/>
    <m/>
    <n v="165.12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4/2015"/>
    <s v="FEDEX INV 654786573 MEMPHIS TN"/>
    <n v="820.42"/>
    <m/>
    <n v="820.42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5/2015"/>
    <s v="CENTRAL MARKET #191 SAN ANTONIO TX"/>
    <n v="28.27"/>
    <m/>
    <n v="28.27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5/2015"/>
    <s v="EXPERIAN *CREDITR866-369-0415 CA"/>
    <n v="31.82"/>
    <m/>
    <n v="31.82"/>
    <s v="Debit"/>
    <s v="22000 · AMEX (LLC)"/>
    <x v="1"/>
    <x v="11"/>
    <n v="2015"/>
    <x v="22"/>
    <s v="Consumer Info"/>
    <s v="Corporate"/>
    <s v="BOTH"/>
    <s v="Income Statement"/>
    <s v="AMEX (LLC) Activity"/>
    <s v="22000 · AMEX (LLC)"/>
  </r>
  <r>
    <s v="11/15/2015"/>
    <s v="H-E-B SAN ANTONIO TX"/>
    <n v="36.72"/>
    <m/>
    <n v="36.72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5/2015"/>
    <s v="LA MICHOACANA SA SAN ANTONIO TX"/>
    <n v="2.25"/>
    <m/>
    <n v="2.25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5/2015"/>
    <s v="SHELL OIL 5754217630SAN ANTONIO TX"/>
    <n v="18.68"/>
    <m/>
    <n v="18.68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6/2015"/>
    <s v="FEDEX INV 410698418 MEMPHIS TN"/>
    <n v="163.07"/>
    <m/>
    <n v="163.07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6/2015"/>
    <s v="ONLINE PAYMENT - THANK YOU"/>
    <n v="-4000"/>
    <m/>
    <n v="-4000"/>
    <s v="Payments"/>
    <s v="22000 · AMEX (LLC)"/>
    <x v="1"/>
    <x v="11"/>
    <n v="2015"/>
    <x v="28"/>
    <s v="DT Amex"/>
    <s v="Corporate"/>
    <s v="LLC"/>
    <s v="Balance Sheet"/>
    <s v="9607 (INC) pays AMEX (LLC)"/>
    <s v="22000 · AMEX (LLC)"/>
  </r>
  <r>
    <s v="11/16/2015"/>
    <s v="THE WHOLISTIC PET 65BEDFORD NH"/>
    <n v="21.36"/>
    <m/>
    <n v="21.36"/>
    <s v="Debit"/>
    <s v="22000 · AMEX (LLC)"/>
    <x v="1"/>
    <x v="11"/>
    <n v="2015"/>
    <x v="18"/>
    <s v="The Wholistic Pet"/>
    <s v="Corporate"/>
    <s v="BOTH"/>
    <s v="Balance Sheet"/>
    <s v="AMEX (LLC) Activity"/>
    <s v="22000 · AMEX (LLC)"/>
  </r>
  <r>
    <s v="11/16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16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16/2015"/>
    <s v="VOLUSION INC AUSTIN TX"/>
    <n v="66.28"/>
    <m/>
    <n v="66.28"/>
    <s v="Debit"/>
    <s v="22000 · AMEX (LLC)"/>
    <x v="1"/>
    <x v="11"/>
    <n v="2015"/>
    <x v="13"/>
    <s v="Volusion"/>
    <s v="Corporate"/>
    <s v="BOTH"/>
    <s v="Income Statement"/>
    <s v="AMEX (LLC) Activity"/>
    <s v="22000 · AMEX (LLC)"/>
  </r>
  <r>
    <s v="11/17/2015"/>
    <s v="FEDEX INV 410692212 MEMPHIS TN"/>
    <n v="11.3"/>
    <m/>
    <n v="11.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7/2015"/>
    <s v="FEDEX INV 410792887 MEMPHIS TN"/>
    <n v="17.260000000000002"/>
    <m/>
    <n v="17.260000000000002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7/2015"/>
    <s v="FEDEX INV 654827419 MEMPHIS TN"/>
    <n v="29.71"/>
    <m/>
    <n v="29.71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7/2015"/>
    <s v="ZOHO CORPORATION ZOHPLEASANTON CA"/>
    <n v="125"/>
    <m/>
    <n v="125"/>
    <s v="Debit"/>
    <s v="22000 · AMEX (LLC)"/>
    <x v="1"/>
    <x v="11"/>
    <n v="2015"/>
    <x v="14"/>
    <s v="ZoHo"/>
    <s v="Corporate"/>
    <s v="BOTH"/>
    <s v="Income Statement"/>
    <s v="AMEX (LLC) Activity"/>
    <s v="22000 · AMEX (LLC)"/>
  </r>
  <r>
    <s v="11/18/2015"/>
    <s v="DOLLAR-GENERAL #6095SAN ANTONIO TX"/>
    <n v="25.98"/>
    <m/>
    <n v="25.98"/>
    <s v="Debit"/>
    <s v="22000 · AMEX (LLC)"/>
    <x v="1"/>
    <x v="11"/>
    <n v="2015"/>
    <x v="26"/>
    <s v="Office Depot"/>
    <s v="Corporate:Warehouse"/>
    <s v="BOTH"/>
    <s v="Income Statement"/>
    <s v="AMEX (LLC) Activity"/>
    <s v="22000 · AMEX (LLC)"/>
  </r>
  <r>
    <s v="11/18/2015"/>
    <s v="FEDEX INV 410890082 MEMPHIS TN"/>
    <n v="32"/>
    <m/>
    <n v="32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8/2015"/>
    <s v="FEDEX INV 654883378 MEMPHIS TN"/>
    <n v="29.71"/>
    <m/>
    <n v="29.71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8/2015"/>
    <s v="NETFLIX.COM 866-579-7172 CA"/>
    <n v="8.65"/>
    <m/>
    <n v="8.65"/>
    <s v="Debit"/>
    <s v="22000 · AMEX (LLC)"/>
    <x v="1"/>
    <x v="11"/>
    <n v="2015"/>
    <x v="39"/>
    <s v="Kristna Koger"/>
    <s v="Corporate"/>
    <s v="BOTH"/>
    <s v="Balance Sheet"/>
    <s v="AMEX (LLC) Activity"/>
    <s v="22000 · AMEX (LLC)"/>
  </r>
  <r>
    <s v="11/18/2015"/>
    <s v="SPOTIFY USA NEW YORK"/>
    <n v="10.81"/>
    <m/>
    <n v="10.81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8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19/2015"/>
    <s v="FEDEX INV 410984899 MEMPHIS TN"/>
    <n v="34.39"/>
    <m/>
    <n v="34.39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9/2015"/>
    <s v="FEDEX INV 654926831 MEMPHIS TN"/>
    <n v="50.14"/>
    <m/>
    <n v="50.14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19/2015"/>
    <s v="GOOGLE SELLER GOOGLE.COM/CH CA"/>
    <n v="1.99"/>
    <m/>
    <n v="1.99"/>
    <s v="Debit"/>
    <s v="22000 · AMEX (LLC)"/>
    <x v="1"/>
    <x v="11"/>
    <n v="2015"/>
    <x v="13"/>
    <s v="Google Checkout"/>
    <s v="Corporate"/>
    <s v="BOTH"/>
    <s v="Income Statement"/>
    <s v="AMEX (LLC) Activity"/>
    <s v="22000 · AMEX (LLC)"/>
  </r>
  <r>
    <s v="11/19/2015"/>
    <s v="H-E-B SAN ANTONIO TX"/>
    <n v="50.76"/>
    <m/>
    <n v="50.76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19/2015"/>
    <s v="ONLINE PAYMENT - THANK YOU"/>
    <n v="-2000"/>
    <m/>
    <n v="-2000"/>
    <s v="Payments"/>
    <s v="22000 · AMEX (LLC)"/>
    <x v="1"/>
    <x v="11"/>
    <n v="2015"/>
    <x v="28"/>
    <s v="DT Amex"/>
    <s v="Corporate"/>
    <s v="LLC"/>
    <s v="Balance Sheet"/>
    <s v="9607 (INC) pays AMEX (LLC)"/>
    <s v="22000 · AMEX (LLC)"/>
  </r>
  <r>
    <s v="11/19/2015"/>
    <s v="US TREASURY TAX PA 5NASHVILLE TN"/>
    <n v="666"/>
    <m/>
    <n v="666"/>
    <s v="Debit"/>
    <s v="22000 · AMEX (LLC)"/>
    <x v="1"/>
    <x v="11"/>
    <n v="2015"/>
    <x v="47"/>
    <s v="US Treasury"/>
    <s v="Corporate"/>
    <s v="BOTH"/>
    <s v="Income Statement"/>
    <s v="AMEX (LLC) Activity"/>
    <s v="22000 · AMEX (LLC)"/>
  </r>
  <r>
    <s v="11/19/2015"/>
    <s v="VALUE TAXPAYMENT C 5NASHVILLE TN"/>
    <n v="12.45"/>
    <m/>
    <n v="12.45"/>
    <s v="Debit"/>
    <s v="22000 · AMEX (LLC)"/>
    <x v="1"/>
    <x v="11"/>
    <n v="2015"/>
    <x v="48"/>
    <s v="Value Taxpayment"/>
    <s v="Corporate"/>
    <s v="BOTH"/>
    <s v="Income Statement"/>
    <s v="AMEX (LLC) Activity"/>
    <s v="22000 · AMEX (LLC)"/>
  </r>
  <r>
    <s v="11/20/2015"/>
    <s v="GOOGLE *GOOGLE STORAGOOGLE.COM/CH CA"/>
    <n v="2.15"/>
    <m/>
    <n v="2.15"/>
    <s v="Debit"/>
    <s v="22000 · AMEX (LLC)"/>
    <x v="1"/>
    <x v="11"/>
    <n v="2015"/>
    <x v="13"/>
    <s v="Google Checkout"/>
    <s v="Corporate"/>
    <s v="BOTH"/>
    <s v="Income Statement"/>
    <s v="AMEX (LLC) Activity"/>
    <s v="22000 · AMEX (LLC)"/>
  </r>
  <r>
    <s v="11/20/2015"/>
    <s v="MES*RINGCENTRAL, INCBELMONT CA"/>
    <n v="67.56"/>
    <m/>
    <n v="67.56"/>
    <s v="Debit"/>
    <s v="22000 · AMEX (LLC)"/>
    <x v="1"/>
    <x v="11"/>
    <n v="2015"/>
    <x v="25"/>
    <s v="RingCentral"/>
    <s v="Corporate:Customer Service"/>
    <s v="BOTH"/>
    <s v="Income Statement"/>
    <s v="AMEX (LLC) Activity"/>
    <s v="22000 · AMEX (LLC)"/>
  </r>
  <r>
    <s v="11/20/2015"/>
    <s v="STAMPS.COM (855)608-2677 CA"/>
    <n v="32.96"/>
    <m/>
    <n v="32.96"/>
    <s v="Debit"/>
    <s v="22000 · AMEX (LLC)"/>
    <x v="1"/>
    <x v="11"/>
    <n v="2015"/>
    <x v="8"/>
    <s v="Stamps.com"/>
    <s v="Corporate"/>
    <s v="BOTH"/>
    <s v="Income Statement"/>
    <s v="AMEX (LLC) Activity"/>
    <s v="22000 · AMEX (LLC)"/>
  </r>
  <r>
    <s v="11/20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21/2015"/>
    <s v="BARLATA 542929805381AUSTIN TX"/>
    <n v="116.51"/>
    <m/>
    <n v="116.51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1/2015"/>
    <s v="FEDEX INV 411104333 MEMPHIS TN"/>
    <n v="33.47"/>
    <m/>
    <n v="33.47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1/2015"/>
    <s v="FEDEX INV 655028137 MEMPHIS TN"/>
    <n v="34.380000000000003"/>
    <m/>
    <n v="34.38000000000000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1/2015"/>
    <s v="ITUNES.COM/BILL ITUNCUPERTINO CA"/>
    <n v="14.06"/>
    <m/>
    <n v="14.06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1/2015"/>
    <s v="SHELL OIL 5754217630SAN ANTONIO TX"/>
    <n v="18.149999999999999"/>
    <m/>
    <n v="18.149999999999999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1/2015"/>
    <s v="ZOHO CORPORATION ZOHPLEASANTON CA"/>
    <n v="25"/>
    <m/>
    <n v="25"/>
    <s v="Debit"/>
    <s v="22000 · AMEX (LLC)"/>
    <x v="1"/>
    <x v="11"/>
    <n v="2015"/>
    <x v="14"/>
    <s v="ZoHo"/>
    <s v="Corporate"/>
    <s v="BOTH"/>
    <s v="Income Statement"/>
    <s v="AMEX (LLC) Activity"/>
    <s v="22000 · AMEX (LLC)"/>
  </r>
  <r>
    <s v="11/22/2015"/>
    <s v="WEST CHINA TEA COMPAAustin TX"/>
    <n v="165"/>
    <m/>
    <n v="165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23/2015"/>
    <s v="EBAY INC. 0000 EBAY.COM/CC CA"/>
    <n v="367.08"/>
    <m/>
    <n v="367.08"/>
    <s v="Debit"/>
    <s v="22000 · AMEX (LLC)"/>
    <x v="1"/>
    <x v="11"/>
    <n v="2015"/>
    <x v="29"/>
    <s v="eBay"/>
    <s v="Corporate"/>
    <s v="BOTH"/>
    <s v="Income Statement"/>
    <s v="AMEX (LLC) Activity"/>
    <s v="22000 · AMEX (LLC)"/>
  </r>
  <r>
    <s v="11/23/2015"/>
    <s v="GODADDY.COM 480-505-8855 AZ"/>
    <n v="4.99"/>
    <m/>
    <n v="4.99"/>
    <s v="Debit"/>
    <s v="22000 · AMEX (LLC)"/>
    <x v="1"/>
    <x v="11"/>
    <n v="2015"/>
    <x v="13"/>
    <s v="Go Daddy"/>
    <s v="Corporate"/>
    <s v="BOTH"/>
    <s v="Income Statement"/>
    <s v="AMEX (LLC) Activity"/>
    <s v="22000 · AMEX (LLC)"/>
  </r>
  <r>
    <s v="11/23/2015"/>
    <s v="H-E-B SAN ANTONIO TX"/>
    <n v="86.82"/>
    <m/>
    <n v="86.82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3/2015"/>
    <s v="ONLINE PAYMENT - THANK YOU"/>
    <n v="-3544.4"/>
    <m/>
    <n v="-3544.4"/>
    <s v="Payments"/>
    <s v="22000 · AMEX (LLC)"/>
    <x v="1"/>
    <x v="11"/>
    <n v="2015"/>
    <x v="28"/>
    <s v="DT Amex"/>
    <s v="Corporate"/>
    <s v="LLC"/>
    <s v="Balance Sheet"/>
    <s v="9607 (INC) pays AMEX (LLC)"/>
    <s v="22000 · AMEX (LLC)"/>
  </r>
  <r>
    <s v="11/23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23/2015"/>
    <s v="VOLUSION INC AUSTIN TX"/>
    <n v="147.31"/>
    <m/>
    <n v="147.31"/>
    <s v="Debit"/>
    <s v="22000 · AMEX (LLC)"/>
    <x v="1"/>
    <x v="11"/>
    <n v="2015"/>
    <x v="13"/>
    <s v="Volusion"/>
    <s v="Corporate"/>
    <s v="BOTH"/>
    <s v="Income Statement"/>
    <s v="AMEX (LLC) Activity"/>
    <s v="22000 · AMEX (LLC)"/>
  </r>
  <r>
    <s v="11/23/2015"/>
    <s v="WALGREEN SAN ANTONIO TX"/>
    <n v="164.85"/>
    <m/>
    <n v="164.85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3/2015"/>
    <s v="WHITE ELEPHANT COFFESan Antonio TX"/>
    <n v="11.55"/>
    <m/>
    <n v="11.55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23/2015"/>
    <s v="WHOLEFDS QRY 10075 0SAN ANTONIO TX"/>
    <n v="52.54"/>
    <m/>
    <n v="52.54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4/2015"/>
    <s v="CRAIGSLIST INC CRAIGSAN FRANCISCO CA"/>
    <n v="25"/>
    <m/>
    <n v="25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24/2015"/>
    <s v="EXXONMOBIL 4794 SAN ANTONIO TX"/>
    <n v="18.13"/>
    <m/>
    <n v="18.13"/>
    <s v="Debit"/>
    <s v="22000 · AMEX (LLC)"/>
    <x v="1"/>
    <x v="11"/>
    <n v="2015"/>
    <x v="10"/>
    <s v="Timofey Trofimenkov"/>
    <s v="Warehouse"/>
    <s v="BOTH"/>
    <s v="Income Statement"/>
    <s v="AMEX (LLC) Activity"/>
    <s v="22000 · AMEX (LLC)"/>
  </r>
  <r>
    <s v="11/24/2015"/>
    <s v="FEDEX INV 411340669 MEMPHIS TN"/>
    <n v="11.3"/>
    <m/>
    <n v="11.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4/2015"/>
    <s v="FEDEX INV 411346993 MEMPHIS TN"/>
    <n v="204.19"/>
    <m/>
    <n v="204.19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4/2015"/>
    <s v="GODADDY.COM 480-505-8855 AZ"/>
    <n v="12.99"/>
    <m/>
    <n v="12.99"/>
    <s v="Debit"/>
    <s v="22000 · AMEX (LLC)"/>
    <x v="1"/>
    <x v="11"/>
    <n v="2015"/>
    <x v="13"/>
    <s v="Go Daddy"/>
    <s v="Corporate"/>
    <s v="BOTH"/>
    <s v="Income Statement"/>
    <s v="AMEX (LLC) Activity"/>
    <s v="22000 · AMEX (LLC)"/>
  </r>
  <r>
    <s v="11/24/2015"/>
    <s v="HABERS EXPORT AGENCYGLENS FALLS NY"/>
    <n v="1740.5"/>
    <m/>
    <n v="1740.5"/>
    <s v="Debit"/>
    <s v="22000 · AMEX (LLC)"/>
    <x v="1"/>
    <x v="11"/>
    <n v="2015"/>
    <x v="18"/>
    <s v="Haber's Export Agency"/>
    <s v="Corporate"/>
    <s v="BOTH"/>
    <s v="Balance Sheet"/>
    <s v="AMEX (LLC) Activity"/>
    <s v="22000 · AMEX (LLC)"/>
  </r>
  <r>
    <s v="11/24/2015"/>
    <s v="OFFICE DEPOT 002805 BALCONES HTS TX"/>
    <n v="20.87"/>
    <m/>
    <n v="20.87"/>
    <s v="Debit"/>
    <s v="22000 · AMEX (LLC)"/>
    <x v="1"/>
    <x v="11"/>
    <n v="2015"/>
    <x v="26"/>
    <s v="Office Depot"/>
    <s v="Corporate:Warehouse"/>
    <s v="BOTH"/>
    <s v="Income Statement"/>
    <s v="AMEX (LLC) Activity"/>
    <s v="22000 · AMEX (LLC)"/>
  </r>
  <r>
    <s v="11/25/2015"/>
    <s v="CORNER STORE 1011 00SAN ANTONIO TX"/>
    <n v="10.199999999999999"/>
    <m/>
    <n v="10.199999999999999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5/2015"/>
    <s v="FEDEX INV 655145849 MEMPHIS TN"/>
    <n v="143.27000000000001"/>
    <m/>
    <n v="143.27000000000001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5/2015"/>
    <s v="PLANET DOG WHOLESALE800-3811516 ME"/>
    <n v="110.95"/>
    <m/>
    <n v="110.95"/>
    <s v="Debit"/>
    <s v="22000 · AMEX (LLC)"/>
    <x v="1"/>
    <x v="11"/>
    <n v="2015"/>
    <x v="18"/>
    <s v="Planet Dog"/>
    <s v="Corporate"/>
    <s v="BOTH"/>
    <s v="Balance Sheet"/>
    <s v="AMEX (LLC) Activity"/>
    <s v="22000 · AMEX (LLC)"/>
  </r>
  <r>
    <s v="11/25/2015"/>
    <s v="USPS POSTAGE STAMPS.WASHINGTON DC"/>
    <n v="100"/>
    <m/>
    <n v="1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1/26/2015"/>
    <s v="SHOPKEEP.COM INC. 800-820-9814 NY"/>
    <n v="98"/>
    <m/>
    <n v="98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27/2015"/>
    <s v="FEDEX INV 655235490 MEMPHIS TN"/>
    <n v="29.71"/>
    <m/>
    <n v="29.71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7/2015"/>
    <s v="MAILCHIMP MAILCHIMP.COM GA"/>
    <n v="150"/>
    <m/>
    <n v="150"/>
    <s v="Debit"/>
    <s v="22000 · AMEX (LLC)"/>
    <x v="1"/>
    <x v="11"/>
    <n v="2015"/>
    <x v="15"/>
    <s v="iContact"/>
    <s v="Corporate:Marketing"/>
    <s v="BOTH"/>
    <s v="Income Statement"/>
    <s v="AMEX (LLC) Activity"/>
    <s v="22000 · AMEX (LLC)"/>
  </r>
  <r>
    <s v="11/28/2015"/>
    <s v="FEDEX INV 411642775 MEMPHIS TN"/>
    <n v="38.450000000000003"/>
    <m/>
    <n v="38.450000000000003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8/2015"/>
    <s v="FEDEX INV 655290316 MEMPHIS TN"/>
    <n v="102.5"/>
    <m/>
    <n v="102.5"/>
    <s v="Debit"/>
    <s v="22000 · AMEX (LLC)"/>
    <x v="1"/>
    <x v="11"/>
    <n v="2015"/>
    <x v="8"/>
    <s v="FedEx"/>
    <s v="Corporate"/>
    <s v="BOTH"/>
    <s v="Income Statement"/>
    <s v="AMEX (LLC) Activity"/>
    <s v="22000 · AMEX (LLC)"/>
  </r>
  <r>
    <s v="11/28/2015"/>
    <s v="H-E-B SAN ANTONIO TX"/>
    <n v="177.3"/>
    <m/>
    <n v="177.3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8/2015"/>
    <s v="LA MICHOACANA SA SAN ANTONIO TX"/>
    <n v="28.08"/>
    <m/>
    <n v="28.08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8/2015"/>
    <s v="OMNITELECOM/LOCAL03 RAMAT GAN"/>
    <n v="16.8"/>
    <m/>
    <n v="16.8"/>
    <s v="Debit"/>
    <s v="22000 · AMEX (LLC)"/>
    <x v="1"/>
    <x v="11"/>
    <n v="2015"/>
    <x v="31"/>
    <s v="Omni Telecom"/>
    <s v="Corporate"/>
    <s v="BOTH"/>
    <s v="Income Statement"/>
    <s v="AMEX (LLC) Activity"/>
    <s v="22000 · AMEX (LLC)"/>
  </r>
  <r>
    <s v="11/28/2015"/>
    <s v="PETS BARN 6500000073SAN ANTONIO TX"/>
    <n v="38.96"/>
    <m/>
    <n v="38.96"/>
    <s v="Debit"/>
    <s v="22000 · AMEX (LLC)"/>
    <x v="1"/>
    <x v="11"/>
    <n v="2015"/>
    <x v="17"/>
    <s v="Kristina Koger"/>
    <s v="Corporate:FP&amp;A"/>
    <s v="BOTH"/>
    <s v="Income Statement"/>
    <s v="AMEX (LLC) Activity"/>
    <s v="22000 · AMEX (LLC)"/>
  </r>
  <r>
    <s v="11/29/2015"/>
    <s v="H-E-B SAN ANTONIO TX"/>
    <n v="32.39"/>
    <m/>
    <n v="32.39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9/2015"/>
    <s v="LA MICHOACANA SA SAN ANTONIO TX"/>
    <n v="3.24"/>
    <m/>
    <n v="3.24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29/2015"/>
    <s v="LA MICHOACANA SA SAN ANTONIO TX"/>
    <n v="7.98"/>
    <m/>
    <n v="7.98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30/2015"/>
    <s v="ADTSECURITY MYADT.CO800-238-2455 CO"/>
    <n v="57.99"/>
    <m/>
    <n v="57.99"/>
    <s v="Debit"/>
    <s v="22000 · AMEX (LLC)"/>
    <x v="1"/>
    <x v="11"/>
    <n v="2015"/>
    <x v="10"/>
    <s v="KT Alchemy, LLC"/>
    <s v="Corporate:Warehouse"/>
    <s v="BOTH"/>
    <s v="Income Statement"/>
    <s v="AMEX (LLC) Activity"/>
    <s v="22000 · AMEX (LLC)"/>
  </r>
  <r>
    <s v="11/30/2015"/>
    <s v="FACEBK *9AJ5G925R2 WWW.FB.ME/ADS CA"/>
    <n v="10"/>
    <m/>
    <n v="10"/>
    <s v="Debit"/>
    <s v="22000 · AMEX (LLC)"/>
    <x v="1"/>
    <x v="11"/>
    <n v="2015"/>
    <x v="20"/>
    <s v="Facebook"/>
    <s v="Corporate"/>
    <s v="BOTH"/>
    <s v="Income Statement"/>
    <s v="AMEX (LLC) Activity"/>
    <s v="22000 · AMEX (LLC)"/>
  </r>
  <r>
    <s v="11/30/2015"/>
    <s v="FACEBK *LJYCB8A462 WWW.FB.ME/ADS CA"/>
    <n v="32.96"/>
    <m/>
    <n v="32.96"/>
    <s v="Debit"/>
    <s v="22000 · AMEX (LLC)"/>
    <x v="1"/>
    <x v="11"/>
    <n v="2015"/>
    <x v="20"/>
    <s v="Facebook"/>
    <s v="Corporate"/>
    <s v="BOTH"/>
    <s v="Income Statement"/>
    <s v="AMEX (LLC) Activity"/>
    <s v="22000 · AMEX (LLC)"/>
  </r>
  <r>
    <s v="11/30/2015"/>
    <s v="H-E-B SAN ANTONIO TX"/>
    <n v="11.59"/>
    <m/>
    <n v="11.59"/>
    <s v="Debit"/>
    <s v="22000 · AMEX (LLC)"/>
    <x v="1"/>
    <x v="11"/>
    <n v="2015"/>
    <x v="10"/>
    <s v="Timofey Trofimenkov"/>
    <s v="Corporate:Warehouse"/>
    <s v="BOTH"/>
    <s v="Income Statement"/>
    <s v="AMEX (LLC) Activity"/>
    <s v="22000 · AMEX (LLC)"/>
  </r>
  <r>
    <s v="11/30/2015"/>
    <s v="ONLINE PAYMENT - THANK YOU"/>
    <n v="-4000"/>
    <m/>
    <n v="-4000"/>
    <s v="Payments"/>
    <s v="22000 · AMEX (LLC)"/>
    <x v="1"/>
    <x v="11"/>
    <n v="2015"/>
    <x v="28"/>
    <s v="DT Amex"/>
    <s v="Corporate"/>
    <s v="LLC"/>
    <s v="Balance Sheet"/>
    <s v="9607 (INC) pays AMEX (LLC)"/>
    <s v="22000 · AMEX (LLC)"/>
  </r>
  <r>
    <s v="11/30/2015"/>
    <s v="USPS POSTAGE STAMPS.WASHINGTON DC"/>
    <n v="200"/>
    <m/>
    <n v="200"/>
    <s v="Debit"/>
    <s v="22000 · AMEX (LLC)"/>
    <x v="1"/>
    <x v="11"/>
    <n v="2015"/>
    <x v="8"/>
    <s v="USPS"/>
    <s v="Corporate"/>
    <s v="BOTH"/>
    <s v="Income Statement"/>
    <s v="AMEX (LLC) Activity"/>
    <s v="22000 · AMEX (LLC)"/>
  </r>
  <r>
    <s v="12/01/2015"/>
    <s v="AUTO 800-841-3000 DC"/>
    <n v="146.97999999999999"/>
    <m/>
    <n v="146.97999999999999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1/2015"/>
    <s v="ESECURITEL.COM EVO2 PREM 844-400-0452 GA"/>
    <n v="11.9"/>
    <m/>
    <n v="11.9"/>
    <s v="Debit"/>
    <s v="22000 · AMEX (LLC)"/>
    <x v="1"/>
    <x v="12"/>
    <n v="2015"/>
    <x v="16"/>
    <s v="TechProtect"/>
    <s v="Corporate:Warehouse"/>
    <s v="BOTH"/>
    <s v="Income Statement"/>
    <s v="AMEX (LLC) Activity"/>
    <s v="22000 · AMEX (LLC)"/>
  </r>
  <r>
    <s v="12/01/2015"/>
    <s v="FEDEX INV 411721899 MEMPHIS TN"/>
    <n v="44.31"/>
    <m/>
    <n v="44.3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1/2015"/>
    <s v="FEDEX INV 411846701 MEMPHIS TN"/>
    <n v="11.3"/>
    <m/>
    <n v="11.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1/2015"/>
    <s v="FEDEX INV 411848387 MEMPHIS TN"/>
    <n v="305.88"/>
    <m/>
    <n v="305.88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1/2015"/>
    <s v="FEDEX INV 655339966 MEMPHIS TN"/>
    <n v="42.51"/>
    <m/>
    <n v="42.5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1/2015"/>
    <s v="FEDEX INV 655363395 MEMPHIS TN"/>
    <n v="327.02"/>
    <m/>
    <n v="327.02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1/2015"/>
    <s v="IN *CANINE INNOVATIOMOUNT CLEMENS MI"/>
    <n v="673.5"/>
    <m/>
    <n v="673.5"/>
    <s v="Debit"/>
    <s v="22000 · AMEX (LLC)"/>
    <x v="1"/>
    <x v="12"/>
    <n v="2015"/>
    <x v="18"/>
    <s v="Canine Innovations (Pet Convincer)"/>
    <s v="Corporate"/>
    <s v="BOTH"/>
    <s v="Balance Sheet"/>
    <s v="AMEX (LLC) Activity"/>
    <s v="22000 · AMEX (LLC)"/>
  </r>
  <r>
    <s v="12/01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01/2015"/>
    <s v="WALGREEN SAN ANTONIO TX"/>
    <n v="32.46"/>
    <m/>
    <n v="32.46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2/2015"/>
    <s v="CORNER STORE 1011 00SAN ANTONIO TX"/>
    <n v="17.93"/>
    <m/>
    <n v="17.93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2/2015"/>
    <s v="GOOGLE*SVCSAPPSELEMEMountain View"/>
    <n v="10"/>
    <m/>
    <n v="10"/>
    <s v="Debit"/>
    <s v="22000 · AMEX (LLC)"/>
    <x v="1"/>
    <x v="12"/>
    <n v="2015"/>
    <x v="20"/>
    <s v="Google Adwords"/>
    <s v="Corporate:Marketing"/>
    <s v="BOTH"/>
    <s v="Income Statement"/>
    <s v="AMEX (LLC) Activity"/>
    <s v="22000 · AMEX (LLC)"/>
  </r>
  <r>
    <s v="12/02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03/2015"/>
    <s v="FEDEX INV 412023624 MEMPHIS TN"/>
    <n v="13.15"/>
    <m/>
    <n v="13.15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3/2015"/>
    <s v="FEDEX INV 412117443 MEMPHIS TN"/>
    <n v="34.39"/>
    <m/>
    <n v="34.39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3/2015"/>
    <s v="ULINE SHIP SUPPLIES 800-295-5510 IL"/>
    <n v="170.02"/>
    <m/>
    <n v="170.02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03/2015"/>
    <s v="ULINE SHIP SUPPLIES 800-295-5510 IL"/>
    <n v="244.07"/>
    <m/>
    <n v="244.07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03/2015"/>
    <s v="ULINE SHIP SUPPLIES 800-295-5510 IL"/>
    <n v="251.84"/>
    <m/>
    <n v="251.84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03/2015"/>
    <s v="ULINE SHIP SUPPLIES 800-295-5510 IL"/>
    <n v="278.16000000000003"/>
    <m/>
    <n v="278.16000000000003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03/2015"/>
    <s v="ULINE SHIP SUPPLIES 800-295-5510 IL"/>
    <n v="329.27"/>
    <m/>
    <n v="329.27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03/2015"/>
    <s v="ULINE SHIP SUPPLIES 800-295-5510 IL"/>
    <n v="348.53"/>
    <m/>
    <n v="348.53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03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04/2015"/>
    <s v="Alchemy SAN ANTONIO TX"/>
    <n v="1.08"/>
    <m/>
    <n v="1.08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4/2015"/>
    <s v="CORNER STORE 1011 00SAN ANTONIO TX"/>
    <n v="12.93"/>
    <m/>
    <n v="12.93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4/2015"/>
    <s v="H-E-B SAN ANTONIO TX"/>
    <n v="50.96"/>
    <m/>
    <n v="50.96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4/2015"/>
    <s v="MORE FLAVOR INC. 800-600-0033 CA"/>
    <n v="299.99"/>
    <m/>
    <n v="299.99"/>
    <s v="Debit"/>
    <s v="22000 · AMEX (LLC)"/>
    <x v="1"/>
    <x v="12"/>
    <n v="2015"/>
    <x v="10"/>
    <s v="KT Element, LLC"/>
    <s v="Corporate:Warehouse"/>
    <s v="BOTH"/>
    <s v="Income Statement"/>
    <s v="AMEX (LLC) Activity"/>
    <s v="22000 · AMEX (LLC)"/>
  </r>
  <r>
    <s v="12/04/2015"/>
    <s v="WALGREEN SAN ANTONIO TX"/>
    <n v="9.7200000000000006"/>
    <m/>
    <n v="9.7200000000000006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5/2015"/>
    <s v="CORNER STORE 1011 00SAN ANTONIO TX"/>
    <n v="15.98"/>
    <m/>
    <n v="15.98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5/2015"/>
    <s v="FEDEX INV 412244801 MEMPHIS TN"/>
    <n v="64.56"/>
    <m/>
    <n v="64.56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5/2015"/>
    <s v="HEB #718 00000000030SAN ANTONIO TX"/>
    <n v="32.83"/>
    <m/>
    <n v="32.83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5/2015"/>
    <s v="ZOHO CORPORATION ZOHPLEASANTON CA"/>
    <n v="15"/>
    <m/>
    <n v="15"/>
    <s v="Debit"/>
    <s v="22000 · AMEX (LLC)"/>
    <x v="1"/>
    <x v="12"/>
    <n v="2015"/>
    <x v="14"/>
    <s v="ZoHo"/>
    <s v="Corporate"/>
    <s v="BOTH"/>
    <s v="Income Statement"/>
    <s v="AMEX (LLC) Activity"/>
    <s v="22000 · AMEX (LLC)"/>
  </r>
  <r>
    <s v="12/06/2015"/>
    <s v="4 TELL INC 00-080193STEVENSON WA"/>
    <n v="49"/>
    <m/>
    <n v="49"/>
    <s v="Debit"/>
    <s v="22000 · AMEX (LLC)"/>
    <x v="1"/>
    <x v="12"/>
    <n v="2015"/>
    <x v="13"/>
    <s v="4 Tell"/>
    <s v="Corporate"/>
    <s v="BOTH"/>
    <s v="Income Statement"/>
    <s v="AMEX (LLC) Activity"/>
    <s v="22000 · AMEX (LLC)"/>
  </r>
  <r>
    <s v="12/06/2015"/>
    <s v="CENTRAL MARKET #191 SAN ANTONIO TX"/>
    <n v="30.75"/>
    <m/>
    <n v="30.75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6/2015"/>
    <s v="SPOTIFY USA NEW YORK"/>
    <n v="1.07"/>
    <m/>
    <n v="1.07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7/2015"/>
    <s v="AT&amp;T PHONE PAYMENT 800-288-2020 TX"/>
    <n v="72.78"/>
    <m/>
    <n v="72.78"/>
    <s v="Debit"/>
    <s v="22000 · AMEX (LLC)"/>
    <x v="1"/>
    <x v="12"/>
    <n v="2015"/>
    <x v="19"/>
    <s v="AT&amp;T"/>
    <s v="Corporate"/>
    <s v="BOTH"/>
    <s v="Income Statement"/>
    <s v="AMEX (LLC) Activity"/>
    <s v="22000 · AMEX (LLC)"/>
  </r>
  <r>
    <s v="12/07/2015"/>
    <s v="CORNER STORE 1011 00SAN ANTONIO TX"/>
    <n v="17.989999999999998"/>
    <m/>
    <n v="17.989999999999998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7/2015"/>
    <s v="FEDEX FREIGHT INC HARRISON AR"/>
    <n v="1024.47"/>
    <m/>
    <n v="1024.47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7/2015"/>
    <s v="TIME WARNER CABLE 888-TWCABLE TX"/>
    <n v="689.97"/>
    <m/>
    <n v="689.97"/>
    <s v="Debit"/>
    <s v="22000 · AMEX (LLC)"/>
    <x v="1"/>
    <x v="12"/>
    <n v="2015"/>
    <x v="19"/>
    <s v="Time Warner Cable"/>
    <s v="Corporate:Warehouse"/>
    <s v="BOTH"/>
    <s v="Income Statement"/>
    <s v="AMEX (LLC) Activity"/>
    <s v="22000 · AMEX (LLC)"/>
  </r>
  <r>
    <s v="12/08/2015"/>
    <s v="FEDEX INV 412427275 MEMPHIS TN"/>
    <n v="27.43"/>
    <m/>
    <n v="27.4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8/2015"/>
    <s v="FEDEX INV 412494632 MEMPHIS TN"/>
    <n v="11.3"/>
    <m/>
    <n v="11.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8/2015"/>
    <s v="FEDEX INV 412501312 MEMPHIS TN"/>
    <n v="222.61"/>
    <m/>
    <n v="222.6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8/2015"/>
    <s v="ONLINE PAYMENT - THANK YOU"/>
    <n v="-4000"/>
    <m/>
    <n v="-4000"/>
    <s v="Payments"/>
    <s v="22000 · AMEX (LLC)"/>
    <x v="1"/>
    <x v="12"/>
    <n v="2015"/>
    <x v="28"/>
    <s v="DT Amex"/>
    <s v="Corporate"/>
    <s v="LLC"/>
    <s v="Balance Sheet"/>
    <s v="9607 (INC) pays AMEX (LLC)"/>
    <s v="22000 · AMEX (LLC)"/>
  </r>
  <r>
    <s v="12/08/2015"/>
    <s v="PETS BARN 6500000073SAN ANTONIO TX"/>
    <n v="38.96"/>
    <m/>
    <n v="38.96"/>
    <s v="Debit"/>
    <s v="22000 · AMEX (LLC)"/>
    <x v="1"/>
    <x v="12"/>
    <n v="2015"/>
    <x v="17"/>
    <s v="Kristina Koger"/>
    <s v="Corporate:FP&amp;A"/>
    <s v="BOTH"/>
    <s v="Income Statement"/>
    <s v="AMEX (LLC) Activity"/>
    <s v="22000 · AMEX (LLC)"/>
  </r>
  <r>
    <s v="12/08/2015"/>
    <s v="SPOTIFY USA 844263910011 SE"/>
    <n v="9.99"/>
    <m/>
    <n v="9.99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08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09/2015"/>
    <s v="4 TELL INC 00-080193STEVENSON WA"/>
    <n v="98"/>
    <m/>
    <n v="98"/>
    <s v="Debit"/>
    <s v="22000 · AMEX (LLC)"/>
    <x v="1"/>
    <x v="12"/>
    <n v="2015"/>
    <x v="13"/>
    <s v="4 Tell"/>
    <s v="Corporate"/>
    <s v="BOTH"/>
    <s v="Income Statement"/>
    <s v="AMEX (LLC) Activity"/>
    <s v="22000 · AMEX (LLC)"/>
  </r>
  <r>
    <s v="12/09/2015"/>
    <s v="FEDEX INV 655649364 MEMPHIS TN"/>
    <n v="58.64"/>
    <m/>
    <n v="58.64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9/2015"/>
    <s v="FEDEX INV 655666632 MEMPHIS TN"/>
    <n v="82.06"/>
    <m/>
    <n v="82.06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09/2015"/>
    <s v="ONLINE PAYMENT - THANK YOU"/>
    <n v="-2000"/>
    <m/>
    <n v="-2000"/>
    <s v="Payments"/>
    <s v="22000 · AMEX (LLC)"/>
    <x v="1"/>
    <x v="12"/>
    <n v="2015"/>
    <x v="28"/>
    <s v="DT Amex"/>
    <s v="Corporate"/>
    <s v="LLC"/>
    <s v="Balance Sheet"/>
    <s v="9607 (INC) pays AMEX (LLC)"/>
    <s v="22000 · AMEX (LLC)"/>
  </r>
  <r>
    <s v="12/10/2015"/>
    <s v="FEDEX INV 412812651 MEMPHIS TN"/>
    <n v="15.28"/>
    <m/>
    <n v="15.28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0/2015"/>
    <s v="H-E-B SAN ANTONIO TX"/>
    <n v="29.6"/>
    <m/>
    <n v="29.6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0/2015"/>
    <s v="MES*E.D. BRANDS WHITMORE LAKE MI"/>
    <n v="162.24"/>
    <m/>
    <n v="162.24"/>
    <s v="Debit"/>
    <s v="22000 · AMEX (LLC)"/>
    <x v="1"/>
    <x v="12"/>
    <n v="2015"/>
    <x v="18"/>
    <s v="Bickmore"/>
    <s v="Corporate"/>
    <s v="BOTH"/>
    <s v="Balance Sheet"/>
    <s v="AMEX (LLC) Activity"/>
    <s v="22000 · AMEX (LLC)"/>
  </r>
  <r>
    <s v="12/10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11/2015"/>
    <s v="EXPERIAN *CREDITR866-369-0415 CA"/>
    <n v="32.61"/>
    <m/>
    <n v="32.61"/>
    <s v="Debit"/>
    <s v="22000 · AMEX (LLC)"/>
    <x v="1"/>
    <x v="12"/>
    <n v="2015"/>
    <x v="22"/>
    <s v="Consumer Info"/>
    <s v="Corporate"/>
    <s v="BOTH"/>
    <s v="Income Statement"/>
    <s v="AMEX (LLC) Activity"/>
    <s v="22000 · AMEX (LLC)"/>
  </r>
  <r>
    <s v="12/11/2015"/>
    <s v="ITUNES.COM/BILL ITUNCUPERTINO CA"/>
    <n v="14.06"/>
    <m/>
    <n v="14.06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1/2015"/>
    <s v="SQUARESPACE INC. NEW YORK CITY NY"/>
    <n v="20"/>
    <m/>
    <n v="20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11/2015"/>
    <s v="TRUESHIP 0211 SCOTTSDALE AZ"/>
    <n v="39.85"/>
    <m/>
    <n v="39.85"/>
    <s v="Debit"/>
    <s v="22000 · AMEX (LLC)"/>
    <x v="1"/>
    <x v="12"/>
    <n v="2015"/>
    <x v="14"/>
    <s v="Trueship"/>
    <s v="Corporate"/>
    <s v="BOTH"/>
    <s v="Income Statement"/>
    <s v="AMEX (LLC) Activity"/>
    <s v="22000 · AMEX (LLC)"/>
  </r>
  <r>
    <s v="12/12/2015"/>
    <s v="FEDEX INV 412944921 MEMPHIS TN"/>
    <n v="65.11"/>
    <m/>
    <n v="65.1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2/2015"/>
    <s v="FEDEX INV 655803042 MEMPHIS TN"/>
    <n v="28.37"/>
    <m/>
    <n v="28.37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2/2015"/>
    <s v="FEDEX INV 655826448 MEMPHIS TN"/>
    <n v="35.25"/>
    <m/>
    <n v="35.25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3/2015"/>
    <s v="HEB #718 00000000030SAN ANTONIO TX"/>
    <n v="40.21"/>
    <m/>
    <n v="40.21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3/2015"/>
    <s v="SHELL OIL 5754217630SAN ANTONIO TX"/>
    <n v="17.63"/>
    <m/>
    <n v="17.63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4/2015"/>
    <s v="FACEBK *LVLR3965R2 WWW.FB.ME/ADS CA"/>
    <n v="25"/>
    <m/>
    <n v="25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14/2015"/>
    <s v="H-E-B SAN ANTONIO TX"/>
    <n v="1.88"/>
    <m/>
    <n v="1.88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4/2015"/>
    <s v="HEB #718 00000000030SAN ANTONIO TX"/>
    <n v="3.98"/>
    <m/>
    <n v="3.98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4/2015"/>
    <s v="LOWE'S OF NW SAN ANTSAN ANTONIO TX"/>
    <n v="51"/>
    <m/>
    <n v="51"/>
    <s v="Debit"/>
    <s v="22000 · AMEX (LLC)"/>
    <x v="1"/>
    <x v="12"/>
    <n v="2015"/>
    <x v="39"/>
    <s v="Kristna Koger"/>
    <s v="Corporate"/>
    <s v="BOTH"/>
    <s v="Balance Sheet"/>
    <s v="AMEX (LLC) Activity"/>
    <s v="22000 · AMEX (LLC)"/>
  </r>
  <r>
    <s v="12/14/2015"/>
    <s v="ROSETTA STONE HARRISONBURG VA"/>
    <n v="201.47"/>
    <m/>
    <n v="201.47"/>
    <s v="Debit"/>
    <s v="22000 · AMEX (LLC)"/>
    <x v="1"/>
    <x v="12"/>
    <n v="2015"/>
    <x v="39"/>
    <s v="Kristna Koger"/>
    <s v="Corporate"/>
    <s v="BOTH"/>
    <s v="Balance Sheet"/>
    <s v="AMEX (LLC) repays Kristina note"/>
    <s v="22000 · AMEX (LLC)"/>
  </r>
  <r>
    <s v="12/14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15/2015"/>
    <s v="ADTSECURITY MYADT.CO800-238-2455 CO"/>
    <n v="52.8"/>
    <m/>
    <n v="52.8"/>
    <s v="Debit"/>
    <s v="22000 · AMEX (LLC)"/>
    <x v="1"/>
    <x v="12"/>
    <n v="2015"/>
    <x v="23"/>
    <s v="ADT"/>
    <s v="Corporate:Warehouse"/>
    <s v="BOTH"/>
    <s v="Income Statement"/>
    <s v="AMEX (LLC) Activity"/>
    <s v="22000 · AMEX (LLC)"/>
  </r>
  <r>
    <s v="12/15/2015"/>
    <s v="EXPERIAN *CREDITR866-369-0415 CA"/>
    <n v="31.82"/>
    <m/>
    <n v="31.82"/>
    <s v="Debit"/>
    <s v="22000 · AMEX (LLC)"/>
    <x v="1"/>
    <x v="12"/>
    <n v="2015"/>
    <x v="22"/>
    <s v="Consumer Info"/>
    <s v="Corporate"/>
    <s v="BOTH"/>
    <s v="Income Statement"/>
    <s v="AMEX (LLC) Activity"/>
    <s v="22000 · AMEX (LLC)"/>
  </r>
  <r>
    <s v="12/15/2015"/>
    <s v="FEDEX INV 413244951 MEMPHIS TN"/>
    <n v="11.3"/>
    <m/>
    <n v="11.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5/2015"/>
    <s v="FEDEX INV 655869282 MEMPHIS TN"/>
    <n v="29.71"/>
    <m/>
    <n v="29.7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5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16/2015"/>
    <s v="FEDEX INV 413250302 MEMPHIS TN"/>
    <n v="384.93"/>
    <m/>
    <n v="384.9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6/2015"/>
    <s v="FEDEX INV 413386286 MEMPHIS TN"/>
    <n v="27.81"/>
    <m/>
    <n v="27.8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6/2015"/>
    <s v="HOBBY LOBBY SAN ANTONIO TX"/>
    <n v="10.77"/>
    <m/>
    <n v="10.77"/>
    <s v="Debit"/>
    <s v="22000 · AMEX (LLC)"/>
    <x v="1"/>
    <x v="12"/>
    <n v="2015"/>
    <x v="26"/>
    <s v="Hobby Lobby"/>
    <s v="Corporate:Warehouse"/>
    <s v="BOTH"/>
    <s v="Income Statement"/>
    <s v="AMEX (LLC) Activity"/>
    <s v="22000 · AMEX (LLC)"/>
  </r>
  <r>
    <s v="12/16/2015"/>
    <s v="VOLUSION INC AUSTIN TX"/>
    <n v="69.27"/>
    <m/>
    <n v="69.27"/>
    <s v="Debit"/>
    <s v="22000 · AMEX (LLC)"/>
    <x v="1"/>
    <x v="12"/>
    <n v="2015"/>
    <x v="13"/>
    <s v="Volusion"/>
    <s v="Corporate"/>
    <s v="BOTH"/>
    <s v="Income Statement"/>
    <s v="AMEX (LLC) Activity"/>
    <s v="22000 · AMEX (LLC)"/>
  </r>
  <r>
    <s v="12/17/2015"/>
    <s v="5% OPEN Savings discount on"/>
    <n v="-51.22"/>
    <m/>
    <n v="-51.22"/>
    <s v="Cred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7/2015"/>
    <s v="ZOHO CORPORATION ZOHPLEASANTON CA"/>
    <n v="125"/>
    <m/>
    <n v="125"/>
    <s v="Debit"/>
    <s v="22000 · AMEX (LLC)"/>
    <x v="1"/>
    <x v="12"/>
    <n v="2015"/>
    <x v="14"/>
    <s v="ZoHo"/>
    <s v="Corporate"/>
    <s v="BOTH"/>
    <s v="Income Statement"/>
    <s v="AMEX (LLC) Activity"/>
    <s v="22000 · AMEX (LLC)"/>
  </r>
  <r>
    <s v="12/18/2015"/>
    <s v="NETFLIX.COM 866-579-7172 CA"/>
    <n v="8.65"/>
    <m/>
    <n v="8.65"/>
    <s v="Debit"/>
    <s v="22000 · AMEX (LLC)"/>
    <x v="1"/>
    <x v="12"/>
    <n v="2015"/>
    <x v="39"/>
    <s v="Kristna Koger"/>
    <s v="Corporate"/>
    <s v="BOTH"/>
    <s v="Balance Sheet"/>
    <s v="AMEX (LLC) Activity"/>
    <s v="22000 · AMEX (LLC)"/>
  </r>
  <r>
    <s v="12/18/2015"/>
    <s v="ONLINE PAYMENT - THANK YOU"/>
    <n v="-6038.3"/>
    <m/>
    <n v="-6038.3"/>
    <s v="Payments"/>
    <s v="22000 · AMEX (LLC)"/>
    <x v="1"/>
    <x v="12"/>
    <n v="2015"/>
    <x v="28"/>
    <s v="DT Amex"/>
    <s v="Corporate"/>
    <s v="LLC"/>
    <s v="Balance Sheet"/>
    <s v="9607 (INC) pays AMEX (LLC)"/>
    <s v="22000 · AMEX (LLC)"/>
  </r>
  <r>
    <s v="12/18/2015"/>
    <s v="SPOTIFY USA NEW YORK"/>
    <n v="10.81"/>
    <m/>
    <n v="10.81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18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19/2015"/>
    <s v="FEDEX INV 656081810 MEMPHIS TN"/>
    <n v="165.13"/>
    <m/>
    <n v="165.1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19/2015"/>
    <s v="GOOGLE *GOOGLE STORAGOOGLE.COM/CH CA"/>
    <n v="1.99"/>
    <m/>
    <n v="1.99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19/2015"/>
    <s v="SHELL OIL 5754217630SAN ANTONIO TX"/>
    <n v="18.07"/>
    <m/>
    <n v="18.07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0/2015"/>
    <s v="DRI*KASPERSKY.COM ORDERFIND.COM MN"/>
    <n v="81.650000000000006"/>
    <m/>
    <n v="81.650000000000006"/>
    <s v="Debit"/>
    <s v="22000 · AMEX (LLC)"/>
    <x v="1"/>
    <x v="12"/>
    <n v="2015"/>
    <x v="14"/>
    <s v="Kaspersky"/>
    <s v="Corporate"/>
    <s v="BOTH"/>
    <s v="Income Statement"/>
    <s v="AMEX (LLC) Activity"/>
    <s v="22000 · AMEX (LLC)"/>
  </r>
  <r>
    <s v="12/20/2015"/>
    <s v="FEDEX INV 413628051 MEMPHIS TN"/>
    <n v="15.84"/>
    <m/>
    <n v="15.84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0/2015"/>
    <s v="GOOGLE *GOOGLE STORAGOOGLE.COM/CH CA"/>
    <n v="2.15"/>
    <m/>
    <n v="2.15"/>
    <s v="Debit"/>
    <s v="22000 · AMEX (LLC)"/>
    <x v="1"/>
    <x v="12"/>
    <n v="2015"/>
    <x v="13"/>
    <s v="Google Checkout"/>
    <s v="Corporate"/>
    <s v="BOTH"/>
    <s v="Income Statement"/>
    <s v="AMEX (LLC) Activity"/>
    <s v="22000 · AMEX (LLC)"/>
  </r>
  <r>
    <s v="12/20/2015"/>
    <s v="MES*RINGCENTRAL, INCBELMONT CA"/>
    <n v="67.56"/>
    <m/>
    <n v="67.56"/>
    <s v="Debit"/>
    <s v="22000 · AMEX (LLC)"/>
    <x v="1"/>
    <x v="12"/>
    <n v="2015"/>
    <x v="25"/>
    <s v="RingCentral"/>
    <s v="Corporate:Customer Service"/>
    <s v="BOTH"/>
    <s v="Income Statement"/>
    <s v="AMEX (LLC) Activity"/>
    <s v="22000 · AMEX (LLC)"/>
  </r>
  <r>
    <s v="12/20/2015"/>
    <s v="STAMPS.COM (855)608-2677 CA"/>
    <n v="36.049999999999997"/>
    <m/>
    <n v="36.049999999999997"/>
    <s v="Debit"/>
    <s v="22000 · AMEX (LLC)"/>
    <x v="1"/>
    <x v="12"/>
    <n v="2015"/>
    <x v="8"/>
    <s v="Stamps.com"/>
    <s v="Corporate"/>
    <s v="BOTH"/>
    <s v="Income Statement"/>
    <s v="AMEX (LLC) Activity"/>
    <s v="22000 · AMEX (LLC)"/>
  </r>
  <r>
    <s v="12/21/2015"/>
    <s v="HEB #718 00000000030SAN ANTONIO TX"/>
    <n v="58.53"/>
    <m/>
    <n v="58.53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1/2015"/>
    <s v="VERIZONWRLS*WALCCRVEFOLSOM CA"/>
    <n v="156.52000000000001"/>
    <m/>
    <n v="156.52000000000001"/>
    <s v="Debit"/>
    <s v="22000 · AMEX (LLC)"/>
    <x v="1"/>
    <x v="12"/>
    <n v="2015"/>
    <x v="16"/>
    <s v="Verizon"/>
    <s v="Corporate:Warehouse"/>
    <s v="BOTH"/>
    <s v="Income Statement"/>
    <s v="AMEX (LLC) Activity"/>
    <s v="22000 · AMEX (LLC)"/>
  </r>
  <r>
    <s v="12/21/2015"/>
    <s v="ZOHO CORPORATION ZOHPLEASANTON CA"/>
    <n v="25"/>
    <m/>
    <n v="25"/>
    <s v="Debit"/>
    <s v="22000 · AMEX (LLC)"/>
    <x v="1"/>
    <x v="12"/>
    <n v="2015"/>
    <x v="14"/>
    <s v="ZoHo"/>
    <s v="Corporate"/>
    <s v="BOTH"/>
    <s v="Income Statement"/>
    <s v="AMEX (LLC) Activity"/>
    <s v="22000 · AMEX (LLC)"/>
  </r>
  <r>
    <s v="12/22/2015"/>
    <s v="FEDEX INV 413783257 MEMPHIS TN"/>
    <n v="38.119999999999997"/>
    <m/>
    <n v="38.119999999999997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2/2015"/>
    <s v="FEDEX INV 414215235 MEMPHIS TN"/>
    <n v="11.3"/>
    <m/>
    <n v="11.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2/2015"/>
    <s v="FEDEX INV 414234878 MEMPHIS TN"/>
    <n v="419.16"/>
    <m/>
    <n v="419.16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2/2015"/>
    <s v="FEDEX INV 656149137 MEMPHIS TN"/>
    <n v="296.05"/>
    <m/>
    <n v="296.05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2/2015"/>
    <s v="FEDEX INV 656181850 MEMPHIS TN"/>
    <n v="853.15"/>
    <m/>
    <n v="853.15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2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23/2015"/>
    <s v="EBAY INC. 0000 EBAY.COM/CC CA"/>
    <n v="34.47"/>
    <m/>
    <n v="34.47"/>
    <s v="Debit"/>
    <s v="22000 · AMEX (LLC)"/>
    <x v="1"/>
    <x v="12"/>
    <n v="2015"/>
    <x v="29"/>
    <s v="eBay"/>
    <s v="Corporate"/>
    <s v="BOTH"/>
    <s v="Income Statement"/>
    <s v="AMEX (LLC) Activity"/>
    <s v="22000 · AMEX (LLC)"/>
  </r>
  <r>
    <s v="12/23/2015"/>
    <s v="FACEBK *MS68E8ASC2 WWW.FB.ME/ADS CA"/>
    <n v="70.290000000000006"/>
    <m/>
    <n v="70.290000000000006"/>
    <s v="Debit"/>
    <s v="22000 · AMEX (LLC)"/>
    <x v="1"/>
    <x v="12"/>
    <n v="2015"/>
    <x v="20"/>
    <s v="Facebook"/>
    <s v="Corporate"/>
    <s v="BOTH"/>
    <s v="Income Statement"/>
    <s v="AMEX (LLC) Activity"/>
    <s v="22000 · AMEX (LLC)"/>
  </r>
  <r>
    <s v="12/23/2015"/>
    <s v="FEDEX INV 414609532 MEMPHIS TN"/>
    <n v="33.409999999999997"/>
    <m/>
    <n v="33.409999999999997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3/2015"/>
    <s v="FEDEX INV 656213451 MEMPHIS TN"/>
    <n v="42.49"/>
    <m/>
    <n v="42.49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3/2015"/>
    <s v="FEDEX INV 656232704 MEMPHIS TN"/>
    <n v="26.8"/>
    <m/>
    <n v="26.8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3/2015"/>
    <s v="VARSITY PETS LLC 049SALT LAKE CIT UT"/>
    <n v="36.65"/>
    <m/>
    <n v="36.65"/>
    <s v="Debit"/>
    <s v="22000 · AMEX (LLC)"/>
    <x v="1"/>
    <x v="12"/>
    <n v="2015"/>
    <x v="18"/>
    <s v="Varsity Pets (large balls)"/>
    <s v="Corporate"/>
    <s v="BOTH"/>
    <s v="Balance Sheet"/>
    <s v="AMEX (LLC) Activity"/>
    <s v="22000 · AMEX (LLC)"/>
  </r>
  <r>
    <s v="12/23/2015"/>
    <s v="VOLUSION INC AUSTIN TX"/>
    <n v="147.31"/>
    <m/>
    <n v="147.31"/>
    <s v="Debit"/>
    <s v="22000 · AMEX (LLC)"/>
    <x v="1"/>
    <x v="12"/>
    <n v="2015"/>
    <x v="13"/>
    <s v="Volusion"/>
    <s v="Corporate"/>
    <s v="BOTH"/>
    <s v="Income Statement"/>
    <s v="AMEX (LLC) Activity"/>
    <s v="22000 · AMEX (LLC)"/>
  </r>
  <r>
    <s v="12/24/2015"/>
    <s v="DROPBOX*8YRH6XWDG1NBSAN FRANCISCO CA"/>
    <n v="147.11000000000001"/>
    <m/>
    <n v="147.11000000000001"/>
    <s v="Debit"/>
    <s v="22000 · AMEX (LLC)"/>
    <x v="1"/>
    <x v="12"/>
    <n v="2015"/>
    <x v="14"/>
    <s v="Dropbox"/>
    <s v="Corproate:IT"/>
    <s v="BOTH"/>
    <s v="Income Statement"/>
    <s v="AMEX (LLC) Activity"/>
    <s v="22000 · AMEX (LLC)"/>
  </r>
  <r>
    <s v="12/24/2015"/>
    <s v="FEDEX INV 414757887 MEMPHIS TN"/>
    <n v="78.87"/>
    <m/>
    <n v="78.87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4/2015"/>
    <s v="FEDEX INV 656260651 MEMPHIS TN"/>
    <n v="54.78"/>
    <m/>
    <n v="54.78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4/2015"/>
    <s v="VUDU.COM 9123 SUNNYVALE CA"/>
    <n v="3.99"/>
    <m/>
    <n v="3.99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5/2015"/>
    <s v="FEDEX INV 656308688 MEMPHIS TN"/>
    <n v="135.56"/>
    <m/>
    <n v="135.56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5/2015"/>
    <s v="OMNITELECOM/LOCAL03 RAMAT GAN"/>
    <n v="10"/>
    <m/>
    <n v="10"/>
    <s v="Debit"/>
    <s v="22000 · AMEX (LLC)"/>
    <x v="1"/>
    <x v="12"/>
    <n v="2015"/>
    <x v="31"/>
    <s v="Omni Telecom"/>
    <s v="Corporate"/>
    <s v="BOTH"/>
    <s v="Income Statement"/>
    <s v="AMEX (LLC) Activity"/>
    <s v="22000 · AMEX (LLC)"/>
  </r>
  <r>
    <s v="12/26/2015"/>
    <s v="FEDEX INV 414913893 MEMPHIS TN"/>
    <n v="23.85"/>
    <m/>
    <n v="23.85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6/2015"/>
    <s v="FEDEX INV 656389879 MEMPHIS TN"/>
    <n v="155.9"/>
    <m/>
    <n v="155.9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6/2015"/>
    <s v="SHOPKEEP.COM INC. 800-820-9814 NY"/>
    <n v="98"/>
    <m/>
    <n v="98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26/2015"/>
    <s v="VUDU.COM 9123 SUNNYVALE CA"/>
    <n v="2.99"/>
    <m/>
    <n v="2.99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6/2015"/>
    <s v="VUDU.COM 9123 SUNNYVALE CA"/>
    <n v="2.99"/>
    <m/>
    <n v="2.99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7/2015"/>
    <s v="ITUNES.COM/BILL ITUNCUPERTINO CA"/>
    <n v="3.24"/>
    <m/>
    <n v="3.24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7/2015"/>
    <s v="MAILCHIMP MAILCHIMP.COM GA"/>
    <n v="150"/>
    <m/>
    <n v="150"/>
    <s v="Debit"/>
    <s v="22000 · AMEX (LLC)"/>
    <x v="1"/>
    <x v="12"/>
    <n v="2015"/>
    <x v="15"/>
    <s v="iContact"/>
    <s v="Corporate:Marketing"/>
    <s v="BOTH"/>
    <s v="Income Statement"/>
    <s v="AMEX (LLC) Activity"/>
    <s v="22000 · AMEX (LLC)"/>
  </r>
  <r>
    <s v="12/28/2015"/>
    <s v="FEDEX INV 415199996 MEMPHIS TN"/>
    <n v="11.3"/>
    <m/>
    <n v="11.3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8/2015"/>
    <s v="LOWE'S SAN ANTONIO TX"/>
    <n v="4.1900000000000004"/>
    <m/>
    <n v="4.1900000000000004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28/2015"/>
    <s v="OMNITELECOM/LOCAL03 RAMAT GAN"/>
    <n v="16.8"/>
    <m/>
    <n v="16.8"/>
    <s v="Debit"/>
    <s v="22000 · AMEX (LLC)"/>
    <x v="1"/>
    <x v="12"/>
    <n v="2015"/>
    <x v="31"/>
    <s v="Omni Telecom"/>
    <s v="Corporate"/>
    <s v="BOTH"/>
    <s v="Income Statement"/>
    <s v="AMEX (LLC) Activity"/>
    <s v="22000 · AMEX (LLC)"/>
  </r>
  <r>
    <s v="12/28/2015"/>
    <s v="SHELL OIL 5754217630SAN ANTONIO TX"/>
    <n v="16.649999999999999"/>
    <m/>
    <n v="16.649999999999999"/>
    <s v="Debit"/>
    <s v="22000 · AMEX (LLC)"/>
    <x v="1"/>
    <x v="12"/>
    <n v="2015"/>
    <x v="10"/>
    <s v="Timofey Trofimenkov"/>
    <s v="Corporate:Warehouse"/>
    <s v="BOTH"/>
    <s v="Income Statement"/>
    <s v="AMEX (LLC) Activity"/>
    <s v="22000 · AMEX (LLC)"/>
  </r>
  <r>
    <s v="12/28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28/2015"/>
    <s v="VOC*ICONTACTEMAIL MK877-968-3996 MD"/>
    <n v="21.44"/>
    <m/>
    <n v="21.44"/>
    <s v="Debit"/>
    <s v="22000 · AMEX (LLC)"/>
    <x v="1"/>
    <x v="12"/>
    <n v="2015"/>
    <x v="15"/>
    <s v="iContact"/>
    <s v="Corporate:Marketing"/>
    <s v="BOTH"/>
    <s v="Income Statement"/>
    <s v="AMEX (LLC) Activity"/>
    <s v="22000 · AMEX (LLC)"/>
  </r>
  <r>
    <s v="12/29/2015"/>
    <s v="FEDEX INV 415206620 MEMPHIS TN"/>
    <n v="163.83000000000001"/>
    <m/>
    <n v="163.8300000000000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29/2015"/>
    <s v="THE HOME DEPOT SAN ANTONIO TX"/>
    <n v="4.41"/>
    <m/>
    <n v="4.41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29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29/2015"/>
    <s v="USPS POSTAGE STAMPS.WASHINGTON DC"/>
    <n v="200"/>
    <m/>
    <n v="200"/>
    <s v="Debit"/>
    <s v="22000 · AMEX (LLC)"/>
    <x v="1"/>
    <x v="12"/>
    <n v="2015"/>
    <x v="8"/>
    <s v="USPS"/>
    <s v="Corporate"/>
    <s v="BOTH"/>
    <s v="Income Statement"/>
    <s v="AMEX (LLC) Activity"/>
    <s v="22000 · AMEX (LLC)"/>
  </r>
  <r>
    <s v="12/29/2015"/>
    <s v="VARSITY PETS LLC 049SALT LAKE CIT UT"/>
    <n v="36.65"/>
    <m/>
    <n v="36.65"/>
    <s v="Debit"/>
    <s v="22000 · AMEX (LLC)"/>
    <x v="1"/>
    <x v="12"/>
    <n v="2015"/>
    <x v="18"/>
    <s v="Varsity Pets (large balls)"/>
    <s v="Corporate"/>
    <s v="BOTH"/>
    <s v="Balance Sheet"/>
    <s v="AMEX (LLC) Activity"/>
    <s v="22000 · AMEX (LLC)"/>
  </r>
  <r>
    <s v="12/30/2015"/>
    <s v="FEDEX INV 415335959 MEMPHIS TN"/>
    <n v="46.87"/>
    <m/>
    <n v="46.87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31/2015"/>
    <s v="ADTSECURITY MYADT.CO800-238-2455 CO"/>
    <n v="57.99"/>
    <m/>
    <n v="57.99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31/2015"/>
    <s v="FACEBK *EMAY29JSC2 WWW.FB.ME/ADS CA"/>
    <n v="29.93"/>
    <m/>
    <n v="29.93"/>
    <s v="Debit"/>
    <s v="22000 · AMEX (LLC)"/>
    <x v="1"/>
    <x v="12"/>
    <n v="2015"/>
    <x v="20"/>
    <s v="Facebook"/>
    <s v="Corporate"/>
    <s v="BOTH"/>
    <s v="Income Statement"/>
    <s v="AMEX (LLC) Activity"/>
    <s v="22000 · AMEX (LLC)"/>
  </r>
  <r>
    <s v="12/31/2015"/>
    <s v="FACEBK *YCHJB86462 WWW.FB.ME/ADS CA"/>
    <n v="11.18"/>
    <m/>
    <n v="11.18"/>
    <s v="Debit"/>
    <s v="22000 · AMEX (LLC)"/>
    <x v="1"/>
    <x v="12"/>
    <n v="2015"/>
    <x v="10"/>
    <s v="KT Alchemy, LLC"/>
    <s v="Corporate:Warehouse"/>
    <s v="BOTH"/>
    <s v="Income Statement"/>
    <s v="AMEX (LLC) Activity"/>
    <s v="22000 · AMEX (LLC)"/>
  </r>
  <r>
    <s v="12/31/2015"/>
    <s v="FEDEX INV 415443127 MEMPHIS TN"/>
    <n v="17.059999999999999"/>
    <m/>
    <n v="17.059999999999999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31/2015"/>
    <s v="FEDEX INV 415539563 MEMPHIS TN"/>
    <n v="61.91"/>
    <m/>
    <n v="61.91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12/31/2015"/>
    <s v="SKYPE SUBSCRIPTION SLUXEMBOURG LU"/>
    <n v="10"/>
    <m/>
    <n v="10"/>
    <s v="Debit"/>
    <s v="22000 · AMEX (LLC)"/>
    <x v="1"/>
    <x v="12"/>
    <n v="2015"/>
    <x v="31"/>
    <s v="Skype"/>
    <s v="Corporate"/>
    <s v="BOTH"/>
    <s v="Income Statement"/>
    <s v="AMEX (LLC) Activity"/>
    <s v="22000 · AMEX (LLC)"/>
  </r>
  <r>
    <s v="12/31/2015"/>
    <s v="ULINE SHIP SUPPLIES 800-295-5510 IL"/>
    <n v="362.47"/>
    <m/>
    <n v="362.47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31/2015"/>
    <s v="ULINE SHIP SUPPLIES 800-295-5510 IL"/>
    <n v="481.28"/>
    <m/>
    <n v="481.28"/>
    <s v="Debit"/>
    <s v="22000 · AMEX (LLC)"/>
    <x v="1"/>
    <x v="12"/>
    <n v="2015"/>
    <x v="21"/>
    <s v="Uline"/>
    <s v="Corporate"/>
    <s v="BOTH"/>
    <s v="Income Statement"/>
    <s v="AMEX (LLC) Activity"/>
    <s v="22000 · AMEX (LLC)"/>
  </r>
  <r>
    <s v="12/31/2015"/>
    <s v="TO TIE OUT BALANCE"/>
    <n v="139.34"/>
    <m/>
    <n v="139.34"/>
    <s v="Debit"/>
    <s v="22000 · AMEX (LLC)"/>
    <x v="1"/>
    <x v="12"/>
    <n v="2015"/>
    <x v="8"/>
    <s v="FedEx"/>
    <s v="Corporate"/>
    <s v="BOTH"/>
    <s v="Income Statement"/>
    <s v="AMEX (LLC) Activity"/>
    <s v="22000 · AMEX (LLC)"/>
  </r>
  <r>
    <s v="X"/>
    <m/>
    <m/>
    <m/>
    <m/>
    <m/>
    <m/>
    <x v="0"/>
    <x v="0"/>
    <m/>
    <x v="0"/>
    <m/>
    <m/>
    <m/>
    <m/>
    <m/>
    <m/>
  </r>
  <r>
    <s v="Amazon in AMEX"/>
    <m/>
    <m/>
    <m/>
    <m/>
    <m/>
    <m/>
    <x v="0"/>
    <x v="0"/>
    <m/>
    <x v="0"/>
    <m/>
    <m/>
    <m/>
    <m/>
    <m/>
    <m/>
  </r>
  <r>
    <s v="01/03/2015"/>
    <s v="AMAZON WEB SERVICES AWS.AMAZON.CO WA"/>
    <n v="60.91"/>
    <m/>
    <n v="60.91"/>
    <s v="Debit"/>
    <s v="22000 · AMEX (LLC)"/>
    <x v="1"/>
    <x v="1"/>
    <n v="2015"/>
    <x v="13"/>
    <s v="Amazon Web Services"/>
    <s v="Corporate"/>
    <s v="BOTH"/>
    <s v="Income Statement"/>
    <s v="AMEX (LLC) Activity"/>
    <m/>
  </r>
  <r>
    <s v="01/09/2015"/>
    <s v="AMAZON.COM AMZN.COM/BILL WA"/>
    <n v="184.67"/>
    <m/>
    <n v="184.67"/>
    <s v="Debit"/>
    <s v="22000 · AMEX (LLC)"/>
    <x v="1"/>
    <x v="1"/>
    <n v="2015"/>
    <x v="9"/>
    <s v="Amazon"/>
    <s v="Corporate"/>
    <s v="BOTH"/>
    <s v="Balance Sheet"/>
    <s v="AMEX (LLC) repays Dave note"/>
    <m/>
  </r>
  <r>
    <s v="01/13/2015"/>
    <s v="AMAZON.COM AMZN.COM/BILL WA"/>
    <n v="191.6"/>
    <m/>
    <n v="191.6"/>
    <s v="Debit"/>
    <s v="22000 · AMEX (LLC)"/>
    <x v="1"/>
    <x v="1"/>
    <n v="2015"/>
    <x v="9"/>
    <s v="Amazon"/>
    <s v="Corporate"/>
    <s v="BOTH"/>
    <s v="Balance Sheet"/>
    <s v="AMEX (LLC) repays Dave note"/>
    <m/>
  </r>
  <r>
    <s v="01/20/2015"/>
    <s v="AMAZON.COM AMZN.COM/BILL WA"/>
    <n v="-173.69"/>
    <m/>
    <n v="-173.69"/>
    <s v="Credit"/>
    <s v="22000 · AMEX (LLC)"/>
    <x v="1"/>
    <x v="1"/>
    <n v="2015"/>
    <x v="9"/>
    <s v="Amazon"/>
    <s v="Corporate"/>
    <s v="BOTH"/>
    <s v="Balance Sheet"/>
    <s v="AMEX (LLC) repays Dave note"/>
    <m/>
  </r>
  <r>
    <s v="01/21/2015"/>
    <s v="AMAZON.COM AMZN.COM/BILL WA"/>
    <n v="169.65"/>
    <m/>
    <n v="169.65"/>
    <s v="Debit"/>
    <s v="22000 · AMEX (LLC)"/>
    <x v="1"/>
    <x v="1"/>
    <n v="2015"/>
    <x v="49"/>
    <s v="booked in Amazon Purch JE"/>
    <s v="booked in Amazon Purch JE"/>
    <e v="#N/A"/>
    <e v="#N/A"/>
    <m/>
    <m/>
  </r>
  <r>
    <s v="01/26/2015"/>
    <s v="AMAZON MKTPLACE PMTSAMZN.COM/BILL WA"/>
    <n v="223.17"/>
    <m/>
    <n v="223.17"/>
    <s v="Debit"/>
    <s v="22000 · AMEX (LLC)"/>
    <x v="1"/>
    <x v="1"/>
    <n v="2015"/>
    <x v="9"/>
    <s v="Amazon"/>
    <s v="Corporate"/>
    <s v="BOTH"/>
    <s v="Balance Sheet"/>
    <s v="AMEX (LLC) repays Dave note"/>
    <m/>
  </r>
  <r>
    <s v="01/26/2015"/>
    <s v="AMAZON MKTPLACE PMTSAMZN.COM/BILL WA"/>
    <n v="111.58"/>
    <m/>
    <n v="111.58"/>
    <s v="Debit"/>
    <s v="22000 · AMEX (LLC)"/>
    <x v="1"/>
    <x v="1"/>
    <n v="2015"/>
    <x v="9"/>
    <s v="Amazon"/>
    <s v="Corporate"/>
    <s v="BOTH"/>
    <s v="Balance Sheet"/>
    <s v="AMEX (LLC) repays Dave note"/>
    <m/>
  </r>
  <r>
    <s v="01/26/2015"/>
    <s v="AMAZON MKTPLACE PMTSAMZN.COM/BILL WA"/>
    <n v="224"/>
    <m/>
    <n v="224"/>
    <s v="Debit"/>
    <s v="22000 · AMEX (LLC)"/>
    <x v="1"/>
    <x v="1"/>
    <n v="2015"/>
    <x v="9"/>
    <s v="Amazon"/>
    <s v="Corporate"/>
    <s v="BOTH"/>
    <s v="Balance Sheet"/>
    <s v="AMEX (LLC) repays Dave note"/>
    <m/>
  </r>
  <r>
    <s v="01/30/2015"/>
    <s v="AMAZON MKTPLACE PMTSAMZN.COM/BILL WA"/>
    <n v="58.12"/>
    <m/>
    <n v="58.12"/>
    <s v="Debit"/>
    <s v="22000 · AMEX (LLC)"/>
    <x v="1"/>
    <x v="1"/>
    <n v="2015"/>
    <x v="9"/>
    <s v="Amazon"/>
    <s v="Corporate"/>
    <s v="BOTH"/>
    <s v="Balance Sheet"/>
    <s v="AMEX (LLC) repays Dave note"/>
    <m/>
  </r>
  <r>
    <s v="02/02/2015"/>
    <s v="AMAZON MKTPLACE PMTSAMZN.COM/BILL WA"/>
    <n v="59.87"/>
    <m/>
    <n v="59.87"/>
    <s v="Debit"/>
    <s v="22000 · AMEX (LLC)"/>
    <x v="1"/>
    <x v="2"/>
    <n v="2015"/>
    <x v="27"/>
    <s v="Amazon"/>
    <s v="Sales"/>
    <s v="BOTH"/>
    <s v="Income Statement"/>
    <s v="AMEX (LLC) Activity"/>
    <m/>
  </r>
  <r>
    <s v="02/03/2015"/>
    <s v="AMAZON WEB SERVICES AWS.AMAZON.CO WA"/>
    <n v="87.68"/>
    <m/>
    <n v="87.68"/>
    <s v="Debit"/>
    <s v="22000 · AMEX (LLC)"/>
    <x v="1"/>
    <x v="2"/>
    <n v="2015"/>
    <x v="13"/>
    <s v="Amazon Web Services"/>
    <s v="Corporate"/>
    <s v="BOTH"/>
    <s v="Income Statement"/>
    <s v="AMEX (LLC) Activity"/>
    <m/>
  </r>
  <r>
    <s v="02/03/2015"/>
    <s v="AMAZON MKTPLACE PMTSAMZN.COM/BILL WA"/>
    <n v="62.99"/>
    <m/>
    <n v="62.99"/>
    <s v="Debit"/>
    <s v="22000 · AMEX (LLC)"/>
    <x v="1"/>
    <x v="2"/>
    <n v="2015"/>
    <x v="9"/>
    <s v="Amazon"/>
    <s v="Corporate"/>
    <s v="BOTH"/>
    <s v="Balance Sheet"/>
    <s v="AMEX (LLC) repays Dave note"/>
    <m/>
  </r>
  <r>
    <s v="02/04/2015"/>
    <s v="AMAZON.COM AMZN.COM/BILL WA"/>
    <n v="155.4"/>
    <m/>
    <n v="155.4"/>
    <s v="Debit"/>
    <s v="22000 · AMEX (LLC)"/>
    <x v="1"/>
    <x v="2"/>
    <n v="2015"/>
    <x v="49"/>
    <s v="booked in Amazon Purch JE"/>
    <s v="booked in Amazon Purch JE"/>
    <e v="#N/A"/>
    <e v="#N/A"/>
    <m/>
    <m/>
  </r>
  <r>
    <s v="02/05/2015"/>
    <s v="AMAZON MKTPLACE PMTSAMZN.COM/BILL WA"/>
    <n v="66.52"/>
    <m/>
    <n v="66.52"/>
    <s v="Debit"/>
    <s v="22000 · AMEX (LLC)"/>
    <x v="1"/>
    <x v="2"/>
    <n v="2015"/>
    <x v="9"/>
    <s v="Amazon"/>
    <s v="Corporate"/>
    <s v="BOTH"/>
    <s v="Balance Sheet"/>
    <s v="AMEX (LLC) repays Dave note"/>
    <m/>
  </r>
  <r>
    <s v="02/09/2015"/>
    <s v="AMAZON.COM AMZN.COM/BILL WA"/>
    <n v="65.8"/>
    <m/>
    <n v="65.8"/>
    <s v="Debit"/>
    <s v="22000 · AMEX (LLC)"/>
    <x v="1"/>
    <x v="2"/>
    <n v="2015"/>
    <x v="49"/>
    <s v="booked in Amazon Purch JE"/>
    <s v="booked in Amazon Purch JE"/>
    <e v="#N/A"/>
    <e v="#N/A"/>
    <m/>
    <m/>
  </r>
  <r>
    <s v="02/10/2015"/>
    <s v="AMAZON MKTPLACE PMTSAMZN.COM/BILL WA"/>
    <n v="43.98"/>
    <m/>
    <n v="43.98"/>
    <s v="Debit"/>
    <s v="22000 · AMEX (LLC)"/>
    <x v="1"/>
    <x v="2"/>
    <n v="2015"/>
    <x v="49"/>
    <s v="booked in Amazon Purch JE"/>
    <s v="booked in Amazon Purch JE"/>
    <e v="#N/A"/>
    <e v="#N/A"/>
    <m/>
    <m/>
  </r>
  <r>
    <s v="02/10/2015"/>
    <s v="AMAZON.COM AMZN.COM/BILL WA"/>
    <n v="170.29"/>
    <m/>
    <n v="170.29"/>
    <s v="Debit"/>
    <s v="22000 · AMEX (LLC)"/>
    <x v="1"/>
    <x v="2"/>
    <n v="2015"/>
    <x v="9"/>
    <s v="Amazon"/>
    <s v="Corporate"/>
    <s v="BOTH"/>
    <s v="Balance Sheet"/>
    <s v="AMEX (LLC) repays Dave note"/>
    <m/>
  </r>
  <r>
    <s v="02/15/2015"/>
    <s v="AMAZON VIDEO ON DEMA866-216-1072 WA"/>
    <n v="-3.99"/>
    <m/>
    <n v="-3.99"/>
    <s v="Credit"/>
    <s v="22000 · AMEX (LLC)"/>
    <x v="1"/>
    <x v="2"/>
    <n v="2015"/>
    <x v="9"/>
    <s v="Amazon"/>
    <s v="Corporate"/>
    <s v="BOTH"/>
    <s v="Balance Sheet"/>
    <s v="AMEX (LLC) repays Dave note"/>
    <m/>
  </r>
  <r>
    <s v="02/15/2015"/>
    <s v="AMAZON VIDEO ON DEMA866-216-1072 WA"/>
    <n v="3.99"/>
    <m/>
    <n v="3.99"/>
    <s v="Debit"/>
    <s v="22000 · AMEX (LLC)"/>
    <x v="1"/>
    <x v="2"/>
    <n v="2015"/>
    <x v="9"/>
    <s v="Amazon"/>
    <s v="Corporate"/>
    <s v="BOTH"/>
    <s v="Balance Sheet"/>
    <s v="AMEX (LLC) repays Dave note"/>
    <m/>
  </r>
  <r>
    <s v="02/16/2015"/>
    <s v="AMAZON MKTPLACE PMTSAMZN.COM/BILL WA"/>
    <n v="-99"/>
    <m/>
    <n v="-99"/>
    <s v="Credit"/>
    <s v="22000 · AMEX (LLC)"/>
    <x v="1"/>
    <x v="2"/>
    <n v="2015"/>
    <x v="9"/>
    <s v="Amazon"/>
    <s v="Corporate"/>
    <s v="BOTH"/>
    <s v="Balance Sheet"/>
    <s v="AMEX (LLC) repays Dave note"/>
    <m/>
  </r>
  <r>
    <s v="02/23/2015"/>
    <s v="AMAZON MKTPLACE PMTSAMZN.COM/BILL WA"/>
    <n v="-111.58"/>
    <m/>
    <n v="-111.58"/>
    <s v="Credit"/>
    <s v="22000 · AMEX (LLC)"/>
    <x v="1"/>
    <x v="2"/>
    <n v="2015"/>
    <x v="9"/>
    <s v="Amazon"/>
    <s v="Corporate"/>
    <s v="BOTH"/>
    <s v="Balance Sheet"/>
    <s v="AMEX (LLC) repays Dave note"/>
    <m/>
  </r>
  <r>
    <s v="02/23/2015"/>
    <s v="AMAZON MKTPLACE PMTSAMZN.COM/BILL WA"/>
    <n v="-223.17"/>
    <m/>
    <n v="-223.17"/>
    <s v="Credit"/>
    <s v="22000 · AMEX (LLC)"/>
    <x v="1"/>
    <x v="2"/>
    <n v="2015"/>
    <x v="9"/>
    <s v="Amazon"/>
    <s v="Corporate"/>
    <s v="BOTH"/>
    <s v="Balance Sheet"/>
    <s v="AMEX (LLC) repays Dave note"/>
    <m/>
  </r>
  <r>
    <s v="02/25/2015"/>
    <s v="AMAZON.COM AMZN.COM/BILL WA"/>
    <n v="106.49"/>
    <m/>
    <n v="106.49"/>
    <s v="Debit"/>
    <s v="22000 · AMEX (LLC)"/>
    <x v="1"/>
    <x v="2"/>
    <n v="2015"/>
    <x v="9"/>
    <s v="Amazon"/>
    <s v="Corporate"/>
    <s v="BOTH"/>
    <s v="Balance Sheet"/>
    <s v="AMEX (LLC) repays Dave note"/>
    <m/>
  </r>
  <r>
    <s v="02/27/2015"/>
    <s v="AMAZON.COM AMZN.COM/BILL WA"/>
    <n v="251.46"/>
    <m/>
    <n v="251.46"/>
    <s v="Debit"/>
    <s v="22000 · AMEX (LLC)"/>
    <x v="1"/>
    <x v="2"/>
    <n v="2015"/>
    <x v="49"/>
    <s v="booked in Amazon Purch JE"/>
    <s v="booked in Amazon Purch JE"/>
    <e v="#N/A"/>
    <e v="#N/A"/>
    <m/>
    <m/>
  </r>
  <r>
    <s v="02/28/2015"/>
    <s v="AMAZON.COM AMZN.COM/BILL WA"/>
    <n v="11"/>
    <m/>
    <n v="11"/>
    <s v="Debit"/>
    <s v="22000 · AMEX (LLC)"/>
    <x v="1"/>
    <x v="2"/>
    <n v="2015"/>
    <x v="9"/>
    <s v="Amazon"/>
    <s v="Corporate"/>
    <s v="BOTH"/>
    <s v="Balance Sheet"/>
    <s v="AMEX (LLC) repays Dave note"/>
    <m/>
  </r>
  <r>
    <s v="03/02/2015"/>
    <s v="AMAZON WEB SERVICES AWS.AMAZON.CO WA"/>
    <n v="59.01"/>
    <m/>
    <n v="59.01"/>
    <s v="Debit"/>
    <s v="22000 · AMEX (LLC)"/>
    <x v="1"/>
    <x v="3"/>
    <n v="2015"/>
    <x v="13"/>
    <s v="Amazon Web Services"/>
    <s v="Corporate"/>
    <s v="BOTH"/>
    <s v="Income Statement"/>
    <s v="AMEX (LLC) Activity"/>
    <m/>
  </r>
  <r>
    <s v="03/03/2015"/>
    <s v="AMAZON.COM AMZN.COM/BILL WA"/>
    <n v="-170.29"/>
    <m/>
    <n v="-170.29"/>
    <s v="Credit"/>
    <s v="22000 · AMEX (LLC)"/>
    <x v="1"/>
    <x v="3"/>
    <n v="2015"/>
    <x v="9"/>
    <s v="Amazon"/>
    <s v="Corporate"/>
    <s v="BOTH"/>
    <s v="Balance Sheet"/>
    <s v="AMEX (LLC) repays Dave note"/>
    <m/>
  </r>
  <r>
    <s v="03/04/2015"/>
    <s v="AMAZON.COM PAYMENTS AMAZON.JP.COM GB"/>
    <n v="106.28"/>
    <m/>
    <n v="106.28"/>
    <s v="Debit"/>
    <s v="22000 · AMEX (LLC)"/>
    <x v="1"/>
    <x v="3"/>
    <n v="2015"/>
    <x v="11"/>
    <s v="Amazon"/>
    <s v="Amazon Japan"/>
    <s v="BOTH"/>
    <s v="Income Statement"/>
    <s v="AMEX (LLC) Activity"/>
    <m/>
  </r>
  <r>
    <s v="03/06/2015"/>
    <s v="AMAZON.COM AMZN.COM/BILL WA"/>
    <n v="163.29"/>
    <m/>
    <n v="163.29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10/2015"/>
    <s v="AMAZON MKTPLACE PMTSAMZN.COM/BILL WA"/>
    <n v="49.12"/>
    <m/>
    <n v="49.12"/>
    <s v="Debit"/>
    <s v="22000 · AMEX (LLC)"/>
    <x v="1"/>
    <x v="3"/>
    <n v="2015"/>
    <x v="49"/>
    <s v="booked in Amazon Purch JE"/>
    <s v="booked in Amazon Purch JE"/>
    <e v="#N/A"/>
    <e v="#N/A"/>
    <m/>
    <m/>
  </r>
  <r>
    <s v="03/16/2015"/>
    <s v="AMAZON.COM AMZN.COM/BILL WA"/>
    <n v="31.95"/>
    <m/>
    <n v="31.95"/>
    <s v="Debit"/>
    <s v="22000 · AMEX (LLC)"/>
    <x v="1"/>
    <x v="3"/>
    <n v="2015"/>
    <x v="49"/>
    <s v="booked in Amazon Purch JE"/>
    <s v="booked in Amazon Purch JE"/>
    <e v="#N/A"/>
    <e v="#N/A"/>
    <m/>
    <m/>
  </r>
  <r>
    <s v="03/16/2015"/>
    <s v="AMAZON.COM AMZN.COM/BILL WA"/>
    <n v="82.11"/>
    <m/>
    <n v="82.11"/>
    <s v="Debit"/>
    <s v="22000 · AMEX (LLC)"/>
    <x v="1"/>
    <x v="3"/>
    <n v="2015"/>
    <x v="49"/>
    <s v="booked in Amazon Purch JE"/>
    <s v="booked in Amazon Purch JE"/>
    <e v="#N/A"/>
    <e v="#N/A"/>
    <m/>
    <m/>
  </r>
  <r>
    <s v="03/17/2015"/>
    <s v="AMAZON MKTPLACE PMTSAMZN.COM/BILL WA"/>
    <n v="211.29"/>
    <m/>
    <n v="211.29"/>
    <s v="Debit"/>
    <s v="22000 · AMEX (LLC)"/>
    <x v="1"/>
    <x v="3"/>
    <n v="2015"/>
    <x v="49"/>
    <s v="booked in Amazon Purch JE"/>
    <s v="booked in Amazon Purch JE"/>
    <e v="#N/A"/>
    <e v="#N/A"/>
    <m/>
    <m/>
  </r>
  <r>
    <s v="03/22/2015"/>
    <s v="AMAZON MEDIA GROUP 866-216-1072 WA"/>
    <n v="1.18"/>
    <m/>
    <n v="1.18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24/2015"/>
    <s v="AMAZON VIDEO ON DEMA866-216-1072 WA"/>
    <n v="1.99"/>
    <m/>
    <n v="1.99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24/2015"/>
    <s v="AMAZON VIDEO ON DEMA866-216-1072 WA"/>
    <n v="1.99"/>
    <m/>
    <n v="1.99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24/2015"/>
    <s v="AMAZON VIDEO ON DEMA866-216-1072 WA"/>
    <n v="1.99"/>
    <m/>
    <n v="1.99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24/2015"/>
    <s v="AMAZON VIDEO ON DEMA866-216-1072 WA"/>
    <n v="1.99"/>
    <m/>
    <n v="1.99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24/2015"/>
    <s v="AMAZON VIDEO ON DEMA866-216-1072 WA"/>
    <n v="1.99"/>
    <m/>
    <n v="1.99"/>
    <s v="Debit"/>
    <s v="22000 · AMEX (LLC)"/>
    <x v="1"/>
    <x v="3"/>
    <n v="2015"/>
    <x v="9"/>
    <s v="Amazon"/>
    <s v="Corporate"/>
    <s v="BOTH"/>
    <s v="Balance Sheet"/>
    <s v="AMEX (LLC) repays Dave note"/>
    <m/>
  </r>
  <r>
    <s v="03/26/2015"/>
    <s v="AMAZON MKTPLACE PMTSAMZN.COM/BILL WA"/>
    <n v="110.58"/>
    <m/>
    <n v="110.58"/>
    <s v="Debit"/>
    <s v="22000 · AMEX (LLC)"/>
    <x v="1"/>
    <x v="3"/>
    <n v="2015"/>
    <x v="49"/>
    <s v="booked in Amazon Purch JE"/>
    <s v="booked in Amazon Purch JE"/>
    <e v="#N/A"/>
    <e v="#N/A"/>
    <m/>
    <m/>
  </r>
  <r>
    <s v="03/26/2015"/>
    <s v="AMAZON.COM AMZN.COM/BILL WA"/>
    <n v="32.46"/>
    <m/>
    <n v="32.46"/>
    <s v="Debit"/>
    <s v="22000 · AMEX (LLC)"/>
    <x v="1"/>
    <x v="3"/>
    <n v="2015"/>
    <x v="49"/>
    <s v="booked in Amazon Purch JE"/>
    <s v="booked in Amazon Purch JE"/>
    <e v="#N/A"/>
    <e v="#N/A"/>
    <m/>
    <m/>
  </r>
  <r>
    <s v="03/26/2015"/>
    <s v="AMAZON.COM AMZN.COM/BILL WA"/>
    <n v="78.8"/>
    <m/>
    <n v="78.8"/>
    <s v="Debit"/>
    <s v="22000 · AMEX (LLC)"/>
    <x v="1"/>
    <x v="3"/>
    <n v="2015"/>
    <x v="49"/>
    <s v="booked in Amazon Purch JE"/>
    <s v="booked in Amazon Purch JE"/>
    <e v="#N/A"/>
    <e v="#N/A"/>
    <m/>
    <m/>
  </r>
  <r>
    <s v="03/30/2015"/>
    <s v="AMAZON MKTPLACE PMTSAMZN.COM/BILL WA"/>
    <n v="58.3"/>
    <m/>
    <n v="58.3"/>
    <s v="Debit"/>
    <s v="22000 · AMEX (LLC)"/>
    <x v="1"/>
    <x v="3"/>
    <n v="2015"/>
    <x v="49"/>
    <s v="booked in Amazon Purch JE"/>
    <s v="booked in Amazon Purch JE"/>
    <e v="#N/A"/>
    <e v="#N/A"/>
    <m/>
    <m/>
  </r>
  <r>
    <s v="04/02/2015"/>
    <s v="AMAZON.COM AMZN.COM/BILL WA"/>
    <n v="33.58"/>
    <m/>
    <n v="33.58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03/2015"/>
    <s v="AMAZON.COM AMZN.COM/BILL WA"/>
    <n v="152.52000000000001"/>
    <m/>
    <n v="152.52000000000001"/>
    <s v="Debit"/>
    <s v="22000 · AMEX (LLC)"/>
    <x v="1"/>
    <x v="4"/>
    <n v="2015"/>
    <x v="49"/>
    <s v="booked in Amazon Purch JE"/>
    <s v="booked in Amazon Purch JE"/>
    <e v="#N/A"/>
    <e v="#N/A"/>
    <m/>
    <m/>
  </r>
  <r>
    <s v="04/03/2015"/>
    <s v="AMAZON WEB SERVICES AWS.AMAZON.CO WA"/>
    <n v="62.39"/>
    <m/>
    <n v="62.39"/>
    <s v="Debit"/>
    <s v="22000 · AMEX (LLC)"/>
    <x v="1"/>
    <x v="4"/>
    <n v="2015"/>
    <x v="13"/>
    <s v="Amazon Web Services"/>
    <s v="Corporate"/>
    <s v="BOTH"/>
    <s v="Income Statement"/>
    <s v="AMEX (LLC) Activity"/>
    <m/>
  </r>
  <r>
    <s v="04/03/2015"/>
    <s v="AMAZON MEDIA GROUP 866-216-1072 WA"/>
    <n v="22.24"/>
    <m/>
    <n v="22.24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05/2015"/>
    <s v="AMAZON MEDIA GROUP 866-216-1072 WA"/>
    <n v="52.27"/>
    <m/>
    <n v="52.27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07/2015"/>
    <s v="AMAZON.COM AMZN.COM/BILL WA"/>
    <n v="56.6"/>
    <m/>
    <n v="56.6"/>
    <s v="Debit"/>
    <s v="22000 · AMEX (LLC)"/>
    <x v="1"/>
    <x v="4"/>
    <n v="2015"/>
    <x v="49"/>
    <s v="booked in Amazon Purch JE"/>
    <s v="booked in Amazon Purch JE"/>
    <e v="#N/A"/>
    <e v="#N/A"/>
    <m/>
    <m/>
  </r>
  <r>
    <s v="04/10/2015"/>
    <s v="AMAZON.COM AMZN.COM/BILL WA"/>
    <n v="13.23"/>
    <m/>
    <n v="13.23"/>
    <s v="Debit"/>
    <s v="22000 · AMEX (LLC)"/>
    <x v="1"/>
    <x v="4"/>
    <n v="2015"/>
    <x v="49"/>
    <s v="booked in Amazon Purch JE"/>
    <s v="booked in Amazon Purch JE"/>
    <e v="#N/A"/>
    <e v="#N/A"/>
    <m/>
    <m/>
  </r>
  <r>
    <s v="04/10/2015"/>
    <s v="AMAZON.COM AMZN.COM/BILL WA"/>
    <n v="30.84"/>
    <m/>
    <n v="30.84"/>
    <s v="Debit"/>
    <s v="22000 · AMEX (LLC)"/>
    <x v="1"/>
    <x v="4"/>
    <n v="2015"/>
    <x v="49"/>
    <s v="booked in Amazon Purch JE"/>
    <s v="booked in Amazon Purch JE"/>
    <e v="#N/A"/>
    <e v="#N/A"/>
    <m/>
    <m/>
  </r>
  <r>
    <s v="04/11/2015"/>
    <s v="AMAZON MKTPLACE PMTSAMZN.COM/BILL WA"/>
    <n v="64.760000000000005"/>
    <m/>
    <n v="64.760000000000005"/>
    <s v="Debit"/>
    <s v="22000 · AMEX (LLC)"/>
    <x v="1"/>
    <x v="4"/>
    <n v="2015"/>
    <x v="49"/>
    <s v="booked in Amazon Purch JE"/>
    <s v="booked in Amazon Purch JE"/>
    <e v="#N/A"/>
    <e v="#N/A"/>
    <m/>
    <m/>
  </r>
  <r>
    <s v="04/11/2015"/>
    <s v="AMAZON MKTPLACE PMTSAMZN.COM/BILL WA"/>
    <n v="21.42"/>
    <m/>
    <n v="21.42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11/2015"/>
    <s v="AMAZON MKTPLACE PMTSAMZN.COM/BILL WA"/>
    <n v="58.47"/>
    <m/>
    <n v="58.47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11/2015"/>
    <s v="AMAZON MKTPLACE PMTSAMZN.COM/BILL WA"/>
    <n v="132.58000000000001"/>
    <m/>
    <n v="132.58000000000001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12/2015"/>
    <s v="AMAZON.COM AMZN.COM/BILL WA"/>
    <n v="23.14"/>
    <m/>
    <n v="23.14"/>
    <s v="Debit"/>
    <s v="22000 · AMEX (LLC)"/>
    <x v="1"/>
    <x v="4"/>
    <n v="2015"/>
    <x v="49"/>
    <s v="booked in Amazon Purch JE"/>
    <s v="booked in Amazon Purch JE"/>
    <e v="#N/A"/>
    <e v="#N/A"/>
    <m/>
    <m/>
  </r>
  <r>
    <s v="04/13/2015"/>
    <s v="AMAZON MKTPLACE PMTSAMZN.COM/BILL WA"/>
    <n v="55.58"/>
    <m/>
    <n v="55.58"/>
    <s v="Debit"/>
    <s v="22000 · AMEX (LLC)"/>
    <x v="1"/>
    <x v="4"/>
    <n v="2015"/>
    <x v="49"/>
    <s v="booked in Amazon Purch JE"/>
    <s v="booked in Amazon Purch JE"/>
    <e v="#N/A"/>
    <e v="#N/A"/>
    <m/>
    <m/>
  </r>
  <r>
    <s v="04/17/2015"/>
    <s v="AMAZON MEDIA GROUP 866-216-1072 WA"/>
    <n v="150.19"/>
    <m/>
    <n v="150.19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20/2015"/>
    <s v="AMAZON.COM AMZN.COM/BILL WA"/>
    <n v="13.6"/>
    <m/>
    <n v="13.6"/>
    <s v="Debit"/>
    <s v="22000 · AMEX (LLC)"/>
    <x v="1"/>
    <x v="4"/>
    <n v="2015"/>
    <x v="49"/>
    <s v="booked in Amazon Purch JE"/>
    <s v="booked in Amazon Purch JE"/>
    <e v="#N/A"/>
    <e v="#N/A"/>
    <m/>
    <m/>
  </r>
  <r>
    <s v="04/29/2015"/>
    <s v="AMAZON.COM AMZN.COM/BILL WA"/>
    <n v="35.25"/>
    <m/>
    <n v="35.25"/>
    <s v="Debit"/>
    <s v="22000 · AMEX (LLC)"/>
    <x v="1"/>
    <x v="4"/>
    <n v="2015"/>
    <x v="49"/>
    <s v="booked in Amazon Purch JE"/>
    <s v="booked in Amazon Purch JE"/>
    <e v="#N/A"/>
    <e v="#N/A"/>
    <m/>
    <m/>
  </r>
  <r>
    <s v="04/30/2015"/>
    <s v="AMAZON VIDEO ON DEMA866-216-1072 WA"/>
    <n v="1.99"/>
    <m/>
    <n v="1.99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4/30/2015"/>
    <s v="AMAZON VIDEO ON DEMA866-216-1072 WA"/>
    <n v="1.99"/>
    <m/>
    <n v="1.99"/>
    <s v="Debit"/>
    <s v="22000 · AMEX (LLC)"/>
    <x v="1"/>
    <x v="4"/>
    <n v="2015"/>
    <x v="9"/>
    <s v="Amazon"/>
    <s v="Corporate"/>
    <s v="BOTH"/>
    <s v="Balance Sheet"/>
    <s v="AMEX (LLC) repays Dave note"/>
    <m/>
  </r>
  <r>
    <s v="05/03/2015"/>
    <s v="AMAZON WEB SERVICES AWS.AMAZON.CO WA"/>
    <n v="59.77"/>
    <m/>
    <n v="59.77"/>
    <s v="Debit"/>
    <s v="22000 · AMEX (LLC)"/>
    <x v="1"/>
    <x v="5"/>
    <n v="2015"/>
    <x v="13"/>
    <s v="Amazon Web Services"/>
    <s v="Corporate"/>
    <s v="BOTH"/>
    <s v="Income Statement"/>
    <s v="AMEX (LLC) Activity"/>
    <m/>
  </r>
  <r>
    <s v="05/04/2015"/>
    <s v="AMAZON MEDIA GROUP 866-216-1072 WA"/>
    <n v="42.68"/>
    <m/>
    <n v="42.68"/>
    <s v="Debit"/>
    <s v="22000 · AMEX (LLC)"/>
    <x v="1"/>
    <x v="5"/>
    <n v="2015"/>
    <x v="9"/>
    <s v="Amazon"/>
    <s v="Corporate"/>
    <s v="BOTH"/>
    <s v="Balance Sheet"/>
    <s v="AMEX (LLC) repays Dave note"/>
    <m/>
  </r>
  <r>
    <s v="05/23/2015"/>
    <s v="AMAZON.COM AMZN.COM/BILL WA"/>
    <n v="-0.73"/>
    <m/>
    <n v="-0.73"/>
    <s v="Credit"/>
    <s v="22000 · AMEX (LLC)"/>
    <x v="1"/>
    <x v="5"/>
    <n v="2015"/>
    <x v="9"/>
    <s v="Amazon"/>
    <s v="Corporate"/>
    <s v="BOTH"/>
    <s v="Balance Sheet"/>
    <s v="AMEX (LLC) repays Dave note"/>
    <m/>
  </r>
  <r>
    <s v="05/25/2015"/>
    <s v="AMAZON VIDEO ON DEMA866-216-1072 WA"/>
    <n v="3.24"/>
    <m/>
    <n v="3.24"/>
    <s v="Debit"/>
    <s v="22000 · AMEX (LLC)"/>
    <x v="1"/>
    <x v="5"/>
    <n v="2015"/>
    <x v="10"/>
    <s v="Amazon"/>
    <s v="Warehouse"/>
    <s v="BOTH"/>
    <s v="Income Statement"/>
    <s v="AMEX (LLC) Activity"/>
    <m/>
  </r>
  <r>
    <s v="06/04/2015"/>
    <s v="AMAZON WEB SERVICES AWS.AMAZON.CO WA"/>
    <n v="60.94"/>
    <m/>
    <n v="60.94"/>
    <s v="Debit"/>
    <s v="22000 · AMEX (LLC)"/>
    <x v="1"/>
    <x v="6"/>
    <n v="2015"/>
    <x v="13"/>
    <s v="Amazon Web Services"/>
    <s v="Corporate"/>
    <s v="BOTH"/>
    <s v="Income Statement"/>
    <s v="AMEX (LLC) Activity"/>
    <m/>
  </r>
  <r>
    <s v="06/04/2015"/>
    <s v="AMAZON MARKETING SER866-216-1072 WA"/>
    <n v="98.65"/>
    <m/>
    <n v="98.65"/>
    <s v="Debit"/>
    <s v="22000 · AMEX (LLC)"/>
    <x v="1"/>
    <x v="6"/>
    <n v="2015"/>
    <x v="50"/>
    <s v="Amazon"/>
    <s v="Corporate"/>
    <s v="BOTH"/>
    <s v="Income Statement"/>
    <s v="AMEX (LLC) Activity"/>
    <m/>
  </r>
  <r>
    <s v="06/06/2015"/>
    <s v="AMAZON.COM AMZN.COM/BILL WA"/>
    <n v="13.33"/>
    <m/>
    <n v="13.33"/>
    <s v="Debit"/>
    <s v="22000 · AMEX (LLC)"/>
    <x v="1"/>
    <x v="6"/>
    <n v="2015"/>
    <x v="9"/>
    <s v="Amazon"/>
    <s v="Corporate"/>
    <s v="BOTH"/>
    <s v="Balance Sheet"/>
    <s v="AMEX (LLC) repays Dave note"/>
    <m/>
  </r>
  <r>
    <s v="06/08/2015"/>
    <s v="AMAZON.COM AMZN.COM/BILL WA"/>
    <n v="103.08"/>
    <m/>
    <n v="103.08"/>
    <s v="Debit"/>
    <s v="22000 · AMEX (LLC)"/>
    <x v="1"/>
    <x v="6"/>
    <n v="2015"/>
    <x v="9"/>
    <s v="Amazon"/>
    <s v="Corporate"/>
    <s v="BOTH"/>
    <s v="Balance Sheet"/>
    <s v="AMEX (LLC) repays Dave note"/>
    <m/>
  </r>
  <r>
    <s v="06/08/2015"/>
    <s v="AMAZON.COM AMZN.COM/BILL WA"/>
    <n v="45.85"/>
    <m/>
    <n v="45.85"/>
    <s v="Debit"/>
    <s v="22000 · AMEX (LLC)"/>
    <x v="1"/>
    <x v="6"/>
    <n v="2015"/>
    <x v="9"/>
    <s v="Amazon"/>
    <s v="Corporate"/>
    <s v="BOTH"/>
    <s v="Balance Sheet"/>
    <s v="AMEX (LLC) repays Dave note"/>
    <m/>
  </r>
  <r>
    <s v="06/26/2015"/>
    <s v="AMAZONPRIME MEMBERSHAMZN.COM/PRME NV"/>
    <n v="107.17"/>
    <m/>
    <n v="107.17"/>
    <s v="Debit"/>
    <s v="22000 · AMEX (LLC)"/>
    <x v="1"/>
    <x v="6"/>
    <n v="2015"/>
    <x v="38"/>
    <s v="Amazon"/>
    <s v="Corporate"/>
    <s v="BOTH"/>
    <s v="Income Statement"/>
    <s v="AMEX (LLC) Activity"/>
    <m/>
  </r>
  <r>
    <s v="07/09/2015"/>
    <s v="AMAZON SVCS EU-UK AMAZON.CO.UK LU"/>
    <n v="58.42"/>
    <m/>
    <n v="58.42"/>
    <s v="Debit"/>
    <s v="22000 · AMEX (LLC)"/>
    <x v="1"/>
    <x v="7"/>
    <n v="2015"/>
    <x v="11"/>
    <s v="Amazon"/>
    <s v="Amazon UK"/>
    <s v="BOTH"/>
    <s v="Income Statement"/>
    <s v="AMEX (LLC) Activity"/>
    <m/>
  </r>
  <r>
    <s v="07/14/2015"/>
    <s v="AMAZON.COM AMZN.COM/BILL WA"/>
    <n v="79.63"/>
    <m/>
    <n v="79.63"/>
    <s v="Debit"/>
    <s v="22000 · AMEX (LLC)"/>
    <x v="1"/>
    <x v="7"/>
    <n v="2015"/>
    <x v="49"/>
    <s v="booked in Amazon Purch JE"/>
    <s v="booked in Amazon Purch JE"/>
    <e v="#N/A"/>
    <e v="#N/A"/>
    <m/>
    <m/>
  </r>
  <r>
    <s v="07/17/2015"/>
    <s v="AMAZON.COM AMZN.COM/BILL WA"/>
    <n v="370.16"/>
    <m/>
    <n v="370.16"/>
    <s v="Debit"/>
    <s v="22000 · AMEX (LLC)"/>
    <x v="1"/>
    <x v="7"/>
    <n v="2015"/>
    <x v="49"/>
    <s v="booked in Amazon Purch JE"/>
    <s v="booked in Amazon Purch JE"/>
    <e v="#N/A"/>
    <e v="#N/A"/>
    <m/>
    <m/>
  </r>
  <r>
    <s v="07/17/2015"/>
    <s v="AMAZON WEB SERVICES AWS.AMAZON.CO WA"/>
    <n v="59.25"/>
    <m/>
    <n v="59.25"/>
    <s v="Debit"/>
    <s v="22000 · AMEX (LLC)"/>
    <x v="1"/>
    <x v="7"/>
    <n v="2015"/>
    <x v="13"/>
    <s v="Amazon Web Services"/>
    <s v="Corporate"/>
    <s v="BOTH"/>
    <s v="Income Statement"/>
    <s v="AMEX (LLC) Activity"/>
    <m/>
  </r>
  <r>
    <s v="07/17/2015"/>
    <s v="AMAZON MARKETING SER866-216-1072 WA"/>
    <n v="149.68"/>
    <m/>
    <n v="149.68"/>
    <s v="Debit"/>
    <s v="22000 · AMEX (LLC)"/>
    <x v="1"/>
    <x v="7"/>
    <n v="2015"/>
    <x v="50"/>
    <s v="Amazon"/>
    <s v="Corporate"/>
    <s v="BOTH"/>
    <s v="Income Statement"/>
    <s v="AMEX (LLC) Activity"/>
    <m/>
  </r>
  <r>
    <s v="07/21/2015"/>
    <s v="AMAZON.COM AMZN.COM/BILL WA"/>
    <n v="10.8"/>
    <m/>
    <n v="10.8"/>
    <s v="Debit"/>
    <s v="22000 · AMEX (LLC)"/>
    <x v="1"/>
    <x v="7"/>
    <n v="2015"/>
    <x v="49"/>
    <s v="booked in Amazon Purch JE"/>
    <s v="booked in Amazon Purch JE"/>
    <e v="#N/A"/>
    <e v="#N/A"/>
    <m/>
    <m/>
  </r>
  <r>
    <s v="07/24/2015"/>
    <s v="AMAZON SVCS EU-UK AMAZON.CO.UK LU"/>
    <n v="116.35"/>
    <m/>
    <n v="116.35"/>
    <s v="Debit"/>
    <s v="22000 · AMEX (LLC)"/>
    <x v="1"/>
    <x v="7"/>
    <n v="2015"/>
    <x v="11"/>
    <s v="Amazon"/>
    <s v="Amazon UK"/>
    <s v="BOTH"/>
    <s v="Income Statement"/>
    <s v="AMEX (LLC) Activity"/>
    <m/>
  </r>
  <r>
    <s v="08/03/2015"/>
    <s v="AMAZON MKTPLACE PMTSAMZN.COM/BILL WA"/>
    <n v="11.2"/>
    <m/>
    <n v="11.2"/>
    <s v="Debit"/>
    <s v="22000 · AMEX (LLC)"/>
    <x v="1"/>
    <x v="8"/>
    <n v="2015"/>
    <x v="49"/>
    <s v="booked in Amazon Purch JE"/>
    <s v="booked in Amazon Purch JE"/>
    <e v="#N/A"/>
    <e v="#N/A"/>
    <m/>
    <m/>
  </r>
  <r>
    <s v="08/03/2015"/>
    <s v="AMAZON WEB SERVICES AWS.AMAZON.CO WA"/>
    <n v="64.39"/>
    <m/>
    <n v="64.39"/>
    <s v="Debit"/>
    <s v="22000 · AMEX (LLC)"/>
    <x v="1"/>
    <x v="8"/>
    <n v="2015"/>
    <x v="13"/>
    <s v="Amazon Web Services"/>
    <s v="Corporate"/>
    <s v="BOTH"/>
    <s v="Income Statement"/>
    <s v="AMEX (LLC) Activity"/>
    <m/>
  </r>
  <r>
    <s v="08/03/2015"/>
    <s v="AMAZON MARKETING SER866-216-1072 WA"/>
    <n v="30.36"/>
    <m/>
    <n v="30.36"/>
    <s v="Debit"/>
    <s v="22000 · AMEX (LLC)"/>
    <x v="1"/>
    <x v="8"/>
    <n v="2015"/>
    <x v="50"/>
    <s v="Amazon"/>
    <s v="Corporate"/>
    <s v="BOTH"/>
    <s v="Income Statement"/>
    <s v="AMEX (LLC) Activity"/>
    <m/>
  </r>
  <r>
    <s v="08/04/2015"/>
    <s v="AMAZON MKTPLACE PMTSAMZN.COM/BILL WA"/>
    <n v="11.2"/>
    <m/>
    <n v="11.2"/>
    <s v="Debit"/>
    <s v="22000 · AMEX (LLC)"/>
    <x v="1"/>
    <x v="8"/>
    <n v="2015"/>
    <x v="49"/>
    <s v="booked in Amazon Purch JE"/>
    <s v="booked in Amazon Purch JE"/>
    <e v="#N/A"/>
    <e v="#N/A"/>
    <m/>
    <m/>
  </r>
  <r>
    <s v="08/04/2015"/>
    <s v="AMAZON MKTPLACE PMTSAMZN.COM/BILL WA"/>
    <n v="69.95"/>
    <m/>
    <n v="69.95"/>
    <s v="Debit"/>
    <s v="22000 · AMEX (LLC)"/>
    <x v="1"/>
    <x v="8"/>
    <n v="2015"/>
    <x v="49"/>
    <s v="booked in Amazon Purch JE"/>
    <s v="booked in Amazon Purch JE"/>
    <e v="#N/A"/>
    <e v="#N/A"/>
    <m/>
    <m/>
  </r>
  <r>
    <s v="08/07/2015"/>
    <s v="AMAZON.COM AMZN.COM/BILL WA"/>
    <n v="50"/>
    <m/>
    <n v="50"/>
    <s v="Debit"/>
    <s v="22000 · AMEX (LLC)"/>
    <x v="1"/>
    <x v="8"/>
    <n v="2015"/>
    <x v="49"/>
    <s v="booked in Amazon Purch JE"/>
    <s v="booked in Amazon Purch JE"/>
    <e v="#N/A"/>
    <e v="#N/A"/>
    <m/>
    <m/>
  </r>
  <r>
    <s v="08/11/2015"/>
    <s v="AMAZON.COM AMZN.COM/BILL WA"/>
    <n v="61.52"/>
    <m/>
    <n v="61.52"/>
    <s v="Debit"/>
    <s v="22000 · AMEX (LLC)"/>
    <x v="1"/>
    <x v="8"/>
    <n v="2015"/>
    <x v="9"/>
    <s v="Amazon"/>
    <s v="Corporate"/>
    <s v="BOTH"/>
    <s v="Balance Sheet"/>
    <s v="AMEX (LLC) repays Dave note"/>
    <m/>
  </r>
  <r>
    <s v="08/19/2015"/>
    <s v="AMAZON MKTPLACE PMTSAMZN.COM/BILL WA"/>
    <n v="15.9"/>
    <m/>
    <n v="15.9"/>
    <s v="Debit"/>
    <s v="22000 · AMEX (LLC)"/>
    <x v="1"/>
    <x v="8"/>
    <n v="2015"/>
    <x v="49"/>
    <s v="booked in Amazon Purch JE"/>
    <s v="booked in Amazon Purch JE"/>
    <e v="#N/A"/>
    <e v="#N/A"/>
    <m/>
    <m/>
  </r>
  <r>
    <s v="08/19/2015"/>
    <s v="AMAZON MKTPLACE PMTSAMZN.COM/BILL WA"/>
    <n v="57.79"/>
    <m/>
    <n v="57.79"/>
    <s v="Debit"/>
    <s v="22000 · AMEX (LLC)"/>
    <x v="1"/>
    <x v="8"/>
    <n v="2015"/>
    <x v="49"/>
    <s v="booked in Amazon Purch JE"/>
    <s v="booked in Amazon Purch JE"/>
    <e v="#N/A"/>
    <e v="#N/A"/>
    <m/>
    <m/>
  </r>
  <r>
    <s v="09/29/2015"/>
    <s v="AMAZON.COM AMZN.COM/BILL WA"/>
    <n v="27.8"/>
    <m/>
    <n v="27.8"/>
    <s v="Debit"/>
    <s v="22000 · AMEX (LLC)"/>
    <x v="1"/>
    <x v="9"/>
    <n v="2015"/>
    <x v="51"/>
    <s v="Amazon"/>
    <s v="e-Commerce:DT.com"/>
    <s v="BOTH"/>
    <s v="Income Statement"/>
    <s v="AMEX (LLC) Activity"/>
    <m/>
  </r>
  <r>
    <s v="09/29/2015"/>
    <s v="AMAZON.COM AMZN.COM/BILL WA"/>
    <n v="117.99"/>
    <m/>
    <n v="117.99"/>
    <s v="Debit"/>
    <s v="22000 · AMEX (LLC)"/>
    <x v="1"/>
    <x v="9"/>
    <n v="2015"/>
    <x v="51"/>
    <s v="Amazon"/>
    <s v="e-Commerce:DT.com"/>
    <s v="BOTH"/>
    <s v="Income Statement"/>
    <s v="AMEX (LLC) Activity"/>
    <m/>
  </r>
  <r>
    <s v="10/27/2015"/>
    <s v="AMAZON VIDEO ON DEMAAMZN.COM/BILL WA"/>
    <n v="3.24"/>
    <m/>
    <n v="3.24"/>
    <s v="Debit"/>
    <s v="22000 · AMEX (LLC)"/>
    <x v="1"/>
    <x v="10"/>
    <n v="2015"/>
    <x v="13"/>
    <s v="Amazon"/>
    <s v="Corporate"/>
    <s v="BOTH"/>
    <s v="Income Statement"/>
    <s v="AMEX (LLC) Activity"/>
    <m/>
  </r>
  <r>
    <s v="11/10/2015"/>
    <s v="AMAZON MKTPLACE PMTSAMZN.COM/BILL WA"/>
    <n v="6.75"/>
    <m/>
    <n v="6.75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0/2015"/>
    <s v="AMAZON.COM AMZN.COM/BILL WA"/>
    <n v="1.8"/>
    <m/>
    <n v="1.8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1/2015"/>
    <s v="AMAZON MKTPLACE PMTSAMZN.COM/BILL WA"/>
    <n v="30.98"/>
    <m/>
    <n v="30.98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1/2015"/>
    <s v="AMAZON MKTPLACE PMTSAMZN.COM/BILL WA"/>
    <n v="77.94"/>
    <m/>
    <n v="77.94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1/2015"/>
    <s v="AMAZON.COM AMZN.COM/BILL WA"/>
    <n v="90.91"/>
    <m/>
    <n v="90.91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2/2015"/>
    <s v="AMAZON.COM AMZN.COM/BILL WA"/>
    <n v="25.96"/>
    <m/>
    <n v="25.96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3/2015"/>
    <s v="AMAZON.COM AMZN.COM/BILL WA"/>
    <n v="23.56"/>
    <m/>
    <n v="23.56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6/2015"/>
    <s v="AMAZON.COM AMZN.COM/BILL WA"/>
    <n v="22.64"/>
    <m/>
    <n v="22.64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18/2015"/>
    <s v="AMAZON.COM AMZN.COM/BILL WA"/>
    <n v="15.31"/>
    <m/>
    <n v="15.31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20/2015"/>
    <s v="AMAZON MKTPLACE PMTSAMZN.COM/BILL WA"/>
    <n v="21.93"/>
    <m/>
    <n v="21.93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21/2015"/>
    <s v="AMAZON.COM AMZN.COM/BILL WA"/>
    <n v="20.91"/>
    <m/>
    <n v="20.91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24/2015"/>
    <s v="AMAZON MKTPLACE PMTSAMZN.COM/BILL WA"/>
    <n v="13.95"/>
    <m/>
    <n v="13.95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1/24/2015"/>
    <s v="AMAZONPRIME MEMBERSHAMZN.COM/PRME NV"/>
    <n v="107.17"/>
    <m/>
    <n v="107.17"/>
    <s v="Debit"/>
    <s v="22000 · AMEX (LLC)"/>
    <x v="1"/>
    <x v="11"/>
    <n v="2015"/>
    <x v="38"/>
    <s v="Amazon"/>
    <s v="Corporate"/>
    <s v="BOTH"/>
    <s v="Income Statement"/>
    <s v="AMEX (LLC) Activity"/>
    <m/>
  </r>
  <r>
    <s v="11/26/2015"/>
    <s v="AMAZON.COM AMZN.COM/BILL WA"/>
    <n v="29.23"/>
    <m/>
    <n v="29.23"/>
    <s v="Debit"/>
    <s v="22000 · AMEX (LLC)"/>
    <x v="1"/>
    <x v="11"/>
    <n v="2015"/>
    <x v="51"/>
    <s v="Amazon"/>
    <s v="e-Commerce:DT.com"/>
    <s v="BOTH"/>
    <s v="Income Statement"/>
    <s v="AMEX (LLC) Activity"/>
    <m/>
  </r>
  <r>
    <s v="12/04/2015"/>
    <s v="AMAZON MKTPLACE PMTSAMZN.COM/BILL WA"/>
    <n v="19.95"/>
    <m/>
    <n v="19.95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04/2015"/>
    <s v="AMAZON.COM AMZN.COM/BILL WA"/>
    <n v="16.61"/>
    <m/>
    <n v="16.61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04/2015"/>
    <s v="AMAZON.COM AMZN.COM/BILL WA"/>
    <n v="33.880000000000003"/>
    <m/>
    <n v="33.880000000000003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08/2015"/>
    <s v="AMAZON MKTPLACE PMTSAMZN.COM/BILL WA"/>
    <n v="11.79"/>
    <m/>
    <n v="11.79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08/2015"/>
    <s v="AMAZON.COM AMZN.COM/BILL WA"/>
    <n v="15.35"/>
    <m/>
    <n v="15.35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09/2015"/>
    <s v="AMAZON.COM AMZN.COM/BILL WA"/>
    <n v="18.59"/>
    <m/>
    <n v="18.59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09/2015"/>
    <s v="AMAZON.COM AMZN.COM/BILL WA"/>
    <n v="25.03"/>
    <m/>
    <n v="25.03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2/2015"/>
    <s v="AMAZON.COM AMZN.COM/BILL WA"/>
    <n v="80.680000000000007"/>
    <m/>
    <n v="80.680000000000007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3/2015"/>
    <s v="AMAZON.COM AMZN.COM/BILL WA"/>
    <n v="5.3"/>
    <m/>
    <n v="5.3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3/2015"/>
    <s v="AMAZON.COM AMZN.COM/BILL WA"/>
    <n v="20.99"/>
    <m/>
    <n v="20.99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3/2015"/>
    <s v="AMAZON.COM AMZN.COM/BILL WA"/>
    <n v="43.06"/>
    <m/>
    <n v="43.06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4/2015"/>
    <s v="AMAZON MKTPLACE PMTSAMZN.COM/BILL WA"/>
    <n v="31.23"/>
    <m/>
    <n v="31.23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5/2015"/>
    <s v="AMAZON MKTPLACE PMTSAMZN.COM/BILL WA"/>
    <n v="29.99"/>
    <m/>
    <n v="29.99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5/2015"/>
    <s v="AMAZON MKTPLACE PMTSAMZN.COM/BILL WA"/>
    <n v="44.97"/>
    <m/>
    <n v="44.97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5/2015"/>
    <s v="AMAZON.COM AMZN.COM/BILL WA"/>
    <n v="18.82"/>
    <m/>
    <n v="18.82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6/2015"/>
    <s v="AMAZON MKTPLACE PMTSAMZN.COM/BILL WA"/>
    <n v="14.99"/>
    <m/>
    <n v="14.99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6/2015"/>
    <s v="AMAZON.COM AMZN.COM/BILL WA"/>
    <n v="58.33"/>
    <m/>
    <n v="58.33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7/2015"/>
    <s v="AMAZON.COM AMZN.COM/BILL WA"/>
    <n v="49.46"/>
    <m/>
    <n v="49.46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9/2015"/>
    <s v="AMAZON.COM AMZN.COM/BILL WA"/>
    <n v="18.47"/>
    <m/>
    <n v="18.47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9/2015"/>
    <s v="AMAZON.COM AMZN.COM/BILL WA"/>
    <n v="22.35"/>
    <m/>
    <n v="22.35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9/2015"/>
    <s v="AMAZON.COM AMZN.COM/BILL WA"/>
    <n v="23.36"/>
    <m/>
    <n v="23.36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19/2015"/>
    <s v="AMAZON.COM AMZN.COM/BILL WA"/>
    <n v="36.06"/>
    <m/>
    <n v="36.06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22/2015"/>
    <s v="AMAZON MKTPLACE PMTSAMZN.COM/BILL WA"/>
    <n v="39"/>
    <m/>
    <n v="39"/>
    <s v="Debit"/>
    <s v="22000 · AMEX (LLC)"/>
    <x v="1"/>
    <x v="12"/>
    <n v="2015"/>
    <x v="51"/>
    <s v="Amazon"/>
    <s v="e-Commerce:DT.com"/>
    <s v="BOTH"/>
    <s v="Income Statement"/>
    <s v="AMEX (LLC) Activity"/>
    <m/>
  </r>
  <r>
    <s v="12/22/2015"/>
    <s v="AMAZON MKTPLACE PMTSAMZN.COM/BILL WA"/>
    <n v="568.91"/>
    <m/>
    <n v="568.91"/>
    <s v="Debit"/>
    <s v="22000 · AMEX (LLC)"/>
    <x v="1"/>
    <x v="12"/>
    <n v="2015"/>
    <x v="52"/>
    <s v="Amazon"/>
    <s v="Corporate:Sales"/>
    <s v="BOTH"/>
    <s v="Income Statement"/>
    <s v="AMEX (LLC) Activity"/>
    <m/>
  </r>
  <r>
    <s v="x"/>
    <m/>
    <m/>
    <m/>
    <m/>
    <m/>
    <m/>
    <x v="0"/>
    <x v="0"/>
    <m/>
    <x v="0"/>
    <m/>
    <m/>
    <m/>
    <m/>
    <m/>
    <m/>
  </r>
  <r>
    <s v="9306 (INC)"/>
    <m/>
    <m/>
    <m/>
    <m/>
    <m/>
    <m/>
    <x v="0"/>
    <x v="0"/>
    <m/>
    <x v="0"/>
    <m/>
    <m/>
    <m/>
    <m/>
    <m/>
    <m/>
  </r>
  <r>
    <d v="2015-01-02T00:00:00"/>
    <s v="Wire Transfer Fee"/>
    <n v="-16"/>
    <n v="1316.39"/>
    <n v="16"/>
    <s v="Expense"/>
    <s v="11500 · BofA 9306 (INC)"/>
    <x v="2"/>
    <x v="1"/>
    <n v="2015"/>
    <x v="48"/>
    <s v="BofA"/>
    <s v="Corporate"/>
    <s v="BOTH"/>
    <s v="Income Statement"/>
    <s v="9306 (INC) Activity"/>
    <s v="11500 · BofA 9306 (INC)"/>
  </r>
  <r>
    <d v="2015-01-02T00:00:00"/>
    <s v="Monthly Fee for Business Fundamentals"/>
    <n v="-16"/>
    <n v="1300.3900000000001"/>
    <n v="16"/>
    <s v="Expense"/>
    <s v="11500 · BofA 9306 (INC)"/>
    <x v="2"/>
    <x v="1"/>
    <n v="2015"/>
    <x v="48"/>
    <s v="BofA"/>
    <s v="Corporate"/>
    <s v="BOTH"/>
    <s v="Income Statement"/>
    <s v="9306 (INC) Activity"/>
    <s v="11500 · BofA 9306 (INC)"/>
  </r>
  <r>
    <d v="2015-01-06T00:00:00"/>
    <s v="Online Banking transfer to CHK 9607 Confirmation# 0456642694"/>
    <n v="-850"/>
    <n v="450.39"/>
    <n v="850"/>
    <s v="Expense"/>
    <s v="11500 · BofA 9306 (INC)"/>
    <x v="2"/>
    <x v="1"/>
    <n v="2015"/>
    <x v="53"/>
    <s v="Dean &amp; Tyler, INC"/>
    <s v="Corporate"/>
    <s v="INC"/>
    <s v="Balance Sheet"/>
    <s v="9306 (INC) transfers to 9607 (INC)"/>
    <s v="11500 · BofA 9306 (INC)"/>
  </r>
  <r>
    <d v="2015-01-08T00:00:00"/>
    <s v="ONLINE BUSINESS SUITE DIRECT PMT SERVICES"/>
    <n v="-10"/>
    <n v="440.39"/>
    <n v="10"/>
    <s v="Expense"/>
    <s v="11500 · BofA 9306 (INC)"/>
    <x v="2"/>
    <x v="1"/>
    <n v="2015"/>
    <x v="13"/>
    <s v="ZoHo"/>
    <s v="Wholesale"/>
    <s v="BOTH"/>
    <s v="Income Statement"/>
    <s v="9306 (INC) Activity"/>
    <s v="11500 · BofA 9306 (INC)"/>
  </r>
  <r>
    <d v="2015-01-26T00:00:00"/>
    <s v="HANOVER/CITIZENS DES:PREM COLL ID:011501220000860 INDN:DEAN &amp; TYLER INC CO ID:3135129825 CCD"/>
    <n v="-160.63"/>
    <n v="279.76"/>
    <n v="160.63"/>
    <s v="Expense"/>
    <s v="11500 · BofA 9306 (INC)"/>
    <x v="2"/>
    <x v="1"/>
    <n v="2015"/>
    <x v="54"/>
    <s v="Hanover"/>
    <s v="Corporate"/>
    <s v="BOTH"/>
    <s v="Income Statement"/>
    <s v="9306 (INC) Activity"/>
    <s v="11500 · BofA 9306 (INC)"/>
  </r>
  <r>
    <d v="2015-02-02T00:00:00"/>
    <s v="Monthly Fee for Business Fundamentals"/>
    <n v="-16"/>
    <n v="263.76"/>
    <n v="16"/>
    <s v="Expense"/>
    <s v="11500 · BofA 9306 (INC)"/>
    <x v="2"/>
    <x v="2"/>
    <n v="2015"/>
    <x v="48"/>
    <s v="BofA"/>
    <s v="Corporate"/>
    <s v="BOTH"/>
    <s v="Income Statement"/>
    <s v="9306 (INC) Activity"/>
    <s v="11500 · BofA 9306 (INC)"/>
  </r>
  <r>
    <d v="2015-02-06T00:00:00"/>
    <s v="ONLINE BUSINESS SUITE DIRECT PMT SERVICES"/>
    <n v="-10"/>
    <n v="253.76"/>
    <n v="10"/>
    <s v="Expense"/>
    <s v="11500 · BofA 9306 (INC)"/>
    <x v="2"/>
    <x v="2"/>
    <n v="2015"/>
    <x v="13"/>
    <s v="ZoHo"/>
    <s v="Wholesale"/>
    <s v="BOTH"/>
    <s v="Income Statement"/>
    <s v="9306 (INC) Activity"/>
    <s v="11500 · BofA 9306 (INC)"/>
  </r>
  <r>
    <d v="2015-02-25T00:00:00"/>
    <s v="Online Banking transfer from CHK 9319 Confirmation# 1688788365"/>
    <n v="300"/>
    <n v="553.76"/>
    <n v="-300"/>
    <s v="Income"/>
    <s v="11500 · BofA 9306 (INC)"/>
    <x v="2"/>
    <x v="2"/>
    <n v="2015"/>
    <x v="55"/>
    <s v="Dean &amp; Tyler, INC"/>
    <s v="Corporate"/>
    <s v="INC"/>
    <s v="Balance Sheet"/>
    <s v="9319 (INC) transfers to 9306 (INC)"/>
    <s v="11500 · BofA 9306 (INC)"/>
  </r>
  <r>
    <d v="2015-02-25T00:00:00"/>
    <s v="HANOVER/CITIZENS DES:PREM COLL ID:011502220004211 INDN:DEAN &amp; TYLER INC CO ID:3135129825 CCD"/>
    <n v="-289.8"/>
    <n v="263.95999999999998"/>
    <n v="289.8"/>
    <s v="Expense"/>
    <s v="11500 · BofA 9306 (INC)"/>
    <x v="2"/>
    <x v="2"/>
    <n v="2015"/>
    <x v="54"/>
    <s v="Hanover"/>
    <s v="Corporate"/>
    <s v="BOTH"/>
    <s v="Income Statement"/>
    <s v="9306 (INC) Activity"/>
    <s v="11500 · BofA 9306 (INC)"/>
  </r>
  <r>
    <d v="2015-02-25T00:00:00"/>
    <s v="CITY PUBLIC SRV DES:CPS WEBPMT ID:003002974368 INDN:DEAN TYLER INC CO ID:6746002071 CCD"/>
    <n v="-130.88"/>
    <n v="133.08000000000001"/>
    <n v="130.88"/>
    <s v="Expense"/>
    <s v="11500 · BofA 9306 (INC)"/>
    <x v="2"/>
    <x v="2"/>
    <n v="2015"/>
    <x v="56"/>
    <s v="CPS"/>
    <s v="Corporate:Warehouse"/>
    <s v="BOTH"/>
    <s v="Income Statement"/>
    <s v="9306 (INC) Activity"/>
    <s v="11500 · BofA 9306 (INC)"/>
  </r>
  <r>
    <d v="2015-02-27T00:00:00"/>
    <s v="BKOFAMERICA MOBILE 02/27 3336198522 DEPOSIT *MOBILE TX"/>
    <n v="9.9499999999999993"/>
    <n v="143.03"/>
    <n v="-9.9499999999999993"/>
    <s v="Income"/>
    <s v="11500 · BofA 9306 (INC)"/>
    <x v="2"/>
    <x v="2"/>
    <n v="2015"/>
    <x v="57"/>
    <s v="Pet Zone"/>
    <s v="Wholesale"/>
    <s v="BOTH"/>
    <s v="Income Statement"/>
    <s v="9306 (INC) Activity"/>
    <s v="11500 · BofA 9306 (INC)"/>
  </r>
  <r>
    <d v="2015-03-02T00:00:00"/>
    <s v="Monthly Fee for Business Fundamentals"/>
    <n v="-16"/>
    <n v="127.03"/>
    <n v="16"/>
    <s v="Expense"/>
    <s v="11500 · BofA 9306 (INC)"/>
    <x v="2"/>
    <x v="3"/>
    <n v="2015"/>
    <x v="48"/>
    <s v="BofA"/>
    <s v="Corporate"/>
    <s v="BOTH"/>
    <s v="Income Statement"/>
    <s v="9306 (INC) Activity"/>
    <s v="11500 · BofA 9306 (INC)"/>
  </r>
  <r>
    <d v="2015-03-06T00:00:00"/>
    <s v="ONLINE BUSINESS SUITE DIRECT PMT SERVICES"/>
    <n v="-10"/>
    <n v="117.03"/>
    <n v="10"/>
    <s v="Expense"/>
    <s v="11500 · BofA 9306 (INC)"/>
    <x v="2"/>
    <x v="3"/>
    <n v="2015"/>
    <x v="13"/>
    <s v="ZoHo"/>
    <s v="Wholesale"/>
    <s v="BOTH"/>
    <s v="Income Statement"/>
    <s v="9306 (INC) Activity"/>
    <s v="11500 · BofA 9306 (INC)"/>
  </r>
  <r>
    <d v="2015-03-09T00:00:00"/>
    <s v="Online Banking transfer from CHK 9319 Confirmation# 2992654604"/>
    <n v="200"/>
    <n v="317.02999999999997"/>
    <n v="-200"/>
    <s v="Income"/>
    <s v="11500 · BofA 9306 (INC)"/>
    <x v="2"/>
    <x v="3"/>
    <n v="2015"/>
    <x v="55"/>
    <s v="Dean &amp; Tyler, INC"/>
    <s v="Corporate"/>
    <s v="INC"/>
    <s v="Balance Sheet"/>
    <s v="9319 (INC) transfers to 9306 (INC)"/>
    <s v="11500 · BofA 9306 (INC)"/>
  </r>
  <r>
    <d v="2015-03-12T00:00:00"/>
    <s v="CITY PUBLIC SRV DES:CPS WEBPMT ID:003002974368 INDN:DEAN TYLER INC CO ID:6746002071 CCD"/>
    <n v="-116.01"/>
    <n v="201.02"/>
    <n v="116.01"/>
    <s v="Expense"/>
    <s v="11500 · BofA 9306 (INC)"/>
    <x v="2"/>
    <x v="3"/>
    <n v="2015"/>
    <x v="56"/>
    <s v="CPS"/>
    <s v="Corporate:Warehouse"/>
    <s v="BOTH"/>
    <s v="Income Statement"/>
    <s v="9306 (INC) Activity"/>
    <s v="11500 · BofA 9306 (INC)"/>
  </r>
  <r>
    <d v="2015-03-19T00:00:00"/>
    <s v="WIRE TYPE:WIRE IN DATE: 150319 TIME:1428 ET TRN:2015031900268931 SEQ:S0650781259601/382436 ORIG:PET ZONE CO ID:KW78KFHO00000000 SND BK:CITIBA NK, N.A. ID:0008"/>
    <n v="3408"/>
    <n v="3609.02"/>
    <n v="-3408"/>
    <s v="Income"/>
    <s v="11500 · BofA 9306 (INC)"/>
    <x v="2"/>
    <x v="3"/>
    <n v="2015"/>
    <x v="57"/>
    <s v="Pet Zone"/>
    <s v="Wholesale"/>
    <s v="BOTH"/>
    <s v="Income Statement"/>
    <s v="9306 (INC) Activity"/>
    <s v="11500 · BofA 9306 (INC)"/>
  </r>
  <r>
    <d v="2015-03-19T00:00:00"/>
    <s v="Online Banking transfer to CHK 9607 Confirmation# 3979148114"/>
    <n v="-3000"/>
    <n v="609.02"/>
    <n v="3000"/>
    <s v="Expense"/>
    <s v="11500 · BofA 9306 (INC)"/>
    <x v="2"/>
    <x v="3"/>
    <n v="2015"/>
    <x v="53"/>
    <s v="Dean &amp; Tyler, INC"/>
    <s v="Corporate"/>
    <s v="INC"/>
    <s v="Balance Sheet"/>
    <s v="9306 (INC) transfers to 9607 (INC)"/>
    <s v="11500 · BofA 9306 (INC)"/>
  </r>
  <r>
    <d v="2015-03-20T00:00:00"/>
    <s v="Wire Transfer Fee"/>
    <n v="-15"/>
    <n v="594.02"/>
    <n v="15"/>
    <s v="Expense"/>
    <s v="11500 · BofA 9306 (INC)"/>
    <x v="2"/>
    <x v="3"/>
    <n v="2015"/>
    <x v="48"/>
    <s v="BofA"/>
    <s v="Corporate"/>
    <s v="BOTH"/>
    <s v="Income Statement"/>
    <s v="9306 (INC) Activity"/>
    <s v="11500 · BofA 9306 (INC)"/>
  </r>
  <r>
    <d v="2015-03-23T00:00:00"/>
    <s v="Online Banking transfer to CHK 9319 Confirmation# 2814428839"/>
    <n v="-400"/>
    <n v="194.02"/>
    <n v="400"/>
    <s v="Expense"/>
    <s v="11500 · BofA 9306 (INC)"/>
    <x v="2"/>
    <x v="3"/>
    <n v="2015"/>
    <x v="55"/>
    <s v="Dean &amp; Tyler, INC"/>
    <s v="Corporate"/>
    <s v="INC"/>
    <s v="Balance Sheet"/>
    <s v="9306 (INC) transfers to 9319 (INC)"/>
    <s v="11500 · BofA 9306 (INC)"/>
  </r>
  <r>
    <d v="2015-03-25T00:00:00"/>
    <s v="Online Banking transfer from CHK 9607 Confirmation# 0230513329"/>
    <n v="200"/>
    <n v="394.02"/>
    <n v="-200"/>
    <s v="Income"/>
    <s v="11500 · BofA 9306 (INC)"/>
    <x v="2"/>
    <x v="3"/>
    <n v="2015"/>
    <x v="53"/>
    <s v="Dean &amp; Tyler, INC"/>
    <s v="Corporate"/>
    <s v="INC"/>
    <s v="Balance Sheet"/>
    <s v="9306 (INC) transfers to 9607 (INC)"/>
    <s v="11500 · BofA 9306 (INC)"/>
  </r>
  <r>
    <d v="2015-03-25T00:00:00"/>
    <s v="HANOVER/CITIZENS DES:PREM COLL ID:011503220004253 INDN:DEAN &amp; TYLER INC CO ID:3135129825 CCD"/>
    <n v="-289.8"/>
    <n v="104.22"/>
    <n v="289.8"/>
    <s v="Expense"/>
    <s v="11500 · BofA 9306 (INC)"/>
    <x v="2"/>
    <x v="3"/>
    <n v="2015"/>
    <x v="54"/>
    <s v="Hanover"/>
    <s v="Corporate"/>
    <s v="BOTH"/>
    <s v="Income Statement"/>
    <s v="9306 (INC) Activity"/>
    <s v="11500 · BofA 9306 (INC)"/>
  </r>
  <r>
    <d v="2015-04-01T00:00:00"/>
    <s v="Monthly Fee for Business Fundamentals"/>
    <n v="-16"/>
    <n v="88.22"/>
    <n v="16"/>
    <s v="Expense"/>
    <s v="11500 · BofA 9306 (INC)"/>
    <x v="2"/>
    <x v="4"/>
    <n v="2015"/>
    <x v="48"/>
    <s v="BofA"/>
    <s v="Corporate"/>
    <s v="BOTH"/>
    <s v="Income Statement"/>
    <s v="9306 (INC) Activity"/>
    <s v="11500 · BofA 9306 (INC)"/>
  </r>
  <r>
    <d v="2015-04-07T00:00:00"/>
    <s v="ONLINE BUSINESS SUITE DIRECT PMT SERVICES"/>
    <n v="-10"/>
    <n v="78.22"/>
    <n v="10"/>
    <s v="Expense"/>
    <s v="11500 · BofA 9306 (INC)"/>
    <x v="2"/>
    <x v="4"/>
    <n v="2015"/>
    <x v="13"/>
    <s v="ZoHo"/>
    <s v="Wholesale"/>
    <s v="BOTH"/>
    <s v="Income Statement"/>
    <s v="9306 (INC) Activity"/>
    <s v="11500 · BofA 9306 (INC)"/>
  </r>
  <r>
    <d v="2015-04-24T00:00:00"/>
    <s v="Online Banking transfer to CHK 9319 Confirmation# 0289545106"/>
    <n v="-70"/>
    <n v="8.2200000000000006"/>
    <n v="70"/>
    <s v="Expense"/>
    <s v="11500 · BofA 9306 (INC)"/>
    <x v="2"/>
    <x v="4"/>
    <n v="2015"/>
    <x v="55"/>
    <s v="Dean &amp; Tyler, INC"/>
    <s v="Corporate"/>
    <s v="INC"/>
    <s v="Balance Sheet"/>
    <s v="9306 (INC) transfers to 9319 (INC)"/>
    <s v="11500 · BofA 9306 (INC)"/>
  </r>
  <r>
    <d v="2015-04-27T00:00:00"/>
    <s v="Online Banking transfer from CHK 9319 Confirmation# 1617697905"/>
    <n v="300"/>
    <n v="308.22000000000003"/>
    <n v="-300"/>
    <s v="Income"/>
    <s v="11500 · BofA 9306 (INC)"/>
    <x v="2"/>
    <x v="4"/>
    <n v="2015"/>
    <x v="55"/>
    <s v="Dean &amp; Tyler, INC"/>
    <s v="Corporate"/>
    <s v="INC"/>
    <s v="Balance Sheet"/>
    <s v="9319 (INC) transfers to 9306 (INC)"/>
    <s v="11500 · BofA 9306 (INC)"/>
  </r>
  <r>
    <d v="2015-04-27T00:00:00"/>
    <s v="HANOVER/CITIZENS DES:PREM COLL ID:011504220000883 INDN:DEAN &amp; TYLER INC CO ID:3135129825 CCD"/>
    <n v="-289.8"/>
    <n v="18.420000000000002"/>
    <n v="289.8"/>
    <s v="Expense"/>
    <s v="11500 · BofA 9306 (INC)"/>
    <x v="2"/>
    <x v="4"/>
    <n v="2015"/>
    <x v="54"/>
    <s v="Hanover"/>
    <s v="Corporate"/>
    <s v="BOTH"/>
    <s v="Income Statement"/>
    <s v="9306 (INC) Activity"/>
    <s v="11500 · BofA 9306 (INC)"/>
  </r>
  <r>
    <d v="2015-05-01T00:00:00"/>
    <s v="Monthly Fee for Business Fundamentals"/>
    <n v="-16"/>
    <n v="2.42"/>
    <n v="16"/>
    <s v="Expense"/>
    <s v="11500 · BofA 9306 (INC)"/>
    <x v="2"/>
    <x v="5"/>
    <n v="2015"/>
    <x v="48"/>
    <s v="BofA"/>
    <s v="Corporate"/>
    <s v="BOTH"/>
    <s v="Income Statement"/>
    <s v="9306 (INC) Activity"/>
    <s v="11500 · BofA 9306 (INC)"/>
  </r>
  <r>
    <d v="2015-05-07T00:00:00"/>
    <s v="ONLINE BUSINESS SUITE DIRECT PMT SERVICES"/>
    <n v="-10"/>
    <n v="-7.58"/>
    <n v="10"/>
    <s v="Expense"/>
    <s v="11500 · BofA 9306 (INC)"/>
    <x v="2"/>
    <x v="5"/>
    <n v="2015"/>
    <x v="13"/>
    <s v="ZoHo"/>
    <s v="Wholesale"/>
    <s v="BOTH"/>
    <s v="Income Statement"/>
    <s v="9306 (INC) Activity"/>
    <s v="11500 · BofA 9306 (INC)"/>
  </r>
  <r>
    <d v="2015-05-08T00:00:00"/>
    <s v="Online Banking transfer from CHK 9319 Confirmation# 2610635705"/>
    <n v="40"/>
    <n v="32.42"/>
    <n v="-40"/>
    <s v="Income"/>
    <s v="11500 · BofA 9306 (INC)"/>
    <x v="2"/>
    <x v="5"/>
    <n v="2015"/>
    <x v="55"/>
    <s v="Dean &amp; Tyler, INC"/>
    <s v="Corporate"/>
    <s v="INC"/>
    <s v="Balance Sheet"/>
    <s v="9319 (INC) transfers to 9306 (INC)"/>
    <s v="11500 · BofA 9306 (INC)"/>
  </r>
  <r>
    <d v="2015-05-22T00:00:00"/>
    <s v="Online Banking transfer from CHK 9319 Confirmation# 0134094728"/>
    <n v="7500"/>
    <n v="7532.42"/>
    <n v="-7500"/>
    <s v="Income"/>
    <s v="11500 · BofA 9306 (INC)"/>
    <x v="2"/>
    <x v="5"/>
    <n v="2015"/>
    <x v="55"/>
    <s v="Dean &amp; Tyler, INC"/>
    <s v="Corporate"/>
    <s v="INC"/>
    <s v="Balance Sheet"/>
    <s v="9319 (INC) transfers to 9306 (INC)"/>
    <s v="11500 · BofA 9306 (INC)"/>
  </r>
  <r>
    <d v="2015-05-26T00:00:00"/>
    <s v="Online Banking transfer from CHK 9319 Confirmation# 0164391307"/>
    <n v="500"/>
    <n v="8032.42"/>
    <n v="-500"/>
    <s v="Income"/>
    <s v="11500 · BofA 9306 (INC)"/>
    <x v="2"/>
    <x v="5"/>
    <n v="2015"/>
    <x v="55"/>
    <s v="Dean &amp; Tyler, INC"/>
    <s v="Corporate"/>
    <s v="INC"/>
    <s v="Balance Sheet"/>
    <s v="9319 (INC) transfers to 9306 (INC)"/>
    <s v="11500 · BofA 9306 (INC)"/>
  </r>
  <r>
    <d v="2015-05-26T00:00:00"/>
    <s v="AMERICAN EXPRESS DES:ACH Pmt ID:W4018 INDN:KRISTINA KOGER CO ID:1133133497 WEB"/>
    <n v="-7500"/>
    <n v="532.41999999999996"/>
    <n v="7500"/>
    <s v="Expense"/>
    <s v="11500 · BofA 9306 (INC)"/>
    <x v="2"/>
    <x v="5"/>
    <n v="2015"/>
    <x v="58"/>
    <s v="DT AMEX"/>
    <s v="Corporate"/>
    <s v="INC"/>
    <s v="Balance Sheet"/>
    <s v="9306 (INC) pays AMEX (LLC)"/>
    <s v="11500 · BofA 9306 (INC)"/>
  </r>
  <r>
    <d v="2015-05-26T00:00:00"/>
    <s v="HANOVER/CITIZENS DES:PREM COLL ID:011505220000886 INDN:DEAN &amp; TYLER INC CO ID:3135129825 CCD"/>
    <n v="-289.8"/>
    <n v="242.62"/>
    <n v="289.8"/>
    <s v="Expense"/>
    <s v="11500 · BofA 9306 (INC)"/>
    <x v="2"/>
    <x v="5"/>
    <n v="2015"/>
    <x v="54"/>
    <s v="Hanover"/>
    <s v="Corporate"/>
    <s v="BOTH"/>
    <s v="Income Statement"/>
    <s v="9306 (INC) Activity"/>
    <s v="11500 · BofA 9306 (INC)"/>
  </r>
  <r>
    <d v="2015-05-28T00:00:00"/>
    <s v="Online Banking transfer to CHK 9607 Confirmation# 3982582877"/>
    <n v="-200"/>
    <n v="42.62"/>
    <n v="200"/>
    <s v="Expense"/>
    <s v="11500 · BofA 9306 (INC)"/>
    <x v="2"/>
    <x v="5"/>
    <n v="2015"/>
    <x v="53"/>
    <s v="Dean &amp; Tyler, INC"/>
    <s v="Corporate"/>
    <s v="INC"/>
    <s v="Balance Sheet"/>
    <s v="9306 (INC) transfers to 9607 (INC)"/>
    <s v="11500 · BofA 9306 (INC)"/>
  </r>
  <r>
    <d v="2015-06-01T00:00:00"/>
    <s v="Monthly Fee for Business Fundamentals"/>
    <n v="-16"/>
    <n v="26.62"/>
    <n v="16"/>
    <s v="Expense"/>
    <s v="11500 · BofA 9306 (INC)"/>
    <x v="2"/>
    <x v="6"/>
    <n v="2015"/>
    <x v="48"/>
    <s v="BofA"/>
    <s v="Corporate"/>
    <s v="BOTH"/>
    <s v="Income Statement"/>
    <s v="9306 (INC) Activity"/>
    <s v="11500 · BofA 9306 (INC)"/>
  </r>
  <r>
    <d v="2015-06-05T00:00:00"/>
    <s v="ONLINE BUSINESS SUITE DIRECT PMT SERVICES"/>
    <n v="-10"/>
    <n v="16.62"/>
    <n v="10"/>
    <s v="Expense"/>
    <s v="11500 · BofA 9306 (INC)"/>
    <x v="2"/>
    <x v="6"/>
    <n v="2015"/>
    <x v="13"/>
    <s v="ZoHo"/>
    <s v="Wholesale"/>
    <s v="BOTH"/>
    <s v="Income Statement"/>
    <s v="9306 (INC) Activity"/>
    <s v="11500 · BofA 9306 (INC)"/>
  </r>
  <r>
    <d v="2015-06-15T00:00:00"/>
    <s v="Online Banking transfer from CHK 9607 Confirmation# 2940571106"/>
    <n v="200"/>
    <n v="216.62"/>
    <n v="-200"/>
    <s v="Income"/>
    <s v="11500 · BofA 9306 (INC)"/>
    <x v="2"/>
    <x v="6"/>
    <n v="2015"/>
    <x v="53"/>
    <s v="Dean &amp; Tyler, INC"/>
    <s v="Corporate"/>
    <s v="INC"/>
    <s v="Balance Sheet"/>
    <s v="9306 (INC) transfers to 9607 (INC)"/>
    <s v="11500 · BofA 9306 (INC)"/>
  </r>
  <r>
    <d v="2015-06-15T00:00:00"/>
    <s v="Online Banking transfer from CHK 9319 Confirmation# 0140573528"/>
    <n v="100"/>
    <n v="316.62"/>
    <n v="-100"/>
    <s v="Income"/>
    <s v="11500 · BofA 9306 (INC)"/>
    <x v="2"/>
    <x v="6"/>
    <n v="2015"/>
    <x v="55"/>
    <s v="Dean &amp; Tyler, INC"/>
    <s v="Corporate"/>
    <s v="INC"/>
    <s v="Balance Sheet"/>
    <s v="9319 (INC) transfers to 9306 (INC)"/>
    <s v="11500 · BofA 9306 (INC)"/>
  </r>
  <r>
    <d v="2015-06-15T00:00:00"/>
    <s v="Online Banking transfer from CHK 9607 Confirmation# 1640721678"/>
    <n v="40"/>
    <n v="356.62"/>
    <n v="-40"/>
    <s v="Income"/>
    <s v="11500 · BofA 9306 (INC)"/>
    <x v="2"/>
    <x v="6"/>
    <n v="2015"/>
    <x v="53"/>
    <s v="Dean &amp; Tyler, INC"/>
    <s v="Corporate"/>
    <s v="INC"/>
    <s v="Balance Sheet"/>
    <s v="9306 (INC) transfers to 9607 (INC)"/>
    <s v="11500 · BofA 9306 (INC)"/>
  </r>
  <r>
    <d v="2015-06-15T00:00:00"/>
    <s v="BKOFAMERICA ATM 06/15 #000005949 WITHDRWL BABCOCK SQUARE SAN ANTONIO TX CKCD 4635720010757746"/>
    <n v="-300"/>
    <n v="56.62"/>
    <n v="300"/>
    <s v="Expense"/>
    <s v="11500 · BofA 9306 (INC)"/>
    <x v="2"/>
    <x v="6"/>
    <n v="2015"/>
    <x v="39"/>
    <s v="Kristina Koger"/>
    <s v="Corporate"/>
    <s v="BOTH"/>
    <s v="Balance Sheet"/>
    <s v="9306 (INC) repays Kristina note"/>
    <s v="11500 · BofA 9306 (INC)"/>
  </r>
  <r>
    <d v="2015-06-15T00:00:00"/>
    <s v="QUICK N FAST 06/15 #000894200 PURCHASE CHEVRON/QUICK N F SAN ANTONIO TX CKCD 5541 4635720010757746"/>
    <n v="-16.14"/>
    <n v="40.479999999999997"/>
    <n v="16.14"/>
    <s v="Expense"/>
    <s v="11500 · BofA 9306 (INC)"/>
    <x v="2"/>
    <x v="6"/>
    <n v="2015"/>
    <x v="39"/>
    <s v="Kristina Koger"/>
    <s v="Corporate"/>
    <s v="BOTH"/>
    <s v="Balance Sheet"/>
    <s v="9306 (INC) repays Kristina note"/>
    <s v="11500 · BofA 9306 (INC)"/>
  </r>
  <r>
    <d v="2015-06-16T00:00:00"/>
    <s v="CHECKCARD 0615 WING DADDYS 8 SAN ANTONIO TX 24493985167207799700261 CKCD 5812 4635720010757746"/>
    <n v="-37.130000000000003"/>
    <n v="3.35"/>
    <n v="37.130000000000003"/>
    <s v="Expense"/>
    <s v="11500 · BofA 9306 (INC)"/>
    <x v="2"/>
    <x v="6"/>
    <n v="2015"/>
    <x v="39"/>
    <s v="Kristina Koger"/>
    <s v="Corporate"/>
    <s v="BOTH"/>
    <s v="Balance Sheet"/>
    <s v="9306 (INC) repays Kristina note"/>
    <s v="11500 · BofA 9306 (INC)"/>
  </r>
  <r>
    <d v="2015-06-25T00:00:00"/>
    <s v="TRANSFER FROM ACCT #9319 ON 06/25 VIA WEB"/>
    <n v="300"/>
    <n v="303.35000000000002"/>
    <n v="-300"/>
    <s v="Income"/>
    <s v="11500 · BofA 9306 (INC)"/>
    <x v="2"/>
    <x v="6"/>
    <n v="2015"/>
    <x v="55"/>
    <s v="Dean &amp; Tyler, INC"/>
    <s v="Corporate"/>
    <s v="INC"/>
    <s v="Balance Sheet"/>
    <s v="9319 (INC) transfers to 9306 (INC)"/>
    <s v="11500 · BofA 9306 (INC)"/>
  </r>
  <r>
    <d v="2015-06-25T00:00:00"/>
    <s v="ACH HOLD HANOVER/CITIZENS PREM COLL ON 06/25"/>
    <n v="-289.8"/>
    <n v="13.55"/>
    <n v="289.8"/>
    <s v="Expense"/>
    <s v="11500 · BofA 9306 (INC)"/>
    <x v="2"/>
    <x v="6"/>
    <n v="2015"/>
    <x v="54"/>
    <s v="Hanover"/>
    <s v="Corporate"/>
    <s v="BOTH"/>
    <s v="Income Statement"/>
    <s v="9306 (INC) Activity"/>
    <s v="11500 · BofA 9306 (INC)"/>
  </r>
  <r>
    <d v="2015-07-01T00:00:00"/>
    <s v="Monthly Fee for Business Fundamentals"/>
    <n v="-16"/>
    <n v="-2.4500000000000002"/>
    <n v="16"/>
    <s v="Expense"/>
    <s v="11500 · BofA 9306 (INC)"/>
    <x v="2"/>
    <x v="7"/>
    <n v="2015"/>
    <x v="48"/>
    <s v="BofA"/>
    <s v="Corporate"/>
    <s v="BOTH"/>
    <s v="Income Statement"/>
    <s v="9306 (INC) Activity"/>
    <s v="11500 · BofA 9306 (INC)"/>
  </r>
  <r>
    <d v="2015-07-02T00:00:00"/>
    <s v="Online Banking transfer from CHK 9319 Confirmation# 3885259323"/>
    <n v="30"/>
    <n v="27.55"/>
    <n v="-30"/>
    <s v="Income"/>
    <s v="11500 · BofA 9306 (INC)"/>
    <x v="2"/>
    <x v="7"/>
    <n v="2015"/>
    <x v="55"/>
    <s v="Dean &amp; Tyler, INC"/>
    <s v="Corporate"/>
    <s v="INC"/>
    <s v="Balance Sheet"/>
    <s v="9319 (INC) transfers to 9306 (INC)"/>
    <s v="11500 · BofA 9306 (INC)"/>
  </r>
  <r>
    <d v="2015-07-07T00:00:00"/>
    <s v="ONLINE BUSINESS SUITE DIRECT PMT SERVICES"/>
    <n v="-10"/>
    <n v="17.55"/>
    <n v="10"/>
    <s v="Expense"/>
    <s v="11500 · BofA 9306 (INC)"/>
    <x v="2"/>
    <x v="7"/>
    <n v="2015"/>
    <x v="13"/>
    <s v="ZoHo"/>
    <s v="Wholesale"/>
    <s v="BOTH"/>
    <s v="Income Statement"/>
    <s v="9306 (INC) Activity"/>
    <s v="11500 · BofA 9306 (INC)"/>
  </r>
  <r>
    <d v="2015-07-13T00:00:00"/>
    <s v="Online Banking transfer from CHK 9319 Confirmation# 2981315792"/>
    <n v="300"/>
    <n v="317.55"/>
    <n v="-300"/>
    <s v="Income"/>
    <s v="11500 · BofA 9306 (INC)"/>
    <x v="2"/>
    <x v="7"/>
    <n v="2015"/>
    <x v="55"/>
    <s v="Dean &amp; Tyler, INC"/>
    <s v="Corporate"/>
    <s v="INC"/>
    <s v="Balance Sheet"/>
    <s v="9319 (INC) transfers to 9306 (INC)"/>
    <s v="11500 · BofA 9306 (INC)"/>
  </r>
  <r>
    <d v="2015-07-16T00:00:00"/>
    <s v="CITY PUBLIC SRV DES:CPS WEBPMT ID:003002974368 INDN:DEAN TYLER INC CO ID:6746002071 CCD"/>
    <n v="-303.47000000000003"/>
    <n v="14.08"/>
    <n v="303.47000000000003"/>
    <s v="Expense"/>
    <s v="11500 · BofA 9306 (INC)"/>
    <x v="2"/>
    <x v="7"/>
    <n v="2015"/>
    <x v="56"/>
    <s v="CPS"/>
    <s v="Corporate:Warehouse"/>
    <s v="BOTH"/>
    <s v="Income Statement"/>
    <s v="9306 (INC) Activity"/>
    <s v="11500 · BofA 9306 (INC)"/>
  </r>
  <r>
    <d v="2015-07-27T00:00:00"/>
    <s v="Online Banking transfer from CHK 9319 Confirmation# 1402404273"/>
    <n v="300"/>
    <n v="314.08"/>
    <n v="-300"/>
    <s v="Income"/>
    <s v="11500 · BofA 9306 (INC)"/>
    <x v="2"/>
    <x v="7"/>
    <n v="2015"/>
    <x v="55"/>
    <s v="Dean &amp; Tyler, INC"/>
    <s v="Corporate"/>
    <s v="INC"/>
    <s v="Balance Sheet"/>
    <s v="9319 (INC) transfers to 9306 (INC)"/>
    <s v="11500 · BofA 9306 (INC)"/>
  </r>
  <r>
    <d v="2015-07-27T00:00:00"/>
    <s v="HANOVER/CITIZENS DES:PREM COLL ID:011507220000913 INDN:DEAN &amp; TYLER INC CO ID:3135129825 CCD"/>
    <n v="-289.8"/>
    <n v="24.28"/>
    <n v="289.8"/>
    <s v="Expense"/>
    <s v="11500 · BofA 9306 (INC)"/>
    <x v="2"/>
    <x v="7"/>
    <n v="2015"/>
    <x v="54"/>
    <s v="Hanover"/>
    <s v="Corporate"/>
    <s v="BOTH"/>
    <s v="Income Statement"/>
    <s v="9306 (INC) Activity"/>
    <s v="11500 · BofA 9306 (INC)"/>
  </r>
  <r>
    <d v="2015-08-03T00:00:00"/>
    <s v="Monthly Fee for Business Fundamentals"/>
    <n v="-16"/>
    <n v="8.2799999999999994"/>
    <n v="16"/>
    <s v="Expense"/>
    <s v="11500 · BofA 9306 (INC)"/>
    <x v="2"/>
    <x v="8"/>
    <n v="2015"/>
    <x v="48"/>
    <s v="BofA"/>
    <s v="Corporate"/>
    <s v="BOTH"/>
    <s v="Income Statement"/>
    <s v="9306 (INC) Activity"/>
    <s v="11500 · BofA 9306 (INC)"/>
  </r>
  <r>
    <d v="2015-08-04T00:00:00"/>
    <s v="AMERICAN EXPRESS DES:ACH Pmt ID:R7906MSP INDN:KRISTINA KOGER CO ID:1133133497 PPD"/>
    <n v="-6000"/>
    <n v="-5991.72"/>
    <n v="6000"/>
    <s v="Expens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04T00:00:00"/>
    <s v="NSF: RETURNED ITEM FEE FOR ACTIVITY OF 08-04 ELECTRONIC TRANSACTION POSTING DATE 08-04-15 POSTING SEQ 00001"/>
    <n v="-35"/>
    <n v="-6026.72"/>
    <n v="35"/>
    <s v="Expense"/>
    <s v="11500 · BofA 9306 (INC)"/>
    <x v="2"/>
    <x v="8"/>
    <n v="2015"/>
    <x v="48"/>
    <s v="BofA"/>
    <s v="Corporate"/>
    <s v="BOTH"/>
    <s v="Income Statement"/>
    <s v="9306 (INC) Activity"/>
    <s v="11500 · BofA 9306 (INC)"/>
  </r>
  <r>
    <d v="2015-08-05T00:00:00"/>
    <s v="RETURN OF POSTED CHECK / ITEM (RECEIVED ON 08-04) ELECTRONIC TRANSACTION"/>
    <n v="6000"/>
    <n v="-26.72"/>
    <n v="-6000"/>
    <s v="Incom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05T00:00:00"/>
    <s v="Online Banking transfer from CHK 9319 Confirmation# 2879294309"/>
    <n v="6500"/>
    <n v="6473.28"/>
    <n v="-65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06T00:00:00"/>
    <s v="AMERICAN EXPRESS DES:ACH Pmt ID:R7906MSP INDN:KRISTINA KOGER CO ID:1133133497 PPD"/>
    <n v="-6000"/>
    <n v="473.28"/>
    <n v="6000"/>
    <s v="Expens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07T00:00:00"/>
    <s v="ONLINE BUSINESS SUITE DIRECT PMT SERVICES"/>
    <n v="-10"/>
    <n v="463.28"/>
    <n v="10"/>
    <s v="Expense"/>
    <s v="11500 · BofA 9306 (INC)"/>
    <x v="2"/>
    <x v="8"/>
    <n v="2015"/>
    <x v="13"/>
    <s v="ZoHo"/>
    <s v="Wholesale"/>
    <s v="BOTH"/>
    <s v="Income Statement"/>
    <s v="9306 (INC) Activity"/>
    <s v="11500 · BofA 9306 (INC)"/>
  </r>
  <r>
    <d v="2015-08-10T00:00:00"/>
    <s v="Online Banking transfer from CHK 9319 Confirmation# 2722758978"/>
    <n v="4000"/>
    <n v="4463.28"/>
    <n v="-4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10T00:00:00"/>
    <s v="Online Banking transfer from CHK 9319 Confirmation# 3724381339"/>
    <n v="3000"/>
    <n v="7463.28"/>
    <n v="-3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10T00:00:00"/>
    <s v="BKOFAMERICA MOBILE 08/10 3372521385 DEPOSIT *MOBILE TX"/>
    <n v="62"/>
    <n v="7525.28"/>
    <n v="-62"/>
    <s v="Income"/>
    <s v="11500 · BofA 9306 (INC)"/>
    <x v="2"/>
    <x v="8"/>
    <n v="2015"/>
    <x v="57"/>
    <s v="Pet Zone"/>
    <s v="Wholesale"/>
    <s v="BOTH"/>
    <s v="Income Statement"/>
    <s v="9306 (INC) Activity"/>
    <s v="11500 · BofA 9306 (INC)"/>
  </r>
  <r>
    <d v="2015-08-10T00:00:00"/>
    <s v="Online Banking transfer to CHK 9319 Confirmation# 2722464395"/>
    <n v="-438"/>
    <n v="7087.28"/>
    <n v="438"/>
    <s v="Expense"/>
    <s v="11500 · BofA 9306 (INC)"/>
    <x v="2"/>
    <x v="8"/>
    <n v="2015"/>
    <x v="55"/>
    <s v="Dean &amp; Tyler, INC"/>
    <s v="Corporate"/>
    <s v="INC"/>
    <s v="Balance Sheet"/>
    <s v="9306 (INC) transfers to 9319 (INC)"/>
    <s v="11500 · BofA 9306 (INC)"/>
  </r>
  <r>
    <d v="2015-08-11T00:00:00"/>
    <s v="Online Banking transfer from CHK 9319 Confirmation# 3731843267"/>
    <n v="1000"/>
    <n v="8087.28"/>
    <n v="-1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11T00:00:00"/>
    <s v="Online Banking transfer to CHK 9319 Confirmation# 3732037458"/>
    <n v="-2000"/>
    <n v="6087.28"/>
    <n v="2000"/>
    <s v="Expense"/>
    <s v="11500 · BofA 9306 (INC)"/>
    <x v="2"/>
    <x v="8"/>
    <n v="2015"/>
    <x v="55"/>
    <s v="Dean &amp; Tyler, INC"/>
    <s v="Corporate"/>
    <s v="INC"/>
    <s v="Balance Sheet"/>
    <s v="9306 (INC) transfers to 9319 (INC)"/>
    <s v="11500 · BofA 9306 (INC)"/>
  </r>
  <r>
    <d v="2015-08-12T00:00:00"/>
    <s v="Online Banking transfer from CHK 9319 Confirmation# 0141964781"/>
    <n v="2000"/>
    <n v="8087.28"/>
    <n v="-2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13T00:00:00"/>
    <s v="AMERICAN EXPRESS DES:ACH Pmt ID:R2818MSP INDN:KRISTINA KOGER CO ID:1133133497 PPD"/>
    <n v="-8000"/>
    <n v="87.28"/>
    <n v="8000"/>
    <s v="Expens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19T00:00:00"/>
    <s v="Online Banking transfer from CHK 9319 Confirmation# 3899938943"/>
    <n v="4000"/>
    <n v="4087.28"/>
    <n v="-4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20T00:00:00"/>
    <s v="Online Banking transfer from CHK 9319 Confirmation# 3910162374"/>
    <n v="3500"/>
    <n v="7587.28"/>
    <n v="-35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20T00:00:00"/>
    <s v="Online Banking transfer from CHK 9319 Confirmation# 2807953999"/>
    <n v="1000"/>
    <n v="8587.2800000000007"/>
    <n v="-1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20T00:00:00"/>
    <s v="AMERICAN EXPRESS DES:ACH Pmt ID:R2820MSP INDN:KRISTINA KOGER CO ID:1133133497 PPD"/>
    <n v="-8558.2900000000009"/>
    <n v="28.99"/>
    <n v="8558.2900000000009"/>
    <s v="Expens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24T00:00:00"/>
    <s v="AMERICAN EXPRESS DES:ACH Pmt ID:R7908MSP INDN:KRISTINA KOGER CO ID:1133133497 PPD"/>
    <n v="-13693.14"/>
    <n v="-13664.15"/>
    <n v="13693.14"/>
    <s v="Expens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24T00:00:00"/>
    <s v="NSF: RETURNED ITEM FEE FOR ACTIVITY OF 08-24 ELECTRONIC TRANSACTION POSTING DATE 08-24-15 POSTING SEQ 00001"/>
    <n v="-35"/>
    <n v="-13699.15"/>
    <n v="35"/>
    <s v="Expense"/>
    <s v="11500 · BofA 9306 (INC)"/>
    <x v="2"/>
    <x v="8"/>
    <n v="2015"/>
    <x v="48"/>
    <s v="BofA"/>
    <s v="Corporate"/>
    <s v="BOTH"/>
    <s v="Income Statement"/>
    <s v="9306 (INC) Activity"/>
    <s v="11500 · BofA 9306 (INC)"/>
  </r>
  <r>
    <d v="2015-08-25T00:00:00"/>
    <s v="RETURN OF POSTED CHECK / ITEM (RECEIVED ON 08-24) ELECTRONIC TRANSACTION"/>
    <n v="13693.14"/>
    <n v="-6.01"/>
    <n v="-13693.14"/>
    <s v="Incom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8-25T00:00:00"/>
    <s v="Online Banking transfer from CHK 9319 Confirmation# 0253388622"/>
    <n v="1250"/>
    <n v="1243.99"/>
    <n v="-125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25T00:00:00"/>
    <s v="HANOVER/CITIZENS DES:PREM COLL ID:011508230000924 INDN:DEAN &amp; TYLER INC CO ID:3135129825 CCD"/>
    <n v="-1172.8"/>
    <n v="71.19"/>
    <n v="1172.8"/>
    <s v="Expense"/>
    <s v="11500 · BofA 9306 (INC)"/>
    <x v="2"/>
    <x v="8"/>
    <n v="2015"/>
    <x v="54"/>
    <s v="Hanover"/>
    <s v="Corporate"/>
    <s v="BOTH"/>
    <s v="Income Statement"/>
    <s v="9306 (INC) Activity"/>
    <s v="11500 · BofA 9306 (INC)"/>
  </r>
  <r>
    <d v="2015-08-26T00:00:00"/>
    <s v="Fee Refund nbk1yf0"/>
    <n v="70"/>
    <n v="141.19"/>
    <n v="-70"/>
    <s v="Income"/>
    <s v="11500 · BofA 9306 (INC)"/>
    <x v="2"/>
    <x v="8"/>
    <n v="2015"/>
    <x v="48"/>
    <s v="BofA"/>
    <s v="Corporate"/>
    <s v="BOTH"/>
    <s v="Income Statement"/>
    <s v="9306 (INC) Activity"/>
    <s v="11500 · BofA 9306 (INC)"/>
  </r>
  <r>
    <d v="2015-08-28T00:00:00"/>
    <s v="Online Banking transfer from CHK 9319 Confirmation# 2776737488"/>
    <n v="5000"/>
    <n v="5141.1899999999996"/>
    <n v="-5000"/>
    <s v="Income"/>
    <s v="11500 · BofA 9306 (INC)"/>
    <x v="2"/>
    <x v="8"/>
    <n v="2015"/>
    <x v="55"/>
    <s v="Dean &amp; Tyler, INC"/>
    <s v="Corporate"/>
    <s v="INC"/>
    <s v="Balance Sheet"/>
    <s v="9319 (INC) transfers to 9306 (INC)"/>
    <s v="11500 · BofA 9306 (INC)"/>
  </r>
  <r>
    <d v="2015-08-28T00:00:00"/>
    <s v="AMERICAN EXPRESS DES:ACH Pmt ID:R2012MSP INDN:KRISTINA KOGER CO ID:1133133497 PPD"/>
    <n v="-5000"/>
    <n v="141.19"/>
    <n v="5000"/>
    <s v="Expense"/>
    <s v="11500 · BofA 9306 (INC)"/>
    <x v="2"/>
    <x v="8"/>
    <n v="2015"/>
    <x v="58"/>
    <s v="DT AMEX"/>
    <s v="Corporate"/>
    <s v="INC"/>
    <s v="Balance Sheet"/>
    <s v="9306 (INC) pays AMEX (LLC)"/>
    <s v="11500 · BofA 9306 (INC)"/>
  </r>
  <r>
    <d v="2015-09-01T00:00:00"/>
    <s v="Monthly Fee for Business Fundamentals"/>
    <n v="-16"/>
    <n v="125.19"/>
    <n v="16"/>
    <s v="Expense"/>
    <s v="11500 · BofA 9306 (INC)"/>
    <x v="2"/>
    <x v="9"/>
    <n v="2015"/>
    <x v="48"/>
    <s v="BofA"/>
    <s v="Corporate"/>
    <s v="BOTH"/>
    <s v="Income Statement"/>
    <s v="9306 (INC) Activity"/>
    <s v="11500 · BofA 9306 (INC)"/>
  </r>
  <r>
    <d v="2015-09-03T00:00:00"/>
    <s v="Online Banking transfer from CHK 9319 Confirmation# 4132486302"/>
    <n v="7500"/>
    <n v="7625.19"/>
    <n v="-750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04T00:00:00"/>
    <s v="AMERICAN EXPRESS DES:ACH Pmt ID:R2014MSP INDN:KRISTINA KOGER CO ID:1133133497 PPD"/>
    <n v="-6500"/>
    <n v="1125.19"/>
    <n v="6500"/>
    <s v="Expense"/>
    <s v="11500 · BofA 9306 (INC)"/>
    <x v="2"/>
    <x v="9"/>
    <n v="2015"/>
    <x v="58"/>
    <s v="DT AMEX"/>
    <s v="Corporate"/>
    <s v="INC"/>
    <s v="Balance Sheet"/>
    <s v="9306 (INC) pays AMEX (LLC)"/>
    <s v="11500 · BofA 9306 (INC)"/>
  </r>
  <r>
    <d v="2015-09-04T00:00:00"/>
    <s v="Bank of America Credit Card Bill Payment"/>
    <n v="-440"/>
    <n v="685.19"/>
    <n v="440"/>
    <s v="Expense"/>
    <s v="11500 · BofA 9306 (INC)"/>
    <x v="2"/>
    <x v="9"/>
    <n v="2015"/>
    <x v="59"/>
    <s v="BofA"/>
    <s v="Corporate"/>
    <s v="INC"/>
    <s v="Balance Sheet"/>
    <s v="9306 (INC) pays BofA CC (INC)"/>
    <s v="11500 · BofA 9306 (INC)"/>
  </r>
  <r>
    <d v="2015-09-08T00:00:00"/>
    <s v="Online Banking transfer from CHK 9319 Confirmation# 2971380517"/>
    <n v="60"/>
    <n v="745.19"/>
    <n v="-6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08T00:00:00"/>
    <s v="WIRE TYPE:INTL OUT DATE:150908 TIME:0813 ET TRN:2015090800310089 SERVICE REF:489818 BNF:PP KIT I PES ID:26008097553000 BNF BK:JOINT ST OCK COMMERCIAL ID:KHABUA2K/(CH3505 PMT DET:1544066 96 3RD PAYMENT FOR PATCHES GOODS"/>
    <n v="-673.75"/>
    <n v="71.44"/>
    <n v="673.75"/>
    <s v="Expense"/>
    <s v="11500 · BofA 9306 (INC)"/>
    <x v="2"/>
    <x v="9"/>
    <n v="2015"/>
    <x v="18"/>
    <s v="Collar UA"/>
    <s v="Corporate"/>
    <s v="BOTH"/>
    <s v="Balance Sheet"/>
    <s v="9306 (INC) Activity"/>
    <s v="11500 · BofA 9306 (INC)"/>
  </r>
  <r>
    <d v="2015-09-08T00:00:00"/>
    <s v="Wire Transfer Fee"/>
    <n v="-45"/>
    <n v="26.44"/>
    <n v="45"/>
    <s v="Expense"/>
    <s v="11500 · BofA 9306 (INC)"/>
    <x v="2"/>
    <x v="9"/>
    <n v="2015"/>
    <x v="60"/>
    <s v="BofA"/>
    <s v="Corporate"/>
    <s v="BOTH"/>
    <s v="Income Statement"/>
    <s v="9306 (INC) Activity"/>
    <s v="11500 · BofA 9306 (INC)"/>
  </r>
  <r>
    <d v="2015-09-08T00:00:00"/>
    <s v="ONLINE BUSINESS SUITE DIRECT PMT SERVICES"/>
    <n v="-10"/>
    <n v="16.440000000000001"/>
    <n v="10"/>
    <s v="Expense"/>
    <s v="11500 · BofA 9306 (INC)"/>
    <x v="2"/>
    <x v="9"/>
    <n v="2015"/>
    <x v="13"/>
    <s v="ZoHo"/>
    <s v="Wholesale"/>
    <s v="BOTH"/>
    <s v="Income Statement"/>
    <s v="9306 (INC) Activity"/>
    <s v="11500 · BofA 9306 (INC)"/>
  </r>
  <r>
    <d v="2015-09-17T00:00:00"/>
    <s v="Online Banking transfer from CHK 9319 Confirmation# 4051086309"/>
    <n v="3500"/>
    <n v="3516.44"/>
    <n v="-350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17T00:00:00"/>
    <s v="AMERICAN EXPRESS DES:ACH Pmt ID:W2374 INDN:KRISTINA KOGER CO ID:1133133497 WEB"/>
    <n v="-3500"/>
    <n v="16.440000000000001"/>
    <n v="3500"/>
    <s v="Expense"/>
    <s v="11500 · BofA 9306 (INC)"/>
    <x v="2"/>
    <x v="9"/>
    <n v="2015"/>
    <x v="58"/>
    <s v="DT AMEX"/>
    <s v="Corporate"/>
    <s v="INC"/>
    <s v="Balance Sheet"/>
    <s v="9306 (INC) pays AMEX (LLC)"/>
    <s v="11500 · BofA 9306 (INC)"/>
  </r>
  <r>
    <d v="2015-09-18T00:00:00"/>
    <s v="Online Banking transfer from CHK 9319 Confirmation# 0359564301"/>
    <n v="640"/>
    <n v="656.44"/>
    <n v="-64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21T00:00:00"/>
    <s v="Online Banking transfer from CHK 9319 Confirmation# 1684818296"/>
    <n v="3000"/>
    <n v="3656.44"/>
    <n v="-300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21T00:00:00"/>
    <s v="CHECKCARD 0918 HABERS EXPORT AGENCY 518-7933517 NY 24071055263987110345673 CKCD 5300 4635720010757746"/>
    <n v="-638.39"/>
    <n v="3018.05"/>
    <n v="638.39"/>
    <s v="Expense"/>
    <s v="11500 · BofA 9306 (INC)"/>
    <x v="2"/>
    <x v="9"/>
    <n v="2015"/>
    <x v="18"/>
    <s v="Haber's Export Agency"/>
    <s v="Corporate"/>
    <s v="BOTH"/>
    <s v="Balance Sheet"/>
    <s v="9306 (INC) Activity"/>
    <s v="11500 · BofA 9306 (INC)"/>
  </r>
  <r>
    <d v="2015-09-21T00:00:00"/>
    <s v="AMERICAN EXPRESS DES:ACH Pmt ID:W4400 INDN:KRISTINA KOGER CO ID:1133133497 WEB"/>
    <n v="-3000"/>
    <n v="18.05"/>
    <n v="3000"/>
    <s v="Expense"/>
    <s v="11500 · BofA 9306 (INC)"/>
    <x v="2"/>
    <x v="9"/>
    <n v="2015"/>
    <x v="58"/>
    <s v="DT AMEX"/>
    <s v="Corporate"/>
    <s v="INC"/>
    <s v="Balance Sheet"/>
    <s v="9306 (INC) pays AMEX (LLC)"/>
    <s v="11500 · BofA 9306 (INC)"/>
  </r>
  <r>
    <d v="2015-09-23T00:00:00"/>
    <s v="Online Banking transfer from CHK 9319 Confirmation# 2506019154"/>
    <n v="40"/>
    <n v="58.05"/>
    <n v="-4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24T00:00:00"/>
    <s v="BKOFAMERICA ATM 09/23 #000003432 WITHDRWL LOOP 1604/BANDER SAN ANTONIO TX CKCD 4635720010757746"/>
    <n v="-40"/>
    <n v="18.05"/>
    <n v="40"/>
    <s v="Expense"/>
    <s v="11500 · BofA 9306 (INC)"/>
    <x v="2"/>
    <x v="9"/>
    <n v="2015"/>
    <x v="39"/>
    <s v="Kristina Koger"/>
    <s v="Corporate"/>
    <s v="BOTH"/>
    <s v="Balance Sheet"/>
    <s v="9306 (INC) Activity"/>
    <s v="11500 · BofA 9306 (INC)"/>
  </r>
  <r>
    <d v="2015-09-25T00:00:00"/>
    <s v="Online Banking transfer from CHK 9319 Confirmation# 2520173688"/>
    <n v="321"/>
    <n v="339.05"/>
    <n v="-321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25T00:00:00"/>
    <s v="HANOVER/CITIZENS DES:PREM COLL ID:011509220000937 INDN:DEAN &amp; TYLER INC CO ID:3135129825 CCD"/>
    <n v="-289.8"/>
    <n v="49.25"/>
    <n v="289.8"/>
    <s v="Expense"/>
    <s v="11500 · BofA 9306 (INC)"/>
    <x v="2"/>
    <x v="9"/>
    <n v="2015"/>
    <x v="54"/>
    <s v="Hanover"/>
    <s v="Corporate"/>
    <s v="BOTH"/>
    <s v="Income Statement"/>
    <s v="9306 (INC) Activity"/>
    <s v="11500 · BofA 9306 (INC)"/>
  </r>
  <r>
    <d v="2015-09-30T00:00:00"/>
    <s v="Online Banking transfer from CHK 9319 Confirmation# 3862688717"/>
    <n v="600"/>
    <n v="649.25"/>
    <n v="-600"/>
    <s v="Income"/>
    <s v="11500 · BofA 9306 (INC)"/>
    <x v="2"/>
    <x v="9"/>
    <n v="2015"/>
    <x v="55"/>
    <s v="Dean &amp; Tyler, INC"/>
    <s v="Corporate"/>
    <s v="INC"/>
    <s v="Balance Sheet"/>
    <s v="9319 (INC) transfers to 9306 (INC)"/>
    <s v="11500 · BofA 9306 (INC)"/>
  </r>
  <r>
    <d v="2015-09-30T00:00:00"/>
    <s v="AMERICAN EXPRESS DES:ACH Pmt ID:W4120 INDN:KRISTINA KOGER CO ID:1133133497 WEB"/>
    <n v="-600"/>
    <n v="49.25"/>
    <n v="600"/>
    <s v="Expense"/>
    <s v="11500 · BofA 9306 (INC)"/>
    <x v="2"/>
    <x v="9"/>
    <n v="2015"/>
    <x v="58"/>
    <s v="DT AMEX"/>
    <s v="Corporate"/>
    <s v="INC"/>
    <s v="Balance Sheet"/>
    <s v="9306 (INC) pays AMEX (LLC)"/>
    <s v="11500 · BofA 9306 (INC)"/>
  </r>
  <r>
    <d v="2015-10-05T00:00:00"/>
    <s v="Online Banking transfer from CHK 9319 Confirmation# 3707253044"/>
    <n v="4000"/>
    <n v="4049.25"/>
    <n v="-4000"/>
    <s v="Income"/>
    <s v="11500 · BofA 9306 (INC)"/>
    <x v="2"/>
    <x v="10"/>
    <n v="2015"/>
    <x v="55"/>
    <s v="Dean &amp; Tyler, INC"/>
    <s v="Corporate"/>
    <s v="INC"/>
    <s v="Balance Sheet"/>
    <s v="9319 (INC) transfers to 9306 (INC)"/>
    <s v="11500 · BofA 9306 (INC)"/>
  </r>
  <r>
    <d v="2015-10-05T00:00:00"/>
    <s v="Online Banking transfer from CHK 9607 Confirmation# 3707142197"/>
    <n v="400"/>
    <n v="4449.25"/>
    <n v="-400"/>
    <s v="Income"/>
    <s v="11500 · BofA 9306 (INC)"/>
    <x v="2"/>
    <x v="10"/>
    <n v="2015"/>
    <x v="53"/>
    <s v="Dean &amp; Tyler, INC"/>
    <s v="Corporate"/>
    <s v="INC"/>
    <s v="Balance Sheet"/>
    <s v="9607 (INC) transfers to 9306 (INC)"/>
    <s v="11500 · BofA 9306 (INC)"/>
  </r>
  <r>
    <d v="2015-10-05T00:00:00"/>
    <s v="AMERICAN EXPRESS DES:ACH Pmt ID:R3814 INDN:KRISTINA KOGER CO ID:1133133497 PPD"/>
    <n v="-4000"/>
    <n v="449.25"/>
    <n v="4000"/>
    <s v="Expense"/>
    <s v="11500 · BofA 9306 (INC)"/>
    <x v="2"/>
    <x v="10"/>
    <n v="2015"/>
    <x v="58"/>
    <s v="DT AMEX"/>
    <s v="Corporate"/>
    <s v="INC"/>
    <s v="Balance Sheet"/>
    <s v="9306 (INC) pays AMEX (LLC)"/>
    <s v="11500 · BofA 9306 (INC)"/>
  </r>
  <r>
    <d v="2015-10-07T00:00:00"/>
    <s v="CHECKCARD 1005 USPS POSTAGE STAMPS.COM WASHINGTON DC 24610435279004052238694 CKCD 9402 4635720010757746"/>
    <n v="-100"/>
    <n v="349.25"/>
    <n v="100"/>
    <s v="Expense"/>
    <s v="11500 · BofA 9306 (INC)"/>
    <x v="2"/>
    <x v="10"/>
    <n v="2015"/>
    <x v="8"/>
    <s v="USPS"/>
    <s v="Corporate"/>
    <s v="BOTH"/>
    <s v="Income Statement"/>
    <s v="9306 (INC) Activity"/>
    <s v="11500 · BofA 9306 (INC)"/>
  </r>
  <r>
    <d v="2015-10-07T00:00:00"/>
    <s v="ONLINE BUSINESS SUITE DIRECT PMT SERVICES"/>
    <n v="-10"/>
    <n v="339.25"/>
    <n v="10"/>
    <s v="Expense"/>
    <s v="11500 · BofA 9306 (INC)"/>
    <x v="2"/>
    <x v="10"/>
    <n v="2015"/>
    <x v="13"/>
    <s v="ZoHo"/>
    <s v="Wholesale"/>
    <s v="BOTH"/>
    <s v="Income Statement"/>
    <s v="9306 (INC) Activity"/>
    <s v="11500 · BofA 9306 (INC)"/>
  </r>
  <r>
    <d v="2015-10-08T00:00:00"/>
    <s v="CHECKCARD 1006 USPS POSTAGE STAMPS.COM WASHINGTON DC 24610435280004048268596 CKCD 9402 4635720010757746"/>
    <n v="-100"/>
    <n v="239.25"/>
    <n v="100"/>
    <s v="Expense"/>
    <s v="11500 · BofA 9306 (INC)"/>
    <x v="2"/>
    <x v="10"/>
    <n v="2015"/>
    <x v="8"/>
    <s v="USPS"/>
    <s v="Corporate"/>
    <s v="BOTH"/>
    <s v="Income Statement"/>
    <s v="9306 (INC) Activity"/>
    <s v="11500 · BofA 9306 (INC)"/>
  </r>
  <r>
    <d v="2015-10-13T00:00:00"/>
    <s v="Online Banking transfer from CHK 9319 Confirmation# 1675787390"/>
    <n v="3650.81"/>
    <n v="3890.06"/>
    <n v="-3650.81"/>
    <s v="Income"/>
    <s v="11500 · BofA 9306 (INC)"/>
    <x v="2"/>
    <x v="10"/>
    <n v="2015"/>
    <x v="55"/>
    <s v="Dean &amp; Tyler, INC"/>
    <s v="Corporate"/>
    <s v="INC"/>
    <s v="Balance Sheet"/>
    <s v="9319 (INC) transfers to 9306 (INC)"/>
    <s v="11500 · BofA 9306 (INC)"/>
  </r>
  <r>
    <d v="2015-10-13T00:00:00"/>
    <s v="Online Banking transfer from CHK 9607 Confirmation# 4075789491"/>
    <n v="270.51"/>
    <n v="4160.57"/>
    <n v="-270.51"/>
    <s v="Income"/>
    <s v="11500 · BofA 9306 (INC)"/>
    <x v="2"/>
    <x v="10"/>
    <n v="2015"/>
    <x v="53"/>
    <s v="Dean &amp; Tyler, INC"/>
    <s v="Corporate"/>
    <s v="INC"/>
    <s v="Balance Sheet"/>
    <s v="9607 (INC) transfers to 9306 (INC)"/>
    <s v="11500 · BofA 9306 (INC)"/>
  </r>
  <r>
    <d v="2015-10-13T00:00:00"/>
    <s v="Online Banking transfer from CHK 9319 Confirmation# 4077152168"/>
    <n v="50"/>
    <n v="4210.57"/>
    <n v="-50"/>
    <s v="Income"/>
    <s v="11500 · BofA 9306 (INC)"/>
    <x v="2"/>
    <x v="10"/>
    <n v="2015"/>
    <x v="55"/>
    <s v="Dean &amp; Tyler, INC"/>
    <s v="Corporate"/>
    <s v="INC"/>
    <s v="Balance Sheet"/>
    <s v="9319 (INC) transfers to 9306 (INC)"/>
    <s v="11500 · BofA 9306 (INC)"/>
  </r>
  <r>
    <d v="2015-10-13T00:00:00"/>
    <s v="CHECKCARD 1008 USPS POSTAGE STAMPS.COM WASHINGTON DC 24610435282004036113547 CKCD 9402 4635720010757746"/>
    <n v="-100"/>
    <n v="4110.57"/>
    <n v="100"/>
    <s v="Expense"/>
    <s v="11500 · BofA 9306 (INC)"/>
    <x v="2"/>
    <x v="10"/>
    <n v="2015"/>
    <x v="8"/>
    <s v="USPS"/>
    <s v="Corporate"/>
    <s v="BOTH"/>
    <s v="Income Statement"/>
    <s v="9306 (INC) Activity"/>
    <s v="11500 · BofA 9306 (INC)"/>
  </r>
  <r>
    <d v="2015-10-13T00:00:00"/>
    <s v="CHECKCARD 1009 USPS POSTAGE STAMPS.COM WASHINGTON DC 24610435283004038191789 CKCD 9402 4635720010757746"/>
    <n v="-100"/>
    <n v="4010.57"/>
    <n v="100"/>
    <s v="Expense"/>
    <s v="11500 · BofA 9306 (INC)"/>
    <x v="2"/>
    <x v="10"/>
    <n v="2015"/>
    <x v="8"/>
    <s v="USPS"/>
    <s v="Corporate"/>
    <s v="BOTH"/>
    <s v="Income Statement"/>
    <s v="9306 (INC) Activity"/>
    <s v="11500 · BofA 9306 (INC)"/>
  </r>
  <r>
    <d v="2015-10-13T00:00:00"/>
    <s v="AMERICAN EXPRESS DES:ACH Pmt ID:R7208MSP INDN:KRISTINA KOGER CO ID:1133133497 PPD"/>
    <n v="-4000"/>
    <n v="10.57"/>
    <n v="4000"/>
    <s v="Expense"/>
    <s v="11500 · BofA 9306 (INC)"/>
    <x v="2"/>
    <x v="10"/>
    <n v="2015"/>
    <x v="58"/>
    <s v="DT AMEX"/>
    <s v="Corporate"/>
    <s v="INC"/>
    <s v="Balance Sheet"/>
    <s v="9306 (INC) pays AMEX (LLC)"/>
    <s v="11500 · BofA 9306 (INC)"/>
  </r>
  <r>
    <d v="2015-10-15T00:00:00"/>
    <s v="Online Banking transfer from CHK 9319 Confirmation# 0592673157"/>
    <n v="300"/>
    <n v="310.57"/>
    <n v="-300"/>
    <s v="Income"/>
    <s v="11500 · BofA 9306 (INC)"/>
    <x v="2"/>
    <x v="10"/>
    <n v="2015"/>
    <x v="55"/>
    <s v="Dean &amp; Tyler, INC"/>
    <s v="Corporate"/>
    <s v="INC"/>
    <s v="Balance Sheet"/>
    <s v="9319 (INC) transfers to 9306 (INC)"/>
    <s v="11500 · BofA 9306 (INC)"/>
  </r>
  <r>
    <d v="2015-10-21T00:00:00"/>
    <s v="Online Banking transfer to CHK 9607 Confirmation# 2544771137"/>
    <n v="-131.57"/>
    <n v="179"/>
    <n v="131.57"/>
    <s v="Expense"/>
    <s v="11500 · BofA 9306 (INC)"/>
    <x v="2"/>
    <x v="10"/>
    <n v="2015"/>
    <x v="53"/>
    <s v="Dean &amp; Tyler, INC"/>
    <s v="Corporate"/>
    <s v="INC"/>
    <s v="Balance Sheet"/>
    <s v="9306 (INC) transfers to 9607 (INC)"/>
    <s v="11500 · BofA 9306 (INC)"/>
  </r>
  <r>
    <d v="2015-10-21T00:00:00"/>
    <s v="CITY PUBLIC SRV DES:CPS WEBPMT ID:003002974368 INDN:DEAN TYLER INC CO ID:6746002071 CCD"/>
    <n v="-154"/>
    <n v="25"/>
    <n v="154"/>
    <s v="Expense"/>
    <s v="11500 · BofA 9306 (INC)"/>
    <x v="2"/>
    <x v="10"/>
    <n v="2015"/>
    <x v="56"/>
    <s v="CPS"/>
    <s v="Corporate:Warehouse"/>
    <s v="BOTH"/>
    <s v="Income Statement"/>
    <s v="9306 (INC) Activity"/>
    <s v="11500 · BofA 9306 (INC)"/>
  </r>
  <r>
    <d v="2015-10-26T00:00:00"/>
    <s v="Online Banking transfer from CHK 9319 Confirmation# 2586809996"/>
    <n v="314.8"/>
    <n v="339.8"/>
    <n v="-314.8"/>
    <s v="Income"/>
    <s v="11500 · BofA 9306 (INC)"/>
    <x v="2"/>
    <x v="10"/>
    <n v="2015"/>
    <x v="55"/>
    <s v="Dean &amp; Tyler, INC"/>
    <s v="Corporate"/>
    <s v="INC"/>
    <s v="Balance Sheet"/>
    <s v="9319 (INC) transfers to 9306 (INC)"/>
    <s v="11500 · BofA 9306 (INC)"/>
  </r>
  <r>
    <d v="2015-10-26T00:00:00"/>
    <s v="HANOVER/CITIZENS DES:PREM COLL ID:011510220000961 INDN:DEAN &amp; TYLER INC CO ID:3135129825 CCD"/>
    <n v="-289.8"/>
    <n v="50"/>
    <n v="289.8"/>
    <s v="Expense"/>
    <s v="11500 · BofA 9306 (INC)"/>
    <x v="2"/>
    <x v="10"/>
    <n v="2015"/>
    <x v="54"/>
    <s v="Hanover"/>
    <s v="Corporate"/>
    <s v="BOTH"/>
    <s v="Income Statement"/>
    <s v="9306 (INC) Activity"/>
    <s v="11500 · BofA 9306 (INC)"/>
  </r>
  <r>
    <d v="2015-11-05T00:00:00"/>
    <s v="BKOFAMERICA MOBILE 11/05 3392853145 DEPOSIT *MOBILE TX"/>
    <n v="98"/>
    <n v="148"/>
    <n v="-98"/>
    <s v="Income"/>
    <s v="11500 · BofA 9306 (INC)"/>
    <x v="2"/>
    <x v="11"/>
    <n v="2015"/>
    <x v="57"/>
    <s v="Cornerstone Brands"/>
    <s v="Wholesale"/>
    <s v="BOTH"/>
    <s v="Income Statement"/>
    <s v="9306 (INC) Sales Activity"/>
    <s v="11500 · BofA 9306 (INC)"/>
  </r>
  <r>
    <d v="2015-11-06T00:00:00"/>
    <s v="ONLINE BUSINESS SUITE DIRECT PMT SERVICES"/>
    <n v="-10"/>
    <n v="138"/>
    <n v="10"/>
    <s v="Expense"/>
    <s v="11500 · BofA 9306 (INC)"/>
    <x v="2"/>
    <x v="11"/>
    <n v="2015"/>
    <x v="13"/>
    <s v="ZoHo"/>
    <s v="Wholesale"/>
    <s v="BOTH"/>
    <s v="Income Statement"/>
    <s v="9306 (INC) Activity"/>
    <s v="11500 · BofA 9306 (INC)"/>
  </r>
  <r>
    <d v="2015-11-09T00:00:00"/>
    <s v="BKOFAMERICA MOBILE 11/09 3393815765 DEPOSIT *MOBILE TX"/>
    <n v="29"/>
    <n v="167"/>
    <n v="-29"/>
    <s v="Income"/>
    <s v="11500 · BofA 9306 (INC)"/>
    <x v="2"/>
    <x v="11"/>
    <n v="2015"/>
    <x v="57"/>
    <s v="Cornerstone Brands"/>
    <s v="Wholesale"/>
    <s v="BOTH"/>
    <s v="Income Statement"/>
    <s v="9306 (INC) Sales Activity"/>
    <s v="11500 · BofA 9306 (INC)"/>
  </r>
  <r>
    <d v="2015-11-09T00:00:00"/>
    <s v="BKOFAMERICA MOBILE 11/09 3393790169 DEPOSIT *MOBILE TX"/>
    <n v="9.9499999999999993"/>
    <n v="176.95"/>
    <n v="-9.9499999999999993"/>
    <s v="Income"/>
    <s v="11500 · BofA 9306 (INC)"/>
    <x v="2"/>
    <x v="11"/>
    <n v="2015"/>
    <x v="61"/>
    <m/>
    <s v="e-Commerce:DT Pro.com"/>
    <s v="BOTH"/>
    <s v="Income Statement"/>
    <s v="9306 (INC) Activity"/>
    <s v="11500 · BofA 9306 (INC)"/>
  </r>
  <r>
    <d v="2015-11-09T00:00:00"/>
    <s v="Credit One Bank DES:Payment ID:0000122384862 INDN:TROFIMENKOV,TIMOFEY CO ID:912240213 WEB"/>
    <n v="-100"/>
    <n v="76.95"/>
    <n v="100"/>
    <s v="Expense"/>
    <s v="11500 · BofA 9306 (INC)"/>
    <x v="2"/>
    <x v="11"/>
    <n v="2015"/>
    <x v="10"/>
    <s v="Timofey Trofimenkov"/>
    <s v="Warehouse"/>
    <s v="BOTH"/>
    <s v="Income Statement"/>
    <s v="9306 (INC) Activity"/>
    <s v="11500 · BofA 9306 (INC)"/>
  </r>
  <r>
    <d v="2015-11-12T00:00:00"/>
    <s v="Online Banking transfer to CHK 9607 Confirmation# 2526631697"/>
    <n v="-40"/>
    <n v="36.950000000000003"/>
    <n v="40"/>
    <s v="Expense"/>
    <s v="11500 · BofA 9306 (INC)"/>
    <x v="2"/>
    <x v="11"/>
    <n v="2015"/>
    <x v="53"/>
    <s v="Dean &amp; Tyler, INC"/>
    <s v="Corporate"/>
    <s v="INC"/>
    <s v="Balance Sheet"/>
    <s v="9306 (INC) transfers to 9607 (INC)"/>
    <s v="11500 · BofA 9306 (INC)"/>
  </r>
  <r>
    <d v="2015-11-20T00:00:00"/>
    <s v="Online Banking transfer from CHK 9319 Confirmation# 0604502043"/>
    <n v="600"/>
    <n v="636.95000000000005"/>
    <n v="-600"/>
    <s v="Income"/>
    <s v="11500 · BofA 9306 (INC)"/>
    <x v="2"/>
    <x v="11"/>
    <n v="2015"/>
    <x v="55"/>
    <s v="Dean &amp; Tyler, INC"/>
    <s v="Corporate"/>
    <s v="INC"/>
    <s v="Balance Sheet"/>
    <s v="9319 (INC) transfers to 9306 (INC)"/>
    <s v="11500 · BofA 9306 (INC)"/>
  </r>
  <r>
    <d v="2015-11-20T00:00:00"/>
    <s v="BKOFAMERICA ATM 11/20 #000005630 WITHDRWL BABCOCK SQUARE SAN ANTONIO TX CKCD 4635720010757746"/>
    <n v="-600"/>
    <n v="36.950000000000003"/>
    <n v="600"/>
    <s v="Expense"/>
    <s v="11500 · BofA 9306 (INC)"/>
    <x v="2"/>
    <x v="11"/>
    <n v="2015"/>
    <x v="17"/>
    <s v="Kristina Koger"/>
    <s v="Corporate:FP&amp;A"/>
    <s v="BOTH"/>
    <s v="Income Statement"/>
    <s v="9306 (INC) Activity"/>
    <s v="11500 · BofA 9306 (INC)"/>
  </r>
  <r>
    <d v="2015-11-23T00:00:00"/>
    <s v="Online Banking transfer from CHK 9319 Confirmation# 2831918349"/>
    <n v="150"/>
    <n v="186.95"/>
    <n v="-150"/>
    <s v="Income"/>
    <s v="11500 · BofA 9306 (INC)"/>
    <x v="2"/>
    <x v="11"/>
    <n v="2015"/>
    <x v="55"/>
    <s v="Dean &amp; Tyler, INC"/>
    <s v="Corporate"/>
    <s v="INC"/>
    <s v="Balance Sheet"/>
    <s v="9319 (INC) transfers to 9306 (INC)"/>
    <s v="11500 · BofA 9306 (INC)"/>
  </r>
  <r>
    <d v="2015-11-25T00:00:00"/>
    <s v="Online Banking transfer from CHK 9319 Confirmation# 1447950729"/>
    <n v="400"/>
    <n v="586.95000000000005"/>
    <n v="-400"/>
    <s v="Income"/>
    <s v="11500 · BofA 9306 (INC)"/>
    <x v="2"/>
    <x v="11"/>
    <n v="2015"/>
    <x v="55"/>
    <s v="Dean &amp; Tyler, INC"/>
    <s v="Corporate"/>
    <s v="INC"/>
    <s v="Balance Sheet"/>
    <s v="9319 (INC) transfers to 9306 (INC)"/>
    <s v="11500 · BofA 9306 (INC)"/>
  </r>
  <r>
    <d v="2015-11-25T00:00:00"/>
    <s v="Online Banking transfer from CHK 9319 Confirmation# 3847219611"/>
    <n v="150"/>
    <n v="736.95"/>
    <n v="-150"/>
    <s v="Income"/>
    <s v="11500 · BofA 9306 (INC)"/>
    <x v="2"/>
    <x v="11"/>
    <n v="2015"/>
    <x v="55"/>
    <s v="Dean &amp; Tyler, INC"/>
    <s v="Corporate"/>
    <s v="INC"/>
    <s v="Balance Sheet"/>
    <s v="9319 (INC) transfers to 9306 (INC)"/>
    <s v="11500 · BofA 9306 (INC)"/>
  </r>
  <r>
    <d v="2015-11-25T00:00:00"/>
    <s v="BKOFAMERICA ATM 11/25 #000007117 WITHDRWL BABCOCK SQUARE SAN ANTONIO TX CKCD 4635720010757746"/>
    <n v="-400"/>
    <n v="336.95"/>
    <n v="400"/>
    <s v="Expense"/>
    <s v="11500 · BofA 9306 (INC)"/>
    <x v="2"/>
    <x v="11"/>
    <n v="2015"/>
    <x v="17"/>
    <s v="Kristina Koger"/>
    <s v="Corporate:FP&amp;A"/>
    <s v="BOTH"/>
    <s v="Income Statement"/>
    <s v="9306 (INC) Activity"/>
    <s v="11500 · BofA 9306 (INC)"/>
  </r>
  <r>
    <d v="2015-11-25T00:00:00"/>
    <s v="HANOVER/CITIZENS DES:PREM COLL ID:011511220004480 INDN:DEAN &amp; TYLER INC CO ID:3135129825 CCD"/>
    <n v="-289.8"/>
    <n v="47.15"/>
    <n v="289.8"/>
    <s v="Expense"/>
    <s v="11500 · BofA 9306 (INC)"/>
    <x v="2"/>
    <x v="11"/>
    <n v="2015"/>
    <x v="54"/>
    <s v="Hanover"/>
    <s v="Corporate"/>
    <s v="BOTH"/>
    <s v="Income Statement"/>
    <s v="9306 (INC) Activity"/>
    <s v="11500 · BofA 9306 (INC)"/>
  </r>
  <r>
    <d v="2015-12-01T00:00:00"/>
    <s v="Monthly Fee for Business Fundamentals"/>
    <n v="-16"/>
    <n v="31.15"/>
    <n v="16"/>
    <s v="Expense"/>
    <s v="11500 · BofA 9306 (INC)"/>
    <x v="2"/>
    <x v="12"/>
    <n v="2015"/>
    <x v="48"/>
    <s v="BofA"/>
    <s v="Corporate"/>
    <s v="BOTH"/>
    <s v="Income Statement"/>
    <s v="9306 (INC) Activity"/>
    <s v="11500 · BofA 9306 (INC)"/>
  </r>
  <r>
    <d v="2015-12-07T00:00:00"/>
    <s v="ONLINE BUSINESS SUITE DIRECT PMT SERVICES"/>
    <n v="-10"/>
    <n v="21.15"/>
    <n v="10"/>
    <s v="Expense"/>
    <s v="11500 · BofA 9306 (INC)"/>
    <x v="2"/>
    <x v="12"/>
    <n v="2015"/>
    <x v="13"/>
    <s v="ZoHo"/>
    <s v="Wholesale"/>
    <s v="BOTH"/>
    <s v="Income Statement"/>
    <s v="9306 (INC) Activity"/>
    <s v="11500 · BofA 9306 (INC)"/>
  </r>
  <r>
    <d v="2015-12-11T00:00:00"/>
    <s v="Online Banking transfer from CHK 9319 Confirmation# 0184543494"/>
    <n v="500"/>
    <n v="521.15"/>
    <n v="-500"/>
    <s v="Income"/>
    <s v="11500 · BofA 9306 (INC)"/>
    <x v="2"/>
    <x v="12"/>
    <n v="2015"/>
    <x v="55"/>
    <s v="Dean &amp; Tyler, INC"/>
    <s v="Corporate"/>
    <s v="INC"/>
    <s v="Balance Sheet"/>
    <s v="9319 (INC) transfers to 9306 (INC)"/>
    <s v="11500 · BofA 9306 (INC)"/>
  </r>
  <r>
    <d v="2015-12-11T00:00:00"/>
    <s v="BKOFAMERICA ATM 12/11 #000001889 WITHDRWL BANDERA FESTIVAL SAN ANTONIO TX CKCD 4635720010757746"/>
    <n v="-500"/>
    <n v="21.15"/>
    <n v="500"/>
    <s v="Expense"/>
    <s v="11500 · BofA 9306 (INC)"/>
    <x v="2"/>
    <x v="12"/>
    <n v="2015"/>
    <x v="17"/>
    <s v="Kristina Koger"/>
    <s v="Corporate:FP&amp;A"/>
    <s v="BOTH"/>
    <s v="Income Statement"/>
    <s v="9306 (INC) Activity"/>
    <s v="11500 · BofA 9306 (INC)"/>
  </r>
  <r>
    <d v="2015-12-28T00:00:00"/>
    <s v="TRANSFER FROM ACCT #9319 ON 12/28 VIA WEB"/>
    <n v="180"/>
    <n v="201.15"/>
    <n v="-180"/>
    <s v="Income"/>
    <s v="11500 · BofA 9306 (INC)"/>
    <x v="2"/>
    <x v="12"/>
    <n v="2015"/>
    <x v="55"/>
    <s v="Dean &amp; Tyler, INC"/>
    <s v="Corporate"/>
    <s v="INC"/>
    <s v="Balance Sheet"/>
    <s v="9319 (INC) transfers to 9306 (INC)"/>
    <s v="11500 · BofA 9306 (INC)"/>
  </r>
  <r>
    <d v="2015-12-28T00:00:00"/>
    <s v="ACH HOLD HANOVER/CITIZENS PREM COLL ON 12/28"/>
    <n v="-172"/>
    <n v="29.15"/>
    <n v="172"/>
    <s v="Expense"/>
    <s v="11500 · BofA 9306 (INC)"/>
    <x v="2"/>
    <x v="12"/>
    <n v="2015"/>
    <x v="54"/>
    <s v="Hanover"/>
    <s v="Corporate"/>
    <s v="BOTH"/>
    <s v="Income Statement"/>
    <s v="9306 (INC) Activity"/>
    <s v="11500 · BofA 9306 (INC)"/>
  </r>
  <r>
    <s v="x"/>
    <m/>
    <m/>
    <m/>
    <m/>
    <m/>
    <m/>
    <x v="0"/>
    <x v="0"/>
    <m/>
    <x v="0"/>
    <m/>
    <m/>
    <m/>
    <m/>
    <m/>
    <m/>
  </r>
  <r>
    <s v="9319 (INC)"/>
    <m/>
    <m/>
    <m/>
    <m/>
    <m/>
    <m/>
    <x v="0"/>
    <x v="0"/>
    <m/>
    <x v="0"/>
    <m/>
    <m/>
    <m/>
    <m/>
    <m/>
    <m/>
  </r>
  <r>
    <d v="2015-01-02T00:00:00"/>
    <s v="PAYPAL DES:TRANSFER ID:4KEJ28JQNLJTE INDN:DEAN TYLER INC CO ID:PAYPALSD11 PPD"/>
    <n v="1800"/>
    <n v="8261"/>
    <n v="-1800"/>
    <s v="Income"/>
    <s v="11700 · BofA 9319 (INC)"/>
    <x v="2"/>
    <x v="1"/>
    <n v="2015"/>
    <x v="62"/>
    <s v="Dean &amp; Tyler, INC"/>
    <s v="Corporate"/>
    <s v="LLC"/>
    <s v="Balance Sheet"/>
    <s v="PayPal (INC) transfers CLEARED to 9319 (INC)"/>
    <s v="11700 · BofA 9319 (INC)"/>
  </r>
  <r>
    <d v="2015-01-02T00:00:00"/>
    <s v="PAYPAL DES:TRANSFER ID:4KEJ28JRM4GVA INDN:DEAN TYLER INC CO ID:PAYPALSD11 PPD"/>
    <n v="400.79"/>
    <n v="8661.7900000000009"/>
    <n v="-400.79"/>
    <s v="Income"/>
    <s v="11700 · BofA 9319 (INC)"/>
    <x v="2"/>
    <x v="1"/>
    <n v="2015"/>
    <x v="62"/>
    <s v="Dean &amp; Tyler, INC"/>
    <s v="Corporate"/>
    <s v="LLC"/>
    <s v="Balance Sheet"/>
    <s v="PayPal (INC) transfers CLEARED to 9319 (INC)"/>
    <s v="11700 · BofA 9319 (INC)"/>
  </r>
  <r>
    <d v="2015-01-02T00:00:00"/>
    <s v="BANK OF AMERICA DES:DEPOSIT ID:345558579883 INDN:DEAN &amp; TYLER INC CO ID:941687665B CCD"/>
    <n v="78.260000000000005"/>
    <n v="8740.0499999999993"/>
    <n v="-78.26000000000000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2T00:00:00"/>
    <s v="BANK OF AMERICA DES:DEPOSIT ID:345558579883 INDN:DEAN &amp; TYLER INC CO ID:941687665B CCD"/>
    <n v="10.95"/>
    <n v="8751"/>
    <n v="-10.9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2T00:00:00"/>
    <s v="TRANSFER DEAN &amp; TYLER INC:Proteus Confirmation# 1621158930"/>
    <n v="-1470"/>
    <n v="7281"/>
    <n v="1470"/>
    <s v="Expense"/>
    <s v="11700 · BofA 9319 (INC)"/>
    <x v="2"/>
    <x v="1"/>
    <n v="2015"/>
    <x v="27"/>
    <s v="Proteus Consulting"/>
    <s v="Corporate:Sales"/>
    <s v="BOTH"/>
    <s v="Income Statement"/>
    <s v="9319 (INC) Activity"/>
    <s v="11700 · BofA 9319 (INC)"/>
  </r>
  <r>
    <d v="2015-01-02T00:00:00"/>
    <s v="BANK OF AMERICA DES:INTERCHNG ID:345558579883 INDN:DEAN &amp; TYLER INC CO ID:941687665B CCD"/>
    <n v="-325.66000000000003"/>
    <n v="6955.34"/>
    <n v="325.66000000000003"/>
    <s v="Expense"/>
    <s v="11700 · BofA 9319 (INC)"/>
    <x v="2"/>
    <x v="1"/>
    <n v="2015"/>
    <x v="32"/>
    <s v="Authorize.net"/>
    <s v="Corporate"/>
    <s v="BOTH"/>
    <s v="Income Statement"/>
    <s v="9319 (INC) Activity"/>
    <s v="11700 · BofA 9319 (INC)"/>
  </r>
  <r>
    <d v="2015-01-02T00:00:00"/>
    <s v="BANK OF AMERICA DES:DISCOUNT ID:345558579883 INDN:DEAN &amp; TYLER INC CO ID:941687665B CCD"/>
    <n v="-92.45"/>
    <n v="6862.89"/>
    <n v="92.45"/>
    <s v="Expense"/>
    <s v="11700 · BofA 9319 (INC)"/>
    <x v="2"/>
    <x v="1"/>
    <n v="2015"/>
    <x v="32"/>
    <s v="Authorize.net"/>
    <s v="Corporate"/>
    <s v="BOTH"/>
    <s v="Income Statement"/>
    <s v="9319 (INC) Activity"/>
    <s v="11700 · BofA 9319 (INC)"/>
  </r>
  <r>
    <d v="2015-01-02T00:00:00"/>
    <s v="BANK OF AMERICA DES:FEE ID:345558579883 INDN:DEAN &amp; TYLER INC CO ID:941687665B CCD"/>
    <n v="-85.62"/>
    <n v="6777.27"/>
    <n v="85.62"/>
    <s v="Expense"/>
    <s v="11700 · BofA 9319 (INC)"/>
    <x v="2"/>
    <x v="1"/>
    <n v="2015"/>
    <x v="32"/>
    <s v="Authorize.net"/>
    <s v="Corporate"/>
    <s v="BOTH"/>
    <s v="Income Statement"/>
    <s v="9319 (INC) Activity"/>
    <s v="11700 · BofA 9319 (INC)"/>
  </r>
  <r>
    <d v="2015-01-02T00:00:00"/>
    <s v="Monthly Fee for Business Fundamentals"/>
    <n v="-16"/>
    <n v="6761.27"/>
    <n v="16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05T00:00:00"/>
    <s v="BANK OF AMERICA DES:DEPOSIT ID:345558579883 INDN:DEAN &amp; TYLER INC CO ID:941687665B CCD"/>
    <n v="452.3"/>
    <n v="7213.57"/>
    <n v="-452.3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5T00:00:00"/>
    <s v="Amazon Services DES:ACCSFRUS ID:PZEL50MP51A1PZA INDN:Dean &amp; Tyler, INC CO ID:5980429507 CCD PMT INFO:payments.amazon.com ID#PZEL50MP51A1PZA"/>
    <n v="300.67"/>
    <n v="7514.24"/>
    <n v="-300.67"/>
    <s v="Income"/>
    <s v="11700 · BofA 9319 (INC)"/>
    <x v="2"/>
    <x v="1"/>
    <n v="2015"/>
    <x v="63"/>
    <s v="Amazon France"/>
    <s v="Amazon Seller:Amazon France"/>
    <s v="BOTH"/>
    <s v="Income Statement"/>
    <s v="9319 (INC) Sales Activity"/>
    <s v="11700 · BofA 9319 (INC)"/>
  </r>
  <r>
    <d v="2015-01-05T00:00:00"/>
    <s v="BANK OF AMERICA DES:DEPOSIT ID:345558579883 INDN:DEAN &amp; TYLER INC CO ID:941687665B CCD"/>
    <n v="220.36"/>
    <n v="7734.6"/>
    <n v="-220.36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5T00:00:00"/>
    <s v="BANK OF AMERICA DES:DEPOSIT ID:345558579883 INDN:DEAN &amp; TYLER INC CO ID:941687665B CCD"/>
    <n v="153.75"/>
    <n v="7888.35"/>
    <n v="-153.7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5T00:00:00"/>
    <s v="Online Banking transfer to CHK 9607 Confirmation# 2748103860"/>
    <n v="-3500"/>
    <n v="4388.3500000000004"/>
    <n v="35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05T00:00:00"/>
    <s v="WIRE TYPE:INTL OUT DATE:150105 TIME:1315 ET TRN:2015010500262721 SERVICE REF:365590 BNF:PP KIT I PES ID:26005051408742 BNF BK:PRIVATBA NK ID:PBANUA2X/(CH3323 PMT DET:137079300 PATCHES O RDER 19 LAST QUATER GOODS"/>
    <n v="-1459"/>
    <n v="2929.35"/>
    <n v="1459"/>
    <s v="Expense"/>
    <s v="11700 · BofA 9319 (INC)"/>
    <x v="2"/>
    <x v="1"/>
    <n v="2015"/>
    <x v="18"/>
    <s v="Collar UA"/>
    <s v="Corporate"/>
    <s v="BOTH"/>
    <s v="Balance Sheet"/>
    <s v="9319 (INC) Activity"/>
    <s v="11700 · BofA 9319 (INC)"/>
  </r>
  <r>
    <d v="2015-01-05T00:00:00"/>
    <s v="AUTHNET GATEWAY DES:BILLING ID:36494721 INDN:DEAN &amp; TYLER, INC CO ID:1870568569 CCD"/>
    <n v="-65.150000000000006"/>
    <n v="2864.2"/>
    <n v="65.150000000000006"/>
    <s v="Expense"/>
    <s v="11700 · BofA 9319 (INC)"/>
    <x v="2"/>
    <x v="1"/>
    <n v="2015"/>
    <x v="32"/>
    <s v="Authorize.net"/>
    <s v="Corporate"/>
    <s v="BOTH"/>
    <s v="Income Statement"/>
    <s v="9319 (INC) Activity"/>
    <s v="11700 · BofA 9319 (INC)"/>
  </r>
  <r>
    <d v="2015-01-05T00:00:00"/>
    <s v="Wire Transfer Fee"/>
    <n v="-45"/>
    <n v="2819.2"/>
    <n v="45"/>
    <s v="Expense"/>
    <s v="11700 · BofA 9319 (INC)"/>
    <x v="2"/>
    <x v="1"/>
    <n v="2015"/>
    <x v="60"/>
    <s v="BofA"/>
    <s v="Corporate"/>
    <s v="BOTH"/>
    <s v="Income Statement"/>
    <s v="9319 (INC) Activity"/>
    <s v="11700 · BofA 9319 (INC)"/>
  </r>
  <r>
    <d v="2015-01-05T00:00:00"/>
    <s v="External transfer fee - 3 Day - 01/02/2015 Confirmation: 136889724"/>
    <n v="-3"/>
    <n v="2816.2"/>
    <n v="3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06T00:00:00"/>
    <s v="WIRE TYPE:BOOK IN DATE:150106 TIME:1530 ET TRN:2015010600258786 SNDR REF:Bibby/Dean and T ORIG:BIBBY INTERNATIONAL TRADE ID:004426465270"/>
    <n v="20834.72"/>
    <n v="23650.92"/>
    <n v="-20834.72"/>
    <s v="Income"/>
    <s v="11700 · BofA 9319 (INC)"/>
    <x v="2"/>
    <x v="1"/>
    <n v="2015"/>
    <x v="63"/>
    <s v="Bibby Financial"/>
    <s v="Amazon Vendor:Amazon Vendor US"/>
    <s v="BOTH"/>
    <s v="Income Statement"/>
    <s v="9319 (INC) Sales Activity"/>
    <s v="11700 · BofA 9319 (INC)"/>
  </r>
  <r>
    <d v="2015-01-06T00:00:00"/>
    <s v="PAYPAL DES:TRANSFER ID:4KEJ28JYVP674 INDN:DEAN TYLER INC CO ID:PAYPALSD11 PPD"/>
    <n v="358.97"/>
    <n v="24009.89"/>
    <n v="-358.97"/>
    <s v="Income"/>
    <s v="11700 · BofA 9319 (INC)"/>
    <x v="2"/>
    <x v="1"/>
    <n v="2015"/>
    <x v="64"/>
    <s v="PayPal"/>
    <s v="Corporate"/>
    <s v="INC"/>
    <s v="Balance Sheet"/>
    <s v="PayPal (INC) transfers to 9319 (INC)"/>
    <s v="11700 · BofA 9319 (INC)"/>
  </r>
  <r>
    <d v="2015-01-06T00:00:00"/>
    <s v="BANK OF AMERICA DES:DEPOSIT ID:345558579883 INDN:DEAN &amp; TYLER INC CO ID:941687665B CCD"/>
    <n v="341.8"/>
    <n v="24351.69"/>
    <n v="-341.8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7T00:00:00"/>
    <s v="AMAZON.COM DES:Marketplac ID:XWZVCN3LLOJZ1Q4 INDN:Dean &amp; Tyler, Inc CO ID:3215240102 CCD PMT INFO:payments.amazon.com ID#XWZVCN3LLOJZ1Q4"/>
    <n v="2506.12"/>
    <n v="26857.81"/>
    <n v="-2506.12"/>
    <s v="Income"/>
    <s v="11700 · BofA 9319 (INC)"/>
    <x v="2"/>
    <x v="1"/>
    <n v="2015"/>
    <x v="63"/>
    <s v="Amazon US"/>
    <s v="Amazon Seller:Amazon US"/>
    <s v="BOTH"/>
    <s v="Income Statement"/>
    <s v="9319 (INC) Sales Activity"/>
    <s v="11700 · BofA 9319 (INC)"/>
  </r>
  <r>
    <d v="2015-01-07T00:00:00"/>
    <s v="BANK OF AMERICA DES:DEPOSIT ID:345558579883 INDN:DEAN &amp; TYLER INC CO ID:941687665B CCD"/>
    <n v="331.45"/>
    <n v="27189.26"/>
    <n v="-331.4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7T00:00:00"/>
    <s v="WIRE TYPE:INTL OUT DATE:150107 TIME:0515 ET TRN:2015010700027003 SERVICE REF:054362 BNF:PERZOV ADI LLC ID:10750038 BNF BK:BANK LEUMI L E-ISRAEL ID:LUMIILIT PMT DET:137211882 ISRAEL ORDE RS AND BELARUS"/>
    <n v="-20510.150000000001"/>
    <n v="6679.11"/>
    <n v="20510.150000000001"/>
    <s v="Expense"/>
    <s v="11700 · BofA 9319 (INC)"/>
    <x v="2"/>
    <x v="1"/>
    <n v="2015"/>
    <x v="18"/>
    <s v="Perzov Israel"/>
    <s v="Corporate"/>
    <s v="BOTH"/>
    <s v="Balance Sheet"/>
    <s v="9319 (INC) Activity"/>
    <s v="11700 · BofA 9319 (INC)"/>
  </r>
  <r>
    <d v="2015-01-07T00:00:00"/>
    <s v="Online Banking transfer to CHK 9607 Confirmation# 3965720447"/>
    <n v="-1000"/>
    <n v="5679.11"/>
    <n v="10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07T00:00:00"/>
    <s v="Payroll DES:PAYROLL ID:2489155 INDN:DEAN &amp; TYLER CO ID:1943345425 CCD"/>
    <n v="-333.74"/>
    <n v="5345.37"/>
    <n v="333.74"/>
    <s v="Expense"/>
    <s v="11700 · BofA 9319 (INC)"/>
    <x v="2"/>
    <x v="1"/>
    <n v="2015"/>
    <x v="65"/>
    <s v="Domingo Gonzalez"/>
    <s v="Corporate:Warehouse"/>
    <s v="BOTH"/>
    <s v="Income Statement"/>
    <s v="9319 (INC) Activity"/>
    <s v="11700 · BofA 9319 (INC)"/>
  </r>
  <r>
    <d v="2015-01-07T00:00:00"/>
    <s v="Payroll DES:PAYROLL ID:2489155 INDN:DEAN &amp; TYLER CO ID:1943345425 CCD"/>
    <n v="-246.93"/>
    <n v="5098.4399999999996"/>
    <n v="246.93"/>
    <s v="Expense"/>
    <s v="11700 · BofA 9319 (INC)"/>
    <x v="2"/>
    <x v="1"/>
    <n v="2015"/>
    <x v="65"/>
    <s v="John Estrada"/>
    <s v="Corporate:Warehouse"/>
    <s v="BOTH"/>
    <s v="Income Statement"/>
    <s v="9319 (INC) Activity"/>
    <s v="11700 · BofA 9319 (INC)"/>
  </r>
  <r>
    <d v="2015-01-07T00:00:00"/>
    <s v="THE HARTFORD DES:NTCLBIIVRC ID:12879272 INDN:DEAN &amp; TYLER CO ID:9942902727 CCD"/>
    <n v="-221.5"/>
    <n v="4876.9399999999996"/>
    <n v="221.5"/>
    <s v="Expense"/>
    <s v="11700 · BofA 9319 (INC)"/>
    <x v="2"/>
    <x v="1"/>
    <n v="2015"/>
    <x v="54"/>
    <s v="The Hartford"/>
    <s v="Corporate"/>
    <s v="BOTH"/>
    <s v="Income Statement"/>
    <s v="9319 (INC) Activity"/>
    <s v="11700 · BofA 9319 (INC)"/>
  </r>
  <r>
    <d v="2015-01-07T00:00:00"/>
    <s v="Payroll DES:PAYROLL ID:2489155 INDN:DEAN &amp; TYLER CO ID:1943345425 CCD"/>
    <n v="-181.6"/>
    <n v="4695.34"/>
    <n v="181.6"/>
    <s v="Expense"/>
    <s v="11700 · BofA 9319 (INC)"/>
    <x v="2"/>
    <x v="1"/>
    <n v="2015"/>
    <x v="65"/>
    <s v="David Lara"/>
    <s v="Corporate:Warehouse"/>
    <s v="BOTH"/>
    <s v="Income Statement"/>
    <s v="9319 (INC) Activity"/>
    <s v="11700 · BofA 9319 (INC)"/>
  </r>
  <r>
    <d v="2015-01-07T00:00:00"/>
    <s v="Wire Transfer Fee"/>
    <n v="-45"/>
    <n v="4650.34"/>
    <n v="45"/>
    <s v="Expense"/>
    <s v="11700 · BofA 9319 (INC)"/>
    <x v="2"/>
    <x v="1"/>
    <n v="2015"/>
    <x v="60"/>
    <s v="BofA"/>
    <s v="Corporate"/>
    <s v="BOTH"/>
    <s v="Income Statement"/>
    <s v="9319 (INC) Activity"/>
    <s v="11700 · BofA 9319 (INC)"/>
  </r>
  <r>
    <d v="2015-01-07T00:00:00"/>
    <s v="Wire Transfer Fee"/>
    <n v="-15"/>
    <n v="4635.34"/>
    <n v="15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08T00:00:00"/>
    <s v="BANK OF AMERICA DES:DEPOSIT ID:345558579883 INDN:DEAN &amp; TYLER INC CO ID:941687665B CCD"/>
    <n v="189.6"/>
    <n v="4824.9399999999996"/>
    <n v="-189.6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09T00:00:00"/>
    <s v="BANK OF AMERICA DES:DEPOSIT ID:345558579883 INDN:DEAN &amp; TYLER INC CO ID:941687665B CCD"/>
    <n v="165.8"/>
    <n v="4990.74"/>
    <n v="-165.8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2T00:00:00"/>
    <s v="Amazon Services DES:ACCSDEUS ID:VE3OU9RCKQ8MNIV INDN:Dean &amp; Tyler, INC CO ID:4980429507 CCD PMT INFO:payments.amazon.com ID#VE3OU9RCKQ8MNIV"/>
    <n v="806.73"/>
    <n v="5797.47"/>
    <n v="-806.73"/>
    <s v="Income"/>
    <s v="11700 · BofA 9319 (INC)"/>
    <x v="2"/>
    <x v="1"/>
    <n v="2015"/>
    <x v="63"/>
    <s v="Amazon Germany"/>
    <s v="Amazon Seller:Amazon Germany"/>
    <s v="BOTH"/>
    <s v="Income Statement"/>
    <s v="9319 (INC) Sales Activity"/>
    <s v="11700 · BofA 9319 (INC)"/>
  </r>
  <r>
    <d v="2015-01-12T00:00:00"/>
    <s v="Amazon Services DES:ACCSUKUS ID:TK6Q0ELWSUB73U6 INDN:Dean &amp; Tyler, INC CO ID:3980429507 CCD PMT INFO:payments.amazon.com ID#TK6Q0ELWSUB73U6"/>
    <n v="581.49"/>
    <n v="6378.96"/>
    <n v="-581.49"/>
    <s v="Income"/>
    <s v="11700 · BofA 9319 (INC)"/>
    <x v="2"/>
    <x v="1"/>
    <n v="2015"/>
    <x v="63"/>
    <s v="Amazon UK"/>
    <s v="Amazon Seller:Amazon UK"/>
    <s v="BOTH"/>
    <s v="Income Statement"/>
    <s v="9319 (INC) Sales Activity"/>
    <s v="11700 · BofA 9319 (INC)"/>
  </r>
  <r>
    <d v="2015-01-12T00:00:00"/>
    <s v="BANK OF AMERICA DES:DEPOSIT ID:345558579883 INDN:DEAN &amp; TYLER INC CO ID:941687665B CCD"/>
    <n v="63.95"/>
    <n v="6442.91"/>
    <n v="-63.9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2T00:00:00"/>
    <s v="TRANSFER DEAN &amp; TYLER INC:Proteus Confirmation# 0406883538"/>
    <n v="-1650"/>
    <n v="4792.91"/>
    <n v="1650"/>
    <s v="Expense"/>
    <s v="11700 · BofA 9319 (INC)"/>
    <x v="2"/>
    <x v="1"/>
    <n v="2015"/>
    <x v="27"/>
    <s v="Proteus Consulting"/>
    <s v="Corporate:Sales"/>
    <s v="BOTH"/>
    <s v="Income Statement"/>
    <s v="9319 (INC) Activity"/>
    <s v="11700 · BofA 9319 (INC)"/>
  </r>
  <r>
    <d v="2015-01-12T00:00:00"/>
    <s v="WIRE TYPE:INTL OUT DATE:150112 TIME:1415 ET TRN:2015011200268772 SERVICE REF:415730 BNF:PP KIT I PES ID:26005051408742 BNF BK:PRIVATBA NK ID:PBANUA2X/(CH3323 PMT DET:137529828 PATCHES O RDR 20 FIRST HALF GOODS"/>
    <n v="-1725"/>
    <n v="3067.91"/>
    <n v="1725"/>
    <s v="Expense"/>
    <s v="11700 · BofA 9319 (INC)"/>
    <x v="2"/>
    <x v="1"/>
    <n v="2015"/>
    <x v="18"/>
    <s v="Collar UA"/>
    <s v="Corporate"/>
    <s v="BOTH"/>
    <s v="Balance Sheet"/>
    <s v="9319 (INC) Activity"/>
    <s v="11700 · BofA 9319 (INC)"/>
  </r>
  <r>
    <d v="2015-01-12T00:00:00"/>
    <s v="BANK OF AMERICA DES:DEPOSIT ID:345558579883 INDN:DEAN &amp; TYLER INC CO ID:941687665B CCD"/>
    <n v="-36.380000000000003"/>
    <n v="3031.53"/>
    <n v="36.380000000000003"/>
    <s v="Expens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2T00:00:00"/>
    <s v="Wire Transfer Fee"/>
    <n v="-45"/>
    <n v="2986.53"/>
    <n v="45"/>
    <s v="Expense"/>
    <s v="11700 · BofA 9319 (INC)"/>
    <x v="2"/>
    <x v="1"/>
    <n v="2015"/>
    <x v="60"/>
    <s v="BofA"/>
    <s v="Corporate"/>
    <s v="BOTH"/>
    <s v="Income Statement"/>
    <s v="9319 (INC) Activity"/>
    <s v="11700 · BofA 9319 (INC)"/>
  </r>
  <r>
    <d v="2015-01-13T00:00:00"/>
    <s v="BANK OF AMERICA DES:DEPOSIT ID:345558579883 INDN:DEAN &amp; TYLER INC CO ID:941687665B CCD"/>
    <n v="592.19000000000005"/>
    <n v="3578.72"/>
    <n v="-592.1900000000000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3T00:00:00"/>
    <s v="External transfer fee - 3 Day - 01/12/2015 Confirmation: 137479020"/>
    <n v="-3"/>
    <n v="3575.72"/>
    <n v="3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14T00:00:00"/>
    <s v="BANK OF AMERICA DES:DEPOSIT ID:345558579883 INDN:DEAN &amp; TYLER INC CO ID:941687665B CCD"/>
    <n v="243.49"/>
    <n v="3819.21"/>
    <n v="-243.49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5T00:00:00"/>
    <s v="BANK OF AMERICA DES:DEPOSIT ID:345558579883 INDN:DEAN &amp; TYLER INC CO ID:941687665B CCD"/>
    <n v="737.58"/>
    <n v="4556.79"/>
    <n v="-737.58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5T00:00:00"/>
    <s v="WIRE TYPE:FX IN DATE:150115 TIME:0509 ET TRN:2015011500059080 FX:GBP 119.49 1.4622 ORIG:AMAZON EU SARL ID:26454000 ORIG BK:DEUTSCHE B ANK AG ID:DEUTGB2L PMT DET:OFA000057119605 /RFB/OF A000057119605 OFA000057119605PAYMENT : 20209958 N"/>
    <n v="174.72"/>
    <n v="4731.51"/>
    <n v="-174.72"/>
    <s v="Income"/>
    <s v="11700 · BofA 9319 (INC)"/>
    <x v="2"/>
    <x v="1"/>
    <n v="2015"/>
    <x v="63"/>
    <s v="Amazon Vendor UK"/>
    <s v="Amazon Vendor:Amazon Vendor UK"/>
    <s v="BOTH"/>
    <s v="Income Statement"/>
    <s v="9319 (INC) Sales Activity"/>
    <s v="11700 · BofA 9319 (INC)"/>
  </r>
  <r>
    <d v="2015-01-15T00:00:00"/>
    <s v="Online Banking transfer to CHK 9607 Confirmation# 2934681190"/>
    <n v="-1000"/>
    <n v="3731.51"/>
    <n v="10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15T00:00:00"/>
    <s v="Payroll DES:PAYROLL ID:2489155 INDN:DEAN &amp; TYLER CO ID:1943345425 CCD"/>
    <n v="-413.37"/>
    <n v="3318.14"/>
    <n v="413.37"/>
    <s v="Expense"/>
    <s v="11700 · BofA 9319 (INC)"/>
    <x v="2"/>
    <x v="1"/>
    <n v="2015"/>
    <x v="65"/>
    <s v="Domingo Gonzalez"/>
    <s v="Corporate:Warehouse"/>
    <s v="BOTH"/>
    <s v="Income Statement"/>
    <s v="9319 (INC) Activity"/>
    <s v="11700 · BofA 9319 (INC)"/>
  </r>
  <r>
    <d v="2015-01-15T00:00:00"/>
    <s v="Payroll DES:PAYROLL ID:2489155 INDN:DEAN &amp; TYLER CO ID:1943345425 CCD"/>
    <n v="-258.47000000000003"/>
    <n v="3059.67"/>
    <n v="258.47000000000003"/>
    <s v="Expense"/>
    <s v="11700 · BofA 9319 (INC)"/>
    <x v="2"/>
    <x v="1"/>
    <n v="2015"/>
    <x v="65"/>
    <s v="David Lara"/>
    <s v="Corporate:Warehouse"/>
    <s v="BOTH"/>
    <s v="Income Statement"/>
    <s v="9319 (INC) Activity"/>
    <s v="11700 · BofA 9319 (INC)"/>
  </r>
  <r>
    <d v="2015-01-15T00:00:00"/>
    <s v="Payroll DES:PAYROLL ID:2489155 INDN:DEAN &amp; TYLER CO ID:1943345425 CCD"/>
    <n v="-177.03"/>
    <n v="2882.64"/>
    <n v="177.03"/>
    <s v="Expense"/>
    <s v="11700 · BofA 9319 (INC)"/>
    <x v="2"/>
    <x v="1"/>
    <n v="2015"/>
    <x v="65"/>
    <s v="John Estrada"/>
    <s v="Corporate:Warehouse"/>
    <s v="BOTH"/>
    <s v="Income Statement"/>
    <s v="9319 (INC) Activity"/>
    <s v="11700 · BofA 9319 (INC)"/>
  </r>
  <r>
    <d v="2015-01-16T00:00:00"/>
    <s v="WIRE TYPE:BOOK IN DATE:150116 TIME:1457 ET TRN:2015011600304557 SNDR REF:Bibby/Dean and T ORIG:BIBBY INTERNATIONAL TRADE ID:004426465270"/>
    <n v="16303.52"/>
    <n v="19186.16"/>
    <n v="-16303.52"/>
    <s v="Income"/>
    <s v="11700 · BofA 9319 (INC)"/>
    <x v="2"/>
    <x v="1"/>
    <n v="2015"/>
    <x v="63"/>
    <s v="Bibby Financial"/>
    <s v="Amazon Vendor:Amazon Vendor US"/>
    <s v="BOTH"/>
    <s v="Income Statement"/>
    <s v="9319 (INC) Sales Activity"/>
    <s v="11700 · BofA 9319 (INC)"/>
  </r>
  <r>
    <d v="2015-01-16T00:00:00"/>
    <s v="Online Banking transfer from CHK 9607 Confirmation# 1643938841"/>
    <n v="1000"/>
    <n v="20186.16"/>
    <n v="-1000"/>
    <s v="Income"/>
    <s v="11700 · BofA 9319 (INC)"/>
    <x v="2"/>
    <x v="1"/>
    <n v="2015"/>
    <x v="53"/>
    <s v="Dean &amp; Tyler, INC"/>
    <s v="Corporate"/>
    <s v="INC"/>
    <s v="Balance Sheet"/>
    <s v="9607 (INC) transfers to 9319 (INC)"/>
    <s v="11700 · BofA 9319 (INC)"/>
  </r>
  <r>
    <d v="2015-01-16T00:00:00"/>
    <s v="BANK OF AMERICA DES:DEPOSIT ID:345558579883 INDN:DEAN &amp; TYLER INC CO ID:941687665B CCD"/>
    <n v="430.2"/>
    <n v="20616.36"/>
    <n v="-430.2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16T00:00:00"/>
    <s v="Online Banking transfer to CHK 9607 Confirmation# 2943898591"/>
    <n v="-3000"/>
    <n v="17616.36"/>
    <n v="30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16T00:00:00"/>
    <s v="WIRE TYPE:INTL OUT DATE:150116 TIME:1525 ET TRN:2015011600315272 SERVICE REF:415208 BNF:PERZOV ADI LLC ID:10750038 BNF BK:BANK LEUMI L E-ISRAEL ID:LUMIILIT PMT DET:137883578 BELARUS ORD ERS 151 152 ISRAEL LINE"/>
    <n v="-17100.63"/>
    <n v="515.73"/>
    <n v="17100.63"/>
    <s v="Expense"/>
    <s v="11700 · BofA 9319 (INC)"/>
    <x v="2"/>
    <x v="1"/>
    <n v="2015"/>
    <x v="18"/>
    <s v="Perzov Israel"/>
    <s v="Corporate"/>
    <s v="BOTH"/>
    <s v="Balance Sheet"/>
    <s v="9319 (INC) Activity"/>
    <s v="11700 · BofA 9319 (INC)"/>
  </r>
  <r>
    <d v="2015-01-16T00:00:00"/>
    <s v="Wire Transfer Fee"/>
    <n v="-45"/>
    <n v="470.73"/>
    <n v="45"/>
    <s v="Expense"/>
    <s v="11700 · BofA 9319 (INC)"/>
    <x v="2"/>
    <x v="1"/>
    <n v="2015"/>
    <x v="60"/>
    <s v="BofA"/>
    <s v="Corporate"/>
    <s v="BOTH"/>
    <s v="Income Statement"/>
    <s v="9319 (INC) Activity"/>
    <s v="11700 · BofA 9319 (INC)"/>
  </r>
  <r>
    <d v="2015-01-16T00:00:00"/>
    <s v="Wire Transfer Fee"/>
    <n v="-16"/>
    <n v="454.73"/>
    <n v="16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20T00:00:00"/>
    <s v="PAYPAL DES:TRANSFER ID:4KEJ28KQ6T58J INDN:DEAN TYLER INC CO ID:PAYPALSD11 PPD"/>
    <n v="1800"/>
    <n v="2254.73"/>
    <n v="-1800"/>
    <s v="Income"/>
    <s v="11700 · BofA 9319 (INC)"/>
    <x v="2"/>
    <x v="1"/>
    <n v="2015"/>
    <x v="64"/>
    <s v="PayPal"/>
    <s v="Corporate"/>
    <s v="INC"/>
    <s v="Balance Sheet"/>
    <s v="PayPal (INC) transfers to 9319 (INC)"/>
    <s v="11700 · BofA 9319 (INC)"/>
  </r>
  <r>
    <d v="2015-01-20T00:00:00"/>
    <s v="PAYPAL DES:TRANSFER ID:4KEJ28KTZJ394 INDN:DEAN TYLER INC CO ID:PAYPALSD11 PPD"/>
    <n v="559.04999999999995"/>
    <n v="2813.78"/>
    <n v="-559.04999999999995"/>
    <s v="Income"/>
    <s v="11700 · BofA 9319 (INC)"/>
    <x v="2"/>
    <x v="1"/>
    <n v="2015"/>
    <x v="64"/>
    <s v="PayPal"/>
    <s v="Corporate"/>
    <s v="INC"/>
    <s v="Balance Sheet"/>
    <s v="PayPal (INC) transfers to 9319 (INC)"/>
    <s v="11700 · BofA 9319 (INC)"/>
  </r>
  <r>
    <d v="2015-01-20T00:00:00"/>
    <s v="Amazon Services DES:ACCSFRUS ID:YTE3LY7PAZ8X9N4 INDN:Dean &amp; Tyler, INC CO ID:5980429507 CCD PMT INFO:payments.amazon.com ID#YTE3LY7PAZ8X9N4"/>
    <n v="393.98"/>
    <n v="3207.76"/>
    <n v="-393.98"/>
    <s v="Income"/>
    <s v="11700 · BofA 9319 (INC)"/>
    <x v="2"/>
    <x v="1"/>
    <n v="2015"/>
    <x v="63"/>
    <s v="Amazon France"/>
    <s v="Amazon Seller:Amazon France"/>
    <s v="BOTH"/>
    <s v="Income Statement"/>
    <s v="9319 (INC) Sales Activity"/>
    <s v="11700 · BofA 9319 (INC)"/>
  </r>
  <r>
    <d v="2015-01-20T00:00:00"/>
    <s v="BANK OF AMERICA DES:DEPOSIT ID:345558579883 INDN:DEAN &amp; TYLER INC CO ID:941687665B CCD"/>
    <n v="373.9"/>
    <n v="3581.66"/>
    <n v="-373.9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0T00:00:00"/>
    <s v="BANK OF AMERICA DES:DEPOSIT ID:345558579883 INDN:DEAN &amp; TYLER INC CO ID:941687665B CCD"/>
    <n v="253.41"/>
    <n v="3835.07"/>
    <n v="-253.41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0T00:00:00"/>
    <s v="BANK OF AMERICA DES:DEPOSIT ID:345558579883 INDN:DEAN &amp; TYLER INC CO ID:941687665B CCD"/>
    <n v="206.75"/>
    <n v="4041.82"/>
    <n v="-206.7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0T00:00:00"/>
    <s v="BANK OF AMERICA DES:DEPOSIT ID:345558579883 INDN:DEAN &amp; TYLER INC CO ID:941687665B CCD"/>
    <n v="10.95"/>
    <n v="4052.77"/>
    <n v="-10.9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0T00:00:00"/>
    <s v="Online Banking transfer to CHK 9607 Confirmation# 3868231262"/>
    <n v="-1000"/>
    <n v="3052.77"/>
    <n v="10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20T00:00:00"/>
    <s v="Wire Transfer Fee"/>
    <n v="-15"/>
    <n v="3037.77"/>
    <n v="15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21T00:00:00"/>
    <s v="AMAZON.COM DES:Marketplac ID:DVPBIDBZ2JTU0KT INDN:Dean &amp; Tyler, Inc CO ID:3215240102 CCD PMT INFO:payments.amazon.com ID#DVPBIDBZ2JTU0KT"/>
    <n v="3820.84"/>
    <n v="6858.61"/>
    <n v="-3820.84"/>
    <s v="Income"/>
    <s v="11700 · BofA 9319 (INC)"/>
    <x v="2"/>
    <x v="1"/>
    <n v="2015"/>
    <x v="63"/>
    <s v="Amazon US"/>
    <s v="Amazon Seller:Amazon US"/>
    <s v="BOTH"/>
    <s v="Income Statement"/>
    <s v="9319 (INC) Sales Activity"/>
    <s v="11700 · BofA 9319 (INC)"/>
  </r>
  <r>
    <d v="2015-01-21T00:00:00"/>
    <s v="BANK OF AMERICA DES:DEPOSIT ID:345558579883 INDN:DEAN &amp; TYLER INC CO ID:941687665B CCD"/>
    <n v="1163.3"/>
    <n v="8021.91"/>
    <n v="-1163.3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1T00:00:00"/>
    <s v="TRANSFER DEAN &amp; TYLER INC:David Ratner Confirmation# 4084383673"/>
    <n v="-1154.8800000000001"/>
    <n v="6867.03"/>
    <n v="1154.8800000000001"/>
    <s v="Expense"/>
    <s v="11700 · BofA 9319 (INC)"/>
    <x v="2"/>
    <x v="1"/>
    <n v="2015"/>
    <x v="9"/>
    <s v="Dave Ratner"/>
    <s v="Corporate"/>
    <s v="BOTH"/>
    <s v="Balance Sheet"/>
    <s v="9319 (INC) repays Dave Note"/>
    <s v="11700 · BofA 9319 (INC)"/>
  </r>
  <r>
    <d v="2015-01-21T00:00:00"/>
    <s v="Payroll DES:PAYROLL ID:2489155 INDN:DEAN &amp; TYLER CO ID:1943345425 CCD"/>
    <n v="-405.84"/>
    <n v="6461.19"/>
    <n v="405.84"/>
    <s v="Expense"/>
    <s v="11700 · BofA 9319 (INC)"/>
    <x v="2"/>
    <x v="1"/>
    <n v="2015"/>
    <x v="65"/>
    <s v="Domingo Gonzalez"/>
    <s v="Corporate:Warehouse"/>
    <s v="BOTH"/>
    <s v="Income Statement"/>
    <s v="9319 (INC) Activity"/>
    <s v="11700 · BofA 9319 (INC)"/>
  </r>
  <r>
    <d v="2015-01-21T00:00:00"/>
    <s v="Payroll DES:PAYROLL ID:2489155 INDN:DEAN &amp; TYLER CO ID:1943345425 CCD"/>
    <n v="-305.5"/>
    <n v="6155.69"/>
    <n v="305.5"/>
    <s v="Expense"/>
    <s v="11700 · BofA 9319 (INC)"/>
    <x v="2"/>
    <x v="1"/>
    <n v="2015"/>
    <x v="65"/>
    <s v="David Lara"/>
    <s v="Corporate:Warehouse"/>
    <s v="BOTH"/>
    <s v="Income Statement"/>
    <s v="9319 (INC) Activity"/>
    <s v="11700 · BofA 9319 (INC)"/>
  </r>
  <r>
    <d v="2015-01-22T00:00:00"/>
    <s v="BANK OF AMERICA DES:DEPOSIT ID:345558579883 INDN:DEAN &amp; TYLER INC CO ID:941687665B CCD"/>
    <n v="332.69"/>
    <n v="6488.38"/>
    <n v="-332.69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2T00:00:00"/>
    <s v="Online Banking transfer to CHK 9607 Confirmation# 0494091178"/>
    <n v="-5000"/>
    <n v="1488.38"/>
    <n v="50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22T00:00:00"/>
    <s v="IRS DES:USATAXPYMT ID:227542266055698 INDN:DEAN &amp; TYLER INC CO ID:3387702000 CCD"/>
    <n v="-977.71"/>
    <n v="510.67"/>
    <n v="977.71"/>
    <s v="Expense"/>
    <s v="11700 · BofA 9319 (INC)"/>
    <x v="2"/>
    <x v="1"/>
    <n v="2015"/>
    <x v="66"/>
    <s v="IRS"/>
    <s v="Corporate:Warehouse"/>
    <s v="BOTH"/>
    <s v="Income Statement"/>
    <s v="9319 (INC) Activity"/>
    <s v="11700 · BofA 9319 (INC)"/>
  </r>
  <r>
    <d v="2015-01-23T00:00:00"/>
    <s v="WIRE TYPE:BOOK IN DATE:150123 TIME:1457 ET TRN:2015012300291038 SNDR REF:Bibby/Dean and T ORIG:BIBBY INTERNATIONAL TRADE ID:004426465270"/>
    <n v="17979.87"/>
    <n v="18490.54"/>
    <n v="-17979.87"/>
    <s v="Income"/>
    <s v="11700 · BofA 9319 (INC)"/>
    <x v="2"/>
    <x v="1"/>
    <n v="2015"/>
    <x v="63"/>
    <s v="Bibby Financial"/>
    <s v="Amazon Vendor:Amazon Vendor US"/>
    <s v="BOTH"/>
    <s v="Income Statement"/>
    <s v="9319 (INC) Sales Activity"/>
    <s v="11700 · BofA 9319 (INC)"/>
  </r>
  <r>
    <d v="2015-01-23T00:00:00"/>
    <s v="BANK OF AMERICA DES:DEPOSIT ID:345558579883 INDN:DEAN &amp; TYLER INC CO ID:941687665B CCD"/>
    <n v="313.55"/>
    <n v="18804.09"/>
    <n v="-313.5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3T00:00:00"/>
    <s v="Online Banking transfer to CHK 9607 Confirmation# 0404798472"/>
    <n v="-16000"/>
    <n v="2804.09"/>
    <n v="160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26T00:00:00"/>
    <s v="BANK OF AMERICA DES:DEPOSIT ID:345558579883 INDN:DEAN &amp; TYLER INC CO ID:941687665B CCD"/>
    <n v="1906.11"/>
    <n v="4710.2"/>
    <n v="-1906.11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6T00:00:00"/>
    <s v="PAYPAL DES:TRANSFER ID:4KEJ28L8AF32A INDN:DEAN TYLER INC CO ID:PAYPALSD11 PPD"/>
    <n v="1441.44"/>
    <n v="6151.64"/>
    <n v="-1441.44"/>
    <s v="Income"/>
    <s v="11700 · BofA 9319 (INC)"/>
    <x v="2"/>
    <x v="1"/>
    <n v="2015"/>
    <x v="64"/>
    <s v="PayPal"/>
    <s v="Corporate"/>
    <s v="INC"/>
    <s v="Balance Sheet"/>
    <s v="PayPal (INC) transfers to 9319 (INC)"/>
    <s v="11700 · BofA 9319 (INC)"/>
  </r>
  <r>
    <d v="2015-01-26T00:00:00"/>
    <s v="Amazon Services DES:ACCSDEUS ID:GVW5Z8V8MC0BSA3 INDN:Dean &amp; Tyler, INC CO ID:4980429507 CCD PMT INFO:payments.amazon.com ID#GVW5Z8V8MC0BSA3"/>
    <n v="513.22"/>
    <n v="6664.86"/>
    <n v="-513.22"/>
    <s v="Income"/>
    <s v="11700 · BofA 9319 (INC)"/>
    <x v="2"/>
    <x v="1"/>
    <n v="2015"/>
    <x v="63"/>
    <s v="Amazon Germany"/>
    <s v="Amazon Seller:Amazon Germany"/>
    <s v="BOTH"/>
    <s v="Income Statement"/>
    <s v="9319 (INC) Sales Activity"/>
    <s v="11700 · BofA 9319 (INC)"/>
  </r>
  <r>
    <d v="2015-01-26T00:00:00"/>
    <s v="BANK OF AMERICA DES:DEPOSIT ID:345558579883 INDN:DEAN &amp; TYLER INC CO ID:941687665B CCD"/>
    <n v="265.75"/>
    <n v="6930.61"/>
    <n v="-265.75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6T00:00:00"/>
    <s v="BANK OF AMERICA DES:DEPOSIT ID:345558579883 INDN:DEAN &amp; TYLER INC CO ID:941687665B CCD"/>
    <n v="224.8"/>
    <n v="7155.41"/>
    <n v="-224.8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6T00:00:00"/>
    <s v="Amazon Services DES:ACCSUKUS ID:MLXW2EOZEYWOEFW INDN:Dean &amp; Tyler, INC CO ID:3980429507 CCD PMT INFO:payments.amazon.com ID#MLXW2EOZEYWOEFW"/>
    <n v="125.38"/>
    <n v="7280.79"/>
    <n v="-125.38"/>
    <s v="Income"/>
    <s v="11700 · BofA 9319 (INC)"/>
    <x v="2"/>
    <x v="1"/>
    <n v="2015"/>
    <x v="63"/>
    <s v="Amazon UK"/>
    <s v="Amazon Seller:Amazon UK"/>
    <s v="BOTH"/>
    <s v="Income Statement"/>
    <s v="9319 (INC) Sales Activity"/>
    <s v="11700 · BofA 9319 (INC)"/>
  </r>
  <r>
    <d v="2015-01-26T00:00:00"/>
    <s v="TRANSFER DEAN &amp; TYLER INC:David Ratner Confirmation# 0428144461"/>
    <n v="-940"/>
    <n v="6340.79"/>
    <n v="940"/>
    <s v="Expense"/>
    <s v="11700 · BofA 9319 (INC)"/>
    <x v="2"/>
    <x v="1"/>
    <n v="2015"/>
    <x v="9"/>
    <s v="Dave Ratner"/>
    <s v="Corporate"/>
    <s v="BOTH"/>
    <s v="Balance Sheet"/>
    <s v="9319 (INC) repays Dave Note"/>
    <s v="11700 · BofA 9319 (INC)"/>
  </r>
  <r>
    <d v="2015-01-26T00:00:00"/>
    <s v="Wire Transfer Fee"/>
    <n v="-15"/>
    <n v="6325.79"/>
    <n v="15"/>
    <s v="Expense"/>
    <s v="11700 · BofA 9319 (INC)"/>
    <x v="2"/>
    <x v="1"/>
    <n v="2015"/>
    <x v="48"/>
    <s v="BofA"/>
    <s v="Corporate"/>
    <s v="BOTH"/>
    <s v="Income Statement"/>
    <s v="9319 (INC) Activity"/>
    <s v="11700 · BofA 9319 (INC)"/>
  </r>
  <r>
    <d v="2015-01-27T00:00:00"/>
    <s v="BANK OF AMERICA DES:DEPOSIT ID:345558579883 INDN:DEAN &amp; TYLER INC CO ID:941687665B CCD"/>
    <n v="152.01"/>
    <n v="6477.8"/>
    <n v="-152.01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8T00:00:00"/>
    <s v="BANK OF AMERICA DES:DEPOSIT ID:345558579883 INDN:DEAN &amp; TYLER INC CO ID:941687665B CCD"/>
    <n v="394.01"/>
    <n v="6871.81"/>
    <n v="-394.01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8T00:00:00"/>
    <s v="BKOFAMERICA MOBILE 01/28 3330046085 DEPOSIT *MOBILE TX"/>
    <n v="180.9"/>
    <n v="7052.71"/>
    <n v="-180.9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8T00:00:00"/>
    <s v="BKOFAMERICA MOBILE 01/28 3330046866 DEPOSIT *MOBILE TX"/>
    <n v="9.9499999999999993"/>
    <n v="7062.66"/>
    <n v="-9.9499999999999993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8T00:00:00"/>
    <s v="TX TLR transfer to CHK 9607 Banking Ctr MEDICAL CENTER #0000511 TX Confirmation# 0446735803"/>
    <n v="-1500"/>
    <n v="5562.66"/>
    <n v="1500"/>
    <s v="Expense"/>
    <s v="11700 · BofA 9319 (INC)"/>
    <x v="2"/>
    <x v="1"/>
    <n v="2015"/>
    <x v="53"/>
    <s v="Dean &amp; Tyler, INC"/>
    <s v="Corporate"/>
    <s v="INC"/>
    <s v="Balance Sheet"/>
    <s v="9319 (INC) transfers to 9607 (INC)"/>
    <s v="11700 · BofA 9319 (INC)"/>
  </r>
  <r>
    <d v="2015-01-28T00:00:00"/>
    <s v="Payroll DES:PAYROLL ID:2489155 INDN:DEAN &amp; TYLER CO ID:1943345425 CCD"/>
    <n v="-385.72"/>
    <n v="5176.9399999999996"/>
    <n v="385.72"/>
    <s v="Expense"/>
    <s v="11700 · BofA 9319 (INC)"/>
    <x v="2"/>
    <x v="1"/>
    <n v="2015"/>
    <x v="65"/>
    <s v="Domingo Gonzalez"/>
    <s v="Corporate:Warehouse"/>
    <s v="BOTH"/>
    <s v="Income Statement"/>
    <s v="9319 (INC) Activity"/>
    <s v="11700 · BofA 9319 (INC)"/>
  </r>
  <r>
    <d v="2015-01-28T00:00:00"/>
    <s v="Payroll DES:PAYROLL ID:2489155 INDN:DEAN &amp; TYLER CO ID:1943345425 CCD"/>
    <n v="-301.63"/>
    <n v="4875.3100000000004"/>
    <n v="301.63"/>
    <s v="Expense"/>
    <s v="11700 · BofA 9319 (INC)"/>
    <x v="2"/>
    <x v="1"/>
    <n v="2015"/>
    <x v="65"/>
    <s v="David Lara"/>
    <s v="Corporate:Warehouse"/>
    <s v="BOTH"/>
    <s v="Income Statement"/>
    <s v="9319 (INC) Activity"/>
    <s v="11700 · BofA 9319 (INC)"/>
  </r>
  <r>
    <d v="2015-01-28T00:00:00"/>
    <s v="Payroll DES:Tax ID:2489155 INDN:DEAN &amp; TYLER CO ID:1943345425 CCD"/>
    <n v="-171.81"/>
    <n v="4703.5"/>
    <n v="171.81"/>
    <s v="Expense"/>
    <s v="11700 · BofA 9319 (INC)"/>
    <x v="2"/>
    <x v="1"/>
    <n v="2015"/>
    <x v="34"/>
    <s v="Texas Comptroller"/>
    <s v="Corporate:Warehouse"/>
    <s v="BOTH"/>
    <s v="Income Statement"/>
    <s v="9319 (INC) Activity"/>
    <s v="11700 · BofA 9319 (INC)"/>
  </r>
  <r>
    <d v="2015-01-29T00:00:00"/>
    <s v="BANK OF AMERICA DES:DEPOSIT ID:345558579883 INDN:DEAN &amp; TYLER INC CO ID:941687665B CCD"/>
    <n v="451.03"/>
    <n v="5154.53"/>
    <n v="-451.03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1-29T00:00:00"/>
    <s v="PAYPAL DES:TRANSFER ID:4KEJ28LERR3P4 INDN:DEAN TYLER INC CO ID:PAYPALSD11 PPD"/>
    <n v="200"/>
    <n v="5354.53"/>
    <n v="-200"/>
    <s v="Income"/>
    <s v="11700 · BofA 9319 (INC)"/>
    <x v="2"/>
    <x v="1"/>
    <n v="2015"/>
    <x v="64"/>
    <s v="PayPal"/>
    <s v="Corporate"/>
    <s v="INC"/>
    <s v="Balance Sheet"/>
    <s v="PayPal (INC) transfers to 9319 (INC)"/>
    <s v="11700 · BofA 9319 (INC)"/>
  </r>
  <r>
    <d v="2015-01-29T00:00:00"/>
    <s v="Online Banking payment to CRD 6466 Confirmation# 0456389412"/>
    <n v="-215"/>
    <n v="5139.53"/>
    <n v="215"/>
    <s v="Expense"/>
    <s v="11700 · BofA 9319 (INC)"/>
    <x v="2"/>
    <x v="1"/>
    <n v="2015"/>
    <x v="59"/>
    <s v="BofA"/>
    <s v="Corporate"/>
    <s v="INC"/>
    <s v="Balance Sheet"/>
    <s v="9319 (INC) pays BofA CC (INC)"/>
    <s v="11700 · BofA 9319 (INC)"/>
  </r>
  <r>
    <d v="2015-01-29T00:00:00"/>
    <s v="IRS DES:USATAXPYMT ID:227542966018788 INDN:DEAN &amp; TYLER INC CO ID:3387702000 CCD"/>
    <n v="-139.21"/>
    <n v="5000.32"/>
    <n v="139.21"/>
    <s v="Expense"/>
    <s v="11700 · BofA 9319 (INC)"/>
    <x v="2"/>
    <x v="1"/>
    <n v="2015"/>
    <x v="66"/>
    <s v="IRS"/>
    <s v="Corporate:Warehouse"/>
    <s v="BOTH"/>
    <s v="Income Statement"/>
    <s v="9319 (INC) Activity"/>
    <s v="11700 · BofA 9319 (INC)"/>
  </r>
  <r>
    <d v="2015-01-30T00:00:00"/>
    <s v="BANK OF AMERICA DES:DEPOSIT ID:345558579883 INDN:DEAN &amp; TYLER INC CO ID:941687665B CCD"/>
    <n v="181.8"/>
    <n v="5182.12"/>
    <n v="-181.8"/>
    <s v="Income"/>
    <s v="11700 · BofA 9319 (INC)"/>
    <x v="2"/>
    <x v="1"/>
    <n v="2015"/>
    <x v="63"/>
    <s v="?"/>
    <s v="?"/>
    <s v="BOTH"/>
    <s v="Income Statement"/>
    <s v="9319 (INC) Sales Activity"/>
    <s v="11700 · BofA 9319 (INC)"/>
  </r>
  <r>
    <d v="2015-02-02T00:00:00"/>
    <s v="WIRE TYPE:BOOK IN DATE:150202 TIME:1443 ET TRN:2015020200341876 SNDR REF:Bibby/Dean and T ORIG:BIBBY INTERNATIONAL TRADE ID:004426465270"/>
    <n v="10965.44"/>
    <n v="16147.56"/>
    <n v="-10965.44"/>
    <s v="Income"/>
    <s v="11700 · BofA 9319 (INC)"/>
    <x v="2"/>
    <x v="2"/>
    <n v="2015"/>
    <x v="63"/>
    <s v="Bibby Financial"/>
    <s v="Amazon Vendor:Amazon Vendor US"/>
    <s v="BOTH"/>
    <s v="Income Statement"/>
    <s v="9319 (INC) Sales Activity"/>
    <s v="11700 · BofA 9319 (INC)"/>
  </r>
  <r>
    <d v="2015-02-02T00:00:00"/>
    <s v="WIRE TYPE:WIRE IN DATE: 150202 TIME:0656 ET TRN:2015020200186560 SEQ:020215581070/248951 ORIG:JUMBO CO.,LTD. ID:0024000049573 SND BK:DEUTSC HE BANK TRUST CO. AMERI ID:0103"/>
    <n v="1334.05"/>
    <n v="17481.61"/>
    <n v="-1334.05"/>
    <s v="Income"/>
    <s v="11700 · BofA 9319 (INC)"/>
    <x v="2"/>
    <x v="2"/>
    <n v="2015"/>
    <x v="63"/>
    <s v="Amazon Japan"/>
    <s v="Amazon Seller:Amazon Japan"/>
    <s v="BOTH"/>
    <s v="Income Statement"/>
    <s v="9319 (INC) Sales Activity"/>
    <s v="11700 · BofA 9319 (INC)"/>
  </r>
  <r>
    <d v="2015-02-02T00:00:00"/>
    <s v="BANK OF AMERICA DES:DEPOSIT ID:345558579883 INDN:DEAN &amp; TYLER INC CO ID:941687665B CCD"/>
    <n v="307.55"/>
    <n v="17789.16"/>
    <n v="-307.55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2T00:00:00"/>
    <s v="Amazon Services DES:ACCSFRUS ID:HNP5W15CLJV7EKK INDN:Dean &amp; Tyler, INC CO ID:5980429507 CCD PMT INFO:payments.amazon.com ID#HNP5W15CLJV7EKK"/>
    <n v="130.5"/>
    <n v="17919.66"/>
    <n v="-130.5"/>
    <s v="Income"/>
    <s v="11700 · BofA 9319 (INC)"/>
    <x v="2"/>
    <x v="2"/>
    <n v="2015"/>
    <x v="63"/>
    <s v="Amazon France"/>
    <s v="Amazon Seller:Amazon France"/>
    <s v="BOTH"/>
    <s v="Income Statement"/>
    <s v="9319 (INC) Sales Activity"/>
    <s v="11700 · BofA 9319 (INC)"/>
  </r>
  <r>
    <d v="2015-02-02T00:00:00"/>
    <s v="BANK OF AMERICA DES:DEPOSIT ID:345558579883 INDN:DEAN &amp; TYLER INC CO ID:941687665B CCD"/>
    <n v="58.95"/>
    <n v="17978.61"/>
    <n v="-58.95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2T00:00:00"/>
    <s v="WIRE TYPE:BOOK OUT DATE:150202 TIME:1048 ET TRN:2015020200255429 RELATED REF:138924100 BNF:DEAN &amp; TYLER, LLC ID:435004480592"/>
    <n v="-4000"/>
    <n v="13978.61"/>
    <n v="4000"/>
    <s v="Expense"/>
    <s v="11700 · BofA 9319 (INC)"/>
    <x v="2"/>
    <x v="2"/>
    <n v="2015"/>
    <x v="58"/>
    <s v="Dean &amp; Tyler, LLC"/>
    <s v="Corporate"/>
    <s v="INC"/>
    <s v="Balance Sheet"/>
    <s v="9319 (INC) transfers to 0592 (LLC)"/>
    <s v="11700 · BofA 9319 (INC)"/>
  </r>
  <r>
    <d v="2015-02-02T00:00:00"/>
    <s v="BANK OF AMERICA DES:INTERCHNG ID:345558579883 INDN:DEAN &amp; TYLER INC CO ID:941687665B CCD"/>
    <n v="-244.86"/>
    <n v="13733.75"/>
    <n v="244.86"/>
    <s v="Expense"/>
    <s v="11700 · BofA 9319 (INC)"/>
    <x v="2"/>
    <x v="2"/>
    <n v="2015"/>
    <x v="32"/>
    <s v="Authorize.net"/>
    <s v="Corporate"/>
    <s v="BOTH"/>
    <s v="Income Statement"/>
    <s v="9319 (INC) Activity"/>
    <s v="11700 · BofA 9319 (INC)"/>
  </r>
  <r>
    <d v="2015-02-02T00:00:00"/>
    <s v="BANK OF AMERICA DES:DISCOUNT ID:345558579883 INDN:DEAN &amp; TYLER INC CO ID:941687665B CCD"/>
    <n v="-97.93"/>
    <n v="13635.82"/>
    <n v="97.93"/>
    <s v="Expense"/>
    <s v="11700 · BofA 9319 (INC)"/>
    <x v="2"/>
    <x v="2"/>
    <n v="2015"/>
    <x v="32"/>
    <s v="Authorize.net"/>
    <s v="Corporate"/>
    <s v="BOTH"/>
    <s v="Income Statement"/>
    <s v="9319 (INC) Activity"/>
    <s v="11700 · BofA 9319 (INC)"/>
  </r>
  <r>
    <d v="2015-02-02T00:00:00"/>
    <s v="BANK OF AMERICA DES:FEE ID:345558579883 INDN:DEAN &amp; TYLER INC CO ID:941687665B CCD"/>
    <n v="-74.7"/>
    <n v="13561.12"/>
    <n v="74.7"/>
    <s v="Expense"/>
    <s v="11700 · BofA 9319 (INC)"/>
    <x v="2"/>
    <x v="2"/>
    <n v="2015"/>
    <x v="32"/>
    <s v="Authorize.net"/>
    <s v="Corporate"/>
    <s v="BOTH"/>
    <s v="Income Statement"/>
    <s v="9319 (INC) Activity"/>
    <s v="11700 · BofA 9319 (INC)"/>
  </r>
  <r>
    <d v="2015-02-02T00:00:00"/>
    <s v="Wire Transfer Fee"/>
    <n v="-25"/>
    <n v="13536.12"/>
    <n v="25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02T00:00:00"/>
    <s v="Monthly Fee for Business Fundamentals"/>
    <n v="-16"/>
    <n v="13520.12"/>
    <n v="16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03T00:00:00"/>
    <s v="BANK OF AMERICA DES:DEPOSIT ID:345558579883 INDN:DEAN &amp; TYLER INC CO ID:941687665B CCD"/>
    <n v="263"/>
    <n v="13783.12"/>
    <n v="-263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3T00:00:00"/>
    <s v="AUTHNET GATEWAY DES:BILLING ID:36785595 INDN:DEAN &amp; TYLER, INC CO ID:1870568569 CCD"/>
    <n v="-61.85"/>
    <n v="13721.27"/>
    <n v="61.85"/>
    <s v="Expense"/>
    <s v="11700 · BofA 9319 (INC)"/>
    <x v="2"/>
    <x v="2"/>
    <n v="2015"/>
    <x v="32"/>
    <s v="Authorize.net"/>
    <s v="Corporate"/>
    <s v="BOTH"/>
    <s v="Income Statement"/>
    <s v="9319 (INC) Activity"/>
    <s v="11700 · BofA 9319 (INC)"/>
  </r>
  <r>
    <d v="2015-02-03T00:00:00"/>
    <s v="Wire Transfer Fee"/>
    <n v="-15"/>
    <n v="13706.27"/>
    <n v="15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03T00:00:00"/>
    <s v="Wire Transfer Fee"/>
    <n v="-15"/>
    <n v="13691.27"/>
    <n v="15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04T00:00:00"/>
    <s v="AMAZON.COM DES:Marketplac ID:KFTGZ2KDQ095QWS INDN:Dean &amp; Tyler, Inc CO ID:3215240102 CCD PMT INFO:payments.amazon.com ID#KFTGZ2KDQ095QWS"/>
    <n v="2887.89"/>
    <n v="16579.16"/>
    <n v="-2887.89"/>
    <s v="Income"/>
    <s v="11700 · BofA 9319 (INC)"/>
    <x v="2"/>
    <x v="2"/>
    <n v="2015"/>
    <x v="63"/>
    <s v="Amazon US"/>
    <s v="Amazon Seller:Amazon US"/>
    <s v="BOTH"/>
    <s v="Income Statement"/>
    <s v="9319 (INC) Sales Activity"/>
    <s v="11700 · BofA 9319 (INC)"/>
  </r>
  <r>
    <d v="2015-02-04T00:00:00"/>
    <s v="BANK OF AMERICA DES:DEPOSIT ID:345558579883 INDN:DEAN &amp; TYLER INC CO ID:941687665B CCD"/>
    <n v="184.5"/>
    <n v="16763.66"/>
    <n v="-184.5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4T00:00:00"/>
    <s v="TX TLR transfer to CHK 9607 Banking Ctr 1604 - BANDERA #0000409 TX Confirmation# 1507541012"/>
    <n v="-850"/>
    <n v="15913.66"/>
    <n v="850"/>
    <s v="Expense"/>
    <s v="11700 · BofA 9319 (INC)"/>
    <x v="2"/>
    <x v="2"/>
    <n v="2015"/>
    <x v="53"/>
    <s v="Dean &amp; Tyler, INC"/>
    <s v="Corporate"/>
    <s v="INC"/>
    <s v="Balance Sheet"/>
    <s v="9319 (INC) transfers to 9607 (INC)"/>
    <s v="11700 · BofA 9319 (INC)"/>
  </r>
  <r>
    <d v="2015-02-04T00:00:00"/>
    <s v="Payroll DES:PAYROLL ID:2489155 INDN:DEAN &amp; TYLER CO ID:1943345425 CCD"/>
    <n v="-394.87"/>
    <n v="15518.79"/>
    <n v="394.87"/>
    <s v="Expense"/>
    <s v="11700 · BofA 9319 (INC)"/>
    <x v="2"/>
    <x v="2"/>
    <n v="2015"/>
    <x v="65"/>
    <s v="Domingo Gonzalez"/>
    <s v="Corporate:Warehouse"/>
    <s v="BOTH"/>
    <s v="Income Statement"/>
    <s v="9319 (INC) Activity"/>
    <s v="11700 · BofA 9319 (INC)"/>
  </r>
  <r>
    <d v="2015-02-04T00:00:00"/>
    <s v="Payroll DES:PAYROLL ID:2489155 INDN:DEAN &amp; TYLER CO ID:1943345425 CCD"/>
    <n v="-320.35000000000002"/>
    <n v="15198.44"/>
    <n v="320.35000000000002"/>
    <s v="Expense"/>
    <s v="11700 · BofA 9319 (INC)"/>
    <x v="2"/>
    <x v="2"/>
    <n v="2015"/>
    <x v="65"/>
    <s v="David Lara"/>
    <s v="Corporate:Warehouse"/>
    <s v="BOTH"/>
    <s v="Income Statement"/>
    <s v="9319 (INC) Activity"/>
    <s v="11700 · BofA 9319 (INC)"/>
  </r>
  <r>
    <d v="2015-02-05T00:00:00"/>
    <s v="WIRE TYPE:INTL OUT DATE:150205 TIME:0515 ET TRN:2015020500093248 SERVICE REF:050391 BNF:PERZOV ADI LLC ID:10750038 BNF BK:BANK LEUMI L E-ISRAEL ID:LUMIILIT PMT DET:139176588 ISRAEL ORDE RS AND SHIPPING"/>
    <n v="-11879.44"/>
    <n v="3319"/>
    <n v="11879.44"/>
    <s v="Expense"/>
    <s v="11700 · BofA 9319 (INC)"/>
    <x v="2"/>
    <x v="2"/>
    <n v="2015"/>
    <x v="18"/>
    <s v="Perzov Israel"/>
    <s v="Corporate"/>
    <s v="BOTH"/>
    <s v="Balance Sheet"/>
    <s v="9319 (INC) Activity"/>
    <s v="11700 · BofA 9319 (INC)"/>
  </r>
  <r>
    <d v="2015-02-05T00:00:00"/>
    <s v="WIRE TYPE:INTL OUT DATE:150205 TIME:1357 ET TRN:2015020500263662 SERVICE REF:404448 BNF:PP KIT I PES ID:26005051408742 BNF BK:PRIVATBA NK ID:PBANUA2X/(CH3323 PMT DET:139224612 PATCHES O RDER 20 PART 4 PLUS SHIPPIGOODS"/>
    <n v="-1312.56"/>
    <n v="2006.44"/>
    <n v="1312.56"/>
    <s v="Expense"/>
    <s v="11700 · BofA 9319 (INC)"/>
    <x v="2"/>
    <x v="2"/>
    <n v="2015"/>
    <x v="18"/>
    <s v="Collar UA"/>
    <s v="Corporate"/>
    <s v="BOTH"/>
    <s v="Balance Sheet"/>
    <s v="9319 (INC) Activity"/>
    <s v="11700 · BofA 9319 (INC)"/>
  </r>
  <r>
    <d v="2015-02-05T00:00:00"/>
    <s v="BANK OF AMERICA DES:DEPOSIT ID:345558579883 INDN:DEAN &amp; TYLER INC CO ID:941687665B CCD"/>
    <n v="-68.150000000000006"/>
    <n v="1938.29"/>
    <n v="68.150000000000006"/>
    <s v="Expens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5T00:00:00"/>
    <s v="Wire Transfer Fee"/>
    <n v="-45"/>
    <n v="1893.29"/>
    <n v="45"/>
    <s v="Expense"/>
    <s v="11700 · BofA 9319 (INC)"/>
    <x v="2"/>
    <x v="2"/>
    <n v="2015"/>
    <x v="60"/>
    <s v="BofA"/>
    <s v="Corporate"/>
    <s v="BOTH"/>
    <s v="Income Statement"/>
    <s v="9319 (INC) Activity"/>
    <s v="11700 · BofA 9319 (INC)"/>
  </r>
  <r>
    <d v="2015-02-05T00:00:00"/>
    <s v="Wire Transfer Fee"/>
    <n v="-45"/>
    <n v="1848.29"/>
    <n v="45"/>
    <s v="Expense"/>
    <s v="11700 · BofA 9319 (INC)"/>
    <x v="2"/>
    <x v="2"/>
    <n v="2015"/>
    <x v="60"/>
    <s v="BofA"/>
    <s v="Corporate"/>
    <s v="BOTH"/>
    <s v="Income Statement"/>
    <s v="9319 (INC) Activity"/>
    <s v="11700 · BofA 9319 (INC)"/>
  </r>
  <r>
    <d v="2015-02-06T00:00:00"/>
    <s v="PAYPAL DES:TRANSFER ID:4KEJ28LWWRPUW INDN:DEAN TYLER INC CO ID:PAYPALSD11 PPD"/>
    <n v="500"/>
    <n v="2348.29"/>
    <n v="-500"/>
    <s v="Income"/>
    <s v="11700 · BofA 9319 (INC)"/>
    <x v="2"/>
    <x v="2"/>
    <n v="2015"/>
    <x v="64"/>
    <s v="PayPal"/>
    <s v="Corporate"/>
    <s v="INC"/>
    <s v="Balance Sheet"/>
    <s v="PayPal (INC) transfers to 9319 (INC)"/>
    <s v="11700 · BofA 9319 (INC)"/>
  </r>
  <r>
    <d v="2015-02-06T00:00:00"/>
    <s v="BANK OF AMERICA DES:DEPOSIT ID:345558579883 INDN:DEAN &amp; TYLER INC CO ID:941687665B CCD"/>
    <n v="198.18"/>
    <n v="2546.4699999999998"/>
    <n v="-198.18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9T00:00:00"/>
    <s v="BANK OF AMERICA DES:DEPOSIT ID:345558579883 INDN:DEAN &amp; TYLER INC CO ID:941687665B CCD"/>
    <n v="610"/>
    <n v="3156.47"/>
    <n v="-610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9T00:00:00"/>
    <s v="BANK OF AMERICA DES:DEPOSIT ID:345558579883 INDN:DEAN &amp; TYLER INC CO ID:941687665B CCD"/>
    <n v="442.1"/>
    <n v="3598.57"/>
    <n v="-442.1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9T00:00:00"/>
    <s v="Amazon Services DES:ACCSDEUS ID:YW590VHIJ2I1966 INDN:Dean &amp; Tyler, INC CO ID:4980429507 CCD PMT INFO:payments.amazon.com ID#YW590VHIJ2I1966"/>
    <n v="441.76"/>
    <n v="4040.33"/>
    <n v="-441.76"/>
    <s v="Income"/>
    <s v="11700 · BofA 9319 (INC)"/>
    <x v="2"/>
    <x v="2"/>
    <n v="2015"/>
    <x v="63"/>
    <s v="Amazon Germany"/>
    <s v="Amazon Seller:Amazon Germany"/>
    <s v="BOTH"/>
    <s v="Income Statement"/>
    <s v="9319 (INC) Sales Activity"/>
    <s v="11700 · BofA 9319 (INC)"/>
  </r>
  <r>
    <d v="2015-02-09T00:00:00"/>
    <s v="BANK OF AMERICA DES:DEPOSIT ID:345558579883 INDN:DEAN &amp; TYLER INC CO ID:941687665B CCD"/>
    <n v="245.41"/>
    <n v="4285.74"/>
    <n v="-245.41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09T00:00:00"/>
    <s v="Amazon Services DES:ACCSUKUS ID:OCMLTBWAL5BEWOZ INDN:Dean &amp; Tyler, INC CO ID:3980429507 CCD PMT INFO:payments.amazon.com ID#OCMLTBWAL5BEWOZ"/>
    <n v="213.6"/>
    <n v="4499.34"/>
    <n v="-213.6"/>
    <s v="Income"/>
    <s v="11700 · BofA 9319 (INC)"/>
    <x v="2"/>
    <x v="2"/>
    <n v="2015"/>
    <x v="63"/>
    <s v="Amazon UK"/>
    <s v="Amazon Seller:Amazon UK"/>
    <s v="BOTH"/>
    <s v="Income Statement"/>
    <s v="9319 (INC) Sales Activity"/>
    <s v="11700 · BofA 9319 (INC)"/>
  </r>
  <r>
    <d v="2015-02-09T00:00:00"/>
    <s v="TRANSFER DEAN &amp; TYLER INC:Proteus Confirmation# 2948962776"/>
    <n v="-2200"/>
    <n v="2299.34"/>
    <n v="2200"/>
    <s v="Expense"/>
    <s v="11700 · BofA 9319 (INC)"/>
    <x v="2"/>
    <x v="2"/>
    <n v="2015"/>
    <x v="27"/>
    <s v="Proteus Consulting"/>
    <s v="Corporate:Sales"/>
    <s v="BOTH"/>
    <s v="Income Statement"/>
    <s v="9319 (INC) Activity"/>
    <s v="11700 · BofA 9319 (INC)"/>
  </r>
  <r>
    <d v="2015-02-10T00:00:00"/>
    <s v="Payroll DES:PAYROLL ID:2489155 INDN:DEAN &amp; TYLER CO ID:1943345425 CCD"/>
    <n v="-400.81"/>
    <n v="1898.53"/>
    <n v="400.81"/>
    <s v="Expense"/>
    <s v="11700 · BofA 9319 (INC)"/>
    <x v="2"/>
    <x v="2"/>
    <n v="2015"/>
    <x v="65"/>
    <s v="Domingo Gonzalez"/>
    <s v="Corporate:Warehouse"/>
    <s v="BOTH"/>
    <s v="Income Statement"/>
    <s v="9319 (INC) Activity"/>
    <s v="11700 · BofA 9319 (INC)"/>
  </r>
  <r>
    <d v="2015-02-10T00:00:00"/>
    <s v="Payroll DES:PAYROLL ID:2489155 INDN:DEAN &amp; TYLER CO ID:1943345425 CCD"/>
    <n v="-301.02"/>
    <n v="1597.51"/>
    <n v="301.02"/>
    <s v="Expense"/>
    <s v="11700 · BofA 9319 (INC)"/>
    <x v="2"/>
    <x v="2"/>
    <n v="2015"/>
    <x v="65"/>
    <s v="David Lara"/>
    <s v="Corporate:Warehouse"/>
    <s v="BOTH"/>
    <s v="Income Statement"/>
    <s v="9319 (INC) Activity"/>
    <s v="11700 · BofA 9319 (INC)"/>
  </r>
  <r>
    <d v="2015-02-10T00:00:00"/>
    <s v="BANK OF AMERICA DES:DEPOSIT ID:345558579883 INDN:DEAN &amp; TYLER INC CO ID:941687665B CCD"/>
    <n v="-65.900000000000006"/>
    <n v="1531.61"/>
    <n v="65.900000000000006"/>
    <s v="Expens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0T00:00:00"/>
    <s v="External transfer fee - 3 Day - 02/09/2015 Confirmation: 139411236"/>
    <n v="-3"/>
    <n v="1528.61"/>
    <n v="3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11T00:00:00"/>
    <s v="WIRE TYPE:BOOK IN DATE:150211 TIME:1209 ET TRN:2015021100211844 SNDR REF:Bibby/Dean and T ORIG:BIBBY INTERNATIONAL TRADE ID:004426465270"/>
    <n v="10713.17"/>
    <n v="12241.78"/>
    <n v="-10713.17"/>
    <s v="Income"/>
    <s v="11700 · BofA 9319 (INC)"/>
    <x v="2"/>
    <x v="2"/>
    <n v="2015"/>
    <x v="63"/>
    <s v="Bibby Financial"/>
    <s v="Amazon Vendor:Amazon Vendor US"/>
    <s v="BOTH"/>
    <s v="Income Statement"/>
    <s v="9319 (INC) Sales Activity"/>
    <s v="11700 · BofA 9319 (INC)"/>
  </r>
  <r>
    <d v="2015-02-11T00:00:00"/>
    <s v="BANK OF AMERICA DES:DEPOSIT ID:345558579883 INDN:DEAN &amp; TYLER INC CO ID:941687665B CCD"/>
    <n v="221.75"/>
    <n v="12463.53"/>
    <n v="-221.75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2T00:00:00"/>
    <s v="BANK OF AMERICA DES:DEPOSIT ID:345558579883 INDN:DEAN &amp; TYLER INC CO ID:941687665B CCD"/>
    <n v="142.58000000000001"/>
    <n v="12606.11"/>
    <n v="-142.58000000000001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2T00:00:00"/>
    <s v="WIRE TYPE:INTL OUT DATE:150212 TIME:0519 ET TRN:2015021200071170 SERVICE REF:197094 BNF:OOO GLOBAL WORK SOLUTION ID:3012373385017 BNF BK:VTB BANK (BELARUS) ID:SLANBY22/(CH3770 PMT DET:139643666 BEL ORDER 152 PART 2 GOODS"/>
    <n v="-10300"/>
    <n v="2306.11"/>
    <n v="10300"/>
    <s v="Expense"/>
    <s v="11700 · BofA 9319 (INC)"/>
    <x v="2"/>
    <x v="2"/>
    <n v="2015"/>
    <x v="18"/>
    <s v="Perzov Belarus"/>
    <s v="Corporate"/>
    <s v="BOTH"/>
    <s v="Balance Sheet"/>
    <s v="9319 (INC) Activity"/>
    <s v="11700 · BofA 9319 (INC)"/>
  </r>
  <r>
    <d v="2015-02-12T00:00:00"/>
    <s v="Wire Transfer Fee"/>
    <n v="-45"/>
    <n v="2261.11"/>
    <n v="45"/>
    <s v="Expense"/>
    <s v="11700 · BofA 9319 (INC)"/>
    <x v="2"/>
    <x v="2"/>
    <n v="2015"/>
    <x v="60"/>
    <s v="BofA"/>
    <s v="Corporate"/>
    <s v="BOTH"/>
    <s v="Income Statement"/>
    <s v="9319 (INC) Activity"/>
    <s v="11700 · BofA 9319 (INC)"/>
  </r>
  <r>
    <d v="2015-02-12T00:00:00"/>
    <s v="Wire Transfer Fee"/>
    <n v="-15"/>
    <n v="2246.11"/>
    <n v="15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13T00:00:00"/>
    <s v="BANK OF AMERICA DES:DEPOSIT ID:345558579883 INDN:DEAN &amp; TYLER INC CO ID:941687665B CCD"/>
    <n v="662.58"/>
    <n v="2908.69"/>
    <n v="-662.58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3T00:00:00"/>
    <s v="Online Banking transfer to CHK 9607 Confirmation# 0284711632"/>
    <n v="-300"/>
    <n v="2608.69"/>
    <n v="300"/>
    <s v="Expense"/>
    <s v="11700 · BofA 9319 (INC)"/>
    <x v="2"/>
    <x v="2"/>
    <n v="2015"/>
    <x v="53"/>
    <s v="Dean &amp; Tyler, INC"/>
    <s v="Corporate"/>
    <s v="INC"/>
    <s v="Balance Sheet"/>
    <s v="9319 (INC) transfers to 9607 (INC)"/>
    <s v="11700 · BofA 9319 (INC)"/>
  </r>
  <r>
    <d v="2015-02-17T00:00:00"/>
    <s v="PAYPAL DES:TRANSFER ID:4KEJ28MLBNNRG INDN:DEAN TYLER INC CO ID:PAYPALSD11 PPD"/>
    <n v="599.98"/>
    <n v="3208.67"/>
    <n v="-599.98"/>
    <s v="Income"/>
    <s v="11700 · BofA 9319 (INC)"/>
    <x v="2"/>
    <x v="2"/>
    <n v="2015"/>
    <x v="64"/>
    <s v="PayPal"/>
    <s v="Corporate"/>
    <s v="INC"/>
    <s v="Balance Sheet"/>
    <s v="PayPal (INC) transfers to 9319 (INC)"/>
    <s v="11700 · BofA 9319 (INC)"/>
  </r>
  <r>
    <d v="2015-02-17T00:00:00"/>
    <s v="BANK OF AMERICA DES:DEPOSIT ID:345558579883 INDN:DEAN &amp; TYLER INC CO ID:941687665B CCD"/>
    <n v="435.73"/>
    <n v="3644.4"/>
    <n v="-435.73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7T00:00:00"/>
    <s v="BANK OF AMERICA DES:DEPOSIT ID:345558579883 INDN:DEAN &amp; TYLER INC CO ID:941687665B CCD"/>
    <n v="325.35000000000002"/>
    <n v="3969.75"/>
    <n v="-325.35000000000002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7T00:00:00"/>
    <s v="BANK OF AMERICA DES:DEPOSIT ID:345558579883 INDN:DEAN &amp; TYLER INC CO ID:941687665B CCD"/>
    <n v="249.7"/>
    <n v="4219.45"/>
    <n v="-249.7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7T00:00:00"/>
    <s v="BANK OF AMERICA DES:DEPOSIT ID:345558579883 INDN:DEAN &amp; TYLER INC CO ID:941687665B CCD"/>
    <n v="242.5"/>
    <n v="4461.95"/>
    <n v="-242.5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7T00:00:00"/>
    <s v="Amazon Services DES:ACCSFRUS ID:DBIBFMRKTVRQ8CS INDN:Dean &amp; Tyler, INC CO ID:5980429507 CCD PMT INFO:payments.amazon.com ID#DBIBFMRKTVRQ8CS"/>
    <n v="150.28"/>
    <n v="4612.2299999999996"/>
    <n v="-150.28"/>
    <s v="Income"/>
    <s v="11700 · BofA 9319 (INC)"/>
    <x v="2"/>
    <x v="2"/>
    <n v="2015"/>
    <x v="63"/>
    <s v="Amazon France"/>
    <s v="Amazon Seller:Amazon France"/>
    <s v="BOTH"/>
    <s v="Income Statement"/>
    <s v="9319 (INC) Sales Activity"/>
    <s v="11700 · BofA 9319 (INC)"/>
  </r>
  <r>
    <d v="2015-02-17T00:00:00"/>
    <s v="Online Banking transfer to CHK 9607 Confirmation# 2620895804"/>
    <n v="-1000"/>
    <n v="3612.23"/>
    <n v="1000"/>
    <s v="Expense"/>
    <s v="11700 · BofA 9319 (INC)"/>
    <x v="2"/>
    <x v="2"/>
    <n v="2015"/>
    <x v="53"/>
    <s v="Dean &amp; Tyler, INC"/>
    <s v="Corporate"/>
    <s v="INC"/>
    <s v="Balance Sheet"/>
    <s v="9319 (INC) transfers to 9607 (INC)"/>
    <s v="11700 · BofA 9319 (INC)"/>
  </r>
  <r>
    <d v="2015-02-18T00:00:00"/>
    <s v="AMAZON.COM DES:Marketplac ID:GP48NYLLQRP6FX1 INDN:Dean &amp; Tyler, Inc CO ID:3215240102 CCD PMT INFO:payments.amazon.com ID#GP48NYLLQRP6FX1"/>
    <n v="3520.11"/>
    <n v="7132.34"/>
    <n v="-3520.11"/>
    <s v="Income"/>
    <s v="11700 · BofA 9319 (INC)"/>
    <x v="2"/>
    <x v="2"/>
    <n v="2015"/>
    <x v="63"/>
    <s v="Amazon US"/>
    <s v="Amazon Seller:Amazon US"/>
    <s v="BOTH"/>
    <s v="Income Statement"/>
    <s v="9319 (INC) Sales Activity"/>
    <s v="11700 · BofA 9319 (INC)"/>
  </r>
  <r>
    <d v="2015-02-18T00:00:00"/>
    <s v="BANK OF AMERICA DES:DEPOSIT ID:345558579883 INDN:DEAN &amp; TYLER INC CO ID:941687665B CCD"/>
    <n v="230.77"/>
    <n v="7363.11"/>
    <n v="-230.77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8T00:00:00"/>
    <s v="Payroll DES:PAYROLL ID:2489155 INDN:DEAN &amp; TYLER CO ID:1943345425 CCD"/>
    <n v="-405.94"/>
    <n v="6957.17"/>
    <n v="405.94"/>
    <s v="Expense"/>
    <s v="11700 · BofA 9319 (INC)"/>
    <x v="2"/>
    <x v="2"/>
    <n v="2015"/>
    <x v="65"/>
    <s v="Lauren Sanchez"/>
    <s v="Corporate:Customer Service"/>
    <s v="BOTH"/>
    <s v="Income Statement"/>
    <s v="9319 (INC) Activity"/>
    <s v="11700 · BofA 9319 (INC)"/>
  </r>
  <r>
    <d v="2015-02-18T00:00:00"/>
    <s v="Payroll DES:PAYROLL ID:2489155 INDN:DEAN &amp; TYLER CO ID:1943345425 CCD"/>
    <n v="-393.26"/>
    <n v="6563.91"/>
    <n v="393.26"/>
    <s v="Expense"/>
    <s v="11700 · BofA 9319 (INC)"/>
    <x v="2"/>
    <x v="2"/>
    <n v="2015"/>
    <x v="65"/>
    <s v="Domingo Gonzalez"/>
    <s v="Corporate:Warehouse"/>
    <s v="BOTH"/>
    <s v="Income Statement"/>
    <s v="9319 (INC) Activity"/>
    <s v="11700 · BofA 9319 (INC)"/>
  </r>
  <r>
    <d v="2015-02-18T00:00:00"/>
    <s v="Payroll DES:PAYROLL ID:2489155 INDN:DEAN &amp; TYLER CO ID:1943345425 CCD"/>
    <n v="-309.36"/>
    <n v="6254.55"/>
    <n v="309.36"/>
    <s v="Expense"/>
    <s v="11700 · BofA 9319 (INC)"/>
    <x v="2"/>
    <x v="2"/>
    <n v="2015"/>
    <x v="65"/>
    <s v="David Lara"/>
    <s v="Corporate:Warehouse"/>
    <s v="BOTH"/>
    <s v="Income Statement"/>
    <s v="9319 (INC) Activity"/>
    <s v="11700 · BofA 9319 (INC)"/>
  </r>
  <r>
    <d v="2015-02-18T00:00:00"/>
    <s v="AMERICAN EXPRESS DES:ATM CASH ID:150217010003633 INDN:KRISTINA KOGER CO ID:0005000008 PPD"/>
    <n v="-166.79"/>
    <n v="6087.76"/>
    <n v="166.79"/>
    <s v="Expense"/>
    <s v="11700 · BofA 9319 (INC)"/>
    <x v="2"/>
    <x v="2"/>
    <n v="2015"/>
    <x v="58"/>
    <s v="DT AMEX"/>
    <s v="Corporate"/>
    <s v="INC"/>
    <s v="Balance Sheet"/>
    <s v="AMEX (LLC) transfers to 9319 (INC)"/>
    <s v="11700 · BofA 9319 (INC)"/>
  </r>
  <r>
    <d v="2015-02-19T00:00:00"/>
    <s v="BANK OF AMERICA DES:DEPOSIT ID:345558579883 INDN:DEAN &amp; TYLER INC CO ID:941687665B CCD"/>
    <n v="704.98"/>
    <n v="6792.74"/>
    <n v="-704.98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19T00:00:00"/>
    <s v="IRS DES:USATAXPYMT ID:227545066065144 INDN:DEAN &amp; TYLER INC CO ID:3387702000 CCD"/>
    <n v="-797.63"/>
    <n v="5995.11"/>
    <n v="797.63"/>
    <s v="Expense"/>
    <s v="11700 · BofA 9319 (INC)"/>
    <x v="2"/>
    <x v="2"/>
    <n v="2015"/>
    <x v="66"/>
    <s v="IRS"/>
    <s v="Corporate:Warehouse"/>
    <s v="BOTH"/>
    <s v="Income Statement"/>
    <s v="9319 (INC) Activity"/>
    <s v="11700 · BofA 9319 (INC)"/>
  </r>
  <r>
    <d v="2015-02-20T00:00:00"/>
    <s v="BANK OF AMERICA DES:DEPOSIT ID:345558579883 INDN:DEAN &amp; TYLER INC CO ID:941687665B CCD"/>
    <n v="370.47"/>
    <n v="6365.58"/>
    <n v="-370.47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23T00:00:00"/>
    <s v="WIRE TYPE:BOOK IN DATE:150223 TIME:1150 ET TRN:2015022300219236 SNDR REF:Bibby/Dean and T ORIG:BIBBY INTERNATIONAL TRADE ID:004426465270"/>
    <n v="17348.12"/>
    <n v="23713.7"/>
    <n v="-17348.12"/>
    <s v="Income"/>
    <s v="11700 · BofA 9319 (INC)"/>
    <x v="2"/>
    <x v="2"/>
    <n v="2015"/>
    <x v="63"/>
    <s v="Bibby Financial"/>
    <s v="Amazon Vendor:Amazon Vendor US"/>
    <s v="BOTH"/>
    <s v="Income Statement"/>
    <s v="9319 (INC) Sales Activity"/>
    <s v="11700 · BofA 9319 (INC)"/>
  </r>
  <r>
    <d v="2015-02-23T00:00:00"/>
    <s v="Amazon Services DES:ACCSDEUS ID:CE9NBXGG1EI15H0 INDN:Dean &amp; Tyler, INC CO ID:4980429507 CCD PMT INFO:payments.amazon.com ID#CE9NBXGG1EI15H0"/>
    <n v="407.55"/>
    <n v="24121.25"/>
    <n v="-407.55"/>
    <s v="Income"/>
    <s v="11700 · BofA 9319 (INC)"/>
    <x v="2"/>
    <x v="2"/>
    <n v="2015"/>
    <x v="63"/>
    <s v="Amazon Germany"/>
    <s v="Amazon Seller:Amazon Germany"/>
    <s v="BOTH"/>
    <s v="Income Statement"/>
    <s v="9319 (INC) Sales Activity"/>
    <s v="11700 · BofA 9319 (INC)"/>
  </r>
  <r>
    <d v="2015-02-23T00:00:00"/>
    <s v="Amazon Services DES:ACCSUKUS ID:U4PB0PVXTB9A7NE INDN:Dean &amp; Tyler, INC CO ID:3980429507 CCD PMT INFO:payments.amazon.com ID#U4PB0PVXTB9A7NE"/>
    <n v="369.19"/>
    <n v="24490.44"/>
    <n v="-369.19"/>
    <s v="Income"/>
    <s v="11700 · BofA 9319 (INC)"/>
    <x v="2"/>
    <x v="2"/>
    <n v="2015"/>
    <x v="63"/>
    <s v="Amazon UK"/>
    <s v="Amazon Seller:Amazon UK"/>
    <s v="BOTH"/>
    <s v="Income Statement"/>
    <s v="9319 (INC) Sales Activity"/>
    <s v="11700 · BofA 9319 (INC)"/>
  </r>
  <r>
    <d v="2015-02-23T00:00:00"/>
    <s v="BANK OF AMERICA DES:DEPOSIT ID:345558579883 INDN:DEAN &amp; TYLER INC CO ID:941687665B CCD"/>
    <n v="333.36"/>
    <n v="24823.8"/>
    <n v="-333.36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23T00:00:00"/>
    <s v="BANK OF AMERICA DES:DEPOSIT ID:345558579883 INDN:DEAN &amp; TYLER INC CO ID:941687665B CCD"/>
    <n v="102.19"/>
    <n v="24925.99"/>
    <n v="-102.19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23T00:00:00"/>
    <s v="TRANSFER DEAN &amp; TYLER INC:Timofey Trofimenkov Confirmation# 1671195764"/>
    <n v="-500"/>
    <n v="24425.99"/>
    <n v="500"/>
    <s v="Expense"/>
    <s v="11700 · BofA 9319 (INC)"/>
    <x v="2"/>
    <x v="2"/>
    <n v="2015"/>
    <x v="10"/>
    <s v="Timofey Trofimenkov"/>
    <s v="Corporate:Warehouse"/>
    <s v="BOTH"/>
    <s v="Income Statement"/>
    <s v="9319 (INC) Activity"/>
    <s v="11700 · BofA 9319 (INC)"/>
  </r>
  <r>
    <d v="2015-02-24T00:00:00"/>
    <s v="BANK OF AMERICA DES:DEPOSIT ID:345558579883 INDN:DEAN &amp; TYLER INC CO ID:941687665B CCD"/>
    <n v="355.41"/>
    <n v="24781.4"/>
    <n v="-355.41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24T00:00:00"/>
    <s v="Online Banking transfer to CHK 9607 Confirmation# 2981419795"/>
    <n v="-500"/>
    <n v="24281.4"/>
    <n v="500"/>
    <s v="Expense"/>
    <s v="11700 · BofA 9319 (INC)"/>
    <x v="2"/>
    <x v="2"/>
    <n v="2015"/>
    <x v="53"/>
    <s v="Dean &amp; Tyler, INC"/>
    <s v="Corporate"/>
    <s v="INC"/>
    <s v="Balance Sheet"/>
    <s v="9319 (INC) transfers to 9607 (INC)"/>
    <s v="11700 · BofA 9319 (INC)"/>
  </r>
  <r>
    <d v="2015-02-24T00:00:00"/>
    <s v="Online Banking transfer to CHK 9607 Confirmation# 2981425568"/>
    <n v="-500"/>
    <n v="23781.4"/>
    <n v="500"/>
    <s v="Expense"/>
    <s v="11700 · BofA 9319 (INC)"/>
    <x v="2"/>
    <x v="2"/>
    <n v="2015"/>
    <x v="53"/>
    <s v="Dean &amp; Tyler, INC"/>
    <s v="Corporate"/>
    <s v="INC"/>
    <s v="Balance Sheet"/>
    <s v="9319 (INC) transfers to 9607 (INC)"/>
    <s v="11700 · BofA 9319 (INC)"/>
  </r>
  <r>
    <d v="2015-02-24T00:00:00"/>
    <s v="Payroll DES:PAYROLL ID:2489155 INDN:DEAN &amp; TYLER CO ID:1943345425 CCD"/>
    <n v="-421.52"/>
    <n v="23359.88"/>
    <n v="421.52"/>
    <s v="Expense"/>
    <s v="11700 · BofA 9319 (INC)"/>
    <x v="2"/>
    <x v="2"/>
    <n v="2015"/>
    <x v="65"/>
    <s v="Lauren Sanchez"/>
    <s v="Corporate:Customer Service"/>
    <s v="BOTH"/>
    <s v="Income Statement"/>
    <s v="9319 (INC) Activity"/>
    <s v="11700 · BofA 9319 (INC)"/>
  </r>
  <r>
    <d v="2015-02-24T00:00:00"/>
    <s v="Payroll DES:PAYROLL ID:2489155 INDN:DEAN &amp; TYLER CO ID:1943345425 CCD"/>
    <n v="-412.47"/>
    <n v="22947.41"/>
    <n v="412.47"/>
    <s v="Expense"/>
    <s v="11700 · BofA 9319 (INC)"/>
    <x v="2"/>
    <x v="2"/>
    <n v="2015"/>
    <x v="65"/>
    <s v="Domingo Gonzalez"/>
    <s v="Corporate:Warehouse"/>
    <s v="BOTH"/>
    <s v="Income Statement"/>
    <s v="9319 (INC) Activity"/>
    <s v="11700 · BofA 9319 (INC)"/>
  </r>
  <r>
    <d v="2015-02-24T00:00:00"/>
    <s v="Payroll DES:PAYROLL ID:2489155 INDN:DEAN &amp; TYLER CO ID:1943345425 CCD"/>
    <n v="-331.26"/>
    <n v="22616.15"/>
    <n v="331.26"/>
    <s v="Expense"/>
    <s v="11700 · BofA 9319 (INC)"/>
    <x v="2"/>
    <x v="2"/>
    <n v="2015"/>
    <x v="65"/>
    <s v="David Lara"/>
    <s v="Corporate:Warehouse"/>
    <s v="BOTH"/>
    <s v="Income Statement"/>
    <s v="9319 (INC) Activity"/>
    <s v="11700 · BofA 9319 (INC)"/>
  </r>
  <r>
    <d v="2015-02-24T00:00:00"/>
    <s v="Wire Transfer Fee"/>
    <n v="-15"/>
    <n v="22601.15"/>
    <n v="15"/>
    <s v="Expense"/>
    <s v="11700 · BofA 9319 (INC)"/>
    <x v="2"/>
    <x v="2"/>
    <n v="2015"/>
    <x v="48"/>
    <s v="BofA"/>
    <s v="Corporate"/>
    <s v="BOTH"/>
    <s v="Income Statement"/>
    <s v="9319 (INC) Activity"/>
    <s v="11700 · BofA 9319 (INC)"/>
  </r>
  <r>
    <d v="2015-02-25T00:00:00"/>
    <s v="BANK OF AMERICA DES:DEPOSIT ID:345558579883 INDN:DEAN &amp; TYLER INC CO ID:941687665B CCD"/>
    <n v="728.93"/>
    <n v="23330.080000000002"/>
    <n v="-728.93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25T00:00:00"/>
    <s v="Online Banking transfer to CHK 9306 Confirmation# 1688788365"/>
    <n v="-300"/>
    <n v="23030.080000000002"/>
    <n v="300"/>
    <s v="Expense"/>
    <s v="11700 · BofA 9319 (INC)"/>
    <x v="2"/>
    <x v="2"/>
    <n v="2015"/>
    <x v="67"/>
    <s v="Dean &amp; Tyler, INC"/>
    <s v="Corporate"/>
    <s v="INC"/>
    <s v="Balance Sheet"/>
    <s v="9319 (INC) transfers to 9306 (INC)"/>
    <s v="11700 · BofA 9319 (INC)"/>
  </r>
  <r>
    <d v="2015-02-25T00:00:00"/>
    <s v="Online Banking transfer to CHK 9607 Confirmation# 2888794497"/>
    <n v="-22000"/>
    <n v="1030.08"/>
    <n v="22000"/>
    <s v="Expense"/>
    <s v="11700 · BofA 9319 (INC)"/>
    <x v="2"/>
    <x v="2"/>
    <n v="2015"/>
    <x v="53"/>
    <s v="Dean &amp; Tyler, INC"/>
    <s v="Corporate"/>
    <s v="INC"/>
    <s v="Balance Sheet"/>
    <s v="9319 (INC) transfers to 9607 (INC)"/>
    <s v="11700 · BofA 9319 (INC)"/>
  </r>
  <r>
    <d v="2015-02-26T00:00:00"/>
    <s v="BANK OF AMERICA DES:DEPOSIT ID:345558579883 INDN:DEAN &amp; TYLER INC CO ID:941687665B CCD"/>
    <n v="-55"/>
    <n v="975.08"/>
    <n v="55"/>
    <s v="Expens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2-27T00:00:00"/>
    <s v="WIRE TYPE:BOOK IN DATE:150227 TIME:1454 ET TRN:2015022700358599 SNDR REF:Bibby/Dean and T ORIG:BIBBY INTERNATIONAL TRADE ID:004426465270"/>
    <n v="14483.45"/>
    <n v="15458.53"/>
    <n v="-14483.45"/>
    <s v="Income"/>
    <s v="11700 · BofA 9319 (INC)"/>
    <x v="2"/>
    <x v="2"/>
    <n v="2015"/>
    <x v="63"/>
    <s v="Bibby Financial"/>
    <s v="Amazon Vendor:Amazon Vendor US"/>
    <s v="BOTH"/>
    <s v="Income Statement"/>
    <s v="9319 (INC) Sales Activity"/>
    <s v="11700 · BofA 9319 (INC)"/>
  </r>
  <r>
    <d v="2015-02-27T00:00:00"/>
    <s v="BANK OF AMERICA DES:DEPOSIT ID:345558579883 INDN:DEAN &amp; TYLER INC CO ID:941687665B CCD"/>
    <n v="651.5"/>
    <n v="16110.03"/>
    <n v="-651.5"/>
    <s v="Income"/>
    <s v="11700 · BofA 9319 (INC)"/>
    <x v="2"/>
    <x v="2"/>
    <n v="2015"/>
    <x v="63"/>
    <s v="?"/>
    <s v="?"/>
    <s v="BOTH"/>
    <s v="Income Statement"/>
    <s v="9319 (INC) Sales Activity"/>
    <s v="11700 · BofA 9319 (INC)"/>
  </r>
  <r>
    <d v="2015-03-02T00:00:00"/>
    <s v="BANK OF AMERICA DES:DEPOSIT ID:345558579883 INDN:DEAN &amp; TYLER INC CO ID:941687665B CCD"/>
    <n v="313.64999999999998"/>
    <n v="16423.68"/>
    <n v="-313.64999999999998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2T00:00:00"/>
    <s v="BANK OF AMERICA DES:DEPOSIT ID:345558579883 INDN:DEAN &amp; TYLER INC CO ID:941687665B CCD"/>
    <n v="222.6"/>
    <n v="16646.28"/>
    <n v="-222.6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2T00:00:00"/>
    <s v="Amazon Services DES:ACCSFRUS ID:GAVG218X0YGB7GQ INDN:Dean &amp; Tyler, INC CO ID:5980429507 CCD PMT INFO:payments.amazon.com ID#GAVG218X0YGB7GQ"/>
    <n v="184.34"/>
    <n v="16830.62"/>
    <n v="-184.34"/>
    <s v="Income"/>
    <s v="11700 · BofA 9319 (INC)"/>
    <x v="2"/>
    <x v="3"/>
    <n v="2015"/>
    <x v="63"/>
    <s v="Amazon France"/>
    <s v="Amazon Seller:Amazon France"/>
    <s v="BOTH"/>
    <s v="Income Statement"/>
    <s v="9319 (INC) Sales Activity"/>
    <s v="11700 · BofA 9319 (INC)"/>
  </r>
  <r>
    <d v="2015-03-02T00:00:00"/>
    <s v="WIRE TYPE:BOOK OUT DATE:150302 TIME:1058 ET TRN:2015030200277637 RELATED REF:140854996 BNF:DEAN &amp; TYLER, LLC ID:435004480592"/>
    <n v="-1500"/>
    <n v="15330.62"/>
    <n v="1500"/>
    <s v="Expense"/>
    <s v="11700 · BofA 9319 (INC)"/>
    <x v="2"/>
    <x v="3"/>
    <n v="2015"/>
    <x v="58"/>
    <s v="Dean &amp; Tyler, LLC"/>
    <s v="Corporate"/>
    <s v="INC"/>
    <s v="Balance Sheet"/>
    <s v="9319 (INC) transfers to 0592 (LLC)"/>
    <s v="11700 · BofA 9319 (INC)"/>
  </r>
  <r>
    <d v="2015-03-02T00:00:00"/>
    <s v="TRANSFER DEAN &amp; TYLER INC:Proteus Confirmation# 1531196695"/>
    <n v="-1726"/>
    <n v="13604.62"/>
    <n v="1726"/>
    <s v="Expense"/>
    <s v="11700 · BofA 9319 (INC)"/>
    <x v="2"/>
    <x v="3"/>
    <n v="2015"/>
    <x v="27"/>
    <s v="Proteus Consulting"/>
    <s v="Corporate:Sales"/>
    <s v="BOTH"/>
    <s v="Income Statement"/>
    <s v="9319 (INC) Activity"/>
    <s v="11700 · BofA 9319 (INC)"/>
  </r>
  <r>
    <d v="2015-03-02T00:00:00"/>
    <s v="BANK OF AMERICA DES:INTERCHNG ID:345558579883 INDN:DEAN &amp; TYLER INC CO ID:941687665B CCD"/>
    <n v="-177.79"/>
    <n v="13426.83"/>
    <n v="177.79"/>
    <s v="Expense"/>
    <s v="11700 · BofA 9319 (INC)"/>
    <x v="2"/>
    <x v="3"/>
    <n v="2015"/>
    <x v="32"/>
    <s v="Authorize.net"/>
    <s v="Corporate"/>
    <s v="BOTH"/>
    <s v="Income Statement"/>
    <s v="9319 (INC) Activity"/>
    <s v="11700 · BofA 9319 (INC)"/>
  </r>
  <r>
    <d v="2015-03-02T00:00:00"/>
    <s v="BANK OF AMERICA DES:DISCOUNT ID:345558579883 INDN:DEAN &amp; TYLER INC CO ID:941687665B CCD"/>
    <n v="-103.43"/>
    <n v="13323.4"/>
    <n v="103.43"/>
    <s v="Expense"/>
    <s v="11700 · BofA 9319 (INC)"/>
    <x v="2"/>
    <x v="3"/>
    <n v="2015"/>
    <x v="32"/>
    <s v="Authorize.net"/>
    <s v="Corporate"/>
    <s v="BOTH"/>
    <s v="Income Statement"/>
    <s v="9319 (INC) Activity"/>
    <s v="11700 · BofA 9319 (INC)"/>
  </r>
  <r>
    <d v="2015-03-02T00:00:00"/>
    <s v="BANK OF AMERICA DES:FEE ID:345558579883 INDN:DEAN &amp; TYLER INC CO ID:941687665B CCD"/>
    <n v="-66.45"/>
    <n v="13256.95"/>
    <n v="66.45"/>
    <s v="Expense"/>
    <s v="11700 · BofA 9319 (INC)"/>
    <x v="2"/>
    <x v="3"/>
    <n v="2015"/>
    <x v="32"/>
    <s v="Authorize.net"/>
    <s v="Corporate"/>
    <s v="BOTH"/>
    <s v="Income Statement"/>
    <s v="9319 (INC) Activity"/>
    <s v="11700 · BofA 9319 (INC)"/>
  </r>
  <r>
    <d v="2015-03-02T00:00:00"/>
    <s v="Wire Transfer Fee"/>
    <n v="-25"/>
    <n v="13231.95"/>
    <n v="25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02T00:00:00"/>
    <s v="Wire Transfer Fee"/>
    <n v="-15"/>
    <n v="13216.95"/>
    <n v="15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03T00:00:00"/>
    <s v="PAYPAL DES:TRANSFER ID:4KEJ28NFEEEML INDN:DEAN TYLER INC CO ID:PAYPALSD11 PPD"/>
    <n v="2806.34"/>
    <n v="16023.29"/>
    <n v="-2806.34"/>
    <s v="Income"/>
    <s v="11700 · BofA 9319 (INC)"/>
    <x v="2"/>
    <x v="3"/>
    <n v="2015"/>
    <x v="64"/>
    <s v="PayPal"/>
    <s v="Corporate"/>
    <s v="INC"/>
    <s v="Balance Sheet"/>
    <s v="PayPal (INC) transfers to 9319 (INC)"/>
    <s v="11700 · BofA 9319 (INC)"/>
  </r>
  <r>
    <d v="2015-03-03T00:00:00"/>
    <s v="Payroll DES:PAYROLL ID:2489155 INDN:DEAN &amp; TYLER CO ID:1943345425 CCD"/>
    <n v="-403.71"/>
    <n v="15619.58"/>
    <n v="403.71"/>
    <s v="Expense"/>
    <s v="11700 · BofA 9319 (INC)"/>
    <x v="2"/>
    <x v="3"/>
    <n v="2015"/>
    <x v="65"/>
    <s v="Lauren Sanchez"/>
    <s v="Corporate:Customer Service"/>
    <s v="BOTH"/>
    <s v="Income Statement"/>
    <s v="9319 (INC) Activity"/>
    <s v="11700 · BofA 9319 (INC)"/>
  </r>
  <r>
    <d v="2015-03-03T00:00:00"/>
    <s v="Payroll DES:PAYROLL ID:2489155 INDN:DEAN &amp; TYLER CO ID:1943345425 CCD"/>
    <n v="-391.56"/>
    <n v="15228.02"/>
    <n v="391.56"/>
    <s v="Expense"/>
    <s v="11700 · BofA 9319 (INC)"/>
    <x v="2"/>
    <x v="3"/>
    <n v="2015"/>
    <x v="65"/>
    <s v="Domingo Gonzalez"/>
    <s v="Corporate:Warehouse"/>
    <s v="BOTH"/>
    <s v="Income Statement"/>
    <s v="9319 (INC) Activity"/>
    <s v="11700 · BofA 9319 (INC)"/>
  </r>
  <r>
    <d v="2015-03-03T00:00:00"/>
    <s v="Payroll DES:PAYROLL ID:2489155 INDN:DEAN &amp; TYLER CO ID:1943345425 CCD"/>
    <n v="-320.35000000000002"/>
    <n v="14907.67"/>
    <n v="320.35000000000002"/>
    <s v="Expense"/>
    <s v="11700 · BofA 9319 (INC)"/>
    <x v="2"/>
    <x v="3"/>
    <n v="2015"/>
    <x v="65"/>
    <s v="David Lara"/>
    <s v="Corporate:Warehouse"/>
    <s v="BOTH"/>
    <s v="Income Statement"/>
    <s v="9319 (INC) Activity"/>
    <s v="11700 · BofA 9319 (INC)"/>
  </r>
  <r>
    <d v="2015-03-03T00:00:00"/>
    <s v="AUTHNET GATEWAY DES:BILLING ID:37169415 INDN:DEAN &amp; TYLER, INC CO ID:1870568569 CCD"/>
    <n v="-58.45"/>
    <n v="14849.22"/>
    <n v="58.45"/>
    <s v="Expense"/>
    <s v="11700 · BofA 9319 (INC)"/>
    <x v="2"/>
    <x v="3"/>
    <n v="2015"/>
    <x v="32"/>
    <s v="Authorize.net"/>
    <s v="Corporate"/>
    <s v="BOTH"/>
    <s v="Income Statement"/>
    <s v="9319 (INC) Activity"/>
    <s v="11700 · BofA 9319 (INC)"/>
  </r>
  <r>
    <d v="2015-03-03T00:00:00"/>
    <s v="BANK OF AMERICA DES:DEPOSIT ID:345558579883 INDN:DEAN &amp; TYLER INC CO ID:941687665B CCD"/>
    <n v="-33.200000000000003"/>
    <n v="14816.02"/>
    <n v="33.200000000000003"/>
    <s v="Expens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3T00:00:00"/>
    <s v="External transfer fee - 3 Day - 03/02/2015 Confirmation: 140855804"/>
    <n v="-3"/>
    <n v="14813.02"/>
    <n v="3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04T00:00:00"/>
    <s v="AMAZON.COM DES:Marketplac ID:VBJEJW1ONZ5WKDE INDN:Dean &amp; Tyler, Inc CO ID:3215240102 CCD PMT INFO:payments.amazon.com ID#VBJEJW1ONZ5WKDE"/>
    <n v="3784.38"/>
    <n v="18597.400000000001"/>
    <n v="-3784.38"/>
    <s v="Income"/>
    <s v="11700 · BofA 9319 (INC)"/>
    <x v="2"/>
    <x v="3"/>
    <n v="2015"/>
    <x v="63"/>
    <s v="Amazon US"/>
    <s v="Amazon Seller:Amazon US"/>
    <s v="BOTH"/>
    <s v="Income Statement"/>
    <s v="9319 (INC) Sales Activity"/>
    <s v="11700 · BofA 9319 (INC)"/>
  </r>
  <r>
    <d v="2015-03-04T00:00:00"/>
    <s v="BANK OF AMERICA DES:DEPOSIT ID:345558579883 INDN:DEAN &amp; TYLER INC CO ID:941687665B CCD"/>
    <n v="655.24"/>
    <n v="19252.64"/>
    <n v="-655.2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4T00:00:00"/>
    <s v="WIRE TYPE:INTL OUT DATE:150304 TIME:1118 ET TRN:2015030400208645 SERVICE REF:329312 BNF:OOO GLOBAL WORK SOLUTION ID:3012373385017 BNF BK:VTB BANK (BELARUS) ID:SLANBY22/(CH3770 PMT DET:141129518 PRODUCT PAYMENT LINE 7 IN PAYABL"/>
    <n v="-17890"/>
    <n v="1362.64"/>
    <n v="17890"/>
    <s v="Expense"/>
    <s v="11700 · BofA 9319 (INC)"/>
    <x v="2"/>
    <x v="3"/>
    <n v="2015"/>
    <x v="18"/>
    <s v="Perzov Belarus"/>
    <s v="Corporate"/>
    <s v="BOTH"/>
    <s v="Balance Sheet"/>
    <s v="9319 (INC) Activity"/>
    <s v="11700 · BofA 9319 (INC)"/>
  </r>
  <r>
    <d v="2015-03-04T00:00:00"/>
    <s v="Online Banking payment to CRD 6466 Confirmation# 2949677610"/>
    <n v="-210"/>
    <n v="1152.6400000000001"/>
    <n v="210"/>
    <s v="Expense"/>
    <s v="11700 · BofA 9319 (INC)"/>
    <x v="2"/>
    <x v="3"/>
    <n v="2015"/>
    <x v="59"/>
    <s v="BofA"/>
    <s v="Corporate"/>
    <s v="INC"/>
    <s v="Balance Sheet"/>
    <s v="9319 (INC) pays BofA CC (INC)"/>
    <s v="11700 · BofA 9319 (INC)"/>
  </r>
  <r>
    <d v="2015-03-04T00:00:00"/>
    <s v="PAYPAL DES:INST XFER ID:EBAY INC INDN:DEAN TYLER INC CO ID:PAYPALSI77 WEB"/>
    <n v="-351.78"/>
    <n v="800.86"/>
    <n v="351.78"/>
    <s v="Expense"/>
    <s v="11700 · BofA 9319 (INC)"/>
    <x v="2"/>
    <x v="3"/>
    <n v="2015"/>
    <x v="11"/>
    <s v="eBay"/>
    <s v="eBay:eBay"/>
    <s v="BOTH"/>
    <s v="Income Statement"/>
    <s v="PayPal (INC) transfers to 9319 (INC)"/>
    <s v="11700 · BofA 9319 (INC)"/>
  </r>
  <r>
    <d v="2015-03-04T00:00:00"/>
    <s v="Wire Transfer Fee"/>
    <n v="-45"/>
    <n v="755.86"/>
    <n v="45"/>
    <s v="Expense"/>
    <s v="11700 · BofA 9319 (INC)"/>
    <x v="2"/>
    <x v="3"/>
    <n v="2015"/>
    <x v="60"/>
    <s v="BofA"/>
    <s v="Corporate"/>
    <s v="BOTH"/>
    <s v="Income Statement"/>
    <s v="9319 (INC) Activity"/>
    <s v="11700 · BofA 9319 (INC)"/>
  </r>
  <r>
    <d v="2015-03-05T00:00:00"/>
    <s v="BANK OF AMERICA DES:DEPOSIT ID:345558579883 INDN:DEAN &amp; TYLER INC CO ID:941687665B CCD"/>
    <n v="675.85"/>
    <n v="1431.71"/>
    <n v="-675.8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6T00:00:00"/>
    <s v="BANK OF AMERICA DES:DEPOSIT ID:345558579883 INDN:DEAN &amp; TYLER INC CO ID:941687665B CCD"/>
    <n v="394.02"/>
    <n v="1825.73"/>
    <n v="-394.02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9T00:00:00"/>
    <s v="PAYPAL DES:TRANSFER ID:4KEJ28NTQGQ6E INDN:DEAN TYLER INC CO ID:PAYPALSD11 PPD"/>
    <n v="1100.02"/>
    <n v="2925.75"/>
    <n v="-1100.02"/>
    <s v="Income"/>
    <s v="11700 · BofA 9319 (INC)"/>
    <x v="2"/>
    <x v="3"/>
    <n v="2015"/>
    <x v="64"/>
    <s v="PayPal"/>
    <s v="Corporate"/>
    <s v="INC"/>
    <s v="Balance Sheet"/>
    <s v="PayPal (INC) transfers to 9319 (INC)"/>
    <s v="11700 · BofA 9319 (INC)"/>
  </r>
  <r>
    <d v="2015-03-09T00:00:00"/>
    <s v="Amazon Services DES:ACCSDEUS ID:FPNHVXC1PWL8QL1 INDN:Dean &amp; Tyler, INC CO ID:4980429507 CCD PMT INFO:payments.amazon.com ID#FPNHVXC1PWL8QL1"/>
    <n v="743.48"/>
    <n v="3669.23"/>
    <n v="-743.48"/>
    <s v="Income"/>
    <s v="11700 · BofA 9319 (INC)"/>
    <x v="2"/>
    <x v="3"/>
    <n v="2015"/>
    <x v="63"/>
    <s v="Amazon Germany"/>
    <s v="Amazon Seller:Amazon Germany"/>
    <s v="BOTH"/>
    <s v="Income Statement"/>
    <s v="9319 (INC) Sales Activity"/>
    <s v="11700 · BofA 9319 (INC)"/>
  </r>
  <r>
    <d v="2015-03-09T00:00:00"/>
    <s v="BANK OF AMERICA DES:DEPOSIT ID:345558579883 INDN:DEAN &amp; TYLER INC CO ID:941687665B CCD"/>
    <n v="420.29"/>
    <n v="4089.52"/>
    <n v="-420.29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9T00:00:00"/>
    <s v="BANK OF AMERICA DES:DEPOSIT ID:345558579883 INDN:DEAN &amp; TYLER INC CO ID:941687665B CCD"/>
    <n v="361.55"/>
    <n v="4451.07"/>
    <n v="-361.5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9T00:00:00"/>
    <s v="Amazon Services DES:ACCSUKUS ID:HV61LN64CTNQ462 INDN:Dean &amp; Tyler, INC CO ID:3980429507 CCD PMT INFO:payments.amazon.com ID#HV61LN64CTNQ462"/>
    <n v="351.42"/>
    <n v="4802.49"/>
    <n v="-351.42"/>
    <s v="Income"/>
    <s v="11700 · BofA 9319 (INC)"/>
    <x v="2"/>
    <x v="3"/>
    <n v="2015"/>
    <x v="63"/>
    <s v="Amazon UK"/>
    <s v="Amazon Seller:Amazon UK"/>
    <s v="BOTH"/>
    <s v="Income Statement"/>
    <s v="9319 (INC) Sales Activity"/>
    <s v="11700 · BofA 9319 (INC)"/>
  </r>
  <r>
    <d v="2015-03-09T00:00:00"/>
    <s v="AMAZON.COM589347 DES:Misc. Paym ID:59140483D INDN:DEAN AND TYLER CO ID:9215240102 CCD PMT INFO:Amazon.com Payments ID#21843427"/>
    <n v="259.47000000000003"/>
    <n v="5061.96"/>
    <n v="-259.47000000000003"/>
    <s v="Income"/>
    <s v="11700 · BofA 9319 (INC)"/>
    <x v="2"/>
    <x v="3"/>
    <n v="2015"/>
    <x v="63"/>
    <s v="Amazon Vendor Canada"/>
    <s v="Amazon Vendor:Amazon Vendor Canada"/>
    <s v="BOTH"/>
    <s v="Income Statement"/>
    <s v="9319 (INC) Sales Activity"/>
    <s v="11700 · BofA 9319 (INC)"/>
  </r>
  <r>
    <d v="2015-03-09T00:00:00"/>
    <s v="BANK OF AMERICA DES:DEPOSIT ID:345558579883 INDN:DEAN &amp; TYLER INC CO ID:941687665B CCD"/>
    <n v="178.4"/>
    <n v="5240.3599999999997"/>
    <n v="-178.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09T00:00:00"/>
    <s v="TRANSFER DEAN &amp; TYLER INC:Proteus Confirmation# 0290436025"/>
    <n v="-1277.43"/>
    <n v="3962.93"/>
    <n v="1277.43"/>
    <s v="Expense"/>
    <s v="11700 · BofA 9319 (INC)"/>
    <x v="2"/>
    <x v="3"/>
    <n v="2015"/>
    <x v="27"/>
    <s v="Proteus Consulting"/>
    <s v="Corporate:Sales"/>
    <s v="BOTH"/>
    <s v="Income Statement"/>
    <s v="9319 (INC) Activity"/>
    <s v="11700 · BofA 9319 (INC)"/>
  </r>
  <r>
    <d v="2015-03-09T00:00:00"/>
    <s v="Online Banking transfer to CHK 9306 Confirmation# 2992654604"/>
    <n v="-200"/>
    <n v="3762.93"/>
    <n v="200"/>
    <s v="Expense"/>
    <s v="11700 · BofA 9319 (INC)"/>
    <x v="2"/>
    <x v="3"/>
    <n v="2015"/>
    <x v="67"/>
    <s v="Dean &amp; Tyler, INC"/>
    <s v="Corporate"/>
    <s v="INC"/>
    <s v="Balance Sheet"/>
    <s v="9319 (INC) transfers to 9306 (INC)"/>
    <s v="11700 · BofA 9319 (INC)"/>
  </r>
  <r>
    <d v="2015-03-09T00:00:00"/>
    <s v="Online Banking transfer to CHK 9607 Confirmation# 3893781613"/>
    <n v="-500"/>
    <n v="3262.93"/>
    <n v="500"/>
    <s v="Expense"/>
    <s v="11700 · BofA 9319 (INC)"/>
    <x v="2"/>
    <x v="3"/>
    <n v="2015"/>
    <x v="53"/>
    <s v="Dean &amp; Tyler, INC"/>
    <s v="Corporate"/>
    <s v="INC"/>
    <s v="Balance Sheet"/>
    <s v="9319 (INC) transfers to 9607 (INC)"/>
    <s v="11700 · BofA 9319 (INC)"/>
  </r>
  <r>
    <d v="2015-03-10T00:00:00"/>
    <s v="BANK OF AMERICA DES:DEPOSIT ID:345558579883 INDN:DEAN &amp; TYLER INC CO ID:941687665B CCD"/>
    <n v="481.3"/>
    <n v="3744.23"/>
    <n v="-481.3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0T00:00:00"/>
    <s v="Payroll DES:PAYROLL ID:2489155 INDN:DEAN &amp; TYLER CO ID:1943345425 CCD"/>
    <n v="-450.18"/>
    <n v="3294.05"/>
    <n v="450.18"/>
    <s v="Expense"/>
    <s v="11700 · BofA 9319 (INC)"/>
    <x v="2"/>
    <x v="3"/>
    <n v="2015"/>
    <x v="65"/>
    <s v="Lauren Sanchez"/>
    <s v="Corporate:Customer Service"/>
    <s v="BOTH"/>
    <s v="Income Statement"/>
    <s v="9319 (INC) Activity"/>
    <s v="11700 · BofA 9319 (INC)"/>
  </r>
  <r>
    <d v="2015-03-10T00:00:00"/>
    <s v="Payroll DES:PAYROLL ID:2489155 INDN:DEAN &amp; TYLER CO ID:1943345425 CCD"/>
    <n v="-402.41"/>
    <n v="2891.64"/>
    <n v="402.41"/>
    <s v="Expense"/>
    <s v="11700 · BofA 9319 (INC)"/>
    <x v="2"/>
    <x v="3"/>
    <n v="2015"/>
    <x v="65"/>
    <s v="Domingo Gonzalez"/>
    <s v="Corporate:Warehouse"/>
    <s v="BOTH"/>
    <s v="Income Statement"/>
    <s v="9319 (INC) Activity"/>
    <s v="11700 · BofA 9319 (INC)"/>
  </r>
  <r>
    <d v="2015-03-10T00:00:00"/>
    <s v="Payroll DES:PAYROLL ID:2489155 INDN:DEAN &amp; TYLER CO ID:1943345425 CCD"/>
    <n v="-337.61"/>
    <n v="2554.0300000000002"/>
    <n v="337.61"/>
    <s v="Expense"/>
    <s v="11700 · BofA 9319 (INC)"/>
    <x v="2"/>
    <x v="3"/>
    <n v="2015"/>
    <x v="65"/>
    <s v="David Lara"/>
    <s v="Corporate:Warehouse"/>
    <s v="BOTH"/>
    <s v="Income Statement"/>
    <s v="9319 (INC) Activity"/>
    <s v="11700 · BofA 9319 (INC)"/>
  </r>
  <r>
    <d v="2015-03-10T00:00:00"/>
    <s v="External transfer fee - 3 Day - 03/09/2015 Confirmation: 141388762"/>
    <n v="-3"/>
    <n v="2551.0300000000002"/>
    <n v="3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11T00:00:00"/>
    <s v="Online Banking transfer to CHK 9607 Confirmation# 0209256884"/>
    <n v="-1000"/>
    <n v="1551.03"/>
    <n v="1000"/>
    <s v="Expense"/>
    <s v="11700 · BofA 9319 (INC)"/>
    <x v="2"/>
    <x v="3"/>
    <n v="2015"/>
    <x v="53"/>
    <s v="Dean &amp; Tyler, INC"/>
    <s v="Corporate"/>
    <s v="INC"/>
    <s v="Balance Sheet"/>
    <s v="9319 (INC) transfers to 9607 (INC)"/>
    <s v="11700 · BofA 9319 (INC)"/>
  </r>
  <r>
    <d v="2015-03-11T00:00:00"/>
    <s v="BANK OF AMERICA DES:DEPOSIT ID:345558579883 INDN:DEAN &amp; TYLER INC CO ID:941687665B CCD"/>
    <n v="-1.95"/>
    <n v="1549.08"/>
    <n v="1.95"/>
    <s v="Expens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2T00:00:00"/>
    <s v="BANK OF AMERICA DES:DEPOSIT ID:345558579883 INDN:DEAN &amp; TYLER INC CO ID:941687665B CCD"/>
    <n v="652.25"/>
    <n v="2201.33"/>
    <n v="-652.2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3T00:00:00"/>
    <s v="WIRE TYPE:FX IN DATE:150313 TIME:0510 ET TRN:2015031300064311 FX:GBP 449.70 1.4276 ORIG:AMAZON EU SARL ID:26454000 ORIG BK:DEUTSCHE B ANK AG ID:DEUTGB2L PMT DET:OFA000059256444 /RFB/OF A000059256444 OFA000059256444PAYMENT : 21916116 N"/>
    <n v="641.99"/>
    <n v="2843.32"/>
    <n v="-641.99"/>
    <s v="Income"/>
    <s v="11700 · BofA 9319 (INC)"/>
    <x v="2"/>
    <x v="3"/>
    <n v="2015"/>
    <x v="63"/>
    <s v="Amazon Vendor UK"/>
    <s v="Amazon Vendor:Amazon Vendor UK"/>
    <s v="BOTH"/>
    <s v="Income Statement"/>
    <s v="9319 (INC) Sales Activity"/>
    <s v="11700 · BofA 9319 (INC)"/>
  </r>
  <r>
    <d v="2015-03-13T00:00:00"/>
    <s v="BANK OF AMERICA DES:DEPOSIT ID:345558579883 INDN:DEAN &amp; TYLER INC CO ID:941687665B CCD"/>
    <n v="62.49"/>
    <n v="2905.81"/>
    <n v="-62.49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6T00:00:00"/>
    <s v="PAYPAL DES:TRANSFER ID:4KEJ28PA46LLE INDN:DEAN TYLER INC CO ID:PAYPALSD11 PPD"/>
    <n v="1000.77"/>
    <n v="3906.58"/>
    <n v="-1000.77"/>
    <s v="Income"/>
    <s v="11700 · BofA 9319 (INC)"/>
    <x v="2"/>
    <x v="3"/>
    <n v="2015"/>
    <x v="64"/>
    <s v="PayPal"/>
    <s v="Corporate"/>
    <s v="INC"/>
    <s v="Balance Sheet"/>
    <s v="PayPal (INC) transfers to 9319 (INC)"/>
    <s v="11700 · BofA 9319 (INC)"/>
  </r>
  <r>
    <d v="2015-03-16T00:00:00"/>
    <s v="BANK OF AMERICA DES:DEPOSIT ID:345558579883 INDN:DEAN &amp; TYLER INC CO ID:941687665B CCD"/>
    <n v="367.84"/>
    <n v="4274.42"/>
    <n v="-367.8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6T00:00:00"/>
    <s v="BANK OF AMERICA DES:DEPOSIT ID:345558579883 INDN:DEAN &amp; TYLER INC CO ID:941687665B CCD"/>
    <n v="337.64"/>
    <n v="4612.0600000000004"/>
    <n v="-337.6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6T00:00:00"/>
    <s v="Amazon Services DES:ACCSFRUS ID:TQY7UXNFEU75E9B INDN:Dean &amp; Tyler, INC CO ID:5980429507 CCD PMT INFO:payments.amazon.com ID#TQY7UXNFEU75E9B"/>
    <n v="212.92"/>
    <n v="4824.9799999999996"/>
    <n v="-212.92"/>
    <s v="Income"/>
    <s v="11700 · BofA 9319 (INC)"/>
    <x v="2"/>
    <x v="3"/>
    <n v="2015"/>
    <x v="63"/>
    <s v="Amazon France"/>
    <s v="Amazon Seller:Amazon France"/>
    <s v="BOTH"/>
    <s v="Income Statement"/>
    <s v="9319 (INC) Sales Activity"/>
    <s v="11700 · BofA 9319 (INC)"/>
  </r>
  <r>
    <d v="2015-03-16T00:00:00"/>
    <s v="BANK OF AMERICA DES:DEPOSIT ID:345558579883 INDN:DEAN &amp; TYLER INC CO ID:941687665B CCD"/>
    <n v="126.7"/>
    <n v="4951.68"/>
    <n v="-126.7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6T00:00:00"/>
    <s v="TRANSFER DEAN &amp; TYLER INC:Proteus Confirmation# 0250957261"/>
    <n v="-1000"/>
    <n v="3951.68"/>
    <n v="1000"/>
    <s v="Expense"/>
    <s v="11700 · BofA 9319 (INC)"/>
    <x v="2"/>
    <x v="3"/>
    <n v="2015"/>
    <x v="27"/>
    <s v="Proteus Consulting"/>
    <s v="Corporate:Sales"/>
    <s v="BOTH"/>
    <s v="Income Statement"/>
    <s v="9319 (INC) Activity"/>
    <s v="11700 · BofA 9319 (INC)"/>
  </r>
  <r>
    <d v="2015-03-16T00:00:00"/>
    <s v="Wire Transfer Fee"/>
    <n v="-16"/>
    <n v="3935.68"/>
    <n v="16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17T00:00:00"/>
    <s v="WIRE TYPE:BOOK IN DATE:150317 TIME:1418 ET TRN:2015031700258305 SNDR REF:Bibby/Dean and T ORIG:BIBBY INTERNATIONAL TRADE ID:004426465270"/>
    <n v="19861.599999999999"/>
    <n v="23797.279999999999"/>
    <n v="-19861.599999999999"/>
    <s v="Income"/>
    <s v="11700 · BofA 9319 (INC)"/>
    <x v="2"/>
    <x v="3"/>
    <n v="2015"/>
    <x v="63"/>
    <s v="Bibby Financial"/>
    <s v="Amazon Vendor:Amazon Vendor US"/>
    <s v="BOTH"/>
    <s v="Income Statement"/>
    <s v="9319 (INC) Sales Activity"/>
    <s v="11700 · BofA 9319 (INC)"/>
  </r>
  <r>
    <d v="2015-03-17T00:00:00"/>
    <s v="BANK OF AMERICA DES:DEPOSIT ID:345558579883 INDN:DEAN &amp; TYLER INC CO ID:941687665B CCD"/>
    <n v="275.95"/>
    <n v="24073.23"/>
    <n v="-275.9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7T00:00:00"/>
    <s v="TRANSFER DEAN &amp; TYLER INC:Proteus Confirmation# 1660680009"/>
    <n v="-1068.3800000000001"/>
    <n v="23004.85"/>
    <n v="1068.3800000000001"/>
    <s v="Expense"/>
    <s v="11700 · BofA 9319 (INC)"/>
    <x v="2"/>
    <x v="3"/>
    <n v="2015"/>
    <x v="27"/>
    <s v="Proteus Consulting"/>
    <s v="Corporate:Sales"/>
    <s v="BOTH"/>
    <s v="Income Statement"/>
    <s v="9319 (INC) Activity"/>
    <s v="11700 · BofA 9319 (INC)"/>
  </r>
  <r>
    <d v="2015-03-17T00:00:00"/>
    <s v="Online Banking transfer to CHK 9607 Confirmation# 3760689613"/>
    <n v="-1000"/>
    <n v="22004.85"/>
    <n v="1000"/>
    <s v="Expense"/>
    <s v="11700 · BofA 9319 (INC)"/>
    <x v="2"/>
    <x v="3"/>
    <n v="2015"/>
    <x v="53"/>
    <s v="Dean &amp; Tyler, INC"/>
    <s v="Corporate"/>
    <s v="INC"/>
    <s v="Balance Sheet"/>
    <s v="9319 (INC) transfers to 9607 (INC)"/>
    <s v="11700 · BofA 9319 (INC)"/>
  </r>
  <r>
    <d v="2015-03-17T00:00:00"/>
    <s v="External transfer fee - 3 Day - 03/16/2015 Confirmation: 141872004"/>
    <n v="-3"/>
    <n v="22001.85"/>
    <n v="3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18T00:00:00"/>
    <s v="AMAZON.COM DES:Marketplac ID:YA6GVSY9KI0YXLP INDN:Dean &amp; Tyler, Inc CO ID:3215240102 CCD PMT INFO:payments.amazon.com ID#YA6GVSY9KI0YXLP"/>
    <n v="4363.8900000000003"/>
    <n v="26365.74"/>
    <n v="-4363.8900000000003"/>
    <s v="Income"/>
    <s v="11700 · BofA 9319 (INC)"/>
    <x v="2"/>
    <x v="3"/>
    <n v="2015"/>
    <x v="63"/>
    <s v="Amazon US"/>
    <s v="Amazon Seller:Amazon US"/>
    <s v="BOTH"/>
    <s v="Income Statement"/>
    <s v="9319 (INC) Sales Activity"/>
    <s v="11700 · BofA 9319 (INC)"/>
  </r>
  <r>
    <d v="2015-03-18T00:00:00"/>
    <s v="BANK OF AMERICA DES:DEPOSIT ID:345558579883 INDN:DEAN &amp; TYLER INC CO ID:941687665B CCD"/>
    <n v="976.64"/>
    <n v="27342.38"/>
    <n v="-976.6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8T00:00:00"/>
    <s v="Payroll DES:PAYROLL ID:2489155 INDN:DEAN &amp; TYLER CO ID:1943345425 CCD"/>
    <n v="-436.81"/>
    <n v="26905.57"/>
    <n v="436.81"/>
    <s v="Expense"/>
    <s v="11700 · BofA 9319 (INC)"/>
    <x v="2"/>
    <x v="3"/>
    <n v="2015"/>
    <x v="65"/>
    <s v="Lauren Sanchez"/>
    <s v="Corporate:Customer Service"/>
    <s v="BOTH"/>
    <s v="Income Statement"/>
    <s v="9319 (INC) Activity"/>
    <s v="11700 · BofA 9319 (INC)"/>
  </r>
  <r>
    <d v="2015-03-18T00:00:00"/>
    <s v="Payroll DES:PAYROLL ID:2489155 INDN:DEAN &amp; TYLER CO ID:1943345425 CCD"/>
    <n v="-396.58"/>
    <n v="26508.99"/>
    <n v="396.58"/>
    <s v="Expense"/>
    <s v="11700 · BofA 9319 (INC)"/>
    <x v="2"/>
    <x v="3"/>
    <n v="2015"/>
    <x v="65"/>
    <s v="Domingo Gonzalez"/>
    <s v="Corporate:Warehouse"/>
    <s v="BOTH"/>
    <s v="Income Statement"/>
    <s v="9319 (INC) Activity"/>
    <s v="11700 · BofA 9319 (INC)"/>
  </r>
  <r>
    <d v="2015-03-18T00:00:00"/>
    <s v="Payroll DES:PAYROLL ID:2489155 INDN:DEAN &amp; TYLER CO ID:1943345425 CCD"/>
    <n v="-334.79"/>
    <n v="26174.2"/>
    <n v="334.79"/>
    <s v="Expense"/>
    <s v="11700 · BofA 9319 (INC)"/>
    <x v="2"/>
    <x v="3"/>
    <n v="2015"/>
    <x v="65"/>
    <s v="David Lara"/>
    <s v="Corporate:Warehouse"/>
    <s v="BOTH"/>
    <s v="Income Statement"/>
    <s v="9319 (INC) Activity"/>
    <s v="11700 · BofA 9319 (INC)"/>
  </r>
  <r>
    <d v="2015-03-18T00:00:00"/>
    <s v="Wire Transfer Fee"/>
    <n v="-15"/>
    <n v="26159.200000000001"/>
    <n v="15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18T00:00:00"/>
    <s v="External transfer fee - 3 Day - 03/17/2015 Confirmation: 141997816"/>
    <n v="-3"/>
    <n v="26156.2"/>
    <n v="3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19T00:00:00"/>
    <s v="BANK OF AMERICA DES:DEPOSIT ID:345558579883 INDN:DEAN &amp; TYLER INC CO ID:941687665B CCD"/>
    <n v="50.95"/>
    <n v="26207.15"/>
    <n v="-50.9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19T00:00:00"/>
    <s v="WIRE TYPE:INTL OUT DATE:150319 TIME:1446 ET TRN:2015031900275135 SERVICE REF:806160 BNF:PERZOV ADI LLC ID:10750038 BNF BK:BANK LEUMI L E-ISRAEL ID:LUMIILIT PMT DET:142154592 ISAEL AND B ELARUS PRODUCT PAYMENTS"/>
    <n v="-18147"/>
    <n v="8060.15"/>
    <n v="18147"/>
    <s v="Expense"/>
    <s v="11700 · BofA 9319 (INC)"/>
    <x v="2"/>
    <x v="3"/>
    <n v="2015"/>
    <x v="18"/>
    <s v="Perzov Israel"/>
    <s v="Corporate"/>
    <s v="BOTH"/>
    <s v="Balance Sheet"/>
    <s v="9319 (INC) Activity"/>
    <s v="11700 · BofA 9319 (INC)"/>
  </r>
  <r>
    <d v="2015-03-19T00:00:00"/>
    <s v="Online Banking transfer to CHK 9607 Confirmation# 1679143922"/>
    <n v="-5000"/>
    <n v="3060.15"/>
    <n v="5000"/>
    <s v="Expense"/>
    <s v="11700 · BofA 9319 (INC)"/>
    <x v="2"/>
    <x v="3"/>
    <n v="2015"/>
    <x v="53"/>
    <s v="Dean &amp; Tyler, INC"/>
    <s v="Corporate"/>
    <s v="INC"/>
    <s v="Balance Sheet"/>
    <s v="9319 (INC) transfers to 9607 (INC)"/>
    <s v="11700 · BofA 9319 (INC)"/>
  </r>
  <r>
    <d v="2015-03-19T00:00:00"/>
    <s v="IRS DES:USATAXPYMT ID:227547866005706 INDN:DEAN &amp; TYLER INC CO ID:3387702000 CCD"/>
    <n v="-1069.47"/>
    <n v="1990.68"/>
    <n v="1069.47"/>
    <s v="Expense"/>
    <s v="11700 · BofA 9319 (INC)"/>
    <x v="2"/>
    <x v="3"/>
    <n v="2015"/>
    <x v="66"/>
    <s v="IRS"/>
    <s v="Corporate:Warehouse"/>
    <s v="BOTH"/>
    <s v="Income Statement"/>
    <s v="9319 (INC) Activity"/>
    <s v="11700 · BofA 9319 (INC)"/>
  </r>
  <r>
    <d v="2015-03-19T00:00:00"/>
    <s v="Wire Transfer Fee"/>
    <n v="-45"/>
    <n v="1945.68"/>
    <n v="45"/>
    <s v="Expense"/>
    <s v="11700 · BofA 9319 (INC)"/>
    <x v="2"/>
    <x v="3"/>
    <n v="2015"/>
    <x v="60"/>
    <s v="BofA"/>
    <s v="Corporate"/>
    <s v="BOTH"/>
    <s v="Income Statement"/>
    <s v="9319 (INC) Activity"/>
    <s v="11700 · BofA 9319 (INC)"/>
  </r>
  <r>
    <d v="2015-03-20T00:00:00"/>
    <s v="BANK OF AMERICA DES:DEPOSIT ID:345558579883 INDN:DEAN &amp; TYLER INC CO ID:941687665B CCD"/>
    <n v="552.04999999999995"/>
    <n v="2497.73"/>
    <n v="-552.0499999999999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3T00:00:00"/>
    <s v="WIRE TYPE:BOOK IN DATE:150323 TIME:1443 ET TRN:2015032300304244 SNDR REF:Bibby/Dean and T ORIG:BIBBY INTERNATIONAL TRADE ID:004426465270"/>
    <n v="3644.48"/>
    <n v="6142.21"/>
    <n v="-3644.48"/>
    <s v="Income"/>
    <s v="11700 · BofA 9319 (INC)"/>
    <x v="2"/>
    <x v="3"/>
    <n v="2015"/>
    <x v="63"/>
    <s v="Bibby Financial"/>
    <s v="Amazon Vendor:Amazon Vendor US"/>
    <s v="BOTH"/>
    <s v="Income Statement"/>
    <s v="9319 (INC) Sales Activity"/>
    <s v="11700 · BofA 9319 (INC)"/>
  </r>
  <r>
    <d v="2015-03-23T00:00:00"/>
    <s v="BANK OF AMERICA DES:DEPOSIT ID:345558579883 INDN:DEAN &amp; TYLER INC CO ID:941687665B CCD"/>
    <n v="536.21"/>
    <n v="6678.42"/>
    <n v="-536.21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3T00:00:00"/>
    <s v="Amazon Services DES:ACCSUKUS ID:NB3BK62Z566JHLB INDN:Dean &amp; Tyler, INC CO ID:3980429507 CCD PMT INFO:payments.amazon.com ID#NB3BK62Z566JHLB"/>
    <n v="483.64"/>
    <n v="7162.06"/>
    <n v="-483.64"/>
    <s v="Income"/>
    <s v="11700 · BofA 9319 (INC)"/>
    <x v="2"/>
    <x v="3"/>
    <n v="2015"/>
    <x v="63"/>
    <s v="Amazon UK"/>
    <s v="Amazon Seller:Amazon UK"/>
    <s v="BOTH"/>
    <s v="Income Statement"/>
    <s v="9319 (INC) Sales Activity"/>
    <s v="11700 · BofA 9319 (INC)"/>
  </r>
  <r>
    <d v="2015-03-23T00:00:00"/>
    <s v="BANK OF AMERICA DES:DEPOSIT ID:345558579883 INDN:DEAN &amp; TYLER INC CO ID:941687665B CCD"/>
    <n v="462.11"/>
    <n v="7624.17"/>
    <n v="-462.11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3T00:00:00"/>
    <s v="Online Banking transfer from CHK 9306 Confirmation# 2814428839"/>
    <n v="400"/>
    <n v="8024.17"/>
    <n v="-400"/>
    <s v="Income"/>
    <s v="11700 · BofA 9319 (INC)"/>
    <x v="2"/>
    <x v="3"/>
    <n v="2015"/>
    <x v="67"/>
    <s v="Dean &amp; Tyler, INC"/>
    <s v="Corporate"/>
    <s v="INC"/>
    <s v="Balance Sheet"/>
    <s v="9306 (INC) transfers to 9319 (INC)"/>
    <s v="11700 · BofA 9319 (INC)"/>
  </r>
  <r>
    <d v="2015-03-23T00:00:00"/>
    <s v="Amazon Services DES:ACCSDEUS ID:UC34KUFWVTPNO3S INDN:Dean &amp; Tyler, INC CO ID:4980429507 CCD PMT INFO:payments.amazon.com ID#UC34KUFWVTPNO3S"/>
    <n v="384.67"/>
    <n v="8408.84"/>
    <n v="-384.67"/>
    <s v="Income"/>
    <s v="11700 · BofA 9319 (INC)"/>
    <x v="2"/>
    <x v="3"/>
    <n v="2015"/>
    <x v="63"/>
    <s v="Amazon Germany"/>
    <s v="Amazon Seller:Amazon Germany"/>
    <s v="BOTH"/>
    <s v="Income Statement"/>
    <s v="9319 (INC) Sales Activity"/>
    <s v="11700 · BofA 9319 (INC)"/>
  </r>
  <r>
    <d v="2015-03-23T00:00:00"/>
    <s v="Online Banking transfer to CHK 9607 Confirmation# 3714072326"/>
    <n v="-7000"/>
    <n v="1408.84"/>
    <n v="7000"/>
    <s v="Expense"/>
    <s v="11700 · BofA 9319 (INC)"/>
    <x v="2"/>
    <x v="3"/>
    <n v="2015"/>
    <x v="53"/>
    <s v="Dean &amp; Tyler, INC"/>
    <s v="Corporate"/>
    <s v="INC"/>
    <s v="Balance Sheet"/>
    <s v="9319 (INC) transfers to 9607 (INC)"/>
    <s v="11700 · BofA 9319 (INC)"/>
  </r>
  <r>
    <d v="2015-03-24T00:00:00"/>
    <s v="BANK OF AMERICA DES:DEPOSIT ID:345558579883 INDN:DEAN &amp; TYLER INC CO ID:941687665B CCD"/>
    <n v="229.45"/>
    <n v="1638.29"/>
    <n v="-229.4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4T00:00:00"/>
    <s v="Payroll DES:PAYROLL ID:2489155 INDN:DEAN &amp; TYLER CO ID:1943345425 CCD"/>
    <n v="-453.59"/>
    <n v="1184.7"/>
    <n v="453.59"/>
    <s v="Expense"/>
    <s v="11700 · BofA 9319 (INC)"/>
    <x v="2"/>
    <x v="3"/>
    <n v="2015"/>
    <x v="65"/>
    <s v="Lauren Sanchez"/>
    <s v="Corporate:Customer Service"/>
    <s v="BOTH"/>
    <s v="Income Statement"/>
    <s v="9319 (INC) Activity"/>
    <s v="11700 · BofA 9319 (INC)"/>
  </r>
  <r>
    <d v="2015-03-24T00:00:00"/>
    <s v="Payroll DES:PAYROLL ID:2489155 INDN:DEAN &amp; TYLER CO ID:1943345425 CCD"/>
    <n v="-389.05"/>
    <n v="795.65"/>
    <n v="389.05"/>
    <s v="Expense"/>
    <s v="11700 · BofA 9319 (INC)"/>
    <x v="2"/>
    <x v="3"/>
    <n v="2015"/>
    <x v="65"/>
    <s v="Domingo Gonzalez"/>
    <s v="Corporate:Warehouse"/>
    <s v="BOTH"/>
    <s v="Income Statement"/>
    <s v="9319 (INC) Activity"/>
    <s v="11700 · BofA 9319 (INC)"/>
  </r>
  <r>
    <d v="2015-03-24T00:00:00"/>
    <s v="Payroll DES:PAYROLL ID:2489155 INDN:DEAN &amp; TYLER CO ID:1943345425 CCD"/>
    <n v="-334.8"/>
    <n v="460.85"/>
    <n v="334.8"/>
    <s v="Expense"/>
    <s v="11700 · BofA 9319 (INC)"/>
    <x v="2"/>
    <x v="3"/>
    <n v="2015"/>
    <x v="65"/>
    <s v="David Lara"/>
    <s v="Corporate:Warehouse"/>
    <s v="BOTH"/>
    <s v="Income Statement"/>
    <s v="9319 (INC) Activity"/>
    <s v="11700 · BofA 9319 (INC)"/>
  </r>
  <r>
    <d v="2015-03-24T00:00:00"/>
    <s v="Wire Transfer Fee"/>
    <n v="-15"/>
    <n v="445.85"/>
    <n v="15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25T00:00:00"/>
    <s v="BANK OF AMERICA DES:DEPOSIT ID:345558579883 INDN:DEAN &amp; TYLER INC CO ID:941687665B CCD"/>
    <n v="418.74"/>
    <n v="864.59"/>
    <n v="-418.7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6T00:00:00"/>
    <s v="BANK OF AMERICA DES:DEPOSIT ID:345558579883 INDN:DEAN &amp; TYLER INC CO ID:941687665B CCD"/>
    <n v="301.05"/>
    <n v="1165.6400000000001"/>
    <n v="-301.05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7T00:00:00"/>
    <s v="BANK OF AMERICA DES:DEPOSIT ID:345558579883 INDN:DEAN &amp; TYLER INC CO ID:941687665B CCD"/>
    <n v="496.03"/>
    <n v="1661.67"/>
    <n v="-496.03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27T00:00:00"/>
    <s v="TRANSFER DEAN &amp; TYLER INC:Proteus Confirmation# 0149741580"/>
    <n v="-1000"/>
    <n v="661.67"/>
    <n v="1000"/>
    <s v="Expense"/>
    <s v="11700 · BofA 9319 (INC)"/>
    <x v="2"/>
    <x v="3"/>
    <n v="2015"/>
    <x v="27"/>
    <s v="Proteus Consulting"/>
    <s v="Corporate:Sales"/>
    <s v="BOTH"/>
    <s v="Income Statement"/>
    <s v="9319 (INC) Activity"/>
    <s v="11700 · BofA 9319 (INC)"/>
  </r>
  <r>
    <d v="2015-03-30T00:00:00"/>
    <s v="PAYPAL DES:TRANSFER ID:4KEJ28Q3AWFFG INDN:DEAN TYLER INC CO ID:PAYPALSD11 PPD"/>
    <n v="1421.6"/>
    <n v="2083.27"/>
    <n v="-1421.6"/>
    <s v="Income"/>
    <s v="11700 · BofA 9319 (INC)"/>
    <x v="2"/>
    <x v="3"/>
    <n v="2015"/>
    <x v="64"/>
    <s v="PayPal"/>
    <s v="Corporate"/>
    <s v="INC"/>
    <s v="Balance Sheet"/>
    <s v="PayPal (INC) transfers to 9319 (INC)"/>
    <s v="11700 · BofA 9319 (INC)"/>
  </r>
  <r>
    <d v="2015-03-30T00:00:00"/>
    <s v="BANK OF AMERICA DES:DEPOSIT ID:345558579883 INDN:DEAN &amp; TYLER INC CO ID:941687665B CCD"/>
    <n v="539.49"/>
    <n v="2622.76"/>
    <n v="-539.49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30T00:00:00"/>
    <s v="BANK OF AMERICA DES:DEPOSIT ID:345558579883 INDN:DEAN &amp; TYLER INC CO ID:941687665B CCD"/>
    <n v="446.63"/>
    <n v="3069.39"/>
    <n v="-446.63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30T00:00:00"/>
    <s v="Amazon Services DES:ACCSFRUS ID:XRZ9JKW0BGHPXJA INDN:Dean &amp; Tyler, INC CO ID:5980429507 CCD PMT INFO:payments.amazon.com ID#XRZ9JKW0BGHPXJA"/>
    <n v="438.84"/>
    <n v="3508.23"/>
    <n v="-438.84"/>
    <s v="Income"/>
    <s v="11700 · BofA 9319 (INC)"/>
    <x v="2"/>
    <x v="3"/>
    <n v="2015"/>
    <x v="63"/>
    <s v="Amazon France"/>
    <s v="Amazon Seller:Amazon France"/>
    <s v="BOTH"/>
    <s v="Income Statement"/>
    <s v="9319 (INC) Sales Activity"/>
    <s v="11700 · BofA 9319 (INC)"/>
  </r>
  <r>
    <d v="2015-03-30T00:00:00"/>
    <s v="BKOFAMERICA MOBILE 03/30 3342811957 DEPOSIT *MOBILE TX"/>
    <n v="112.24"/>
    <n v="3620.47"/>
    <n v="-112.2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30T00:00:00"/>
    <s v="BANK OF AMERICA DES:DEPOSIT ID:345558579883 INDN:DEAN &amp; TYLER INC CO ID:941687665B CCD"/>
    <n v="107.9"/>
    <n v="3728.37"/>
    <n v="-107.9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30T00:00:00"/>
    <s v="Online Banking payment to CRD 6466 Confirmation# 4173910334"/>
    <n v="-200"/>
    <n v="3528.37"/>
    <n v="200"/>
    <s v="Expense"/>
    <s v="11700 · BofA 9319 (INC)"/>
    <x v="2"/>
    <x v="3"/>
    <n v="2015"/>
    <x v="59"/>
    <s v="BofA"/>
    <s v="Corporate"/>
    <s v="INC"/>
    <s v="Balance Sheet"/>
    <s v="9319 (INC) pays BofA CC (INC)"/>
    <s v="11700 · BofA 9319 (INC)"/>
  </r>
  <r>
    <d v="2015-03-30T00:00:00"/>
    <s v="External transfer fee - 3 Day - 03/27/2015 Confirmation: 142738234"/>
    <n v="-3"/>
    <n v="3525.37"/>
    <n v="3"/>
    <s v="Expense"/>
    <s v="11700 · BofA 9319 (INC)"/>
    <x v="2"/>
    <x v="3"/>
    <n v="2015"/>
    <x v="48"/>
    <s v="BofA"/>
    <s v="Corporate"/>
    <s v="BOTH"/>
    <s v="Income Statement"/>
    <s v="9319 (INC) Activity"/>
    <s v="11700 · BofA 9319 (INC)"/>
  </r>
  <r>
    <d v="2015-03-31T00:00:00"/>
    <s v="BANK OF AMERICA DES:DEPOSIT ID:345558579883 INDN:DEAN &amp; TYLER INC CO ID:941687665B CCD"/>
    <n v="88.54"/>
    <n v="3613.91"/>
    <n v="-88.54"/>
    <s v="Income"/>
    <s v="11700 · BofA 9319 (INC)"/>
    <x v="2"/>
    <x v="3"/>
    <n v="2015"/>
    <x v="63"/>
    <s v="?"/>
    <s v="?"/>
    <s v="BOTH"/>
    <s v="Income Statement"/>
    <s v="9319 (INC) Sales Activity"/>
    <s v="11700 · BofA 9319 (INC)"/>
  </r>
  <r>
    <d v="2015-03-31T00:00:00"/>
    <s v="Payroll DES:PAYROLL ID:2489155 INDN:DEAN &amp; TYLER CO ID:1943345425 CCD"/>
    <n v="-455.21"/>
    <n v="3158.7"/>
    <n v="455.21"/>
    <s v="Expense"/>
    <s v="11700 · BofA 9319 (INC)"/>
    <x v="2"/>
    <x v="3"/>
    <n v="2015"/>
    <x v="65"/>
    <s v="Lauren Sanchez"/>
    <s v="Corporate:Customer Service"/>
    <s v="BOTH"/>
    <s v="Income Statement"/>
    <s v="9319 (INC) Activity"/>
    <s v="11700 · BofA 9319 (INC)"/>
  </r>
  <r>
    <d v="2015-03-31T00:00:00"/>
    <s v="Payroll DES:PAYROLL ID:2489155 INDN:DEAN &amp; TYLER CO ID:1943345425 CCD"/>
    <n v="-391.56"/>
    <n v="2767.14"/>
    <n v="391.56"/>
    <s v="Expense"/>
    <s v="11700 · BofA 9319 (INC)"/>
    <x v="2"/>
    <x v="3"/>
    <n v="2015"/>
    <x v="65"/>
    <s v="Domingo Gonzalez"/>
    <s v="Corporate:Warehouse"/>
    <s v="BOTH"/>
    <s v="Income Statement"/>
    <s v="9319 (INC) Activity"/>
    <s v="11700 · BofA 9319 (INC)"/>
  </r>
  <r>
    <d v="2015-03-31T00:00:00"/>
    <s v="Payroll DES:PAYROLL ID:2489155 INDN:DEAN &amp; TYLER CO ID:1943345425 CCD"/>
    <n v="-335.47"/>
    <n v="2431.67"/>
    <n v="335.47"/>
    <s v="Expense"/>
    <s v="11700 · BofA 9319 (INC)"/>
    <x v="2"/>
    <x v="3"/>
    <n v="2015"/>
    <x v="65"/>
    <s v="David Lara"/>
    <s v="Corporate:Warehouse"/>
    <s v="BOTH"/>
    <s v="Income Statement"/>
    <s v="9319 (INC) Activity"/>
    <s v="11700 · BofA 9319 (INC)"/>
  </r>
  <r>
    <d v="2015-04-01T00:00:00"/>
    <s v="AMAZON.COM DES:Marketplac ID:T4T2K3BO4PC83IN INDN:Dean &amp; Tyler, Inc CO ID:3215240102 CCD PMT INFO:payments.amazon.com ID#T4T2K3BO4PC83IN"/>
    <n v="4052.33"/>
    <n v="6484"/>
    <n v="-4052.33"/>
    <s v="Income"/>
    <s v="11700 · BofA 9319 (INC)"/>
    <x v="2"/>
    <x v="4"/>
    <n v="2015"/>
    <x v="63"/>
    <s v="Amazon US"/>
    <s v="Amazon Seller:Amazon US"/>
    <s v="BOTH"/>
    <s v="Income Statement"/>
    <s v="9319 (INC) Sales Activity"/>
    <s v="11700 · BofA 9319 (INC)"/>
  </r>
  <r>
    <d v="2015-04-01T00:00:00"/>
    <s v="BANK OF AMERICA DES:DEPOSIT ID:345558579883 INDN:DEAN &amp; TYLER INC CO ID:941687665B CCD"/>
    <n v="1085.6199999999999"/>
    <n v="7569.62"/>
    <n v="-1085.6199999999999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1T00:00:00"/>
    <s v="Monthly Fee for Business Fundamentals"/>
    <n v="-16"/>
    <n v="7553.62"/>
    <n v="16"/>
    <s v="Expense"/>
    <s v="11700 · BofA 9319 (INC)"/>
    <x v="2"/>
    <x v="4"/>
    <n v="2015"/>
    <x v="48"/>
    <s v="BofA"/>
    <s v="Corporate"/>
    <s v="BOTH"/>
    <s v="Income Statement"/>
    <s v="9319 (INC) Activity"/>
    <s v="11700 · BofA 9319 (INC)"/>
  </r>
  <r>
    <d v="2015-04-02T00:00:00"/>
    <s v="WIRE TYPE:BOOK IN DATE:150402 TIME:1135 ET TRN:2015040200228821 SNDR REF:Bibby/Dean and T ORIG:BIBBY INTERNATIONAL TRADE ID:004426465270"/>
    <n v="12690.91"/>
    <n v="20244.53"/>
    <n v="-12690.91"/>
    <s v="Income"/>
    <s v="11700 · BofA 9319 (INC)"/>
    <x v="2"/>
    <x v="4"/>
    <n v="2015"/>
    <x v="63"/>
    <s v="Bibby Financial"/>
    <s v="Amazon Vendor:Amazon Vendor US"/>
    <s v="BOTH"/>
    <s v="Income Statement"/>
    <s v="9319 (INC) Sales Activity"/>
    <s v="11700 · BofA 9319 (INC)"/>
  </r>
  <r>
    <d v="2015-04-02T00:00:00"/>
    <s v="BANK OF AMERICA DES:DEPOSIT ID:345558579883 INDN:DEAN &amp; TYLER INC CO ID:941687665B CCD"/>
    <n v="456.05"/>
    <n v="20700.580000000002"/>
    <n v="-456.0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2T00:00:00"/>
    <s v="Online Banking transfer to CHK 9607 Confirmation# 0299166610"/>
    <n v="-19000"/>
    <n v="1700.58"/>
    <n v="190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02T00:00:00"/>
    <s v="BANK OF AMERICA DES:INTERCHNG ID:345558579883 INDN:DEAN &amp; TYLER INC CO ID:941687665B CCD"/>
    <n v="-252.12"/>
    <n v="1448.46"/>
    <n v="252.12"/>
    <s v="Expense"/>
    <s v="11700 · BofA 9319 (INC)"/>
    <x v="2"/>
    <x v="4"/>
    <n v="2015"/>
    <x v="32"/>
    <s v="Authorize.net"/>
    <s v="Corporate"/>
    <s v="BOTH"/>
    <s v="Income Statement"/>
    <s v="9319 (INC) Activity"/>
    <s v="11700 · BofA 9319 (INC)"/>
  </r>
  <r>
    <d v="2015-04-02T00:00:00"/>
    <s v="BANK OF AMERICA DES:DISCOUNT ID:345558579883 INDN:DEAN &amp; TYLER INC CO ID:941687665B CCD"/>
    <n v="-120.73"/>
    <n v="1327.73"/>
    <n v="120.73"/>
    <s v="Expense"/>
    <s v="11700 · BofA 9319 (INC)"/>
    <x v="2"/>
    <x v="4"/>
    <n v="2015"/>
    <x v="32"/>
    <s v="Authorize.net"/>
    <s v="Corporate"/>
    <s v="BOTH"/>
    <s v="Income Statement"/>
    <s v="9319 (INC) Activity"/>
    <s v="11700 · BofA 9319 (INC)"/>
  </r>
  <r>
    <d v="2015-04-02T00:00:00"/>
    <s v="BANK OF AMERICA DES:FEE ID:345558579883 INDN:DEAN &amp; TYLER INC CO ID:941687665B CCD"/>
    <n v="-69.05"/>
    <n v="1258.68"/>
    <n v="69.05"/>
    <s v="Expense"/>
    <s v="11700 · BofA 9319 (INC)"/>
    <x v="2"/>
    <x v="4"/>
    <n v="2015"/>
    <x v="32"/>
    <s v="Authorize.net"/>
    <s v="Corporate"/>
    <s v="BOTH"/>
    <s v="Income Statement"/>
    <s v="9319 (INC) Activity"/>
    <s v="11700 · BofA 9319 (INC)"/>
  </r>
  <r>
    <d v="2015-04-02T00:00:00"/>
    <s v="AUTHNET GATEWAY DES:BILLING ID:37626059 INDN:DEAN &amp; TYLER, INC CO ID:1870568569 CCD"/>
    <n v="-60.4"/>
    <n v="1198.28"/>
    <n v="60.4"/>
    <s v="Expense"/>
    <s v="11700 · BofA 9319 (INC)"/>
    <x v="2"/>
    <x v="4"/>
    <n v="2015"/>
    <x v="32"/>
    <s v="Authorize.net"/>
    <s v="Corporate"/>
    <s v="BOTH"/>
    <s v="Income Statement"/>
    <s v="9319 (INC) Activity"/>
    <s v="11700 · BofA 9319 (INC)"/>
  </r>
  <r>
    <d v="2015-04-03T00:00:00"/>
    <s v="BANK OF AMERICA DES:DEPOSIT ID:345558579883 INDN:DEAN &amp; TYLER INC CO ID:941687665B CCD"/>
    <n v="338.89"/>
    <n v="1537.17"/>
    <n v="-338.89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3T00:00:00"/>
    <s v="Wire Transfer Fee"/>
    <n v="-15"/>
    <n v="1522.17"/>
    <n v="15"/>
    <s v="Expense"/>
    <s v="11700 · BofA 9319 (INC)"/>
    <x v="2"/>
    <x v="4"/>
    <n v="2015"/>
    <x v="48"/>
    <s v="BofA"/>
    <s v="Corporate"/>
    <s v="BOTH"/>
    <s v="Income Statement"/>
    <s v="9319 (INC) Activity"/>
    <s v="11700 · BofA 9319 (INC)"/>
  </r>
  <r>
    <d v="2015-04-06T00:00:00"/>
    <s v="BANK OF AMERICA DES:DEPOSIT ID:345558579883 INDN:DEAN &amp; TYLER INC CO ID:941687665B CCD"/>
    <n v="1928.01"/>
    <n v="3450.18"/>
    <n v="-1928.01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6T00:00:00"/>
    <s v="Amazon Services DES:ACCSDEUS ID:VN23OFW2MM5HWJY INDN:Dean &amp; Tyler, INC CO ID:4980429507 CCD PMT INFO:payments.amazon.com ID#VN23OFW2MM5HWJY"/>
    <n v="638.48"/>
    <n v="4088.66"/>
    <n v="-638.48"/>
    <s v="Income"/>
    <s v="11700 · BofA 9319 (INC)"/>
    <x v="2"/>
    <x v="4"/>
    <n v="2015"/>
    <x v="63"/>
    <s v="Amazon Germany"/>
    <s v="Amazon Seller:Amazon Germany"/>
    <s v="BOTH"/>
    <s v="Income Statement"/>
    <s v="9319 (INC) Sales Activity"/>
    <s v="11700 · BofA 9319 (INC)"/>
  </r>
  <r>
    <d v="2015-04-06T00:00:00"/>
    <s v="BANK OF AMERICA DES:DEPOSIT ID:345558579883 INDN:DEAN &amp; TYLER INC CO ID:941687665B CCD"/>
    <n v="266.7"/>
    <n v="4355.3599999999997"/>
    <n v="-266.7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6T00:00:00"/>
    <s v="Amazon Services DES:ACCSUKUS ID:SLIIR26QAOCHB8C INDN:Dean &amp; Tyler, INC CO ID:3980429507 CCD PMT INFO:payments.amazon.com ID#SLIIR26QAOCHB8C"/>
    <n v="220.93"/>
    <n v="4576.29"/>
    <n v="-220.93"/>
    <s v="Income"/>
    <s v="11700 · BofA 9319 (INC)"/>
    <x v="2"/>
    <x v="4"/>
    <n v="2015"/>
    <x v="63"/>
    <s v="Amazon UK"/>
    <s v="Amazon Seller:Amazon UK"/>
    <s v="BOTH"/>
    <s v="Income Statement"/>
    <s v="9319 (INC) Sales Activity"/>
    <s v="11700 · BofA 9319 (INC)"/>
  </r>
  <r>
    <d v="2015-04-06T00:00:00"/>
    <s v="Online Banking transfer from CHK 9607 Confirmation# 3734912980"/>
    <n v="200"/>
    <n v="4776.29"/>
    <n v="-200"/>
    <s v="Income"/>
    <s v="11700 · BofA 9319 (INC)"/>
    <x v="2"/>
    <x v="4"/>
    <n v="2015"/>
    <x v="53"/>
    <s v="Dean &amp; Tyler, INC"/>
    <s v="Corporate"/>
    <s v="INC"/>
    <s v="Balance Sheet"/>
    <s v="9607 (INC) transfers to 9319 (INC)"/>
    <s v="11700 · BofA 9319 (INC)"/>
  </r>
  <r>
    <d v="2015-04-06T00:00:00"/>
    <s v="BANK OF AMERICA DES:DEPOSIT ID:345558579883 INDN:DEAN &amp; TYLER INC CO ID:941687665B CCD"/>
    <n v="158.85"/>
    <n v="4935.1400000000003"/>
    <n v="-158.8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6T00:00:00"/>
    <s v="Online Banking transfer to CHK 9607 Confirmation# 3734131017"/>
    <n v="-1600"/>
    <n v="3335.14"/>
    <n v="16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06T00:00:00"/>
    <s v="Online Banking transfer to CHK 9607 Confirmation# 0234156670"/>
    <n v="-2000"/>
    <n v="1335.14"/>
    <n v="20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07T00:00:00"/>
    <s v="PAYPAL DES:TRANSFER ID:4KEJ28QN6BJDA INDN:DEAN TYLER INC CO ID:PAYPALSD11 PPD"/>
    <n v="1000"/>
    <n v="2335.14"/>
    <n v="-1000"/>
    <s v="Income"/>
    <s v="11700 · BofA 9319 (INC)"/>
    <x v="2"/>
    <x v="4"/>
    <n v="2015"/>
    <x v="64"/>
    <s v="PayPal"/>
    <s v="Corporate"/>
    <s v="INC"/>
    <s v="Balance Sheet"/>
    <s v="PayPal (INC) transfers to 9319 (INC)"/>
    <s v="11700 · BofA 9319 (INC)"/>
  </r>
  <r>
    <d v="2015-04-07T00:00:00"/>
    <s v="BANK OF AMERICA DES:DEPOSIT ID:345558579883 INDN:DEAN &amp; TYLER INC CO ID:941687665B CCD"/>
    <n v="475.19"/>
    <n v="2810.33"/>
    <n v="-475.19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7T00:00:00"/>
    <s v="PAYPAL DES:TRANSFER ID:4KEJ28QNTFYT8 INDN:DEAN TYLER INC CO ID:PAYPALSD11 PPD"/>
    <n v="300"/>
    <n v="3110.33"/>
    <n v="-300"/>
    <s v="Income"/>
    <s v="11700 · BofA 9319 (INC)"/>
    <x v="2"/>
    <x v="4"/>
    <n v="2015"/>
    <x v="64"/>
    <s v="PayPal"/>
    <s v="Corporate"/>
    <s v="INC"/>
    <s v="Balance Sheet"/>
    <s v="PayPal (INC) transfers to 9319 (INC)"/>
    <s v="11700 · BofA 9319 (INC)"/>
  </r>
  <r>
    <d v="2015-04-07T00:00:00"/>
    <s v="Payroll DES:PAYROLL ID:2489155 INDN:DEAN &amp; TYLER CO ID:1943345425 CCD"/>
    <n v="-440.12"/>
    <n v="2670.21"/>
    <n v="440.12"/>
    <s v="Expense"/>
    <s v="11700 · BofA 9319 (INC)"/>
    <x v="2"/>
    <x v="4"/>
    <n v="2015"/>
    <x v="65"/>
    <s v="Lauren Sanchez"/>
    <s v="Corporate:Customer Service"/>
    <s v="BOTH"/>
    <s v="Income Statement"/>
    <s v="9319 (INC) Activity"/>
    <s v="11700 · BofA 9319 (INC)"/>
  </r>
  <r>
    <d v="2015-04-07T00:00:00"/>
    <s v="Payroll DES:PAYROLL ID:2489155 INDN:DEAN &amp; TYLER CO ID:1943345425 CCD"/>
    <n v="-415.89"/>
    <n v="2254.3200000000002"/>
    <n v="415.89"/>
    <s v="Expense"/>
    <s v="11700 · BofA 9319 (INC)"/>
    <x v="2"/>
    <x v="4"/>
    <n v="2015"/>
    <x v="65"/>
    <s v="Domingo Gonzalez"/>
    <s v="Corporate:Warehouse"/>
    <s v="BOTH"/>
    <s v="Income Statement"/>
    <s v="9319 (INC) Activity"/>
    <s v="11700 · BofA 9319 (INC)"/>
  </r>
  <r>
    <d v="2015-04-07T00:00:00"/>
    <s v="Payroll DES:PAYROLL ID:2489155 INDN:DEAN &amp; TYLER CO ID:1943345425 CCD"/>
    <n v="-343.99"/>
    <n v="1910.33"/>
    <n v="343.99"/>
    <s v="Expense"/>
    <s v="11700 · BofA 9319 (INC)"/>
    <x v="2"/>
    <x v="4"/>
    <n v="2015"/>
    <x v="65"/>
    <s v="David Lara"/>
    <s v="Corporate:Warehouse"/>
    <s v="BOTH"/>
    <s v="Income Statement"/>
    <s v="9319 (INC) Activity"/>
    <s v="11700 · BofA 9319 (INC)"/>
  </r>
  <r>
    <d v="2015-04-08T00:00:00"/>
    <s v="BANK OF AMERICA DES:DEPOSIT ID:345558579883 INDN:DEAN &amp; TYLER INC CO ID:941687665B CCD"/>
    <n v="286.42"/>
    <n v="2196.75"/>
    <n v="-286.42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9T00:00:00"/>
    <s v="BANK OF AMERICA DES:DEPOSIT ID:345558579883 INDN:DEAN &amp; TYLER INC CO ID:941687665B CCD"/>
    <n v="502.37"/>
    <n v="2699.12"/>
    <n v="-502.37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09T00:00:00"/>
    <s v="PAYPAL DES:ECHECK ID:J222224J9JYCW INDN:DEAN TYLER INC CO ID:PAYPALEC88 WEB"/>
    <n v="-63.99"/>
    <n v="2635.13"/>
    <n v="63.99"/>
    <s v="Expense"/>
    <s v="11700 · BofA 9319 (INC)"/>
    <x v="2"/>
    <x v="4"/>
    <n v="2015"/>
    <x v="11"/>
    <s v="eBay"/>
    <s v="eBay:eBay"/>
    <s v="BOTH"/>
    <s v="Income Statement"/>
    <s v="9319 (INC) Activity"/>
    <s v="11700 · BofA 9319 (INC)"/>
  </r>
  <r>
    <d v="2015-04-10T00:00:00"/>
    <s v="Online Banking transfer to CHK 9607 Confirmation# 4069685441"/>
    <n v="-700"/>
    <n v="1935.13"/>
    <n v="7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13T00:00:00"/>
    <s v="BANK OF AMERICA DES:DEPOSIT ID:345558579883 INDN:DEAN &amp; TYLER INC CO ID:941687665B CCD"/>
    <n v="820.03"/>
    <n v="2755.16"/>
    <n v="-820.03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3T00:00:00"/>
    <s v="BANK OF AMERICA DES:DEPOSIT ID:345558579883 INDN:DEAN &amp; TYLER INC CO ID:941687665B CCD"/>
    <n v="216.24"/>
    <n v="2971.4"/>
    <n v="-216.24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3T00:00:00"/>
    <s v="Amazon Services DES:ACCSFRUS ID:T97IT8STHXSCRNS INDN:Dean &amp; Tyler, INC CO ID:5980429507 CCD PMT INFO:payments.amazon.com ID#T97IT8STHXSCRNS"/>
    <n v="128.28"/>
    <n v="3099.68"/>
    <n v="-128.28"/>
    <s v="Income"/>
    <s v="11700 · BofA 9319 (INC)"/>
    <x v="2"/>
    <x v="4"/>
    <n v="2015"/>
    <x v="63"/>
    <s v="Amazon France"/>
    <s v="Amazon Seller:Amazon France"/>
    <s v="BOTH"/>
    <s v="Income Statement"/>
    <s v="9319 (INC) Sales Activity"/>
    <s v="11700 · BofA 9319 (INC)"/>
  </r>
  <r>
    <d v="2015-04-13T00:00:00"/>
    <s v="BANK OF AMERICA DES:DEPOSIT ID:345558579883 INDN:DEAN &amp; TYLER INC CO ID:941687665B CCD"/>
    <n v="67.900000000000006"/>
    <n v="3167.58"/>
    <n v="-67.900000000000006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4T00:00:00"/>
    <s v="BANK OF AMERICA DES:DEPOSIT ID:345558579883 INDN:DEAN &amp; TYLER INC CO ID:941687665B CCD"/>
    <n v="1203.54"/>
    <n v="4371.12"/>
    <n v="-1203.54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4T00:00:00"/>
    <s v="WIRE TYPE:INTL OUT DATE:150414 TIME:1224 ET TRN:2015041400232779 SERVICE REF:335660 BNF:PP KIT I PES ID:26008097553000 BNF BK:JOINT ST OCK COMMERCIAL ID:KHABUA2K/(CH3505 PMT DET:1439665 50 PATCHES ORDER 20 AND 21 FIRST HALF GOODS"/>
    <n v="-2845.25"/>
    <n v="1525.87"/>
    <n v="2845.25"/>
    <s v="Expense"/>
    <s v="11700 · BofA 9319 (INC)"/>
    <x v="2"/>
    <x v="4"/>
    <n v="2015"/>
    <x v="18"/>
    <s v="Collar UA"/>
    <s v="Corporate"/>
    <s v="BOTH"/>
    <s v="Balance Sheet"/>
    <s v="9319 (INC) Activity"/>
    <s v="11700 · BofA 9319 (INC)"/>
  </r>
  <r>
    <d v="2015-04-14T00:00:00"/>
    <s v="Wire Transfer Fee"/>
    <n v="-45"/>
    <n v="1480.87"/>
    <n v="45"/>
    <s v="Expense"/>
    <s v="11700 · BofA 9319 (INC)"/>
    <x v="2"/>
    <x v="4"/>
    <n v="2015"/>
    <x v="60"/>
    <s v="BofA"/>
    <s v="Corporate"/>
    <s v="BOTH"/>
    <s v="Income Statement"/>
    <s v="9319 (INC) Activity"/>
    <s v="11700 · BofA 9319 (INC)"/>
  </r>
  <r>
    <d v="2015-04-15T00:00:00"/>
    <s v="AMAZON.COM DES:Marketplac ID:Q7FLNXAH04RD3SY INDN:Dean &amp; Tyler, Inc CO ID:3215240102 CCD PMT INFO:payments.amazon.com ID#Q7FLNXAH04RD3SY"/>
    <n v="3114.6"/>
    <n v="4595.47"/>
    <n v="-3114.6"/>
    <s v="Income"/>
    <s v="11700 · BofA 9319 (INC)"/>
    <x v="2"/>
    <x v="4"/>
    <n v="2015"/>
    <x v="63"/>
    <s v="Amazon US"/>
    <s v="Amazon Seller:Amazon US"/>
    <s v="BOTH"/>
    <s v="Income Statement"/>
    <s v="9319 (INC) Sales Activity"/>
    <s v="11700 · BofA 9319 (INC)"/>
  </r>
  <r>
    <d v="2015-04-15T00:00:00"/>
    <s v="BANK OF AMERICA DES:DEPOSIT ID:345558579883 INDN:DEAN &amp; TYLER INC CO ID:941687665B CCD"/>
    <n v="136.75"/>
    <n v="4732.22"/>
    <n v="-136.7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5T00:00:00"/>
    <s v="WIRE TYPE:WIRE OUT DATE:150415 TIME:1116 ET TRN:2015041500226453 SERVICE REF:006349 BNF:DAVID RATNER ID:7012267007 BNF BK:CAPITAL ONE, N.A. ID:021407912 PMT DET:144053528"/>
    <n v="-730"/>
    <n v="4002.22"/>
    <n v="730"/>
    <s v="Expense"/>
    <s v="11700 · BofA 9319 (INC)"/>
    <x v="2"/>
    <x v="4"/>
    <n v="2015"/>
    <x v="9"/>
    <s v="Dave Ratner"/>
    <s v="Corporate"/>
    <s v="BOTH"/>
    <s v="Balance Sheet"/>
    <s v="9319 (INC) repays Dave Note"/>
    <s v="11700 · BofA 9319 (INC)"/>
  </r>
  <r>
    <d v="2015-04-15T00:00:00"/>
    <s v="Payroll DES:PAYROLL ID:2489155 INDN:DEAN &amp; TYLER CO ID:1943345425 CCD"/>
    <n v="-436.8"/>
    <n v="3565.42"/>
    <n v="436.8"/>
    <s v="Expense"/>
    <s v="11700 · BofA 9319 (INC)"/>
    <x v="2"/>
    <x v="4"/>
    <n v="2015"/>
    <x v="65"/>
    <s v="Lauren Sanchez"/>
    <s v="Corporate:Customer Service"/>
    <s v="BOTH"/>
    <s v="Income Statement"/>
    <s v="9319 (INC) Activity"/>
    <s v="11700 · BofA 9319 (INC)"/>
  </r>
  <r>
    <d v="2015-04-15T00:00:00"/>
    <s v="Payroll DES:PAYROLL ID:2489155 INDN:DEAN &amp; TYLER CO ID:1943345425 CCD"/>
    <n v="-401.61"/>
    <n v="3163.81"/>
    <n v="401.61"/>
    <s v="Expense"/>
    <s v="11700 · BofA 9319 (INC)"/>
    <x v="2"/>
    <x v="4"/>
    <n v="2015"/>
    <x v="65"/>
    <s v="Domingo Gonzalez"/>
    <s v="Corporate:Warehouse"/>
    <s v="BOTH"/>
    <s v="Income Statement"/>
    <s v="9319 (INC) Activity"/>
    <s v="11700 · BofA 9319 (INC)"/>
  </r>
  <r>
    <d v="2015-04-15T00:00:00"/>
    <s v="Payroll DES:PAYROLL ID:2489155 INDN:DEAN &amp; TYLER CO ID:1943345425 CCD"/>
    <n v="-344.66"/>
    <n v="2819.15"/>
    <n v="344.66"/>
    <s v="Expense"/>
    <s v="11700 · BofA 9319 (INC)"/>
    <x v="2"/>
    <x v="4"/>
    <n v="2015"/>
    <x v="65"/>
    <s v="David Lara"/>
    <s v="Corporate:Warehouse"/>
    <s v="BOTH"/>
    <s v="Income Statement"/>
    <s v="9319 (INC) Activity"/>
    <s v="11700 · BofA 9319 (INC)"/>
  </r>
  <r>
    <d v="2015-04-15T00:00:00"/>
    <s v="Wire Transfer Fee"/>
    <n v="-20"/>
    <n v="2799.15"/>
    <n v="20"/>
    <s v="Expense"/>
    <s v="11700 · BofA 9319 (INC)"/>
    <x v="2"/>
    <x v="4"/>
    <n v="2015"/>
    <x v="48"/>
    <s v="BofA"/>
    <s v="Corporate"/>
    <s v="BOTH"/>
    <s v="Income Statement"/>
    <s v="9319 (INC) Activity"/>
    <s v="11700 · BofA 9319 (INC)"/>
  </r>
  <r>
    <d v="2015-04-16T00:00:00"/>
    <s v="WIRE TYPE:BOOK IN DATE:150416 TIME:1354 ET TRN:2015041600272161 SNDR REF:Bibby/Dean and T ORIG:BIBBY INTERNATIONAL TRADE ID:004426465270"/>
    <n v="29991.81"/>
    <n v="32790.959999999999"/>
    <n v="-29991.81"/>
    <s v="Income"/>
    <s v="11700 · BofA 9319 (INC)"/>
    <x v="2"/>
    <x v="4"/>
    <n v="2015"/>
    <x v="63"/>
    <s v="Bibby Financial"/>
    <s v="Amazon Vendor:Amazon Vendor US"/>
    <s v="BOTH"/>
    <s v="Income Statement"/>
    <s v="9319 (INC) Sales Activity"/>
    <s v="11700 · BofA 9319 (INC)"/>
  </r>
  <r>
    <d v="2015-04-16T00:00:00"/>
    <s v="BANK OF AMERICA DES:DEPOSIT ID:345558579883 INDN:DEAN &amp; TYLER INC CO ID:941687665B CCD"/>
    <n v="423.66"/>
    <n v="33214.620000000003"/>
    <n v="-423.66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6T00:00:00"/>
    <s v="Online Banking transfer to CHK 9607 Confirmation# 1620226692"/>
    <n v="-1200"/>
    <n v="32014.62"/>
    <n v="12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17T00:00:00"/>
    <s v="BANK OF AMERICA DES:DEPOSIT ID:345558579883 INDN:DEAN &amp; TYLER INC CO ID:941687665B CCD"/>
    <n v="489.95"/>
    <n v="32504.57"/>
    <n v="-489.9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17T00:00:00"/>
    <s v="WIRE TYPE:INTL OUT DATE:150417 TIME:1320 ET TRN:2015041700254674 SERVICE REF:803317 BNF:PERZOV ADI LLC ID:10750038 BNF BK:BANK LEUMI L E-ISRAEL ID:LUMIILIT PMT DET:144234370 PRODUCT PAY MENT"/>
    <n v="-23195.05"/>
    <n v="9309.52"/>
    <n v="23195.05"/>
    <s v="Expense"/>
    <s v="11700 · BofA 9319 (INC)"/>
    <x v="2"/>
    <x v="4"/>
    <n v="2015"/>
    <x v="18"/>
    <s v="Perzov Israel"/>
    <s v="Corporate"/>
    <s v="BOTH"/>
    <s v="Balance Sheet"/>
    <s v="9319 (INC) Activity"/>
    <s v="11700 · BofA 9319 (INC)"/>
  </r>
  <r>
    <d v="2015-04-17T00:00:00"/>
    <s v="Online Banking transfer to CHK 9607 Confirmation# 1629131909"/>
    <n v="-7000"/>
    <n v="2309.52"/>
    <n v="70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17T00:00:00"/>
    <s v="Wire Transfer Fee"/>
    <n v="-45"/>
    <n v="2264.52"/>
    <n v="45"/>
    <s v="Expense"/>
    <s v="11700 · BofA 9319 (INC)"/>
    <x v="2"/>
    <x v="4"/>
    <n v="2015"/>
    <x v="60"/>
    <s v="BofA"/>
    <s v="Corporate"/>
    <s v="BOTH"/>
    <s v="Income Statement"/>
    <s v="9319 (INC) Activity"/>
    <s v="11700 · BofA 9319 (INC)"/>
  </r>
  <r>
    <d v="2015-04-17T00:00:00"/>
    <s v="Wire Transfer Fee"/>
    <n v="-15"/>
    <n v="2249.52"/>
    <n v="15"/>
    <s v="Expense"/>
    <s v="11700 · BofA 9319 (INC)"/>
    <x v="2"/>
    <x v="4"/>
    <n v="2015"/>
    <x v="48"/>
    <s v="BofA"/>
    <s v="Corporate"/>
    <s v="BOTH"/>
    <s v="Income Statement"/>
    <s v="9319 (INC) Activity"/>
    <s v="11700 · BofA 9319 (INC)"/>
  </r>
  <r>
    <d v="2015-04-20T00:00:00"/>
    <s v="BANK OF AMERICA DES:DEPOSIT ID:345558579883 INDN:DEAN &amp; TYLER INC CO ID:941687665B CCD"/>
    <n v="839.32"/>
    <n v="3088.84"/>
    <n v="-839.32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0T00:00:00"/>
    <s v="BANK OF AMERICA DES:DEPOSIT ID:345558579883 INDN:DEAN &amp; TYLER INC CO ID:941687665B CCD"/>
    <n v="356.75"/>
    <n v="3445.59"/>
    <n v="-356.7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0T00:00:00"/>
    <s v="Amazon Services DES:ACCSUKUS ID:LS3KLQMHYBYIRK8 INDN:Dean &amp; Tyler, INC CO ID:3980429507 CCD PMT INFO:payments.amazon.com ID#LS3KLQMHYBYIRK8"/>
    <n v="255.83"/>
    <n v="3701.42"/>
    <n v="-255.83"/>
    <s v="Income"/>
    <s v="11700 · BofA 9319 (INC)"/>
    <x v="2"/>
    <x v="4"/>
    <n v="2015"/>
    <x v="63"/>
    <s v="Amazon UK"/>
    <s v="Amazon Seller:Amazon UK"/>
    <s v="BOTH"/>
    <s v="Income Statement"/>
    <s v="9319 (INC) Sales Activity"/>
    <s v="11700 · BofA 9319 (INC)"/>
  </r>
  <r>
    <d v="2015-04-20T00:00:00"/>
    <s v="Amazon Services DES:ACCSDEUS ID:MIQQZC5QSWA4I1O INDN:Dean &amp; Tyler, INC CO ID:4980429507 CCD PMT INFO:payments.amazon.com ID#MIQQZC5QSWA4I1O"/>
    <n v="222.52"/>
    <n v="3923.94"/>
    <n v="-222.52"/>
    <s v="Income"/>
    <s v="11700 · BofA 9319 (INC)"/>
    <x v="2"/>
    <x v="4"/>
    <n v="2015"/>
    <x v="63"/>
    <s v="Amazon Germany"/>
    <s v="Amazon Seller:Amazon Germany"/>
    <s v="BOTH"/>
    <s v="Income Statement"/>
    <s v="9319 (INC) Sales Activity"/>
    <s v="11700 · BofA 9319 (INC)"/>
  </r>
  <r>
    <d v="2015-04-21T00:00:00"/>
    <s v="BANK OF AMERICA DES:DEPOSIT ID:345558579883 INDN:DEAN &amp; TYLER INC CO ID:941687665B CCD"/>
    <n v="397.03"/>
    <n v="4320.97"/>
    <n v="-397.03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1T00:00:00"/>
    <s v="Online Banking transfer to CHK 9607 Confirmation# 2963926425"/>
    <n v="-1320.97"/>
    <n v="3000"/>
    <n v="1320.97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22T00:00:00"/>
    <s v="PAYPAL DES:TRANSFER ID:4KEJ28RLUA2HE INDN:DEAN TYLER INC CO ID:PAYPALSD11 PPD"/>
    <n v="1627.63"/>
    <n v="4627.63"/>
    <n v="-1627.63"/>
    <s v="Income"/>
    <s v="11700 · BofA 9319 (INC)"/>
    <x v="2"/>
    <x v="4"/>
    <n v="2015"/>
    <x v="64"/>
    <s v="PayPal"/>
    <s v="Corporate"/>
    <s v="INC"/>
    <s v="Balance Sheet"/>
    <s v="PayPal (INC) transfers to 9319 (INC)"/>
    <s v="11700 · BofA 9319 (INC)"/>
  </r>
  <r>
    <d v="2015-04-22T00:00:00"/>
    <s v="BANK OF AMERICA DES:DEPOSIT ID:345558579883 INDN:DEAN &amp; TYLER INC CO ID:941687665B CCD"/>
    <n v="625.27"/>
    <n v="5252.9"/>
    <n v="-625.27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2T00:00:00"/>
    <s v="BKOFAMERICA MOBILE 04/22 3347900675 DEPOSIT *MOBILE TX"/>
    <n v="6.95"/>
    <n v="5259.85"/>
    <n v="-6.9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2T00:00:00"/>
    <s v="Online Banking transfer to CHK 9607 Confirmation# 2971861917"/>
    <n v="-2000"/>
    <n v="3259.85"/>
    <n v="20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23T00:00:00"/>
    <s v="WIRE TYPE:BOOK IN DATE:150423 TIME:1446 ET TRN:2015042300272599 SNDR REF:Bibby/Dean and T ORIG:BIBBY INTERNATIONAL TRADE ID:004426465270"/>
    <n v="10988.18"/>
    <n v="14248.03"/>
    <n v="-10988.18"/>
    <s v="Income"/>
    <s v="11700 · BofA 9319 (INC)"/>
    <x v="2"/>
    <x v="4"/>
    <n v="2015"/>
    <x v="63"/>
    <s v="Bibby Financial"/>
    <s v="Amazon Vendor:Amazon Vendor US"/>
    <s v="BOTH"/>
    <s v="Income Statement"/>
    <s v="9319 (INC) Sales Activity"/>
    <s v="11700 · BofA 9319 (INC)"/>
  </r>
  <r>
    <d v="2015-04-23T00:00:00"/>
    <s v="BANK OF AMERICA DES:DEPOSIT ID:345558579883 INDN:DEAN &amp; TYLER INC CO ID:941687665B CCD"/>
    <n v="325.55"/>
    <n v="14573.58"/>
    <n v="-325.5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3T00:00:00"/>
    <s v="Online Banking transfer to CHK 9607 Confirmation# 3982479568"/>
    <n v="-13200"/>
    <n v="1373.58"/>
    <n v="13200"/>
    <s v="Expense"/>
    <s v="11700 · BofA 9319 (INC)"/>
    <x v="2"/>
    <x v="4"/>
    <n v="2015"/>
    <x v="53"/>
    <s v="Dean &amp; Tyler, INC"/>
    <s v="Corporate"/>
    <s v="INC"/>
    <s v="Balance Sheet"/>
    <s v="9319 (INC) transfers to 9607 (INC)"/>
    <s v="11700 · BofA 9319 (INC)"/>
  </r>
  <r>
    <d v="2015-04-23T00:00:00"/>
    <s v="Payroll DES:PAYROLL ID:2489155 INDN:DEAN &amp; TYLER CO ID:1943345425 CCD"/>
    <n v="-467.78"/>
    <n v="905.8"/>
    <n v="467.78"/>
    <s v="Expense"/>
    <s v="11700 · BofA 9319 (INC)"/>
    <x v="2"/>
    <x v="4"/>
    <n v="2015"/>
    <x v="65"/>
    <s v="Lauren Sanchez"/>
    <s v="Corporate:Customer Service"/>
    <s v="BOTH"/>
    <s v="Income Statement"/>
    <s v="9319 (INC) Activity"/>
    <s v="11700 · BofA 9319 (INC)"/>
  </r>
  <r>
    <d v="2015-04-23T00:00:00"/>
    <s v="Payroll DES:PAYROLL ID:2489155 INDN:DEAN &amp; TYLER CO ID:1943345425 CCD"/>
    <n v="-350.36"/>
    <n v="555.44000000000005"/>
    <n v="350.36"/>
    <s v="Expense"/>
    <s v="11700 · BofA 9319 (INC)"/>
    <x v="2"/>
    <x v="4"/>
    <n v="2015"/>
    <x v="65"/>
    <s v="David Lara"/>
    <s v="Corporate:Warehouse"/>
    <s v="BOTH"/>
    <s v="Income Statement"/>
    <s v="9319 (INC) Activity"/>
    <s v="11700 · BofA 9319 (INC)"/>
  </r>
  <r>
    <d v="2015-04-23T00:00:00"/>
    <s v="Payroll DES:PAYROLL ID:2489155 INDN:DEAN &amp; TYLER CO ID:1943345425 CCD"/>
    <n v="-338.76"/>
    <n v="216.68"/>
    <n v="338.76"/>
    <s v="Expense"/>
    <s v="11700 · BofA 9319 (INC)"/>
    <x v="2"/>
    <x v="4"/>
    <n v="2015"/>
    <x v="65"/>
    <s v="Domingo Gonzalez"/>
    <s v="Corporate:Warehouse"/>
    <s v="BOTH"/>
    <s v="Income Statement"/>
    <s v="9319 (INC) Activity"/>
    <s v="11700 · BofA 9319 (INC)"/>
  </r>
  <r>
    <d v="2015-04-24T00:00:00"/>
    <s v="BANK OF AMERICA DES:DEPOSIT ID:345558579883 INDN:DEAN &amp; TYLER INC CO ID:941687665B CCD"/>
    <n v="926.55"/>
    <n v="1143.23"/>
    <n v="-926.55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4T00:00:00"/>
    <s v="Counter Credit"/>
    <n v="500"/>
    <n v="1643.23"/>
    <n v="-500"/>
    <s v="Income"/>
    <s v="11700 · BofA 9319 (INC)"/>
    <x v="2"/>
    <x v="4"/>
    <n v="2015"/>
    <x v="39"/>
    <s v="Kristina Koger"/>
    <s v="Corporate"/>
    <s v="BOTH"/>
    <s v="Balance Sheet"/>
    <s v="Kristina lends to 9319 (INC)"/>
    <s v="11700 · BofA 9319 (INC)"/>
  </r>
  <r>
    <d v="2015-04-24T00:00:00"/>
    <s v="Online Banking transfer from CHK 9607 Confirmation# 0289543369"/>
    <n v="100"/>
    <n v="1743.23"/>
    <n v="-100"/>
    <s v="Income"/>
    <s v="11700 · BofA 9319 (INC)"/>
    <x v="2"/>
    <x v="4"/>
    <n v="2015"/>
    <x v="53"/>
    <s v="Dean &amp; Tyler, INC"/>
    <s v="Corporate"/>
    <s v="INC"/>
    <s v="Balance Sheet"/>
    <s v="9607 (INC) transfers to 9319 (INC)"/>
    <s v="11700 · BofA 9319 (INC)"/>
  </r>
  <r>
    <d v="2015-04-24T00:00:00"/>
    <s v="Online Banking transfer from CHK 9306 Confirmation# 0289545106"/>
    <n v="70"/>
    <n v="1813.23"/>
    <n v="-70"/>
    <s v="Income"/>
    <s v="11700 · BofA 9319 (INC)"/>
    <x v="2"/>
    <x v="4"/>
    <n v="2015"/>
    <x v="67"/>
    <s v="Dean &amp; Tyler, INC"/>
    <s v="Corporate"/>
    <s v="INC"/>
    <s v="Balance Sheet"/>
    <s v="9306 (INC) transfers to 9319 (INC)"/>
    <s v="11700 · BofA 9319 (INC)"/>
  </r>
  <r>
    <d v="2015-04-24T00:00:00"/>
    <s v="BKOFAMERICA MOBILE 04/24 3348333710 DEPOSIT *MOBILE TX"/>
    <n v="50"/>
    <n v="1863.23"/>
    <n v="-50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4T00:00:00"/>
    <s v="IRS DES:USATAXPYMT ID:227551466024568 INDN:DEAN &amp; TYLER INC CO ID:3387702000 CCD"/>
    <n v="-1720.62"/>
    <n v="142.61000000000001"/>
    <n v="1720.62"/>
    <s v="Expense"/>
    <s v="11700 · BofA 9319 (INC)"/>
    <x v="2"/>
    <x v="4"/>
    <n v="2015"/>
    <x v="66"/>
    <s v="IRS"/>
    <s v="Corporate:Warehouse"/>
    <s v="BOTH"/>
    <s v="Income Statement"/>
    <s v="9319 (INC) Activity"/>
    <s v="11700 · BofA 9319 (INC)"/>
  </r>
  <r>
    <d v="2015-04-24T00:00:00"/>
    <s v="Wire Transfer Fee"/>
    <n v="-15"/>
    <n v="127.61"/>
    <n v="15"/>
    <s v="Expense"/>
    <s v="11700 · BofA 9319 (INC)"/>
    <x v="2"/>
    <x v="4"/>
    <n v="2015"/>
    <x v="48"/>
    <s v="BofA"/>
    <s v="Corporate"/>
    <s v="BOTH"/>
    <s v="Income Statement"/>
    <s v="9319 (INC) Activity"/>
    <s v="11700 · BofA 9319 (INC)"/>
  </r>
  <r>
    <d v="2015-04-27T00:00:00"/>
    <s v="BANK OF AMERICA DES:DEPOSIT ID:345558579883 INDN:DEAN &amp; TYLER INC CO ID:941687665B CCD"/>
    <n v="419.52"/>
    <n v="547.13"/>
    <n v="-419.52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7T00:00:00"/>
    <s v="Amazon Services DES:ACCSFRUS ID:PO6N4Q1AAEUUM8M INDN:Dean &amp; Tyler, INC CO ID:5980429507 CCD PMT INFO:payments.amazon.com ID#PO6N4Q1AAEUUM8M"/>
    <n v="226.37"/>
    <n v="773.5"/>
    <n v="-226.37"/>
    <s v="Income"/>
    <s v="11700 · BofA 9319 (INC)"/>
    <x v="2"/>
    <x v="4"/>
    <n v="2015"/>
    <x v="63"/>
    <s v="Amazon France"/>
    <s v="Amazon Seller:Amazon France"/>
    <s v="BOTH"/>
    <s v="Income Statement"/>
    <s v="9319 (INC) Sales Activity"/>
    <s v="11700 · BofA 9319 (INC)"/>
  </r>
  <r>
    <d v="2015-04-27T00:00:00"/>
    <s v="BANK OF AMERICA DES:DEPOSIT ID:345558579883 INDN:DEAN &amp; TYLER INC CO ID:941687665B CCD"/>
    <n v="62.9"/>
    <n v="836.4"/>
    <n v="-62.9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7T00:00:00"/>
    <s v="Online Banking transfer to CHK 9306 Confirmation# 1617697905"/>
    <n v="-300"/>
    <n v="536.4"/>
    <n v="300"/>
    <s v="Expense"/>
    <s v="11700 · BofA 9319 (INC)"/>
    <x v="2"/>
    <x v="4"/>
    <n v="2015"/>
    <x v="67"/>
    <s v="Dean &amp; Tyler, INC"/>
    <s v="Corporate"/>
    <s v="INC"/>
    <s v="Balance Sheet"/>
    <s v="9319 (INC) transfers to 9306 (INC)"/>
    <s v="11700 · BofA 9319 (INC)"/>
  </r>
  <r>
    <d v="2015-04-28T00:00:00"/>
    <s v="PAYPAL DES:TRANSFER ID:4KEJ28RZMT44U INDN:DEAN TYLER INC CO ID:PAYPALSD11 PPD"/>
    <n v="650"/>
    <n v="1186.4000000000001"/>
    <n v="-650"/>
    <s v="Income"/>
    <s v="11700 · BofA 9319 (INC)"/>
    <x v="2"/>
    <x v="4"/>
    <n v="2015"/>
    <x v="64"/>
    <s v="PayPal"/>
    <s v="Corporate"/>
    <s v="INC"/>
    <s v="Balance Sheet"/>
    <s v="PayPal (INC) transfers to 9319 (INC)"/>
    <s v="11700 · BofA 9319 (INC)"/>
  </r>
  <r>
    <d v="2015-04-28T00:00:00"/>
    <s v="BANK OF AMERICA DES:DEPOSIT ID:345558579883 INDN:DEAN &amp; TYLER INC CO ID:941687665B CCD"/>
    <n v="118.06"/>
    <n v="1304.46"/>
    <n v="-118.06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9T00:00:00"/>
    <s v="AMAZON.COM DES:Marketplac ID:HROD4UBNQB1J67Q INDN:Dean &amp; Tyler, Inc CO ID:3215240102 CCD PMT INFO:payments.amazon.com ID#HROD4UBNQB1J67Q"/>
    <n v="2578.2399999999998"/>
    <n v="3882.7"/>
    <n v="-2578.2399999999998"/>
    <s v="Income"/>
    <s v="11700 · BofA 9319 (INC)"/>
    <x v="2"/>
    <x v="4"/>
    <n v="2015"/>
    <x v="63"/>
    <s v="Amazon US"/>
    <s v="Amazon Seller:Amazon US"/>
    <s v="BOTH"/>
    <s v="Income Statement"/>
    <s v="9319 (INC) Sales Activity"/>
    <s v="11700 · BofA 9319 (INC)"/>
  </r>
  <r>
    <d v="2015-04-29T00:00:00"/>
    <s v="BANK OF AMERICA DES:DEPOSIT ID:345558579883 INDN:DEAN &amp; TYLER INC CO ID:941687665B CCD"/>
    <n v="594.62"/>
    <n v="4477.32"/>
    <n v="-594.62"/>
    <s v="Incom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29T00:00:00"/>
    <s v="Payroll DES:PAYROLL ID:2489155 INDN:DEAN &amp; TYLER CO ID:1943345425 CCD"/>
    <n v="-509.7"/>
    <n v="3967.62"/>
    <n v="509.7"/>
    <s v="Expense"/>
    <s v="11700 · BofA 9319 (INC)"/>
    <x v="2"/>
    <x v="4"/>
    <n v="2015"/>
    <x v="65"/>
    <s v="Lauren Sanchez"/>
    <s v="Corporate:Customer Service"/>
    <s v="BOTH"/>
    <s v="Income Statement"/>
    <s v="9319 (INC) Activity"/>
    <s v="11700 · BofA 9319 (INC)"/>
  </r>
  <r>
    <d v="2015-04-29T00:00:00"/>
    <s v="Payroll DES:PAYROLL ID:2489155 INDN:DEAN &amp; TYLER CO ID:1943345425 CCD"/>
    <n v="-389.03"/>
    <n v="3578.59"/>
    <n v="389.03"/>
    <s v="Expense"/>
    <s v="11700 · BofA 9319 (INC)"/>
    <x v="2"/>
    <x v="4"/>
    <n v="2015"/>
    <x v="65"/>
    <s v="Domingo Gonzalez"/>
    <s v="Corporate:Warehouse"/>
    <s v="BOTH"/>
    <s v="Income Statement"/>
    <s v="9319 (INC) Activity"/>
    <s v="11700 · BofA 9319 (INC)"/>
  </r>
  <r>
    <d v="2015-04-29T00:00:00"/>
    <s v="Payroll DES:PAYROLL ID:2489155 INDN:DEAN &amp; TYLER CO ID:1943345425 CCD"/>
    <n v="-373.1"/>
    <n v="3205.49"/>
    <n v="373.1"/>
    <s v="Expense"/>
    <s v="11700 · BofA 9319 (INC)"/>
    <x v="2"/>
    <x v="4"/>
    <n v="2015"/>
    <x v="65"/>
    <s v="David Lara"/>
    <s v="Corporate:Warehouse"/>
    <s v="BOTH"/>
    <s v="Income Statement"/>
    <s v="9319 (INC) Activity"/>
    <s v="11700 · BofA 9319 (INC)"/>
  </r>
  <r>
    <d v="2015-04-29T00:00:00"/>
    <s v="Payroll DES:Tax ID:2489155 INDN:DEAN &amp; TYLER CO ID:1943345425 CCD"/>
    <n v="-70.400000000000006"/>
    <n v="3135.09"/>
    <n v="70.400000000000006"/>
    <s v="Expense"/>
    <s v="11700 · BofA 9319 (INC)"/>
    <x v="2"/>
    <x v="4"/>
    <n v="2015"/>
    <x v="34"/>
    <s v="Texas Comptroller"/>
    <s v="Corporate:Warehouse"/>
    <s v="BOTH"/>
    <s v="Income Statement"/>
    <s v="9319 (INC) Activity"/>
    <s v="11700 · BofA 9319 (INC)"/>
  </r>
  <r>
    <d v="2015-04-30T00:00:00"/>
    <s v="WIRE TYPE:BOOK IN DATE:150430 TIME:1148 ET TRN:2015043000287648 SNDR REF:Bibby/Dean and T ORIG:BIBBY INTERNATIONAL TRADE ID:004426465270"/>
    <n v="9997.86"/>
    <n v="13132.95"/>
    <n v="-9997.86"/>
    <s v="Income"/>
    <s v="11700 · BofA 9319 (INC)"/>
    <x v="2"/>
    <x v="4"/>
    <n v="2015"/>
    <x v="63"/>
    <s v="Bibby Financial"/>
    <s v="Amazon Vendor:Amazon Vendor US"/>
    <s v="BOTH"/>
    <s v="Income Statement"/>
    <s v="9319 (INC) Sales Activity"/>
    <s v="11700 · BofA 9319 (INC)"/>
  </r>
  <r>
    <d v="2015-04-30T00:00:00"/>
    <s v="WIRE TYPE:INTL OUT DATE:150430 TIME:1321 ET TRN:2015043000328330 SERVICE REF:251166 BNF:PERZOV ADI LLC ID:10750038 BNF BK:BANK LEUMI L E-ISRAEL ID:LUMIILIT PMT DET:145096208 FIRST HALF OF 04 27 TRANSFER"/>
    <n v="-10000"/>
    <n v="3132.95"/>
    <n v="10000"/>
    <s v="Expense"/>
    <s v="11700 · BofA 9319 (INC)"/>
    <x v="2"/>
    <x v="4"/>
    <n v="2015"/>
    <x v="18"/>
    <s v="Perzov Israel"/>
    <s v="Corporate"/>
    <s v="BOTH"/>
    <s v="Balance Sheet"/>
    <s v="9319 (INC) Activity"/>
    <s v="11700 · BofA 9319 (INC)"/>
  </r>
  <r>
    <d v="2015-04-30T00:00:00"/>
    <s v="BANK OF AMERICA DES:DEPOSIT ID:345558579883 INDN:DEAN &amp; TYLER INC CO ID:941687665B CCD"/>
    <n v="-29.61"/>
    <n v="3103.34"/>
    <n v="29.61"/>
    <s v="Expense"/>
    <s v="11700 · BofA 9319 (INC)"/>
    <x v="2"/>
    <x v="4"/>
    <n v="2015"/>
    <x v="63"/>
    <s v="?"/>
    <s v="?"/>
    <s v="BOTH"/>
    <s v="Income Statement"/>
    <s v="9319 (INC) Sales Activity"/>
    <s v="11700 · BofA 9319 (INC)"/>
  </r>
  <r>
    <d v="2015-04-30T00:00:00"/>
    <s v="Wire Transfer Fee"/>
    <n v="-45"/>
    <n v="3058.34"/>
    <n v="45"/>
    <s v="Expense"/>
    <s v="11700 · BofA 9319 (INC)"/>
    <x v="2"/>
    <x v="4"/>
    <n v="2015"/>
    <x v="60"/>
    <s v="BofA"/>
    <s v="Corporate"/>
    <s v="BOTH"/>
    <s v="Income Statement"/>
    <s v="9319 (INC) Activity"/>
    <s v="11700 · BofA 9319 (INC)"/>
  </r>
  <r>
    <d v="2015-05-01T00:00:00"/>
    <s v="BANK OF AMERICA DES:DEPOSIT ID:345558579883 INDN:DEAN &amp; TYLER INC CO ID:941687665B CCD"/>
    <n v="842.55"/>
    <n v="3900.89"/>
    <n v="-842.55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1T00:00:00"/>
    <s v="Monthly Fee for Business Fundamentals"/>
    <n v="-16"/>
    <n v="3884.89"/>
    <n v="16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01T00:00:00"/>
    <s v="Wire Transfer Fee"/>
    <n v="-15"/>
    <n v="3869.89"/>
    <n v="15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04T00:00:00"/>
    <s v="Amazon Services DES:ACCSUKUS ID:PCLGN5QWKHEMPNH INDN:Dean &amp; Tyler, INC CO ID:3980429507 CCD PMT INFO:payments.amazon.com ID#PCLGN5QWKHEMPNH"/>
    <n v="617.70000000000005"/>
    <n v="4487.59"/>
    <n v="-617.70000000000005"/>
    <s v="Income"/>
    <s v="11700 · BofA 9319 (INC)"/>
    <x v="2"/>
    <x v="5"/>
    <n v="2015"/>
    <x v="63"/>
    <s v="Amazon UK"/>
    <s v="Amazon Seller:Amazon UK"/>
    <s v="BOTH"/>
    <s v="Income Statement"/>
    <s v="9319 (INC) Sales Activity"/>
    <s v="11700 · BofA 9319 (INC)"/>
  </r>
  <r>
    <d v="2015-05-04T00:00:00"/>
    <s v="BANK OF AMERICA DES:DEPOSIT ID:345558579883 INDN:DEAN &amp; TYLER INC CO ID:941687665B CCD"/>
    <n v="464.89"/>
    <n v="4952.4799999999996"/>
    <n v="-464.89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4T00:00:00"/>
    <s v="Amazon Services DES:ACCSDEUS ID:U5XVDQUPP7VZ07A INDN:Dean &amp; Tyler, INC CO ID:4980429507 CCD PMT INFO:payments.amazon.com ID#U5XVDQUPP7VZ07A"/>
    <n v="455.18"/>
    <n v="5407.66"/>
    <n v="-455.18"/>
    <s v="Income"/>
    <s v="11700 · BofA 9319 (INC)"/>
    <x v="2"/>
    <x v="5"/>
    <n v="2015"/>
    <x v="63"/>
    <s v="Amazon Germany"/>
    <s v="Amazon Seller:Amazon Germany"/>
    <s v="BOTH"/>
    <s v="Income Statement"/>
    <s v="9319 (INC) Sales Activity"/>
    <s v="11700 · BofA 9319 (INC)"/>
  </r>
  <r>
    <d v="2015-05-04T00:00:00"/>
    <s v="PAYPAL DES:TRANSFER ID:4KEJ28S9Q2LHC INDN:DEAN TYLER INC CO ID:PAYPALSD11 PPD"/>
    <n v="450"/>
    <n v="5857.66"/>
    <n v="-450"/>
    <s v="Income"/>
    <s v="11700 · BofA 9319 (INC)"/>
    <x v="2"/>
    <x v="5"/>
    <n v="2015"/>
    <x v="64"/>
    <s v="PayPal"/>
    <s v="Corporate"/>
    <s v="INC"/>
    <s v="Balance Sheet"/>
    <s v="PayPal (INC) transfers to 9319 (INC)"/>
    <s v="11700 · BofA 9319 (INC)"/>
  </r>
  <r>
    <d v="2015-05-04T00:00:00"/>
    <s v="BANK OF AMERICA DES:DEPOSIT ID:345558579883 INDN:DEAN &amp; TYLER INC CO ID:941687665B CCD"/>
    <n v="417.03"/>
    <n v="6274.69"/>
    <n v="-417.03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4T00:00:00"/>
    <s v="BANK OF AMERICA DES:DEPOSIT ID:345558579883 INDN:DEAN &amp; TYLER INC CO ID:941687665B CCD"/>
    <n v="248.8"/>
    <n v="6523.49"/>
    <n v="-248.8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4T00:00:00"/>
    <s v="TRANSFER DEAN &amp; TYLER INC:Proteus Confirmation# 1674187332"/>
    <n v="-519"/>
    <n v="6004.49"/>
    <n v="519"/>
    <s v="Expense"/>
    <s v="11700 · BofA 9319 (INC)"/>
    <x v="2"/>
    <x v="5"/>
    <n v="2015"/>
    <x v="27"/>
    <s v="Proteus Consulting"/>
    <s v="Corporate:Sales"/>
    <s v="BOTH"/>
    <s v="Income Statement"/>
    <s v="9319 (INC) Activity"/>
    <s v="11700 · BofA 9319 (INC)"/>
  </r>
  <r>
    <d v="2015-05-04T00:00:00"/>
    <s v="TRANSFER DEAN &amp; TYLER INC:Proteus Confirmation# 1674478795"/>
    <n v="-1417.68"/>
    <n v="4586.8100000000004"/>
    <n v="1417.68"/>
    <s v="Expense"/>
    <s v="11700 · BofA 9319 (INC)"/>
    <x v="2"/>
    <x v="5"/>
    <n v="2015"/>
    <x v="27"/>
    <s v="Proteus Consulting"/>
    <s v="Corporate:Sales"/>
    <s v="BOTH"/>
    <s v="Income Statement"/>
    <s v="9319 (INC) Activity"/>
    <s v="11700 · BofA 9319 (INC)"/>
  </r>
  <r>
    <d v="2015-05-04T00:00:00"/>
    <s v="BANK OF AMERICA DES:INTERCHNG ID:345558579883 INDN:DEAN &amp; TYLER INC CO ID:941687665B CCD"/>
    <n v="-310.45999999999998"/>
    <n v="4276.3500000000004"/>
    <n v="310.45999999999998"/>
    <s v="Expense"/>
    <s v="11700 · BofA 9319 (INC)"/>
    <x v="2"/>
    <x v="5"/>
    <n v="2015"/>
    <x v="32"/>
    <s v="Authorize.net"/>
    <s v="Corporate"/>
    <s v="BOTH"/>
    <s v="Income Statement"/>
    <s v="9319 (INC) Activity"/>
    <s v="11700 · BofA 9319 (INC)"/>
  </r>
  <r>
    <d v="2015-05-04T00:00:00"/>
    <s v="BANK OF AMERICA DES:DISCOUNT ID:345558579883 INDN:DEAN &amp; TYLER INC CO ID:941687665B CCD"/>
    <n v="-155.47999999999999"/>
    <n v="4120.87"/>
    <n v="155.47999999999999"/>
    <s v="Expense"/>
    <s v="11700 · BofA 9319 (INC)"/>
    <x v="2"/>
    <x v="5"/>
    <n v="2015"/>
    <x v="32"/>
    <s v="Authorize.net"/>
    <s v="Corporate"/>
    <s v="BOTH"/>
    <s v="Income Statement"/>
    <s v="9319 (INC) Activity"/>
    <s v="11700 · BofA 9319 (INC)"/>
  </r>
  <r>
    <d v="2015-05-04T00:00:00"/>
    <s v="BANK OF AMERICA DES:FEE ID:345558579883 INDN:DEAN &amp; TYLER INC CO ID:941687665B CCD"/>
    <n v="-79.97"/>
    <n v="4040.9"/>
    <n v="79.97"/>
    <s v="Expense"/>
    <s v="11700 · BofA 9319 (INC)"/>
    <x v="2"/>
    <x v="5"/>
    <n v="2015"/>
    <x v="32"/>
    <s v="Authorize.net"/>
    <s v="Corporate"/>
    <s v="BOTH"/>
    <s v="Income Statement"/>
    <s v="9319 (INC) Activity"/>
    <s v="11700 · BofA 9319 (INC)"/>
  </r>
  <r>
    <d v="2015-05-04T00:00:00"/>
    <s v="AUTHNET GATEWAY DES:BILLING ID:37943427 INDN:DEAN &amp; TYLER, INC CO ID:1870568569 CCD"/>
    <n v="-60"/>
    <n v="3980.9"/>
    <n v="60"/>
    <s v="Expense"/>
    <s v="11700 · BofA 9319 (INC)"/>
    <x v="2"/>
    <x v="5"/>
    <n v="2015"/>
    <x v="32"/>
    <s v="Authorize.net"/>
    <s v="Corporate"/>
    <s v="BOTH"/>
    <s v="Income Statement"/>
    <s v="9319 (INC) Activity"/>
    <s v="11700 · BofA 9319 (INC)"/>
  </r>
  <r>
    <d v="2015-05-05T00:00:00"/>
    <s v="BANK OF AMERICA DES:DEPOSIT ID:345558579883 INDN:DEAN &amp; TYLER INC CO ID:941687665B CCD"/>
    <n v="340.74"/>
    <n v="4321.6400000000003"/>
    <n v="-340.74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5T00:00:00"/>
    <s v="Online Banking payment to CRD 6466 Confirmation# 1684805357"/>
    <n v="-203"/>
    <n v="4118.6400000000003"/>
    <n v="203"/>
    <s v="Expense"/>
    <s v="11700 · BofA 9319 (INC)"/>
    <x v="2"/>
    <x v="5"/>
    <n v="2015"/>
    <x v="59"/>
    <s v="BofA"/>
    <s v="Corporate"/>
    <s v="INC"/>
    <s v="Balance Sheet"/>
    <s v="9319 (INC) pays BofA CC (INC)"/>
    <s v="11700 · BofA 9319 (INC)"/>
  </r>
  <r>
    <d v="2015-05-05T00:00:00"/>
    <s v="TRANSFER DEAN &amp; TYLER INC:Lissette Orbay Confirmation# 0184930789"/>
    <n v="-501.28"/>
    <n v="3617.36"/>
    <n v="501.28"/>
    <s v="Expense"/>
    <s v="11700 · BofA 9319 (INC)"/>
    <x v="2"/>
    <x v="5"/>
    <n v="2015"/>
    <x v="68"/>
    <s v="Lissette Orbay"/>
    <s v="Corporate:Customer Service"/>
    <s v="BOTH"/>
    <s v="Income Statement"/>
    <s v="9319 (INC) Activity"/>
    <s v="11700 · BofA 9319 (INC)"/>
  </r>
  <r>
    <d v="2015-05-05T00:00:00"/>
    <s v="External transfer fee - 3 Day - 05/04/2015 Confirmation: 145339482"/>
    <n v="-3"/>
    <n v="3614.36"/>
    <n v="3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05T00:00:00"/>
    <s v="External transfer fee - 3 Day - 05/04/2015 Confirmation: 145354410"/>
    <n v="-3"/>
    <n v="3611.36"/>
    <n v="3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06T00:00:00"/>
    <s v="PAYPAL DES:TRANSFER ID:4KEJ28SHV4V7A INDN:DEAN TYLER INC CO ID:PAYPALSD11 PPD"/>
    <n v="1000"/>
    <n v="4611.3599999999997"/>
    <n v="-1000"/>
    <s v="Income"/>
    <s v="11700 · BofA 9319 (INC)"/>
    <x v="2"/>
    <x v="5"/>
    <n v="2015"/>
    <x v="64"/>
    <s v="PayPal"/>
    <s v="Corporate"/>
    <s v="INC"/>
    <s v="Balance Sheet"/>
    <s v="PayPal (INC) transfers to 9319 (INC)"/>
    <s v="11700 · BofA 9319 (INC)"/>
  </r>
  <r>
    <d v="2015-05-06T00:00:00"/>
    <s v="BANK OF AMERICA DES:DEPOSIT ID:345558579883 INDN:DEAN &amp; TYLER INC CO ID:941687665B CCD"/>
    <n v="455.7"/>
    <n v="5067.0600000000004"/>
    <n v="-455.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6T00:00:00"/>
    <s v="TX TLR transfer to CHK 9125 Banking Ctr MEDICAL CENTER #0000511 TX Confirmation# 2594399886"/>
    <n v="-850"/>
    <n v="4217.0600000000004"/>
    <n v="850"/>
    <s v="Expense"/>
    <s v="11700 · BofA 9319 (INC)"/>
    <x v="2"/>
    <x v="5"/>
    <n v="2015"/>
    <x v="39"/>
    <s v="Kristina Koger"/>
    <s v="Corporate"/>
    <s v="BOTH"/>
    <s v="Balance Sheet"/>
    <s v="9319 (INC) repays Kristina Note"/>
    <s v="11700 · BofA 9319 (INC)"/>
  </r>
  <r>
    <d v="2015-05-06T00:00:00"/>
    <s v="UNITED SA FEDERA DES:UNITED SA ID:0000731849 INDN:KOGER KR849 CO ID:751103106 PPD"/>
    <n v="-1360.95"/>
    <n v="2856.11"/>
    <n v="1360.95"/>
    <s v="Expense"/>
    <s v="11700 · BofA 9319 (INC)"/>
    <x v="2"/>
    <x v="5"/>
    <n v="2015"/>
    <x v="39"/>
    <s v="Kristina Koger"/>
    <s v="Corporate"/>
    <s v="BOTH"/>
    <s v="Balance Sheet"/>
    <s v="9319 (INC) repays Kristina Note"/>
    <s v="11700 · BofA 9319 (INC)"/>
  </r>
  <r>
    <d v="2015-05-06T00:00:00"/>
    <s v="Payroll DES:PAYROLL ID:2489155 INDN:DEAN &amp; TYLER CO ID:1943345425 CCD"/>
    <n v="-468.68"/>
    <n v="2387.4299999999998"/>
    <n v="468.68"/>
    <s v="Expense"/>
    <s v="11700 · BofA 9319 (INC)"/>
    <x v="2"/>
    <x v="5"/>
    <n v="2015"/>
    <x v="65"/>
    <s v="Lauren Sanchez"/>
    <s v="Corporate:Customer Service"/>
    <s v="BOTH"/>
    <s v="Income Statement"/>
    <s v="9319 (INC) Activity"/>
    <s v="11700 · BofA 9319 (INC)"/>
  </r>
  <r>
    <d v="2015-05-06T00:00:00"/>
    <s v="Payroll DES:PAYROLL ID:2489155 INDN:DEAN &amp; TYLER CO ID:1943345425 CCD"/>
    <n v="-396.59"/>
    <n v="1990.84"/>
    <n v="396.59"/>
    <s v="Expense"/>
    <s v="11700 · BofA 9319 (INC)"/>
    <x v="2"/>
    <x v="5"/>
    <n v="2015"/>
    <x v="65"/>
    <s v="Domingo Gonzalez"/>
    <s v="Corporate:Warehouse"/>
    <s v="BOTH"/>
    <s v="Income Statement"/>
    <s v="9319 (INC) Activity"/>
    <s v="11700 · BofA 9319 (INC)"/>
  </r>
  <r>
    <d v="2015-05-06T00:00:00"/>
    <s v="Payroll DES:PAYROLL ID:2489155 INDN:DEAN &amp; TYLER CO ID:1943345425 CCD"/>
    <n v="-342.53"/>
    <n v="1648.31"/>
    <n v="342.53"/>
    <s v="Expense"/>
    <s v="11700 · BofA 9319 (INC)"/>
    <x v="2"/>
    <x v="5"/>
    <n v="2015"/>
    <x v="65"/>
    <s v="David Lara"/>
    <s v="Corporate:Warehouse"/>
    <s v="BOTH"/>
    <s v="Income Statement"/>
    <s v="9319 (INC) Activity"/>
    <s v="11700 · BofA 9319 (INC)"/>
  </r>
  <r>
    <d v="2015-05-07T00:00:00"/>
    <s v="BANK OF AMERICA DES:DEPOSIT ID:345558579883 INDN:DEAN &amp; TYLER INC CO ID:941687665B CCD"/>
    <n v="613.35"/>
    <n v="2261.66"/>
    <n v="-613.35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8T00:00:00"/>
    <s v="WIRE TYPE:BOOK IN DATE:150508 TIME:1447 ET TRN:2015050800288662 SNDR REF:Bibby/Dean and T ORIG:BIBBY INTERNATIONAL TRADE ID:004426465270"/>
    <n v="13458.16"/>
    <n v="15719.82"/>
    <n v="-13458.16"/>
    <s v="Income"/>
    <s v="11700 · BofA 9319 (INC)"/>
    <x v="2"/>
    <x v="5"/>
    <n v="2015"/>
    <x v="63"/>
    <s v="Bibby Financial"/>
    <s v="Amazon Vendor:Amazon Vendor US"/>
    <s v="BOTH"/>
    <s v="Income Statement"/>
    <s v="9319 (INC) Sales Activity"/>
    <s v="11700 · BofA 9319 (INC)"/>
  </r>
  <r>
    <d v="2015-05-08T00:00:00"/>
    <s v="BANK OF AMERICA DES:DEPOSIT ID:345558579883 INDN:DEAN &amp; TYLER INC CO ID:941687665B CCD"/>
    <n v="32.799999999999997"/>
    <n v="15752.62"/>
    <n v="-32.79999999999999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08T00:00:00"/>
    <s v="Online Banking transfer to CHK 9607 Confirmation# 3705958411"/>
    <n v="-500"/>
    <n v="15252.62"/>
    <n v="5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08T00:00:00"/>
    <s v="Online Banking transfer to CHK 9306 Confirmation# 2610635705"/>
    <n v="-40"/>
    <n v="15212.62"/>
    <n v="40"/>
    <s v="Expense"/>
    <s v="11700 · BofA 9319 (INC)"/>
    <x v="2"/>
    <x v="5"/>
    <n v="2015"/>
    <x v="67"/>
    <s v="Dean &amp; Tyler, INC"/>
    <s v="Corporate"/>
    <s v="INC"/>
    <s v="Balance Sheet"/>
    <s v="9319 (INC) transfers to 9306 (INC)"/>
    <s v="11700 · BofA 9319 (INC)"/>
  </r>
  <r>
    <d v="2015-05-08T00:00:00"/>
    <s v="WIRE TYPE:INTL OUT DATE:150508 TIME:1334 ET TRN:2015050800263113 SERVICE REF:387555 BNF:PP KIT I PES ID:26008097553000 BNF BK:JOINT ST OCK COMMERCIAL ID:KHABUA2K/(CH3505 PMT DET:1457700 48 PATCHES ORDER 21 AND 22 GOODS"/>
    <n v="-1440"/>
    <n v="13772.62"/>
    <n v="1440"/>
    <s v="Expense"/>
    <s v="11700 · BofA 9319 (INC)"/>
    <x v="2"/>
    <x v="5"/>
    <n v="2015"/>
    <x v="18"/>
    <s v="Collar UA"/>
    <s v="Corporate"/>
    <s v="BOTH"/>
    <s v="Balance Sheet"/>
    <s v="9319 (INC) Activity"/>
    <s v="11700 · BofA 9319 (INC)"/>
  </r>
  <r>
    <d v="2015-05-08T00:00:00"/>
    <s v="Wire Transfer Fee"/>
    <n v="-45"/>
    <n v="13727.62"/>
    <n v="45"/>
    <s v="Expense"/>
    <s v="11700 · BofA 9319 (INC)"/>
    <x v="2"/>
    <x v="5"/>
    <n v="2015"/>
    <x v="60"/>
    <s v="BofA"/>
    <s v="Corporate"/>
    <s v="BOTH"/>
    <s v="Income Statement"/>
    <s v="9319 (INC) Activity"/>
    <s v="11700 · BofA 9319 (INC)"/>
  </r>
  <r>
    <d v="2015-05-11T00:00:00"/>
    <s v="BANK OF AMERICA DES:DEPOSIT ID:345558579883 INDN:DEAN &amp; TYLER INC CO ID:941687665B CCD"/>
    <n v="1070.8499999999999"/>
    <n v="14798.47"/>
    <n v="-1070.8499999999999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1T00:00:00"/>
    <s v="Amazon Services DES:ACCSFRUS ID:EX06MRKTY6NW4ZA INDN:Dean &amp; Tyler, INC CO ID:5980429507 CCD PMT INFO:payments.amazon.com ID#EX06MRKTY6NW4ZA"/>
    <n v="353.57"/>
    <n v="15152.04"/>
    <n v="-353.57"/>
    <s v="Income"/>
    <s v="11700 · BofA 9319 (INC)"/>
    <x v="2"/>
    <x v="5"/>
    <n v="2015"/>
    <x v="63"/>
    <s v="Amazon France"/>
    <s v="Amazon Seller:Amazon France"/>
    <s v="BOTH"/>
    <s v="Income Statement"/>
    <s v="9319 (INC) Sales Activity"/>
    <s v="11700 · BofA 9319 (INC)"/>
  </r>
  <r>
    <d v="2015-05-11T00:00:00"/>
    <s v="BANK OF AMERICA DES:DEPOSIT ID:345558579883 INDN:DEAN &amp; TYLER INC CO ID:941687665B CCD"/>
    <n v="126.67"/>
    <n v="15278.71"/>
    <n v="-126.6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1T00:00:00"/>
    <s v="BANK OF AMERICA DES:DEPOSIT ID:345558579883 INDN:DEAN &amp; TYLER INC CO ID:941687665B CCD"/>
    <n v="58.41"/>
    <n v="15337.12"/>
    <n v="-58.41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1T00:00:00"/>
    <s v="WIRE TYPE:INTL OUT DATE:150511 TIME:0522 ET TRN:2015051100001331 SERVICE REF:096072 BNF:PERZOV ADI LLC ID:10750038 BNF BK:BANK LEUMI L E-ISRAEL ID:LUMIILIT PMT DET:145795966 BEL AND ISR AEL PRODUCT PAYMENTS"/>
    <n v="-9854"/>
    <n v="5483.12"/>
    <n v="9854"/>
    <s v="Expense"/>
    <s v="11700 · BofA 9319 (INC)"/>
    <x v="2"/>
    <x v="5"/>
    <n v="2015"/>
    <x v="18"/>
    <s v="Perzov Israel"/>
    <s v="Corporate"/>
    <s v="BOTH"/>
    <s v="Balance Sheet"/>
    <s v="9319 (INC) Activity"/>
    <s v="11700 · BofA 9319 (INC)"/>
  </r>
  <r>
    <d v="2015-05-11T00:00:00"/>
    <s v="Wire Transfer Fee"/>
    <n v="-45"/>
    <n v="5438.12"/>
    <n v="45"/>
    <s v="Expense"/>
    <s v="11700 · BofA 9319 (INC)"/>
    <x v="2"/>
    <x v="5"/>
    <n v="2015"/>
    <x v="60"/>
    <s v="BofA"/>
    <s v="Corporate"/>
    <s v="BOTH"/>
    <s v="Income Statement"/>
    <s v="9319 (INC) Activity"/>
    <s v="11700 · BofA 9319 (INC)"/>
  </r>
  <r>
    <d v="2015-05-11T00:00:00"/>
    <s v="Wire Transfer Fee"/>
    <n v="-15"/>
    <n v="5423.12"/>
    <n v="15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12T00:00:00"/>
    <s v="BANK OF AMERICA DES:DEPOSIT ID:345558579883 INDN:DEAN &amp; TYLER INC CO ID:941687665B CCD"/>
    <n v="66.069999999999993"/>
    <n v="5489.19"/>
    <n v="-66.069999999999993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2T00:00:00"/>
    <s v="TRANSFER DEAN &amp; TYLER INC:Lissette Orbay Confirmation# 1646507546"/>
    <n v="-558.72"/>
    <n v="4930.47"/>
    <n v="558.72"/>
    <s v="Expense"/>
    <s v="11700 · BofA 9319 (INC)"/>
    <x v="2"/>
    <x v="5"/>
    <n v="2015"/>
    <x v="68"/>
    <s v="Lissette Orbay"/>
    <s v="Corporate:Customer Service"/>
    <s v="BOTH"/>
    <s v="Income Statement"/>
    <s v="9319 (INC) Activity"/>
    <s v="11700 · BofA 9319 (INC)"/>
  </r>
  <r>
    <d v="2015-05-13T00:00:00"/>
    <s v="AMAZON.COM DES:Marketplac ID:KIV53M3M4D9B8AR INDN:Dean &amp; Tyler, Inc CO ID:3215240102 CCD PMT INFO:payments.amazon.com ID#KIV53M3M4D9B8AR"/>
    <n v="2361.73"/>
    <n v="7292.2"/>
    <n v="-2361.73"/>
    <s v="Income"/>
    <s v="11700 · BofA 9319 (INC)"/>
    <x v="2"/>
    <x v="5"/>
    <n v="2015"/>
    <x v="63"/>
    <s v="Amazon US"/>
    <s v="Amazon Seller:Amazon US"/>
    <s v="BOTH"/>
    <s v="Income Statement"/>
    <s v="9319 (INC) Sales Activity"/>
    <s v="11700 · BofA 9319 (INC)"/>
  </r>
  <r>
    <d v="2015-05-13T00:00:00"/>
    <s v="BANK OF AMERICA DES:DEPOSIT ID:345558579883 INDN:DEAN &amp; TYLER INC CO ID:941687665B CCD"/>
    <n v="152.71"/>
    <n v="7444.91"/>
    <n v="-152.71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3T00:00:00"/>
    <s v="Payroll DES:PAYROLL ID:2489155 INDN:DEAN &amp; TYLER CO ID:1943345425 CCD"/>
    <n v="-449.37"/>
    <n v="6995.54"/>
    <n v="449.37"/>
    <s v="Expense"/>
    <s v="11700 · BofA 9319 (INC)"/>
    <x v="2"/>
    <x v="5"/>
    <n v="2015"/>
    <x v="65"/>
    <s v="Lauren Sanchez"/>
    <s v="Corporate:Customer Service"/>
    <s v="BOTH"/>
    <s v="Income Statement"/>
    <s v="9319 (INC) Activity"/>
    <s v="11700 · BofA 9319 (INC)"/>
  </r>
  <r>
    <d v="2015-05-13T00:00:00"/>
    <s v="Payroll DES:PAYROLL ID:2489155 INDN:DEAN &amp; TYLER CO ID:1943345425 CCD"/>
    <n v="-400.8"/>
    <n v="6594.74"/>
    <n v="400.8"/>
    <s v="Expense"/>
    <s v="11700 · BofA 9319 (INC)"/>
    <x v="2"/>
    <x v="5"/>
    <n v="2015"/>
    <x v="65"/>
    <s v="Domingo Gonzalez"/>
    <s v="Corporate:Warehouse"/>
    <s v="BOTH"/>
    <s v="Income Statement"/>
    <s v="9319 (INC) Activity"/>
    <s v="11700 · BofA 9319 (INC)"/>
  </r>
  <r>
    <d v="2015-05-13T00:00:00"/>
    <s v="Payroll DES:PAYROLL ID:2489155 INDN:DEAN &amp; TYLER CO ID:1943345425 CCD"/>
    <n v="-336.92"/>
    <n v="6257.82"/>
    <n v="336.92"/>
    <s v="Expense"/>
    <s v="11700 · BofA 9319 (INC)"/>
    <x v="2"/>
    <x v="5"/>
    <n v="2015"/>
    <x v="65"/>
    <s v="David Lara"/>
    <s v="Corporate:Warehouse"/>
    <s v="BOTH"/>
    <s v="Income Statement"/>
    <s v="9319 (INC) Activity"/>
    <s v="11700 · BofA 9319 (INC)"/>
  </r>
  <r>
    <d v="2015-05-14T00:00:00"/>
    <s v="PAYPAL DES:TRANSFER ID:4KEJ28T2Y2WXW INDN:DEAN TYLER INC CO ID:PAYPALSD11 PPD"/>
    <n v="1100"/>
    <n v="7357.82"/>
    <n v="-1100"/>
    <s v="Income"/>
    <s v="11700 · BofA 9319 (INC)"/>
    <x v="2"/>
    <x v="5"/>
    <n v="2015"/>
    <x v="64"/>
    <s v="PayPal"/>
    <s v="Corporate"/>
    <s v="INC"/>
    <s v="Balance Sheet"/>
    <s v="PayPal (INC) transfers to 9319 (INC)"/>
    <s v="11700 · BofA 9319 (INC)"/>
  </r>
  <r>
    <d v="2015-05-14T00:00:00"/>
    <s v="BANK OF AMERICA DES:DEPOSIT ID:345558579883 INDN:DEAN &amp; TYLER INC CO ID:941687665B CCD"/>
    <n v="840.96"/>
    <n v="8198.7800000000007"/>
    <n v="-840.96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4T00:00:00"/>
    <s v="Online Banking transfer to CHK 9607 Confirmation# 2861184251"/>
    <n v="-2000"/>
    <n v="6198.78"/>
    <n v="20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14T00:00:00"/>
    <s v="Online Banking transfer to CHK 9607 Confirmation# 2863043699"/>
    <n v="-1300"/>
    <n v="4898.78"/>
    <n v="13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14T00:00:00"/>
    <s v="TRANSFER DEAN &amp; TYLER INC:Proteus Confirmation# 1663226376"/>
    <n v="-540"/>
    <n v="4358.78"/>
    <n v="540"/>
    <s v="Expense"/>
    <s v="11700 · BofA 9319 (INC)"/>
    <x v="2"/>
    <x v="5"/>
    <n v="2015"/>
    <x v="27"/>
    <s v="Proteus Consulting"/>
    <s v="Corporate:Sales"/>
    <s v="BOTH"/>
    <s v="Income Statement"/>
    <s v="9319 (INC) Activity"/>
    <s v="11700 · BofA 9319 (INC)"/>
  </r>
  <r>
    <d v="2015-05-15T00:00:00"/>
    <s v="BANK OF AMERICA DES:DEPOSIT ID:345558579883 INDN:DEAN &amp; TYLER INC CO ID:941687665B CCD"/>
    <n v="273.64999999999998"/>
    <n v="4632.43"/>
    <n v="-273.64999999999998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5T00:00:00"/>
    <s v="Online Banking transfer to CHK 9607 Confirmation# 0170385473"/>
    <n v="-3000"/>
    <n v="1632.43"/>
    <n v="30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15T00:00:00"/>
    <s v="External transfer fee - 3 Day - 05/14/2015 Confirmation: 146142846"/>
    <n v="-3"/>
    <n v="1629.43"/>
    <n v="3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18T00:00:00"/>
    <s v="WIRE TYPE:BOOK IN DATE:150518 TIME:1429 ET TRN:2015051800301748 SNDR REF:Bibby/Dean and T ORIG:BIBBY INTERNATIONAL TRADE ID:004426465270"/>
    <n v="11456.46"/>
    <n v="13085.89"/>
    <n v="-11456.46"/>
    <s v="Income"/>
    <s v="11700 · BofA 9319 (INC)"/>
    <x v="2"/>
    <x v="5"/>
    <n v="2015"/>
    <x v="63"/>
    <s v="Bibby Financial"/>
    <s v="Amazon Vendor:Amazon Vendor US"/>
    <s v="BOTH"/>
    <s v="Income Statement"/>
    <s v="9319 (INC) Sales Activity"/>
    <s v="11700 · BofA 9319 (INC)"/>
  </r>
  <r>
    <d v="2015-05-18T00:00:00"/>
    <s v="BANK OF AMERICA DES:DEPOSIT ID:345558579883 INDN:DEAN &amp; TYLER INC CO ID:941687665B CCD"/>
    <n v="891.93"/>
    <n v="13977.82"/>
    <n v="-891.93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8T00:00:00"/>
    <s v="Amazon Services DES:ACCSUKUS ID:SYHL28W7L0Q4HVO INDN:Dean &amp; Tyler, INC CO ID:3980429507 CCD PMT INFO:payments.amazon.com ID#SYHL28W7L0Q4HVO"/>
    <n v="862.34"/>
    <n v="14840.16"/>
    <n v="-862.34"/>
    <s v="Income"/>
    <s v="11700 · BofA 9319 (INC)"/>
    <x v="2"/>
    <x v="5"/>
    <n v="2015"/>
    <x v="63"/>
    <s v="Amazon UK"/>
    <s v="Amazon Seller:Amazon UK"/>
    <s v="BOTH"/>
    <s v="Income Statement"/>
    <s v="9319 (INC) Sales Activity"/>
    <s v="11700 · BofA 9319 (INC)"/>
  </r>
  <r>
    <d v="2015-05-18T00:00:00"/>
    <s v="BANK OF AMERICA DES:DEPOSIT ID:345558579883 INDN:DEAN &amp; TYLER INC CO ID:941687665B CCD"/>
    <n v="273.64999999999998"/>
    <n v="15113.81"/>
    <n v="-273.64999999999998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8T00:00:00"/>
    <s v="BANK OF AMERICA DES:DEPOSIT ID:345558579883 INDN:DEAN &amp; TYLER INC CO ID:941687665B CCD"/>
    <n v="182.85"/>
    <n v="15296.66"/>
    <n v="-182.85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8T00:00:00"/>
    <s v="Amazon Services DES:ACCSDEUS ID:JHA6KWKZYNXJ06B INDN:Dean &amp; Tyler, INC CO ID:4980429507 CCD PMT INFO:payments.amazon.com ID#JHA6KWKZYNXJ06B"/>
    <n v="164.44"/>
    <n v="15461.1"/>
    <n v="-164.44"/>
    <s v="Income"/>
    <s v="11700 · BofA 9319 (INC)"/>
    <x v="2"/>
    <x v="5"/>
    <n v="2015"/>
    <x v="63"/>
    <s v="Amazon Germany"/>
    <s v="Amazon Seller:Amazon Germany"/>
    <s v="BOTH"/>
    <s v="Income Statement"/>
    <s v="9319 (INC) Sales Activity"/>
    <s v="11700 · BofA 9319 (INC)"/>
  </r>
  <r>
    <d v="2015-05-18T00:00:00"/>
    <s v="WEBFILE TAX PYMT DES:DD ID:902/20852725 INDN:33311/12345/EDI/XML - CO ID:2146000311 CCD"/>
    <n v="-210.09"/>
    <n v="15251.01"/>
    <n v="210.09"/>
    <s v="Expense"/>
    <s v="11700 · BofA 9319 (INC)"/>
    <x v="2"/>
    <x v="5"/>
    <n v="2015"/>
    <x v="69"/>
    <s v="Texas Comptroller"/>
    <s v="Corporate"/>
    <s v="BOTH"/>
    <s v="Balance Sheet"/>
    <s v="9319 (INC) Activity"/>
    <s v="11700 · BofA 9319 (INC)"/>
  </r>
  <r>
    <d v="2015-05-19T00:00:00"/>
    <s v="PAYPAL DES:TRANSFER ID:4KEJ28TBXGPXY INDN:DEAN TYLER INC CO ID:PAYPALSD11 PPD"/>
    <n v="950"/>
    <n v="16201.01"/>
    <n v="-950"/>
    <s v="Income"/>
    <s v="11700 · BofA 9319 (INC)"/>
    <x v="2"/>
    <x v="5"/>
    <n v="2015"/>
    <x v="64"/>
    <s v="PayPal"/>
    <s v="Corporate"/>
    <s v="INC"/>
    <s v="Balance Sheet"/>
    <s v="PayPal (INC) transfers to 9319 (INC)"/>
    <s v="11700 · BofA 9319 (INC)"/>
  </r>
  <r>
    <d v="2015-05-19T00:00:00"/>
    <s v="BANK OF AMERICA DES:DEPOSIT ID:345558579883 INDN:DEAN &amp; TYLER INC CO ID:941687665B CCD"/>
    <n v="503.93"/>
    <n v="16704.939999999999"/>
    <n v="-503.93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19T00:00:00"/>
    <s v="Online Banking transfer to CHK 9607 Confirmation# 3705878326"/>
    <n v="-1000"/>
    <n v="15704.94"/>
    <n v="10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19T00:00:00"/>
    <s v="TRANSFER DEAN &amp; TYLER INC:Lissette Orbay Confirmation# 1606359869"/>
    <n v="-565.28"/>
    <n v="15139.66"/>
    <n v="565.28"/>
    <s v="Expense"/>
    <s v="11700 · BofA 9319 (INC)"/>
    <x v="2"/>
    <x v="5"/>
    <n v="2015"/>
    <x v="68"/>
    <s v="Lissette Orbay"/>
    <s v="Corporate:Customer Service"/>
    <s v="BOTH"/>
    <s v="Income Statement"/>
    <s v="9319 (INC) Activity"/>
    <s v="11700 · BofA 9319 (INC)"/>
  </r>
  <r>
    <d v="2015-05-19T00:00:00"/>
    <s v="Wire Transfer Fee"/>
    <n v="-15"/>
    <n v="15124.66"/>
    <n v="15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20T00:00:00"/>
    <s v="WIRE TYPE:WIRE IN DATE: 150520 TIME:0716 ET TRN:2015052000139659 SEQ:052015574589/235579 ORIG:JUMBO CO.,LTD. ID:0024000049573 SND BK:DEUTSC HE BANK TRUST CO. AMERI ID:0103"/>
    <n v="878.93"/>
    <n v="16003.59"/>
    <n v="-878.93"/>
    <s v="Income"/>
    <s v="11700 · BofA 9319 (INC)"/>
    <x v="2"/>
    <x v="5"/>
    <n v="2015"/>
    <x v="63"/>
    <s v="Amazon Japan"/>
    <s v="Amazon Seller:Amazon Japan"/>
    <s v="BOTH"/>
    <s v="Income Statement"/>
    <s v="9319 (INC) Sales Activity"/>
    <s v="11700 · BofA 9319 (INC)"/>
  </r>
  <r>
    <d v="2015-05-20T00:00:00"/>
    <s v="BANK OF AMERICA DES:DEPOSIT ID:345558579883 INDN:DEAN &amp; TYLER INC CO ID:941687665B CCD"/>
    <n v="188.52"/>
    <n v="16192.11"/>
    <n v="-188.52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0T00:00:00"/>
    <s v="Payroll DES:PAYROLL ID:2489155 INDN:DEAN &amp; TYLER CO ID:1943345425 CCD"/>
    <n v="-456.92"/>
    <n v="15735.19"/>
    <n v="456.92"/>
    <s v="Expense"/>
    <s v="11700 · BofA 9319 (INC)"/>
    <x v="2"/>
    <x v="5"/>
    <n v="2015"/>
    <x v="65"/>
    <s v="Lauren Sanchez"/>
    <s v="Corporate:Customer Service"/>
    <s v="BOTH"/>
    <s v="Income Statement"/>
    <s v="9319 (INC) Activity"/>
    <s v="11700 · BofA 9319 (INC)"/>
  </r>
  <r>
    <d v="2015-05-20T00:00:00"/>
    <s v="Payroll DES:PAYROLL ID:2489155 INDN:DEAN &amp; TYLER CO ID:1943345425 CCD"/>
    <n v="-408.35"/>
    <n v="15326.84"/>
    <n v="408.35"/>
    <s v="Expense"/>
    <s v="11700 · BofA 9319 (INC)"/>
    <x v="2"/>
    <x v="5"/>
    <n v="2015"/>
    <x v="65"/>
    <s v="Domingo Gonzalez"/>
    <s v="Corporate:Warehouse"/>
    <s v="BOTH"/>
    <s v="Income Statement"/>
    <s v="9319 (INC) Activity"/>
    <s v="11700 · BofA 9319 (INC)"/>
  </r>
  <r>
    <d v="2015-05-20T00:00:00"/>
    <s v="Payroll DES:PAYROLL ID:2489155 INDN:DEAN &amp; TYLER CO ID:1943345425 CCD"/>
    <n v="-309.95"/>
    <n v="15016.89"/>
    <n v="309.95"/>
    <s v="Expense"/>
    <s v="11700 · BofA 9319 (INC)"/>
    <x v="2"/>
    <x v="5"/>
    <n v="2015"/>
    <x v="65"/>
    <s v="David Lara"/>
    <s v="Corporate:Warehouse"/>
    <s v="BOTH"/>
    <s v="Income Statement"/>
    <s v="9319 (INC) Activity"/>
    <s v="11700 · BofA 9319 (INC)"/>
  </r>
  <r>
    <d v="2015-05-21T00:00:00"/>
    <s v="BANK OF AMERICA DES:DEPOSIT ID:345558579883 INDN:DEAN &amp; TYLER INC CO ID:941687665B CCD"/>
    <n v="292.27"/>
    <n v="15309.16"/>
    <n v="-292.2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1T00:00:00"/>
    <s v="Online Banking transfer to CHK 9607 Confirmation# 2821825696"/>
    <n v="-1400"/>
    <n v="13909.16"/>
    <n v="14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21T00:00:00"/>
    <s v="Wire Transfer Fee"/>
    <n v="-15"/>
    <n v="13894.16"/>
    <n v="15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22T00:00:00"/>
    <s v="WIRE TYPE:BOOK IN DATE:150522 TIME:1434 ET TRN:2015052200293546 SNDR REF:Bibby/Dean and T ORIG:BIBBY INTERNATIONAL TRADE ID:004426465270"/>
    <n v="6526.92"/>
    <n v="20421.080000000002"/>
    <n v="-6526.92"/>
    <s v="Income"/>
    <s v="11700 · BofA 9319 (INC)"/>
    <x v="2"/>
    <x v="5"/>
    <n v="2015"/>
    <x v="63"/>
    <s v="Bibby Financial"/>
    <s v="Amazon Vendor:Amazon Vendor US"/>
    <s v="BOTH"/>
    <s v="Income Statement"/>
    <s v="9319 (INC) Sales Activity"/>
    <s v="11700 · BofA 9319 (INC)"/>
  </r>
  <r>
    <d v="2015-05-22T00:00:00"/>
    <s v="BANK OF AMERICA DES:DEPOSIT ID:345558579883 INDN:DEAN &amp; TYLER INC CO ID:941687665B CCD"/>
    <n v="525.48"/>
    <n v="20946.560000000001"/>
    <n v="-525.48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2T00:00:00"/>
    <s v="WIRE TYPE:INTL OUT DATE:150522 TIME:1048 ET TRN:2015052200209943 SERVICE REF:002279 BNF:PERZOV ADI LLC ID:10750038 BNF BK:BANK LEUMI L E-ISRAEL ID:LUMIILIT PMT DET:146678248 BEL AND ISR AEL PRODUCT PAYMENTS"/>
    <n v="-11218"/>
    <n v="9728.56"/>
    <n v="11218"/>
    <s v="Expense"/>
    <s v="11700 · BofA 9319 (INC)"/>
    <x v="2"/>
    <x v="5"/>
    <n v="2015"/>
    <x v="18"/>
    <s v="Perzov Israel"/>
    <s v="Corporate"/>
    <s v="BOTH"/>
    <s v="Balance Sheet"/>
    <s v="9319 (INC) Activity"/>
    <s v="11700 · BofA 9319 (INC)"/>
  </r>
  <r>
    <d v="2015-05-22T00:00:00"/>
    <s v="Online Banking transfer to CHK 9607 Confirmation# 1730730565"/>
    <n v="-2000"/>
    <n v="7728.56"/>
    <n v="20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22T00:00:00"/>
    <s v="Online Banking transfer to CHK 9306 Confirmation# 0134094728"/>
    <n v="-7500"/>
    <n v="228.56"/>
    <n v="7500"/>
    <s v="Expense"/>
    <s v="11700 · BofA 9319 (INC)"/>
    <x v="2"/>
    <x v="5"/>
    <n v="2015"/>
    <x v="67"/>
    <s v="Dean &amp; Tyler, INC"/>
    <s v="Corporate"/>
    <s v="INC"/>
    <s v="Balance Sheet"/>
    <s v="9319 (INC) transfers to 9306 (INC)"/>
    <s v="11700 · BofA 9319 (INC)"/>
  </r>
  <r>
    <d v="2015-05-22T00:00:00"/>
    <s v="Wire Transfer Fee"/>
    <n v="-45"/>
    <n v="183.56"/>
    <n v="45"/>
    <s v="Expense"/>
    <s v="11700 · BofA 9319 (INC)"/>
    <x v="2"/>
    <x v="5"/>
    <n v="2015"/>
    <x v="60"/>
    <s v="BofA"/>
    <s v="Corporate"/>
    <s v="BOTH"/>
    <s v="Income Statement"/>
    <s v="9319 (INC) Activity"/>
    <s v="11700 · BofA 9319 (INC)"/>
  </r>
  <r>
    <d v="2015-05-26T00:00:00"/>
    <s v="BANK OF AMERICA DES:DEPOSIT ID:345558579883 INDN:DEAN &amp; TYLER INC CO ID:941687665B CCD"/>
    <n v="2490.85"/>
    <n v="2674.41"/>
    <n v="-2490.85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6T00:00:00"/>
    <s v="BANK OF AMERICA DES:DEPOSIT ID:345558579883 INDN:DEAN &amp; TYLER INC CO ID:941687665B CCD"/>
    <n v="610.99"/>
    <n v="3285.4"/>
    <n v="-610.99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6T00:00:00"/>
    <s v="BANK OF AMERICA DES:DEPOSIT ID:345558579883 INDN:DEAN &amp; TYLER INC CO ID:941687665B CCD"/>
    <n v="211.57"/>
    <n v="3496.97"/>
    <n v="-211.5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6T00:00:00"/>
    <s v="Online Banking transfer from CHK 9607 Confirmation# 0168936195"/>
    <n v="200"/>
    <n v="3696.97"/>
    <n v="-200"/>
    <s v="Income"/>
    <s v="11700 · BofA 9319 (INC)"/>
    <x v="2"/>
    <x v="5"/>
    <n v="2015"/>
    <x v="53"/>
    <s v="Dean &amp; Tyler, INC"/>
    <s v="Corporate"/>
    <s v="INC"/>
    <s v="Balance Sheet"/>
    <s v="9607 (INC) transfers to 9319 (INC)"/>
    <s v="11700 · BofA 9319 (INC)"/>
  </r>
  <r>
    <d v="2015-05-26T00:00:00"/>
    <s v="Amazon Services DES:ACCSFRUS ID:KRZHAG23RHB6ULH INDN:Dean &amp; Tyler, INC CO ID:5980429507 CCD PMT INFO:payments.amazon.com ID#KRZHAG23RHB6ULH"/>
    <n v="162.28"/>
    <n v="3859.25"/>
    <n v="-162.28"/>
    <s v="Income"/>
    <s v="11700 · BofA 9319 (INC)"/>
    <x v="2"/>
    <x v="5"/>
    <n v="2015"/>
    <x v="63"/>
    <s v="Amazon France"/>
    <s v="Amazon Seller:Amazon France"/>
    <s v="BOTH"/>
    <s v="Income Statement"/>
    <s v="9319 (INC) Sales Activity"/>
    <s v="11700 · BofA 9319 (INC)"/>
  </r>
  <r>
    <d v="2015-05-26T00:00:00"/>
    <s v="BANK OF AMERICA DES:DEPOSIT ID:345558579883 INDN:DEAN &amp; TYLER INC CO ID:941687665B CCD"/>
    <n v="36.950000000000003"/>
    <n v="3896.2"/>
    <n v="-36.950000000000003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6T00:00:00"/>
    <s v="Online Banking transfer to CHK 9306 Confirmation# 0164391307"/>
    <n v="-500"/>
    <n v="3396.2"/>
    <n v="500"/>
    <s v="Expense"/>
    <s v="11700 · BofA 9319 (INC)"/>
    <x v="2"/>
    <x v="5"/>
    <n v="2015"/>
    <x v="67"/>
    <s v="Dean &amp; Tyler, INC"/>
    <s v="Corporate"/>
    <s v="INC"/>
    <s v="Balance Sheet"/>
    <s v="9319 (INC) transfers to 9306 (INC)"/>
    <s v="11700 · BofA 9319 (INC)"/>
  </r>
  <r>
    <d v="2015-05-26T00:00:00"/>
    <s v="Online Banking transfer to CHK 9607 Confirmation# 2966253981"/>
    <n v="-2000"/>
    <n v="1396.2"/>
    <n v="20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26T00:00:00"/>
    <s v="Wire Transfer Fee"/>
    <n v="-15"/>
    <n v="1381.2"/>
    <n v="15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27T00:00:00"/>
    <s v="AMAZON.COM DES:Marketplac ID:VLMRMAA6FWOMNPT INDN:Dean &amp; Tyler, Inc CO ID:3215240102 CCD PMT INFO:payments.amazon.com ID#VLMRMAA6FWOMNPT"/>
    <n v="2968.83"/>
    <n v="4350.03"/>
    <n v="-2968.83"/>
    <s v="Income"/>
    <s v="11700 · BofA 9319 (INC)"/>
    <x v="2"/>
    <x v="5"/>
    <n v="2015"/>
    <x v="63"/>
    <s v="Amazon US"/>
    <s v="Amazon Seller:Amazon US"/>
    <s v="BOTH"/>
    <s v="Income Statement"/>
    <s v="9319 (INC) Sales Activity"/>
    <s v="11700 · BofA 9319 (INC)"/>
  </r>
  <r>
    <d v="2015-05-27T00:00:00"/>
    <s v="PAYPAL DES:TRANSFER ID:4KEJ28TTYKKY8 INDN:DEAN TYLER INC CO ID:PAYPALSD11 PPD"/>
    <n v="1500"/>
    <n v="5850.03"/>
    <n v="-1500"/>
    <s v="Income"/>
    <s v="11700 · BofA 9319 (INC)"/>
    <x v="2"/>
    <x v="5"/>
    <n v="2015"/>
    <x v="64"/>
    <s v="PayPal"/>
    <s v="Corporate"/>
    <s v="INC"/>
    <s v="Balance Sheet"/>
    <s v="PayPal (INC) transfers to 9319 (INC)"/>
    <s v="11700 · BofA 9319 (INC)"/>
  </r>
  <r>
    <d v="2015-05-27T00:00:00"/>
    <s v="BANK OF AMERICA DES:DEPOSIT ID:345558579883 INDN:DEAN &amp; TYLER INC CO ID:941687665B CCD"/>
    <n v="463.57"/>
    <n v="6313.6"/>
    <n v="-463.5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7T00:00:00"/>
    <s v="BKOFAMERICA MOBILE 05/27 3355606682 DEPOSIT *MOBILE TX"/>
    <n v="339"/>
    <n v="6652.6"/>
    <n v="-339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7T00:00:00"/>
    <s v="BKOFAMERICA MOBILE 05/27 3355606862 DEPOSIT *MOBILE TX"/>
    <n v="189"/>
    <n v="6841.6"/>
    <n v="-189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7T00:00:00"/>
    <s v="BKOFAMERICA MOBILE 05/27 3355606496 DEPOSIT *MOBILE TX"/>
    <n v="29"/>
    <n v="6870.6"/>
    <n v="-29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7T00:00:00"/>
    <s v="WIRE TYPE:WIRE OUT DATE:150527 TIME:1318 ET TRN:2015052700279527 SERVICE REF:404545 BNF:PROTEUS ID:3085555851 BNF BK:JPMORGAN CHASE BA NK, N. ID:0002 PMT DET:146950488"/>
    <n v="-1225"/>
    <n v="5645.6"/>
    <n v="1225"/>
    <s v="Expense"/>
    <s v="11700 · BofA 9319 (INC)"/>
    <x v="2"/>
    <x v="5"/>
    <n v="2015"/>
    <x v="27"/>
    <s v="Proteus Consulting"/>
    <s v="Corporate:Sales"/>
    <s v="BOTH"/>
    <s v="Income Statement"/>
    <s v="9319 (INC) Activity"/>
    <s v="11700 · BofA 9319 (INC)"/>
  </r>
  <r>
    <d v="2015-05-27T00:00:00"/>
    <s v="Online Banking transfer to CHK 9607 Confirmation# 0175025867"/>
    <n v="-4500"/>
    <n v="1145.5999999999999"/>
    <n v="45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27T00:00:00"/>
    <s v="TRANSFER DEAN &amp; TYLER INC:Lissette Orbay Confirmation# 0176733299"/>
    <n v="-534.72"/>
    <n v="610.88"/>
    <n v="534.72"/>
    <s v="Expense"/>
    <s v="11700 · BofA 9319 (INC)"/>
    <x v="2"/>
    <x v="5"/>
    <n v="2015"/>
    <x v="68"/>
    <s v="Lissette Orbay"/>
    <s v="Corporate:Customer Service"/>
    <s v="BOTH"/>
    <s v="Income Statement"/>
    <s v="9319 (INC) Activity"/>
    <s v="11700 · BofA 9319 (INC)"/>
  </r>
  <r>
    <d v="2015-05-27T00:00:00"/>
    <s v="Wire Transfer Fee"/>
    <n v="-25"/>
    <n v="585.88"/>
    <n v="25"/>
    <s v="Expense"/>
    <s v="11700 · BofA 9319 (INC)"/>
    <x v="2"/>
    <x v="5"/>
    <n v="2015"/>
    <x v="48"/>
    <s v="BofA"/>
    <s v="Corporate"/>
    <s v="BOTH"/>
    <s v="Income Statement"/>
    <s v="9319 (INC) Activity"/>
    <s v="11700 · BofA 9319 (INC)"/>
  </r>
  <r>
    <d v="2015-05-28T00:00:00"/>
    <s v="BANK OF AMERICA DES:DEPOSIT ID:345558579883 INDN:DEAN &amp; TYLER INC CO ID:941687665B CCD"/>
    <n v="1260.77"/>
    <n v="1846.65"/>
    <n v="-1260.77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5-28T00:00:00"/>
    <s v="Online Banking transfer to CHK 9607 Confirmation# 1782580471"/>
    <n v="-600"/>
    <n v="1246.6500000000001"/>
    <n v="600"/>
    <s v="Expense"/>
    <s v="11700 · BofA 9319 (INC)"/>
    <x v="2"/>
    <x v="5"/>
    <n v="2015"/>
    <x v="53"/>
    <s v="Dean &amp; Tyler, INC"/>
    <s v="Corporate"/>
    <s v="INC"/>
    <s v="Balance Sheet"/>
    <s v="9319 (INC) transfers to 9607 (INC)"/>
    <s v="11700 · BofA 9319 (INC)"/>
  </r>
  <r>
    <d v="2015-05-28T00:00:00"/>
    <s v="Payroll DES:PAYROLL ID:2489155 INDN:DEAN &amp; TYLER CO ID:1943345425 CCD"/>
    <n v="-439.31"/>
    <n v="807.34"/>
    <n v="439.31"/>
    <s v="Expense"/>
    <s v="11700 · BofA 9319 (INC)"/>
    <x v="2"/>
    <x v="5"/>
    <n v="2015"/>
    <x v="65"/>
    <s v="Lauren Sanchez"/>
    <s v="Corporate:Customer Service"/>
    <s v="BOTH"/>
    <s v="Income Statement"/>
    <s v="9319 (INC) Activity"/>
    <s v="11700 · BofA 9319 (INC)"/>
  </r>
  <r>
    <d v="2015-05-28T00:00:00"/>
    <s v="Payroll DES:PAYROLL ID:2489155 INDN:DEAN &amp; TYLER CO ID:1943345425 CCD"/>
    <n v="-423.43"/>
    <n v="383.91"/>
    <n v="423.43"/>
    <s v="Expense"/>
    <s v="11700 · BofA 9319 (INC)"/>
    <x v="2"/>
    <x v="5"/>
    <n v="2015"/>
    <x v="65"/>
    <s v="Domingo Gonzalez"/>
    <s v="Corporate:Warehouse"/>
    <s v="BOTH"/>
    <s v="Income Statement"/>
    <s v="9319 (INC) Activity"/>
    <s v="11700 · BofA 9319 (INC)"/>
  </r>
  <r>
    <d v="2015-05-28T00:00:00"/>
    <s v="Payroll DES:PAYROLL ID:2489155 INDN:DEAN &amp; TYLER CO ID:1943345425 CCD"/>
    <n v="-343.99"/>
    <n v="39.92"/>
    <n v="343.99"/>
    <s v="Expense"/>
    <s v="11700 · BofA 9319 (INC)"/>
    <x v="2"/>
    <x v="5"/>
    <n v="2015"/>
    <x v="65"/>
    <s v="David Lara"/>
    <s v="Corporate:Warehouse"/>
    <s v="BOTH"/>
    <s v="Income Statement"/>
    <s v="9319 (INC) Activity"/>
    <s v="11700 · BofA 9319 (INC)"/>
  </r>
  <r>
    <d v="2015-05-29T00:00:00"/>
    <s v="AMAZON.COM620762 DES:Misc. Paym ID:62253066D INDN:DEAN AND TYLER CO ID:9215240102 CCD PMT INFO:Amazon.com Payments ID#24388592"/>
    <n v="2113.04"/>
    <n v="2152.96"/>
    <n v="-2113.04"/>
    <s v="Income"/>
    <s v="11700 · BofA 9319 (INC)"/>
    <x v="2"/>
    <x v="5"/>
    <n v="2015"/>
    <x v="63"/>
    <s v="Amazon Vendor Canada"/>
    <s v="Amazon Vendor:Amazon Vendor Canada"/>
    <s v="BOTH"/>
    <s v="Income Statement"/>
    <s v="9319 (INC) Sales Activity"/>
    <s v="11700 · BofA 9319 (INC)"/>
  </r>
  <r>
    <d v="2015-05-29T00:00:00"/>
    <s v="BANK OF AMERICA DES:DEPOSIT ID:345558579883 INDN:DEAN &amp; TYLER INC CO ID:941687665B CCD"/>
    <n v="345.5"/>
    <n v="2498.46"/>
    <n v="-345.5"/>
    <s v="Income"/>
    <s v="11700 · BofA 9319 (INC)"/>
    <x v="2"/>
    <x v="5"/>
    <n v="2015"/>
    <x v="63"/>
    <s v="?"/>
    <s v="?"/>
    <s v="BOTH"/>
    <s v="Income Statement"/>
    <s v="9319 (INC) Sales Activity"/>
    <s v="11700 · BofA 9319 (INC)"/>
  </r>
  <r>
    <d v="2015-06-01T00:00:00"/>
    <s v="BANK OF AMERICA DES:DEPOSIT ID:345558579883 INDN:DEAN &amp; TYLER INC CO ID:941687665B CCD"/>
    <n v="996.69"/>
    <n v="3495.15"/>
    <n v="-996.69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1T00:00:00"/>
    <s v="Amazon Services DES:ACCSUKUS ID:JXBIRCIWG82ZMGQ INDN:Dean &amp; Tyler, INC CO ID:3980429507 CCD PMT INFO:payments.amazon.com ID#JXBIRCIWG82ZMGQ"/>
    <n v="669.73"/>
    <n v="4164.88"/>
    <n v="-669.73"/>
    <s v="Income"/>
    <s v="11700 · BofA 9319 (INC)"/>
    <x v="2"/>
    <x v="6"/>
    <n v="2015"/>
    <x v="63"/>
    <s v="Amazon UK"/>
    <s v="Amazon Seller:Amazon UK"/>
    <s v="BOTH"/>
    <s v="Income Statement"/>
    <s v="9319 (INC) Sales Activity"/>
    <s v="11700 · BofA 9319 (INC)"/>
  </r>
  <r>
    <d v="2015-06-01T00:00:00"/>
    <s v="BANK OF AMERICA DES:DEPOSIT ID:345558579883 INDN:DEAN &amp; TYLER INC CO ID:941687665B CCD"/>
    <n v="634.04999999999995"/>
    <n v="4798.93"/>
    <n v="-634.0499999999999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1T00:00:00"/>
    <s v="Amazon Services DES:ACCSDEUS ID:CNNBEHPLWEYRIVJ INDN:Dean &amp; Tyler, INC CO ID:4980429507 CCD PMT INFO:payments.amazon.com ID#CNNBEHPLWEYRIVJ"/>
    <n v="458.98"/>
    <n v="5257.91"/>
    <n v="-458.98"/>
    <s v="Income"/>
    <s v="11700 · BofA 9319 (INC)"/>
    <x v="2"/>
    <x v="6"/>
    <n v="2015"/>
    <x v="63"/>
    <s v="Amazon Germany"/>
    <s v="Amazon Seller:Amazon Germany"/>
    <s v="BOTH"/>
    <s v="Income Statement"/>
    <s v="9319 (INC) Sales Activity"/>
    <s v="11700 · BofA 9319 (INC)"/>
  </r>
  <r>
    <d v="2015-06-01T00:00:00"/>
    <s v="BANK OF AMERICA DES:DEPOSIT ID:345558579883 INDN:DEAN &amp; TYLER INC CO ID:941687665B CCD"/>
    <n v="177.6"/>
    <n v="5435.51"/>
    <n v="-177.6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1T00:00:00"/>
    <s v="Online Banking transfer to CHK 9607 Confirmation# 2519472790"/>
    <n v="-1000"/>
    <n v="4435.51"/>
    <n v="10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01T00:00:00"/>
    <s v="Online Banking transfer to CHK 9607 Confirmation# 2519497503"/>
    <n v="-900"/>
    <n v="3535.51"/>
    <n v="9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01T00:00:00"/>
    <s v="Online Banking payment to CRD 6466 Confirmation# 0519505715"/>
    <n v="-200"/>
    <n v="3335.51"/>
    <n v="200"/>
    <s v="Expense"/>
    <s v="11700 · BofA 9319 (INC)"/>
    <x v="2"/>
    <x v="6"/>
    <n v="2015"/>
    <x v="59"/>
    <s v="BofA"/>
    <s v="Corporate"/>
    <s v="INC"/>
    <s v="Balance Sheet"/>
    <s v="9319 (INC) pays BofA CC (INC)"/>
    <s v="11700 · BofA 9319 (INC)"/>
  </r>
  <r>
    <d v="2015-06-01T00:00:00"/>
    <s v="PAYPAL DES:INST XFER ID:EBAY INC INDN:DEAN TYLER INC CO ID:PAYPALSI77 WEB"/>
    <n v="-3.57"/>
    <n v="3331.94"/>
    <n v="3.57"/>
    <s v="Expense"/>
    <s v="11700 · BofA 9319 (INC)"/>
    <x v="2"/>
    <x v="6"/>
    <n v="2015"/>
    <x v="11"/>
    <s v="eBay"/>
    <s v="eBay:eBay"/>
    <s v="BOTH"/>
    <s v="Income Statement"/>
    <s v="PayPal (INC) transfers to 9319 (INC)"/>
    <s v="11700 · BofA 9319 (INC)"/>
  </r>
  <r>
    <d v="2015-06-02T00:00:00"/>
    <s v="BANK OF AMERICA DES:DEPOSIT ID:345558579883 INDN:DEAN &amp; TYLER INC CO ID:941687665B CCD"/>
    <n v="587.04999999999995"/>
    <n v="3918.99"/>
    <n v="-587.0499999999999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2T00:00:00"/>
    <s v="PAYPAL DES:TRANSFER ID:4KEJ28U8ZY86S INDN:DEAN TYLER INC CO ID:PAYPALSD11 PPD"/>
    <n v="100"/>
    <n v="4018.99"/>
    <n v="-10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02T00:00:00"/>
    <s v="BANK OF AMERICA DES:INTERCHNG ID:345558579883 INDN:DEAN &amp; TYLER INC CO ID:941687665B CCD"/>
    <n v="-337.99"/>
    <n v="3681"/>
    <n v="337.99"/>
    <s v="Expense"/>
    <s v="11700 · BofA 9319 (INC)"/>
    <x v="2"/>
    <x v="6"/>
    <n v="2015"/>
    <x v="32"/>
    <s v="Authorize.net"/>
    <s v="Corporate"/>
    <s v="BOTH"/>
    <s v="Income Statement"/>
    <s v="9319 (INC) Activity"/>
    <s v="11700 · BofA 9319 (INC)"/>
  </r>
  <r>
    <d v="2015-06-02T00:00:00"/>
    <s v="CITI CARD ONLINE DES:PAYMENT ID:121712046112880 INDN:TIMOFEY TROFIMENKOV CO ID:CITICTP WEB"/>
    <n v="-300"/>
    <n v="3381"/>
    <n v="300"/>
    <s v="Expense"/>
    <s v="11700 · BofA 9319 (INC)"/>
    <x v="2"/>
    <x v="6"/>
    <n v="2015"/>
    <x v="10"/>
    <s v="Timofey Trofimenkov"/>
    <s v="Corporate:Warehouse"/>
    <s v="BOTH"/>
    <s v="Income Statement"/>
    <s v="9319 (INC) Activity"/>
    <s v="11700 · BofA 9319 (INC)"/>
  </r>
  <r>
    <d v="2015-06-02T00:00:00"/>
    <s v="BANK OF AMERICA DES:DISCOUNT ID:345558579883 INDN:DEAN &amp; TYLER INC CO ID:941687665B CCD"/>
    <n v="-184.34"/>
    <n v="3196.66"/>
    <n v="184.34"/>
    <s v="Expense"/>
    <s v="11700 · BofA 9319 (INC)"/>
    <x v="2"/>
    <x v="6"/>
    <n v="2015"/>
    <x v="32"/>
    <s v="Authorize.net"/>
    <s v="Corporate"/>
    <s v="BOTH"/>
    <s v="Income Statement"/>
    <s v="9319 (INC) Activity"/>
    <s v="11700 · BofA 9319 (INC)"/>
  </r>
  <r>
    <d v="2015-06-02T00:00:00"/>
    <s v="BANK OF AMERICA DES:FEE ID:345558579883 INDN:DEAN &amp; TYLER INC CO ID:941687665B CCD"/>
    <n v="-117.49"/>
    <n v="3079.17"/>
    <n v="117.49"/>
    <s v="Expense"/>
    <s v="11700 · BofA 9319 (INC)"/>
    <x v="2"/>
    <x v="6"/>
    <n v="2015"/>
    <x v="32"/>
    <s v="Authorize.net"/>
    <s v="Corporate"/>
    <s v="BOTH"/>
    <s v="Income Statement"/>
    <s v="9319 (INC) Activity"/>
    <s v="11700 · BofA 9319 (INC)"/>
  </r>
  <r>
    <d v="2015-06-02T00:00:00"/>
    <s v="AUTHNET GATEWAY DES:BILLING ID:38287964 INDN:DEAN &amp; TYLER, INC CO ID:1870568569 CCD"/>
    <n v="-63.8"/>
    <n v="3015.37"/>
    <n v="63.8"/>
    <s v="Expense"/>
    <s v="11700 · BofA 9319 (INC)"/>
    <x v="2"/>
    <x v="6"/>
    <n v="2015"/>
    <x v="32"/>
    <s v="Authorize.net"/>
    <s v="Corporate"/>
    <s v="BOTH"/>
    <s v="Income Statement"/>
    <s v="9319 (INC) Activity"/>
    <s v="11700 · BofA 9319 (INC)"/>
  </r>
  <r>
    <d v="2015-06-03T00:00:00"/>
    <s v="BANK OF AMERICA DES:DEPOSIT ID:345558579883 INDN:DEAN &amp; TYLER INC CO ID:941687665B CCD"/>
    <n v="388.14"/>
    <n v="3403.51"/>
    <n v="-388.14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3T00:00:00"/>
    <s v="Online Banking transfer to CHK 9607 Confirmation# 3836296985"/>
    <n v="-900"/>
    <n v="2503.5100000000002"/>
    <n v="9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03T00:00:00"/>
    <s v="Payroll DES:PAYROLL ID:2489155 INDN:DEAN &amp; TYLER CO ID:1943345425 CCD"/>
    <n v="-391.56"/>
    <n v="2111.9499999999998"/>
    <n v="391.56"/>
    <s v="Expense"/>
    <s v="11700 · BofA 9319 (INC)"/>
    <x v="2"/>
    <x v="6"/>
    <n v="2015"/>
    <x v="65"/>
    <s v="Lauren Sanchez"/>
    <s v="Corporate:Customer Service"/>
    <s v="BOTH"/>
    <s v="Income Statement"/>
    <s v="9319 (INC) Activity"/>
    <s v="11700 · BofA 9319 (INC)"/>
  </r>
  <r>
    <d v="2015-06-03T00:00:00"/>
    <s v="Payroll DES:PAYROLL ID:2489155 INDN:DEAN &amp; TYLER CO ID:1943345425 CCD"/>
    <n v="-342.98"/>
    <n v="1768.97"/>
    <n v="342.98"/>
    <s v="Expense"/>
    <s v="11700 · BofA 9319 (INC)"/>
    <x v="2"/>
    <x v="6"/>
    <n v="2015"/>
    <x v="65"/>
    <s v="Domingo Gonzalez"/>
    <s v="Corporate:Warehouse"/>
    <s v="BOTH"/>
    <s v="Income Statement"/>
    <s v="9319 (INC) Activity"/>
    <s v="11700 · BofA 9319 (INC)"/>
  </r>
  <r>
    <d v="2015-06-03T00:00:00"/>
    <s v="Payroll DES:PAYROLL ID:2489155 INDN:DEAN &amp; TYLER CO ID:1943345425 CCD"/>
    <n v="-247.64"/>
    <n v="1521.33"/>
    <n v="247.64"/>
    <s v="Expense"/>
    <s v="11700 · BofA 9319 (INC)"/>
    <x v="2"/>
    <x v="6"/>
    <n v="2015"/>
    <x v="65"/>
    <s v="David Lara"/>
    <s v="Corporate:Warehouse"/>
    <s v="BOTH"/>
    <s v="Income Statement"/>
    <s v="9319 (INC) Activity"/>
    <s v="11700 · BofA 9319 (INC)"/>
  </r>
  <r>
    <d v="2015-06-04T00:00:00"/>
    <s v="BANK OF AMERICA DES:DEPOSIT ID:345558579883 INDN:DEAN &amp; TYLER INC CO ID:941687665B CCD"/>
    <n v="1759.62"/>
    <n v="3280.95"/>
    <n v="-1759.62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5T00:00:00"/>
    <s v="BANK OF AMERICA DES:DEPOSIT ID:345558579883 INDN:DEAN &amp; TYLER INC CO ID:941687665B CCD"/>
    <n v="1017.69"/>
    <n v="4298.6400000000003"/>
    <n v="-1017.69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5T00:00:00"/>
    <s v="Online Banking transfer to CHK 9607 Confirmation# 3853195466"/>
    <n v="-2200"/>
    <n v="2098.64"/>
    <n v="22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08T00:00:00"/>
    <s v="BANK OF AMERICA DES:DEPOSIT ID:345558579883 INDN:DEAN &amp; TYLER INC CO ID:941687665B CCD"/>
    <n v="895.76"/>
    <n v="2994.4"/>
    <n v="-895.76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8T00:00:00"/>
    <s v="BANK OF AMERICA DES:DEPOSIT ID:345558579883 INDN:DEAN &amp; TYLER INC CO ID:941687665B CCD"/>
    <n v="493.4"/>
    <n v="3487.8"/>
    <n v="-493.4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8T00:00:00"/>
    <s v="PAYPAL DES:TRANSFER ID:4KEJ28UHVQKGL INDN:DEAN TYLER INC CO ID:PAYPALSD11 PPD"/>
    <n v="400"/>
    <n v="3887.8"/>
    <n v="-40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08T00:00:00"/>
    <s v="Amazon Services DES:ACCSFRUS ID:WDUT8AMIFS4QB9H INDN:Dean &amp; Tyler, INC CO ID:5980429507 CCD PMT INFO:payments.amazon.com ID#WDUT8AMIFS4QB9H"/>
    <n v="316.89"/>
    <n v="4204.6899999999996"/>
    <n v="-316.89"/>
    <s v="Income"/>
    <s v="11700 · BofA 9319 (INC)"/>
    <x v="2"/>
    <x v="6"/>
    <n v="2015"/>
    <x v="63"/>
    <s v="Amazon France"/>
    <s v="Amazon Seller:Amazon France"/>
    <s v="BOTH"/>
    <s v="Income Statement"/>
    <s v="9319 (INC) Sales Activity"/>
    <s v="11700 · BofA 9319 (INC)"/>
  </r>
  <r>
    <d v="2015-06-09T00:00:00"/>
    <s v="WIRE TYPE:BOOK IN DATE:150609 TIME:1433 ET TRN:2015060900261215 SNDR REF:Bibby/Dean and T ORIG:BIBBY INTERNATIONAL TRADE ID:004426465270"/>
    <n v="8235.91"/>
    <n v="12440.6"/>
    <n v="-8235.91"/>
    <s v="Income"/>
    <s v="11700 · BofA 9319 (INC)"/>
    <x v="2"/>
    <x v="6"/>
    <n v="2015"/>
    <x v="63"/>
    <s v="Bibby Financial"/>
    <s v="Amazon Vendor:Amazon Vendor US"/>
    <s v="BOTH"/>
    <s v="Income Statement"/>
    <s v="9319 (INC) Sales Activity"/>
    <s v="11700 · BofA 9319 (INC)"/>
  </r>
  <r>
    <d v="2015-06-09T00:00:00"/>
    <s v="BANK OF AMERICA DES:DEPOSIT ID:345558579883 INDN:DEAN &amp; TYLER INC CO ID:941687665B CCD"/>
    <n v="1015.55"/>
    <n v="13456.15"/>
    <n v="-1015.5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09T00:00:00"/>
    <s v="WIRE TYPE:INTL OUT DATE:150609 TIME:1457 ET TRN:2015060900269279 SERVICE REF:379535 BNF:OOO GLOBAL WORK SOLUTION ID:3012373385017 BNF BK:VTB BANK (BELARUS) ID:SLANBY22/(CH3770 PMT DET:147958742 BELARUS ORDERS GOODS"/>
    <n v="-10000"/>
    <n v="3456.15"/>
    <n v="10000"/>
    <s v="Expense"/>
    <s v="11700 · BofA 9319 (INC)"/>
    <x v="2"/>
    <x v="6"/>
    <n v="2015"/>
    <x v="18"/>
    <s v="Perzov Belarus"/>
    <s v="Corporate"/>
    <s v="BOTH"/>
    <s v="Balance Sheet"/>
    <s v="9319 (INC) Activity"/>
    <s v="11700 · BofA 9319 (INC)"/>
  </r>
  <r>
    <d v="2015-06-09T00:00:00"/>
    <s v="TRANSFER DEAN &amp; TYLER INC:Lissette Orbay Confirmation# 0287643151"/>
    <n v="-560"/>
    <n v="2896.15"/>
    <n v="560"/>
    <s v="Expense"/>
    <s v="11700 · BofA 9319 (INC)"/>
    <x v="2"/>
    <x v="6"/>
    <n v="2015"/>
    <x v="68"/>
    <s v="Lissette Orbay"/>
    <s v="Corporate:Customer Service"/>
    <s v="BOTH"/>
    <s v="Income Statement"/>
    <s v="9319 (INC) Activity"/>
    <s v="11700 · BofA 9319 (INC)"/>
  </r>
  <r>
    <d v="2015-06-09T00:00:00"/>
    <s v="Payroll DES:PAYROLL ID:2489155 INDN:DEAN &amp; TYLER CO ID:1943345425 CCD"/>
    <n v="-461.95"/>
    <n v="2434.1999999999998"/>
    <n v="461.95"/>
    <s v="Expense"/>
    <s v="11700 · BofA 9319 (INC)"/>
    <x v="2"/>
    <x v="6"/>
    <n v="2015"/>
    <x v="65"/>
    <s v="Lauren Sanchez"/>
    <s v="Corporate:Customer Service"/>
    <s v="BOTH"/>
    <s v="Income Statement"/>
    <s v="9319 (INC) Activity"/>
    <s v="11700 · BofA 9319 (INC)"/>
  </r>
  <r>
    <d v="2015-06-09T00:00:00"/>
    <s v="Payroll DES:PAYROLL ID:2489155 INDN:DEAN &amp; TYLER CO ID:1943345425 CCD"/>
    <n v="-416.7"/>
    <n v="2017.5"/>
    <n v="416.7"/>
    <s v="Expense"/>
    <s v="11700 · BofA 9319 (INC)"/>
    <x v="2"/>
    <x v="6"/>
    <n v="2015"/>
    <x v="65"/>
    <s v="Domingo Gonzalez"/>
    <s v="Corporate:Warehouse"/>
    <s v="BOTH"/>
    <s v="Income Statement"/>
    <s v="9319 (INC) Activity"/>
    <s v="11700 · BofA 9319 (INC)"/>
  </r>
  <r>
    <d v="2015-06-09T00:00:00"/>
    <s v="Payroll DES:PAYROLL ID:2489155 INDN:DEAN &amp; TYLER CO ID:1943345425 CCD"/>
    <n v="-331.22"/>
    <n v="1686.28"/>
    <n v="331.22"/>
    <s v="Expense"/>
    <s v="11700 · BofA 9319 (INC)"/>
    <x v="2"/>
    <x v="6"/>
    <n v="2015"/>
    <x v="65"/>
    <s v="David Lara"/>
    <s v="Corporate:Warehouse"/>
    <s v="BOTH"/>
    <s v="Income Statement"/>
    <s v="9319 (INC) Activity"/>
    <s v="11700 · BofA 9319 (INC)"/>
  </r>
  <r>
    <d v="2015-06-09T00:00:00"/>
    <s v="Wire Transfer Fee"/>
    <n v="-45"/>
    <n v="1641.28"/>
    <n v="45"/>
    <s v="Expense"/>
    <s v="11700 · BofA 9319 (INC)"/>
    <x v="2"/>
    <x v="6"/>
    <n v="2015"/>
    <x v="60"/>
    <s v="BofA"/>
    <s v="Corporate"/>
    <s v="BOTH"/>
    <s v="Income Statement"/>
    <s v="9319 (INC) Activity"/>
    <s v="11700 · BofA 9319 (INC)"/>
  </r>
  <r>
    <d v="2015-06-10T00:00:00"/>
    <s v="AMAZON.COM DES:Marketplac ID:W6I7ZYDB1E0S23M INDN:Dean &amp; Tyler, Inc CO ID:3215240102 CCD PMT INFO:payments.amazon.com ID#W6I7ZYDB1E0S23M"/>
    <n v="3371.61"/>
    <n v="5012.8900000000003"/>
    <n v="-3371.61"/>
    <s v="Income"/>
    <s v="11700 · BofA 9319 (INC)"/>
    <x v="2"/>
    <x v="6"/>
    <n v="2015"/>
    <x v="63"/>
    <s v="Amazon US"/>
    <s v="Amazon Seller:Amazon US"/>
    <s v="BOTH"/>
    <s v="Income Statement"/>
    <s v="9319 (INC) Sales Activity"/>
    <s v="11700 · BofA 9319 (INC)"/>
  </r>
  <r>
    <d v="2015-06-10T00:00:00"/>
    <s v="BANK OF AMERICA DES:DEPOSIT ID:345558579883 INDN:DEAN &amp; TYLER INC CO ID:941687665B CCD"/>
    <n v="468.79"/>
    <n v="5481.68"/>
    <n v="-468.79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0T00:00:00"/>
    <s v="TRANSFER DEAN &amp; TYLER INC:Timofey Trofimenkov Confirmation# 3897000149"/>
    <n v="-400"/>
    <n v="5081.68"/>
    <n v="400"/>
    <s v="Expense"/>
    <s v="11700 · BofA 9319 (INC)"/>
    <x v="2"/>
    <x v="6"/>
    <n v="2015"/>
    <x v="10"/>
    <s v="Timofey Trofimenkov"/>
    <s v="Corporate:Warehouse"/>
    <s v="BOTH"/>
    <s v="Income Statement"/>
    <s v="9319 (INC) Activity"/>
    <s v="11700 · BofA 9319 (INC)"/>
  </r>
  <r>
    <d v="2015-06-10T00:00:00"/>
    <s v="IRS DES:USATAXPYMT ID:227556166060086 INDN:DEAN &amp; TYLER INC CO ID:3387702000 CCD"/>
    <n v="-1433.3"/>
    <n v="3648.38"/>
    <n v="1433.3"/>
    <s v="Expense"/>
    <s v="11700 · BofA 9319 (INC)"/>
    <x v="2"/>
    <x v="6"/>
    <n v="2015"/>
    <x v="66"/>
    <s v="IRS"/>
    <s v="Corporate:Warehouse"/>
    <s v="BOTH"/>
    <s v="Income Statement"/>
    <s v="9319 (INC) Activity"/>
    <s v="11700 · BofA 9319 (INC)"/>
  </r>
  <r>
    <d v="2015-06-10T00:00:00"/>
    <s v="BANK OF AMERICA DES:CHARGEBACK ID:345558579883 INDN:DEAN &amp; TYLER INC CO ID:941687665B CCD"/>
    <n v="-397.03"/>
    <n v="3251.35"/>
    <n v="397.03"/>
    <s v="Expense"/>
    <s v="11700 · BofA 9319 (INC)"/>
    <x v="2"/>
    <x v="6"/>
    <n v="2015"/>
    <x v="70"/>
    <s v="?"/>
    <s v="?"/>
    <s v="BOTH"/>
    <s v="Income Statement"/>
    <s v="9319 (INC) Activity"/>
    <s v="11700 · BofA 9319 (INC)"/>
  </r>
  <r>
    <d v="2015-06-10T00:00:00"/>
    <s v="Wire Transfer Fee"/>
    <n v="-15"/>
    <n v="3236.35"/>
    <n v="15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6-11T00:00:00"/>
    <s v="BANK OF AMERICA DES:DEPOSIT ID:345558579883 INDN:DEAN &amp; TYLER INC CO ID:941687665B CCD"/>
    <n v="1057.92"/>
    <n v="4294.2700000000004"/>
    <n v="-1057.92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1T00:00:00"/>
    <s v="TX TLR cash withdrawal from CHK 9319 Banking Ctr MEDICAL CENTER #0000511 TX Confirmation# 3804103227"/>
    <n v="-500"/>
    <n v="3794.27"/>
    <n v="500"/>
    <s v="Expense"/>
    <s v="11700 · BofA 9319 (INC)"/>
    <x v="2"/>
    <x v="6"/>
    <n v="2015"/>
    <x v="39"/>
    <s v="Kristina Koger"/>
    <s v="Corporate"/>
    <s v="BOTH"/>
    <s v="Balance Sheet"/>
    <s v="9319 (INC) repays Kristina Note"/>
    <s v="11700 · BofA 9319 (INC)"/>
  </r>
  <r>
    <d v="2015-06-12T00:00:00"/>
    <s v="WIRE TYPE:BOOK IN DATE:150612 TIME:1502 ET TRN:2015061200293118 SNDR REF:Bibby/Dean and T ORIG:BIBBY INTERNATIONAL TRADE ID:004426465270"/>
    <n v="11113.94"/>
    <n v="14908.21"/>
    <n v="-11113.94"/>
    <s v="Income"/>
    <s v="11700 · BofA 9319 (INC)"/>
    <x v="2"/>
    <x v="6"/>
    <n v="2015"/>
    <x v="63"/>
    <s v="Bibby Financial"/>
    <s v="Amazon Vendor:Amazon Vendor US"/>
    <s v="BOTH"/>
    <s v="Income Statement"/>
    <s v="9319 (INC) Sales Activity"/>
    <s v="11700 · BofA 9319 (INC)"/>
  </r>
  <r>
    <d v="2015-06-12T00:00:00"/>
    <s v="BANK OF AMERICA DES:DEPOSIT ID:345558579883 INDN:DEAN &amp; TYLER INC CO ID:941687665B CCD"/>
    <n v="9.31"/>
    <n v="14917.52"/>
    <n v="-9.31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2T00:00:00"/>
    <s v="WIRE TYPE:INTL OUT DATE:150615 TIME:1817 ET TRN:2015061200353311 SERVICE REF:226184 BNF:PERZOV ADI LLC ID:10750038 BNF BK:BANK LEUMI L E-ISRAEL ID:LUMIILIT PMT DET:148225152 BELARUS AND ISRAEL ORDERS"/>
    <n v="-8186.41"/>
    <n v="6731.11"/>
    <n v="8186.41"/>
    <s v="Expense"/>
    <s v="11700 · BofA 9319 (INC)"/>
    <x v="2"/>
    <x v="6"/>
    <n v="2015"/>
    <x v="18"/>
    <s v="Perzov Israel"/>
    <s v="Corporate"/>
    <s v="BOTH"/>
    <s v="Balance Sheet"/>
    <s v="9319 (INC) Activity"/>
    <s v="11700 · BofA 9319 (INC)"/>
  </r>
  <r>
    <d v="2015-06-12T00:00:00"/>
    <s v="Wire Transfer Fee"/>
    <n v="-45"/>
    <n v="6686.11"/>
    <n v="45"/>
    <s v="Expense"/>
    <s v="11700 · BofA 9319 (INC)"/>
    <x v="2"/>
    <x v="6"/>
    <n v="2015"/>
    <x v="60"/>
    <s v="BofA"/>
    <s v="Corporate"/>
    <s v="BOTH"/>
    <s v="Income Statement"/>
    <s v="9319 (INC) Activity"/>
    <s v="11700 · BofA 9319 (INC)"/>
  </r>
  <r>
    <d v="2015-06-15T00:00:00"/>
    <s v="Amazon Services DES:ACCSDEUS ID:TMVGXWPGAZ9HU7W INDN:Dean &amp; Tyler, INC CO ID:4980429507 CCD PMT INFO:payments.amazon.com ID#TMVGXWPGAZ9HU7W"/>
    <n v="491.35"/>
    <n v="7177.46"/>
    <n v="-491.35"/>
    <s v="Income"/>
    <s v="11700 · BofA 9319 (INC)"/>
    <x v="2"/>
    <x v="6"/>
    <n v="2015"/>
    <x v="63"/>
    <s v="Amazon Germany"/>
    <s v="Amazon Seller:Amazon Germany"/>
    <s v="BOTH"/>
    <s v="Income Statement"/>
    <s v="9319 (INC) Sales Activity"/>
    <s v="11700 · BofA 9319 (INC)"/>
  </r>
  <r>
    <d v="2015-06-15T00:00:00"/>
    <s v="Amazon Services DES:ACCSUKUS ID:DP19CNDGJW33SBN INDN:Dean &amp; Tyler, INC CO ID:3980429507 CCD PMT INFO:payments.amazon.com ID#DP19CNDGJW33SBN"/>
    <n v="263.74"/>
    <n v="7441.2"/>
    <n v="-263.74"/>
    <s v="Income"/>
    <s v="11700 · BofA 9319 (INC)"/>
    <x v="2"/>
    <x v="6"/>
    <n v="2015"/>
    <x v="63"/>
    <s v="Amazon UK"/>
    <s v="Amazon Seller:Amazon UK"/>
    <s v="BOTH"/>
    <s v="Income Statement"/>
    <s v="9319 (INC) Sales Activity"/>
    <s v="11700 · BofA 9319 (INC)"/>
  </r>
  <r>
    <d v="2015-06-15T00:00:00"/>
    <s v="BANK OF AMERICA DES:DEPOSIT ID:345558579883 INDN:DEAN &amp; TYLER INC CO ID:941687665B CCD"/>
    <n v="181.01"/>
    <n v="7622.21"/>
    <n v="-181.01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5T00:00:00"/>
    <s v="BANK OF AMERICA DES:DEPOSIT ID:345558579883 INDN:DEAN &amp; TYLER INC CO ID:941687665B CCD"/>
    <n v="84.85"/>
    <n v="7707.06"/>
    <n v="-84.8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5T00:00:00"/>
    <s v="BANK OF AMERICA DES:DEPOSIT ID:345558579883 INDN:DEAN &amp; TYLER INC CO ID:941687665B CCD"/>
    <n v="61.51"/>
    <n v="7768.57"/>
    <n v="-61.51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5T00:00:00"/>
    <s v="TRANSFER DEAN &amp; TYLER INC:Proteus Confirmation# 1637189660"/>
    <n v="-600"/>
    <n v="7168.57"/>
    <n v="600"/>
    <s v="Expense"/>
    <s v="11700 · BofA 9319 (INC)"/>
    <x v="2"/>
    <x v="6"/>
    <n v="2015"/>
    <x v="27"/>
    <s v="Proteus Consulting"/>
    <s v="Corporate:Sales"/>
    <s v="BOTH"/>
    <s v="Income Statement"/>
    <s v="9319 (INC) Activity"/>
    <s v="11700 · BofA 9319 (INC)"/>
  </r>
  <r>
    <d v="2015-06-15T00:00:00"/>
    <s v="Online Banking transfer to CHK 9306 Confirmation# 0140573528"/>
    <n v="-100"/>
    <n v="7068.57"/>
    <n v="100"/>
    <s v="Expense"/>
    <s v="11700 · BofA 9319 (INC)"/>
    <x v="2"/>
    <x v="6"/>
    <n v="2015"/>
    <x v="67"/>
    <s v="Dean &amp; Tyler, INC"/>
    <s v="Corporate"/>
    <s v="INC"/>
    <s v="Balance Sheet"/>
    <s v="9319 (INC) transfers to 9306 (INC)"/>
    <s v="11700 · BofA 9319 (INC)"/>
  </r>
  <r>
    <d v="2015-06-15T00:00:00"/>
    <s v="Online Banking transfer to CHK 9607 Confirmation# 0140746296"/>
    <n v="-4000"/>
    <n v="3068.57"/>
    <n v="40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15T00:00:00"/>
    <s v="Wire Transfer Fee"/>
    <n v="-15"/>
    <n v="3053.57"/>
    <n v="15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6-16T00:00:00"/>
    <s v="BANK OF AMERICA DES:DEPOSIT ID:345558579883 INDN:DEAN &amp; TYLER INC CO ID:941687665B CCD"/>
    <n v="294.22000000000003"/>
    <n v="3347.79"/>
    <n v="-294.22000000000003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6T00:00:00"/>
    <s v="External transfer fee - 3 Day - 06/15/2015 Confirmation: 148277720"/>
    <n v="-3"/>
    <n v="3344.79"/>
    <n v="3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6-17T00:00:00"/>
    <s v="PAYPAL DES:TRANSFER ID:4KEJ28V87S6E2 INDN:DEAN TYLER INC CO ID:PAYPALSD11 PPD"/>
    <n v="700"/>
    <n v="4044.79"/>
    <n v="-70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17T00:00:00"/>
    <s v="BANK OF AMERICA DES:DEPOSIT ID:345558579883 INDN:DEAN &amp; TYLER INC CO ID:941687665B CCD"/>
    <n v="683.11"/>
    <n v="4727.8999999999996"/>
    <n v="-683.11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7T00:00:00"/>
    <s v="TRANSFER DEAN &amp; TYLER INC:Proteus Confirmation# 0154073558"/>
    <n v="-1299.3800000000001"/>
    <n v="3428.52"/>
    <n v="1299.3800000000001"/>
    <s v="Expense"/>
    <s v="11700 · BofA 9319 (INC)"/>
    <x v="2"/>
    <x v="6"/>
    <n v="2015"/>
    <x v="27"/>
    <s v="Proteus Consulting"/>
    <s v="Corporate:Sales"/>
    <s v="BOTH"/>
    <s v="Income Statement"/>
    <s v="9319 (INC) Activity"/>
    <s v="11700 · BofA 9319 (INC)"/>
  </r>
  <r>
    <d v="2015-06-17T00:00:00"/>
    <s v="TRANSFER DEAN &amp; TYLER INC:Lissette Orbay Confirmation# 3754140178"/>
    <n v="-549.28"/>
    <n v="2879.24"/>
    <n v="549.28"/>
    <s v="Expense"/>
    <s v="11700 · BofA 9319 (INC)"/>
    <x v="2"/>
    <x v="6"/>
    <n v="2015"/>
    <x v="68"/>
    <s v="Lissette Orbay"/>
    <s v="Corporate:Customer Service"/>
    <s v="BOTH"/>
    <s v="Income Statement"/>
    <s v="9319 (INC) Activity"/>
    <s v="11700 · BofA 9319 (INC)"/>
  </r>
  <r>
    <d v="2015-06-18T00:00:00"/>
    <s v="BANK OF AMERICA DES:DEPOSIT ID:345558579883 INDN:DEAN &amp; TYLER INC CO ID:941687665B CCD"/>
    <n v="522.45000000000005"/>
    <n v="3401.69"/>
    <n v="-522.4500000000000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8T00:00:00"/>
    <s v="Payroll DES:PAYROLL ID:2489155 INDN:DEAN &amp; TYLER CO ID:1943345425 CCD"/>
    <n v="-455.21"/>
    <n v="2946.48"/>
    <n v="455.21"/>
    <s v="Expense"/>
    <s v="11700 · BofA 9319 (INC)"/>
    <x v="2"/>
    <x v="6"/>
    <n v="2015"/>
    <x v="65"/>
    <s v="Lauren Sanchez"/>
    <s v="Corporate:Customer Service"/>
    <s v="BOTH"/>
    <s v="Income Statement"/>
    <s v="9319 (INC) Activity"/>
    <s v="11700 · BofA 9319 (INC)"/>
  </r>
  <r>
    <d v="2015-06-18T00:00:00"/>
    <s v="Payroll DES:PAYROLL ID:2489155 INDN:DEAN &amp; TYLER CO ID:1943345425 CCD"/>
    <n v="-413.37"/>
    <n v="2533.11"/>
    <n v="413.37"/>
    <s v="Expense"/>
    <s v="11700 · BofA 9319 (INC)"/>
    <x v="2"/>
    <x v="6"/>
    <n v="2015"/>
    <x v="65"/>
    <s v="Domingo Gonzalez"/>
    <s v="Corporate:Warehouse"/>
    <s v="BOTH"/>
    <s v="Income Statement"/>
    <s v="9319 (INC) Activity"/>
    <s v="11700 · BofA 9319 (INC)"/>
  </r>
  <r>
    <d v="2015-06-18T00:00:00"/>
    <s v="Payroll DES:PAYROLL ID:2489155 INDN:DEAN &amp; TYLER CO ID:1943345425 CCD"/>
    <n v="-366.71"/>
    <n v="2166.4"/>
    <n v="366.71"/>
    <s v="Expense"/>
    <s v="11700 · BofA 9319 (INC)"/>
    <x v="2"/>
    <x v="6"/>
    <n v="2015"/>
    <x v="65"/>
    <s v="David Lara"/>
    <s v="Corporate:Warehouse"/>
    <s v="BOTH"/>
    <s v="Income Statement"/>
    <s v="9319 (INC) Activity"/>
    <s v="11700 · BofA 9319 (INC)"/>
  </r>
  <r>
    <d v="2015-06-18T00:00:00"/>
    <s v="External transfer fee - 3 Day - 06/17/2015 Confirmation: 148475060"/>
    <n v="-3"/>
    <n v="2163.4"/>
    <n v="3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6-19T00:00:00"/>
    <s v="BANK OF AMERICA DES:DEPOSIT ID:345558579883 INDN:DEAN &amp; TYLER INC CO ID:941687665B CCD"/>
    <n v="394.53"/>
    <n v="2557.9299999999998"/>
    <n v="-394.53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19T00:00:00"/>
    <s v="WIRE TYPE:INTL OUT DATE:150619 TIME:1211 ET TRN:2015061900216537 SERVICE REF:343853 BNF:PP KIT I PES ID:26008097553000 BNF BK:JOINT ST OCK COMMERCIAL ID:KHABUA2K/(CH3505 PMT DET:1486511 58 PATCHES ORDER 21 AND 22 GOODS"/>
    <n v="-993.75"/>
    <n v="1564.18"/>
    <n v="993.75"/>
    <s v="Expense"/>
    <s v="11700 · BofA 9319 (INC)"/>
    <x v="2"/>
    <x v="6"/>
    <n v="2015"/>
    <x v="18"/>
    <s v="Collar UA"/>
    <s v="Corporate"/>
    <s v="BOTH"/>
    <s v="Balance Sheet"/>
    <s v="9319 (INC) Activity"/>
    <s v="11700 · BofA 9319 (INC)"/>
  </r>
  <r>
    <d v="2015-06-19T00:00:00"/>
    <s v="Wire Transfer Fee"/>
    <n v="-45"/>
    <n v="1519.18"/>
    <n v="45"/>
    <s v="Expense"/>
    <s v="11700 · BofA 9319 (INC)"/>
    <x v="2"/>
    <x v="6"/>
    <n v="2015"/>
    <x v="60"/>
    <s v="BofA"/>
    <s v="Corporate"/>
    <s v="BOTH"/>
    <s v="Income Statement"/>
    <s v="9319 (INC) Activity"/>
    <s v="11700 · BofA 9319 (INC)"/>
  </r>
  <r>
    <d v="2015-06-22T00:00:00"/>
    <s v="PAYPAL DES:TRANSFER ID:4KEJ28VJ79QF2 INDN:DEAN TYLER INC CO ID:PAYPALSD11 PPD"/>
    <n v="1500"/>
    <n v="3019.18"/>
    <n v="-150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22T00:00:00"/>
    <s v="BANK OF AMERICA DES:DEPOSIT ID:345558579883 INDN:DEAN &amp; TYLER INC CO ID:941687665B CCD"/>
    <n v="489.1"/>
    <n v="3508.28"/>
    <n v="-489.1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2T00:00:00"/>
    <s v="BANK OF AMERICA DES:DEPOSIT ID:345558579883 INDN:DEAN &amp; TYLER INC CO ID:941687665B CCD"/>
    <n v="234.9"/>
    <n v="3743.18"/>
    <n v="-234.9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2T00:00:00"/>
    <s v="Amazon Services DES:ACCSFRUS ID:O3PDD12BSCN43IO INDN:Dean &amp; Tyler, INC CO ID:5980429507 CCD PMT INFO:payments.amazon.com ID#O3PDD12BSCN43IO"/>
    <n v="228.05"/>
    <n v="3971.23"/>
    <n v="-228.05"/>
    <s v="Income"/>
    <s v="11700 · BofA 9319 (INC)"/>
    <x v="2"/>
    <x v="6"/>
    <n v="2015"/>
    <x v="63"/>
    <s v="Amazon France"/>
    <s v="Amazon Seller:Amazon France"/>
    <s v="BOTH"/>
    <s v="Income Statement"/>
    <s v="9319 (INC) Sales Activity"/>
    <s v="11700 · BofA 9319 (INC)"/>
  </r>
  <r>
    <d v="2015-06-22T00:00:00"/>
    <s v="BANK OF AMERICA DES:DEPOSIT ID:345558579883 INDN:DEAN &amp; TYLER INC CO ID:941687665B CCD"/>
    <n v="82.67"/>
    <n v="4053.9"/>
    <n v="-82.67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3T00:00:00"/>
    <s v="BKOFAMERICA MOBILE 06/23 3361823914 DEPOSIT *MOBILE TX"/>
    <n v="120"/>
    <n v="4173.8999999999996"/>
    <n v="-120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3T00:00:00"/>
    <s v="BKOFAMERICA MOBILE 06/23 3361823774 DEPOSIT *MOBILE TX"/>
    <n v="9.9499999999999993"/>
    <n v="4183.8500000000004"/>
    <n v="-9.9499999999999993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3T00:00:00"/>
    <s v="TRANSFER DEAN &amp; TYLER INC:Timofey Trofimenkov Confirmation# 0507445101"/>
    <n v="-300"/>
    <n v="3883.85"/>
    <n v="300"/>
    <s v="Expense"/>
    <s v="11700 · BofA 9319 (INC)"/>
    <x v="2"/>
    <x v="6"/>
    <n v="2015"/>
    <x v="10"/>
    <s v="Timofey Trofimenkov"/>
    <s v="Corporate:Warehouse"/>
    <s v="BOTH"/>
    <s v="Income Statement"/>
    <s v="9319 (INC) Activity"/>
    <s v="11700 · BofA 9319 (INC)"/>
  </r>
  <r>
    <d v="2015-06-23T00:00:00"/>
    <s v="TRANSFER DEAN &amp; TYLER INC:Lissette Orbay Confirmation# 1409538825"/>
    <n v="-554.72"/>
    <n v="3329.13"/>
    <n v="554.72"/>
    <s v="Expense"/>
    <s v="11700 · BofA 9319 (INC)"/>
    <x v="2"/>
    <x v="6"/>
    <n v="2015"/>
    <x v="68"/>
    <s v="Lissette Orbay"/>
    <s v="Corporate:Customer Service"/>
    <s v="BOTH"/>
    <s v="Income Statement"/>
    <s v="9319 (INC) Activity"/>
    <s v="11700 · BofA 9319 (INC)"/>
  </r>
  <r>
    <d v="2015-06-23T00:00:00"/>
    <s v="BANK OF AMERICA DES:DEPOSIT ID:345558579883 INDN:DEAN &amp; TYLER INC CO ID:941687665B CCD"/>
    <n v="-537.29999999999995"/>
    <n v="2791.83"/>
    <n v="537.29999999999995"/>
    <s v="Expens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4T00:00:00"/>
    <s v="WIRE TYPE:BOOK IN DATE:150624 TIME:1502 ET TRN:2015062400270132 SNDR REF:Bibby/Dean and T ORIG:BIBBY INTERNATIONAL TRADE ID:004426465270"/>
    <n v="12339.76"/>
    <n v="15131.59"/>
    <n v="-12339.76"/>
    <s v="Income"/>
    <s v="11700 · BofA 9319 (INC)"/>
    <x v="2"/>
    <x v="6"/>
    <n v="2015"/>
    <x v="63"/>
    <s v="Bibby Financial"/>
    <s v="Amazon Vendor:Amazon Vendor US"/>
    <s v="BOTH"/>
    <s v="Income Statement"/>
    <s v="9319 (INC) Sales Activity"/>
    <s v="11700 · BofA 9319 (INC)"/>
  </r>
  <r>
    <d v="2015-06-24T00:00:00"/>
    <s v="AMAZON.COM DES:Marketplac ID:F87XDNPGUAY7XSM INDN:Dean &amp; Tyler, Inc CO ID:3215240102 CCD PMT INFO:payments.amazon.com ID#F87XDNPGUAY7XSM"/>
    <n v="3073.56"/>
    <n v="18205.150000000001"/>
    <n v="-3073.56"/>
    <s v="Income"/>
    <s v="11700 · BofA 9319 (INC)"/>
    <x v="2"/>
    <x v="6"/>
    <n v="2015"/>
    <x v="63"/>
    <s v="Amazon US"/>
    <s v="Amazon Seller:Amazon US"/>
    <s v="BOTH"/>
    <s v="Income Statement"/>
    <s v="9319 (INC) Sales Activity"/>
    <s v="11700 · BofA 9319 (INC)"/>
  </r>
  <r>
    <d v="2015-06-24T00:00:00"/>
    <s v="PAYPAL DES:TRANSFER ID:4KEJ28VNA5UBN INDN:DEAN TYLER INC CO ID:PAYPALSD11 PPD"/>
    <n v="500"/>
    <n v="18705.150000000001"/>
    <n v="-50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24T00:00:00"/>
    <s v="BANK OF AMERICA DES:DEPOSIT ID:345558579883 INDN:DEAN &amp; TYLER INC CO ID:941687665B CCD"/>
    <n v="268.75"/>
    <n v="18973.900000000001"/>
    <n v="-268.7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4T00:00:00"/>
    <s v="WIRE TYPE:INTL OUT DATE:150624 TIME:1606 ET TRN:2015062400296383 SERVICE REF:589101 BNF:PERZOV ADI LLC ID:10750038 BNF BK:BANK LEUMI L E-ISRAEL ID:LUMIILIT PMT DET:148947704 BELARUS AND ISRAEL"/>
    <n v="-15059"/>
    <n v="3914.9"/>
    <n v="15059"/>
    <s v="Expense"/>
    <s v="11700 · BofA 9319 (INC)"/>
    <x v="2"/>
    <x v="6"/>
    <n v="2015"/>
    <x v="18"/>
    <s v="Perzov Israel"/>
    <s v="Corporate"/>
    <s v="BOTH"/>
    <s v="Balance Sheet"/>
    <s v="9319 (INC) Activity"/>
    <s v="11700 · BofA 9319 (INC)"/>
  </r>
  <r>
    <d v="2015-06-24T00:00:00"/>
    <s v="Online Banking transfer to CHK 9607 Confirmation# 2918004402"/>
    <n v="-2500"/>
    <n v="1414.9"/>
    <n v="25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24T00:00:00"/>
    <s v="Payroll DES:PAYROLL ID:2489155 INDN:DEAN &amp; TYLER CO ID:1943345425 CCD"/>
    <n v="-416.68"/>
    <n v="998.22"/>
    <n v="416.68"/>
    <s v="Expense"/>
    <s v="11700 · BofA 9319 (INC)"/>
    <x v="2"/>
    <x v="6"/>
    <n v="2015"/>
    <x v="65"/>
    <s v="Lauren Sanchez"/>
    <s v="Corporate:Customer Service"/>
    <s v="BOTH"/>
    <s v="Income Statement"/>
    <s v="9319 (INC) Activity"/>
    <s v="11700 · BofA 9319 (INC)"/>
  </r>
  <r>
    <d v="2015-06-24T00:00:00"/>
    <s v="Payroll DES:PAYROLL ID:2489155 INDN:DEAN &amp; TYLER CO ID:1943345425 CCD"/>
    <n v="-356.07"/>
    <n v="642.15"/>
    <n v="356.07"/>
    <s v="Expense"/>
    <s v="11700 · BofA 9319 (INC)"/>
    <x v="2"/>
    <x v="6"/>
    <n v="2015"/>
    <x v="65"/>
    <s v="David Lara"/>
    <s v="Corporate:Warehouse"/>
    <s v="BOTH"/>
    <s v="Income Statement"/>
    <s v="9319 (INC) Activity"/>
    <s v="11700 · BofA 9319 (INC)"/>
  </r>
  <r>
    <d v="2015-06-24T00:00:00"/>
    <s v="Wire Transfer Fee"/>
    <n v="-45"/>
    <n v="597.15"/>
    <n v="45"/>
    <s v="Expense"/>
    <s v="11700 · BofA 9319 (INC)"/>
    <x v="2"/>
    <x v="6"/>
    <n v="2015"/>
    <x v="60"/>
    <s v="BofA"/>
    <s v="Corporate"/>
    <s v="BOTH"/>
    <s v="Income Statement"/>
    <s v="9319 (INC) Activity"/>
    <s v="11700 · BofA 9319 (INC)"/>
  </r>
  <r>
    <d v="2015-06-25T00:00:00"/>
    <s v="ACH CREDIT PAYPAL TRANSFER ON 06/25"/>
    <n v="1500"/>
    <n v="2097.15"/>
    <n v="-150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25T00:00:00"/>
    <s v="ACH CREDIT BANK OF AMERICA DEPOSIT ON 06/25"/>
    <n v="1356.77"/>
    <n v="3453.92"/>
    <n v="-1356.77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5T00:00:00"/>
    <s v="TRANSFER TO ACCT #9306 ON 06/25 VIA WEB"/>
    <n v="-300"/>
    <n v="3153.92"/>
    <n v="300"/>
    <s v="Expense"/>
    <s v="11700 · BofA 9319 (INC)"/>
    <x v="2"/>
    <x v="6"/>
    <n v="2015"/>
    <x v="67"/>
    <s v="Dean &amp; Tyler, INC"/>
    <s v="Corporate"/>
    <s v="INC"/>
    <s v="Balance Sheet"/>
    <s v="9319 (INC) transfers to 9306 (INC)"/>
    <s v="11700 · BofA 9319 (INC)"/>
  </r>
  <r>
    <d v="2015-06-25T00:00:00"/>
    <s v="TRANSFER TO ACCT #9607 ON 06/25 VIA WEB"/>
    <n v="-1450"/>
    <n v="1703.92"/>
    <n v="145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25T00:00:00"/>
    <s v="TRANSFER TO ACCT #9607 ON 06/25 VIA WEB"/>
    <n v="-1500"/>
    <n v="203.92"/>
    <n v="15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25T00:00:00"/>
    <s v="Wire Transfer Fee"/>
    <n v="-15"/>
    <n v="188.92"/>
    <n v="15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6-26T00:00:00"/>
    <s v="WIRE TYPE:BOOK IN DATE:150626 TIME:1310 ET TRN:2015062600267307 SNDR REF:Bibby/Dean and T ORIG:BIBBY INTERNATIONAL TRADE ID:004426465270"/>
    <n v="7060.84"/>
    <n v="7249.76"/>
    <n v="-7060.84"/>
    <s v="Income"/>
    <s v="11700 · BofA 9319 (INC)"/>
    <x v="2"/>
    <x v="6"/>
    <n v="2015"/>
    <x v="63"/>
    <s v="Bibby Financial"/>
    <s v="Amazon Vendor:Amazon Vendor US"/>
    <s v="BOTH"/>
    <s v="Income Statement"/>
    <s v="9319 (INC) Sales Activity"/>
    <s v="11700 · BofA 9319 (INC)"/>
  </r>
  <r>
    <d v="2015-06-26T00:00:00"/>
    <s v="BANK OF AMERICA DES:DEPOSIT ID:345558579883 INDN:DEAN &amp; TYLER INC CO ID:941687665B CCD"/>
    <n v="270.48"/>
    <n v="7520.24"/>
    <n v="-270.48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9T00:00:00"/>
    <s v="PAYPAL DES:TRANSFER ID:4KEJ28VYYJTWJ INDN:DEAN TYLER INC CO ID:PAYPALSD11 PPD"/>
    <n v="541.63"/>
    <n v="8061.87"/>
    <n v="-541.63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29T00:00:00"/>
    <s v="BANK OF AMERICA DES:DEPOSIT ID:345558579883 INDN:DEAN &amp; TYLER INC CO ID:941687665B CCD"/>
    <n v="242.6"/>
    <n v="8304.4699999999993"/>
    <n v="-242.6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9T00:00:00"/>
    <s v="Amazon Services DES:ACCSDEUS ID:MUSU1B7TF44MCN4 INDN:Dean &amp; Tyler, INC CO ID:4980429507 CCD PMT INFO:payments.amazon.com ID#MUSU1B7TF44MCN4"/>
    <n v="178.08"/>
    <n v="8482.5499999999993"/>
    <n v="-178.08"/>
    <s v="Income"/>
    <s v="11700 · BofA 9319 (INC)"/>
    <x v="2"/>
    <x v="6"/>
    <n v="2015"/>
    <x v="63"/>
    <s v="Amazon Germany"/>
    <s v="Amazon Seller:Amazon Germany"/>
    <s v="BOTH"/>
    <s v="Income Statement"/>
    <s v="9319 (INC) Sales Activity"/>
    <s v="11700 · BofA 9319 (INC)"/>
  </r>
  <r>
    <d v="2015-06-29T00:00:00"/>
    <s v="BANK OF AMERICA DES:DEPOSIT ID:345558579883 INDN:DEAN &amp; TYLER INC CO ID:941687665B CCD"/>
    <n v="150.85"/>
    <n v="8633.4"/>
    <n v="-150.8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9T00:00:00"/>
    <s v="Amazon Services DES:ACCSFRUS ID:X1QEC3GUL26PRH3 INDN:Dean &amp; Tyler, INC CO ID:5980429507 CCD PMT INFO:payments.amazon.com ID#X1QEC3GUL26PRH3"/>
    <n v="67.95"/>
    <n v="8701.35"/>
    <n v="-67.95"/>
    <s v="Income"/>
    <s v="11700 · BofA 9319 (INC)"/>
    <x v="2"/>
    <x v="6"/>
    <n v="2015"/>
    <x v="63"/>
    <s v="Amazon France"/>
    <s v="Amazon Seller:Amazon France"/>
    <s v="BOTH"/>
    <s v="Income Statement"/>
    <s v="9319 (INC) Sales Activity"/>
    <s v="11700 · BofA 9319 (INC)"/>
  </r>
  <r>
    <d v="2015-06-29T00:00:00"/>
    <s v="Online Banking transfer to CHK 9607 Confirmation# 0151024442"/>
    <n v="-6000"/>
    <n v="2701.35"/>
    <n v="60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29T00:00:00"/>
    <s v="TRANSFER DEAN &amp; TYLER INC:Proteus Confirmation# 1458231024"/>
    <n v="-600"/>
    <n v="2101.35"/>
    <n v="600"/>
    <s v="Expense"/>
    <s v="11700 · BofA 9319 (INC)"/>
    <x v="2"/>
    <x v="6"/>
    <n v="2015"/>
    <x v="27"/>
    <s v="Proteus Consulting"/>
    <s v="Corporate:Sales"/>
    <s v="BOTH"/>
    <s v="Income Statement"/>
    <s v="9319 (INC) Activity"/>
    <s v="11700 · BofA 9319 (INC)"/>
  </r>
  <r>
    <d v="2015-06-29T00:00:00"/>
    <s v="Online Banking transfer to CHK 9607 Confirmation# 2959039907"/>
    <n v="-1000"/>
    <n v="1101.3499999999999"/>
    <n v="1000"/>
    <s v="Expense"/>
    <s v="11700 · BofA 9319 (INC)"/>
    <x v="2"/>
    <x v="6"/>
    <n v="2015"/>
    <x v="53"/>
    <s v="Dean &amp; Tyler, INC"/>
    <s v="Corporate"/>
    <s v="INC"/>
    <s v="Balance Sheet"/>
    <s v="9319 (INC) transfers to 9607 (INC)"/>
    <s v="11700 · BofA 9319 (INC)"/>
  </r>
  <r>
    <d v="2015-06-29T00:00:00"/>
    <s v="BANK OF AMERICA DES:DEPOSIT ID:345558579883 INDN:DEAN &amp; TYLER INC CO ID:941687665B CCD"/>
    <n v="-46.71"/>
    <n v="1054.6400000000001"/>
    <n v="46.71"/>
    <s v="Expens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29T00:00:00"/>
    <s v="Wire Transfer Fee"/>
    <n v="-15"/>
    <n v="1039.6400000000001"/>
    <n v="15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6-30T00:00:00"/>
    <s v="BANK OF AMERICA DES:DEPOSIT ID:345558579883 INDN:DEAN &amp; TYLER INC CO ID:941687665B CCD"/>
    <n v="627.15"/>
    <n v="1666.79"/>
    <n v="-627.15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30T00:00:00"/>
    <s v="PAYPAL DES:TRANSFER ID:4KEJ28W28UVPW INDN:DEAN TYLER INC CO ID:PAYPALSD11 PPD"/>
    <n v="450"/>
    <n v="2116.79"/>
    <n v="-450"/>
    <s v="Income"/>
    <s v="11700 · BofA 9319 (INC)"/>
    <x v="2"/>
    <x v="6"/>
    <n v="2015"/>
    <x v="64"/>
    <s v="PayPal"/>
    <s v="Corporate"/>
    <s v="INC"/>
    <s v="Balance Sheet"/>
    <s v="PayPal (INC) transfers to 9319 (INC)"/>
    <s v="11700 · BofA 9319 (INC)"/>
  </r>
  <r>
    <d v="2015-06-30T00:00:00"/>
    <s v="BKOFAMERICA MOBILE 06/30 3363280823 DEPOSIT *MOBILE TX"/>
    <n v="124"/>
    <n v="2240.79"/>
    <n v="-124"/>
    <s v="Income"/>
    <s v="11700 · BofA 9319 (INC)"/>
    <x v="2"/>
    <x v="6"/>
    <n v="2015"/>
    <x v="63"/>
    <s v="?"/>
    <s v="?"/>
    <s v="BOTH"/>
    <s v="Income Statement"/>
    <s v="9319 (INC) Sales Activity"/>
    <s v="11700 · BofA 9319 (INC)"/>
  </r>
  <r>
    <d v="2015-06-30T00:00:00"/>
    <s v="TRANSFER DEAN &amp; TYLER INC:Lissette Orbay Confirmation# 1469402652"/>
    <n v="-542.72"/>
    <n v="1698.07"/>
    <n v="542.72"/>
    <s v="Expense"/>
    <s v="11700 · BofA 9319 (INC)"/>
    <x v="2"/>
    <x v="6"/>
    <n v="2015"/>
    <x v="68"/>
    <s v="Lissette Orbay"/>
    <s v="Corporate:Customer Service"/>
    <s v="BOTH"/>
    <s v="Income Statement"/>
    <s v="9319 (INC) Activity"/>
    <s v="11700 · BofA 9319 (INC)"/>
  </r>
  <r>
    <d v="2015-06-30T00:00:00"/>
    <s v="External transfer fee - 3 Day - 06/29/2015 Confirmation: 149211644"/>
    <n v="-3"/>
    <n v="1695.07"/>
    <n v="3"/>
    <s v="Expense"/>
    <s v="11700 · BofA 9319 (INC)"/>
    <x v="2"/>
    <x v="6"/>
    <n v="2015"/>
    <x v="48"/>
    <s v="BofA"/>
    <s v="Corporate"/>
    <s v="BOTH"/>
    <s v="Income Statement"/>
    <s v="9319 (INC) Activity"/>
    <s v="11700 · BofA 9319 (INC)"/>
  </r>
  <r>
    <d v="2015-07-01T00:00:00"/>
    <s v="WIRE TYPE:BOOK IN DATE:150701 TIME:1122 ET TRN:2015070100253786 SNDR REF:Bibby/Dean and T ORIG:BIBBY INTERNATIONAL TRADE ID:004426465270"/>
    <n v="6130.76"/>
    <n v="7825.83"/>
    <n v="-6130.76"/>
    <s v="Income"/>
    <s v="11700 · BofA 9319 (INC)"/>
    <x v="2"/>
    <x v="7"/>
    <n v="2015"/>
    <x v="63"/>
    <s v="Bibby Financial"/>
    <s v="Amazon Vendor:Amazon Vendor US"/>
    <s v="BOTH"/>
    <s v="Income Statement"/>
    <s v="9319 (INC) Sales Activity"/>
    <s v="11700 · BofA 9319 (INC)"/>
  </r>
  <r>
    <d v="2015-07-01T00:00:00"/>
    <s v="BANK OF AMERICA DES:DEPOSIT ID:345558579883 INDN:DEAN &amp; TYLER INC CO ID:941687665B CCD"/>
    <n v="947.2"/>
    <n v="8773.0300000000007"/>
    <n v="-947.2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1T00:00:00"/>
    <s v="Online Banking transfer to CHK 9607 Confirmation# 3877312573"/>
    <n v="-6200"/>
    <n v="2573.0300000000002"/>
    <n v="62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01T00:00:00"/>
    <s v="Payroll DES:PAYROLL ID:2489155 INDN:DEAN &amp; TYLER CO ID:1943345425 CCD"/>
    <n v="-443.54"/>
    <n v="2129.4899999999998"/>
    <n v="443.54"/>
    <s v="Expense"/>
    <s v="11700 · BofA 9319 (INC)"/>
    <x v="2"/>
    <x v="7"/>
    <n v="2015"/>
    <x v="65"/>
    <s v="Lauren Sanchez"/>
    <s v="Corporate:Customer Service"/>
    <s v="BOTH"/>
    <s v="Income Statement"/>
    <s v="9319 (INC) Activity"/>
    <s v="11700 · BofA 9319 (INC)"/>
  </r>
  <r>
    <d v="2015-07-01T00:00:00"/>
    <s v="Payroll DES:PAYROLL ID:2489155 INDN:DEAN &amp; TYLER CO ID:1943345425 CCD"/>
    <n v="-416.69"/>
    <n v="1712.8"/>
    <n v="416.69"/>
    <s v="Expense"/>
    <s v="11700 · BofA 9319 (INC)"/>
    <x v="2"/>
    <x v="7"/>
    <n v="2015"/>
    <x v="65"/>
    <s v="Domingo Gonzalez"/>
    <s v="Corporate:Warehouse"/>
    <s v="BOTH"/>
    <s v="Income Statement"/>
    <s v="9319 (INC) Activity"/>
    <s v="11700 · BofA 9319 (INC)"/>
  </r>
  <r>
    <d v="2015-07-01T00:00:00"/>
    <s v="Payroll DES:PAYROLL ID:2489155 INDN:DEAN &amp; TYLER CO ID:1943345425 CCD"/>
    <n v="-351.05"/>
    <n v="1361.75"/>
    <n v="351.05"/>
    <s v="Expense"/>
    <s v="11700 · BofA 9319 (INC)"/>
    <x v="2"/>
    <x v="7"/>
    <n v="2015"/>
    <x v="65"/>
    <s v="David Lara"/>
    <s v="Corporate:Warehouse"/>
    <s v="BOTH"/>
    <s v="Income Statement"/>
    <s v="9319 (INC) Activity"/>
    <s v="11700 · BofA 9319 (INC)"/>
  </r>
  <r>
    <d v="2015-07-01T00:00:00"/>
    <s v="BANK OF AMERICA DES:CHARGEBACK ID:345558579883 INDN:DEAN &amp; TYLER INC CO ID:941687665B CCD"/>
    <n v="-332.2"/>
    <n v="1029.55"/>
    <n v="332.2"/>
    <s v="Expense"/>
    <s v="11700 · BofA 9319 (INC)"/>
    <x v="2"/>
    <x v="7"/>
    <n v="2015"/>
    <x v="70"/>
    <s v="?"/>
    <s v="?"/>
    <s v="BOTH"/>
    <s v="Income Statement"/>
    <s v="9319 (INC) Activity"/>
    <s v="11700 · BofA 9319 (INC)"/>
  </r>
  <r>
    <d v="2015-07-01T00:00:00"/>
    <s v="Monthly Fee for Business Fundamentals"/>
    <n v="-16"/>
    <n v="1013.55"/>
    <n v="16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02T00:00:00"/>
    <s v="BANK OF AMERICA DES:DEPOSIT ID:345558579883 INDN:DEAN &amp; TYLER INC CO ID:941687665B CCD"/>
    <n v="266.45"/>
    <n v="1280"/>
    <n v="-266.4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2T00:00:00"/>
    <s v="Online Banking transfer to CHK 9306 Confirmation# 3885259323"/>
    <n v="-30"/>
    <n v="1250"/>
    <n v="30"/>
    <s v="Expense"/>
    <s v="11700 · BofA 9319 (INC)"/>
    <x v="2"/>
    <x v="7"/>
    <n v="2015"/>
    <x v="67"/>
    <s v="Dean &amp; Tyler, INC"/>
    <s v="Corporate"/>
    <s v="INC"/>
    <s v="Balance Sheet"/>
    <s v="9319 (INC) transfers to 9306 (INC)"/>
    <s v="11700 · BofA 9319 (INC)"/>
  </r>
  <r>
    <d v="2015-07-02T00:00:00"/>
    <s v="BANK OF AMERICA DES:INTERCHNG ID:345558579883 INDN:DEAN &amp; TYLER INC CO ID:941687665B CCD"/>
    <n v="-299.83999999999997"/>
    <n v="950.16"/>
    <n v="299.83999999999997"/>
    <s v="Expense"/>
    <s v="11700 · BofA 9319 (INC)"/>
    <x v="2"/>
    <x v="7"/>
    <n v="2015"/>
    <x v="32"/>
    <s v="Authorize.net"/>
    <s v="Corporate"/>
    <s v="BOTH"/>
    <s v="Income Statement"/>
    <s v="9319 (INC) Activity"/>
    <s v="11700 · BofA 9319 (INC)"/>
  </r>
  <r>
    <d v="2015-07-02T00:00:00"/>
    <s v="BANK OF AMERICA DES:DISCOUNT ID:345558579883 INDN:DEAN &amp; TYLER INC CO ID:941687665B CCD"/>
    <n v="-146.37"/>
    <n v="803.79"/>
    <n v="146.37"/>
    <s v="Expense"/>
    <s v="11700 · BofA 9319 (INC)"/>
    <x v="2"/>
    <x v="7"/>
    <n v="2015"/>
    <x v="32"/>
    <s v="Authorize.net"/>
    <s v="Corporate"/>
    <s v="BOTH"/>
    <s v="Income Statement"/>
    <s v="9319 (INC) Activity"/>
    <s v="11700 · BofA 9319 (INC)"/>
  </r>
  <r>
    <d v="2015-07-02T00:00:00"/>
    <s v="BANK OF AMERICA DES:FEE ID:345558579883 INDN:DEAN &amp; TYLER INC CO ID:941687665B CCD"/>
    <n v="-133.79"/>
    <n v="670"/>
    <n v="133.79"/>
    <s v="Expense"/>
    <s v="11700 · BofA 9319 (INC)"/>
    <x v="2"/>
    <x v="7"/>
    <n v="2015"/>
    <x v="32"/>
    <s v="Authorize.net"/>
    <s v="Corporate"/>
    <s v="BOTH"/>
    <s v="Income Statement"/>
    <s v="9319 (INC) Activity"/>
    <s v="11700 · BofA 9319 (INC)"/>
  </r>
  <r>
    <d v="2015-07-02T00:00:00"/>
    <s v="PAYPAL DES:ECHECK ID:J2222254DD56Y INDN:DEAN TYLER INC CO ID:PAYPALEC88 WEB"/>
    <n v="-73.650000000000006"/>
    <n v="596.35"/>
    <n v="73.650000000000006"/>
    <s v="Expense"/>
    <s v="11700 · BofA 9319 (INC)"/>
    <x v="2"/>
    <x v="7"/>
    <n v="2015"/>
    <x v="11"/>
    <s v="eBay"/>
    <s v="eBay:eBay"/>
    <s v="BOTH"/>
    <s v="Income Statement"/>
    <s v="9319 (INC) Activity"/>
    <s v="11700 · BofA 9319 (INC)"/>
  </r>
  <r>
    <d v="2015-07-02T00:00:00"/>
    <s v="AUTHNET GATEWAY DES:BILLING ID:39114238 INDN:DEAN &amp; TYLER, INC CO ID:1870568569 CCD"/>
    <n v="-62"/>
    <n v="534.35"/>
    <n v="62"/>
    <s v="Expense"/>
    <s v="11700 · BofA 9319 (INC)"/>
    <x v="2"/>
    <x v="7"/>
    <n v="2015"/>
    <x v="32"/>
    <s v="Authorize.net"/>
    <s v="Corporate"/>
    <s v="BOTH"/>
    <s v="Income Statement"/>
    <s v="9319 (INC) Activity"/>
    <s v="11700 · BofA 9319 (INC)"/>
  </r>
  <r>
    <d v="2015-07-02T00:00:00"/>
    <s v="PAYPAL DES:INST XFER ID:EBAY INC INDN:DEAN TYLER INC CO ID:PAYPALSI77 WEB"/>
    <n v="-39.090000000000003"/>
    <n v="495.26"/>
    <n v="39.090000000000003"/>
    <s v="Expense"/>
    <s v="11700 · BofA 9319 (INC)"/>
    <x v="2"/>
    <x v="7"/>
    <n v="2015"/>
    <x v="11"/>
    <s v="eBay"/>
    <s v="eBay:eBay"/>
    <s v="BOTH"/>
    <s v="Income Statement"/>
    <s v="9319 (INC) Activity"/>
    <s v="11700 · BofA 9319 (INC)"/>
  </r>
  <r>
    <d v="2015-07-02T00:00:00"/>
    <s v="Wire Transfer Fee"/>
    <n v="-15"/>
    <n v="480.26"/>
    <n v="15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03T00:00:00"/>
    <s v="BANK OF AMERICA DES:DEPOSIT ID:345558579883 INDN:DEAN &amp; TYLER INC CO ID:941687665B CCD"/>
    <n v="528.66999999999996"/>
    <n v="1008.93"/>
    <n v="-528.66999999999996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6T00:00:00"/>
    <s v="BANK OF AMERICA DES:DEPOSIT ID:345558579883 INDN:DEAN &amp; TYLER INC CO ID:941687665B CCD"/>
    <n v="788.21"/>
    <n v="1797.14"/>
    <n v="-788.21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6T00:00:00"/>
    <s v="BANK OF AMERICA DES:DEPOSIT ID:345558579883 INDN:DEAN &amp; TYLER INC CO ID:941687665B CCD"/>
    <n v="706.81"/>
    <n v="2503.9499999999998"/>
    <n v="-706.81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6T00:00:00"/>
    <s v="BANK OF AMERICA DES:DEPOSIT ID:345558579883 INDN:DEAN &amp; TYLER INC CO ID:941687665B CCD"/>
    <n v="585.54999999999995"/>
    <n v="3089.5"/>
    <n v="-585.5499999999999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6T00:00:00"/>
    <s v="WIRE TYPE:INTL OUT DATE:150706 TIME:1207 ET TRN:2015070600235890 SERVICE REF:372270 BNF:PP KIT I PES ID:26008097553000 BNF BK:JOINT ST OCK COMMERCIAL ID:KHABUA2K/(CH3505 PMT DET:1498423 32 PATCHES ORDER 23 GOODS"/>
    <n v="-1350"/>
    <n v="1739.5"/>
    <n v="1350"/>
    <s v="Expense"/>
    <s v="11700 · BofA 9319 (INC)"/>
    <x v="2"/>
    <x v="7"/>
    <n v="2015"/>
    <x v="18"/>
    <s v="Collar UA"/>
    <s v="Corporate"/>
    <s v="BOTH"/>
    <s v="Balance Sheet"/>
    <s v="9319 (INC) Activity"/>
    <s v="11700 · BofA 9319 (INC)"/>
  </r>
  <r>
    <d v="2015-07-06T00:00:00"/>
    <s v="Online Banking transfer to CHK 9607 Confirmation# 0620905047"/>
    <n v="-1200"/>
    <n v="539.5"/>
    <n v="12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06T00:00:00"/>
    <s v="Wire Transfer Fee"/>
    <n v="-45"/>
    <n v="494.5"/>
    <n v="45"/>
    <s v="Expense"/>
    <s v="11700 · BofA 9319 (INC)"/>
    <x v="2"/>
    <x v="7"/>
    <n v="2015"/>
    <x v="60"/>
    <s v="BofA"/>
    <s v="Corporate"/>
    <s v="BOTH"/>
    <s v="Income Statement"/>
    <s v="9319 (INC) Activity"/>
    <s v="11700 · BofA 9319 (INC)"/>
  </r>
  <r>
    <d v="2015-07-07T00:00:00"/>
    <s v="PAYPAL DES:TRANSFER ID:4KEJ28WH9JRU6 INDN:DEAN TYLER INC CO ID:PAYPALSD11 PPD"/>
    <n v="1800"/>
    <n v="2294.5"/>
    <n v="-1800"/>
    <s v="Income"/>
    <s v="11700 · BofA 9319 (INC)"/>
    <x v="2"/>
    <x v="7"/>
    <n v="2015"/>
    <x v="64"/>
    <s v="PayPal"/>
    <s v="Corporate"/>
    <s v="INC"/>
    <s v="Balance Sheet"/>
    <s v="PayPal (INC) transfers to 9319 (INC)"/>
    <s v="11700 · BofA 9319 (INC)"/>
  </r>
  <r>
    <d v="2015-07-07T00:00:00"/>
    <s v="BANK OF AMERICA DES:DEPOSIT ID:345558579883 INDN:DEAN &amp; TYLER INC CO ID:941687665B CCD"/>
    <n v="383.53"/>
    <n v="2678.03"/>
    <n v="-383.53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7T00:00:00"/>
    <s v="TX TLR cash withdrawal from CHK 9319 Banking Ctr MEDICAL CENTER #0000511 TX Confirmation# 0629564897"/>
    <n v="-1400"/>
    <n v="1278.03"/>
    <n v="1400"/>
    <s v="Expense"/>
    <s v="11700 · BofA 9319 (INC)"/>
    <x v="2"/>
    <x v="7"/>
    <n v="2015"/>
    <x v="39"/>
    <s v="Kristina Koger"/>
    <s v="Corporate"/>
    <s v="BOTH"/>
    <s v="Balance Sheet"/>
    <s v="9319 (INC) repays Kristina Note"/>
    <s v="11700 · BofA 9319 (INC)"/>
  </r>
  <r>
    <d v="2015-07-08T00:00:00"/>
    <s v="BANK OF AMERICA DES:DEPOSIT ID:345558579883 INDN:DEAN &amp; TYLER INC CO ID:941687665B CCD"/>
    <n v="644.14"/>
    <n v="1922.17"/>
    <n v="-644.14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8T00:00:00"/>
    <s v="BKOFAMERICA MOBILE 07/08 3365181812 DEPOSIT *MOBILE TX"/>
    <n v="153"/>
    <n v="2075.17"/>
    <n v="-153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9T00:00:00"/>
    <s v="BANK OF AMERICA DES:DEPOSIT ID:345558579883 INDN:DEAN &amp; TYLER INC CO ID:941687665B CCD"/>
    <n v="666.14"/>
    <n v="2741.31"/>
    <n v="-666.14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09T00:00:00"/>
    <s v="Online Banking transfer to CHK 9607 Confirmation# 3946740923"/>
    <n v="-1000"/>
    <n v="1741.31"/>
    <n v="10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10T00:00:00"/>
    <s v="WIRE TYPE:FX IN DATE:150710 TIME:0509 ET TRN:2015071000051909 FX:GBP 586.68 1.4761 ORIG:AMAZON EU SARL UK BRANCH ID:17910900 ORIG BK: DEUTSCHE BANK AG ID:DEUTGB2L PMT DET:OFA0000636040 17 /RFB/OFA000063604017 OFA000063604017PAYMENT : 2"/>
    <n v="866"/>
    <n v="2607.31"/>
    <n v="-866"/>
    <s v="Income"/>
    <s v="11700 · BofA 9319 (INC)"/>
    <x v="2"/>
    <x v="7"/>
    <n v="2015"/>
    <x v="63"/>
    <s v="Amazon Vendor UK"/>
    <s v="Amazon Vendor:Amazon Vendor UK"/>
    <s v="BOTH"/>
    <s v="Income Statement"/>
    <s v="9319 (INC) Sales Activity"/>
    <s v="11700 · BofA 9319 (INC)"/>
  </r>
  <r>
    <d v="2015-07-10T00:00:00"/>
    <s v="BANK OF AMERICA DES:DEPOSIT ID:345558579883 INDN:DEAN &amp; TYLER INC CO ID:941687665B CCD"/>
    <n v="289.3"/>
    <n v="2896.61"/>
    <n v="-289.3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0T00:00:00"/>
    <s v="Online Banking transfer to CHK 9607 Confirmation# 1454776281"/>
    <n v="-150"/>
    <n v="2746.61"/>
    <n v="15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10T00:00:00"/>
    <s v="Online Banking payment to CRD 6466 Confirmation# 2654895389"/>
    <n v="-300"/>
    <n v="2446.61"/>
    <n v="300"/>
    <s v="Expense"/>
    <s v="11700 · BofA 9319 (INC)"/>
    <x v="2"/>
    <x v="7"/>
    <n v="2015"/>
    <x v="59"/>
    <s v="BofA"/>
    <s v="Corporate"/>
    <s v="INC"/>
    <s v="Balance Sheet"/>
    <s v="9319 (INC) pays BofA CC (INC)"/>
    <s v="11700 · BofA 9319 (INC)"/>
  </r>
  <r>
    <d v="2015-07-13T00:00:00"/>
    <s v="WIRE TYPE:BOOK IN DATE:150713 TIME:1500 ET TRN:2015071300304602 SNDR REF:Bibby/Dean and T ORIG:BIBBY INTERNATIONAL TRADE ID:004426465270"/>
    <n v="8292.0499999999993"/>
    <n v="10738.66"/>
    <n v="-8292.0499999999993"/>
    <s v="Income"/>
    <s v="11700 · BofA 9319 (INC)"/>
    <x v="2"/>
    <x v="7"/>
    <n v="2015"/>
    <x v="63"/>
    <s v="Bibby Financial"/>
    <s v="Amazon Vendor:Amazon Vendor US"/>
    <s v="BOTH"/>
    <s v="Income Statement"/>
    <s v="9319 (INC) Sales Activity"/>
    <s v="11700 · BofA 9319 (INC)"/>
  </r>
  <r>
    <d v="2015-07-13T00:00:00"/>
    <s v="AMAZON.COM635345 DES:Misc. Paym ID:63611774D INDN:DEAN AND TYLER CO ID:9215240102 CCD PMT INFO:Amazon.com Payments ID#25511150"/>
    <n v="454.23"/>
    <n v="11192.89"/>
    <n v="-454.23"/>
    <s v="Income"/>
    <s v="11700 · BofA 9319 (INC)"/>
    <x v="2"/>
    <x v="7"/>
    <n v="2015"/>
    <x v="63"/>
    <s v="Amazon Vendor Canada"/>
    <s v="Amazon Vendor:Amazon Vendor Canada"/>
    <s v="BOTH"/>
    <s v="Income Statement"/>
    <s v="9319 (INC) Sales Activity"/>
    <s v="11700 · BofA 9319 (INC)"/>
  </r>
  <r>
    <d v="2015-07-13T00:00:00"/>
    <s v="BANK OF AMERICA DES:DEPOSIT ID:345558579883 INDN:DEAN &amp; TYLER INC CO ID:941687665B CCD"/>
    <n v="210.45"/>
    <n v="11403.34"/>
    <n v="-210.4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3T00:00:00"/>
    <s v="Amazon Services DES:ACCSUKUS ID:XUGJ5UHS9WLO9FF INDN:Dean &amp; Tyler, INC CO ID:3980429507 CCD PMT INFO:payments.amazon.com ID#XUGJ5UHS9WLO9FF"/>
    <n v="206.78"/>
    <n v="11610.12"/>
    <n v="-206.78"/>
    <s v="Income"/>
    <s v="11700 · BofA 9319 (INC)"/>
    <x v="2"/>
    <x v="7"/>
    <n v="2015"/>
    <x v="63"/>
    <s v="Amazon UK"/>
    <s v="Amazon Seller:Amazon UK"/>
    <s v="BOTH"/>
    <s v="Income Statement"/>
    <s v="9319 (INC) Sales Activity"/>
    <s v="11700 · BofA 9319 (INC)"/>
  </r>
  <r>
    <d v="2015-07-13T00:00:00"/>
    <s v="BANK OF AMERICA DES:DEPOSIT ID:345558579883 INDN:DEAN &amp; TYLER INC CO ID:941687665B CCD"/>
    <n v="203.75"/>
    <n v="11813.87"/>
    <n v="-203.7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3T00:00:00"/>
    <s v="BANK OF AMERICA DES:DEPOSIT ID:345558579883 INDN:DEAN &amp; TYLER INC CO ID:941687665B CCD"/>
    <n v="144.80000000000001"/>
    <n v="11958.67"/>
    <n v="-144.80000000000001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3T00:00:00"/>
    <s v="Amazon Services DES:ACCSFRUS ID:ISJ4QFV4LEAGQ7A INDN:Dean &amp; Tyler, INC CO ID:5980429507 CCD PMT INFO:payments.amazon.com ID#ISJ4QFV4LEAGQ7A"/>
    <n v="126.98"/>
    <n v="12085.65"/>
    <n v="-126.98"/>
    <s v="Income"/>
    <s v="11700 · BofA 9319 (INC)"/>
    <x v="2"/>
    <x v="7"/>
    <n v="2015"/>
    <x v="63"/>
    <s v="Amazon France"/>
    <s v="Amazon Seller:Amazon France"/>
    <s v="BOTH"/>
    <s v="Income Statement"/>
    <s v="9319 (INC) Sales Activity"/>
    <s v="11700 · BofA 9319 (INC)"/>
  </r>
  <r>
    <d v="2015-07-13T00:00:00"/>
    <s v="Amazon Services DES:ACCSDEUS ID:O9I55HRAKFD8F2J INDN:Dean &amp; Tyler, INC CO ID:4980429507 CCD PMT INFO:payments.amazon.com ID#O9I55HRAKFD8F2J"/>
    <n v="82.45"/>
    <n v="12168.1"/>
    <n v="-82.45"/>
    <s v="Income"/>
    <s v="11700 · BofA 9319 (INC)"/>
    <x v="2"/>
    <x v="7"/>
    <n v="2015"/>
    <x v="63"/>
    <s v="Amazon Germany"/>
    <s v="Amazon Seller:Amazon Germany"/>
    <s v="BOTH"/>
    <s v="Income Statement"/>
    <s v="9319 (INC) Sales Activity"/>
    <s v="11700 · BofA 9319 (INC)"/>
  </r>
  <r>
    <d v="2015-07-13T00:00:00"/>
    <s v="BKOFAMERICA MOBILE 07/13 3366232240 DEPOSIT *MOBILE TX"/>
    <n v="58"/>
    <n v="12226.1"/>
    <n v="-58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3T00:00:00"/>
    <s v="Online Banking transfer to CHK 9306 Confirmation# 2981315792"/>
    <n v="-300"/>
    <n v="11926.1"/>
    <n v="300"/>
    <s v="Expense"/>
    <s v="11700 · BofA 9319 (INC)"/>
    <x v="2"/>
    <x v="7"/>
    <n v="2015"/>
    <x v="67"/>
    <s v="Dean &amp; Tyler, INC"/>
    <s v="Corporate"/>
    <s v="INC"/>
    <s v="Balance Sheet"/>
    <s v="9319 (INC) transfers to 9306 (INC)"/>
    <s v="11700 · BofA 9319 (INC)"/>
  </r>
  <r>
    <d v="2015-07-13T00:00:00"/>
    <s v="TRANSFER DEAN &amp; TYLER INC:Timofey Trofimenkov Confirmation# 0181320973"/>
    <n v="-400"/>
    <n v="11526.1"/>
    <n v="400"/>
    <s v="Expense"/>
    <s v="11700 · BofA 9319 (INC)"/>
    <x v="2"/>
    <x v="7"/>
    <n v="2015"/>
    <x v="10"/>
    <s v="Timofey Trofimenkov"/>
    <s v="Corporate:Warehouse"/>
    <s v="BOTH"/>
    <s v="Income Statement"/>
    <s v="9319 (INC) Activity"/>
    <s v="11700 · BofA 9319 (INC)"/>
  </r>
  <r>
    <d v="2015-07-13T00:00:00"/>
    <s v="WIRE TYPE:INTL OUT DATE:150713 TIME:1510 ET TRN:2015071300308725 SERVICE REF:779643 BNF:PERZOV ADI LLC ID:10750038 BNF BK:BANK LEUMI L E-ISRAEL ID:LUMIILIT PMT DET:150342180 ORDER PAYME NTS"/>
    <n v="-5755"/>
    <n v="5771.1"/>
    <n v="5755"/>
    <s v="Expense"/>
    <s v="11700 · BofA 9319 (INC)"/>
    <x v="2"/>
    <x v="7"/>
    <n v="2015"/>
    <x v="18"/>
    <s v="Perzov Israel"/>
    <s v="Corporate"/>
    <s v="BOTH"/>
    <s v="Balance Sheet"/>
    <s v="9319 (INC) Activity"/>
    <s v="11700 · BofA 9319 (INC)"/>
  </r>
  <r>
    <d v="2015-07-13T00:00:00"/>
    <s v="TRANSFER DEAN &amp; TYLER INC:Lissette Orbay Confirmation# 2981927671"/>
    <n v="-972"/>
    <n v="4799.1000000000004"/>
    <n v="972"/>
    <s v="Expense"/>
    <s v="11700 · BofA 9319 (INC)"/>
    <x v="2"/>
    <x v="7"/>
    <n v="2015"/>
    <x v="68"/>
    <s v="Lissette Orbay"/>
    <s v="Corporate:Customer Service"/>
    <s v="BOTH"/>
    <s v="Income Statement"/>
    <s v="9319 (INC) Activity"/>
    <s v="11700 · BofA 9319 (INC)"/>
  </r>
  <r>
    <d v="2015-07-13T00:00:00"/>
    <s v="Online Banking transfer to CHK 9607 Confirmation# 1481954190"/>
    <n v="-1000"/>
    <n v="3799.1"/>
    <n v="10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13T00:00:00"/>
    <s v="Wire Transfer Fee"/>
    <n v="-45"/>
    <n v="3754.1"/>
    <n v="45"/>
    <s v="Expense"/>
    <s v="11700 · BofA 9319 (INC)"/>
    <x v="2"/>
    <x v="7"/>
    <n v="2015"/>
    <x v="60"/>
    <s v="BofA"/>
    <s v="Corporate"/>
    <s v="BOTH"/>
    <s v="Income Statement"/>
    <s v="9319 (INC) Activity"/>
    <s v="11700 · BofA 9319 (INC)"/>
  </r>
  <r>
    <d v="2015-07-13T00:00:00"/>
    <s v="Wire Transfer Fee"/>
    <n v="-16"/>
    <n v="3738.1"/>
    <n v="16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14T00:00:00"/>
    <s v="WIRE TYPE:BOOK IN DATE:150714 TIME:1428 ET TRN:2015071400270236 SNDR REF:Bibby/Dean and T ORIG:BIBBY INTERNATIONAL TRADE ID:004426465270"/>
    <n v="6745.48"/>
    <n v="10483.58"/>
    <n v="-6745.48"/>
    <s v="Income"/>
    <s v="11700 · BofA 9319 (INC)"/>
    <x v="2"/>
    <x v="7"/>
    <n v="2015"/>
    <x v="63"/>
    <s v="Bibby Financial"/>
    <s v="Amazon Vendor:Amazon Vendor US"/>
    <s v="BOTH"/>
    <s v="Income Statement"/>
    <s v="9319 (INC) Sales Activity"/>
    <s v="11700 · BofA 9319 (INC)"/>
  </r>
  <r>
    <d v="2015-07-14T00:00:00"/>
    <s v="PAYPAL DES:TRANSFER ID:4KEJ28WY8XCCY INDN:DEAN TYLER INC CO ID:PAYPALSD11 PPD"/>
    <n v="2000"/>
    <n v="12483.58"/>
    <n v="-2000"/>
    <s v="Income"/>
    <s v="11700 · BofA 9319 (INC)"/>
    <x v="2"/>
    <x v="7"/>
    <n v="2015"/>
    <x v="64"/>
    <s v="PayPal"/>
    <s v="Corporate"/>
    <s v="INC"/>
    <s v="Balance Sheet"/>
    <s v="PayPal (INC) transfers to 9319 (INC)"/>
    <s v="11700 · BofA 9319 (INC)"/>
  </r>
  <r>
    <d v="2015-07-14T00:00:00"/>
    <s v="BANK OF AMERICA DES:DEPOSIT ID:345558579883 INDN:DEAN &amp; TYLER INC CO ID:941687665B CCD"/>
    <n v="407.75"/>
    <n v="12891.33"/>
    <n v="-407.7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4T00:00:00"/>
    <s v="Payroll DES:PAYROLL ID:2489155 INDN:DEAN &amp; TYLER CO ID:1943345425 CCD"/>
    <n v="-428.45"/>
    <n v="12462.88"/>
    <n v="428.45"/>
    <s v="Expense"/>
    <s v="11700 · BofA 9319 (INC)"/>
    <x v="2"/>
    <x v="7"/>
    <n v="2015"/>
    <x v="65"/>
    <s v="Lauren Sanchez"/>
    <s v="Corporate:Customer Service"/>
    <s v="BOTH"/>
    <s v="Income Statement"/>
    <s v="9319 (INC) Activity"/>
    <s v="11700 · BofA 9319 (INC)"/>
  </r>
  <r>
    <d v="2015-07-14T00:00:00"/>
    <s v="Payroll DES:PAYROLL ID:2489155 INDN:DEAN &amp; TYLER CO ID:1943345425 CCD"/>
    <n v="-425.95"/>
    <n v="12036.93"/>
    <n v="425.95"/>
    <s v="Expense"/>
    <s v="11700 · BofA 9319 (INC)"/>
    <x v="2"/>
    <x v="7"/>
    <n v="2015"/>
    <x v="65"/>
    <s v="Domingo Gonzalez"/>
    <s v="Corporate:Warehouse"/>
    <s v="BOTH"/>
    <s v="Income Statement"/>
    <s v="9319 (INC) Activity"/>
    <s v="11700 · BofA 9319 (INC)"/>
  </r>
  <r>
    <d v="2015-07-14T00:00:00"/>
    <s v="Payroll DES:PAYROLL ID:2489155 INDN:DEAN &amp; TYLER CO ID:1943345425 CCD"/>
    <n v="-351.05"/>
    <n v="11685.88"/>
    <n v="351.05"/>
    <s v="Expense"/>
    <s v="11700 · BofA 9319 (INC)"/>
    <x v="2"/>
    <x v="7"/>
    <n v="2015"/>
    <x v="65"/>
    <s v="David Lara"/>
    <s v="Corporate:Warehouse"/>
    <s v="BOTH"/>
    <s v="Income Statement"/>
    <s v="9319 (INC) Activity"/>
    <s v="11700 · BofA 9319 (INC)"/>
  </r>
  <r>
    <d v="2015-07-14T00:00:00"/>
    <s v="Wire Transfer Fee"/>
    <n v="-15"/>
    <n v="11670.88"/>
    <n v="15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15T00:00:00"/>
    <s v="BANK OF AMERICA DES:DEPOSIT ID:345558579883 INDN:DEAN &amp; TYLER INC CO ID:941687665B CCD"/>
    <n v="333.32"/>
    <n v="12004.2"/>
    <n v="-333.32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5T00:00:00"/>
    <s v="WIRE TYPE:INTL OUT DATE:150715 TIME:0520 ET TRN:2015071400347501 SERVICE REF:199885 BNF:OOO GLOBAL WORK SOLUTION ID:3012373385017 BNF BK:VTB BANK (BELARUS) ID:SLANBY22/(CH3770 PMT DET:150450850 PRODUCT PAYMENT GOODS"/>
    <n v="-10000"/>
    <n v="2004.2"/>
    <n v="10000"/>
    <s v="Expense"/>
    <s v="11700 · BofA 9319 (INC)"/>
    <x v="2"/>
    <x v="7"/>
    <n v="2015"/>
    <x v="18"/>
    <s v="Perzov Belarus"/>
    <s v="Corporate"/>
    <s v="BOTH"/>
    <s v="Balance Sheet"/>
    <s v="9319 (INC) Activity"/>
    <s v="11700 · BofA 9319 (INC)"/>
  </r>
  <r>
    <d v="2015-07-15T00:00:00"/>
    <s v="IRS DES:USATAXPYMT ID:227559666141156 INDN:DEAN &amp; TYLER INC CO ID:3387702000 CCD"/>
    <n v="-1419.59"/>
    <n v="584.61"/>
    <n v="1419.59"/>
    <s v="Expense"/>
    <s v="11700 · BofA 9319 (INC)"/>
    <x v="2"/>
    <x v="7"/>
    <n v="2015"/>
    <x v="66"/>
    <s v="IRS"/>
    <s v="Corporate:Warehouse"/>
    <s v="BOTH"/>
    <s v="Income Statement"/>
    <s v="9319 (INC) Activity"/>
    <s v="11700 · BofA 9319 (INC)"/>
  </r>
  <r>
    <d v="2015-07-15T00:00:00"/>
    <s v="Wire Transfer Fee"/>
    <n v="-45"/>
    <n v="539.61"/>
    <n v="45"/>
    <s v="Expense"/>
    <s v="11700 · BofA 9319 (INC)"/>
    <x v="2"/>
    <x v="7"/>
    <n v="2015"/>
    <x v="60"/>
    <s v="BofA"/>
    <s v="Corporate"/>
    <s v="BOTH"/>
    <s v="Income Statement"/>
    <s v="9319 (INC) Activity"/>
    <s v="11700 · BofA 9319 (INC)"/>
  </r>
  <r>
    <d v="2015-07-15T00:00:00"/>
    <s v="Wire Transfer Fee"/>
    <n v="-15"/>
    <n v="524.61"/>
    <n v="15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16T00:00:00"/>
    <s v="BANK OF AMERICA DES:DEPOSIT ID:345558579883 INDN:DEAN &amp; TYLER INC CO ID:941687665B CCD"/>
    <n v="285.63"/>
    <n v="810.24"/>
    <n v="-285.63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17T00:00:00"/>
    <s v="BANK OF AMERICA DES:DEPOSIT ID:345558579883 INDN:DEAN &amp; TYLER INC CO ID:941687665B CCD"/>
    <n v="202.32"/>
    <n v="1012.56"/>
    <n v="-202.32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0T00:00:00"/>
    <s v="BANK OF AMERICA DES:DEPOSIT ID:345558579883 INDN:DEAN &amp; TYLER INC CO ID:941687665B CCD"/>
    <n v="215.64"/>
    <n v="1228.2"/>
    <n v="-215.64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0T00:00:00"/>
    <s v="BANK OF AMERICA DES:DEPOSIT ID:345558579883 INDN:DEAN &amp; TYLER INC CO ID:941687665B CCD"/>
    <n v="182.69"/>
    <n v="1410.89"/>
    <n v="-182.69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0T00:00:00"/>
    <s v="BANK OF AMERICA DES:DEPOSIT ID:345558579883 INDN:DEAN &amp; TYLER INC CO ID:941687665B CCD"/>
    <n v="114.9"/>
    <n v="1525.79"/>
    <n v="-114.9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1T00:00:00"/>
    <s v="BANK OF AMERICA DES:DEPOSIT ID:345558579883 INDN:DEAN &amp; TYLER INC CO ID:941687665B CCD"/>
    <n v="895.96"/>
    <n v="2421.75"/>
    <n v="-895.96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1T00:00:00"/>
    <s v="PAYPAL DES:TRANSFER ID:4KEJ28XFG6MR2 INDN:DEAN TYLER INC CO ID:PAYPALSD11 PPD"/>
    <n v="450"/>
    <n v="2871.75"/>
    <n v="-450"/>
    <s v="Income"/>
    <s v="11700 · BofA 9319 (INC)"/>
    <x v="2"/>
    <x v="7"/>
    <n v="2015"/>
    <x v="64"/>
    <s v="PayPal"/>
    <s v="Corporate"/>
    <s v="INC"/>
    <s v="Balance Sheet"/>
    <s v="PayPal (INC) transfers to 9319 (INC)"/>
    <s v="11700 · BofA 9319 (INC)"/>
  </r>
  <r>
    <d v="2015-07-21T00:00:00"/>
    <s v="TRANSFER DEAN &amp; TYLER INC:Timofey Trofimenkov Confirmation# 0650069976"/>
    <n v="-400"/>
    <n v="2471.75"/>
    <n v="400"/>
    <s v="Expense"/>
    <s v="11700 · BofA 9319 (INC)"/>
    <x v="2"/>
    <x v="7"/>
    <n v="2015"/>
    <x v="10"/>
    <s v="Timofey Trofimenkov"/>
    <s v="Corporate:Warehouse"/>
    <s v="BOTH"/>
    <s v="Income Statement"/>
    <s v="9319 (INC) Activity"/>
    <s v="11700 · BofA 9319 (INC)"/>
  </r>
  <r>
    <d v="2015-07-21T00:00:00"/>
    <s v="Online Banking transfer to CHK 9607 Confirmation# 0650109351"/>
    <n v="-400"/>
    <n v="2071.75"/>
    <n v="4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21T00:00:00"/>
    <s v="Payroll DES:PAYROLL ID:2489155 INDN:DEAN &amp; TYLER CO ID:1943345425 CCD"/>
    <n v="-409.15"/>
    <n v="1662.6"/>
    <n v="409.15"/>
    <s v="Expense"/>
    <s v="11700 · BofA 9319 (INC)"/>
    <x v="2"/>
    <x v="7"/>
    <n v="2015"/>
    <x v="65"/>
    <s v="Lauren Sanchez"/>
    <s v="Corporate:Customer Service"/>
    <s v="BOTH"/>
    <s v="Income Statement"/>
    <s v="9319 (INC) Activity"/>
    <s v="11700 · BofA 9319 (INC)"/>
  </r>
  <r>
    <d v="2015-07-21T00:00:00"/>
    <s v="Payroll DES:PAYROLL ID:2489155 INDN:DEAN &amp; TYLER CO ID:1943345425 CCD"/>
    <n v="-404.92"/>
    <n v="1257.68"/>
    <n v="404.92"/>
    <s v="Expense"/>
    <s v="11700 · BofA 9319 (INC)"/>
    <x v="2"/>
    <x v="7"/>
    <n v="2015"/>
    <x v="65"/>
    <s v="Domingo Gonzalez"/>
    <s v="Corporate:Warehouse"/>
    <s v="BOTH"/>
    <s v="Income Statement"/>
    <s v="9319 (INC) Activity"/>
    <s v="11700 · BofA 9319 (INC)"/>
  </r>
  <r>
    <d v="2015-07-21T00:00:00"/>
    <s v="Payroll DES:PAYROLL ID:2489155 INDN:DEAN &amp; TYLER CO ID:1943345425 CCD"/>
    <n v="-352.49"/>
    <n v="905.19"/>
    <n v="352.49"/>
    <s v="Expense"/>
    <s v="11700 · BofA 9319 (INC)"/>
    <x v="2"/>
    <x v="7"/>
    <n v="2015"/>
    <x v="65"/>
    <s v="David Lara"/>
    <s v="Corporate:Warehouse"/>
    <s v="BOTH"/>
    <s v="Income Statement"/>
    <s v="9319 (INC) Activity"/>
    <s v="11700 · BofA 9319 (INC)"/>
  </r>
  <r>
    <d v="2015-07-22T00:00:00"/>
    <s v="AMAZON.COM DES:Marketplac ID:D4VP6FA9DKLBTLI INDN:Dean &amp; Tyler, Inc CO ID:3215240102 CCD PMT INFO:payments.amazon.com ID#D4VP6FA9DKLBTLI"/>
    <n v="3966.55"/>
    <n v="4871.74"/>
    <n v="-3966.55"/>
    <s v="Income"/>
    <s v="11700 · BofA 9319 (INC)"/>
    <x v="2"/>
    <x v="7"/>
    <n v="2015"/>
    <x v="63"/>
    <s v="Amazon US"/>
    <s v="Amazon Seller:Amazon US"/>
    <s v="BOTH"/>
    <s v="Income Statement"/>
    <s v="9319 (INC) Sales Activity"/>
    <s v="11700 · BofA 9319 (INC)"/>
  </r>
  <r>
    <d v="2015-07-22T00:00:00"/>
    <s v="BANK OF AMERICA DES:DEPOSIT ID:345558579883 INDN:DEAN &amp; TYLER INC CO ID:941687665B CCD"/>
    <n v="876.66"/>
    <n v="5748.4"/>
    <n v="-876.66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3T00:00:00"/>
    <s v="BANK OF AMERICA DES:DEPOSIT ID:345558579883 INDN:DEAN &amp; TYLER INC CO ID:941687665B CCD"/>
    <n v="203.35"/>
    <n v="5951.75"/>
    <n v="-203.3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3T00:00:00"/>
    <s v="TRANSFER DEAN &amp; TYLER INC:Proteus Confirmation# 0668236959"/>
    <n v="-750"/>
    <n v="5201.75"/>
    <n v="750"/>
    <s v="Expense"/>
    <s v="11700 · BofA 9319 (INC)"/>
    <x v="2"/>
    <x v="7"/>
    <n v="2015"/>
    <x v="27"/>
    <s v="Proteus Consulting"/>
    <s v="Corporate:Sales"/>
    <s v="BOTH"/>
    <s v="Income Statement"/>
    <s v="9319 (INC) Activity"/>
    <s v="11700 · BofA 9319 (INC)"/>
  </r>
  <r>
    <d v="2015-07-23T00:00:00"/>
    <s v="Online Banking transfer to CHK 9607 Confirmation# 0669564711"/>
    <n v="-600"/>
    <n v="4601.75"/>
    <n v="6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23T00:00:00"/>
    <s v="Online Banking transfer to CHK 9607 Confirmation# 2969567093"/>
    <n v="-200"/>
    <n v="4401.75"/>
    <n v="200"/>
    <s v="Expense"/>
    <s v="11700 · BofA 9319 (INC)"/>
    <x v="2"/>
    <x v="7"/>
    <n v="2015"/>
    <x v="53"/>
    <s v="Dean &amp; Tyler, INC"/>
    <s v="Corporate"/>
    <s v="INC"/>
    <s v="Balance Sheet"/>
    <s v="9319 (INC) transfers to 9607 (INC)"/>
    <s v="11700 · BofA 9319 (INC)"/>
  </r>
  <r>
    <d v="2015-07-24T00:00:00"/>
    <s v="WIRE TYPE:BOOK IN DATE:150724 TIME:1459 ET TRN:2015072400284222 SNDR REF:Bibby/Dean and T ORIG:BIBBY INTERNATIONAL TRADE ID:004426465270"/>
    <n v="9985.81"/>
    <n v="14387.56"/>
    <n v="-9985.81"/>
    <s v="Income"/>
    <s v="11700 · BofA 9319 (INC)"/>
    <x v="2"/>
    <x v="7"/>
    <n v="2015"/>
    <x v="63"/>
    <s v="Bibby Financial"/>
    <s v="Amazon Vendor:Amazon Vendor US"/>
    <s v="BOTH"/>
    <s v="Income Statement"/>
    <s v="9319 (INC) Sales Activity"/>
    <s v="11700 · BofA 9319 (INC)"/>
  </r>
  <r>
    <d v="2015-07-24T00:00:00"/>
    <s v="BANK OF AMERICA DES:DEPOSIT ID:345558579883 INDN:DEAN &amp; TYLER INC CO ID:941687665B CCD"/>
    <n v="472.47"/>
    <n v="14860.03"/>
    <n v="-472.47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4T00:00:00"/>
    <s v="WIRE TYPE:INTL OUT DATE:150724 TIME:1448 ET TRN:2015072400279665 SERVICE REF:397775 BNF:PP KIT I PES ID:26008097553000 BNF BK:JOINT ST OCK COMMERCIAL ID:KHABUA2K/(CH3505 PMT DET:1511310 36 PATCHES ORDER 23 SECOND HALF GOODS"/>
    <n v="-1123"/>
    <n v="13737.03"/>
    <n v="1123"/>
    <s v="Expense"/>
    <s v="11700 · BofA 9319 (INC)"/>
    <x v="2"/>
    <x v="7"/>
    <n v="2015"/>
    <x v="18"/>
    <s v="Collar UA"/>
    <s v="Corporate"/>
    <s v="BOTH"/>
    <s v="Balance Sheet"/>
    <s v="9319 (INC) Activity"/>
    <s v="11700 · BofA 9319 (INC)"/>
  </r>
  <r>
    <d v="2015-07-24T00:00:00"/>
    <s v="PAYPAL DES:INST XFER ID:COLLAR LLC INDN:DEAN TYLER INC CO ID:PAYPALSI77 WEB"/>
    <n v="-96.87"/>
    <n v="13640.16"/>
    <n v="96.87"/>
    <s v="Expense"/>
    <s v="11700 · BofA 9319 (INC)"/>
    <x v="2"/>
    <x v="7"/>
    <n v="2015"/>
    <x v="64"/>
    <s v="PayPal"/>
    <s v="Corporate"/>
    <s v="INC"/>
    <s v="Balance Sheet"/>
    <s v="9319 (INC) transfers to PayPal (INC)"/>
    <s v="11700 · BofA 9319 (INC)"/>
  </r>
  <r>
    <d v="2015-07-24T00:00:00"/>
    <s v="Wire Transfer Fee"/>
    <n v="-45"/>
    <n v="13595.16"/>
    <n v="45"/>
    <s v="Expense"/>
    <s v="11700 · BofA 9319 (INC)"/>
    <x v="2"/>
    <x v="7"/>
    <n v="2015"/>
    <x v="60"/>
    <s v="BofA"/>
    <s v="Corporate"/>
    <s v="BOTH"/>
    <s v="Income Statement"/>
    <s v="9319 (INC) Activity"/>
    <s v="11700 · BofA 9319 (INC)"/>
  </r>
  <r>
    <d v="2015-07-24T00:00:00"/>
    <s v="External transfer fee - 3 Day - 07/23/2015 Confirmation: 151038716"/>
    <n v="-3"/>
    <n v="13592.16"/>
    <n v="3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27T00:00:00"/>
    <s v="BANK OF AMERICA DES:DEPOSIT ID:345558579883 INDN:DEAN &amp; TYLER INC CO ID:941687665B CCD"/>
    <n v="704.31"/>
    <n v="14296.47"/>
    <n v="-704.31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7T00:00:00"/>
    <s v="Amazon Services DES:ACCSDEUS ID:DNJC1K7HY6FLHG0 INDN:Dean &amp; Tyler, INC CO ID:4980429507 CCD PMT INFO:payments.amazon.com ID#DNJC1K7HY6FLHG0"/>
    <n v="482.52"/>
    <n v="14778.99"/>
    <n v="-482.52"/>
    <s v="Income"/>
    <s v="11700 · BofA 9319 (INC)"/>
    <x v="2"/>
    <x v="7"/>
    <n v="2015"/>
    <x v="63"/>
    <s v="Amazon Germany"/>
    <s v="Amazon Seller:Amazon Germany"/>
    <s v="BOTH"/>
    <s v="Income Statement"/>
    <s v="9319 (INC) Sales Activity"/>
    <s v="11700 · BofA 9319 (INC)"/>
  </r>
  <r>
    <d v="2015-07-27T00:00:00"/>
    <s v="Amazon Services DES:ACCSFRUS ID:XMMTJZGEUP3TFWA INDN:Dean &amp; Tyler, INC CO ID:5980429507 CCD PMT INFO:payments.amazon.com ID#XMMTJZGEUP3TFWA"/>
    <n v="230.48"/>
    <n v="15009.47"/>
    <n v="-230.48"/>
    <s v="Income"/>
    <s v="11700 · BofA 9319 (INC)"/>
    <x v="2"/>
    <x v="7"/>
    <n v="2015"/>
    <x v="63"/>
    <s v="Amazon France"/>
    <s v="Amazon Seller:Amazon France"/>
    <s v="BOTH"/>
    <s v="Income Statement"/>
    <s v="9319 (INC) Sales Activity"/>
    <s v="11700 · BofA 9319 (INC)"/>
  </r>
  <r>
    <d v="2015-07-27T00:00:00"/>
    <s v="BANK OF AMERICA DES:DEPOSIT ID:345558579883 INDN:DEAN &amp; TYLER INC CO ID:941687665B CCD"/>
    <n v="59.95"/>
    <n v="15069.42"/>
    <n v="-59.9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7T00:00:00"/>
    <s v="BANK OF AMERICA DES:DEPOSIT ID:345558579883 INDN:DEAN &amp; TYLER INC CO ID:941687665B CCD"/>
    <n v="21.55"/>
    <n v="15090.97"/>
    <n v="-21.5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7T00:00:00"/>
    <s v="Online Banking transfer to CHK 9306 Confirmation# 1402404273"/>
    <n v="-300"/>
    <n v="14790.97"/>
    <n v="300"/>
    <s v="Expense"/>
    <s v="11700 · BofA 9319 (INC)"/>
    <x v="2"/>
    <x v="7"/>
    <n v="2015"/>
    <x v="67"/>
    <s v="Dean &amp; Tyler, INC"/>
    <s v="Corporate"/>
    <s v="INC"/>
    <s v="Balance Sheet"/>
    <s v="9319 (INC) transfers to 9306 (INC)"/>
    <s v="11700 · BofA 9319 (INC)"/>
  </r>
  <r>
    <d v="2015-07-27T00:00:00"/>
    <s v="WIRE TYPE:INTL OUT DATE:150728 TIME:1833 ET TRN:2015072700382092 SERVICE REF:671850 BNF:PERZOV ADI LLC ID:10750038 BNF BK:BANK LEUMI L E-ISRAEL ID:LUMIILIT PMT DET:151276224 EQUIPMENT O RDERS"/>
    <n v="-10000"/>
    <n v="4790.97"/>
    <n v="10000"/>
    <s v="Expense"/>
    <s v="11700 · BofA 9319 (INC)"/>
    <x v="2"/>
    <x v="7"/>
    <n v="2015"/>
    <x v="18"/>
    <s v="Perzov Israel"/>
    <s v="Corporate"/>
    <s v="BOTH"/>
    <s v="Balance Sheet"/>
    <s v="9319 (INC) Activity"/>
    <s v="11700 · BofA 9319 (INC)"/>
  </r>
  <r>
    <d v="2015-07-27T00:00:00"/>
    <s v="TRANSFER DEAN &amp; TYLER INC:Lissette Orbay Confirmation# 0103670918"/>
    <n v="-1072"/>
    <n v="3718.97"/>
    <n v="1072"/>
    <s v="Expense"/>
    <s v="11700 · BofA 9319 (INC)"/>
    <x v="2"/>
    <x v="7"/>
    <n v="2015"/>
    <x v="68"/>
    <s v="Lissette Orbay"/>
    <s v="Corporate:Customer Service"/>
    <s v="BOTH"/>
    <s v="Income Statement"/>
    <s v="9319 (INC) Activity"/>
    <s v="11700 · BofA 9319 (INC)"/>
  </r>
  <r>
    <d v="2015-07-27T00:00:00"/>
    <s v="PAYPAL DES:INST XFER ID:HULU INDN:DEAN TYLER INC CO ID:PAYPALSI77 WEB"/>
    <n v="-8.49"/>
    <n v="3710.48"/>
    <n v="8.49"/>
    <s v="Expense"/>
    <s v="11700 · BofA 9319 (INC)"/>
    <x v="2"/>
    <x v="7"/>
    <n v="2015"/>
    <x v="31"/>
    <s v="Hulu"/>
    <s v="Corporate"/>
    <s v="BOTH"/>
    <s v="Income Statement"/>
    <s v="9319 (INC) Activity"/>
    <s v="11700 · BofA 9319 (INC)"/>
  </r>
  <r>
    <d v="2015-07-27T00:00:00"/>
    <s v="Wire Transfer Fee"/>
    <n v="-45"/>
    <n v="3665.48"/>
    <n v="45"/>
    <s v="Expense"/>
    <s v="11700 · BofA 9319 (INC)"/>
    <x v="2"/>
    <x v="7"/>
    <n v="2015"/>
    <x v="60"/>
    <s v="BofA"/>
    <s v="Corporate"/>
    <s v="BOTH"/>
    <s v="Income Statement"/>
    <s v="9319 (INC) Activity"/>
    <s v="11700 · BofA 9319 (INC)"/>
  </r>
  <r>
    <d v="2015-07-27T00:00:00"/>
    <s v="Wire Transfer Fee"/>
    <n v="-15"/>
    <n v="3650.48"/>
    <n v="15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7-28T00:00:00"/>
    <s v="BANK OF AMERICA DES:DEPOSIT ID:345558579883 INDN:DEAN &amp; TYLER INC CO ID:941687665B CCD"/>
    <n v="245.7"/>
    <n v="3896.18"/>
    <n v="-245.7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8T00:00:00"/>
    <s v="PAYPAL DES:TRANSFER ID:4KEJ28XWD62K4 INDN:DEAN TYLER INC CO ID:PAYPALSD11 PPD"/>
    <n v="180"/>
    <n v="4076.18"/>
    <n v="-180"/>
    <s v="Income"/>
    <s v="11700 · BofA 9319 (INC)"/>
    <x v="2"/>
    <x v="7"/>
    <n v="2015"/>
    <x v="64"/>
    <s v="PayPal"/>
    <s v="Corporate"/>
    <s v="INC"/>
    <s v="Balance Sheet"/>
    <s v="PayPal (INC) transfers to 9319 (INC)"/>
    <s v="11700 · BofA 9319 (INC)"/>
  </r>
  <r>
    <d v="2015-07-28T00:00:00"/>
    <s v="TRANSFER DEAN &amp; TYLER INC:Timofey Trofimenkov Confirmation# 0111862370"/>
    <n v="-400"/>
    <n v="3676.18"/>
    <n v="400"/>
    <s v="Expense"/>
    <s v="11700 · BofA 9319 (INC)"/>
    <x v="2"/>
    <x v="7"/>
    <n v="2015"/>
    <x v="10"/>
    <s v="Timofey Trofimenkov"/>
    <s v="Corporate:Warehouse"/>
    <s v="BOTH"/>
    <s v="Income Statement"/>
    <s v="9319 (INC) Activity"/>
    <s v="11700 · BofA 9319 (INC)"/>
  </r>
  <r>
    <d v="2015-07-29T00:00:00"/>
    <s v="BANK OF AMERICA DES:DEPOSIT ID:345558579883 INDN:DEAN &amp; TYLER INC CO ID:941687665B CCD"/>
    <n v="247.5"/>
    <n v="3923.68"/>
    <n v="-247.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29T00:00:00"/>
    <s v="Payroll DES:PAYROLL ID:2489155 INDN:DEAN &amp; TYLER CO ID:1943345425 CCD"/>
    <n v="-417.49"/>
    <n v="3506.19"/>
    <n v="417.49"/>
    <s v="Expense"/>
    <s v="11700 · BofA 9319 (INC)"/>
    <x v="2"/>
    <x v="7"/>
    <n v="2015"/>
    <x v="65"/>
    <s v="Lauren Sanchez"/>
    <s v="Corporate:Customer Service"/>
    <s v="BOTH"/>
    <s v="Income Statement"/>
    <s v="9319 (INC) Activity"/>
    <s v="11700 · BofA 9319 (INC)"/>
  </r>
  <r>
    <d v="2015-07-29T00:00:00"/>
    <s v="Payroll DES:PAYROLL ID:2489155 INDN:DEAN &amp; TYLER CO ID:1943345425 CCD"/>
    <n v="-405.84"/>
    <n v="3100.35"/>
    <n v="405.84"/>
    <s v="Expense"/>
    <s v="11700 · BofA 9319 (INC)"/>
    <x v="2"/>
    <x v="7"/>
    <n v="2015"/>
    <x v="65"/>
    <s v="Domingo Gonzalez"/>
    <s v="Corporate:Warehouse"/>
    <s v="BOTH"/>
    <s v="Income Statement"/>
    <s v="9319 (INC) Activity"/>
    <s v="11700 · BofA 9319 (INC)"/>
  </r>
  <r>
    <d v="2015-07-29T00:00:00"/>
    <s v="Payroll DES:PAYROLL ID:2489155 INDN:DEAN &amp; TYLER CO ID:1943345425 CCD"/>
    <n v="-382.94"/>
    <n v="2717.41"/>
    <n v="382.94"/>
    <s v="Expense"/>
    <s v="11700 · BofA 9319 (INC)"/>
    <x v="2"/>
    <x v="7"/>
    <n v="2015"/>
    <x v="65"/>
    <s v="David Lara"/>
    <s v="Corporate:Warehouse"/>
    <s v="BOTH"/>
    <s v="Income Statement"/>
    <s v="9319 (INC) Activity"/>
    <s v="11700 · BofA 9319 (INC)"/>
  </r>
  <r>
    <d v="2015-07-29T00:00:00"/>
    <s v="Payroll DES:Tax ID:2489155 INDN:DEAN &amp; TYLER CO ID:1943345425 CCD"/>
    <n v="-58.7"/>
    <n v="2658.71"/>
    <n v="58.7"/>
    <s v="Expense"/>
    <s v="11700 · BofA 9319 (INC)"/>
    <x v="2"/>
    <x v="7"/>
    <n v="2015"/>
    <x v="34"/>
    <s v="Texas Comptroller"/>
    <s v="Corporate:Warehouse"/>
    <s v="BOTH"/>
    <s v="Income Statement"/>
    <s v="9319 (INC) Activity"/>
    <s v="11700 · BofA 9319 (INC)"/>
  </r>
  <r>
    <d v="2015-07-30T00:00:00"/>
    <s v="WIRE TYPE:BOOK IN DATE:150730 TIME:1152 ET TRN:2015073000235773 SNDR REF:Bibby/Dean and T ORIG:BIBBY INTERNATIONAL TRADE ID:004426465270"/>
    <n v="6919.22"/>
    <n v="9577.93"/>
    <n v="-6919.22"/>
    <s v="Income"/>
    <s v="11700 · BofA 9319 (INC)"/>
    <x v="2"/>
    <x v="7"/>
    <n v="2015"/>
    <x v="63"/>
    <s v="Bibby Financial"/>
    <s v="Amazon Vendor:Amazon Vendor US"/>
    <s v="BOTH"/>
    <s v="Income Statement"/>
    <s v="9319 (INC) Sales Activity"/>
    <s v="11700 · BofA 9319 (INC)"/>
  </r>
  <r>
    <d v="2015-07-30T00:00:00"/>
    <s v="BANK OF AMERICA DES:DEPOSIT ID:345558579883 INDN:DEAN &amp; TYLER INC CO ID:941687665B CCD"/>
    <n v="170.04"/>
    <n v="9747.9699999999993"/>
    <n v="-170.04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30T00:00:00"/>
    <s v="BKOFAMERICA MOBILE 07/30 3369881659 DEPOSIT *MOBILE TX"/>
    <n v="15.99"/>
    <n v="9763.9599999999991"/>
    <n v="-15.99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30T00:00:00"/>
    <s v="WIRE TYPE:INTL OUT DATE:150730 TIME:1556 ET TRN:2015073000324604 SERVICE REF:435583 BNF:OOO GLOBAL WORK SOLUTION ID:3012373385017 BNF BK:VTB BANK (BELARUS) ID:SLANBY22/(CH3770 PMT DET:151532782 TRAINING EQUIPMENT GOODS"/>
    <n v="-7433"/>
    <n v="2330.96"/>
    <n v="7433"/>
    <s v="Expense"/>
    <s v="11700 · BofA 9319 (INC)"/>
    <x v="2"/>
    <x v="7"/>
    <n v="2015"/>
    <x v="18"/>
    <s v="Perzov Belarus"/>
    <s v="Corporate"/>
    <s v="BOTH"/>
    <s v="Balance Sheet"/>
    <s v="9319 (INC) Activity"/>
    <s v="11700 · BofA 9319 (INC)"/>
  </r>
  <r>
    <d v="2015-07-30T00:00:00"/>
    <s v="IRS DES:USATAXPYMT ID:227561166009990 INDN:DEAN &amp; TYLER INC CO ID:3387702000 CCD"/>
    <n v="-1719.01"/>
    <n v="611.95000000000005"/>
    <n v="1719.01"/>
    <s v="Expense"/>
    <s v="11700 · BofA 9319 (INC)"/>
    <x v="2"/>
    <x v="7"/>
    <n v="2015"/>
    <x v="66"/>
    <s v="IRS"/>
    <s v="Corporate:Warehouse"/>
    <s v="BOTH"/>
    <s v="Income Statement"/>
    <s v="9319 (INC) Activity"/>
    <s v="11700 · BofA 9319 (INC)"/>
  </r>
  <r>
    <d v="2015-07-30T00:00:00"/>
    <s v="Wire Transfer Fee"/>
    <n v="-45"/>
    <n v="566.95000000000005"/>
    <n v="45"/>
    <s v="Expense"/>
    <s v="11700 · BofA 9319 (INC)"/>
    <x v="2"/>
    <x v="7"/>
    <n v="2015"/>
    <x v="60"/>
    <s v="BofA"/>
    <s v="Corporate"/>
    <s v="BOTH"/>
    <s v="Income Statement"/>
    <s v="9319 (INC) Activity"/>
    <s v="11700 · BofA 9319 (INC)"/>
  </r>
  <r>
    <d v="2015-07-31T00:00:00"/>
    <s v="BANK OF AMERICA DES:DEPOSIT ID:345558579883 INDN:DEAN &amp; TYLER INC CO ID:941687665B CCD"/>
    <n v="1410.25"/>
    <n v="1977.2"/>
    <n v="-1410.25"/>
    <s v="Income"/>
    <s v="11700 · BofA 9319 (INC)"/>
    <x v="2"/>
    <x v="7"/>
    <n v="2015"/>
    <x v="63"/>
    <s v="?"/>
    <s v="?"/>
    <s v="BOTH"/>
    <s v="Income Statement"/>
    <s v="9319 (INC) Sales Activity"/>
    <s v="11700 · BofA 9319 (INC)"/>
  </r>
  <r>
    <d v="2015-07-31T00:00:00"/>
    <s v="Wire Transfer Fee"/>
    <n v="-15"/>
    <n v="1962.2"/>
    <n v="15"/>
    <s v="Expense"/>
    <s v="11700 · BofA 9319 (INC)"/>
    <x v="2"/>
    <x v="7"/>
    <n v="2015"/>
    <x v="48"/>
    <s v="BofA"/>
    <s v="Corporate"/>
    <s v="BOTH"/>
    <s v="Income Statement"/>
    <s v="9319 (INC) Activity"/>
    <s v="11700 · BofA 9319 (INC)"/>
  </r>
  <r>
    <d v="2015-08-03T00:00:00"/>
    <s v="BANK OF AMERICA DES:DEPOSIT ID:345558579883 INDN:DEAN &amp; TYLER INC CO ID:941687665B CCD"/>
    <n v="370.94"/>
    <n v="2333.14"/>
    <n v="-370.94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03T00:00:00"/>
    <s v="BANK OF AMERICA DES:DEPOSIT ID:345558579883 INDN:DEAN &amp; TYLER INC CO ID:941687665B CCD"/>
    <n v="170.9"/>
    <n v="2504.04"/>
    <n v="-170.9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03T00:00:00"/>
    <s v="BANK OF AMERICA DES:DEPOSIT ID:345558579883 INDN:DEAN &amp; TYLER INC CO ID:941687665B CCD"/>
    <n v="169.96"/>
    <n v="2674"/>
    <n v="-169.96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03T00:00:00"/>
    <s v="Online Banking transfer to CHK 9607 Confirmation# 1451881132"/>
    <n v="-350"/>
    <n v="2324"/>
    <n v="35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03T00:00:00"/>
    <s v="Online Banking transfer to CHK 9607 Confirmation# 0561332938"/>
    <n v="-500"/>
    <n v="1824"/>
    <n v="50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03T00:00:00"/>
    <s v="PAYPAL DES:INST XFER ID:EBAY INC INDN:DEAN TYLER INC CO ID:PAYPALSI77 WEB"/>
    <n v="-383.35"/>
    <n v="1440.65"/>
    <n v="383.35"/>
    <s v="Expense"/>
    <s v="11700 · BofA 9319 (INC)"/>
    <x v="2"/>
    <x v="8"/>
    <n v="2015"/>
    <x v="11"/>
    <s v="eBay"/>
    <s v="eBay:eBay"/>
    <s v="BOTH"/>
    <s v="Income Statement"/>
    <s v="9319 (INC) Activity"/>
    <s v="11700 · BofA 9319 (INC)"/>
  </r>
  <r>
    <d v="2015-08-03T00:00:00"/>
    <s v="BANK OF AMERICA DES:INTERCHNG ID:345558579883 INDN:DEAN &amp; TYLER INC CO ID:941687665B CCD"/>
    <n v="-341.19"/>
    <n v="1099.46"/>
    <n v="341.19"/>
    <s v="Expense"/>
    <s v="11700 · BofA 9319 (INC)"/>
    <x v="2"/>
    <x v="8"/>
    <n v="2015"/>
    <x v="32"/>
    <s v="Authorize.net"/>
    <s v="Corporate"/>
    <s v="BOTH"/>
    <s v="Income Statement"/>
    <s v="9319 (INC) Activity"/>
    <s v="11700 · BofA 9319 (INC)"/>
  </r>
  <r>
    <d v="2015-08-03T00:00:00"/>
    <s v="BANK OF AMERICA DES:DISCOUNT ID:345558579883 INDN:DEAN &amp; TYLER INC CO ID:941687665B CCD"/>
    <n v="-159.91"/>
    <n v="939.55"/>
    <n v="159.91"/>
    <s v="Expense"/>
    <s v="11700 · BofA 9319 (INC)"/>
    <x v="2"/>
    <x v="8"/>
    <n v="2015"/>
    <x v="32"/>
    <s v="Authorize.net"/>
    <s v="Corporate"/>
    <s v="BOTH"/>
    <s v="Income Statement"/>
    <s v="9319 (INC) Activity"/>
    <s v="11700 · BofA 9319 (INC)"/>
  </r>
  <r>
    <d v="2015-08-03T00:00:00"/>
    <s v="BANK OF AMERICA DES:FEE ID:345558579883 INDN:DEAN &amp; TYLER INC CO ID:941687665B CCD"/>
    <n v="-87.69"/>
    <n v="851.86"/>
    <n v="87.69"/>
    <s v="Expense"/>
    <s v="11700 · BofA 9319 (INC)"/>
    <x v="2"/>
    <x v="8"/>
    <n v="2015"/>
    <x v="32"/>
    <s v="Authorize.net"/>
    <s v="Corporate"/>
    <s v="BOTH"/>
    <s v="Income Statement"/>
    <s v="9319 (INC) Activity"/>
    <s v="11700 · BofA 9319 (INC)"/>
  </r>
  <r>
    <d v="2015-08-03T00:00:00"/>
    <s v="Monthly Fee for Business Fundamentals"/>
    <n v="-16"/>
    <n v="835.86"/>
    <n v="16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04T00:00:00"/>
    <s v="PAYPAL DES:TRANSFER ID:4KEJ28YD72L44 INDN:DEAN TYLER INC CO ID:PAYPALSD11 PPD"/>
    <n v="800"/>
    <n v="1635.86"/>
    <n v="-800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04T00:00:00"/>
    <s v="AUTHNET GATEWAY DES:BILLING ID:39540611 INDN:DEAN &amp; TYLER, INC CO ID:1870568569 CCD"/>
    <n v="-63.5"/>
    <n v="1572.36"/>
    <n v="63.5"/>
    <s v="Expense"/>
    <s v="11700 · BofA 9319 (INC)"/>
    <x v="2"/>
    <x v="8"/>
    <n v="2015"/>
    <x v="32"/>
    <s v="Authorize.net"/>
    <s v="Corporate"/>
    <s v="BOTH"/>
    <s v="Income Statement"/>
    <s v="9319 (INC) Activity"/>
    <s v="11700 · BofA 9319 (INC)"/>
  </r>
  <r>
    <d v="2015-08-05T00:00:00"/>
    <s v="WIRE TYPE:BOOK IN DATE:150805 TIME:1152 ET TRN:2015080500219368 SNDR REF:Bibby/Dean and T ORIG:BIBBY INTERNATIONAL TRADE ID:004426465270"/>
    <n v="7658.95"/>
    <n v="9231.31"/>
    <n v="-7658.95"/>
    <s v="Income"/>
    <s v="11700 · BofA 9319 (INC)"/>
    <x v="2"/>
    <x v="8"/>
    <n v="2015"/>
    <x v="63"/>
    <s v="Bibby Financial"/>
    <s v="Amazon Vendor:Amazon Vendor US"/>
    <s v="BOTH"/>
    <s v="Income Statement"/>
    <s v="9319 (INC) Sales Activity"/>
    <s v="11700 · BofA 9319 (INC)"/>
  </r>
  <r>
    <d v="2015-08-05T00:00:00"/>
    <s v="AMAZON.COM DES:Marketplac ID:LN8K1SYG35H9051 INDN:Dean &amp; Tyler, Inc CO ID:3215240102 CCD PMT INFO:payments.amazon.com ID#LN8K1SYG35H9051"/>
    <n v="2469.7600000000002"/>
    <n v="11701.07"/>
    <n v="-2469.7600000000002"/>
    <s v="Income"/>
    <s v="11700 · BofA 9319 (INC)"/>
    <x v="2"/>
    <x v="8"/>
    <n v="2015"/>
    <x v="63"/>
    <s v="Amazon US"/>
    <s v="Amazon Seller:Amazon US"/>
    <s v="BOTH"/>
    <s v="Income Statement"/>
    <s v="9319 (INC) Sales Activity"/>
    <s v="11700 · BofA 9319 (INC)"/>
  </r>
  <r>
    <d v="2015-08-05T00:00:00"/>
    <s v="BANK OF AMERICA DES:DEPOSIT ID:345558579883 INDN:DEAN &amp; TYLER INC CO ID:941687665B CCD"/>
    <n v="243.35"/>
    <n v="11944.42"/>
    <n v="-243.35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05T00:00:00"/>
    <s v="Online Banking transfer to CHK 9306 Confirmation# 2879294309"/>
    <n v="-6500"/>
    <n v="5444.42"/>
    <n v="65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05T00:00:00"/>
    <s v="Payroll DES:PAYROLL ID:2489155 INDN:DEAN &amp; TYLER CO ID:1943345425 CCD"/>
    <n v="-486.28"/>
    <n v="4958.1400000000003"/>
    <n v="486.28"/>
    <s v="Expense"/>
    <s v="11700 · BofA 9319 (INC)"/>
    <x v="2"/>
    <x v="8"/>
    <n v="2015"/>
    <x v="65"/>
    <s v="Lauren Sanchez"/>
    <s v="Corporate:Customer Service"/>
    <s v="BOTH"/>
    <s v="Income Statement"/>
    <s v="9319 (INC) Activity"/>
    <s v="11700 · BofA 9319 (INC)"/>
  </r>
  <r>
    <d v="2015-08-05T00:00:00"/>
    <s v="Payroll DES:PAYROLL ID:2489155 INDN:DEAN &amp; TYLER CO ID:1943345425 CCD"/>
    <n v="-385.09"/>
    <n v="4573.05"/>
    <n v="385.09"/>
    <s v="Expense"/>
    <s v="11700 · BofA 9319 (INC)"/>
    <x v="2"/>
    <x v="8"/>
    <n v="2015"/>
    <x v="65"/>
    <s v="David Lara"/>
    <s v="Corporate:Warehouse"/>
    <s v="BOTH"/>
    <s v="Income Statement"/>
    <s v="9319 (INC) Activity"/>
    <s v="11700 · BofA 9319 (INC)"/>
  </r>
  <r>
    <d v="2015-08-05T00:00:00"/>
    <s v="Payroll DES:PAYROLL ID:2489155 INDN:DEAN &amp; TYLER CO ID:1943345425 CCD"/>
    <n v="-334.54"/>
    <n v="4238.51"/>
    <n v="334.54"/>
    <s v="Expense"/>
    <s v="11700 · BofA 9319 (INC)"/>
    <x v="2"/>
    <x v="8"/>
    <n v="2015"/>
    <x v="65"/>
    <s v="Domingo Gonzalez"/>
    <s v="Corporate:Warehouse"/>
    <s v="BOTH"/>
    <s v="Income Statement"/>
    <s v="9319 (INC) Activity"/>
    <s v="11700 · BofA 9319 (INC)"/>
  </r>
  <r>
    <d v="2015-08-06T00:00:00"/>
    <s v="BANK OF AMERICA DES:DEPOSIT ID:345558579883 INDN:DEAN &amp; TYLER INC CO ID:941687665B CCD"/>
    <n v="183.34"/>
    <n v="4421.8500000000004"/>
    <n v="-183.34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06T00:00:00"/>
    <s v="Online Banking transfer to CHK 9607 Confirmation# 1489446349"/>
    <n v="-1000"/>
    <n v="3421.85"/>
    <n v="100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06T00:00:00"/>
    <s v="Wire Transfer Fee"/>
    <n v="-15"/>
    <n v="3406.85"/>
    <n v="15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07T00:00:00"/>
    <s v="BANK OF AMERICA DES:DEPOSIT ID:345558579883 INDN:DEAN &amp; TYLER INC CO ID:941687665B CCD"/>
    <n v="1074.83"/>
    <n v="4481.68"/>
    <n v="-1074.83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07T00:00:00"/>
    <s v="PAYPAL DES:TRANSFER ID:4KEJ28YL8DN9Y INDN:DEAN TYLER INC CO ID:PAYPALSD11 PPD"/>
    <n v="500"/>
    <n v="4981.68"/>
    <n v="-500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07T00:00:00"/>
    <s v="PAYPAL DES:ECHECK ID:J222225BYAY2A INDN:DEAN TYLER INC CO ID:PAYPALEC88 WEB"/>
    <n v="-116.33"/>
    <n v="4865.3500000000004"/>
    <n v="116.33"/>
    <s v="Expense"/>
    <s v="11700 · BofA 9319 (INC)"/>
    <x v="2"/>
    <x v="8"/>
    <n v="2015"/>
    <x v="11"/>
    <s v="eBay"/>
    <s v="eBay:eBay"/>
    <s v="BOTH"/>
    <s v="Income Statement"/>
    <s v="9319 (INC) Activity"/>
    <s v="11700 · BofA 9319 (INC)"/>
  </r>
  <r>
    <d v="2015-08-10T00:00:00"/>
    <s v="WIRE TYPE:BOOK IN DATE:150810 TIME:1452 ET TRN:2015081000296811 SNDR REF:Bibby/Dean and T ORIG:BIBBY INTERNATIONAL TRADE ID:004426465270"/>
    <n v="5102.3500000000004"/>
    <n v="9967.7000000000007"/>
    <n v="-5102.3500000000004"/>
    <s v="Income"/>
    <s v="11700 · BofA 9319 (INC)"/>
    <x v="2"/>
    <x v="8"/>
    <n v="2015"/>
    <x v="63"/>
    <s v="Bibby Financial"/>
    <s v="Amazon Vendor:Amazon Vendor US"/>
    <s v="BOTH"/>
    <s v="Income Statement"/>
    <s v="9319 (INC) Sales Activity"/>
    <s v="11700 · BofA 9319 (INC)"/>
  </r>
  <r>
    <d v="2015-08-10T00:00:00"/>
    <s v="Online Banking transfer from CHK 9306 Confirmation# 2722464395"/>
    <n v="438"/>
    <n v="10405.700000000001"/>
    <n v="-438"/>
    <s v="Income"/>
    <s v="11700 · BofA 9319 (INC)"/>
    <x v="2"/>
    <x v="8"/>
    <n v="2015"/>
    <x v="67"/>
    <s v="Dean &amp; Tyler, INC"/>
    <s v="Corporate"/>
    <s v="INC"/>
    <s v="Balance Sheet"/>
    <s v="9306 (INC) transfers to 9319 (INC)"/>
    <s v="11700 · BofA 9319 (INC)"/>
  </r>
  <r>
    <d v="2015-08-10T00:00:00"/>
    <s v="Amazon Services DES:ACCSUKUS ID:T30FDIL2ULIFG3C INDN:Dean &amp; Tyler, INC CO ID:3980429507 CCD PMT INFO:payments.amazon.com ID#T30FDIL2ULIFG3C"/>
    <n v="391.24"/>
    <n v="10796.94"/>
    <n v="-391.24"/>
    <s v="Income"/>
    <s v="11700 · BofA 9319 (INC)"/>
    <x v="2"/>
    <x v="8"/>
    <n v="2015"/>
    <x v="63"/>
    <s v="Amazon UK"/>
    <s v="Amazon Seller:Amazon UK"/>
    <s v="BOTH"/>
    <s v="Income Statement"/>
    <s v="9319 (INC) Sales Activity"/>
    <s v="11700 · BofA 9319 (INC)"/>
  </r>
  <r>
    <d v="2015-08-10T00:00:00"/>
    <s v="BANK OF AMERICA DES:DEPOSIT ID:345558579883 INDN:DEAN &amp; TYLER INC CO ID:941687665B CCD"/>
    <n v="275.72000000000003"/>
    <n v="11072.66"/>
    <n v="-275.72000000000003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0T00:00:00"/>
    <s v="Amazon Services DES:ACCSDEUS ID:JQT2UYFOLDLHNQT INDN:Dean &amp; Tyler, INC CO ID:4980429507 CCD PMT INFO:payments.amazon.com ID#JQT2UYFOLDLHNQT"/>
    <n v="236.1"/>
    <n v="11308.76"/>
    <n v="-236.1"/>
    <s v="Income"/>
    <s v="11700 · BofA 9319 (INC)"/>
    <x v="2"/>
    <x v="8"/>
    <n v="2015"/>
    <x v="63"/>
    <s v="Amazon Germany"/>
    <s v="Amazon Seller:Amazon Germany"/>
    <s v="BOTH"/>
    <s v="Income Statement"/>
    <s v="9319 (INC) Sales Activity"/>
    <s v="11700 · BofA 9319 (INC)"/>
  </r>
  <r>
    <d v="2015-08-10T00:00:00"/>
    <s v="Online Banking transfer from CHK 9607 Confirmation# 3722466444"/>
    <n v="184"/>
    <n v="11492.76"/>
    <n v="-184"/>
    <s v="Income"/>
    <s v="11700 · BofA 9319 (INC)"/>
    <x v="2"/>
    <x v="8"/>
    <n v="2015"/>
    <x v="53"/>
    <s v="Dean &amp; Tyler, INC"/>
    <s v="Corporate"/>
    <s v="INC"/>
    <s v="Balance Sheet"/>
    <s v="9607 (INC) transfers to 9319 (INC)"/>
    <s v="11700 · BofA 9319 (INC)"/>
  </r>
  <r>
    <d v="2015-08-10T00:00:00"/>
    <s v="Amazon Services DES:ACCSFRUS ID:DUDRUQF2WUAVGEK INDN:Dean &amp; Tyler, INC CO ID:5980429507 CCD PMT INFO:payments.amazon.com ID#DUDRUQF2WUAVGEK"/>
    <n v="176.12"/>
    <n v="11668.88"/>
    <n v="-176.12"/>
    <s v="Income"/>
    <s v="11700 · BofA 9319 (INC)"/>
    <x v="2"/>
    <x v="8"/>
    <n v="2015"/>
    <x v="63"/>
    <s v="Amazon France"/>
    <s v="Amazon Seller:Amazon France"/>
    <s v="BOTH"/>
    <s v="Income Statement"/>
    <s v="9319 (INC) Sales Activity"/>
    <s v="11700 · BofA 9319 (INC)"/>
  </r>
  <r>
    <d v="2015-08-10T00:00:00"/>
    <s v="BANK OF AMERICA DES:DEPOSIT ID:345558579883 INDN:DEAN &amp; TYLER INC CO ID:941687665B CCD"/>
    <n v="2.98"/>
    <n v="11671.86"/>
    <n v="-2.98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0T00:00:00"/>
    <s v="Online Banking payment to CRD 6466 Confirmation# 2722403454"/>
    <n v="-440"/>
    <n v="11231.86"/>
    <n v="440"/>
    <s v="Expense"/>
    <s v="11700 · BofA 9319 (INC)"/>
    <x v="2"/>
    <x v="8"/>
    <n v="2015"/>
    <x v="59"/>
    <s v="BofA"/>
    <s v="Corporate"/>
    <s v="INC"/>
    <s v="Balance Sheet"/>
    <s v="9319 (INC) pays BofA CC (INC)"/>
    <s v="11700 · BofA 9319 (INC)"/>
  </r>
  <r>
    <d v="2015-08-10T00:00:00"/>
    <s v="Online Banking transfer to CHK 9306 Confirmation# 2722758978"/>
    <n v="-4000"/>
    <n v="7231.86"/>
    <n v="4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10T00:00:00"/>
    <s v="TX TLR transfer to CHK 9125 Banking Ctr MEDICAL CENTER #0000511 TX Confirmation# 2722949255"/>
    <n v="-1400"/>
    <n v="5831.86"/>
    <n v="1400"/>
    <s v="Expense"/>
    <s v="11700 · BofA 9319 (INC)"/>
    <x v="2"/>
    <x v="8"/>
    <n v="2015"/>
    <x v="39"/>
    <s v="Kristina Koger"/>
    <s v="Corporate"/>
    <s v="BOTH"/>
    <s v="Balance Sheet"/>
    <s v="9319 (INC) repays Kristina Note"/>
    <s v="11700 · BofA 9319 (INC)"/>
  </r>
  <r>
    <d v="2015-08-10T00:00:00"/>
    <s v="Online Banking transfer to CHK 9306 Confirmation# 3724381339"/>
    <n v="-3000"/>
    <n v="2831.86"/>
    <n v="3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10T00:00:00"/>
    <s v="TRANSFER DEAN &amp; TYLER INC:Lissette Orbay Confirmation# 1424502838"/>
    <n v="-569.28"/>
    <n v="2262.58"/>
    <n v="569.28"/>
    <s v="Expense"/>
    <s v="11700 · BofA 9319 (INC)"/>
    <x v="2"/>
    <x v="8"/>
    <n v="2015"/>
    <x v="68"/>
    <s v="Lissette Orbay"/>
    <s v="Corporate:Customer Service"/>
    <s v="BOTH"/>
    <s v="Income Statement"/>
    <s v="9319 (INC) Activity"/>
    <s v="11700 · BofA 9319 (INC)"/>
  </r>
  <r>
    <d v="2015-08-10T00:00:00"/>
    <s v="TRANSFER DEAN &amp; TYLER INC:Timofey Trofimenkov Confirmation# 1424556668"/>
    <n v="-400"/>
    <n v="1862.58"/>
    <n v="400"/>
    <s v="Expense"/>
    <s v="11700 · BofA 9319 (INC)"/>
    <x v="2"/>
    <x v="8"/>
    <n v="2015"/>
    <x v="10"/>
    <s v="Timofey Trofimenkov"/>
    <s v="Corporate:Warehouse"/>
    <s v="BOTH"/>
    <s v="Income Statement"/>
    <s v="9319 (INC) Activity"/>
    <s v="11700 · BofA 9319 (INC)"/>
  </r>
  <r>
    <d v="2015-08-11T00:00:00"/>
    <s v="Online Banking transfer from CHK 9306 Confirmation# 3732037458"/>
    <n v="2000"/>
    <n v="3862.58"/>
    <n v="-2000"/>
    <s v="Income"/>
    <s v="11700 · BofA 9319 (INC)"/>
    <x v="2"/>
    <x v="8"/>
    <n v="2015"/>
    <x v="67"/>
    <s v="Dean &amp; Tyler, INC"/>
    <s v="Corporate"/>
    <s v="INC"/>
    <s v="Balance Sheet"/>
    <s v="9306 (INC) transfers to 9319 (INC)"/>
    <s v="11700 · BofA 9319 (INC)"/>
  </r>
  <r>
    <d v="2015-08-11T00:00:00"/>
    <s v="WIRE TYPE:BOOK IN DATE:150811 TIME:0945 ET TRN:2015081100172167 SNDR REF:Bibby/Dean and T ORIG:BIBBY INTERNATIONAL TRADE ID:004426465270"/>
    <n v="1629.21"/>
    <n v="5491.79"/>
    <n v="-1629.21"/>
    <s v="Income"/>
    <s v="11700 · BofA 9319 (INC)"/>
    <x v="2"/>
    <x v="8"/>
    <n v="2015"/>
    <x v="63"/>
    <s v="Bibby Financial"/>
    <s v="Amazon Vendor:Amazon Vendor US"/>
    <s v="BOTH"/>
    <s v="Income Statement"/>
    <s v="9319 (INC) Sales Activity"/>
    <s v="11700 · BofA 9319 (INC)"/>
  </r>
  <r>
    <d v="2015-08-11T00:00:00"/>
    <s v="PAYPAL DES:TRANSFER ID:4KEJ28YUAC354 INDN:DEAN TYLER INC CO ID:PAYPALSD11 PPD"/>
    <n v="1521"/>
    <n v="7012.79"/>
    <n v="-1521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11T00:00:00"/>
    <s v="BANK OF AMERICA DES:DEPOSIT ID:345558579883 INDN:DEAN &amp; TYLER INC CO ID:941687665B CCD"/>
    <n v="431.08"/>
    <n v="7443.87"/>
    <n v="-431.08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1T00:00:00"/>
    <s v="Online Banking transfer to CHK 9306 Confirmation# 3731843267"/>
    <n v="-1000"/>
    <n v="6443.87"/>
    <n v="1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11T00:00:00"/>
    <s v="WIRE TYPE:INTL OUT DATE:150811 TIME:1514 ET TRN:2015081100272617 SERVICE REF:371126 BNF:OOO GLOBAL WORK SOLUTION ID:3012373385017 BNF BK:VTB BANK (BELARUS) ID:SLANBY22/(CH3770 PMT DET:152454532 BELARUS ORDERS GOODS"/>
    <n v="-5000"/>
    <n v="1443.87"/>
    <n v="5000"/>
    <s v="Expense"/>
    <s v="11700 · BofA 9319 (INC)"/>
    <x v="2"/>
    <x v="8"/>
    <n v="2015"/>
    <x v="18"/>
    <s v="Perzov Belarus"/>
    <s v="Corporate"/>
    <s v="BOTH"/>
    <s v="Balance Sheet"/>
    <s v="9319 (INC) Activity"/>
    <s v="11700 · BofA 9319 (INC)"/>
  </r>
  <r>
    <d v="2015-08-11T00:00:00"/>
    <s v="Payroll DES:PAYROLL ID:2489155 INDN:DEAN &amp; TYLER CO ID:1943345425 CCD"/>
    <n v="-506.4"/>
    <n v="937.47"/>
    <n v="506.4"/>
    <s v="Expense"/>
    <s v="11700 · BofA 9319 (INC)"/>
    <x v="2"/>
    <x v="8"/>
    <n v="2015"/>
    <x v="65"/>
    <s v="Lauren Sanchez"/>
    <s v="Corporate:Customer Service"/>
    <s v="BOTH"/>
    <s v="Income Statement"/>
    <s v="9319 (INC) Activity"/>
    <s v="11700 · BofA 9319 (INC)"/>
  </r>
  <r>
    <d v="2015-08-11T00:00:00"/>
    <s v="Payroll DES:PAYROLL ID:2489155 INDN:DEAN &amp; TYLER CO ID:1943345425 CCD"/>
    <n v="-374.44"/>
    <n v="563.03"/>
    <n v="374.44"/>
    <s v="Expense"/>
    <s v="11700 · BofA 9319 (INC)"/>
    <x v="2"/>
    <x v="8"/>
    <n v="2015"/>
    <x v="65"/>
    <s v="David Lara"/>
    <s v="Corporate:Warehouse"/>
    <s v="BOTH"/>
    <s v="Income Statement"/>
    <s v="9319 (INC) Activity"/>
    <s v="11700 · BofA 9319 (INC)"/>
  </r>
  <r>
    <d v="2015-08-11T00:00:00"/>
    <s v="Wire Transfer Fee"/>
    <n v="-45"/>
    <n v="518.03"/>
    <n v="45"/>
    <s v="Expense"/>
    <s v="11700 · BofA 9319 (INC)"/>
    <x v="2"/>
    <x v="8"/>
    <n v="2015"/>
    <x v="60"/>
    <s v="BofA"/>
    <s v="Corporate"/>
    <s v="BOTH"/>
    <s v="Income Statement"/>
    <s v="9319 (INC) Activity"/>
    <s v="11700 · BofA 9319 (INC)"/>
  </r>
  <r>
    <d v="2015-08-11T00:00:00"/>
    <s v="Wire Transfer Fee"/>
    <n v="-15"/>
    <n v="503.03"/>
    <n v="15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12T00:00:00"/>
    <s v="WIRE TYPE:BOOK IN DATE:150812 TIME:1525 ET TRN:2015081200274691 SNDR REF:Bibby/Dean and T ORIG:BIBBY INTERNATIONAL TRADE ID:004426465270"/>
    <n v="1655.36"/>
    <n v="2158.39"/>
    <n v="-1655.36"/>
    <s v="Income"/>
    <s v="11700 · BofA 9319 (INC)"/>
    <x v="2"/>
    <x v="8"/>
    <n v="2015"/>
    <x v="63"/>
    <s v="Bibby Financial"/>
    <s v="Amazon Vendor:Amazon Vendor US"/>
    <s v="BOTH"/>
    <s v="Income Statement"/>
    <s v="9319 (INC) Sales Activity"/>
    <s v="11700 · BofA 9319 (INC)"/>
  </r>
  <r>
    <d v="2015-08-12T00:00:00"/>
    <s v="BANK OF AMERICA DES:DEPOSIT ID:345558579883 INDN:DEAN &amp; TYLER INC CO ID:941687665B CCD"/>
    <n v="726.38"/>
    <n v="2884.77"/>
    <n v="-726.38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2T00:00:00"/>
    <s v="Online Banking transfer to CHK 9607 Confirmation# 2838168976"/>
    <n v="-450"/>
    <n v="2434.77"/>
    <n v="45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12T00:00:00"/>
    <s v="Online Banking transfer to CHK 9306 Confirmation# 0141964781"/>
    <n v="-2000"/>
    <n v="434.77"/>
    <n v="2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12T00:00:00"/>
    <s v="Wire Transfer Fee"/>
    <n v="-15"/>
    <n v="419.77"/>
    <n v="15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13T00:00:00"/>
    <s v="BANK OF AMERICA DES:DEPOSIT ID:345558579883 INDN:DEAN &amp; TYLER INC CO ID:941687665B CCD"/>
    <n v="227.54"/>
    <n v="647.30999999999995"/>
    <n v="-227.54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3T00:00:00"/>
    <s v="Wire Transfer Fee"/>
    <n v="-15"/>
    <n v="632.30999999999995"/>
    <n v="15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14T00:00:00"/>
    <s v="PAYPAL DES:TRANSFER ID:4KEJ28Z4H74ZQ INDN:DEAN TYLER INC CO ID:PAYPALSD11 PPD"/>
    <n v="446.16"/>
    <n v="1078.47"/>
    <n v="-446.16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14T00:00:00"/>
    <s v="BANK OF AMERICA DES:DEPOSIT ID:345558579883 INDN:DEAN &amp; TYLER INC CO ID:941687665B CCD"/>
    <n v="443.07"/>
    <n v="1521.54"/>
    <n v="-443.07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7T00:00:00"/>
    <s v="BANK OF AMERICA DES:DEPOSIT ID:345558579883 INDN:DEAN &amp; TYLER INC CO ID:941687665B CCD"/>
    <n v="576.75"/>
    <n v="2098.29"/>
    <n v="-576.75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7T00:00:00"/>
    <s v="BANK OF AMERICA DES:DEPOSIT ID:345558579883 INDN:DEAN &amp; TYLER INC CO ID:941687665B CCD"/>
    <n v="117.41"/>
    <n v="2215.6999999999998"/>
    <n v="-117.41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7T00:00:00"/>
    <s v="BKOFAMERICA MOBILE 08/17 3374122919 DEPOSIT *MOBILE TX"/>
    <n v="98"/>
    <n v="2313.6999999999998"/>
    <n v="-98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7T00:00:00"/>
    <s v="TRANSFER DEAN &amp; TYLER INC:Timofey Trofimenkov Confirmation# 0584247075"/>
    <n v="-200"/>
    <n v="2113.6999999999998"/>
    <n v="200"/>
    <s v="Expense"/>
    <s v="11700 · BofA 9319 (INC)"/>
    <x v="2"/>
    <x v="8"/>
    <n v="2015"/>
    <x v="10"/>
    <s v="Timofey Trofimenkov"/>
    <s v="Corporate:Warehouse"/>
    <s v="BOTH"/>
    <s v="Income Statement"/>
    <s v="9319 (INC) Activity"/>
    <s v="11700 · BofA 9319 (INC)"/>
  </r>
  <r>
    <d v="2015-08-18T00:00:00"/>
    <s v="PAYPAL DES:TRANSFER ID:4KEJ28ZETEJA2 INDN:DEAN TYLER INC CO ID:PAYPALSD11 PPD"/>
    <n v="598.97"/>
    <n v="2712.67"/>
    <n v="-598.97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18T00:00:00"/>
    <s v="BANK OF AMERICA DES:DEPOSIT ID:345558579883 INDN:DEAN &amp; TYLER INC CO ID:941687665B CCD"/>
    <n v="42.59"/>
    <n v="2755.26"/>
    <n v="-42.59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8T00:00:00"/>
    <s v="TRANSFER DEAN &amp; TYLER INC:Proteus Confirmation# 0589733380"/>
    <n v="-750"/>
    <n v="2005.26"/>
    <n v="750"/>
    <s v="Expense"/>
    <s v="11700 · BofA 9319 (INC)"/>
    <x v="2"/>
    <x v="8"/>
    <n v="2015"/>
    <x v="27"/>
    <s v="Proteus Consulting"/>
    <s v="Corporate:Sales"/>
    <s v="BOTH"/>
    <s v="Income Statement"/>
    <s v="9319 (INC) Activity"/>
    <s v="11700 · BofA 9319 (INC)"/>
  </r>
  <r>
    <d v="2015-08-19T00:00:00"/>
    <s v="AMAZON.COM DES:Marketplac ID:DOAITZISDHUROAX INDN:Dean &amp; Tyler, Inc CO ID:3215240102 CCD PMT INFO:payments.amazon.com ID#DOAITZISDHUROAX"/>
    <n v="3307.67"/>
    <n v="5312.93"/>
    <n v="-3307.67"/>
    <s v="Income"/>
    <s v="11700 · BofA 9319 (INC)"/>
    <x v="2"/>
    <x v="8"/>
    <n v="2015"/>
    <x v="63"/>
    <s v="Amazon US"/>
    <s v="Amazon Seller:Amazon US"/>
    <s v="BOTH"/>
    <s v="Income Statement"/>
    <s v="9319 (INC) Sales Activity"/>
    <s v="11700 · BofA 9319 (INC)"/>
  </r>
  <r>
    <d v="2015-08-19T00:00:00"/>
    <s v="BANK OF AMERICA DES:DEPOSIT ID:345558579883 INDN:DEAN &amp; TYLER INC CO ID:941687665B CCD"/>
    <n v="616.45000000000005"/>
    <n v="5929.38"/>
    <n v="-616.45000000000005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19T00:00:00"/>
    <s v="Online Banking transfer to CHK 9306 Confirmation# 3899938943"/>
    <n v="-4000"/>
    <n v="1929.38"/>
    <n v="4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19T00:00:00"/>
    <s v="Payroll DES:PAYROLL ID:2489155 INDN:DEAN &amp; TYLER CO ID:1943345425 CCD"/>
    <n v="-487.88"/>
    <n v="1441.5"/>
    <n v="487.88"/>
    <s v="Expense"/>
    <s v="11700 · BofA 9319 (INC)"/>
    <x v="2"/>
    <x v="8"/>
    <n v="2015"/>
    <x v="65"/>
    <s v="Lauren Sanchez"/>
    <s v="Corporate:Customer Service"/>
    <s v="BOTH"/>
    <s v="Income Statement"/>
    <s v="9319 (INC) Activity"/>
    <s v="11700 · BofA 9319 (INC)"/>
  </r>
  <r>
    <d v="2015-08-19T00:00:00"/>
    <s v="Payroll DES:PAYROLL ID:2489155 INDN:DEAN &amp; TYLER CO ID:1943345425 CCD"/>
    <n v="-422.53"/>
    <n v="1018.97"/>
    <n v="422.53"/>
    <s v="Expense"/>
    <s v="11700 · BofA 9319 (INC)"/>
    <x v="2"/>
    <x v="8"/>
    <n v="2015"/>
    <x v="65"/>
    <s v="Domingo Gonzalez"/>
    <s v="Corporate:Warehouse"/>
    <s v="BOTH"/>
    <s v="Income Statement"/>
    <s v="9319 (INC) Activity"/>
    <s v="11700 · BofA 9319 (INC)"/>
  </r>
  <r>
    <d v="2015-08-19T00:00:00"/>
    <s v="Payroll DES:PAYROLL ID:2489155 INDN:DEAN &amp; TYLER CO ID:1943345425 CCD"/>
    <n v="-343.99"/>
    <n v="674.98"/>
    <n v="343.99"/>
    <s v="Expense"/>
    <s v="11700 · BofA 9319 (INC)"/>
    <x v="2"/>
    <x v="8"/>
    <n v="2015"/>
    <x v="65"/>
    <s v="David Lara"/>
    <s v="Corporate:Warehouse"/>
    <s v="BOTH"/>
    <s v="Income Statement"/>
    <s v="9319 (INC) Activity"/>
    <s v="11700 · BofA 9319 (INC)"/>
  </r>
  <r>
    <d v="2015-08-19T00:00:00"/>
    <s v="External transfer fee - 3 Day - 08/18/2015 Confirmation: 152875362"/>
    <n v="-3"/>
    <n v="671.98"/>
    <n v="3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20T00:00:00"/>
    <s v="WIRE TYPE:BOOK IN DATE:150820 TIME:1455 ET TRN:2015082000287279 SNDR REF:Bibby/Dean and T ORIG:BIBBY INTERNATIONAL TRADE ID:004426465270"/>
    <n v="7455.85"/>
    <n v="8127.83"/>
    <n v="-7455.85"/>
    <s v="Income"/>
    <s v="11700 · BofA 9319 (INC)"/>
    <x v="2"/>
    <x v="8"/>
    <n v="2015"/>
    <x v="63"/>
    <s v="Bibby Financial"/>
    <s v="Amazon Vendor:Amazon Vendor US"/>
    <s v="BOTH"/>
    <s v="Income Statement"/>
    <s v="9319 (INC) Sales Activity"/>
    <s v="11700 · BofA 9319 (INC)"/>
  </r>
  <r>
    <d v="2015-08-20T00:00:00"/>
    <s v="BANK OF AMERICA DES:DEPOSIT ID:345558579883 INDN:DEAN &amp; TYLER INC CO ID:941687665B CCD"/>
    <n v="409.4"/>
    <n v="8537.23"/>
    <n v="-409.4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0T00:00:00"/>
    <s v="PAYPAL DES:TRANSFER ID:4KEJ28ZJNNC9Q INDN:DEAN TYLER INC CO ID:PAYPALSD11 PPD"/>
    <n v="406.21"/>
    <n v="8943.44"/>
    <n v="-406.21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20T00:00:00"/>
    <s v="Online Banking transfer to CHK 9306 Confirmation# 2807953999"/>
    <n v="-1000"/>
    <n v="7943.44"/>
    <n v="1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20T00:00:00"/>
    <s v="Online Banking transfer to CHK 9306 Confirmation# 3910162374"/>
    <n v="-3500"/>
    <n v="4443.4399999999996"/>
    <n v="35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21T00:00:00"/>
    <s v="BANK OF AMERICA DES:DEPOSIT ID:345558579883 INDN:DEAN &amp; TYLER INC CO ID:941687665B CCD"/>
    <n v="2400.25"/>
    <n v="6843.69"/>
    <n v="-2400.25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1T00:00:00"/>
    <s v="Online Banking transfer to CHK 9607 Confirmation# 0517524719"/>
    <n v="-1500"/>
    <n v="5343.69"/>
    <n v="150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21T00:00:00"/>
    <s v="Online Banking transfer to CHK 9607 Confirmation# 3917552977"/>
    <n v="-1300"/>
    <n v="4043.69"/>
    <n v="130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21T00:00:00"/>
    <s v="Wire Transfer Fee"/>
    <n v="-15"/>
    <n v="4028.69"/>
    <n v="15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8-24T00:00:00"/>
    <s v="Counter Credit"/>
    <n v="5000"/>
    <n v="9028.69"/>
    <n v="-5000"/>
    <s v="Income"/>
    <s v="11700 · BofA 9319 (INC)"/>
    <x v="2"/>
    <x v="8"/>
    <n v="2015"/>
    <x v="71"/>
    <s v="Cynthia Koger"/>
    <s v="Corporate"/>
    <s v="BOTH"/>
    <s v="Balance Sheet"/>
    <s v="Cynthia lends to 9319 (INC)"/>
    <s v="11700 · BofA 9319 (INC)"/>
  </r>
  <r>
    <d v="2015-08-24T00:00:00"/>
    <s v="Online Banking transfer from CHK 9607 Confirmation# 3944370800"/>
    <n v="1622.11"/>
    <n v="10650.8"/>
    <n v="-1622.11"/>
    <s v="Income"/>
    <s v="11700 · BofA 9319 (INC)"/>
    <x v="2"/>
    <x v="8"/>
    <n v="2015"/>
    <x v="53"/>
    <s v="Dean &amp; Tyler, INC"/>
    <s v="Corporate"/>
    <s v="INC"/>
    <s v="Balance Sheet"/>
    <s v="9607 (INC) transfers to 9319 (INC)"/>
    <s v="11700 · BofA 9319 (INC)"/>
  </r>
  <r>
    <d v="2015-08-24T00:00:00"/>
    <s v="Counter Credit"/>
    <n v="917.74"/>
    <n v="11568.54"/>
    <n v="-917.74"/>
    <s v="Income"/>
    <s v="11700 · BofA 9319 (INC)"/>
    <x v="2"/>
    <x v="8"/>
    <n v="2015"/>
    <x v="58"/>
    <s v="Dean &amp; Tyler, LLC"/>
    <s v="Corporate"/>
    <s v="INC"/>
    <s v="Balance Sheet"/>
    <s v="0592 (LLC) transfers to 9319 (INC)"/>
    <s v="11700 · BofA 9319 (INC)"/>
  </r>
  <r>
    <d v="2015-08-24T00:00:00"/>
    <s v="BANK OF AMERICA DES:DEPOSIT ID:345558579883 INDN:DEAN &amp; TYLER INC CO ID:941687665B CCD"/>
    <n v="735.42"/>
    <n v="12303.96"/>
    <n v="-735.42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4T00:00:00"/>
    <s v="BANK OF AMERICA DES:DEPOSIT ID:345558579883 INDN:DEAN &amp; TYLER INC CO ID:941687665B CCD"/>
    <n v="491.5"/>
    <n v="12795.46"/>
    <n v="-491.5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4T00:00:00"/>
    <s v="Amazon Services DES:ACCSDEUS ID:I7BMFDGSUTLRMIM INDN:Dean &amp; Tyler, INC CO ID:4980429507 CCD PMT INFO:payments.amazon.com ID#I7BMFDGSUTLRMIM"/>
    <n v="306.52"/>
    <n v="13101.98"/>
    <n v="-306.52"/>
    <s v="Income"/>
    <s v="11700 · BofA 9319 (INC)"/>
    <x v="2"/>
    <x v="8"/>
    <n v="2015"/>
    <x v="63"/>
    <s v="Amazon Germany"/>
    <s v="Amazon Seller:Amazon Germany"/>
    <s v="BOTH"/>
    <s v="Income Statement"/>
    <s v="9319 (INC) Sales Activity"/>
    <s v="11700 · BofA 9319 (INC)"/>
  </r>
  <r>
    <d v="2015-08-24T00:00:00"/>
    <s v="Amazon Services DES:ACCSFRUS ID:Y95NW9GCQU7GZMP INDN:Dean &amp; Tyler, INC CO ID:5980429507 CCD PMT INFO:payments.amazon.com ID#Y95NW9GCQU7GZMP"/>
    <n v="277.81"/>
    <n v="13379.79"/>
    <n v="-277.81"/>
    <s v="Income"/>
    <s v="11700 · BofA 9319 (INC)"/>
    <x v="2"/>
    <x v="8"/>
    <n v="2015"/>
    <x v="63"/>
    <s v="Amazon France"/>
    <s v="Amazon Seller:Amazon France"/>
    <s v="BOTH"/>
    <s v="Income Statement"/>
    <s v="9319 (INC) Sales Activity"/>
    <s v="11700 · BofA 9319 (INC)"/>
  </r>
  <r>
    <d v="2015-08-24T00:00:00"/>
    <s v="Amazon Services DES:ACCSUKUS ID:YJ8XXOPVU20RT7V INDN:Dean &amp; Tyler, INC CO ID:3980429507 CCD PMT INFO:payments.amazon.com ID#YJ8XXOPVU20RT7V"/>
    <n v="69.349999999999994"/>
    <n v="13449.14"/>
    <n v="-69.349999999999994"/>
    <s v="Income"/>
    <s v="11700 · BofA 9319 (INC)"/>
    <x v="2"/>
    <x v="8"/>
    <n v="2015"/>
    <x v="63"/>
    <s v="Amazon UK"/>
    <s v="Amazon Seller:Amazon UK"/>
    <s v="BOTH"/>
    <s v="Income Statement"/>
    <s v="9319 (INC) Sales Activity"/>
    <s v="11700 · BofA 9319 (INC)"/>
  </r>
  <r>
    <d v="2015-08-24T00:00:00"/>
    <s v="Online Banking transfer to CHK 9607 Confirmation# 2944433095"/>
    <n v="-1100"/>
    <n v="12349.14"/>
    <n v="1100"/>
    <s v="Expense"/>
    <s v="11700 · BofA 9319 (INC)"/>
    <x v="2"/>
    <x v="8"/>
    <n v="2015"/>
    <x v="53"/>
    <s v="Dean &amp; Tyler, INC"/>
    <s v="Corporate"/>
    <s v="INC"/>
    <s v="Balance Sheet"/>
    <s v="9319 (INC) transfers to 9607 (INC)"/>
    <s v="11700 · BofA 9319 (INC)"/>
  </r>
  <r>
    <d v="2015-08-25T00:00:00"/>
    <s v="PAYPAL DES:TRANSFER ID:4KEJ28ZUJJNTG INDN:DEAN TYLER INC CO ID:PAYPALSD11 PPD"/>
    <n v="570.75"/>
    <n v="12919.89"/>
    <n v="-570.75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25T00:00:00"/>
    <s v="BANK OF AMERICA DES:DEPOSIT ID:345558579883 INDN:DEAN &amp; TYLER INC CO ID:941687665B CCD"/>
    <n v="253.81"/>
    <n v="13173.7"/>
    <n v="-253.81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5T00:00:00"/>
    <s v="PAYPAL DES:TRANSFER ID:4KEJ28ZVG23MU INDN:DEAN TYLER INC CO ID:PAYPALSD11 PPD"/>
    <n v="148.79"/>
    <n v="13322.49"/>
    <n v="-148.79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25T00:00:00"/>
    <s v="WIRE TYPE:INTL OUT DATE:150825 TIME:0514 ET TRN:2015082400365537 SERVICE REF:182789 BNF:OOO GLOBAL WORK SOLUTION ID:3012373385017 BNF BK:VTB BANK (BELARUS) ID:SLANBY22/(CH3770 PMT DET:153298138 POS 170 THRU 174 GOODS"/>
    <n v="-5326.23"/>
    <n v="7996.26"/>
    <n v="5326.23"/>
    <s v="Expense"/>
    <s v="11700 · BofA 9319 (INC)"/>
    <x v="2"/>
    <x v="8"/>
    <n v="2015"/>
    <x v="18"/>
    <s v="Perzov Belarus"/>
    <s v="Corporate"/>
    <s v="BOTH"/>
    <s v="Balance Sheet"/>
    <s v="9319 (INC) Activity"/>
    <s v="11700 · BofA 9319 (INC)"/>
  </r>
  <r>
    <d v="2015-08-25T00:00:00"/>
    <s v="Online Banking transfer to CHK 9306 Confirmation# 0253388622"/>
    <n v="-1250"/>
    <n v="6746.26"/>
    <n v="125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25T00:00:00"/>
    <s v="Payroll DES:PAYROLL ID:2489155 INDN:DEAN &amp; TYLER CO ID:1943345425 CCD"/>
    <n v="-472.01"/>
    <n v="6274.25"/>
    <n v="472.01"/>
    <s v="Expense"/>
    <s v="11700 · BofA 9319 (INC)"/>
    <x v="2"/>
    <x v="8"/>
    <n v="2015"/>
    <x v="65"/>
    <s v="Lauren Sanchez"/>
    <s v="Corporate:Customer Service"/>
    <s v="BOTH"/>
    <s v="Income Statement"/>
    <s v="9319 (INC) Activity"/>
    <s v="11700 · BofA 9319 (INC)"/>
  </r>
  <r>
    <d v="2015-08-25T00:00:00"/>
    <s v="Payroll DES:PAYROLL ID:2489155 INDN:DEAN &amp; TYLER CO ID:1943345425 CCD"/>
    <n v="-420.91"/>
    <n v="5853.34"/>
    <n v="420.91"/>
    <s v="Expense"/>
    <s v="11700 · BofA 9319 (INC)"/>
    <x v="2"/>
    <x v="8"/>
    <n v="2015"/>
    <x v="65"/>
    <s v="Domingo Gonzalez"/>
    <s v="Corporate:Warehouse"/>
    <s v="BOTH"/>
    <s v="Income Statement"/>
    <s v="9319 (INC) Activity"/>
    <s v="11700 · BofA 9319 (INC)"/>
  </r>
  <r>
    <d v="2015-08-25T00:00:00"/>
    <s v="Payroll DES:PAYROLL ID:2489155 INDN:DEAN &amp; TYLER CO ID:1943345425 CCD"/>
    <n v="-361"/>
    <n v="5492.34"/>
    <n v="361"/>
    <s v="Expense"/>
    <s v="11700 · BofA 9319 (INC)"/>
    <x v="2"/>
    <x v="8"/>
    <n v="2015"/>
    <x v="65"/>
    <s v="David Lara"/>
    <s v="Corporate:Warehouse"/>
    <s v="BOTH"/>
    <s v="Income Statement"/>
    <s v="9319 (INC) Activity"/>
    <s v="11700 · BofA 9319 (INC)"/>
  </r>
  <r>
    <d v="2015-08-25T00:00:00"/>
    <s v="Wire Transfer Fee"/>
    <n v="-45"/>
    <n v="5447.34"/>
    <n v="45"/>
    <s v="Expense"/>
    <s v="11700 · BofA 9319 (INC)"/>
    <x v="2"/>
    <x v="8"/>
    <n v="2015"/>
    <x v="60"/>
    <s v="BofA"/>
    <s v="Corporate"/>
    <s v="BOTH"/>
    <s v="Income Statement"/>
    <s v="9319 (INC) Activity"/>
    <s v="11700 · BofA 9319 (INC)"/>
  </r>
  <r>
    <d v="2015-08-26T00:00:00"/>
    <s v="BANK OF AMERICA DES:DEPOSIT ID:345558579883 INDN:DEAN &amp; TYLER INC CO ID:941687665B CCD"/>
    <n v="913.41"/>
    <n v="6360.75"/>
    <n v="-913.41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7T00:00:00"/>
    <s v="PAYPAL DES:TRANSFER ID:4KEJ29225K8QW INDN:DEAN TYLER INC CO ID:PAYPALSD11 PPD"/>
    <n v="428.49"/>
    <n v="6789.24"/>
    <n v="-428.49"/>
    <s v="Income"/>
    <s v="11700 · BofA 9319 (INC)"/>
    <x v="2"/>
    <x v="8"/>
    <n v="2015"/>
    <x v="64"/>
    <s v="PayPal"/>
    <s v="Corporate"/>
    <s v="INC"/>
    <s v="Balance Sheet"/>
    <s v="PayPal (INC) transfers to 9319 (INC)"/>
    <s v="11700 · BofA 9319 (INC)"/>
  </r>
  <r>
    <d v="2015-08-27T00:00:00"/>
    <s v="BANK OF AMERICA DES:DEPOSIT ID:345558579883 INDN:DEAN &amp; TYLER INC CO ID:941687665B CCD"/>
    <n v="319.49"/>
    <n v="7108.73"/>
    <n v="-319.49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8T00:00:00"/>
    <s v="WIRE TYPE:BOOK IN DATE:150828 TIME:1434 ET TRN:2015082800328711 SNDR REF:Bibby/Dean and T ORIG:BIBBY INTERNATIONAL TRADE ID:004426465270"/>
    <n v="3206.99"/>
    <n v="10315.719999999999"/>
    <n v="-3206.99"/>
    <s v="Income"/>
    <s v="11700 · BofA 9319 (INC)"/>
    <x v="2"/>
    <x v="8"/>
    <n v="2015"/>
    <x v="63"/>
    <s v="Bibby Financial"/>
    <s v="Amazon Vendor:Amazon Vendor US"/>
    <s v="BOTH"/>
    <s v="Income Statement"/>
    <s v="9319 (INC) Sales Activity"/>
    <s v="11700 · BofA 9319 (INC)"/>
  </r>
  <r>
    <d v="2015-08-28T00:00:00"/>
    <s v="BANK OF AMERICA DES:DEPOSIT ID:345558579883 INDN:DEAN &amp; TYLER INC CO ID:941687665B CCD"/>
    <n v="251.87"/>
    <n v="10567.59"/>
    <n v="-251.87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28T00:00:00"/>
    <s v="Online Banking transfer to CHK 9306 Confirmation# 2776737488"/>
    <n v="-5000"/>
    <n v="5567.59"/>
    <n v="5000"/>
    <s v="Expense"/>
    <s v="11700 · BofA 9319 (INC)"/>
    <x v="2"/>
    <x v="8"/>
    <n v="2015"/>
    <x v="67"/>
    <s v="Dean &amp; Tyler, INC"/>
    <s v="Corporate"/>
    <s v="INC"/>
    <s v="Balance Sheet"/>
    <s v="9319 (INC) transfers to 9306 (INC)"/>
    <s v="11700 · BofA 9319 (INC)"/>
  </r>
  <r>
    <d v="2015-08-31T00:00:00"/>
    <s v="BANK OF AMERICA DES:DEPOSIT ID:345558579883 INDN:DEAN &amp; TYLER INC CO ID:941687665B CCD"/>
    <n v="547.70000000000005"/>
    <n v="6115.29"/>
    <n v="-547.70000000000005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31T00:00:00"/>
    <s v="BANK OF AMERICA DES:DEPOSIT ID:345558579883 INDN:DEAN &amp; TYLER INC CO ID:941687665B CCD"/>
    <n v="423.4"/>
    <n v="6538.69"/>
    <n v="-423.4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31T00:00:00"/>
    <s v="BANK OF AMERICA DES:DEPOSIT ID:345558579883 INDN:DEAN &amp; TYLER INC CO ID:941687665B CCD"/>
    <n v="166.8"/>
    <n v="6705.49"/>
    <n v="-166.8"/>
    <s v="Income"/>
    <s v="11700 · BofA 9319 (INC)"/>
    <x v="2"/>
    <x v="8"/>
    <n v="2015"/>
    <x v="63"/>
    <s v="?"/>
    <s v="?"/>
    <s v="BOTH"/>
    <s v="Income Statement"/>
    <s v="9319 (INC) Sales Activity"/>
    <s v="11700 · BofA 9319 (INC)"/>
  </r>
  <r>
    <d v="2015-08-31T00:00:00"/>
    <s v="Wire Transfer Fee"/>
    <n v="-15"/>
    <n v="6690.49"/>
    <n v="15"/>
    <s v="Expense"/>
    <s v="11700 · BofA 9319 (INC)"/>
    <x v="2"/>
    <x v="8"/>
    <n v="2015"/>
    <x v="48"/>
    <s v="BofA"/>
    <s v="Corporate"/>
    <s v="BOTH"/>
    <s v="Income Statement"/>
    <s v="9319 (INC) Activity"/>
    <s v="11700 · BofA 9319 (INC)"/>
  </r>
  <r>
    <d v="2015-09-01T00:00:00"/>
    <s v="BANK OF AMERICA DES:DEPOSIT ID:345558579883 INDN:DEAN &amp; TYLER INC CO ID:941687665B CCD"/>
    <n v="666.86"/>
    <n v="7357.35"/>
    <n v="-666.86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1T00:00:00"/>
    <s v="PAYPAL DES:TRANSFER ID:4KEJ292BEJDDU INDN:DEAN TYLER INC CO ID:PAYPALSD11 PPD"/>
    <n v="481.42"/>
    <n v="7838.77"/>
    <n v="-481.42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01T00:00:00"/>
    <s v="Online Banking transfer to CHK 9607 Confirmation# 1710950453"/>
    <n v="-350"/>
    <n v="7488.77"/>
    <n v="35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01T00:00:00"/>
    <s v="Online Banking transfer to CHK 9607 Confirmation# 2712161458"/>
    <n v="-441"/>
    <n v="7047.77"/>
    <n v="441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01T00:00:00"/>
    <s v="Payroll DES:PAYROLL ID:2489155 INDN:DEAN &amp; TYLER CO ID:1943345425 CCD"/>
    <n v="-442.64"/>
    <n v="6605.13"/>
    <n v="442.64"/>
    <s v="Expense"/>
    <s v="11700 · BofA 9319 (INC)"/>
    <x v="2"/>
    <x v="9"/>
    <n v="2015"/>
    <x v="65"/>
    <s v="Lauren Sanchez"/>
    <s v="Corporate:Customer Service"/>
    <s v="BOTH"/>
    <s v="Income Statement"/>
    <s v="9319 (INC) Activity"/>
    <s v="11700 · BofA 9319 (INC)"/>
  </r>
  <r>
    <d v="2015-09-01T00:00:00"/>
    <s v="PAYPAL DES:INST XFER ID:EBAY INC INDN:DEAN TYLER INC CO ID:PAYPALSI77 WEB"/>
    <n v="-417.1"/>
    <n v="6188.03"/>
    <n v="417.1"/>
    <s v="Expense"/>
    <s v="11700 · BofA 9319 (INC)"/>
    <x v="2"/>
    <x v="9"/>
    <n v="2015"/>
    <x v="11"/>
    <s v="eBay"/>
    <s v="eBay:eBay"/>
    <s v="BOTH"/>
    <s v="Income Statement"/>
    <s v="9319 (INC) Activity"/>
    <s v="11700 · BofA 9319 (INC)"/>
  </r>
  <r>
    <d v="2015-09-01T00:00:00"/>
    <s v="Payroll DES:PAYROLL ID:2489155 INDN:DEAN &amp; TYLER CO ID:1943345425 CCD"/>
    <n v="-397.39"/>
    <n v="5790.64"/>
    <n v="397.39"/>
    <s v="Expense"/>
    <s v="11700 · BofA 9319 (INC)"/>
    <x v="2"/>
    <x v="9"/>
    <n v="2015"/>
    <x v="65"/>
    <s v="Domingo Gonzalez"/>
    <s v="Corporate:Warehouse"/>
    <s v="BOTH"/>
    <s v="Income Statement"/>
    <s v="9319 (INC) Activity"/>
    <s v="11700 · BofA 9319 (INC)"/>
  </r>
  <r>
    <d v="2015-09-01T00:00:00"/>
    <s v="Payroll DES:PAYROLL ID:2489155 INDN:DEAN &amp; TYLER CO ID:1943345425 CCD"/>
    <n v="-353.18"/>
    <n v="5437.46"/>
    <n v="353.18"/>
    <s v="Expense"/>
    <s v="11700 · BofA 9319 (INC)"/>
    <x v="2"/>
    <x v="9"/>
    <n v="2015"/>
    <x v="65"/>
    <s v="David Lara"/>
    <s v="Corporate:Warehouse"/>
    <s v="BOTH"/>
    <s v="Income Statement"/>
    <s v="9319 (INC) Activity"/>
    <s v="11700 · BofA 9319 (INC)"/>
  </r>
  <r>
    <d v="2015-09-01T00:00:00"/>
    <s v="Monthly Fee for Business Fundamentals"/>
    <n v="-16"/>
    <n v="5421.46"/>
    <n v="16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02T00:00:00"/>
    <s v="BANK OF AMERICA DES:DEPOSIT ID:345558579883 INDN:DEAN &amp; TYLER INC CO ID:941687665B CCD"/>
    <n v="615.07000000000005"/>
    <n v="6036.53"/>
    <n v="-615.07000000000005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2T00:00:00"/>
    <s v="PAYPAL DES:TRANSFER ID:4KEJ292FNB4VJ INDN:DEAN TYLER INC CO ID:PAYPALSD11 PPD"/>
    <n v="351.78"/>
    <n v="6388.31"/>
    <n v="-351.78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02T00:00:00"/>
    <s v="BANK OF AMERICA DES:INTERCHNG ID:345558579883 INDN:DEAN &amp; TYLER INC CO ID:941687665B CCD"/>
    <n v="-350.23"/>
    <n v="6038.08"/>
    <n v="350.23"/>
    <s v="Expense"/>
    <s v="11700 · BofA 9319 (INC)"/>
    <x v="2"/>
    <x v="9"/>
    <n v="2015"/>
    <x v="32"/>
    <s v="Authorize.net"/>
    <s v="Corporate"/>
    <s v="BOTH"/>
    <s v="Income Statement"/>
    <s v="9319 (INC) Activity"/>
    <s v="11700 · BofA 9319 (INC)"/>
  </r>
  <r>
    <d v="2015-09-02T00:00:00"/>
    <s v="BANK OF AMERICA DES:DISCOUNT ID:345558579883 INDN:DEAN &amp; TYLER INC CO ID:941687665B CCD"/>
    <n v="-146"/>
    <n v="5892.08"/>
    <n v="146"/>
    <s v="Expense"/>
    <s v="11700 · BofA 9319 (INC)"/>
    <x v="2"/>
    <x v="9"/>
    <n v="2015"/>
    <x v="32"/>
    <s v="Authorize.net"/>
    <s v="Corporate"/>
    <s v="BOTH"/>
    <s v="Income Statement"/>
    <s v="9319 (INC) Activity"/>
    <s v="11700 · BofA 9319 (INC)"/>
  </r>
  <r>
    <d v="2015-09-02T00:00:00"/>
    <s v="BANK OF AMERICA DES:FEE ID:345558579883 INDN:DEAN &amp; TYLER INC CO ID:941687665B CCD"/>
    <n v="-94.35"/>
    <n v="5797.73"/>
    <n v="94.35"/>
    <s v="Expense"/>
    <s v="11700 · BofA 9319 (INC)"/>
    <x v="2"/>
    <x v="9"/>
    <n v="2015"/>
    <x v="32"/>
    <s v="Authorize.net"/>
    <s v="Corporate"/>
    <s v="BOTH"/>
    <s v="Income Statement"/>
    <s v="9319 (INC) Activity"/>
    <s v="11700 · BofA 9319 (INC)"/>
  </r>
  <r>
    <d v="2015-09-02T00:00:00"/>
    <s v="AUTHNET GATEWAY DES:BILLING ID:39823033 INDN:DEAN &amp; TYLER, INC CO ID:1870568569 CCD"/>
    <n v="-62.3"/>
    <n v="5735.43"/>
    <n v="62.3"/>
    <s v="Expense"/>
    <s v="11700 · BofA 9319 (INC)"/>
    <x v="2"/>
    <x v="9"/>
    <n v="2015"/>
    <x v="32"/>
    <s v="Authorize.net"/>
    <s v="Corporate"/>
    <s v="BOTH"/>
    <s v="Income Statement"/>
    <s v="9319 (INC) Activity"/>
    <s v="11700 · BofA 9319 (INC)"/>
  </r>
  <r>
    <d v="2015-09-02T00:00:00"/>
    <s v="Payroll Service DES:Fee ID:2489155 INDN:Trofimenkov, Timofey CO ID:3943345425 CCD"/>
    <n v="-38.380000000000003"/>
    <n v="5697.05"/>
    <n v="38.380000000000003"/>
    <s v="Expense"/>
    <s v="11700 · BofA 9319 (INC)"/>
    <x v="2"/>
    <x v="9"/>
    <n v="2015"/>
    <x v="36"/>
    <s v="Intuit"/>
    <s v="Corporate:Warehouse"/>
    <s v="BOTH"/>
    <s v="Income Statement"/>
    <s v="9319 (INC) Activity"/>
    <s v="11700 · BofA 9319 (INC)"/>
  </r>
  <r>
    <d v="2015-09-03T00:00:00"/>
    <s v="AMAZON.COM DES:Marketplac ID:KW12BX23HKU5ANV INDN:Dean &amp; Tyler, Inc CO ID:3215240102 CCD PMT INFO:payments.amazon.com ID#KW12BX23HKU5ANV"/>
    <n v="3443.36"/>
    <n v="9140.41"/>
    <n v="-3443.36"/>
    <s v="Income"/>
    <s v="11700 · BofA 9319 (INC)"/>
    <x v="2"/>
    <x v="9"/>
    <n v="2015"/>
    <x v="63"/>
    <s v="Amazon US"/>
    <s v="Amazon Seller:Amazon US"/>
    <s v="BOTH"/>
    <s v="Income Statement"/>
    <s v="9319 (INC) Sales Activity"/>
    <s v="11700 · BofA 9319 (INC)"/>
  </r>
  <r>
    <d v="2015-09-03T00:00:00"/>
    <s v="BANK OF AMERICA DES:DEPOSIT ID:345558579883 INDN:DEAN &amp; TYLER INC CO ID:941687665B CCD"/>
    <n v="94.24"/>
    <n v="9234.65"/>
    <n v="-94.24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3T00:00:00"/>
    <s v="Online Banking transfer to CHK 9306 Confirmation# 4132486302"/>
    <n v="-7500"/>
    <n v="1734.65"/>
    <n v="750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04T00:00:00"/>
    <s v="WIRE TYPE:BOOK IN DATE:150904 TIME:1154 ET TRN:2015090400217539 SNDR REF:Bibby/Dean and T ORIG:BIBBY INTERNATIONAL TRADE ID:004426465270"/>
    <n v="5157.37"/>
    <n v="6892.02"/>
    <n v="-5157.37"/>
    <s v="Income"/>
    <s v="11700 · BofA 9319 (INC)"/>
    <x v="2"/>
    <x v="9"/>
    <n v="2015"/>
    <x v="63"/>
    <s v="Bibby Financial"/>
    <s v="Amazon Vendor:Amazon Vendor US"/>
    <s v="BOTH"/>
    <s v="Income Statement"/>
    <s v="9319 (INC) Sales Activity"/>
    <s v="11700 · BofA 9319 (INC)"/>
  </r>
  <r>
    <d v="2015-09-04T00:00:00"/>
    <s v="BANK OF AMERICA DES:DEPOSIT ID:345558579883 INDN:DEAN &amp; TYLER INC CO ID:941687665B CCD"/>
    <n v="221.91"/>
    <n v="7113.93"/>
    <n v="-221.91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4T00:00:00"/>
    <s v="WIRE TYPE:BOOK OUT DATE:150904 TIME:0830 ET TRN:2015090400149493 RELATED REF:154269224 BNF:DEAN &amp; TYLER, LLC ID:435004480592 PMT DET:SERV ICE PAYMENT"/>
    <n v="-500"/>
    <n v="6613.93"/>
    <n v="500"/>
    <s v="Expense"/>
    <s v="11700 · BofA 9319 (INC)"/>
    <x v="2"/>
    <x v="9"/>
    <n v="2015"/>
    <x v="58"/>
    <s v="Dean &amp; Tyler, LLC"/>
    <s v="Corporate"/>
    <s v="INC"/>
    <s v="Balance Sheet"/>
    <s v="9319 (INC) transfers to 0592 (LLC)"/>
    <s v="11700 · BofA 9319 (INC)"/>
  </r>
  <r>
    <d v="2015-09-04T00:00:00"/>
    <s v="WIRE TYPE:INTL OUT DATE:150904 TIME:1408 ET TRN:2015090400265605 SERVICE REF:356481 BNF:OOO GLOBAL WORK SOLUTION ID:3012373385017 BNF BK:VTB BANK (BELARUS) ID:SLANBY22/(CH3770 PMT DET:154303226 PAYMENT FOR GOODS GOODS"/>
    <n v="-5000"/>
    <n v="1613.93"/>
    <n v="5000"/>
    <s v="Expense"/>
    <s v="11700 · BofA 9319 (INC)"/>
    <x v="2"/>
    <x v="9"/>
    <n v="2015"/>
    <x v="18"/>
    <s v="Perzov Belarus"/>
    <s v="Corporate"/>
    <s v="BOTH"/>
    <s v="Balance Sheet"/>
    <s v="9319 (INC) Activity"/>
    <s v="11700 · BofA 9319 (INC)"/>
  </r>
  <r>
    <d v="2015-09-04T00:00:00"/>
    <s v="Wire Transfer Fee"/>
    <n v="-45"/>
    <n v="1568.93"/>
    <n v="45"/>
    <s v="Expense"/>
    <s v="11700 · BofA 9319 (INC)"/>
    <x v="2"/>
    <x v="9"/>
    <n v="2015"/>
    <x v="60"/>
    <s v="BofA"/>
    <s v="Corporate"/>
    <s v="BOTH"/>
    <s v="Income Statement"/>
    <s v="9319 (INC) Activity"/>
    <s v="11700 · BofA 9319 (INC)"/>
  </r>
  <r>
    <d v="2015-09-04T00:00:00"/>
    <s v="Wire Transfer Fee"/>
    <n v="-25"/>
    <n v="1543.93"/>
    <n v="25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08T00:00:00"/>
    <s v="Amazon Services DES:ACCSDEUS ID:W0IRU15QMSI9MRY INDN:Dean &amp; Tyler, INC CO ID:4980429507 CCD PMT INFO:payments.amazon.com ID#W0IRU15QMSI9MRY"/>
    <n v="808.99"/>
    <n v="2352.92"/>
    <n v="-808.99"/>
    <s v="Income"/>
    <s v="11700 · BofA 9319 (INC)"/>
    <x v="2"/>
    <x v="9"/>
    <n v="2015"/>
    <x v="63"/>
    <s v="Amazon Germany"/>
    <s v="Amazon Seller:Amazon Germany"/>
    <s v="BOTH"/>
    <s v="Income Statement"/>
    <s v="9319 (INC) Sales Activity"/>
    <s v="11700 · BofA 9319 (INC)"/>
  </r>
  <r>
    <d v="2015-09-08T00:00:00"/>
    <s v="PAYPAL DES:TRANSFER ID:4KEJ292Q5JGPE INDN:DEAN TYLER INC CO ID:PAYPALSD11 PPD"/>
    <n v="560"/>
    <n v="2912.92"/>
    <n v="-560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08T00:00:00"/>
    <s v="BANK OF AMERICA DES:DEPOSIT ID:345558579883 INDN:DEAN &amp; TYLER INC CO ID:941687665B CCD"/>
    <n v="405.16"/>
    <n v="3318.08"/>
    <n v="-405.16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8T00:00:00"/>
    <s v="BANK OF AMERICA DES:DEPOSIT ID:345558579883 INDN:DEAN &amp; TYLER INC CO ID:941687665B CCD"/>
    <n v="328.55"/>
    <n v="3646.63"/>
    <n v="-328.55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8T00:00:00"/>
    <s v="Bank of America DES:CASHREWARD ID:AND TYLER INC INDN:0000000001324387000000 CO ID:2002290310 PPD"/>
    <n v="228"/>
    <n v="3874.63"/>
    <n v="-228"/>
    <s v="Income"/>
    <s v="11700 · BofA 9319 (INC)"/>
    <x v="2"/>
    <x v="9"/>
    <n v="2015"/>
    <x v="59"/>
    <s v="BofA"/>
    <s v="Corporate"/>
    <s v="INC"/>
    <s v="Balance Sheet"/>
    <s v="BofA CC (INC) transfers Rewards to 9319 (INC)"/>
    <s v="11700 · BofA 9319 (INC)"/>
  </r>
  <r>
    <d v="2015-09-08T00:00:00"/>
    <s v="Amazon Services DES:ACCSFRUS ID:I0SJBK4OLGGHLFX INDN:Dean &amp; Tyler, INC CO ID:5980429507 CCD PMT INFO:payments.amazon.com ID#I0SJBK4OLGGHLFX"/>
    <n v="181.05"/>
    <n v="4055.68"/>
    <n v="-181.05"/>
    <s v="Income"/>
    <s v="11700 · BofA 9319 (INC)"/>
    <x v="2"/>
    <x v="9"/>
    <n v="2015"/>
    <x v="63"/>
    <s v="Amazon France"/>
    <s v="Amazon Seller:Amazon France"/>
    <s v="BOTH"/>
    <s v="Income Statement"/>
    <s v="9319 (INC) Sales Activity"/>
    <s v="11700 · BofA 9319 (INC)"/>
  </r>
  <r>
    <d v="2015-09-08T00:00:00"/>
    <s v="BANK OF AMERICA DES:DEPOSIT ID:345558579883 INDN:DEAN &amp; TYLER INC CO ID:941687665B CCD"/>
    <n v="122.82"/>
    <n v="4178.5"/>
    <n v="-122.82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8T00:00:00"/>
    <s v="BANK OF AMERICA DES:DEPOSIT ID:345558579883 INDN:DEAN &amp; TYLER INC CO ID:941687665B CCD"/>
    <n v="105.3"/>
    <n v="4283.8"/>
    <n v="-105.3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8T00:00:00"/>
    <s v="Amazon Services DES:ACCSUKUS ID:Y0EPO5UEZM0T1E7 INDN:Dean &amp; Tyler, INC CO ID:3980429507 CCD PMT INFO:payments.amazon.com ID#Y0EPO5UEZM0T1E7"/>
    <n v="56.54"/>
    <n v="4340.34"/>
    <n v="-56.54"/>
    <s v="Income"/>
    <s v="11700 · BofA 9319 (INC)"/>
    <x v="2"/>
    <x v="9"/>
    <n v="2015"/>
    <x v="63"/>
    <s v="Amazon UK"/>
    <s v="Amazon Seller:Amazon UK"/>
    <s v="BOTH"/>
    <s v="Income Statement"/>
    <s v="9319 (INC) Sales Activity"/>
    <s v="11700 · BofA 9319 (INC)"/>
  </r>
  <r>
    <d v="2015-09-08T00:00:00"/>
    <s v="TRANSFER DEAN &amp; TYLER INC:Proteus Confirmation# 0271286306"/>
    <n v="-1196.25"/>
    <n v="3144.09"/>
    <n v="1196.25"/>
    <s v="Expense"/>
    <s v="11700 · BofA 9319 (INC)"/>
    <x v="2"/>
    <x v="9"/>
    <n v="2015"/>
    <x v="27"/>
    <s v="Proteus Consulting"/>
    <s v="Corporate:Sales"/>
    <s v="BOTH"/>
    <s v="Income Statement"/>
    <s v="9319 (INC) Activity"/>
    <s v="11700 · BofA 9319 (INC)"/>
  </r>
  <r>
    <d v="2015-09-08T00:00:00"/>
    <s v="Online Banking transfer to CHK 9306 Confirmation# 2971380517"/>
    <n v="-60"/>
    <n v="3084.09"/>
    <n v="6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08T00:00:00"/>
    <s v="Wire Transfer Fee"/>
    <n v="-15"/>
    <n v="3069.09"/>
    <n v="15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09T00:00:00"/>
    <s v="BANK OF AMERICA DES:DEPOSIT ID:345558579883 INDN:DEAN &amp; TYLER INC CO ID:941687665B CCD"/>
    <n v="440.68"/>
    <n v="3509.77"/>
    <n v="-440.68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9T00:00:00"/>
    <s v="PAYPAL DES:TRANSFER ID:4KEJ292VC5HSC INDN:DEAN TYLER INC CO ID:PAYPALSD11 PPD"/>
    <n v="402.44"/>
    <n v="3912.21"/>
    <n v="-402.44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09T00:00:00"/>
    <s v="BKOFAMERICA MOBILE 09/09 3379278659 DEPOSIT *MOBILE TX"/>
    <n v="19.5"/>
    <n v="3931.71"/>
    <n v="-19.5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9T00:00:00"/>
    <s v="BKOFAMERICA MOBILE 09/09 3379278826 DEPOSIT *MOBILE TX"/>
    <n v="9.9499999999999993"/>
    <n v="3941.66"/>
    <n v="-9.9499999999999993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09T00:00:00"/>
    <s v="Online Banking transfer to CHK 9607 Confirmation# 4080328197"/>
    <n v="-350"/>
    <n v="3591.66"/>
    <n v="35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09T00:00:00"/>
    <s v="External transfer fee - 3 Day - 09/08/2015 Confirmation: 154382464"/>
    <n v="-3"/>
    <n v="3588.66"/>
    <n v="3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10T00:00:00"/>
    <s v="BKOFAMERICA MOBILE 09/10 3379514221 DEPOSIT *MOBILE TX"/>
    <n v="94"/>
    <n v="3682.66"/>
    <n v="-94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0T00:00:00"/>
    <s v="Online Banking transfer to CHK 9607 Confirmation# 0389511940"/>
    <n v="-1190"/>
    <n v="2492.66"/>
    <n v="119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10T00:00:00"/>
    <s v="BANK OF AMERICA DES:DEPOSIT ID:345558579883 INDN:DEAN &amp; TYLER INC CO ID:941687665B CCD"/>
    <n v="-143.5"/>
    <n v="2349.16"/>
    <n v="143.5"/>
    <s v="Expens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1T00:00:00"/>
    <s v="WIRE TYPE:BOOK IN DATE:150911 TIME:1441 ET TRN:2015091100279004 SNDR REF:Bibby/Dean and T ORIG:BIBBY INTERNATIONAL TRADE ID:004426465270"/>
    <n v="3289.44"/>
    <n v="5638.6"/>
    <n v="-3289.44"/>
    <s v="Income"/>
    <s v="11700 · BofA 9319 (INC)"/>
    <x v="2"/>
    <x v="9"/>
    <n v="2015"/>
    <x v="63"/>
    <s v="Bibby Financial"/>
    <s v="Amazon Vendor:Amazon Vendor US"/>
    <s v="BOTH"/>
    <s v="Income Statement"/>
    <s v="9319 (INC) Sales Activity"/>
    <s v="11700 · BofA 9319 (INC)"/>
  </r>
  <r>
    <d v="2015-09-11T00:00:00"/>
    <s v="BANK OF AMERICA DES:DEPOSIT ID:345558579883 INDN:DEAN &amp; TYLER INC CO ID:941687665B CCD"/>
    <n v="570.01"/>
    <n v="6208.61"/>
    <n v="-570.01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1T00:00:00"/>
    <s v="PAYPAL DES:TRANSFER ID:4KEJ2932BGTMA INDN:DEAN TYLER INC CO ID:PAYPALSD11 PPD"/>
    <n v="260"/>
    <n v="6468.61"/>
    <n v="-260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11T00:00:00"/>
    <s v="TRANSFER DEAN &amp; TYLER INC:Lissette Orbay Confirmation# 0600158802"/>
    <n v="-473.28"/>
    <n v="5995.33"/>
    <n v="473.28"/>
    <s v="Expense"/>
    <s v="11700 · BofA 9319 (INC)"/>
    <x v="2"/>
    <x v="9"/>
    <n v="2015"/>
    <x v="68"/>
    <s v="Lissette Orbay"/>
    <s v="Corporate:Customer Service"/>
    <s v="BOTH"/>
    <s v="Income Statement"/>
    <s v="9319 (INC) Activity"/>
    <s v="11700 · BofA 9319 (INC)"/>
  </r>
  <r>
    <d v="2015-09-11T00:00:00"/>
    <s v="TRANSFER DEAN &amp; TYLER INC:Timofey Trofimenkov Confirmation# 0600288930"/>
    <n v="-300"/>
    <n v="5695.33"/>
    <n v="300"/>
    <s v="Expense"/>
    <s v="11700 · BofA 9319 (INC)"/>
    <x v="2"/>
    <x v="9"/>
    <n v="2015"/>
    <x v="10"/>
    <s v="Timofey Trofimenkov"/>
    <s v="Corporate:Warehouse"/>
    <s v="BOTH"/>
    <s v="Income Statement"/>
    <s v="9319 (INC) Activity"/>
    <s v="11700 · BofA 9319 (INC)"/>
  </r>
  <r>
    <d v="2015-09-11T00:00:00"/>
    <s v="Online Banking transfer to CHK 9607 Confirmation# 0602020150"/>
    <n v="-200"/>
    <n v="5495.33"/>
    <n v="20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11T00:00:00"/>
    <s v="WEBFILE TAX PYMT DES:DD ID:902/21820807 INDN:33311/12345/EDI/XML - CO ID:2146000311 CCD"/>
    <n v="-217.63"/>
    <n v="5277.7"/>
    <n v="217.63"/>
    <s v="Expense"/>
    <s v="11700 · BofA 9319 (INC)"/>
    <x v="2"/>
    <x v="9"/>
    <n v="2015"/>
    <x v="69"/>
    <s v="Texas Comptroller"/>
    <s v="Corporate"/>
    <s v="BOTH"/>
    <s v="Balance Sheet"/>
    <s v="9319 (INC) Activity"/>
    <s v="11700 · BofA 9319 (INC)"/>
  </r>
  <r>
    <d v="2015-09-14T00:00:00"/>
    <s v="WIRE TYPE:WIRE IN DATE: 150914 TIME:0805 ET TRN:2015091400181318 SEQ:091415316285/282214 ORIG:JUMBO CO.,LTD. ID:0024000049573 SND BK:DEUTSC HE BANK TRUST CO. AMERI ID:0103"/>
    <n v="1216.24"/>
    <n v="6493.94"/>
    <n v="-1216.24"/>
    <s v="Income"/>
    <s v="11700 · BofA 9319 (INC)"/>
    <x v="2"/>
    <x v="9"/>
    <n v="2015"/>
    <x v="63"/>
    <s v="Amazon Japan"/>
    <s v="Amazon Seller:Amazon Japan"/>
    <s v="BOTH"/>
    <s v="Income Statement"/>
    <s v="9319 (INC) Sales Activity"/>
    <s v="11700 · BofA 9319 (INC)"/>
  </r>
  <r>
    <d v="2015-09-14T00:00:00"/>
    <s v="BANK OF AMERICA DES:DEPOSIT ID:345558579883 INDN:DEAN &amp; TYLER INC CO ID:941687665B CCD"/>
    <n v="276.81"/>
    <n v="6770.75"/>
    <n v="-276.81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4T00:00:00"/>
    <s v="PAYPAL DES:TRANSFER ID:4KEJ2935CJ7EA INDN:DEAN TYLER INC CO ID:PAYPALSD11 PPD"/>
    <n v="150"/>
    <n v="6920.75"/>
    <n v="-150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14T00:00:00"/>
    <s v="BANK OF AMERICA DES:DEPOSIT ID:345558579883 INDN:DEAN &amp; TYLER INC CO ID:941687665B CCD"/>
    <n v="71.849999999999994"/>
    <n v="6992.6"/>
    <n v="-71.849999999999994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4T00:00:00"/>
    <s v="BANK OF AMERICA DES:DEPOSIT ID:345558579883 INDN:DEAN &amp; TYLER INC CO ID:941687665B CCD"/>
    <n v="48.9"/>
    <n v="7041.5"/>
    <n v="-48.9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4T00:00:00"/>
    <s v="WIRE TYPE:INTL OUT DATE:150914 TIME:0527 ET TRN:2015091400062942 SERVICE REF:286200 BNF:PERZOV ADI LLC ID:10750038 BNF BK:BANK LEUMI L E-ISRAEL ID:LUMIILIT PMT DET:154782064 STILL OWE 1 448 FROM PAYMENT ON SEPT"/>
    <n v="-5000"/>
    <n v="2041.5"/>
    <n v="5000"/>
    <s v="Expense"/>
    <s v="11700 · BofA 9319 (INC)"/>
    <x v="2"/>
    <x v="9"/>
    <n v="2015"/>
    <x v="18"/>
    <s v="Perzov Israel"/>
    <s v="Corporate"/>
    <s v="BOTH"/>
    <s v="Balance Sheet"/>
    <s v="9319 (INC) Activity"/>
    <s v="11700 · BofA 9319 (INC)"/>
  </r>
  <r>
    <d v="2015-09-14T00:00:00"/>
    <s v="Wire Transfer Fee"/>
    <n v="-45"/>
    <n v="1996.5"/>
    <n v="45"/>
    <s v="Expense"/>
    <s v="11700 · BofA 9319 (INC)"/>
    <x v="2"/>
    <x v="9"/>
    <n v="2015"/>
    <x v="60"/>
    <s v="BofA"/>
    <s v="Corporate"/>
    <s v="BOTH"/>
    <s v="Income Statement"/>
    <s v="9319 (INC) Activity"/>
    <s v="11700 · BofA 9319 (INC)"/>
  </r>
  <r>
    <d v="2015-09-14T00:00:00"/>
    <s v="Wire Transfer Fee"/>
    <n v="-15"/>
    <n v="1981.5"/>
    <n v="15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15T00:00:00"/>
    <s v="WIRE TYPE:BOOK IN DATE:150915 TIME:1448 ET TRN:2015091500294422 SNDR REF:Bibby/Dean and T ORIG:BIBBY INTERNATIONAL TRADE ID:004426465270"/>
    <n v="1907.8"/>
    <n v="3889.3"/>
    <n v="-1907.8"/>
    <s v="Income"/>
    <s v="11700 · BofA 9319 (INC)"/>
    <x v="2"/>
    <x v="9"/>
    <n v="2015"/>
    <x v="63"/>
    <s v="Bibby Financial"/>
    <s v="Amazon Vendor:Amazon Vendor US"/>
    <s v="BOTH"/>
    <s v="Income Statement"/>
    <s v="9319 (INC) Sales Activity"/>
    <s v="11700 · BofA 9319 (INC)"/>
  </r>
  <r>
    <d v="2015-09-15T00:00:00"/>
    <s v="PAYPAL DES:TRANSFER ID:4KEJ293A9R9WA INDN:DEAN TYLER INC CO ID:PAYPALSD11 PPD"/>
    <n v="573.58000000000004"/>
    <n v="4462.88"/>
    <n v="-573.58000000000004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15T00:00:00"/>
    <s v="BANK OF AMERICA DES:DEPOSIT ID:345558579883 INDN:DEAN &amp; TYLER INC CO ID:941687665B CCD"/>
    <n v="18.59"/>
    <n v="4481.47"/>
    <n v="-18.59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5T00:00:00"/>
    <s v="Wire Transfer Fee"/>
    <n v="-15"/>
    <n v="4466.47"/>
    <n v="15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16T00:00:00"/>
    <s v="AMAZON.COM658554 DES:Misc. Paym ID:66062304D INDN:DEAN AND TYLER CO ID:9215240102 CCD PMT INFO:Amazon.com Payments ID#27571013"/>
    <n v="455"/>
    <n v="4921.47"/>
    <n v="-455"/>
    <s v="Income"/>
    <s v="11700 · BofA 9319 (INC)"/>
    <x v="2"/>
    <x v="9"/>
    <n v="2015"/>
    <x v="63"/>
    <s v="Amazon Vendor Canada"/>
    <s v="Amazon Vendor:Amazon Vendor Canada"/>
    <s v="BOTH"/>
    <s v="Income Statement"/>
    <s v="9319 (INC) Sales Activity"/>
    <s v="11700 · BofA 9319 (INC)"/>
  </r>
  <r>
    <d v="2015-09-16T00:00:00"/>
    <s v="BANK OF AMERICA DES:DEPOSIT ID:345558579883 INDN:DEAN &amp; TYLER INC CO ID:941687665B CCD"/>
    <n v="267.12"/>
    <n v="5188.59"/>
    <n v="-267.12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6T00:00:00"/>
    <s v="Online Banking transfer to CHK 9607 Confirmation# 2643061736"/>
    <n v="-450"/>
    <n v="4738.59"/>
    <n v="45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16T00:00:00"/>
    <s v="Payroll DES:PAYROLL ID:2489155 INDN:DEAN &amp; TYLER CO ID:1943345425 CCD"/>
    <n v="-339.57"/>
    <n v="4399.0200000000004"/>
    <n v="339.57"/>
    <s v="Expense"/>
    <s v="11700 · BofA 9319 (INC)"/>
    <x v="2"/>
    <x v="9"/>
    <n v="2015"/>
    <x v="65"/>
    <s v="Domingo Gonzalez"/>
    <s v="Corporate:Warehouse"/>
    <s v="BOTH"/>
    <s v="Income Statement"/>
    <s v="9319 (INC) Activity"/>
    <s v="11700 · BofA 9319 (INC)"/>
  </r>
  <r>
    <d v="2015-09-16T00:00:00"/>
    <s v="Payroll DES:PAYROLL ID:2489155 INDN:DEAN &amp; TYLER CO ID:1943345425 CCD"/>
    <n v="-282.3"/>
    <n v="4116.72"/>
    <n v="282.3"/>
    <s v="Expense"/>
    <s v="11700 · BofA 9319 (INC)"/>
    <x v="2"/>
    <x v="9"/>
    <n v="2015"/>
    <x v="65"/>
    <s v="David Lara"/>
    <s v="Corporate:Warehouse"/>
    <s v="BOTH"/>
    <s v="Income Statement"/>
    <s v="9319 (INC) Activity"/>
    <s v="11700 · BofA 9319 (INC)"/>
  </r>
  <r>
    <d v="2015-09-16T00:00:00"/>
    <s v="Payroll DES:PAYROLL ID:2489155 INDN:DEAN &amp; TYLER CO ID:1943345425 CCD"/>
    <n v="-192.29"/>
    <n v="3924.43"/>
    <n v="192.29"/>
    <s v="Expense"/>
    <s v="11700 · BofA 9319 (INC)"/>
    <x v="2"/>
    <x v="9"/>
    <n v="2015"/>
    <x v="65"/>
    <s v="Lauren  Sanchez"/>
    <s v="Corporate:Customer Service"/>
    <s v="BOTH"/>
    <s v="Income Statement"/>
    <s v="9319 (INC) Activity"/>
    <s v="11700 · BofA 9319 (INC)"/>
  </r>
  <r>
    <d v="2015-09-16T00:00:00"/>
    <s v="Wire Transfer Fee"/>
    <n v="-15"/>
    <n v="3909.43"/>
    <n v="15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17T00:00:00"/>
    <s v="AMAZON.COM DES:Marketplac ID:C7ZG2OZ2JZYGZT3 INDN:Dean &amp; Tyler, Inc CO ID:3215240102 CCD PMT INFO:payments.amazon.com ID#C7ZG2OZ2JZYGZT3"/>
    <n v="4192.96"/>
    <n v="8102.39"/>
    <n v="-4192.96"/>
    <s v="Income"/>
    <s v="11700 · BofA 9319 (INC)"/>
    <x v="2"/>
    <x v="9"/>
    <n v="2015"/>
    <x v="63"/>
    <s v="Amazon US"/>
    <s v="Amazon Seller:Amazon US"/>
    <s v="BOTH"/>
    <s v="Income Statement"/>
    <s v="9319 (INC) Sales Activity"/>
    <s v="11700 · BofA 9319 (INC)"/>
  </r>
  <r>
    <d v="2015-09-17T00:00:00"/>
    <s v="WIRE TYPE:FX IN DATE:150917 TIME:0507 ET TRN:2015091700056889 FX:GBP 831.90 1.4891 ORIG:AMAZON EU SARL UK BRANCH ID:17910900 ORIG BK: DEUTSCHE BANK AG ID:DEUTGB2L PMT DET:OFA0000660908 45 /RFB/OFA000066090845 OFA000066090845PAYMENT : 2"/>
    <n v="1238.78"/>
    <n v="9341.17"/>
    <n v="-1238.78"/>
    <s v="Income"/>
    <s v="11700 · BofA 9319 (INC)"/>
    <x v="2"/>
    <x v="9"/>
    <n v="2015"/>
    <x v="63"/>
    <s v="Amazon Vendor UK"/>
    <s v="Amazon Vendor:Amazon Vendor UK"/>
    <s v="BOTH"/>
    <s v="Income Statement"/>
    <s v="9319 (INC) Sales Activity"/>
    <s v="11700 · BofA 9319 (INC)"/>
  </r>
  <r>
    <d v="2015-09-17T00:00:00"/>
    <s v="BANK OF AMERICA DES:DEPOSIT ID:345558579883 INDN:DEAN &amp; TYLER INC CO ID:941687665B CCD"/>
    <n v="356.15"/>
    <n v="9697.32"/>
    <n v="-356.15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7T00:00:00"/>
    <s v="TX TLR cash withdrawal from CHK 9319 Banking Ctr MEDICAL CENTER #0000511 TX Confirmation# 4050477920"/>
    <n v="-200"/>
    <n v="9497.32"/>
    <n v="200"/>
    <s v="Expense"/>
    <s v="11700 · BofA 9319 (INC)"/>
    <x v="2"/>
    <x v="9"/>
    <n v="2015"/>
    <x v="39"/>
    <s v="Kristina Koger"/>
    <s v="Corporate"/>
    <s v="BOTH"/>
    <s v="Balance Sheet"/>
    <s v="9319 (INC) repays Kristina Note"/>
    <s v="11700 · BofA 9319 (INC)"/>
  </r>
  <r>
    <d v="2015-09-17T00:00:00"/>
    <s v="Online Banking transfer to CHK 9607 Confirmation# 0351034418"/>
    <n v="-90"/>
    <n v="9407.32"/>
    <n v="9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17T00:00:00"/>
    <s v="Online Banking transfer to CHK 9306 Confirmation# 4051086309"/>
    <n v="-3500"/>
    <n v="5907.32"/>
    <n v="350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17T00:00:00"/>
    <s v="TRANSFER DEAN &amp; TYLER INC:Ilya Ratner Confirmation# 1751243195"/>
    <n v="-1200"/>
    <n v="4707.32"/>
    <n v="1200"/>
    <s v="Expense"/>
    <s v="11700 · BofA 9319 (INC)"/>
    <x v="2"/>
    <x v="9"/>
    <n v="2015"/>
    <x v="27"/>
    <s v="Ilya Ratner"/>
    <s v="Corporate:Sales"/>
    <s v="BOTH"/>
    <s v="Income Statement"/>
    <s v="9319 (INC) Activity"/>
    <s v="11700 · BofA 9319 (INC)"/>
  </r>
  <r>
    <d v="2015-09-17T00:00:00"/>
    <s v="IRS DES:USATAXPYMT ID:222566001745710 INDN:KRISTINA KOGER &amp; TIMO CO ID:3387702000 WEB"/>
    <n v="-400"/>
    <n v="4307.32"/>
    <n v="400"/>
    <s v="Expense"/>
    <s v="11700 · BofA 9319 (INC)"/>
    <x v="2"/>
    <x v="9"/>
    <n v="2015"/>
    <x v="47"/>
    <s v="IRS"/>
    <s v="Corporate"/>
    <s v="BOTH"/>
    <s v="Income Statement"/>
    <s v="9319 (INC) Activity"/>
    <s v="11700 · BofA 9319 (INC)"/>
  </r>
  <r>
    <d v="2015-09-18T00:00:00"/>
    <s v="WIRE TYPE:FX IN DATE:150918 TIME:0508 ET TRN:2015091800054945 FX:GBP 947.99 1.4949 ORIG:AMAZON EU SARL UK BRANCH ID:17910900 ORIG BK: DEUTSCHE BANK AG ID:DEUTGB2L PMT DET:OFA0000661123 00 /RFB/OFA000066112300 OFA000066112300PAYMENT : 2"/>
    <n v="1417.15"/>
    <n v="5724.47"/>
    <n v="-1417.15"/>
    <s v="Income"/>
    <s v="11700 · BofA 9319 (INC)"/>
    <x v="2"/>
    <x v="9"/>
    <n v="2015"/>
    <x v="63"/>
    <s v="Amazon Vendor UK"/>
    <s v="Amazon Vendor:Amazon Vendor UK"/>
    <s v="BOTH"/>
    <s v="Income Statement"/>
    <s v="9319 (INC) Sales Activity"/>
    <s v="11700 · BofA 9319 (INC)"/>
  </r>
  <r>
    <d v="2015-09-18T00:00:00"/>
    <s v="BANK OF AMERICA DES:DEPOSIT ID:345558579883 INDN:DEAN &amp; TYLER INC CO ID:941687665B CCD"/>
    <n v="61.9"/>
    <n v="5786.37"/>
    <n v="-61.9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18T00:00:00"/>
    <s v="Online Banking transfer to CHK 9306 Confirmation# 0359564301"/>
    <n v="-640"/>
    <n v="5146.37"/>
    <n v="64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18T00:00:00"/>
    <s v="Wire Transfer Fee"/>
    <n v="-16"/>
    <n v="5130.37"/>
    <n v="16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21T00:00:00"/>
    <s v="PAYPAL DES:TRANSFER ID:4KEJ293LJGCFQ INDN:DEAN TYLER INC CO ID:PAYPALSD11 PPD"/>
    <n v="450"/>
    <n v="5580.37"/>
    <n v="-450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21T00:00:00"/>
    <s v="BANK OF AMERICA DES:DEPOSIT ID:345558579883 INDN:DEAN &amp; TYLER INC CO ID:941687665B CCD"/>
    <n v="199.17"/>
    <n v="5779.54"/>
    <n v="-199.17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1T00:00:00"/>
    <s v="Amazon Services DES:ACCSFRUS ID:IU6GZSIXFLM9VSL INDN:Dean &amp; Tyler, INC CO ID:5980429507 CCD PMT INFO:payments.amazon.com ID#IU6GZSIXFLM9VSL"/>
    <n v="186.3"/>
    <n v="5965.84"/>
    <n v="-186.3"/>
    <s v="Income"/>
    <s v="11700 · BofA 9319 (INC)"/>
    <x v="2"/>
    <x v="9"/>
    <n v="2015"/>
    <x v="63"/>
    <s v="Amazon France"/>
    <s v="Amazon Seller:Amazon France"/>
    <s v="BOTH"/>
    <s v="Income Statement"/>
    <s v="9319 (INC) Sales Activity"/>
    <s v="11700 · BofA 9319 (INC)"/>
  </r>
  <r>
    <d v="2015-09-21T00:00:00"/>
    <s v="Amazon Services DES:ACCSUKUS ID:OBUVMTWXC8LGJYR INDN:Dean &amp; Tyler, INC CO ID:3980429507 CCD PMT INFO:payments.amazon.com ID#OBUVMTWXC8LGJYR"/>
    <n v="173.41"/>
    <n v="6139.25"/>
    <n v="-173.41"/>
    <s v="Income"/>
    <s v="11700 · BofA 9319 (INC)"/>
    <x v="2"/>
    <x v="9"/>
    <n v="2015"/>
    <x v="63"/>
    <s v="Amazon UK"/>
    <s v="Amazon Seller:Amazon UK"/>
    <s v="BOTH"/>
    <s v="Income Statement"/>
    <s v="9319 (INC) Sales Activity"/>
    <s v="11700 · BofA 9319 (INC)"/>
  </r>
  <r>
    <d v="2015-09-21T00:00:00"/>
    <s v="Amazon Services DES:ACCSDEUS ID:MLK0QFI5V49PMSJ INDN:Dean &amp; Tyler, INC CO ID:4980429507 CCD PMT INFO:payments.amazon.com ID#MLK0QFI5V49PMSJ"/>
    <n v="150.34"/>
    <n v="6289.59"/>
    <n v="-150.34"/>
    <s v="Income"/>
    <s v="11700 · BofA 9319 (INC)"/>
    <x v="2"/>
    <x v="9"/>
    <n v="2015"/>
    <x v="63"/>
    <s v="Amazon Germany"/>
    <s v="Amazon Seller:Amazon Germany"/>
    <s v="BOTH"/>
    <s v="Income Statement"/>
    <s v="9319 (INC) Sales Activity"/>
    <s v="11700 · BofA 9319 (INC)"/>
  </r>
  <r>
    <d v="2015-09-21T00:00:00"/>
    <s v="BANK OF AMERICA DES:DEPOSIT ID:345558579883 INDN:DEAN &amp; TYLER INC CO ID:941687665B CCD"/>
    <n v="139.80000000000001"/>
    <n v="6429.39"/>
    <n v="-139.80000000000001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1T00:00:00"/>
    <s v="BANK OF AMERICA DES:DEPOSIT ID:345558579883 INDN:DEAN &amp; TYLER INC CO ID:941687665B CCD"/>
    <n v="57.95"/>
    <n v="6487.34"/>
    <n v="-57.95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1T00:00:00"/>
    <s v="Online Banking transfer to CHK 9306 Confirmation# 1684818296"/>
    <n v="-3000"/>
    <n v="3487.34"/>
    <n v="300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21T00:00:00"/>
    <s v="Wire Transfer Fee"/>
    <n v="-16"/>
    <n v="3471.34"/>
    <n v="16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22T00:00:00"/>
    <s v="BIBBY INTL TRADE DES:REMITTANCE ID:BIBBY INDN:DEAN &amp; TYLER INC CO ID:5760791245 CCD PMT INFO:RMT***1828.86*0***0*0\"/>
    <n v="1828.86"/>
    <n v="5300.2"/>
    <n v="-1828.86"/>
    <s v="Income"/>
    <s v="11700 · BofA 9319 (INC)"/>
    <x v="2"/>
    <x v="9"/>
    <n v="2015"/>
    <x v="63"/>
    <s v="Bibby Financial"/>
    <s v="Amazon Vendor:Amazon Vendor US"/>
    <s v="BOTH"/>
    <s v="Income Statement"/>
    <s v="9319 (INC) Sales Activity"/>
    <s v="11700 · BofA 9319 (INC)"/>
  </r>
  <r>
    <d v="2015-09-22T00:00:00"/>
    <s v="PAYPAL DES:TRANSFER ID:4KEJ293S849WG INDN:DEAN TYLER INC CO ID:PAYPALSD11 PPD"/>
    <n v="300"/>
    <n v="5600.2"/>
    <n v="-300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22T00:00:00"/>
    <s v="BANK OF AMERICA DES:DEPOSIT ID:345558579883 INDN:DEAN &amp; TYLER INC CO ID:941687665B CCD"/>
    <n v="193.65"/>
    <n v="5793.85"/>
    <n v="-193.65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2T00:00:00"/>
    <s v="Payroll DES:PAYROLL ID:2489155 INDN:DEAN &amp; TYLER CO ID:1943345425 CCD"/>
    <n v="-185.22"/>
    <n v="5608.63"/>
    <n v="185.22"/>
    <s v="Expense"/>
    <s v="11700 · BofA 9319 (INC)"/>
    <x v="2"/>
    <x v="9"/>
    <n v="2015"/>
    <x v="65"/>
    <s v="Domingo Gonzalez"/>
    <s v="Corporate:Warehouse"/>
    <s v="BOTH"/>
    <s v="Income Statement"/>
    <s v="9319 (INC) Activity"/>
    <s v="11700 · BofA 9319 (INC)"/>
  </r>
  <r>
    <d v="2015-09-22T00:00:00"/>
    <s v="Payroll DES:PAYROLL ID:2489155 INDN:DEAN &amp; TYLER CO ID:1943345425 CCD"/>
    <n v="-155.51"/>
    <n v="5453.12"/>
    <n v="155.51"/>
    <s v="Expense"/>
    <s v="11700 · BofA 9319 (INC)"/>
    <x v="2"/>
    <x v="9"/>
    <n v="2015"/>
    <x v="65"/>
    <s v="David Lara"/>
    <s v="Corporate:Warehouse"/>
    <s v="BOTH"/>
    <s v="Income Statement"/>
    <s v="9319 (INC) Activity"/>
    <s v="11700 · BofA 9319 (INC)"/>
  </r>
  <r>
    <d v="2015-09-23T00:00:00"/>
    <s v="BANK OF AMERICA DES:DEPOSIT ID:345558579883 INDN:DEAN &amp; TYLER INC CO ID:941687665B CCD"/>
    <n v="265.85000000000002"/>
    <n v="5718.97"/>
    <n v="-265.85000000000002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3T00:00:00"/>
    <s v="Online Banking transfer to CHK 9306 Confirmation# 2506019154"/>
    <n v="-40"/>
    <n v="5678.97"/>
    <n v="4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23T00:00:00"/>
    <s v="Payroll DES:PAYROLL ID:2489155 INDN:DEAN &amp; TYLER CO ID:1943345425 CCD"/>
    <n v="-444.35"/>
    <n v="5234.62"/>
    <n v="444.35"/>
    <s v="Expense"/>
    <s v="11700 · BofA 9319 (INC)"/>
    <x v="2"/>
    <x v="9"/>
    <n v="2015"/>
    <x v="65"/>
    <s v="Lauren  Sanchez"/>
    <s v="Corporate:Customer Service"/>
    <s v="BOTH"/>
    <s v="Income Statement"/>
    <s v="9319 (INC) Activity"/>
    <s v="11700 · BofA 9319 (INC)"/>
  </r>
  <r>
    <d v="2015-09-23T00:00:00"/>
    <s v="Payroll DES:PAYROLL ID:2489155 INDN:DEAN &amp; TYLER CO ID:1943345425 CCD"/>
    <n v="-267.47000000000003"/>
    <n v="4967.1499999999996"/>
    <n v="267.47000000000003"/>
    <s v="Expense"/>
    <s v="11700 · BofA 9319 (INC)"/>
    <x v="2"/>
    <x v="9"/>
    <n v="2015"/>
    <x v="65"/>
    <s v="Domingo Gonzalez"/>
    <s v="Corporate:Warehouse"/>
    <s v="BOTH"/>
    <s v="Income Statement"/>
    <s v="9319 (INC) Activity"/>
    <s v="11700 · BofA 9319 (INC)"/>
  </r>
  <r>
    <d v="2015-09-23T00:00:00"/>
    <s v="Payroll DES:PAYROLL ID:2489155 INDN:DEAN &amp; TYLER CO ID:1943345425 CCD"/>
    <n v="-224.26"/>
    <n v="4742.8900000000003"/>
    <n v="224.26"/>
    <s v="Expense"/>
    <s v="11700 · BofA 9319 (INC)"/>
    <x v="2"/>
    <x v="9"/>
    <n v="2015"/>
    <x v="65"/>
    <s v="David Lara"/>
    <s v="Corporate:Warehouse"/>
    <s v="BOTH"/>
    <s v="Income Statement"/>
    <s v="9319 (INC) Activity"/>
    <s v="11700 · BofA 9319 (INC)"/>
  </r>
  <r>
    <d v="2015-09-24T00:00:00"/>
    <s v="Online Banking transfer to CHK 9607 Confirmation# 0311432587"/>
    <n v="-1200"/>
    <n v="3542.89"/>
    <n v="120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24T00:00:00"/>
    <s v="BANK OF AMERICA DES:DEPOSIT ID:345558579883 INDN:DEAN &amp; TYLER INC CO ID:941687665B CCD"/>
    <n v="-273.02"/>
    <n v="3269.87"/>
    <n v="273.02"/>
    <s v="Expens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5T00:00:00"/>
    <s v="BANK OF AMERICA DES:DEPOSIT ID:345558579883 INDN:DEAN &amp; TYLER INC CO ID:941687665B CCD"/>
    <n v="1194.3499999999999"/>
    <n v="4464.22"/>
    <n v="-1194.3499999999999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5T00:00:00"/>
    <s v="Online Banking transfer to CHK 9306 Confirmation# 2520173688"/>
    <n v="-321"/>
    <n v="4143.22"/>
    <n v="321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28T00:00:00"/>
    <s v="WIRE TYPE:BOOK IN DATE:150928 TIME:1546 ET TRN:2015092800331515 SNDR REF:Bibby/Dean and T ORIG:BIBBY INTERNATIONAL TRADE ID:004426465270"/>
    <n v="2491.25"/>
    <n v="6634.47"/>
    <n v="-2491.25"/>
    <s v="Income"/>
    <s v="11700 · BofA 9319 (INC)"/>
    <x v="2"/>
    <x v="9"/>
    <n v="2015"/>
    <x v="63"/>
    <s v="Bibby Financial"/>
    <s v="Amazon Vendor:Amazon Vendor US"/>
    <s v="BOTH"/>
    <s v="Income Statement"/>
    <s v="9319 (INC) Sales Activity"/>
    <s v="11700 · BofA 9319 (INC)"/>
  </r>
  <r>
    <d v="2015-09-28T00:00:00"/>
    <s v="BANK OF AMERICA DES:DEPOSIT ID:345558579883 INDN:DEAN &amp; TYLER INC CO ID:941687665B CCD"/>
    <n v="460.7"/>
    <n v="7095.17"/>
    <n v="-460.7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8T00:00:00"/>
    <s v="PAYPAL DES:TRANSFER ID:4KEJ2946DG29E INDN:DEAN TYLER INC CO ID:PAYPALSD11 PPD"/>
    <n v="443.61"/>
    <n v="7538.78"/>
    <n v="-443.61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28T00:00:00"/>
    <s v="BANK OF AMERICA DES:DEPOSIT ID:345558579883 INDN:DEAN &amp; TYLER INC CO ID:941687665B CCD"/>
    <n v="332.63"/>
    <n v="7871.41"/>
    <n v="-332.63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8T00:00:00"/>
    <s v="BANK OF AMERICA DES:DEPOSIT ID:345558579883 INDN:DEAN &amp; TYLER INC CO ID:941687665B CCD"/>
    <n v="251.49"/>
    <n v="8122.9"/>
    <n v="-251.49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8T00:00:00"/>
    <s v="Online Banking transfer to CHK 9607 Confirmation# 2545384350"/>
    <n v="-400"/>
    <n v="7722.9"/>
    <n v="400"/>
    <s v="Expense"/>
    <s v="11700 · BofA 9319 (INC)"/>
    <x v="2"/>
    <x v="9"/>
    <n v="2015"/>
    <x v="53"/>
    <s v="Dean &amp; Tyler, INC"/>
    <s v="Corporate"/>
    <s v="INC"/>
    <s v="Balance Sheet"/>
    <s v="9319 (INC) transfers to 9607 (INC)"/>
    <s v="11700 · BofA 9319 (INC)"/>
  </r>
  <r>
    <d v="2015-09-28T00:00:00"/>
    <s v="TRANSFER DEAN &amp; TYLER INC:Lissette Orbay Confirmation# 1648154004"/>
    <n v="-418.72"/>
    <n v="7304.18"/>
    <n v="418.72"/>
    <s v="Expense"/>
    <s v="11700 · BofA 9319 (INC)"/>
    <x v="2"/>
    <x v="9"/>
    <n v="2015"/>
    <x v="68"/>
    <s v="Lissette Orbay"/>
    <s v="Corporate:Customer Service"/>
    <s v="BOTH"/>
    <s v="Income Statement"/>
    <s v="9319 (INC) Activity"/>
    <s v="11700 · BofA 9319 (INC)"/>
  </r>
  <r>
    <d v="2015-09-29T00:00:00"/>
    <s v="BANK OF AMERICA DES:DEPOSIT ID:345558579883 INDN:DEAN &amp; TYLER INC CO ID:941687665B CCD"/>
    <n v="467.44"/>
    <n v="7771.62"/>
    <n v="-467.44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29T00:00:00"/>
    <s v="PAYPAL DES:TRANSFER ID:4KEJ294AJ6SGW INDN:DEAN TYLER INC CO ID:PAYPALSD11 PPD"/>
    <n v="300"/>
    <n v="8071.62"/>
    <n v="-300"/>
    <s v="Income"/>
    <s v="11700 · BofA 9319 (INC)"/>
    <x v="2"/>
    <x v="9"/>
    <n v="2015"/>
    <x v="64"/>
    <s v="PayPal"/>
    <s v="Corporate"/>
    <s v="INC"/>
    <s v="Balance Sheet"/>
    <s v="PayPal (INC) transfers to 9319 (INC)"/>
    <s v="11700 · BofA 9319 (INC)"/>
  </r>
  <r>
    <d v="2015-09-29T00:00:00"/>
    <s v="WIRE TYPE:INTL OUT DATE:150929 TIME:0526 ET TRN:2015092900058115 SERVICE REF:500506 BNF:PERZOV ADI LLC ID:10750038 BNF BK:BANK LEUMI L E-ISRAEL ID:LUMIILIT PMT DET:155864462 PRODUCT PAY MENT"/>
    <n v="-4000"/>
    <n v="4071.62"/>
    <n v="4000"/>
    <s v="Expense"/>
    <s v="11700 · BofA 9319 (INC)"/>
    <x v="2"/>
    <x v="9"/>
    <n v="2015"/>
    <x v="18"/>
    <s v="Perzov Israel"/>
    <s v="Corporate"/>
    <s v="BOTH"/>
    <s v="Balance Sheet"/>
    <s v="9319 (INC) Activity"/>
    <s v="11700 · BofA 9319 (INC)"/>
  </r>
  <r>
    <d v="2015-09-29T00:00:00"/>
    <s v="Payroll DES:PAYROLL ID:2489155 INDN:DEAN &amp; TYLER CO ID:1943345425 CCD"/>
    <n v="-393.26"/>
    <n v="3678.36"/>
    <n v="393.26"/>
    <s v="Expense"/>
    <s v="11700 · BofA 9319 (INC)"/>
    <x v="2"/>
    <x v="9"/>
    <n v="2015"/>
    <x v="65"/>
    <s v="Domingo Gonzalez"/>
    <s v="Corporate:Warehouse"/>
    <s v="BOTH"/>
    <s v="Income Statement"/>
    <s v="9319 (INC) Activity"/>
    <s v="11700 · BofA 9319 (INC)"/>
  </r>
  <r>
    <d v="2015-09-29T00:00:00"/>
    <s v="Payroll DES:PAYROLL ID:2489155 INDN:DEAN &amp; TYLER CO ID:1943345425 CCD"/>
    <n v="-361.39"/>
    <n v="3316.97"/>
    <n v="361.39"/>
    <s v="Expense"/>
    <s v="11700 · BofA 9319 (INC)"/>
    <x v="2"/>
    <x v="9"/>
    <n v="2015"/>
    <x v="65"/>
    <s v="Lauren  Sanchez"/>
    <s v="Corporate:Customer Service"/>
    <s v="BOTH"/>
    <s v="Income Statement"/>
    <s v="9319 (INC) Activity"/>
    <s v="11700 · BofA 9319 (INC)"/>
  </r>
  <r>
    <d v="2015-09-29T00:00:00"/>
    <s v="Payroll DES:PAYROLL ID:2489155 INDN:DEAN &amp; TYLER CO ID:1943345425 CCD"/>
    <n v="-331.9"/>
    <n v="2985.07"/>
    <n v="331.9"/>
    <s v="Expense"/>
    <s v="11700 · BofA 9319 (INC)"/>
    <x v="2"/>
    <x v="9"/>
    <n v="2015"/>
    <x v="65"/>
    <s v="David Lara"/>
    <s v="Corporate:Warehouse"/>
    <s v="BOTH"/>
    <s v="Income Statement"/>
    <s v="9319 (INC) Activity"/>
    <s v="11700 · BofA 9319 (INC)"/>
  </r>
  <r>
    <d v="2015-09-29T00:00:00"/>
    <s v="Wire Transfer Fee"/>
    <n v="-45"/>
    <n v="2940.07"/>
    <n v="45"/>
    <s v="Expense"/>
    <s v="11700 · BofA 9319 (INC)"/>
    <x v="2"/>
    <x v="9"/>
    <n v="2015"/>
    <x v="60"/>
    <s v="BofA"/>
    <s v="Corporate"/>
    <s v="BOTH"/>
    <s v="Income Statement"/>
    <s v="9319 (INC) Activity"/>
    <s v="11700 · BofA 9319 (INC)"/>
  </r>
  <r>
    <d v="2015-09-29T00:00:00"/>
    <s v="Wire Transfer Fee"/>
    <n v="-15"/>
    <n v="2925.07"/>
    <n v="15"/>
    <s v="Expense"/>
    <s v="11700 · BofA 9319 (INC)"/>
    <x v="2"/>
    <x v="9"/>
    <n v="2015"/>
    <x v="48"/>
    <s v="BofA"/>
    <s v="Corporate"/>
    <s v="BOTH"/>
    <s v="Income Statement"/>
    <s v="9319 (INC) Activity"/>
    <s v="11700 · BofA 9319 (INC)"/>
  </r>
  <r>
    <d v="2015-09-30T00:00:00"/>
    <s v="WIRE TYPE:BOOK IN DATE:150930 TIME:1145 ET TRN:2015093000294681 SNDR REF:Bibby/Dean and T ORIG:BIBBY INTERNATIONAL TRADE ID:004426465270"/>
    <n v="5846.87"/>
    <n v="8771.94"/>
    <n v="-5846.87"/>
    <s v="Income"/>
    <s v="11700 · BofA 9319 (INC)"/>
    <x v="2"/>
    <x v="9"/>
    <n v="2015"/>
    <x v="63"/>
    <s v="Bibby Financial"/>
    <s v="Amazon Vendor:Amazon Vendor US"/>
    <s v="BOTH"/>
    <s v="Income Statement"/>
    <s v="9319 (INC) Sales Activity"/>
    <s v="11700 · BofA 9319 (INC)"/>
  </r>
  <r>
    <d v="2015-09-30T00:00:00"/>
    <s v="BANK OF AMERICA DES:DEPOSIT ID:345558579883 INDN:DEAN &amp; TYLER INC CO ID:941687665B CCD"/>
    <n v="128.76"/>
    <n v="8900.7000000000007"/>
    <n v="-128.76"/>
    <s v="Income"/>
    <s v="11700 · BofA 9319 (INC)"/>
    <x v="2"/>
    <x v="9"/>
    <n v="2015"/>
    <x v="63"/>
    <s v="?"/>
    <s v="?"/>
    <s v="BOTH"/>
    <s v="Income Statement"/>
    <s v="9319 (INC) Sales Activity"/>
    <s v="11700 · BofA 9319 (INC)"/>
  </r>
  <r>
    <d v="2015-09-30T00:00:00"/>
    <s v="Online Banking transfer to CHK 9306 Confirmation# 3862688717"/>
    <n v="-600"/>
    <n v="8300.7000000000007"/>
    <n v="600"/>
    <s v="Expense"/>
    <s v="11700 · BofA 9319 (INC)"/>
    <x v="2"/>
    <x v="9"/>
    <n v="2015"/>
    <x v="67"/>
    <s v="Dean &amp; Tyler, INC"/>
    <s v="Corporate"/>
    <s v="INC"/>
    <s v="Balance Sheet"/>
    <s v="9319 (INC) transfers to 9306 (INC)"/>
    <s v="11700 · BofA 9319 (INC)"/>
  </r>
  <r>
    <d v="2015-09-30T00:00:00"/>
    <s v="TRANSFER DEAN &amp; TYLER INC:Ilya Ratner Confirmation# 1662860446"/>
    <n v="-845.63"/>
    <n v="7455.07"/>
    <n v="845.63"/>
    <s v="Expense"/>
    <s v="11700 · BofA 9319 (INC)"/>
    <x v="2"/>
    <x v="9"/>
    <n v="2015"/>
    <x v="27"/>
    <s v="Ilya Ratner"/>
    <s v="Corporate:Sales"/>
    <s v="BOTH"/>
    <s v="Income Statement"/>
    <s v="9319 (INC) Activity"/>
    <s v="11700 · BofA 9319 (INC)"/>
  </r>
  <r>
    <d v="2015-09-30T00:00:00"/>
    <s v="WIRE TYPE:INTL OUT DATE:150930 TIME:1348 ET TRN:2015093000354706 SERVICE REF:523858 BNF:OOO GLOBAL WORK SOLUTION ID:3012373385017 BNF BK:VTB BANK (BELARUS) ID:SLANBY22/(CH3770 PMT DET:156043212 PRODUCT PAYMENT AND SHIPPING GOO"/>
    <n v="-7090"/>
    <n v="365.07"/>
    <n v="7090"/>
    <s v="Expense"/>
    <s v="11700 · BofA 9319 (INC)"/>
    <x v="2"/>
    <x v="9"/>
    <n v="2015"/>
    <x v="18"/>
    <s v="Perzov Belarus"/>
    <s v="Corporate"/>
    <s v="BOTH"/>
    <s v="Balance Sheet"/>
    <s v="9319 (INC) Activity"/>
    <s v="11700 · BofA 9319 (INC)"/>
  </r>
  <r>
    <d v="2015-09-30T00:00:00"/>
    <s v="Wire Transfer Fee"/>
    <n v="-45"/>
    <n v="320.07"/>
    <n v="45"/>
    <s v="Expense"/>
    <s v="11700 · BofA 9319 (INC)"/>
    <x v="2"/>
    <x v="9"/>
    <n v="2015"/>
    <x v="60"/>
    <s v="BofA"/>
    <s v="Corporate"/>
    <s v="BOTH"/>
    <s v="Income Statement"/>
    <s v="9319 (INC) Activity"/>
    <s v="11700 · BofA 9319 (INC)"/>
  </r>
  <r>
    <d v="2015-10-01T00:00:00"/>
    <s v="AMAZON.COM DES:Marketplac ID:F8FHW59UUTO8ZS4 INDN:Dean &amp; Tyler, Inc CO ID:3215240102 CCD PMT INFO:payments.amazon.com ID#F8FHW59UUTO8ZS4"/>
    <n v="3062.11"/>
    <n v="3382.18"/>
    <n v="-3062.11"/>
    <s v="Income"/>
    <s v="11700 · BofA 9319 (INC)"/>
    <x v="2"/>
    <x v="10"/>
    <n v="2015"/>
    <x v="63"/>
    <s v="Amazon US"/>
    <s v="Amazon Seller:Amazon US"/>
    <s v="BOTH"/>
    <s v="Income Statement"/>
    <s v="9319 (INC) Sales Activity"/>
    <s v="11700 · BofA 9319 (INC)"/>
  </r>
  <r>
    <d v="2015-10-01T00:00:00"/>
    <s v="BANK OF AMERICA DES:DEPOSIT ID:345558579883 INDN:DEAN &amp; TYLER INC CO ID:941687665B CCD"/>
    <n v="260.04000000000002"/>
    <n v="3642.22"/>
    <n v="-260.04000000000002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1T00:00:00"/>
    <s v="Online Banking transfer to CHK 9607 Confirmation# 2573096004"/>
    <n v="-50"/>
    <n v="3592.22"/>
    <n v="5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01T00:00:00"/>
    <s v="Payroll Service DES:Fee ID:2489155 INDN:Trofimenkov, Timofey CO ID:3943345425 CCD"/>
    <n v="-38.380000000000003"/>
    <n v="3553.84"/>
    <n v="38.380000000000003"/>
    <s v="Expense"/>
    <s v="11700 · BofA 9319 (INC)"/>
    <x v="2"/>
    <x v="10"/>
    <n v="2015"/>
    <x v="36"/>
    <s v="Intuit"/>
    <s v="Corporate:Warehouse"/>
    <s v="BOTH"/>
    <s v="Income Statement"/>
    <s v="9319 (INC) Activity"/>
    <s v="11700 · BofA 9319 (INC)"/>
  </r>
  <r>
    <d v="2015-10-01T00:00:00"/>
    <s v="Monthly Fee for Business Fundamentals"/>
    <n v="-16"/>
    <n v="3537.84"/>
    <n v="16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01T00:00:00"/>
    <s v="Wire Transfer Fee"/>
    <n v="-15"/>
    <n v="3522.84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02T00:00:00"/>
    <s v="WIRE TYPE:BOOK IN DATE:151002 TIME:1440 ET TRN:2015100200279650 SNDR REF:Bibby/Dean and T ORIG:BIBBY INTERNATIONAL TRADE ID:004426465270"/>
    <n v="2161.9499999999998"/>
    <n v="5684.79"/>
    <n v="-2161.9499999999998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02T00:00:00"/>
    <s v="WIRE TYPE:FX IN DATE:151002 TIME:0509 ET TRN:2015100200062746 FX:GBP 591.54 1.4535 ORIG:AMAZON EU SARL UK BRANCH ID:17910900 ORIG BK: DEUTSCHE BANK AG ID:DEUTGB2L PMT DET:OFA0000668939 59 /RFB/OFA000066893959 OFA000066893959PAYMENT : 2"/>
    <n v="859.8"/>
    <n v="6544.59"/>
    <n v="-859.8"/>
    <s v="Income"/>
    <s v="11700 · BofA 9319 (INC)"/>
    <x v="2"/>
    <x v="10"/>
    <n v="2015"/>
    <x v="63"/>
    <s v="Amazon Vendor UK"/>
    <s v="Amazon Vendor:Amazon Vendor UK"/>
    <s v="BOTH"/>
    <s v="Income Statement"/>
    <s v="9319 (INC) Sales Activity"/>
    <s v="11700 · BofA 9319 (INC)"/>
  </r>
  <r>
    <d v="2015-10-02T00:00:00"/>
    <s v="BANK OF AMERICA DES:DEPOSIT ID:345558579883 INDN:DEAN &amp; TYLER INC CO ID:941687665B CCD"/>
    <n v="75.849999999999994"/>
    <n v="6620.44"/>
    <n v="-75.849999999999994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2T00:00:00"/>
    <s v="PAYPAL DES:INST XFER ID:EBAY INC INDN:DEAN TYLER INC CO ID:PAYPALSI77 WEB"/>
    <n v="-335.13"/>
    <n v="6285.31"/>
    <n v="335.13"/>
    <s v="Expense"/>
    <s v="11700 · BofA 9319 (INC)"/>
    <x v="2"/>
    <x v="10"/>
    <n v="2015"/>
    <x v="11"/>
    <s v="eBay"/>
    <s v="eBay:eBay"/>
    <s v="BOTH"/>
    <s v="Income Statement"/>
    <s v="9319 (INC) Activity"/>
    <s v="11700 · BofA 9319 (INC)"/>
  </r>
  <r>
    <d v="2015-10-02T00:00:00"/>
    <s v="BANK OF AMERICA DES:INTERCHNG ID:345558579883 INDN:DEAN &amp; TYLER INC CO ID:941687665B CCD"/>
    <n v="-195.06"/>
    <n v="6090.25"/>
    <n v="195.06"/>
    <s v="Expense"/>
    <s v="11700 · BofA 9319 (INC)"/>
    <x v="2"/>
    <x v="10"/>
    <n v="2015"/>
    <x v="32"/>
    <s v="Authorize.net"/>
    <s v="Corporate"/>
    <s v="BOTH"/>
    <s v="Income Statement"/>
    <s v="9319 (INC) Activity"/>
    <s v="11700 · BofA 9319 (INC)"/>
  </r>
  <r>
    <d v="2015-10-02T00:00:00"/>
    <s v="AUTHNET GATEWAY DES:BILLING ID:40094515 INDN:DEAN &amp; TYLER, INC CO ID:1870568569 CCD"/>
    <n v="-61.05"/>
    <n v="6029.2"/>
    <n v="61.05"/>
    <s v="Expense"/>
    <s v="11700 · BofA 9319 (INC)"/>
    <x v="2"/>
    <x v="10"/>
    <n v="2015"/>
    <x v="32"/>
    <s v="Authorize.net"/>
    <s v="Corporate"/>
    <s v="BOTH"/>
    <s v="Income Statement"/>
    <s v="9319 (INC) Activity"/>
    <s v="11700 · BofA 9319 (INC)"/>
  </r>
  <r>
    <d v="2015-10-02T00:00:00"/>
    <s v="BANK OF AMERICA DES:FEE ID:345558579883 INDN:DEAN &amp; TYLER INC CO ID:941687665B CCD"/>
    <n v="-51.25"/>
    <n v="5977.95"/>
    <n v="51.25"/>
    <s v="Expense"/>
    <s v="11700 · BofA 9319 (INC)"/>
    <x v="2"/>
    <x v="10"/>
    <n v="2015"/>
    <x v="32"/>
    <s v="Authorize.net"/>
    <s v="Corporate"/>
    <s v="BOTH"/>
    <s v="Income Statement"/>
    <s v="9319 (INC) Activity"/>
    <s v="11700 · BofA 9319 (INC)"/>
  </r>
  <r>
    <d v="2015-10-02T00:00:00"/>
    <s v="BANK OF AMERICA DES:DISCOUNT ID:345558579883 INDN:DEAN &amp; TYLER INC CO ID:941687665B CCD"/>
    <n v="-36.74"/>
    <n v="5941.21"/>
    <n v="36.74"/>
    <s v="Expense"/>
    <s v="11700 · BofA 9319 (INC)"/>
    <x v="2"/>
    <x v="10"/>
    <n v="2015"/>
    <x v="32"/>
    <s v="Authorize.net"/>
    <s v="Corporate"/>
    <s v="BOTH"/>
    <s v="Income Statement"/>
    <s v="9319 (INC) Activity"/>
    <s v="11700 · BofA 9319 (INC)"/>
  </r>
  <r>
    <d v="2015-10-05T00:00:00"/>
    <s v="BANK OF AMERICA DES:DEPOSIT ID:345558579883 INDN:DEAN &amp; TYLER INC CO ID:941687665B CCD"/>
    <n v="1139.83"/>
    <n v="7081.04"/>
    <n v="-1139.83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5T00:00:00"/>
    <s v="Amazon Services DES:ACCSDEUS ID:GPXYJCID5B6GUGU INDN:Dean &amp; Tyler, INC CO ID:4980429507 CCD PMT INFO:payments.amazon.com ID#GPXYJCID5B6GUGU"/>
    <n v="258.95"/>
    <n v="7339.99"/>
    <n v="-258.95"/>
    <s v="Income"/>
    <s v="11700 · BofA 9319 (INC)"/>
    <x v="2"/>
    <x v="10"/>
    <n v="2015"/>
    <x v="63"/>
    <s v="Amazon Germany"/>
    <s v="Amazon Seller:Amazon Germany"/>
    <s v="BOTH"/>
    <s v="Income Statement"/>
    <s v="9319 (INC) Sales Activity"/>
    <s v="11700 · BofA 9319 (INC)"/>
  </r>
  <r>
    <d v="2015-10-05T00:00:00"/>
    <s v="Amazon Services DES:ACCSUKUS ID:N8VENIG8TRYUVUX INDN:Dean &amp; Tyler, INC CO ID:3980429507 CCD PMT INFO:payments.amazon.com ID#N8VENIG8TRYUVUX"/>
    <n v="124.97"/>
    <n v="7464.96"/>
    <n v="-124.97"/>
    <s v="Income"/>
    <s v="11700 · BofA 9319 (INC)"/>
    <x v="2"/>
    <x v="10"/>
    <n v="2015"/>
    <x v="63"/>
    <s v="Amazon UK"/>
    <s v="Amazon Seller:Amazon UK"/>
    <s v="BOTH"/>
    <s v="Income Statement"/>
    <s v="9319 (INC) Sales Activity"/>
    <s v="11700 · BofA 9319 (INC)"/>
  </r>
  <r>
    <d v="2015-10-05T00:00:00"/>
    <s v="Amazon Services DES:ACCSFRUS ID:LA5WDXZ0J8TB5LF INDN:Dean &amp; Tyler, INC CO ID:5980429507 CCD PMT INFO:payments.amazon.com ID#LA5WDXZ0J8TB5LF"/>
    <n v="118.93"/>
    <n v="7583.89"/>
    <n v="-118.93"/>
    <s v="Income"/>
    <s v="11700 · BofA 9319 (INC)"/>
    <x v="2"/>
    <x v="10"/>
    <n v="2015"/>
    <x v="63"/>
    <s v="Amazon France"/>
    <s v="Amazon Seller:Amazon France"/>
    <s v="BOTH"/>
    <s v="Income Statement"/>
    <s v="9319 (INC) Sales Activity"/>
    <s v="11700 · BofA 9319 (INC)"/>
  </r>
  <r>
    <d v="2015-10-05T00:00:00"/>
    <s v="BANK OF AMERICA DES:DEPOSIT ID:345558579883 INDN:DEAN &amp; TYLER INC CO ID:941687665B CCD"/>
    <n v="68.27"/>
    <n v="7652.16"/>
    <n v="-68.27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5T00:00:00"/>
    <s v="BANK OF AMERICA DES:DEPOSIT ID:345558579883 INDN:DEAN &amp; TYLER INC CO ID:941687665B CCD"/>
    <n v="63.9"/>
    <n v="7716.06"/>
    <n v="-63.9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5T00:00:00"/>
    <s v="WIRE TYPE:INTL OUT DATE:151005 TIME:1155 ET TRN:2015100500242083 SERVICE REF:329441 BNF:PP KIT I PES ID:26008097553000 BNF BK:JOINT ST OCK COMMERCIAL ID:KHABUA2K/(CH3505 PMT DET:1564475 46 FIRST HALF ORDER 24 GOODS"/>
    <n v="-1370"/>
    <n v="6346.06"/>
    <n v="1370"/>
    <s v="Expense"/>
    <s v="11700 · BofA 9319 (INC)"/>
    <x v="2"/>
    <x v="10"/>
    <n v="2015"/>
    <x v="18"/>
    <s v="Collar UA"/>
    <s v="Corporate"/>
    <s v="BOTH"/>
    <s v="Balance Sheet"/>
    <s v="9319 (INC) Activity"/>
    <s v="11700 · BofA 9319 (INC)"/>
  </r>
  <r>
    <d v="2015-10-05T00:00:00"/>
    <s v="Online Banking transfer to CHK 9607 Confirmation# 2606254837"/>
    <n v="-400"/>
    <n v="5946.06"/>
    <n v="4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05T00:00:00"/>
    <s v="Online Banking payment to CRD 6466 Confirmation# 2606833625"/>
    <n v="-270"/>
    <n v="5676.06"/>
    <n v="270"/>
    <s v="Expense"/>
    <s v="11700 · BofA 9319 (INC)"/>
    <x v="2"/>
    <x v="10"/>
    <n v="2015"/>
    <x v="59"/>
    <s v="BofA"/>
    <s v="Corporate"/>
    <s v="INC"/>
    <s v="Balance Sheet"/>
    <s v="9319 (INC) pays BofA CC (INC)"/>
    <s v="11700 · BofA 9319 (INC)"/>
  </r>
  <r>
    <d v="2015-10-05T00:00:00"/>
    <s v="Online Banking transfer to CHK 9607 Confirmation# 2606996849"/>
    <n v="-400"/>
    <n v="5276.06"/>
    <n v="4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05T00:00:00"/>
    <s v="Online Banking transfer to CHK 9306 Confirmation# 3707253044"/>
    <n v="-4000"/>
    <n v="1276.06"/>
    <n v="4000"/>
    <s v="Expense"/>
    <s v="11700 · BofA 9319 (INC)"/>
    <x v="2"/>
    <x v="10"/>
    <n v="2015"/>
    <x v="67"/>
    <s v="Dean &amp; Tyler, INC"/>
    <s v="Corporate"/>
    <s v="INC"/>
    <s v="Balance Sheet"/>
    <s v="9319 (INC) transfers to 9306 (INC)"/>
    <s v="11700 · BofA 9319 (INC)"/>
  </r>
  <r>
    <d v="2015-10-05T00:00:00"/>
    <s v="Wire Transfer Fee"/>
    <n v="-45"/>
    <n v="1231.06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05T00:00:00"/>
    <s v="Wire Transfer Fee"/>
    <n v="-16"/>
    <n v="1215.06"/>
    <n v="16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05T00:00:00"/>
    <s v="Wire Transfer Fee"/>
    <n v="-15"/>
    <n v="1200.06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06T00:00:00"/>
    <s v="PAYPAL DES:TRANSFER ID:4KEJ294RYVQLN INDN:DEAN TYLER INC CO ID:PAYPALSD11 PPD"/>
    <n v="870"/>
    <n v="2070.06"/>
    <n v="-87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06T00:00:00"/>
    <s v="BANK OF AMERICA DES:DEPOSIT ID:345558579883 INDN:DEAN &amp; TYLER INC CO ID:941687665B CCD"/>
    <n v="565.72"/>
    <n v="2635.78"/>
    <n v="-565.72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6T00:00:00"/>
    <s v="TRANSFER DEAN &amp; TYLER INC:Ilya Ratner Confirmation# 1716709505"/>
    <n v="-90.75"/>
    <n v="2545.0300000000002"/>
    <n v="90.75"/>
    <s v="Expense"/>
    <s v="11700 · BofA 9319 (INC)"/>
    <x v="2"/>
    <x v="10"/>
    <n v="2015"/>
    <x v="27"/>
    <s v="Ilya Ratner"/>
    <s v="Corporate:Sales"/>
    <s v="BOTH"/>
    <s v="Income Statement"/>
    <s v="9319 (INC) Activity"/>
    <s v="11700 · BofA 9319 (INC)"/>
  </r>
  <r>
    <d v="2015-10-07T00:00:00"/>
    <s v="BANK OF AMERICA DES:DEPOSIT ID:345558579883 INDN:DEAN &amp; TYLER INC CO ID:941687665B CCD"/>
    <n v="112.65"/>
    <n v="2657.68"/>
    <n v="-112.65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7T00:00:00"/>
    <s v="Online Banking transfer to CHK 9607 Confirmation# 0422476225"/>
    <n v="-300"/>
    <n v="2357.6799999999998"/>
    <n v="3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07T00:00:00"/>
    <s v="Payroll DES:PAYROLL ID:2489155 INDN:DEAN &amp; TYLER CO ID:1943345425 CCD"/>
    <n v="-433.49"/>
    <n v="1924.19"/>
    <n v="433.49"/>
    <s v="Expense"/>
    <s v="11700 · BofA 9319 (INC)"/>
    <x v="2"/>
    <x v="10"/>
    <n v="2015"/>
    <x v="65"/>
    <s v="Lauren  Sanchez"/>
    <s v="Corporate:Customer Service"/>
    <s v="BOTH"/>
    <s v="Income Statement"/>
    <s v="9319 (INC) Activity"/>
    <s v="11700 · BofA 9319 (INC)"/>
  </r>
  <r>
    <d v="2015-10-07T00:00:00"/>
    <s v="Payroll DES:PAYROLL ID:2489155 INDN:DEAN &amp; TYLER CO ID:1943345425 CCD"/>
    <n v="-427.55"/>
    <n v="1496.64"/>
    <n v="427.55"/>
    <s v="Expense"/>
    <s v="11700 · BofA 9319 (INC)"/>
    <x v="2"/>
    <x v="10"/>
    <n v="2015"/>
    <x v="65"/>
    <s v="Domingo Gonzalez"/>
    <s v="Corporate:Warehouse"/>
    <s v="BOTH"/>
    <s v="Income Statement"/>
    <s v="9319 (INC) Activity"/>
    <s v="11700 · BofA 9319 (INC)"/>
  </r>
  <r>
    <d v="2015-10-07T00:00:00"/>
    <s v="Payroll DES:PAYROLL ID:2489155 INDN:DEAN &amp; TYLER CO ID:1943345425 CCD"/>
    <n v="-358.87"/>
    <n v="1137.77"/>
    <n v="358.87"/>
    <s v="Expense"/>
    <s v="11700 · BofA 9319 (INC)"/>
    <x v="2"/>
    <x v="10"/>
    <n v="2015"/>
    <x v="65"/>
    <s v="David Lara"/>
    <s v="Corporate:Warehouse"/>
    <s v="BOTH"/>
    <s v="Income Statement"/>
    <s v="9319 (INC) Activity"/>
    <s v="11700 · BofA 9319 (INC)"/>
  </r>
  <r>
    <d v="2015-10-08T00:00:00"/>
    <s v="WIRE TYPE:BOOK IN DATE:151008 TIME:1455 ET TRN:2015100800282790 SNDR REF:Bibby/Dean and T ORIG:BIBBY INTERNATIONAL TRADE ID:004426465270"/>
    <n v="5119.03"/>
    <n v="6256.8"/>
    <n v="-5119.03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08T00:00:00"/>
    <s v="BANK OF AMERICA DES:DEPOSIT ID:345558579883 INDN:DEAN &amp; TYLER INC CO ID:941687665B CCD"/>
    <n v="23.97"/>
    <n v="6280.77"/>
    <n v="-23.97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8T00:00:00"/>
    <s v="WIRE TYPE:INTL OUT DATE:151009 TIME:1806 ET TRN:2015100800341075 SERVICE REF:884149 BNF:PERZOV ADI LLC ID:10750038 BNF BK:BANK LEUMI L E-ISRAEL ID:LUMIILIT PMT DET:156744378 SEPT BALANC E 1764 AND SHIPPING 3095"/>
    <n v="-4859.76"/>
    <n v="1421.01"/>
    <n v="4859.76"/>
    <s v="Expense"/>
    <s v="11700 · BofA 9319 (INC)"/>
    <x v="2"/>
    <x v="10"/>
    <n v="2015"/>
    <x v="18"/>
    <s v="Perzov Israel"/>
    <s v="Corporate"/>
    <s v="BOTH"/>
    <s v="Balance Sheet"/>
    <s v="9319 (INC) Activity"/>
    <s v="11700 · BofA 9319 (INC)"/>
  </r>
  <r>
    <d v="2015-10-08T00:00:00"/>
    <s v="Wire Transfer Fee"/>
    <n v="-45"/>
    <n v="1376.01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09T00:00:00"/>
    <s v="PAYPAL DES:TRANSFER ID:4KEJ294ZAAC5W INDN:DEAN TYLER INC CO ID:PAYPALSD11 PPD"/>
    <n v="375"/>
    <n v="1751.01"/>
    <n v="-375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09T00:00:00"/>
    <s v="BANK OF AMERICA DES:DEPOSIT ID:345558579883 INDN:DEAN &amp; TYLER INC CO ID:941687665B CCD"/>
    <n v="255.75"/>
    <n v="2006.76"/>
    <n v="-255.75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09T00:00:00"/>
    <s v="Wire Transfer Fee"/>
    <n v="-15"/>
    <n v="1991.76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13T00:00:00"/>
    <s v="WIRE TYPE:BOOK IN DATE:151013 TIME:1449 ET TRN:2015101300472417 SNDR REF:Bibby/Dean and T ORIG:BIBBY INTERNATIONAL TRADE ID:004426465270"/>
    <n v="6386.08"/>
    <n v="8377.84"/>
    <n v="-6386.08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13T00:00:00"/>
    <s v="PAYPAL DES:TRANSFER ID:4KEJ2959STK9E INDN:DEAN TYLER INC CO ID:PAYPALSD11 PPD"/>
    <n v="660"/>
    <n v="9037.84"/>
    <n v="-66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13T00:00:00"/>
    <s v="BANK OF AMERICA DES:DEPOSIT ID:345558579883 INDN:DEAN &amp; TYLER INC CO ID:941687665B CCD"/>
    <n v="514.35"/>
    <n v="9552.19"/>
    <n v="-514.35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3T00:00:00"/>
    <s v="BANK OF AMERICA DES:DEPOSIT ID:345558579883 INDN:DEAN &amp; TYLER INC CO ID:941687665B CCD"/>
    <n v="372.9"/>
    <n v="9925.09"/>
    <n v="-372.9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3T00:00:00"/>
    <s v="BANK OF AMERICA DES:DEPOSIT ID:345558579883 INDN:DEAN &amp; TYLER INC CO ID:941687665B CCD"/>
    <n v="224.9"/>
    <n v="10149.99"/>
    <n v="-224.9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3T00:00:00"/>
    <s v="BANK OF AMERICA DES:DEPOSIT ID:345558579883 INDN:DEAN &amp; TYLER INC CO ID:941687665B CCD"/>
    <n v="86.9"/>
    <n v="10236.89"/>
    <n v="-86.9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3T00:00:00"/>
    <s v="Online Banking transfer to CHK 9607 Confirmation# 3744825959"/>
    <n v="-200"/>
    <n v="10036.89"/>
    <n v="2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13T00:00:00"/>
    <s v="Online Banking transfer to CHK 9306 Confirmation# 1675787390"/>
    <n v="-3650.81"/>
    <n v="6386.08"/>
    <n v="3650.81"/>
    <s v="Expense"/>
    <s v="11700 · BofA 9319 (INC)"/>
    <x v="2"/>
    <x v="10"/>
    <n v="2015"/>
    <x v="67"/>
    <s v="Dean &amp; Tyler, INC"/>
    <s v="Corporate"/>
    <s v="INC"/>
    <s v="Balance Sheet"/>
    <s v="9319 (INC) transfers to 9306 (INC)"/>
    <s v="11700 · BofA 9319 (INC)"/>
  </r>
  <r>
    <d v="2015-10-13T00:00:00"/>
    <s v="Online Banking transfer to CHK 9306 Confirmation# 4077152168"/>
    <n v="-50"/>
    <n v="6336.08"/>
    <n v="50"/>
    <s v="Expense"/>
    <s v="11700 · BofA 9319 (INC)"/>
    <x v="2"/>
    <x v="10"/>
    <n v="2015"/>
    <x v="67"/>
    <s v="Dean &amp; Tyler, INC"/>
    <s v="Corporate"/>
    <s v="INC"/>
    <s v="Balance Sheet"/>
    <s v="9319 (INC) transfers to 9306 (INC)"/>
    <s v="11700 · BofA 9319 (INC)"/>
  </r>
  <r>
    <d v="2015-10-13T00:00:00"/>
    <s v="Online Banking transfer to CHK 9607 Confirmation# 4077153750"/>
    <n v="-200"/>
    <n v="6136.08"/>
    <n v="2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14T00:00:00"/>
    <s v="BANK OF AMERICA DES:DEPOSIT ID:345558579883 INDN:DEAN &amp; TYLER INC CO ID:941687665B CCD"/>
    <n v="452.73"/>
    <n v="6588.81"/>
    <n v="-452.73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4T00:00:00"/>
    <s v="PAYPAL DES:TRANSFER ID:4KEJ295C9KHHC INDN:DEAN TYLER INC CO ID:PAYPALSD11 PPD"/>
    <n v="130"/>
    <n v="6718.81"/>
    <n v="-13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14T00:00:00"/>
    <s v="WIRE TYPE:INTL OUT DATE:151014 TIME:0534 ET TRN:2015101300546410 SERVICE REF:174666 BNF:OOO GLOBAL WORK SOLUTION ID:3012373385017 BNF BK:VTB BANK (BELARUS) ID:SLANBY22/(CH3770 PMT DET:157046036 DOG PRODUCTS GOODS"/>
    <n v="-3200"/>
    <n v="3518.81"/>
    <n v="3200"/>
    <s v="Expense"/>
    <s v="11700 · BofA 9319 (INC)"/>
    <x v="2"/>
    <x v="10"/>
    <n v="2015"/>
    <x v="18"/>
    <s v="Perzov Belarus"/>
    <s v="Corporate"/>
    <s v="BOTH"/>
    <s v="Balance Sheet"/>
    <s v="9319 (INC) Activity"/>
    <s v="11700 · BofA 9319 (INC)"/>
  </r>
  <r>
    <d v="2015-10-14T00:00:00"/>
    <s v="Online Banking transfer to CHK 9607 Confirmation# 0383853114"/>
    <n v="-437.09"/>
    <n v="3081.72"/>
    <n v="437.09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14T00:00:00"/>
    <s v="TRANSFER DEAN &amp; TYLER INC:Ilya Ratner Confirmation# 1586082584"/>
    <n v="-880.9"/>
    <n v="2200.8200000000002"/>
    <n v="880.9"/>
    <s v="Expense"/>
    <s v="11700 · BofA 9319 (INC)"/>
    <x v="2"/>
    <x v="10"/>
    <n v="2015"/>
    <x v="27"/>
    <s v="Ilya Ratner"/>
    <s v="Corporate:Sales"/>
    <s v="BOTH"/>
    <s v="Income Statement"/>
    <s v="9319 (INC) Activity"/>
    <s v="11700 · BofA 9319 (INC)"/>
  </r>
  <r>
    <d v="2015-10-14T00:00:00"/>
    <s v="Payroll DES:PAYROLL ID:2489155 INDN:DEAN &amp; TYLER CO ID:1943345425 CCD"/>
    <n v="-455.2"/>
    <n v="1745.62"/>
    <n v="455.2"/>
    <s v="Expense"/>
    <s v="11700 · BofA 9319 (INC)"/>
    <x v="2"/>
    <x v="10"/>
    <n v="2015"/>
    <x v="65"/>
    <s v="Lauren  Sanchez"/>
    <s v="Corporate:Customer Service"/>
    <s v="BOTH"/>
    <s v="Income Statement"/>
    <s v="9319 (INC) Activity"/>
    <s v="11700 · BofA 9319 (INC)"/>
  </r>
  <r>
    <d v="2015-10-14T00:00:00"/>
    <s v="Payroll DES:PAYROLL ID:2489155 INDN:DEAN &amp; TYLER CO ID:1943345425 CCD"/>
    <n v="-425.04"/>
    <n v="1320.58"/>
    <n v="425.04"/>
    <s v="Expense"/>
    <s v="11700 · BofA 9319 (INC)"/>
    <x v="2"/>
    <x v="10"/>
    <n v="2015"/>
    <x v="65"/>
    <s v="Domingo Gonzalez"/>
    <s v="Corporate:Warehouse"/>
    <s v="BOTH"/>
    <s v="Income Statement"/>
    <s v="9319 (INC) Activity"/>
    <s v="11700 · BofA 9319 (INC)"/>
  </r>
  <r>
    <d v="2015-10-14T00:00:00"/>
    <s v="Payroll DES:PAYROLL ID:2489155 INDN:DEAN &amp; TYLER CO ID:1943345425 CCD"/>
    <n v="-360.33"/>
    <n v="960.25"/>
    <n v="360.33"/>
    <s v="Expense"/>
    <s v="11700 · BofA 9319 (INC)"/>
    <x v="2"/>
    <x v="10"/>
    <n v="2015"/>
    <x v="65"/>
    <s v="David Lara"/>
    <s v="Corporate:Warehouse"/>
    <s v="BOTH"/>
    <s v="Income Statement"/>
    <s v="9319 (INC) Activity"/>
    <s v="11700 · BofA 9319 (INC)"/>
  </r>
  <r>
    <d v="2015-10-14T00:00:00"/>
    <s v="Wire Transfer Fee"/>
    <n v="-45"/>
    <n v="915.25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14T00:00:00"/>
    <s v="Wire Transfer Fee"/>
    <n v="-15"/>
    <n v="900.25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15T00:00:00"/>
    <s v="BANK OF AMERICA DES:DEPOSIT ID:345558579883 INDN:DEAN &amp; TYLER INC CO ID:941687665B CCD"/>
    <n v="746.57"/>
    <n v="1646.82"/>
    <n v="-746.57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5T00:00:00"/>
    <s v="PAYPAL DES:TRANSFER ID:4KEJ295F8EHG2 INDN:DEAN TYLER INC CO ID:PAYPALSD11 PPD"/>
    <n v="100"/>
    <n v="1746.82"/>
    <n v="-10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15T00:00:00"/>
    <s v="Online Banking transfer to CHK 9306 Confirmation# 0592673157"/>
    <n v="-300"/>
    <n v="1446.82"/>
    <n v="300"/>
    <s v="Expense"/>
    <s v="11700 · BofA 9319 (INC)"/>
    <x v="2"/>
    <x v="10"/>
    <n v="2015"/>
    <x v="67"/>
    <s v="Dean &amp; Tyler, INC"/>
    <s v="Corporate"/>
    <s v="INC"/>
    <s v="Balance Sheet"/>
    <s v="9319 (INC) transfers to 9306 (INC)"/>
    <s v="11700 · BofA 9319 (INC)"/>
  </r>
  <r>
    <d v="2015-10-15T00:00:00"/>
    <s v="TX TLR cash withdrawal from CHK 9319 Banking Ctr MEDICAL CENTER #0000511 TX Confirmation# 4093704885"/>
    <n v="-200"/>
    <n v="1246.82"/>
    <n v="200"/>
    <s v="Expense"/>
    <s v="11700 · BofA 9319 (INC)"/>
    <x v="2"/>
    <x v="10"/>
    <n v="2015"/>
    <x v="39"/>
    <s v="Kristina Koger"/>
    <s v="Corporate"/>
    <s v="BOTH"/>
    <s v="Balance Sheet"/>
    <s v="9319 (INC) repays Kristina Note"/>
    <s v="11700 · BofA 9319 (INC)"/>
  </r>
  <r>
    <d v="2015-10-16T00:00:00"/>
    <s v="BANK OF AMERICA DES:DEPOSIT ID:345558579883 INDN:DEAN &amp; TYLER INC CO ID:941687665B CCD"/>
    <n v="211.83"/>
    <n v="1458.65"/>
    <n v="-211.83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6T00:00:00"/>
    <s v="PAYPAL DES:TRANSFER ID:4KEJ295GWJ3MU INDN:DEAN TYLER INC CO ID:PAYPALSD11 PPD"/>
    <n v="60"/>
    <n v="1518.65"/>
    <n v="-6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16T00:00:00"/>
    <s v="BKOFAMERICA MOBILE 10/16 3388080490 DEPOSIT *MOBILE TX"/>
    <n v="19.899999999999999"/>
    <n v="1538.55"/>
    <n v="-19.899999999999999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9T00:00:00"/>
    <s v="BANK OF AMERICA DES:DEPOSIT ID:345558579883 INDN:DEAN &amp; TYLER INC CO ID:941687665B CCD"/>
    <n v="848.09"/>
    <n v="2386.64"/>
    <n v="-848.09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9T00:00:00"/>
    <s v="Amazon Services DES:ACCSUKUS ID:N4QHXK331KZCWTX INDN:Dean &amp; Tyler, INC CO ID:3980429507 CCD PMT INFO:payments.amazon.com ID#N4QHXK331KZCWTX"/>
    <n v="830.63"/>
    <n v="3217.27"/>
    <n v="-830.63"/>
    <s v="Income"/>
    <s v="11700 · BofA 9319 (INC)"/>
    <x v="2"/>
    <x v="10"/>
    <n v="2015"/>
    <x v="63"/>
    <s v="Amazon UK"/>
    <s v="Amazon Seller:Amazon UK"/>
    <s v="BOTH"/>
    <s v="Income Statement"/>
    <s v="9319 (INC) Sales Activity"/>
    <s v="11700 · BofA 9319 (INC)"/>
  </r>
  <r>
    <d v="2015-10-19T00:00:00"/>
    <s v="BANK OF AMERICA DES:DEPOSIT ID:345558579883 INDN:DEAN &amp; TYLER INC CO ID:941687665B CCD"/>
    <n v="323.06"/>
    <n v="3540.33"/>
    <n v="-323.06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9T00:00:00"/>
    <s v="Amazon Services DES:ACCSFRUS ID:LFZ5PR6V3D5NLAP INDN:Dean &amp; Tyler, INC CO ID:5980429507 CCD PMT INFO:payments.amazon.com ID#LFZ5PR6V3D5NLAP"/>
    <n v="133.53"/>
    <n v="3673.86"/>
    <n v="-133.53"/>
    <s v="Income"/>
    <s v="11700 · BofA 9319 (INC)"/>
    <x v="2"/>
    <x v="10"/>
    <n v="2015"/>
    <x v="63"/>
    <s v="Amazon France"/>
    <s v="Amazon Seller:Amazon France"/>
    <s v="BOTH"/>
    <s v="Income Statement"/>
    <s v="9319 (INC) Sales Activity"/>
    <s v="11700 · BofA 9319 (INC)"/>
  </r>
  <r>
    <d v="2015-10-19T00:00:00"/>
    <s v="BANK OF AMERICA DES:DEPOSIT ID:345558579883 INDN:DEAN &amp; TYLER INC CO ID:941687665B CCD"/>
    <n v="44.96"/>
    <n v="3718.82"/>
    <n v="-44.96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19T00:00:00"/>
    <s v="Online Banking transfer to CHK 9607 Confirmation# 2526875207"/>
    <n v="-1900"/>
    <n v="1818.82"/>
    <n v="19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20T00:00:00"/>
    <s v="WIRE TYPE:BOOK IN DATE:151020 TIME:1145 ET TRN:2015102000218067 SNDR REF:Bibby/Dean and T ORIG:BIBBY INTERNATIONAL TRADE ID:004426465270"/>
    <n v="3798.74"/>
    <n v="5617.56"/>
    <n v="-3798.74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20T00:00:00"/>
    <s v="PAYPAL DES:TRANSFER ID:4KEJ295QAAFBE INDN:DEAN TYLER INC CO ID:PAYPALSD11 PPD"/>
    <n v="427.61"/>
    <n v="6045.17"/>
    <n v="-427.61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20T00:00:00"/>
    <s v="BANK OF AMERICA DES:DEPOSIT ID:345558579883 INDN:DEAN &amp; TYLER INC CO ID:941687665B CCD"/>
    <n v="424.48"/>
    <n v="6469.65"/>
    <n v="-424.48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0T00:00:00"/>
    <s v="BKOFAMERICA MOBILE 10/20 3388959397 DEPOSIT *MOBILE TX"/>
    <n v="62"/>
    <n v="6531.65"/>
    <n v="-62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0T00:00:00"/>
    <s v="WIRE TYPE:INTL OUT DATE:151020 TIME:1429 ET TRN:2015102000269689 SERVICE REF:378064 BNF:OOO GLOBAL WORK SOLUTION ID:3012373385017 BNF BK:VTB BANK (BELARUS) ID:SLANBY22/(CH3770 PMT DET:157502992 PRODUCT PAYMET GOODS"/>
    <n v="-5000"/>
    <n v="1531.65"/>
    <n v="5000"/>
    <s v="Expense"/>
    <s v="11700 · BofA 9319 (INC)"/>
    <x v="2"/>
    <x v="10"/>
    <n v="2015"/>
    <x v="18"/>
    <s v="Perzov Belarus"/>
    <s v="Corporate"/>
    <s v="BOTH"/>
    <s v="Balance Sheet"/>
    <s v="9319 (INC) Activity"/>
    <s v="11700 · BofA 9319 (INC)"/>
  </r>
  <r>
    <d v="2015-10-20T00:00:00"/>
    <s v="Payroll DES:PAYROLL ID:2489155 INDN:DEAN &amp; TYLER CO ID:1943345425 CCD"/>
    <n v="-460.24"/>
    <n v="1071.4100000000001"/>
    <n v="460.24"/>
    <s v="Expense"/>
    <s v="11700 · BofA 9319 (INC)"/>
    <x v="2"/>
    <x v="10"/>
    <n v="2015"/>
    <x v="65"/>
    <s v="Lauren  Sanchez"/>
    <s v="Corporate:Customer Service"/>
    <s v="BOTH"/>
    <s v="Income Statement"/>
    <s v="9319 (INC) Activity"/>
    <s v="11700 · BofA 9319 (INC)"/>
  </r>
  <r>
    <d v="2015-10-20T00:00:00"/>
    <s v="Payroll DES:PAYROLL ID:2489155 INDN:DEAN &amp; TYLER CO ID:1943345425 CCD"/>
    <n v="-405.84"/>
    <n v="665.57"/>
    <n v="405.84"/>
    <s v="Expense"/>
    <s v="11700 · BofA 9319 (INC)"/>
    <x v="2"/>
    <x v="10"/>
    <n v="2015"/>
    <x v="65"/>
    <s v="Domingo Gonzalez"/>
    <s v="Corporate:Warehouse"/>
    <s v="BOTH"/>
    <s v="Income Statement"/>
    <s v="9319 (INC) Activity"/>
    <s v="11700 · BofA 9319 (INC)"/>
  </r>
  <r>
    <d v="2015-10-20T00:00:00"/>
    <s v="Payroll DES:PAYROLL ID:2489155 INDN:DEAN &amp; TYLER CO ID:1943345425 CCD"/>
    <n v="-352.48"/>
    <n v="313.08999999999997"/>
    <n v="352.48"/>
    <s v="Expense"/>
    <s v="11700 · BofA 9319 (INC)"/>
    <x v="2"/>
    <x v="10"/>
    <n v="2015"/>
    <x v="65"/>
    <s v="David Lara"/>
    <s v="Corporate:Warehouse"/>
    <s v="BOTH"/>
    <s v="Income Statement"/>
    <s v="9319 (INC) Activity"/>
    <s v="11700 · BofA 9319 (INC)"/>
  </r>
  <r>
    <d v="2015-10-20T00:00:00"/>
    <s v="Wire Transfer Fee"/>
    <n v="-45"/>
    <n v="268.08999999999997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21T00:00:00"/>
    <s v="AMZNIFZWZEWW DES:Marketplac ID:KX7WA6TZ4WAWOCN INDN:Dean &amp; Tyler, Inc CO ID:3215240102 CCD PMT INFO:payments.amazon.com ID#KX7WA6TZ4WAWOCN"/>
    <n v="4443.5"/>
    <n v="4711.59"/>
    <n v="-4443.5"/>
    <s v="Income"/>
    <s v="11700 · BofA 9319 (INC)"/>
    <x v="2"/>
    <x v="10"/>
    <n v="2015"/>
    <x v="63"/>
    <s v="Amazon US"/>
    <s v="Amazon Seller:Amazon US"/>
    <s v="BOTH"/>
    <s v="Income Statement"/>
    <s v="9319 (INC) Sales Activity"/>
    <s v="11700 · BofA 9319 (INC)"/>
  </r>
  <r>
    <d v="2015-10-21T00:00:00"/>
    <s v="WIRE TYPE:BOOK IN DATE:151021 TIME:1447 ET TRN:2015102100261570 SNDR REF:Bibby/Dean and T ORIG:BIBBY INTERNATIONAL TRADE ID:004426465270"/>
    <n v="2410.06"/>
    <n v="7121.65"/>
    <n v="-2410.06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21T00:00:00"/>
    <s v="BANK OF AMERICA DES:DEPOSIT ID:345558579883 INDN:DEAN &amp; TYLER INC CO ID:941687665B CCD"/>
    <n v="168.48"/>
    <n v="7290.13"/>
    <n v="-168.48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1T00:00:00"/>
    <s v="TRANSFER DEAN &amp; TYLER INC:Ilya Ratner Confirmation# 0344731489"/>
    <n v="-635.25"/>
    <n v="6654.88"/>
    <n v="635.25"/>
    <s v="Expense"/>
    <s v="11700 · BofA 9319 (INC)"/>
    <x v="2"/>
    <x v="10"/>
    <n v="2015"/>
    <x v="27"/>
    <s v="Ilya Ratner"/>
    <s v="Corporate:Sales"/>
    <s v="BOTH"/>
    <s v="Income Statement"/>
    <s v="9319 (INC) Activity"/>
    <s v="11700 · BofA 9319 (INC)"/>
  </r>
  <r>
    <d v="2015-10-21T00:00:00"/>
    <s v="Online Banking transfer to CHK 9607 Confirmation# 1444782538"/>
    <n v="-138"/>
    <n v="6516.88"/>
    <n v="138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21T00:00:00"/>
    <s v="TRANSFER DEAN &amp; TYLER INC:Timofey Trofimenkov Confirmation# 0346191748"/>
    <n v="-300"/>
    <n v="6216.88"/>
    <n v="300"/>
    <s v="Expense"/>
    <s v="11700 · BofA 9319 (INC)"/>
    <x v="2"/>
    <x v="10"/>
    <n v="2015"/>
    <x v="10"/>
    <s v="Timofey Trofimenkov"/>
    <s v="Corporate:Warehouse"/>
    <s v="BOTH"/>
    <s v="Income Statement"/>
    <s v="9319 (INC) Activity"/>
    <s v="11700 · BofA 9319 (INC)"/>
  </r>
  <r>
    <d v="2015-10-21T00:00:00"/>
    <s v="Online Banking transfer to CHK 9607 Confirmation# 2546224780"/>
    <n v="-200"/>
    <n v="6016.88"/>
    <n v="2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21T00:00:00"/>
    <s v="Wire Transfer Fee"/>
    <n v="-15"/>
    <n v="6001.88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22T00:00:00"/>
    <s v="BANK OF AMERICA DES:DEPOSIT ID:345558579883 INDN:DEAN &amp; TYLER INC CO ID:941687665B CCD"/>
    <n v="411.84"/>
    <n v="6413.72"/>
    <n v="-411.84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2T00:00:00"/>
    <s v="PAYPAL DES:TRANSFER ID:4KEJ295W9BH72 INDN:DEAN TYLER INC CO ID:PAYPALSD11 PPD"/>
    <n v="400"/>
    <n v="6813.72"/>
    <n v="-40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22T00:00:00"/>
    <s v="PAYPAL DES:ECHECK ID:J222225UX6VXY INDN:DEAN TYLER INC CO ID:PAYPALEC88 WEB"/>
    <n v="-115.11"/>
    <n v="6698.61"/>
    <n v="115.11"/>
    <s v="Expense"/>
    <s v="11700 · BofA 9319 (INC)"/>
    <x v="2"/>
    <x v="10"/>
    <n v="2015"/>
    <x v="11"/>
    <s v="eBay"/>
    <s v="eBay:eBay"/>
    <s v="BOTH"/>
    <s v="Income Statement"/>
    <s v="9319 (INC) Activity"/>
    <s v="11700 · BofA 9319 (INC)"/>
  </r>
  <r>
    <d v="2015-10-22T00:00:00"/>
    <s v="Wire Transfer Fee"/>
    <n v="-15"/>
    <n v="6683.61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22T00:00:00"/>
    <s v="ONLINE BUSINESS SUITE NEXT DAY PAYMENT"/>
    <n v="-10"/>
    <n v="6673.61"/>
    <n v="10"/>
    <s v="Expense"/>
    <s v="11700 · BofA 9319 (INC)"/>
    <x v="2"/>
    <x v="10"/>
    <n v="2015"/>
    <x v="13"/>
    <s v="ZoHo"/>
    <s v="Wholesale"/>
    <s v="BOTH"/>
    <s v="Income Statement"/>
    <s v="9319 (INC) Activity"/>
    <s v="11700 · BofA 9319 (INC)"/>
  </r>
  <r>
    <d v="2015-10-23T00:00:00"/>
    <s v="BANK OF AMERICA DES:DEPOSIT ID:345558579883 INDN:DEAN &amp; TYLER INC CO ID:941687665B CCD"/>
    <n v="640.76"/>
    <n v="7314.37"/>
    <n v="-640.76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6T00:00:00"/>
    <s v="BANK OF AMERICA DES:DEPOSIT ID:345558579883 INDN:DEAN &amp; TYLER INC CO ID:941687665B CCD"/>
    <n v="530.64"/>
    <n v="7845.01"/>
    <n v="-530.64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6T00:00:00"/>
    <s v="BANK OF AMERICA DES:DEPOSIT ID:345558579883 INDN:DEAN &amp; TYLER INC CO ID:941687665B CCD"/>
    <n v="450.31"/>
    <n v="8295.32"/>
    <n v="-450.31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6T00:00:00"/>
    <s v="PAYPAL DES:TRANSFER ID:4KEJ2965HK5QE INDN:DEAN TYLER INC CO ID:PAYPALSD11 PPD"/>
    <n v="430"/>
    <n v="8725.32"/>
    <n v="-43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26T00:00:00"/>
    <s v="BANK OF AMERICA DES:DEPOSIT ID:345558579883 INDN:DEAN &amp; TYLER INC CO ID:941687665B CCD"/>
    <n v="174.7"/>
    <n v="8900.02"/>
    <n v="-174.7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6T00:00:00"/>
    <s v="Online Banking transfer to CHK 9607 Confirmation# 2571033573"/>
    <n v="-4850"/>
    <n v="4050.02"/>
    <n v="485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26T00:00:00"/>
    <s v="Online Banking transfer to CHK 9306 Confirmation# 2586809996"/>
    <n v="-314.8"/>
    <n v="3735.22"/>
    <n v="314.8"/>
    <s v="Expense"/>
    <s v="11700 · BofA 9319 (INC)"/>
    <x v="2"/>
    <x v="10"/>
    <n v="2015"/>
    <x v="67"/>
    <s v="Dean &amp; Tyler, INC"/>
    <s v="Corporate"/>
    <s v="INC"/>
    <s v="Balance Sheet"/>
    <s v="9319 (INC) transfers to 9306 (INC)"/>
    <s v="11700 · BofA 9319 (INC)"/>
  </r>
  <r>
    <d v="2015-10-27T00:00:00"/>
    <s v="BANK OF AMERICA DES:DEPOSIT ID:345558579883 INDN:DEAN &amp; TYLER INC CO ID:941687665B CCD"/>
    <n v="155.1"/>
    <n v="3890.32"/>
    <n v="-155.1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7T00:00:00"/>
    <s v="TRANSFER DEAN &amp; TYLER INC:Lissette Orbay Confirmation# 1596475572"/>
    <n v="-282.20999999999998"/>
    <n v="3608.11"/>
    <n v="282.20999999999998"/>
    <s v="Expense"/>
    <s v="11700 · BofA 9319 (INC)"/>
    <x v="2"/>
    <x v="10"/>
    <n v="2015"/>
    <x v="68"/>
    <s v="Lissette Orbay"/>
    <s v="Corporate:Customer Service"/>
    <s v="BOTH"/>
    <s v="Income Statement"/>
    <s v="9319 (INC) Activity"/>
    <s v="11700 · BofA 9319 (INC)"/>
  </r>
  <r>
    <d v="2015-10-27T00:00:00"/>
    <s v="TRANSFER DEAN &amp; TYLER INC:Ilya Ratner Confirmation# 0496525244"/>
    <n v="-692.33"/>
    <n v="2915.78"/>
    <n v="692.33"/>
    <s v="Expense"/>
    <s v="11700 · BofA 9319 (INC)"/>
    <x v="2"/>
    <x v="10"/>
    <n v="2015"/>
    <x v="27"/>
    <s v="Ilya Ratner"/>
    <s v="Corporate:Sales"/>
    <s v="BOTH"/>
    <s v="Income Statement"/>
    <s v="9319 (INC) Activity"/>
    <s v="11700 · BofA 9319 (INC)"/>
  </r>
  <r>
    <d v="2015-10-27T00:00:00"/>
    <s v="WIRE TYPE:INTL OUT DATE:151028 TIME:1838 ET TRN:2015102700351284 SERVICE REF:766964 BNF:PERZOV ADI LLC ID:10750038 BNF BK:BANK LEUMI L E-ISRAEL ID:LUMIILIT PMT DET:158011550"/>
    <n v="-2000"/>
    <n v="915.78"/>
    <n v="2000"/>
    <s v="Expense"/>
    <s v="11700 · BofA 9319 (INC)"/>
    <x v="2"/>
    <x v="10"/>
    <n v="2015"/>
    <x v="18"/>
    <s v="Perzov Israel"/>
    <s v="Corporate"/>
    <s v="BOTH"/>
    <s v="Balance Sheet"/>
    <s v="9319 (INC) Activity"/>
    <s v="11700 · BofA 9319 (INC)"/>
  </r>
  <r>
    <d v="2015-10-27T00:00:00"/>
    <s v="Wire Transfer Fee"/>
    <n v="-45"/>
    <n v="870.78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28T00:00:00"/>
    <s v="WIRE TYPE:BOOK IN DATE:151028 TIME:1158 ET TRN:2015102800230014 SNDR REF:Bibby/Dean and T ORIG:BIBBY INTERNATIONAL TRADE ID:004426465270"/>
    <n v="3915.43"/>
    <n v="4786.21"/>
    <n v="-3915.43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28T00:00:00"/>
    <s v="BANK OF AMERICA DES:DEPOSIT ID:345558579883 INDN:DEAN &amp; TYLER INC CO ID:941687665B CCD"/>
    <n v="213.91"/>
    <n v="5000.12"/>
    <n v="-213.91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8T00:00:00"/>
    <s v="PAYPAL DES:TRANSFER ID:4KEJ296BPW49S INDN:DEAN TYLER INC CO ID:PAYPALSD11 PPD"/>
    <n v="120"/>
    <n v="5120.12"/>
    <n v="-12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28T00:00:00"/>
    <s v="Payroll DES:PAYROLL ID:2489155 INDN:DEAN &amp; TYLER CO ID:1943345425 CCD"/>
    <n v="-439.31"/>
    <n v="4680.8100000000004"/>
    <n v="439.31"/>
    <s v="Expense"/>
    <s v="11700 · BofA 9319 (INC)"/>
    <x v="2"/>
    <x v="10"/>
    <n v="2015"/>
    <x v="65"/>
    <s v="Lauren  Sanchez"/>
    <s v="Corporate:Customer Service"/>
    <s v="BOTH"/>
    <s v="Income Statement"/>
    <s v="9319 (INC) Activity"/>
    <s v="11700 · BofA 9319 (INC)"/>
  </r>
  <r>
    <d v="2015-10-28T00:00:00"/>
    <s v="Payroll DES:PAYROLL ID:2489155 INDN:DEAN &amp; TYLER CO ID:1943345425 CCD"/>
    <n v="-404.93"/>
    <n v="4275.88"/>
    <n v="404.93"/>
    <s v="Expense"/>
    <s v="11700 · BofA 9319 (INC)"/>
    <x v="2"/>
    <x v="10"/>
    <n v="2015"/>
    <x v="65"/>
    <s v="Domingo Gonzalez"/>
    <s v="Corporate:Warehouse"/>
    <s v="BOTH"/>
    <s v="Income Statement"/>
    <s v="9319 (INC) Activity"/>
    <s v="11700 · BofA 9319 (INC)"/>
  </r>
  <r>
    <d v="2015-10-28T00:00:00"/>
    <s v="Payroll DES:PAYROLL ID:2489155 INDN:DEAN &amp; TYLER CO ID:1943345425 CCD"/>
    <n v="-347.57"/>
    <n v="3928.31"/>
    <n v="347.57"/>
    <s v="Expense"/>
    <s v="11700 · BofA 9319 (INC)"/>
    <x v="2"/>
    <x v="10"/>
    <n v="2015"/>
    <x v="65"/>
    <s v="David Lara"/>
    <s v="Corporate:Warehouse"/>
    <s v="BOTH"/>
    <s v="Income Statement"/>
    <s v="9319 (INC) Activity"/>
    <s v="11700 · BofA 9319 (INC)"/>
  </r>
  <r>
    <d v="2015-10-29T00:00:00"/>
    <s v="WIRE TYPE:BOOK IN DATE:151029 TIME:1449 ET TRN:2015102900303259 SNDR REF:Bibby/Dean and T ORIG:BIBBY INTERNATIONAL TRADE ID:004426465270"/>
    <n v="2807.53"/>
    <n v="6735.84"/>
    <n v="-2807.53"/>
    <s v="Income"/>
    <s v="11700 · BofA 9319 (INC)"/>
    <x v="2"/>
    <x v="10"/>
    <n v="2015"/>
    <x v="63"/>
    <s v="Bibby Financial"/>
    <s v="Amazon Vendor:Amazon Vendor US"/>
    <s v="BOTH"/>
    <s v="Income Statement"/>
    <s v="9319 (INC) Sales Activity"/>
    <s v="11700 · BofA 9319 (INC)"/>
  </r>
  <r>
    <d v="2015-10-29T00:00:00"/>
    <s v="BANK OF AMERICA DES:DEPOSIT ID:345558579883 INDN:DEAN &amp; TYLER INC CO ID:941687665B CCD"/>
    <n v="197.3"/>
    <n v="6933.14"/>
    <n v="-197.3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29T00:00:00"/>
    <s v="WIRE TYPE:INTL OUT DATE:151029 TIME:1146 ET TRN:2015102900236865 SERVICE REF:367027 BNF:PP KIT I PES ID:26008097553000 BNF BK:JOINT ST OCK COMMERCIAL ID:KHABUA2K/(CH3505 PMT DET:1581439 82 PATCHES ORDER 24 AND SHIPPING GOODS"/>
    <n v="-1135"/>
    <n v="5798.14"/>
    <n v="1135"/>
    <s v="Expense"/>
    <s v="11700 · BofA 9319 (INC)"/>
    <x v="2"/>
    <x v="10"/>
    <n v="2015"/>
    <x v="18"/>
    <s v="Collar UA"/>
    <s v="Corporate"/>
    <s v="BOTH"/>
    <s v="Balance Sheet"/>
    <s v="9319 (INC) Activity"/>
    <s v="11700 · BofA 9319 (INC)"/>
  </r>
  <r>
    <d v="2015-10-29T00:00:00"/>
    <s v="WIRE TYPE:INTL OUT DATE:151029 TIME:1645 ET TRN:2015102900350863 SERVICE REF:612061 BNF:PERZOV ADI LLC ID:10750038 BNF BK:BANK LEUMI L E-ISRAEL ID:LUMIILIT PMT DET:158170808"/>
    <n v="-3000"/>
    <n v="2798.14"/>
    <n v="3000"/>
    <s v="Expense"/>
    <s v="11700 · BofA 9319 (INC)"/>
    <x v="2"/>
    <x v="10"/>
    <n v="2015"/>
    <x v="18"/>
    <s v="Perzov Israel"/>
    <s v="Corporate"/>
    <s v="BOTH"/>
    <s v="Balance Sheet"/>
    <s v="9319 (INC) Activity"/>
    <s v="11700 · BofA 9319 (INC)"/>
  </r>
  <r>
    <d v="2015-10-29T00:00:00"/>
    <s v="Wire Transfer Fee"/>
    <n v="-45"/>
    <n v="2753.14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29T00:00:00"/>
    <s v="Wire Transfer Fee"/>
    <n v="-45"/>
    <n v="2708.14"/>
    <n v="45"/>
    <s v="Expense"/>
    <s v="11700 · BofA 9319 (INC)"/>
    <x v="2"/>
    <x v="10"/>
    <n v="2015"/>
    <x v="60"/>
    <s v="BofA"/>
    <s v="Corporate"/>
    <s v="BOTH"/>
    <s v="Income Statement"/>
    <s v="9319 (INC) Activity"/>
    <s v="11700 · BofA 9319 (INC)"/>
  </r>
  <r>
    <d v="2015-10-29T00:00:00"/>
    <s v="Wire Transfer Fee"/>
    <n v="-15"/>
    <n v="2693.14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0-30T00:00:00"/>
    <s v="BANK OF AMERICA DES:DEPOSIT ID:345558579883 INDN:DEAN &amp; TYLER INC CO ID:941687665B CCD"/>
    <n v="315.85000000000002"/>
    <n v="3008.99"/>
    <n v="-315.85000000000002"/>
    <s v="Income"/>
    <s v="11700 · BofA 9319 (INC)"/>
    <x v="2"/>
    <x v="10"/>
    <n v="2015"/>
    <x v="63"/>
    <s v="?"/>
    <s v="?"/>
    <s v="BOTH"/>
    <s v="Income Statement"/>
    <s v="9319 (INC) Sales Activity"/>
    <s v="11700 · BofA 9319 (INC)"/>
  </r>
  <r>
    <d v="2015-10-30T00:00:00"/>
    <s v="PAYPAL DES:TRANSFER ID:4KEJ296GA3K2A INDN:DEAN TYLER INC CO ID:PAYPALSD11 PPD"/>
    <n v="200"/>
    <n v="3208.99"/>
    <n v="-200"/>
    <s v="Income"/>
    <s v="11700 · BofA 9319 (INC)"/>
    <x v="2"/>
    <x v="10"/>
    <n v="2015"/>
    <x v="64"/>
    <s v="PayPal"/>
    <s v="Corporate"/>
    <s v="INC"/>
    <s v="Balance Sheet"/>
    <s v="PayPal (INC) transfers to 9319 (INC)"/>
    <s v="11700 · BofA 9319 (INC)"/>
  </r>
  <r>
    <d v="2015-10-30T00:00:00"/>
    <s v="Online Banking transfer to CHK 9607 Confirmation# 3823943654"/>
    <n v="-800"/>
    <n v="2408.9899999999998"/>
    <n v="800"/>
    <s v="Expense"/>
    <s v="11700 · BofA 9319 (INC)"/>
    <x v="2"/>
    <x v="10"/>
    <n v="2015"/>
    <x v="53"/>
    <s v="Dean &amp; Tyler, INC"/>
    <s v="Corporate"/>
    <s v="INC"/>
    <s v="Balance Sheet"/>
    <s v="9319 (INC) transfers to 9607 (INC)"/>
    <s v="11700 · BofA 9319 (INC)"/>
  </r>
  <r>
    <d v="2015-10-30T00:00:00"/>
    <s v="Wire Transfer Fee"/>
    <n v="-15"/>
    <n v="2393.9899999999998"/>
    <n v="15"/>
    <s v="Expense"/>
    <s v="11700 · BofA 9319 (INC)"/>
    <x v="2"/>
    <x v="10"/>
    <n v="2015"/>
    <x v="48"/>
    <s v="BofA"/>
    <s v="Corporate"/>
    <s v="BOTH"/>
    <s v="Income Statement"/>
    <s v="9319 (INC) Activity"/>
    <s v="11700 · BofA 9319 (INC)"/>
  </r>
  <r>
    <d v="2015-11-02T00:00:00"/>
    <s v="Amazon Services DES:ACCSDEUS ID:OIM43WK3Z6VSIMX INDN:Dean &amp; Tyler, INC CO ID:4980429507 CCD PMT INFO:payments.amazon.com ID#OIM43WK3Z6VSIMX"/>
    <n v="555.61"/>
    <n v="2949.6"/>
    <n v="-555.61"/>
    <s v="Income"/>
    <s v="11700 · BofA 9319 (INC)"/>
    <x v="2"/>
    <x v="11"/>
    <n v="2015"/>
    <x v="63"/>
    <s v="Amazon Germany"/>
    <s v="Amazon Seller:Amazon Germany"/>
    <s v="BOTH"/>
    <s v="Income Statement"/>
    <s v="9319 (INC) Sales Activity"/>
    <s v="11700 · BofA 9319 (INC)"/>
  </r>
  <r>
    <d v="2015-11-02T00:00:00"/>
    <s v="BANK OF AMERICA DES:DEPOSIT ID:345558579883 INDN:DEAN &amp; TYLER INC CO ID:941687665B CCD"/>
    <n v="221.7"/>
    <n v="3171.3"/>
    <n v="-221.7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2T00:00:00"/>
    <s v="BANK OF AMERICA DES:DEPOSIT ID:345558579883 INDN:DEAN &amp; TYLER INC CO ID:941687665B CCD"/>
    <n v="169.75"/>
    <n v="3341.05"/>
    <n v="-169.7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2T00:00:00"/>
    <s v="Amazon Services DES:ACCSUKUS ID:QYPGR3KZ6LY32QU INDN:Dean &amp; Tyler, INC CO ID:3980429507 CCD PMT INFO:payments.amazon.com ID#QYPGR3KZ6LY32QU"/>
    <n v="56.3"/>
    <n v="3397.35"/>
    <n v="-56.3"/>
    <s v="Income"/>
    <s v="11700 · BofA 9319 (INC)"/>
    <x v="2"/>
    <x v="11"/>
    <n v="2015"/>
    <x v="63"/>
    <s v="Amazon UK"/>
    <s v="Amazon Seller:Amazon UK"/>
    <s v="BOTH"/>
    <s v="Income Statement"/>
    <s v="9319 (INC) Sales Activity"/>
    <s v="11700 · BofA 9319 (INC)"/>
  </r>
  <r>
    <d v="2015-11-02T00:00:00"/>
    <s v="Online Banking transfer to CHK 9607 Confirmation# 4043840664"/>
    <n v="-266"/>
    <n v="3131.35"/>
    <n v="266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02T00:00:00"/>
    <s v="BANK OF AMERICA DES:QRMT Pymt ID:DEAN AND INDN:4339931506603836 00 CO ID:3001190310 CCD"/>
    <n v="-790.11"/>
    <n v="2341.2399999999998"/>
    <n v="790.11"/>
    <s v="Expense"/>
    <s v="11700 · BofA 9319 (INC)"/>
    <x v="2"/>
    <x v="11"/>
    <n v="2015"/>
    <x v="58"/>
    <s v="BofA"/>
    <s v="Corporate"/>
    <s v="INC"/>
    <s v="Balance Sheet"/>
    <s v="9319 (INC) pays BofA CC (LLC)"/>
    <s v="11700 · BofA 9319 (INC)"/>
  </r>
  <r>
    <d v="2015-11-02T00:00:00"/>
    <s v="PAYPAL DES:INST XFER ID:EBAY INC INDN:DEAN TYLER INC CO ID:PAYPALSI77 WEB"/>
    <n v="-501.78"/>
    <n v="1839.46"/>
    <n v="501.78"/>
    <s v="Expense"/>
    <s v="11700 · BofA 9319 (INC)"/>
    <x v="2"/>
    <x v="11"/>
    <n v="2015"/>
    <x v="11"/>
    <s v="eBay"/>
    <s v="eBay:eBay"/>
    <s v="BOTH"/>
    <s v="Income Statement"/>
    <s v="9319 (INC) Activity"/>
    <s v="11700 · BofA 9319 (INC)"/>
  </r>
  <r>
    <d v="2015-11-02T00:00:00"/>
    <s v="Bank of America Credit Card Bill Payment"/>
    <n v="-350"/>
    <n v="1489.46"/>
    <n v="350"/>
    <s v="Expense"/>
    <s v="11700 · BofA 9319 (INC)"/>
    <x v="2"/>
    <x v="11"/>
    <n v="2015"/>
    <x v="59"/>
    <s v="BofA"/>
    <s v="Corporate"/>
    <s v="INC"/>
    <s v="Balance Sheet"/>
    <s v="9319 (INC) pays BofA CC (INC)"/>
    <s v="11700 · BofA 9319 (INC)"/>
  </r>
  <r>
    <d v="2015-11-02T00:00:00"/>
    <s v="BANK OF AMERICA DES:INTERCHNG ID:345558579883 INDN:DEAN &amp; TYLER INC CO ID:941687665B CCD"/>
    <n v="-234.38"/>
    <n v="1255.08"/>
    <n v="234.38"/>
    <s v="Expense"/>
    <s v="11700 · BofA 9319 (INC)"/>
    <x v="2"/>
    <x v="11"/>
    <n v="2015"/>
    <x v="32"/>
    <s v="Authorize.net"/>
    <s v="Corporate"/>
    <s v="BOTH"/>
    <s v="Income Statement"/>
    <s v="9319 (INC) Activity"/>
    <s v="11700 · BofA 9319 (INC)"/>
  </r>
  <r>
    <d v="2015-11-02T00:00:00"/>
    <s v="BANK OF AMERICA DES:DEPOSIT ID:345558579883 INDN:DEAN &amp; TYLER INC CO ID:941687665B CCD"/>
    <n v="-74.05"/>
    <n v="1181.03"/>
    <n v="74.05"/>
    <s v="Expens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2T00:00:00"/>
    <s v="BANK OF AMERICA DES:FEE ID:345558579883 INDN:DEAN &amp; TYLER INC CO ID:941687665B CCD"/>
    <n v="-53.43"/>
    <n v="1127.5999999999999"/>
    <n v="53.43"/>
    <s v="Expense"/>
    <s v="11700 · BofA 9319 (INC)"/>
    <x v="2"/>
    <x v="11"/>
    <n v="2015"/>
    <x v="32"/>
    <s v="Authorize.net"/>
    <s v="Corporate"/>
    <s v="BOTH"/>
    <s v="Income Statement"/>
    <s v="9319 (INC) Activity"/>
    <s v="11700 · BofA 9319 (INC)"/>
  </r>
  <r>
    <d v="2015-11-02T00:00:00"/>
    <s v="BANK OF AMERICA DES:DISCOUNT ID:345558579883 INDN:DEAN &amp; TYLER INC CO ID:941687665B CCD"/>
    <n v="-40.72"/>
    <n v="1086.8800000000001"/>
    <n v="40.72"/>
    <s v="Expense"/>
    <s v="11700 · BofA 9319 (INC)"/>
    <x v="2"/>
    <x v="11"/>
    <n v="2015"/>
    <x v="32"/>
    <s v="Authorize.net"/>
    <s v="Corporate"/>
    <s v="BOTH"/>
    <s v="Income Statement"/>
    <s v="9319 (INC) Activity"/>
    <s v="11700 · BofA 9319 (INC)"/>
  </r>
  <r>
    <d v="2015-11-02T00:00:00"/>
    <s v="Payroll Service DES:Fee ID:2489155 INDN:Trofimenkov, Timofey CO ID:3943345425 CCD"/>
    <n v="-38.380000000000003"/>
    <n v="1048.5"/>
    <n v="38.380000000000003"/>
    <s v="Expense"/>
    <s v="11700 · BofA 9319 (INC)"/>
    <x v="2"/>
    <x v="11"/>
    <n v="2015"/>
    <x v="36"/>
    <s v="Intuit"/>
    <s v="Corporate:Warehouse"/>
    <s v="BOTH"/>
    <s v="Income Statement"/>
    <s v="9319 (INC) Activity"/>
    <s v="11700 · BofA 9319 (INC)"/>
  </r>
  <r>
    <d v="2015-11-02T00:00:00"/>
    <s v="PAYPAL DES:ECHECK ID:J222225WY7PNN INDN:DEAN TYLER INC CO ID:PAYPALEC88 WEB"/>
    <n v="-32.979999999999997"/>
    <n v="1015.52"/>
    <n v="32.979999999999997"/>
    <s v="Expense"/>
    <s v="11700 · BofA 9319 (INC)"/>
    <x v="2"/>
    <x v="11"/>
    <n v="2015"/>
    <x v="72"/>
    <s v="eBay"/>
    <s v="eBay:eBay"/>
    <s v="BOTH"/>
    <s v="Income Statement"/>
    <s v="9319 (INC) Activity"/>
    <s v="11700 · BofA 9319 (INC)"/>
  </r>
  <r>
    <d v="2015-11-02T00:00:00"/>
    <s v="Monthly Fee for Business Fundamentals"/>
    <n v="-16"/>
    <n v="999.52"/>
    <n v="16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1-03T00:00:00"/>
    <s v="WIRE TYPE:BOOK IN DATE:151103 TIME:1438 ET TRN:2015110300281739 SNDR REF:Bibby/Dean and T ORIG:BIBBY INTERNATIONAL TRADE ID:004426465270"/>
    <n v="2919.19"/>
    <n v="3918.71"/>
    <n v="-2919.19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03T00:00:00"/>
    <s v="BANK OF AMERICA DES:DEPOSIT ID:345558579883 INDN:DEAN &amp; TYLER INC CO ID:941687665B CCD"/>
    <n v="362.5"/>
    <n v="4281.21"/>
    <n v="-362.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3T00:00:00"/>
    <s v="PAYPAL DES:TRANSFER ID:4KEJ296Q7ZAFY INDN:DEAN TYLER INC CO ID:PAYPALSD11 PPD"/>
    <n v="256.08"/>
    <n v="4537.29"/>
    <n v="-256.08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03T00:00:00"/>
    <s v="TRANSFER DEAN &amp; TYLER INC:Lissette Orbay Confirmation# 1359041562"/>
    <n v="-514.72"/>
    <n v="4022.57"/>
    <n v="514.72"/>
    <s v="Expense"/>
    <s v="11700 · BofA 9319 (INC)"/>
    <x v="2"/>
    <x v="11"/>
    <n v="2015"/>
    <x v="68"/>
    <s v="Lissette Orbay"/>
    <s v="Corporate:Customer Service"/>
    <s v="BOTH"/>
    <s v="Income Statement"/>
    <s v="9319 (INC) Activity"/>
    <s v="11700 · BofA 9319 (INC)"/>
  </r>
  <r>
    <d v="2015-11-03T00:00:00"/>
    <s v="TRANSFER DEAN &amp; TYLER INC:Ilya Ratner Confirmation# 0559074512"/>
    <n v="-453.75"/>
    <n v="3568.82"/>
    <n v="453.75"/>
    <s v="Expense"/>
    <s v="11700 · BofA 9319 (INC)"/>
    <x v="2"/>
    <x v="11"/>
    <n v="2015"/>
    <x v="27"/>
    <s v="Ilya Ratner"/>
    <s v="Corporate:Sales"/>
    <s v="BOTH"/>
    <s v="Income Statement"/>
    <s v="9319 (INC) Activity"/>
    <s v="11700 · BofA 9319 (INC)"/>
  </r>
  <r>
    <d v="2015-11-03T00:00:00"/>
    <s v="Online Banking transfer to CHK 9607 Confirmation# 3859093334"/>
    <n v="-20"/>
    <n v="3548.82"/>
    <n v="2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03T00:00:00"/>
    <s v="Payroll DES:PAYROLL ID:2489155 INDN:DEAN &amp; TYLER CO ID:1943345425 CCD"/>
    <n v="-453.59"/>
    <n v="3095.23"/>
    <n v="453.59"/>
    <s v="Expense"/>
    <s v="11700 · BofA 9319 (INC)"/>
    <x v="2"/>
    <x v="11"/>
    <n v="2015"/>
    <x v="65"/>
    <s v="Lauren  Sanchez"/>
    <s v="Corporate:Customer Service"/>
    <s v="BOTH"/>
    <s v="Income Statement"/>
    <s v="9319 (INC) Activity"/>
    <s v="11700 · BofA 9319 (INC)"/>
  </r>
  <r>
    <d v="2015-11-03T00:00:00"/>
    <s v="Payroll DES:PAYROLL ID:2489155 INDN:DEAN &amp; TYLER CO ID:1943345425 CCD"/>
    <n v="-412.46"/>
    <n v="2682.77"/>
    <n v="412.46"/>
    <s v="Expense"/>
    <s v="11700 · BofA 9319 (INC)"/>
    <x v="2"/>
    <x v="11"/>
    <n v="2015"/>
    <x v="65"/>
    <s v="Domingo Gonzalez"/>
    <s v="Corporate:Warehouse"/>
    <s v="BOTH"/>
    <s v="Income Statement"/>
    <s v="9319 (INC) Activity"/>
    <s v="11700 · BofA 9319 (INC)"/>
  </r>
  <r>
    <d v="2015-11-03T00:00:00"/>
    <s v="Payroll DES:PAYROLL ID:2489155 INDN:DEAN &amp; TYLER CO ID:1943345425 CCD"/>
    <n v="-358.87"/>
    <n v="2323.9"/>
    <n v="358.87"/>
    <s v="Expense"/>
    <s v="11700 · BofA 9319 (INC)"/>
    <x v="2"/>
    <x v="11"/>
    <n v="2015"/>
    <x v="65"/>
    <s v="David Lara"/>
    <s v="Corporate:Warehouse"/>
    <s v="BOTH"/>
    <s v="Income Statement"/>
    <s v="9319 (INC) Activity"/>
    <s v="11700 · BofA 9319 (INC)"/>
  </r>
  <r>
    <d v="2015-11-03T00:00:00"/>
    <s v="AUTHNET GATEWAY DES:BILLING ID:41431581 INDN:DEAN &amp; TYLER, INC CO ID:1870568569 CCD"/>
    <n v="-60.2"/>
    <n v="2263.6999999999998"/>
    <n v="60.2"/>
    <s v="Expense"/>
    <s v="11700 · BofA 9319 (INC)"/>
    <x v="2"/>
    <x v="11"/>
    <n v="2015"/>
    <x v="32"/>
    <s v="Authorize.net"/>
    <s v="Corporate"/>
    <s v="BOTH"/>
    <s v="Income Statement"/>
    <s v="9319 (INC) Activity"/>
    <s v="11700 · BofA 9319 (INC)"/>
  </r>
  <r>
    <d v="2015-11-04T00:00:00"/>
    <s v="AMZNIGJX5BIX DES:Marketplac ID:W11PNMKPE7D8GS4 INDN:Dean &amp; Tyler, Inc CO ID:3215240102 CCD PMT INFO:payments.amazon.com ID#W11PNMKPE7D8GS4"/>
    <n v="2841.91"/>
    <n v="5105.6099999999997"/>
    <n v="-2841.91"/>
    <s v="Income"/>
    <s v="11700 · BofA 9319 (INC)"/>
    <x v="2"/>
    <x v="11"/>
    <n v="2015"/>
    <x v="63"/>
    <s v="Amazon US"/>
    <s v="Amazon Seller:Amazon US"/>
    <s v="BOTH"/>
    <s v="Income Statement"/>
    <s v="9319 (INC) Sales Activity"/>
    <s v="11700 · BofA 9319 (INC)"/>
  </r>
  <r>
    <d v="2015-11-04T00:00:00"/>
    <s v="WIRE TYPE:BOOK IN DATE:151104 TIME:1453 ET TRN:2015110400277552 SNDR REF:Bibby/Dean and T ORIG:BIBBY INTERNATIONAL TRADE ID:004426465270"/>
    <n v="2434.75"/>
    <n v="7540.36"/>
    <n v="-2434.75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04T00:00:00"/>
    <s v="BANK OF AMERICA DES:DEPOSIT ID:345558579883 INDN:DEAN &amp; TYLER INC CO ID:941687665B CCD"/>
    <n v="1616.99"/>
    <n v="9157.35"/>
    <n v="-1616.99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4T00:00:00"/>
    <s v="PAYPAL DES:TRANSFER ID:4KEJ296TYAPCN INDN:DEAN TYLER INC CO ID:PAYPALSD11 PPD"/>
    <n v="320"/>
    <n v="9477.35"/>
    <n v="-320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04T00:00:00"/>
    <s v="Wire Transfer Fee"/>
    <n v="-15"/>
    <n v="9462.35"/>
    <n v="15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1-05T00:00:00"/>
    <s v="BANK OF AMERICA DES:DEPOSIT ID:345558579883 INDN:DEAN &amp; TYLER INC CO ID:941687665B CCD"/>
    <n v="1214.7"/>
    <n v="10677.05"/>
    <n v="-1214.7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5T00:00:00"/>
    <s v="Wire Transfer Fee"/>
    <n v="-15"/>
    <n v="10662.05"/>
    <n v="15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1-06T00:00:00"/>
    <s v="WIRE TYPE:WIRE IN DATE: 151106 TIME:0808 ET TRN:2015110600151423 SEQ:110615648991/256013 ORIG:JUMBO CO.,LTD. ID:0024000049573 SND BK:DEUTSC HE BANK TRUST CO. AMERI ID:0103"/>
    <n v="1142.33"/>
    <n v="11804.38"/>
    <n v="-1142.33"/>
    <s v="Income"/>
    <s v="11700 · BofA 9319 (INC)"/>
    <x v="2"/>
    <x v="11"/>
    <n v="2015"/>
    <x v="63"/>
    <s v="Amazon Japan"/>
    <s v="Amazon Seller:Amazon Japan"/>
    <s v="BOTH"/>
    <s v="Income Statement"/>
    <s v="9319 (INC) Activity"/>
    <s v="11700 · BofA 9319 (INC)"/>
  </r>
  <r>
    <d v="2015-11-06T00:00:00"/>
    <s v="BANK OF AMERICA DES:DEPOSIT ID:345558579883 INDN:DEAN &amp; TYLER INC CO ID:941687665B CCD"/>
    <n v="640.41"/>
    <n v="12444.79"/>
    <n v="-640.41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6T00:00:00"/>
    <s v="PAYPAL DES:TRANSFER ID:4KEJ296YTWZ7Y INDN:DEAN TYLER INC CO ID:PAYPALSD11 PPD"/>
    <n v="213.65"/>
    <n v="12658.44"/>
    <n v="-213.65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06T00:00:00"/>
    <s v="WIRE TYPE:INTL OUT DATE:151106 TIME:0520 ET TRN:2015110600006567 SERVICE REF:131651 BNF:PERZOV ADI LLC ID:10750038 BNF BK:BANK LEUMI L E-ISRAEL ID:LUMIILIT PMT DET:158810244 DOG PRODUCT INVOICES"/>
    <n v="-5000"/>
    <n v="7658.44"/>
    <n v="5000"/>
    <s v="Expense"/>
    <s v="11700 · BofA 9319 (INC)"/>
    <x v="2"/>
    <x v="11"/>
    <n v="2015"/>
    <x v="18"/>
    <s v="Perzov Israel"/>
    <s v="Corporate"/>
    <s v="BOTH"/>
    <s v="Balance Sheet"/>
    <s v="9319 (INC) Activity"/>
    <s v="11700 · BofA 9319 (INC)"/>
  </r>
  <r>
    <d v="2015-11-06T00:00:00"/>
    <s v="IRS DES:USATAXPYMT ID:227571066033124 INDN:DEAN &amp; TYLER INC CO ID:3387702000 CCD"/>
    <n v="-1382.93"/>
    <n v="6275.51"/>
    <n v="1382.93"/>
    <s v="Expense"/>
    <s v="11700 · BofA 9319 (INC)"/>
    <x v="2"/>
    <x v="11"/>
    <n v="2015"/>
    <x v="66"/>
    <s v="IRS"/>
    <s v="Corporate:Warehouse"/>
    <s v="BOTH"/>
    <s v="Income Statement"/>
    <s v="9319 (INC) Activity"/>
    <s v="11700 · BofA 9319 (INC)"/>
  </r>
  <r>
    <d v="2015-11-06T00:00:00"/>
    <s v="Wire Transfer Fee"/>
    <n v="-45"/>
    <n v="6230.51"/>
    <n v="45"/>
    <s v="Expense"/>
    <s v="11700 · BofA 9319 (INC)"/>
    <x v="2"/>
    <x v="11"/>
    <n v="2015"/>
    <x v="60"/>
    <s v="BofA"/>
    <s v="Corporate"/>
    <s v="BOTH"/>
    <s v="Income Statement"/>
    <s v="9319 (INC) Activity"/>
    <s v="11700 · BofA 9319 (INC)"/>
  </r>
  <r>
    <d v="2015-11-09T00:00:00"/>
    <s v="BANK OF AMERICA DES:DEPOSIT ID:345558579883 INDN:DEAN &amp; TYLER INC CO ID:941687665B CCD"/>
    <n v="405.7"/>
    <n v="6636.21"/>
    <n v="-405.7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9T00:00:00"/>
    <s v="BANK OF AMERICA DES:DEPOSIT ID:345558579883 INDN:DEAN &amp; TYLER INC CO ID:941687665B CCD"/>
    <n v="359.95"/>
    <n v="6996.16"/>
    <n v="-359.9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9T00:00:00"/>
    <s v="BANK OF AMERICA DES:DEPOSIT ID:345558579883 INDN:DEAN &amp; TYLER INC CO ID:941687665B CCD"/>
    <n v="220.59"/>
    <n v="7216.75"/>
    <n v="-220.59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09T00:00:00"/>
    <s v="Online Banking transfer to CHK 9607 Confirmation# 4009122405"/>
    <n v="-2500"/>
    <n v="4716.75"/>
    <n v="25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09T00:00:00"/>
    <s v="TRANSFER DEAN &amp; TYLER INC:Ilya Ratner Confirmation# 1709280882"/>
    <n v="-660.35"/>
    <n v="4056.4"/>
    <n v="660.35"/>
    <s v="Expense"/>
    <s v="11700 · BofA 9319 (INC)"/>
    <x v="2"/>
    <x v="11"/>
    <n v="2015"/>
    <x v="27"/>
    <s v="Ilya Ratner"/>
    <s v="Corporate:Sales"/>
    <s v="BOTH"/>
    <s v="Income Statement"/>
    <s v="9319 (INC) Activity"/>
    <s v="11700 · BofA 9319 (INC)"/>
  </r>
  <r>
    <d v="2015-11-09T00:00:00"/>
    <s v="TRANSFER DEAN &amp; TYLER INC:Lissette Orbay Confirmation# 1709288377"/>
    <n v="-426.72"/>
    <n v="3629.68"/>
    <n v="426.72"/>
    <s v="Expense"/>
    <s v="11700 · BofA 9319 (INC)"/>
    <x v="2"/>
    <x v="11"/>
    <n v="2015"/>
    <x v="68"/>
    <s v="Lissette Orbay"/>
    <s v="Corporate:Customer Service"/>
    <s v="BOTH"/>
    <s v="Income Statement"/>
    <s v="9319 (INC) Activity"/>
    <s v="11700 · BofA 9319 (INC)"/>
  </r>
  <r>
    <d v="2015-11-09T00:00:00"/>
    <s v="TRANSFER DEAN &amp; TYLER INC:Timofey Trofimenkov Confirmation# 1710292776"/>
    <n v="-100"/>
    <n v="3529.68"/>
    <n v="100"/>
    <s v="Expense"/>
    <s v="11700 · BofA 9319 (INC)"/>
    <x v="2"/>
    <x v="11"/>
    <n v="2015"/>
    <x v="10"/>
    <s v="Timofey Trofimenkov"/>
    <s v="Corporate:Warehouse"/>
    <s v="BOTH"/>
    <s v="Income Statement"/>
    <s v="9319 (INC) Activity"/>
    <s v="11700 · BofA 9319 (INC)"/>
  </r>
  <r>
    <d v="2015-11-10T00:00:00"/>
    <s v="BIBBY INTL TRADE DES:REMITTANCE ID:BIBBY INDN:DEAN &amp; TYLER INC CO ID:5760791245 CCD PMT INFO:RMT***2200.00*0***0*0\"/>
    <n v="2200"/>
    <n v="5729.68"/>
    <n v="-2200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10T00:00:00"/>
    <s v="BOFA MERCH SVCS DES:DEPOSIT ID:345558579883 INDN:DEAN &amp; TYLER INC CO ID:941687665B CCD"/>
    <n v="1262.8499999999999"/>
    <n v="6992.53"/>
    <n v="-1262.8499999999999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0T00:00:00"/>
    <s v="PAYPAL DES:TRANSFER ID:4KEJ2978TRM52 INDN:DEAN TYLER INC CO ID:PAYPALSD11 PPD"/>
    <n v="165.92"/>
    <n v="7158.45"/>
    <n v="-165.92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10T00:00:00"/>
    <s v="Payroll DES:PAYROLL ID:2489155 INDN:DEAN &amp; TYLER CO ID:1943345425 CCD"/>
    <n v="-459.43"/>
    <n v="6699.02"/>
    <n v="459.43"/>
    <s v="Expense"/>
    <s v="11700 · BofA 9319 (INC)"/>
    <x v="2"/>
    <x v="11"/>
    <n v="2015"/>
    <x v="65"/>
    <s v="Lauren  Sanchez"/>
    <s v="Corporate:Customer Service"/>
    <s v="BOTH"/>
    <s v="Income Statement"/>
    <s v="9319 (INC) Activity"/>
    <s v="11700 · BofA 9319 (INC)"/>
  </r>
  <r>
    <d v="2015-11-10T00:00:00"/>
    <s v="Payroll DES:PAYROLL ID:2489155 INDN:DEAN &amp; TYLER CO ID:1943345425 CCD"/>
    <n v="-425.04"/>
    <n v="6273.98"/>
    <n v="425.04"/>
    <s v="Expense"/>
    <s v="11700 · BofA 9319 (INC)"/>
    <x v="2"/>
    <x v="11"/>
    <n v="2015"/>
    <x v="65"/>
    <s v="Domingo Gonzalez"/>
    <s v="Corporate:Warehouse"/>
    <s v="BOTH"/>
    <s v="Income Statement"/>
    <s v="9319 (INC) Activity"/>
    <s v="11700 · BofA 9319 (INC)"/>
  </r>
  <r>
    <d v="2015-11-10T00:00:00"/>
    <s v="Payroll DES:PAYROLL ID:2489155 INDN:DEAN &amp; TYLER CO ID:1943345425 CCD"/>
    <n v="-360.32"/>
    <n v="5913.66"/>
    <n v="360.32"/>
    <s v="Expense"/>
    <s v="11700 · BofA 9319 (INC)"/>
    <x v="2"/>
    <x v="11"/>
    <n v="2015"/>
    <x v="65"/>
    <s v="David Lara"/>
    <s v="Corporate:Warehouse"/>
    <s v="BOTH"/>
    <s v="Income Statement"/>
    <s v="9319 (INC) Activity"/>
    <s v="11700 · BofA 9319 (INC)"/>
  </r>
  <r>
    <d v="2015-11-10T00:00:00"/>
    <s v="PAYPAL DES:ECHECK ID:J222225ZG6AVQ INDN:DEAN TYLER INC CO ID:PAYPALEC88 WEB"/>
    <n v="-47.58"/>
    <n v="5866.08"/>
    <n v="47.58"/>
    <s v="Expense"/>
    <s v="11700 · BofA 9319 (INC)"/>
    <x v="2"/>
    <x v="11"/>
    <n v="2015"/>
    <x v="72"/>
    <s v="eBay"/>
    <s v="eBay:eBay"/>
    <s v="BOTH"/>
    <s v="Income Statement"/>
    <s v="9319 (INC) Activity"/>
    <s v="11700 · BofA 9319 (INC)"/>
  </r>
  <r>
    <d v="2015-11-12T00:00:00"/>
    <s v="WIRE TYPE:BOOK IN DATE:151112 TIME:1438 ET TRN:2015111200452756 SNDR REF:Bibby/Dean and T ORIG:BIBBY INTERNATIONAL TRADE ID:004426465270"/>
    <n v="3201"/>
    <n v="9067.08"/>
    <n v="-3201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12T00:00:00"/>
    <s v="BOFA MERCH SVCS DES:DEPOSIT ID:345558579883 INDN:DEAN &amp; TYLER INC CO ID:941687665B CCD"/>
    <n v="269.55"/>
    <n v="9336.6299999999992"/>
    <n v="-269.5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2T00:00:00"/>
    <s v="Online Banking transfer to CHK 9607 Confirmation# 4026629799"/>
    <n v="-1000"/>
    <n v="8336.6299999999992"/>
    <n v="10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12T00:00:00"/>
    <s v="IRS DES:USATAXPYMT ID:227571666037766 INDN:DEAN &amp; TYLER INC CO ID:3387702000 CCD"/>
    <n v="-1866.69"/>
    <n v="6469.94"/>
    <n v="1866.69"/>
    <s v="Expense"/>
    <s v="11700 · BofA 9319 (INC)"/>
    <x v="2"/>
    <x v="11"/>
    <n v="2015"/>
    <x v="66"/>
    <s v="IRS"/>
    <s v="Corporate:Warehouse"/>
    <s v="BOTH"/>
    <s v="Income Statement"/>
    <s v="9319 (INC) Activity"/>
    <s v="11700 · BofA 9319 (INC)"/>
  </r>
  <r>
    <d v="2015-11-12T00:00:00"/>
    <s v="PAYPAL DES:ECHECK ID:PURPLEPAWS1 INDN:DEAN TYLER INC CO ID:PAYPALEC88 WEB"/>
    <n v="-99.97"/>
    <n v="6369.97"/>
    <n v="99.97"/>
    <s v="Expense"/>
    <s v="11700 · BofA 9319 (INC)"/>
    <x v="2"/>
    <x v="11"/>
    <n v="2015"/>
    <x v="72"/>
    <s v="eBay"/>
    <s v="eBay:eBay"/>
    <s v="BOTH"/>
    <s v="Income Statement"/>
    <s v="9319 (INC) Activity"/>
    <s v="11700 · BofA 9319 (INC)"/>
  </r>
  <r>
    <d v="2015-11-12T00:00:00"/>
    <s v="PAYPAL DES:ECHECK ID:J222225ZPY2WQ INDN:DEAN TYLER INC CO ID:PAYPALEC88 WEB"/>
    <n v="-62.97"/>
    <n v="6307"/>
    <n v="62.97"/>
    <s v="Expense"/>
    <s v="11700 · BofA 9319 (INC)"/>
    <x v="2"/>
    <x v="11"/>
    <n v="2015"/>
    <x v="72"/>
    <s v="eBay"/>
    <s v="eBay:eBay"/>
    <s v="BOTH"/>
    <s v="Income Statement"/>
    <s v="9319 (INC) Activity"/>
    <s v="11700 · BofA 9319 (INC)"/>
  </r>
  <r>
    <d v="2015-11-12T00:00:00"/>
    <s v="BOFA MERCH SVCS DES:DEPOSIT ID:345558579883 INDN:DEAN &amp; TYLER INC CO ID:941687665B CCD"/>
    <n v="-59.37"/>
    <n v="6247.63"/>
    <n v="59.37"/>
    <s v="Expens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3T00:00:00"/>
    <s v="BOFA MERCH SVCS DES:DEPOSIT ID:345558579883 INDN:DEAN &amp; TYLER INC CO ID:941687665B CCD"/>
    <n v="96.7"/>
    <n v="6344.33"/>
    <n v="-96.7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3T00:00:00"/>
    <s v="Wire Transfer Fee"/>
    <n v="-15"/>
    <n v="6329.33"/>
    <n v="15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1-16T00:00:00"/>
    <s v="BIBBY INTL TRADE DES:REMITTANCE ID:BIBBY INDN:DEAN &amp; TYLER INC CO ID:5760791245 CCD PMT INFO:RMT***2437.30*0***0*0\"/>
    <n v="2437.3000000000002"/>
    <n v="8766.6299999999992"/>
    <n v="-2437.3000000000002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16T00:00:00"/>
    <s v="Amazon Services DES:ACCSUKUS ID:PKK99AFX6KHUOGV INDN:Dean &amp; Tyler, INC CO ID:3980429507 CCD PMT INFO:payments.amazon.com ID#PKK99AFX6KHUOGV"/>
    <n v="736.51"/>
    <n v="9503.14"/>
    <n v="-736.51"/>
    <s v="Income"/>
    <s v="11700 · BofA 9319 (INC)"/>
    <x v="2"/>
    <x v="11"/>
    <n v="2015"/>
    <x v="63"/>
    <s v="Amazon UK"/>
    <s v="Amazon Seller:Amazon UK"/>
    <s v="BOTH"/>
    <s v="Income Statement"/>
    <s v="9319 (INC) Sales Activity"/>
    <s v="11700 · BofA 9319 (INC)"/>
  </r>
  <r>
    <d v="2015-11-16T00:00:00"/>
    <s v="BOFA MERCH SVCS DES:DEPOSIT ID:345558579883 INDN:DEAN &amp; TYLER INC CO ID:941687665B CCD"/>
    <n v="715.04"/>
    <n v="10218.18"/>
    <n v="-715.04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6T00:00:00"/>
    <s v="BOFA MERCH SVCS DES:DEPOSIT ID:345558579883 INDN:DEAN &amp; TYLER INC CO ID:941687665B CCD"/>
    <n v="194.23"/>
    <n v="10412.41"/>
    <n v="-194.23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6T00:00:00"/>
    <s v="PAYPAL DES:TRANSFER ID:4KEJ297JL6W22 INDN:DEAN TYLER INC CO ID:PAYPALSD11 PPD"/>
    <n v="160"/>
    <n v="10572.41"/>
    <n v="-160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16T00:00:00"/>
    <s v="Amazon Services DES:ACCSFRUS ID:L1R6LJZ954XDLKQ INDN:Dean &amp; Tyler, INC CO ID:5980429507 CCD PMT INFO:payments.amazon.com ID#L1R6LJZ954XDLKQ"/>
    <n v="147.97999999999999"/>
    <n v="10720.39"/>
    <n v="-147.97999999999999"/>
    <s v="Income"/>
    <s v="11700 · BofA 9319 (INC)"/>
    <x v="2"/>
    <x v="11"/>
    <n v="2015"/>
    <x v="63"/>
    <s v="Amazon France"/>
    <s v="Amazon Seller:Amazon France"/>
    <s v="BOTH"/>
    <s v="Income Statement"/>
    <s v="9319 (INC) Sales Activity"/>
    <s v="11700 · BofA 9319 (INC)"/>
  </r>
  <r>
    <d v="2015-11-16T00:00:00"/>
    <s v="Amazon Services DES:ACCSDEUS ID:SHPIBW8OG06NOFC INDN:Dean &amp; Tyler, INC CO ID:4980429507 CCD PMT INFO:payments.amazon.com ID#SHPIBW8OG06NOFC"/>
    <n v="127.14"/>
    <n v="10847.53"/>
    <n v="-127.14"/>
    <s v="Income"/>
    <s v="11700 · BofA 9319 (INC)"/>
    <x v="2"/>
    <x v="11"/>
    <n v="2015"/>
    <x v="63"/>
    <s v="Amazon Germany"/>
    <s v="Amazon Seller:Amazon Germany"/>
    <s v="BOTH"/>
    <s v="Income Statement"/>
    <s v="9319 (INC) Sales Activity"/>
    <s v="11700 · BofA 9319 (INC)"/>
  </r>
  <r>
    <d v="2015-11-16T00:00:00"/>
    <s v="BOFA MERCH SVCS DES:DEPOSIT ID:345558579883 INDN:DEAN &amp; TYLER INC CO ID:941687665B CCD"/>
    <n v="121.85"/>
    <n v="10969.38"/>
    <n v="-121.8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6T00:00:00"/>
    <s v="Online Banking transfer to CHK 9607 Confirmation# 4070595351"/>
    <n v="-990"/>
    <n v="9979.3799999999992"/>
    <n v="99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16T00:00:00"/>
    <s v="Online Banking transfer to CHK 9607 Confirmation# 4070706434"/>
    <n v="-4000"/>
    <n v="5979.38"/>
    <n v="40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16T00:00:00"/>
    <s v="TRANSFER DEAN &amp; TYLER INC:Ilya Ratner Confirmation# 0171011183"/>
    <n v="-453.75"/>
    <n v="5525.63"/>
    <n v="453.75"/>
    <s v="Expense"/>
    <s v="11700 · BofA 9319 (INC)"/>
    <x v="2"/>
    <x v="11"/>
    <n v="2015"/>
    <x v="27"/>
    <s v="Ilya Ratner"/>
    <s v="Corporate:Sales"/>
    <s v="BOTH"/>
    <s v="Income Statement"/>
    <s v="9319 (INC) Activity"/>
    <s v="11700 · BofA 9319 (INC)"/>
  </r>
  <r>
    <d v="2015-11-17T00:00:00"/>
    <s v="PAYPAL DES:TRANSFER ID:4KEJ297QTEC5J INDN:DEAN TYLER INC CO ID:PAYPALSD11 PPD"/>
    <n v="758.76"/>
    <n v="6284.39"/>
    <n v="-758.76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17T00:00:00"/>
    <s v="BOFA MERCH SVCS DES:DEPOSIT ID:345558579883 INDN:DEAN &amp; TYLER INC CO ID:941687665B CCD"/>
    <n v="137.83000000000001"/>
    <n v="6422.22"/>
    <n v="-137.83000000000001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7T00:00:00"/>
    <s v="WIRE TYPE:INTL OUT DATE:151117 TIME:1328 ET TRN:2015111700244948 SERVICE REF:464544 BNF:PERZOV ADI LLC ID:10750038 BNF BK:BANK LEUMI L E-ISRAEL ID:LUMIILIT PMT DET:159582336 NOVEMBER 17 PAYMENT FOR DOG PRODUCT"/>
    <n v="-5000"/>
    <n v="1422.22"/>
    <n v="5000"/>
    <s v="Expense"/>
    <s v="11700 · BofA 9319 (INC)"/>
    <x v="2"/>
    <x v="11"/>
    <n v="2015"/>
    <x v="18"/>
    <s v="Perzov Israel"/>
    <s v="Corporate"/>
    <s v="BOTH"/>
    <s v="Balance Sheet"/>
    <s v="9319 (INC) Activity"/>
    <s v="11700 · BofA 9319 (INC)"/>
  </r>
  <r>
    <d v="2015-11-17T00:00:00"/>
    <s v="Payroll DES:PAYROLL ID:2489155 INDN:DEAN &amp; TYLER CO ID:1943345425 CCD"/>
    <n v="-383.2"/>
    <n v="1039.02"/>
    <n v="383.2"/>
    <s v="Expense"/>
    <s v="11700 · BofA 9319 (INC)"/>
    <x v="2"/>
    <x v="11"/>
    <n v="2015"/>
    <x v="65"/>
    <s v="Lauren  Sanchez"/>
    <s v="Customer Service"/>
    <s v="BOTH"/>
    <s v="Income Statement"/>
    <s v="9319 (INC) Activity"/>
    <s v="11700 · BofA 9319 (INC)"/>
  </r>
  <r>
    <d v="2015-11-17T00:00:00"/>
    <s v="Payroll DES:PAYROLL ID:2489155 INDN:DEAN &amp; TYLER CO ID:1943345425 CCD"/>
    <n v="-336.25"/>
    <n v="702.77"/>
    <n v="336.25"/>
    <s v="Expense"/>
    <s v="11700 · BofA 9319 (INC)"/>
    <x v="2"/>
    <x v="11"/>
    <n v="2015"/>
    <x v="65"/>
    <s v="Domingo Gonzalez"/>
    <s v="Warehouse"/>
    <s v="BOTH"/>
    <s v="Income Statement"/>
    <s v="9319 (INC) Activity"/>
    <s v="11700 · BofA 9319 (INC)"/>
  </r>
  <r>
    <d v="2015-11-17T00:00:00"/>
    <s v="Payroll DES:PAYROLL ID:2489155 INDN:DEAN &amp; TYLER CO ID:1943345425 CCD"/>
    <n v="-285.10000000000002"/>
    <n v="417.67"/>
    <n v="285.10000000000002"/>
    <s v="Expense"/>
    <s v="11700 · BofA 9319 (INC)"/>
    <x v="2"/>
    <x v="11"/>
    <n v="2015"/>
    <x v="65"/>
    <s v="David Lara"/>
    <s v="Warehouse"/>
    <s v="BOTH"/>
    <s v="Income Statement"/>
    <s v="9319 (INC) Activity"/>
    <s v="11700 · BofA 9319 (INC)"/>
  </r>
  <r>
    <d v="2015-11-17T00:00:00"/>
    <s v="Wire Transfer Fee"/>
    <n v="-45"/>
    <n v="372.67"/>
    <n v="45"/>
    <s v="Expense"/>
    <s v="11700 · BofA 9319 (INC)"/>
    <x v="2"/>
    <x v="11"/>
    <n v="2015"/>
    <x v="60"/>
    <s v="BofA"/>
    <s v="Corporate"/>
    <s v="BOTH"/>
    <s v="Income Statement"/>
    <s v="9319 (INC) Activity"/>
    <s v="11700 · BofA 9319 (INC)"/>
  </r>
  <r>
    <d v="2015-11-18T00:00:00"/>
    <s v="BIBBY INTL TRADE DES:REMITTANCE ID:BIBBY INDN:DEAN &amp; TYLER INC CO ID:5760791245 CCD PMT INFO:RMT***4645.72*0***0*0\"/>
    <n v="4645.72"/>
    <n v="5018.3900000000003"/>
    <n v="-4645.72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18T00:00:00"/>
    <s v="WIRE TYPE:BOOK IN DATE:151118 TIME:1521 ET TRN:2015111800281679 SNDR REF:Bibby/Dean and T ORIG:BIBBY INTERNATIONAL TRADE ID:004426465270"/>
    <n v="2788.79"/>
    <n v="7807.18"/>
    <n v="-2788.79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18T00:00:00"/>
    <s v="PAYPAL DES:TRANSFER ID:4KEJ297TSMAY2 INDN:DEAN TYLER INC CO ID:PAYPALSD11 PPD"/>
    <n v="2400"/>
    <n v="10207.18"/>
    <n v="-2400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18T00:00:00"/>
    <s v="AMZNIH3XEHKH DES:Marketplac ID:X8A8O2YPUY8CINT INDN:Dean &amp; Tyler, Inc CO ID:3215240102 CCD PMT INFO:payments.amazon.com ID#X8A8O2YPUY8CINT"/>
    <n v="1517.77"/>
    <n v="11724.95"/>
    <n v="-1517.77"/>
    <s v="Income"/>
    <s v="11700 · BofA 9319 (INC)"/>
    <x v="2"/>
    <x v="11"/>
    <n v="2015"/>
    <x v="63"/>
    <s v="Amazon US"/>
    <s v="Amazon Seller:Amazon US"/>
    <s v="BOTH"/>
    <s v="Income Statement"/>
    <s v="9319 (INC) Sales Activity"/>
    <s v="11700 · BofA 9319 (INC)"/>
  </r>
  <r>
    <d v="2015-11-18T00:00:00"/>
    <s v="Online Banking transfer to CHK 9607 Confirmation# 2586284156"/>
    <n v="-175.91"/>
    <n v="11549.04"/>
    <n v="175.91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18T00:00:00"/>
    <s v="BOFA MERCH SVCS DES:DEPOSIT ID:345558579883 INDN:DEAN &amp; TYLER INC CO ID:941687665B CCD"/>
    <n v="-55.43"/>
    <n v="11493.61"/>
    <n v="55.43"/>
    <s v="Expens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9T00:00:00"/>
    <s v="BOFA MERCH SVCS DES:DEPOSIT ID:345558579883 INDN:DEAN &amp; TYLER INC CO ID:941687665B CCD"/>
    <n v="31.85"/>
    <n v="11525.46"/>
    <n v="-31.8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19T00:00:00"/>
    <s v="Online Banking transfer to CHK 9607 Confirmation# 1695684381"/>
    <n v="-2000"/>
    <n v="9525.4599999999991"/>
    <n v="20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19T00:00:00"/>
    <s v="Wire Transfer Fee"/>
    <n v="-15"/>
    <n v="9510.4599999999991"/>
    <n v="15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1-20T00:00:00"/>
    <s v="TRANSFER TO ACCT #9607 ON 11/20 VIA WEB"/>
    <n v="-2915"/>
    <n v="6595.4599999999991"/>
    <n v="2915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20T00:00:00"/>
    <s v="ACH CREDIT PAYPAL TRANSFER ON 11/20"/>
    <n v="470"/>
    <n v="7065.4599999999991"/>
    <n v="-470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20T00:00:00"/>
    <s v="ACH CREDIT BOFA MERCH SVCS DEPOSIT ON 11/20"/>
    <n v="1206.49"/>
    <n v="8271.9499999999989"/>
    <n v="-1206.49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0T00:00:00"/>
    <s v="Online Banking transfer to CHK 9306 Confirmation# 0604502043"/>
    <n v="-600"/>
    <n v="7671.95"/>
    <n v="600"/>
    <s v="Expense"/>
    <s v="11700 · BofA 9319 (INC)"/>
    <x v="2"/>
    <x v="11"/>
    <n v="2015"/>
    <x v="67"/>
    <s v="Dean &amp; Tyler, INC"/>
    <s v="Corporate"/>
    <s v="INC"/>
    <s v="Balance Sheet"/>
    <s v="9319 (INC) transfers to 9306 (INC)"/>
    <s v="11700 · BofA 9319 (INC)"/>
  </r>
  <r>
    <d v="2015-11-20T00:00:00"/>
    <s v="TRANSFER DEAN &amp; TYLER INC:Timofey Trofimenkov Confirmation# 1405991565"/>
    <n v="-500"/>
    <n v="7171.95"/>
    <n v="500"/>
    <s v="Expense"/>
    <s v="11700 · BofA 9319 (INC)"/>
    <x v="2"/>
    <x v="11"/>
    <n v="2015"/>
    <x v="10"/>
    <s v="Timofey Trofimenkov"/>
    <s v="Corporate:Warehouse"/>
    <s v="BOTH"/>
    <s v="Income Statement"/>
    <s v="9319 (INC) Activity"/>
    <s v="11700 · BofA 9319 (INC)"/>
  </r>
  <r>
    <d v="2015-11-23T00:00:00"/>
    <s v="BIBBY INTL TRADE DES:REMITTANCE ID:BIBBY INDN:DEAN &amp; TYLER INC CO ID:5760791245 CCD PMT INFO:RMT***5534.71*0***0*0\"/>
    <n v="5534.71"/>
    <n v="12706.66"/>
    <n v="-5534.71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23T00:00:00"/>
    <s v="BOFA MERCH SVCS DES:DEPOSIT ID:345558579883 INDN:DEAN &amp; TYLER INC CO ID:941687665B CCD"/>
    <n v="296.5"/>
    <n v="13003.16"/>
    <n v="-296.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3T00:00:00"/>
    <s v="BOFA MERCH SVCS DES:DEPOSIT ID:345558579883 INDN:DEAN &amp; TYLER INC CO ID:941687665B CCD"/>
    <n v="173.04"/>
    <n v="13176.2"/>
    <n v="-173.04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3T00:00:00"/>
    <s v="PAYPAL DES:TRANSFER ID:4KEJ2982ZMXL8 INDN:DEAN TYLER INC CO ID:PAYPALSD11 PPD"/>
    <n v="150"/>
    <n v="13326.2"/>
    <n v="-150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23T00:00:00"/>
    <s v="Online Banking transfer to CHK 9607 Confirmation# 0631063893"/>
    <n v="-4000"/>
    <n v="9326.2000000000007"/>
    <n v="40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23T00:00:00"/>
    <s v="TRANSFER DEAN &amp; TYLER INC:Ilya Ratner Confirmation# 1431867919"/>
    <n v="-505.75"/>
    <n v="8820.4500000000007"/>
    <n v="505.75"/>
    <s v="Expense"/>
    <s v="11700 · BofA 9319 (INC)"/>
    <x v="2"/>
    <x v="11"/>
    <n v="2015"/>
    <x v="27"/>
    <s v="Ilya Ratner"/>
    <s v="Corporate:Sales"/>
    <s v="BOTH"/>
    <s v="Income Statement"/>
    <s v="9319 (INC) Activity"/>
    <s v="11700 · BofA 9319 (INC)"/>
  </r>
  <r>
    <d v="2015-11-23T00:00:00"/>
    <s v="TRANSFER DEAN &amp; TYLER INC:Lissette Orbay Confirmation# 0631875687"/>
    <n v="-532"/>
    <n v="8288.4500000000007"/>
    <n v="532"/>
    <s v="Expense"/>
    <s v="11700 · BofA 9319 (INC)"/>
    <x v="2"/>
    <x v="11"/>
    <n v="2015"/>
    <x v="68"/>
    <s v="Lissette Orbay"/>
    <s v="Corporate:Customer Service"/>
    <s v="BOTH"/>
    <s v="Income Statement"/>
    <s v="9319 (INC) Activity"/>
    <s v="11700 · BofA 9319 (INC)"/>
  </r>
  <r>
    <d v="2015-11-23T00:00:00"/>
    <s v="Online Banking transfer to CHK 9306 Confirmation# 2831918349"/>
    <n v="-150"/>
    <n v="8138.45"/>
    <n v="150"/>
    <s v="Expense"/>
    <s v="11700 · BofA 9319 (INC)"/>
    <x v="2"/>
    <x v="11"/>
    <n v="2015"/>
    <x v="67"/>
    <s v="Dean &amp; Tyler, INC"/>
    <s v="Corporate"/>
    <s v="INC"/>
    <s v="Balance Sheet"/>
    <s v="9319 (INC) transfers to 9306 (INC)"/>
    <s v="11700 · BofA 9319 (INC)"/>
  </r>
  <r>
    <d v="2015-11-23T00:00:00"/>
    <s v="TRANSFER DEAN &amp; TYLER INC:Ilya Ratner Confirmation# 1432179389"/>
    <n v="-172.52"/>
    <n v="7965.93"/>
    <n v="172.52"/>
    <s v="Expense"/>
    <s v="11700 · BofA 9319 (INC)"/>
    <x v="2"/>
    <x v="11"/>
    <n v="2015"/>
    <x v="27"/>
    <s v="Ilya Ratner"/>
    <s v="Corporate:Sales"/>
    <s v="BOTH"/>
    <s v="Income Statement"/>
    <s v="9319 (INC) Activity"/>
    <s v="11700 · BofA 9319 (INC)"/>
  </r>
  <r>
    <d v="2015-11-24T00:00:00"/>
    <s v="BOFA MERCH SVCS DES:DEPOSIT ID:345558579883 INDN:DEAN &amp; TYLER INC CO ID:941687665B CCD"/>
    <n v="1204.54"/>
    <n v="9170.4699999999993"/>
    <n v="-1204.54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4T00:00:00"/>
    <s v="PAYPAL DES:TRANSFER ID:4KEJ2989J9UTG INDN:DEAN TYLER INC CO ID:PAYPALSD11 PPD"/>
    <n v="385.1"/>
    <n v="9555.57"/>
    <n v="-385.1"/>
    <s v="Income"/>
    <s v="11700 · BofA 9319 (INC)"/>
    <x v="2"/>
    <x v="11"/>
    <n v="2015"/>
    <x v="64"/>
    <s v="PayPal"/>
    <s v="Corporate"/>
    <s v="INC"/>
    <s v="Balance Sheet"/>
    <s v="PayPal (INC) transfers to 9319 (INC)"/>
    <s v="11700 · BofA 9319 (INC)"/>
  </r>
  <r>
    <d v="2015-11-24T00:00:00"/>
    <s v="Online Banking transfer to CHK 9607 Confirmation# 2840566544"/>
    <n v="-1200"/>
    <n v="8355.57"/>
    <n v="12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24T00:00:00"/>
    <s v="Payroll DES:PAYROLL ID:2489155 INDN:DEAN &amp; TYLER CO ID:1943345425 CCD"/>
    <n v="-458.63"/>
    <n v="7896.94"/>
    <n v="458.63"/>
    <s v="Expense"/>
    <s v="11700 · BofA 9319 (INC)"/>
    <x v="2"/>
    <x v="11"/>
    <n v="2015"/>
    <x v="65"/>
    <s v="Lauren  Sanchez"/>
    <s v="Customer Service"/>
    <s v="BOTH"/>
    <s v="Income Statement"/>
    <s v="9319 (INC) Activity"/>
    <s v="11700 · BofA 9319 (INC)"/>
  </r>
  <r>
    <d v="2015-11-24T00:00:00"/>
    <s v="Payroll DES:PAYROLL ID:2489155 INDN:DEAN &amp; TYLER CO ID:1943345425 CCD"/>
    <n v="-422.53"/>
    <n v="7474.41"/>
    <n v="422.53"/>
    <s v="Expense"/>
    <s v="11700 · BofA 9319 (INC)"/>
    <x v="2"/>
    <x v="11"/>
    <n v="2015"/>
    <x v="65"/>
    <s v="Domingo Gonzalez"/>
    <s v="Warehouse"/>
    <s v="BOTH"/>
    <s v="Income Statement"/>
    <s v="9319 (INC) Activity"/>
    <s v="11700 · BofA 9319 (INC)"/>
  </r>
  <r>
    <d v="2015-11-25T00:00:00"/>
    <s v="BIBBY INTL TRADE DES:REMITTANCE ID:BIBBY INDN:DEAN &amp; TYLER INC CO ID:5760791245 CCD PMT INFO:RMT***8026.81*0***0*0\"/>
    <n v="8026.81"/>
    <n v="15501.22"/>
    <n v="-8026.81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25T00:00:00"/>
    <s v="WIRE TYPE:BOOK IN DATE:151125 TIME:1414 ET TRN:2015112500315110 SNDR REF:Bibby/Dean and T ORIG:BIBBY INTERNATIONAL TRADE ID:004426465270"/>
    <n v="3184.62"/>
    <n v="18685.84"/>
    <n v="-3184.62"/>
    <s v="Income"/>
    <s v="11700 · BofA 9319 (INC)"/>
    <x v="2"/>
    <x v="11"/>
    <n v="2015"/>
    <x v="63"/>
    <s v="Bibby Financial"/>
    <s v="Amazon Vendor:Amazon Vendor US"/>
    <s v="BOTH"/>
    <s v="Income Statement"/>
    <s v="9319 (INC) Sales Activity"/>
    <s v="11700 · BofA 9319 (INC)"/>
  </r>
  <r>
    <d v="2015-11-25T00:00:00"/>
    <s v="BOFA MERCH SVCS DES:DEPOSIT ID:345558579883 INDN:DEAN &amp; TYLER INC CO ID:941687665B CCD"/>
    <n v="168.85"/>
    <n v="18854.689999999999"/>
    <n v="-168.85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5T00:00:00"/>
    <s v="Online Banking transfer to CHK 9306 Confirmation# 3847219611"/>
    <n v="-150"/>
    <n v="18704.689999999999"/>
    <n v="150"/>
    <s v="Expense"/>
    <s v="11700 · BofA 9319 (INC)"/>
    <x v="2"/>
    <x v="11"/>
    <n v="2015"/>
    <x v="67"/>
    <s v="Dean &amp; Tyler, INC"/>
    <s v="Corporate"/>
    <s v="INC"/>
    <s v="Balance Sheet"/>
    <s v="9319 (INC) transfers to 9306 (INC)"/>
    <s v="11700 · BofA 9319 (INC)"/>
  </r>
  <r>
    <d v="2015-11-25T00:00:00"/>
    <s v="Online Banking transfer to CHK 9306 Confirmation# 1447950729"/>
    <n v="-400"/>
    <n v="18304.689999999999"/>
    <n v="400"/>
    <s v="Expense"/>
    <s v="11700 · BofA 9319 (INC)"/>
    <x v="2"/>
    <x v="11"/>
    <n v="2015"/>
    <x v="67"/>
    <s v="Dean &amp; Tyler, INC"/>
    <s v="Corporate"/>
    <s v="INC"/>
    <s v="Balance Sheet"/>
    <s v="9319 (INC) transfers to 9306 (INC)"/>
    <s v="11700 · BofA 9319 (INC)"/>
  </r>
  <r>
    <d v="2015-11-27T00:00:00"/>
    <s v="WIRE TYPE:FX IN DATE:151127 TIME:0517 ET TRN:2015112700045333 FX:GBP 1454.05 1.4532 ORIG:AMAZON EU SARL UK BRANCH ID:17910900 ORIG BK: DEUTSCHE BANK AG ID:DEUTGB2L PMT DET:OFA0000690445 01 /RFB/OFA000069044501 OFA000069044501PAYMENT : 3"/>
    <n v="2113.0300000000002"/>
    <n v="20417.72"/>
    <n v="-2113.0300000000002"/>
    <s v="Income"/>
    <s v="11700 · BofA 9319 (INC)"/>
    <x v="2"/>
    <x v="11"/>
    <n v="2015"/>
    <x v="63"/>
    <s v="Amazon Vendor UK"/>
    <s v="Amazon Vendor:Amazon Vendor UK"/>
    <s v="BOTH"/>
    <s v="Income Statement"/>
    <s v="9319 (INC) Sales Activity"/>
    <s v="11700 · BofA 9319 (INC)"/>
  </r>
  <r>
    <d v="2015-11-27T00:00:00"/>
    <s v="BOFA MERCH SVCS DES:DEPOSIT ID:345558579883 INDN:DEAN &amp; TYLER INC CO ID:941687665B CCD"/>
    <n v="2013.3"/>
    <n v="22431.02"/>
    <n v="-2013.3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7T00:00:00"/>
    <s v="BOFA MERCH SVCS DES:DEPOSIT ID:345558579883 INDN:DEAN &amp; TYLER INC CO ID:941687665B CCD"/>
    <n v="269.69"/>
    <n v="22700.71"/>
    <n v="-269.69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27T00:00:00"/>
    <s v="WIRE TYPE:INTL OUT DATE:151127 TIME:1604 ET TRN:2015112700450391 SERVICE REF:630365 BNF:PERZOV ADI LLC ID:10750038 BNF BK:BANK LEUMI L E-ISRAEL ID:LUMIILIT PMT DET:160279932 LAST NOVEMB ER PAYMENT"/>
    <n v="-10000"/>
    <n v="12700.71"/>
    <n v="10000"/>
    <s v="Expense"/>
    <s v="11700 · BofA 9319 (INC)"/>
    <x v="2"/>
    <x v="11"/>
    <n v="2015"/>
    <x v="18"/>
    <s v="Perzov Israel"/>
    <s v="Corporate"/>
    <s v="BOTH"/>
    <s v="Balance Sheet"/>
    <s v="9319 (INC) Activity"/>
    <s v="11700 · BofA 9319 (INC)"/>
  </r>
  <r>
    <d v="2015-11-27T00:00:00"/>
    <s v="IRS DES:USATAXPYMT ID:227573166012312 INDN:DEAN &amp; TYLER INC CO ID:3387702000 CCD"/>
    <n v="-1208.17"/>
    <n v="11492.54"/>
    <n v="1208.17"/>
    <s v="Expense"/>
    <s v="11700 · BofA 9319 (INC)"/>
    <x v="2"/>
    <x v="11"/>
    <n v="2015"/>
    <x v="66"/>
    <s v="IRS"/>
    <s v="Corporate:Warehouse"/>
    <s v="BOTH"/>
    <s v="Income Statement"/>
    <s v="9319 (INC) Activity"/>
    <s v="11700 · BofA 9319 (INC)"/>
  </r>
  <r>
    <d v="2015-11-27T00:00:00"/>
    <s v="Wire Transfer Fee"/>
    <n v="-45"/>
    <n v="11447.54"/>
    <n v="45"/>
    <s v="Expense"/>
    <s v="11700 · BofA 9319 (INC)"/>
    <x v="2"/>
    <x v="11"/>
    <n v="2015"/>
    <x v="60"/>
    <s v="BofA"/>
    <s v="Corporate"/>
    <s v="BOTH"/>
    <s v="Income Statement"/>
    <s v="9319 (INC) Activity"/>
    <s v="11700 · BofA 9319 (INC)"/>
  </r>
  <r>
    <d v="2015-11-27T00:00:00"/>
    <s v="Wire Transfer Fee"/>
    <n v="-15"/>
    <n v="11432.54"/>
    <n v="15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1-30T00:00:00"/>
    <s v="BOFA MERCH SVCS DES:DEPOSIT ID:345558579883 INDN:DEAN &amp; TYLER INC CO ID:941687665B CCD"/>
    <n v="506.03"/>
    <n v="11938.57"/>
    <n v="-506.03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30T00:00:00"/>
    <s v="AMZNIHIPXK62 DES:ACCSUKUS ID:LWPCOLDPU0CUMMD INDN:Dean &amp; Tyler, INC CO ID:3980429507 CCD PMT INFO:payments.amazon.com ID#LWPCOLDPU0CUMMD"/>
    <n v="333.47"/>
    <n v="12272.04"/>
    <n v="-333.47"/>
    <s v="Income"/>
    <s v="11700 · BofA 9319 (INC)"/>
    <x v="2"/>
    <x v="11"/>
    <n v="2015"/>
    <x v="63"/>
    <s v="Amazon UK"/>
    <s v="Amazon Seller:Amazon UK"/>
    <s v="BOTH"/>
    <s v="Income Statement"/>
    <s v="9319 (INC) Sales Activity"/>
    <s v="11700 · BofA 9319 (INC)"/>
  </r>
  <r>
    <d v="2015-11-30T00:00:00"/>
    <s v="BOFA MERCH SVCS DES:DEPOSIT ID:345558579883 INDN:DEAN &amp; TYLER INC CO ID:941687665B CCD"/>
    <n v="294.98"/>
    <n v="12567.02"/>
    <n v="-294.98"/>
    <s v="Incom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30T00:00:00"/>
    <s v="AMZNIHIPXK62 DES:ACCSFRUS ID:T7760LOLJRPUIGE INDN:Dean &amp; Tyler, INC CO ID:5980429507 CCD PMT INFO:payments.amazon.com ID#T7760LOLJRPUIGE"/>
    <n v="154.1"/>
    <n v="12721.12"/>
    <n v="-154.1"/>
    <s v="Income"/>
    <s v="11700 · BofA 9319 (INC)"/>
    <x v="2"/>
    <x v="11"/>
    <n v="2015"/>
    <x v="63"/>
    <s v="Amazon France"/>
    <s v="Amazon Seller:Amazon France"/>
    <s v="BOTH"/>
    <s v="Income Statement"/>
    <s v="9319 (INC) Sales Activity"/>
    <s v="11700 · BofA 9319 (INC)"/>
  </r>
  <r>
    <d v="2015-11-30T00:00:00"/>
    <s v="Online Banking transfer to CHK 9607 Confirmation# 0691315437"/>
    <n v="-4000"/>
    <n v="8721.1200000000008"/>
    <n v="4000"/>
    <s v="Expense"/>
    <s v="11700 · BofA 9319 (INC)"/>
    <x v="2"/>
    <x v="11"/>
    <n v="2015"/>
    <x v="53"/>
    <s v="Dean &amp; Tyler, INC"/>
    <s v="Corporate"/>
    <s v="INC"/>
    <s v="Balance Sheet"/>
    <s v="9319 (INC) transfers to 9607 (INC)"/>
    <s v="11700 · BofA 9319 (INC)"/>
  </r>
  <r>
    <d v="2015-11-30T00:00:00"/>
    <s v="TRANSFER DEAN &amp; TYLER INC:Lissette Orbay Confirmation# 1491657127"/>
    <n v="-346.72"/>
    <n v="8374.4"/>
    <n v="346.72"/>
    <s v="Expense"/>
    <s v="11700 · BofA 9319 (INC)"/>
    <x v="2"/>
    <x v="11"/>
    <n v="2015"/>
    <x v="68"/>
    <s v="Lissette Orbay"/>
    <s v="Corporate:Customer Service"/>
    <s v="BOTH"/>
    <s v="Income Statement"/>
    <s v="9319 (INC) Activity"/>
    <s v="11700 · BofA 9319 (INC)"/>
  </r>
  <r>
    <d v="2015-11-30T00:00:00"/>
    <s v="BOFA MERCH SVCS DES:DEPOSIT ID:345558579883 INDN:DEAN &amp; TYLER INC CO ID:941687665B CCD"/>
    <n v="-214.53"/>
    <n v="8159.87"/>
    <n v="214.53"/>
    <s v="Expense"/>
    <s v="11700 · BofA 9319 (INC)"/>
    <x v="2"/>
    <x v="11"/>
    <n v="2015"/>
    <x v="63"/>
    <s v="?"/>
    <s v="?"/>
    <s v="BOTH"/>
    <s v="Income Statement"/>
    <s v="9319 (INC) Sales Activity"/>
    <s v="11700 · BofA 9319 (INC)"/>
  </r>
  <r>
    <d v="2015-11-30T00:00:00"/>
    <s v="Wire Transfer Fee"/>
    <n v="-16"/>
    <n v="8143.87"/>
    <n v="16"/>
    <s v="Expense"/>
    <s v="11700 · BofA 9319 (INC)"/>
    <x v="2"/>
    <x v="11"/>
    <n v="2015"/>
    <x v="48"/>
    <s v="BofA"/>
    <s v="Corporate"/>
    <s v="BOTH"/>
    <s v="Income Statement"/>
    <s v="9319 (INC) Activity"/>
    <s v="11700 · BofA 9319 (INC)"/>
  </r>
  <r>
    <d v="2015-12-01T00:00:00"/>
    <s v="BOFA MERCH SVCS DES:DEPOSIT ID:345558579883 INDN:DEAN &amp; TYLER INC CO ID:941687665B CCD"/>
    <n v="2841.84"/>
    <n v="10985.71"/>
    <n v="-2841.84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1T00:00:00"/>
    <s v="PAYPAL DES:TRANSFER ID:4KEJ298UFBRXC INDN:DEAN TYLER INC CO ID:PAYPALSD11 PPD"/>
    <n v="1328.73"/>
    <n v="12314.44"/>
    <n v="-1328.73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01T00:00:00"/>
    <s v="BKOFAMERICA MOBILE 12/01 3398957417 DEPOSIT *MOBILE TX"/>
    <n v="29"/>
    <n v="12343.44"/>
    <n v="-29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1T00:00:00"/>
    <s v="TRANSFER DEAN &amp; TYLER INC:Timofey Trofimenkov Confirmation# 0600304064"/>
    <n v="-500"/>
    <n v="11843.44"/>
    <n v="500"/>
    <s v="Expense"/>
    <s v="11700 · BofA 9319 (INC)"/>
    <x v="2"/>
    <x v="12"/>
    <n v="2015"/>
    <x v="10"/>
    <s v="Timofey Trofimenkov"/>
    <s v="Corporate:Warehouse"/>
    <s v="BOTH"/>
    <s v="Income Statement"/>
    <s v="9319 (INC) Activity"/>
    <s v="11700 · BofA 9319 (INC)"/>
  </r>
  <r>
    <d v="2015-12-01T00:00:00"/>
    <s v="Payroll DES:PAYROLL ID:2489155 INDN:DEAN &amp; TYLER CO ID:1943345425 CCD"/>
    <n v="-341.28"/>
    <n v="11502.16"/>
    <n v="341.28"/>
    <s v="Expense"/>
    <s v="11700 · BofA 9319 (INC)"/>
    <x v="2"/>
    <x v="12"/>
    <n v="2015"/>
    <x v="65"/>
    <s v="Lauren  Sanchez"/>
    <s v="Customer Service"/>
    <s v="BOTH"/>
    <s v="Income Statement"/>
    <s v="9319 (INC) Activity"/>
    <s v="11700 · BofA 9319 (INC)"/>
  </r>
  <r>
    <d v="2015-12-01T00:00:00"/>
    <s v="Payroll DES:PAYROLL ID:2489155 INDN:DEAN &amp; TYLER CO ID:1943345425 CCD"/>
    <n v="-258.31"/>
    <n v="11243.85"/>
    <n v="258.31"/>
    <s v="Expense"/>
    <s v="11700 · BofA 9319 (INC)"/>
    <x v="2"/>
    <x v="12"/>
    <n v="2015"/>
    <x v="65"/>
    <s v="Domingo Gonzalez"/>
    <s v="Warehouse"/>
    <s v="BOTH"/>
    <s v="Income Statement"/>
    <s v="9319 (INC) Activity"/>
    <s v="11700 · BofA 9319 (INC)"/>
  </r>
  <r>
    <d v="2015-12-01T00:00:00"/>
    <s v="Payroll DES:PAYROLL ID:2489155 INDN:DEAN &amp; TYLER CO ID:1943345425 CCD"/>
    <n v="-224.26"/>
    <n v="11019.59"/>
    <n v="224.26"/>
    <s v="Expense"/>
    <s v="11700 · BofA 9319 (INC)"/>
    <x v="2"/>
    <x v="12"/>
    <n v="2015"/>
    <x v="65"/>
    <s v="David Lara"/>
    <s v="Warehouse"/>
    <s v="BOTH"/>
    <s v="Income Statement"/>
    <s v="9319 (INC) Activity"/>
    <s v="11700 · BofA 9319 (INC)"/>
  </r>
  <r>
    <d v="2015-12-01T00:00:00"/>
    <s v="Payroll Service DES:Fee ID:2489155 INDN:Trofimenkov, Timofey CO ID:3943345425 CCD"/>
    <n v="-38.380000000000003"/>
    <n v="10981.21"/>
    <n v="38.380000000000003"/>
    <s v="Expense"/>
    <s v="11700 · BofA 9319 (INC)"/>
    <x v="2"/>
    <x v="12"/>
    <n v="2015"/>
    <x v="36"/>
    <s v="Intuit"/>
    <s v="Corporate:Warehouse"/>
    <s v="BOTH"/>
    <s v="Income Statement"/>
    <s v="9319 (INC) Activity"/>
    <s v="11700 · BofA 9319 (INC)"/>
  </r>
  <r>
    <d v="2015-12-02T00:00:00"/>
    <s v="AMZNIHNXH64W DES:Marketplac ID:G8X6X8B1PD7RD6V INDN:Dean &amp; Tyler, Inc CO ID:3215240102 CCD PMT INFO:payments.amazon.com ID#G8X6X8B1PD7RD6V"/>
    <n v="2966.98"/>
    <n v="13948.19"/>
    <n v="-2966.98"/>
    <s v="Income"/>
    <s v="11700 · BofA 9319 (INC)"/>
    <x v="2"/>
    <x v="12"/>
    <n v="2015"/>
    <x v="63"/>
    <s v="Amazon US"/>
    <s v="Amazon Seller:Amazon US"/>
    <s v="BOTH"/>
    <s v="Income Statement"/>
    <s v="9319 (INC) Sales Activity"/>
    <s v="11700 · BofA 9319 (INC)"/>
  </r>
  <r>
    <d v="2015-12-02T00:00:00"/>
    <s v="BOFA MERCH SVCS DES:DEPOSIT ID:345558579883 INDN:DEAN &amp; TYLER INC CO ID:941687665B CCD"/>
    <n v="1430.58"/>
    <n v="15378.77"/>
    <n v="-1430.58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2T00:00:00"/>
    <s v="PAYPAL DES:TRANSFER ID:4KEJ298XA9YUQ INDN:DEAN TYLER INC CO ID:PAYPALSD11 PPD"/>
    <n v="767.82"/>
    <n v="16146.59"/>
    <n v="-767.82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02T00:00:00"/>
    <s v="BOFA MERCH SVCS DES:INTERCHNG ID:345558579883 INDN:DEAN &amp; TYLER INC CO ID:941687665B CCD"/>
    <n v="-344.75"/>
    <n v="15801.84"/>
    <n v="344.75"/>
    <s v="Expens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2T00:00:00"/>
    <s v="PAYPAL DES:INST XFER ID:EBAY INC INDN:DEAN TYLER INC CO ID:PAYPALSI77 WEB"/>
    <n v="-83.57"/>
    <n v="15718.27"/>
    <n v="83.57"/>
    <s v="Expense"/>
    <s v="11700 · BofA 9319 (INC)"/>
    <x v="2"/>
    <x v="12"/>
    <n v="2015"/>
    <x v="72"/>
    <s v="eBay"/>
    <s v="eBay:eBay"/>
    <s v="BOTH"/>
    <s v="Income Statement"/>
    <s v="9319 (INC) Sales Activity"/>
    <s v="11700 · BofA 9319 (INC)"/>
  </r>
  <r>
    <d v="2015-12-02T00:00:00"/>
    <s v="BOFA MERCH SVCS DES:FEE ID:345558579883 INDN:DEAN &amp; TYLER INC CO ID:941687665B CCD"/>
    <n v="-74.69"/>
    <n v="15643.58"/>
    <n v="74.69"/>
    <s v="Expens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2T00:00:00"/>
    <s v="AUTHNET GATEWAY DES:BILLING ID:41991091 INDN:DEAN &amp; TYLER, INC CO ID:1870568569 CCD"/>
    <n v="-60.9"/>
    <n v="15582.68"/>
    <n v="60.9"/>
    <s v="Expense"/>
    <s v="11700 · BofA 9319 (INC)"/>
    <x v="2"/>
    <x v="12"/>
    <n v="2015"/>
    <x v="32"/>
    <s v="Authorize.net"/>
    <s v="Corporate"/>
    <s v="BOTH"/>
    <s v="Income Statement"/>
    <s v="9319 (INC) Activity"/>
    <s v="11700 · BofA 9319 (INC)"/>
  </r>
  <r>
    <d v="2015-12-02T00:00:00"/>
    <s v="BOFA MERCH SVCS DES:DISCOUNT ID:345558579883 INDN:DEAN &amp; TYLER INC CO ID:941687665B CCD"/>
    <n v="-47.82"/>
    <n v="15534.86"/>
    <n v="47.82"/>
    <s v="Expens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3T00:00:00"/>
    <s v="BIBBY INTL TRADE DES:REMITTANCE ID:BIBBY INDN:DEAN &amp; TYLER INC CO ID:5760791245 CCD PMT INFO:RMT***797.15*0***0*0\"/>
    <n v="797.15"/>
    <n v="16332.01"/>
    <n v="-797.15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03T00:00:00"/>
    <s v="WIRE TYPE:INTL OUT DATE:151203 TIME:1554 ET TRN:2015120300316193 SERVICE REF:401376 BNF:PP KIT I PES ID:26008097553000 BNF BK:JOINT ST OCK COMMERCIAL ID:KHABUA2K/(CH3505 PMT DET:1608121 98 INSHA CHASTYNA TOHO PATCH 24 POP GOODS"/>
    <n v="-638"/>
    <n v="15694.01"/>
    <n v="638"/>
    <s v="Expense"/>
    <s v="11700 · BofA 9319 (INC)"/>
    <x v="2"/>
    <x v="12"/>
    <n v="2015"/>
    <x v="18"/>
    <s v="Collar UA"/>
    <s v="Corporate"/>
    <s v="BOTH"/>
    <s v="Balance Sheet"/>
    <s v="9319 (INC) Activity"/>
    <s v="11700 · BofA 9319 (INC)"/>
  </r>
  <r>
    <d v="2015-12-03T00:00:00"/>
    <s v="Online Banking payment to CRD 6466 Confirmation# 4018501329"/>
    <n v="-500"/>
    <n v="15194.01"/>
    <n v="500"/>
    <s v="Expense"/>
    <s v="11700 · BofA 9319 (INC)"/>
    <x v="2"/>
    <x v="12"/>
    <n v="2015"/>
    <x v="59"/>
    <s v="BofA"/>
    <s v="Corporate"/>
    <s v="INC"/>
    <s v="Balance Sheet"/>
    <s v="9319 (INC) pays BofA CC (INC)"/>
    <s v="11700 · BofA 9319 (INC)"/>
  </r>
  <r>
    <d v="2015-12-03T00:00:00"/>
    <s v="Wire Transfer Fee"/>
    <n v="-45"/>
    <n v="15149.01"/>
    <n v="45"/>
    <s v="Expense"/>
    <s v="11700 · BofA 9319 (INC)"/>
    <x v="2"/>
    <x v="12"/>
    <n v="2015"/>
    <x v="60"/>
    <s v="BofA"/>
    <s v="Corporate"/>
    <s v="BOTH"/>
    <s v="Income Statement"/>
    <s v="9319 (INC) Activity"/>
    <s v="11700 · BofA 9319 (INC)"/>
  </r>
  <r>
    <d v="2015-12-04T00:00:00"/>
    <s v="BOFA MERCH SVCS DES:DEPOSIT ID:345558579883 INDN:DEAN &amp; TYLER INC CO ID:941687665B CCD"/>
    <n v="665.6"/>
    <n v="15814.61"/>
    <n v="-665.6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4T00:00:00"/>
    <s v="WIRE TYPE:FX IN DATE:151204 TIME:0509 ET TRN:2015120400055798 FX:GBP 160.90 1.4518 ORIG:AMAZON EU SARL UK BRANCH ID:17910900 ORIG BK: DEUTSCHE BANK AG ID:DEUTGB2L PMT DET:OFA0000692675 79 /RFB/OFA000069267579 OFA000069267579PAYMENT : 3"/>
    <n v="233.59"/>
    <n v="16048.2"/>
    <n v="-233.59"/>
    <s v="Income"/>
    <s v="11700 · BofA 9319 (INC)"/>
    <x v="2"/>
    <x v="12"/>
    <n v="2015"/>
    <x v="63"/>
    <s v="Amazon Vendor UK"/>
    <s v="Amazon Vendor:Amazon Vendor UK"/>
    <s v="BOTH"/>
    <s v="Income Statement"/>
    <s v="9319 (INC) Sales Activity"/>
    <s v="11700 · BofA 9319 (INC)"/>
  </r>
  <r>
    <d v="2015-12-07T00:00:00"/>
    <s v="BIBBY INTL TRADE DES:REMITTANCE ID:BIBBY INDN:DEAN &amp; TYLER INC CO ID:5760791245 CCD PMT INFO:RMT***2969.30*0***0*0\"/>
    <n v="2969.3"/>
    <n v="19017.5"/>
    <n v="-2969.3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07T00:00:00"/>
    <s v="PAYPAL DES:TRANSFER ID:4KEJ299AS8LZ6 INDN:DEAN TYLER INC CO ID:PAYPALSD11 PPD"/>
    <n v="439.85"/>
    <n v="19457.349999999999"/>
    <n v="-439.85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07T00:00:00"/>
    <s v="BOFA MERCH SVCS DES:DEPOSIT ID:345558579883 INDN:DEAN &amp; TYLER INC CO ID:941687665B CCD"/>
    <n v="411.73"/>
    <n v="19869.080000000002"/>
    <n v="-411.73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7T00:00:00"/>
    <s v="BOFA MERCH SVCS DES:DEPOSIT ID:345558579883 INDN:DEAN &amp; TYLER INC CO ID:941687665B CCD"/>
    <n v="351.45"/>
    <n v="20220.53"/>
    <n v="-351.45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7T00:00:00"/>
    <s v="BOFA MERCH SVCS DES:DEPOSIT ID:345558579883 INDN:DEAN &amp; TYLER INC CO ID:941687665B CCD"/>
    <n v="95.8"/>
    <n v="20316.330000000002"/>
    <n v="-95.8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7T00:00:00"/>
    <s v="Online Banking transfer to CHK 9607 Confirmation# 0151520867"/>
    <n v="-1040"/>
    <n v="19276.330000000002"/>
    <n v="104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07T00:00:00"/>
    <s v="Online Banking transfer to CHK 9607 Confirmation# 1651552570"/>
    <n v="-380"/>
    <n v="18896.330000000002"/>
    <n v="38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07T00:00:00"/>
    <s v="TRANSFER DEAN &amp; TYLER INC:Ilya Ratner Confirmation# 1651793004"/>
    <n v="-898.29"/>
    <n v="17998.04"/>
    <n v="898.29"/>
    <s v="Expense"/>
    <s v="11700 · BofA 9319 (INC)"/>
    <x v="2"/>
    <x v="12"/>
    <n v="2015"/>
    <x v="27"/>
    <s v="Ilya Ratner"/>
    <s v="Corporate:Sales"/>
    <s v="BOTH"/>
    <s v="Income Statement"/>
    <s v="9319 (INC) Activity"/>
    <s v="11700 · BofA 9319 (INC)"/>
  </r>
  <r>
    <d v="2015-12-07T00:00:00"/>
    <s v="TRANSFER DEAN &amp; TYLER INC:Lissette Orbay Confirmation# 1651808342"/>
    <n v="-522.72"/>
    <n v="17475.32"/>
    <n v="522.72"/>
    <s v="Expense"/>
    <s v="11700 · BofA 9319 (INC)"/>
    <x v="2"/>
    <x v="12"/>
    <n v="2015"/>
    <x v="68"/>
    <s v="Lissette Orbay"/>
    <s v="Corporate:Customer Service"/>
    <s v="BOTH"/>
    <s v="Income Statement"/>
    <s v="9319 (INC) Activity"/>
    <s v="11700 · BofA 9319 (INC)"/>
  </r>
  <r>
    <d v="2015-12-07T00:00:00"/>
    <s v="Wire Transfer Fee"/>
    <n v="-16"/>
    <n v="17459.32"/>
    <n v="16"/>
    <s v="Expense"/>
    <s v="11700 · BofA 9319 (INC)"/>
    <x v="2"/>
    <x v="12"/>
    <n v="2015"/>
    <x v="48"/>
    <s v="BofA"/>
    <s v="Corporate"/>
    <s v="BOTH"/>
    <s v="Income Statement"/>
    <s v="9319 (INC) Activity"/>
    <s v="11700 · BofA 9319 (INC)"/>
  </r>
  <r>
    <d v="2015-12-08T00:00:00"/>
    <s v="BIBBY INTL TRADE DES:REMITTANCE ID:BIBBY INDN:DEAN &amp; TYLER INC CO ID:5760791245 CCD PMT INFO:RMT***879.77*0***0*0\"/>
    <n v="879.77"/>
    <n v="18339.09"/>
    <n v="-879.77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08T00:00:00"/>
    <s v="PAYPAL DES:TRANSFER ID:4KEJ299JD3V4Y INDN:DEAN TYLER INC CO ID:PAYPALSD11 PPD"/>
    <n v="861.72"/>
    <n v="19200.810000000001"/>
    <n v="-861.72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08T00:00:00"/>
    <s v="BOFA MERCH SVCS DES:DEPOSIT ID:345558579883 INDN:DEAN &amp; TYLER INC CO ID:941687665B CCD"/>
    <n v="428.59"/>
    <n v="19629.400000000001"/>
    <n v="-428.59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8T00:00:00"/>
    <s v="Online Banking transfer to CHK 9607 Confirmation# 4062909696"/>
    <n v="-4000"/>
    <n v="15629.4"/>
    <n v="400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08T00:00:00"/>
    <s v="Payroll DES:PAYROLL ID:2489155 INDN:DEAN &amp; TYLER CO ID:1943345425 CCD"/>
    <n v="-444.35"/>
    <n v="15185.05"/>
    <n v="444.35"/>
    <s v="Expense"/>
    <s v="11700 · BofA 9319 (INC)"/>
    <x v="2"/>
    <x v="12"/>
    <n v="2015"/>
    <x v="65"/>
    <s v="Lauren  Sanchez"/>
    <s v="Customer Service"/>
    <s v="BOTH"/>
    <s v="Income Statement"/>
    <s v="9319 (INC) Activity"/>
    <s v="11700 · BofA 9319 (INC)"/>
  </r>
  <r>
    <d v="2015-12-08T00:00:00"/>
    <s v="Payroll DES:PAYROLL ID:2489155 INDN:DEAN &amp; TYLER CO ID:1943345425 CCD"/>
    <n v="-438.52"/>
    <n v="14746.53"/>
    <n v="438.52"/>
    <s v="Expense"/>
    <s v="11700 · BofA 9319 (INC)"/>
    <x v="2"/>
    <x v="12"/>
    <n v="2015"/>
    <x v="65"/>
    <s v="Domingo Gonzalez"/>
    <s v="Warehouse"/>
    <s v="BOTH"/>
    <s v="Income Statement"/>
    <s v="9319 (INC) Activity"/>
    <s v="11700 · BofA 9319 (INC)"/>
  </r>
  <r>
    <d v="2015-12-08T00:00:00"/>
    <s v="Payroll DES:PAYROLL ID:2489155 INDN:DEAN &amp; TYLER CO ID:1943345425 CCD"/>
    <n v="-365.93"/>
    <n v="14380.6"/>
    <n v="365.93"/>
    <s v="Expense"/>
    <s v="11700 · BofA 9319 (INC)"/>
    <x v="2"/>
    <x v="12"/>
    <n v="2015"/>
    <x v="65"/>
    <s v="David Lara"/>
    <s v="Warehouse"/>
    <s v="BOTH"/>
    <s v="Income Statement"/>
    <s v="9319 (INC) Activity"/>
    <s v="11700 · BofA 9319 (INC)"/>
  </r>
  <r>
    <d v="2015-12-09T00:00:00"/>
    <s v="WIRE TYPE:FX IN DATE:151209 TIME:0511 ET TRN:2015120900051111 FX:GBP 1349.13 1.4445 ORIG:AMAZON EU SARL UK BRANCH ID:17910900 ORIG BK: DEUTSCHE BANK AG ID:DEUTGB2L PMT DET:OFA0000693622 56 /RFB/OFA000069362256 OFA000069362256PAYMENT : 3"/>
    <n v="1948.82"/>
    <n v="16329.42"/>
    <n v="-1948.82"/>
    <s v="Income"/>
    <s v="11700 · BofA 9319 (INC)"/>
    <x v="2"/>
    <x v="12"/>
    <n v="2015"/>
    <x v="63"/>
    <s v="Amazon Vendor UK"/>
    <s v="Amazon Vendor:Amazon Vendor UK"/>
    <s v="BOTH"/>
    <s v="Income Statement"/>
    <s v="9319 (INC) Sales Activity"/>
    <s v="11700 · BofA 9319 (INC)"/>
  </r>
  <r>
    <d v="2015-12-09T00:00:00"/>
    <s v="BIBBY INTL TRADE DES:REMITTANCE ID:BIBBY INDN:DEAN &amp; TYLER INC CO ID:5760791245 CCD PMT INFO:RMT***1519.86*0***0*0\"/>
    <n v="1519.86"/>
    <n v="17849.28"/>
    <n v="-1519.86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09T00:00:00"/>
    <s v="BOFA MERCH SVCS DES:DEPOSIT ID:345558579883 INDN:DEAN &amp; TYLER INC CO ID:941687665B CCD"/>
    <n v="630.84"/>
    <n v="18480.12"/>
    <n v="-630.84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09T00:00:00"/>
    <s v="Online Banking transfer to CHK 9607 Confirmation# 2767528544"/>
    <n v="-100"/>
    <n v="18380.12"/>
    <n v="10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09T00:00:00"/>
    <s v="WIRE TYPE:INTL OUT DATE:151209 TIME:1534 ET TRN:2015120900290850 SERVICE REF:050601 BNF:PERZOV ADI LLC ID:10750038 BNF BK:BANK LEUMI L E-ISRAEL ID:LUMIILIT PMT DET:161228958 PAYMENT FOR DOG PRODUCTS"/>
    <n v="-7000"/>
    <n v="11380.12"/>
    <n v="7000"/>
    <s v="Expense"/>
    <s v="11700 · BofA 9319 (INC)"/>
    <x v="2"/>
    <x v="12"/>
    <n v="2015"/>
    <x v="18"/>
    <s v="Perzov Israel"/>
    <s v="Corporate"/>
    <s v="BOTH"/>
    <s v="Balance Sheet"/>
    <s v="9319 (INC) Activity"/>
    <s v="11700 · BofA 9319 (INC)"/>
  </r>
  <r>
    <d v="2015-12-09T00:00:00"/>
    <s v="Online Banking transfer to CHK 9607 Confirmation# 4069667130"/>
    <n v="-2000"/>
    <n v="9380.1200000000008"/>
    <n v="200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09T00:00:00"/>
    <s v="Wire Transfer Fee"/>
    <n v="-45"/>
    <n v="9335.1200000000008"/>
    <n v="45"/>
    <s v="Expense"/>
    <s v="11700 · BofA 9319 (INC)"/>
    <x v="2"/>
    <x v="12"/>
    <n v="2015"/>
    <x v="60"/>
    <s v="BofA"/>
    <s v="Corporate"/>
    <s v="BOTH"/>
    <s v="Income Statement"/>
    <s v="9319 (INC) Activity"/>
    <s v="11700 · BofA 9319 (INC)"/>
  </r>
  <r>
    <d v="2015-12-10T00:00:00"/>
    <s v="WIRE TYPE:FX IN DATE:151210 TIME:0509 ET TRN:2015121000056563 FX:GBP 4187.71 1.4603 ORIG:AMAZON EU SARL UK BRANCH ID:17910900 ORIG BK: DEUTSCHE BANK AG ID:DEUTGB2L PMT DET:OFA0000693821 33 /RFB/OFA000069382133 OFA000069382133PAYMENT : 3"/>
    <n v="6115.31"/>
    <n v="15450.43"/>
    <n v="-6115.31"/>
    <s v="Income"/>
    <s v="11700 · BofA 9319 (INC)"/>
    <x v="2"/>
    <x v="12"/>
    <n v="2015"/>
    <x v="63"/>
    <s v="Amazon Vendor UK"/>
    <s v="Amazon Vendor:Amazon Vendor UK"/>
    <s v="BOTH"/>
    <s v="Income Statement"/>
    <s v="9319 (INC) Sales Activity"/>
    <s v="11700 · BofA 9319 (INC)"/>
  </r>
  <r>
    <d v="2015-12-10T00:00:00"/>
    <s v="BOFA MERCH SVCS DES:DEPOSIT ID:345558579883 INDN:DEAN &amp; TYLER INC CO ID:941687665B CCD"/>
    <n v="136.61000000000001"/>
    <n v="15587.04"/>
    <n v="-136.61000000000001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0T00:00:00"/>
    <s v="WIRE TYPE:BOOK OUT DATE:151210 TIME:1550 ET TRN:2015121000319846 RELATED REF:161315652 BNF:BIBBY INTERNATIONAL TRADE ID:004426465267 PMT DET:REPAYMENT FOR VENDOR UK"/>
    <n v="-6911.39"/>
    <n v="8675.65"/>
    <n v="6911.39"/>
    <s v="Expens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10T00:00:00"/>
    <s v="Wire Transfer Fee"/>
    <n v="-30"/>
    <n v="8645.65"/>
    <n v="30"/>
    <s v="Expense"/>
    <s v="11700 · BofA 9319 (INC)"/>
    <x v="2"/>
    <x v="12"/>
    <n v="2015"/>
    <x v="48"/>
    <s v="BofA"/>
    <s v="Corporate"/>
    <s v="BOTH"/>
    <s v="Income Statement"/>
    <s v="9319 (INC) Activity"/>
    <s v="11700 · BofA 9319 (INC)"/>
  </r>
  <r>
    <d v="2015-12-10T00:00:00"/>
    <s v="Wire Transfer Fee"/>
    <n v="-16"/>
    <n v="8629.65"/>
    <n v="16"/>
    <s v="Expense"/>
    <s v="11700 · BofA 9319 (INC)"/>
    <x v="2"/>
    <x v="12"/>
    <n v="2015"/>
    <x v="48"/>
    <s v="BofA"/>
    <s v="Corporate"/>
    <s v="BOTH"/>
    <s v="Income Statement"/>
    <s v="9319 (INC) Activity"/>
    <s v="11700 · BofA 9319 (INC)"/>
  </r>
  <r>
    <d v="2015-12-11T00:00:00"/>
    <s v="BOFA MERCH SVCS DES:DEPOSIT ID:345558579883 INDN:DEAN &amp; TYLER INC CO ID:941687665B CCD"/>
    <n v="173.51"/>
    <n v="8803.16"/>
    <n v="-173.51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1T00:00:00"/>
    <s v="Online Banking transfer to CHK 9306 Confirmation# 0184543494"/>
    <n v="-500"/>
    <n v="8303.16"/>
    <n v="500"/>
    <s v="Expense"/>
    <s v="11700 · BofA 9319 (INC)"/>
    <x v="2"/>
    <x v="12"/>
    <n v="2015"/>
    <x v="67"/>
    <s v="Dean &amp; Tyler, INC"/>
    <s v="Corporate"/>
    <s v="INC"/>
    <s v="Balance Sheet"/>
    <s v="9319 (INC) transfers to 9306 (INC)"/>
    <s v="11700 · BofA 9319 (INC)"/>
  </r>
  <r>
    <d v="2015-12-11T00:00:00"/>
    <s v="Wire Transfer Fee"/>
    <n v="-16"/>
    <n v="8287.16"/>
    <n v="16"/>
    <s v="Expense"/>
    <s v="11700 · BofA 9319 (INC)"/>
    <x v="2"/>
    <x v="12"/>
    <n v="2015"/>
    <x v="48"/>
    <s v="BofA"/>
    <s v="Corporate"/>
    <s v="BOTH"/>
    <s v="Income Statement"/>
    <s v="9319 (INC) Activity"/>
    <s v="11700 · BofA 9319 (INC)"/>
  </r>
  <r>
    <d v="2015-12-14T00:00:00"/>
    <s v="PAYPAL DES:TRANSFER ID:4KEJ299VNB9Z4 INDN:DEAN TYLER INC CO ID:PAYPALSD11 PPD"/>
    <n v="1028.8399999999999"/>
    <n v="9316"/>
    <n v="-1028.8399999999999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14T00:00:00"/>
    <s v="BOFA MERCH SVCS DES:DEPOSIT ID:345558579883 INDN:DEAN &amp; TYLER INC CO ID:941687665B CCD"/>
    <n v="838.32"/>
    <n v="10154.32"/>
    <n v="-838.32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4T00:00:00"/>
    <s v="BOFA MERCH SVCS DES:DEPOSIT ID:345558579883 INDN:DEAN &amp; TYLER INC CO ID:941687665B CCD"/>
    <n v="596.47"/>
    <n v="10750.79"/>
    <n v="-596.47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4T00:00:00"/>
    <s v="AMZNII2Q3HY1 DES:ACCSDEUS ID:JSSLZUH85Z1Q3FQ INDN:Dean &amp; Tyler, INC CO ID:4980429507 CCD PMT INFO:payments.amazon.com ID#JSSLZUH85Z1Q3FQ"/>
    <n v="253.74"/>
    <n v="11004.53"/>
    <n v="-253.74"/>
    <s v="Income"/>
    <s v="11700 · BofA 9319 (INC)"/>
    <x v="2"/>
    <x v="12"/>
    <n v="2015"/>
    <x v="63"/>
    <s v="Amazon Germany"/>
    <s v="Amazon Seller:Amazon Germany"/>
    <s v="BOTH"/>
    <s v="Income Statement"/>
    <s v="9319 (INC) Sales Activity"/>
    <s v="11700 · BofA 9319 (INC)"/>
  </r>
  <r>
    <d v="2015-12-14T00:00:00"/>
    <s v="AMZNII2Q3HY1 DES:ACCSFRUS ID:N3L6QT4V0BOJXH6 INDN:Dean &amp; Tyler, INC CO ID:5980429507 CCD PMT INFO:payments.amazon.com ID#N3L6QT4V0BOJXH6"/>
    <n v="174.42"/>
    <n v="11178.95"/>
    <n v="-174.42"/>
    <s v="Income"/>
    <s v="11700 · BofA 9319 (INC)"/>
    <x v="2"/>
    <x v="12"/>
    <n v="2015"/>
    <x v="63"/>
    <s v="Amazon France"/>
    <s v="Amazon Seller:Amazon France"/>
    <s v="BOTH"/>
    <s v="Income Statement"/>
    <s v="9319 (INC) Sales Activity"/>
    <s v="11700 · BofA 9319 (INC)"/>
  </r>
  <r>
    <d v="2015-12-14T00:00:00"/>
    <s v="BOFA MERCH SVCS DES:DEPOSIT ID:345558579883 INDN:DEAN &amp; TYLER INC CO ID:941687665B CCD"/>
    <n v="69.900000000000006"/>
    <n v="11248.85"/>
    <n v="-69.900000000000006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4T00:00:00"/>
    <s v="TRANSFER DEAN &amp; TYLER INC:Ilya Ratner Confirmation# 0513231528"/>
    <n v="-453.75"/>
    <n v="10795.1"/>
    <n v="453.75"/>
    <s v="Expense"/>
    <s v="11700 · BofA 9319 (INC)"/>
    <x v="2"/>
    <x v="12"/>
    <n v="2015"/>
    <x v="27"/>
    <s v="Ilya Ratner"/>
    <s v="Corporate:Sales"/>
    <s v="BOTH"/>
    <s v="Income Statement"/>
    <s v="9319 (INC) Activity"/>
    <s v="11700 · BofA 9319 (INC)"/>
  </r>
  <r>
    <d v="2015-12-15T00:00:00"/>
    <s v="BIBBY INTL TRADE DES:REMITTANCE ID:BIBBY INDN:DEAN &amp; TYLER INC CO ID:5760791245 CCD PMT INFO:RMT***8900.00*0***0*0\"/>
    <n v="8900"/>
    <n v="19695.099999999999"/>
    <n v="-8900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15T00:00:00"/>
    <s v="BOFA MERCH SVCS DES:DEPOSIT ID:345558579883 INDN:DEAN &amp; TYLER INC CO ID:941687665B CCD"/>
    <n v="907.99"/>
    <n v="20603.09"/>
    <n v="-907.99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5T00:00:00"/>
    <s v="PAYPAL DES:TRANSFER ID:4KEJ29A73HAA4 INDN:DEAN TYLER INC CO ID:PAYPALSD11 PPD"/>
    <n v="485.16"/>
    <n v="21088.25"/>
    <n v="-485.16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15T00:00:00"/>
    <s v="JM Feed Corp INV8842"/>
    <n v="250"/>
    <n v="21338.25"/>
    <n v="-250"/>
    <s v="Income"/>
    <s v="11700 · BofA 9319 (INC)"/>
    <x v="2"/>
    <x v="12"/>
    <n v="2015"/>
    <x v="57"/>
    <s v="JM Feed Corp"/>
    <s v="Wholesale"/>
    <s v="BOTH"/>
    <s v="Income Statement"/>
    <s v="9319 (INC) Sales Activity"/>
    <s v="11700 · BofA 9319 (INC)"/>
  </r>
  <r>
    <d v="2015-12-15T00:00:00"/>
    <s v="Cornerstone Brands"/>
    <n v="120"/>
    <n v="21458.25"/>
    <n v="-120"/>
    <s v="Income"/>
    <s v="11700 · BofA 9319 (INC)"/>
    <x v="2"/>
    <x v="12"/>
    <n v="2015"/>
    <x v="57"/>
    <s v="Cornerstone Brands"/>
    <s v="Wholesale"/>
    <s v="BOTH"/>
    <s v="Income Statement"/>
    <s v="9319 (INC) Sales Activity"/>
    <s v="11700 · BofA 9319 (INC)"/>
  </r>
  <r>
    <d v="2015-12-15T00:00:00"/>
    <s v="Cornerstone Brands"/>
    <n v="62"/>
    <n v="21520.25"/>
    <n v="-62"/>
    <s v="Income"/>
    <s v="11700 · BofA 9319 (INC)"/>
    <x v="2"/>
    <x v="12"/>
    <n v="2015"/>
    <x v="57"/>
    <s v="Cornerstone Brands"/>
    <s v="Wholesale"/>
    <s v="BOTH"/>
    <s v="Income Statement"/>
    <s v="9319 (INC) Sales Activity"/>
    <s v="11700 · BofA 9319 (INC)"/>
  </r>
  <r>
    <d v="2015-12-15T00:00:00"/>
    <s v="Online Banking transfer to CHK 9607 Confirmation# 1621041505"/>
    <n v="-2000"/>
    <n v="19520.25"/>
    <n v="200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15T00:00:00"/>
    <s v="Kristina Salary and Loan Repay"/>
    <n v="-3000"/>
    <n v="16520.25"/>
    <n v="3000"/>
    <s v="Expense"/>
    <s v="11700 · BofA 9319 (INC)"/>
    <x v="2"/>
    <x v="12"/>
    <n v="2015"/>
    <x v="39"/>
    <s v="Kristina Koger"/>
    <s v="Corporate"/>
    <s v="BOTH"/>
    <s v="Balance Sheet"/>
    <s v="9319 (INC) repays Kristina Note"/>
    <s v="11700 · BofA 9319 (INC)"/>
  </r>
  <r>
    <d v="2015-12-15T00:00:00"/>
    <s v="Payroll: Domingo Gonzalez"/>
    <n v="-441.02"/>
    <n v="16079.23"/>
    <n v="441.02"/>
    <s v="Expense"/>
    <s v="11700 · BofA 9319 (INC)"/>
    <x v="2"/>
    <x v="12"/>
    <n v="2015"/>
    <x v="65"/>
    <s v="Domingo Gonzalez"/>
    <s v="Warehouse"/>
    <s v="BOTH"/>
    <s v="Income Statement"/>
    <s v="9319 (INC) Activity"/>
    <s v="11700 · BofA 9319 (INC)"/>
  </r>
  <r>
    <d v="2015-12-15T00:00:00"/>
    <s v="Payroll: Lauren Sanchez"/>
    <n v="-424.24"/>
    <n v="15654.99"/>
    <n v="424.24"/>
    <s v="Expense"/>
    <s v="11700 · BofA 9319 (INC)"/>
    <x v="2"/>
    <x v="12"/>
    <n v="2015"/>
    <x v="65"/>
    <s v="Lauren  Sanchez"/>
    <s v="Customer Service"/>
    <s v="BOTH"/>
    <s v="Income Statement"/>
    <s v="9319 (INC) Activity"/>
    <s v="11700 · BofA 9319 (INC)"/>
  </r>
  <r>
    <d v="2015-12-15T00:00:00"/>
    <s v="Payroll: David Lara"/>
    <n v="-375.89"/>
    <n v="15279.1"/>
    <n v="375.89"/>
    <s v="Expense"/>
    <s v="11700 · BofA 9319 (INC)"/>
    <x v="2"/>
    <x v="12"/>
    <n v="2015"/>
    <x v="65"/>
    <s v="David Lara"/>
    <s v="Warehouse"/>
    <s v="BOTH"/>
    <s v="Income Statement"/>
    <s v="9319 (INC) Activity"/>
    <s v="11700 · BofA 9319 (INC)"/>
  </r>
  <r>
    <d v="2015-12-16T00:00:00"/>
    <s v="AMZNII7XN7XV DES:Marketplac ID:CLI752NK5OSS8CD INDN:Dean &amp; Tyler, Inc CO ID:3215240102 CCD PMT INFO:payments.amazon.com ID#CLI752NK5OSS8CD"/>
    <n v="2866.56"/>
    <n v="18145.66"/>
    <n v="-2866.56"/>
    <s v="Income"/>
    <s v="11700 · BofA 9319 (INC)"/>
    <x v="2"/>
    <x v="12"/>
    <n v="2015"/>
    <x v="63"/>
    <s v="Amazon US"/>
    <s v="Amazon Seller:Amazon US"/>
    <s v="BOTH"/>
    <s v="Income Statement"/>
    <s v="9319 (INC) Sales Activity"/>
    <s v="11700 · BofA 9319 (INC)"/>
  </r>
  <r>
    <d v="2015-12-16T00:00:00"/>
    <s v="BIBBY INTL TRADE DES:REMITTANCE ID:BIBBY INDN:DEAN &amp; TYLER INC CO ID:5760791245 CCD PMT INFO:RMT***2666.62*0***0*0\"/>
    <n v="2666.62"/>
    <n v="20812.28"/>
    <n v="-2666.62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16T00:00:00"/>
    <s v="BOFA MERCH SVCS DES:DEPOSIT ID:345558579883 INDN:DEAN &amp; TYLER INC CO ID:941687665B CCD"/>
    <n v="833.45"/>
    <n v="21645.73"/>
    <n v="-833.45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6T00:00:00"/>
    <s v="TRANSFER DEAN &amp; TYLER INC:Lissette Orbay Confirmation# 0629074894"/>
    <n v="-437.28"/>
    <n v="21208.45"/>
    <n v="437.28"/>
    <s v="Expense"/>
    <s v="11700 · BofA 9319 (INC)"/>
    <x v="2"/>
    <x v="12"/>
    <n v="2015"/>
    <x v="68"/>
    <s v="Lissette Orbay"/>
    <s v="Corporate:Customer Service"/>
    <s v="BOTH"/>
    <s v="Income Statement"/>
    <s v="9319 (INC) Activity"/>
    <s v="11700 · BofA 9319 (INC)"/>
  </r>
  <r>
    <d v="2015-12-16T00:00:00"/>
    <s v="Online Banking transfer to CHK 9607 Confirmation# 2529485300"/>
    <n v="-663.34"/>
    <n v="20545.11"/>
    <n v="663.34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17T00:00:00"/>
    <s v="PAYPAL DES:TRANSFER ID:4KEJ29ADGG8LA INDN:DEAN TYLER INC CO ID:PAYPALSD11 PPD"/>
    <n v="440"/>
    <n v="20985.11"/>
    <n v="-440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17T00:00:00"/>
    <s v="BOFA MERCH SVCS DES:DEPOSIT ID:345558579883 INDN:DEAN &amp; TYLER INC CO ID:941687665B CCD"/>
    <n v="26.01"/>
    <n v="21011.119999999999"/>
    <n v="-26.01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7T00:00:00"/>
    <s v="ONLINE BUSINESS SUITE NEXT DAY PAYMENT"/>
    <n v="-10"/>
    <n v="21001.119999999999"/>
    <n v="10"/>
    <s v="Expense"/>
    <s v="11700 · BofA 9319 (INC)"/>
    <x v="2"/>
    <x v="12"/>
    <n v="2015"/>
    <x v="13"/>
    <s v="ZoHo"/>
    <s v="Wholesale"/>
    <s v="BOTH"/>
    <s v="Income Statement"/>
    <s v="9319 (INC) Activity"/>
    <s v="11700 · BofA 9319 (INC)"/>
  </r>
  <r>
    <d v="2015-12-18T00:00:00"/>
    <s v="BOFA MERCH SVCS DES:DEPOSIT ID:345558579883 INDN:DEAN &amp; TYLER INC CO ID:941687665B CCD"/>
    <n v="35.619999999999997"/>
    <n v="21036.74"/>
    <n v="-35.619999999999997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18T00:00:00"/>
    <s v="Online Banking payment to CRD 6466 Confirmation# 4047723822"/>
    <n v="-620"/>
    <n v="20416.740000000002"/>
    <n v="620"/>
    <s v="Expense"/>
    <s v="11700 · BofA 9319 (INC)"/>
    <x v="2"/>
    <x v="12"/>
    <n v="2015"/>
    <x v="59"/>
    <s v="BofA"/>
    <s v="Corporate"/>
    <s v="INC"/>
    <s v="Balance Sheet"/>
    <s v="9319 (INC) pays BofA CC (INC)"/>
    <s v="11700 · BofA 9319 (INC)"/>
  </r>
  <r>
    <d v="2015-12-18T00:00:00"/>
    <s v="Online Banking transfer to CHK 9607 Confirmation# 1647850322"/>
    <n v="-6040"/>
    <n v="14376.74"/>
    <n v="604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21T00:00:00"/>
    <s v="BOFA MERCH SVCS DES:DEPOSIT ID:345558579883 INDN:DEAN &amp; TYLER INC CO ID:941687665B CCD"/>
    <n v="928.95"/>
    <n v="15305.69"/>
    <n v="-928.95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1T00:00:00"/>
    <s v="BOFA MERCH SVCS DES:DEPOSIT ID:345558579883 INDN:DEAN &amp; TYLER INC CO ID:941687665B CCD"/>
    <n v="525.26"/>
    <n v="15830.95"/>
    <n v="-525.26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1T00:00:00"/>
    <s v="BOFA MERCH SVCS DES:DEPOSIT ID:345558579883 INDN:DEAN &amp; TYLER INC CO ID:941687665B CCD"/>
    <n v="373.75"/>
    <n v="16204.7"/>
    <n v="-373.75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1T00:00:00"/>
    <s v="TRANSFER DEAN &amp; TYLER INC:Lissette Orbay Confirmation# 1673084293"/>
    <n v="-553.28"/>
    <n v="15651.42"/>
    <n v="553.28"/>
    <s v="Expense"/>
    <s v="11700 · BofA 9319 (INC)"/>
    <x v="2"/>
    <x v="12"/>
    <n v="2015"/>
    <x v="68"/>
    <s v="Lissette Orbay"/>
    <s v="Corporate:Customer Service"/>
    <s v="BOTH"/>
    <s v="Income Statement"/>
    <s v="9319 (INC) Activity"/>
    <s v="11700 · BofA 9319 (INC)"/>
  </r>
  <r>
    <d v="2015-12-21T00:00:00"/>
    <s v="TRANSFER DEAN &amp; TYLER INC:Ilya Ratner Confirmation# 1673095087"/>
    <n v="-633.57000000000005"/>
    <n v="15017.85"/>
    <n v="633.57000000000005"/>
    <s v="Expense"/>
    <s v="11700 · BofA 9319 (INC)"/>
    <x v="2"/>
    <x v="12"/>
    <n v="2015"/>
    <x v="27"/>
    <s v="Ilya Ratner"/>
    <s v="Corporate:Sales"/>
    <s v="BOTH"/>
    <s v="Income Statement"/>
    <s v="9319 (INC) Activity"/>
    <s v="11700 · BofA 9319 (INC)"/>
  </r>
  <r>
    <d v="2015-12-22T00:00:00"/>
    <s v="BOFA MERCH SVCS DES:DEPOSIT ID:345558579883 INDN:DEAN &amp; TYLER INC CO ID:941687665B CCD"/>
    <n v="1722.27"/>
    <n v="16740.12"/>
    <n v="-1722.27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3T00:00:00"/>
    <s v="BOFA MERCH SVCS DES:DEPOSIT ID:345558579883 INDN:DEAN &amp; TYLER INC CO ID:941687665B CCD"/>
    <n v="196.06"/>
    <n v="16936.18"/>
    <n v="-196.06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3T00:00:00"/>
    <s v="Online Banking transfer to CHK 9607 Confirmation# 3988924830"/>
    <n v="-1000"/>
    <n v="15936.18"/>
    <n v="100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23T00:00:00"/>
    <s v="TRANSFER DEAN &amp; TYLER INC:Timofey Trofimenkov Confirmation# 0688970767"/>
    <n v="-2000"/>
    <n v="13936.18"/>
    <n v="2000"/>
    <s v="Expense"/>
    <s v="11700 · BofA 9319 (INC)"/>
    <x v="2"/>
    <x v="12"/>
    <n v="2015"/>
    <x v="10"/>
    <s v="Timofey Trofimenkov"/>
    <s v="Corporate:Warehouse"/>
    <s v="BOTH"/>
    <s v="Income Statement"/>
    <s v="9319 (INC) Activity"/>
    <s v="11700 · BofA 9319 (INC)"/>
  </r>
  <r>
    <d v="2015-12-23T00:00:00"/>
    <s v="PAYPAL DES:ECHECK ID:J222226D7AFCS INDN:DEAN TYLER INC CO ID:PAYPALEC88 WEB"/>
    <n v="-99.91"/>
    <n v="13836.27"/>
    <n v="99.91"/>
    <s v="Expense"/>
    <s v="11700 · BofA 9319 (INC)"/>
    <x v="2"/>
    <x v="12"/>
    <n v="2015"/>
    <x v="72"/>
    <s v="eBay"/>
    <s v="eBay:eBay"/>
    <s v="BOTH"/>
    <s v="Income Statement"/>
    <s v="9319 (INC) Activity"/>
    <s v="11700 · BofA 9319 (INC)"/>
  </r>
  <r>
    <d v="2015-12-24T00:00:00"/>
    <s v="BIBBY INTL TRADE DES:REMITTANCE ID:BIBBY INDN:DEAN &amp; TYLER INC CO ID:5760791245 CCD PMT INFO:RMT***3428.90*0***0*0\"/>
    <n v="3428.9"/>
    <n v="17265.169999999998"/>
    <n v="-3428.9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24T00:00:00"/>
    <s v="BOFA MERCH SVCS DES:DEPOSIT ID:345558579883 INDN:DEAN &amp; TYLER INC CO ID:941687665B CCD"/>
    <n v="12.57"/>
    <n v="17277.740000000002"/>
    <n v="-12.57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8T00:00:00"/>
    <s v="AMZNIIMQ9EKS DES:ACCSUKUS ID:MPQE2SH41YOK8ON INDN:Dean &amp; Tyler, INC CO ID:3980429507 CCD PMT INFO:payments.amazon.com ID#MPQE2SH41YOK8ON"/>
    <n v="348.28"/>
    <n v="17626.02"/>
    <n v="-348.28"/>
    <s v="Income"/>
    <s v="11700 · BofA 9319 (INC)"/>
    <x v="2"/>
    <x v="12"/>
    <n v="2015"/>
    <x v="63"/>
    <s v="Amazon UK"/>
    <s v="Amazon Seller:Amazon UK"/>
    <s v="BOTH"/>
    <s v="Income Statement"/>
    <s v="9319 (INC) Sales Activity"/>
    <s v="11700 · BofA 9319 (INC)"/>
  </r>
  <r>
    <d v="2015-12-28T00:00:00"/>
    <s v="BOFA MERCH SVCS DES:DEPOSIT ID:345558579883 INDN:DEAN &amp; TYLER INC CO ID:941687665B CCD"/>
    <n v="241.45"/>
    <n v="17867.47"/>
    <n v="-241.45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8T00:00:00"/>
    <s v="BOFA MERCH SVCS DES:DEPOSIT ID:345558579883 INDN:DEAN &amp; TYLER INC CO ID:941687665B CCD"/>
    <n v="209.54"/>
    <n v="18077.009999999998"/>
    <n v="-209.54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8T00:00:00"/>
    <s v="BOFA MERCH SVCS DES:DEPOSIT ID:345558579883 INDN:DEAN &amp; TYLER INC CO ID:941687665B CCD"/>
    <n v="173.7"/>
    <n v="18250.71"/>
    <n v="-173.7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8T00:00:00"/>
    <s v="BOFA MERCH SVCS DES:DEPOSIT ID:345558579883 INDN:DEAN &amp; TYLER INC CO ID:941687665B CCD"/>
    <n v="136.9"/>
    <n v="18387.61"/>
    <n v="-136.9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8T00:00:00"/>
    <s v="AMZNIIMQ9EKS DES:ACCSFRUS ID:XA96E48SX62FGPB INDN:Dean &amp; Tyler, INC CO ID:5980429507 CCD PMT INFO:payments.amazon.com ID#XA96E48SX62FGPB"/>
    <n v="129.54"/>
    <n v="18517.150000000001"/>
    <n v="-129.54"/>
    <s v="Income"/>
    <s v="11700 · BofA 9319 (INC)"/>
    <x v="2"/>
    <x v="12"/>
    <n v="2015"/>
    <x v="63"/>
    <s v="Amazon France"/>
    <s v="Amazon Seller:Amazon France"/>
    <s v="BOTH"/>
    <s v="Income Statement"/>
    <s v="9319 (INC) Sales Activity"/>
    <s v="11700 · BofA 9319 (INC)"/>
  </r>
  <r>
    <d v="2015-12-28T00:00:00"/>
    <s v="Online Banking transfer to CHK 9306 Confirmation# 0632735865"/>
    <n v="-180"/>
    <n v="18337.150000000001"/>
    <n v="180"/>
    <s v="Expense"/>
    <s v="11700 · BofA 9319 (INC)"/>
    <x v="2"/>
    <x v="12"/>
    <n v="2015"/>
    <x v="67"/>
    <s v="Dean &amp; Tyler, INC"/>
    <s v="Corporate"/>
    <s v="INC"/>
    <s v="Balance Sheet"/>
    <s v="9319 (INC) transfers to 9306 (INC)"/>
    <s v="11700 · BofA 9319 (INC)"/>
  </r>
  <r>
    <d v="2015-12-28T00:00:00"/>
    <s v="Online Banking transfer to CHK 9607 Confirmation# 2532847260"/>
    <n v="-580"/>
    <n v="17757.150000000001"/>
    <n v="58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28T00:00:00"/>
    <s v="TRANSFER DEAN &amp; TYLER INC:Ilya Ratner Confirmation# 1432952064"/>
    <n v="-453.75"/>
    <n v="17303.400000000001"/>
    <n v="453.75"/>
    <s v="Expense"/>
    <s v="11700 · BofA 9319 (INC)"/>
    <x v="2"/>
    <x v="12"/>
    <n v="2015"/>
    <x v="27"/>
    <s v="Ilya Ratner"/>
    <s v="Corporate:Sales"/>
    <s v="BOTH"/>
    <s v="Income Statement"/>
    <s v="9319 (INC) Activity"/>
    <s v="11700 · BofA 9319 (INC)"/>
  </r>
  <r>
    <d v="2015-12-28T00:00:00"/>
    <s v="TRANSFER DEAN &amp; TYLER INC:Lissette Orbay Confirmation# 1432958551"/>
    <n v="-410.72"/>
    <n v="16892.68"/>
    <n v="410.72"/>
    <s v="Expense"/>
    <s v="11700 · BofA 9319 (INC)"/>
    <x v="2"/>
    <x v="12"/>
    <n v="2015"/>
    <x v="68"/>
    <s v="Lissette Orbay"/>
    <s v="Corporate:Customer Service"/>
    <s v="BOTH"/>
    <s v="Income Statement"/>
    <s v="9319 (INC) Activity"/>
    <s v="11700 · BofA 9319 (INC)"/>
  </r>
  <r>
    <d v="2015-12-28T00:00:00"/>
    <s v="WIRE TYPE:INTL OUT DATE:151228 TIME:1541 ET TRN:2015122800329889 SERVICE REF:703496 BNF:PERZOV ADI LLC ID:10750038 BNF BK:BANK LEUMI L E-ISRAEL ID:LUMIILIT PMT DET:162482372 DOG PRODUCT S PAYMENT"/>
    <n v="-7000"/>
    <n v="9892.68"/>
    <n v="7000"/>
    <s v="Expense"/>
    <s v="11700 · BofA 9319 (INC)"/>
    <x v="2"/>
    <x v="12"/>
    <n v="2015"/>
    <x v="18"/>
    <s v="Perzov Israel"/>
    <s v="Corporate"/>
    <s v="BOTH"/>
    <s v="Balance Sheet"/>
    <s v="9319 (INC) Activity"/>
    <s v="11700 · BofA 9319 (INC)"/>
  </r>
  <r>
    <d v="2015-12-28T00:00:00"/>
    <s v="Wire Transfer Fee"/>
    <n v="-45"/>
    <n v="9847.68"/>
    <n v="45"/>
    <s v="Expense"/>
    <s v="11700 · BofA 9319 (INC)"/>
    <x v="2"/>
    <x v="12"/>
    <n v="2015"/>
    <x v="60"/>
    <s v="BofA"/>
    <s v="Corporate"/>
    <s v="BOTH"/>
    <s v="Income Statement"/>
    <s v="9319 (INC) Activity"/>
    <s v="11700 · BofA 9319 (INC)"/>
  </r>
  <r>
    <d v="2015-12-29T00:00:00"/>
    <s v="PAYPAL DES:TRANSFER ID:4KEJ29BA888ES INDN:DEAN TYLER INC CO ID:PAYPALSD11 PPD"/>
    <n v="750"/>
    <n v="10597.68"/>
    <n v="-750"/>
    <s v="Income"/>
    <s v="11700 · BofA 9319 (INC)"/>
    <x v="2"/>
    <x v="12"/>
    <n v="2015"/>
    <x v="64"/>
    <s v="PayPal"/>
    <s v="Corporate"/>
    <s v="INC"/>
    <s v="Balance Sheet"/>
    <s v="PayPal (INC) transfers to 9319 (INC)"/>
    <s v="11700 · BofA 9319 (INC)"/>
  </r>
  <r>
    <d v="2015-12-29T00:00:00"/>
    <s v="BOFA MERCH SVCS DES:DEPOSIT ID:345558579883 INDN:DEAN &amp; TYLER INC CO ID:941687665B CCD"/>
    <n v="77.650000000000006"/>
    <n v="10675.33"/>
    <n v="-77.650000000000006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29T00:00:00"/>
    <s v="Payroll DES:PAYROLL ID:2489155 INDN:DEAN &amp; TYLER CO ID:1943345425 CCD"/>
    <n v="-362.18"/>
    <n v="10313.15"/>
    <n v="362.18"/>
    <s v="Expense"/>
    <s v="11700 · BofA 9319 (INC)"/>
    <x v="2"/>
    <x v="12"/>
    <n v="2015"/>
    <x v="65"/>
    <s v="Lauren  Sanchez"/>
    <s v="Customer Service"/>
    <s v="BOTH"/>
    <s v="Income Statement"/>
    <s v="9319 (INC) Activity"/>
    <s v="11700 · BofA 9319 (INC)"/>
  </r>
  <r>
    <d v="2015-12-29T00:00:00"/>
    <s v="Payroll DES:PAYROLL ID:2489155 INDN:DEAN &amp; TYLER CO ID:1943345425 CCD"/>
    <n v="-308.60000000000002"/>
    <n v="10004.549999999999"/>
    <n v="308.60000000000002"/>
    <s v="Expense"/>
    <s v="11700 · BofA 9319 (INC)"/>
    <x v="2"/>
    <x v="12"/>
    <n v="2015"/>
    <x v="65"/>
    <s v="Domingo Gonzalez"/>
    <s v="Warehouse"/>
    <s v="BOTH"/>
    <s v="Income Statement"/>
    <s v="9319 (INC) Activity"/>
    <s v="11700 · BofA 9319 (INC)"/>
  </r>
  <r>
    <d v="2015-12-29T00:00:00"/>
    <s v="Payroll DES:PAYROLL ID:2489155 INDN:DEAN &amp; TYLER CO ID:1943345425 CCD"/>
    <n v="-257.42"/>
    <n v="9747.1299999999992"/>
    <n v="257.42"/>
    <s v="Expense"/>
    <s v="11700 · BofA 9319 (INC)"/>
    <x v="2"/>
    <x v="12"/>
    <n v="2015"/>
    <x v="65"/>
    <s v="David Lara"/>
    <s v="Warehouse"/>
    <s v="BOTH"/>
    <s v="Income Statement"/>
    <s v="9319 (INC) Activity"/>
    <s v="11700 · BofA 9319 (INC)"/>
  </r>
  <r>
    <d v="2015-12-30T00:00:00"/>
    <s v="AMZNIIRXSZ0Q DES:Marketplac ID:U3K0IYCQ1F4SYWR INDN:Dean &amp; Tyler, Inc CO ID:3215240102 CCD PMT INFO:payments.amazon.com ID#U3K0IYCQ1F4SYWR"/>
    <n v="3727.84"/>
    <n v="13474.97"/>
    <n v="-3727.84"/>
    <s v="Income"/>
    <s v="11700 · BofA 9319 (INC)"/>
    <x v="2"/>
    <x v="12"/>
    <n v="2015"/>
    <x v="63"/>
    <s v="Amazon US"/>
    <s v="Amazon Seller:Amazon US"/>
    <s v="BOTH"/>
    <s v="Income Statement"/>
    <s v="9319 (INC) Sales Activity"/>
    <s v="11700 · BofA 9319 (INC)"/>
  </r>
  <r>
    <d v="2015-12-30T00:00:00"/>
    <s v="BIBBY INTL TRADE DES:REMITTANCE ID:BIBBY INDN:DEAN &amp; TYLER INC CO ID:5760791245 CCD PMT INFO:RMT***3241.80*0***0*0\"/>
    <n v="3241.8"/>
    <n v="16716.77"/>
    <n v="-3241.8"/>
    <s v="Income"/>
    <s v="11700 · BofA 9319 (INC)"/>
    <x v="2"/>
    <x v="12"/>
    <n v="2015"/>
    <x v="63"/>
    <s v="Bibby Financial"/>
    <s v="Amazon Vendor:Amazon Vendor US"/>
    <s v="BOTH"/>
    <s v="Income Statement"/>
    <s v="9319 (INC) Sales Activity"/>
    <s v="11700 · BofA 9319 (INC)"/>
  </r>
  <r>
    <d v="2015-12-30T00:00:00"/>
    <s v="BOFA MERCH SVCS DES:DEPOSIT ID:345558579883 INDN:DEAN &amp; TYLER INC CO ID:941687665B CCD"/>
    <n v="356.58"/>
    <n v="17073.349999999999"/>
    <n v="-356.58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31T00:00:00"/>
    <s v="BOFA MERCH SVCS DES:DEPOSIT ID:345558579883 INDN:DEAN &amp; TYLER INC CO ID:941687665B CCD"/>
    <n v="283.69"/>
    <n v="17357.04"/>
    <n v="-283.69"/>
    <s v="Income"/>
    <s v="11700 · BofA 9319 (INC)"/>
    <x v="2"/>
    <x v="12"/>
    <n v="2015"/>
    <x v="63"/>
    <s v="?"/>
    <s v="?"/>
    <s v="BOTH"/>
    <s v="Income Statement"/>
    <s v="9319 (INC) Sales Activity"/>
    <s v="11700 · BofA 9319 (INC)"/>
  </r>
  <r>
    <d v="2015-12-31T00:00:00"/>
    <s v="Online Banking transfer to CHK 9607 Confirmation# 1457312579"/>
    <n v="-500"/>
    <n v="16857.04"/>
    <n v="50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31T00:00:00"/>
    <s v="Online Banking transfer to CHK 9607 Confirmation# 0658139445"/>
    <n v="-350"/>
    <n v="16507.04"/>
    <n v="350"/>
    <s v="Expense"/>
    <s v="11700 · BofA 9319 (INC)"/>
    <x v="2"/>
    <x v="12"/>
    <n v="2015"/>
    <x v="53"/>
    <s v="Dean &amp; Tyler, INC"/>
    <s v="Corporate"/>
    <s v="INC"/>
    <s v="Balance Sheet"/>
    <s v="9319 (INC) transfers to 9607 (INC)"/>
    <s v="11700 · BofA 9319 (INC)"/>
  </r>
  <r>
    <d v="2015-12-31T00:00:00"/>
    <s v="Online Banking payment to CRD 6466 Confirmation# 1458154446"/>
    <n v="-310"/>
    <n v="16197.04"/>
    <n v="310"/>
    <s v="Expense"/>
    <s v="11700 · BofA 9319 (INC)"/>
    <x v="2"/>
    <x v="12"/>
    <n v="2015"/>
    <x v="59"/>
    <s v="BofA"/>
    <s v="Corporate"/>
    <s v="INC"/>
    <s v="Balance Sheet"/>
    <s v="9319 (INC) pays BofA CC (INC)"/>
    <s v="11700 · BofA 9319 (INC)"/>
  </r>
  <r>
    <d v="2015-12-31T00:00:00"/>
    <s v="TRANSFER DEAN &amp; TYLER INC:Ilya Ratner Confirmation# 0559915731"/>
    <n v="-200"/>
    <n v="15997.04"/>
    <n v="200"/>
    <s v="Expense"/>
    <s v="11700 · BofA 9319 (INC)"/>
    <x v="2"/>
    <x v="12"/>
    <n v="2015"/>
    <x v="27"/>
    <s v="Ilya Ratner"/>
    <s v="Corporate:Sales"/>
    <s v="BOTH"/>
    <s v="Income Statement"/>
    <s v="9319 (INC) Activity"/>
    <s v="11700 · BofA 9319 (INC)"/>
  </r>
  <r>
    <d v="2015-12-31T00:00:00"/>
    <s v="TRANSFER DEAN &amp; TYLER INC:Lissette Orbay Confirmation# 0559921227"/>
    <n v="-200"/>
    <n v="15797.04"/>
    <n v="200"/>
    <s v="Expense"/>
    <s v="11700 · BofA 9319 (INC)"/>
    <x v="2"/>
    <x v="12"/>
    <n v="2015"/>
    <x v="68"/>
    <s v="Lissette Orbay"/>
    <s v="Corporate:Customer Service"/>
    <s v="BOTH"/>
    <s v="Income Statement"/>
    <s v="9319 (INC) Activity"/>
    <s v="11700 · BofA 9319 (INC)"/>
  </r>
  <r>
    <s v="x"/>
    <m/>
    <m/>
    <m/>
    <m/>
    <m/>
    <m/>
    <x v="0"/>
    <x v="0"/>
    <m/>
    <x v="0"/>
    <m/>
    <m/>
    <m/>
    <m/>
    <m/>
    <m/>
  </r>
  <r>
    <s v="9607 (INC)"/>
    <m/>
    <m/>
    <m/>
    <m/>
    <m/>
    <m/>
    <x v="0"/>
    <x v="0"/>
    <m/>
    <x v="0"/>
    <m/>
    <m/>
    <m/>
    <m/>
    <m/>
    <m/>
  </r>
  <r>
    <d v="2015-01-02T00:00:00"/>
    <s v="Monthly Fee for Business Fundamentals"/>
    <n v="-16"/>
    <n v="1229.25"/>
    <n v="16"/>
    <s v="Expense"/>
    <s v="11550 · BofA 9607 (INC)"/>
    <x v="2"/>
    <x v="1"/>
    <n v="2015"/>
    <x v="48"/>
    <s v="BofA"/>
    <s v="Corporate"/>
    <s v="BOTH"/>
    <s v="Income Statement"/>
    <s v="9607 (INC) Activity"/>
    <s v="11550 · BofA 9607 (INC)"/>
  </r>
  <r>
    <d v="2015-01-05T00:00:00"/>
    <s v="Online Banking transfer from CHK 9319 Confirmation# 2748103860"/>
    <n v="3500"/>
    <n v="4729.25"/>
    <n v="-35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05T00:00:00"/>
    <s v="Check 1069"/>
    <n v="-859.14"/>
    <n v="3870.11"/>
    <n v="859.14"/>
    <s v="Expense"/>
    <s v="11550 · BofA 9607 (INC)"/>
    <x v="2"/>
    <x v="1"/>
    <n v="2015"/>
    <x v="73"/>
    <s v="Northeastern Customs Brokerage"/>
    <s v="Corporate"/>
    <s v="BOTH"/>
    <s v="Income Statement"/>
    <s v="9607 (INC) Activity"/>
    <s v="11550 · BofA 9607 (INC)"/>
  </r>
  <r>
    <d v="2015-01-05T00:00:00"/>
    <s v="Check 1070"/>
    <n v="-3500"/>
    <n v="370.11"/>
    <n v="3500"/>
    <s v="Expense"/>
    <s v="11550 · BofA 9607 (INC)"/>
    <x v="2"/>
    <x v="1"/>
    <n v="2015"/>
    <x v="74"/>
    <s v="Dean &amp; Tyler, LLC"/>
    <s v="Corporate"/>
    <s v="INC"/>
    <s v="Income Statement"/>
    <s v="9607 (INC) pays 0592 (LLC) Service Fee"/>
    <s v="11550 · BofA 9607 (INC)"/>
  </r>
  <r>
    <d v="2015-01-06T00:00:00"/>
    <s v="Online Banking transfer from CHK 9306 Confirmation# 0456642694"/>
    <n v="850"/>
    <n v="1220.1099999999999"/>
    <n v="-850"/>
    <s v="Income"/>
    <s v="11550 · BofA 9607 (INC)"/>
    <x v="2"/>
    <x v="1"/>
    <n v="2015"/>
    <x v="67"/>
    <s v="Dean &amp; Tyler, INC"/>
    <s v="Corporate"/>
    <s v="INC"/>
    <s v="Balance Sheet"/>
    <s v="9306 (INC) transfers to 9607 (INC)"/>
    <s v="11550 · BofA 9607 (INC)"/>
  </r>
  <r>
    <d v="2015-01-06T00:00:00"/>
    <s v="Check 1071"/>
    <n v="-850"/>
    <n v="370.11"/>
    <n v="850"/>
    <s v="Expense"/>
    <s v="11550 · BofA 9607 (INC)"/>
    <x v="2"/>
    <x v="1"/>
    <n v="2015"/>
    <x v="10"/>
    <s v="Timofey Trofimenkov"/>
    <s v="Corporate:Warehouse"/>
    <s v="BOTH"/>
    <s v="Income Statement"/>
    <s v="Tim pays Kristina Rent + Car"/>
    <s v="11550 · BofA 9607 (INC)"/>
  </r>
  <r>
    <d v="2015-01-07T00:00:00"/>
    <s v="Online Banking transfer from CHK 9319 Confirmation# 3965720447"/>
    <n v="1000"/>
    <n v="1370.11"/>
    <n v="-10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09T00:00:00"/>
    <s v="Check 1072"/>
    <n v="-1060"/>
    <n v="310.11"/>
    <n v="1060"/>
    <s v="Expense"/>
    <s v="11550 · BofA 9607 (INC)"/>
    <x v="2"/>
    <x v="1"/>
    <n v="2015"/>
    <x v="75"/>
    <s v="Steve Cook, CPA"/>
    <s v="Corporate"/>
    <s v="BOTH"/>
    <s v="Income Statement"/>
    <s v="9607 (INC) Activity"/>
    <s v="11550 · BofA 9607 (INC)"/>
  </r>
  <r>
    <d v="2015-01-13T00:00:00"/>
    <s v="CITY PUBLIC SRV DES:CPS WEBPMT ID:003002974368 INDN:DEAN TYLER INC CO ID:6746002071 CCD"/>
    <n v="-161.93"/>
    <n v="148.18"/>
    <n v="161.93"/>
    <s v="Expense"/>
    <s v="11550 · BofA 9607 (INC)"/>
    <x v="2"/>
    <x v="1"/>
    <n v="2015"/>
    <x v="56"/>
    <s v="CPS"/>
    <s v="Corporate:Warehouse"/>
    <s v="BOTH"/>
    <s v="Income Statement"/>
    <s v="9607 (INC) Activity"/>
    <s v="11550 · BofA 9607 (INC)"/>
  </r>
  <r>
    <d v="2015-01-15T00:00:00"/>
    <s v="Online Banking transfer from CHK 9319 Confirmation# 2934681190"/>
    <n v="1000"/>
    <n v="1148.18"/>
    <n v="-10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16T00:00:00"/>
    <s v="Online Banking transfer from CHK 9319 Confirmation# 2943898591"/>
    <n v="3000"/>
    <n v="4148.18"/>
    <n v="-30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16T00:00:00"/>
    <s v="Online Banking transfer to CHK 9319 Confirmation# 1643938841"/>
    <n v="-1000"/>
    <n v="3148.18"/>
    <n v="1000"/>
    <s v="Expense"/>
    <s v="11550 · BofA 9607 (INC)"/>
    <x v="2"/>
    <x v="1"/>
    <n v="2015"/>
    <x v="55"/>
    <s v="Dean &amp; Tyler, INC"/>
    <s v="Corporate"/>
    <s v="INC"/>
    <s v="Balance Sheet"/>
    <s v="9607 (INC) transfers to 9319 (INC)"/>
    <s v="11550 · BofA 9607 (INC)"/>
  </r>
  <r>
    <d v="2015-01-20T00:00:00"/>
    <s v="Online Banking transfer from CHK 9319 Confirmation# 3868231262"/>
    <n v="1000"/>
    <n v="4148.18"/>
    <n v="-10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20T00:00:00"/>
    <s v="CHECKCARD 0116 ROBINSON WINDWORD SPOKANE WA 85258825018900018400011 CKCD 5137 5348750000735209"/>
    <n v="-2321.9499999999998"/>
    <n v="1826.23"/>
    <n v="2321.9499999999998"/>
    <s v="Expense"/>
    <s v="11550 · BofA 9607 (INC)"/>
    <x v="2"/>
    <x v="1"/>
    <n v="2015"/>
    <x v="18"/>
    <s v="Robinson Windword"/>
    <s v="Corporate"/>
    <s v="BOTH"/>
    <s v="Balance Sheet"/>
    <s v="9607 (INC) Activity"/>
    <s v="11550 · BofA 9607 (INC)"/>
  </r>
  <r>
    <d v="2015-01-22T00:00:00"/>
    <s v="Online Banking transfer from CHK 9319 Confirmation# 0494091178"/>
    <n v="5000"/>
    <n v="6826.23"/>
    <n v="-50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22T00:00:00"/>
    <s v="Customer Withdrawal Image"/>
    <n v="-232"/>
    <n v="6594.23"/>
    <n v="232"/>
    <s v="Expense"/>
    <s v="11550 · BofA 9607 (INC)"/>
    <x v="2"/>
    <x v="1"/>
    <n v="2015"/>
    <x v="17"/>
    <s v="Kristina Koger"/>
    <s v="Corporate:FP&amp;A"/>
    <s v="BOTH"/>
    <s v="Income Statement"/>
    <s v="Kristina's signature, no description"/>
    <s v="11550 · BofA 9607 (INC)"/>
  </r>
  <r>
    <d v="2015-01-22T00:00:00"/>
    <s v="Check 1073"/>
    <n v="-1000"/>
    <n v="5594.23"/>
    <n v="1000"/>
    <s v="Expense"/>
    <s v="11550 · BofA 9607 (INC)"/>
    <x v="2"/>
    <x v="1"/>
    <n v="2015"/>
    <x v="76"/>
    <s v="First Class Properties"/>
    <s v="Corporate:Warehouse"/>
    <s v="BOTH"/>
    <s v="Income Statement"/>
    <s v="9607 (INC) Activity"/>
    <s v="11550 · BofA 9607 (INC)"/>
  </r>
  <r>
    <d v="2015-01-22T00:00:00"/>
    <s v="AMERICAN EXPRESS DES:ACH Pmt ID:W9886 INDN:KRISTINA KOGER CO ID:1133133497 WEB"/>
    <n v="-5000"/>
    <n v="594.23"/>
    <n v="5000"/>
    <s v="Expense"/>
    <s v="11550 · BofA 9607 (INC)"/>
    <x v="2"/>
    <x v="1"/>
    <n v="2015"/>
    <x v="58"/>
    <s v="DT AMEX"/>
    <s v="Corporate"/>
    <s v="INC"/>
    <s v="Balance Sheet"/>
    <s v="9607 (INC) pays AMEX (LLC)"/>
    <s v="11550 · BofA 9607 (INC)"/>
  </r>
  <r>
    <d v="2015-01-23T00:00:00"/>
    <s v="Online Banking transfer from CHK 9319 Confirmation# 0404798472"/>
    <n v="16000"/>
    <n v="16594.23"/>
    <n v="-160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23T00:00:00"/>
    <s v="AMERICAN EXPRESS DES:ACH Pmt ID:W4748 INDN:KRISTINA KOGER CO ID:1133133497 WEB"/>
    <n v="-15699.02"/>
    <n v="895.21"/>
    <n v="15699.02"/>
    <s v="Expense"/>
    <s v="11550 · BofA 9607 (INC)"/>
    <x v="2"/>
    <x v="1"/>
    <n v="2015"/>
    <x v="58"/>
    <s v="DT AMEX"/>
    <s v="Corporate"/>
    <s v="INC"/>
    <s v="Balance Sheet"/>
    <s v="9607 (INC) pays AMEX (LLC)"/>
    <s v="11550 · BofA 9607 (INC)"/>
  </r>
  <r>
    <d v="2015-01-28T00:00:00"/>
    <s v="TX TLR transfer Banking Ctr MEDICAL CENTER #0000511 TX Confirmation# 0446735803"/>
    <n v="1500"/>
    <n v="2395.21"/>
    <n v="-1500"/>
    <s v="Income"/>
    <s v="11550 · BofA 9607 (INC)"/>
    <x v="2"/>
    <x v="1"/>
    <n v="2015"/>
    <x v="55"/>
    <s v="Dean &amp; Tyler, INC"/>
    <s v="Corporate"/>
    <s v="INC"/>
    <s v="Balance Sheet"/>
    <s v="9319 (INC) transfers to 9607 (INC)"/>
    <s v="11550 · BofA 9607 (INC)"/>
  </r>
  <r>
    <d v="2015-01-28T00:00:00"/>
    <s v="Check 1075"/>
    <n v="-1500"/>
    <n v="895.21"/>
    <n v="1500"/>
    <s v="Expense"/>
    <s v="11550 · BofA 9607 (INC)"/>
    <x v="2"/>
    <x v="1"/>
    <n v="2015"/>
    <x v="17"/>
    <s v="Kristina Koger"/>
    <s v="Corporate:FP&amp;A"/>
    <s v="BOTH"/>
    <s v="Income Statement"/>
    <s v="9607 (INC) Activity"/>
    <s v="11550 · BofA 9607 (INC)"/>
  </r>
  <r>
    <d v="2015-02-02T00:00:00"/>
    <s v="Check 1029"/>
    <n v="-98"/>
    <n v="797.21"/>
    <n v="98"/>
    <s v="Expense"/>
    <s v="11550 · BofA 9607 (INC)"/>
    <x v="2"/>
    <x v="2"/>
    <n v="2015"/>
    <x v="77"/>
    <s v="Microchip Café"/>
    <s v="Corporate:NYC office"/>
    <s v="BOTH"/>
    <s v="Income Statement"/>
    <s v="9607 (INC) Activity"/>
    <s v="11550 · BofA 9607 (INC)"/>
  </r>
  <r>
    <d v="2015-02-02T00:00:00"/>
    <s v="Check 1076"/>
    <n v="-156.96"/>
    <n v="640.25"/>
    <n v="156.96"/>
    <s v="Expense"/>
    <s v="11550 · BofA 9607 (INC)"/>
    <x v="2"/>
    <x v="2"/>
    <n v="2015"/>
    <x v="78"/>
    <s v="Alamo City Commercial Cleaning"/>
    <s v="Corporate:Warehouse"/>
    <s v="BOTH"/>
    <s v="Income Statement"/>
    <s v="9607 (INC) Activity"/>
    <s v="11550 · BofA 9607 (INC)"/>
  </r>
  <r>
    <d v="2015-02-04T00:00:00"/>
    <s v="TX TLR transfer Banking Ctr 1604 - BANDERA #0000409 TX Confirmation# 1507541012"/>
    <n v="850"/>
    <n v="1490.25"/>
    <n v="-850"/>
    <s v="Income"/>
    <s v="11550 · BofA 9607 (INC)"/>
    <x v="2"/>
    <x v="2"/>
    <n v="2015"/>
    <x v="55"/>
    <s v="Dean &amp; Tyler, INC"/>
    <s v="Corporate"/>
    <s v="INC"/>
    <s v="Balance Sheet"/>
    <s v="9319 (INC) transfers to 9607 (INC)"/>
    <s v="11550 · BofA 9607 (INC)"/>
  </r>
  <r>
    <d v="2015-02-04T00:00:00"/>
    <s v="Check 1077"/>
    <n v="-850"/>
    <n v="640.25"/>
    <n v="850"/>
    <s v="Expense"/>
    <s v="11550 · BofA 9607 (INC)"/>
    <x v="2"/>
    <x v="2"/>
    <n v="2015"/>
    <x v="10"/>
    <s v="Timofey Trofimenkov"/>
    <s v="Corporate:Warehouse"/>
    <s v="BOTH"/>
    <s v="Income Statement"/>
    <s v="Tim pays Kristina Rent + Car"/>
    <s v="11550 · BofA 9607 (INC)"/>
  </r>
  <r>
    <d v="2015-02-05T00:00:00"/>
    <s v="BKOFAMERICA ATM 02/05 #000001547 WITHDRWL BANDERA FESTIVAL SAN ANTONIO TX CKCD 5348750000735209"/>
    <n v="-300"/>
    <n v="340.25"/>
    <n v="300"/>
    <s v="Expense"/>
    <s v="11550 · BofA 9607 (INC)"/>
    <x v="2"/>
    <x v="2"/>
    <n v="2015"/>
    <x v="6"/>
    <s v="Miguel Esquivel"/>
    <s v="Corporate"/>
    <s v="BOTH"/>
    <s v="Income Statement"/>
    <s v="9607 (INC) Activity"/>
    <s v="11550 · BofA 9607 (INC)"/>
  </r>
  <r>
    <d v="2015-02-11T00:00:00"/>
    <s v="Check 1082"/>
    <n v="-303.95999999999998"/>
    <n v="36.29"/>
    <n v="303.95999999999998"/>
    <s v="Expense"/>
    <s v="11550 · BofA 9607 (INC)"/>
    <x v="2"/>
    <x v="2"/>
    <n v="2015"/>
    <x v="68"/>
    <s v="Lauren Sanchez"/>
    <s v="Corporate:Customer Service"/>
    <s v="BOTH"/>
    <s v="Income Statement"/>
    <s v="9607 (INC) Activity"/>
    <s v="11550 · BofA 9607 (INC)"/>
  </r>
  <r>
    <d v="2015-02-12T00:00:00"/>
    <s v="Check 1059"/>
    <n v="-40"/>
    <n v="-3.71"/>
    <n v="40"/>
    <s v="Expense"/>
    <s v="11550 · BofA 9607 (INC)"/>
    <x v="2"/>
    <x v="2"/>
    <n v="2015"/>
    <x v="79"/>
    <s v="City of Leon Valley"/>
    <s v="Corporate:Warehouse"/>
    <s v="BOTH"/>
    <s v="Income Statement"/>
    <s v="9607 (INC) Activity"/>
    <s v="11550 · BofA 9607 (INC)"/>
  </r>
  <r>
    <d v="2015-02-12T00:00:00"/>
    <s v="OVERDRAFT ITEM FEE FOR ACTIVITY OF 02-12 CHECK #0000001059 POSTING DATE 02-12-15 POSTING SEQ 00001"/>
    <n v="-35"/>
    <n v="-38.71"/>
    <n v="35"/>
    <s v="Expense"/>
    <s v="11550 · BofA 9607 (INC)"/>
    <x v="2"/>
    <x v="2"/>
    <n v="2015"/>
    <x v="48"/>
    <s v="BofA"/>
    <s v="Corporate"/>
    <s v="BOTH"/>
    <s v="Income Statement"/>
    <s v="9607 (INC) Activity"/>
    <s v="11550 · BofA 9607 (INC)"/>
  </r>
  <r>
    <d v="2015-02-13T00:00:00"/>
    <s v="Online Banking transfer from CHK 9319 Confirmation# 0284711632"/>
    <n v="300"/>
    <n v="261.29000000000002"/>
    <n v="-300"/>
    <s v="Income"/>
    <s v="11550 · BofA 9607 (INC)"/>
    <x v="2"/>
    <x v="2"/>
    <n v="2015"/>
    <x v="55"/>
    <s v="Dean &amp; Tyler, INC"/>
    <s v="Corporate"/>
    <s v="INC"/>
    <s v="Balance Sheet"/>
    <s v="9319 (INC) transfers to 9607 (INC)"/>
    <s v="11550 · BofA 9607 (INC)"/>
  </r>
  <r>
    <d v="2015-02-17T00:00:00"/>
    <s v="Online Banking transfer from CHK 9319 Confirmation# 2620895804"/>
    <n v="1000"/>
    <n v="1261.29"/>
    <n v="-1000"/>
    <s v="Income"/>
    <s v="11550 · BofA 9607 (INC)"/>
    <x v="2"/>
    <x v="2"/>
    <n v="2015"/>
    <x v="55"/>
    <s v="Dean &amp; Tyler, INC"/>
    <s v="Corporate"/>
    <s v="INC"/>
    <s v="Balance Sheet"/>
    <s v="9319 (INC) transfers to 9607 (INC)"/>
    <s v="11550 · BofA 9607 (INC)"/>
  </r>
  <r>
    <d v="2015-02-23T00:00:00"/>
    <s v="Check 1079"/>
    <n v="-1000"/>
    <n v="261.29000000000002"/>
    <n v="1000"/>
    <s v="Expense"/>
    <s v="11550 · BofA 9607 (INC)"/>
    <x v="2"/>
    <x v="2"/>
    <n v="2015"/>
    <x v="76"/>
    <s v="First Class Properties"/>
    <s v="Corporate:Warehouse"/>
    <s v="BOTH"/>
    <s v="Income Statement"/>
    <s v="9607 (INC) Activity"/>
    <s v="11550 · BofA 9607 (INC)"/>
  </r>
  <r>
    <d v="2015-02-23T00:00:00"/>
    <s v="OVERDRAFT ITEM FEE FOR ACTIVITY OF 02-23 CHECK #0000001079 POSTING DATE 02-23-15 POSTING SEQ 00001"/>
    <n v="-35"/>
    <n v="226.29"/>
    <n v="35"/>
    <s v="Expense"/>
    <s v="11550 · BofA 9607 (INC)"/>
    <x v="2"/>
    <x v="2"/>
    <n v="2015"/>
    <x v="48"/>
    <s v="BofA"/>
    <s v="Corporate"/>
    <s v="BOTH"/>
    <s v="Income Statement"/>
    <s v="9607 (INC) Activity"/>
    <s v="11550 · BofA 9607 (INC)"/>
  </r>
  <r>
    <d v="2015-02-24T00:00:00"/>
    <s v="Online Banking transfer from CHK 9319 Confirmation# 2981419795"/>
    <n v="500"/>
    <n v="726.29"/>
    <n v="-500"/>
    <s v="Income"/>
    <s v="11550 · BofA 9607 (INC)"/>
    <x v="2"/>
    <x v="2"/>
    <n v="2015"/>
    <x v="55"/>
    <s v="Dean &amp; Tyler, INC"/>
    <s v="Corporate"/>
    <s v="INC"/>
    <s v="Balance Sheet"/>
    <s v="9319 (INC) transfers to 9607 (INC)"/>
    <s v="11550 · BofA 9607 (INC)"/>
  </r>
  <r>
    <d v="2015-02-24T00:00:00"/>
    <s v="Online Banking transfer from CHK 9319 Confirmation# 2981425568"/>
    <n v="500"/>
    <n v="1226.29"/>
    <n v="-500"/>
    <s v="Income"/>
    <s v="11550 · BofA 9607 (INC)"/>
    <x v="2"/>
    <x v="2"/>
    <n v="2015"/>
    <x v="55"/>
    <s v="Dean &amp; Tyler, INC"/>
    <s v="Corporate"/>
    <s v="INC"/>
    <s v="Balance Sheet"/>
    <s v="9319 (INC) transfers to 9607 (INC)"/>
    <s v="11550 · BofA 9607 (INC)"/>
  </r>
  <r>
    <d v="2015-02-24T00:00:00"/>
    <s v="CHECKCARD 0223 HM REVENUE &amp; CUST LONDON 55184225054870556971501 CKCD 9399 5348750000735209"/>
    <n v="-420.14"/>
    <n v="806.15"/>
    <n v="420.14"/>
    <s v="Expense"/>
    <s v="11550 · BofA 9607 (INC)"/>
    <x v="2"/>
    <x v="2"/>
    <n v="2015"/>
    <x v="80"/>
    <s v="HM Revenue &amp; Customs London"/>
    <s v="Amazon Vendor:Amazon Vendor UK"/>
    <s v="BOTH"/>
    <s v="Income Statement"/>
    <s v="9607 (INC) Activity"/>
    <s v="11550 · BofA 9607 (INC)"/>
  </r>
  <r>
    <d v="2015-02-24T00:00:00"/>
    <s v="CHECKCARD 0223 HM REVENUE &amp; CUST LONDON 55184225054870556971501 CKCD 9399 5348750000735209 INTERNATIONAL TRANSACTION FEE"/>
    <n v="-12.6"/>
    <n v="793.55"/>
    <n v="12.6"/>
    <s v="Expense"/>
    <s v="11550 · BofA 9607 (INC)"/>
    <x v="2"/>
    <x v="2"/>
    <n v="2015"/>
    <x v="80"/>
    <s v="HM Revenue &amp; Customs London"/>
    <s v="Amazon Vendor:Amazon Vendor UK"/>
    <s v="BOTH"/>
    <s v="Income Statement"/>
    <s v="9607 (INC) Activity"/>
    <s v="11550 · BofA 9607 (INC)"/>
  </r>
  <r>
    <d v="2015-02-25T00:00:00"/>
    <s v="Online Banking transfer from CHK 9319 Confirmation# 2888794497"/>
    <n v="22000"/>
    <n v="22793.55"/>
    <n v="-22000"/>
    <s v="Income"/>
    <s v="11550 · BofA 9607 (INC)"/>
    <x v="2"/>
    <x v="2"/>
    <n v="2015"/>
    <x v="55"/>
    <s v="Dean &amp; Tyler, INC"/>
    <s v="Corporate"/>
    <s v="INC"/>
    <s v="Balance Sheet"/>
    <s v="9319 (INC) transfers to 9607 (INC)"/>
    <s v="11550 · BofA 9607 (INC)"/>
  </r>
  <r>
    <d v="2015-02-25T00:00:00"/>
    <s v="Check 1080"/>
    <n v="-21667.87"/>
    <n v="1125.68"/>
    <n v="21667.87"/>
    <s v="Expense"/>
    <s v="11550 · BofA 9607 (INC)"/>
    <x v="2"/>
    <x v="2"/>
    <n v="2015"/>
    <x v="39"/>
    <s v="Kristina Koger"/>
    <s v="Corporate"/>
    <s v="BOTH"/>
    <s v="Balance Sheet"/>
    <s v="Marc jacobs payment"/>
    <s v="11550 · BofA 9607 (INC)"/>
  </r>
  <r>
    <d v="2015-02-26T00:00:00"/>
    <s v="Check 1078"/>
    <n v="-50"/>
    <n v="1075.68"/>
    <n v="50"/>
    <s v="Expense"/>
    <s v="11550 · BofA 9607 (INC)"/>
    <x v="2"/>
    <x v="2"/>
    <n v="2015"/>
    <x v="81"/>
    <s v="MSN Air Services"/>
    <s v="Corporate"/>
    <s v="BOTH"/>
    <s v="Income Statement"/>
    <s v="9607 (INC) Activity"/>
    <s v="11550 · BofA 9607 (INC)"/>
  </r>
  <r>
    <d v="2015-03-03T00:00:00"/>
    <s v="Check 1084"/>
    <n v="-304.68"/>
    <n v="771"/>
    <n v="304.68"/>
    <s v="Expense"/>
    <s v="11550 · BofA 9607 (INC)"/>
    <x v="2"/>
    <x v="3"/>
    <n v="2015"/>
    <x v="18"/>
    <s v="Robinson Windword"/>
    <s v="Corporate"/>
    <s v="BOTH"/>
    <s v="Balance Sheet"/>
    <s v="9607 (INC) Activity"/>
    <s v="11550 · BofA 9607 (INC)"/>
  </r>
  <r>
    <d v="2015-03-03T00:00:00"/>
    <s v="Check 1085"/>
    <n v="-330.91"/>
    <n v="440.09"/>
    <n v="330.91"/>
    <s v="Expense"/>
    <s v="11550 · BofA 9607 (INC)"/>
    <x v="2"/>
    <x v="3"/>
    <n v="2015"/>
    <x v="73"/>
    <s v="Northeastern Customs Brokerage"/>
    <s v="Corporate"/>
    <s v="BOTH"/>
    <s v="Income Statement"/>
    <s v="9607 (INC) Activity"/>
    <s v="11550 · BofA 9607 (INC)"/>
  </r>
  <r>
    <d v="2015-03-09T00:00:00"/>
    <s v="Online Banking transfer from CHK 9319 Confirmation# 3893781613"/>
    <n v="500"/>
    <n v="940.09"/>
    <n v="-500"/>
    <s v="Income"/>
    <s v="11550 · BofA 9607 (INC)"/>
    <x v="2"/>
    <x v="3"/>
    <n v="2015"/>
    <x v="55"/>
    <s v="Dean &amp; Tyler, INC"/>
    <s v="Corporate"/>
    <s v="INC"/>
    <s v="Balance Sheet"/>
    <s v="9319 (INC) transfers to 9607 (INC)"/>
    <s v="11550 · BofA 9607 (INC)"/>
  </r>
  <r>
    <d v="2015-03-09T00:00:00"/>
    <s v="Check 1081"/>
    <n v="-850"/>
    <n v="90.09"/>
    <n v="850"/>
    <s v="Expense"/>
    <s v="11550 · BofA 9607 (INC)"/>
    <x v="2"/>
    <x v="3"/>
    <n v="2015"/>
    <x v="10"/>
    <s v="Timofey Trofimenkov"/>
    <s v="Corporate:Warehouse"/>
    <s v="BOTH"/>
    <s v="Income Statement"/>
    <s v="Tim pays Kristina Rent + Car"/>
    <s v="11550 · BofA 9607 (INC)"/>
  </r>
  <r>
    <d v="2015-03-11T00:00:00"/>
    <s v="Online Banking transfer from CHK 9319 Confirmation# 0209256884"/>
    <n v="1000"/>
    <n v="1090.0899999999999"/>
    <n v="-1000"/>
    <s v="Income"/>
    <s v="11550 · BofA 9607 (INC)"/>
    <x v="2"/>
    <x v="3"/>
    <n v="2015"/>
    <x v="55"/>
    <s v="Dean &amp; Tyler, INC"/>
    <s v="Corporate"/>
    <s v="INC"/>
    <s v="Balance Sheet"/>
    <s v="9319 (INC) transfers to 9607 (INC)"/>
    <s v="11550 · BofA 9607 (INC)"/>
  </r>
  <r>
    <d v="2015-03-12T00:00:00"/>
    <s v="Check 1083"/>
    <n v="-156.96"/>
    <n v="933.13"/>
    <n v="156.96"/>
    <s v="Expense"/>
    <s v="11550 · BofA 9607 (INC)"/>
    <x v="2"/>
    <x v="3"/>
    <n v="2015"/>
    <x v="78"/>
    <s v="Alamo City Commercial Cleaning"/>
    <s v="Corporate:Warehouse"/>
    <s v="BOTH"/>
    <s v="Income Statement"/>
    <s v="9607 (INC) Activity"/>
    <s v="11550 · BofA 9607 (INC)"/>
  </r>
  <r>
    <d v="2015-03-17T00:00:00"/>
    <s v="Online Banking transfer from CHK 9319 Confirmation# 3760689613"/>
    <n v="1000"/>
    <n v="1933.13"/>
    <n v="-1000"/>
    <s v="Income"/>
    <s v="11550 · BofA 9607 (INC)"/>
    <x v="2"/>
    <x v="3"/>
    <n v="2015"/>
    <x v="55"/>
    <s v="Dean &amp; Tyler, INC"/>
    <s v="Corporate"/>
    <s v="INC"/>
    <s v="Balance Sheet"/>
    <s v="9319 (INC) transfers to 9607 (INC)"/>
    <s v="11550 · BofA 9607 (INC)"/>
  </r>
  <r>
    <d v="2015-03-19T00:00:00"/>
    <s v="Online Banking transfer from CHK 9319 Confirmation# 1679143922"/>
    <n v="5000"/>
    <n v="6933.13"/>
    <n v="-5000"/>
    <s v="Income"/>
    <s v="11550 · BofA 9607 (INC)"/>
    <x v="2"/>
    <x v="3"/>
    <n v="2015"/>
    <x v="55"/>
    <s v="Dean &amp; Tyler, INC"/>
    <s v="Corporate"/>
    <s v="INC"/>
    <s v="Balance Sheet"/>
    <s v="9319 (INC) transfers to 9607 (INC)"/>
    <s v="11550 · BofA 9607 (INC)"/>
  </r>
  <r>
    <d v="2015-03-19T00:00:00"/>
    <s v="Online Banking transfer from CHK 9306 Confirmation# 3979148114"/>
    <n v="3000"/>
    <n v="9933.1299999999992"/>
    <n v="-3000"/>
    <s v="Income"/>
    <s v="11550 · BofA 9607 (INC)"/>
    <x v="2"/>
    <x v="3"/>
    <n v="2015"/>
    <x v="67"/>
    <s v="Dean &amp; Tyler, INC"/>
    <s v="Corporate"/>
    <s v="INC"/>
    <s v="Balance Sheet"/>
    <s v="9306 (INC) transfers to 9607 (INC)"/>
    <s v="11550 · BofA 9607 (INC)"/>
  </r>
  <r>
    <d v="2015-03-19T00:00:00"/>
    <s v="AMERICAN EXPRESS DES:ACH Pmt ID:W7420 INDN:KRISTINA KOGER CO ID:1133133497 WEB"/>
    <n v="-8000"/>
    <n v="1933.13"/>
    <n v="8000"/>
    <s v="Expense"/>
    <s v="11550 · BofA 9607 (INC)"/>
    <x v="2"/>
    <x v="3"/>
    <n v="2015"/>
    <x v="58"/>
    <s v="DT AMEX"/>
    <s v="Corporate"/>
    <s v="INC"/>
    <s v="Balance Sheet"/>
    <s v="9607 (INC) pays AMEX (LLC)"/>
    <s v="11550 · BofA 9607 (INC)"/>
  </r>
  <r>
    <d v="2015-03-23T00:00:00"/>
    <s v="Online Banking transfer from CHK 9319 Confirmation# 3714072326"/>
    <n v="7000"/>
    <n v="8933.1299999999992"/>
    <n v="-7000"/>
    <s v="Income"/>
    <s v="11550 · BofA 9607 (INC)"/>
    <x v="2"/>
    <x v="3"/>
    <n v="2015"/>
    <x v="55"/>
    <s v="Dean &amp; Tyler, INC"/>
    <s v="Corporate"/>
    <s v="INC"/>
    <s v="Balance Sheet"/>
    <s v="9319 (INC) transfers to 9607 (INC)"/>
    <s v="11550 · BofA 9607 (INC)"/>
  </r>
  <r>
    <d v="2015-03-23T00:00:00"/>
    <s v="Check 1086"/>
    <n v="-7.35"/>
    <n v="8925.7800000000007"/>
    <n v="7.35"/>
    <s v="Expense"/>
    <s v="11550 · BofA 9607 (INC)"/>
    <x v="2"/>
    <x v="3"/>
    <n v="2015"/>
    <x v="30"/>
    <s v="Global Pet Fund"/>
    <s v="Corporate"/>
    <s v="BOTH"/>
    <s v="Income Statement"/>
    <s v="Refund"/>
    <s v="11550 · BofA 9607 (INC)"/>
  </r>
  <r>
    <d v="2015-03-23T00:00:00"/>
    <s v="AMERICAN EXPRESS DES:ACH Pmt ID:W3814 INDN:KRISTINA KOGER CO ID:1133133497 WEB"/>
    <n v="-6944.34"/>
    <n v="1981.44"/>
    <n v="6944.34"/>
    <s v="Expense"/>
    <s v="11550 · BofA 9607 (INC)"/>
    <x v="2"/>
    <x v="3"/>
    <n v="2015"/>
    <x v="58"/>
    <s v="DT AMEX"/>
    <s v="Corporate"/>
    <s v="INC"/>
    <s v="Balance Sheet"/>
    <s v="9607 (INC) pays AMEX (LLC)"/>
    <s v="11550 · BofA 9607 (INC)"/>
  </r>
  <r>
    <d v="2015-03-25T00:00:00"/>
    <s v="Online Banking transfer to CHK 9306 Confirmation# 0230513329"/>
    <n v="-200"/>
    <n v="1781.44"/>
    <n v="200"/>
    <s v="Expense"/>
    <s v="11550 · BofA 9607 (INC)"/>
    <x v="2"/>
    <x v="3"/>
    <n v="2015"/>
    <x v="67"/>
    <s v="Dean &amp; Tyler, INC"/>
    <s v="Corporate"/>
    <s v="INC"/>
    <s v="Balance Sheet"/>
    <s v="9607 (INC) transfers to 9306 (INC)"/>
    <s v="11550 · BofA 9607 (INC)"/>
  </r>
  <r>
    <d v="2015-03-26T00:00:00"/>
    <s v="Check 1088"/>
    <n v="-1000"/>
    <n v="781.44"/>
    <n v="1000"/>
    <s v="Expense"/>
    <s v="11550 · BofA 9607 (INC)"/>
    <x v="2"/>
    <x v="3"/>
    <n v="2015"/>
    <x v="76"/>
    <s v="First Class Properties"/>
    <s v="Corporate:Warehouse"/>
    <s v="BOTH"/>
    <s v="Income Statement"/>
    <s v="9607 (INC) Activity"/>
    <s v="11550 · BofA 9607 (INC)"/>
  </r>
  <r>
    <d v="2015-04-01T00:00:00"/>
    <s v="Monthly Fee for Business Fundamentals"/>
    <n v="-16"/>
    <n v="765.44"/>
    <n v="16"/>
    <s v="Expense"/>
    <s v="11550 · BofA 9607 (INC)"/>
    <x v="2"/>
    <x v="4"/>
    <n v="2015"/>
    <x v="48"/>
    <s v="BofA"/>
    <s v="Corporate"/>
    <s v="BOTH"/>
    <s v="Income Statement"/>
    <s v="9607 (INC) Activity"/>
    <s v="11550 · BofA 9607 (INC)"/>
  </r>
  <r>
    <d v="2015-04-02T00:00:00"/>
    <s v="Online Banking transfer from CHK 9319 Confirmation# 0299166610"/>
    <n v="19000"/>
    <n v="19765.439999999999"/>
    <n v="-190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02T00:00:00"/>
    <s v="WIRE TYPE:INTL OUT DATE:150402 TIME:1227 ET TRN:2015040200246398 SERVICE REF:893294 BNF:PERZOV ADI LLC ID:10750038 BNF BK:BANK LEUMI L E-ISRAEL ID:LUMIILIT PMT DET:143187264 BELARUS AND ISRAEL ORDERS"/>
    <n v="-18983"/>
    <n v="782.44"/>
    <n v="18983"/>
    <s v="Expense"/>
    <s v="11550 · BofA 9607 (INC)"/>
    <x v="2"/>
    <x v="4"/>
    <n v="2015"/>
    <x v="18"/>
    <s v="Perzov Israel"/>
    <s v="Corporate"/>
    <s v="BOTH"/>
    <s v="Balance Sheet"/>
    <s v="9607 (INC) Activity"/>
    <s v="11550 · BofA 9607 (INC)"/>
  </r>
  <r>
    <d v="2015-04-02T00:00:00"/>
    <s v="Wire Transfer Fee"/>
    <n v="-45"/>
    <n v="737.44"/>
    <n v="45"/>
    <s v="Expense"/>
    <s v="11550 · BofA 9607 (INC)"/>
    <x v="2"/>
    <x v="4"/>
    <n v="2015"/>
    <x v="60"/>
    <s v="BofA"/>
    <s v="Corporate"/>
    <s v="BOTH"/>
    <s v="Income Statement"/>
    <s v="9607 (INC) Activity"/>
    <s v="11550 · BofA 9607 (INC)"/>
  </r>
  <r>
    <d v="2015-04-06T00:00:00"/>
    <s v="Online Banking transfer from CHK 9319 Confirmation# 0234156670"/>
    <n v="2000"/>
    <n v="2737.44"/>
    <n v="-20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06T00:00:00"/>
    <s v="Online Banking transfer from CHK 9319 Confirmation# 3734131017"/>
    <n v="1600"/>
    <n v="4337.4399999999996"/>
    <n v="-16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06T00:00:00"/>
    <s v="Online Banking transfer to CHK 9319 Confirmation# 3734912980"/>
    <n v="-200"/>
    <n v="4137.4399999999996"/>
    <n v="200"/>
    <s v="Expense"/>
    <s v="11550 · BofA 9607 (INC)"/>
    <x v="2"/>
    <x v="4"/>
    <n v="2015"/>
    <x v="55"/>
    <s v="Dean &amp; Tyler, INC"/>
    <s v="Corporate"/>
    <s v="INC"/>
    <s v="Balance Sheet"/>
    <s v="9607 (INC) transfers to 9319 (INC)"/>
    <s v="11550 · BofA 9607 (INC)"/>
  </r>
  <r>
    <d v="2015-04-06T00:00:00"/>
    <s v="TRANSFER DEAN &amp; TYLER INC:Proteus Confirmation# 0236125665"/>
    <n v="-750"/>
    <n v="3387.44"/>
    <n v="750"/>
    <s v="Expense"/>
    <s v="11550 · BofA 9607 (INC)"/>
    <x v="2"/>
    <x v="4"/>
    <n v="2015"/>
    <x v="27"/>
    <s v="Proteus Consulting"/>
    <s v="Corporate:Sales"/>
    <s v="BOTH"/>
    <s v="Income Statement"/>
    <s v="9607 (INC) Activity"/>
    <s v="11550 · BofA 9607 (INC)"/>
  </r>
  <r>
    <d v="2015-04-06T00:00:00"/>
    <s v="Check 1090"/>
    <n v="-156.96"/>
    <n v="3230.48"/>
    <n v="156.96"/>
    <s v="Expense"/>
    <s v="11550 · BofA 9607 (INC)"/>
    <x v="2"/>
    <x v="4"/>
    <n v="2015"/>
    <x v="78"/>
    <s v="Alamo City Commercial Cleaning"/>
    <s v="Corporate:Warehouse"/>
    <s v="BOTH"/>
    <s v="Income Statement"/>
    <s v="9607 (INC) Activity"/>
    <s v="11550 · BofA 9607 (INC)"/>
  </r>
  <r>
    <d v="2015-04-06T00:00:00"/>
    <s v="Check 1092"/>
    <n v="-1000"/>
    <n v="2230.48"/>
    <n v="1000"/>
    <s v="Expense"/>
    <s v="11550 · BofA 9607 (INC)"/>
    <x v="2"/>
    <x v="4"/>
    <n v="2015"/>
    <x v="10"/>
    <s v="KT Alchemy"/>
    <s v="Corporate:Warehouse"/>
    <s v="BOTH"/>
    <s v="Income Statement"/>
    <s v="9607 (INC) Activity"/>
    <s v="11550 · BofA 9607 (INC)"/>
  </r>
  <r>
    <d v="2015-04-06T00:00:00"/>
    <s v="AMERICAN EXPRESS DES:ACH Pmt ID:W9718 INDN:KRISTINA KOGER CO ID:1133133497 WEB"/>
    <n v="-2000"/>
    <n v="230.48"/>
    <n v="2000"/>
    <s v="Expense"/>
    <s v="11550 · BofA 9607 (INC)"/>
    <x v="2"/>
    <x v="4"/>
    <n v="2015"/>
    <x v="58"/>
    <s v="DT AMEX"/>
    <s v="Corporate"/>
    <s v="INC"/>
    <s v="Balance Sheet"/>
    <s v="9607 (INC) pays AMEX (LLC)"/>
    <s v="11550 · BofA 9607 (INC)"/>
  </r>
  <r>
    <d v="2015-04-07T00:00:00"/>
    <s v="External transfer fee - 3 Day - 04/06/2015 Confirmation: 143445226"/>
    <n v="-3"/>
    <n v="227.48"/>
    <n v="3"/>
    <s v="Expense"/>
    <s v="11550 · BofA 9607 (INC)"/>
    <x v="2"/>
    <x v="4"/>
    <n v="2015"/>
    <x v="48"/>
    <s v="BofA"/>
    <s v="Corporate"/>
    <s v="BOTH"/>
    <s v="Income Statement"/>
    <s v="9607 (INC) Activity"/>
    <s v="11550 · BofA 9607 (INC)"/>
  </r>
  <r>
    <d v="2015-04-08T00:00:00"/>
    <s v="Check 1087"/>
    <n v="-105.97"/>
    <n v="121.51"/>
    <n v="105.97"/>
    <s v="Expense"/>
    <s v="11550 · BofA 9607 (INC)"/>
    <x v="2"/>
    <x v="4"/>
    <n v="2015"/>
    <x v="72"/>
    <s v="Tanna Rogan"/>
    <s v="Amazon Seller:Amazon US"/>
    <s v="BOTH"/>
    <s v="Income Statement"/>
    <s v="9607 (INC) Amazon Refund"/>
    <s v="11550 · BofA 9607 (INC)"/>
  </r>
  <r>
    <d v="2015-04-10T00:00:00"/>
    <s v="Online Banking transfer from CHK 9319 Confirmation# 4069685441"/>
    <n v="700"/>
    <n v="821.51"/>
    <n v="-7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10T00:00:00"/>
    <s v="Check 1091"/>
    <n v="-800"/>
    <n v="21.51"/>
    <n v="800"/>
    <s v="Expense"/>
    <s v="11550 · BofA 9607 (INC)"/>
    <x v="2"/>
    <x v="4"/>
    <n v="2015"/>
    <x v="10"/>
    <s v="Timofey Trofimenkov"/>
    <s v="Corporate:Warehouse"/>
    <s v="BOTH"/>
    <s v="Income Statement"/>
    <s v="Tim pays Kristina Rent + Car"/>
    <s v="11550 · BofA 9607 (INC)"/>
  </r>
  <r>
    <d v="2015-04-16T00:00:00"/>
    <s v="Online Banking transfer from CHK 9319 Confirmation# 1620226692"/>
    <n v="1200"/>
    <n v="1221.51"/>
    <n v="-12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16T00:00:00"/>
    <s v="VL741011000000 04/16 #000003849 WITHDRWL Cardtronics CCS1 SAN ANTONIO TX CKCD 5348750000735209"/>
    <n v="-202.5"/>
    <n v="1019.01"/>
    <n v="202.5"/>
    <s v="Expense"/>
    <s v="11550 · BofA 9607 (INC)"/>
    <x v="2"/>
    <x v="4"/>
    <n v="2015"/>
    <x v="10"/>
    <s v="Timofey Trofimenkov"/>
    <s v="Corporate:Warehouse"/>
    <s v="BOTH"/>
    <s v="Income Statement"/>
    <s v="9607 (INC) Activity"/>
    <s v="11550 · BofA 9607 (INC)"/>
  </r>
  <r>
    <d v="2015-04-16T00:00:00"/>
    <s v="VL741011000000 04/16 #000003849 WITHDRWL Cardtronics CCS1 SAN ANTONIO TX FEE CKCD 5348750000735209"/>
    <n v="-2.5"/>
    <n v="1016.51"/>
    <n v="2.5"/>
    <s v="Expense"/>
    <s v="11550 · BofA 9607 (INC)"/>
    <x v="2"/>
    <x v="4"/>
    <n v="2015"/>
    <x v="48"/>
    <s v="BofA"/>
    <s v="Corporate"/>
    <s v="BOTH"/>
    <s v="Income Statement"/>
    <s v="9607 (INC) Activity"/>
    <s v="11550 · BofA 9607 (INC)"/>
  </r>
  <r>
    <d v="2015-04-17T00:00:00"/>
    <s v="Online Banking transfer from CHK 9319 Confirmation# 1629131909"/>
    <n v="7000"/>
    <n v="8016.51"/>
    <n v="-70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17T00:00:00"/>
    <s v="AMERICAN EXPRESS DES:ACH Pmt ID:W5426 INDN:KRISTINA KOGER CO ID:1133133497 WEB"/>
    <n v="-7000"/>
    <n v="1016.51"/>
    <n v="7000"/>
    <s v="Expense"/>
    <s v="11550 · BofA 9607 (INC)"/>
    <x v="2"/>
    <x v="4"/>
    <n v="2015"/>
    <x v="58"/>
    <s v="DT AMEX"/>
    <s v="Corporate"/>
    <s v="INC"/>
    <s v="Balance Sheet"/>
    <s v="9607 (INC) pays AMEX (LLC)"/>
    <s v="11550 · BofA 9607 (INC)"/>
  </r>
  <r>
    <d v="2015-04-20T00:00:00"/>
    <s v="CHECKCARD 0416 Alchemy SAN ANTONIO TX 85544025107980002431522 CKCD 5812 5348750000735209"/>
    <n v="-6.33"/>
    <n v="1010.18"/>
    <n v="6.33"/>
    <s v="Expense"/>
    <s v="11550 · BofA 9607 (INC)"/>
    <x v="2"/>
    <x v="4"/>
    <n v="2015"/>
    <x v="10"/>
    <s v="Timofey Trofimenkov"/>
    <s v="Corporate:Warehouse"/>
    <s v="BOTH"/>
    <s v="Income Statement"/>
    <s v="9607 (INC) Activity"/>
    <s v="11550 · BofA 9607 (INC)"/>
  </r>
  <r>
    <d v="2015-04-20T00:00:00"/>
    <s v="Check 1094"/>
    <n v="-170"/>
    <n v="840.18"/>
    <n v="170"/>
    <s v="Expense"/>
    <s v="11550 · BofA 9607 (INC)"/>
    <x v="2"/>
    <x v="4"/>
    <n v="2015"/>
    <x v="10"/>
    <s v="West China Tea Company"/>
    <s v="Corporate:Warehouse"/>
    <s v="BOTH"/>
    <s v="Income Statement"/>
    <s v="9607 (INC) Activity"/>
    <s v="11550 · BofA 9607 (INC)"/>
  </r>
  <r>
    <d v="2015-04-20T00:00:00"/>
    <s v="Check 1096"/>
    <n v="-1579.88"/>
    <n v="-739.7"/>
    <n v="1579.88"/>
    <s v="Expense"/>
    <s v="11550 · BofA 9607 (INC)"/>
    <x v="2"/>
    <x v="4"/>
    <n v="2015"/>
    <x v="27"/>
    <s v="Proteus Consulting"/>
    <s v="Corporate:Sales"/>
    <s v="BOTH"/>
    <s v="Income Statement"/>
    <s v="9607 (INC) Activity"/>
    <s v="11550 · BofA 9607 (INC)"/>
  </r>
  <r>
    <d v="2015-04-20T00:00:00"/>
    <s v="OVERDRAFT ITEM FEE FOR ACTIVITY OF 04-20 CHECK #0000001096 POSTING DATE 04-20-15 POSTING SEQ 00003"/>
    <n v="-35"/>
    <n v="-774.7"/>
    <n v="35"/>
    <s v="Expense"/>
    <s v="11550 · BofA 9607 (INC)"/>
    <x v="2"/>
    <x v="4"/>
    <n v="2015"/>
    <x v="48"/>
    <s v="BofA"/>
    <s v="Corporate"/>
    <s v="BOTH"/>
    <s v="Income Statement"/>
    <s v="9607 (INC) Activity"/>
    <s v="11550 · BofA 9607 (INC)"/>
  </r>
  <r>
    <d v="2015-04-21T00:00:00"/>
    <s v="Online Banking transfer from CHK 9319 Confirmation# 2963926425"/>
    <n v="1320.97"/>
    <n v="546.27"/>
    <n v="-1320.97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21T00:00:00"/>
    <s v="Check 1093"/>
    <n v="-36.81"/>
    <n v="509.46"/>
    <n v="36.81"/>
    <s v="Expense"/>
    <s v="11550 · BofA 9607 (INC)"/>
    <x v="2"/>
    <x v="4"/>
    <n v="2015"/>
    <x v="72"/>
    <s v="Tanna Rogan"/>
    <s v="Amazon Seller:Amazon US"/>
    <s v="BOTH"/>
    <s v="Income Statement"/>
    <s v="9607 (INC) Refund"/>
    <s v="11550 · BofA 9607 (INC)"/>
  </r>
  <r>
    <d v="2015-04-22T00:00:00"/>
    <s v="Online Banking transfer from CHK 9319 Confirmation# 2971861917"/>
    <n v="2000"/>
    <n v="2509.46"/>
    <n v="-20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22T00:00:00"/>
    <s v="BKOFAMERICA MOBILE 04/22 3347896926 DEPOSIT *MOBILE TX"/>
    <n v="1400"/>
    <n v="3909.46"/>
    <n v="-1400"/>
    <s v="Income"/>
    <s v="11550 · BofA 9607 (INC)"/>
    <x v="2"/>
    <x v="4"/>
    <n v="2015"/>
    <x v="8"/>
    <s v="FedEx"/>
    <s v="Corporate"/>
    <s v="BOTH"/>
    <s v="Income Statement"/>
    <s v="9607 (INC) Cargo Claim"/>
    <s v="11550 · BofA 9607 (INC)"/>
  </r>
  <r>
    <d v="2015-04-22T00:00:00"/>
    <s v="Check 1095"/>
    <n v="-1000"/>
    <n v="2909.46"/>
    <n v="1000"/>
    <s v="Expense"/>
    <s v="11550 · BofA 9607 (INC)"/>
    <x v="2"/>
    <x v="4"/>
    <n v="2015"/>
    <x v="76"/>
    <s v="First Class Properties"/>
    <s v="Corporate:Warehouse"/>
    <s v="BOTH"/>
    <s v="Income Statement"/>
    <s v="9607 (INC) Activity"/>
    <s v="11550 · BofA 9607 (INC)"/>
  </r>
  <r>
    <d v="2015-04-22T00:00:00"/>
    <s v="AMERICAN EXPRESS DES:ACH Pmt ID:W4234 INDN:KRISTINA KOGER CO ID:1133133497 WEB"/>
    <n v="-2000"/>
    <n v="909.46"/>
    <n v="2000"/>
    <s v="Expense"/>
    <s v="11550 · BofA 9607 (INC)"/>
    <x v="2"/>
    <x v="4"/>
    <n v="2015"/>
    <x v="58"/>
    <s v="DT AMEX"/>
    <s v="Corporate"/>
    <s v="INC"/>
    <s v="Balance Sheet"/>
    <s v="9607 (INC) pays AMEX (LLC)"/>
    <s v="11550 · BofA 9607 (INC)"/>
  </r>
  <r>
    <d v="2015-04-23T00:00:00"/>
    <s v="Online Banking transfer from CHK 9319 Confirmation# 3982479568"/>
    <n v="13200"/>
    <n v="14109.46"/>
    <n v="-13200"/>
    <s v="Income"/>
    <s v="11550 · BofA 9607 (INC)"/>
    <x v="2"/>
    <x v="4"/>
    <n v="2015"/>
    <x v="55"/>
    <s v="Dean &amp; Tyler, INC"/>
    <s v="Corporate"/>
    <s v="INC"/>
    <s v="Balance Sheet"/>
    <s v="9319 (INC) transfers to 9607 (INC)"/>
    <s v="11550 · BofA 9607 (INC)"/>
  </r>
  <r>
    <d v="2015-04-24T00:00:00"/>
    <s v="Online Banking transfer to CHK 9319 Confirmation# 0289543369"/>
    <n v="-100"/>
    <n v="14009.46"/>
    <n v="100"/>
    <s v="Expense"/>
    <s v="11550 · BofA 9607 (INC)"/>
    <x v="2"/>
    <x v="4"/>
    <n v="2015"/>
    <x v="55"/>
    <s v="Dean &amp; Tyler, INC"/>
    <s v="Corporate"/>
    <s v="INC"/>
    <s v="Balance Sheet"/>
    <s v="9607 (INC) transfers to 9319 (INC)"/>
    <s v="11550 · BofA 9607 (INC)"/>
  </r>
  <r>
    <d v="2015-04-24T00:00:00"/>
    <s v="AMERICAN EXPRESS DES:ACH Pmt ID:W3108 INDN:KRISTINA KOGER CO ID:1133133497 WEB"/>
    <n v="-14000"/>
    <n v="9.4600000000000009"/>
    <n v="14000"/>
    <s v="Expense"/>
    <s v="11550 · BofA 9607 (INC)"/>
    <x v="2"/>
    <x v="4"/>
    <n v="2015"/>
    <x v="58"/>
    <s v="DT AMEX"/>
    <s v="Corporate"/>
    <s v="INC"/>
    <s v="Balance Sheet"/>
    <s v="9607 (INC) pays AMEX (LLC)"/>
    <s v="11550 · BofA 9607 (INC)"/>
  </r>
  <r>
    <d v="2015-04-28T00:00:00"/>
    <s v="BKOFAMERICA MOBILE 04/28 3349054363 DEPOSIT *MOBILE TX"/>
    <n v="77.2"/>
    <n v="86.66"/>
    <n v="-77.2"/>
    <s v="Income"/>
    <s v="11550 · BofA 9607 (INC)"/>
    <x v="2"/>
    <x v="4"/>
    <n v="2015"/>
    <x v="19"/>
    <s v="Time Warner Cable"/>
    <s v="Corporate:NYC office"/>
    <s v="BOTH"/>
    <s v="Income Statement"/>
    <s v="9607 (INC) Sales Activity"/>
    <s v="11550 · BofA 9607 (INC)"/>
  </r>
  <r>
    <d v="2015-05-01T00:00:00"/>
    <s v="Monthly Fee for Business Fundamentals"/>
    <n v="-16"/>
    <n v="70.66"/>
    <n v="16"/>
    <s v="Expense"/>
    <s v="11550 · BofA 9607 (INC)"/>
    <x v="2"/>
    <x v="5"/>
    <n v="2015"/>
    <x v="48"/>
    <s v="BofA"/>
    <s v="Corporate"/>
    <s v="BOTH"/>
    <s v="Income Statement"/>
    <s v="9607 (INC) Activity"/>
    <s v="11550 · BofA 9607 (INC)"/>
  </r>
  <r>
    <d v="2015-05-05T00:00:00"/>
    <s v="Check 1097"/>
    <n v="-28.95"/>
    <n v="41.71"/>
    <n v="28.95"/>
    <s v="Expense"/>
    <s v="11550 · BofA 9607 (INC)"/>
    <x v="2"/>
    <x v="5"/>
    <n v="2015"/>
    <x v="72"/>
    <s v="Kathy DeMaio"/>
    <s v="e-Commerce:DT.com"/>
    <s v="BOTH"/>
    <s v="Income Statement"/>
    <s v="9607 (INC) Refund 8631"/>
    <s v="11550 · BofA 9607 (INC)"/>
  </r>
  <r>
    <d v="2015-05-06T00:00:00"/>
    <s v="Check 1089"/>
    <n v="-50"/>
    <n v="-8.2899999999999991"/>
    <n v="50"/>
    <s v="Expense"/>
    <s v="11550 · BofA 9607 (INC)"/>
    <x v="2"/>
    <x v="5"/>
    <n v="2015"/>
    <x v="81"/>
    <s v="MSN Air Services"/>
    <s v="Corporate"/>
    <s v="BOTH"/>
    <s v="Income Statement"/>
    <s v="9607 (INC) Activity"/>
    <s v="11550 · BofA 9607 (INC)"/>
  </r>
  <r>
    <d v="2015-05-06T00:00:00"/>
    <s v="Check 1098"/>
    <n v="-184.03"/>
    <n v="-192.32"/>
    <n v="184.03"/>
    <s v="Expense"/>
    <s v="11550 · BofA 9607 (INC)"/>
    <x v="2"/>
    <x v="5"/>
    <n v="2015"/>
    <x v="78"/>
    <s v="Alamo City Commercial Cleaning"/>
    <s v="Corporate:Warehouse"/>
    <s v="BOTH"/>
    <s v="Income Statement"/>
    <s v="9607 (INC) Activity"/>
    <s v="11550 · BofA 9607 (INC)"/>
  </r>
  <r>
    <d v="2015-05-06T00:00:00"/>
    <s v="OVERDRAFT ITEM FEE FOR ACTIVITY OF 05-06 CHECK #0000001089 POSTING DATE 05-06-15 POSTING SEQ 00001"/>
    <n v="-35"/>
    <n v="-227.32"/>
    <n v="35"/>
    <s v="Expense"/>
    <s v="11550 · BofA 9607 (INC)"/>
    <x v="2"/>
    <x v="5"/>
    <n v="2015"/>
    <x v="48"/>
    <s v="BofA"/>
    <s v="Corporate"/>
    <s v="BOTH"/>
    <s v="Income Statement"/>
    <s v="9607 (INC) Activity"/>
    <s v="11550 · BofA 9607 (INC)"/>
  </r>
  <r>
    <d v="2015-05-06T00:00:00"/>
    <s v="OVERDRAFT ITEM FEE FOR ACTIVITY OF 05-06 CHECK #0000001098 POSTING DATE 05-06-15 POSTING SEQ 00002"/>
    <n v="-35"/>
    <n v="-262.32"/>
    <n v="35"/>
    <s v="Expense"/>
    <s v="11550 · BofA 9607 (INC)"/>
    <x v="2"/>
    <x v="5"/>
    <n v="2015"/>
    <x v="48"/>
    <s v="BofA"/>
    <s v="Corporate"/>
    <s v="BOTH"/>
    <s v="Income Statement"/>
    <s v="9607 (INC) Activity"/>
    <s v="11550 · BofA 9607 (INC)"/>
  </r>
  <r>
    <d v="2015-05-08T00:00:00"/>
    <s v="Online Banking transfer from CHK 9319 Confirmation# 3705958411"/>
    <n v="500"/>
    <n v="237.68"/>
    <n v="-5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13T00:00:00"/>
    <s v="Check 1099"/>
    <n v="-125.15"/>
    <n v="112.53"/>
    <n v="125.15"/>
    <s v="Expense"/>
    <s v="11550 · BofA 9607 (INC)"/>
    <x v="2"/>
    <x v="5"/>
    <n v="2015"/>
    <x v="72"/>
    <s v="Leslie Loughmiller"/>
    <s v="e-Commerce:DT.com"/>
    <s v="BOTH"/>
    <s v="Income Statement"/>
    <s v="9607 (INC) Refund"/>
    <s v="11550 · BofA 9607 (INC)"/>
  </r>
  <r>
    <d v="2015-05-13T00:00:00"/>
    <s v="Check 1103"/>
    <n v="-968.3"/>
    <n v="-855.77"/>
    <n v="968.3"/>
    <s v="Expense"/>
    <s v="11550 · BofA 9607 (INC)"/>
    <x v="2"/>
    <x v="5"/>
    <n v="2015"/>
    <x v="18"/>
    <s v="Robinson Windword"/>
    <s v="Corporate"/>
    <s v="BOTH"/>
    <s v="Balance Sheet"/>
    <s v="9607 (INC) Activity"/>
    <s v="11550 · BofA 9607 (INC)"/>
  </r>
  <r>
    <d v="2015-05-13T00:00:00"/>
    <s v="NSF: RETURNED ITEM FEE FOR ACTIVITY OF 05-13 CHECK #0000001103 POSTING DATE 05-13-15 POSTING SEQ 00002"/>
    <n v="-35"/>
    <n v="-890.77"/>
    <n v="35"/>
    <s v="Expense"/>
    <s v="11550 · BofA 9607 (INC)"/>
    <x v="2"/>
    <x v="5"/>
    <n v="2015"/>
    <x v="48"/>
    <s v="BofA"/>
    <s v="Corporate"/>
    <s v="BOTH"/>
    <s v="Income Statement"/>
    <s v="9607 (INC) Activity"/>
    <s v="11550 · BofA 9607 (INC)"/>
  </r>
  <r>
    <d v="2015-05-14T00:00:00"/>
    <s v="RETURN OF POSTED CHECK / ITEM (RECEIVED ON 05-13) CHECK #0000001103"/>
    <n v="968.3"/>
    <n v="77.53"/>
    <n v="-968.3"/>
    <s v="Income"/>
    <s v="11550 · BofA 9607 (INC)"/>
    <x v="2"/>
    <x v="5"/>
    <n v="2015"/>
    <x v="18"/>
    <s v="Robinson Windword"/>
    <s v="Corporate"/>
    <s v="BOTH"/>
    <s v="Balance Sheet"/>
    <s v="9607 (INC) Activity"/>
    <s v="11550 · BofA 9607 (INC)"/>
  </r>
  <r>
    <d v="2015-05-14T00:00:00"/>
    <s v="Online Banking transfer from CHK 9319 Confirmation# 2861184251"/>
    <n v="2000"/>
    <n v="2077.5300000000002"/>
    <n v="-20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14T00:00:00"/>
    <s v="Online Banking transfer from CHK 9319 Confirmation# 2863043699"/>
    <n v="1300"/>
    <n v="3377.53"/>
    <n v="-13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14T00:00:00"/>
    <s v="Check 1101"/>
    <n v="-2235.11"/>
    <n v="1142.42"/>
    <n v="2235.11"/>
    <s v="Expense"/>
    <s v="11550 · BofA 9607 (INC)"/>
    <x v="2"/>
    <x v="5"/>
    <n v="2015"/>
    <x v="39"/>
    <s v="Kristina Koger"/>
    <s v="Corporate"/>
    <s v="BOTH"/>
    <s v="Balance Sheet"/>
    <s v="9607 (INC) repays Kristina's AMEX &amp; BofA loan"/>
    <s v="11550 · BofA 9607 (INC)"/>
  </r>
  <r>
    <d v="2015-05-15T00:00:00"/>
    <s v="Online Banking transfer from CHK 9319 Confirmation# 0170385473"/>
    <n v="3000"/>
    <n v="4142.42"/>
    <n v="-30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15T00:00:00"/>
    <s v="AMERICAN EXPRESS DES:ACH Pmt ID:W6166 INDN:KRISTINA KOGER CO ID:1133133497 WEB"/>
    <n v="-3000"/>
    <n v="1142.42"/>
    <n v="3000"/>
    <s v="Expense"/>
    <s v="11550 · BofA 9607 (INC)"/>
    <x v="2"/>
    <x v="5"/>
    <n v="2015"/>
    <x v="58"/>
    <s v="DT AMEX"/>
    <s v="Corporate"/>
    <s v="INC"/>
    <s v="Balance Sheet"/>
    <s v="9607 (INC) pays AMEX (LLC)"/>
    <s v="11550 · BofA 9607 (INC)"/>
  </r>
  <r>
    <d v="2015-05-19T00:00:00"/>
    <s v="Online Banking transfer from CHK 9319 Confirmation# 3705878326"/>
    <n v="1000"/>
    <n v="2142.42"/>
    <n v="-10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20T00:00:00"/>
    <s v="CHECKCARD 0519 ROBINSON WINDWORD SPOKANE WA 85258825140900010300020 CKCD 5137 5348750000735209"/>
    <n v="-993.3"/>
    <n v="1149.1199999999999"/>
    <n v="993.3"/>
    <s v="Expense"/>
    <s v="11550 · BofA 9607 (INC)"/>
    <x v="2"/>
    <x v="5"/>
    <n v="2015"/>
    <x v="18"/>
    <s v="Robinson Windword"/>
    <s v="Corporate"/>
    <s v="BOTH"/>
    <s v="Balance Sheet"/>
    <s v="9607 (INC) Activity"/>
    <s v="11550 · BofA 9607 (INC)"/>
  </r>
  <r>
    <d v="2015-05-20T00:00:00"/>
    <s v="Check 1107"/>
    <n v="-1480.8"/>
    <n v="-331.68"/>
    <n v="1480.8"/>
    <s v="Expense"/>
    <s v="11550 · BofA 9607 (INC)"/>
    <x v="2"/>
    <x v="5"/>
    <n v="2015"/>
    <x v="27"/>
    <s v="Proteus Consulting"/>
    <s v="Corporate:Sales"/>
    <s v="BOTH"/>
    <s v="Income Statement"/>
    <s v="9607 (INC) Activity"/>
    <s v="11550 · BofA 9607 (INC)"/>
  </r>
  <r>
    <d v="2015-05-20T00:00:00"/>
    <s v="OVERDRAFT ITEM FEE FOR ACTIVITY OF 05-20 CHECK #0000001107 POSTING DATE 05-20-15 POSTING SEQ 00002"/>
    <n v="-35"/>
    <n v="-366.68"/>
    <n v="35"/>
    <s v="Expense"/>
    <s v="11550 · BofA 9607 (INC)"/>
    <x v="2"/>
    <x v="5"/>
    <n v="2015"/>
    <x v="48"/>
    <s v="BofA"/>
    <s v="Corporate"/>
    <s v="BOTH"/>
    <s v="Income Statement"/>
    <s v="9607 (INC) Activity"/>
    <s v="11550 · BofA 9607 (INC)"/>
  </r>
  <r>
    <d v="2015-05-21T00:00:00"/>
    <s v="Online Banking transfer from CHK 9319 Confirmation# 2821825696"/>
    <n v="1400"/>
    <n v="1033.32"/>
    <n v="-14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22T00:00:00"/>
    <s v="Online Banking transfer from CHK 9319 Confirmation# 1730730565"/>
    <n v="2000"/>
    <n v="3033.32"/>
    <n v="-20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22T00:00:00"/>
    <s v="CHASE 05/22 #000276347 WITHDRWL 201 FM 685 PFLUGERVILLE TX CKCD 5348750000735209"/>
    <n v="-63"/>
    <n v="2970.32"/>
    <n v="63"/>
    <s v="Expense"/>
    <s v="11550 · BofA 9607 (INC)"/>
    <x v="2"/>
    <x v="5"/>
    <n v="2015"/>
    <x v="10"/>
    <s v="Timofey Trofimenkov"/>
    <s v="Corporate:Warehouse"/>
    <s v="BOTH"/>
    <s v="Income Statement"/>
    <s v="9607 (INC) Activity"/>
    <s v="11550 · BofA 9607 (INC)"/>
  </r>
  <r>
    <d v="2015-05-22T00:00:00"/>
    <s v="AMERICAN EXPRESS DES:ACH Pmt ID:W5778 INDN:KRISTINA KOGER CO ID:1133133497 WEB"/>
    <n v="-2000"/>
    <n v="970.32"/>
    <n v="2000"/>
    <s v="Expense"/>
    <s v="11550 · BofA 9607 (INC)"/>
    <x v="2"/>
    <x v="5"/>
    <n v="2015"/>
    <x v="58"/>
    <s v="DT AMEX"/>
    <s v="Corporate"/>
    <s v="INC"/>
    <s v="Balance Sheet"/>
    <s v="9607 (INC) pays AMEX (LLC)"/>
    <s v="11550 · BofA 9607 (INC)"/>
  </r>
  <r>
    <d v="2015-05-22T00:00:00"/>
    <s v="CHASE 05/22 #000276347 WITHDRWL 201 FM 685 PFLUGERVILLE TX FEE CKCD 5348750000735209"/>
    <n v="-2.5"/>
    <n v="967.82"/>
    <n v="2.5"/>
    <s v="Expense"/>
    <s v="11550 · BofA 9607 (INC)"/>
    <x v="2"/>
    <x v="5"/>
    <n v="2015"/>
    <x v="10"/>
    <s v="Timofey Trofimenkov"/>
    <s v="Corporate:Warehouse"/>
    <s v="BOTH"/>
    <s v="Income Statement"/>
    <s v="9607 (INC) Activity"/>
    <s v="11550 · BofA 9607 (INC)"/>
  </r>
  <r>
    <d v="2015-05-26T00:00:00"/>
    <s v="Online Banking transfer from CHK 9319 Confirmation# 2966253981"/>
    <n v="2000"/>
    <n v="2967.82"/>
    <n v="-20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26T00:00:00"/>
    <s v="Online Banking transfer to CHK 9319 Confirmation# 0168936195"/>
    <n v="-200"/>
    <n v="2767.82"/>
    <n v="200"/>
    <s v="Expense"/>
    <s v="11550 · BofA 9607 (INC)"/>
    <x v="2"/>
    <x v="5"/>
    <n v="2015"/>
    <x v="55"/>
    <s v="Dean &amp; Tyler, INC"/>
    <s v="Corporate"/>
    <s v="INC"/>
    <s v="Balance Sheet"/>
    <s v="9607 (INC) transfers to 9319 (INC)"/>
    <s v="11550 · BofA 9607 (INC)"/>
  </r>
  <r>
    <d v="2015-05-26T00:00:00"/>
    <s v="AMERICAN EXPRESS DES:ACH Pmt ID:W5686 INDN:KRISTINA KOGER CO ID:1133133497 WEB"/>
    <n v="-2500"/>
    <n v="267.82"/>
    <n v="2500"/>
    <s v="Expense"/>
    <s v="11550 · BofA 9607 (INC)"/>
    <x v="2"/>
    <x v="5"/>
    <n v="2015"/>
    <x v="58"/>
    <s v="DT AMEX"/>
    <s v="Corporate"/>
    <s v="INC"/>
    <s v="Balance Sheet"/>
    <s v="9607 (INC) pays AMEX (LLC)"/>
    <s v="11550 · BofA 9607 (INC)"/>
  </r>
  <r>
    <d v="2015-05-27T00:00:00"/>
    <s v="Online Banking transfer from CHK 9319 Confirmation# 0175025867"/>
    <n v="4500"/>
    <n v="4767.82"/>
    <n v="-45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27T00:00:00"/>
    <s v="Check 1106"/>
    <n v="-1000"/>
    <n v="3767.82"/>
    <n v="1000"/>
    <s v="Expense"/>
    <s v="11550 · BofA 9607 (INC)"/>
    <x v="2"/>
    <x v="5"/>
    <n v="2015"/>
    <x v="76"/>
    <s v="First Class Properties"/>
    <s v="Corporate:Warehouse"/>
    <s v="BOTH"/>
    <s v="Income Statement"/>
    <s v="9607 (INC) Activity"/>
    <s v="11550 · BofA 9607 (INC)"/>
  </r>
  <r>
    <d v="2015-05-27T00:00:00"/>
    <s v="AMERICAN EXPRESS DES:ACH Pmt ID:W5784 INDN:KRISTINA KOGER CO ID:1133133497 WEB"/>
    <n v="-4500"/>
    <n v="-732.18"/>
    <n v="4500"/>
    <s v="Expense"/>
    <s v="11550 · BofA 9607 (INC)"/>
    <x v="2"/>
    <x v="5"/>
    <n v="2015"/>
    <x v="58"/>
    <s v="DT AMEX"/>
    <s v="Corporate"/>
    <s v="INC"/>
    <s v="Balance Sheet"/>
    <s v="9607 (INC) pays AMEX (LLC)"/>
    <s v="11550 · BofA 9607 (INC)"/>
  </r>
  <r>
    <d v="2015-05-27T00:00:00"/>
    <s v="NSF: RETURNED ITEM FEE FOR ACTIVITY OF 05-27 ELECTRONIC TRANSACTION POSTING DATE 05-27-15 POSTING SEQ 00003"/>
    <n v="-35"/>
    <n v="-767.18"/>
    <n v="35"/>
    <s v="Expense"/>
    <s v="11550 · BofA 9607 (INC)"/>
    <x v="2"/>
    <x v="5"/>
    <n v="2015"/>
    <x v="48"/>
    <s v="BofA"/>
    <s v="Corporate"/>
    <s v="BOTH"/>
    <s v="Income Statement"/>
    <s v="9607 (INC) Activity"/>
    <s v="11550 · BofA 9607 (INC)"/>
  </r>
  <r>
    <d v="2015-05-28T00:00:00"/>
    <s v="RETURN OF POSTED CHECK / ITEM (RECEIVED ON 05-27) ELECTRONIC TRANSACTION"/>
    <n v="4500"/>
    <n v="3732.82"/>
    <n v="-4500"/>
    <s v="Income"/>
    <s v="11550 · BofA 9607 (INC)"/>
    <x v="2"/>
    <x v="5"/>
    <n v="2015"/>
    <x v="58"/>
    <s v="DT AMEX"/>
    <s v="Corporate"/>
    <s v="INC"/>
    <s v="Balance Sheet"/>
    <s v="9607 (INC) pays AMEX (LLC)"/>
    <s v="11550 · BofA 9607 (INC)"/>
  </r>
  <r>
    <d v="2015-05-28T00:00:00"/>
    <s v="Online Banking transfer from CHK 9319 Confirmation# 1782580471"/>
    <n v="600"/>
    <n v="4332.82"/>
    <n v="-600"/>
    <s v="Income"/>
    <s v="11550 · BofA 9607 (INC)"/>
    <x v="2"/>
    <x v="5"/>
    <n v="2015"/>
    <x v="55"/>
    <s v="Dean &amp; Tyler, INC"/>
    <s v="Corporate"/>
    <s v="INC"/>
    <s v="Balance Sheet"/>
    <s v="9319 (INC) transfers to 9607 (INC)"/>
    <s v="11550 · BofA 9607 (INC)"/>
  </r>
  <r>
    <d v="2015-05-28T00:00:00"/>
    <s v="Online Banking transfer from CHK 9306 Confirmation# 3982582877"/>
    <n v="200"/>
    <n v="4532.82"/>
    <n v="-200"/>
    <s v="Income"/>
    <s v="11550 · BofA 9607 (INC)"/>
    <x v="2"/>
    <x v="5"/>
    <n v="2015"/>
    <x v="67"/>
    <s v="Dean &amp; Tyler, INC"/>
    <s v="Corporate"/>
    <s v="INC"/>
    <s v="Balance Sheet"/>
    <s v="9306 (INC) transfers to 9607 (INC)"/>
    <s v="11550 · BofA 9607 (INC)"/>
  </r>
  <r>
    <d v="2015-05-29T00:00:00"/>
    <s v="AMERICAN EXPRESS DES:ACH Pmt ID:W5784 INDN:KRISTINA KOGER CO ID:1133133497 WEB"/>
    <n v="-4500"/>
    <n v="32.82"/>
    <n v="4500"/>
    <s v="Expense"/>
    <s v="11550 · BofA 9607 (INC)"/>
    <x v="2"/>
    <x v="5"/>
    <n v="2015"/>
    <x v="58"/>
    <s v="DT AMEX"/>
    <s v="Corporate"/>
    <s v="INC"/>
    <s v="Balance Sheet"/>
    <s v="9607 (INC) pays AMEX (LLC)"/>
    <s v="11550 · BofA 9607 (INC)"/>
  </r>
  <r>
    <d v="2015-06-01T00:00:00"/>
    <s v="Online Banking transfer from CHK 9319 Confirmation# 2519472790"/>
    <n v="1000"/>
    <n v="1032.82"/>
    <n v="-10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01T00:00:00"/>
    <s v="Online Banking transfer from CHK 9319 Confirmation# 2519497503"/>
    <n v="900"/>
    <n v="1932.82"/>
    <n v="-9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01T00:00:00"/>
    <s v="CHECKCARD 0528 VIETNAM MARKET - SAN ANTONIO TX 55421355149176782766086 CKCD 5499 5348750000735209"/>
    <n v="-17.61"/>
    <n v="1915.21"/>
    <n v="17.61"/>
    <s v="Expense"/>
    <s v="11550 · BofA 9607 (INC)"/>
    <x v="2"/>
    <x v="6"/>
    <n v="2015"/>
    <x v="10"/>
    <s v="Timofey Trofimenkov"/>
    <s v="Corporate:Warehouse"/>
    <s v="BOTH"/>
    <s v="Income Statement"/>
    <s v="9607 (INC) Activity"/>
    <s v="11550 · BofA 9607 (INC)"/>
  </r>
  <r>
    <d v="2015-06-01T00:00:00"/>
    <s v="Check 1108"/>
    <n v="-50"/>
    <n v="1865.21"/>
    <n v="50"/>
    <s v="Expense"/>
    <s v="11550 · BofA 9607 (INC)"/>
    <x v="2"/>
    <x v="6"/>
    <n v="2015"/>
    <x v="81"/>
    <s v="MSN Air Service"/>
    <s v="Corporate"/>
    <s v="BOTH"/>
    <s v="Income Statement"/>
    <s v="9607 (INC) Activity"/>
    <s v="11550 · BofA 9607 (INC)"/>
  </r>
  <r>
    <d v="2015-06-02T00:00:00"/>
    <s v="CHECKCARD 0531 SQ *SENSATIONAL S San Antonio TX 55432865152000902832322 CKCD 5814 5348750000735209"/>
    <n v="-6.5"/>
    <n v="1858.71"/>
    <n v="6.5"/>
    <s v="Expense"/>
    <s v="11550 · BofA 9607 (INC)"/>
    <x v="2"/>
    <x v="6"/>
    <n v="2015"/>
    <x v="10"/>
    <s v="Timofey Trofimenkov"/>
    <s v="Corporate:Warehouse"/>
    <s v="BOTH"/>
    <s v="Income Statement"/>
    <s v="9607 (INC) Activity"/>
    <s v="11550 · BofA 9607 (INC)"/>
  </r>
  <r>
    <d v="2015-06-02T00:00:00"/>
    <s v="Check 1105"/>
    <n v="-300"/>
    <n v="1558.71"/>
    <n v="300"/>
    <s v="Expense"/>
    <s v="11550 · BofA 9607 (INC)"/>
    <x v="2"/>
    <x v="6"/>
    <n v="2015"/>
    <x v="10"/>
    <s v="Timofey Trofimenkov"/>
    <s v="Corporate:Warehouse"/>
    <s v="BOTH"/>
    <s v="Income Statement"/>
    <s v="9607 (INC) Activity"/>
    <s v="11550 · BofA 9607 (INC)"/>
  </r>
  <r>
    <d v="2015-06-02T00:00:00"/>
    <s v="AMERICAN EXPRESS DES:ACH Pmt ID:W0696 INDN:KRISTINA KOGER CO ID:1133133497 WEB"/>
    <n v="-900"/>
    <n v="658.71"/>
    <n v="900"/>
    <s v="Expense"/>
    <s v="11550 · BofA 9607 (INC)"/>
    <x v="2"/>
    <x v="6"/>
    <n v="2015"/>
    <x v="58"/>
    <s v="DT AMEX"/>
    <s v="Corporate"/>
    <s v="INC"/>
    <s v="Balance Sheet"/>
    <s v="9607 (INC) pays AMEX (LLC)"/>
    <s v="11550 · BofA 9607 (INC)"/>
  </r>
  <r>
    <d v="2015-06-03T00:00:00"/>
    <s v="Online Banking transfer from CHK 9319 Confirmation# 3836296985"/>
    <n v="900"/>
    <n v="1558.71"/>
    <n v="-9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03T00:00:00"/>
    <s v="TX TLR cash withdrawal from CHK 9607 Banking Ctr MEDICAL CENTER #0000511 TX Confirmation# 2836528053"/>
    <n v="-550"/>
    <n v="1008.71"/>
    <n v="550"/>
    <s v="Expense"/>
    <s v="11550 · BofA 9607 (INC)"/>
    <x v="2"/>
    <x v="6"/>
    <n v="2015"/>
    <x v="17"/>
    <s v="Kristina Koger"/>
    <s v="Corporate:FP&amp;A"/>
    <s v="BOTH"/>
    <s v="Income Statement"/>
    <s v="9607 (INC) Activity"/>
    <s v="11550 · BofA 9607 (INC)"/>
  </r>
  <r>
    <d v="2015-06-03T00:00:00"/>
    <s v="Check 1102"/>
    <n v="-850"/>
    <n v="158.71"/>
    <n v="850"/>
    <s v="Expense"/>
    <s v="11550 · BofA 9607 (INC)"/>
    <x v="2"/>
    <x v="6"/>
    <n v="2015"/>
    <x v="10"/>
    <s v="Timofey Trofimenkov"/>
    <s v="Corporate:Warehouse"/>
    <s v="BOTH"/>
    <s v="Income Statement"/>
    <s v="9607 (INC) Activity"/>
    <s v="11550 · BofA 9607 (INC)"/>
  </r>
  <r>
    <d v="2015-06-05T00:00:00"/>
    <s v="Online Banking transfer from CHK 9319 Confirmation# 3853195466"/>
    <n v="2200"/>
    <n v="2358.71"/>
    <n v="-22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05T00:00:00"/>
    <s v="BKOFAMERICA MOBILE 06/05 3357777213 DEPOSIT *MOBILE TX"/>
    <n v="182"/>
    <n v="2540.71"/>
    <n v="-182"/>
    <s v="Income"/>
    <s v="11550 · BofA 9607 (INC)"/>
    <x v="2"/>
    <x v="6"/>
    <n v="2015"/>
    <x v="57"/>
    <s v="Cornerstone Brands"/>
    <s v="Wholesale"/>
    <s v="BOTH"/>
    <s v="Income Statement"/>
    <s v="9607 (INC) Sales Activity"/>
    <s v="11550 · BofA 9607 (INC)"/>
  </r>
  <r>
    <d v="2015-06-05T00:00:00"/>
    <s v="BKOFAMERICA MOBILE 06/05 3357777642 DEPOSIT *MOBILE TX"/>
    <n v="36"/>
    <n v="2576.71"/>
    <n v="-36"/>
    <s v="Income"/>
    <s v="11550 · BofA 9607 (INC)"/>
    <x v="2"/>
    <x v="6"/>
    <n v="2015"/>
    <x v="57"/>
    <s v="Cornerstone Brands"/>
    <s v="Wholesale"/>
    <s v="BOTH"/>
    <s v="Income Statement"/>
    <s v="9607 (INC) Sales Activity"/>
    <s v="11550 · BofA 9607 (INC)"/>
  </r>
  <r>
    <d v="2015-06-05T00:00:00"/>
    <s v="BKOFAMERICA MOBILE 06/05 3357777448 DEPOSIT *MOBILE TX"/>
    <n v="29"/>
    <n v="2605.71"/>
    <n v="-29"/>
    <s v="Income"/>
    <s v="11550 · BofA 9607 (INC)"/>
    <x v="2"/>
    <x v="6"/>
    <n v="2015"/>
    <x v="57"/>
    <s v="Cornerstone Brands"/>
    <s v="Wholesale"/>
    <s v="BOTH"/>
    <s v="Income Statement"/>
    <s v="9607 (INC) Sales Activity"/>
    <s v="11550 · BofA 9607 (INC)"/>
  </r>
  <r>
    <d v="2015-06-05T00:00:00"/>
    <s v="Check 1109"/>
    <n v="-1622.45"/>
    <n v="983.26"/>
    <n v="1622.45"/>
    <s v="Expense"/>
    <s v="11550 · BofA 9607 (INC)"/>
    <x v="2"/>
    <x v="6"/>
    <n v="2015"/>
    <x v="27"/>
    <s v="Proteus Consulting"/>
    <s v="Corporate:Sales"/>
    <s v="BOTH"/>
    <s v="Income Statement"/>
    <s v="9607 (INC) Activity"/>
    <s v="11550 · BofA 9607 (INC)"/>
  </r>
  <r>
    <d v="2015-06-05T00:00:00"/>
    <s v="Check 1110"/>
    <n v="-548"/>
    <n v="435.26"/>
    <n v="548"/>
    <s v="Expense"/>
    <s v="11550 · BofA 9607 (INC)"/>
    <x v="2"/>
    <x v="6"/>
    <n v="2015"/>
    <x v="68"/>
    <s v="Lissette Orbay"/>
    <s v="Corporate:Customer Service"/>
    <s v="BOTH"/>
    <s v="Income Statement"/>
    <s v="9607 (INC) Activity"/>
    <s v="11550 · BofA 9607 (INC)"/>
  </r>
  <r>
    <d v="2015-06-08T00:00:00"/>
    <s v="THE KOROVA 06/08 #000263666 WITHDRWL 107 E MARTIN STRE SAN ANTONIO TX CKCD 5348750000735209"/>
    <n v="-43.5"/>
    <n v="391.76"/>
    <n v="43.5"/>
    <s v="Expense"/>
    <s v="11550 · BofA 9607 (INC)"/>
    <x v="2"/>
    <x v="6"/>
    <n v="2015"/>
    <x v="10"/>
    <s v="Timofey Trofimenkov"/>
    <s v="Corporate:Warehouse"/>
    <s v="BOTH"/>
    <s v="Income Statement"/>
    <s v="9607 (INC) Activity"/>
    <s v="11550 · BofA 9607 (INC)"/>
  </r>
  <r>
    <d v="2015-06-08T00:00:00"/>
    <s v="Check 1104"/>
    <n v="-184.03"/>
    <n v="207.73"/>
    <n v="184.03"/>
    <s v="Expense"/>
    <s v="11550 · BofA 9607 (INC)"/>
    <x v="2"/>
    <x v="6"/>
    <n v="2015"/>
    <x v="78"/>
    <s v="Alamo City Commercial Cleaning"/>
    <s v="Corporate:Warehouse"/>
    <s v="BOTH"/>
    <s v="Income Statement"/>
    <s v="9607 (INC) Activity"/>
    <s v="11550 · BofA 9607 (INC)"/>
  </r>
  <r>
    <d v="2015-06-08T00:00:00"/>
    <s v="THE KOROVA 06/08 #000263666 WITHDRWL 107 E MARTIN STRE SAN ANTONIO TX FEE CKCD 5348750000735209"/>
    <n v="-2.5"/>
    <n v="205.23"/>
    <n v="2.5"/>
    <s v="Expense"/>
    <s v="11550 · BofA 9607 (INC)"/>
    <x v="2"/>
    <x v="6"/>
    <n v="2015"/>
    <x v="48"/>
    <s v="BofA"/>
    <s v="Corporate"/>
    <s v="BOTH"/>
    <s v="Income Statement"/>
    <s v="9607 (INC) Activity"/>
    <s v="11550 · BofA 9607 (INC)"/>
  </r>
  <r>
    <d v="2015-06-09T00:00:00"/>
    <s v="BKOFAMERICA MOBILE 06/09 3358692994 DEPOSIT *MOBILE TX"/>
    <n v="53.16"/>
    <n v="258.39"/>
    <n v="-53.16"/>
    <s v="Income"/>
    <s v="11550 · BofA 9607 (INC)"/>
    <x v="2"/>
    <x v="6"/>
    <n v="2015"/>
    <x v="57"/>
    <s v="Cornerstone Brands"/>
    <s v="Wholesale"/>
    <s v="BOTH"/>
    <s v="Income Statement"/>
    <s v="9607 (INC) Sales Activity"/>
    <s v="11550 · BofA 9607 (INC)"/>
  </r>
  <r>
    <d v="2015-06-15T00:00:00"/>
    <s v="Online Banking transfer from CHK 9319 Confirmation# 0140746296"/>
    <n v="4000"/>
    <n v="4258.3900000000003"/>
    <n v="-40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15T00:00:00"/>
    <s v="Online Banking transfer to CHK 9306 Confirmation# 2940571106"/>
    <n v="-200"/>
    <n v="4058.39"/>
    <n v="200"/>
    <s v="Expense"/>
    <s v="11550 · BofA 9607 (INC)"/>
    <x v="2"/>
    <x v="6"/>
    <n v="2015"/>
    <x v="67"/>
    <s v="Dean &amp; Tyler, INC"/>
    <s v="Corporate"/>
    <s v="INC"/>
    <s v="Balance Sheet"/>
    <s v="9607 (INC) transfers to 9306 (INC)"/>
    <s v="11550 · BofA 9607 (INC)"/>
  </r>
  <r>
    <d v="2015-06-15T00:00:00"/>
    <s v="Online Banking transfer to CHK 9306 Confirmation# 1640721678"/>
    <n v="-40"/>
    <n v="4018.39"/>
    <n v="40"/>
    <s v="Expense"/>
    <s v="11550 · BofA 9607 (INC)"/>
    <x v="2"/>
    <x v="6"/>
    <n v="2015"/>
    <x v="67"/>
    <s v="Dean &amp; Tyler, INC"/>
    <s v="Corporate"/>
    <s v="INC"/>
    <s v="Balance Sheet"/>
    <s v="9607 (INC) transfers to 9306 (INC)"/>
    <s v="11550 · BofA 9607 (INC)"/>
  </r>
  <r>
    <d v="2015-06-16T00:00:00"/>
    <s v="Check 1111"/>
    <n v="-895.73"/>
    <n v="3122.66"/>
    <n v="895.73"/>
    <s v="Expense"/>
    <s v="11550 · BofA 9607 (INC)"/>
    <x v="2"/>
    <x v="6"/>
    <n v="2015"/>
    <x v="73"/>
    <s v="Northeastern Customs Brokerage"/>
    <s v="Corporate"/>
    <s v="BOTH"/>
    <s v="Income Statement"/>
    <s v="9607 (INC) Activity"/>
    <s v="11550 · BofA 9607 (INC)"/>
  </r>
  <r>
    <d v="2015-06-16T00:00:00"/>
    <s v="AMERICAN EXPRESS DES:ACH Pmt ID:W4598 INDN:KRISTINA KOGER CO ID:1133133497 WEB"/>
    <n v="-3000"/>
    <n v="122.66"/>
    <n v="3000"/>
    <s v="Expense"/>
    <s v="11550 · BofA 9607 (INC)"/>
    <x v="2"/>
    <x v="6"/>
    <n v="2015"/>
    <x v="58"/>
    <s v="DT AMEX"/>
    <s v="Corporate"/>
    <s v="INC"/>
    <s v="Balance Sheet"/>
    <s v="9607 (INC) pays AMEX (LLC)"/>
    <s v="11550 · BofA 9607 (INC)"/>
  </r>
  <r>
    <d v="2015-06-17T00:00:00"/>
    <s v="Check 1113"/>
    <n v="-20"/>
    <n v="102.66"/>
    <n v="20"/>
    <s v="Expense"/>
    <s v="11550 · BofA 9607 (INC)"/>
    <x v="2"/>
    <x v="6"/>
    <n v="2015"/>
    <x v="65"/>
    <s v="David Lara"/>
    <s v="Corporate:Warehouse"/>
    <s v="BOTH"/>
    <s v="Income Statement"/>
    <s v="9607 (INC) Activity"/>
    <s v="11550 · BofA 9607 (INC)"/>
  </r>
  <r>
    <d v="2015-06-24T00:00:00"/>
    <s v="Online Banking transfer from CHK 9319 Confirmation# 2918004402"/>
    <n v="2500"/>
    <n v="2602.66"/>
    <n v="-25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24T00:00:00"/>
    <s v="Check 1112"/>
    <n v="-1000"/>
    <n v="1602.66"/>
    <n v="1000"/>
    <s v="Expense"/>
    <s v="11550 · BofA 9607 (INC)"/>
    <x v="2"/>
    <x v="6"/>
    <n v="2015"/>
    <x v="76"/>
    <s v="First Class Properties"/>
    <s v="Corporate:Warehouse"/>
    <s v="BOTH"/>
    <s v="Income Statement"/>
    <s v="9607 (INC) Activity"/>
    <s v="11550 · BofA 9607 (INC)"/>
  </r>
  <r>
    <d v="2015-06-24T00:00:00"/>
    <s v="Check 1114"/>
    <n v="-415.89"/>
    <n v="1186.77"/>
    <n v="415.89"/>
    <s v="Expense"/>
    <s v="11550 · BofA 9607 (INC)"/>
    <x v="2"/>
    <x v="6"/>
    <n v="2015"/>
    <x v="65"/>
    <s v="Domingo Gonzalez"/>
    <s v="Corporate:Warehouse"/>
    <s v="BOTH"/>
    <s v="Income Statement"/>
    <s v="9607 (INC) Activity"/>
    <s v="11550 · BofA 9607 (INC)"/>
  </r>
  <r>
    <d v="2015-06-25T00:00:00"/>
    <s v="TRANSFER FROM ACCT #9319 ON 06/25 VIA WEB"/>
    <n v="1500"/>
    <n v="2686.77"/>
    <n v="-15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25T00:00:00"/>
    <s v="TRANSFER FROM ACCT #9319 ON 06/25 VIA WEB"/>
    <n v="1450"/>
    <n v="4136.7700000000004"/>
    <n v="-145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25T00:00:00"/>
    <s v="ACH HOLD AMERICAN EXPRESS ACH Pmt ON 06/25"/>
    <n v="-2500"/>
    <n v="1636.77"/>
    <n v="2500"/>
    <s v="Expense"/>
    <s v="11550 · BofA 9607 (INC)"/>
    <x v="2"/>
    <x v="6"/>
    <n v="2015"/>
    <x v="58"/>
    <s v="DT AMEX"/>
    <s v="Corporate"/>
    <s v="INC"/>
    <s v="Balance Sheet"/>
    <s v="9607 (INC) pays AMEX (LLC)"/>
    <s v="11550 · BofA 9607 (INC)"/>
  </r>
  <r>
    <d v="2015-06-25T00:00:00"/>
    <s v="AMERICAN EXPRESS DES:ACH Pmt ID:W5456 INDN:KRISTINA KOGER CO ID:1133133497 WEB"/>
    <n v="-1500"/>
    <n v="136.77000000000001"/>
    <n v="1500"/>
    <s v="Expense"/>
    <s v="11550 · BofA 9607 (INC)"/>
    <x v="2"/>
    <x v="6"/>
    <n v="2015"/>
    <x v="58"/>
    <s v="DT AMEX"/>
    <s v="Corporate"/>
    <s v="INC"/>
    <s v="Balance Sheet"/>
    <s v="9607 (INC) pays AMEX (LLC)"/>
    <s v="11550 · BofA 9607 (INC)"/>
  </r>
  <r>
    <d v="2015-06-29T00:00:00"/>
    <s v="Online Banking transfer from CHK 9319 Confirmation# 0151024442"/>
    <n v="6000"/>
    <n v="6136.77"/>
    <n v="-60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29T00:00:00"/>
    <s v="Online Banking transfer from CHK 9319 Confirmation# 2959039907"/>
    <n v="1000"/>
    <n v="7136.77"/>
    <n v="-1000"/>
    <s v="Income"/>
    <s v="11550 · BofA 9607 (INC)"/>
    <x v="2"/>
    <x v="6"/>
    <n v="2015"/>
    <x v="55"/>
    <s v="Dean &amp; Tyler, INC"/>
    <s v="Corporate"/>
    <s v="INC"/>
    <s v="Balance Sheet"/>
    <s v="9319 (INC) transfers to 9607 (INC)"/>
    <s v="11550 · BofA 9607 (INC)"/>
  </r>
  <r>
    <d v="2015-06-29T00:00:00"/>
    <s v="AMERICAN EXPRESS DES:ACH Pmt ID:W0108 INDN:KRISTINA KOGER CO ID:1133133497 WEB"/>
    <n v="-6000"/>
    <n v="1136.77"/>
    <n v="6000"/>
    <s v="Expense"/>
    <s v="11550 · BofA 9607 (INC)"/>
    <x v="2"/>
    <x v="6"/>
    <n v="2015"/>
    <x v="58"/>
    <s v="DT AMEX"/>
    <s v="Corporate"/>
    <s v="INC"/>
    <s v="Balance Sheet"/>
    <s v="9607 (INC) pays AMEX (LLC)"/>
    <s v="11550 · BofA 9607 (INC)"/>
  </r>
  <r>
    <d v="2015-06-29T00:00:00"/>
    <s v="AMERICAN EXPRESS DES:ACH Pmt ID:W1364 INDN:KRISTINA KOGER CO ID:1133133497 WEB"/>
    <n v="-1000"/>
    <n v="136.77000000000001"/>
    <n v="1000"/>
    <s v="Expense"/>
    <s v="11550 · BofA 9607 (INC)"/>
    <x v="2"/>
    <x v="6"/>
    <n v="2015"/>
    <x v="58"/>
    <s v="DT AMEX"/>
    <s v="Corporate"/>
    <s v="INC"/>
    <s v="Balance Sheet"/>
    <s v="9607 (INC) pays AMEX (LLC)"/>
    <s v="11550 · BofA 9607 (INC)"/>
  </r>
  <r>
    <d v="2015-07-01T00:00:00"/>
    <s v="Online Banking transfer from CHK 9319 Confirmation# 3877312573"/>
    <n v="6200"/>
    <n v="6336.77"/>
    <n v="-62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01T00:00:00"/>
    <s v="AMERICAN EXPRESS DES:ACH Pmt ID:W5910 INDN:KRISTINA KOGER CO ID:1133133497 WEB"/>
    <n v="-6200"/>
    <n v="136.77000000000001"/>
    <n v="6200"/>
    <s v="Expense"/>
    <s v="11550 · BofA 9607 (INC)"/>
    <x v="2"/>
    <x v="7"/>
    <n v="2015"/>
    <x v="58"/>
    <s v="DT AMEX"/>
    <s v="Corporate"/>
    <s v="INC"/>
    <s v="Balance Sheet"/>
    <s v="9607 (INC) pays AMEX (LLC)"/>
    <s v="11550 · BofA 9607 (INC)"/>
  </r>
  <r>
    <d v="2015-07-01T00:00:00"/>
    <s v="Monthly Fee for Business Fundamentals"/>
    <n v="-16"/>
    <n v="120.77"/>
    <n v="16"/>
    <s v="Expense"/>
    <s v="11550 · BofA 9607 (INC)"/>
    <x v="2"/>
    <x v="7"/>
    <n v="2015"/>
    <x v="48"/>
    <s v="BofA"/>
    <s v="Corporate"/>
    <s v="BOTH"/>
    <s v="Income Statement"/>
    <s v="9607 (INC) Activity"/>
    <s v="11550 · BofA 9607 (INC)"/>
  </r>
  <r>
    <d v="2015-07-06T00:00:00"/>
    <s v="Online Banking transfer from CHK 9319 Confirmation# 0620905047"/>
    <n v="1200"/>
    <n v="1320.77"/>
    <n v="-12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08T00:00:00"/>
    <s v="Check 1124"/>
    <n v="-937.5"/>
    <n v="383.27"/>
    <n v="937.5"/>
    <s v="Expense"/>
    <s v="11550 · BofA 9607 (INC)"/>
    <x v="2"/>
    <x v="7"/>
    <n v="2015"/>
    <x v="10"/>
    <s v="KT Alchemy"/>
    <s v="Corporate:Warehouse"/>
    <s v="BOTH"/>
    <s v="Income Statement"/>
    <s v="9607 (INC) Activity"/>
    <s v="11550 · BofA 9607 (INC)"/>
  </r>
  <r>
    <d v="2015-07-08T00:00:00"/>
    <s v="Check 1125"/>
    <n v="-383.21"/>
    <n v="0.06"/>
    <n v="383.21"/>
    <s v="Expense"/>
    <s v="11550 · BofA 9607 (INC)"/>
    <x v="2"/>
    <x v="7"/>
    <n v="2015"/>
    <x v="65"/>
    <s v="Domingo Gonzalez"/>
    <s v="Corporate:Warehouse"/>
    <s v="BOTH"/>
    <s v="Income Statement"/>
    <s v="9607 (INC) Activity"/>
    <s v="11550 · BofA 9607 (INC)"/>
  </r>
  <r>
    <d v="2015-07-09T00:00:00"/>
    <s v="Online Banking transfer from CHK 9319 Confirmation# 3946740923"/>
    <n v="1000"/>
    <n v="1000.06"/>
    <n v="-10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09T00:00:00"/>
    <s v="Check 1118"/>
    <n v="-360"/>
    <n v="640.05999999999995"/>
    <n v="360"/>
    <s v="Expense"/>
    <s v="11550 · BofA 9607 (INC)"/>
    <x v="2"/>
    <x v="7"/>
    <n v="2015"/>
    <x v="10"/>
    <s v="Veronica Saenz"/>
    <s v="Corporate:Warehouse"/>
    <s v="BOTH"/>
    <s v="Income Statement"/>
    <s v="9607 (INC) Activity"/>
    <s v="11550 · BofA 9607 (INC)"/>
  </r>
  <r>
    <d v="2015-07-09T00:00:00"/>
    <s v="Check 1126"/>
    <n v="-328.41"/>
    <n v="311.64999999999998"/>
    <n v="328.41"/>
    <s v="Expense"/>
    <s v="11550 · BofA 9607 (INC)"/>
    <x v="2"/>
    <x v="7"/>
    <n v="2015"/>
    <x v="65"/>
    <s v="David Lara"/>
    <s v="Corporate:Warehouse"/>
    <s v="BOTH"/>
    <s v="Income Statement"/>
    <s v="9607 (INC) Activity"/>
    <s v="11550 · BofA 9607 (INC)"/>
  </r>
  <r>
    <d v="2015-07-09T00:00:00"/>
    <s v="Check 1127"/>
    <n v="-393.27"/>
    <n v="-81.62"/>
    <n v="393.27"/>
    <s v="Expense"/>
    <s v="11550 · BofA 9607 (INC)"/>
    <x v="2"/>
    <x v="7"/>
    <n v="2015"/>
    <x v="68"/>
    <s v="Lauren Sanchez"/>
    <s v="Corporate:Customer Service"/>
    <s v="BOTH"/>
    <s v="Income Statement"/>
    <s v="9607 (INC) Activity"/>
    <s v="11550 · BofA 9607 (INC)"/>
  </r>
  <r>
    <d v="2015-07-09T00:00:00"/>
    <s v="OVERDRAFT ITEM FEE FOR ACTIVITY OF 07-09 CHECK #0000001127 POSTING DATE 07-09-15 POSTING SEQ 00005"/>
    <n v="-35"/>
    <n v="-116.62"/>
    <n v="35"/>
    <s v="Expense"/>
    <s v="11550 · BofA 9607 (INC)"/>
    <x v="2"/>
    <x v="7"/>
    <n v="2015"/>
    <x v="48"/>
    <s v="BofA"/>
    <s v="Corporate"/>
    <s v="BOTH"/>
    <s v="Income Statement"/>
    <s v="9607 (INC) Activity"/>
    <s v="11550 · BofA 9607 (INC)"/>
  </r>
  <r>
    <d v="2015-07-10T00:00:00"/>
    <s v="Online Banking transfer from CHK 9319 Confirmation# 1454776281"/>
    <n v="150"/>
    <n v="33.380000000000003"/>
    <n v="-15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13T00:00:00"/>
    <s v="Online Banking transfer from CHK 9319 Confirmation# 1481954190"/>
    <n v="1000"/>
    <n v="1033.3800000000001"/>
    <n v="-10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16T00:00:00"/>
    <s v="Check 1130"/>
    <n v="-150"/>
    <n v="883.38"/>
    <n v="150"/>
    <s v="Expense"/>
    <s v="11550 · BofA 9607 (INC)"/>
    <x v="2"/>
    <x v="7"/>
    <n v="2015"/>
    <x v="82"/>
    <s v="Steve Ricci"/>
    <s v="Corporate:Sales"/>
    <s v="BOTH"/>
    <s v="Income Statement"/>
    <s v="9607 (INC) Activity"/>
    <s v="11550 · BofA 9607 (INC)"/>
  </r>
  <r>
    <d v="2015-07-17T00:00:00"/>
    <s v="Check 1128"/>
    <n v="-200"/>
    <n v="683.38"/>
    <n v="200"/>
    <s v="Expense"/>
    <s v="11550 · BofA 9607 (INC)"/>
    <x v="2"/>
    <x v="7"/>
    <n v="2015"/>
    <x v="47"/>
    <s v="U.S. Treasury"/>
    <s v="Corporate"/>
    <s v="BOTH"/>
    <s v="Income Statement"/>
    <s v="9607 (INC) Activity"/>
    <s v="11550 · BofA 9607 (INC)"/>
  </r>
  <r>
    <d v="2015-07-21T00:00:00"/>
    <s v="Online Banking transfer from CHK 9319 Confirmation# 0650109351"/>
    <n v="400"/>
    <n v="1083.3800000000001"/>
    <n v="-4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22T00:00:00"/>
    <s v="Check 1132"/>
    <n v="-184.03"/>
    <n v="899.35"/>
    <n v="184.03"/>
    <s v="Expense"/>
    <s v="11550 · BofA 9607 (INC)"/>
    <x v="2"/>
    <x v="7"/>
    <n v="2015"/>
    <x v="78"/>
    <s v="Alamo City Commercial Cleaning"/>
    <s v="Corporate:Warehouse"/>
    <s v="BOTH"/>
    <s v="Income Statement"/>
    <s v="9607 (INC) Activity"/>
    <s v="11550 · BofA 9607 (INC)"/>
  </r>
  <r>
    <d v="2015-07-22T00:00:00"/>
    <s v="Check 1133"/>
    <n v="-184.03"/>
    <n v="715.32"/>
    <n v="184.03"/>
    <s v="Expense"/>
    <s v="11550 · BofA 9607 (INC)"/>
    <x v="2"/>
    <x v="7"/>
    <n v="2015"/>
    <x v="78"/>
    <s v="Alamo City Commercial Cleaning"/>
    <s v="Corporate:Warehouse"/>
    <s v="BOTH"/>
    <s v="Income Statement"/>
    <s v="9607 (INC) Activity"/>
    <s v="11550 · BofA 9607 (INC)"/>
  </r>
  <r>
    <d v="2015-07-23T00:00:00"/>
    <s v="Online Banking transfer from CHK 9319 Confirmation# 0669564711"/>
    <n v="600"/>
    <n v="1315.32"/>
    <n v="-6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23T00:00:00"/>
    <s v="Online Banking transfer from CHK 9319 Confirmation# 2969567093"/>
    <n v="200"/>
    <n v="1515.32"/>
    <n v="-200"/>
    <s v="Income"/>
    <s v="11550 · BofA 9607 (INC)"/>
    <x v="2"/>
    <x v="7"/>
    <n v="2015"/>
    <x v="55"/>
    <s v="Dean &amp; Tyler, INC"/>
    <s v="Corporate"/>
    <s v="INC"/>
    <s v="Balance Sheet"/>
    <s v="9319 (INC) transfers to 9607 (INC)"/>
    <s v="11550 · BofA 9607 (INC)"/>
  </r>
  <r>
    <d v="2015-07-27T00:00:00"/>
    <s v="BKOFAMERICA ATM 07/26 #000007976 WITHDRWL HILDEBRAND SAN ANTONIO TX CKCD 5348750000735209"/>
    <n v="-360"/>
    <n v="1155.32"/>
    <n v="360"/>
    <s v="Expense"/>
    <s v="11550 · BofA 9607 (INC)"/>
    <x v="2"/>
    <x v="7"/>
    <n v="2015"/>
    <x v="81"/>
    <s v="MSN Air Services"/>
    <s v="Corporate"/>
    <s v="BOTH"/>
    <s v="Income Statement"/>
    <s v="9607 (INC) Activity"/>
    <s v="11550 · BofA 9607 (INC)"/>
  </r>
  <r>
    <d v="2015-07-27T00:00:00"/>
    <s v="Check 1131"/>
    <n v="-50"/>
    <n v="1105.32"/>
    <n v="50"/>
    <s v="Expense"/>
    <s v="11550 · BofA 9607 (INC)"/>
    <x v="2"/>
    <x v="7"/>
    <n v="2015"/>
    <x v="10"/>
    <s v="BofA"/>
    <s v="Corporate:Warehouse"/>
    <s v="BOTH"/>
    <s v="Income Statement"/>
    <s v="9607 (INC) Activity"/>
    <s v="11550 · BofA 9607 (INC)"/>
  </r>
  <r>
    <d v="2015-07-29T00:00:00"/>
    <s v="Check 1134"/>
    <n v="-1000"/>
    <n v="105.32"/>
    <n v="1000"/>
    <s v="Expense"/>
    <s v="11550 · BofA 9607 (INC)"/>
    <x v="2"/>
    <x v="7"/>
    <n v="2015"/>
    <x v="76"/>
    <s v="First Class Properties"/>
    <s v="Corporate:Warehouse"/>
    <s v="BOTH"/>
    <s v="Income Statement"/>
    <s v="9607 (INC) Activity"/>
    <s v="11550 · BofA 9607 (INC)"/>
  </r>
  <r>
    <d v="2015-08-03T00:00:00"/>
    <s v="Online Banking transfer from CHK 9319 Confirmation# 0561332938"/>
    <n v="500"/>
    <n v="605.32000000000005"/>
    <n v="-50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03T00:00:00"/>
    <s v="Online Banking transfer from CHK 9319 Confirmation# 1451881132"/>
    <n v="350"/>
    <n v="955.32"/>
    <n v="-35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03T00:00:00"/>
    <s v="Check 1119"/>
    <n v="-440"/>
    <n v="515.32000000000005"/>
    <n v="440"/>
    <s v="Expense"/>
    <s v="11550 · BofA 9607 (INC)"/>
    <x v="2"/>
    <x v="8"/>
    <n v="2015"/>
    <x v="10"/>
    <s v="Veronica Saenz"/>
    <s v="Corporate:Warehouse"/>
    <s v="BOTH"/>
    <s v="Income Statement"/>
    <s v="9607 (INC) Activity"/>
    <s v="11550 · BofA 9607 (INC)"/>
  </r>
  <r>
    <d v="2015-08-03T00:00:00"/>
    <s v="Monthly Fee for Business Fundamentals"/>
    <n v="-16"/>
    <n v="499.32"/>
    <n v="16"/>
    <s v="Expense"/>
    <s v="11550 · BofA 9607 (INC)"/>
    <x v="2"/>
    <x v="8"/>
    <n v="2015"/>
    <x v="48"/>
    <s v="BofA"/>
    <s v="Corporate"/>
    <s v="BOTH"/>
    <s v="Income Statement"/>
    <s v="9607 (INC) Activity"/>
    <s v="11550 · BofA 9607 (INC)"/>
  </r>
  <r>
    <d v="2015-08-06T00:00:00"/>
    <s v="Online Banking transfer from CHK 9319 Confirmation# 1489446349"/>
    <n v="1000"/>
    <n v="1499.32"/>
    <n v="-100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06T00:00:00"/>
    <s v="Check 1120"/>
    <n v="-1289.81"/>
    <n v="209.51"/>
    <n v="1289.81"/>
    <s v="Expense"/>
    <s v="11550 · BofA 9607 (INC)"/>
    <x v="2"/>
    <x v="8"/>
    <n v="2015"/>
    <x v="27"/>
    <s v="Proteus Consulting"/>
    <s v="Corporate:Sales"/>
    <s v="BOTH"/>
    <s v="Income Statement"/>
    <s v="9607 (INC) Activity"/>
    <s v="11550 · BofA 9607 (INC)"/>
  </r>
  <r>
    <d v="2015-08-10T00:00:00"/>
    <s v="Online Banking transfer to CHK 9319 Confirmation# 3722466444"/>
    <n v="-184"/>
    <n v="25.51"/>
    <n v="184"/>
    <s v="Expense"/>
    <s v="11550 · BofA 9607 (INC)"/>
    <x v="2"/>
    <x v="8"/>
    <n v="2015"/>
    <x v="55"/>
    <s v="Dean &amp; Tyler, INC"/>
    <s v="Corporate"/>
    <s v="INC"/>
    <s v="Balance Sheet"/>
    <s v="9607 (INC) transfers to 9319 (INC)"/>
    <s v="11550 · BofA 9607 (INC)"/>
  </r>
  <r>
    <d v="2015-08-11T00:00:00"/>
    <s v="Check 1135"/>
    <n v="-418.4"/>
    <n v="-392.89"/>
    <n v="418.4"/>
    <s v="Expense"/>
    <s v="11550 · BofA 9607 (INC)"/>
    <x v="2"/>
    <x v="8"/>
    <n v="2015"/>
    <x v="65"/>
    <s v="Domingo Gonzalez"/>
    <s v="Corporate:Warehouse"/>
    <s v="BOTH"/>
    <s v="Income Statement"/>
    <s v="9607 (INC) Activity"/>
    <s v="11550 · BofA 9607 (INC)"/>
  </r>
  <r>
    <d v="2015-08-11T00:00:00"/>
    <s v="OVERDRAFT ITEM FEE FOR ACTIVITY OF 08-11 CHECK #0000001135 POSTING DATE 08-11-15 POSTING SEQ 00001"/>
    <n v="-35"/>
    <n v="-427.89"/>
    <n v="35"/>
    <s v="Expense"/>
    <s v="11550 · BofA 9607 (INC)"/>
    <x v="2"/>
    <x v="8"/>
    <n v="2015"/>
    <x v="48"/>
    <s v="BofA"/>
    <s v="Corporate"/>
    <s v="BOTH"/>
    <s v="Income Statement"/>
    <s v="9607 (INC) Activity"/>
    <s v="11550 · BofA 9607 (INC)"/>
  </r>
  <r>
    <d v="2015-08-12T00:00:00"/>
    <s v="Online Banking transfer from CHK 9319 Confirmation# 2838168976"/>
    <n v="450"/>
    <n v="22.11"/>
    <n v="-45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21T00:00:00"/>
    <s v="Online Banking transfer from CHK 9319 Confirmation# 0517524719"/>
    <n v="1500"/>
    <n v="1522.11"/>
    <n v="-150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21T00:00:00"/>
    <s v="Online Banking transfer from CHK 9319 Confirmation# 3917552977"/>
    <n v="1300"/>
    <n v="2822.11"/>
    <n v="-130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24T00:00:00"/>
    <s v="Online Banking transfer from CHK 9319 Confirmation# 2944433095"/>
    <n v="1100"/>
    <n v="3922.11"/>
    <n v="-1100"/>
    <s v="Income"/>
    <s v="11550 · BofA 9607 (INC)"/>
    <x v="2"/>
    <x v="8"/>
    <n v="2015"/>
    <x v="55"/>
    <s v="Dean &amp; Tyler, INC"/>
    <s v="Corporate"/>
    <s v="INC"/>
    <s v="Balance Sheet"/>
    <s v="9319 (INC) transfers to 9607 (INC)"/>
    <s v="11550 · BofA 9607 (INC)"/>
  </r>
  <r>
    <d v="2015-08-24T00:00:00"/>
    <s v="Online Banking transfer to CHK 9319 Confirmation# 3944370800"/>
    <n v="-1622.11"/>
    <n v="2300"/>
    <n v="1622.11"/>
    <s v="Expense"/>
    <s v="11550 · BofA 9607 (INC)"/>
    <x v="2"/>
    <x v="8"/>
    <n v="2015"/>
    <x v="55"/>
    <s v="Dean &amp; Tyler, INC"/>
    <s v="Corporate"/>
    <s v="INC"/>
    <s v="Balance Sheet"/>
    <s v="9607 (INC) transfers to 9319 (INC)"/>
    <s v="11550 · BofA 9607 (INC)"/>
  </r>
  <r>
    <d v="2015-08-24T00:00:00"/>
    <s v="Check 1139"/>
    <n v="-1164.57"/>
    <n v="1135.43"/>
    <n v="1164.57"/>
    <s v="Expense"/>
    <s v="11550 · BofA 9607 (INC)"/>
    <x v="2"/>
    <x v="8"/>
    <n v="2015"/>
    <x v="27"/>
    <s v="Proteus Consulting"/>
    <s v="Corporate:Sales"/>
    <s v="BOTH"/>
    <s v="Income Statement"/>
    <s v="9607 (INC) Activity"/>
    <s v="11550 · BofA 9607 (INC)"/>
  </r>
  <r>
    <d v="2015-08-31T00:00:00"/>
    <s v="Check 1136"/>
    <n v="-1000"/>
    <n v="135.43"/>
    <n v="1000"/>
    <s v="Expense"/>
    <s v="11550 · BofA 9607 (INC)"/>
    <x v="2"/>
    <x v="8"/>
    <n v="2015"/>
    <x v="76"/>
    <s v="First Class Properties"/>
    <s v="Corporate:Warehouse"/>
    <s v="BOTH"/>
    <s v="Income Statement"/>
    <s v="9607 (INC) Activity"/>
    <s v="11550 · BofA 9607 (INC)"/>
  </r>
  <r>
    <d v="2015-08-31T00:00:00"/>
    <s v="Check 1137"/>
    <n v="-392.07"/>
    <n v="-256.64"/>
    <n v="392.07"/>
    <s v="Expense"/>
    <s v="11550 · BofA 9607 (INC)"/>
    <x v="2"/>
    <x v="8"/>
    <n v="2015"/>
    <x v="73"/>
    <s v="Northeastern Customs Brokerage"/>
    <s v="Corporate"/>
    <s v="BOTH"/>
    <s v="Income Statement"/>
    <s v="9607 (INC) Activity"/>
    <s v="11550 · BofA 9607 (INC)"/>
  </r>
  <r>
    <d v="2015-08-31T00:00:00"/>
    <s v="OVERDRAFT ITEM FEE FOR ACTIVITY OF 08-31 CHECK #0000001137 POSTING DATE 08-31-15 POSTING SEQ 00002"/>
    <n v="-35"/>
    <n v="-291.64"/>
    <n v="35"/>
    <s v="Expense"/>
    <s v="11550 · BofA 9607 (INC)"/>
    <x v="2"/>
    <x v="8"/>
    <n v="2015"/>
    <x v="48"/>
    <s v="BofA"/>
    <s v="Corporate"/>
    <s v="BOTH"/>
    <s v="Income Statement"/>
    <s v="9607 (INC) Activity"/>
    <s v="11550 · BofA 9607 (INC)"/>
  </r>
  <r>
    <d v="2015-09-01T00:00:00"/>
    <s v="Online Banking transfer from CHK 9319 Confirmation# 2712161458"/>
    <n v="441"/>
    <n v="149.36000000000001"/>
    <n v="-441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01T00:00:00"/>
    <s v="Online Banking transfer from CHK 9319 Confirmation# 1710950453"/>
    <n v="350"/>
    <n v="499.36"/>
    <n v="-35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01T00:00:00"/>
    <s v="Check 1115"/>
    <n v="-450"/>
    <n v="49.36"/>
    <n v="450"/>
    <s v="Expense"/>
    <s v="11550 · BofA 9607 (INC)"/>
    <x v="2"/>
    <x v="9"/>
    <n v="2015"/>
    <x v="10"/>
    <s v="Veronica Saenz"/>
    <s v="Corporate:Warehouse"/>
    <s v="BOTH"/>
    <s v="Income Statement"/>
    <s v="9607 (INC) Activity"/>
    <s v="11550 · BofA 9607 (INC)"/>
  </r>
  <r>
    <d v="2015-09-01T00:00:00"/>
    <s v="Monthly Fee for Business Fundamentals"/>
    <n v="-16"/>
    <n v="33.36"/>
    <n v="16"/>
    <s v="Expense"/>
    <s v="11550 · BofA 9607 (INC)"/>
    <x v="2"/>
    <x v="9"/>
    <n v="2015"/>
    <x v="48"/>
    <s v="BofA"/>
    <s v="Corporate"/>
    <s v="BOTH"/>
    <s v="Income Statement"/>
    <s v="9607 (INC) Activity"/>
    <s v="11550 · BofA 9607 (INC)"/>
  </r>
  <r>
    <d v="2015-09-08T00:00:00"/>
    <s v="Check 1141"/>
    <n v="-316.7"/>
    <n v="-283.33999999999997"/>
    <n v="316.7"/>
    <s v="Expense"/>
    <s v="11550 · BofA 9607 (INC)"/>
    <x v="2"/>
    <x v="9"/>
    <n v="2015"/>
    <x v="73"/>
    <s v="Northeastern Customs Brokerage"/>
    <s v="Corporate"/>
    <s v="BOTH"/>
    <s v="Income Statement"/>
    <s v="9607 (INC) Activity"/>
    <s v="11550 · BofA 9607 (INC)"/>
  </r>
  <r>
    <d v="2015-09-08T00:00:00"/>
    <s v="OVERDRAFT ITEM FEE FOR ACTIVITY OF 09-08 CHECK #0000001141 POSTING DATE 09-08-15 POSTING SEQ 00001"/>
    <n v="-35"/>
    <n v="-318.33999999999997"/>
    <n v="35"/>
    <s v="Expense"/>
    <s v="11550 · BofA 9607 (INC)"/>
    <x v="2"/>
    <x v="9"/>
    <n v="2015"/>
    <x v="48"/>
    <s v="BofA"/>
    <s v="Corporate"/>
    <s v="BOTH"/>
    <s v="Income Statement"/>
    <s v="9607 (INC) Activity"/>
    <s v="11550 · BofA 9607 (INC)"/>
  </r>
  <r>
    <d v="2015-09-09T00:00:00"/>
    <s v="Online Banking transfer from CHK 9319 Confirmation# 4080328197"/>
    <n v="350"/>
    <n v="31.66"/>
    <n v="-35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10T00:00:00"/>
    <s v="Online Banking transfer from CHK 9319 Confirmation# 0389511940"/>
    <n v="1190"/>
    <n v="1221.6600000000001"/>
    <n v="-119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11T00:00:00"/>
    <s v="Online Banking transfer from CHK 9319 Confirmation# 0602020150"/>
    <n v="200"/>
    <n v="1421.66"/>
    <n v="-20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11T00:00:00"/>
    <s v="Check 1142"/>
    <n v="-413.37"/>
    <n v="1008.29"/>
    <n v="413.37"/>
    <s v="Expense"/>
    <s v="11550 · BofA 9607 (INC)"/>
    <x v="2"/>
    <x v="9"/>
    <n v="2015"/>
    <x v="65"/>
    <s v="Domingo Gonzalez"/>
    <s v="Corporate:Warehouse"/>
    <s v="BOTH"/>
    <s v="Income Statement"/>
    <s v="9607 (INC) Activity"/>
    <s v="11550 · BofA 9607 (INC)"/>
  </r>
  <r>
    <d v="2015-09-14T00:00:00"/>
    <s v="BKOFAMERICA MOBILE 09/14 3380374099 DEPOSIT *MOBILE TX"/>
    <n v="62"/>
    <n v="1070.29"/>
    <n v="-62"/>
    <s v="Income"/>
    <s v="11550 · BofA 9607 (INC)"/>
    <x v="2"/>
    <x v="9"/>
    <n v="2015"/>
    <x v="57"/>
    <s v="Cornerstone Brands"/>
    <s v="Wholesale"/>
    <s v="BOTH"/>
    <s v="Income Statement"/>
    <s v="9607 (INC) Sales Activity"/>
    <s v="11550 · BofA 9607 (INC)"/>
  </r>
  <r>
    <d v="2015-09-14T00:00:00"/>
    <s v="BKOFAMERICA ATM 09/11 #000008872 WITHDRWL HILDEBRAND SAN ANTONIO TX CKCD 5348750000735209"/>
    <n v="-200"/>
    <n v="870.29"/>
    <n v="200"/>
    <s v="Expense"/>
    <s v="11550 · BofA 9607 (INC)"/>
    <x v="2"/>
    <x v="9"/>
    <n v="2015"/>
    <x v="10"/>
    <s v="Timofey Trofimenkov"/>
    <s v="Corporate:Warehouse"/>
    <s v="BOTH"/>
    <s v="Income Statement"/>
    <s v="9607 (INC) Activity"/>
    <s v="11550 · BofA 9607 (INC)"/>
  </r>
  <r>
    <d v="2015-09-14T00:00:00"/>
    <s v="Check 1143"/>
    <n v="-339.72"/>
    <n v="530.57000000000005"/>
    <n v="339.72"/>
    <s v="Expense"/>
    <s v="11550 · BofA 9607 (INC)"/>
    <x v="2"/>
    <x v="9"/>
    <n v="2015"/>
    <x v="65"/>
    <s v="David Lara"/>
    <s v="Corporate:Warehouse"/>
    <s v="BOTH"/>
    <s v="Income Statement"/>
    <s v="9607 (INC) Activity"/>
    <s v="11550 · BofA 9607 (INC)"/>
  </r>
  <r>
    <d v="2015-09-15T00:00:00"/>
    <s v="Check 1144"/>
    <n v="-439.31"/>
    <n v="91.26"/>
    <n v="439.31"/>
    <s v="Expense"/>
    <s v="11550 · BofA 9607 (INC)"/>
    <x v="2"/>
    <x v="9"/>
    <n v="2015"/>
    <x v="68"/>
    <s v="Lauren Sanchez"/>
    <s v="Corporate:Customer Service"/>
    <s v="BOTH"/>
    <s v="Income Statement"/>
    <s v="9607 (INC) Activity"/>
    <s v="11550 · BofA 9607 (INC)"/>
  </r>
  <r>
    <d v="2015-09-16T00:00:00"/>
    <s v="Online Banking transfer from CHK 9319 Confirmation# 2643061736"/>
    <n v="450"/>
    <n v="541.26"/>
    <n v="-45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16T00:00:00"/>
    <s v="BKOFAMERICA ATM 09/16 #000007819 WITHDRWL VANCE JACKSON SAN ANTONIO TX CKCD 5348750000735209"/>
    <n v="-460"/>
    <n v="81.260000000000005"/>
    <n v="460"/>
    <s v="Expense"/>
    <s v="11550 · BofA 9607 (INC)"/>
    <x v="2"/>
    <x v="9"/>
    <n v="2015"/>
    <x v="10"/>
    <s v="Timofey Trofimenkov"/>
    <s v="Corporate:Warehouse"/>
    <s v="BOTH"/>
    <s v="Income Statement"/>
    <s v="9607 (INC) Activity"/>
    <s v="11550 · BofA 9607 (INC)"/>
  </r>
  <r>
    <d v="2015-09-17T00:00:00"/>
    <s v="Online Banking transfer from CHK 9319 Confirmation# 0351034418"/>
    <n v="90"/>
    <n v="171.26"/>
    <n v="-9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17T00:00:00"/>
    <s v="CITY PUBLIC SRV DES:CPS WEBPMT ID:003002974368 INDN:DEAN TYLER INC CO ID:6746002071 CCD"/>
    <n v="-153.38"/>
    <n v="17.88"/>
    <n v="153.38"/>
    <s v="Expense"/>
    <s v="11550 · BofA 9607 (INC)"/>
    <x v="2"/>
    <x v="9"/>
    <n v="2015"/>
    <x v="56"/>
    <s v="CPS"/>
    <s v="Corporate:Warehouse"/>
    <s v="BOTH"/>
    <s v="Income Statement"/>
    <s v="9607 (INC) Activity"/>
    <s v="11550 · BofA 9607 (INC)"/>
  </r>
  <r>
    <d v="2015-09-24T00:00:00"/>
    <s v="Online Banking transfer from CHK 9319 Confirmation# 0311432587"/>
    <n v="1200"/>
    <n v="1217.8800000000001"/>
    <n v="-120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09-24T00:00:00"/>
    <s v="Check 1149"/>
    <n v="-200"/>
    <n v="1017.88"/>
    <n v="200"/>
    <s v="Expense"/>
    <s v="11550 · BofA 9607 (INC)"/>
    <x v="2"/>
    <x v="9"/>
    <n v="2015"/>
    <x v="10"/>
    <s v="Mark A. Garcia"/>
    <s v="Corporate:Warehouse"/>
    <s v="BOTH"/>
    <s v="Income Statement"/>
    <s v="9607 (INC) Activity"/>
    <s v="11550 · BofA 9607 (INC)"/>
  </r>
  <r>
    <d v="2015-09-28T00:00:00"/>
    <s v="Online Banking transfer from CHK 9319 Confirmation# 2545384350"/>
    <n v="400"/>
    <n v="1417.88"/>
    <n v="-400"/>
    <s v="Income"/>
    <s v="11550 · BofA 9607 (INC)"/>
    <x v="2"/>
    <x v="9"/>
    <n v="2015"/>
    <x v="55"/>
    <s v="Dean &amp; Tyler, INC"/>
    <s v="Corporate"/>
    <s v="INC"/>
    <s v="Balance Sheet"/>
    <s v="9319 (INC) transfers to 9607 (INC)"/>
    <s v="11550 · BofA 9607 (INC)"/>
  </r>
  <r>
    <d v="2015-10-01T00:00:00"/>
    <s v="Online Banking transfer from CHK 9319 Confirmation# 2573096004"/>
    <n v="50"/>
    <n v="1467.88"/>
    <n v="-5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01T00:00:00"/>
    <s v="Check 1117"/>
    <n v="-450"/>
    <n v="1017.88"/>
    <n v="450"/>
    <s v="Expense"/>
    <s v="11550 · BofA 9607 (INC)"/>
    <x v="2"/>
    <x v="10"/>
    <n v="2015"/>
    <x v="10"/>
    <s v="Veronica Saenz"/>
    <s v="Corporate:Warehouse"/>
    <s v="BOTH"/>
    <s v="Income Statement"/>
    <s v="9607 (INC) Activity"/>
    <s v="11550 · BofA 9607 (INC)"/>
  </r>
  <r>
    <d v="2015-10-01T00:00:00"/>
    <s v="Monthly Fee for Business Fundamentals"/>
    <n v="-16"/>
    <n v="1001.88"/>
    <n v="16"/>
    <s v="Expense"/>
    <s v="11550 · BofA 9607 (INC)"/>
    <x v="2"/>
    <x v="10"/>
    <n v="2015"/>
    <x v="48"/>
    <s v="BofA"/>
    <s v="Corporate"/>
    <s v="BOTH"/>
    <s v="Income Statement"/>
    <s v="9607 (INC) Activity"/>
    <s v="11550 · BofA 9607 (INC)"/>
  </r>
  <r>
    <d v="2015-10-02T00:00:00"/>
    <s v="Check 1145"/>
    <n v="-50"/>
    <n v="951.88"/>
    <n v="50"/>
    <s v="Expense"/>
    <s v="11550 · BofA 9607 (INC)"/>
    <x v="2"/>
    <x v="10"/>
    <n v="2015"/>
    <x v="81"/>
    <s v="MSN Air Services"/>
    <s v="Corporate"/>
    <s v="BOTH"/>
    <s v="Income Statement"/>
    <s v="9607 (INC) Activity"/>
    <s v="11550 · BofA 9607 (INC)"/>
  </r>
  <r>
    <d v="2015-10-02T00:00:00"/>
    <s v="Check 1146"/>
    <n v="-101.06"/>
    <n v="850.82"/>
    <n v="101.06"/>
    <s v="Expense"/>
    <s v="11550 · BofA 9607 (INC)"/>
    <x v="2"/>
    <x v="10"/>
    <n v="2015"/>
    <x v="81"/>
    <s v="MSN Air Services"/>
    <s v="Corporate"/>
    <s v="BOTH"/>
    <s v="Income Statement"/>
    <s v="9607 (INC) Activity"/>
    <s v="11550 · BofA 9607 (INC)"/>
  </r>
  <r>
    <d v="2015-10-05T00:00:00"/>
    <s v="Online Banking transfer from CHK 9319 Confirmation# 2606254837"/>
    <n v="400"/>
    <n v="1250.82"/>
    <n v="-4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05T00:00:00"/>
    <s v="Online Banking transfer from CHK 9319 Confirmation# 2606996849"/>
    <n v="400"/>
    <n v="1650.82"/>
    <n v="-4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05T00:00:00"/>
    <s v="CHECKCARD 1003 TIMS ORIENTAL AND SAN ANTONIO TX 05227025276300182076772 CKCD 5812 5348750000735209"/>
    <n v="-79.489999999999995"/>
    <n v="1571.33"/>
    <n v="79.489999999999995"/>
    <s v="Expense"/>
    <s v="11550 · BofA 9607 (INC)"/>
    <x v="2"/>
    <x v="10"/>
    <n v="2015"/>
    <x v="10"/>
    <s v="Tims Oriental"/>
    <s v="Corporate:Warehouse"/>
    <s v="BOTH"/>
    <s v="Income Statement"/>
    <s v="9607 (INC) Activity"/>
    <s v="11550 · BofA 9607 (INC)"/>
  </r>
  <r>
    <d v="2015-10-05T00:00:00"/>
    <s v="CHECKCARD 1004 TAQUERIA CHAPALA SAN ANTONIO TX 25247805277000240663672 CKCD 5812 5348750000735209"/>
    <n v="-50.03"/>
    <n v="1521.3"/>
    <n v="50.03"/>
    <s v="Expense"/>
    <s v="11550 · BofA 9607 (INC)"/>
    <x v="2"/>
    <x v="10"/>
    <n v="2015"/>
    <x v="10"/>
    <s v="Taqueria Chapala"/>
    <s v="Corporate:Warehouse"/>
    <s v="BOTH"/>
    <s v="Income Statement"/>
    <s v="9607 (INC) Activity"/>
    <s v="11550 · BofA 9607 (INC)"/>
  </r>
  <r>
    <d v="2015-10-05T00:00:00"/>
    <s v="Online Banking transfer to CHK 9306 Confirmation# 3707142197"/>
    <n v="-400"/>
    <n v="1121.3"/>
    <n v="400"/>
    <s v="Expense"/>
    <s v="11550 · BofA 9607 (INC)"/>
    <x v="2"/>
    <x v="10"/>
    <n v="2015"/>
    <x v="67"/>
    <s v="Dean &amp; Tyler, INC"/>
    <s v="Corporate"/>
    <s v="INC"/>
    <s v="Balance Sheet"/>
    <s v="9607 (INC) transfers to 9306 (INC)"/>
    <s v="11550 · BofA 9607 (INC)"/>
  </r>
  <r>
    <d v="2015-10-06T00:00:00"/>
    <s v="Check 1150"/>
    <n v="-261.62"/>
    <n v="859.68"/>
    <n v="261.62"/>
    <s v="Expense"/>
    <s v="11550 · BofA 9607 (INC)"/>
    <x v="2"/>
    <x v="10"/>
    <n v="2015"/>
    <x v="73"/>
    <s v="Northeastern Customs Brokerage"/>
    <s v="Corporate"/>
    <s v="BOTH"/>
    <s v="Income Statement"/>
    <s v="9607 (INC) Activity"/>
    <s v="11550 · BofA 9607 (INC)"/>
  </r>
  <r>
    <d v="2015-10-07T00:00:00"/>
    <s v="Online Banking transfer from CHK 9319 Confirmation# 0422476225"/>
    <n v="300"/>
    <n v="1159.68"/>
    <n v="-3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07T00:00:00"/>
    <s v="Check 1147"/>
    <n v="-1000"/>
    <n v="159.68"/>
    <n v="1000"/>
    <s v="Expense"/>
    <s v="11550 · BofA 9607 (INC)"/>
    <x v="2"/>
    <x v="10"/>
    <n v="2015"/>
    <x v="76"/>
    <s v="First Class Properties"/>
    <s v="Corporate:Warehouse"/>
    <s v="BOTH"/>
    <s v="Income Statement"/>
    <s v="9607 (INC) Activity"/>
    <s v="11550 · BofA 9607 (INC)"/>
  </r>
  <r>
    <d v="2015-10-08T00:00:00"/>
    <s v="CHECK ORDER00099 DES:FEE ID:00N49002 INDN:DEAN &amp; TYLER INC CO ID:0000000099 PPD PMT INFO: PRODUCT(S): 36.03 S&amp;H: 0.00 TX TAX: 2.97"/>
    <n v="-39"/>
    <n v="120.68"/>
    <n v="39"/>
    <s v="Expense"/>
    <s v="11550 · BofA 9607 (INC)"/>
    <x v="2"/>
    <x v="10"/>
    <n v="2015"/>
    <x v="48"/>
    <s v="BofA"/>
    <s v="Corporate"/>
    <s v="BOTH"/>
    <s v="Income Statement"/>
    <s v="9607 (INC) orders Checks"/>
    <s v="11550 · BofA 9607 (INC)"/>
  </r>
  <r>
    <d v="2015-10-13T00:00:00"/>
    <s v="Online Banking transfer from CHK 9319 Confirmation# 3744825959"/>
    <n v="200"/>
    <n v="320.68"/>
    <n v="-2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13T00:00:00"/>
    <s v="Online Banking transfer from CHK 9319 Confirmation# 4077153750"/>
    <n v="200"/>
    <n v="520.67999999999995"/>
    <n v="-2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13T00:00:00"/>
    <s v="CHECKCARD 1008 CORNER STORE 0932 LEON VALLEY TX 05140485282120000299295 CKCD 5542 5348750000735209"/>
    <n v="-19.13"/>
    <n v="501.55"/>
    <n v="19.13"/>
    <s v="Expense"/>
    <s v="11550 · BofA 9607 (INC)"/>
    <x v="2"/>
    <x v="10"/>
    <n v="2015"/>
    <x v="10"/>
    <s v="Valero"/>
    <s v="Corporate:Warehouse"/>
    <s v="BOTH"/>
    <s v="Income Statement"/>
    <s v="9607 (INC) Activity"/>
    <s v="11550 · BofA 9607 (INC)"/>
  </r>
  <r>
    <d v="2015-10-13T00:00:00"/>
    <s v="CHECKCARD 1009 TIMS ORIENTAL AND SAN ANTONIO TX 05227025282300166295184 CKCD 5812 5348750000735209"/>
    <n v="-31.04"/>
    <n v="470.51"/>
    <n v="31.04"/>
    <s v="Expense"/>
    <s v="11550 · BofA 9607 (INC)"/>
    <x v="2"/>
    <x v="10"/>
    <n v="2015"/>
    <x v="10"/>
    <s v="Tims Oriental"/>
    <s v="Corporate:Warehouse"/>
    <s v="BOTH"/>
    <s v="Income Statement"/>
    <s v="9607 (INC) Activity"/>
    <s v="11550 · BofA 9607 (INC)"/>
  </r>
  <r>
    <d v="2015-10-13T00:00:00"/>
    <s v="Online Banking transfer to CHK 9306 Confirmation# 4075789491"/>
    <n v="-270.51"/>
    <n v="200"/>
    <n v="270.51"/>
    <s v="Expense"/>
    <s v="11550 · BofA 9607 (INC)"/>
    <x v="2"/>
    <x v="10"/>
    <n v="2015"/>
    <x v="67"/>
    <s v="Dean &amp; Tyler, INC"/>
    <s v="Corporate"/>
    <s v="INC"/>
    <s v="Balance Sheet"/>
    <s v="9607 (INC) transfers to 9306 (INC)"/>
    <s v="11550 · BofA 9607 (INC)"/>
  </r>
  <r>
    <d v="2015-10-13T00:00:00"/>
    <s v="Check 1151"/>
    <n v="-552.09"/>
    <n v="-352.09"/>
    <n v="552.09"/>
    <s v="Expense"/>
    <s v="11550 · BofA 9607 (INC)"/>
    <x v="2"/>
    <x v="10"/>
    <n v="2015"/>
    <x v="78"/>
    <s v="Alamo City Commercial Cleaning"/>
    <s v="Corporate:Warehouse"/>
    <s v="BOTH"/>
    <s v="Income Statement"/>
    <s v="9607 (INC) Activity"/>
    <s v="11550 · BofA 9607 (INC)"/>
  </r>
  <r>
    <d v="2015-10-13T00:00:00"/>
    <s v="OVERDRAFT ITEM FEE FOR ACTIVITY OF 10-13 CHECK #0000001151 POSTING DATE 10-13-15 POSTING SEQ 00006"/>
    <n v="-35"/>
    <n v="-387.09"/>
    <n v="35"/>
    <s v="Expense"/>
    <s v="11550 · BofA 9607 (INC)"/>
    <x v="2"/>
    <x v="10"/>
    <n v="2015"/>
    <x v="48"/>
    <s v="BofA"/>
    <s v="Corporate"/>
    <s v="BOTH"/>
    <s v="Income Statement"/>
    <s v="9607 (INC) Activity"/>
    <s v="11550 · BofA 9607 (INC)"/>
  </r>
  <r>
    <d v="2015-10-14T00:00:00"/>
    <s v="Online Banking transfer from CHK 9319 Confirmation# 0383853114"/>
    <n v="437.09"/>
    <n v="50"/>
    <n v="-437.09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19T00:00:00"/>
    <s v="Online Banking transfer from CHK 9319 Confirmation# 2526875207"/>
    <n v="1900"/>
    <n v="1950"/>
    <n v="-19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19T00:00:00"/>
    <s v="AMERICAN EXPRESS DES:ACH Pmt ID:R7210MSP INDN:KRISTINA KOGER CO ID:1133133497 PPD"/>
    <n v="-1939.34"/>
    <n v="10.66"/>
    <n v="1939.34"/>
    <s v="Expense"/>
    <s v="11550 · BofA 9607 (INC)"/>
    <x v="2"/>
    <x v="10"/>
    <n v="2015"/>
    <x v="58"/>
    <s v="DT AMEX"/>
    <s v="Corporate"/>
    <s v="INC"/>
    <s v="Balance Sheet"/>
    <s v="9607 (INC) pays AMEX (LLC)"/>
    <s v="11550 · BofA 9607 (INC)"/>
  </r>
  <r>
    <d v="2015-10-21T00:00:00"/>
    <s v="Online Banking transfer from CHK 9319 Confirmation# 2546224780"/>
    <n v="200"/>
    <n v="210.66"/>
    <n v="-2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21T00:00:00"/>
    <s v="Online Banking transfer from CHK 9319 Confirmation# 1444782538"/>
    <n v="138"/>
    <n v="348.66"/>
    <n v="-138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21T00:00:00"/>
    <s v="Online Banking transfer from CHK 9306 Confirmation# 2544771137"/>
    <n v="131.57"/>
    <n v="480.23"/>
    <n v="-131.57"/>
    <s v="Income"/>
    <s v="11550 · BofA 9607 (INC)"/>
    <x v="2"/>
    <x v="10"/>
    <n v="2015"/>
    <x v="67"/>
    <s v="Dean &amp; Tyler, INC"/>
    <s v="Corporate"/>
    <s v="INC"/>
    <s v="Balance Sheet"/>
    <s v="9306 (INC) transfers to 9607 (INC)"/>
    <s v="11550 · BofA 9607 (INC)"/>
  </r>
  <r>
    <d v="2015-10-21T00:00:00"/>
    <s v="BKOFAMERICA ATM 10/21 #000007462 WITHDRWL BANDERA FESTIVAL SAN ANTONIO TX CKCD 5348750000735209"/>
    <n v="-200"/>
    <n v="280.23"/>
    <n v="200"/>
    <s v="Expense"/>
    <s v="11550 · BofA 9607 (INC)"/>
    <x v="2"/>
    <x v="10"/>
    <n v="2015"/>
    <x v="10"/>
    <s v="Timofey Trofimenkov"/>
    <s v="Corporate:Warehouse"/>
    <s v="BOTH"/>
    <s v="Income Statement"/>
    <s v="9607 (INC) Activity"/>
    <s v="11550 · BofA 9607 (INC)"/>
  </r>
  <r>
    <d v="2015-10-22T00:00:00"/>
    <s v="IRS DES:USATAXPYMT ID:222569561561205 INDN:KRISTINA KOGER &amp; TIMO CO ID:3387702000 WEB"/>
    <n v="-200"/>
    <n v="80.23"/>
    <n v="200"/>
    <s v="Expense"/>
    <s v="11550 · BofA 9607 (INC)"/>
    <x v="2"/>
    <x v="10"/>
    <n v="2015"/>
    <x v="47"/>
    <s v="IRS"/>
    <s v="Corporate"/>
    <s v="BOTH"/>
    <s v="Income Statement"/>
    <s v="9607 (INC) Activity"/>
    <s v="11550 · BofA 9607 (INC)"/>
  </r>
  <r>
    <d v="2015-10-26T00:00:00"/>
    <s v="Online Banking transfer from CHK 9319 Confirmation# 2571033573"/>
    <n v="4850"/>
    <n v="4930.2299999999996"/>
    <n v="-485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26T00:00:00"/>
    <s v="AMERICAN EXPRESS DES:ACH Pmt ID:R9758MSP INDN:KRISTINA KOGER CO ID:1133133497 PPD"/>
    <n v="-4715.2299999999996"/>
    <n v="215"/>
    <n v="4715.2299999999996"/>
    <s v="Expense"/>
    <s v="11550 · BofA 9607 (INC)"/>
    <x v="2"/>
    <x v="10"/>
    <n v="2015"/>
    <x v="58"/>
    <s v="DT AMEX"/>
    <s v="Corporate"/>
    <s v="INC"/>
    <s v="Balance Sheet"/>
    <s v="9607 (INC) pays AMEX (LLC)"/>
    <s v="11550 · BofA 9607 (INC)"/>
  </r>
  <r>
    <d v="2015-10-30T00:00:00"/>
    <s v="Online Banking transfer from CHK 9319 Confirmation# 3823943654"/>
    <n v="800"/>
    <n v="1015"/>
    <n v="-800"/>
    <s v="Income"/>
    <s v="11550 · BofA 9607 (INC)"/>
    <x v="2"/>
    <x v="10"/>
    <n v="2015"/>
    <x v="55"/>
    <s v="Dean &amp; Tyler, INC"/>
    <s v="Corporate"/>
    <s v="INC"/>
    <s v="Balance Sheet"/>
    <s v="9319 (INC) transfers to 9607 (INC)"/>
    <s v="11550 · BofA 9607 (INC)"/>
  </r>
  <r>
    <d v="2015-10-30T00:00:00"/>
    <s v="BKOFAMERICA ATM 10/30 #000009330 WITHDRWL ONE BANDERA PLAZ SAN ANTONIO TX CKCD 5348750000735209"/>
    <n v="-100"/>
    <n v="915"/>
    <n v="100"/>
    <s v="Expense"/>
    <s v="11550 · BofA 9607 (INC)"/>
    <x v="2"/>
    <x v="10"/>
    <n v="2015"/>
    <x v="10"/>
    <s v="Timofey Trofimenkov"/>
    <s v="Corporate:Warehouse"/>
    <s v="BOTH"/>
    <s v="Income Statement"/>
    <s v="9607 (INC) Activity"/>
    <s v="11550 · BofA 9607 (INC)"/>
  </r>
  <r>
    <d v="2015-10-30T00:00:00"/>
    <s v="Check 1152"/>
    <n v="-107.8"/>
    <n v="807.2"/>
    <n v="107.8"/>
    <s v="Expense"/>
    <s v="11550 · BofA 9607 (INC)"/>
    <x v="2"/>
    <x v="10"/>
    <n v="2015"/>
    <x v="72"/>
    <s v="Suzanne Connor"/>
    <s v="e-Commerce:DT.com"/>
    <s v="BOTH"/>
    <s v="Income Statement"/>
    <s v="Refund 1729"/>
    <s v="11550 · BofA 9607 (INC)"/>
  </r>
  <r>
    <d v="2015-11-02T00:00:00"/>
    <s v="Online Banking transfer from CHK 9319 Confirmation# 4043840664"/>
    <n v="266"/>
    <n v="1073.2"/>
    <n v="-266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02T00:00:00"/>
    <s v="CHECKCARD 1030 HMRC VAT CUMBERNAULD 95425155305060480735633 CKCD 9311 5348750000735209"/>
    <n v="-643.6"/>
    <n v="429.6"/>
    <n v="643.6"/>
    <s v="Expense"/>
    <s v="11550 · BofA 9607 (INC)"/>
    <x v="2"/>
    <x v="11"/>
    <n v="2015"/>
    <x v="80"/>
    <s v="HM Revenue &amp; Customs London"/>
    <s v="Amazon Vendor:Amazon Vendor UK"/>
    <s v="BOTH"/>
    <s v="Income Statement"/>
    <s v="9607 (INC) Activity"/>
    <s v="11550 · BofA 9607 (INC)"/>
  </r>
  <r>
    <d v="2015-11-02T00:00:00"/>
    <s v="Check 1116"/>
    <n v="-380"/>
    <n v="49.6"/>
    <n v="380"/>
    <s v="Expense"/>
    <s v="11550 · BofA 9607 (INC)"/>
    <x v="2"/>
    <x v="11"/>
    <n v="2015"/>
    <x v="10"/>
    <s v="Veronica Saenz"/>
    <s v="Corporate:Warehouse"/>
    <s v="BOTH"/>
    <s v="Income Statement"/>
    <s v="9607 (INC) Activity"/>
    <s v="11550 · BofA 9607 (INC)"/>
  </r>
  <r>
    <d v="2015-11-02T00:00:00"/>
    <s v="CHECKCARD 1030 HMRC VAT CUMBERNAULD 95425155305060480735633 CKCD 9311 5348750000735209 INTERNATIONAL TRANSACTION FEE"/>
    <n v="-19.309999999999999"/>
    <n v="30.29"/>
    <n v="19.309999999999999"/>
    <s v="Expense"/>
    <s v="11550 · BofA 9607 (INC)"/>
    <x v="2"/>
    <x v="11"/>
    <n v="2015"/>
    <x v="80"/>
    <s v="HM Revenue &amp; Customs London"/>
    <s v="Amazon Vendor:Amazon Vendor UK"/>
    <s v="BOTH"/>
    <s v="Income Statement"/>
    <s v="9607 (INC) Activity"/>
    <s v="11550 · BofA 9607 (INC)"/>
  </r>
  <r>
    <d v="2015-11-02T00:00:00"/>
    <s v="Monthly Fee for Business Fundamentals"/>
    <n v="-16"/>
    <n v="14.29"/>
    <n v="16"/>
    <s v="Expense"/>
    <s v="11550 · BofA 9607 (INC)"/>
    <x v="2"/>
    <x v="11"/>
    <n v="2015"/>
    <x v="48"/>
    <s v="BofA"/>
    <s v="Corporate"/>
    <s v="BOTH"/>
    <s v="Income Statement"/>
    <s v="9607 (INC) Activity"/>
    <s v="11550 · BofA 9607 (INC)"/>
  </r>
  <r>
    <d v="2015-11-03T00:00:00"/>
    <s v="Online Banking transfer from CHK 9319 Confirmation# 3859093334"/>
    <n v="20"/>
    <n v="34.29"/>
    <n v="-2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09T00:00:00"/>
    <s v="Online Banking transfer from CHK 9319 Confirmation# 4009122405"/>
    <n v="2500"/>
    <n v="2534.29"/>
    <n v="-25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09T00:00:00"/>
    <s v="AMERICAN EXPRESS DES:ACH Pmt ID:W8394 INDN:KRISTINA KOGER CO ID:1133133497 WEB"/>
    <n v="-2500"/>
    <n v="34.29"/>
    <n v="2500"/>
    <s v="Expense"/>
    <s v="11550 · BofA 9607 (INC)"/>
    <x v="2"/>
    <x v="11"/>
    <n v="2015"/>
    <x v="58"/>
    <s v="DT AMEX"/>
    <s v="Corporate"/>
    <s v="INC"/>
    <s v="Balance Sheet"/>
    <s v="9607 (INC) pays AMEX (LLC)"/>
    <s v="11550 · BofA 9607 (INC)"/>
  </r>
  <r>
    <d v="2015-11-12T00:00:00"/>
    <s v="Online Banking transfer from CHK 9319 Confirmation# 4026629799"/>
    <n v="1000"/>
    <n v="1034.29"/>
    <n v="-10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12T00:00:00"/>
    <s v="Online Banking transfer from CHK 9306 Confirmation# 2526631697"/>
    <n v="40"/>
    <n v="1074.29"/>
    <n v="-40"/>
    <s v="Income"/>
    <s v="11550 · BofA 9607 (INC)"/>
    <x v="2"/>
    <x v="11"/>
    <n v="2015"/>
    <x v="67"/>
    <s v="Dean &amp; Tyler, INC"/>
    <s v="Corporate"/>
    <s v="INC"/>
    <s v="Balance Sheet"/>
    <s v="9306 (INC) transfers to 9607 (INC)"/>
    <s v="11550 · BofA 9607 (INC)"/>
  </r>
  <r>
    <d v="2015-11-13T00:00:00"/>
    <s v="Check 1154: First Class Properties 1154"/>
    <n v="-1000"/>
    <n v="74.290000000000006"/>
    <n v="1000"/>
    <s v="Expense"/>
    <s v="11550 · BofA 9607 (INC)"/>
    <x v="2"/>
    <x v="11"/>
    <n v="2015"/>
    <x v="76"/>
    <s v="First Class Properties"/>
    <s v="Corporate:Warehouse"/>
    <s v="BOTH"/>
    <s v="Income Statement"/>
    <s v="9607 (INC) Activity"/>
    <s v="11550 · BofA 9607 (INC)"/>
  </r>
  <r>
    <d v="2015-11-16T00:00:00"/>
    <s v="Online Banking transfer from CHK 9319 Confirmation# 4070706434"/>
    <n v="4000"/>
    <n v="4074.29"/>
    <n v="-40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16T00:00:00"/>
    <s v="Online Banking transfer from CHK 9319 Confirmation# 4070595351"/>
    <n v="990"/>
    <n v="5064.29"/>
    <n v="-99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16T00:00:00"/>
    <s v="Check 1153: Steve Cook CPA 1153"/>
    <n v="-1022.8"/>
    <n v="4041.49"/>
    <n v="1022.8"/>
    <s v="Expense"/>
    <s v="11550 · BofA 9607 (INC)"/>
    <x v="2"/>
    <x v="11"/>
    <n v="2015"/>
    <x v="75"/>
    <s v="Steve Cook, CPA"/>
    <s v="Corporate"/>
    <s v="BOTH"/>
    <s v="Income Statement"/>
    <s v="9607 (INC) Activity"/>
    <s v="11550 · BofA 9607 (INC)"/>
  </r>
  <r>
    <d v="2015-11-16T00:00:00"/>
    <s v="AMERICAN EXPRESS DES:ACH Pmt ID:W2646 INDN:KRISTINA KOGER CO ID:1133133497 WEB"/>
    <n v="-4000"/>
    <n v="41.49"/>
    <n v="4000"/>
    <s v="Expense"/>
    <s v="11550 · BofA 9607 (INC)"/>
    <x v="2"/>
    <x v="11"/>
    <n v="2015"/>
    <x v="58"/>
    <s v="DT AMEX"/>
    <s v="Corporate"/>
    <s v="INC"/>
    <s v="Balance Sheet"/>
    <s v="9607 (INC) pays AMEX (LLC)"/>
    <s v="11550 · BofA 9607 (INC)"/>
  </r>
  <r>
    <d v="2015-11-17T00:00:00"/>
    <s v="Check 1148: Stanton Longehecke Refund 1148"/>
    <n v="-82.4"/>
    <n v="-40.909999999999997"/>
    <n v="82.4"/>
    <s v="Expense"/>
    <s v="11550 · BofA 9607 (INC)"/>
    <x v="2"/>
    <x v="11"/>
    <n v="2015"/>
    <x v="72"/>
    <s v="Stanton Longehecke"/>
    <s v="e-Commerce:DT.com"/>
    <s v="BOTH"/>
    <s v="Income Statement"/>
    <s v="9607 (INC) Activity"/>
    <s v="11550 · BofA 9607 (INC)"/>
  </r>
  <r>
    <d v="2015-11-17T00:00:00"/>
    <s v="OVERDRAFT ITEM FEE FOR ACTIVITY OF 11-17 CHECK #0000001148 POSTING DATE 11-17-15 POSTING SEQ 00001"/>
    <n v="-35"/>
    <n v="-75.91"/>
    <n v="35"/>
    <s v="Expense"/>
    <s v="11550 · BofA 9607 (INC)"/>
    <x v="2"/>
    <x v="11"/>
    <n v="2015"/>
    <x v="48"/>
    <s v="BofA"/>
    <s v="Corporate"/>
    <s v="BOTH"/>
    <s v="Income Statement"/>
    <s v="9607 (INC) Activity"/>
    <s v="11550 · BofA 9607 (INC)"/>
  </r>
  <r>
    <d v="2015-11-18T00:00:00"/>
    <s v="Online Banking transfer from CHK 9319 Confirmation# 2586284156"/>
    <n v="175.91"/>
    <n v="100"/>
    <n v="-175.91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19T00:00:00"/>
    <s v="Online Banking transfer from CHK 9319 Confirmation# 1695684381"/>
    <n v="2000"/>
    <n v="2100"/>
    <n v="-20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19T00:00:00"/>
    <s v="AMERICAN EXPRESS DES:ACH Pmt ID:W2648 INDN:KRISTINA KOGER CO ID:1133133497 WEB"/>
    <n v="-2000"/>
    <n v="100"/>
    <n v="2000"/>
    <s v="Expense"/>
    <s v="11550 · BofA 9607 (INC)"/>
    <x v="2"/>
    <x v="11"/>
    <n v="2015"/>
    <x v="58"/>
    <s v="DT AMEX"/>
    <s v="Corporate"/>
    <s v="INC"/>
    <s v="Balance Sheet"/>
    <s v="9607 (INC) pays AMEX (LLC)"/>
    <s v="11550 · BofA 9607 (INC)"/>
  </r>
  <r>
    <d v="2015-11-20T00:00:00"/>
    <s v="Online Banking transfer from CHK 9319 Confirmation# 0603506713"/>
    <n v="2915"/>
    <n v="3015"/>
    <n v="-2915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23T00:00:00"/>
    <s v="Online Banking transfer from CHK 9319 Confirmation# 0631063893"/>
    <n v="4000"/>
    <n v="7015"/>
    <n v="-40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23T00:00:00"/>
    <s v="AMERICAN EXPRESS DES:ACH Pmt ID:W2890 INDN:KRISTINA KOGER CO ID:1133133497 WEB"/>
    <n v="-3544.4"/>
    <n v="3470.6"/>
    <n v="3544.4"/>
    <s v="Expense"/>
    <s v="11550 · BofA 9607 (INC)"/>
    <x v="2"/>
    <x v="11"/>
    <n v="2015"/>
    <x v="58"/>
    <s v="DT AMEX"/>
    <s v="Corporate"/>
    <s v="INC"/>
    <s v="Balance Sheet"/>
    <s v="9607 (INC) pays AMEX (LLC)"/>
    <s v="11550 · BofA 9607 (INC)"/>
  </r>
  <r>
    <d v="2015-11-23T00:00:00"/>
    <s v="BARCLAYCARD US DES:CREDITCARD ID:335766088 INDN:KRISTINA KOGER CO ID:2510407970 WEB"/>
    <n v="-1915.03"/>
    <n v="1555.57"/>
    <n v="1915.03"/>
    <s v="Expense"/>
    <s v="11550 · BofA 9607 (INC)"/>
    <x v="2"/>
    <x v="11"/>
    <n v="2015"/>
    <x v="39"/>
    <s v="Kristina Koger"/>
    <s v="Corporate"/>
    <s v="BOTH"/>
    <s v="Balance Sheet"/>
    <s v="9607 (INC) repays Kristina's note"/>
    <s v="11550 · BofA 9607 (INC)"/>
  </r>
  <r>
    <d v="2015-11-24T00:00:00"/>
    <s v="Online Banking transfer from CHK 9319 Confirmation# 2840566544"/>
    <n v="1200"/>
    <n v="2755.57"/>
    <n v="-12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24T00:00:00"/>
    <s v="Check 1158: David Lara 1158"/>
    <n v="-360.32"/>
    <n v="2395.25"/>
    <n v="360.32"/>
    <s v="Expense"/>
    <s v="11550 · BofA 9607 (INC)"/>
    <x v="2"/>
    <x v="11"/>
    <n v="2015"/>
    <x v="65"/>
    <s v="David Lara"/>
    <s v="Corporate:Warehouse"/>
    <s v="BOTH"/>
    <s v="Income Statement"/>
    <s v="9607 (INC) Activity"/>
    <s v="11550 · BofA 9607 (INC)"/>
  </r>
  <r>
    <d v="2015-11-25T00:00:00"/>
    <s v="Alchemy Payroll Loan"/>
    <n v="-700"/>
    <n v="1695.25"/>
    <n v="700"/>
    <s v="Expense"/>
    <s v="11550 · BofA 9607 (INC)"/>
    <x v="2"/>
    <x v="11"/>
    <n v="2015"/>
    <x v="10"/>
    <s v="Timofey Trofimenkov"/>
    <s v="Corporate:Warehouse"/>
    <s v="BOTH"/>
    <s v="Income Statement"/>
    <s v="9607 (INC) Activity"/>
    <s v="11550 · BofA 9607 (INC)"/>
  </r>
  <r>
    <d v="2015-11-30T00:00:00"/>
    <s v="Online Banking transfer from CHK 9319 Confirmation# 0691315437"/>
    <n v="4000"/>
    <n v="5695.25"/>
    <n v="-4000"/>
    <s v="Income"/>
    <s v="11550 · BofA 9607 (INC)"/>
    <x v="2"/>
    <x v="11"/>
    <n v="2015"/>
    <x v="55"/>
    <s v="Dean &amp; Tyler, INC"/>
    <s v="Corporate"/>
    <s v="INC"/>
    <s v="Balance Sheet"/>
    <s v="9319 (INC) transfers to 9607 (INC)"/>
    <s v="11550 · BofA 9607 (INC)"/>
  </r>
  <r>
    <d v="2015-11-30T00:00:00"/>
    <s v="Check 1155: MSN Air Service 1155"/>
    <n v="-50"/>
    <n v="5645.25"/>
    <n v="50"/>
    <s v="Expense"/>
    <s v="11550 · BofA 9607 (INC)"/>
    <x v="2"/>
    <x v="11"/>
    <n v="2015"/>
    <x v="81"/>
    <s v="MSN Air Services"/>
    <s v="Corporate"/>
    <s v="BOTH"/>
    <s v="Income Statement"/>
    <s v="9607 (INC) Activity"/>
    <s v="11550 · BofA 9607 (INC)"/>
  </r>
  <r>
    <d v="2015-11-30T00:00:00"/>
    <s v="Check 1157: Steve Ricci 1157"/>
    <n v="-63.12"/>
    <n v="5582.13"/>
    <n v="63.12"/>
    <s v="Expense"/>
    <s v="11550 · BofA 9607 (INC)"/>
    <x v="2"/>
    <x v="11"/>
    <n v="2015"/>
    <x v="81"/>
    <s v="Steve Ricci"/>
    <s v="Corporate"/>
    <s v="BOTH"/>
    <s v="Income Statement"/>
    <s v="9607 (INC) Activity"/>
    <s v="11550 · BofA 9607 (INC)"/>
  </r>
  <r>
    <d v="2015-11-30T00:00:00"/>
    <s v="AMERICAN EXPRESS DES:ACH Pmt ID:W5732 INDN:KRISTINA KOGER CO ID:1133133497 WEB"/>
    <n v="-4000"/>
    <n v="1582.13"/>
    <n v="4000"/>
    <s v="Expense"/>
    <s v="11550 · BofA 9607 (INC)"/>
    <x v="2"/>
    <x v="11"/>
    <n v="2015"/>
    <x v="58"/>
    <s v="DT AMEX"/>
    <s v="Corporate"/>
    <s v="INC"/>
    <s v="Balance Sheet"/>
    <s v="9607 (INC) pays AMEX (LLC)"/>
    <s v="11550 · BofA 9607 (INC)"/>
  </r>
  <r>
    <d v="2015-12-02T00:00:00"/>
    <s v="Check 1156: First Class Properties 1156"/>
    <n v="-1000"/>
    <n v="582.13"/>
    <n v="1000"/>
    <s v="Expense"/>
    <s v="11550 · BofA 9607 (INC)"/>
    <x v="2"/>
    <x v="12"/>
    <n v="2015"/>
    <x v="76"/>
    <s v="First Class Properties"/>
    <s v="Corporate:Warehouse"/>
    <s v="BOTH"/>
    <s v="Income Statement"/>
    <s v="9607 (INC) Activity"/>
    <s v="11550 · BofA 9607 (INC)"/>
  </r>
  <r>
    <d v="2015-12-03T00:00:00"/>
    <s v="Check 1160: Dean and Tyler LLC 1160"/>
    <n v="-500"/>
    <n v="82.13"/>
    <n v="500"/>
    <s v="Expense"/>
    <s v="11550 · BofA 9607 (INC)"/>
    <x v="2"/>
    <x v="12"/>
    <n v="2015"/>
    <x v="58"/>
    <s v="Dean &amp; Tyler, LLC"/>
    <s v="Corporate"/>
    <s v="INC"/>
    <s v="Balance Sheet"/>
    <s v="9607 (INC) transfers to 0592 (LLC)"/>
    <s v="11550 · BofA 9607 (INC)"/>
  </r>
  <r>
    <d v="2015-12-07T00:00:00"/>
    <s v="Online Banking transfer from CHK 9319 Confirmation# 0151520867"/>
    <n v="1040"/>
    <n v="1122.1300000000001"/>
    <n v="-104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07T00:00:00"/>
    <s v="Online Banking transfer from CHK 9319 Confirmation# 1651552570"/>
    <n v="380"/>
    <n v="1502.13"/>
    <n v="-38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07T00:00:00"/>
    <s v="Check 1121: Veronica Saenz 1121"/>
    <n v="-360"/>
    <n v="1142.1300000000001"/>
    <n v="360"/>
    <s v="Expense"/>
    <s v="11550 · BofA 9607 (INC)"/>
    <x v="2"/>
    <x v="12"/>
    <n v="2015"/>
    <x v="10"/>
    <s v="Veronica Saenz"/>
    <s v="Corporate"/>
    <s v="BOTH"/>
    <s v="Income Statement"/>
    <s v="9607 (INC) Activity"/>
    <s v="11550 · BofA 9607 (INC)"/>
  </r>
  <r>
    <d v="2015-12-08T00:00:00"/>
    <s v="Online Banking transfer from CHK 9319 Confirmation# 4062909696"/>
    <n v="4000"/>
    <n v="5142.13"/>
    <n v="-400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08T00:00:00"/>
    <s v="Check 1159: Robinson Windword 1159"/>
    <n v="-1080"/>
    <n v="4062.13"/>
    <n v="1080"/>
    <s v="Expense"/>
    <s v="11550 · BofA 9607 (INC)"/>
    <x v="2"/>
    <x v="12"/>
    <n v="2015"/>
    <x v="18"/>
    <s v="Robinson Windword"/>
    <s v="Corporate"/>
    <s v="BOTH"/>
    <s v="Balance Sheet"/>
    <s v="9607 (INC) Activity"/>
    <s v="11550 · BofA 9607 (INC)"/>
  </r>
  <r>
    <d v="2015-12-08T00:00:00"/>
    <s v="CITY PUBLIC SRV DES:CPS WEBPMT ID:003002974368 INDN:DEAN TYLER INC CO ID:6746002071 CCD"/>
    <n v="-135.41"/>
    <n v="3926.72"/>
    <n v="135.41"/>
    <s v="Expense"/>
    <s v="11550 · BofA 9607 (INC)"/>
    <x v="2"/>
    <x v="12"/>
    <n v="2015"/>
    <x v="56"/>
    <s v="CPS"/>
    <s v="Corporate:Warehouse"/>
    <s v="BOTH"/>
    <s v="Income Statement"/>
    <s v="9607 (INC) Activity"/>
    <s v="11550 · BofA 9607 (INC)"/>
  </r>
  <r>
    <d v="2015-12-09T00:00:00"/>
    <s v="Online Banking transfer from CHK 9319 Confirmation# 4069667130"/>
    <n v="2000"/>
    <n v="5926.72"/>
    <n v="-200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09T00:00:00"/>
    <s v="Online Banking transfer from CHK 9319 Confirmation# 2767528544"/>
    <n v="100"/>
    <n v="6026.72"/>
    <n v="-10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09T00:00:00"/>
    <s v="AMERICAN EXPRESS DES:ACH Pmt ID:W3446 INDN:KRISTINA KOGER CO ID:1133133497 WEB"/>
    <n v="-4000"/>
    <n v="2026.72"/>
    <n v="4000"/>
    <s v="Expense"/>
    <s v="11550 · BofA 9607 (INC)"/>
    <x v="2"/>
    <x v="12"/>
    <n v="2015"/>
    <x v="58"/>
    <s v="DT AMEX"/>
    <s v="Corporate"/>
    <s v="INC"/>
    <s v="Balance Sheet"/>
    <s v="9607 (INC) pays AMEX (LLC)"/>
    <s v="11550 · BofA 9607 (INC)"/>
  </r>
  <r>
    <d v="2015-12-09T00:00:00"/>
    <s v="AMERICAN EXPRESS DES:ACH Pmt ID:W8348 INDN:KRISTINA KOGER CO ID:1133133497 WEB"/>
    <n v="-2000"/>
    <n v="26.72"/>
    <n v="2000"/>
    <s v="Expense"/>
    <s v="11550 · BofA 9607 (INC)"/>
    <x v="2"/>
    <x v="12"/>
    <n v="2015"/>
    <x v="58"/>
    <s v="DT AMEX"/>
    <s v="Corporate"/>
    <s v="INC"/>
    <s v="Balance Sheet"/>
    <s v="9607 (INC) pays AMEX (LLC)"/>
    <s v="11550 · BofA 9607 (INC)"/>
  </r>
  <r>
    <d v="2015-12-15T00:00:00"/>
    <s v="Online Banking transfer from CHK 9319 Confirmation# 1621041505"/>
    <n v="2000"/>
    <n v="2026.72"/>
    <n v="-200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15T00:00:00"/>
    <s v="BKOFAMERICA MOBILE 12/15 3402744648 DEPOSIT *MOBILE TX"/>
    <n v="6.95"/>
    <n v="2033.67"/>
    <n v="-6.95"/>
    <s v="Income"/>
    <s v="11550 · BofA 9607 (INC)"/>
    <x v="2"/>
    <x v="12"/>
    <n v="2015"/>
    <x v="61"/>
    <s v="?"/>
    <s v="e-Commerce:DT Pro.com"/>
    <s v="BOTH"/>
    <s v="Income Statement"/>
    <s v="9607 (INC) Activity"/>
    <s v="11550 · BofA 9607 (INC)"/>
  </r>
  <r>
    <d v="2015-12-16T00:00:00"/>
    <s v="Online Banking transfer from CHK 9319 Confirmation# 2529485300"/>
    <n v="663.34"/>
    <n v="2697.01"/>
    <n v="-663.34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16T00:00:00"/>
    <s v="BKOFAMERICA ATM 12/16 #000007660 WITHDRWL CONVENT SAN ANTONIO TX CKCD 5348750000735209"/>
    <n v="-460"/>
    <n v="2237.0100000000002"/>
    <n v="460"/>
    <s v="Expense"/>
    <s v="11550 · BofA 9607 (INC)"/>
    <x v="2"/>
    <x v="12"/>
    <n v="2015"/>
    <x v="10"/>
    <s v="Timofey Trofimenkov"/>
    <s v="Corporate"/>
    <s v="BOTH"/>
    <s v="Income Statement"/>
    <s v="9607 (INC) Activity"/>
    <s v="11550 · BofA 9607 (INC)"/>
  </r>
  <r>
    <d v="2015-12-18T00:00:00"/>
    <s v="Online Banking transfer from CHK 9319 Confirmation# 1647850322"/>
    <n v="6040"/>
    <n v="8277.01"/>
    <n v="-604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18T00:00:00"/>
    <s v="AMERICAN EXPRESS DES:ACH Pmt ID:W9936 INDN:KRISTINA KOGER CO ID:1133133497 WEB"/>
    <n v="-6038.3"/>
    <n v="2238.71"/>
    <n v="6038.3"/>
    <s v="Expense"/>
    <s v="11550 · BofA 9607 (INC)"/>
    <x v="2"/>
    <x v="12"/>
    <n v="2015"/>
    <x v="58"/>
    <s v="DT AMEX"/>
    <s v="Corporate"/>
    <s v="INC"/>
    <s v="Balance Sheet"/>
    <s v="9607 (INC) pays AMEX (LLC)"/>
    <s v="11550 · BofA 9607 (INC)"/>
  </r>
  <r>
    <d v="2015-12-18T00:00:00"/>
    <s v="CSI Bxr Tax DES:TAXPAYMENT ID:T10812703 INDN:DEAN AND TYLER LLC 7 CO ID:1810599849 CCD"/>
    <n v="-663.34"/>
    <n v="1575.37"/>
    <n v="663.34"/>
    <s v="Expense"/>
    <s v="11550 · BofA 9607 (INC)"/>
    <x v="2"/>
    <x v="12"/>
    <n v="2015"/>
    <x v="83"/>
    <s v="Albert Uresti"/>
    <s v="Corporate:Warehouse"/>
    <s v="BOTH"/>
    <s v="Income Statement"/>
    <s v="9607 (INC) Activity"/>
    <s v="11550 · BofA 9607 (INC)"/>
  </r>
  <r>
    <d v="2015-12-21T00:00:00"/>
    <s v="David Lara Check 1164"/>
    <n v="-353.18"/>
    <n v="1222.19"/>
    <n v="353.18"/>
    <s v="Expense"/>
    <s v="11550 · BofA 9607 (INC)"/>
    <x v="2"/>
    <x v="12"/>
    <n v="2015"/>
    <x v="65"/>
    <s v="David Lara"/>
    <s v="Corporate:Warehouse"/>
    <s v="BOTH"/>
    <s v="Income Statement"/>
    <s v="9607 (INC) Activity"/>
    <s v="11550 · BofA 9607 (INC)"/>
  </r>
  <r>
    <d v="2015-12-22T00:00:00"/>
    <s v="Check 1161: Northeastern Customs 1161"/>
    <n v="-297.45"/>
    <n v="924.74"/>
    <n v="297.45"/>
    <s v="Expense"/>
    <s v="11550 · BofA 9607 (INC)"/>
    <x v="2"/>
    <x v="12"/>
    <n v="2015"/>
    <x v="73"/>
    <s v="Northeastern Customs Brokerage"/>
    <s v="Corporate"/>
    <s v="BOTH"/>
    <s v="Income Statement"/>
    <s v="9607 (INC) Activity"/>
    <s v="11550 · BofA 9607 (INC)"/>
  </r>
  <r>
    <d v="2015-12-22T00:00:00"/>
    <s v="Check 1162: Northeastern Customs 1162"/>
    <n v="-500"/>
    <n v="424.74"/>
    <n v="500"/>
    <s v="Expense"/>
    <s v="11550 · BofA 9607 (INC)"/>
    <x v="2"/>
    <x v="12"/>
    <n v="2015"/>
    <x v="73"/>
    <s v="Northeastern Customs Brokerage"/>
    <s v="Corporate"/>
    <s v="BOTH"/>
    <s v="Income Statement"/>
    <s v="9607 (INC) Activity"/>
    <s v="11550 · BofA 9607 (INC)"/>
  </r>
  <r>
    <d v="2015-12-22T00:00:00"/>
    <s v="Check 1165: Domingo Gonazlez 1165"/>
    <n v="-429.26"/>
    <n v="-4.5199999999999996"/>
    <n v="429.26"/>
    <s v="Expense"/>
    <s v="11550 · BofA 9607 (INC)"/>
    <x v="2"/>
    <x v="12"/>
    <n v="2015"/>
    <x v="65"/>
    <s v="Domingo Gonzalez"/>
    <s v="Corporate:Warehouse"/>
    <s v="BOTH"/>
    <s v="Income Statement"/>
    <s v="9607 (INC) Activity"/>
    <s v="11550 · BofA 9607 (INC)"/>
  </r>
  <r>
    <d v="2015-12-22T00:00:00"/>
    <s v="Check 1166: Lauren Sanchez 1166"/>
    <n v="-472.81"/>
    <n v="-477.33"/>
    <n v="472.81"/>
    <s v="Expense"/>
    <s v="11550 · BofA 9607 (INC)"/>
    <x v="2"/>
    <x v="12"/>
    <n v="2015"/>
    <x v="65"/>
    <s v="Lauren Sanchez"/>
    <s v="Corporate:Customer Service"/>
    <s v="BOTH"/>
    <s v="Income Statement"/>
    <s v="9607 (INC) Activity"/>
    <s v="11550 · BofA 9607 (INC)"/>
  </r>
  <r>
    <d v="2015-12-22T00:00:00"/>
    <s v="OVERDRAFT ITEM FEE FOR ACTIVITY OF 12-22 CHECK #0000001165 POSTING DATE 12-22-15 POSTING SEQ 00004"/>
    <n v="-35"/>
    <n v="-512.33000000000004"/>
    <n v="35"/>
    <s v="Expense"/>
    <s v="11550 · BofA 9607 (INC)"/>
    <x v="2"/>
    <x v="12"/>
    <n v="2015"/>
    <x v="48"/>
    <s v="BofA"/>
    <s v="Corporate"/>
    <s v="BOTH"/>
    <s v="Income Statement"/>
    <s v="9607 (INC) Activity"/>
    <s v="11550 · BofA 9607 (INC)"/>
  </r>
  <r>
    <d v="2015-12-22T00:00:00"/>
    <s v="OVERDRAFT ITEM FEE FOR ACTIVITY OF 12-22 CHECK #0000001166 POSTING DATE 12-22-15 POSTING SEQ 00005"/>
    <n v="-35"/>
    <n v="-547.33000000000004"/>
    <n v="35"/>
    <s v="Expense"/>
    <s v="11550 · BofA 9607 (INC)"/>
    <x v="2"/>
    <x v="12"/>
    <n v="2015"/>
    <x v="48"/>
    <s v="BofA"/>
    <s v="Corporate"/>
    <s v="BOTH"/>
    <s v="Income Statement"/>
    <s v="9607 (INC) Activity"/>
    <s v="11550 · BofA 9607 (INC)"/>
  </r>
  <r>
    <d v="2015-12-23T00:00:00"/>
    <s v="Online Banking transfer from CHK 9319 Confirmation# 3988924830"/>
    <n v="1000"/>
    <n v="452.67"/>
    <n v="-100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28T00:00:00"/>
    <s v="Online Banking transfer from CHK 9319 Confirmation# 2532847260"/>
    <n v="580"/>
    <n v="1032.67"/>
    <n v="-58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28T00:00:00"/>
    <s v="Fee Refund zkw3olq"/>
    <n v="70"/>
    <n v="1102.67"/>
    <n v="-70"/>
    <s v="Income"/>
    <s v="11550 · BofA 9607 (INC)"/>
    <x v="2"/>
    <x v="12"/>
    <n v="2015"/>
    <x v="48"/>
    <s v="BofA"/>
    <s v="Corporate"/>
    <s v="BOTH"/>
    <s v="Income Statement"/>
    <s v="9607 (INC) Activity"/>
    <s v="11550 · BofA 9607 (INC)"/>
  </r>
  <r>
    <d v="2015-12-28T00:00:00"/>
    <s v="Agent Assisted transfer from CHK 9306 Confirmation# 3134014846"/>
    <n v="29.15"/>
    <n v="1131.82"/>
    <n v="-29.15"/>
    <s v="Income"/>
    <s v="11550 · BofA 9607 (INC)"/>
    <x v="2"/>
    <x v="12"/>
    <n v="2015"/>
    <x v="67"/>
    <s v="Dean &amp; Tyler, INC"/>
    <s v="Corporate"/>
    <s v="INC"/>
    <s v="Balance Sheet"/>
    <s v="9306 (INC) transfers to 9607 (INC)"/>
    <s v="11550 · BofA 9607 (INC)"/>
  </r>
  <r>
    <d v="2015-12-29T00:00:00"/>
    <s v="Check 1163: First Class Properties 1163"/>
    <n v="-1000"/>
    <n v="131.82"/>
    <n v="1000"/>
    <s v="Expense"/>
    <s v="11550 · BofA 9607 (INC)"/>
    <x v="2"/>
    <x v="12"/>
    <n v="2015"/>
    <x v="76"/>
    <s v="First Class Properties"/>
    <s v="Corporate:Warehouse"/>
    <s v="BOTH"/>
    <s v="Income Statement"/>
    <s v="9607 (INC) Activity"/>
    <s v="11550 · BofA 9607 (INC)"/>
  </r>
  <r>
    <d v="2015-12-31T00:00:00"/>
    <s v="Online Banking transfer from CHK 9319 Confirmation# 1457312579"/>
    <n v="500"/>
    <n v="631.82000000000005"/>
    <n v="-50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31T00:00:00"/>
    <s v="Online Banking transfer from CHK 9319 Confirmation# 0658139445"/>
    <n v="350"/>
    <n v="981.82"/>
    <n v="-350"/>
    <s v="Income"/>
    <s v="11550 · BofA 9607 (INC)"/>
    <x v="2"/>
    <x v="12"/>
    <n v="2015"/>
    <x v="55"/>
    <s v="Dean &amp; Tyler, INC"/>
    <s v="Corporate"/>
    <s v="INC"/>
    <s v="Balance Sheet"/>
    <s v="9319 (INC) transfers to 9607 (INC)"/>
    <s v="11550 · BofA 9607 (INC)"/>
  </r>
  <r>
    <d v="2015-12-31T00:00:00"/>
    <s v="Check 1167: Lauren Sanchez 1167"/>
    <n v="-200"/>
    <n v="781.82"/>
    <n v="200"/>
    <s v="Expense"/>
    <s v="11550 · BofA 9607 (INC)"/>
    <x v="2"/>
    <x v="12"/>
    <n v="2015"/>
    <x v="65"/>
    <s v="Lauren Sanchez"/>
    <s v="Corporate:Customer Service"/>
    <s v="BOTH"/>
    <s v="Income Statement"/>
    <s v="9607 (INC) Activity"/>
    <s v="11550 · BofA 9607 (INC)"/>
  </r>
  <r>
    <d v="2015-12-31T00:00:00"/>
    <s v="Check 1168: Domingo Gonzalez 1168"/>
    <n v="-150"/>
    <n v="631.82000000000005"/>
    <n v="150"/>
    <s v="Expense"/>
    <s v="11550 · BofA 9607 (INC)"/>
    <x v="2"/>
    <x v="12"/>
    <n v="2015"/>
    <x v="68"/>
    <s v="Domingo Gonzalez"/>
    <s v="Corporate:Customer Service"/>
    <s v="BOTH"/>
    <s v="Income Statement"/>
    <s v="9607 (INC) Activity"/>
    <s v="11550 · BofA 9607 (INC)"/>
  </r>
  <r>
    <s v="x"/>
    <m/>
    <m/>
    <m/>
    <m/>
    <m/>
    <m/>
    <x v="0"/>
    <x v="0"/>
    <m/>
    <x v="0"/>
    <m/>
    <m/>
    <m/>
    <m/>
    <m/>
    <m/>
  </r>
  <r>
    <s v="BofA CC (INC)"/>
    <m/>
    <m/>
    <m/>
    <m/>
    <m/>
    <m/>
    <x v="0"/>
    <x v="0"/>
    <m/>
    <x v="0"/>
    <m/>
    <m/>
    <m/>
    <m/>
    <m/>
    <m/>
  </r>
  <r>
    <s v="1/2/2015"/>
    <s v="Online payment from CHK 9"/>
    <n v="-500"/>
    <m/>
    <n v="-500"/>
    <s v="Payments"/>
    <s v="23500 · BofA CC (INC)"/>
    <x v="2"/>
    <x v="1"/>
    <n v="2015"/>
    <x v="55"/>
    <s v="BofA"/>
    <s v="Corporate"/>
    <s v="INC"/>
    <s v="Balance Sheet"/>
    <s v="9319 (INC) pays BofA CC (INC)"/>
    <s v="23500 · BofA CC (INC)"/>
  </r>
  <r>
    <s v="1/8/2015"/>
    <s v="PURCHASE *FINANCE CHARGE*"/>
    <n v="128.69999999999999"/>
    <m/>
    <n v="128.69999999999999"/>
    <s v="Debit"/>
    <s v="23500 · BofA CC (INC)"/>
    <x v="2"/>
    <x v="1"/>
    <n v="2015"/>
    <x v="41"/>
    <s v="BofA"/>
    <s v="Corporate"/>
    <s v="BOTH"/>
    <s v="Income Statement"/>
    <s v="BofA CC (INC) Activity"/>
    <s v="23500 · BofA CC (INC)"/>
  </r>
  <r>
    <s v="1/29/2015"/>
    <s v="Online payment from CHK 9"/>
    <n v="-215"/>
    <m/>
    <n v="-215"/>
    <s v="Payments"/>
    <s v="23500 · BofA CC (INC)"/>
    <x v="2"/>
    <x v="1"/>
    <n v="2015"/>
    <x v="55"/>
    <s v="BofA"/>
    <s v="Corporate"/>
    <s v="INC"/>
    <s v="Balance Sheet"/>
    <s v="9319 (INC) pays BofA CC (INC)"/>
    <s v="23500 · BofA CC (INC)"/>
  </r>
  <r>
    <s v="2/6/2015"/>
    <s v="PURCHASE *FINANCE CHARGE*"/>
    <n v="124.24"/>
    <m/>
    <n v="124.24"/>
    <s v="Debit"/>
    <s v="23500 · BofA CC (INC)"/>
    <x v="2"/>
    <x v="2"/>
    <n v="2015"/>
    <x v="41"/>
    <s v="BofA"/>
    <s v="Corporate"/>
    <s v="BOTH"/>
    <s v="Income Statement"/>
    <s v="BofA CC (INC) Activity"/>
    <s v="23500 · BofA CC (INC)"/>
  </r>
  <r>
    <s v="3/4/2015"/>
    <s v="Online payment from CHK 9"/>
    <n v="-210"/>
    <m/>
    <n v="-210"/>
    <s v="Payments"/>
    <s v="23500 · BofA CC (INC)"/>
    <x v="2"/>
    <x v="3"/>
    <n v="2015"/>
    <x v="55"/>
    <s v="BofA"/>
    <s v="Corporate"/>
    <s v="INC"/>
    <s v="Balance Sheet"/>
    <s v="9319 (INC) pays BofA CC (INC)"/>
    <s v="23500 · BofA CC (INC)"/>
  </r>
  <r>
    <s v="3/6/2015"/>
    <s v="PURCHASE *FINANCE CHARGE*"/>
    <n v="111.44"/>
    <m/>
    <n v="111.44"/>
    <s v="Debit"/>
    <s v="23500 · BofA CC (INC)"/>
    <x v="2"/>
    <x v="3"/>
    <n v="2015"/>
    <x v="41"/>
    <s v="BofA"/>
    <s v="Corporate"/>
    <s v="BOTH"/>
    <s v="Income Statement"/>
    <s v="BofA CC (INC) Activity"/>
    <s v="23500 · BofA CC (INC)"/>
  </r>
  <r>
    <s v="3/30/2015"/>
    <s v="Online payment from CHK 9"/>
    <n v="-200"/>
    <m/>
    <n v="-200"/>
    <s v="Payments"/>
    <s v="23500 · BofA CC (INC)"/>
    <x v="2"/>
    <x v="3"/>
    <n v="2015"/>
    <x v="55"/>
    <s v="BofA"/>
    <s v="Corporate"/>
    <s v="INC"/>
    <s v="Balance Sheet"/>
    <s v="9319 (INC) pays BofA CC (INC)"/>
    <s v="23500 · BofA CC (INC)"/>
  </r>
  <r>
    <s v="4/8/2015"/>
    <s v="PURCHASE *FINANCE CHARGE*"/>
    <n v="121.62"/>
    <m/>
    <n v="121.62"/>
    <s v="Debit"/>
    <s v="23500 · BofA CC (INC)"/>
    <x v="2"/>
    <x v="4"/>
    <n v="2015"/>
    <x v="41"/>
    <s v="BofA"/>
    <s v="Corporate"/>
    <s v="BOTH"/>
    <s v="Income Statement"/>
    <s v="BofA CC (INC) Activity"/>
    <s v="23500 · BofA CC (INC)"/>
  </r>
  <r>
    <s v="5/5/2015"/>
    <s v="Online payment from CHK 9"/>
    <n v="-203"/>
    <m/>
    <n v="-203"/>
    <s v="Payments"/>
    <s v="23500 · BofA CC (INC)"/>
    <x v="2"/>
    <x v="5"/>
    <n v="2015"/>
    <x v="55"/>
    <s v="BofA"/>
    <s v="Corporate"/>
    <s v="INC"/>
    <s v="Balance Sheet"/>
    <s v="9319 (INC) pays BofA CC (INC)"/>
    <s v="23500 · BofA CC (INC)"/>
  </r>
  <r>
    <s v="5/8/2015"/>
    <s v="PURCHASE *FINANCE CHARGE*"/>
    <n v="117.08"/>
    <m/>
    <n v="117.08"/>
    <s v="Debit"/>
    <s v="23500 · BofA CC (INC)"/>
    <x v="2"/>
    <x v="5"/>
    <n v="2015"/>
    <x v="41"/>
    <s v="BofA"/>
    <s v="Corporate"/>
    <s v="BOTH"/>
    <s v="Income Statement"/>
    <s v="BofA CC (INC) Activity"/>
    <s v="23500 · BofA CC (INC)"/>
  </r>
  <r>
    <s v="6/1/2015"/>
    <s v="Online payment from CHK 9"/>
    <n v="-200"/>
    <m/>
    <n v="-200"/>
    <s v="Payments"/>
    <s v="23500 · BofA CC (INC)"/>
    <x v="2"/>
    <x v="6"/>
    <n v="2015"/>
    <x v="55"/>
    <s v="BofA"/>
    <s v="Corporate"/>
    <s v="INC"/>
    <s v="Balance Sheet"/>
    <s v="9319 (INC) pays BofA CC (INC)"/>
    <s v="23500 · BofA CC (INC)"/>
  </r>
  <r>
    <s v="6/8/2015"/>
    <s v="PURCHASE *FINANCE CHARGE*"/>
    <n v="119.38"/>
    <m/>
    <n v="119.38"/>
    <s v="Debit"/>
    <s v="23500 · BofA CC (INC)"/>
    <x v="2"/>
    <x v="6"/>
    <n v="2015"/>
    <x v="41"/>
    <s v="BofA"/>
    <s v="Corporate"/>
    <s v="BOTH"/>
    <s v="Income Statement"/>
    <s v="BofA CC (INC) Activity"/>
    <s v="23500 · BofA CC (INC)"/>
  </r>
  <r>
    <s v="7/6/2015"/>
    <s v="LATE PAYMENT FEE"/>
    <n v="49"/>
    <m/>
    <n v="49"/>
    <s v="Debit"/>
    <s v="23500 · BofA CC (INC)"/>
    <x v="2"/>
    <x v="7"/>
    <n v="2015"/>
    <x v="41"/>
    <s v="BofA"/>
    <s v="Corporate"/>
    <s v="BOTH"/>
    <s v="Income Statement"/>
    <s v="BofA CC (INC) Activity"/>
    <s v="23500 · BofA CC (INC)"/>
  </r>
  <r>
    <s v="7/8/2015"/>
    <s v="PURCHASE *FINANCE CHARGE*"/>
    <n v="115.16"/>
    <m/>
    <n v="115.16"/>
    <s v="Debit"/>
    <s v="23500 · BofA CC (INC)"/>
    <x v="2"/>
    <x v="7"/>
    <n v="2015"/>
    <x v="41"/>
    <s v="BofA"/>
    <s v="Corporate"/>
    <s v="BOTH"/>
    <s v="Income Statement"/>
    <s v="BofA CC (INC) Activity"/>
    <s v="23500 · BofA CC (INC)"/>
  </r>
  <r>
    <s v="7/10/2015"/>
    <s v="Online payment from CHK 9"/>
    <n v="-300"/>
    <m/>
    <n v="-300"/>
    <s v="Payments"/>
    <s v="23500 · BofA CC (INC)"/>
    <x v="2"/>
    <x v="7"/>
    <n v="2015"/>
    <x v="55"/>
    <s v="BofA"/>
    <s v="Corporate"/>
    <s v="INC"/>
    <s v="Balance Sheet"/>
    <s v="9319 (INC) pays BofA CC (INC)"/>
    <s v="23500 · BofA CC (INC)"/>
  </r>
  <r>
    <s v="7/17/2015"/>
    <s v="ROBINSON WINDWORD INC"/>
    <n v="1857.06"/>
    <m/>
    <n v="1857.06"/>
    <s v="Debit"/>
    <s v="23500 · BofA CC (INC)"/>
    <x v="2"/>
    <x v="7"/>
    <n v="2015"/>
    <x v="18"/>
    <s v="Robinson Windword"/>
    <s v="Corporate"/>
    <s v="BOTH"/>
    <s v="Balance Sheet"/>
    <s v="BofA CC (INC) Activity"/>
    <s v="23500 · BofA CC (INC)"/>
  </r>
  <r>
    <s v="7/31/2015"/>
    <s v="OFFICE DEPOT #111"/>
    <n v="47.55"/>
    <m/>
    <n v="47.55"/>
    <s v="Debit"/>
    <s v="23500 · BofA CC (INC)"/>
    <x v="2"/>
    <x v="7"/>
    <n v="2015"/>
    <x v="26"/>
    <s v="Office Depot"/>
    <s v="Corporate:Warehouse"/>
    <s v="BOTH"/>
    <s v="Income Statement"/>
    <s v="BofA CC (INC) Activity"/>
    <s v="23500 · BofA CC (INC)"/>
  </r>
  <r>
    <s v="8/4/2015"/>
    <s v="LATE PAYMENT FEE"/>
    <n v="49"/>
    <m/>
    <n v="49"/>
    <s v="Debit"/>
    <s v="23500 · BofA CC (INC)"/>
    <x v="2"/>
    <x v="8"/>
    <n v="2015"/>
    <x v="41"/>
    <s v="BofA"/>
    <s v="Corporate"/>
    <s v="BOTH"/>
    <s v="Income Statement"/>
    <s v="BofA CC (INC) Activity"/>
    <s v="23500 · BofA CC (INC)"/>
  </r>
  <r>
    <s v="8/7/2015"/>
    <s v="PURCHASE *FINANCE CHARGE*"/>
    <n v="139.49"/>
    <m/>
    <n v="139.49"/>
    <s v="Debit"/>
    <s v="23500 · BofA CC (INC)"/>
    <x v="2"/>
    <x v="8"/>
    <n v="2015"/>
    <x v="41"/>
    <s v="BofA"/>
    <s v="Corporate"/>
    <s v="BOTH"/>
    <s v="Income Statement"/>
    <s v="BofA CC (INC) Activity"/>
    <s v="23500 · BofA CC (INC)"/>
  </r>
  <r>
    <s v="8/10/2015"/>
    <s v="Online payment from CHK 9"/>
    <n v="-440"/>
    <m/>
    <n v="-440"/>
    <s v="Payments"/>
    <s v="23500 · BofA CC (INC)"/>
    <x v="2"/>
    <x v="8"/>
    <n v="2015"/>
    <x v="55"/>
    <s v="BofA"/>
    <s v="Corporate"/>
    <s v="INC"/>
    <s v="Balance Sheet"/>
    <s v="9319 (INC) pays BofA CC (INC)"/>
    <s v="23500 · BofA CC (INC)"/>
  </r>
  <r>
    <s v="8/25/2015"/>
    <s v="Amazon.com"/>
    <n v="102.8"/>
    <m/>
    <n v="102.8"/>
    <s v="Debit"/>
    <s v="23500 · BofA CC (INC)"/>
    <x v="2"/>
    <x v="8"/>
    <n v="2015"/>
    <x v="26"/>
    <s v="Amazon"/>
    <s v="Corporate:Warehouse"/>
    <s v="BOTH"/>
    <s v="Income Statement"/>
    <s v="BofA CC (INC) Activity"/>
    <s v="23500 · BofA CC (INC)"/>
  </r>
  <r>
    <s v="8/26/2015"/>
    <s v="USPS POSTAGE STAMPSQQQ"/>
    <n v="200"/>
    <m/>
    <n v="200"/>
    <s v="Debit"/>
    <s v="23500 · BofA CC (INC)"/>
    <x v="2"/>
    <x v="8"/>
    <n v="2015"/>
    <x v="8"/>
    <s v="USPS"/>
    <s v="Corporate"/>
    <s v="BOTH"/>
    <s v="Income Statement"/>
    <s v="BofA CC (INC) Activity"/>
    <s v="23500 · BofA CC (INC)"/>
  </r>
  <r>
    <s v="8/27/2015"/>
    <s v="USPS POSTAGE STAMPSQQQ"/>
    <n v="200"/>
    <m/>
    <n v="200"/>
    <s v="Debit"/>
    <s v="23500 · BofA CC (INC)"/>
    <x v="2"/>
    <x v="8"/>
    <n v="2015"/>
    <x v="8"/>
    <s v="USPS"/>
    <s v="Corporate"/>
    <s v="BOTH"/>
    <s v="Income Statement"/>
    <s v="BofA CC (INC) Activity"/>
    <s v="23500 · BofA CC (INC)"/>
  </r>
  <r>
    <s v="8/31/2015"/>
    <s v="EBAY INC."/>
    <n v="389.66"/>
    <m/>
    <n v="389.66"/>
    <s v="Debit"/>
    <s v="23500 · BofA CC (INC)"/>
    <x v="2"/>
    <x v="8"/>
    <n v="2015"/>
    <x v="11"/>
    <s v="eBay"/>
    <s v="eBay:eBay"/>
    <s v="BOTH"/>
    <s v="Income Statement"/>
    <s v="BofA CC (INC) Activity"/>
    <s v="23500 · BofA CC (INC)"/>
  </r>
  <r>
    <s v="8/31/2015"/>
    <s v="USPS POSTAGE STAMPSQQQ"/>
    <n v="100"/>
    <m/>
    <n v="100"/>
    <s v="Debit"/>
    <s v="23500 · BofA CC (INC)"/>
    <x v="2"/>
    <x v="8"/>
    <n v="2015"/>
    <x v="8"/>
    <s v="USPS"/>
    <s v="Corporate"/>
    <s v="BOTH"/>
    <s v="Income Statement"/>
    <s v="BofA CC (INC) Activity"/>
    <s v="23500 · BofA CC (INC)"/>
  </r>
  <r>
    <s v="8/31/2015"/>
    <s v="TOWER STAR PETS"/>
    <n v="179.94"/>
    <m/>
    <n v="179.94"/>
    <s v="Debit"/>
    <s v="23500 · BofA CC (INC)"/>
    <x v="2"/>
    <x v="8"/>
    <n v="2015"/>
    <x v="18"/>
    <s v="Towerstar Pets Llc"/>
    <s v="Corporate"/>
    <s v="BOTH"/>
    <s v="Balance Sheet"/>
    <s v="BofA CC (INC) Activity"/>
    <s v="23500 · BofA CC (INC)"/>
  </r>
  <r>
    <s v="8/31/2015"/>
    <s v="VOLUSION INC"/>
    <n v="572.39"/>
    <m/>
    <n v="572.39"/>
    <s v="Debit"/>
    <s v="23500 · BofA CC (INC)"/>
    <x v="2"/>
    <x v="8"/>
    <n v="2015"/>
    <x v="13"/>
    <s v="Volusion"/>
    <s v="Corporate"/>
    <s v="BOTH"/>
    <s v="Income Statement"/>
    <s v="BofA CC (INC) Activity"/>
    <s v="23500 · BofA CC (INC)"/>
  </r>
  <r>
    <s v="9/2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3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4/2015"/>
    <s v="PAYMENT - THANK YOU"/>
    <n v="-440"/>
    <m/>
    <n v="-440"/>
    <s v="Payments"/>
    <s v="23500 · BofA CC (INC)"/>
    <x v="2"/>
    <x v="9"/>
    <n v="2015"/>
    <x v="55"/>
    <s v="BofA"/>
    <s v="Corporate"/>
    <s v="INC"/>
    <s v="Balance Sheet"/>
    <s v="9319 (INC) pays BofA CC (INC)"/>
    <s v="23500 · BofA CC (INC)"/>
  </r>
  <r>
    <s v="9/4/2015"/>
    <s v="Amazon web services"/>
    <n v="64.13"/>
    <m/>
    <n v="64.13"/>
    <s v="Debit"/>
    <s v="23500 · BofA CC (INC)"/>
    <x v="2"/>
    <x v="9"/>
    <n v="2015"/>
    <x v="13"/>
    <s v="Amazon"/>
    <s v="Corporate:IT"/>
    <s v="BOTH"/>
    <s v="Income Statement"/>
    <s v="BofA CC (INC) Activity"/>
    <s v="23500 · BofA CC (INC)"/>
  </r>
  <r>
    <s v="9/7/2015"/>
    <s v="Amazon.com"/>
    <n v="76.2"/>
    <m/>
    <n v="76.2"/>
    <s v="Debit"/>
    <s v="23500 · BofA CC (INC)"/>
    <x v="2"/>
    <x v="9"/>
    <n v="2015"/>
    <x v="26"/>
    <s v="Amazon"/>
    <s v="Corporate:Warehouse"/>
    <s v="BOTH"/>
    <s v="Income Statement"/>
    <s v="BofA CC (INC) Activity"/>
    <s v="23500 · BofA CC (INC)"/>
  </r>
  <r>
    <s v="9/8/2015"/>
    <s v="PURCHASE *FINANCE CHARGE*"/>
    <n v="153.51"/>
    <m/>
    <n v="153.51"/>
    <s v="Debit"/>
    <s v="23500 · BofA CC (INC)"/>
    <x v="2"/>
    <x v="9"/>
    <n v="2015"/>
    <x v="41"/>
    <s v="BofA"/>
    <s v="Corporate"/>
    <s v="BOTH"/>
    <s v="Income Statement"/>
    <s v="BofA CC (INC) Activity"/>
    <s v="23500 · BofA CC (INC)"/>
  </r>
  <r>
    <s v="9/10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11/2015"/>
    <s v="GOOGLE *Google Storage"/>
    <n v="1.99"/>
    <m/>
    <n v="1.99"/>
    <s v="Debit"/>
    <s v="23500 · BofA CC (INC)"/>
    <x v="2"/>
    <x v="9"/>
    <n v="2015"/>
    <x v="13"/>
    <s v="Google"/>
    <s v="Corporate:IT"/>
    <s v="BOTH"/>
    <s v="Income Statement"/>
    <s v="BofA CC (INC) Activity"/>
    <s v="23500 · BofA CC (INC)"/>
  </r>
  <r>
    <s v="9/11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14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14/2015"/>
    <s v="VARSITY PETS LLC"/>
    <n v="34.090000000000003"/>
    <m/>
    <n v="34.090000000000003"/>
    <s v="Debit"/>
    <s v="23500 · BofA CC (INC)"/>
    <x v="2"/>
    <x v="9"/>
    <n v="2015"/>
    <x v="18"/>
    <s v="Varsity Pets (large balls)"/>
    <s v="Corporate"/>
    <s v="BOTH"/>
    <s v="Balance Sheet"/>
    <s v="BofA CC (INC) Activity"/>
    <s v="23500 · BofA CC (INC)"/>
  </r>
  <r>
    <s v="9/16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17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9/18/2015"/>
    <s v="VOLUSION INC"/>
    <n v="66.28"/>
    <m/>
    <n v="66.28"/>
    <s v="Debit"/>
    <s v="23500 · BofA CC (INC)"/>
    <x v="2"/>
    <x v="9"/>
    <n v="2015"/>
    <x v="13"/>
    <s v="Volusion"/>
    <s v="Corporate"/>
    <s v="BOTH"/>
    <s v="Income Statement"/>
    <s v="BofA CC (INC) Activity"/>
    <s v="23500 · BofA CC (INC)"/>
  </r>
  <r>
    <s v="9/21/2015"/>
    <s v="USPS POSTAGE STAMPSQQQ"/>
    <n v="200"/>
    <m/>
    <n v="200"/>
    <s v="Debit"/>
    <s v="23500 · BofA CC (INC)"/>
    <x v="2"/>
    <x v="9"/>
    <n v="2015"/>
    <x v="8"/>
    <s v="USPS"/>
    <s v="Corporate"/>
    <s v="BOTH"/>
    <s v="Income Statement"/>
    <s v="BofA CC (INC) Activity"/>
    <s v="23500 · BofA CC (INC)"/>
  </r>
  <r>
    <s v="10/5/2015"/>
    <s v="Online payment from CHK 9"/>
    <n v="-270"/>
    <m/>
    <n v="-270"/>
    <s v="Payments"/>
    <s v="23500 · BofA CC (INC)"/>
    <x v="2"/>
    <x v="10"/>
    <n v="2015"/>
    <x v="55"/>
    <s v="BofA"/>
    <s v="Corporate"/>
    <s v="INC"/>
    <s v="Balance Sheet"/>
    <s v="9319 (INC) pays BofA CC (INC)"/>
    <s v="23500 · BofA CC (INC)"/>
  </r>
  <r>
    <s v="10/7/2015"/>
    <s v="Amazon web services"/>
    <n v="65.540000000000006"/>
    <m/>
    <n v="65.540000000000006"/>
    <s v="Debit"/>
    <s v="23500 · BofA CC (INC)"/>
    <x v="2"/>
    <x v="10"/>
    <n v="2015"/>
    <x v="13"/>
    <s v="Amazon Web Services"/>
    <s v="Corporate"/>
    <s v="BOTH"/>
    <s v="Income Statement"/>
    <s v="BofA CC (INC) Activity"/>
    <s v="23500 · BofA CC (INC)"/>
  </r>
  <r>
    <s v="10/8/2015"/>
    <s v="PURCHASE *FINANCE CHARGE*"/>
    <n v="182.83"/>
    <m/>
    <n v="182.83"/>
    <s v="Debit"/>
    <s v="23500 · BofA CC (INC)"/>
    <x v="2"/>
    <x v="10"/>
    <n v="2015"/>
    <x v="41"/>
    <s v="BofA"/>
    <s v="Corporate"/>
    <s v="BOTH"/>
    <s v="Income Statement"/>
    <s v="BofA CC (INC) Activity"/>
    <s v="23500 · BofA CC (INC)"/>
  </r>
  <r>
    <s v="10/19/2015"/>
    <s v="INTERNATIONAL TRANSACTION"/>
    <n v="1.78"/>
    <m/>
    <n v="1.78"/>
    <s v="Debit"/>
    <s v="23500 · BofA CC (INC)"/>
    <x v="2"/>
    <x v="10"/>
    <n v="2015"/>
    <x v="11"/>
    <s v="Amazon"/>
    <s v="Amazon Seller:Amazon UK"/>
    <s v="BOTH"/>
    <s v="Income Statement"/>
    <s v="BofA CC (INC) Activity"/>
    <s v="23500 · BofA CC (INC)"/>
  </r>
  <r>
    <s v="10/19/2015"/>
    <s v="Amazon Svcs EU-DE"/>
    <n v="59.07"/>
    <m/>
    <n v="59.07"/>
    <s v="Debit"/>
    <s v="23500 · BofA CC (INC)"/>
    <x v="2"/>
    <x v="10"/>
    <n v="2015"/>
    <x v="11"/>
    <s v="Amazon"/>
    <s v="Amazon Seller:Amazon UK"/>
    <s v="BOTH"/>
    <s v="Income Statement"/>
    <s v="BofA CC (INC) Activity"/>
    <s v="23500 · BofA CC (INC)"/>
  </r>
  <r>
    <s v="11/2/2015"/>
    <s v="PAYMENT - THANK YOU"/>
    <n v="-350"/>
    <m/>
    <n v="-350"/>
    <s v="Payments"/>
    <s v="23500 · BofA CC (INC)"/>
    <x v="2"/>
    <x v="11"/>
    <n v="2015"/>
    <x v="55"/>
    <s v="BofA"/>
    <s v="Corporate"/>
    <s v="INC"/>
    <s v="Balance Sheet"/>
    <s v="9319 (INC) pays BofA CC (INC)"/>
    <s v="23500 · BofA CC (INC)"/>
  </r>
  <r>
    <s v="11/4/2015"/>
    <s v="Amazon web services"/>
    <n v="67.83"/>
    <m/>
    <n v="67.83"/>
    <s v="Debit"/>
    <s v="23500 · BofA CC (INC)"/>
    <x v="2"/>
    <x v="11"/>
    <n v="2015"/>
    <x v="13"/>
    <s v="Amazon"/>
    <s v="Corporate:IT"/>
    <s v="BOTH"/>
    <s v="Income Statement"/>
    <s v="BofA CC (INC) Activity"/>
    <s v="23500 · BofA CC (INC)"/>
  </r>
  <r>
    <s v="11/6/2015"/>
    <s v="PURCHASE *FINANCE CHARGE*"/>
    <n v="191.07"/>
    <m/>
    <n v="191.07"/>
    <s v="Debit"/>
    <s v="23500 · BofA CC (INC)"/>
    <x v="2"/>
    <x v="11"/>
    <n v="2015"/>
    <x v="41"/>
    <s v="BofA"/>
    <s v="Corporate"/>
    <s v="BOTH"/>
    <s v="Income Statement"/>
    <s v="BofA CC (INC) Activity"/>
    <s v="23500 · BofA CC (INC)"/>
  </r>
  <r>
    <s v="12/4/2015"/>
    <s v="Online payment from CHK 9"/>
    <n v="-500"/>
    <m/>
    <n v="-500"/>
    <s v="Payments"/>
    <s v="23500 · BofA CC (INC)"/>
    <x v="2"/>
    <x v="12"/>
    <n v="2015"/>
    <x v="55"/>
    <s v="BofA"/>
    <s v="Corporate"/>
    <s v="INC"/>
    <s v="Balance Sheet"/>
    <s v="9319 (INC) pays BofA CC (INC)"/>
    <s v="23500 · BofA CC (INC)"/>
  </r>
  <r>
    <s v="12/4/2015"/>
    <s v="Amazon web services"/>
    <n v="66.3"/>
    <m/>
    <n v="66.3"/>
    <s v="Debit"/>
    <s v="23500 · BofA CC (INC)"/>
    <x v="2"/>
    <x v="12"/>
    <n v="2015"/>
    <x v="13"/>
    <s v="Amazon"/>
    <s v="Corporate:IT"/>
    <s v="BOTH"/>
    <s v="Income Statement"/>
    <s v="BofA CC (INC) Activity"/>
    <s v="23500 · BofA CC (INC)"/>
  </r>
  <r>
    <s v="12/8/2015"/>
    <s v="PURCHASE *FINANCE CHARGE*"/>
    <n v="183.47"/>
    <m/>
    <n v="183.47"/>
    <s v="Debit"/>
    <s v="23500 · BofA CC (INC)"/>
    <x v="2"/>
    <x v="12"/>
    <n v="2015"/>
    <x v="41"/>
    <s v="BofA"/>
    <s v="Corporate"/>
    <s v="BOTH"/>
    <s v="Income Statement"/>
    <s v="BofA CC (INC) Activity"/>
    <s v="23500 · BofA CC (INC)"/>
  </r>
  <r>
    <s v="12/11/2015"/>
    <s v="Amazon Svcs EU-UK"/>
    <n v="214.41"/>
    <m/>
    <n v="214.41"/>
    <s v="Debit"/>
    <s v="23500 · BofA CC (INC)"/>
    <x v="2"/>
    <x v="12"/>
    <n v="2015"/>
    <x v="13"/>
    <s v="Amazon Web Services"/>
    <s v="Corporate"/>
    <s v="BOTH"/>
    <s v="Income Statement"/>
    <s v="BofA CC (INC) Activity"/>
    <s v="23500 · BofA CC (INC)"/>
  </r>
  <r>
    <s v="12/11/2015"/>
    <s v="INTERNATIONAL TRANSACTION"/>
    <n v="6.44"/>
    <m/>
    <n v="6.44"/>
    <s v="Debit"/>
    <s v="23500 · BofA CC (INC)"/>
    <x v="2"/>
    <x v="12"/>
    <n v="2015"/>
    <x v="11"/>
    <s v="Amazon"/>
    <s v="Amazon Seller:Amazon UK"/>
    <s v="BOTH"/>
    <s v="Income Statement"/>
    <s v="BofA CC (INC) Activity"/>
    <s v="23500 · BofA CC (INC)"/>
  </r>
  <r>
    <s v="12/14/2015"/>
    <s v="CPS ENERGY  * PAYMENT (Alchemy)"/>
    <n v="1500"/>
    <m/>
    <n v="1500"/>
    <s v="Debit"/>
    <s v="23500 · BofA CC (INC)"/>
    <x v="2"/>
    <x v="12"/>
    <n v="2015"/>
    <x v="10"/>
    <s v="Timofey Trofimenkov"/>
    <s v="Corporate:Warehouse"/>
    <s v="BOTH"/>
    <s v="Income Statement"/>
    <s v="BofA CC (INC) Activity"/>
    <s v="23500 · BofA CC (INC)"/>
  </r>
  <r>
    <s v="12/14/2015"/>
    <s v="CPS ENERGY  * CHASEFEE (Alchemy)"/>
    <n v="45"/>
    <m/>
    <n v="45"/>
    <s v="Debit"/>
    <s v="23500 · BofA CC (INC)"/>
    <x v="2"/>
    <x v="12"/>
    <n v="2015"/>
    <x v="10"/>
    <s v="Timofey Trofimenkov"/>
    <s v="Corporate:Warehouse"/>
    <s v="BOTH"/>
    <s v="Income Statement"/>
    <s v="BofA CC (INC) Activity"/>
    <s v="23500 · BofA CC (INC)"/>
  </r>
  <r>
    <s v="12/18/2015"/>
    <s v="Online payment from CHK 9"/>
    <n v="-620"/>
    <m/>
    <n v="-620"/>
    <s v="Payments"/>
    <s v="23500 · BofA CC (INC)"/>
    <x v="2"/>
    <x v="12"/>
    <n v="2015"/>
    <x v="55"/>
    <s v="BofA"/>
    <s v="Corporate"/>
    <s v="INC"/>
    <s v="Balance Sheet"/>
    <s v="9319 (INC) pays BofA CC (INC)"/>
    <s v="23500 · BofA CC (INC)"/>
  </r>
  <r>
    <s v="12/28/2015"/>
    <s v="INTERNATIONAL TRANSACTION"/>
    <n v="2.83"/>
    <m/>
    <n v="2.83"/>
    <s v="Debit"/>
    <s v="23500 · BofA CC (INC)"/>
    <x v="2"/>
    <x v="12"/>
    <n v="2015"/>
    <x v="11"/>
    <s v="Amazon"/>
    <s v="Amazon Seller:Amazon UK"/>
    <s v="BOTH"/>
    <s v="Income Statement"/>
    <s v="BofA CC (INC) Activity"/>
    <s v="23500 · BofA CC (INC)"/>
  </r>
  <r>
    <s v="12/28/2015"/>
    <s v="Amazon Svcs EU-DE"/>
    <n v="94.33"/>
    <m/>
    <n v="94.33"/>
    <s v="Debit"/>
    <s v="23500 · BofA CC (INC)"/>
    <x v="2"/>
    <x v="12"/>
    <n v="2015"/>
    <x v="11"/>
    <s v="Amazon"/>
    <s v="Amazon Seller:Amazon UK"/>
    <s v="BOTH"/>
    <s v="Income Statement"/>
    <s v="BofA CC (INC) Activity"/>
    <s v="23500 · BofA CC (INC)"/>
  </r>
  <r>
    <s v="12/31/2015"/>
    <s v="Online payment from CHK 9"/>
    <n v="-310"/>
    <m/>
    <n v="-310"/>
    <s v="Payments"/>
    <s v="23500 · BofA CC (INC)"/>
    <x v="2"/>
    <x v="12"/>
    <n v="2015"/>
    <x v="55"/>
    <s v="BofA"/>
    <s v="Corporate"/>
    <s v="INC"/>
    <s v="Balance Sheet"/>
    <s v="9319 (INC) pays BofA CC (INC)"/>
    <s v="23500 · BofA CC (INC)"/>
  </r>
  <r>
    <s v="x"/>
    <m/>
    <m/>
    <m/>
    <m/>
    <m/>
    <m/>
    <x v="0"/>
    <x v="0"/>
    <m/>
    <x v="0"/>
    <m/>
    <m/>
    <m/>
    <m/>
    <m/>
    <m/>
  </r>
  <r>
    <s v="0592 (LLC)"/>
    <m/>
    <m/>
    <m/>
    <m/>
    <m/>
    <m/>
    <x v="0"/>
    <x v="0"/>
    <m/>
    <x v="0"/>
    <m/>
    <m/>
    <m/>
    <m/>
    <m/>
    <m/>
  </r>
  <r>
    <d v="2015-01-02T00:00:00"/>
    <s v="PAYPAL DES:TRANSFER ID:55M228JQNQX42 INDN:DEAN TYLER LLC CO ID:PAYPALSD11 PPD"/>
    <n v="1000"/>
    <n v="1038.72"/>
    <n v="-1000"/>
    <s v="Income"/>
    <s v="11600 · BofA 0592 (LLC)"/>
    <x v="1"/>
    <x v="1"/>
    <n v="2015"/>
    <x v="84"/>
    <s v="PayPal"/>
    <s v="Corporate"/>
    <s v="LLC"/>
    <s v="Balance Sheet"/>
    <s v="PayPal (LLC) transfers to 0592 (LLC)"/>
    <s v="11600 · BofA 0592 (LLC)"/>
  </r>
  <r>
    <d v="2015-01-02T00:00:00"/>
    <s v="PAYPAL DES:TRANSFER ID:55M228JRM58FC INDN:DEAN TYLER LLC CO ID:PAYPALSD11 PPD"/>
    <n v="200.26"/>
    <n v="1238.98"/>
    <n v="-200.26"/>
    <s v="Income"/>
    <s v="11600 · BofA 0592 (LLC)"/>
    <x v="1"/>
    <x v="1"/>
    <n v="2015"/>
    <x v="84"/>
    <s v="PayPal"/>
    <s v="Corporate"/>
    <s v="LLC"/>
    <s v="Balance Sheet"/>
    <s v="PayPal (LLC) transfers to 0592 (LLC)"/>
    <s v="11600 · BofA 0592 (LLC)"/>
  </r>
  <r>
    <d v="2015-01-02T00:00:00"/>
    <s v="Monthly Fee for Business Advantage"/>
    <n v="-29.95"/>
    <n v="1209.03"/>
    <n v="29.95"/>
    <s v="Expense"/>
    <s v="11600 · BofA 0592 (LLC)"/>
    <x v="1"/>
    <x v="1"/>
    <n v="2015"/>
    <x v="48"/>
    <s v="BofA"/>
    <s v="Corporate"/>
    <s v="BOTH"/>
    <s v="Income Statement"/>
    <s v="0592 (LLC) Activity"/>
    <s v="11600 · BofA 0592 (LLC)"/>
  </r>
  <r>
    <d v="2015-01-05T00:00:00"/>
    <s v="BKOFAMERICA MOBILE 01/05 3325428894 DEPOSIT *MOBILE VA"/>
    <n v="3500"/>
    <n v="4709.03"/>
    <n v="-3500"/>
    <s v="Income"/>
    <s v="11600 · BofA 0592 (LLC)"/>
    <x v="1"/>
    <x v="1"/>
    <n v="2015"/>
    <x v="85"/>
    <s v="Dean &amp; Tyler, INC"/>
    <s v="Corporate"/>
    <s v="LLC"/>
    <s v="Income Statement"/>
    <s v="9607 (INC) pays 0592 (LLC) Service Fee"/>
    <s v="11600 · BofA 0592 (LLC)"/>
  </r>
  <r>
    <d v="2015-01-05T00:00:00"/>
    <s v="TRANSFER DEAN &amp; TYLER, LLC:Lissette Orbay Confirmation# 1645926910"/>
    <n v="-402.72"/>
    <n v="4306.3100000000004"/>
    <n v="402.72"/>
    <s v="Expense"/>
    <s v="11600 · BofA 0592 (LLC)"/>
    <x v="1"/>
    <x v="1"/>
    <n v="2015"/>
    <x v="68"/>
    <s v="Lissette Orbay"/>
    <s v="Corporate:Customer Service"/>
    <s v="BOTH"/>
    <s v="Income Statement"/>
    <s v="0592 (LLC) Activity"/>
    <s v="11600 · BofA 0592 (LLC)"/>
  </r>
  <r>
    <d v="2015-01-05T00:00:00"/>
    <s v="TRANSFER DEAN &amp; TYLER, LLC:Emily Orbay Confirmation# 0445934827"/>
    <n v="-231.8"/>
    <n v="4074.51"/>
    <n v="231.8"/>
    <s v="Expense"/>
    <s v="11600 · BofA 0592 (LLC)"/>
    <x v="1"/>
    <x v="1"/>
    <n v="2015"/>
    <x v="68"/>
    <s v="Emily Orbay"/>
    <s v="Corporate:Customer Service"/>
    <s v="BOTH"/>
    <s v="Income Statement"/>
    <s v="0592 (LLC) Activity"/>
    <s v="11600 · BofA 0592 (LLC)"/>
  </r>
  <r>
    <d v="2015-01-05T00:00:00"/>
    <s v="WIRE TYPE:BOOK OUT DATE:150105 TIME:0704 ET TRN:2015010500165551 RELATED REF:136995910 BNF:MARYNA MIESHKOVA ID:483016499484"/>
    <n v="-438.62"/>
    <n v="3635.89"/>
    <n v="438.62"/>
    <s v="Expense"/>
    <s v="11600 · BofA 0592 (LLC)"/>
    <x v="1"/>
    <x v="1"/>
    <n v="2015"/>
    <x v="68"/>
    <s v="Maryna Meishkova"/>
    <s v="Corporate:Customer Service"/>
    <s v="BOTH"/>
    <s v="Income Statement"/>
    <s v="0592 (LLC) Activity"/>
    <s v="11600 · BofA 0592 (LLC)"/>
  </r>
  <r>
    <d v="2015-01-05T00:00:00"/>
    <s v="AUTHNET GATEWAY DES:BILLING ID:36598387 INDN:DEAN &amp; TYLER, LLC CO ID:1870568569 CCD"/>
    <n v="-30"/>
    <n v="3605.89"/>
    <n v="30"/>
    <s v="Expense"/>
    <s v="11600 · BofA 0592 (LLC)"/>
    <x v="1"/>
    <x v="1"/>
    <n v="2015"/>
    <x v="32"/>
    <s v="Authorize.net"/>
    <s v="Corporate"/>
    <s v="BOTH"/>
    <s v="Income Statement"/>
    <s v="0592 (LLC) Activity"/>
    <s v="11600 · BofA 0592 (LLC)"/>
  </r>
  <r>
    <d v="2015-01-05T00:00:00"/>
    <s v="BANK OF AMERICA DES:FEE ID:313213339887 INDN:DEAN &amp; TYLER LLC CO ID:0941687665 CCD"/>
    <n v="-9.9499999999999993"/>
    <n v="3595.94"/>
    <n v="9.9499999999999993"/>
    <s v="Expense"/>
    <s v="11600 · BofA 0592 (LLC)"/>
    <x v="1"/>
    <x v="1"/>
    <n v="2015"/>
    <x v="32"/>
    <s v="Authorize.net"/>
    <s v="Corporate"/>
    <s v="BOTH"/>
    <s v="Income Statement"/>
    <s v="0592 (LLC) Activity"/>
    <s v="11600 · BofA 0592 (LLC)"/>
  </r>
  <r>
    <d v="2015-01-05T00:00:00"/>
    <s v="Wire Transfer Fee"/>
    <n v="-20"/>
    <n v="3575.94"/>
    <n v="20"/>
    <s v="Expense"/>
    <s v="11600 · BofA 0592 (LLC)"/>
    <x v="1"/>
    <x v="1"/>
    <n v="2015"/>
    <x v="48"/>
    <s v="BofA"/>
    <s v="Corporate"/>
    <s v="BOTH"/>
    <s v="Income Statement"/>
    <s v="0592 (LLC) Activity"/>
    <s v="11600 · BofA 0592 (LLC)"/>
  </r>
  <r>
    <d v="2015-01-07T00:00:00"/>
    <s v="PAYPAL DES:TRANSFER ID:55M228JYVN92U INDN:DEAN TYLER LLC CO ID:PAYPALSD11 PPD"/>
    <n v="373.43"/>
    <n v="3949.37"/>
    <n v="-373.43"/>
    <s v="Income"/>
    <s v="11600 · BofA 0592 (LLC)"/>
    <x v="1"/>
    <x v="1"/>
    <n v="2015"/>
    <x v="84"/>
    <s v="PayPal"/>
    <s v="Corporate"/>
    <s v="LLC"/>
    <s v="Balance Sheet"/>
    <s v="PayPal (LLC) transfers to 0592 (LLC)"/>
    <s v="11600 · BofA 0592 (LLC)"/>
  </r>
  <r>
    <d v="2015-01-07T00:00:00"/>
    <s v="Counter Credit"/>
    <n v="120"/>
    <n v="4069.37"/>
    <n v="-120"/>
    <s v="Income"/>
    <s v="11600 · BofA 0592 (LLC)"/>
    <x v="1"/>
    <x v="1"/>
    <n v="2015"/>
    <x v="57"/>
    <s v="Frontgate"/>
    <s v="Wholesale"/>
    <s v="BOTH"/>
    <s v="Income Statement"/>
    <s v="0592 (LLC) Sales Activity"/>
    <s v="11600 · BofA 0592 (LLC)"/>
  </r>
  <r>
    <d v="2015-01-12T00:00:00"/>
    <s v="TRANSFER DEAN &amp; TYLER, LLC:Emily Orbay Confirmation# 0407130349"/>
    <n v="-356.67"/>
    <n v="3712.7"/>
    <n v="356.67"/>
    <s v="Expense"/>
    <s v="11600 · BofA 0592 (LLC)"/>
    <x v="1"/>
    <x v="1"/>
    <n v="2015"/>
    <x v="68"/>
    <s v="Emily Orbay"/>
    <s v="Corporate:Customer Service"/>
    <s v="BOTH"/>
    <s v="Income Statement"/>
    <s v="0592 (LLC) Activity"/>
    <s v="11600 · BofA 0592 (LLC)"/>
  </r>
  <r>
    <d v="2015-01-12T00:00:00"/>
    <s v="TRANSFER DEAN &amp; TYLER, LLC:Lissette Orbay Confirmation# 1607131554"/>
    <n v="-460"/>
    <n v="3252.7"/>
    <n v="460"/>
    <s v="Expense"/>
    <s v="11600 · BofA 0592 (LLC)"/>
    <x v="1"/>
    <x v="1"/>
    <n v="2015"/>
    <x v="68"/>
    <s v="Lissette Orbay"/>
    <s v="Corporate:Customer Service"/>
    <s v="BOTH"/>
    <s v="Income Statement"/>
    <s v="0592 (LLC) Activity"/>
    <s v="11600 · BofA 0592 (LLC)"/>
  </r>
  <r>
    <d v="2015-01-20T00:00:00"/>
    <s v="CREDIT 0"/>
    <n v="120"/>
    <n v="3372.7"/>
    <n v="-120"/>
    <s v="Income"/>
    <s v="11600 · BofA 0592 (LLC)"/>
    <x v="1"/>
    <x v="1"/>
    <n v="2015"/>
    <x v="57"/>
    <s v="Frontgate"/>
    <s v="Wholesale"/>
    <s v="BOTH"/>
    <s v="Income Statement"/>
    <s v="0592 (LLC) Sales Activity"/>
    <s v="11600 · BofA 0592 (LLC)"/>
  </r>
  <r>
    <d v="2015-01-20T00:00:00"/>
    <s v="PAYPAL DES:TRANSFER ID:55M228KTZJYWN INDN:DEAN TYLER LLC CO ID:PAYPALSD11 PPD"/>
    <n v="1512.92"/>
    <n v="4885.62"/>
    <n v="-1512.92"/>
    <s v="Income"/>
    <s v="11600 · BofA 0592 (LLC)"/>
    <x v="1"/>
    <x v="1"/>
    <n v="2015"/>
    <x v="84"/>
    <s v="PayPal"/>
    <s v="Corporate"/>
    <s v="LLC"/>
    <s v="Balance Sheet"/>
    <s v="PayPal (LLC) transfers to 0592 (LLC)"/>
    <s v="11600 · BofA 0592 (LLC)"/>
  </r>
  <r>
    <d v="2015-01-20T00:00:00"/>
    <s v="TRANSFER DEAN &amp; TYLER, LLC:Maryna Mieshkova Confirmation# 3876563507"/>
    <n v="-904.12"/>
    <n v="3981.5"/>
    <n v="904.12"/>
    <s v="Expense"/>
    <s v="11600 · BofA 0592 (LLC)"/>
    <x v="1"/>
    <x v="1"/>
    <n v="2015"/>
    <x v="68"/>
    <s v="Maryna Meishkova"/>
    <s v="Corporate:Customer Service"/>
    <s v="BOTH"/>
    <s v="Income Statement"/>
    <s v="0592 (LLC) Activity"/>
    <s v="11600 · BofA 0592 (LLC)"/>
  </r>
  <r>
    <d v="2015-01-20T00:00:00"/>
    <s v="TRANSFER DEAN &amp; TYLER, LLC:Emily Orbay Confirmation# 0476564325"/>
    <n v="-326.3"/>
    <n v="3655.2"/>
    <n v="326.3"/>
    <s v="Expense"/>
    <s v="11600 · BofA 0592 (LLC)"/>
    <x v="1"/>
    <x v="1"/>
    <n v="2015"/>
    <x v="68"/>
    <s v="Emily Orbay"/>
    <s v="Corporate:Customer Service"/>
    <s v="BOTH"/>
    <s v="Income Statement"/>
    <s v="0592 (LLC) Activity"/>
    <s v="11600 · BofA 0592 (LLC)"/>
  </r>
  <r>
    <d v="2015-01-20T00:00:00"/>
    <s v="TRANSFER DEAN &amp; TYLER, LLC:Lissette Orbay Confirmation# 3876564356"/>
    <n v="-680"/>
    <n v="2975.2"/>
    <n v="680"/>
    <s v="Expense"/>
    <s v="11600 · BofA 0592 (LLC)"/>
    <x v="1"/>
    <x v="1"/>
    <n v="2015"/>
    <x v="68"/>
    <s v="Lissette Orbay"/>
    <s v="Corporate:Customer Service"/>
    <s v="BOTH"/>
    <s v="Income Statement"/>
    <s v="0592 (LLC) Activity"/>
    <s v="11600 · BofA 0592 (LLC)"/>
  </r>
  <r>
    <d v="2015-01-21T00:00:00"/>
    <s v="Check 1057"/>
    <n v="-2560"/>
    <n v="415.2"/>
    <n v="2560"/>
    <s v="Expense"/>
    <s v="11600 · BofA 0592 (LLC)"/>
    <x v="1"/>
    <x v="1"/>
    <n v="2015"/>
    <x v="76"/>
    <s v="Bond MM (NYC)"/>
    <s v="Corporate:NYC office"/>
    <s v="BOTH"/>
    <s v="Income Statement"/>
    <s v="0592 (LLC) Activity"/>
    <s v="11600 · BofA 0592 (LLC)"/>
  </r>
  <r>
    <d v="2015-01-22T00:00:00"/>
    <s v="BKOFAMERICA MOBILE 01/22 3328890694 DEPOSIT *MOBILE VA"/>
    <n v="227.1"/>
    <n v="642.29999999999995"/>
    <n v="-227.1"/>
    <s v="Income"/>
    <s v="11600 · BofA 0592 (LLC)"/>
    <x v="1"/>
    <x v="1"/>
    <n v="2015"/>
    <x v="8"/>
    <s v="FedEx"/>
    <s v="Corporate"/>
    <s v="BOTH"/>
    <s v="Income Statement"/>
    <s v="0592 (LLC) Sales Activity"/>
    <s v="11600 · BofA 0592 (LLC)"/>
  </r>
  <r>
    <d v="2015-01-26T00:00:00"/>
    <s v="BANK OF AMERICA DES:DEPOSIT ID:313213339887 INDN:DEAN &amp; TYLER LLC CO ID:0941687665 CCD"/>
    <n v="85.85"/>
    <n v="728.15"/>
    <n v="-85.85"/>
    <s v="Income"/>
    <s v="11600 · BofA 0592 (LLC)"/>
    <x v="1"/>
    <x v="1"/>
    <n v="2015"/>
    <x v="57"/>
    <s v="Specialty Pet Supplies"/>
    <s v="Wholesale"/>
    <s v="BOTH"/>
    <s v="Income Statement"/>
    <s v="0592 (LLC) Sales Activity"/>
    <s v="11600 · BofA 0592 (LLC)"/>
  </r>
  <r>
    <d v="2015-01-26T00:00:00"/>
    <s v="TRANSFER DEAN &amp; TYLER, LLC:Emily Orbay Confirmation# 0428148519"/>
    <n v="-435.38"/>
    <n v="292.77"/>
    <n v="435.38"/>
    <s v="Expense"/>
    <s v="11600 · BofA 0592 (LLC)"/>
    <x v="1"/>
    <x v="1"/>
    <n v="2015"/>
    <x v="68"/>
    <s v="Emily Orbay"/>
    <s v="Corporate:Customer Service"/>
    <s v="BOTH"/>
    <s v="Income Statement"/>
    <s v="0592 (LLC) Activity"/>
    <s v="11600 · BofA 0592 (LLC)"/>
  </r>
  <r>
    <d v="2015-01-26T00:00:00"/>
    <s v="TRANSFER DEAN &amp; TYLER, LLC:Lissette Orbay Confirmation# 0428149489"/>
    <n v="-334.72"/>
    <n v="-41.95"/>
    <n v="334.72"/>
    <s v="Expense"/>
    <s v="11600 · BofA 0592 (LLC)"/>
    <x v="1"/>
    <x v="1"/>
    <n v="2015"/>
    <x v="68"/>
    <s v="Lissette Orbay"/>
    <s v="Corporate:Customer Service"/>
    <s v="BOTH"/>
    <s v="Income Statement"/>
    <s v="0592 (LLC) Activity"/>
    <s v="11600 · BofA 0592 (LLC)"/>
  </r>
  <r>
    <d v="2015-01-27T00:00:00"/>
    <s v="OVERDRAFT PROTECTION FROM 4339931236337184"/>
    <n v="100"/>
    <n v="58.05"/>
    <n v="-100"/>
    <s v="Income"/>
    <s v="11600 · BofA 0592 (LLC)"/>
    <x v="1"/>
    <x v="1"/>
    <n v="2015"/>
    <x v="86"/>
    <s v="BofA"/>
    <s v="Corporate"/>
    <s v="LLC"/>
    <s v="Balance Sheet"/>
    <s v="0592 (LLC) pays BofA CC (LLC)"/>
    <s v="11600 · BofA 0592 (LLC)"/>
  </r>
  <r>
    <d v="2015-01-27T00:00:00"/>
    <s v="PAYPAL DES:TRANSFER ID:55M228L8ADUBS INDN:DEAN TYLER LLC CO ID:PAYPALSD11 PPD"/>
    <n v="622.49"/>
    <n v="680.54"/>
    <n v="-622.49"/>
    <s v="Income"/>
    <s v="11600 · BofA 0592 (LLC)"/>
    <x v="1"/>
    <x v="1"/>
    <n v="2015"/>
    <x v="84"/>
    <s v="PayPal"/>
    <s v="Corporate"/>
    <s v="LLC"/>
    <s v="Balance Sheet"/>
    <s v="PayPal (LLC) transfers to 0592 (LLC)"/>
    <s v="11600 · BofA 0592 (LLC)"/>
  </r>
  <r>
    <d v="2015-02-02T00:00:00"/>
    <s v="WIRE TYPE:BOOK IN DATE:150202 TIME:1048 ET TRN:2015020200255429 SNDR REF:138924100 ORIG:DEAN &amp; TYLER INC ID:586031239319"/>
    <n v="4000"/>
    <n v="4680.54"/>
    <n v="-4000"/>
    <s v="Income"/>
    <s v="11600 · BofA 0592 (LLC)"/>
    <x v="1"/>
    <x v="2"/>
    <n v="2015"/>
    <x v="28"/>
    <s v="Dean &amp; Tyler, INC"/>
    <s v="Corporate"/>
    <s v="LLC"/>
    <s v="Balance Sheet"/>
    <s v="9319 (INC) transfers to 0592 (LLC)"/>
    <s v="11600 · BofA 0592 (LLC)"/>
  </r>
  <r>
    <d v="2015-02-02T00:00:00"/>
    <s v="PAYPAL DES:TRANSFER ID:55M228LGUHSWA INDN:DEAN TYLER LLC CO ID:PAYPALSD11 PPD"/>
    <n v="200"/>
    <n v="4880.54"/>
    <n v="-200"/>
    <s v="Income"/>
    <s v="11600 · BofA 0592 (LLC)"/>
    <x v="1"/>
    <x v="2"/>
    <n v="2015"/>
    <x v="84"/>
    <s v="PayPal"/>
    <s v="Corporate"/>
    <s v="LLC"/>
    <s v="Balance Sheet"/>
    <s v="PayPal (LLC) transfers to 0592 (LLC)"/>
    <s v="11600 · BofA 0592 (LLC)"/>
  </r>
  <r>
    <d v="2015-02-02T00:00:00"/>
    <s v="TRANSFER DEAN &amp; TYLER, LLC:Lissette Orbay Confirmation# 1589212519"/>
    <n v="-877.28"/>
    <n v="4003.26"/>
    <n v="877.28"/>
    <s v="Expense"/>
    <s v="11600 · BofA 0592 (LLC)"/>
    <x v="1"/>
    <x v="2"/>
    <n v="2015"/>
    <x v="68"/>
    <s v="Lissette Orbay"/>
    <s v="Corporate:Customer Service"/>
    <s v="BOTH"/>
    <s v="Income Statement"/>
    <s v="0592 (LLC) Activity"/>
    <s v="11600 · BofA 0592 (LLC)"/>
  </r>
  <r>
    <d v="2015-02-02T00:00:00"/>
    <s v="TRANSFER DEAN &amp; TYLER, LLC:Emily Orbay Confirmation# 2889216934"/>
    <n v="-358.83"/>
    <n v="3644.43"/>
    <n v="358.83"/>
    <s v="Expense"/>
    <s v="11600 · BofA 0592 (LLC)"/>
    <x v="1"/>
    <x v="2"/>
    <n v="2015"/>
    <x v="68"/>
    <s v="Emily Orbay"/>
    <s v="Corporate:Customer Service"/>
    <s v="BOTH"/>
    <s v="Income Statement"/>
    <s v="0592 (LLC) Activity"/>
    <s v="11600 · BofA 0592 (LLC)"/>
  </r>
  <r>
    <d v="2015-02-02T00:00:00"/>
    <s v="TRANSFER DEAN &amp; TYLER, LLC:Maryna Mieshkova Confirmation# 0189220873"/>
    <n v="-565.88"/>
    <n v="3078.55"/>
    <n v="565.88"/>
    <s v="Expense"/>
    <s v="11600 · BofA 0592 (LLC)"/>
    <x v="1"/>
    <x v="2"/>
    <n v="2015"/>
    <x v="68"/>
    <s v="Maryna Meishkova"/>
    <s v="Corporate:Customer Service"/>
    <s v="BOTH"/>
    <s v="Income Statement"/>
    <s v="0592 (LLC) Activity"/>
    <s v="11600 · BofA 0592 (LLC)"/>
  </r>
  <r>
    <d v="2015-02-02T00:00:00"/>
    <s v="Check 8888"/>
    <n v="-896.36"/>
    <n v="2182.19"/>
    <n v="896.36"/>
    <s v="Expense"/>
    <s v="11600 · BofA 0592 (LLC)"/>
    <x v="1"/>
    <x v="2"/>
    <n v="2015"/>
    <x v="86"/>
    <s v="BofA"/>
    <s v="Corporate"/>
    <s v="LLC"/>
    <s v="Balance Sheet"/>
    <s v="0592 (LLC) pays BofA CC (LLC)"/>
    <s v="11600 · BofA 0592 (LLC)"/>
  </r>
  <r>
    <d v="2015-02-02T00:00:00"/>
    <s v="Monthly Fee for Business Advantage"/>
    <n v="-29.95"/>
    <n v="2152.2399999999998"/>
    <n v="29.95"/>
    <s v="Expense"/>
    <s v="11600 · BofA 0592 (LLC)"/>
    <x v="1"/>
    <x v="2"/>
    <n v="2015"/>
    <x v="48"/>
    <s v="BofA"/>
    <s v="Corporate"/>
    <s v="BOTH"/>
    <s v="Income Statement"/>
    <s v="0592 (LLC) Activity"/>
    <s v="11600 · BofA 0592 (LLC)"/>
  </r>
  <r>
    <d v="2015-02-03T00:00:00"/>
    <s v="AUTHNET GATEWAY DES:BILLING ID:36863686 INDN:DEAN &amp; TYLER, LLC CO ID:1870568569 CCD"/>
    <n v="-30.35"/>
    <n v="2121.89"/>
    <n v="30.35"/>
    <s v="Expense"/>
    <s v="11600 · BofA 0592 (LLC)"/>
    <x v="1"/>
    <x v="2"/>
    <n v="2015"/>
    <x v="32"/>
    <s v="Authorize.net"/>
    <s v="Corporate"/>
    <s v="BOTH"/>
    <s v="Income Statement"/>
    <s v="0592 (LLC) Activity"/>
    <s v="11600 · BofA 0592 (LLC)"/>
  </r>
  <r>
    <d v="2015-02-03T00:00:00"/>
    <s v="BANK OF AMERICA DES:FEE ID:313213339887 INDN:DEAN &amp; TYLER LLC CO ID:0941687665 CCD"/>
    <n v="-10.45"/>
    <n v="2111.44"/>
    <n v="10.45"/>
    <s v="Expense"/>
    <s v="11600 · BofA 0592 (LLC)"/>
    <x v="1"/>
    <x v="2"/>
    <n v="2015"/>
    <x v="32"/>
    <s v="Authorize.net"/>
    <s v="Corporate"/>
    <s v="BOTH"/>
    <s v="Income Statement"/>
    <s v="0592 (LLC) Activity"/>
    <s v="11600 · BofA 0592 (LLC)"/>
  </r>
  <r>
    <d v="2015-02-03T00:00:00"/>
    <s v="BANK OF AMERICA DES:INTERCHNG ID:313213339887 INDN:DEAN &amp; TYLER LLC CO ID:0941687665 CCD"/>
    <n v="-2.96"/>
    <n v="2108.48"/>
    <n v="2.96"/>
    <s v="Expense"/>
    <s v="11600 · BofA 0592 (LLC)"/>
    <x v="1"/>
    <x v="2"/>
    <n v="2015"/>
    <x v="32"/>
    <s v="Authorize.net"/>
    <s v="Corporate"/>
    <s v="BOTH"/>
    <s v="Income Statement"/>
    <s v="0592 (LLC) Activity"/>
    <s v="11600 · BofA 0592 (LLC)"/>
  </r>
  <r>
    <d v="2015-02-03T00:00:00"/>
    <s v="BANK OF AMERICA DES:DISCOUNT ID:313213339887 INDN:DEAN &amp; TYLER LLC CO ID:0941687665 CCD"/>
    <n v="-1.88"/>
    <n v="2106.6"/>
    <n v="1.88"/>
    <s v="Expense"/>
    <s v="11600 · BofA 0592 (LLC)"/>
    <x v="1"/>
    <x v="2"/>
    <n v="2015"/>
    <x v="32"/>
    <s v="Authorize.net"/>
    <s v="Corporate"/>
    <s v="BOTH"/>
    <s v="Income Statement"/>
    <s v="0592 (LLC) Activity"/>
    <s v="11600 · BofA 0592 (LLC)"/>
  </r>
  <r>
    <d v="2015-02-04T00:00:00"/>
    <s v="MARC JACOBS INTE DES:5646259850 ID:5646259850 INDN:DEAN &amp; TYLER LLC CO ID:1133923957 CCD"/>
    <n v="42330"/>
    <n v="44436.6"/>
    <n v="-42330"/>
    <s v="Income"/>
    <s v="11600 · BofA 0592 (LLC)"/>
    <x v="1"/>
    <x v="2"/>
    <n v="2015"/>
    <x v="39"/>
    <s v="Kristina Koger"/>
    <s v="Corporate"/>
    <s v="BOTH"/>
    <s v="Balance Sheet"/>
    <s v="Kristina lends to 0592 (LLC)"/>
    <s v="11600 · BofA 0592 (LLC)"/>
  </r>
  <r>
    <d v="2015-02-06T00:00:00"/>
    <s v="ONLINE BUSINESS SUITE INVOICING SERVICES"/>
    <n v="-10"/>
    <n v="44426.6"/>
    <n v="10"/>
    <s v="Expense"/>
    <s v="11600 · BofA 0592 (LLC)"/>
    <x v="1"/>
    <x v="2"/>
    <n v="2015"/>
    <x v="13"/>
    <s v="ZoHo"/>
    <s v="Wholesale"/>
    <s v="BOTH"/>
    <s v="Income Statement"/>
    <s v="0592 (LLC) Activity"/>
    <s v="11600 · BofA 0592 (LLC)"/>
  </r>
  <r>
    <d v="2015-02-06T00:00:00"/>
    <s v="ONLINE BUSINESS SUITE DIRECT PMT SERVICES"/>
    <n v="-10"/>
    <n v="44416.6"/>
    <n v="10"/>
    <s v="Expense"/>
    <s v="11600 · BofA 0592 (LLC)"/>
    <x v="1"/>
    <x v="2"/>
    <n v="2015"/>
    <x v="13"/>
    <s v="ZoHo"/>
    <s v="Wholesale"/>
    <s v="BOTH"/>
    <s v="Income Statement"/>
    <s v="0592 (LLC) Activity"/>
    <s v="11600 · BofA 0592 (LLC)"/>
  </r>
  <r>
    <d v="2015-02-09T00:00:00"/>
    <s v="TRANSFER DEAN &amp; TYLER, LLC:Emily Orbay Confirmation# 0248967610"/>
    <n v="-348.71"/>
    <n v="44067.89"/>
    <n v="348.71"/>
    <s v="Expense"/>
    <s v="11600 · BofA 0592 (LLC)"/>
    <x v="1"/>
    <x v="2"/>
    <n v="2015"/>
    <x v="68"/>
    <s v="Emily Orbay"/>
    <s v="Corporate:Customer Service"/>
    <s v="BOTH"/>
    <s v="Income Statement"/>
    <s v="0592 (LLC) Activity"/>
    <s v="11600 · BofA 0592 (LLC)"/>
  </r>
  <r>
    <d v="2015-02-09T00:00:00"/>
    <s v="TRANSFER DEAN &amp; TYLER, LLC:Lissette Orbay Confirmation# 1648969588"/>
    <n v="-521.78"/>
    <n v="43546.11"/>
    <n v="521.78"/>
    <s v="Expense"/>
    <s v="11600 · BofA 0592 (LLC)"/>
    <x v="1"/>
    <x v="2"/>
    <n v="2015"/>
    <x v="68"/>
    <s v="Lissette Orbay"/>
    <s v="Corporate:Customer Service"/>
    <s v="BOTH"/>
    <s v="Income Statement"/>
    <s v="0592 (LLC) Activity"/>
    <s v="11600 · BofA 0592 (LLC)"/>
  </r>
  <r>
    <d v="2015-02-09T00:00:00"/>
    <s v="CARDMEMBER SERV DES:WEB PYMT ID:***********5165 INDN:KOGER,KRISTINA R CO ID:5911111111 WEB"/>
    <n v="-5774.69"/>
    <n v="37771.42"/>
    <n v="5774.69"/>
    <s v="Expense"/>
    <s v="11600 · BofA 0592 (LLC)"/>
    <x v="1"/>
    <x v="2"/>
    <n v="2015"/>
    <x v="39"/>
    <s v="Kristina Koger"/>
    <s v="Corporate"/>
    <s v="BOTH"/>
    <s v="Balance Sheet"/>
    <s v="0592 (LLC) repays Kristina"/>
    <s v="11600 · BofA 0592 (LLC)"/>
  </r>
  <r>
    <d v="2015-02-09T00:00:00"/>
    <s v="BARCLAYCARD US DES:CREDITCARD ID:279097002 INDN:KRISTINA KOGER CO ID:2510407970 WEB"/>
    <n v="-4000"/>
    <n v="33771.42"/>
    <n v="4000"/>
    <s v="Expense"/>
    <s v="11600 · BofA 0592 (LLC)"/>
    <x v="1"/>
    <x v="2"/>
    <n v="2015"/>
    <x v="39"/>
    <s v="Kristina Koger"/>
    <s v="Corporate"/>
    <s v="BOTH"/>
    <s v="Balance Sheet"/>
    <s v="0592 (LLC) repays Kristina"/>
    <s v="11600 · BofA 0592 (LLC)"/>
  </r>
  <r>
    <d v="2015-02-09T00:00:00"/>
    <s v="COLONIAL SAVINGS DES:MRTG PMNT ID:00731849 INDN:KRISTINA R KOGER CO ID:9311972238 PPD"/>
    <n v="-887.44"/>
    <n v="32883.980000000003"/>
    <n v="887.44"/>
    <s v="Expense"/>
    <s v="11600 · BofA 0592 (LLC)"/>
    <x v="1"/>
    <x v="2"/>
    <n v="2015"/>
    <x v="39"/>
    <s v="Kristina Koger"/>
    <s v="Corporate"/>
    <s v="BOTH"/>
    <s v="Balance Sheet"/>
    <s v="0592 (LLC) repays Kristina"/>
    <s v="11600 · BofA 0592 (LLC)"/>
  </r>
  <r>
    <d v="2015-02-11T00:00:00"/>
    <s v="PAYPAL DES:TRANSFER ID:55M228M5KTCXW INDN:DEAN TYLER LLC CO ID:PAYPALSD11 PPD"/>
    <n v="1276.9100000000001"/>
    <n v="34160.89"/>
    <n v="-1276.9100000000001"/>
    <s v="Income"/>
    <s v="11600 · BofA 0592 (LLC)"/>
    <x v="1"/>
    <x v="2"/>
    <n v="2015"/>
    <x v="84"/>
    <s v="PayPal"/>
    <s v="Corporate"/>
    <s v="LLC"/>
    <s v="Balance Sheet"/>
    <s v="PayPal (LLC) transfers to 0592 (LLC)"/>
    <s v="11600 · BofA 0592 (LLC)"/>
  </r>
  <r>
    <d v="2015-02-17T00:00:00"/>
    <s v="TRANSFER DEAN &amp; TYLER, LLC:Maryna Mieshkova Confirmation# 1618677195"/>
    <n v="-430.5"/>
    <n v="33730.39"/>
    <n v="430.5"/>
    <s v="Expense"/>
    <s v="11600 · BofA 0592 (LLC)"/>
    <x v="1"/>
    <x v="2"/>
    <n v="2015"/>
    <x v="68"/>
    <s v="Maryna Meishkova"/>
    <s v="Corporate:Customer Service"/>
    <s v="BOTH"/>
    <s v="Income Statement"/>
    <s v="0592 (LLC) Activity"/>
    <s v="11600 · BofA 0592 (LLC)"/>
  </r>
  <r>
    <d v="2015-02-17T00:00:00"/>
    <s v="TRANSFER DEAN &amp; TYLER, LLC:Lissette Orbay Confirmation# 4018677724"/>
    <n v="-538.72"/>
    <n v="33191.67"/>
    <n v="538.72"/>
    <s v="Expense"/>
    <s v="11600 · BofA 0592 (LLC)"/>
    <x v="1"/>
    <x v="2"/>
    <n v="2015"/>
    <x v="68"/>
    <s v="Lissette Orbay"/>
    <s v="Corporate:Customer Service"/>
    <s v="BOTH"/>
    <s v="Income Statement"/>
    <s v="0592 (LLC) Activity"/>
    <s v="11600 · BofA 0592 (LLC)"/>
  </r>
  <r>
    <d v="2015-02-17T00:00:00"/>
    <s v="TRANSFER DEAN &amp; TYLER, LLC:Emily Orbay Confirmation# 0218678599"/>
    <n v="-335.21"/>
    <n v="32856.46"/>
    <n v="335.21"/>
    <s v="Expense"/>
    <s v="11600 · BofA 0592 (LLC)"/>
    <x v="1"/>
    <x v="2"/>
    <n v="2015"/>
    <x v="68"/>
    <s v="Emily Orbay"/>
    <s v="Corporate:Customer Service"/>
    <s v="BOTH"/>
    <s v="Income Statement"/>
    <s v="0592 (LLC) Activity"/>
    <s v="11600 · BofA 0592 (LLC)"/>
  </r>
  <r>
    <d v="2015-02-18T00:00:00"/>
    <s v="PAYPAL DES:TRANSFER ID:55M228MLBLXCC INDN:DEAN TYLER LLC CO ID:PAYPALSD11 PPD"/>
    <n v="1075.6400000000001"/>
    <n v="33932.1"/>
    <n v="-1075.6400000000001"/>
    <s v="Income"/>
    <s v="11600 · BofA 0592 (LLC)"/>
    <x v="1"/>
    <x v="2"/>
    <n v="2015"/>
    <x v="84"/>
    <s v="PayPal"/>
    <s v="Corporate"/>
    <s v="LLC"/>
    <s v="Balance Sheet"/>
    <s v="PayPal (LLC) transfers to 0592 (LLC)"/>
    <s v="11600 · BofA 0592 (LLC)"/>
  </r>
  <r>
    <d v="2015-02-19T00:00:00"/>
    <s v="Check 1058"/>
    <n v="-2560"/>
    <n v="31372.1"/>
    <n v="2560"/>
    <s v="Expense"/>
    <s v="11600 · BofA 0592 (LLC)"/>
    <x v="1"/>
    <x v="2"/>
    <n v="2015"/>
    <x v="76"/>
    <s v="Bond MM (NYC)"/>
    <s v="Corporate:NYC office"/>
    <s v="BOTH"/>
    <s v="Income Statement"/>
    <s v="0592 (LLC) Activity"/>
    <s v="11600 · BofA 0592 (LLC)"/>
  </r>
  <r>
    <d v="2015-02-20T00:00:00"/>
    <s v="Counter Credit"/>
    <n v="178"/>
    <n v="31550.1"/>
    <n v="-178"/>
    <s v="Income"/>
    <s v="11600 · BofA 0592 (LLC)"/>
    <x v="1"/>
    <x v="2"/>
    <n v="2015"/>
    <x v="57"/>
    <s v="Frontgate"/>
    <s v="Wholesale"/>
    <s v="BOTH"/>
    <s v="Income Statement"/>
    <s v="0592 (LLC) Sales Activity"/>
    <s v="11600 · BofA 0592 (LLC)"/>
  </r>
  <r>
    <d v="2015-02-20T00:00:00"/>
    <s v="AMERICAN EXPRESS DES:ACH Pmt ID:W2926 INDN:KRISTINA KOGER CO ID:1133133497 WEB"/>
    <n v="-22706.720000000001"/>
    <n v="8843.3799999999992"/>
    <n v="22706.720000000001"/>
    <s v="Expense"/>
    <s v="11600 · BofA 0592 (LLC)"/>
    <x v="1"/>
    <x v="2"/>
    <n v="2015"/>
    <x v="87"/>
    <s v="DT AMEX"/>
    <s v="Corporate"/>
    <s v="LLC"/>
    <s v="Balance Sheet"/>
    <s v="0592 (LLC) pays AMEX (LLC)"/>
    <s v="11600 · BofA 0592 (LLC)"/>
  </r>
  <r>
    <d v="2015-02-23T00:00:00"/>
    <s v="TRANSFER DEAN &amp; TYLER, LLC:Proteus Consulting Confirmation# 1669678094"/>
    <n v="-1525.82"/>
    <n v="7317.56"/>
    <n v="1525.82"/>
    <s v="Expense"/>
    <s v="11600 · BofA 0592 (LLC)"/>
    <x v="1"/>
    <x v="2"/>
    <n v="2015"/>
    <x v="27"/>
    <s v="Proteus Consulting"/>
    <s v="Corporate:Sales"/>
    <s v="BOTH"/>
    <s v="Income Statement"/>
    <s v="0592 (LLC) Activity"/>
    <s v="11600 · BofA 0592 (LLC)"/>
  </r>
  <r>
    <d v="2015-02-23T00:00:00"/>
    <s v="Online Banking payment to CRD 3836 Confirmation# 3874428101"/>
    <n v="-963.75"/>
    <n v="6353.81"/>
    <n v="963.75"/>
    <s v="Expense"/>
    <s v="11600 · BofA 0592 (LLC)"/>
    <x v="1"/>
    <x v="2"/>
    <n v="2015"/>
    <x v="86"/>
    <s v="BofA"/>
    <s v="Corporate"/>
    <s v="LLC"/>
    <s v="Balance Sheet"/>
    <s v="0592 (LLC) pays BofA CC (LLC)"/>
    <s v="11600 · BofA 0592 (LLC)"/>
  </r>
  <r>
    <d v="2015-02-24T00:00:00"/>
    <s v="TRANSFER DEAN &amp; TYLER, LLC:Lissette Orbay Confirmation# 1678392626"/>
    <n v="-525.28"/>
    <n v="5828.53"/>
    <n v="525.28"/>
    <s v="Expense"/>
    <s v="11600 · BofA 0592 (LLC)"/>
    <x v="1"/>
    <x v="2"/>
    <n v="2015"/>
    <x v="68"/>
    <s v="Lissette Orbay"/>
    <s v="Corporate:Customer Service"/>
    <s v="BOTH"/>
    <s v="Income Statement"/>
    <s v="0592 (LLC) Activity"/>
    <s v="11600 · BofA 0592 (LLC)"/>
  </r>
  <r>
    <d v="2015-02-24T00:00:00"/>
    <s v="TRANSFER DEAN &amp; TYLER, LLC:Emily Orbay Confirmation# 0278393370"/>
    <n v="-326.3"/>
    <n v="5502.23"/>
    <n v="326.3"/>
    <s v="Expense"/>
    <s v="11600 · BofA 0592 (LLC)"/>
    <x v="1"/>
    <x v="2"/>
    <n v="2015"/>
    <x v="68"/>
    <s v="Emily Orbay"/>
    <s v="Corporate:Customer Service"/>
    <s v="BOTH"/>
    <s v="Income Statement"/>
    <s v="0592 (LLC) Activity"/>
    <s v="11600 · BofA 0592 (LLC)"/>
  </r>
  <r>
    <d v="2015-02-24T00:00:00"/>
    <s v="TRANSFER DEAN &amp; TYLER, LLC:Krisina Koger Confirmation# 0181692580"/>
    <n v="-5000"/>
    <n v="502.23"/>
    <n v="5000"/>
    <s v="Expense"/>
    <s v="11600 · BofA 0592 (LLC)"/>
    <x v="1"/>
    <x v="2"/>
    <n v="2015"/>
    <x v="39"/>
    <s v="Kristina Koger"/>
    <s v="Corporate"/>
    <s v="BOTH"/>
    <s v="Balance Sheet"/>
    <s v="0592 (LLC) repays Kristina"/>
    <s v="11600 · BofA 0592 (LLC)"/>
  </r>
  <r>
    <d v="2015-02-24T00:00:00"/>
    <s v="External transfer fee - 3 Day - 02/23/2015 Confirmation: 140264008"/>
    <n v="-3"/>
    <n v="499.23"/>
    <n v="3"/>
    <s v="Expense"/>
    <s v="11600 · BofA 0592 (LLC)"/>
    <x v="1"/>
    <x v="2"/>
    <n v="2015"/>
    <x v="48"/>
    <s v="BofA"/>
    <s v="Corporate"/>
    <s v="BOTH"/>
    <s v="Income Statement"/>
    <s v="0592 (LLC) Activity"/>
    <s v="11600 · BofA 0592 (LLC)"/>
  </r>
  <r>
    <d v="2015-02-25T00:00:00"/>
    <s v="BANK OF AMERICA DES:DEPOSIT ID:313213339887 INDN:DEAN &amp; TYLER LLC CO ID:0941687665 CCD"/>
    <n v="51.09"/>
    <n v="550.32000000000005"/>
    <n v="-51.09"/>
    <s v="Income"/>
    <s v="11600 · BofA 0592 (LLC)"/>
    <x v="1"/>
    <x v="2"/>
    <n v="2015"/>
    <x v="57"/>
    <s v="Woofs And Hoofs, LLC"/>
    <s v="Wholesale"/>
    <s v="BOTH"/>
    <s v="Income Statement"/>
    <s v="0592 (LLC) Sales Activity"/>
    <s v="11600 · BofA 0592 (LLC)"/>
  </r>
  <r>
    <d v="2015-03-02T00:00:00"/>
    <s v="WIRE TYPE:BOOK IN DATE:150302 TIME:1058 ET TRN:2015030200277637 SNDR REF:140854996 ORIG:DEAN &amp; TYLER INC ID:586031239319"/>
    <n v="1500"/>
    <n v="2050.3200000000002"/>
    <n v="-1500"/>
    <s v="Income"/>
    <s v="11600 · BofA 0592 (LLC)"/>
    <x v="1"/>
    <x v="3"/>
    <n v="2015"/>
    <x v="28"/>
    <s v="Dean &amp; Tyler, INC"/>
    <s v="Corporate"/>
    <s v="LLC"/>
    <s v="Balance Sheet"/>
    <s v="9319 (INC) transfers to 0592 (LLC)"/>
    <s v="11600 · BofA 0592 (LLC)"/>
  </r>
  <r>
    <d v="2015-03-02T00:00:00"/>
    <s v="TRANSFER DEAN &amp; TYLER, LLC:Emily Orbay Confirmation# 1531203241"/>
    <n v="-328.46"/>
    <n v="1721.86"/>
    <n v="328.46"/>
    <s v="Expense"/>
    <s v="11600 · BofA 0592 (LLC)"/>
    <x v="1"/>
    <x v="3"/>
    <n v="2015"/>
    <x v="68"/>
    <s v="Emily Orbay"/>
    <s v="Corporate:Customer Service"/>
    <s v="BOTH"/>
    <s v="Income Statement"/>
    <s v="0592 (LLC) Activity"/>
    <s v="11600 · BofA 0592 (LLC)"/>
  </r>
  <r>
    <d v="2015-03-02T00:00:00"/>
    <s v="TRANSFER DEAN &amp; TYLER, LLC:Lissette Orbay Confirmation# 1531210423"/>
    <n v="-542.72"/>
    <n v="1179.1400000000001"/>
    <n v="542.72"/>
    <s v="Expense"/>
    <s v="11600 · BofA 0592 (LLC)"/>
    <x v="1"/>
    <x v="3"/>
    <n v="2015"/>
    <x v="68"/>
    <s v="Lissette Orbay"/>
    <s v="Corporate:Customer Service"/>
    <s v="BOTH"/>
    <s v="Income Statement"/>
    <s v="0592 (LLC) Activity"/>
    <s v="11600 · BofA 0592 (LLC)"/>
  </r>
  <r>
    <d v="2015-03-02T00:00:00"/>
    <s v="TRANSFER DEAN &amp; TYLER, LLC:Maryna Mieshkova Confirmation# 0231215171"/>
    <n v="-389.62"/>
    <n v="789.52"/>
    <n v="389.62"/>
    <s v="Expense"/>
    <s v="11600 · BofA 0592 (LLC)"/>
    <x v="1"/>
    <x v="3"/>
    <n v="2015"/>
    <x v="68"/>
    <s v="Maryna Meishkova"/>
    <s v="Corporate:Customer Service"/>
    <s v="BOTH"/>
    <s v="Income Statement"/>
    <s v="0592 (LLC) Activity"/>
    <s v="11600 · BofA 0592 (LLC)"/>
  </r>
  <r>
    <d v="2015-03-03T00:00:00"/>
    <s v="AUTHNET GATEWAY DES:BILLING ID:37111028 INDN:DEAN &amp; TYLER, LLC CO ID:1870568569 CCD"/>
    <n v="-30.35"/>
    <n v="759.17"/>
    <n v="30.35"/>
    <s v="Expense"/>
    <s v="11600 · BofA 0592 (LLC)"/>
    <x v="1"/>
    <x v="3"/>
    <n v="2015"/>
    <x v="32"/>
    <s v="Authorize.net"/>
    <s v="Corporate"/>
    <s v="BOTH"/>
    <s v="Income Statement"/>
    <s v="0592 (LLC) Activity"/>
    <s v="11600 · BofA 0592 (LLC)"/>
  </r>
  <r>
    <d v="2015-03-03T00:00:00"/>
    <s v="BANK OF AMERICA DES:FEE ID:313213339887 INDN:DEAN &amp; TYLER LLC CO ID:0941687665 CCD"/>
    <n v="-10.24"/>
    <n v="748.93"/>
    <n v="10.24"/>
    <s v="Expense"/>
    <s v="11600 · BofA 0592 (LLC)"/>
    <x v="1"/>
    <x v="3"/>
    <n v="2015"/>
    <x v="32"/>
    <s v="Authorize.net"/>
    <s v="Corporate"/>
    <s v="BOTH"/>
    <s v="Income Statement"/>
    <s v="0592 (LLC) Activity"/>
    <s v="11600 · BofA 0592 (LLC)"/>
  </r>
  <r>
    <d v="2015-03-03T00:00:00"/>
    <s v="BANK OF AMERICA DES:INTERCHNG ID:313213339887 INDN:DEAN &amp; TYLER LLC CO ID:0941687665 CCD"/>
    <n v="-1.79"/>
    <n v="747.14"/>
    <n v="1.79"/>
    <s v="Expense"/>
    <s v="11600 · BofA 0592 (LLC)"/>
    <x v="1"/>
    <x v="3"/>
    <n v="2015"/>
    <x v="32"/>
    <s v="Authorize.net"/>
    <s v="Corporate"/>
    <s v="BOTH"/>
    <s v="Income Statement"/>
    <s v="0592 (LLC) Activity"/>
    <s v="11600 · BofA 0592 (LLC)"/>
  </r>
  <r>
    <d v="2015-03-04T00:00:00"/>
    <s v="PAYPAL DES:TRANSFER ID:55M228NFEHJ8S INDN:DEAN TYLER LLC CO ID:PAYPALSD11 PPD"/>
    <n v="863.38"/>
    <n v="1610.52"/>
    <n v="-863.38"/>
    <s v="Income"/>
    <s v="11600 · BofA 0592 (LLC)"/>
    <x v="1"/>
    <x v="3"/>
    <n v="2015"/>
    <x v="84"/>
    <s v="PayPal"/>
    <s v="Corporate"/>
    <s v="LLC"/>
    <s v="Balance Sheet"/>
    <s v="PayPal (LLC) transfers to 0592 (LLC)"/>
    <s v="11600 · BofA 0592 (LLC)"/>
  </r>
  <r>
    <d v="2015-03-04T00:00:00"/>
    <s v="Counter Credit"/>
    <n v="545.20000000000005"/>
    <n v="2155.7199999999998"/>
    <n v="-545.20000000000005"/>
    <s v="Income"/>
    <s v="11600 · BofA 0592 (LLC)"/>
    <x v="1"/>
    <x v="3"/>
    <n v="2015"/>
    <x v="57"/>
    <s v="Animal Feeds"/>
    <s v="Wholesale"/>
    <s v="BOTH"/>
    <s v="Income Statement"/>
    <s v="0592 (LLC) Sales Activity"/>
    <s v="11600 · BofA 0592 (LLC)"/>
  </r>
  <r>
    <d v="2015-03-04T00:00:00"/>
    <s v="BKOFAMERICA MOBILE 03/04 3337338439 DEPOSIT *MOBILE VA"/>
    <n v="150"/>
    <n v="2305.7199999999998"/>
    <n v="-150"/>
    <s v="Income"/>
    <s v="11600 · BofA 0592 (LLC)"/>
    <x v="1"/>
    <x v="3"/>
    <n v="2015"/>
    <x v="88"/>
    <s v="Park Boulevard Productions"/>
    <s v="Corporate:NYC office"/>
    <s v="BOTH"/>
    <s v="Income Statement"/>
    <s v="0592 (LLC) Sales Activity"/>
    <s v="11600 · BofA 0592 (LLC)"/>
  </r>
  <r>
    <d v="2015-03-04T00:00:00"/>
    <s v="Adjustment/Correction Of Posted Item"/>
    <n v="-50"/>
    <n v="2255.7199999999998"/>
    <n v="50"/>
    <s v="Expense"/>
    <s v="11600 · BofA 0592 (LLC)"/>
    <x v="1"/>
    <x v="3"/>
    <n v="2015"/>
    <x v="57"/>
    <s v="Animal Feeds"/>
    <s v="Wholesale"/>
    <s v="BOTH"/>
    <s v="Income Statement"/>
    <s v="0592 (LLC) Sales Activity"/>
    <s v="11600 · BofA 0592 (LLC)"/>
  </r>
  <r>
    <d v="2015-03-04T00:00:00"/>
    <s v="Online Banking payment to CRD 3836 Confirmation# 4247798265"/>
    <n v="-900"/>
    <n v="1355.72"/>
    <n v="900"/>
    <s v="Expense"/>
    <s v="11600 · BofA 0592 (LLC)"/>
    <x v="1"/>
    <x v="3"/>
    <n v="2015"/>
    <x v="86"/>
    <s v="BofA"/>
    <s v="Corporate"/>
    <s v="LLC"/>
    <s v="Balance Sheet"/>
    <s v="0592 (LLC) pays BofA CC (LLC)"/>
    <s v="11600 · BofA 0592 (LLC)"/>
  </r>
  <r>
    <d v="2015-03-06T00:00:00"/>
    <s v="ONLINE BUSINESS SUITE INVOICING SERVICES"/>
    <n v="-10"/>
    <n v="1345.72"/>
    <n v="10"/>
    <s v="Expense"/>
    <s v="11600 · BofA 0592 (LLC)"/>
    <x v="1"/>
    <x v="3"/>
    <n v="2015"/>
    <x v="13"/>
    <s v="ZoHo"/>
    <s v="Wholesale"/>
    <s v="BOTH"/>
    <s v="Income Statement"/>
    <s v="0592 (LLC) Activity"/>
    <s v="11600 · BofA 0592 (LLC)"/>
  </r>
  <r>
    <d v="2015-03-06T00:00:00"/>
    <s v="ONLINE BUSINESS SUITE DIRECT PMT SERVICES"/>
    <n v="-10"/>
    <n v="1335.72"/>
    <n v="10"/>
    <s v="Expense"/>
    <s v="11600 · BofA 0592 (LLC)"/>
    <x v="1"/>
    <x v="3"/>
    <n v="2015"/>
    <x v="13"/>
    <s v="ZoHo"/>
    <s v="Wholesale"/>
    <s v="BOTH"/>
    <s v="Income Statement"/>
    <s v="0592 (LLC) Activity"/>
    <s v="11600 · BofA 0592 (LLC)"/>
  </r>
  <r>
    <d v="2015-03-09T00:00:00"/>
    <s v="TRANSFER DEAN &amp; TYLER, LLC:Emily Orbay Confirmation# 0290663815"/>
    <n v="-291"/>
    <n v="1044.72"/>
    <n v="291"/>
    <s v="Expense"/>
    <s v="11600 · BofA 0592 (LLC)"/>
    <x v="1"/>
    <x v="3"/>
    <n v="2015"/>
    <x v="68"/>
    <s v="Emily Orbay"/>
    <s v="Corporate:Customer Service"/>
    <s v="BOTH"/>
    <s v="Income Statement"/>
    <s v="0592 (LLC) Activity"/>
    <s v="11600 · BofA 0592 (LLC)"/>
  </r>
  <r>
    <d v="2015-03-09T00:00:00"/>
    <s v="TRANSFER DEAN &amp; TYLER, LLC:Lissette Orbay Confirmation# 0290664603"/>
    <n v="-432"/>
    <n v="612.72"/>
    <n v="432"/>
    <s v="Expense"/>
    <s v="11600 · BofA 0592 (LLC)"/>
    <x v="1"/>
    <x v="3"/>
    <n v="2015"/>
    <x v="68"/>
    <s v="Lissette Orbay"/>
    <s v="Corporate:Customer Service"/>
    <s v="BOTH"/>
    <s v="Income Statement"/>
    <s v="0592 (LLC) Activity"/>
    <s v="11600 · BofA 0592 (LLC)"/>
  </r>
  <r>
    <d v="2015-03-10T00:00:00"/>
    <s v="PAYPAL DES:TRANSFER ID:55M228NTQFVPN INDN:DEAN TYLER LLC CO ID:PAYPALSD11 PPD"/>
    <n v="1300.06"/>
    <n v="1912.78"/>
    <n v="-1300.06"/>
    <s v="Income"/>
    <s v="11600 · BofA 0592 (LLC)"/>
    <x v="1"/>
    <x v="3"/>
    <n v="2015"/>
    <x v="84"/>
    <s v="PayPal"/>
    <s v="Corporate"/>
    <s v="LLC"/>
    <s v="Balance Sheet"/>
    <s v="PayPal (LLC) transfers to 0592 (LLC)"/>
    <s v="11600 · BofA 0592 (LLC)"/>
  </r>
  <r>
    <d v="2015-03-10T00:00:00"/>
    <s v="CARDMEMBER SERV DES:WEB PYMT ID:***********5165 INDN:KOGER,KRISTINA R CO ID:5911111111 WEB"/>
    <n v="-142.25"/>
    <n v="1770.53"/>
    <n v="142.25"/>
    <s v="Expense"/>
    <s v="11600 · BofA 0592 (LLC)"/>
    <x v="1"/>
    <x v="3"/>
    <n v="2015"/>
    <x v="39"/>
    <s v="Kristina Koger"/>
    <s v="Corporate"/>
    <s v="BOTH"/>
    <s v="Balance Sheet"/>
    <s v="0592 (LLC) repays Kristina"/>
    <s v="11600 · BofA 0592 (LLC)"/>
  </r>
  <r>
    <d v="2015-03-16T00:00:00"/>
    <s v="TRANSFER DEAN &amp; TYLER, LLC:Emily Orbay Confirmation# 1651197226"/>
    <n v="-291"/>
    <n v="1479.53"/>
    <n v="291"/>
    <s v="Expense"/>
    <s v="11600 · BofA 0592 (LLC)"/>
    <x v="1"/>
    <x v="3"/>
    <n v="2015"/>
    <x v="68"/>
    <s v="Emily Orbay"/>
    <s v="Corporate:Customer Service"/>
    <s v="BOTH"/>
    <s v="Income Statement"/>
    <s v="0592 (LLC) Activity"/>
    <s v="11600 · BofA 0592 (LLC)"/>
  </r>
  <r>
    <d v="2015-03-16T00:00:00"/>
    <s v="TRANSFER DEAN &amp; TYLER, LLC:Maryna Mieshkova Confirmation# 0251197469"/>
    <n v="-457.38"/>
    <n v="1022.15"/>
    <n v="457.38"/>
    <s v="Expense"/>
    <s v="11600 · BofA 0592 (LLC)"/>
    <x v="1"/>
    <x v="3"/>
    <n v="2015"/>
    <x v="68"/>
    <s v="Maryna Meishkova"/>
    <s v="Corporate:Customer Service"/>
    <s v="BOTH"/>
    <s v="Income Statement"/>
    <s v="0592 (LLC) Activity"/>
    <s v="11600 · BofA 0592 (LLC)"/>
  </r>
  <r>
    <d v="2015-03-16T00:00:00"/>
    <s v="TRANSFER DEAN &amp; TYLER, LLC:Lissette Orbay Confirmation# 1651198733"/>
    <n v="-665.28"/>
    <n v="356.87"/>
    <n v="665.28"/>
    <s v="Expense"/>
    <s v="11600 · BofA 0592 (LLC)"/>
    <x v="1"/>
    <x v="3"/>
    <n v="2015"/>
    <x v="68"/>
    <s v="Lissette Orbay"/>
    <s v="Corporate:Customer Service"/>
    <s v="BOTH"/>
    <s v="Income Statement"/>
    <s v="0592 (LLC) Activity"/>
    <s v="11600 · BofA 0592 (LLC)"/>
  </r>
  <r>
    <d v="2015-03-17T00:00:00"/>
    <s v="PAYPAL DES:TRANSFER ID:55M228PA47TP4 INDN:DEAN TYLER LLC CO ID:PAYPALSD11 PPD"/>
    <n v="1030.92"/>
    <n v="1387.79"/>
    <n v="-1030.92"/>
    <s v="Income"/>
    <s v="11600 · BofA 0592 (LLC)"/>
    <x v="1"/>
    <x v="3"/>
    <n v="2015"/>
    <x v="84"/>
    <s v="PayPal"/>
    <s v="Corporate"/>
    <s v="LLC"/>
    <s v="Balance Sheet"/>
    <s v="PayPal (LLC) transfers to 0592 (LLC)"/>
    <s v="11600 · BofA 0592 (LLC)"/>
  </r>
  <r>
    <d v="2015-03-23T00:00:00"/>
    <s v="TRANSFER DEAN &amp; TYLER, LLC:Lissette Orbay Confirmation# 1614455153"/>
    <n v="-542.72"/>
    <n v="845.07"/>
    <n v="542.72"/>
    <s v="Expense"/>
    <s v="11600 · BofA 0592 (LLC)"/>
    <x v="1"/>
    <x v="3"/>
    <n v="2015"/>
    <x v="68"/>
    <s v="Lissette Orbay"/>
    <s v="Corporate:Customer Service"/>
    <s v="BOTH"/>
    <s v="Income Statement"/>
    <s v="0592 (LLC) Activity"/>
    <s v="11600 · BofA 0592 (LLC)"/>
  </r>
  <r>
    <d v="2015-03-23T00:00:00"/>
    <s v="TRANSFER DEAN &amp; TYLER, LLC:Emily Orbay Confirmation# 1614461861"/>
    <n v="-291"/>
    <n v="554.07000000000005"/>
    <n v="291"/>
    <s v="Expense"/>
    <s v="11600 · BofA 0592 (LLC)"/>
    <x v="1"/>
    <x v="3"/>
    <n v="2015"/>
    <x v="68"/>
    <s v="Emily Orbay"/>
    <s v="Corporate:Customer Service"/>
    <s v="BOTH"/>
    <s v="Income Statement"/>
    <s v="0592 (LLC) Activity"/>
    <s v="11600 · BofA 0592 (LLC)"/>
  </r>
  <r>
    <d v="2015-03-30T00:00:00"/>
    <s v="PAYPAL DES:TRANSFER ID:55M228Q3AV4EY INDN:DEAN TYLER LLC CO ID:PAYPALSD11 PPD"/>
    <n v="1356.32"/>
    <n v="1910.39"/>
    <n v="-1356.32"/>
    <s v="Income"/>
    <s v="11600 · BofA 0592 (LLC)"/>
    <x v="1"/>
    <x v="3"/>
    <n v="2015"/>
    <x v="84"/>
    <s v="PayPal"/>
    <s v="Corporate"/>
    <s v="LLC"/>
    <s v="Balance Sheet"/>
    <s v="PayPal (LLC) transfers to 0592 (LLC)"/>
    <s v="11600 · BofA 0592 (LLC)"/>
  </r>
  <r>
    <d v="2015-03-30T00:00:00"/>
    <s v="Online Banking payment to CRD 3836 Confirmation# 0175512233"/>
    <n v="-820.95"/>
    <n v="1089.44"/>
    <n v="820.95"/>
    <s v="Expense"/>
    <s v="11600 · BofA 0592 (LLC)"/>
    <x v="1"/>
    <x v="3"/>
    <n v="2015"/>
    <x v="86"/>
    <s v="BofA"/>
    <s v="Corporate"/>
    <s v="LLC"/>
    <s v="Balance Sheet"/>
    <s v="0592 (LLC) pays BofA CC (LLC)"/>
    <s v="11600 · BofA 0592 (LLC)"/>
  </r>
  <r>
    <d v="2015-03-30T00:00:00"/>
    <s v="TRANSFER DEAN &amp; TYLER, LLC:Lissette Orbay Confirmation# 1675521144"/>
    <n v="-432"/>
    <n v="657.44"/>
    <n v="432"/>
    <s v="Expense"/>
    <s v="11600 · BofA 0592 (LLC)"/>
    <x v="1"/>
    <x v="3"/>
    <n v="2015"/>
    <x v="68"/>
    <s v="Lissette Orbay"/>
    <s v="Corporate:Customer Service"/>
    <s v="BOTH"/>
    <s v="Income Statement"/>
    <s v="0592 (LLC) Activity"/>
    <s v="11600 · BofA 0592 (LLC)"/>
  </r>
  <r>
    <d v="2015-03-30T00:00:00"/>
    <s v="TRANSFER DEAN &amp; TYLER, LLC:Emily Orbay Confirmation# 1675536872"/>
    <n v="-285"/>
    <n v="372.44"/>
    <n v="285"/>
    <s v="Expense"/>
    <s v="11600 · BofA 0592 (LLC)"/>
    <x v="1"/>
    <x v="3"/>
    <n v="2015"/>
    <x v="68"/>
    <s v="Emily Orbay"/>
    <s v="Corporate:Customer Service"/>
    <s v="BOTH"/>
    <s v="Income Statement"/>
    <s v="0592 (LLC) Activity"/>
    <s v="11600 · BofA 0592 (LLC)"/>
  </r>
  <r>
    <d v="2015-03-31T00:00:00"/>
    <s v="BKOFAMERICA MOBILE 03/31 3343030441 DEPOSIT *MOBILE VA"/>
    <n v="2686"/>
    <n v="3058.44"/>
    <n v="-2686"/>
    <s v="Income"/>
    <s v="11600 · BofA 0592 (LLC)"/>
    <x v="1"/>
    <x v="3"/>
    <n v="2015"/>
    <x v="76"/>
    <s v="Bond MM (NYC)"/>
    <s v="Corporate:NYC office"/>
    <s v="BOTH"/>
    <s v="Income Statement"/>
    <s v="Security Deposit Return"/>
    <s v="11600 · BofA 0592 (LLC)"/>
  </r>
  <r>
    <d v="2015-03-31T00:00:00"/>
    <s v="BKOFAMERICA MOBILE 03/31 3342951642 DEPOSIT *MOBILE VA"/>
    <n v="26.9"/>
    <n v="3085.34"/>
    <n v="-26.9"/>
    <s v="Income"/>
    <s v="11600 · BofA 0592 (LLC)"/>
    <x v="1"/>
    <x v="3"/>
    <n v="2015"/>
    <x v="57"/>
    <s v="Gregory Coleman"/>
    <s v="eBay:eBay"/>
    <s v="BOTH"/>
    <s v="Income Statement"/>
    <s v="0592 (LLC) Sales Activity"/>
    <s v="11600 · BofA 0592 (LLC)"/>
  </r>
  <r>
    <d v="2015-04-01T00:00:00"/>
    <s v="BKOFAMERICA MOBILE 04/01 3343185489 DEPOSIT *MOBILE VA"/>
    <n v="46.67"/>
    <n v="3132.01"/>
    <n v="-46.67"/>
    <s v="Income"/>
    <s v="11600 · BofA 0592 (LLC)"/>
    <x v="1"/>
    <x v="4"/>
    <n v="2015"/>
    <x v="26"/>
    <s v="Poland Spring"/>
    <s v="Corporate:NYC office"/>
    <s v="BOTH"/>
    <s v="Income Statement"/>
    <s v="0592 (LLC) Sales Activity"/>
    <s v="11600 · BofA 0592 (LLC)"/>
  </r>
  <r>
    <d v="2015-04-01T00:00:00"/>
    <s v="TRANSFER DEAN &amp; TYLER, LLC:Maryna Mieshkova Confirmation# 0190166856"/>
    <n v="-481.88"/>
    <n v="2650.13"/>
    <n v="481.88"/>
    <s v="Expense"/>
    <s v="11600 · BofA 0592 (LLC)"/>
    <x v="1"/>
    <x v="4"/>
    <n v="2015"/>
    <x v="68"/>
    <s v="Maryna Meishkova"/>
    <s v="Corporate:Customer Service"/>
    <s v="BOTH"/>
    <s v="Income Statement"/>
    <s v="0592 (LLC) Activity"/>
    <s v="11600 · BofA 0592 (LLC)"/>
  </r>
  <r>
    <d v="2015-04-01T00:00:00"/>
    <s v="Check 1060"/>
    <n v="-1497.38"/>
    <n v="1152.75"/>
    <n v="1497.38"/>
    <s v="Expense"/>
    <s v="11600 · BofA 0592 (LLC)"/>
    <x v="1"/>
    <x v="4"/>
    <n v="2015"/>
    <x v="27"/>
    <s v="Proteus Consulting"/>
    <s v="Corporate:Sales"/>
    <s v="BOTH"/>
    <s v="Income Statement"/>
    <s v="0592 (LLC) Activity"/>
    <s v="11600 · BofA 0592 (LLC)"/>
  </r>
  <r>
    <d v="2015-04-02T00:00:00"/>
    <s v="AUTHNET GATEWAY DES:BILLING ID:37627861 INDN:DEAN &amp; TYLER, LLC CO ID:1870568569 CCD"/>
    <n v="-30"/>
    <n v="1122.75"/>
    <n v="30"/>
    <s v="Expense"/>
    <s v="11600 · BofA 0592 (LLC)"/>
    <x v="1"/>
    <x v="4"/>
    <n v="2015"/>
    <x v="32"/>
    <s v="Authorize.net"/>
    <s v="Corporate"/>
    <s v="BOTH"/>
    <s v="Income Statement"/>
    <s v="0592 (LLC) Activity"/>
    <s v="11600 · BofA 0592 (LLC)"/>
  </r>
  <r>
    <d v="2015-04-03T00:00:00"/>
    <s v="BANK OF AMERICA DES:FEE ID:313213339887 INDN:DEAN &amp; TYLER LLC CO ID:0941687665 CCD"/>
    <n v="-9.9499999999999993"/>
    <n v="1112.8"/>
    <n v="9.9499999999999993"/>
    <s v="Expense"/>
    <s v="11600 · BofA 0592 (LLC)"/>
    <x v="1"/>
    <x v="4"/>
    <n v="2015"/>
    <x v="32"/>
    <s v="Authorize.net"/>
    <s v="Corporate"/>
    <s v="BOTH"/>
    <s v="Income Statement"/>
    <s v="0592 (LLC) Activity"/>
    <s v="11600 · BofA 0592 (LLC)"/>
  </r>
  <r>
    <d v="2015-04-06T00:00:00"/>
    <s v="TRANSFER DEAN &amp; TYLER, LLC:Lissette Orbay Confirmation# 1634935461"/>
    <n v="-564"/>
    <n v="548.79999999999995"/>
    <n v="564"/>
    <s v="Expense"/>
    <s v="11600 · BofA 0592 (LLC)"/>
    <x v="1"/>
    <x v="4"/>
    <n v="2015"/>
    <x v="68"/>
    <s v="Lissette Orbay"/>
    <s v="Corporate:Customer Service"/>
    <s v="BOTH"/>
    <s v="Income Statement"/>
    <s v="0592 (LLC) Activity"/>
    <s v="11600 · BofA 0592 (LLC)"/>
  </r>
  <r>
    <d v="2015-04-07T00:00:00"/>
    <s v="ONLINE BUSINESS SUITE INVOICING SERVICES"/>
    <n v="-10"/>
    <n v="538.79999999999995"/>
    <n v="10"/>
    <s v="Expense"/>
    <s v="11600 · BofA 0592 (LLC)"/>
    <x v="1"/>
    <x v="4"/>
    <n v="2015"/>
    <x v="13"/>
    <s v="ZoHo"/>
    <s v="Wholesale"/>
    <s v="BOTH"/>
    <s v="Income Statement"/>
    <s v="0592 (LLC) Activity"/>
    <s v="11600 · BofA 0592 (LLC)"/>
  </r>
  <r>
    <d v="2015-04-07T00:00:00"/>
    <s v="ONLINE BUSINESS SUITE DIRECT PMT SERVICES"/>
    <n v="-10"/>
    <n v="528.79999999999995"/>
    <n v="10"/>
    <s v="Expense"/>
    <s v="11600 · BofA 0592 (LLC)"/>
    <x v="1"/>
    <x v="4"/>
    <n v="2015"/>
    <x v="13"/>
    <s v="ZoHo"/>
    <s v="Wholesale"/>
    <s v="BOTH"/>
    <s v="Income Statement"/>
    <s v="0592 (LLC) Activity"/>
    <s v="11600 · BofA 0592 (LLC)"/>
  </r>
  <r>
    <d v="2015-04-08T00:00:00"/>
    <s v="PAYPAL DES:TRANSFER ID:55M228QN6G8XL INDN:DEAN TYLER LLC CO ID:PAYPALSD11 PPD"/>
    <n v="1500"/>
    <n v="2028.8"/>
    <n v="-1500"/>
    <s v="Income"/>
    <s v="11600 · BofA 0592 (LLC)"/>
    <x v="1"/>
    <x v="4"/>
    <n v="2015"/>
    <x v="84"/>
    <s v="PayPal"/>
    <s v="Corporate"/>
    <s v="LLC"/>
    <s v="Balance Sheet"/>
    <s v="PayPal (LLC) transfers to 0592 (LLC)"/>
    <s v="11600 · BofA 0592 (LLC)"/>
  </r>
  <r>
    <d v="2015-04-09T00:00:00"/>
    <s v="BKOFAMERICA MOBILE 04/09 3345163065 DEPOSIT *MOBILE VA"/>
    <n v="30"/>
    <n v="2058.8000000000002"/>
    <n v="-30"/>
    <s v="Income"/>
    <s v="11600 · BofA 0592 (LLC)"/>
    <x v="1"/>
    <x v="4"/>
    <n v="2015"/>
    <x v="54"/>
    <s v="The Hartford"/>
    <s v="Corporate"/>
    <s v="BOTH"/>
    <s v="Income Statement"/>
    <s v="0592 (LLC) Sales Activity"/>
    <s v="11600 · BofA 0592 (LLC)"/>
  </r>
  <r>
    <d v="2015-04-14T00:00:00"/>
    <s v="TRANSFER DEAN &amp; TYLER, LLC:Lissette Orbay Confirmation# 1602841913"/>
    <n v="-564"/>
    <n v="1494.8"/>
    <n v="564"/>
    <s v="Expense"/>
    <s v="11600 · BofA 0592 (LLC)"/>
    <x v="1"/>
    <x v="4"/>
    <n v="2015"/>
    <x v="68"/>
    <s v="Lissette Orbay"/>
    <s v="Corporate:Customer Service"/>
    <s v="BOTH"/>
    <s v="Income Statement"/>
    <s v="0592 (LLC) Activity"/>
    <s v="11600 · BofA 0592 (LLC)"/>
  </r>
  <r>
    <d v="2015-04-22T00:00:00"/>
    <s v="TRANSFER DEAN &amp; TYLER, LLC:Lissette Orbay Confirmation# 0271788005"/>
    <n v="-569.28"/>
    <n v="925.52"/>
    <n v="569.28"/>
    <s v="Expense"/>
    <s v="11600 · BofA 0592 (LLC)"/>
    <x v="1"/>
    <x v="4"/>
    <n v="2015"/>
    <x v="68"/>
    <s v="Lissette Orbay"/>
    <s v="Corporate:Customer Service"/>
    <s v="BOTH"/>
    <s v="Income Statement"/>
    <s v="0592 (LLC) Activity"/>
    <s v="11600 · BofA 0592 (LLC)"/>
  </r>
  <r>
    <d v="2015-04-23T00:00:00"/>
    <s v="PAYPAL DES:TRANSFER ID:55M228RLU7LM2 INDN:DEAN TYLER LLC CO ID:PAYPALSD11 PPD"/>
    <n v="2642.29"/>
    <n v="3567.81"/>
    <n v="-2642.29"/>
    <s v="Income"/>
    <s v="11600 · BofA 0592 (LLC)"/>
    <x v="1"/>
    <x v="4"/>
    <n v="2015"/>
    <x v="84"/>
    <s v="PayPal"/>
    <s v="Corporate"/>
    <s v="LLC"/>
    <s v="Balance Sheet"/>
    <s v="PayPal (LLC) transfers to 0592 (LLC)"/>
    <s v="11600 · BofA 0592 (LLC)"/>
  </r>
  <r>
    <d v="2015-04-23T00:00:00"/>
    <s v="AMERICAN EXPRESS DES:ACH Pmt ID:W6722 INDN:KRISTINA KOGER CO ID:1133133497 WEB"/>
    <n v="-3000"/>
    <n v="567.80999999999995"/>
    <n v="3000"/>
    <s v="Expense"/>
    <s v="11600 · BofA 0592 (LLC)"/>
    <x v="1"/>
    <x v="4"/>
    <n v="2015"/>
    <x v="87"/>
    <s v="DT AMEX"/>
    <s v="Corporate"/>
    <s v="LLC"/>
    <s v="Balance Sheet"/>
    <s v="0592 (LLC) pays AMEX (LLC)"/>
    <s v="11600 · BofA 0592 (LLC)"/>
  </r>
  <r>
    <d v="2015-04-24T00:00:00"/>
    <s v="Counter Credit"/>
    <n v="46.67"/>
    <n v="614.48"/>
    <n v="-46.67"/>
    <s v="Income"/>
    <s v="11600 · BofA 0592 (LLC)"/>
    <x v="1"/>
    <x v="4"/>
    <n v="2015"/>
    <x v="57"/>
    <s v="Animal Feeds"/>
    <s v="Wholesale"/>
    <s v="BOTH"/>
    <s v="Income Statement"/>
    <s v="0592 (LLC) Sales Activity"/>
    <s v="11600 · BofA 0592 (LLC)"/>
  </r>
  <r>
    <d v="2015-04-24T00:00:00"/>
    <s v="DEBIT ADJUSTMENT DUPLICATE ITEM Reversing deposit made on 04/01/15 as duplicate it em. Ref # R3 921524 FDES NTX 0007167 971011"/>
    <n v="-46.67"/>
    <n v="567.80999999999995"/>
    <n v="46.67"/>
    <s v="Expense"/>
    <s v="11600 · BofA 0592 (LLC)"/>
    <x v="1"/>
    <x v="4"/>
    <n v="2015"/>
    <x v="57"/>
    <s v="Animal Feeds"/>
    <s v="Wholesale"/>
    <s v="BOTH"/>
    <s v="Income Statement"/>
    <s v="0592 (LLC) Sales Activity"/>
    <s v="11600 · BofA 0592 (LLC)"/>
  </r>
  <r>
    <d v="2015-04-29T00:00:00"/>
    <s v="PAYPAL DES:TRANSFER ID:55M228RZMUN4L INDN:DEAN TYLER LLC CO ID:PAYPALSD11 PPD"/>
    <n v="630"/>
    <n v="1197.81"/>
    <n v="-630"/>
    <s v="Income"/>
    <s v="11600 · BofA 0592 (LLC)"/>
    <x v="1"/>
    <x v="4"/>
    <n v="2015"/>
    <x v="84"/>
    <s v="PayPal"/>
    <s v="Corporate"/>
    <s v="LLC"/>
    <s v="Balance Sheet"/>
    <s v="PayPal (LLC) transfers to 0592 (LLC)"/>
    <s v="11600 · BofA 0592 (LLC)"/>
  </r>
  <r>
    <d v="2015-04-30T00:00:00"/>
    <s v="TRANSFER DEAN &amp; TYLER, LLC:Lissette Orbay Confirmation# 1642496522"/>
    <n v="-544"/>
    <n v="653.80999999999995"/>
    <n v="544"/>
    <s v="Expense"/>
    <s v="11600 · BofA 0592 (LLC)"/>
    <x v="1"/>
    <x v="4"/>
    <n v="2015"/>
    <x v="68"/>
    <s v="Lissette Orbay"/>
    <s v="Corporate:Customer Service"/>
    <s v="BOTH"/>
    <s v="Income Statement"/>
    <s v="0592 (LLC) Activity"/>
    <s v="11600 · BofA 0592 (LLC)"/>
  </r>
  <r>
    <d v="2015-05-01T00:00:00"/>
    <s v="TRANSFER DEAN &amp; TYLER, LLC:Maryna Mieshkova Confirmation# 1750583933"/>
    <n v="-301"/>
    <n v="352.81"/>
    <n v="301"/>
    <s v="Expense"/>
    <s v="11600 · BofA 0592 (LLC)"/>
    <x v="1"/>
    <x v="5"/>
    <n v="2015"/>
    <x v="68"/>
    <s v="Maryna Meishkova"/>
    <s v="Corporate:Customer Service"/>
    <s v="BOTH"/>
    <s v="Income Statement"/>
    <s v="0592 (LLC) Activity"/>
    <s v="11600 · BofA 0592 (LLC)"/>
  </r>
  <r>
    <d v="2015-05-01T00:00:00"/>
    <s v="Monthly Fee for Business Advantage"/>
    <n v="-29.95"/>
    <n v="322.86"/>
    <n v="29.95"/>
    <s v="Expense"/>
    <s v="11600 · BofA 0592 (LLC)"/>
    <x v="1"/>
    <x v="5"/>
    <n v="2015"/>
    <x v="48"/>
    <s v="BofA"/>
    <s v="Corporate"/>
    <s v="BOTH"/>
    <s v="Income Statement"/>
    <s v="0592 (LLC) Activity"/>
    <s v="11600 · BofA 0592 (LLC)"/>
  </r>
  <r>
    <d v="2015-05-04T00:00:00"/>
    <s v="PAYPAL DES:TRANSFER ID:55M228S9PVUFQ INDN:DEAN TYLER LLC CO ID:PAYPALSD11 PPD"/>
    <n v="875"/>
    <n v="1197.8599999999999"/>
    <n v="-875"/>
    <s v="Income"/>
    <s v="11600 · BofA 0592 (LLC)"/>
    <x v="1"/>
    <x v="5"/>
    <n v="2015"/>
    <x v="84"/>
    <s v="PayPal"/>
    <s v="Corporate"/>
    <s v="LLC"/>
    <s v="Balance Sheet"/>
    <s v="PayPal (LLC) transfers to 0592 (LLC)"/>
    <s v="11600 · BofA 0592 (LLC)"/>
  </r>
  <r>
    <d v="2015-05-04T00:00:00"/>
    <s v="AUTHNET GATEWAY DES:BILLING ID:37930393 INDN:DEAN &amp; TYLER, LLC CO ID:1870568569 CCD"/>
    <n v="-30"/>
    <n v="1167.8599999999999"/>
    <n v="30"/>
    <s v="Expense"/>
    <s v="11600 · BofA 0592 (LLC)"/>
    <x v="1"/>
    <x v="5"/>
    <n v="2015"/>
    <x v="32"/>
    <s v="Authorize.net"/>
    <s v="Corporate"/>
    <s v="BOTH"/>
    <s v="Income Statement"/>
    <s v="0592 (LLC) Activity"/>
    <s v="11600 · BofA 0592 (LLC)"/>
  </r>
  <r>
    <d v="2015-05-04T00:00:00"/>
    <s v="BANK OF AMERICA DES:FEE ID:313213339887 INDN:DEAN &amp; TYLER LLC CO ID:0941687665 CCD"/>
    <n v="-9.9499999999999993"/>
    <n v="1157.9100000000001"/>
    <n v="9.9499999999999993"/>
    <s v="Expense"/>
    <s v="11600 · BofA 0592 (LLC)"/>
    <x v="1"/>
    <x v="5"/>
    <n v="2015"/>
    <x v="32"/>
    <s v="Authorize.net"/>
    <s v="Corporate"/>
    <s v="BOTH"/>
    <s v="Income Statement"/>
    <s v="0592 (LLC) Activity"/>
    <s v="11600 · BofA 0592 (LLC)"/>
  </r>
  <r>
    <d v="2015-05-05T00:00:00"/>
    <s v="Online Banking payment to CRD 3836 Confirmation# 0184830276"/>
    <n v="-859"/>
    <n v="298.91000000000003"/>
    <n v="859"/>
    <s v="Expense"/>
    <s v="11600 · BofA 0592 (LLC)"/>
    <x v="1"/>
    <x v="5"/>
    <n v="2015"/>
    <x v="86"/>
    <s v="BofA"/>
    <s v="Corporate"/>
    <s v="LLC"/>
    <s v="Balance Sheet"/>
    <s v="0592 (LLC) pays BofA CC (LLC)"/>
    <s v="11600 · BofA 0592 (LLC)"/>
  </r>
  <r>
    <d v="2015-05-07T00:00:00"/>
    <s v="ONLINE BUSINESS SUITE INVOICING SERVICES"/>
    <n v="-10"/>
    <n v="288.91000000000003"/>
    <n v="10"/>
    <s v="Expense"/>
    <s v="11600 · BofA 0592 (LLC)"/>
    <x v="1"/>
    <x v="5"/>
    <n v="2015"/>
    <x v="13"/>
    <s v="ZoHo"/>
    <s v="Wholesale"/>
    <s v="BOTH"/>
    <s v="Income Statement"/>
    <s v="0592 (LLC) Activity"/>
    <s v="11600 · BofA 0592 (LLC)"/>
  </r>
  <r>
    <d v="2015-05-07T00:00:00"/>
    <s v="ONLINE BUSINESS SUITE DIRECT PMT SERVICES"/>
    <n v="-10"/>
    <n v="278.91000000000003"/>
    <n v="10"/>
    <s v="Expense"/>
    <s v="11600 · BofA 0592 (LLC)"/>
    <x v="1"/>
    <x v="5"/>
    <n v="2015"/>
    <x v="13"/>
    <s v="ZoHo"/>
    <s v="Wholesale"/>
    <s v="BOTH"/>
    <s v="Income Statement"/>
    <s v="0592 (LLC) Activity"/>
    <s v="11600 · BofA 0592 (LLC)"/>
  </r>
  <r>
    <d v="2015-05-15T00:00:00"/>
    <s v="PAYPAL DES:TRANSFER ID:55M228T2Y53TJ INDN:DEAN TYLER LLC CO ID:PAYPALSD11 PPD"/>
    <n v="1000"/>
    <n v="1278.9100000000001"/>
    <n v="-1000"/>
    <s v="Income"/>
    <s v="11600 · BofA 0592 (LLC)"/>
    <x v="1"/>
    <x v="5"/>
    <n v="2015"/>
    <x v="84"/>
    <s v="PayPal"/>
    <s v="Corporate"/>
    <s v="LLC"/>
    <s v="Balance Sheet"/>
    <s v="PayPal (LLC) transfers to 0592 (LLC)"/>
    <s v="11600 · BofA 0592 (LLC)"/>
  </r>
  <r>
    <d v="2015-05-19T00:00:00"/>
    <s v="WIRE TYPE:WIRE IN DATE: 150519 TIME:0503 ET TRN:2015051900046860 SEQ:FTS1505183147600/021945 ORIG:DEAN TYLER, LLC ID:CAHKBC3200901160 SND BK:TH E BANK OF NEW YORK MELLON ID:0001 PMT DET:CAH19055 7ZCOCRK0LESS FEES"/>
    <n v="1856.4"/>
    <n v="3135.31"/>
    <n v="-1856.4"/>
    <s v="Income"/>
    <s v="11600 · BofA 0592 (LLC)"/>
    <x v="1"/>
    <x v="5"/>
    <n v="2015"/>
    <x v="89"/>
    <s v="Dean &amp; Tyler, LLC"/>
    <s v="Amazon Seller:Amazon Canada"/>
    <s v="LLC"/>
    <s v="Balance Sheet"/>
    <s v="HSBC (LLC) transfers to 0592 (LLC)"/>
    <s v="11600 · BofA 0592 (LLC)"/>
  </r>
  <r>
    <d v="2015-05-19T00:00:00"/>
    <s v="Online Banking payment to CRD 3836 Confirmation# 2806370643"/>
    <n v="-1500"/>
    <n v="1635.31"/>
    <n v="1500"/>
    <s v="Expense"/>
    <s v="11600 · BofA 0592 (LLC)"/>
    <x v="1"/>
    <x v="5"/>
    <n v="2015"/>
    <x v="86"/>
    <s v="BofA"/>
    <s v="Corporate"/>
    <s v="LLC"/>
    <s v="Balance Sheet"/>
    <s v="0592 (LLC) pays BofA CC (LLC)"/>
    <s v="11600 · BofA 0592 (LLC)"/>
  </r>
  <r>
    <d v="2015-05-19T00:00:00"/>
    <s v="TRANSFER DEAN &amp; TYLER, LLC:Proteus Consulting Confirmation# 0106399466"/>
    <n v="-512.12"/>
    <n v="1123.19"/>
    <n v="512.12"/>
    <s v="Expense"/>
    <s v="11600 · BofA 0592 (LLC)"/>
    <x v="1"/>
    <x v="5"/>
    <n v="2015"/>
    <x v="27"/>
    <s v="Proteus Consulting"/>
    <s v="Corporate:Sales"/>
    <s v="BOTH"/>
    <s v="Income Statement"/>
    <s v="0592 (LLC) Activity"/>
    <s v="11600 · BofA 0592 (LLC)"/>
  </r>
  <r>
    <d v="2015-05-20T00:00:00"/>
    <s v="PAYPAL DES:TRANSFER ID:55M228TBWMMAN INDN:DEAN TYLER LLC CO ID:PAYPALSD11 PPD"/>
    <n v="1000"/>
    <n v="2123.19"/>
    <n v="-1000"/>
    <s v="Income"/>
    <s v="11600 · BofA 0592 (LLC)"/>
    <x v="1"/>
    <x v="5"/>
    <n v="2015"/>
    <x v="84"/>
    <s v="PayPal"/>
    <s v="Corporate"/>
    <s v="LLC"/>
    <s v="Balance Sheet"/>
    <s v="PayPal (LLC) transfers to 0592 (LLC)"/>
    <s v="11600 · BofA 0592 (LLC)"/>
  </r>
  <r>
    <d v="2015-05-20T00:00:00"/>
    <s v="External transfer fee - 3 Day - 05/19/2015 Confirmation: 146451598"/>
    <n v="-3"/>
    <n v="2120.19"/>
    <n v="3"/>
    <s v="Expense"/>
    <s v="11600 · BofA 0592 (LLC)"/>
    <x v="1"/>
    <x v="5"/>
    <n v="2015"/>
    <x v="48"/>
    <s v="BofA"/>
    <s v="Corporate"/>
    <s v="BOTH"/>
    <s v="Income Statement"/>
    <s v="0592 (LLC) Activity"/>
    <s v="11600 · BofA 0592 (LLC)"/>
  </r>
  <r>
    <d v="2015-05-21T00:00:00"/>
    <s v="AMERICAN EXPRESS DES:ACH Pmt ID:W1266 INDN:KRISTINA KOGER CO ID:1133133497 WEB"/>
    <n v="-2000"/>
    <n v="120.19"/>
    <n v="2000"/>
    <s v="Expense"/>
    <s v="11600 · BofA 0592 (LLC)"/>
    <x v="1"/>
    <x v="5"/>
    <n v="2015"/>
    <x v="87"/>
    <s v="DT AMEX"/>
    <s v="Corporate"/>
    <s v="LLC"/>
    <s v="Balance Sheet"/>
    <s v="0592 (LLC) pays AMEX (LLC)"/>
    <s v="11600 · BofA 0592 (LLC)"/>
  </r>
  <r>
    <d v="2015-05-28T00:00:00"/>
    <s v="PAYPAL DES:TRANSFER ID:55M228TTZJRKQ INDN:DEAN TYLER LLC CO ID:PAYPALSD11 PPD"/>
    <n v="400"/>
    <n v="520.19000000000005"/>
    <n v="-400"/>
    <s v="Income"/>
    <s v="11600 · BofA 0592 (LLC)"/>
    <x v="1"/>
    <x v="5"/>
    <n v="2015"/>
    <x v="84"/>
    <s v="PayPal"/>
    <s v="Corporate"/>
    <s v="LLC"/>
    <s v="Balance Sheet"/>
    <s v="PayPal (LLC) transfers to 0592 (LLC)"/>
    <s v="11600 · BofA 0592 (LLC)"/>
  </r>
  <r>
    <d v="2015-06-01T00:00:00"/>
    <s v="Monthly Fee for Business Advantage"/>
    <n v="-29.95"/>
    <n v="490.24"/>
    <n v="29.95"/>
    <s v="Expense"/>
    <s v="11600 · BofA 0592 (LLC)"/>
    <x v="1"/>
    <x v="6"/>
    <n v="2015"/>
    <x v="48"/>
    <s v="BofA"/>
    <s v="Corporate"/>
    <s v="BOTH"/>
    <s v="Income Statement"/>
    <s v="0592 (LLC) Activity"/>
    <s v="11600 · BofA 0592 (LLC)"/>
  </r>
  <r>
    <d v="2015-06-02T00:00:00"/>
    <s v="AUTHNET GATEWAY DES:BILLING ID:38471950 INDN:DEAN &amp; TYLER, LLC CO ID:1870568569 CCD"/>
    <n v="-30"/>
    <n v="460.24"/>
    <n v="30"/>
    <s v="Expense"/>
    <s v="11600 · BofA 0592 (LLC)"/>
    <x v="1"/>
    <x v="6"/>
    <n v="2015"/>
    <x v="32"/>
    <s v="Authorize.net"/>
    <s v="Corporate"/>
    <s v="BOTH"/>
    <s v="Income Statement"/>
    <s v="0592 (LLC) Activity"/>
    <s v="11600 · BofA 0592 (LLC)"/>
  </r>
  <r>
    <d v="2015-06-03T00:00:00"/>
    <s v="PAYPAL DES:TRANSFER ID:55M228U92PZCE INDN:DEAN TYLER LLC CO ID:PAYPALSD11 PPD"/>
    <n v="600"/>
    <n v="1060.24"/>
    <n v="-600"/>
    <s v="Income"/>
    <s v="11600 · BofA 0592 (LLC)"/>
    <x v="1"/>
    <x v="6"/>
    <n v="2015"/>
    <x v="84"/>
    <s v="PayPal"/>
    <s v="Corporate"/>
    <s v="LLC"/>
    <s v="Balance Sheet"/>
    <s v="PayPal (LLC) transfers to 0592 (LLC)"/>
    <s v="11600 · BofA 0592 (LLC)"/>
  </r>
  <r>
    <d v="2015-06-03T00:00:00"/>
    <s v="BANK OF AMERICA DES:FEE ID:313213339887 INDN:DEAN &amp; TYLER LLC CO ID:0941687665 CCD"/>
    <n v="-9.9499999999999993"/>
    <n v="1050.29"/>
    <n v="9.9499999999999993"/>
    <s v="Expense"/>
    <s v="11600 · BofA 0592 (LLC)"/>
    <x v="1"/>
    <x v="6"/>
    <n v="2015"/>
    <x v="32"/>
    <s v="Authorize.net"/>
    <s v="Corporate"/>
    <s v="BOTH"/>
    <s v="Income Statement"/>
    <s v="0592 (LLC) Activity"/>
    <s v="11600 · BofA 0592 (LLC)"/>
  </r>
  <r>
    <d v="2015-06-05T00:00:00"/>
    <s v="TRANSFER DEAN &amp; TYLER, LLC:Maryna Mieshkova Confirmation# 0153069941"/>
    <n v="-298.62"/>
    <n v="751.67"/>
    <n v="298.62"/>
    <s v="Expense"/>
    <s v="11600 · BofA 0592 (LLC)"/>
    <x v="1"/>
    <x v="6"/>
    <n v="2015"/>
    <x v="68"/>
    <s v="Maryna Meishkova"/>
    <s v="Corporate:Customer Service"/>
    <s v="BOTH"/>
    <s v="Income Statement"/>
    <s v="0592 (LLC) Activity"/>
    <s v="11600 · BofA 0592 (LLC)"/>
  </r>
  <r>
    <d v="2015-06-05T00:00:00"/>
    <s v="ONLINE BUSINESS SUITE INVOICING SERVICES"/>
    <n v="-10"/>
    <n v="741.67"/>
    <n v="10"/>
    <s v="Expense"/>
    <s v="11600 · BofA 0592 (LLC)"/>
    <x v="1"/>
    <x v="6"/>
    <n v="2015"/>
    <x v="13"/>
    <s v="ZoHo"/>
    <s v="Wholesale"/>
    <s v="BOTH"/>
    <s v="Income Statement"/>
    <s v="0592 (LLC) Activity"/>
    <s v="11600 · BofA 0592 (LLC)"/>
  </r>
  <r>
    <d v="2015-06-05T00:00:00"/>
    <s v="ONLINE BUSINESS SUITE DIRECT PMT SERVICES"/>
    <n v="-10"/>
    <n v="731.67"/>
    <n v="10"/>
    <s v="Expense"/>
    <s v="11600 · BofA 0592 (LLC)"/>
    <x v="1"/>
    <x v="6"/>
    <n v="2015"/>
    <x v="13"/>
    <s v="ZoHo"/>
    <s v="Wholesale"/>
    <s v="BOTH"/>
    <s v="Income Statement"/>
    <s v="0592 (LLC) Activity"/>
    <s v="11600 · BofA 0592 (LLC)"/>
  </r>
  <r>
    <d v="2015-06-08T00:00:00"/>
    <s v="PAYPAL DES:TRANSFER ID:55M228UHVJWE8 INDN:DEAN TYLER LLC CO ID:PAYPALSD11 PPD"/>
    <n v="150"/>
    <n v="881.67"/>
    <n v="-150"/>
    <s v="Income"/>
    <s v="11600 · BofA 0592 (LLC)"/>
    <x v="1"/>
    <x v="6"/>
    <n v="2015"/>
    <x v="84"/>
    <s v="PayPal"/>
    <s v="Corporate"/>
    <s v="LLC"/>
    <s v="Balance Sheet"/>
    <s v="PayPal (LLC) transfers to 0592 (LLC)"/>
    <s v="11600 · BofA 0592 (LLC)"/>
  </r>
  <r>
    <d v="2015-06-10T00:00:00"/>
    <s v="PAYPAL DES:TRANSFER ID:55M228UNQVT5G INDN:DEAN TYLER LLC CO ID:PAYPALSD11 PPD"/>
    <n v="200"/>
    <n v="1081.67"/>
    <n v="-200"/>
    <s v="Income"/>
    <s v="11600 · BofA 0592 (LLC)"/>
    <x v="1"/>
    <x v="6"/>
    <n v="2015"/>
    <x v="84"/>
    <s v="PayPal"/>
    <s v="Corporate"/>
    <s v="LLC"/>
    <s v="Balance Sheet"/>
    <s v="PayPal (LLC) transfers to 0592 (LLC)"/>
    <s v="11600 · BofA 0592 (LLC)"/>
  </r>
  <r>
    <d v="2015-06-17T00:00:00"/>
    <s v="TRANSFER DEAN &amp; TYLER, LLC:Maryna Mieshkova Confirmation# 0154124375"/>
    <n v="-396.62"/>
    <n v="685.05"/>
    <n v="396.62"/>
    <s v="Expense"/>
    <s v="11600 · BofA 0592 (LLC)"/>
    <x v="1"/>
    <x v="6"/>
    <n v="2015"/>
    <x v="68"/>
    <s v="Maryna Meishkova"/>
    <s v="Corporate:Customer Service"/>
    <s v="BOTH"/>
    <s v="Income Statement"/>
    <s v="0592 (LLC) Activity"/>
    <s v="11600 · BofA 0592 (LLC)"/>
  </r>
  <r>
    <d v="2015-06-18T00:00:00"/>
    <s v="PAYPAL DES:TRANSFER ID:55M228V87PYW4 INDN:DEAN TYLER LLC CO ID:PAYPALSD11 PPD"/>
    <n v="700"/>
    <n v="1385.05"/>
    <n v="-700"/>
    <s v="Income"/>
    <s v="11600 · BofA 0592 (LLC)"/>
    <x v="1"/>
    <x v="6"/>
    <n v="2015"/>
    <x v="84"/>
    <s v="PayPal"/>
    <s v="Corporate"/>
    <s v="LLC"/>
    <s v="Balance Sheet"/>
    <s v="PayPal (LLC) transfers to 0592 (LLC)"/>
    <s v="11600 · BofA 0592 (LLC)"/>
  </r>
  <r>
    <d v="2015-06-22T00:00:00"/>
    <s v="BKOFAMERICA MOBILE 06/22 3361534647 DEPOSIT *MOBILE VA"/>
    <n v="276.10000000000002"/>
    <n v="1661.15"/>
    <n v="-276.10000000000002"/>
    <s v="Income"/>
    <s v="11600 · BofA 0592 (LLC)"/>
    <x v="1"/>
    <x v="6"/>
    <n v="2015"/>
    <x v="57"/>
    <s v="J&amp;M Feed Corp"/>
    <s v="Wholesale"/>
    <s v="BOTH"/>
    <s v="Income Statement"/>
    <s v="0592 (LLC) Sales Activity"/>
    <s v="11600 · BofA 0592 (LLC)"/>
  </r>
  <r>
    <d v="2015-06-22T00:00:00"/>
    <s v="BKOFAMERICA MOBILE 06/22 3361533854 DEPOSIT *MOBILE VA"/>
    <n v="14.7"/>
    <n v="1675.85"/>
    <n v="-14.7"/>
    <s v="Income"/>
    <s v="11600 · BofA 0592 (LLC)"/>
    <x v="1"/>
    <x v="6"/>
    <n v="2015"/>
    <x v="26"/>
    <s v="Poland Spring"/>
    <s v="Corporate:NYC office"/>
    <s v="BOTH"/>
    <s v="Income Statement"/>
    <s v="0592 (LLC) Sales Activity"/>
    <s v="11600 · BofA 0592 (LLC)"/>
  </r>
  <r>
    <d v="2015-06-23T00:00:00"/>
    <s v="Online Banking payment to CRD 3836 Confirmation# 0507374089"/>
    <n v="-1300"/>
    <n v="375.85"/>
    <n v="1300"/>
    <s v="Expense"/>
    <s v="11600 · BofA 0592 (LLC)"/>
    <x v="1"/>
    <x v="6"/>
    <n v="2015"/>
    <x v="86"/>
    <s v="BofA"/>
    <s v="Corporate"/>
    <s v="LLC"/>
    <s v="Balance Sheet"/>
    <s v="0592 (LLC) pays BofA CC (LLC)"/>
    <s v="11600 · BofA 0592 (LLC)"/>
  </r>
  <r>
    <d v="2015-06-23T00:00:00"/>
    <s v="TRANSFER DEAN &amp; TYLER, LLC:Maryna Mieshkova Confirmation# 1409522982"/>
    <n v="-70"/>
    <n v="305.85000000000002"/>
    <n v="70"/>
    <s v="Expense"/>
    <s v="11600 · BofA 0592 (LLC)"/>
    <x v="1"/>
    <x v="6"/>
    <n v="2015"/>
    <x v="68"/>
    <s v="Maryna Meishkova"/>
    <s v="Corporate:Customer Service"/>
    <s v="BOTH"/>
    <s v="Income Statement"/>
    <s v="0592 (LLC) Activity"/>
    <s v="11600 · BofA 0592 (LLC)"/>
  </r>
  <r>
    <d v="2015-06-25T00:00:00"/>
    <s v="PAYPAL DES:TRANSFER ID:55M228VNB336G INDN:DEAN TYLER LLC CO ID:PAYPALSD11 PPD"/>
    <n v="500"/>
    <n v="805.85"/>
    <n v="-500"/>
    <s v="Income"/>
    <s v="11600 · BofA 0592 (LLC)"/>
    <x v="1"/>
    <x v="6"/>
    <n v="2015"/>
    <x v="84"/>
    <s v="PayPal"/>
    <s v="Corporate"/>
    <s v="LLC"/>
    <s v="Balance Sheet"/>
    <s v="PayPal (LLC) transfers to 0592 (LLC)"/>
    <s v="11600 · BofA 0592 (LLC)"/>
  </r>
  <r>
    <d v="2015-06-25T00:00:00"/>
    <s v="AMERICAN EXPRESS DES:ACH Pmt ID:W7108 INDN:KRISTINA KOGER CO ID:1133133497 WEB"/>
    <n v="-500"/>
    <n v="305.85000000000002"/>
    <n v="500"/>
    <s v="Expense"/>
    <s v="11600 · BofA 0592 (LLC)"/>
    <x v="1"/>
    <x v="6"/>
    <n v="2015"/>
    <x v="87"/>
    <s v="DT AMEX"/>
    <s v="Corporate"/>
    <s v="LLC"/>
    <s v="Balance Sheet"/>
    <s v="0592 (LLC) pays AMEX (LLC)"/>
    <s v="11600 · BofA 0592 (LLC)"/>
  </r>
  <r>
    <d v="2015-06-30T00:00:00"/>
    <s v="PAYPAL DES:ECHECK ID:J2222253WVWTQ INDN:DEAN TYLER LLC CO ID:PAYPALEC88 WEB"/>
    <n v="-87.39"/>
    <n v="218.46"/>
    <n v="87.39"/>
    <s v="Expense"/>
    <s v="11600 · BofA 0592 (LLC)"/>
    <x v="1"/>
    <x v="6"/>
    <n v="2015"/>
    <x v="11"/>
    <s v="eBay"/>
    <s v="eBay:eBay"/>
    <s v="LLC"/>
    <s v="Balance Sheet"/>
    <s v="PayPal (LLC) transfers to 0592 (LLC)"/>
    <s v="11600 · BofA 0592 (LLC)"/>
  </r>
  <r>
    <d v="2015-07-01T00:00:00"/>
    <s v="PAYPAL DES:TRANSFER ID:55M228W28SXR6 INDN:DEAN TYLER LLC CO ID:PAYPALSD11 PPD"/>
    <n v="550"/>
    <n v="768.46"/>
    <n v="-550"/>
    <s v="Income"/>
    <s v="11600 · BofA 0592 (LLC)"/>
    <x v="1"/>
    <x v="7"/>
    <n v="2015"/>
    <x v="84"/>
    <s v="PayPal"/>
    <s v="Corporate"/>
    <s v="LLC"/>
    <s v="Balance Sheet"/>
    <s v="PayPal (LLC) transfers to 0592 (LLC)"/>
    <s v="11600 · BofA 0592 (LLC)"/>
  </r>
  <r>
    <d v="2015-07-01T00:00:00"/>
    <s v="Monthly Fee for Business Advantage"/>
    <n v="-29.95"/>
    <n v="738.51"/>
    <n v="29.95"/>
    <s v="Expense"/>
    <s v="11600 · BofA 0592 (LLC)"/>
    <x v="1"/>
    <x v="7"/>
    <n v="2015"/>
    <x v="48"/>
    <s v="BofA"/>
    <s v="Corporate"/>
    <s v="BOTH"/>
    <s v="Income Statement"/>
    <s v="0592 (LLC) Activity"/>
    <s v="11600 · BofA 0592 (LLC)"/>
  </r>
  <r>
    <d v="2015-07-02T00:00:00"/>
    <s v="AUTHNET GATEWAY DES:BILLING ID:39204897 INDN:DEAN &amp; TYLER, LLC CO ID:1870568569 CCD"/>
    <n v="-30"/>
    <n v="708.51"/>
    <n v="30"/>
    <s v="Expense"/>
    <s v="11600 · BofA 0592 (LLC)"/>
    <x v="1"/>
    <x v="7"/>
    <n v="2015"/>
    <x v="32"/>
    <s v="Authorize.net"/>
    <s v="Corporate"/>
    <s v="BOTH"/>
    <s v="Income Statement"/>
    <s v="0592 (LLC) Activity"/>
    <s v="11600 · BofA 0592 (LLC)"/>
  </r>
  <r>
    <d v="2015-07-03T00:00:00"/>
    <s v="BANK OF AMERICA DES:FEE ID:313213339887 INDN:DEAN &amp; TYLER LLC CO ID:0941687665 CCD"/>
    <n v="-9.9499999999999993"/>
    <n v="698.56"/>
    <n v="9.9499999999999993"/>
    <s v="Expense"/>
    <s v="11600 · BofA 0592 (LLC)"/>
    <x v="1"/>
    <x v="7"/>
    <n v="2015"/>
    <x v="32"/>
    <s v="Authorize.net"/>
    <s v="Corporate"/>
    <s v="BOTH"/>
    <s v="Income Statement"/>
    <s v="0592 (LLC) Activity"/>
    <s v="11600 · BofA 0592 (LLC)"/>
  </r>
  <r>
    <d v="2015-07-06T00:00:00"/>
    <s v="PAYPAL DES:TRANSFER ID:55M228WBTQGFW INDN:DEAN TYLER LLC CO ID:PAYPALSD11 PPD"/>
    <n v="698"/>
    <n v="1396.56"/>
    <n v="-698"/>
    <s v="Income"/>
    <s v="11600 · BofA 0592 (LLC)"/>
    <x v="1"/>
    <x v="7"/>
    <n v="2015"/>
    <x v="84"/>
    <s v="PayPal"/>
    <s v="Corporate"/>
    <s v="LLC"/>
    <s v="Balance Sheet"/>
    <s v="PayPal (LLC) transfers to 0592 (LLC)"/>
    <s v="11600 · BofA 0592 (LLC)"/>
  </r>
  <r>
    <d v="2015-07-06T00:00:00"/>
    <s v="TRANSFER DEAN &amp; TYLER, LLC:Proteus Consulting Confirmation# 1420892358"/>
    <n v="-1282.8800000000001"/>
    <n v="113.68"/>
    <n v="1282.8800000000001"/>
    <s v="Expense"/>
    <s v="11600 · BofA 0592 (LLC)"/>
    <x v="1"/>
    <x v="7"/>
    <n v="2015"/>
    <x v="27"/>
    <s v="Proteus Consulting"/>
    <s v="Corporate:Sales"/>
    <s v="BOTH"/>
    <s v="Income Statement"/>
    <s v="0592 (LLC) Activity"/>
    <s v="11600 · BofA 0592 (LLC)"/>
  </r>
  <r>
    <d v="2015-07-07T00:00:00"/>
    <s v="ONLINE BUSINESS SUITE INVOICING SERVICES"/>
    <n v="-10"/>
    <n v="103.68"/>
    <n v="10"/>
    <s v="Expense"/>
    <s v="11600 · BofA 0592 (LLC)"/>
    <x v="1"/>
    <x v="7"/>
    <n v="2015"/>
    <x v="13"/>
    <s v="ZoHo"/>
    <s v="Wholesale"/>
    <s v="BOTH"/>
    <s v="Income Statement"/>
    <s v="0592 (LLC) Activity"/>
    <s v="11600 · BofA 0592 (LLC)"/>
  </r>
  <r>
    <d v="2015-07-07T00:00:00"/>
    <s v="ONLINE BUSINESS SUITE DIRECT PMT SERVICES"/>
    <n v="-10"/>
    <n v="93.68"/>
    <n v="10"/>
    <s v="Expense"/>
    <s v="11600 · BofA 0592 (LLC)"/>
    <x v="1"/>
    <x v="7"/>
    <n v="2015"/>
    <x v="13"/>
    <s v="ZoHo"/>
    <s v="Wholesale"/>
    <s v="BOTH"/>
    <s v="Income Statement"/>
    <s v="0592 (LLC) Activity"/>
    <s v="11600 · BofA 0592 (LLC)"/>
  </r>
  <r>
    <d v="2015-07-07T00:00:00"/>
    <s v="External transfer fee - 3 Day - 07/06/2015 Confirmation: 149861082"/>
    <n v="-3"/>
    <n v="90.68"/>
    <n v="3"/>
    <s v="Expense"/>
    <s v="11600 · BofA 0592 (LLC)"/>
    <x v="1"/>
    <x v="7"/>
    <n v="2015"/>
    <x v="48"/>
    <s v="BofA"/>
    <s v="Corporate"/>
    <s v="BOTH"/>
    <s v="Income Statement"/>
    <s v="0592 (LLC) Activity"/>
    <s v="11600 · BofA 0592 (LLC)"/>
  </r>
  <r>
    <d v="2015-07-15T00:00:00"/>
    <s v="MARC JACOBS INTE DES:5647850858 ID:5647850858 INDN:DEAN &amp; TYLER LLC CO ID:1133923957 CCD"/>
    <n v="2100"/>
    <n v="2190.6799999999998"/>
    <n v="-2100"/>
    <s v="Income"/>
    <s v="11600 · BofA 0592 (LLC)"/>
    <x v="1"/>
    <x v="7"/>
    <n v="2015"/>
    <x v="39"/>
    <s v="Kristina Koger"/>
    <s v="Corporate"/>
    <s v="BOTH"/>
    <s v="Balance Sheet"/>
    <s v="Kristina lends to 0592 (LLC)"/>
    <s v="11600 · BofA 0592 (LLC)"/>
  </r>
  <r>
    <d v="2015-07-15T00:00:00"/>
    <s v="PAYPAL DES:TRANSFER ID:55M228WY8ZC9C INDN:DEAN TYLER LLC CO ID:PAYPALSD11 PPD"/>
    <n v="600"/>
    <n v="2790.68"/>
    <n v="-600"/>
    <s v="Income"/>
    <s v="11600 · BofA 0592 (LLC)"/>
    <x v="1"/>
    <x v="7"/>
    <n v="2015"/>
    <x v="84"/>
    <s v="PayPal"/>
    <s v="Corporate"/>
    <s v="LLC"/>
    <s v="Balance Sheet"/>
    <s v="PayPal (LLC) transfers to 0592 (LLC)"/>
    <s v="11600 · BofA 0592 (LLC)"/>
  </r>
  <r>
    <d v="2015-07-17T00:00:00"/>
    <s v="Check 1020"/>
    <n v="-1185.2"/>
    <n v="1605.48"/>
    <n v="1185.2"/>
    <s v="Expense"/>
    <s v="11600 · BofA 0592 (LLC)"/>
    <x v="1"/>
    <x v="7"/>
    <n v="2015"/>
    <x v="27"/>
    <s v="Proteus Consulting"/>
    <s v="Corporate:Sales"/>
    <s v="BOTH"/>
    <s v="Income Statement"/>
    <s v="0592 (LLC) Activity"/>
    <s v="11600 · BofA 0592 (LLC)"/>
  </r>
  <r>
    <d v="2015-07-22T00:00:00"/>
    <s v="PAYPAL DES:TRANSFER ID:55M228XFFYJAS INDN:DEAN TYLER LLC CO ID:PAYPALSD11 PPD"/>
    <n v="700"/>
    <n v="2305.48"/>
    <n v="-700"/>
    <s v="Income"/>
    <s v="11600 · BofA 0592 (LLC)"/>
    <x v="1"/>
    <x v="7"/>
    <n v="2015"/>
    <x v="84"/>
    <s v="PayPal"/>
    <s v="Corporate"/>
    <s v="LLC"/>
    <s v="Balance Sheet"/>
    <s v="PayPal (LLC) transfers to 0592 (LLC)"/>
    <s v="11600 · BofA 0592 (LLC)"/>
  </r>
  <r>
    <d v="2015-07-27T00:00:00"/>
    <s v="PAYPAL DES:TRANSFER ID:55M228XQU5PCL INDN:DEAN TYLER LLC CO ID:PAYPALSD11 PPD"/>
    <n v="200"/>
    <n v="2505.48"/>
    <n v="-200"/>
    <s v="Income"/>
    <s v="11600 · BofA 0592 (LLC)"/>
    <x v="1"/>
    <x v="7"/>
    <n v="2015"/>
    <x v="84"/>
    <s v="PayPal"/>
    <s v="Corporate"/>
    <s v="LLC"/>
    <s v="Balance Sheet"/>
    <s v="PayPal (LLC) transfers to 0592 (LLC)"/>
    <s v="11600 · BofA 0592 (LLC)"/>
  </r>
  <r>
    <d v="2015-07-28T00:00:00"/>
    <s v="Online Banking payment to CRD 3836 Confirmation# 3911925441"/>
    <n v="-800"/>
    <n v="1705.48"/>
    <n v="800"/>
    <s v="Expense"/>
    <s v="11600 · BofA 0592 (LLC)"/>
    <x v="1"/>
    <x v="7"/>
    <n v="2015"/>
    <x v="86"/>
    <s v="BofA"/>
    <s v="Corporate"/>
    <s v="LLC"/>
    <s v="Balance Sheet"/>
    <s v="0592 (LLC) pays BofA CC (LLC)"/>
    <s v="11600 · BofA 0592 (LLC)"/>
  </r>
  <r>
    <d v="2015-07-30T00:00:00"/>
    <s v="AMERICAN EXPRESS DES:ACH Pmt ID:R7904MSP INDN:KRISTINA KOGER CO ID:1133133497 PPD"/>
    <n v="-1600"/>
    <n v="105.48"/>
    <n v="1600"/>
    <s v="Expense"/>
    <s v="11600 · BofA 0592 (LLC)"/>
    <x v="1"/>
    <x v="7"/>
    <n v="2015"/>
    <x v="87"/>
    <s v="DT AMEX"/>
    <s v="Corporate"/>
    <s v="LLC"/>
    <s v="Balance Sheet"/>
    <s v="0592 (LLC) pays AMEX (LLC)"/>
    <s v="11600 · BofA 0592 (LLC)"/>
  </r>
  <r>
    <d v="2015-07-30T00:00:00"/>
    <s v="Dave July placeholder"/>
    <n v="0"/>
    <n v="0"/>
    <n v="0"/>
    <s v="Expense"/>
    <s v="11600 · BofA 0592 (LLC)"/>
    <x v="1"/>
    <x v="7"/>
    <n v="2015"/>
    <x v="9"/>
    <s v="Dave Ratner"/>
    <s v="Corporate"/>
    <s v="LLC"/>
    <s v="Balance Sheet"/>
    <s v="0592 (LLC) placeholder"/>
    <s v="11600 · BofA 0592 (LLC)"/>
  </r>
  <r>
    <d v="2015-08-03T00:00:00"/>
    <s v="PAYPAL DES:TRANSFER ID:55M228Y5DGBDY INDN:DEAN TYLER LLC CO ID:PAYPALSD11 PPD"/>
    <n v="700"/>
    <n v="805.48"/>
    <n v="-700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03T00:00:00"/>
    <s v="BANK OF AMERICA DES:FEE ID:313213339887 INDN:DEAN &amp; TYLER LLC CO ID:0941687665 CCD"/>
    <n v="-9.9499999999999993"/>
    <n v="795.53"/>
    <n v="9.9499999999999993"/>
    <s v="Expense"/>
    <s v="11600 · BofA 0592 (LLC)"/>
    <x v="1"/>
    <x v="8"/>
    <n v="2015"/>
    <x v="32"/>
    <s v="Authorize.net"/>
    <s v="Corporate"/>
    <s v="BOTH"/>
    <s v="Income Statement"/>
    <s v="0592 (LLC) Activity"/>
    <s v="11600 · BofA 0592 (LLC)"/>
  </r>
  <r>
    <d v="2015-08-03T00:00:00"/>
    <s v="Monthly Fee for Business Advantage"/>
    <n v="-29.95"/>
    <n v="765.58"/>
    <n v="29.95"/>
    <s v="Expense"/>
    <s v="11600 · BofA 0592 (LLC)"/>
    <x v="1"/>
    <x v="8"/>
    <n v="2015"/>
    <x v="48"/>
    <s v="BofA"/>
    <s v="Corporate"/>
    <s v="BOTH"/>
    <s v="Income Statement"/>
    <s v="0592 (LLC) Activity"/>
    <s v="11600 · BofA 0592 (LLC)"/>
  </r>
  <r>
    <d v="2015-08-04T00:00:00"/>
    <s v="TRANSFER DEAN &amp; TYLER, LLC:Maryna Mieshkova Confirmation# 0571073167"/>
    <n v="-196"/>
    <n v="569.58000000000004"/>
    <n v="196"/>
    <s v="Expense"/>
    <s v="11600 · BofA 0592 (LLC)"/>
    <x v="1"/>
    <x v="8"/>
    <n v="2015"/>
    <x v="68"/>
    <s v="Maryna Meishkova"/>
    <s v="Corporate:Customer Service"/>
    <s v="BOTH"/>
    <s v="Income Statement"/>
    <s v="0592 (LLC) Activity"/>
    <s v="11600 · BofA 0592 (LLC)"/>
  </r>
  <r>
    <d v="2015-08-04T00:00:00"/>
    <s v="AUTHNET GATEWAY DES:BILLING ID:39438229 INDN:DEAN &amp; TYLER, LLC CO ID:1870568569 CCD"/>
    <n v="-30"/>
    <n v="539.58000000000004"/>
    <n v="30"/>
    <s v="Expense"/>
    <s v="11600 · BofA 0592 (LLC)"/>
    <x v="1"/>
    <x v="8"/>
    <n v="2015"/>
    <x v="32"/>
    <s v="Authorize.net"/>
    <s v="Corporate"/>
    <s v="BOTH"/>
    <s v="Income Statement"/>
    <s v="0592 (LLC) Activity"/>
    <s v="11600 · BofA 0592 (LLC)"/>
  </r>
  <r>
    <d v="2015-08-05T00:00:00"/>
    <s v="PAYPAL DES:TRANSFER ID:55M228YD6Y544 INDN:DEAN TYLER LLC CO ID:PAYPALSD11 PPD"/>
    <n v="250"/>
    <n v="789.58"/>
    <n v="-250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07T00:00:00"/>
    <s v="ONLINE BUSINESS SUITE INVOICING SERVICES"/>
    <n v="-10"/>
    <n v="779.58"/>
    <n v="10"/>
    <s v="Expense"/>
    <s v="11600 · BofA 0592 (LLC)"/>
    <x v="1"/>
    <x v="8"/>
    <n v="2015"/>
    <x v="13"/>
    <s v="ZoHo"/>
    <s v="Wholesale"/>
    <s v="BOTH"/>
    <s v="Income Statement"/>
    <s v="0592 (LLC) Activity"/>
    <s v="11600 · BofA 0592 (LLC)"/>
  </r>
  <r>
    <d v="2015-08-07T00:00:00"/>
    <s v="ONLINE BUSINESS SUITE DIRECT PMT SERVICES"/>
    <n v="-10"/>
    <n v="769.58"/>
    <n v="10"/>
    <s v="Expense"/>
    <s v="11600 · BofA 0592 (LLC)"/>
    <x v="1"/>
    <x v="8"/>
    <n v="2015"/>
    <x v="13"/>
    <s v="ZoHo"/>
    <s v="Wholesale"/>
    <s v="BOTH"/>
    <s v="Income Statement"/>
    <s v="0592 (LLC) Activity"/>
    <s v="11600 · BofA 0592 (LLC)"/>
  </r>
  <r>
    <d v="2015-08-10T00:00:00"/>
    <s v="TX TLR transfer to CHK 9125 Banking Ctr MEDICAL CENTER #0000511 TX Confirmation# 1422964527"/>
    <n v="-700"/>
    <n v="69.58"/>
    <n v="700"/>
    <s v="Expense"/>
    <s v="11600 · BofA 0592 (LLC)"/>
    <x v="1"/>
    <x v="8"/>
    <n v="2015"/>
    <x v="39"/>
    <s v="Kristina Koger"/>
    <s v="Corporate"/>
    <s v="BOTH"/>
    <s v="Balance Sheet"/>
    <s v="0592 (LLC) repays Kristina"/>
    <s v="11600 · BofA 0592 (LLC)"/>
  </r>
  <r>
    <d v="2015-08-12T00:00:00"/>
    <s v="PAYPAL DES:TRANSFER ID:55M228YUA95Y8 INDN:DEAN TYLER LLC CO ID:PAYPALSD11 PPD"/>
    <n v="735"/>
    <n v="804.58"/>
    <n v="-735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17T00:00:00"/>
    <s v="PAYPAL DES:TRANSFER ID:55M228Z4H8ZRY INDN:DEAN TYLER LLC CO ID:PAYPALSD11 PPD"/>
    <n v="438.75"/>
    <n v="1243.33"/>
    <n v="-438.75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18T00:00:00"/>
    <s v="TRANSFER DEAN &amp; TYLER, LLC:Timofey Trofimenkov Confirmation# 0592832909"/>
    <n v="-569.28"/>
    <n v="674.05"/>
    <n v="569.28"/>
    <s v="Expense"/>
    <s v="11600 · BofA 0592 (LLC)"/>
    <x v="1"/>
    <x v="8"/>
    <n v="2015"/>
    <x v="10"/>
    <s v="Timofey Trofimenkov"/>
    <s v="Corporate:Warehouse"/>
    <s v="BOTH"/>
    <s v="Income Statement"/>
    <s v="0592 (LLC) Activity"/>
    <s v="11600 · BofA 0592 (LLC)"/>
  </r>
  <r>
    <d v="2015-08-18T00:00:00"/>
    <s v="TRANSFER DEAN &amp; TYLER, LLC:Lissette Orbay Confirmation# 0592883233"/>
    <n v="-582.72"/>
    <n v="91.33"/>
    <n v="582.72"/>
    <s v="Expense"/>
    <s v="11600 · BofA 0592 (LLC)"/>
    <x v="1"/>
    <x v="8"/>
    <n v="2015"/>
    <x v="68"/>
    <s v="Lissette Orbay"/>
    <s v="Corporate:Customer Service"/>
    <s v="BOTH"/>
    <s v="Income Statement"/>
    <s v="0592 (LLC) Activity"/>
    <s v="11600 · BofA 0592 (LLC)"/>
  </r>
  <r>
    <d v="2015-08-19T00:00:00"/>
    <s v="PAYPAL DES:TRANSFER ID:55M228ZETGWFW INDN:DEAN TYLER LLC CO ID:PAYPALSD11 PPD"/>
    <n v="581.08000000000004"/>
    <n v="672.41"/>
    <n v="-581.08000000000004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19T00:00:00"/>
    <s v="REVERSAL DEAN &amp; TYLER, LLC:Timofey Trofimenkov Confirmation# 0500393456"/>
    <n v="569.28"/>
    <n v="1241.69"/>
    <n v="-569.28"/>
    <s v="Income"/>
    <s v="11600 · BofA 0592 (LLC)"/>
    <x v="1"/>
    <x v="8"/>
    <n v="2015"/>
    <x v="10"/>
    <s v="Timofey Trofimenkov"/>
    <s v="Corporate:Warehouse"/>
    <s v="BOTH"/>
    <s v="Income Statement"/>
    <s v="0592 (LLC) Activity"/>
    <s v="11600 · BofA 0592 (LLC)"/>
  </r>
  <r>
    <d v="2015-08-24T00:00:00"/>
    <s v="PAYPAL DES:TRANSFER ID:55M228ZLXZ522 INDN:DEAN TYLER LLC CO ID:PAYPALSD11 PPD"/>
    <n v="357.76"/>
    <n v="1599.45"/>
    <n v="-357.76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24T00:00:00"/>
    <s v="CN001881000000 08/23 #000013094 WITHDRWL Cardtronics CCS2 VACAVILLE CA CKCD 4635780003328335"/>
    <n v="-202.99"/>
    <n v="1396.46"/>
    <n v="202.99"/>
    <s v="Expense"/>
    <s v="11600 · BofA 0592 (LLC)"/>
    <x v="1"/>
    <x v="8"/>
    <n v="2015"/>
    <x v="10"/>
    <s v="Timofey Trofimenkov"/>
    <s v="Corporate:Warehouse"/>
    <s v="BOTH"/>
    <s v="Income Statement"/>
    <s v="0592 (LLC) Activity"/>
    <s v="11600 · BofA 0592 (LLC)"/>
  </r>
  <r>
    <d v="2015-08-24T00:00:00"/>
    <s v="TRANSFER DEAN &amp; TYLER, LLC:Lissette Orbay Confirmation# 0342636011"/>
    <n v="-458.72"/>
    <n v="937.74"/>
    <n v="458.72"/>
    <s v="Expense"/>
    <s v="11600 · BofA 0592 (LLC)"/>
    <x v="1"/>
    <x v="8"/>
    <n v="2015"/>
    <x v="68"/>
    <s v="Lissette Orbay"/>
    <s v="Corporate:Customer Service"/>
    <s v="BOTH"/>
    <s v="Income Statement"/>
    <s v="0592 (LLC) Activity"/>
    <s v="11600 · BofA 0592 (LLC)"/>
  </r>
  <r>
    <d v="2015-08-24T00:00:00"/>
    <s v="TX TLR cash withdrawal from CHK 0592 Banking Ctr MEDICAL CENTER #0000511 TX Confirmation# 0344834294"/>
    <n v="-917.74"/>
    <n v="20"/>
    <n v="917.74"/>
    <s v="Expense"/>
    <s v="11600 · BofA 0592 (LLC)"/>
    <x v="1"/>
    <x v="8"/>
    <n v="2015"/>
    <x v="28"/>
    <s v="Dean &amp; Tyler, INC"/>
    <s v="Corporate"/>
    <s v="INC"/>
    <s v="Balance Sheet"/>
    <s v="0592 (LLC) transfers to 9319 (INC)"/>
    <s v="11600 · BofA 0592 (LLC)"/>
  </r>
  <r>
    <d v="2015-08-24T00:00:00"/>
    <s v="CN001881000 08/23 #000013090 BAL INQ Cardtronics CCS2 FEE"/>
    <n v="-2.5"/>
    <n v="17.5"/>
    <n v="2.5"/>
    <s v="Expense"/>
    <s v="11600 · BofA 0592 (LLC)"/>
    <x v="1"/>
    <x v="8"/>
    <n v="2015"/>
    <x v="48"/>
    <s v="BofA"/>
    <s v="Corporate"/>
    <s v="BOTH"/>
    <s v="Income Statement"/>
    <s v="0592 (LLC) Activity"/>
    <s v="11600 · BofA 0592 (LLC)"/>
  </r>
  <r>
    <d v="2015-08-24T00:00:00"/>
    <s v="CN001881000000 08/23 #000013094 WITHDRWL Cardtronics CCS2 VACAVILLE CA FEE CKCD 4635780003328335"/>
    <n v="-2.5"/>
    <n v="15"/>
    <n v="2.5"/>
    <s v="Expense"/>
    <s v="11600 · BofA 0592 (LLC)"/>
    <x v="1"/>
    <x v="8"/>
    <n v="2015"/>
    <x v="48"/>
    <s v="BofA"/>
    <s v="Corporate"/>
    <s v="BOTH"/>
    <s v="Income Statement"/>
    <s v="0592 (LLC) Activity"/>
    <s v="11600 · BofA 0592 (LLC)"/>
  </r>
  <r>
    <d v="2015-08-26T00:00:00"/>
    <s v="PAYPAL DES:TRANSFER ID:55M228ZUJHFSJ INDN:DEAN TYLER LLC CO ID:PAYPALSD11 PPD"/>
    <n v="418.43"/>
    <n v="433.43"/>
    <n v="-418.43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26T00:00:00"/>
    <s v="PAYPAL DES:TRANSFER ID:55M228ZVG5TQ4 INDN:DEAN TYLER LLC CO ID:PAYPALSD11 PPD"/>
    <n v="212.59"/>
    <n v="646.02"/>
    <n v="-212.59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31T00:00:00"/>
    <s v="PAYPAL DES:TRANSFER ID:55M22926RRGKU INDN:DEAN TYLER LLC CO ID:PAYPALSD11 PPD"/>
    <n v="307.20999999999998"/>
    <n v="953.23"/>
    <n v="-307.20999999999998"/>
    <s v="Income"/>
    <s v="11600 · BofA 0592 (LLC)"/>
    <x v="1"/>
    <x v="8"/>
    <n v="2015"/>
    <x v="84"/>
    <s v="PayPal"/>
    <s v="Corporate"/>
    <s v="LLC"/>
    <s v="Balance Sheet"/>
    <s v="PayPal (LLC) transfers to 0592 (LLC)"/>
    <s v="11600 · BofA 0592 (LLC)"/>
  </r>
  <r>
    <d v="2015-08-31T00:00:00"/>
    <s v="TRANSFER DEAN &amp; TYLER, LLC:Lissette Orbay Confirmation# 1704001017"/>
    <n v="-542.72"/>
    <n v="410.51"/>
    <n v="542.72"/>
    <s v="Expense"/>
    <s v="11600 · BofA 0592 (LLC)"/>
    <x v="1"/>
    <x v="8"/>
    <n v="2015"/>
    <x v="68"/>
    <s v="Lissette Orbay"/>
    <s v="Corporate:Customer Service"/>
    <s v="BOTH"/>
    <s v="Income Statement"/>
    <s v="0592 (LLC) Activity"/>
    <s v="11600 · BofA 0592 (LLC)"/>
  </r>
  <r>
    <d v="2015-09-01T00:00:00"/>
    <s v="Monthly Fee for Business Advantage"/>
    <n v="-29.95"/>
    <n v="380.56"/>
    <n v="29.95"/>
    <s v="Expense"/>
    <s v="11600 · BofA 0592 (LLC)"/>
    <x v="1"/>
    <x v="9"/>
    <n v="2015"/>
    <x v="48"/>
    <s v="BofA"/>
    <s v="Corporate"/>
    <s v="BOTH"/>
    <s v="Income Statement"/>
    <s v="0592 (LLC) Activity"/>
    <s v="11600 · BofA 0592 (LLC)"/>
  </r>
  <r>
    <d v="2015-09-02T00:00:00"/>
    <s v="AUTHNET GATEWAY DES:BILLING ID:39962612 INDN:DEAN &amp; TYLER, LLC CO ID:1870568569 CCD"/>
    <n v="-30"/>
    <n v="350.56"/>
    <n v="30"/>
    <s v="Expense"/>
    <s v="11600 · BofA 0592 (LLC)"/>
    <x v="1"/>
    <x v="9"/>
    <n v="2015"/>
    <x v="32"/>
    <s v="Authorize.net"/>
    <s v="Corporate"/>
    <s v="BOTH"/>
    <s v="Income Statement"/>
    <s v="0592 (LLC) Activity"/>
    <s v="11600 · BofA 0592 (LLC)"/>
  </r>
  <r>
    <d v="2015-09-03T00:00:00"/>
    <s v="BANK OF AMERICA DES:FEE ID:313213339887 INDN:DEAN &amp; TYLER LLC CO ID:0941687665 CCD"/>
    <n v="-9.9499999999999993"/>
    <n v="340.61"/>
    <n v="9.9499999999999993"/>
    <s v="Expense"/>
    <s v="11600 · BofA 0592 (LLC)"/>
    <x v="1"/>
    <x v="9"/>
    <n v="2015"/>
    <x v="32"/>
    <s v="Authorize.net"/>
    <s v="Corporate"/>
    <s v="BOTH"/>
    <s v="Income Statement"/>
    <s v="0592 (LLC) Activity"/>
    <s v="11600 · BofA 0592 (LLC)"/>
  </r>
  <r>
    <d v="2015-09-04T00:00:00"/>
    <s v="WIRE TYPE:BOOK IN DATE:150904 TIME:0830 ET TRN:2015090400149493 SNDR REF:154269224 ORIG:DEAN &amp; TYLER INC ID:586031239319 PMT DET:SERV ICE PAYMENT"/>
    <n v="500"/>
    <n v="840.61"/>
    <n v="-500"/>
    <s v="Income"/>
    <s v="11600 · BofA 0592 (LLC)"/>
    <x v="1"/>
    <x v="9"/>
    <n v="2015"/>
    <x v="28"/>
    <s v="Dean &amp; Tyler, INC"/>
    <s v="Corporate"/>
    <s v="LLC"/>
    <s v="Balance Sheet"/>
    <s v="9319 (INC) transfers to 0592 (LLC)"/>
    <s v="11600 · BofA 0592 (LLC)"/>
  </r>
  <r>
    <d v="2015-09-04T00:00:00"/>
    <s v="PAYPAL DES:TRANSFER ID:55M2292JFGRX4 INDN:DEAN TYLER LLC CO ID:PAYPALSD11 PPD"/>
    <n v="239.4"/>
    <n v="1080.01"/>
    <n v="-239.4"/>
    <s v="Income"/>
    <s v="11600 · BofA 0592 (LLC)"/>
    <x v="1"/>
    <x v="9"/>
    <n v="2015"/>
    <x v="84"/>
    <s v="PayPal"/>
    <s v="Corporate"/>
    <s v="LLC"/>
    <s v="Balance Sheet"/>
    <s v="PayPal (LLC) transfers to 0592 (LLC)"/>
    <s v="11600 · BofA 0592 (LLC)"/>
  </r>
  <r>
    <d v="2015-09-04T00:00:00"/>
    <s v="Online Banking payment to CRD 3836 Confirmation# 4136992375"/>
    <n v="-803.47"/>
    <n v="276.54000000000002"/>
    <n v="803.47"/>
    <s v="Expense"/>
    <s v="11600 · BofA 0592 (LLC)"/>
    <x v="1"/>
    <x v="9"/>
    <n v="2015"/>
    <x v="86"/>
    <s v="BofA"/>
    <s v="Corporate"/>
    <s v="LLC"/>
    <s v="Balance Sheet"/>
    <s v="0592 (LLC) pays BofA CC (LLC)"/>
    <s v="11600 · BofA 0592 (LLC)"/>
  </r>
  <r>
    <d v="2015-09-08T00:00:00"/>
    <s v="PAYPAL DES:TRANSFER ID:55M2292Q5GH46 INDN:DEAN TYLER LLC CO ID:PAYPALSD11 PPD"/>
    <n v="200"/>
    <n v="476.54"/>
    <n v="-200"/>
    <s v="Income"/>
    <s v="11600 · BofA 0592 (LLC)"/>
    <x v="1"/>
    <x v="9"/>
    <n v="2015"/>
    <x v="84"/>
    <s v="PayPal"/>
    <s v="Corporate"/>
    <s v="LLC"/>
    <s v="Balance Sheet"/>
    <s v="PayPal (LLC) transfers to 0592 (LLC)"/>
    <s v="11600 · BofA 0592 (LLC)"/>
  </r>
  <r>
    <d v="2015-09-08T00:00:00"/>
    <s v="ONLINE BUSINESS SUITE INVOICING SERVICES"/>
    <n v="-10"/>
    <n v="466.54"/>
    <n v="10"/>
    <s v="Expense"/>
    <s v="11600 · BofA 0592 (LLC)"/>
    <x v="1"/>
    <x v="9"/>
    <n v="2015"/>
    <x v="13"/>
    <s v="ZoHo"/>
    <s v="Wholesale"/>
    <s v="BOTH"/>
    <s v="Income Statement"/>
    <s v="0592 (LLC) Activity"/>
    <s v="11600 · BofA 0592 (LLC)"/>
  </r>
  <r>
    <d v="2015-09-08T00:00:00"/>
    <s v="ONLINE BUSINESS SUITE DIRECT PMT SERVICES"/>
    <n v="-10"/>
    <n v="456.54"/>
    <n v="10"/>
    <s v="Expense"/>
    <s v="11600 · BofA 0592 (LLC)"/>
    <x v="1"/>
    <x v="9"/>
    <n v="2015"/>
    <x v="13"/>
    <s v="ZoHo"/>
    <s v="Wholesale"/>
    <s v="BOTH"/>
    <s v="Income Statement"/>
    <s v="0592 (LLC) Activity"/>
    <s v="11600 · BofA 0592 (LLC)"/>
  </r>
  <r>
    <d v="2015-09-11T00:00:00"/>
    <s v="TX TLR cash withdrawal from CHK 0592 Banking Ctr MEDICAL CENTER #0000511 TX Confirmation# 2600328726"/>
    <n v="-450"/>
    <n v="6.54"/>
    <n v="450"/>
    <s v="Expense"/>
    <s v="11600 · BofA 0592 (LLC)"/>
    <x v="1"/>
    <x v="9"/>
    <n v="2015"/>
    <x v="17"/>
    <s v="Kristina Koger"/>
    <s v="Corporate:FP&amp;A"/>
    <s v="BOTH"/>
    <s v="Income Statement"/>
    <s v="0592 (LLC) Activity"/>
    <s v="11600 · BofA 0592 (LLC)"/>
  </r>
  <r>
    <d v="2015-09-15T00:00:00"/>
    <s v="ACH CREDIT PAYPAL TRANSFER ON 09/12"/>
    <n v="504.89"/>
    <n v="511.43"/>
    <n v="-504.89"/>
    <s v="Income"/>
    <s v="11600 · BofA 0592 (LLC)"/>
    <x v="1"/>
    <x v="9"/>
    <n v="2015"/>
    <x v="84"/>
    <s v="PayPal"/>
    <s v="Corporate"/>
    <s v="LLC"/>
    <s v="Balance Sheet"/>
    <s v="PayPal (LLC) transfers to 0592 (LLC)"/>
    <s v="11600 · BofA 0592 (LLC)"/>
  </r>
  <r>
    <d v="2015-09-15T00:00:00"/>
    <s v="TRANSFER DEAN &amp; TYLER, LLC:Lissette Orbay Confirmation# 1634677727"/>
    <n v="-420"/>
    <n v="91.43"/>
    <n v="420"/>
    <s v="Expense"/>
    <s v="11600 · BofA 0592 (LLC)"/>
    <x v="1"/>
    <x v="9"/>
    <n v="2015"/>
    <x v="68"/>
    <s v="Lissette Orbay"/>
    <s v="Corporate:Customer Service"/>
    <s v="BOTH"/>
    <s v="Income Statement"/>
    <s v="0592 (LLC) Activity"/>
    <s v="11600 · BofA 0592 (LLC)"/>
  </r>
  <r>
    <d v="2015-09-16T00:00:00"/>
    <s v="PAYPAL DES:TRANSFER ID:55M2293A9P6FL INDN:DEAN TYLER LLC CO ID:PAYPALSD11 PPD"/>
    <n v="416.76"/>
    <n v="508.19"/>
    <n v="-416.76"/>
    <s v="Income"/>
    <s v="11600 · BofA 0592 (LLC)"/>
    <x v="1"/>
    <x v="9"/>
    <n v="2015"/>
    <x v="84"/>
    <s v="PayPal"/>
    <s v="Corporate"/>
    <s v="LLC"/>
    <s v="Balance Sheet"/>
    <s v="PayPal (LLC) transfers to 0592 (LLC)"/>
    <s v="11600 · BofA 0592 (LLC)"/>
  </r>
  <r>
    <d v="2015-09-18T00:00:00"/>
    <s v="WIRE TYPE:WIRE IN DATE: 150918 TIME:0804 ET TRN:2015091800152943 SEQ:261308013/251327 ORIG:DEAN TYLER, LLC ID:CAHKBC3200901160 SND BK:HS BC BANK USA, NA ID:0108 PMT DET:CAH170957YNRZ3I8CA D1300.0 /BNF/SMCA/"/>
    <n v="961.21"/>
    <n v="1469.4"/>
    <n v="-961.21"/>
    <s v="Income"/>
    <s v="11600 · BofA 0592 (LLC)"/>
    <x v="1"/>
    <x v="9"/>
    <n v="2015"/>
    <x v="89"/>
    <s v="Dean &amp; Tyler, LLC"/>
    <s v="Amazon Seller:Amazon Canada"/>
    <s v="BOTH"/>
    <s v="Income Statement"/>
    <s v="0592 (LLC) Sales Activity"/>
    <s v="11600 · BofA 0592 (LLC)"/>
  </r>
  <r>
    <d v="2015-09-21T00:00:00"/>
    <s v="PAYPAL DES:TRANSFER ID:55M2293LSYXNY INDN:DEAN TYLER LLC CO ID:PAYPALSD11 PPD"/>
    <n v="450"/>
    <n v="1919.4"/>
    <n v="-450"/>
    <s v="Income"/>
    <s v="11600 · BofA 0592 (LLC)"/>
    <x v="1"/>
    <x v="9"/>
    <n v="2015"/>
    <x v="84"/>
    <s v="PayPal"/>
    <s v="Corporate"/>
    <s v="LLC"/>
    <s v="Balance Sheet"/>
    <s v="PayPal (LLC) transfers to 0592 (LLC)"/>
    <s v="11600 · BofA 0592 (LLC)"/>
  </r>
  <r>
    <d v="2015-09-21T00:00:00"/>
    <s v="TRANSFER DEAN &amp; TYLER, LLC:Lissette Orbay Confirmation# 0385016810"/>
    <n v="-454.72"/>
    <n v="1464.68"/>
    <n v="454.72"/>
    <s v="Expense"/>
    <s v="11600 · BofA 0592 (LLC)"/>
    <x v="1"/>
    <x v="9"/>
    <n v="2015"/>
    <x v="68"/>
    <s v="Lissette Orbay"/>
    <s v="Corporate:Customer Service"/>
    <s v="BOTH"/>
    <s v="Income Statement"/>
    <s v="0592 (LLC) Activity"/>
    <s v="11600 · BofA 0592 (LLC)"/>
  </r>
  <r>
    <d v="2015-09-21T00:00:00"/>
    <s v="TRANSFER DEAN &amp; TYLER, LLC:Timofey Trofimenkov Confirmation# 0385201310"/>
    <n v="-200"/>
    <n v="1264.68"/>
    <n v="200"/>
    <s v="Expense"/>
    <s v="11600 · BofA 0592 (LLC)"/>
    <x v="1"/>
    <x v="9"/>
    <n v="2015"/>
    <x v="10"/>
    <s v="Timofey Trofimenkov"/>
    <s v="Corporate:Warehouse"/>
    <s v="BOTH"/>
    <s v="Income Statement"/>
    <s v="0592 (LLC) Activity"/>
    <s v="11600 · BofA 0592 (LLC)"/>
  </r>
  <r>
    <d v="2015-09-21T00:00:00"/>
    <s v="TRANSFER DEAN &amp; TYLER, LLC:Krisina Koger Confirmation# 1685208366"/>
    <n v="-500"/>
    <n v="764.68"/>
    <n v="500"/>
    <s v="Expense"/>
    <s v="11600 · BofA 0592 (LLC)"/>
    <x v="1"/>
    <x v="9"/>
    <n v="2015"/>
    <x v="39"/>
    <s v="Kristina Koger"/>
    <s v="Corporate"/>
    <s v="BOTH"/>
    <s v="Balance Sheet"/>
    <s v="0592 (LLC) repays Kristina"/>
    <s v="11600 · BofA 0592 (LLC)"/>
  </r>
  <r>
    <d v="2015-09-21T00:00:00"/>
    <s v="Bank of America Business Card Bill Payment"/>
    <n v="-720"/>
    <n v="44.68"/>
    <n v="720"/>
    <s v="Expense"/>
    <s v="11600 · BofA 0592 (LLC)"/>
    <x v="1"/>
    <x v="9"/>
    <n v="2015"/>
    <x v="86"/>
    <s v="BofA"/>
    <s v="Corporate"/>
    <s v="LLC"/>
    <s v="Balance Sheet"/>
    <s v="0592 (LLC) pays BofA CC (LLC)"/>
    <s v="11600 · BofA 0592 (LLC)"/>
  </r>
  <r>
    <d v="2015-09-29T00:00:00"/>
    <s v="PAYPAL DES:TRANSFER ID:55M229496QD6E INDN:DEAN TYLER LLC CO ID:PAYPALSD11 PPD"/>
    <n v="975.23"/>
    <n v="1019.91"/>
    <n v="-975.23"/>
    <s v="Income"/>
    <s v="11600 · BofA 0592 (LLC)"/>
    <x v="1"/>
    <x v="9"/>
    <n v="2015"/>
    <x v="84"/>
    <s v="PayPal"/>
    <s v="Corporate"/>
    <s v="LLC"/>
    <s v="Balance Sheet"/>
    <s v="PayPal (LLC) transfers to 0592 (LLC)"/>
    <s v="11600 · BofA 0592 (LLC)"/>
  </r>
  <r>
    <d v="2015-09-30T00:00:00"/>
    <s v="Online Banking payment to CRD 3836 Confirmation# 3862785321"/>
    <n v="-900"/>
    <n v="119.91"/>
    <n v="900"/>
    <s v="Expense"/>
    <s v="11600 · BofA 0592 (LLC)"/>
    <x v="1"/>
    <x v="9"/>
    <n v="2015"/>
    <x v="86"/>
    <s v="BofA"/>
    <s v="Corporate"/>
    <s v="LLC"/>
    <s v="Balance Sheet"/>
    <s v="0592 (LLC) pays BofA CC (LLC)"/>
    <s v="11600 · BofA 0592 (LLC)"/>
  </r>
  <r>
    <d v="2015-10-01T00:00:00"/>
    <s v="Monthly Fee for Business Advantage"/>
    <n v="-29.95"/>
    <n v="89.96"/>
    <n v="29.95"/>
    <s v="Expense"/>
    <s v="11600 · BofA 0592 (LLC)"/>
    <x v="1"/>
    <x v="10"/>
    <n v="2015"/>
    <x v="48"/>
    <s v="BofA"/>
    <s v="Corporate"/>
    <s v="BOTH"/>
    <s v="Income Statement"/>
    <s v="0592 (LLC) Activity"/>
    <s v="11600 · BofA 0592 (LLC)"/>
  </r>
  <r>
    <d v="2015-10-02T00:00:00"/>
    <s v="AUTHNET GATEWAY DES:BILLING ID:40071313 INDN:DEAN &amp; TYLER, LLC CO ID:1870568569 CCD"/>
    <n v="-30"/>
    <n v="59.96"/>
    <n v="30"/>
    <s v="Expense"/>
    <s v="11600 · BofA 0592 (LLC)"/>
    <x v="1"/>
    <x v="10"/>
    <n v="2015"/>
    <x v="32"/>
    <s v="Authorize.net"/>
    <s v="Corporate"/>
    <s v="BOTH"/>
    <s v="Income Statement"/>
    <s v="0592 (LLC) Activity"/>
    <s v="11600 · BofA 0592 (LLC)"/>
  </r>
  <r>
    <d v="2015-10-05T00:00:00"/>
    <s v="BANK OF AMERICA DES:FEE ID:313213339887 INDN:DEAN &amp; TYLER LLC CO ID:0941687665 CCD"/>
    <n v="-9.9499999999999993"/>
    <n v="50.01"/>
    <n v="9.9499999999999993"/>
    <s v="Expense"/>
    <s v="11600 · BofA 0592 (LLC)"/>
    <x v="1"/>
    <x v="10"/>
    <n v="2015"/>
    <x v="32"/>
    <s v="Authorize.net"/>
    <s v="Corporate"/>
    <s v="BOTH"/>
    <s v="Income Statement"/>
    <s v="0592 (LLC) Activity"/>
    <s v="11600 · BofA 0592 (LLC)"/>
  </r>
  <r>
    <d v="2015-10-06T00:00:00"/>
    <s v="PAYPAL DES:TRANSFER ID:55M2294RZTRC8 INDN:DEAN TYLER LLC CO ID:PAYPALSD11 PPD"/>
    <n v="770"/>
    <n v="820.01"/>
    <n v="-77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06T00:00:00"/>
    <s v="TRANSFER DEAN &amp; TYLER, LLC:Lissette Orbay Confirmation# 0316694088"/>
    <n v="-569.28"/>
    <n v="250.73"/>
    <n v="569.28"/>
    <s v="Expense"/>
    <s v="11600 · BofA 0592 (LLC)"/>
    <x v="1"/>
    <x v="10"/>
    <n v="2015"/>
    <x v="68"/>
    <s v="Lissette Orbay"/>
    <s v="Corporate:Customer Service"/>
    <s v="BOTH"/>
    <s v="Income Statement"/>
    <s v="0592 (LLC) Activity"/>
    <s v="11600 · BofA 0592 (LLC)"/>
  </r>
  <r>
    <d v="2015-10-07T00:00:00"/>
    <s v="ONLINE BUSINESS SUITE INVOICING SERVICES"/>
    <n v="-10"/>
    <n v="240.73"/>
    <n v="10"/>
    <s v="Expense"/>
    <s v="11600 · BofA 0592 (LLC)"/>
    <x v="1"/>
    <x v="10"/>
    <n v="2015"/>
    <x v="13"/>
    <s v="ZoHo"/>
    <s v="Wholesale"/>
    <s v="BOTH"/>
    <s v="Income Statement"/>
    <s v="0592 (LLC) Activity"/>
    <s v="11600 · BofA 0592 (LLC)"/>
  </r>
  <r>
    <d v="2015-10-07T00:00:00"/>
    <s v="ONLINE BUSINESS SUITE DIRECT PMT SERVICES"/>
    <n v="-10"/>
    <n v="230.73"/>
    <n v="10"/>
    <s v="Expense"/>
    <s v="11600 · BofA 0592 (LLC)"/>
    <x v="1"/>
    <x v="10"/>
    <n v="2015"/>
    <x v="13"/>
    <s v="ZoHo"/>
    <s v="Wholesale"/>
    <s v="BOTH"/>
    <s v="Income Statement"/>
    <s v="0592 (LLC) Activity"/>
    <s v="11600 · BofA 0592 (LLC)"/>
  </r>
  <r>
    <d v="2015-10-13T00:00:00"/>
    <s v="PAYPAL DES:TRANSFER ID:55M229593XEZ8 INDN:DEAN TYLER LLC CO ID:PAYPALSD11 PPD"/>
    <n v="700"/>
    <n v="930.73"/>
    <n v="-70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13T00:00:00"/>
    <s v="BKOFAMERICA ATM 10/11 #000002591 WITHDRWL ENCINO PARK SAN ANTONIO TX CKCD 4635780003328335"/>
    <n v="-200"/>
    <n v="730.73"/>
    <n v="200"/>
    <s v="Expense"/>
    <s v="11600 · BofA 0592 (LLC)"/>
    <x v="1"/>
    <x v="10"/>
    <n v="2015"/>
    <x v="10"/>
    <s v="Timofey Trofimenkov"/>
    <s v="Corporate:Warehouse"/>
    <s v="BOTH"/>
    <s v="Income Statement"/>
    <s v="0592 (LLC) Activity"/>
    <s v="11600 · BofA 0592 (LLC)"/>
  </r>
  <r>
    <d v="2015-10-13T00:00:00"/>
    <s v="TRANSFER DEAN &amp; TYLER, LLC:Lissette Orbay Confirmation# 0375863672"/>
    <n v="-664.8"/>
    <n v="65.930000000000007"/>
    <n v="664.8"/>
    <s v="Expense"/>
    <s v="11600 · BofA 0592 (LLC)"/>
    <x v="1"/>
    <x v="10"/>
    <n v="2015"/>
    <x v="68"/>
    <s v="Lissette Orbay"/>
    <s v="Corporate:Customer Service"/>
    <s v="BOTH"/>
    <s v="Income Statement"/>
    <s v="0592 (LLC) Activity"/>
    <s v="11600 · BofA 0592 (LLC)"/>
  </r>
  <r>
    <d v="2015-10-14T00:00:00"/>
    <s v="PAYPAL DES:TRANSFER ID:55M2295C8SXWC INDN:DEAN TYLER LLC CO ID:PAYPALSD11 PPD"/>
    <n v="200"/>
    <n v="265.93"/>
    <n v="-20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15T00:00:00"/>
    <s v="PAYPAL DES:TRANSFER ID:55M2295F8JGXQ INDN:DEAN TYLER LLC CO ID:PAYPALSD11 PPD"/>
    <n v="350"/>
    <n v="615.92999999999995"/>
    <n v="-35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15T00:00:00"/>
    <s v="TX TLR cash withdrawal from CHK 0592 Banking Ctr MEDICAL CENTER #0000511 TX Confirmation# 4093710477"/>
    <n v="-600"/>
    <n v="15.93"/>
    <n v="600"/>
    <s v="Expense"/>
    <s v="11600 · BofA 0592 (LLC)"/>
    <x v="1"/>
    <x v="10"/>
    <n v="2015"/>
    <x v="17"/>
    <s v="Kristina Koger"/>
    <s v="Corporate:FP&amp;A"/>
    <s v="BOTH"/>
    <s v="Income Statement"/>
    <s v="0592 (LLC) Activity"/>
    <s v="11600 · BofA 0592 (LLC)"/>
  </r>
  <r>
    <d v="2015-10-20T00:00:00"/>
    <s v="PAYPAL DES:TRANSFER ID:55M2295QA9ED2 INDN:DEAN TYLER LLC CO ID:PAYPALSD11 PPD"/>
    <n v="760.9"/>
    <n v="776.83"/>
    <n v="-760.9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20T00:00:00"/>
    <s v="PAYPAL DES:TRANSFER ID:55M2295RKRKVW INDN:DEAN TYLER LLC CO ID:PAYPALSD11 PPD"/>
    <n v="50"/>
    <n v="826.83"/>
    <n v="-5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21T00:00:00"/>
    <s v="TRANSFER DEAN &amp; TYLER, LLC:Lissette Orbay Confirmation# 0344715644"/>
    <n v="-662.24"/>
    <n v="164.59"/>
    <n v="662.24"/>
    <s v="Expense"/>
    <s v="11600 · BofA 0592 (LLC)"/>
    <x v="1"/>
    <x v="10"/>
    <n v="2015"/>
    <x v="68"/>
    <s v="Lissette Orbay"/>
    <s v="Corporate:Customer Service"/>
    <s v="BOTH"/>
    <s v="Income Statement"/>
    <s v="0592 (LLC) Activity"/>
    <s v="11600 · BofA 0592 (LLC)"/>
  </r>
  <r>
    <d v="2015-10-22T00:00:00"/>
    <s v="PAYPAL DES:TRANSFER ID:55M2295WNEUY4 INDN:DEAN TYLER LLC CO ID:PAYPALSD11 PPD"/>
    <n v="250"/>
    <n v="414.59"/>
    <n v="-25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0-22T00:00:00"/>
    <s v="ONLINE BUSINESS SUITE NEXT DAY PAYMENT"/>
    <n v="-10"/>
    <n v="404.59"/>
    <n v="10"/>
    <s v="Expense"/>
    <s v="11600 · BofA 0592 (LLC)"/>
    <x v="1"/>
    <x v="10"/>
    <n v="2015"/>
    <x v="13"/>
    <s v="ZoHo"/>
    <s v="Wholesale"/>
    <s v="BOTH"/>
    <s v="Income Statement"/>
    <s v="0592 (LLC) Activity"/>
    <s v="11600 · BofA 0592 (LLC)"/>
  </r>
  <r>
    <d v="2015-10-27T00:00:00"/>
    <s v="TRANSFER DEAN &amp; TYLER, LLC:Lissette Orbay Confirmation# 1596410805"/>
    <n v="-374.59"/>
    <n v="30"/>
    <n v="374.59"/>
    <s v="Expense"/>
    <s v="11600 · BofA 0592 (LLC)"/>
    <x v="1"/>
    <x v="10"/>
    <n v="2015"/>
    <x v="68"/>
    <s v="Lissette Orbay"/>
    <s v="Corporate:Customer Service"/>
    <s v="BOTH"/>
    <s v="Income Statement"/>
    <s v="0592 (LLC) Activity"/>
    <s v="11600 · BofA 0592 (LLC)"/>
  </r>
  <r>
    <d v="2015-10-28T00:00:00"/>
    <s v="PAYPAL DES:TRANSFER ID:55M2296BPZEK6 INDN:DEAN TYLER LLC CO ID:PAYPALSD11 PPD"/>
    <n v="130"/>
    <n v="160"/>
    <n v="-130"/>
    <s v="Income"/>
    <s v="11600 · BofA 0592 (LLC)"/>
    <x v="1"/>
    <x v="10"/>
    <n v="2015"/>
    <x v="84"/>
    <s v="PayPal"/>
    <s v="Corporate"/>
    <s v="LLC"/>
    <s v="Balance Sheet"/>
    <s v="PayPal (LLC) transfers to 0592 (LLC)"/>
    <s v="11600 · BofA 0592 (LLC)"/>
  </r>
  <r>
    <d v="2015-11-02T00:00:00"/>
    <s v="Monthly Fee for Business Advantage"/>
    <n v="-29.95"/>
    <n v="130.05000000000001"/>
    <n v="29.95"/>
    <s v="Expense"/>
    <s v="11600 · BofA 0592 (LLC)"/>
    <x v="1"/>
    <x v="11"/>
    <n v="2015"/>
    <x v="48"/>
    <s v="BofA"/>
    <s v="Corporate"/>
    <s v="BOTH"/>
    <s v="Income Statement"/>
    <s v="0592 (LLC) Activity"/>
    <s v="11600 · BofA 0592 (LLC)"/>
  </r>
  <r>
    <d v="2015-11-03T00:00:00"/>
    <s v="PAYPAL DES:TRANSFER ID:55M2296QCHMWS INDN:DEAN TYLER LLC CO ID:PAYPALSD11 PPD"/>
    <n v="100"/>
    <n v="230.05"/>
    <n v="-100"/>
    <s v="Incom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03T00:00:00"/>
    <s v="BANK OF AMERICA DES:FEE ID:313213339887 INDN:DEAN &amp; TYLER LLC CO ID:0941687665 CCD"/>
    <n v="-161.69999999999999"/>
    <n v="68.349999999999994"/>
    <n v="161.69999999999999"/>
    <s v="Expense"/>
    <s v="11600 · BofA 0592 (LLC)"/>
    <x v="1"/>
    <x v="11"/>
    <n v="2015"/>
    <x v="32"/>
    <s v="Authorize.net"/>
    <s v="Corporate"/>
    <s v="BOTH"/>
    <s v="Income Statement"/>
    <s v="0592 (LLC) Activity"/>
    <s v="11600 · BofA 0592 (LLC)"/>
  </r>
  <r>
    <d v="2015-11-03T00:00:00"/>
    <s v="AUTHNET GATEWAY DES:BILLING ID:41666951 INDN:DEAN &amp; TYLER, LLC CO ID:1870568569 CCD"/>
    <n v="-30"/>
    <n v="38.35"/>
    <n v="30"/>
    <s v="Expense"/>
    <s v="11600 · BofA 0592 (LLC)"/>
    <x v="1"/>
    <x v="11"/>
    <n v="2015"/>
    <x v="32"/>
    <s v="Authorize.net"/>
    <s v="Corporate"/>
    <s v="BOTH"/>
    <s v="Income Statement"/>
    <s v="0592 (LLC) Activity"/>
    <s v="11600 · BofA 0592 (LLC)"/>
  </r>
  <r>
    <d v="2015-11-05T00:00:00"/>
    <s v="PAYPAL DES:TRANSFER ID:55M2296VFACWL INDN:DEAN TYLER LLC CO ID:PAYPALSD11 PPD"/>
    <n v="80"/>
    <n v="118.35"/>
    <n v="-80"/>
    <s v="Incom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06T00:00:00"/>
    <s v="BKOFAMERICA ATM 11/06 #000003448 WITHDRWL HILDEBRAND SAN ANTONIO TX CKCD 4635780003328335"/>
    <n v="-100"/>
    <n v="18.350000000000001"/>
    <n v="100"/>
    <s v="Expense"/>
    <s v="11600 · BofA 0592 (LLC)"/>
    <x v="1"/>
    <x v="11"/>
    <n v="2015"/>
    <x v="10"/>
    <s v="Timofey Trofimenkov"/>
    <s v="Corporate:Warehouse"/>
    <s v="BOTH"/>
    <s v="Income Statement"/>
    <s v="0592 (LLC) Activity"/>
    <s v="11600 · BofA 0592 (LLC)"/>
  </r>
  <r>
    <d v="2015-11-06T00:00:00"/>
    <s v="ONLINE BUSINESS SUITE INVOICING SERVICES"/>
    <n v="-10"/>
    <n v="8.35"/>
    <n v="10"/>
    <s v="Expense"/>
    <s v="11600 · BofA 0592 (LLC)"/>
    <x v="1"/>
    <x v="11"/>
    <n v="2015"/>
    <x v="13"/>
    <s v="ZoHo"/>
    <s v="Wholesale"/>
    <s v="BOTH"/>
    <s v="Income Statement"/>
    <s v="0592 (LLC) Activity"/>
    <s v="11600 · BofA 0592 (LLC)"/>
  </r>
  <r>
    <d v="2015-11-06T00:00:00"/>
    <s v="ONLINE BUSINESS SUITE DIRECT PMT SERVICES"/>
    <n v="-10"/>
    <n v="-1.65"/>
    <n v="10"/>
    <s v="Expense"/>
    <s v="11600 · BofA 0592 (LLC)"/>
    <x v="1"/>
    <x v="11"/>
    <n v="2015"/>
    <x v="13"/>
    <s v="ZoHo"/>
    <s v="Wholesale"/>
    <s v="BOTH"/>
    <s v="Income Statement"/>
    <s v="0592 (LLC) Activity"/>
    <s v="11600 · BofA 0592 (LLC)"/>
  </r>
  <r>
    <d v="2015-11-09T00:00:00"/>
    <s v="OVERDRAFT PROTECTION FROM 4339931236337184"/>
    <n v="100"/>
    <n v="98.35"/>
    <n v="-100"/>
    <s v="Income"/>
    <s v="11600 · BofA 0592 (LLC)"/>
    <x v="1"/>
    <x v="11"/>
    <n v="2015"/>
    <x v="86"/>
    <s v="BofA"/>
    <s v="Corporate"/>
    <s v="LLC"/>
    <s v="Balance Sheet"/>
    <s v="0592 (LLC) pays BofA CC (LLC)"/>
    <s v="11600 · BofA 0592 (LLC)"/>
  </r>
  <r>
    <d v="2015-11-09T00:00:00"/>
    <s v="PAYPAL DES:ECHECK ID:SUPPORT INDN:DEAN TYLER LLC CO ID:PAYPALEC88 WEB"/>
    <n v="-45.61"/>
    <n v="52.74"/>
    <n v="45.61"/>
    <s v="Expens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11T00:00:00"/>
    <s v="ACH CREDIT PAYPAL TRANSFER ON 11/10"/>
    <n v="314.23"/>
    <n v="366.97"/>
    <n v="-314.23"/>
    <s v="Incom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12T00:00:00"/>
    <s v="PAYPAL DES:TRANSFER ID:55M2297DZDFME INDN:DEAN TYLER LLC CO ID:PAYPALSD11 PPD"/>
    <n v="150"/>
    <n v="516.97"/>
    <n v="-150"/>
    <s v="Incom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16T00:00:00"/>
    <s v="PAYPAL DES:TRANSFER ID:55M2297J8RDRU INDN:DEAN TYLER LLC CO ID:PAYPALSD11 PPD"/>
    <n v="574.46"/>
    <n v="1091.43"/>
    <n v="-574.46"/>
    <s v="Incom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16T00:00:00"/>
    <s v="BKOFAMERICA ATM 11/15 #000003385 WITHDRWL ONE BANDERA PLAZ SAN ANTONIO TX CKCD 4635780003328335"/>
    <n v="-500"/>
    <n v="591.42999999999995"/>
    <n v="500"/>
    <s v="Expense"/>
    <s v="11600 · BofA 0592 (LLC)"/>
    <x v="1"/>
    <x v="11"/>
    <n v="2015"/>
    <x v="17"/>
    <s v="Kristina Koger"/>
    <s v="Corporate:FP&amp;A"/>
    <s v="BOTH"/>
    <s v="Income Statement"/>
    <s v="0592 (LLC) Activity"/>
    <s v="11600 · BofA 0592 (LLC)"/>
  </r>
  <r>
    <d v="2015-11-16T00:00:00"/>
    <s v="CHECKCARD 1115 PETS BARN SAN ANTONIO TX 24013395319001503891544 CKCD 5995 4635780003328335"/>
    <n v="-38.96"/>
    <n v="552.47"/>
    <n v="38.96"/>
    <s v="Expense"/>
    <s v="11600 · BofA 0592 (LLC)"/>
    <x v="1"/>
    <x v="11"/>
    <n v="2015"/>
    <x v="17"/>
    <s v="Kristina Koger"/>
    <s v="Corporate:FP&amp;A"/>
    <s v="BOTH"/>
    <s v="Income Statement"/>
    <s v="0592 (LLC) Activity"/>
    <s v="11600 · BofA 0592 (LLC)"/>
  </r>
  <r>
    <d v="2015-11-16T00:00:00"/>
    <s v="TRANSFER DEAN &amp; TYLER, LLC:Lissette Orbay Confirmation# 0170993945"/>
    <n v="-477.28"/>
    <n v="75.19"/>
    <n v="477.28"/>
    <s v="Expense"/>
    <s v="11600 · BofA 0592 (LLC)"/>
    <x v="1"/>
    <x v="11"/>
    <n v="2015"/>
    <x v="68"/>
    <s v="Lissette Orbay"/>
    <s v="Corporate:Customer Service"/>
    <s v="BOTH"/>
    <s v="Income Statement"/>
    <s v="0592 (LLC) Activity"/>
    <s v="11600 · BofA 0592 (LLC)"/>
  </r>
  <r>
    <d v="2015-11-17T00:00:00"/>
    <s v="PAYPAL DES:TRANSFER ID:55M2297RK8BLU INDN:DEAN TYLER LLC CO ID:PAYPALSD11 PPD"/>
    <n v="250"/>
    <n v="325.19"/>
    <n v="-250"/>
    <s v="Incom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17T00:00:00"/>
    <s v="IRS DES:USATAXPYMT ID:222572125644959 INDN:KRISTINA KOGER &amp; T TRO CO ID:3387702000 WEB"/>
    <n v="-250"/>
    <n v="75.19"/>
    <n v="250"/>
    <s v="Expense"/>
    <s v="11600 · BofA 0592 (LLC)"/>
    <x v="1"/>
    <x v="11"/>
    <n v="2015"/>
    <x v="47"/>
    <s v="IRS"/>
    <s v="Corporate"/>
    <s v="BOTH"/>
    <s v="Income Statement"/>
    <s v="0592 (LLC) Activity"/>
    <s v="11600 · BofA 0592 (LLC)"/>
  </r>
  <r>
    <d v="2015-11-18T00:00:00"/>
    <s v="PAYPAL DES:TRANSFER ID:55M2297TQXYE4 INDN:DEAN TYLER LLC CO ID:PAYPALSD22 WEB"/>
    <n v="-50"/>
    <n v="25.19"/>
    <n v="50"/>
    <s v="Expens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23T00:00:00"/>
    <s v="PAYPAL DES:ECHECK ID:J22222645RBUN INDN:DEAN TYLER LLC CO ID:PAYPALEC88 WEB"/>
    <n v="-64.63"/>
    <n v="-39.44"/>
    <n v="64.63"/>
    <s v="Expense"/>
    <s v="11600 · BofA 0592 (LLC)"/>
    <x v="1"/>
    <x v="11"/>
    <n v="2015"/>
    <x v="84"/>
    <s v="PayPal"/>
    <s v="Corporate"/>
    <s v="LLC"/>
    <s v="Balance Sheet"/>
    <s v="PayPal (LLC) transfers to 0592 (LLC)"/>
    <s v="11600 · BofA 0592 (LLC)"/>
  </r>
  <r>
    <d v="2015-11-24T00:00:00"/>
    <s v="OVERDRAFT PROTECTION FROM 4339931236337184"/>
    <n v="100"/>
    <n v="60.56"/>
    <n v="-100"/>
    <s v="Income"/>
    <s v="11600 · BofA 0592 (LLC)"/>
    <x v="1"/>
    <x v="11"/>
    <n v="2015"/>
    <x v="48"/>
    <s v="BofA"/>
    <s v="Corporate"/>
    <s v="BOTH"/>
    <s v="Income Statement"/>
    <s v="0592 (LLC) Activity"/>
    <s v="11600 · BofA 0592 (LLC)"/>
  </r>
  <r>
    <d v="2015-12-01T00:00:00"/>
    <s v="PAYPAL DES:TRANSFER ID:55M2298UEXGSJ INDN:DEAN TYLER LLC CO ID:PAYPALSD11 PPD"/>
    <n v="702.81"/>
    <n v="763.37"/>
    <n v="-702.81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01T00:00:00"/>
    <s v="Monthly Fee for Business Advantage"/>
    <n v="-29.95"/>
    <n v="733.42"/>
    <n v="29.95"/>
    <s v="Expense"/>
    <s v="11600 · BofA 0592 (LLC)"/>
    <x v="1"/>
    <x v="12"/>
    <n v="2015"/>
    <x v="48"/>
    <s v="BofA"/>
    <s v="Corporate"/>
    <s v="BOTH"/>
    <s v="Income Statement"/>
    <s v="0592 (LLC) Activity"/>
    <s v="11600 · BofA 0592 (LLC)"/>
  </r>
  <r>
    <d v="2015-12-02T00:00:00"/>
    <s v="AUTHNET GATEWAY DES:BILLING ID:41802593 INDN:DEAN &amp; TYLER, LLC CO ID:1870568569 CCD"/>
    <n v="-30"/>
    <n v="703.42"/>
    <n v="30"/>
    <s v="Expense"/>
    <s v="11600 · BofA 0592 (LLC)"/>
    <x v="1"/>
    <x v="12"/>
    <n v="2015"/>
    <x v="32"/>
    <s v="Authorize.net"/>
    <s v="Corporate"/>
    <s v="BOTH"/>
    <s v="Income Statement"/>
    <s v="0592 (LLC) Activity"/>
    <s v="11600 · BofA 0592 (LLC)"/>
  </r>
  <r>
    <d v="2015-12-03T00:00:00"/>
    <s v="BKOFAMERICA MOBILE 12/03 3399581068 DEPOSIT *MOBILE VA"/>
    <n v="500"/>
    <n v="1203.42"/>
    <n v="-500"/>
    <s v="Income"/>
    <s v="11600 · BofA 0592 (LLC)"/>
    <x v="1"/>
    <x v="12"/>
    <n v="2015"/>
    <x v="28"/>
    <s v="Dean &amp; Tyler, INC"/>
    <s v="Corporate"/>
    <s v="LLC"/>
    <s v="Balance Sheet"/>
    <s v="9607 (INC) transfers to 0592 (LLC)"/>
    <s v="11600 · BofA 0592 (LLC)"/>
  </r>
  <r>
    <d v="2015-12-03T00:00:00"/>
    <s v="Online Banking payment to CRD 3836 Confirmation# 1618521923"/>
    <n v="-900"/>
    <n v="303.42"/>
    <n v="900"/>
    <s v="Expense"/>
    <s v="11600 · BofA 0592 (LLC)"/>
    <x v="1"/>
    <x v="12"/>
    <n v="2015"/>
    <x v="86"/>
    <s v="BofA"/>
    <s v="Corporate"/>
    <s v="LLC"/>
    <s v="Balance Sheet"/>
    <s v="0592 (LLC) pays BofA CC (LLC)"/>
    <s v="11600 · BofA 0592 (LLC)"/>
  </r>
  <r>
    <d v="2015-12-03T00:00:00"/>
    <s v="BOFA MERCH SVCS DES:FEE ID:313213339887 INDN:DEAN &amp; TYLER LLC CO ID:0941687665 CCD"/>
    <n v="-9.9499999999999993"/>
    <n v="293.47000000000003"/>
    <n v="9.9499999999999993"/>
    <s v="Expense"/>
    <s v="11600 · BofA 0592 (LLC)"/>
    <x v="1"/>
    <x v="12"/>
    <n v="2015"/>
    <x v="57"/>
    <s v="Animal Feeds"/>
    <s v="Wholesale"/>
    <s v="BOTH"/>
    <s v="Income Statement"/>
    <s v="0592 (LLC) Sales Activity"/>
    <s v="11600 · BofA 0592 (LLC)"/>
  </r>
  <r>
    <d v="2015-12-07T00:00:00"/>
    <s v="ONLINE BUSINESS SUITE INVOICING SERVICES"/>
    <n v="-10"/>
    <n v="283.47000000000003"/>
    <n v="10"/>
    <s v="Expense"/>
    <s v="11600 · BofA 0592 (LLC)"/>
    <x v="1"/>
    <x v="12"/>
    <n v="2015"/>
    <x v="13"/>
    <s v="ZoHo"/>
    <s v="Wholesale"/>
    <s v="BOTH"/>
    <s v="Income Statement"/>
    <s v="0592 (LLC) Activity"/>
    <s v="11600 · BofA 0592 (LLC)"/>
  </r>
  <r>
    <d v="2015-12-07T00:00:00"/>
    <s v="ONLINE BUSINESS SUITE DIRECT PMT SERVICES"/>
    <n v="-10"/>
    <n v="273.47000000000003"/>
    <n v="10"/>
    <s v="Expense"/>
    <s v="11600 · BofA 0592 (LLC)"/>
    <x v="1"/>
    <x v="12"/>
    <n v="2015"/>
    <x v="13"/>
    <s v="ZoHo"/>
    <s v="Wholesale"/>
    <s v="BOTH"/>
    <s v="Income Statement"/>
    <s v="0592 (LLC) Activity"/>
    <s v="11600 · BofA 0592 (LLC)"/>
  </r>
  <r>
    <d v="2015-12-08T00:00:00"/>
    <s v="PAYPAL DES:TRANSFER ID:55M2299JCUL7N INDN:DEAN TYLER LLC CO ID:PAYPALSD11 PPD"/>
    <n v="370.43"/>
    <n v="643.9"/>
    <n v="-370.43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15T00:00:00"/>
    <s v="PAYPAL DES:TRANSFER ID:55M229A73CWBJ INDN:DEAN TYLER LLC CO ID:PAYPALSD11 PPD"/>
    <n v="482.9"/>
    <n v="1126.8"/>
    <n v="-482.9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17T00:00:00"/>
    <s v="PAYPAL DES:TRANSFER ID:55M229ADLGSKL INDN:DEAN TYLER LLC CO ID:PAYPALSD11 PPD"/>
    <n v="350"/>
    <n v="1476.8"/>
    <n v="-350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18T00:00:00"/>
    <s v="Online Banking payment to CRD 3836 Confirmation# 1647908893"/>
    <n v="-1450"/>
    <n v="26.8"/>
    <n v="1450"/>
    <s v="Expense"/>
    <s v="11600 · BofA 0592 (LLC)"/>
    <x v="1"/>
    <x v="12"/>
    <n v="2015"/>
    <x v="86"/>
    <s v="BofA"/>
    <s v="Corporate"/>
    <s v="LLC"/>
    <s v="Balance Sheet"/>
    <s v="0592 (LLC) pays BofA CC (LLC)"/>
    <s v="11600 · BofA 0592 (LLC)"/>
  </r>
  <r>
    <d v="2015-12-21T00:00:00"/>
    <s v="PAYPAL DES:TRANSFER ID:55M229ALHAUQJ INDN:DEAN TYLER LLC CO ID:PAYPALSD11 PPD"/>
    <n v="310"/>
    <n v="336.8"/>
    <n v="-310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22T00:00:00"/>
    <s v="PAYPAL DES:TRANSFER ID:55M229ASAGCYW INDN:DEAN TYLER LLC CO ID:PAYPALSD11 PPD"/>
    <n v="333.6"/>
    <n v="670.4"/>
    <n v="-333.6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23T00:00:00"/>
    <s v="Online Banking payment to CRD 3836 Confirmation# 3989106409"/>
    <n v="-450"/>
    <n v="220.4"/>
    <n v="450"/>
    <s v="Expense"/>
    <s v="11600 · BofA 0592 (LLC)"/>
    <x v="1"/>
    <x v="12"/>
    <n v="2015"/>
    <x v="86"/>
    <s v="BofA"/>
    <s v="Corporate"/>
    <s v="LLC"/>
    <s v="Balance Sheet"/>
    <s v="0592 (LLC) pays BofA CC (LLC)"/>
    <s v="11600 · BofA 0592 (LLC)"/>
  </r>
  <r>
    <d v="2015-12-24T00:00:00"/>
    <s v="PAYPAL DES:TRANSFER ID:55M229AY5VR5J INDN:DEAN TYLER LLC CO ID:PAYPALSD11 PPD"/>
    <n v="170"/>
    <n v="390.4"/>
    <n v="-170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d v="2015-12-24T00:00:00"/>
    <s v="IRS DES:USATAXPYMT ID:222575805014212 INDN:KRISTINA KOGER &amp; T TRO CO ID:3387702000 WEB"/>
    <n v="-200"/>
    <n v="190.4"/>
    <n v="200"/>
    <s v="Expense"/>
    <s v="11600 · BofA 0592 (LLC)"/>
    <x v="1"/>
    <x v="12"/>
    <n v="2015"/>
    <x v="47"/>
    <s v="IRS"/>
    <s v="Corporate"/>
    <s v="BOTH"/>
    <s v="Income Statement"/>
    <s v="0592 (LLC) Activity"/>
    <s v="11600 · BofA 0592 (LLC)"/>
  </r>
  <r>
    <d v="2015-12-29T00:00:00"/>
    <s v="PAYPAL DES:TRANSFER ID:55M229BA8CLAJ INDN:DEAN TYLER LLC CO ID:PAYPALSD11 PPD"/>
    <n v="160"/>
    <n v="350.4"/>
    <n v="-160"/>
    <s v="Income"/>
    <s v="11600 · BofA 0592 (LLC)"/>
    <x v="1"/>
    <x v="12"/>
    <n v="2015"/>
    <x v="84"/>
    <s v="PayPal"/>
    <s v="Corporate"/>
    <s v="LLC"/>
    <s v="Balance Sheet"/>
    <s v="PayPal (LLC) transfers to 0592 (LLC)"/>
    <s v="11600 · BofA 0592 (LLC)"/>
  </r>
  <r>
    <s v="x"/>
    <m/>
    <m/>
    <m/>
    <m/>
    <m/>
    <m/>
    <x v="0"/>
    <x v="0"/>
    <m/>
    <x v="0"/>
    <m/>
    <m/>
    <m/>
    <m/>
    <m/>
    <m/>
  </r>
  <r>
    <s v="BofA CC (LLC)"/>
    <m/>
    <m/>
    <m/>
    <m/>
    <m/>
    <m/>
    <x v="0"/>
    <x v="0"/>
    <m/>
    <x v="0"/>
    <m/>
    <m/>
    <m/>
    <m/>
    <m/>
    <m/>
  </r>
  <r>
    <s v="1/2/2015"/>
    <s v="Online payment from CHK 0"/>
    <n v="-879.24"/>
    <m/>
    <n v="-879.24"/>
    <s v="Payments"/>
    <s v="23000 · BofA CC (LLC)"/>
    <x v="1"/>
    <x v="1"/>
    <n v="2015"/>
    <x v="37"/>
    <s v="Dean &amp; Tyler, LLC"/>
    <s v="Corporate"/>
    <s v="LLC"/>
    <s v="Balance Sheet"/>
    <s v="0592 (LLC) pays BofA CC (LLC)"/>
    <s v="23000 · BofA CC (LLC)"/>
  </r>
  <r>
    <s v="1/5/2015"/>
    <s v="IFTSOFT COM LLC"/>
    <n v="75"/>
    <m/>
    <n v="75"/>
    <s v="Debit"/>
    <s v="23000 · BofA CC (LLC)"/>
    <x v="1"/>
    <x v="1"/>
    <n v="2015"/>
    <x v="9"/>
    <s v="IFTSOFT"/>
    <s v="Corporate:Marketing"/>
    <s v="BOTH"/>
    <s v="Balance Sheet"/>
    <s v="BofA CC (LLC) repays Dave note"/>
    <s v="23000 · BofA CC (LLC)"/>
  </r>
  <r>
    <s v="1/5/2015"/>
    <s v="IFTSOFT COM LLC"/>
    <n v="75"/>
    <m/>
    <n v="75"/>
    <s v="Debit"/>
    <s v="23000 · BofA CC (LLC)"/>
    <x v="1"/>
    <x v="1"/>
    <n v="2015"/>
    <x v="9"/>
    <s v="IFTSOFT"/>
    <s v="Corporate:Marketing"/>
    <s v="BOTH"/>
    <s v="Balance Sheet"/>
    <s v="BofA CC (LLC) repays Dave note"/>
    <s v="23000 · BofA CC (LLC)"/>
  </r>
  <r>
    <s v="1/6/2015"/>
    <s v="PURCHASE *FINANCE CHARGE*"/>
    <n v="70.260000000000005"/>
    <m/>
    <n v="70.260000000000005"/>
    <s v="Debit"/>
    <s v="23000 · BofA CC (LLC)"/>
    <x v="1"/>
    <x v="1"/>
    <n v="2015"/>
    <x v="41"/>
    <s v="BofA"/>
    <s v="Corporate"/>
    <s v="BOTH"/>
    <s v="Income Statement"/>
    <s v="BofA CC (LLC) Activity"/>
    <s v="23000 · BofA CC (LLC)"/>
  </r>
  <r>
    <s v="1/6/2015"/>
    <s v="CASH  * FINANCE CHARGE *"/>
    <n v="0.01"/>
    <m/>
    <n v="0.01"/>
    <s v="Debit"/>
    <s v="23000 · BofA CC (LLC)"/>
    <x v="1"/>
    <x v="1"/>
    <n v="2015"/>
    <x v="41"/>
    <s v="BofA"/>
    <s v="Corporate"/>
    <s v="BOTH"/>
    <s v="Income Statement"/>
    <s v="BofA CC (LLC) Activity"/>
    <s v="23000 · BofA CC (LLC)"/>
  </r>
  <r>
    <s v="1/6/2015"/>
    <s v="PURCHASE *FINANCE CHARGE*"/>
    <n v="501.72"/>
    <m/>
    <n v="501.72"/>
    <s v="Debit"/>
    <s v="23000 · BofA CC (LLC)"/>
    <x v="1"/>
    <x v="1"/>
    <n v="2015"/>
    <x v="41"/>
    <s v="BofA"/>
    <s v="Corporate"/>
    <s v="BOTH"/>
    <s v="Income Statement"/>
    <s v="BofA CC (LLC) Activity"/>
    <s v="23000 · BofA CC (LLC)"/>
  </r>
  <r>
    <s v="1/19/2015"/>
    <s v="IFT INTERNATIONAL"/>
    <n v="20"/>
    <m/>
    <n v="20"/>
    <s v="Debit"/>
    <s v="23000 · BofA CC (LLC)"/>
    <x v="1"/>
    <x v="1"/>
    <n v="2015"/>
    <x v="9"/>
    <s v="IFTSOFT"/>
    <s v="Corporate:Marketing"/>
    <s v="BOTH"/>
    <s v="Balance Sheet"/>
    <s v="BofA CC (LLC) repays Dave note"/>
    <s v="23000 · BofA CC (LLC)"/>
  </r>
  <r>
    <s v="1/27/2015"/>
    <s v="***FINANCE CHARGE***CASH"/>
    <n v="10"/>
    <m/>
    <n v="10"/>
    <s v="Debit"/>
    <s v="23000 · BofA CC (LLC)"/>
    <x v="1"/>
    <x v="1"/>
    <n v="2015"/>
    <x v="41"/>
    <s v="BofA"/>
    <s v="Corporate"/>
    <s v="BOTH"/>
    <s v="Income Statement"/>
    <s v="BofA CC (LLC) Activity"/>
    <s v="23000 · BofA CC (LLC)"/>
  </r>
  <r>
    <s v="1/27/2015"/>
    <s v="OVERDRAFT CASH ADVANCE"/>
    <n v="100"/>
    <m/>
    <n v="100"/>
    <s v="Debit"/>
    <s v="23000 · BofA CC (LLC)"/>
    <x v="1"/>
    <x v="1"/>
    <n v="2015"/>
    <x v="37"/>
    <s v="Dean &amp; Tyler, LLC"/>
    <s v="Corporate"/>
    <s v="LLC"/>
    <s v="Balance Sheet"/>
    <s v="0592 (LLC) pays BofA CC (LLC)"/>
    <s v="23000 · BofA CC (LLC)"/>
  </r>
  <r>
    <s v="2/2/2015"/>
    <s v="PAY BY PHONE PAYMENT"/>
    <n v="-896.36"/>
    <m/>
    <n v="-896.36"/>
    <s v="Payments"/>
    <s v="23000 · BofA CC (LLC)"/>
    <x v="1"/>
    <x v="2"/>
    <n v="2015"/>
    <x v="37"/>
    <s v="Dean &amp; Tyler, LLC"/>
    <s v="Corporate"/>
    <s v="LLC"/>
    <s v="Balance Sheet"/>
    <s v="0592 (LLC) pays BofA CC (LLC)"/>
    <s v="23000 · BofA CC (LLC)"/>
  </r>
  <r>
    <s v="2/3/2015"/>
    <s v="IFTSOFT COM LLC"/>
    <n v="75"/>
    <m/>
    <n v="75"/>
    <s v="Debit"/>
    <s v="23000 · BofA CC (LLC)"/>
    <x v="1"/>
    <x v="2"/>
    <n v="2015"/>
    <x v="9"/>
    <s v="IFTSOFT"/>
    <s v="Corporate:Marketing"/>
    <s v="BOTH"/>
    <s v="Balance Sheet"/>
    <s v="BofA CC (LLC) repays Dave note"/>
    <s v="23000 · BofA CC (LLC)"/>
  </r>
  <r>
    <s v="2/3/2015"/>
    <s v="IFTSOFT COM LLC"/>
    <n v="75"/>
    <m/>
    <n v="75"/>
    <s v="Debit"/>
    <s v="23000 · BofA CC (LLC)"/>
    <x v="1"/>
    <x v="2"/>
    <n v="2015"/>
    <x v="9"/>
    <s v="IFTSOFT"/>
    <s v="Corporate:Marketing"/>
    <s v="BOTH"/>
    <s v="Balance Sheet"/>
    <s v="BofA CC (LLC) repays Dave note"/>
    <s v="23000 · BofA CC (LLC)"/>
  </r>
  <r>
    <s v="2/6/2015"/>
    <s v="PURCHASE *FINANCE CHARGE*"/>
    <n v="500.09"/>
    <m/>
    <n v="500.09"/>
    <s v="Debit"/>
    <s v="23000 · BofA CC (LLC)"/>
    <x v="1"/>
    <x v="2"/>
    <n v="2015"/>
    <x v="41"/>
    <s v="BofA"/>
    <s v="Corporate"/>
    <s v="BOTH"/>
    <s v="Income Statement"/>
    <s v="BofA CC (LLC) Activity"/>
    <s v="23000 · BofA CC (LLC)"/>
  </r>
  <r>
    <s v="2/6/2015"/>
    <s v="PURCHASE *FINANCE CHARGE*"/>
    <n v="70.37"/>
    <m/>
    <n v="70.37"/>
    <s v="Debit"/>
    <s v="23000 · BofA CC (LLC)"/>
    <x v="1"/>
    <x v="2"/>
    <n v="2015"/>
    <x v="41"/>
    <s v="BofA"/>
    <s v="Corporate"/>
    <s v="BOTH"/>
    <s v="Income Statement"/>
    <s v="BofA CC (LLC) Activity"/>
    <s v="23000 · BofA CC (LLC)"/>
  </r>
  <r>
    <s v="2/6/2015"/>
    <s v="CASH  * FINANCE CHARGE *"/>
    <n v="0.84"/>
    <m/>
    <n v="0.84"/>
    <s v="Debit"/>
    <s v="23000 · BofA CC (LLC)"/>
    <x v="1"/>
    <x v="2"/>
    <n v="2015"/>
    <x v="41"/>
    <s v="BofA"/>
    <s v="Corporate"/>
    <s v="BOTH"/>
    <s v="Income Statement"/>
    <s v="BofA CC (LLC) Activity"/>
    <s v="23000 · BofA CC (LLC)"/>
  </r>
  <r>
    <s v="2/24/2015"/>
    <s v="Online payment from CHK 0"/>
    <n v="-963.75"/>
    <m/>
    <n v="-963.75"/>
    <s v="Payments"/>
    <s v="23000 · BofA CC (LLC)"/>
    <x v="1"/>
    <x v="2"/>
    <n v="2015"/>
    <x v="37"/>
    <s v="Dean &amp; Tyler, LLC"/>
    <s v="Corporate"/>
    <s v="LLC"/>
    <s v="Balance Sheet"/>
    <s v="0592 (LLC) pays BofA CC (LLC)"/>
    <s v="23000 · BofA CC (LLC)"/>
  </r>
  <r>
    <s v="3/3/2015"/>
    <s v="IFTSOFT COM LLC"/>
    <n v="75"/>
    <m/>
    <n v="75"/>
    <s v="Debit"/>
    <s v="23000 · BofA CC (LLC)"/>
    <x v="1"/>
    <x v="3"/>
    <n v="2015"/>
    <x v="9"/>
    <s v="IFTSOFT"/>
    <s v="Corporate:Marketing"/>
    <s v="BOTH"/>
    <s v="Balance Sheet"/>
    <s v="BofA CC (LLC) repays Dave note"/>
    <s v="23000 · BofA CC (LLC)"/>
  </r>
  <r>
    <s v="3/3/2015"/>
    <s v="IFTSOFT COM LLC"/>
    <n v="75"/>
    <m/>
    <n v="75"/>
    <s v="Debit"/>
    <s v="23000 · BofA CC (LLC)"/>
    <x v="1"/>
    <x v="3"/>
    <n v="2015"/>
    <x v="9"/>
    <s v="IFTSOFT"/>
    <s v="Corporate:Marketing"/>
    <s v="BOTH"/>
    <s v="Balance Sheet"/>
    <s v="BofA CC (LLC) repays Dave note"/>
    <s v="23000 · BofA CC (LLC)"/>
  </r>
  <r>
    <s v="3/4/2015"/>
    <s v="Online payment from CHK 0"/>
    <n v="-900"/>
    <m/>
    <n v="-900"/>
    <s v="Payments"/>
    <s v="23000 · BofA CC (LLC)"/>
    <x v="1"/>
    <x v="3"/>
    <n v="2015"/>
    <x v="37"/>
    <s v="Dean &amp; Tyler, LLC"/>
    <s v="Corporate"/>
    <s v="LLC"/>
    <s v="Balance Sheet"/>
    <s v="0592 (LLC) pays BofA CC (LLC)"/>
    <s v="23000 · BofA CC (LLC)"/>
  </r>
  <r>
    <s v="3/6/2015"/>
    <s v="CASH  * FINANCE CHARGE *"/>
    <n v="1.28"/>
    <m/>
    <n v="1.28"/>
    <s v="Debit"/>
    <s v="23000 · BofA CC (LLC)"/>
    <x v="1"/>
    <x v="3"/>
    <n v="2015"/>
    <x v="41"/>
    <s v="BofA"/>
    <s v="Corporate"/>
    <s v="BOTH"/>
    <s v="Income Statement"/>
    <s v="BofA CC (LLC) Activity"/>
    <s v="23000 · BofA CC (LLC)"/>
  </r>
  <r>
    <s v="3/6/2015"/>
    <s v="PURCHASE *FINANCE CHARGE*"/>
    <n v="63.22"/>
    <m/>
    <n v="63.22"/>
    <s v="Debit"/>
    <s v="23000 · BofA CC (LLC)"/>
    <x v="1"/>
    <x v="3"/>
    <n v="2015"/>
    <x v="41"/>
    <s v="BofA"/>
    <s v="Corporate"/>
    <s v="BOTH"/>
    <s v="Income Statement"/>
    <s v="BofA CC (LLC) Activity"/>
    <s v="23000 · BofA CC (LLC)"/>
  </r>
  <r>
    <s v="3/6/2015"/>
    <s v="PURCHASE *FINANCE CHARGE*"/>
    <n v="443.95"/>
    <m/>
    <n v="443.95"/>
    <s v="Debit"/>
    <s v="23000 · BofA CC (LLC)"/>
    <x v="1"/>
    <x v="3"/>
    <n v="2015"/>
    <x v="41"/>
    <s v="BofA"/>
    <s v="Corporate"/>
    <s v="BOTH"/>
    <s v="Income Statement"/>
    <s v="BofA CC (LLC) Activity"/>
    <s v="23000 · BofA CC (LLC)"/>
  </r>
  <r>
    <s v="3/31/2015"/>
    <s v="Online payment from CHK 0"/>
    <n v="-820.95"/>
    <m/>
    <n v="-820.95"/>
    <s v="Payments"/>
    <s v="23000 · BofA CC (LLC)"/>
    <x v="1"/>
    <x v="3"/>
    <n v="2015"/>
    <x v="37"/>
    <s v="Dean &amp; Tyler, LLC"/>
    <s v="Corporate"/>
    <s v="LLC"/>
    <s v="Balance Sheet"/>
    <s v="0592 (LLC) pays BofA CC (LLC)"/>
    <s v="23000 · BofA CC (LLC)"/>
  </r>
  <r>
    <s v="4/3/2015"/>
    <s v="IFTSOFT COM LLC"/>
    <n v="75"/>
    <m/>
    <n v="75"/>
    <s v="Debit"/>
    <s v="23000 · BofA CC (LLC)"/>
    <x v="1"/>
    <x v="4"/>
    <n v="2015"/>
    <x v="9"/>
    <s v="IFTSOFT"/>
    <s v="Corporate:Marketing"/>
    <s v="BOTH"/>
    <s v="Balance Sheet"/>
    <s v="BofA CC (LLC) repays Dave note"/>
    <s v="23000 · BofA CC (LLC)"/>
  </r>
  <r>
    <s v="4/3/2015"/>
    <s v="IFTSOFT COM LLC"/>
    <n v="75"/>
    <m/>
    <n v="75"/>
    <s v="Debit"/>
    <s v="23000 · BofA CC (LLC)"/>
    <x v="1"/>
    <x v="4"/>
    <n v="2015"/>
    <x v="9"/>
    <s v="IFTSOFT"/>
    <s v="Corporate:Marketing"/>
    <s v="BOTH"/>
    <s v="Balance Sheet"/>
    <s v="BofA CC (LLC) repays Dave note"/>
    <s v="23000 · BofA CC (LLC)"/>
  </r>
  <r>
    <s v="4/6/2015"/>
    <s v="PURCHASE *FINANCE CHARGE*"/>
    <n v="70.16"/>
    <m/>
    <n v="70.16"/>
    <s v="Debit"/>
    <s v="23000 · BofA CC (LLC)"/>
    <x v="1"/>
    <x v="4"/>
    <n v="2015"/>
    <x v="41"/>
    <s v="BofA"/>
    <s v="Corporate"/>
    <s v="BOTH"/>
    <s v="Income Statement"/>
    <s v="BofA CC (LLC) Activity"/>
    <s v="23000 · BofA CC (LLC)"/>
  </r>
  <r>
    <s v="4/6/2015"/>
    <s v="PURCHASE *FINANCE CHARGE*"/>
    <n v="477.17"/>
    <m/>
    <n v="477.17"/>
    <s v="Debit"/>
    <s v="23000 · BofA CC (LLC)"/>
    <x v="1"/>
    <x v="4"/>
    <n v="2015"/>
    <x v="41"/>
    <s v="BofA"/>
    <s v="Corporate"/>
    <s v="BOTH"/>
    <s v="Income Statement"/>
    <s v="BofA CC (LLC) Activity"/>
    <s v="23000 · BofA CC (LLC)"/>
  </r>
  <r>
    <s v="4/6/2015"/>
    <s v="CASH  * FINANCE CHARGE *"/>
    <n v="0.02"/>
    <m/>
    <n v="0.02"/>
    <s v="Debit"/>
    <s v="23000 · BofA CC (LLC)"/>
    <x v="1"/>
    <x v="4"/>
    <n v="2015"/>
    <x v="41"/>
    <s v="BofA"/>
    <s v="Corporate"/>
    <s v="BOTH"/>
    <s v="Income Statement"/>
    <s v="BofA CC (LLC) Activity"/>
    <s v="23000 · BofA CC (LLC)"/>
  </r>
  <r>
    <s v="5/4/2015"/>
    <s v="LATE PAYMENT FEE"/>
    <n v="49"/>
    <m/>
    <n v="49"/>
    <s v="Debit"/>
    <s v="23000 · BofA CC (LLC)"/>
    <x v="1"/>
    <x v="5"/>
    <n v="2015"/>
    <x v="48"/>
    <s v="BofA"/>
    <s v="Corporate"/>
    <s v="BOTH"/>
    <s v="Income Statement"/>
    <s v="BofA CC (LLC) Activity"/>
    <s v="23000 · BofA CC (LLC)"/>
  </r>
  <r>
    <s v="5/4/2015"/>
    <s v="IFTSOFT COM LLC"/>
    <n v="75"/>
    <m/>
    <n v="75"/>
    <s v="Debit"/>
    <s v="23000 · BofA CC (LLC)"/>
    <x v="1"/>
    <x v="5"/>
    <n v="2015"/>
    <x v="9"/>
    <s v="IFTSOFT"/>
    <s v="Corporate:Marketing"/>
    <s v="BOTH"/>
    <s v="Balance Sheet"/>
    <s v="BofA CC (LLC) repays Dave note"/>
    <s v="23000 · BofA CC (LLC)"/>
  </r>
  <r>
    <s v="5/4/2015"/>
    <s v="IFTSOFT COM LLC"/>
    <n v="-75"/>
    <m/>
    <n v="-75"/>
    <s v="Credit"/>
    <s v="23000 · BofA CC (LLC)"/>
    <x v="1"/>
    <x v="5"/>
    <n v="2015"/>
    <x v="9"/>
    <s v="IFTSOFT"/>
    <s v="Corporate:Marketing"/>
    <s v="BOTH"/>
    <s v="Balance Sheet"/>
    <s v="BofA CC (LLC) repays Dave note"/>
    <s v="23000 · BofA CC (LLC)"/>
  </r>
  <r>
    <s v="5/5/2015"/>
    <s v="Online payment from CHK 0"/>
    <n v="-859"/>
    <m/>
    <n v="-859"/>
    <s v="Payments"/>
    <s v="23000 · BofA CC (LLC)"/>
    <x v="1"/>
    <x v="5"/>
    <n v="2015"/>
    <x v="37"/>
    <s v="Dean &amp; Tyler, LLC"/>
    <s v="Corporate"/>
    <s v="LLC"/>
    <s v="Balance Sheet"/>
    <s v="0592 (LLC) pays BofA CC (LLC)"/>
    <s v="23000 · BofA CC (LLC)"/>
  </r>
  <r>
    <s v="5/6/2015"/>
    <s v="PURCHASE *FINANCE CHARGE*"/>
    <n v="461.54"/>
    <m/>
    <n v="461.54"/>
    <s v="Debit"/>
    <s v="23000 · BofA CC (LLC)"/>
    <x v="1"/>
    <x v="5"/>
    <n v="2015"/>
    <x v="41"/>
    <s v="BofA"/>
    <s v="Corporate"/>
    <s v="BOTH"/>
    <s v="Income Statement"/>
    <s v="BofA CC (LLC) Activity"/>
    <s v="23000 · BofA CC (LLC)"/>
  </r>
  <r>
    <s v="5/6/2015"/>
    <s v="PURCHASE *FINANCE CHARGE*"/>
    <n v="68.19"/>
    <m/>
    <n v="68.19"/>
    <s v="Debit"/>
    <s v="23000 · BofA CC (LLC)"/>
    <x v="1"/>
    <x v="5"/>
    <n v="2015"/>
    <x v="41"/>
    <s v="BofA"/>
    <s v="Corporate"/>
    <s v="BOTH"/>
    <s v="Income Statement"/>
    <s v="BofA CC (LLC) Activity"/>
    <s v="23000 · BofA CC (LLC)"/>
  </r>
  <r>
    <s v="5/19/2015"/>
    <s v="Online payment from CHK 0"/>
    <n v="-1500"/>
    <m/>
    <n v="-1500"/>
    <s v="Payments"/>
    <s v="23000 · BofA CC (LLC)"/>
    <x v="1"/>
    <x v="5"/>
    <n v="2015"/>
    <x v="37"/>
    <s v="Dean &amp; Tyler, LLC"/>
    <s v="Corporate"/>
    <s v="LLC"/>
    <s v="Balance Sheet"/>
    <s v="0592 (LLC) pays BofA CC (LLC)"/>
    <s v="23000 · BofA CC (LLC)"/>
  </r>
  <r>
    <s v="6/5/2015"/>
    <s v="PURCHASE *FINANCE CHARGE*"/>
    <n v="457.89"/>
    <m/>
    <n v="457.89"/>
    <s v="Debit"/>
    <s v="23000 · BofA CC (LLC)"/>
    <x v="1"/>
    <x v="6"/>
    <n v="2015"/>
    <x v="41"/>
    <s v="BofA"/>
    <s v="Corporate"/>
    <s v="BOTH"/>
    <s v="Income Statement"/>
    <s v="BofA CC (LLC) Activity"/>
    <s v="23000 · BofA CC (LLC)"/>
  </r>
  <r>
    <s v="6/5/2015"/>
    <s v="PURCHASE *FINANCE CHARGE*"/>
    <n v="69.81"/>
    <m/>
    <n v="69.81"/>
    <s v="Debit"/>
    <s v="23000 · BofA CC (LLC)"/>
    <x v="1"/>
    <x v="6"/>
    <n v="2015"/>
    <x v="41"/>
    <s v="BofA"/>
    <s v="Corporate"/>
    <s v="BOTH"/>
    <s v="Income Statement"/>
    <s v="BofA CC (LLC) Activity"/>
    <s v="23000 · BofA CC (LLC)"/>
  </r>
  <r>
    <s v="6/23/2015"/>
    <s v="Online payment from CHK 0"/>
    <n v="-1300"/>
    <m/>
    <n v="-1300"/>
    <s v="Payments"/>
    <s v="23000 · BofA CC (LLC)"/>
    <x v="1"/>
    <x v="6"/>
    <n v="2015"/>
    <x v="37"/>
    <s v="Dean &amp; Tyler, LLC"/>
    <s v="Corporate"/>
    <s v="LLC"/>
    <s v="Balance Sheet"/>
    <s v="0592 (LLC) pays BofA CC (LLC)"/>
    <s v="23000 · BofA CC (LLC)"/>
  </r>
  <r>
    <s v="7/6/2015"/>
    <s v="PURCHASE *FINANCE CHARGE*"/>
    <n v="67.72"/>
    <m/>
    <n v="67.72"/>
    <s v="Debit"/>
    <s v="23000 · BofA CC (LLC)"/>
    <x v="1"/>
    <x v="7"/>
    <n v="2015"/>
    <x v="41"/>
    <s v="BofA"/>
    <s v="Corporate"/>
    <s v="BOTH"/>
    <s v="Income Statement"/>
    <s v="BofA CC (LLC) Activity"/>
    <s v="23000 · BofA CC (LLC)"/>
  </r>
  <r>
    <s v="7/6/2015"/>
    <s v="PURCHASE *FINANCE CHARGE*"/>
    <n v="432.21"/>
    <m/>
    <n v="432.21"/>
    <s v="Debit"/>
    <s v="23000 · BofA CC (LLC)"/>
    <x v="1"/>
    <x v="7"/>
    <n v="2015"/>
    <x v="41"/>
    <s v="BofA"/>
    <s v="Corporate"/>
    <s v="BOTH"/>
    <s v="Income Statement"/>
    <s v="BofA CC (LLC) Activity"/>
    <s v="23000 · BofA CC (LLC)"/>
  </r>
  <r>
    <s v="7/6/2015"/>
    <s v="AMDA"/>
    <n v="168.99"/>
    <m/>
    <n v="168.99"/>
    <s v="Debit"/>
    <s v="23000 · BofA CC (LLC)"/>
    <x v="1"/>
    <x v="7"/>
    <n v="2015"/>
    <x v="24"/>
    <s v="AMDA"/>
    <s v="Corporate"/>
    <s v="BOTH"/>
    <s v="Income Statement"/>
    <s v="BofA CC (LLC) Fraud Activity"/>
    <s v="23000 · BofA CC (LLC)"/>
  </r>
  <r>
    <s v="7/8/2015"/>
    <s v="AMDA"/>
    <n v="-168.99"/>
    <m/>
    <n v="-168.99"/>
    <s v="Credit"/>
    <s v="23000 · BofA CC (LLC)"/>
    <x v="1"/>
    <x v="7"/>
    <n v="2015"/>
    <x v="24"/>
    <s v="AMDA"/>
    <s v="Corporate"/>
    <s v="BOTH"/>
    <s v="Income Statement"/>
    <s v="BofA CC (LLC) Fraud Activity"/>
    <s v="23000 · BofA CC (LLC)"/>
  </r>
  <r>
    <s v="7/8/2015"/>
    <s v="AMDA"/>
    <n v="249"/>
    <m/>
    <n v="249"/>
    <s v="Debit"/>
    <s v="23000 · BofA CC (LLC)"/>
    <x v="1"/>
    <x v="7"/>
    <n v="2015"/>
    <x v="24"/>
    <s v="AMDA"/>
    <s v="Corporate"/>
    <s v="BOTH"/>
    <s v="Income Statement"/>
    <s v="BofA CC (LLC) Fraud Activity"/>
    <s v="23000 · BofA CC (LLC)"/>
  </r>
  <r>
    <s v="7/20/2015"/>
    <s v="LOWES #01155*"/>
    <n v="7"/>
    <m/>
    <n v="7"/>
    <s v="Debit"/>
    <s v="23000 · BofA CC (LLC)"/>
    <x v="1"/>
    <x v="7"/>
    <n v="2015"/>
    <x v="90"/>
    <s v="Lowe's"/>
    <s v="Corporate"/>
    <s v="BOTH"/>
    <s v="Income Statement"/>
    <s v="BofA CC (LLC) Activity"/>
    <s v="23000 · BofA CC (LLC)"/>
  </r>
  <r>
    <s v="7/28/2015"/>
    <s v="Online payment from CHK 0"/>
    <n v="-800"/>
    <m/>
    <n v="-800"/>
    <s v="Payments"/>
    <s v="23000 · BofA CC (LLC)"/>
    <x v="1"/>
    <x v="7"/>
    <n v="2015"/>
    <x v="37"/>
    <s v="Dean &amp; Tyler, LLC"/>
    <s v="Corporate"/>
    <s v="LLC"/>
    <s v="Balance Sheet"/>
    <s v="0592 (LLC) pays BofA CC (LLC)"/>
    <s v="23000 · BofA CC (LLC)"/>
  </r>
  <r>
    <s v="8/6/2015"/>
    <s v="PURCHASE *FINANCE CHARGE*"/>
    <n v="442.94"/>
    <m/>
    <n v="442.94"/>
    <s v="Debit"/>
    <s v="23000 · BofA CC (LLC)"/>
    <x v="1"/>
    <x v="8"/>
    <n v="2015"/>
    <x v="41"/>
    <s v="BofA"/>
    <s v="Corporate"/>
    <s v="BOTH"/>
    <s v="Income Statement"/>
    <s v="BofA CC (LLC) Activity"/>
    <s v="23000 · BofA CC (LLC)"/>
  </r>
  <r>
    <s v="8/6/2015"/>
    <s v="PURCHASE *FINANCE CHARGE*"/>
    <n v="70.150000000000006"/>
    <m/>
    <n v="70.150000000000006"/>
    <s v="Debit"/>
    <s v="23000 · BofA CC (LLC)"/>
    <x v="1"/>
    <x v="8"/>
    <n v="2015"/>
    <x v="41"/>
    <s v="BofA"/>
    <s v="Corporate"/>
    <s v="BOTH"/>
    <s v="Income Statement"/>
    <s v="BofA CC (LLC) Activity"/>
    <s v="23000 · BofA CC (LLC)"/>
  </r>
  <r>
    <s v="9/2/2015"/>
    <s v="LATE PAYMENT FEE"/>
    <n v="49"/>
    <m/>
    <n v="49"/>
    <s v="Debit"/>
    <s v="23000 · BofA CC (LLC)"/>
    <x v="1"/>
    <x v="9"/>
    <n v="2015"/>
    <x v="48"/>
    <s v="BofA"/>
    <s v="Corporate"/>
    <s v="BOTH"/>
    <s v="Income Statement"/>
    <s v="BofA CC (LLC) Activity"/>
    <s v="23000 · BofA CC (LLC)"/>
  </r>
  <r>
    <s v="9/4/2015"/>
    <s v="PURCHASE *FINANCE CHARGE*"/>
    <n v="440.67"/>
    <m/>
    <n v="440.67"/>
    <s v="Debit"/>
    <s v="23000 · BofA CC (LLC)"/>
    <x v="1"/>
    <x v="9"/>
    <n v="2015"/>
    <x v="41"/>
    <s v="BofA"/>
    <s v="Corporate"/>
    <s v="BOTH"/>
    <s v="Income Statement"/>
    <s v="BofA CC (LLC) Activity"/>
    <s v="23000 · BofA CC (LLC)"/>
  </r>
  <r>
    <s v="9/4/2015"/>
    <s v="Online payment from CHK 0"/>
    <n v="-803.47"/>
    <m/>
    <n v="-803.47"/>
    <s v="Payments"/>
    <s v="23000 · BofA CC (LLC)"/>
    <x v="1"/>
    <x v="9"/>
    <n v="2015"/>
    <x v="37"/>
    <s v="Dean &amp; Tyler, LLC"/>
    <s v="Corporate"/>
    <s v="LLC"/>
    <s v="Balance Sheet"/>
    <s v="0592 (LLC) pays BofA CC (LLC)"/>
    <s v="23000 · BofA CC (LLC)"/>
  </r>
  <r>
    <s v="9/4/2015"/>
    <s v="PURCHASE *FINANCE CHARGE*"/>
    <n v="70.45"/>
    <m/>
    <n v="70.45"/>
    <s v="Debit"/>
    <s v="23000 · BofA CC (LLC)"/>
    <x v="1"/>
    <x v="9"/>
    <n v="2015"/>
    <x v="41"/>
    <s v="BofA"/>
    <s v="Corporate"/>
    <s v="BOTH"/>
    <s v="Income Statement"/>
    <s v="BofA CC (LLC) Activity"/>
    <s v="23000 · BofA CC (LLC)"/>
  </r>
  <r>
    <s v="9/15/2015"/>
    <s v="FEDEX 404510897"/>
    <n v="13.03"/>
    <m/>
    <n v="13.03"/>
    <s v="Debit"/>
    <s v="23000 · BofA CC (LLC)"/>
    <x v="1"/>
    <x v="9"/>
    <n v="2015"/>
    <x v="8"/>
    <s v="FedEx"/>
    <s v="Corporate"/>
    <s v="BOTH"/>
    <s v="Income Statement"/>
    <s v="BofA CC (LLC) Activity"/>
    <s v="23000 · BofA CC (LLC)"/>
  </r>
  <r>
    <s v="9/15/2015"/>
    <s v="FEDEX 95954290"/>
    <n v="1155.1199999999999"/>
    <m/>
    <n v="1155.1199999999999"/>
    <s v="Debit"/>
    <s v="23000 · BofA CC (LLC)"/>
    <x v="1"/>
    <x v="9"/>
    <n v="2015"/>
    <x v="8"/>
    <s v="FedEx"/>
    <s v="Corporate"/>
    <s v="BOTH"/>
    <s v="Income Statement"/>
    <s v="BofA CC (LLC) Activity"/>
    <s v="23000 · BofA CC (LLC)"/>
  </r>
  <r>
    <s v="9/21/2015"/>
    <s v="PAYMENT - THANK YOU"/>
    <n v="-720"/>
    <m/>
    <n v="-720"/>
    <s v="Payments"/>
    <s v="23000 · BofA CC (LLC)"/>
    <x v="1"/>
    <x v="9"/>
    <n v="2015"/>
    <x v="37"/>
    <s v="Dean &amp; Tyler, LLC"/>
    <s v="Corporate"/>
    <s v="LLC"/>
    <s v="Balance Sheet"/>
    <s v="0592 (LLC) pays BofA CC (LLC)"/>
    <s v="23000 · BofA CC (LLC)"/>
  </r>
  <r>
    <s v="9/21/2015"/>
    <s v="KRAV MAGA"/>
    <n v="98"/>
    <m/>
    <n v="98"/>
    <s v="Debit"/>
    <s v="23000 · BofA CC (LLC)"/>
    <x v="1"/>
    <x v="9"/>
    <n v="2015"/>
    <x v="12"/>
    <s v="Krav Maga"/>
    <s v="Corporate:Warehouse"/>
    <s v="BOTH"/>
    <s v="Income Statement"/>
    <s v="BofA CC (LLC) Activity"/>
    <s v="23000 · BofA CC (LLC)"/>
  </r>
  <r>
    <s v="9/21/2015"/>
    <s v="VISTAPR*VistaPrint.com"/>
    <n v="18.38"/>
    <m/>
    <n v="18.38"/>
    <s v="Debit"/>
    <s v="23000 · BofA CC (LLC)"/>
    <x v="1"/>
    <x v="9"/>
    <n v="2015"/>
    <x v="33"/>
    <s v="Vista Print"/>
    <s v="Corporate"/>
    <s v="BOTH"/>
    <s v="Income Statement"/>
    <s v="BofA CC (LLC) Activity"/>
    <s v="23000 · BofA CC (LLC)"/>
  </r>
  <r>
    <s v="9/30/2015"/>
    <s v="Online payment from CHK 0"/>
    <n v="-900"/>
    <m/>
    <n v="-900"/>
    <s v="Payments"/>
    <s v="23000 · BofA CC (LLC)"/>
    <x v="1"/>
    <x v="9"/>
    <n v="2015"/>
    <x v="37"/>
    <s v="Dean &amp; Tyler, LLC"/>
    <s v="Corporate"/>
    <s v="LLC"/>
    <s v="Balance Sheet"/>
    <s v="0592 (LLC) pays BofA CC (LLC)"/>
    <s v="23000 · BofA CC (LLC)"/>
  </r>
  <r>
    <s v="10/6/2015"/>
    <s v="PURCHASE *FINANCE CHARGE*"/>
    <n v="67.650000000000006"/>
    <m/>
    <n v="67.650000000000006"/>
    <s v="Debit"/>
    <s v="23000 · BofA CC (LLC)"/>
    <x v="1"/>
    <x v="10"/>
    <n v="2015"/>
    <x v="41"/>
    <s v="BofA"/>
    <s v="Corporate"/>
    <s v="BOTH"/>
    <s v="Income Statement"/>
    <s v="BofA CC (LLC) Activity"/>
    <s v="23000 · BofA CC (LLC)"/>
  </r>
  <r>
    <s v="10/6/2015"/>
    <s v="PURCHASE *FINANCE CHARGE*"/>
    <n v="432.74"/>
    <m/>
    <n v="432.74"/>
    <s v="Debit"/>
    <s v="23000 · BofA CC (LLC)"/>
    <x v="1"/>
    <x v="10"/>
    <n v="2015"/>
    <x v="41"/>
    <s v="BofA"/>
    <s v="Corporate"/>
    <s v="BOTH"/>
    <s v="Income Statement"/>
    <s v="BofA CC (LLC) Activity"/>
    <s v="23000 · BofA CC (LLC)"/>
  </r>
  <r>
    <s v="10/12/2015"/>
    <s v="Amazon.com"/>
    <n v="99.26"/>
    <m/>
    <n v="99.26"/>
    <s v="Debit"/>
    <s v="23000 · BofA CC (LLC)"/>
    <x v="1"/>
    <x v="10"/>
    <n v="2015"/>
    <x v="51"/>
    <s v="Amazon"/>
    <s v="Corporate"/>
    <s v="BOTH"/>
    <s v="Income Statement"/>
    <s v="BofA CC (LLC) Activity"/>
    <s v="23000 · BofA CC (LLC)"/>
  </r>
  <r>
    <s v="10/12/2015"/>
    <s v="Amazon.com"/>
    <n v="91.57"/>
    <m/>
    <n v="91.57"/>
    <s v="Debit"/>
    <s v="23000 · BofA CC (LLC)"/>
    <x v="1"/>
    <x v="10"/>
    <n v="2015"/>
    <x v="51"/>
    <s v="Amazon"/>
    <s v="Corporate"/>
    <s v="BOTH"/>
    <s v="Income Statement"/>
    <s v="BofA CC (LLC) Activity"/>
    <s v="23000 · BofA CC (LLC)"/>
  </r>
  <r>
    <s v="10/12/2015"/>
    <s v="Amazon.com"/>
    <n v="52.2"/>
    <m/>
    <n v="52.2"/>
    <s v="Debit"/>
    <s v="23000 · BofA CC (LLC)"/>
    <x v="1"/>
    <x v="10"/>
    <n v="2015"/>
    <x v="51"/>
    <s v="Amazon"/>
    <s v="Corporate"/>
    <s v="BOTH"/>
    <s v="Income Statement"/>
    <s v="BofA CC (LLC) Activity"/>
    <s v="23000 · BofA CC (LLC)"/>
  </r>
  <r>
    <s v="10/12/2015"/>
    <s v="Amazon.com"/>
    <n v="17.54"/>
    <m/>
    <n v="17.54"/>
    <s v="Debit"/>
    <s v="23000 · BofA CC (LLC)"/>
    <x v="1"/>
    <x v="10"/>
    <n v="2015"/>
    <x v="51"/>
    <s v="Amazon"/>
    <s v="Corporate"/>
    <s v="BOTH"/>
    <s v="Income Statement"/>
    <s v="BofA CC (LLC) Activity"/>
    <s v="23000 · BofA CC (LLC)"/>
  </r>
  <r>
    <s v="10/14/2015"/>
    <s v="USPS POSTAGE STAMPS.COM"/>
    <n v="100"/>
    <m/>
    <n v="1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15/2015"/>
    <s v="ULINE  *SHIP SUPPLIES"/>
    <n v="524.78"/>
    <m/>
    <n v="524.78"/>
    <s v="Debit"/>
    <s v="23000 · BofA CC (LLC)"/>
    <x v="1"/>
    <x v="10"/>
    <n v="2015"/>
    <x v="21"/>
    <s v="Uline"/>
    <s v="Corporate"/>
    <s v="BOTH"/>
    <s v="Income Statement"/>
    <s v="BofA CC (LLC) Activity"/>
    <s v="23000 · BofA CC (LLC)"/>
  </r>
  <r>
    <s v="10/15/2015"/>
    <s v="ULINE  *SHIP SUPPLIES"/>
    <n v="307.55"/>
    <m/>
    <n v="307.55"/>
    <s v="Debit"/>
    <s v="23000 · BofA CC (LLC)"/>
    <x v="1"/>
    <x v="10"/>
    <n v="2015"/>
    <x v="21"/>
    <s v="Uline"/>
    <s v="Corporate"/>
    <s v="BOTH"/>
    <s v="Income Statement"/>
    <s v="BofA CC (LLC) Activity"/>
    <s v="23000 · BofA CC (LLC)"/>
  </r>
  <r>
    <s v="10/15/2015"/>
    <s v="ULINE  *SHIP SUPPLIES"/>
    <n v="553.54"/>
    <m/>
    <n v="553.54"/>
    <s v="Debit"/>
    <s v="23000 · BofA CC (LLC)"/>
    <x v="1"/>
    <x v="10"/>
    <n v="2015"/>
    <x v="21"/>
    <s v="Uline"/>
    <s v="Corporate"/>
    <s v="BOTH"/>
    <s v="Income Statement"/>
    <s v="BofA CC (LLC) Activity"/>
    <s v="23000 · BofA CC (LLC)"/>
  </r>
  <r>
    <s v="10/15/2015"/>
    <s v="ULINE  *SHIP SUPPLIES"/>
    <n v="212.5"/>
    <m/>
    <n v="212.5"/>
    <s v="Debit"/>
    <s v="23000 · BofA CC (LLC)"/>
    <x v="1"/>
    <x v="10"/>
    <n v="2015"/>
    <x v="21"/>
    <s v="Uline"/>
    <s v="Corporate"/>
    <s v="BOTH"/>
    <s v="Income Statement"/>
    <s v="BofA CC (LLC) Activity"/>
    <s v="23000 · BofA CC (LLC)"/>
  </r>
  <r>
    <s v="10/15/2015"/>
    <s v="USPS POSTAGE STAMPS.COM"/>
    <n v="100"/>
    <m/>
    <n v="1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15/2015"/>
    <s v="USPS POSTAGE STAMPS.COM"/>
    <n v="100"/>
    <m/>
    <n v="1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16/2015"/>
    <s v="USPS POSTAGE STAMPS.COM"/>
    <n v="100"/>
    <m/>
    <n v="1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16/2015"/>
    <s v="USPS POSTAGE STAMPS.COM"/>
    <n v="200"/>
    <m/>
    <n v="2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19/2015"/>
    <s v="GOOGLE *ADWS1672732257"/>
    <n v="50"/>
    <m/>
    <n v="50"/>
    <s v="Debit"/>
    <s v="23000 · BofA CC (LLC)"/>
    <x v="1"/>
    <x v="10"/>
    <n v="2015"/>
    <x v="20"/>
    <s v="Google Adwords"/>
    <s v="Corporate"/>
    <s v="BOTH"/>
    <s v="Income Statement"/>
    <s v="BofA CC (LLC) Activity"/>
    <s v="23000 · BofA CC (LLC)"/>
  </r>
  <r>
    <s v="10/19/2015"/>
    <s v="Amazon.com"/>
    <n v="26.07"/>
    <m/>
    <n v="26.07"/>
    <s v="Debit"/>
    <s v="23000 · BofA CC (LLC)"/>
    <x v="1"/>
    <x v="10"/>
    <n v="2015"/>
    <x v="51"/>
    <s v="Amazon"/>
    <s v="Corporate"/>
    <s v="BOTH"/>
    <s v="Income Statement"/>
    <s v="BofA CC (LLC) Activity"/>
    <s v="23000 · BofA CC (LLC)"/>
  </r>
  <r>
    <s v="10/19/2015"/>
    <s v="USPS POSTAGE STAMPS.COM"/>
    <n v="100"/>
    <m/>
    <n v="1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19/2015"/>
    <s v="USPS POSTAGE STAMPS.COM"/>
    <n v="100"/>
    <m/>
    <n v="1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0/21/2015"/>
    <s v="USPS POSTAGE STAMPS.COM"/>
    <n v="200"/>
    <m/>
    <n v="200"/>
    <s v="Debit"/>
    <s v="23000 · BofA CC (LLC)"/>
    <x v="1"/>
    <x v="10"/>
    <n v="2015"/>
    <x v="8"/>
    <s v="USPS"/>
    <s v="Corporate"/>
    <s v="BOTH"/>
    <s v="Income Statement"/>
    <s v="BofA CC (LLC) Activity"/>
    <s v="23000 · BofA CC (LLC)"/>
  </r>
  <r>
    <s v="11/2/2015"/>
    <s v="PAY BY PHONE PAYMENT"/>
    <n v="-790.11"/>
    <m/>
    <n v="-790.11"/>
    <s v="Payments"/>
    <s v="23000 · BofA CC (LLC)"/>
    <x v="1"/>
    <x v="11"/>
    <n v="2015"/>
    <x v="28"/>
    <s v="Dean &amp; Tyler, INC"/>
    <s v="Corporate"/>
    <s v="LLC"/>
    <s v="Balance Sheet"/>
    <s v="9319 (INC) pays BofA CC (LLC)"/>
    <s v="23000 · BofA CC (LLC)"/>
  </r>
  <r>
    <s v="11/6/2015"/>
    <s v="PURCHASE *FINANCE CHARGE*"/>
    <n v="70.33"/>
    <m/>
    <n v="70.33"/>
    <s v="Debit"/>
    <s v="23000 · BofA CC (LLC)"/>
    <x v="1"/>
    <x v="11"/>
    <n v="2015"/>
    <x v="41"/>
    <s v="BofA"/>
    <s v="Corporate"/>
    <s v="BOTH"/>
    <s v="Income Statement"/>
    <s v="BofA CC (LLC) Activity"/>
    <s v="23000 · BofA CC (LLC)"/>
  </r>
  <r>
    <s v="11/6/2015"/>
    <s v="PURCHASE *FINANCE CHARGE*"/>
    <n v="476.53"/>
    <m/>
    <n v="476.53"/>
    <s v="Debit"/>
    <s v="23000 · BofA CC (LLC)"/>
    <x v="1"/>
    <x v="11"/>
    <n v="2015"/>
    <x v="41"/>
    <s v="BofA"/>
    <s v="Corporate"/>
    <s v="BOTH"/>
    <s v="Income Statement"/>
    <s v="BofA CC (LLC) Activity"/>
    <s v="23000 · BofA CC (LLC)"/>
  </r>
  <r>
    <s v="11/9/2015"/>
    <s v="OVERDRAFT ADVANCE - NO FE"/>
    <n v="100"/>
    <m/>
    <n v="100"/>
    <s v="Debit"/>
    <s v="23000 · BofA CC (LLC)"/>
    <x v="1"/>
    <x v="11"/>
    <n v="2015"/>
    <x v="48"/>
    <s v="BofA"/>
    <s v="Corporate"/>
    <s v="BOTH"/>
    <s v="Income Statement"/>
    <s v="BofA CC (LLC) Activity"/>
    <s v="23000 · BofA CC (LLC)"/>
  </r>
  <r>
    <s v="11/18/2015"/>
    <s v="GOOGLE *ADWS1672732257"/>
    <n v="41.6"/>
    <m/>
    <n v="41.6"/>
    <s v="Debit"/>
    <s v="23000 · BofA CC (LLC)"/>
    <x v="1"/>
    <x v="11"/>
    <n v="2015"/>
    <x v="20"/>
    <s v="Google Adwords"/>
    <s v="Corporate"/>
    <s v="BOTH"/>
    <s v="Income Statement"/>
    <s v="BofA CC (LLC) Activity"/>
    <s v="23000 · BofA CC (LLC)"/>
  </r>
  <r>
    <s v="11/24/2015"/>
    <s v="OVERDRAFT CASH ADVANCE"/>
    <n v="100"/>
    <m/>
    <n v="100"/>
    <s v="Debit"/>
    <s v="23000 · BofA CC (LLC)"/>
    <x v="1"/>
    <x v="11"/>
    <n v="2015"/>
    <x v="48"/>
    <s v="BofA"/>
    <s v="Corporate"/>
    <s v="BOTH"/>
    <s v="Income Statement"/>
    <s v="BofA CC (LLC) Activity"/>
    <s v="23000 · BofA CC (LLC)"/>
  </r>
  <r>
    <s v="11/24/2015"/>
    <s v="***FINANCE CHARGE***CASH"/>
    <n v="10"/>
    <m/>
    <n v="10"/>
    <s v="Debit"/>
    <s v="23000 · BofA CC (LLC)"/>
    <x v="1"/>
    <x v="11"/>
    <n v="2015"/>
    <x v="41"/>
    <s v="BofA"/>
    <s v="Corporate"/>
    <s v="BOTH"/>
    <s v="Income Statement"/>
    <s v="BofA CC (LLC) Activity"/>
    <s v="23000 · BofA CC (LLC)"/>
  </r>
  <r>
    <s v="12/3/2015"/>
    <s v="LATE PAYMENT FEE"/>
    <n v="49"/>
    <m/>
    <n v="49"/>
    <s v="Debit"/>
    <s v="23000 · BofA CC (LLC)"/>
    <x v="1"/>
    <x v="12"/>
    <n v="2015"/>
    <x v="48"/>
    <s v="BofA"/>
    <s v="Corporate"/>
    <s v="BOTH"/>
    <s v="Income Statement"/>
    <s v="BofA CC (LLC) Activity"/>
    <s v="23000 · BofA CC (LLC)"/>
  </r>
  <r>
    <s v="12/4/2015"/>
    <s v="LATE FEE REVERSAL"/>
    <n v="-49"/>
    <m/>
    <n v="-49"/>
    <s v="Credit"/>
    <s v="23000 · BofA CC (LLC)"/>
    <x v="1"/>
    <x v="12"/>
    <n v="2015"/>
    <x v="48"/>
    <s v="BofA"/>
    <s v="Corporate"/>
    <s v="BOTH"/>
    <s v="Income Statement"/>
    <s v="BofA CC (LLC) Activity"/>
    <s v="23000 · BofA CC (LLC)"/>
  </r>
  <r>
    <s v="12/4/2015"/>
    <s v="Online payment from CHK 0"/>
    <n v="-900"/>
    <m/>
    <n v="-900"/>
    <s v="Payments"/>
    <s v="23000 · BofA CC (LLC)"/>
    <x v="1"/>
    <x v="12"/>
    <n v="2015"/>
    <x v="37"/>
    <s v="Dean &amp; Tyler, LLC"/>
    <s v="Corporate"/>
    <s v="LLC"/>
    <s v="Balance Sheet"/>
    <s v="0592 (LLC) pays BofA CC (LLC)"/>
    <s v="23000 · BofA CC (LLC)"/>
  </r>
  <r>
    <s v="12/4/2015"/>
    <s v="PURCHASE *FINANCE CHARGE*"/>
    <n v="68.12"/>
    <m/>
    <n v="68.12"/>
    <s v="Debit"/>
    <s v="23000 · BofA CC (LLC)"/>
    <x v="1"/>
    <x v="12"/>
    <n v="2015"/>
    <x v="41"/>
    <s v="BofA"/>
    <s v="Corporate"/>
    <s v="BOTH"/>
    <s v="Income Statement"/>
    <s v="BofA CC (LLC) Activity"/>
    <s v="23000 · BofA CC (LLC)"/>
  </r>
  <r>
    <s v="12/4/2015"/>
    <s v="PURCHASE *FINANCE CHARGE*"/>
    <n v="469.94"/>
    <m/>
    <n v="469.94"/>
    <s v="Debit"/>
    <s v="23000 · BofA CC (LLC)"/>
    <x v="1"/>
    <x v="12"/>
    <n v="2015"/>
    <x v="41"/>
    <s v="BofA"/>
    <s v="Corporate"/>
    <s v="BOTH"/>
    <s v="Income Statement"/>
    <s v="BofA CC (LLC) Activity"/>
    <s v="23000 · BofA CC (LLC)"/>
  </r>
  <r>
    <s v="12/4/2015"/>
    <s v="CASH  * FINANCE CHARGE *"/>
    <n v="2.98"/>
    <m/>
    <n v="2.98"/>
    <s v="Debit"/>
    <s v="23000 · BofA CC (LLC)"/>
    <x v="1"/>
    <x v="12"/>
    <n v="2015"/>
    <x v="41"/>
    <s v="BofA"/>
    <s v="Corporate"/>
    <s v="BOTH"/>
    <s v="Income Statement"/>
    <s v="BofA CC (LLC) Activity"/>
    <s v="23000 · BofA CC (LLC)"/>
  </r>
  <r>
    <s v="12/18/2015"/>
    <s v="Online payment from CHK 0"/>
    <n v="-1450"/>
    <m/>
    <n v="-1450"/>
    <s v="Payments"/>
    <s v="23000 · BofA CC (LLC)"/>
    <x v="1"/>
    <x v="12"/>
    <n v="2015"/>
    <x v="37"/>
    <s v="Dean &amp; Tyler, LLC"/>
    <s v="Corporate"/>
    <s v="LLC"/>
    <s v="Balance Sheet"/>
    <s v="0592 (LLC) pays BofA CC (LLC)"/>
    <s v="23000 · BofA CC (LLC)"/>
  </r>
  <r>
    <s v="12/23/2015"/>
    <s v="Online payment from CHK 0"/>
    <n v="-450"/>
    <m/>
    <n v="-450"/>
    <s v="Payments"/>
    <s v="23000 · BofA CC (LLC)"/>
    <x v="1"/>
    <x v="12"/>
    <n v="2015"/>
    <x v="37"/>
    <s v="Dean &amp; Tyler, LLC"/>
    <s v="Corporate"/>
    <s v="LLC"/>
    <s v="Balance Sheet"/>
    <s v="0592 (LLC) pays BofA CC (LLC)"/>
    <s v="23000 · BofA CC (LLC)"/>
  </r>
  <r>
    <s v="x"/>
    <m/>
    <m/>
    <m/>
    <m/>
    <m/>
    <m/>
    <x v="0"/>
    <x v="0"/>
    <m/>
    <x v="0"/>
    <m/>
    <m/>
    <m/>
    <m/>
    <m/>
    <m/>
  </r>
  <r>
    <s v="HSBC Canada (LLC)"/>
    <m/>
    <m/>
    <m/>
    <m/>
    <m/>
    <m/>
    <x v="0"/>
    <x v="0"/>
    <m/>
    <x v="0"/>
    <m/>
    <m/>
    <m/>
    <m/>
    <m/>
    <m/>
  </r>
  <r>
    <d v="2015-01-05T00:00:00"/>
    <s v="AMAZON.CA MSP EF0160002203226457216423"/>
    <n v="447.17"/>
    <n v="528.58000000000004"/>
    <n v="-447.17"/>
    <s v="Income"/>
    <s v="11800 · HSBC Canada (LLC)"/>
    <x v="1"/>
    <x v="1"/>
    <n v="2015"/>
    <x v="63"/>
    <s v="Amazon Canada"/>
    <s v="Amazon Seller:Amazon Canada"/>
    <s v="BOTH"/>
    <s v="Income Statement"/>
    <s v="HSBC (LLC) Sales Activity"/>
    <s v="11800 · HSBC Canada (LLC)"/>
  </r>
  <r>
    <d v="2015-01-19T00:00:00"/>
    <s v="AMAZON.CA MSP EF0160002203246463596103"/>
    <n v="38.69"/>
    <n v="567.27"/>
    <n v="-38.69"/>
    <s v="Income"/>
    <s v="11800 · HSBC Canada (LLC)"/>
    <x v="1"/>
    <x v="1"/>
    <n v="2015"/>
    <x v="63"/>
    <s v="Amazon Canada"/>
    <s v="Amazon Seller:Amazon Canada"/>
    <s v="BOTH"/>
    <s v="Income Statement"/>
    <s v="HSBC (LLC) Sales Activity"/>
    <s v="11800 · HSBC Canada (LLC)"/>
  </r>
  <r>
    <d v="2015-01-19T00:00:00"/>
    <s v="Bank Charges 01DEC2014 TO 31DEC2014 Invoice No 3310385"/>
    <n v="-46.4"/>
    <n v="520.87"/>
    <n v="46.4"/>
    <s v="Expense"/>
    <s v="11800 · HSBC Canada (LLC)"/>
    <x v="1"/>
    <x v="1"/>
    <n v="2015"/>
    <x v="60"/>
    <s v="HSBC"/>
    <s v="Corporate"/>
    <s v="BOTH"/>
    <s v="Income Statement"/>
    <s v="HSBC (LLC) Sales Activity"/>
    <s v="11800 · HSBC Canada (LLC)"/>
  </r>
  <r>
    <d v="2015-02-16T00:00:00"/>
    <s v="AMAZON.CA MSP EF0160002203286477167262"/>
    <n v="25.89"/>
    <n v="546.76"/>
    <n v="-25.89"/>
    <s v="Income"/>
    <s v="11800 · HSBC Canada (LLC)"/>
    <x v="1"/>
    <x v="2"/>
    <n v="2015"/>
    <x v="63"/>
    <s v="Amazon Canada"/>
    <s v="Amazon Seller:Amazon Canada"/>
    <s v="BOTH"/>
    <s v="Income Statement"/>
    <s v="HSBC (LLC) Sales Activity"/>
    <s v="11800 · HSBC Canada (LLC)"/>
  </r>
  <r>
    <d v="2015-02-20T00:00:00"/>
    <s v="Bank Charges 01JAN2015 TO 31JAN2015 Invoice No 3374423"/>
    <n v="-22.5"/>
    <n v="524.26"/>
    <n v="22.5"/>
    <s v="Expense"/>
    <s v="11800 · HSBC Canada (LLC)"/>
    <x v="1"/>
    <x v="2"/>
    <n v="2015"/>
    <x v="60"/>
    <s v="HSBC"/>
    <s v="Corporate"/>
    <s v="BOTH"/>
    <s v="Income Statement"/>
    <s v="HSBC (LLC) Sales Activity"/>
    <s v="11800 · HSBC Canada (LLC)"/>
  </r>
  <r>
    <d v="2015-02-20T00:00:00"/>
    <s v="AMAZON.CA MSP EF0160002203266470332418"/>
    <n v="180.28"/>
    <n v="704.54"/>
    <n v="-180.28"/>
    <s v="Income"/>
    <s v="11800 · HSBC Canada (LLC)"/>
    <x v="1"/>
    <x v="2"/>
    <n v="2015"/>
    <x v="63"/>
    <s v="Amazon Canada"/>
    <s v="Amazon Seller:Amazon Canada"/>
    <s v="BOTH"/>
    <s v="Income Statement"/>
    <s v="HSBC (LLC) Sales Activity"/>
    <s v="11800 · HSBC Canada (LLC)"/>
  </r>
  <r>
    <d v="2015-03-02T00:00:00"/>
    <s v="AMAZON.CA MSP EF0160002203306484014780"/>
    <n v="146.94999999999999"/>
    <n v="851.49"/>
    <n v="-146.94999999999999"/>
    <s v="Income"/>
    <s v="11800 · HSBC Canada (LLC)"/>
    <x v="1"/>
    <x v="3"/>
    <n v="2015"/>
    <x v="63"/>
    <s v="Amazon Canada"/>
    <s v="Amazon Seller:Amazon Canada"/>
    <s v="BOTH"/>
    <s v="Income Statement"/>
    <s v="HSBC (LLC) Sales Activity"/>
    <s v="11800 · HSBC Canada (LLC)"/>
  </r>
  <r>
    <d v="2015-03-16T00:00:00"/>
    <s v="AMAZON.CA MSP EF0160002203326491325372"/>
    <n v="47.07"/>
    <n v="898.56000000000006"/>
    <n v="-47.07"/>
    <s v="Income"/>
    <s v="11800 · HSBC Canada (LLC)"/>
    <x v="1"/>
    <x v="3"/>
    <n v="2015"/>
    <x v="63"/>
    <s v="Amazon Canada"/>
    <s v="Amazon Seller:Amazon Canada"/>
    <s v="BOTH"/>
    <s v="Income Statement"/>
    <s v="HSBC (LLC) Sales Activity"/>
    <s v="11800 · HSBC Canada (LLC)"/>
  </r>
  <r>
    <d v="2015-03-18T00:00:00"/>
    <s v="Bank Charges 01FEB2015 TO 28FEB2015 Invoice No 3438230"/>
    <n v="-22.5"/>
    <n v="876.06000000000006"/>
    <n v="22.5"/>
    <s v="Expense"/>
    <s v="11800 · HSBC Canada (LLC)"/>
    <x v="1"/>
    <x v="3"/>
    <n v="2015"/>
    <x v="60"/>
    <s v="HSBC"/>
    <s v="Corporate"/>
    <s v="BOTH"/>
    <s v="Income Statement"/>
    <s v="HSBC (LLC) Sales Activity"/>
    <s v="11800 · HSBC Canada (LLC)"/>
  </r>
  <r>
    <d v="2015-03-30T00:00:00"/>
    <s v="AMAZON.CA MSP EF0160002203346497474879"/>
    <n v="455.17"/>
    <n v="1331.23"/>
    <n v="-455.17"/>
    <s v="Income"/>
    <s v="11800 · HSBC Canada (LLC)"/>
    <x v="1"/>
    <x v="3"/>
    <n v="2015"/>
    <x v="63"/>
    <s v="Amazon Canada"/>
    <s v="Amazon Seller:Amazon Canada"/>
    <s v="BOTH"/>
    <s v="Income Statement"/>
    <s v="HSBC (LLC) Sales Activity"/>
    <s v="11800 · HSBC Canada (LLC)"/>
  </r>
  <r>
    <d v="2015-04-13T00:00:00"/>
    <s v="AMAZON.CA MSP EF0160002203364504995135"/>
    <n v="188.27"/>
    <n v="1519.5"/>
    <n v="-188.27"/>
    <s v="Income"/>
    <s v="11800 · HSBC Canada (LLC)"/>
    <x v="1"/>
    <x v="4"/>
    <n v="2015"/>
    <x v="63"/>
    <s v="Amazon Canada"/>
    <s v="Amazon Seller:Amazon Canada"/>
    <s v="BOTH"/>
    <s v="Income Statement"/>
    <s v="HSBC (LLC) Sales Activity"/>
    <s v="11800 · HSBC Canada (LLC)"/>
  </r>
  <r>
    <d v="2015-04-20T00:00:00"/>
    <s v="Bank Charges 01MAR2015 TO 31MAR2015 Invoice No 3502020"/>
    <n v="-22.5"/>
    <n v="1497"/>
    <n v="22.5"/>
    <s v="Expense"/>
    <s v="11800 · HSBC Canada (LLC)"/>
    <x v="1"/>
    <x v="4"/>
    <n v="2015"/>
    <x v="60"/>
    <s v="HSBC"/>
    <s v="Corporate"/>
    <s v="BOTH"/>
    <s v="Income Statement"/>
    <s v="HSBC (LLC) Sales Activity"/>
    <s v="11800 · HSBC Canada (LLC)"/>
  </r>
  <r>
    <d v="2015-04-27T00:00:00"/>
    <s v="AMAZON.CA MSP EF0160002203384511321116"/>
    <n v="632.62"/>
    <n v="2129.62"/>
    <n v="-632.62"/>
    <s v="Income"/>
    <s v="11800 · HSBC Canada (LLC)"/>
    <x v="1"/>
    <x v="4"/>
    <n v="2015"/>
    <x v="63"/>
    <s v="Amazon Canada"/>
    <s v="Amazon Seller:Amazon Canada"/>
    <s v="BOTH"/>
    <s v="Income Statement"/>
    <s v="HSBC (LLC) Sales Activity"/>
    <s v="11800 · HSBC Canada (LLC)"/>
  </r>
  <r>
    <d v="2015-05-11T00:00:00"/>
    <s v="AMAZON.CA MSP EF0160002203404519384398"/>
    <n v="324.54000000000002"/>
    <n v="2454.16"/>
    <n v="-324.54000000000002"/>
    <s v="Income"/>
    <s v="11800 · HSBC Canada (LLC)"/>
    <x v="1"/>
    <x v="5"/>
    <n v="2015"/>
    <x v="63"/>
    <s v="Amazon Canada"/>
    <s v="Amazon Seller:Amazon Canada"/>
    <s v="BOTH"/>
    <s v="Income Statement"/>
    <s v="HSBC (LLC) Sales Activity"/>
    <s v="11800 · HSBC Canada (LLC)"/>
  </r>
  <r>
    <d v="2015-05-19T00:00:00"/>
    <s v="DEAN TYLER, LLC _x000a_19034CC00VSZ _x000a_435004480592 FX USD 1871.40 _x000a_AT 1.2290264 0039465440"/>
    <n v="-2300"/>
    <n v="154.15999999999985"/>
    <n v="2300"/>
    <s v="Expense"/>
    <s v="11800 · HSBC Canada (LLC)"/>
    <x v="1"/>
    <x v="5"/>
    <n v="2015"/>
    <x v="37"/>
    <s v="Dean &amp; Tyler, LLC"/>
    <s v="Corporate"/>
    <s v="LLC"/>
    <s v="Balance Sheet"/>
    <s v="HSBC (LLC) transfers to 0592 (LLC)"/>
    <s v="11800 · HSBC Canada (LLC)"/>
  </r>
  <r>
    <d v="2015-05-19T00:00:00"/>
    <s v="Bank Charges 01APR2015 TO 30APR2015 Invoice No 3565773"/>
    <n v="-22.5"/>
    <n v="131.65999999999985"/>
    <n v="22.5"/>
    <s v="Expense"/>
    <s v="11800 · HSBC Canada (LLC)"/>
    <x v="1"/>
    <x v="5"/>
    <n v="2015"/>
    <x v="60"/>
    <s v="HSBC"/>
    <s v="Corporate"/>
    <s v="BOTH"/>
    <s v="Income Statement"/>
    <s v="HSBC (LLC) Sales Activity"/>
    <s v="11800 · HSBC Canada (LLC)"/>
  </r>
  <r>
    <d v="2015-05-25T00:00:00"/>
    <s v="AMAZON.CA MSP EF0160002203422525665073"/>
    <n v="24.53"/>
    <n v="156.18999999999986"/>
    <n v="-24.53"/>
    <s v="Income"/>
    <s v="11800 · HSBC Canada (LLC)"/>
    <x v="1"/>
    <x v="5"/>
    <n v="2015"/>
    <x v="63"/>
    <s v="Amazon Canada"/>
    <s v="Amazon Seller:Amazon Canada"/>
    <s v="BOTH"/>
    <s v="Income Statement"/>
    <s v="HSBC (LLC) Sales Activity"/>
    <s v="11800 · HSBC Canada (LLC)"/>
  </r>
  <r>
    <d v="2015-06-08T00:00:00"/>
    <s v="AMAZON.CA MSP EF0160002203442533673281"/>
    <n v="232.2"/>
    <n v="388.38999999999987"/>
    <n v="-232.2"/>
    <s v="Income"/>
    <s v="11800 · HSBC Canada (LLC)"/>
    <x v="1"/>
    <x v="6"/>
    <n v="2015"/>
    <x v="63"/>
    <s v="Amazon Canada"/>
    <s v="Amazon Seller:Amazon Canada"/>
    <s v="BOTH"/>
    <s v="Income Statement"/>
    <s v="HSBC (LLC) Sales Activity"/>
    <s v="11800 · HSBC Canada (LLC)"/>
  </r>
  <r>
    <d v="2015-06-18T00:00:00"/>
    <s v="Bank Charges 01FEB2015 TO 28FEB2015 Invoice No "/>
    <n v="-47.02"/>
    <n v="341.36999999999989"/>
    <n v="47.02"/>
    <s v="Expense"/>
    <s v="11800 · HSBC Canada (LLC)"/>
    <x v="1"/>
    <x v="6"/>
    <n v="2015"/>
    <x v="60"/>
    <s v="HSBC"/>
    <s v="Corporate"/>
    <s v="BOTH"/>
    <s v="Income Statement"/>
    <s v="HSBC (LLC) Sales Activity"/>
    <s v="11800 · HSBC Canada (LLC)"/>
  </r>
  <r>
    <d v="2015-06-22T00:00:00"/>
    <s v="AMAZON.CA MSP EF0160002203442533673281"/>
    <n v="259.69"/>
    <n v="601.05999999999995"/>
    <n v="-259.69"/>
    <s v="Income"/>
    <s v="11800 · HSBC Canada (LLC)"/>
    <x v="1"/>
    <x v="6"/>
    <n v="2015"/>
    <x v="63"/>
    <s v="Amazon Canada"/>
    <s v="Amazon Seller:Amazon Canada"/>
    <s v="BOTH"/>
    <s v="Income Statement"/>
    <s v="HSBC (LLC) Sales Activity"/>
    <s v="11800 · HSBC Canada (LLC)"/>
  </r>
  <r>
    <d v="2015-07-20T00:00:00"/>
    <s v="AMAZON.CA MSP EF0160002203500554402758"/>
    <n v="171.79"/>
    <n v="772.84999999999991"/>
    <n v="-171.79"/>
    <s v="Income"/>
    <s v="11800 · HSBC Canada (LLC)"/>
    <x v="1"/>
    <x v="7"/>
    <n v="2015"/>
    <x v="63"/>
    <s v="Amazon Canada"/>
    <s v="Amazon Seller:Amazon Canada"/>
    <s v="BOTH"/>
    <s v="Income Statement"/>
    <s v="HSBC (LLC) Sales Activity"/>
    <s v="11800 · HSBC Canada (LLC)"/>
  </r>
  <r>
    <d v="2015-07-20T00:00:00"/>
    <s v="Bank Charges 01JUN2015 TO 30JUN2015 Invoice No 3692978"/>
    <n v="-22.5"/>
    <n v="750.34999999999991"/>
    <n v="22.5"/>
    <s v="Expense"/>
    <s v="11800 · HSBC Canada (LLC)"/>
    <x v="1"/>
    <x v="7"/>
    <n v="2015"/>
    <x v="60"/>
    <s v="HSBC"/>
    <s v="Corporate"/>
    <s v="BOTH"/>
    <s v="Income Statement"/>
    <s v="HSBC (LLC) Sales Activity"/>
    <s v="11800 · HSBC Canada (LLC)"/>
  </r>
  <r>
    <d v="2015-08-03T00:00:00"/>
    <s v="AMAZON.CA MSP EF0160002203520561261057"/>
    <n v="8.6999999999999993"/>
    <n v="759.05"/>
    <n v="-8.6999999999999993"/>
    <s v="Income"/>
    <s v="11800 · HSBC Canada (LLC)"/>
    <x v="1"/>
    <x v="8"/>
    <n v="2015"/>
    <x v="63"/>
    <s v="Amazon Canada"/>
    <s v="Amazon Seller:Amazon Canada"/>
    <s v="BOTH"/>
    <s v="Income Statement"/>
    <s v="HSBC (LLC) Sales Activity"/>
    <s v="11800 · HSBC Canada (LLC)"/>
  </r>
  <r>
    <d v="2015-08-17T00:00:00"/>
    <s v="AMAZON.CA MSP EF0160002203540568376421"/>
    <n v="319.5"/>
    <n v="1078.55"/>
    <n v="-319.5"/>
    <s v="Income"/>
    <s v="11800 · HSBC Canada (LLC)"/>
    <x v="1"/>
    <x v="8"/>
    <n v="2015"/>
    <x v="63"/>
    <s v="Amazon Canada"/>
    <s v="Amazon Seller:Amazon Canada"/>
    <s v="BOTH"/>
    <s v="Income Statement"/>
    <s v="HSBC (LLC) Sales Activity"/>
    <s v="11800 · HSBC Canada (LLC)"/>
  </r>
  <r>
    <d v="2015-08-17T00:00:00"/>
    <s v="Bank Charges 01JUL2015 TO 31JUL2015 Invoice No 3756546"/>
    <n v="-22.5"/>
    <n v="1056.05"/>
    <n v="22.5"/>
    <s v="Expense"/>
    <s v="11800 · HSBC Canada (LLC)"/>
    <x v="1"/>
    <x v="8"/>
    <n v="2015"/>
    <x v="60"/>
    <s v="HSBC"/>
    <s v="Corporate"/>
    <s v="BOTH"/>
    <s v="Income Statement"/>
    <s v="HSBC (LLC) Sales Activity"/>
    <s v="11800 · HSBC Canada (LLC)"/>
  </r>
  <r>
    <d v="2015-08-31T00:00:00"/>
    <s v="AMAZON.CA MSP EF0160002203560574858328"/>
    <n v="316.43"/>
    <n v="1372.48"/>
    <n v="-316.43"/>
    <s v="Income"/>
    <s v="11800 · HSBC Canada (LLC)"/>
    <x v="1"/>
    <x v="8"/>
    <n v="2015"/>
    <x v="63"/>
    <s v="Amazon Canada"/>
    <s v="Amazon Seller:Amazon Canada"/>
    <s v="BOTH"/>
    <s v="Income Statement"/>
    <s v="HSBC (LLC) Sales Activity"/>
    <s v="11800 · HSBC Canada (LLC)"/>
  </r>
  <r>
    <d v="2015-09-14T00:00:00"/>
    <s v="AMAZON.CA MSP EF0160002203578582378833"/>
    <n v="22.58"/>
    <n v="1395.06"/>
    <n v="-22.58"/>
    <s v="Income"/>
    <s v="11800 · HSBC Canada (LLC)"/>
    <x v="1"/>
    <x v="9"/>
    <n v="2015"/>
    <x v="63"/>
    <s v="Amazon Canada"/>
    <s v="Amazon Seller:Amazon Canada"/>
    <s v="BOTH"/>
    <s v="Income Statement"/>
    <s v="HSBC (LLC) Sales Activity"/>
    <s v="11800 · HSBC Canada (LLC)"/>
  </r>
  <r>
    <d v="2015-09-17T00:00:00"/>
    <s v="DEAN TYLER, LLC _x000a_59834FP01B1W _x000a_435004480592"/>
    <n v="-1300"/>
    <n v="95.059999999999945"/>
    <n v="1300"/>
    <s v="Expense"/>
    <s v="11800 · HSBC Canada (LLC)"/>
    <x v="1"/>
    <x v="9"/>
    <n v="2015"/>
    <x v="37"/>
    <s v="Dean &amp; Tyler, LLC"/>
    <s v="Corporate"/>
    <s v="LLC"/>
    <s v="Balance Sheet"/>
    <s v="HSBC (LLC) transfers to 0592 (LLC)"/>
    <s v="11800 · HSBC Canada (LLC)"/>
  </r>
  <r>
    <d v="2015-09-21T00:00:00"/>
    <s v="Bank Charges 01AUG2015 TO 31AUG2015 Invoice No 3820122"/>
    <n v="-22.5"/>
    <n v="72.559999999999945"/>
    <n v="22.5"/>
    <s v="Expense"/>
    <s v="11800 · HSBC Canada (LLC)"/>
    <x v="1"/>
    <x v="9"/>
    <n v="2015"/>
    <x v="60"/>
    <s v="HSBC"/>
    <s v="Corporate"/>
    <s v="BOTH"/>
    <s v="Income Statement"/>
    <s v="HSBC (LLC) Sales Activity"/>
    <s v="11800 · HSBC Canada (LLC)"/>
  </r>
  <r>
    <d v="2015-10-13T00:00:00"/>
    <s v="AMAZON.CA MSP EF0160002203618597141023"/>
    <n v="71.31"/>
    <n v="143.86999999999995"/>
    <n v="-71.31"/>
    <s v="Income"/>
    <s v="11800 · HSBC Canada (LLC)"/>
    <x v="1"/>
    <x v="10"/>
    <n v="2015"/>
    <x v="63"/>
    <s v="Amazon Canada"/>
    <s v="Amazon Seller:Amazon Canada"/>
    <s v="BOTH"/>
    <s v="Income Statement"/>
    <s v="HSBC (LLC) Sales Activity"/>
    <s v="11800 · HSBC Canada (LLC)"/>
  </r>
  <r>
    <d v="2015-10-23T00:00:00"/>
    <s v="Bank Charges 01SEP2015 TO 30SEP2015 Invoice No 3883668"/>
    <n v="-37.5"/>
    <n v="106.36999999999995"/>
    <n v="37.5"/>
    <s v="Expense"/>
    <s v="11800 · HSBC Canada (LLC)"/>
    <x v="1"/>
    <x v="10"/>
    <n v="2015"/>
    <x v="60"/>
    <s v="HSBC"/>
    <s v="Corporate"/>
    <s v="BOTH"/>
    <s v="Income Statement"/>
    <s v="HSBC (LLC) Sales Activity"/>
    <s v="11800 · HSBC Canada (LLC)"/>
  </r>
  <r>
    <d v="2015-10-26T00:00:00"/>
    <s v="AMAZON.CA MSP EF0160002203636603351992"/>
    <n v="29.42"/>
    <n v="135.78999999999996"/>
    <n v="-29.42"/>
    <s v="Income"/>
    <s v="11800 · HSBC Canada (LLC)"/>
    <x v="1"/>
    <x v="10"/>
    <n v="2015"/>
    <x v="63"/>
    <s v="Amazon Canada"/>
    <s v="Amazon Seller:Amazon Canada"/>
    <s v="BOTH"/>
    <s v="Income Statement"/>
    <s v="HSBC (LLC) Sales Activity"/>
    <s v="11800 · HSBC Canada (LLC)"/>
  </r>
  <r>
    <d v="2015-11-09T00:00:00"/>
    <s v="AMAZON.CA MSP EF0160002203656611377296"/>
    <n v="169.44"/>
    <n v="305.22999999999996"/>
    <n v="-169.44"/>
    <s v="Income"/>
    <s v="11800 · HSBC Canada (LLC)"/>
    <x v="1"/>
    <x v="11"/>
    <n v="2015"/>
    <x v="63"/>
    <s v="Amazon Canada"/>
    <s v="Amazon Seller:Amazon Canada"/>
    <s v="BOTH"/>
    <s v="Income Statement"/>
    <s v="HSBC (LLC) Sales Activity"/>
    <s v="11800 · HSBC Canada (LLC)"/>
  </r>
  <r>
    <d v="2015-11-19T00:00:00"/>
    <s v="Bank Charges 01OCT2015 TO 31OCT2015 Invoice No 3947319"/>
    <n v="-22.5"/>
    <n v="282.72999999999996"/>
    <n v="22.5"/>
    <s v="Expense"/>
    <s v="11800 · HSBC Canada (LLC)"/>
    <x v="1"/>
    <x v="11"/>
    <n v="2015"/>
    <x v="60"/>
    <s v="HSBC"/>
    <s v="Corporate"/>
    <s v="BOTH"/>
    <s v="Income Statement"/>
    <s v="HSBC (LLC) Sales Activity"/>
    <s v="11800 · HSBC Canada (LLC)"/>
  </r>
  <r>
    <d v="2015-11-23T00:00:00"/>
    <s v="AMAZON.CA MSP EF0160002203674618028325"/>
    <n v="50.63"/>
    <n v="333.35999999999996"/>
    <n v="-50.63"/>
    <s v="Income"/>
    <s v="11800 · HSBC Canada (LLC)"/>
    <x v="1"/>
    <x v="11"/>
    <n v="2015"/>
    <x v="63"/>
    <s v="Amazon Canada"/>
    <s v="Amazon Seller:Amazon Canada"/>
    <s v="BOTH"/>
    <s v="Income Statement"/>
    <s v="HSBC (LLC) Sales Activity"/>
    <s v="11800 · HSBC Canada (LLC)"/>
  </r>
  <r>
    <d v="2015-12-07T00:00:00"/>
    <s v="AMAZON.CA MSP EF0160002203694626226970"/>
    <n v="59.41"/>
    <n v="392.77"/>
    <n v="-59.41"/>
    <s v="Income"/>
    <s v="11800 · HSBC Canada (LLC)"/>
    <x v="1"/>
    <x v="12"/>
    <n v="2015"/>
    <x v="63"/>
    <s v="Amazon Canada"/>
    <s v="Amazon Seller:Amazon Canada"/>
    <s v="BOTH"/>
    <s v="Income Statement"/>
    <s v="HSBC (LLC) Sales Activity"/>
    <s v="11800 · HSBC Canada (LLC)"/>
  </r>
  <r>
    <d v="2015-12-18T00:00:00"/>
    <s v="Bank Charges 01NOV2015 TO 30NOV2015 Invoice No 4013078"/>
    <n v="-22.5"/>
    <n v="370.27"/>
    <n v="22.5"/>
    <s v="Expense"/>
    <s v="11800 · HSBC Canada (LLC)"/>
    <x v="1"/>
    <x v="12"/>
    <n v="2015"/>
    <x v="60"/>
    <s v="HSBC"/>
    <s v="Corporate"/>
    <s v="BOTH"/>
    <s v="Income Statement"/>
    <s v="HSBC (LLC) Sales Activity"/>
    <s v="11800 · HSBC Canada (LLC)"/>
  </r>
  <r>
    <s v="X"/>
    <m/>
    <m/>
    <m/>
    <m/>
    <m/>
    <m/>
    <x v="0"/>
    <x v="0"/>
    <m/>
    <x v="0"/>
    <m/>
    <m/>
    <m/>
    <m/>
    <m/>
    <m/>
  </r>
  <r>
    <s v="PayPal (INC)"/>
    <m/>
    <m/>
    <m/>
    <m/>
    <m/>
    <m/>
    <x v="0"/>
    <x v="0"/>
    <m/>
    <x v="0"/>
    <m/>
    <m/>
    <m/>
    <m/>
    <m/>
    <m/>
  </r>
  <r>
    <d v="2015-04-13T00:00:00"/>
    <m/>
    <n v="63.99"/>
    <m/>
    <n v="-63.99"/>
    <s v="Credit"/>
    <s v="11300 · PayPal (INC)"/>
    <x v="2"/>
    <x v="4"/>
    <n v="2015"/>
    <x v="57"/>
    <s v="Gary Dycus"/>
    <s v="e-Commerce:DT.com"/>
    <s v="INC"/>
    <s v="Balance Sheet"/>
    <s v="PayPal (INC) Sales Activity"/>
    <s v="11300 · PayPal (INC)"/>
  </r>
  <r>
    <d v="2015-01-01T00:00:00"/>
    <s v="Gary Dycus"/>
    <n v="89.95"/>
    <m/>
    <n v="-89.95"/>
    <s v="Credit"/>
    <s v="11300 · PayPal (INC)"/>
    <x v="2"/>
    <x v="1"/>
    <n v="2015"/>
    <x v="57"/>
    <s v="Gary Dycus"/>
    <s v="e-Commerce:DT.com"/>
    <s v="BOTH"/>
    <s v="Income Statement"/>
    <s v="PayPal (INC) Sales Activity"/>
    <s v="11300 · PayPal (INC)"/>
  </r>
  <r>
    <d v="2015-01-01T00:00:00"/>
    <s v="William Wallace"/>
    <n v="72.900000000000006"/>
    <m/>
    <n v="-72.900000000000006"/>
    <s v="Credit"/>
    <s v="11300 · PayPal (INC)"/>
    <x v="2"/>
    <x v="1"/>
    <n v="2015"/>
    <x v="57"/>
    <s v="William Wallace"/>
    <s v="e-Commerce:DT.com"/>
    <s v="BOTH"/>
    <s v="Income Statement"/>
    <s v="PayPal (INC) Sales Activity"/>
    <s v="11300 · PayPal (INC)"/>
  </r>
  <r>
    <d v="2015-01-02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2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2T00:00:00"/>
    <s v="terrence greene"/>
    <n v="10.95"/>
    <m/>
    <n v="-10.95"/>
    <s v="Credit"/>
    <s v="11300 · PayPal (INC)"/>
    <x v="2"/>
    <x v="1"/>
    <n v="2015"/>
    <x v="57"/>
    <s v="terrence greene"/>
    <s v="e-Commerce:DT.com"/>
    <s v="BOTH"/>
    <s v="Income Statement"/>
    <s v="PayPal (INC) Sales Activity"/>
    <s v="11300 · PayPal (INC)"/>
  </r>
  <r>
    <d v="2015-01-02T00:00:00"/>
    <s v="Linda Kunysz"/>
    <n v="12.9"/>
    <m/>
    <n v="-12.9"/>
    <s v="Credit"/>
    <s v="11300 · PayPal (INC)"/>
    <x v="2"/>
    <x v="1"/>
    <n v="2015"/>
    <x v="57"/>
    <s v="Linda Kunysz"/>
    <s v="e-Commerce:DT.com"/>
    <s v="BOTH"/>
    <s v="Income Statement"/>
    <s v="PayPal (INC) Sales Activity"/>
    <s v="11300 · PayPal (INC)"/>
  </r>
  <r>
    <d v="2015-01-02T00:00:00"/>
    <s v="mark greengard"/>
    <n v="15.9"/>
    <m/>
    <n v="-15.9"/>
    <s v="Credit"/>
    <s v="11300 · PayPal (INC)"/>
    <x v="2"/>
    <x v="1"/>
    <n v="2015"/>
    <x v="57"/>
    <s v="mark greengard"/>
    <s v="eBay:eBay"/>
    <s v="BOTH"/>
    <s v="Income Statement"/>
    <s v="PayPal (INC) Sales Activity"/>
    <s v="11300 · PayPal (INC)"/>
  </r>
  <r>
    <d v="2015-01-03T00:00:00"/>
    <s v="sergey fedorov"/>
    <n v="88.08"/>
    <m/>
    <n v="-88.08"/>
    <s v="Credit"/>
    <s v="11300 · PayPal (INC)"/>
    <x v="2"/>
    <x v="1"/>
    <n v="2015"/>
    <x v="57"/>
    <s v="sergey fedorov"/>
    <s v="eBay:eBay"/>
    <s v="BOTH"/>
    <s v="Income Statement"/>
    <s v="PayPal (INC) Sales Activity"/>
    <s v="11300 · PayPal (INC)"/>
  </r>
  <r>
    <d v="2015-01-03T00:00:00"/>
    <s v="Michael Swedelson"/>
    <n v="12.9"/>
    <m/>
    <n v="-12.9"/>
    <s v="Credit"/>
    <s v="11300 · PayPal (INC)"/>
    <x v="2"/>
    <x v="1"/>
    <n v="2015"/>
    <x v="57"/>
    <s v="Michael Swedelson"/>
    <s v="e-Commerce:DT.com"/>
    <s v="BOTH"/>
    <s v="Income Statement"/>
    <s v="PayPal (INC) Sales Activity"/>
    <s v="11300 · PayPal (INC)"/>
  </r>
  <r>
    <d v="2015-01-04T00:00:00"/>
    <s v="Steven Walker"/>
    <n v="16.71"/>
    <m/>
    <n v="-16.71"/>
    <s v="Credit"/>
    <s v="11300 · PayPal (INC)"/>
    <x v="2"/>
    <x v="1"/>
    <n v="2015"/>
    <x v="57"/>
    <s v="Steven Walker"/>
    <s v="eBay:eBay"/>
    <s v="BOTH"/>
    <s v="Income Statement"/>
    <s v="PayPal (INC) Sales Activity"/>
    <s v="11300 · PayPal (INC)"/>
  </r>
  <r>
    <d v="2015-01-05T00:00:00"/>
    <s v="Bank Account"/>
    <n v="-358.97"/>
    <m/>
    <n v="358.97"/>
    <s v="Debit"/>
    <s v="11300 · PayPal (INC)"/>
    <x v="2"/>
    <x v="1"/>
    <n v="2015"/>
    <x v="55"/>
    <s v="Dean &amp; Tyler, INC"/>
    <s v="Corporate"/>
    <s v="INC"/>
    <s v="Balance Sheet"/>
    <s v="PayPal (INC) transfers to 9319 (INC)"/>
    <s v="11300 · PayPal (INC)"/>
  </r>
  <r>
    <d v="2015-01-05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5T00:00:00"/>
    <s v="eBay Inc Shipping"/>
    <n v="-9.9700000000000006"/>
    <m/>
    <n v="9.970000000000000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5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5T00:00:00"/>
    <s v="JAS Enterprises"/>
    <n v="53.46"/>
    <m/>
    <n v="-53.46"/>
    <s v="Credit"/>
    <s v="11300 · PayPal (INC)"/>
    <x v="2"/>
    <x v="1"/>
    <n v="2015"/>
    <x v="57"/>
    <s v="JAS Enterprises"/>
    <s v="Wholesale"/>
    <s v="BOTH"/>
    <s v="Income Statement"/>
    <s v="PayPal (INC) Sales Activity"/>
    <s v="11300 · PayPal (INC)"/>
  </r>
  <r>
    <d v="2015-01-05T00:00:00"/>
    <s v="Douglas Ramos"/>
    <n v="69.900000000000006"/>
    <m/>
    <n v="-69.900000000000006"/>
    <s v="Credit"/>
    <s v="11300 · PayPal (INC)"/>
    <x v="2"/>
    <x v="1"/>
    <n v="2015"/>
    <x v="57"/>
    <s v="Douglas Ramos"/>
    <s v="e-Commerce:DT.com"/>
    <s v="BOTH"/>
    <s v="Income Statement"/>
    <s v="PayPal (INC) Sales Activity"/>
    <s v="11300 · PayPal (INC)"/>
  </r>
  <r>
    <d v="2015-01-05T00:00:00"/>
    <s v="Ann Clements"/>
    <n v="54.95"/>
    <m/>
    <n v="-54.95"/>
    <s v="Credit"/>
    <s v="11300 · PayPal (INC)"/>
    <x v="2"/>
    <x v="1"/>
    <n v="2015"/>
    <x v="57"/>
    <s v="Ann Clements"/>
    <s v="e-Commerce:DT.com"/>
    <s v="BOTH"/>
    <s v="Income Statement"/>
    <s v="PayPal (INC) Sales Activity"/>
    <s v="11300 · PayPal (INC)"/>
  </r>
  <r>
    <d v="2015-01-05T00:00:00"/>
    <s v="Jill Gimelli"/>
    <n v="14.9"/>
    <m/>
    <n v="-14.9"/>
    <s v="Credit"/>
    <s v="11300 · PayPal (INC)"/>
    <x v="2"/>
    <x v="1"/>
    <n v="2015"/>
    <x v="57"/>
    <s v="Jill Gimelli"/>
    <s v="e-Commerce:DT.com"/>
    <s v="BOTH"/>
    <s v="Income Statement"/>
    <s v="PayPal (INC) Sales Activity"/>
    <s v="11300 · PayPal (INC)"/>
  </r>
  <r>
    <d v="2015-01-05T00:00:00"/>
    <s v="Tiago Castro"/>
    <n v="57.95"/>
    <m/>
    <n v="-57.95"/>
    <s v="Credit"/>
    <s v="11300 · PayPal (INC)"/>
    <x v="2"/>
    <x v="1"/>
    <n v="2015"/>
    <x v="57"/>
    <s v="Tiago Castro"/>
    <s v="e-Commerce:DT.com"/>
    <s v="BOTH"/>
    <s v="Income Statement"/>
    <s v="PayPal (INC) Sales Activity"/>
    <s v="11300 · PayPal (INC)"/>
  </r>
  <r>
    <d v="2015-01-06T00:00:00"/>
    <s v="Verna A Brisbon-Lucey"/>
    <n v="10.95"/>
    <m/>
    <n v="-10.95"/>
    <s v="Credit"/>
    <s v="11300 · PayPal (INC)"/>
    <x v="2"/>
    <x v="1"/>
    <n v="2015"/>
    <x v="57"/>
    <s v="Verna A Brisbon-Lucey"/>
    <s v="e-Commerce:DT.com"/>
    <s v="BOTH"/>
    <s v="Income Statement"/>
    <s v="PayPal (INC) Sales Activity"/>
    <s v="11300 · PayPal (INC)"/>
  </r>
  <r>
    <d v="2015-01-06T00:00:00"/>
    <s v="Seth Whiteley"/>
    <n v="101.67"/>
    <m/>
    <n v="-101.67"/>
    <s v="Credit"/>
    <s v="11300 · PayPal (INC)"/>
    <x v="2"/>
    <x v="1"/>
    <n v="2015"/>
    <x v="57"/>
    <s v="Seth Whiteley"/>
    <s v="eBay:eBay"/>
    <s v="BOTH"/>
    <s v="Income Statement"/>
    <s v="PayPal (INC) Sales Activity"/>
    <s v="11300 · PayPal (INC)"/>
  </r>
  <r>
    <d v="2015-01-06T00:00:00"/>
    <s v="Brindley Lyon"/>
    <n v="19.84"/>
    <m/>
    <n v="-19.84"/>
    <s v="Credit"/>
    <s v="11300 · PayPal (INC)"/>
    <x v="2"/>
    <x v="1"/>
    <n v="2015"/>
    <x v="57"/>
    <s v="Brindley Lyon"/>
    <s v="eBay:eBay"/>
    <s v="BOTH"/>
    <s v="Income Statement"/>
    <s v="PayPal (INC) Sales Activity"/>
    <s v="11300 · PayPal (INC)"/>
  </r>
  <r>
    <d v="2015-01-06T00:00:00"/>
    <s v="wright wright"/>
    <n v="15.9"/>
    <m/>
    <n v="-15.9"/>
    <s v="Credit"/>
    <s v="11300 · PayPal (INC)"/>
    <x v="2"/>
    <x v="1"/>
    <n v="2015"/>
    <x v="57"/>
    <s v="wright wright"/>
    <s v="eBay:eBay"/>
    <s v="BOTH"/>
    <s v="Income Statement"/>
    <s v="PayPal (INC) Sales Activity"/>
    <s v="11300 · PayPal (INC)"/>
  </r>
  <r>
    <d v="2015-01-06T00:00:00"/>
    <s v="Jayson Rohe"/>
    <n v="66.239999999999995"/>
    <m/>
    <n v="-66.239999999999995"/>
    <s v="Credit"/>
    <s v="11300 · PayPal (INC)"/>
    <x v="2"/>
    <x v="1"/>
    <n v="2015"/>
    <x v="57"/>
    <s v="Jayson Rohe"/>
    <s v="eBay:eBay"/>
    <s v="BOTH"/>
    <s v="Income Statement"/>
    <s v="PayPal (INC) Sales Activity"/>
    <s v="11300 · PayPal (INC)"/>
  </r>
  <r>
    <d v="2015-01-07T00:00:00"/>
    <s v="eBay Inc Shipping"/>
    <n v="-9.9700000000000006"/>
    <m/>
    <n v="9.970000000000000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7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7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7T00:00:00"/>
    <s v="eBay Inc Shipping"/>
    <n v="-7.55"/>
    <m/>
    <n v="7.55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07T00:00:00"/>
    <s v="Anne-Marie Chapman"/>
    <n v="-18.73"/>
    <m/>
    <n v="18.73"/>
    <s v="Debit"/>
    <s v="11300 · PayPal (INC)"/>
    <x v="2"/>
    <x v="1"/>
    <n v="2015"/>
    <x v="72"/>
    <s v="Anne-Marie Chapman"/>
    <s v="eBay:eBay"/>
    <s v="BOTH"/>
    <s v="Income Statement"/>
    <s v="PayPal (INC) Sales Activity"/>
    <s v="11300 · PayPal (INC)"/>
  </r>
  <r>
    <d v="2015-01-07T00:00:00"/>
    <s v="Ronda Urkowitz"/>
    <n v="-62"/>
    <m/>
    <n v="62"/>
    <s v="Debit"/>
    <s v="11300 · PayPal (INC)"/>
    <x v="2"/>
    <x v="1"/>
    <n v="2015"/>
    <x v="72"/>
    <s v="Ronda Urkowitz"/>
    <s v="e-Commerce:DT.com"/>
    <s v="BOTH"/>
    <s v="Income Statement"/>
    <s v="PayPal (INC) Sales Activity"/>
    <s v="11300 · PayPal (INC)"/>
  </r>
  <r>
    <d v="2015-01-08T00:00:00"/>
    <s v="Nina Mitina"/>
    <n v="84.2"/>
    <m/>
    <n v="-84.2"/>
    <s v="Credit"/>
    <s v="11300 · PayPal (INC)"/>
    <x v="2"/>
    <x v="1"/>
    <n v="2015"/>
    <x v="57"/>
    <s v="Nina Mitina"/>
    <s v="eBay:eBay"/>
    <s v="BOTH"/>
    <s v="Income Statement"/>
    <s v="PayPal (INC) Sales Activity"/>
    <s v="11300 · PayPal (INC)"/>
  </r>
  <r>
    <d v="2015-01-09T00:00:00"/>
    <s v="Carlton Norris"/>
    <n v="13.9"/>
    <m/>
    <n v="-13.9"/>
    <s v="Credit"/>
    <s v="11300 · PayPal (INC)"/>
    <x v="2"/>
    <x v="1"/>
    <n v="2015"/>
    <x v="57"/>
    <s v="Carlton Norris"/>
    <s v="eBay:eBay"/>
    <s v="BOTH"/>
    <s v="Income Statement"/>
    <s v="PayPal (INC) Sales Activity"/>
    <s v="11300 · PayPal (INC)"/>
  </r>
  <r>
    <d v="2015-01-09T00:00:00"/>
    <s v="WILLIAM TALBERT"/>
    <n v="10.95"/>
    <m/>
    <n v="-10.95"/>
    <s v="Credit"/>
    <s v="11300 · PayPal (INC)"/>
    <x v="2"/>
    <x v="1"/>
    <n v="2015"/>
    <x v="57"/>
    <s v="WILLIAM TALBERT"/>
    <s v="e-Commerce:DT.com"/>
    <s v="BOTH"/>
    <s v="Income Statement"/>
    <s v="PayPal (INC) Sales Activity"/>
    <s v="11300 · PayPal (INC)"/>
  </r>
  <r>
    <d v="2015-01-09T00:00:00"/>
    <s v="grace lincoln"/>
    <n v="23.05"/>
    <m/>
    <n v="-23.05"/>
    <s v="Credit"/>
    <s v="11300 · PayPal (INC)"/>
    <x v="2"/>
    <x v="1"/>
    <n v="2015"/>
    <x v="57"/>
    <s v="grace lincoln"/>
    <s v="eBay:eBay"/>
    <s v="BOTH"/>
    <s v="Income Statement"/>
    <s v="PayPal (INC) Sales Activity"/>
    <s v="11300 · PayPal (INC)"/>
  </r>
  <r>
    <d v="2015-01-09T00:00:00"/>
    <s v="Anthony Perez"/>
    <n v="101.67"/>
    <m/>
    <n v="-101.67"/>
    <s v="Credit"/>
    <s v="11300 · PayPal (INC)"/>
    <x v="2"/>
    <x v="1"/>
    <n v="2015"/>
    <x v="57"/>
    <s v="Anthony Perez"/>
    <s v="eBay:eBay"/>
    <s v="BOTH"/>
    <s v="Income Statement"/>
    <s v="PayPal (INC) Sales Activity"/>
    <s v="11300 · PayPal (INC)"/>
  </r>
  <r>
    <d v="2015-01-09T00:00:00"/>
    <s v="PETMOODS"/>
    <n v="123.92"/>
    <m/>
    <n v="-123.92"/>
    <s v="Credit"/>
    <s v="11300 · PayPal (INC)"/>
    <x v="2"/>
    <x v="1"/>
    <n v="2015"/>
    <x v="57"/>
    <s v="PETMOODS"/>
    <s v="Wholesale"/>
    <s v="BOTH"/>
    <s v="Income Statement"/>
    <s v="PayPal (INC) Sales Activity"/>
    <s v="11300 · PayPal (INC)"/>
  </r>
  <r>
    <d v="2015-01-09T00:00:00"/>
    <s v="Amanda Barrera"/>
    <n v="14.9"/>
    <m/>
    <n v="-14.9"/>
    <s v="Credit"/>
    <s v="11300 · PayPal (INC)"/>
    <x v="2"/>
    <x v="1"/>
    <n v="2015"/>
    <x v="57"/>
    <s v="Amanda Barrera"/>
    <s v="eBay:eBay"/>
    <s v="BOTH"/>
    <s v="Income Statement"/>
    <s v="PayPal (INC) Sales Activity"/>
    <s v="11300 · PayPal (INC)"/>
  </r>
  <r>
    <d v="2015-01-10T00:00:00"/>
    <s v="chris østergren"/>
    <n v="105.81"/>
    <m/>
    <n v="-105.81"/>
    <s v="Credit"/>
    <s v="11300 · PayPal (INC)"/>
    <x v="2"/>
    <x v="1"/>
    <n v="2015"/>
    <x v="57"/>
    <s v="chris østergren"/>
    <s v="eBay:eBay"/>
    <s v="BOTH"/>
    <s v="Income Statement"/>
    <s v="PayPal (INC) Sales Activity"/>
    <s v="11300 · PayPal (INC)"/>
  </r>
  <r>
    <d v="2015-01-10T00:00:00"/>
    <s v="Natalie Gilbert"/>
    <n v="53.79"/>
    <m/>
    <n v="-53.79"/>
    <s v="Credit"/>
    <s v="11300 · PayPal (INC)"/>
    <x v="2"/>
    <x v="1"/>
    <n v="2015"/>
    <x v="57"/>
    <s v="Natalie Gilbert"/>
    <s v="eBay:eBay"/>
    <s v="BOTH"/>
    <s v="Income Statement"/>
    <s v="PayPal (INC) Sales Activity"/>
    <s v="11300 · PayPal (INC)"/>
  </r>
  <r>
    <d v="2015-01-10T00:00:00"/>
    <s v="EFG Funding"/>
    <n v="112.04"/>
    <m/>
    <n v="-112.04"/>
    <s v="Credit"/>
    <s v="11300 · PayPal (INC)"/>
    <x v="2"/>
    <x v="1"/>
    <n v="2015"/>
    <x v="57"/>
    <s v="EFG Funding"/>
    <s v="eBay:eBay"/>
    <s v="BOTH"/>
    <s v="Income Statement"/>
    <s v="PayPal (INC) Sales Activity"/>
    <s v="11300 · PayPal (INC)"/>
  </r>
  <r>
    <d v="2015-01-11T00:00:00"/>
    <s v="Brandy Rasmussen"/>
    <n v="13.96"/>
    <m/>
    <n v="-13.96"/>
    <s v="Credit"/>
    <s v="11300 · PayPal (INC)"/>
    <x v="2"/>
    <x v="1"/>
    <n v="2015"/>
    <x v="57"/>
    <s v="Brandy Rasmussen"/>
    <s v="eBay:eBay"/>
    <s v="BOTH"/>
    <s v="Income Statement"/>
    <s v="PayPal (INC) Sales Activity"/>
    <s v="11300 · PayPal (INC)"/>
  </r>
  <r>
    <d v="2015-01-11T00:00:00"/>
    <s v="Robert Baumiller"/>
    <n v="51.9"/>
    <m/>
    <n v="-51.9"/>
    <s v="Credit"/>
    <s v="11300 · PayPal (INC)"/>
    <x v="2"/>
    <x v="1"/>
    <n v="2015"/>
    <x v="57"/>
    <s v="Robert Baumiller"/>
    <s v="e-Commerce:DT.com"/>
    <s v="BOTH"/>
    <s v="Income Statement"/>
    <s v="PayPal (INC) Sales Activity"/>
    <s v="11300 · PayPal (INC)"/>
  </r>
  <r>
    <d v="2015-01-11T00:00:00"/>
    <s v="William Gardner"/>
    <n v="243.46"/>
    <m/>
    <n v="-243.46"/>
    <s v="Credit"/>
    <s v="11300 · PayPal (INC)"/>
    <x v="2"/>
    <x v="1"/>
    <n v="2015"/>
    <x v="57"/>
    <s v="William Gardner"/>
    <s v="eBay:eBay"/>
    <s v="BOTH"/>
    <s v="Income Statement"/>
    <s v="PayPal (INC) Sales Activity"/>
    <s v="11300 · PayPal (INC)"/>
  </r>
  <r>
    <d v="2015-01-11T00:00:00"/>
    <s v="james wright"/>
    <n v="76.39"/>
    <m/>
    <n v="-76.39"/>
    <s v="Credit"/>
    <s v="11300 · PayPal (INC)"/>
    <x v="2"/>
    <x v="1"/>
    <n v="2015"/>
    <x v="57"/>
    <s v="james wright"/>
    <s v="eBay:eBay"/>
    <s v="BOTH"/>
    <s v="Income Statement"/>
    <s v="PayPal (INC) Sales Activity"/>
    <s v="11300 · PayPal (INC)"/>
  </r>
  <r>
    <d v="2015-01-11T00:00:00"/>
    <s v="Loriann Rivas"/>
    <n v="58.52"/>
    <m/>
    <n v="-58.52"/>
    <s v="Credit"/>
    <s v="11300 · PayPal (INC)"/>
    <x v="2"/>
    <x v="1"/>
    <n v="2015"/>
    <x v="57"/>
    <s v="Loriann Rivas"/>
    <s v="eBay:eBay"/>
    <s v="BOTH"/>
    <s v="Income Statement"/>
    <s v="PayPal (INC) Sales Activity"/>
    <s v="11300 · PayPal (INC)"/>
  </r>
  <r>
    <d v="2015-01-12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2T00:00:00"/>
    <s v="eBay Inc Shipping"/>
    <n v="-13.52"/>
    <m/>
    <n v="13.52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2T00:00:00"/>
    <s v="Brindley Lyon"/>
    <n v="-19.84"/>
    <m/>
    <n v="19.84"/>
    <s v="Debit"/>
    <s v="11300 · PayPal (INC)"/>
    <x v="2"/>
    <x v="1"/>
    <n v="2015"/>
    <x v="72"/>
    <s v="Brindley Lyon"/>
    <s v="eBay:eBay"/>
    <s v="BOTH"/>
    <s v="Income Statement"/>
    <s v="PayPal (INC) Sales Activity"/>
    <s v="11300 · PayPal (INC)"/>
  </r>
  <r>
    <d v="2015-01-12T00:00:00"/>
    <s v="Pierre Turgeon"/>
    <n v="106.79"/>
    <m/>
    <n v="-106.79"/>
    <s v="Credit"/>
    <s v="11300 · PayPal (INC)"/>
    <x v="2"/>
    <x v="1"/>
    <n v="2015"/>
    <x v="57"/>
    <s v="Pierre Turgeon"/>
    <s v="e-Commerce:DT.com"/>
    <s v="BOTH"/>
    <s v="Income Statement"/>
    <s v="PayPal (INC) Sales Activity"/>
    <s v="11300 · PayPal (INC)"/>
  </r>
  <r>
    <d v="2015-01-13T00:00:00"/>
    <s v="Nancy Flora Alves Pinto"/>
    <n v="14.9"/>
    <m/>
    <n v="-14.9"/>
    <s v="Credit"/>
    <s v="11300 · PayPal (INC)"/>
    <x v="2"/>
    <x v="1"/>
    <n v="2015"/>
    <x v="57"/>
    <s v="Nancy Flora Alves Pinto"/>
    <s v="eBay:eBay"/>
    <s v="BOTH"/>
    <s v="Income Statement"/>
    <s v="PayPal (INC) Sales Activity"/>
    <s v="11300 · PayPal (INC)"/>
  </r>
  <r>
    <d v="2015-01-13T00:00:00"/>
    <s v="brooklyn pitcock"/>
    <n v="72.14"/>
    <m/>
    <n v="-72.14"/>
    <s v="Credit"/>
    <s v="11300 · PayPal (INC)"/>
    <x v="2"/>
    <x v="1"/>
    <n v="2015"/>
    <x v="57"/>
    <s v="brooklyn pitcock"/>
    <s v="eBay:eBay"/>
    <s v="BOTH"/>
    <s v="Income Statement"/>
    <s v="PayPal (INC) Sales Activity"/>
    <s v="11300 · PayPal (INC)"/>
  </r>
  <r>
    <d v="2015-01-13T00:00:00"/>
    <s v="Shannon Bowe"/>
    <n v="12.9"/>
    <m/>
    <n v="-12.9"/>
    <s v="Credit"/>
    <s v="11300 · PayPal (INC)"/>
    <x v="2"/>
    <x v="1"/>
    <n v="2015"/>
    <x v="57"/>
    <s v="Shannon Bowe"/>
    <s v="e-Commerce:DT.com"/>
    <s v="BOTH"/>
    <s v="Income Statement"/>
    <s v="PayPal (INC) Sales Activity"/>
    <s v="11300 · PayPal (INC)"/>
  </r>
  <r>
    <d v="2015-01-13T00:00:00"/>
    <s v="Lynn Goodfellow"/>
    <n v="64.06"/>
    <m/>
    <n v="-64.06"/>
    <s v="Credit"/>
    <s v="11300 · PayPal (INC)"/>
    <x v="2"/>
    <x v="1"/>
    <n v="2015"/>
    <x v="57"/>
    <s v="Lynn Goodfellow"/>
    <s v="eBay:eBay"/>
    <s v="BOTH"/>
    <s v="Income Statement"/>
    <s v="PayPal (INC) Sales Activity"/>
    <s v="11300 · PayPal (INC)"/>
  </r>
  <r>
    <d v="2015-01-13T00:00:00"/>
    <s v="eBay Inc Shipping"/>
    <n v="8.2899999999999991"/>
    <m/>
    <n v="-8.2899999999999991"/>
    <s v="Cred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3T00:00:00"/>
    <s v="Jeff Nawrot"/>
    <n v="13.96"/>
    <m/>
    <n v="-13.96"/>
    <s v="Credit"/>
    <s v="11300 · PayPal (INC)"/>
    <x v="2"/>
    <x v="1"/>
    <n v="2015"/>
    <x v="57"/>
    <s v="Jeff Nawrot"/>
    <s v="eBay:eBay"/>
    <s v="BOTH"/>
    <s v="Income Statement"/>
    <s v="PayPal (INC) Sales Activity"/>
    <s v="11300 · PayPal (INC)"/>
  </r>
  <r>
    <d v="2015-01-14T00:00:00"/>
    <s v="jason hurley"/>
    <n v="15.9"/>
    <m/>
    <n v="-15.9"/>
    <s v="Credit"/>
    <s v="11300 · PayPal (INC)"/>
    <x v="2"/>
    <x v="1"/>
    <n v="2015"/>
    <x v="57"/>
    <s v="jason hurley"/>
    <s v="eBay:eBay"/>
    <s v="BOTH"/>
    <s v="Income Statement"/>
    <s v="PayPal (INC) Sales Activity"/>
    <s v="11300 · PayPal (INC)"/>
  </r>
  <r>
    <d v="2015-01-14T00:00:00"/>
    <s v="jason hurley"/>
    <n v="15.9"/>
    <m/>
    <n v="-15.9"/>
    <s v="Credit"/>
    <s v="11300 · PayPal (INC)"/>
    <x v="2"/>
    <x v="1"/>
    <n v="2015"/>
    <x v="57"/>
    <s v="jason hurley"/>
    <s v="eBay:eBay"/>
    <s v="BOTH"/>
    <s v="Income Statement"/>
    <s v="PayPal (INC) Sales Activity"/>
    <s v="11300 · PayPal (INC)"/>
  </r>
  <r>
    <d v="2015-01-14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8.26"/>
    <m/>
    <n v="8.2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5.32"/>
    <m/>
    <n v="5.32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4T00:00:00"/>
    <s v="laura vig"/>
    <n v="-52"/>
    <m/>
    <n v="52"/>
    <s v="Debit"/>
    <s v="11300 · PayPal (INC)"/>
    <x v="2"/>
    <x v="1"/>
    <n v="2015"/>
    <x v="72"/>
    <s v="laura vig"/>
    <s v="e-Commerce:DT.com"/>
    <s v="BOTH"/>
    <s v="Income Statement"/>
    <s v="PayPal (INC) Sales Activity"/>
    <s v="11300 · PayPal (INC)"/>
  </r>
  <r>
    <d v="2015-01-14T00:00:00"/>
    <s v="laura vig"/>
    <n v="-59.95"/>
    <m/>
    <n v="59.95"/>
    <s v="Debit"/>
    <s v="11300 · PayPal (INC)"/>
    <x v="2"/>
    <x v="1"/>
    <n v="2015"/>
    <x v="72"/>
    <s v="laura vig"/>
    <s v="e-Commerce:DT.com"/>
    <s v="BOTH"/>
    <s v="Income Statement"/>
    <s v="PayPal (INC) Sales Activity"/>
    <s v="11300 · PayPal (INC)"/>
  </r>
  <r>
    <d v="2015-01-14T00:00:00"/>
    <s v="Sarah Kester"/>
    <n v="-81"/>
    <m/>
    <n v="81"/>
    <s v="Debit"/>
    <s v="11300 · PayPal (INC)"/>
    <x v="2"/>
    <x v="1"/>
    <n v="2015"/>
    <x v="72"/>
    <s v="Sarah Kester"/>
    <s v="e-Commerce:DT.com"/>
    <s v="BOTH"/>
    <s v="Income Statement"/>
    <s v="PayPal (INC) Sales Activity"/>
    <s v="11300 · PayPal (INC)"/>
  </r>
  <r>
    <d v="2015-01-14T00:00:00"/>
    <s v="JAS Enterprises"/>
    <n v="11.74"/>
    <m/>
    <n v="-11.74"/>
    <s v="Credit"/>
    <s v="11300 · PayPal (INC)"/>
    <x v="2"/>
    <x v="1"/>
    <n v="2015"/>
    <x v="57"/>
    <s v="JAS Enterprises"/>
    <s v="Wholesale"/>
    <s v="BOTH"/>
    <s v="Income Statement"/>
    <s v="PayPal (INC) Sales Activity"/>
    <s v="11300 · PayPal (INC)"/>
  </r>
  <r>
    <d v="2015-01-14T00:00:00"/>
    <s v="Curtis smith"/>
    <n v="29.3"/>
    <m/>
    <n v="-29.3"/>
    <s v="Credit"/>
    <s v="11300 · PayPal (INC)"/>
    <x v="2"/>
    <x v="1"/>
    <n v="2015"/>
    <x v="57"/>
    <s v="Curtis smith"/>
    <s v="eBay:eBay"/>
    <s v="BOTH"/>
    <s v="Income Statement"/>
    <s v="PayPal (INC) Sales Activity"/>
    <s v="11300 · PayPal (INC)"/>
  </r>
  <r>
    <d v="2015-01-14T00:00:00"/>
    <s v="cynthia boucher"/>
    <n v="86.55"/>
    <m/>
    <n v="-86.55"/>
    <s v="Credit"/>
    <s v="11300 · PayPal (INC)"/>
    <x v="2"/>
    <x v="1"/>
    <n v="2015"/>
    <x v="57"/>
    <s v="cynthia boucher"/>
    <s v="eBay:eBay"/>
    <s v="BOTH"/>
    <s v="Income Statement"/>
    <s v="PayPal (INC) Sales Activity"/>
    <s v="11300 · PayPal (INC)"/>
  </r>
  <r>
    <d v="2015-01-15T00:00:00"/>
    <s v="Jacinta Denton"/>
    <n v="184.85"/>
    <m/>
    <n v="-184.85"/>
    <s v="Credit"/>
    <s v="11300 · PayPal (INC)"/>
    <x v="2"/>
    <x v="1"/>
    <n v="2015"/>
    <x v="57"/>
    <s v="Jacinta Denton"/>
    <s v="eBay:eBay"/>
    <s v="BOTH"/>
    <s v="Income Statement"/>
    <s v="PayPal (INC) Sales Activity"/>
    <s v="11300 · PayPal (INC)"/>
  </r>
  <r>
    <d v="2015-01-15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5T00:00:00"/>
    <s v="Kathy Yaskin"/>
    <n v="56.66"/>
    <m/>
    <n v="-56.66"/>
    <s v="Credit"/>
    <s v="11300 · PayPal (INC)"/>
    <x v="2"/>
    <x v="1"/>
    <n v="2015"/>
    <x v="57"/>
    <s v="Kathy Yaskin"/>
    <s v="eBay:eBay"/>
    <s v="BOTH"/>
    <s v="Income Statement"/>
    <s v="PayPal (INC) Sales Activity"/>
    <s v="11300 · PayPal (INC)"/>
  </r>
  <r>
    <d v="2015-01-16T00:00:00"/>
    <s v="Stefanie Young"/>
    <n v="72.14"/>
    <m/>
    <n v="-72.14"/>
    <s v="Credit"/>
    <s v="11300 · PayPal (INC)"/>
    <x v="2"/>
    <x v="1"/>
    <n v="2015"/>
    <x v="57"/>
    <s v="Stefanie Young"/>
    <s v="eBay:eBay"/>
    <s v="BOTH"/>
    <s v="Income Statement"/>
    <s v="PayPal (INC) Sales Activity"/>
    <s v="11300 · PayPal (INC)"/>
  </r>
  <r>
    <d v="2015-01-16T00:00:00"/>
    <s v="Bank Account"/>
    <n v="-1800"/>
    <m/>
    <n v="1800"/>
    <s v="Debit"/>
    <s v="11300 · PayPal (INC)"/>
    <x v="2"/>
    <x v="1"/>
    <n v="2015"/>
    <x v="55"/>
    <s v="Dean &amp; Tyler, INC"/>
    <s v="Corporate"/>
    <s v="INC"/>
    <s v="Balance Sheet"/>
    <s v="PayPal (INC) transfers to 9319 (INC)"/>
    <s v="11300 · PayPal (INC)"/>
  </r>
  <r>
    <d v="2015-01-16T00:00:00"/>
    <s v="chree donaldson"/>
    <n v="13.9"/>
    <m/>
    <n v="-13.9"/>
    <s v="Credit"/>
    <s v="11300 · PayPal (INC)"/>
    <x v="2"/>
    <x v="1"/>
    <n v="2015"/>
    <x v="57"/>
    <s v="chree donaldson"/>
    <s v="e-Commerce:DT.com"/>
    <s v="BOTH"/>
    <s v="Income Statement"/>
    <s v="PayPal (INC) Sales Activity"/>
    <s v="11300 · PayPal (INC)"/>
  </r>
  <r>
    <d v="2015-01-16T00:00:00"/>
    <s v="Heather Turner"/>
    <n v="14.65"/>
    <m/>
    <n v="-14.65"/>
    <s v="Credit"/>
    <s v="11300 · PayPal (INC)"/>
    <x v="2"/>
    <x v="1"/>
    <n v="2015"/>
    <x v="57"/>
    <s v="Heather Turner"/>
    <s v="eBay:eBay"/>
    <s v="BOTH"/>
    <s v="Income Statement"/>
    <s v="PayPal (INC) Sales Activity"/>
    <s v="11300 · PayPal (INC)"/>
  </r>
  <r>
    <d v="2015-01-16T00:00:00"/>
    <s v="Jeffrey Dapper"/>
    <n v="76.39"/>
    <m/>
    <n v="-76.39"/>
    <s v="Credit"/>
    <s v="11300 · PayPal (INC)"/>
    <x v="2"/>
    <x v="1"/>
    <n v="2015"/>
    <x v="57"/>
    <s v="Jeffrey Dapper"/>
    <s v="eBay:eBay"/>
    <s v="BOTH"/>
    <s v="Income Statement"/>
    <s v="PayPal (INC) Sales Activity"/>
    <s v="11300 · PayPal (INC)"/>
  </r>
  <r>
    <d v="2015-01-16T00:00:00"/>
    <s v="Tracy A Perrine"/>
    <n v="79.849999999999994"/>
    <m/>
    <n v="-79.849999999999994"/>
    <s v="Credit"/>
    <s v="11300 · PayPal (INC)"/>
    <x v="2"/>
    <x v="1"/>
    <n v="2015"/>
    <x v="57"/>
    <s v="Tracy A Perrine"/>
    <s v="e-Commerce:DT.com"/>
    <s v="BOTH"/>
    <s v="Income Statement"/>
    <s v="PayPal (INC) Sales Activity"/>
    <s v="11300 · PayPal (INC)"/>
  </r>
  <r>
    <d v="2015-01-16T00:00:00"/>
    <s v="Jaimie Whitney"/>
    <n v="84.94"/>
    <m/>
    <n v="-84.94"/>
    <s v="Credit"/>
    <s v="11300 · PayPal (INC)"/>
    <x v="2"/>
    <x v="1"/>
    <n v="2015"/>
    <x v="57"/>
    <s v="Jaimie Whitney"/>
    <s v="e-Commerce:DT.com"/>
    <s v="BOTH"/>
    <s v="Income Statement"/>
    <s v="PayPal (INC) Sales Activity"/>
    <s v="11300 · PayPal (INC)"/>
  </r>
  <r>
    <d v="2015-01-17T00:00:00"/>
    <s v="stanley young"/>
    <n v="74.95"/>
    <m/>
    <n v="-74.95"/>
    <s v="Credit"/>
    <s v="11300 · PayPal (INC)"/>
    <x v="2"/>
    <x v="1"/>
    <n v="2015"/>
    <x v="57"/>
    <s v="stanley young"/>
    <s v="e-Commerce:DT.com"/>
    <s v="BOTH"/>
    <s v="Income Statement"/>
    <s v="PayPal (INC) Sales Activity"/>
    <s v="11300 · PayPal (INC)"/>
  </r>
  <r>
    <d v="2015-01-17T00:00:00"/>
    <s v="Anthony Needham"/>
    <n v="86.84"/>
    <m/>
    <n v="-86.84"/>
    <s v="Credit"/>
    <s v="11300 · PayPal (INC)"/>
    <x v="2"/>
    <x v="1"/>
    <n v="2015"/>
    <x v="57"/>
    <s v="Anthony Needham"/>
    <s v="eBay:eBay"/>
    <s v="BOTH"/>
    <s v="Income Statement"/>
    <s v="PayPal (INC) Sales Activity"/>
    <s v="11300 · PayPal (INC)"/>
  </r>
  <r>
    <d v="2015-01-17T00:00:00"/>
    <s v="Robert Cash"/>
    <n v="16.71"/>
    <m/>
    <n v="-16.71"/>
    <s v="Credit"/>
    <s v="11300 · PayPal (INC)"/>
    <x v="2"/>
    <x v="1"/>
    <n v="2015"/>
    <x v="57"/>
    <s v="Robert Cash"/>
    <s v="eBay:eBay"/>
    <s v="BOTH"/>
    <s v="Income Statement"/>
    <s v="PayPal (INC) Sales Activity"/>
    <s v="11300 · PayPal (INC)"/>
  </r>
  <r>
    <d v="2015-01-17T00:00:00"/>
    <s v="Ralph Sculco Jr"/>
    <n v="29.8"/>
    <m/>
    <n v="-29.8"/>
    <s v="Credit"/>
    <s v="11300 · PayPal (INC)"/>
    <x v="2"/>
    <x v="1"/>
    <n v="2015"/>
    <x v="57"/>
    <s v="Ralph Sculco Jr"/>
    <s v="e-Commerce:DT Pro.com"/>
    <s v="BOTH"/>
    <s v="Income Statement"/>
    <s v="PayPal (INC) Sales Activity"/>
    <s v="11300 · PayPal (INC)"/>
  </r>
  <r>
    <d v="2015-01-18T00:00:00"/>
    <s v="Angela Secrest"/>
    <n v="14.9"/>
    <m/>
    <n v="-14.9"/>
    <s v="Credit"/>
    <s v="11300 · PayPal (INC)"/>
    <x v="2"/>
    <x v="1"/>
    <n v="2015"/>
    <x v="57"/>
    <s v="Angela Secrest"/>
    <s v="e-Commerce:DT.com"/>
    <s v="BOTH"/>
    <s v="Income Statement"/>
    <s v="PayPal (INC) Sales Activity"/>
    <s v="11300 · PayPal (INC)"/>
  </r>
  <r>
    <d v="2015-01-18T00:00:00"/>
    <s v="tyler holladay"/>
    <n v="17.32"/>
    <m/>
    <n v="-17.32"/>
    <s v="Credit"/>
    <s v="11300 · PayPal (INC)"/>
    <x v="2"/>
    <x v="1"/>
    <n v="2015"/>
    <x v="57"/>
    <s v="tyler holladay"/>
    <s v="eBay:eBay"/>
    <s v="BOTH"/>
    <s v="Income Statement"/>
    <s v="PayPal (INC) Sales Activity"/>
    <s v="11300 · PayPal (INC)"/>
  </r>
  <r>
    <d v="2015-01-18T00:00:00"/>
    <s v="Bank Account"/>
    <n v="-559.04999999999995"/>
    <m/>
    <n v="559.04999999999995"/>
    <s v="Debit"/>
    <s v="11300 · PayPal (INC)"/>
    <x v="2"/>
    <x v="1"/>
    <n v="2015"/>
    <x v="55"/>
    <s v="Dean &amp; Tyler, INC"/>
    <s v="Corporate"/>
    <s v="INC"/>
    <s v="Balance Sheet"/>
    <s v="PayPal (INC) transfers to 9319 (INC)"/>
    <s v="11300 · PayPal (INC)"/>
  </r>
  <r>
    <d v="2015-01-18T00:00:00"/>
    <s v="Derek Havran"/>
    <n v="161.37"/>
    <m/>
    <n v="-161.37"/>
    <s v="Credit"/>
    <s v="11300 · PayPal (INC)"/>
    <x v="2"/>
    <x v="1"/>
    <n v="2015"/>
    <x v="57"/>
    <s v="Derek Havran"/>
    <s v="e-Commerce:DT.com"/>
    <s v="BOTH"/>
    <s v="Income Statement"/>
    <s v="PayPal (INC) Sales Activity"/>
    <s v="11300 · PayPal (INC)"/>
  </r>
  <r>
    <d v="2015-01-19T00:00:00"/>
    <s v="Donna Crotty"/>
    <n v="13.96"/>
    <m/>
    <n v="-13.96"/>
    <s v="Credit"/>
    <s v="11300 · PayPal (INC)"/>
    <x v="2"/>
    <x v="1"/>
    <n v="2015"/>
    <x v="57"/>
    <s v="Donna Crotty"/>
    <s v="eBay:eBay"/>
    <s v="BOTH"/>
    <s v="Income Statement"/>
    <s v="PayPal (INC) Sales Activity"/>
    <s v="11300 · PayPal (INC)"/>
  </r>
  <r>
    <d v="2015-01-19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9T00:00:00"/>
    <s v="eBay Inc Shipping"/>
    <n v="-9.9700000000000006"/>
    <m/>
    <n v="9.970000000000000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9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9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9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19T00:00:00"/>
    <s v="Douglas Ramos"/>
    <n v="-72.900000000000006"/>
    <m/>
    <n v="72.900000000000006"/>
    <s v="Debit"/>
    <s v="11300 · PayPal (INC)"/>
    <x v="2"/>
    <x v="1"/>
    <n v="2015"/>
    <x v="72"/>
    <s v="Douglas Ramos"/>
    <s v="e-Commerce:DT.com"/>
    <s v="BOTH"/>
    <s v="Income Statement"/>
    <s v="PayPal (INC) Sales Activity"/>
    <s v="11300 · PayPal (INC)"/>
  </r>
  <r>
    <d v="2015-01-19T00:00:00"/>
    <s v="Alicia East"/>
    <n v="-12.95"/>
    <m/>
    <n v="12.95"/>
    <s v="Debit"/>
    <s v="11300 · PayPal (INC)"/>
    <x v="2"/>
    <x v="1"/>
    <n v="2015"/>
    <x v="57"/>
    <s v="Alicia East"/>
    <s v="eBay:eBay"/>
    <s v="BOTH"/>
    <s v="Income Statement"/>
    <s v="PayPal (INC) Sales Activity"/>
    <s v="11300 · PayPal (INC)"/>
  </r>
  <r>
    <d v="2015-01-19T00:00:00"/>
    <s v="brian unger"/>
    <n v="119.9"/>
    <m/>
    <n v="-119.9"/>
    <s v="Credit"/>
    <s v="11300 · PayPal (INC)"/>
    <x v="2"/>
    <x v="1"/>
    <n v="2015"/>
    <x v="57"/>
    <s v="brian unger"/>
    <s v="e-Commerce:DT.com"/>
    <s v="BOTH"/>
    <s v="Income Statement"/>
    <s v="PayPal (INC) Sales Activity"/>
    <s v="11300 · PayPal (INC)"/>
  </r>
  <r>
    <d v="2015-01-19T00:00:00"/>
    <s v="Jeff Buckless"/>
    <n v="59.9"/>
    <m/>
    <n v="-59.9"/>
    <s v="Credit"/>
    <s v="11300 · PayPal (INC)"/>
    <x v="2"/>
    <x v="1"/>
    <n v="2015"/>
    <x v="57"/>
    <s v="Jeff Buckless"/>
    <s v="eBay:eBay"/>
    <s v="BOTH"/>
    <s v="Income Statement"/>
    <s v="PayPal (INC) Sales Activity"/>
    <s v="11300 · PayPal (INC)"/>
  </r>
  <r>
    <d v="2015-01-20T00:00:00"/>
    <s v="Jack Vo"/>
    <n v="58.61"/>
    <m/>
    <n v="-58.61"/>
    <s v="Credit"/>
    <s v="11300 · PayPal (INC)"/>
    <x v="2"/>
    <x v="1"/>
    <n v="2015"/>
    <x v="57"/>
    <s v="Jack Vo"/>
    <s v="e-Commerce:DT.com"/>
    <s v="BOTH"/>
    <s v="Income Statement"/>
    <s v="PayPal (INC) Sales Activity"/>
    <s v="11300 · PayPal (INC)"/>
  </r>
  <r>
    <d v="2015-01-20T00:00:00"/>
    <s v="Dee Lee"/>
    <n v="77.87"/>
    <m/>
    <n v="-77.87"/>
    <s v="Credit"/>
    <s v="11300 · PayPal (INC)"/>
    <x v="2"/>
    <x v="1"/>
    <n v="2015"/>
    <x v="57"/>
    <s v="Dee Lee"/>
    <s v="eBay:eBay"/>
    <s v="BOTH"/>
    <s v="Income Statement"/>
    <s v="PayPal (INC) Sales Activity"/>
    <s v="11300 · PayPal (INC)"/>
  </r>
  <r>
    <d v="2015-01-20T00:00:00"/>
    <s v="Kathleen Von Bergen"/>
    <n v="18.850000000000001"/>
    <m/>
    <n v="-18.850000000000001"/>
    <s v="Credit"/>
    <s v="11300 · PayPal (INC)"/>
    <x v="2"/>
    <x v="1"/>
    <n v="2015"/>
    <x v="57"/>
    <s v="Kathleen Von Bergen"/>
    <s v="eBay:eBay"/>
    <s v="BOTH"/>
    <s v="Income Statement"/>
    <s v="PayPal (INC) Sales Activity"/>
    <s v="11300 · PayPal (INC)"/>
  </r>
  <r>
    <d v="2015-01-20T00:00:00"/>
    <s v="Diana Alexander"/>
    <n v="154.69999999999999"/>
    <m/>
    <n v="-154.69999999999999"/>
    <s v="Credit"/>
    <s v="11300 · PayPal (INC)"/>
    <x v="2"/>
    <x v="1"/>
    <n v="2015"/>
    <x v="57"/>
    <s v="Diana Alexander"/>
    <s v="e-Commerce:DT.com"/>
    <s v="BOTH"/>
    <s v="Income Statement"/>
    <s v="PayPal (INC) Sales Activity"/>
    <s v="11300 · PayPal (INC)"/>
  </r>
  <r>
    <d v="2015-01-21T00:00:00"/>
    <s v="eBay Inc Shipping"/>
    <n v="-6.51"/>
    <m/>
    <n v="6.51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1T00:00:00"/>
    <s v="eBay Inc Shipping"/>
    <n v="-7.55"/>
    <m/>
    <n v="7.55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1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1T00:00:00"/>
    <s v="Grassif Uwood"/>
    <n v="100.03"/>
    <m/>
    <n v="-100.03"/>
    <s v="Credit"/>
    <s v="11300 · PayPal (INC)"/>
    <x v="2"/>
    <x v="1"/>
    <n v="2015"/>
    <x v="57"/>
    <s v="Grassif Uwood"/>
    <s v="eBay:eBay"/>
    <s v="BOTH"/>
    <s v="Income Statement"/>
    <s v="PayPal (INC) Sales Activity"/>
    <s v="11300 · PayPal (INC)"/>
  </r>
  <r>
    <d v="2015-01-22T00:00:00"/>
    <s v="Margaret Watson"/>
    <n v="61.6"/>
    <m/>
    <n v="-61.6"/>
    <s v="Credit"/>
    <s v="11300 · PayPal (INC)"/>
    <x v="2"/>
    <x v="1"/>
    <n v="2015"/>
    <x v="57"/>
    <s v="Margaret Watson"/>
    <s v="eBay:eBay"/>
    <s v="BOTH"/>
    <s v="Income Statement"/>
    <s v="PayPal (INC) Sales Activity"/>
    <s v="11300 · PayPal (INC)"/>
  </r>
  <r>
    <d v="2015-01-22T00:00:00"/>
    <s v="eBay Inc Shipping"/>
    <n v="-8.26"/>
    <m/>
    <n v="8.2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2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2T00:00:00"/>
    <s v="PETMOODS"/>
    <n v="69.89"/>
    <m/>
    <n v="-69.89"/>
    <s v="Credit"/>
    <s v="11300 · PayPal (INC)"/>
    <x v="2"/>
    <x v="1"/>
    <n v="2015"/>
    <x v="57"/>
    <s v="PETMOODS"/>
    <s v="Wholesale"/>
    <s v="BOTH"/>
    <s v="Income Statement"/>
    <s v="PayPal (INC) Sales Activity"/>
    <s v="11300 · PayPal (INC)"/>
  </r>
  <r>
    <d v="2015-01-22T00:00:00"/>
    <s v="Tamara Arlin"/>
    <n v="12.9"/>
    <m/>
    <n v="-12.9"/>
    <s v="Credit"/>
    <s v="11300 · PayPal (INC)"/>
    <x v="2"/>
    <x v="1"/>
    <n v="2015"/>
    <x v="57"/>
    <s v="Tamara Arlin"/>
    <s v="e-Commerce:DT.com"/>
    <s v="BOTH"/>
    <s v="Income Statement"/>
    <s v="PayPal (INC) Sales Activity"/>
    <s v="11300 · PayPal (INC)"/>
  </r>
  <r>
    <d v="2015-01-22T00:00:00"/>
    <s v="Matt Carlson"/>
    <n v="14.65"/>
    <m/>
    <n v="-14.65"/>
    <s v="Credit"/>
    <s v="11300 · PayPal (INC)"/>
    <x v="2"/>
    <x v="1"/>
    <n v="2015"/>
    <x v="57"/>
    <s v="Matt Carlson"/>
    <s v="eBay:eBay"/>
    <s v="BOTH"/>
    <s v="Income Statement"/>
    <s v="PayPal (INC) Sales Activity"/>
    <s v="11300 · PayPal (INC)"/>
  </r>
  <r>
    <d v="2015-01-22T00:00:00"/>
    <s v="WILLIAM TALBERT"/>
    <n v="103.85"/>
    <m/>
    <n v="-103.85"/>
    <s v="Credit"/>
    <s v="11300 · PayPal (INC)"/>
    <x v="2"/>
    <x v="1"/>
    <n v="2015"/>
    <x v="57"/>
    <s v="WILLIAM TALBERT"/>
    <s v="e-Commerce:DT.com"/>
    <s v="BOTH"/>
    <s v="Income Statement"/>
    <s v="PayPal (INC) Sales Activity"/>
    <s v="11300 · PayPal (INC)"/>
  </r>
  <r>
    <d v="2015-01-23T00:00:00"/>
    <s v="Tristan Kirby"/>
    <n v="104.68"/>
    <m/>
    <n v="-104.68"/>
    <s v="Credit"/>
    <s v="11300 · PayPal (INC)"/>
    <x v="2"/>
    <x v="1"/>
    <n v="2015"/>
    <x v="57"/>
    <s v="Tristan Kirby"/>
    <s v="eBay:eBay"/>
    <s v="BOTH"/>
    <s v="Income Statement"/>
    <s v="PayPal (INC) Sales Activity"/>
    <s v="11300 · PayPal (INC)"/>
  </r>
  <r>
    <d v="2015-01-23T00:00:00"/>
    <s v="Edward Frias"/>
    <n v="15.9"/>
    <m/>
    <n v="-15.9"/>
    <s v="Credit"/>
    <s v="11300 · PayPal (INC)"/>
    <x v="2"/>
    <x v="1"/>
    <n v="2015"/>
    <x v="57"/>
    <s v="Edward Frias"/>
    <s v="eBay:eBay"/>
    <s v="BOTH"/>
    <s v="Income Statement"/>
    <s v="PayPal (INC) Sales Activity"/>
    <s v="11300 · PayPal (INC)"/>
  </r>
  <r>
    <d v="2015-01-23T00:00:00"/>
    <s v="Noelle Kubinec"/>
    <n v="78.260000000000005"/>
    <m/>
    <n v="-78.260000000000005"/>
    <s v="Credit"/>
    <s v="11300 · PayPal (INC)"/>
    <x v="2"/>
    <x v="1"/>
    <n v="2015"/>
    <x v="57"/>
    <s v="Noelle Kubinec"/>
    <s v="eBay:eBay"/>
    <s v="BOTH"/>
    <s v="Income Statement"/>
    <s v="PayPal (INC) Sales Activity"/>
    <s v="11300 · PayPal (INC)"/>
  </r>
  <r>
    <d v="2015-01-23T00:00:00"/>
    <s v="edgar murguia"/>
    <n v="14.9"/>
    <m/>
    <n v="-14.9"/>
    <s v="Credit"/>
    <s v="11300 · PayPal (INC)"/>
    <x v="2"/>
    <x v="1"/>
    <n v="2015"/>
    <x v="57"/>
    <s v="edgar murguia"/>
    <s v="eBay:eBay"/>
    <s v="BOTH"/>
    <s v="Income Statement"/>
    <s v="PayPal (INC) Sales Activity"/>
    <s v="11300 · PayPal (INC)"/>
  </r>
  <r>
    <d v="2015-01-23T00:00:00"/>
    <s v="Hulu"/>
    <n v="-8.49"/>
    <m/>
    <n v="8.49"/>
    <s v="Debit"/>
    <s v="11300 · PayPal (INC)"/>
    <x v="2"/>
    <x v="1"/>
    <n v="2015"/>
    <x v="31"/>
    <s v="Hulu"/>
    <s v="Corporate"/>
    <s v="BOTH"/>
    <s v="Income Statement"/>
    <s v="PayPal (INC) Activity"/>
    <s v="11300 · PayPal (INC)"/>
  </r>
  <r>
    <d v="2015-01-24T00:00:00"/>
    <s v="Kathy Murray"/>
    <n v="69.900000000000006"/>
    <m/>
    <n v="-69.900000000000006"/>
    <s v="Credit"/>
    <s v="11300 · PayPal (INC)"/>
    <x v="2"/>
    <x v="1"/>
    <n v="2015"/>
    <x v="57"/>
    <s v="Kathy Murray"/>
    <s v="e-Commerce:DT.com"/>
    <s v="BOTH"/>
    <s v="Income Statement"/>
    <s v="PayPal (INC) Sales Activity"/>
    <s v="11300 · PayPal (INC)"/>
  </r>
  <r>
    <d v="2015-01-24T00:00:00"/>
    <s v="Mary Ann Scaffidi"/>
    <n v="99.8"/>
    <m/>
    <n v="-99.8"/>
    <s v="Credit"/>
    <s v="11300 · PayPal (INC)"/>
    <x v="2"/>
    <x v="1"/>
    <n v="2015"/>
    <x v="57"/>
    <s v="Mary Ann Scaffidi"/>
    <s v="e-Commerce:DT Pro.com"/>
    <s v="BOTH"/>
    <s v="Income Statement"/>
    <s v="PayPal (INC) Sales Activity"/>
    <s v="11300 · PayPal (INC)"/>
  </r>
  <r>
    <d v="2015-01-24T00:00:00"/>
    <s v="AARON RILEY"/>
    <n v="117.85"/>
    <m/>
    <n v="-117.85"/>
    <s v="Credit"/>
    <s v="11300 · PayPal (INC)"/>
    <x v="2"/>
    <x v="1"/>
    <n v="2015"/>
    <x v="57"/>
    <s v="AARON RILEY"/>
    <s v="eBay:eBay"/>
    <s v="BOTH"/>
    <s v="Income Statement"/>
    <s v="PayPal (INC) Sales Activity"/>
    <s v="11300 · PayPal (INC)"/>
  </r>
  <r>
    <d v="2015-01-25T00:00:00"/>
    <s v="Bank Account"/>
    <n v="-1441.44"/>
    <m/>
    <n v="1441.44"/>
    <s v="Debit"/>
    <s v="11300 · PayPal (INC)"/>
    <x v="2"/>
    <x v="1"/>
    <n v="2015"/>
    <x v="55"/>
    <s v="Dean &amp; Tyler, INC"/>
    <s v="Corporate"/>
    <s v="INC"/>
    <s v="Balance Sheet"/>
    <s v="PayPal (INC) transfers to 9319 (INC)"/>
    <s v="11300 · PayPal (INC)"/>
  </r>
  <r>
    <d v="2015-01-25T00:00:00"/>
    <s v="Mary B White"/>
    <n v="16.47"/>
    <m/>
    <n v="-16.47"/>
    <s v="Credit"/>
    <s v="11300 · PayPal (INC)"/>
    <x v="2"/>
    <x v="1"/>
    <n v="2015"/>
    <x v="57"/>
    <s v="Mary B White"/>
    <s v="eBay:eBay"/>
    <s v="BOTH"/>
    <s v="Income Statement"/>
    <s v="PayPal (INC) Sales Activity"/>
    <s v="11300 · PayPal (INC)"/>
  </r>
  <r>
    <d v="2015-01-25T00:00:00"/>
    <s v="Mary B White"/>
    <n v="16.47"/>
    <m/>
    <n v="-16.47"/>
    <s v="Credit"/>
    <s v="11300 · PayPal (INC)"/>
    <x v="2"/>
    <x v="1"/>
    <n v="2015"/>
    <x v="57"/>
    <s v="Mary B White"/>
    <s v="eBay:eBay"/>
    <s v="BOTH"/>
    <s v="Income Statement"/>
    <s v="PayPal (INC) Sales Activity"/>
    <s v="11300 · PayPal (INC)"/>
  </r>
  <r>
    <d v="2015-01-25T00:00:00"/>
    <s v="Lauro aybar"/>
    <n v="80.25"/>
    <m/>
    <n v="-80.25"/>
    <s v="Credit"/>
    <s v="11300 · PayPal (INC)"/>
    <x v="2"/>
    <x v="1"/>
    <n v="2015"/>
    <x v="57"/>
    <s v="Lauro aybar"/>
    <s v="eBay:eBay"/>
    <s v="BOTH"/>
    <s v="Income Statement"/>
    <s v="PayPal (INC) Sales Activity"/>
    <s v="11300 · PayPal (INC)"/>
  </r>
  <r>
    <d v="2015-01-25T00:00:00"/>
    <s v="stacy civittolo"/>
    <n v="55.59"/>
    <m/>
    <n v="-55.59"/>
    <s v="Credit"/>
    <s v="11300 · PayPal (INC)"/>
    <x v="2"/>
    <x v="1"/>
    <n v="2015"/>
    <x v="57"/>
    <s v="stacy civittolo"/>
    <s v="eBay:eBay"/>
    <s v="BOTH"/>
    <s v="Income Statement"/>
    <s v="PayPal (INC) Sales Activity"/>
    <s v="11300 · PayPal (INC)"/>
  </r>
  <r>
    <d v="2015-01-26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8.98"/>
    <m/>
    <n v="8.98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5.44"/>
    <m/>
    <n v="5.44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7.55"/>
    <m/>
    <n v="7.55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eBay Inc Shipping"/>
    <n v="-9.9700000000000006"/>
    <m/>
    <n v="9.970000000000000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6T00:00:00"/>
    <s v="Noelle Kubinec"/>
    <n v="12.95"/>
    <m/>
    <n v="-12.95"/>
    <s v="Credit"/>
    <s v="11300 · PayPal (INC)"/>
    <x v="2"/>
    <x v="1"/>
    <n v="2015"/>
    <x v="57"/>
    <s v="Noelle Kubinec"/>
    <s v="eBay:eBay"/>
    <s v="BOTH"/>
    <s v="Income Statement"/>
    <s v="PayPal (INC) Sales Activity"/>
    <s v="11300 · PayPal (INC)"/>
  </r>
  <r>
    <d v="2015-01-26T00:00:00"/>
    <s v="Mesonika Piecuch"/>
    <n v="-28"/>
    <m/>
    <n v="28"/>
    <s v="Debit"/>
    <s v="11300 · PayPal (INC)"/>
    <x v="2"/>
    <x v="1"/>
    <n v="2015"/>
    <x v="72"/>
    <s v="Mesonika Piecuch"/>
    <s v="e-Commerce:DT.com"/>
    <s v="BOTH"/>
    <s v="Income Statement"/>
    <s v="PayPal (INC) Sales Activity"/>
    <s v="11300 · PayPal (INC)"/>
  </r>
  <r>
    <d v="2015-01-26T00:00:00"/>
    <s v="Louis Perez"/>
    <n v="175.85"/>
    <m/>
    <n v="-175.85"/>
    <s v="Credit"/>
    <s v="11300 · PayPal (INC)"/>
    <x v="2"/>
    <x v="1"/>
    <n v="2015"/>
    <x v="57"/>
    <s v="Louis Perez"/>
    <s v="eBay:eBay"/>
    <s v="BOTH"/>
    <s v="Income Statement"/>
    <s v="PayPal (INC) Sales Activity"/>
    <s v="11300 · PayPal (INC)"/>
  </r>
  <r>
    <d v="2015-01-26T00:00:00"/>
    <s v="carlos sanchez"/>
    <n v="129.85"/>
    <m/>
    <n v="-129.85"/>
    <s v="Credit"/>
    <s v="11300 · PayPal (INC)"/>
    <x v="2"/>
    <x v="1"/>
    <n v="2015"/>
    <x v="57"/>
    <s v="carlos sanchez"/>
    <s v="e-Commerce:DT.com"/>
    <s v="BOTH"/>
    <s v="Income Statement"/>
    <s v="PayPal (INC) Sales Activity"/>
    <s v="11300 · PayPal (INC)"/>
  </r>
  <r>
    <d v="2015-01-27T00:00:00"/>
    <s v="Evan Boulanger"/>
    <n v="16.47"/>
    <m/>
    <n v="-16.47"/>
    <s v="Credit"/>
    <s v="11300 · PayPal (INC)"/>
    <x v="2"/>
    <x v="1"/>
    <n v="2015"/>
    <x v="57"/>
    <s v="Evan Boulanger"/>
    <s v="eBay:eBay"/>
    <s v="BOTH"/>
    <s v="Income Statement"/>
    <s v="PayPal (INC) Sales Activity"/>
    <s v="11300 · PayPal (INC)"/>
  </r>
  <r>
    <d v="2015-01-27T00:00:00"/>
    <s v="eBay Inc Shipping"/>
    <n v="-9.9700000000000006"/>
    <m/>
    <n v="9.970000000000000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7T00:00:00"/>
    <s v="eBay Inc Shipping"/>
    <n v="-7.55"/>
    <m/>
    <n v="7.55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7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7T00:00:00"/>
    <s v="TC Polite"/>
    <n v="70.45"/>
    <m/>
    <n v="-70.45"/>
    <s v="Credit"/>
    <s v="11300 · PayPal (INC)"/>
    <x v="2"/>
    <x v="1"/>
    <n v="2015"/>
    <x v="57"/>
    <s v="TC Polite"/>
    <s v="eBay:eBay"/>
    <s v="BOTH"/>
    <s v="Income Statement"/>
    <s v="PayPal (INC) Sales Activity"/>
    <s v="11300 · PayPal (INC)"/>
  </r>
  <r>
    <d v="2015-01-28T00:00:00"/>
    <s v="eBay Inc Shipping"/>
    <n v="-8.26"/>
    <m/>
    <n v="8.26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28T00:00:00"/>
    <s v="Gary Dycus"/>
    <n v="-21"/>
    <m/>
    <n v="21"/>
    <s v="Debit"/>
    <s v="11300 · PayPal (INC)"/>
    <x v="2"/>
    <x v="1"/>
    <n v="2015"/>
    <x v="72"/>
    <s v="Gary Dycus"/>
    <s v="e-Commerce:DT.com"/>
    <s v="BOTH"/>
    <s v="Income Statement"/>
    <s v="PayPal (INC) Sales Activity"/>
    <s v="11300 · PayPal (INC)"/>
  </r>
  <r>
    <d v="2015-01-28T00:00:00"/>
    <s v="Bank Account"/>
    <n v="-200"/>
    <m/>
    <n v="200"/>
    <s v="Debit"/>
    <s v="11300 · PayPal (INC)"/>
    <x v="2"/>
    <x v="1"/>
    <n v="2015"/>
    <x v="55"/>
    <s v="Dean &amp; Tyler, INC"/>
    <s v="Corporate"/>
    <s v="INC"/>
    <s v="Balance Sheet"/>
    <s v="PayPal (INC) transfers to 9319 (INC)"/>
    <s v="11300 · PayPal (INC)"/>
  </r>
  <r>
    <d v="2015-01-28T00:00:00"/>
    <s v="Duke Yee"/>
    <n v="81.13"/>
    <m/>
    <n v="-81.13"/>
    <s v="Credit"/>
    <s v="11300 · PayPal (INC)"/>
    <x v="2"/>
    <x v="1"/>
    <n v="2015"/>
    <x v="57"/>
    <s v="Duke Yee"/>
    <s v="e-Commerce:DT.com"/>
    <s v="BOTH"/>
    <s v="Income Statement"/>
    <s v="PayPal (INC) Sales Activity"/>
    <s v="11300 · PayPal (INC)"/>
  </r>
  <r>
    <d v="2015-01-28T00:00:00"/>
    <s v="Sharon Minerd"/>
    <n v="15.85"/>
    <m/>
    <n v="-15.85"/>
    <s v="Credit"/>
    <s v="11300 · PayPal (INC)"/>
    <x v="2"/>
    <x v="1"/>
    <n v="2015"/>
    <x v="57"/>
    <s v="Sharon Minerd"/>
    <s v="eBay:eBay"/>
    <s v="BOTH"/>
    <s v="Income Statement"/>
    <s v="PayPal (INC) Sales Activity"/>
    <s v="11300 · PayPal (INC)"/>
  </r>
  <r>
    <d v="2015-01-28T00:00:00"/>
    <s v="Jan Nielsen"/>
    <n v="75.849999999999994"/>
    <m/>
    <n v="-75.849999999999994"/>
    <s v="Credit"/>
    <s v="11300 · PayPal (INC)"/>
    <x v="2"/>
    <x v="1"/>
    <n v="2015"/>
    <x v="57"/>
    <s v="Jan Nielsen"/>
    <s v="e-Commerce:DT.com"/>
    <s v="BOTH"/>
    <s v="Income Statement"/>
    <s v="PayPal (INC) Sales Activity"/>
    <s v="11300 · PayPal (INC)"/>
  </r>
  <r>
    <d v="2015-01-29T00:00:00"/>
    <s v="Todd Ellingson"/>
    <n v="35.020000000000003"/>
    <m/>
    <n v="-35.020000000000003"/>
    <s v="Credit"/>
    <s v="11300 · PayPal (INC)"/>
    <x v="2"/>
    <x v="1"/>
    <n v="2015"/>
    <x v="57"/>
    <s v="Todd Ellingson"/>
    <s v="e-Commerce:DT.com"/>
    <s v="BOTH"/>
    <s v="Income Statement"/>
    <s v="PayPal (INC) Sales Activity"/>
    <s v="11300 · PayPal (INC)"/>
  </r>
  <r>
    <d v="2015-01-29T00:00:00"/>
    <s v="Audrey Knight"/>
    <n v="23.05"/>
    <m/>
    <n v="-23.05"/>
    <s v="Credit"/>
    <s v="11300 · PayPal (INC)"/>
    <x v="2"/>
    <x v="1"/>
    <n v="2015"/>
    <x v="57"/>
    <s v="Audrey Knight"/>
    <s v="eBay:eBay"/>
    <s v="BOTH"/>
    <s v="Income Statement"/>
    <s v="PayPal (INC) Sales Activity"/>
    <s v="11300 · PayPal (INC)"/>
  </r>
  <r>
    <d v="2015-01-30T00:00:00"/>
    <s v="Alton Moore"/>
    <n v="134.94999999999999"/>
    <m/>
    <n v="-134.94999999999999"/>
    <s v="Credit"/>
    <s v="11300 · PayPal (INC)"/>
    <x v="2"/>
    <x v="1"/>
    <n v="2015"/>
    <x v="57"/>
    <s v="Alton Moore"/>
    <s v="eBay:eBay"/>
    <s v="BOTH"/>
    <s v="Income Statement"/>
    <s v="PayPal (INC) Sales Activity"/>
    <s v="11300 · PayPal (INC)"/>
  </r>
  <r>
    <d v="2015-01-30T00:00:00"/>
    <s v="miller miller"/>
    <n v="89.36"/>
    <m/>
    <n v="-89.36"/>
    <s v="Credit"/>
    <s v="11300 · PayPal (INC)"/>
    <x v="2"/>
    <x v="1"/>
    <n v="2015"/>
    <x v="57"/>
    <s v="miller miller"/>
    <s v="eBay:eBay"/>
    <s v="BOTH"/>
    <s v="Income Statement"/>
    <s v="PayPal (INC) Sales Activity"/>
    <s v="11300 · PayPal (INC)"/>
  </r>
  <r>
    <d v="2015-01-30T00:00:00"/>
    <s v="EFG Funding"/>
    <n v="-97.14"/>
    <m/>
    <n v="97.14"/>
    <s v="Debit"/>
    <s v="11300 · PayPal (INC)"/>
    <x v="2"/>
    <x v="1"/>
    <n v="2015"/>
    <x v="72"/>
    <s v="EFG Funding"/>
    <s v="eBay:eBay"/>
    <s v="BOTH"/>
    <s v="Income Statement"/>
    <s v="PayPal (INC) Sales Activity"/>
    <s v="11300 · PayPal (INC)"/>
  </r>
  <r>
    <d v="2015-01-30T00:00:00"/>
    <s v="Lynn Goodfellow"/>
    <n v="-54.11"/>
    <m/>
    <n v="54.11"/>
    <s v="Debit"/>
    <s v="11300 · PayPal (INC)"/>
    <x v="2"/>
    <x v="1"/>
    <n v="2015"/>
    <x v="72"/>
    <s v="Lynn Goodfellow"/>
    <s v="eBay:eBay"/>
    <s v="BOTH"/>
    <s v="Income Statement"/>
    <s v="PayPal (INC) Sales Activity"/>
    <s v="11300 · PayPal (INC)"/>
  </r>
  <r>
    <d v="2015-01-30T00:00:00"/>
    <s v="eBay Inc Shipping"/>
    <n v="-1.93"/>
    <m/>
    <n v="1.93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30T00:00:00"/>
    <s v="eBay Inc Shipping"/>
    <n v="-5.44"/>
    <m/>
    <n v="5.44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30T00:00:00"/>
    <s v="eBay Inc Shipping"/>
    <n v="-5.84"/>
    <m/>
    <n v="5.84"/>
    <s v="Debit"/>
    <s v="11300 · PayPal (INC)"/>
    <x v="2"/>
    <x v="1"/>
    <n v="2015"/>
    <x v="91"/>
    <s v="eBay"/>
    <s v="eBay:eBay"/>
    <s v="BOTH"/>
    <s v="Income Statement"/>
    <s v="PayPal (INC) Activity"/>
    <s v="11300 · PayPal (INC)"/>
  </r>
  <r>
    <d v="2015-01-30T00:00:00"/>
    <s v="Julia Houska"/>
    <n v="79.900000000000006"/>
    <m/>
    <n v="-79.900000000000006"/>
    <s v="Credit"/>
    <s v="11300 · PayPal (INC)"/>
    <x v="2"/>
    <x v="1"/>
    <n v="2015"/>
    <x v="57"/>
    <s v="Julia Houska"/>
    <s v="eBay:eBay"/>
    <s v="BOTH"/>
    <s v="Income Statement"/>
    <s v="PayPal (INC) Sales Activity"/>
    <s v="11300 · PayPal (INC)"/>
  </r>
  <r>
    <d v="2015-01-30T00:00:00"/>
    <s v="PETMOODS"/>
    <n v="184.11"/>
    <m/>
    <n v="-184.11"/>
    <s v="Credit"/>
    <s v="11300 · PayPal (INC)"/>
    <x v="2"/>
    <x v="1"/>
    <n v="2015"/>
    <x v="57"/>
    <s v="PETMOODS"/>
    <s v="Wholesale"/>
    <s v="BOTH"/>
    <s v="Income Statement"/>
    <s v="PayPal (INC) Sales Activity"/>
    <s v="11300 · PayPal (INC)"/>
  </r>
  <r>
    <d v="2015-01-30T00:00:00"/>
    <s v="Jill Smith"/>
    <n v="46.04"/>
    <m/>
    <n v="-46.04"/>
    <s v="Credit"/>
    <s v="11300 · PayPal (INC)"/>
    <x v="2"/>
    <x v="1"/>
    <n v="2015"/>
    <x v="57"/>
    <s v="Jill Smith"/>
    <s v="eBay:eBay"/>
    <s v="BOTH"/>
    <s v="Income Statement"/>
    <s v="PayPal (INC) Sales Activity"/>
    <s v="11300 · PayPal (INC)"/>
  </r>
  <r>
    <d v="2015-01-30T00:00:00"/>
    <s v="eBay Inc."/>
    <n v="-546.1"/>
    <m/>
    <n v="546.1"/>
    <s v="Debit"/>
    <s v="11300 · PayPal (INC)"/>
    <x v="2"/>
    <x v="1"/>
    <n v="2015"/>
    <x v="11"/>
    <s v="eBay"/>
    <s v="eBay:eBay"/>
    <s v="BOTH"/>
    <s v="Income Statement"/>
    <s v="PayPal (INC) Activity"/>
    <s v="11300 · PayPal (INC)"/>
  </r>
  <r>
    <d v="2015-01-30T00:00:00"/>
    <s v="henriette ingebrigtsen"/>
    <n v="139.24"/>
    <m/>
    <n v="-139.24"/>
    <s v="Credit"/>
    <s v="11300 · PayPal (INC)"/>
    <x v="2"/>
    <x v="1"/>
    <n v="2015"/>
    <x v="57"/>
    <s v="henriette ingebrigtsen"/>
    <s v="eBay:eBay"/>
    <s v="BOTH"/>
    <s v="Income Statement"/>
    <s v="PayPal (INC) Sales Activity"/>
    <s v="11300 · PayPal (INC)"/>
  </r>
  <r>
    <d v="2015-01-31T00:00:00"/>
    <s v="Amy Funk"/>
    <n v="54.95"/>
    <m/>
    <n v="-54.95"/>
    <s v="Credit"/>
    <s v="11300 · PayPal (INC)"/>
    <x v="2"/>
    <x v="1"/>
    <n v="2015"/>
    <x v="57"/>
    <s v="Amy Funk"/>
    <s v="e-Commerce:DT.com"/>
    <s v="BOTH"/>
    <s v="Income Statement"/>
    <s v="PayPal (INC) Sales Activity"/>
    <s v="11300 · PayPal (INC)"/>
  </r>
  <r>
    <d v="2015-01-31T00:00:00"/>
    <s v="Jessica Davis"/>
    <n v="72.42"/>
    <m/>
    <n v="-72.42"/>
    <s v="Credit"/>
    <s v="11300 · PayPal (INC)"/>
    <x v="2"/>
    <x v="1"/>
    <n v="2015"/>
    <x v="57"/>
    <s v="Jessica Davis"/>
    <s v="e-Commerce:DT.com"/>
    <s v="BOTH"/>
    <s v="Income Statement"/>
    <s v="PayPal (INC) Sales Activity"/>
    <s v="11300 · PayPal (INC)"/>
  </r>
  <r>
    <d v="2015-01-31T00:00:00"/>
    <s v="Brooke Foizie"/>
    <n v="67.680000000000007"/>
    <m/>
    <n v="-67.680000000000007"/>
    <s v="Credit"/>
    <s v="11300 · PayPal (INC)"/>
    <x v="2"/>
    <x v="1"/>
    <n v="2015"/>
    <x v="57"/>
    <s v="Brooke Foizie"/>
    <s v="eBay:eBay"/>
    <s v="BOTH"/>
    <s v="Income Statement"/>
    <s v="PayPal (INC) Sales Activity"/>
    <s v="11300 · PayPal (INC)"/>
  </r>
  <r>
    <d v="2015-02-01T00:00:00"/>
    <s v="DejanArts"/>
    <n v="56.95"/>
    <m/>
    <n v="-56.95"/>
    <s v="Credit"/>
    <s v="11300 · PayPal (INC)"/>
    <x v="2"/>
    <x v="2"/>
    <n v="2015"/>
    <x v="57"/>
    <s v="DejanArts"/>
    <s v="e-Commerce:DT.com"/>
    <s v="BOTH"/>
    <s v="Income Statement"/>
    <s v="PayPal (INC) Sales Activity"/>
    <s v="11300 · PayPal (INC)"/>
  </r>
  <r>
    <d v="2015-02-01T00:00:00"/>
    <s v="Erin McElroy"/>
    <n v="68.95"/>
    <m/>
    <n v="-68.95"/>
    <s v="Credit"/>
    <s v="11300 · PayPal (INC)"/>
    <x v="2"/>
    <x v="2"/>
    <n v="2015"/>
    <x v="57"/>
    <s v="Erin McElroy"/>
    <s v="e-Commerce:DT.com"/>
    <s v="BOTH"/>
    <s v="Income Statement"/>
    <s v="PayPal (INC) Sales Activity"/>
    <s v="11300 · PayPal (INC)"/>
  </r>
  <r>
    <d v="2015-02-01T00:00:00"/>
    <s v="Greggsgoodstuff"/>
    <n v="-39.89"/>
    <m/>
    <n v="39.89"/>
    <s v="Debit"/>
    <s v="11300 · PayPal (INC)"/>
    <x v="2"/>
    <x v="2"/>
    <n v="2015"/>
    <x v="9"/>
    <s v="Texas Instruments"/>
    <s v="eBay:eBay"/>
    <s v="BOTH"/>
    <s v="Balance Sheet"/>
    <s v="PayPal (INC) repays Dave Note"/>
    <s v="11300 · PayPal (INC)"/>
  </r>
  <r>
    <d v="2015-02-02T00:00:00"/>
    <s v="C J Lee"/>
    <n v="137.88999999999999"/>
    <m/>
    <n v="-137.88999999999999"/>
    <s v="Credit"/>
    <s v="11300 · PayPal (INC)"/>
    <x v="2"/>
    <x v="2"/>
    <n v="2015"/>
    <x v="57"/>
    <s v="C J Lee"/>
    <s v="eBay:eBay"/>
    <s v="BOTH"/>
    <s v="Income Statement"/>
    <s v="PayPal (INC) Sales Activity"/>
    <s v="11300 · PayPal (INC)"/>
  </r>
  <r>
    <d v="2015-02-02T00:00:00"/>
    <s v="travis hanger"/>
    <n v="76.17"/>
    <m/>
    <n v="-76.17"/>
    <s v="Credit"/>
    <s v="11300 · PayPal (INC)"/>
    <x v="2"/>
    <x v="2"/>
    <n v="2015"/>
    <x v="57"/>
    <s v="travis hanger"/>
    <s v="eBay:eBay"/>
    <s v="BOTH"/>
    <s v="Income Statement"/>
    <s v="PayPal (INC) Sales Activity"/>
    <s v="11300 · PayPal (INC)"/>
  </r>
  <r>
    <d v="2015-02-02T00:00:00"/>
    <s v="Trash To Treasures"/>
    <n v="45.92"/>
    <m/>
    <n v="-45.92"/>
    <s v="Credit"/>
    <s v="11300 · PayPal (INC)"/>
    <x v="2"/>
    <x v="2"/>
    <n v="2015"/>
    <x v="57"/>
    <s v="Trash To Treasures"/>
    <s v="e-Commerce:DT.com"/>
    <s v="BOTH"/>
    <s v="Income Statement"/>
    <s v="PayPal (INC) Sales Activity"/>
    <s v="11300 · PayPal (INC)"/>
  </r>
  <r>
    <d v="2015-02-02T00:00:00"/>
    <s v="jason hurley"/>
    <n v="-15.9"/>
    <m/>
    <n v="15.9"/>
    <s v="Debit"/>
    <s v="11300 · PayPal (INC)"/>
    <x v="2"/>
    <x v="2"/>
    <n v="2015"/>
    <x v="72"/>
    <s v="jason hurley"/>
    <s v="eBay:eBay"/>
    <s v="BOTH"/>
    <s v="Income Statement"/>
    <s v="PayPal (INC) Sales Activity"/>
    <s v="11300 · PayPal (INC)"/>
  </r>
  <r>
    <d v="2015-02-02T00:00:00"/>
    <s v="eBay Inc Shipping"/>
    <n v="-5.84"/>
    <m/>
    <n v="5.84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2T00:00:00"/>
    <s v="eBay Inc Shipping"/>
    <n v="-6.51"/>
    <m/>
    <n v="6.51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2T00:00:00"/>
    <s v="eBay Inc Shipping"/>
    <n v="-7.55"/>
    <m/>
    <n v="7.55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2T00:00:00"/>
    <s v="eBay Inc Shipping"/>
    <n v="-11.59"/>
    <m/>
    <n v="11.59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2T00:00:00"/>
    <s v="eBay Inc Shipping"/>
    <n v="-57.66"/>
    <m/>
    <n v="57.66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2T00:00:00"/>
    <s v="eBay Inc Shipping"/>
    <n v="-37.74"/>
    <m/>
    <n v="37.74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2T00:00:00"/>
    <s v="hamirving16@yahoo.com"/>
    <n v="-53.79"/>
    <m/>
    <n v="53.79"/>
    <s v="Debit"/>
    <s v="11300 · PayPal (INC)"/>
    <x v="2"/>
    <x v="2"/>
    <n v="2015"/>
    <x v="72"/>
    <s v="heather irving"/>
    <s v="eBay:eBay"/>
    <s v="BOTH"/>
    <s v="Income Statement"/>
    <s v="PayPal (INC) Sales Activity"/>
    <s v="11300 · PayPal (INC)"/>
  </r>
  <r>
    <d v="2015-02-02T00:00:00"/>
    <s v="Darren Donald"/>
    <n v="114.85"/>
    <m/>
    <n v="-114.85"/>
    <s v="Credit"/>
    <s v="11300 · PayPal (INC)"/>
    <x v="2"/>
    <x v="2"/>
    <n v="2015"/>
    <x v="57"/>
    <s v="Darren Donald"/>
    <s v="eBay:eBay"/>
    <s v="BOTH"/>
    <s v="Income Statement"/>
    <s v="PayPal (INC) Sales Activity"/>
    <s v="11300 · PayPal (INC)"/>
  </r>
  <r>
    <d v="2015-02-04T00:00:00"/>
    <s v="travis hanger"/>
    <n v="-76.17"/>
    <m/>
    <n v="76.17"/>
    <s v="Debit"/>
    <s v="11300 · PayPal (INC)"/>
    <x v="2"/>
    <x v="2"/>
    <n v="2015"/>
    <x v="72"/>
    <s v="travis hanger"/>
    <s v="eBay:eBay"/>
    <s v="BOTH"/>
    <s v="Income Statement"/>
    <s v="PayPal (INC) Sales Activity"/>
    <s v="11300 · PayPal (INC)"/>
  </r>
  <r>
    <d v="2015-02-04T00:00:00"/>
    <s v="eBay Inc Shipping"/>
    <n v="-7.55"/>
    <m/>
    <n v="7.55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5T00:00:00"/>
    <s v="Bank Account"/>
    <n v="-500"/>
    <m/>
    <n v="500"/>
    <s v="Debit"/>
    <s v="11300 · PayPal (INC)"/>
    <x v="2"/>
    <x v="2"/>
    <n v="2015"/>
    <x v="55"/>
    <s v="Dean &amp; Tyler, INC"/>
    <s v="Corporate"/>
    <s v="INC"/>
    <s v="Balance Sheet"/>
    <s v="PayPal (INC) transfers to 9319 (INC)"/>
    <s v="11300 · PayPal (INC)"/>
  </r>
  <r>
    <d v="2015-02-05T00:00:00"/>
    <s v="Faith Powell"/>
    <n v="18.850000000000001"/>
    <m/>
    <n v="-18.850000000000001"/>
    <s v="Credit"/>
    <s v="11300 · PayPal (INC)"/>
    <x v="2"/>
    <x v="2"/>
    <n v="2015"/>
    <x v="57"/>
    <s v="Faith Powell"/>
    <s v="eBay:eBay"/>
    <s v="BOTH"/>
    <s v="Income Statement"/>
    <s v="PayPal (INC) Sales Activity"/>
    <s v="11300 · PayPal (INC)"/>
  </r>
  <r>
    <d v="2015-02-05T00:00:00"/>
    <s v="eBay Buyer Dispute"/>
    <n v="-184.85"/>
    <m/>
    <n v="184.85"/>
    <s v="Debit"/>
    <s v="11300 · PayPal (INC)"/>
    <x v="2"/>
    <x v="2"/>
    <n v="2015"/>
    <x v="57"/>
    <s v="Buyer Dispute"/>
    <s v="eBay:eBay"/>
    <s v="BOTH"/>
    <s v="Income Statement"/>
    <s v="PayPal (INC) Sales Activity"/>
    <s v="11300 · PayPal (INC)"/>
  </r>
  <r>
    <d v="2015-02-05T00:00:00"/>
    <s v="LORI VASQUEZ"/>
    <n v="14.65"/>
    <m/>
    <n v="-14.65"/>
    <s v="Credit"/>
    <s v="11300 · PayPal (INC)"/>
    <x v="2"/>
    <x v="2"/>
    <n v="2015"/>
    <x v="57"/>
    <s v="LORI VASQUEZ"/>
    <s v="eBay:eBay"/>
    <s v="BOTH"/>
    <s v="Income Statement"/>
    <s v="PayPal (INC) Sales Activity"/>
    <s v="11300 · PayPal (INC)"/>
  </r>
  <r>
    <d v="2015-02-06T00:00:00"/>
    <s v="Amber D kendrick"/>
    <n v="82.11"/>
    <m/>
    <n v="-82.11"/>
    <s v="Credit"/>
    <s v="11300 · PayPal (INC)"/>
    <x v="2"/>
    <x v="2"/>
    <n v="2015"/>
    <x v="57"/>
    <s v="Amber D kendrick"/>
    <s v="e-Commerce:DT.com"/>
    <s v="BOTH"/>
    <s v="Income Statement"/>
    <s v="PayPal (INC) Sales Activity"/>
    <s v="11300 · PayPal (INC)"/>
  </r>
  <r>
    <d v="2015-02-06T00:00:00"/>
    <s v="kim greager"/>
    <n v="23.05"/>
    <m/>
    <n v="-23.05"/>
    <s v="Credit"/>
    <s v="11300 · PayPal (INC)"/>
    <x v="2"/>
    <x v="2"/>
    <n v="2015"/>
    <x v="57"/>
    <s v="kim greager"/>
    <s v="eBay:eBay"/>
    <s v="BOTH"/>
    <s v="Income Statement"/>
    <s v="PayPal (INC) Sales Activity"/>
    <s v="11300 · PayPal (INC)"/>
  </r>
  <r>
    <d v="2015-02-06T00:00:00"/>
    <s v="eBay Inc Shipping"/>
    <n v="-8.26"/>
    <m/>
    <n v="8.26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6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6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7T00:00:00"/>
    <s v="Ronnie Hawkins"/>
    <n v="16.47"/>
    <m/>
    <n v="-16.47"/>
    <s v="Credit"/>
    <s v="11300 · PayPal (INC)"/>
    <x v="2"/>
    <x v="2"/>
    <n v="2015"/>
    <x v="57"/>
    <s v="Ronnie Hawkins"/>
    <s v="eBay:eBay"/>
    <s v="BOTH"/>
    <s v="Income Statement"/>
    <s v="PayPal (INC) Sales Activity"/>
    <s v="11300 · PayPal (INC)"/>
  </r>
  <r>
    <d v="2015-02-09T00:00:00"/>
    <s v="4J CUSTOM DESIGN INC."/>
    <n v="108.81"/>
    <m/>
    <n v="-108.81"/>
    <s v="Credit"/>
    <s v="11300 · PayPal (INC)"/>
    <x v="2"/>
    <x v="2"/>
    <n v="2015"/>
    <x v="57"/>
    <s v="4J CUSTOM DESIGN INC."/>
    <s v="eBay:eBay"/>
    <s v="BOTH"/>
    <s v="Income Statement"/>
    <s v="PayPal (INC) Sales Activity"/>
    <s v="11300 · PayPal (INC)"/>
  </r>
  <r>
    <d v="2015-02-09T00:00:00"/>
    <s v="eBay Inc Shipping"/>
    <n v="-5.23"/>
    <m/>
    <n v="5.2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9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9T00:00:00"/>
    <s v="eBay Inc Shipping"/>
    <n v="-5.44"/>
    <m/>
    <n v="5.44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9T00:00:00"/>
    <s v="eBay Inc Shipping"/>
    <n v="-8.98"/>
    <m/>
    <n v="8.98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9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09T00:00:00"/>
    <s v="ken josefsen"/>
    <n v="170.15"/>
    <m/>
    <n v="-170.15"/>
    <s v="Credit"/>
    <s v="11300 · PayPal (INC)"/>
    <x v="2"/>
    <x v="2"/>
    <n v="2015"/>
    <x v="57"/>
    <s v="ken josefsen"/>
    <s v="eBay:eBay"/>
    <s v="BOTH"/>
    <s v="Income Statement"/>
    <s v="PayPal (INC) Sales Activity"/>
    <s v="11300 · PayPal (INC)"/>
  </r>
  <r>
    <d v="2015-02-10T00:00:00"/>
    <s v="Tina Jackson"/>
    <n v="15.9"/>
    <m/>
    <n v="-15.9"/>
    <s v="Credit"/>
    <s v="11300 · PayPal (INC)"/>
    <x v="2"/>
    <x v="2"/>
    <n v="2015"/>
    <x v="57"/>
    <s v="Tina Jackson"/>
    <s v="eBay:eBay"/>
    <s v="BOTH"/>
    <s v="Income Statement"/>
    <s v="PayPal (INC) Sales Activity"/>
    <s v="11300 · PayPal (INC)"/>
  </r>
  <r>
    <d v="2015-02-10T00:00:00"/>
    <s v="eBay Inc Shipping"/>
    <n v="-41.15"/>
    <m/>
    <n v="41.15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0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0T00:00:00"/>
    <s v="Todd Ellingson"/>
    <n v="25.8"/>
    <m/>
    <n v="-25.8"/>
    <s v="Credit"/>
    <s v="11300 · PayPal (INC)"/>
    <x v="2"/>
    <x v="2"/>
    <n v="2015"/>
    <x v="57"/>
    <s v="Todd Ellingson"/>
    <s v="e-Commerce:DT.com"/>
    <s v="BOTH"/>
    <s v="Income Statement"/>
    <s v="PayPal (INC) Sales Activity"/>
    <s v="11300 · PayPal (INC)"/>
  </r>
  <r>
    <d v="2015-02-10T00:00:00"/>
    <s v="Melissa Laubach"/>
    <n v="27.8"/>
    <m/>
    <n v="-27.8"/>
    <s v="Credit"/>
    <s v="11300 · PayPal (INC)"/>
    <x v="2"/>
    <x v="2"/>
    <n v="2015"/>
    <x v="57"/>
    <s v="Melissa Laubach"/>
    <s v="eBay:eBay"/>
    <s v="BOTH"/>
    <s v="Income Statement"/>
    <s v="PayPal (INC) Sales Activity"/>
    <s v="11300 · PayPal (INC)"/>
  </r>
  <r>
    <d v="2015-02-11T00:00:00"/>
    <s v="eBay Inc Shipping"/>
    <n v="-2.0099999999999998"/>
    <m/>
    <n v="2.0099999999999998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1T00:00:00"/>
    <s v="stanley young"/>
    <n v="-67"/>
    <m/>
    <n v="67"/>
    <s v="Debit"/>
    <s v="11300 · PayPal (INC)"/>
    <x v="2"/>
    <x v="2"/>
    <n v="2015"/>
    <x v="72"/>
    <s v="stanley young"/>
    <s v="e-Commerce:DT.com"/>
    <s v="BOTH"/>
    <s v="Income Statement"/>
    <s v="PayPal (INC) Sales Activity"/>
    <s v="11300 · PayPal (INC)"/>
  </r>
  <r>
    <d v="2015-02-11T00:00:00"/>
    <s v="CECILIA ZAPIEN"/>
    <n v="-44.05"/>
    <m/>
    <n v="44.05"/>
    <s v="Debit"/>
    <s v="11300 · PayPal (INC)"/>
    <x v="2"/>
    <x v="2"/>
    <n v="2015"/>
    <x v="72"/>
    <s v="CECILIA ZAPIEN"/>
    <s v="e-Commerce:DT.com"/>
    <s v="BOTH"/>
    <s v="Income Statement"/>
    <s v="PayPal (INC) Sales Activity"/>
    <s v="11300 · PayPal (INC)"/>
  </r>
  <r>
    <d v="2015-02-11T00:00:00"/>
    <s v="Melissa Woodrow"/>
    <n v="29.75"/>
    <m/>
    <n v="-29.75"/>
    <s v="Credit"/>
    <s v="11300 · PayPal (INC)"/>
    <x v="2"/>
    <x v="2"/>
    <n v="2015"/>
    <x v="57"/>
    <s v="Melissa Woodrow"/>
    <s v="eBay:eBay"/>
    <s v="BOTH"/>
    <s v="Income Statement"/>
    <s v="PayPal (INC) Sales Activity"/>
    <s v="11300 · PayPal (INC)"/>
  </r>
  <r>
    <d v="2015-02-11T00:00:00"/>
    <s v="Steven Laurance"/>
    <n v="83.12"/>
    <m/>
    <n v="-83.12"/>
    <s v="Credit"/>
    <s v="11300 · PayPal (INC)"/>
    <x v="2"/>
    <x v="2"/>
    <n v="2015"/>
    <x v="57"/>
    <s v="Steven Laurance"/>
    <s v="eBay:eBay"/>
    <s v="BOTH"/>
    <s v="Income Statement"/>
    <s v="PayPal (INC) Sales Activity"/>
    <s v="11300 · PayPal (INC)"/>
  </r>
  <r>
    <d v="2015-02-11T00:00:00"/>
    <s v="Mario Avallone"/>
    <n v="125.69"/>
    <m/>
    <n v="-125.69"/>
    <s v="Credit"/>
    <s v="11300 · PayPal (INC)"/>
    <x v="2"/>
    <x v="2"/>
    <n v="2015"/>
    <x v="57"/>
    <s v="Mario Avallone"/>
    <s v="e-Commerce:DT Pro.com"/>
    <s v="BOTH"/>
    <s v="Income Statement"/>
    <s v="PayPal (INC) Sales Activity"/>
    <s v="11300 · PayPal (INC)"/>
  </r>
  <r>
    <d v="2015-02-12T00:00:00"/>
    <s v="David McCune"/>
    <n v="12.9"/>
    <m/>
    <n v="-12.9"/>
    <s v="Credit"/>
    <s v="11300 · PayPal (INC)"/>
    <x v="2"/>
    <x v="2"/>
    <n v="2015"/>
    <x v="57"/>
    <s v="David McCune"/>
    <s v="e-Commerce:DT.com"/>
    <s v="BOTH"/>
    <s v="Income Statement"/>
    <s v="PayPal (INC) Sales Activity"/>
    <s v="11300 · PayPal (INC)"/>
  </r>
  <r>
    <d v="2015-02-12T00:00:00"/>
    <s v="eBay Inc Shipping"/>
    <n v="-9.9700000000000006"/>
    <m/>
    <n v="9.9700000000000006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2T00:00:00"/>
    <s v="Melissa Woodrow"/>
    <n v="-9.9499999999999993"/>
    <m/>
    <n v="9.9499999999999993"/>
    <s v="Debit"/>
    <s v="11300 · PayPal (INC)"/>
    <x v="2"/>
    <x v="2"/>
    <n v="2015"/>
    <x v="72"/>
    <s v="Melissa Woodrow"/>
    <s v="eBay:eBay"/>
    <s v="BOTH"/>
    <s v="Income Statement"/>
    <s v="PayPal (INC) Sales Activity"/>
    <s v="11300 · PayPal (INC)"/>
  </r>
  <r>
    <d v="2015-02-12T00:00:00"/>
    <s v="Renee Rambo"/>
    <n v="86.49"/>
    <m/>
    <n v="-86.49"/>
    <s v="Credit"/>
    <s v="11300 · PayPal (INC)"/>
    <x v="2"/>
    <x v="2"/>
    <n v="2015"/>
    <x v="57"/>
    <s v="Renee Rambo"/>
    <s v="e-Commerce:DT.com"/>
    <s v="BOTH"/>
    <s v="Income Statement"/>
    <s v="PayPal (INC) Sales Activity"/>
    <s v="11300 · PayPal (INC)"/>
  </r>
  <r>
    <d v="2015-02-12T00:00:00"/>
    <s v="Jack Vo"/>
    <n v="-58.61"/>
    <m/>
    <n v="58.61"/>
    <s v="Debit"/>
    <s v="11300 · PayPal (INC)"/>
    <x v="2"/>
    <x v="2"/>
    <n v="2015"/>
    <x v="72"/>
    <s v="Jack Vo"/>
    <s v="e-Commerce:DT.com"/>
    <s v="BOTH"/>
    <s v="Income Statement"/>
    <s v="PayPal (INC) Sales Activity"/>
    <s v="11300 · PayPal (INC)"/>
  </r>
  <r>
    <d v="2015-02-13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4T00:00:00"/>
    <s v="Donna Asher"/>
    <n v="63.81"/>
    <m/>
    <n v="-63.81"/>
    <s v="Credit"/>
    <s v="11300 · PayPal (INC)"/>
    <x v="2"/>
    <x v="2"/>
    <n v="2015"/>
    <x v="57"/>
    <s v="Donna Asher"/>
    <s v="e-Commerce:DT.com"/>
    <s v="BOTH"/>
    <s v="Income Statement"/>
    <s v="PayPal (INC) Sales Activity"/>
    <s v="11300 · PayPal (INC)"/>
  </r>
  <r>
    <d v="2015-02-15T00:00:00"/>
    <s v="Jeffrey D Whitley"/>
    <n v="19.989999999999998"/>
    <m/>
    <n v="-19.989999999999998"/>
    <s v="Credit"/>
    <s v="11300 · PayPal (INC)"/>
    <x v="2"/>
    <x v="2"/>
    <n v="2015"/>
    <x v="57"/>
    <s v="Jeffrey D Whitley"/>
    <s v="e-Commerce:DT.com"/>
    <s v="BOTH"/>
    <s v="Income Statement"/>
    <s v="PayPal (INC) Sales Activity"/>
    <s v="11300 · PayPal (INC)"/>
  </r>
  <r>
    <d v="2015-02-16T00:00:00"/>
    <s v="Bank Account"/>
    <n v="-599.98"/>
    <m/>
    <n v="599.98"/>
    <s v="Debit"/>
    <s v="11300 · PayPal (INC)"/>
    <x v="2"/>
    <x v="2"/>
    <n v="2015"/>
    <x v="55"/>
    <s v="Dean &amp; Tyler, INC"/>
    <s v="Corporate"/>
    <s v="INC"/>
    <s v="Balance Sheet"/>
    <s v="PayPal (INC) transfers to 9319 (INC)"/>
    <s v="11300 · PayPal (INC)"/>
  </r>
  <r>
    <d v="2015-02-16T00:00:00"/>
    <s v="Tim Isaacson"/>
    <n v="14.65"/>
    <m/>
    <n v="-14.65"/>
    <s v="Credit"/>
    <s v="11300 · PayPal (INC)"/>
    <x v="2"/>
    <x v="2"/>
    <n v="2015"/>
    <x v="57"/>
    <s v="Tim Isaacson"/>
    <s v="eBay:eBay"/>
    <s v="BOTH"/>
    <s v="Income Statement"/>
    <s v="PayPal (INC) Sales Activity"/>
    <s v="11300 · PayPal (INC)"/>
  </r>
  <r>
    <d v="2015-02-16T00:00:00"/>
    <s v="eBay Inc Shipping"/>
    <n v="-2.25"/>
    <m/>
    <n v="2.25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6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6T00:00:00"/>
    <s v="Mary Kiser"/>
    <n v="58.61"/>
    <m/>
    <n v="-58.61"/>
    <s v="Credit"/>
    <s v="11300 · PayPal (INC)"/>
    <x v="2"/>
    <x v="2"/>
    <n v="2015"/>
    <x v="57"/>
    <s v="Mary Kiser"/>
    <s v="e-Commerce:DT.com"/>
    <s v="BOTH"/>
    <s v="Income Statement"/>
    <s v="PayPal (INC) Sales Activity"/>
    <s v="11300 · PayPal (INC)"/>
  </r>
  <r>
    <d v="2015-02-16T00:00:00"/>
    <s v="Loretta Melby"/>
    <n v="59.95"/>
    <m/>
    <n v="-59.95"/>
    <s v="Credit"/>
    <s v="11300 · PayPal (INC)"/>
    <x v="2"/>
    <x v="2"/>
    <n v="2015"/>
    <x v="57"/>
    <s v="Loretta Melby"/>
    <s v="e-Commerce:DT.com"/>
    <s v="BOTH"/>
    <s v="Income Statement"/>
    <s v="PayPal (INC) Sales Activity"/>
    <s v="11300 · PayPal (INC)"/>
  </r>
  <r>
    <d v="2015-02-16T00:00:00"/>
    <s v="Eddie Davis"/>
    <n v="13.9"/>
    <m/>
    <n v="-13.9"/>
    <s v="Credit"/>
    <s v="11300 · PayPal (INC)"/>
    <x v="2"/>
    <x v="2"/>
    <n v="2015"/>
    <x v="57"/>
    <s v="Eddie Davis"/>
    <s v="eBay:eBay"/>
    <s v="BOTH"/>
    <s v="Income Statement"/>
    <s v="PayPal (INC) Sales Activity"/>
    <s v="11300 · PayPal (INC)"/>
  </r>
  <r>
    <d v="2015-02-17T00:00:00"/>
    <s v="carmen tarin"/>
    <n v="70.849999999999994"/>
    <m/>
    <n v="-70.849999999999994"/>
    <s v="Credit"/>
    <s v="11300 · PayPal (INC)"/>
    <x v="2"/>
    <x v="2"/>
    <n v="2015"/>
    <x v="57"/>
    <s v="carmen tarin"/>
    <s v="eBay:eBay"/>
    <s v="BOTH"/>
    <s v="Income Statement"/>
    <s v="PayPal (INC) Sales Activity"/>
    <s v="11300 · PayPal (INC)"/>
  </r>
  <r>
    <d v="2015-02-17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7T00:00:00"/>
    <s v="eBay Inc Shipping"/>
    <n v="-2.0099999999999998"/>
    <m/>
    <n v="2.0099999999999998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7T00:00:00"/>
    <s v="Todd Cappellino"/>
    <n v="40.950000000000003"/>
    <m/>
    <n v="-40.950000000000003"/>
    <s v="Credit"/>
    <s v="11300 · PayPal (INC)"/>
    <x v="2"/>
    <x v="2"/>
    <n v="2015"/>
    <x v="57"/>
    <s v="Todd Cappellino"/>
    <s v="eBay:eBay"/>
    <s v="BOTH"/>
    <s v="Income Statement"/>
    <s v="PayPal (INC) Sales Activity"/>
    <s v="11300 · PayPal (INC)"/>
  </r>
  <r>
    <d v="2015-02-17T00:00:00"/>
    <s v="eBay Inc Shipping"/>
    <n v="-3.29"/>
    <m/>
    <n v="3.29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7T00:00:00"/>
    <s v="Thomas Casey"/>
    <n v="58.52"/>
    <m/>
    <n v="-58.52"/>
    <s v="Credit"/>
    <s v="11300 · PayPal (INC)"/>
    <x v="2"/>
    <x v="2"/>
    <n v="2015"/>
    <x v="57"/>
    <s v="Thomas Casey"/>
    <s v="eBay:eBay"/>
    <s v="BOTH"/>
    <s v="Income Statement"/>
    <s v="PayPal (INC) Sales Activity"/>
    <s v="11300 · PayPal (INC)"/>
  </r>
  <r>
    <d v="2015-02-17T00:00:00"/>
    <s v="karen martin"/>
    <n v="18.850000000000001"/>
    <m/>
    <n v="-18.850000000000001"/>
    <s v="Credit"/>
    <s v="11300 · PayPal (INC)"/>
    <x v="2"/>
    <x v="2"/>
    <n v="2015"/>
    <x v="57"/>
    <s v="karen martin"/>
    <s v="eBay:eBay"/>
    <s v="BOTH"/>
    <s v="Income Statement"/>
    <s v="PayPal (INC) Sales Activity"/>
    <s v="11300 · PayPal (INC)"/>
  </r>
  <r>
    <d v="2015-02-17T00:00:00"/>
    <s v="karen martin"/>
    <n v="17.850000000000001"/>
    <m/>
    <n v="-17.850000000000001"/>
    <s v="Credit"/>
    <s v="11300 · PayPal (INC)"/>
    <x v="2"/>
    <x v="2"/>
    <n v="2015"/>
    <x v="57"/>
    <s v="karen martin"/>
    <s v="eBay:eBay"/>
    <s v="BOTH"/>
    <s v="Income Statement"/>
    <s v="PayPal (INC) Sales Activity"/>
    <s v="11300 · PayPal (INC)"/>
  </r>
  <r>
    <d v="2015-02-18T00:00:00"/>
    <s v="eBay Inc Shipping"/>
    <n v="-2.42"/>
    <m/>
    <n v="2.42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8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8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8T00:00:00"/>
    <s v="Reversal"/>
    <n v="184.85"/>
    <m/>
    <n v="-184.85"/>
    <s v="Credit"/>
    <s v="11300 · PayPal (INC)"/>
    <x v="2"/>
    <x v="2"/>
    <n v="2015"/>
    <x v="57"/>
    <s v="Buyer Dispute"/>
    <s v="eBay:eBay"/>
    <s v="BOTH"/>
    <s v="Income Statement"/>
    <s v="PayPal (INC) Sales Activity"/>
    <s v="11300 · PayPal (INC)"/>
  </r>
  <r>
    <d v="2015-02-18T00:00:00"/>
    <s v="Jacinta Denton"/>
    <n v="-174.9"/>
    <m/>
    <n v="174.9"/>
    <s v="Debit"/>
    <s v="11300 · PayPal (INC)"/>
    <x v="2"/>
    <x v="2"/>
    <n v="2015"/>
    <x v="72"/>
    <s v="Jacinta Denton"/>
    <s v="eBay:eBay"/>
    <s v="BOTH"/>
    <s v="Income Statement"/>
    <s v="PayPal (INC) Sales Activity"/>
    <s v="11300 · PayPal (INC)"/>
  </r>
  <r>
    <d v="2015-02-18T00:00:00"/>
    <s v="Vina Nicolich"/>
    <n v="100.8"/>
    <m/>
    <n v="-100.8"/>
    <s v="Credit"/>
    <s v="11300 · PayPal (INC)"/>
    <x v="2"/>
    <x v="2"/>
    <n v="2015"/>
    <x v="57"/>
    <s v="Vina Nicolich"/>
    <s v="e-Commerce:DT.com"/>
    <s v="BOTH"/>
    <s v="Income Statement"/>
    <s v="PayPal (INC) Sales Activity"/>
    <s v="11300 · PayPal (INC)"/>
  </r>
  <r>
    <d v="2015-02-18T00:00:00"/>
    <s v="Kenneth Rolon"/>
    <n v="14.65"/>
    <m/>
    <n v="-14.65"/>
    <s v="Credit"/>
    <s v="11300 · PayPal (INC)"/>
    <x v="2"/>
    <x v="2"/>
    <n v="2015"/>
    <x v="57"/>
    <s v="Kenneth Rolon"/>
    <s v="eBay:eBay"/>
    <s v="BOTH"/>
    <s v="Income Statement"/>
    <s v="PayPal (INC) Sales Activity"/>
    <s v="11300 · PayPal (INC)"/>
  </r>
  <r>
    <d v="2015-02-19T00:00:00"/>
    <s v="eBay Inc Shipping"/>
    <n v="-7.92"/>
    <m/>
    <n v="7.92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9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9T00:00:00"/>
    <s v="eBay Inc Shipping"/>
    <n v="-2.59"/>
    <m/>
    <n v="2.59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19T00:00:00"/>
    <s v="cynthia boucher"/>
    <n v="96.6"/>
    <m/>
    <n v="-96.6"/>
    <s v="Credit"/>
    <s v="11300 · PayPal (INC)"/>
    <x v="2"/>
    <x v="2"/>
    <n v="2015"/>
    <x v="57"/>
    <s v="cynthia boucher"/>
    <s v="eBay:eBay"/>
    <s v="BOTH"/>
    <s v="Income Statement"/>
    <s v="PayPal (INC) Sales Activity"/>
    <s v="11300 · PayPal (INC)"/>
  </r>
  <r>
    <d v="2015-02-20T00:00:00"/>
    <s v="Bunny Bishop"/>
    <n v="14.65"/>
    <m/>
    <n v="-14.65"/>
    <s v="Credit"/>
    <s v="11300 · PayPal (INC)"/>
    <x v="2"/>
    <x v="2"/>
    <n v="2015"/>
    <x v="57"/>
    <s v="Bunny Bishop"/>
    <s v="eBay:eBay"/>
    <s v="BOTH"/>
    <s v="Income Statement"/>
    <s v="PayPal (INC) Sales Activity"/>
    <s v="11300 · PayPal (INC)"/>
  </r>
  <r>
    <d v="2015-02-20T00:00:00"/>
    <s v="James Sprecher"/>
    <n v="28.5"/>
    <m/>
    <n v="-28.5"/>
    <s v="Credit"/>
    <s v="11300 · PayPal (INC)"/>
    <x v="2"/>
    <x v="2"/>
    <n v="2015"/>
    <x v="57"/>
    <s v="James Sprecher"/>
    <s v="eBay:eBay"/>
    <s v="BOTH"/>
    <s v="Income Statement"/>
    <s v="PayPal (INC) Sales Activity"/>
    <s v="11300 · PayPal (INC)"/>
  </r>
  <r>
    <d v="2015-02-20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21T00:00:00"/>
    <s v="jared cavanagh"/>
    <n v="123.32"/>
    <m/>
    <n v="-123.32"/>
    <s v="Credit"/>
    <s v="11300 · PayPal (INC)"/>
    <x v="2"/>
    <x v="2"/>
    <n v="2015"/>
    <x v="57"/>
    <s v="jared cavanagh"/>
    <s v="eBay:eBay"/>
    <s v="BOTH"/>
    <s v="Income Statement"/>
    <s v="PayPal (INC) Sales Activity"/>
    <s v="11300 · PayPal (INC)"/>
  </r>
  <r>
    <d v="2015-02-22T00:00:00"/>
    <s v="Diane Whittaker"/>
    <n v="15.9"/>
    <m/>
    <n v="-15.9"/>
    <s v="Credit"/>
    <s v="11300 · PayPal (INC)"/>
    <x v="2"/>
    <x v="2"/>
    <n v="2015"/>
    <x v="57"/>
    <s v="Diane Whittaker"/>
    <s v="eBay:eBay"/>
    <s v="BOTH"/>
    <s v="Income Statement"/>
    <s v="PayPal (INC) Sales Activity"/>
    <s v="11300 · PayPal (INC)"/>
  </r>
  <r>
    <d v="2015-02-22T00:00:00"/>
    <s v="Petrashchuk Evgeny"/>
    <n v="106.95"/>
    <m/>
    <n v="-106.95"/>
    <s v="Credit"/>
    <s v="11300 · PayPal (INC)"/>
    <x v="2"/>
    <x v="2"/>
    <n v="2015"/>
    <x v="57"/>
    <s v="Petrashchuk Evgeny"/>
    <s v="Wholesale"/>
    <s v="BOTH"/>
    <s v="Income Statement"/>
    <s v="PayPal (INC) Sales Activity"/>
    <s v="11300 · PayPal (INC)"/>
  </r>
  <r>
    <d v="2015-02-23T00:00:00"/>
    <s v="eBay Inc Shipping"/>
    <n v="-28.47"/>
    <m/>
    <n v="28.47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23T00:00:00"/>
    <s v="eBay Inc Shipping"/>
    <n v="-1.93"/>
    <m/>
    <n v="1.93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23T00:00:00"/>
    <s v="Lisa Massey"/>
    <n v="71.94"/>
    <m/>
    <n v="-71.94"/>
    <s v="Credit"/>
    <s v="11300 · PayPal (INC)"/>
    <x v="2"/>
    <x v="2"/>
    <n v="2015"/>
    <x v="57"/>
    <s v="Lisa Massey"/>
    <s v="eBay:eBay"/>
    <s v="BOTH"/>
    <s v="Income Statement"/>
    <s v="PayPal (INC) Sales Activity"/>
    <s v="11300 · PayPal (INC)"/>
  </r>
  <r>
    <d v="2015-02-23T00:00:00"/>
    <s v="Jessica Leake"/>
    <n v="68.95"/>
    <m/>
    <n v="-68.95"/>
    <s v="Credit"/>
    <s v="11300 · PayPal (INC)"/>
    <x v="2"/>
    <x v="2"/>
    <n v="2015"/>
    <x v="57"/>
    <s v="Jessica Leake"/>
    <s v="e-Commerce:DT.com"/>
    <s v="BOTH"/>
    <s v="Income Statement"/>
    <s v="PayPal (INC) Sales Activity"/>
    <s v="11300 · PayPal (INC)"/>
  </r>
  <r>
    <d v="2015-02-23T00:00:00"/>
    <s v="marjorie acton"/>
    <n v="61.18"/>
    <m/>
    <n v="-61.18"/>
    <s v="Credit"/>
    <s v="11300 · PayPal (INC)"/>
    <x v="2"/>
    <x v="2"/>
    <n v="2015"/>
    <x v="57"/>
    <s v="marjorie acton"/>
    <s v="eBay:eBay"/>
    <s v="BOTH"/>
    <s v="Income Statement"/>
    <s v="PayPal (INC) Sales Activity"/>
    <s v="11300 · PayPal (INC)"/>
  </r>
  <r>
    <d v="2015-02-23T00:00:00"/>
    <s v="Hulu"/>
    <n v="-8.49"/>
    <m/>
    <n v="8.49"/>
    <s v="Debit"/>
    <s v="11300 · PayPal (INC)"/>
    <x v="2"/>
    <x v="2"/>
    <n v="2015"/>
    <x v="31"/>
    <s v="Hulu"/>
    <s v="Corporate"/>
    <s v="BOTH"/>
    <s v="Income Statement"/>
    <s v="PayPal (INC) Activity"/>
    <s v="11300 · PayPal (INC)"/>
  </r>
  <r>
    <d v="2015-02-24T00:00:00"/>
    <s v="nathan mayer"/>
    <n v="21.55"/>
    <m/>
    <n v="-21.55"/>
    <s v="Credit"/>
    <s v="11300 · PayPal (INC)"/>
    <x v="2"/>
    <x v="2"/>
    <n v="2015"/>
    <x v="57"/>
    <s v="nathan mayer"/>
    <s v="e-Commerce:DT Pro.com"/>
    <s v="BOTH"/>
    <s v="Income Statement"/>
    <s v="PayPal (INC) Sales Activity"/>
    <s v="11300 · PayPal (INC)"/>
  </r>
  <r>
    <d v="2015-02-24T00:00:00"/>
    <s v="Ann Neet"/>
    <n v="10.95"/>
    <m/>
    <n v="-10.95"/>
    <s v="Credit"/>
    <s v="11300 · PayPal (INC)"/>
    <x v="2"/>
    <x v="2"/>
    <n v="2015"/>
    <x v="57"/>
    <s v="Ann Neet"/>
    <s v="e-Commerce:DT.com"/>
    <s v="BOTH"/>
    <s v="Income Statement"/>
    <s v="PayPal (INC) Sales Activity"/>
    <s v="11300 · PayPal (INC)"/>
  </r>
  <r>
    <d v="2015-02-24T00:00:00"/>
    <s v="Enrique Salazar"/>
    <n v="117.36"/>
    <m/>
    <n v="-117.36"/>
    <s v="Credit"/>
    <s v="11300 · PayPal (INC)"/>
    <x v="2"/>
    <x v="2"/>
    <n v="2015"/>
    <x v="57"/>
    <s v="Enrique Salazar"/>
    <s v="eBay:eBay"/>
    <s v="BOTH"/>
    <s v="Income Statement"/>
    <s v="PayPal (INC) Sales Activity"/>
    <s v="11300 · PayPal (INC)"/>
  </r>
  <r>
    <d v="2015-02-24T00:00:00"/>
    <s v="emanuel azrzar"/>
    <n v="43.14"/>
    <m/>
    <n v="-43.14"/>
    <s v="Credit"/>
    <s v="11300 · PayPal (INC)"/>
    <x v="2"/>
    <x v="2"/>
    <n v="2015"/>
    <x v="57"/>
    <s v="emanuel azrzar"/>
    <s v="eBay:eBay"/>
    <s v="BOTH"/>
    <s v="Income Statement"/>
    <s v="PayPal (INC) Sales Activity"/>
    <s v="11300 · PayPal (INC)"/>
  </r>
  <r>
    <d v="2015-02-25T00:00:00"/>
    <s v="Ryan Gallagher"/>
    <n v="54.9"/>
    <m/>
    <n v="-54.9"/>
    <s v="Credit"/>
    <s v="11300 · PayPal (INC)"/>
    <x v="2"/>
    <x v="2"/>
    <n v="2015"/>
    <x v="57"/>
    <s v="Ryan Gallagher"/>
    <s v="eBay:eBay"/>
    <s v="BOTH"/>
    <s v="Income Statement"/>
    <s v="PayPal (INC) Sales Activity"/>
    <s v="11300 · PayPal (INC)"/>
  </r>
  <r>
    <d v="2015-02-25T00:00:00"/>
    <s v="Jakobi Morgan"/>
    <n v="59.95"/>
    <m/>
    <n v="-59.95"/>
    <s v="Credit"/>
    <s v="11300 · PayPal (INC)"/>
    <x v="2"/>
    <x v="2"/>
    <n v="2015"/>
    <x v="57"/>
    <s v="Jakobi Morgan"/>
    <s v="e-Commerce:DT.com"/>
    <s v="BOTH"/>
    <s v="Income Statement"/>
    <s v="PayPal (INC) Sales Activity"/>
    <s v="11300 · PayPal (INC)"/>
  </r>
  <r>
    <d v="2015-02-25T00:00:00"/>
    <s v="Vina Nicolich"/>
    <n v="-19.95"/>
    <m/>
    <n v="19.95"/>
    <s v="Debit"/>
    <s v="11300 · PayPal (INC)"/>
    <x v="2"/>
    <x v="2"/>
    <n v="2015"/>
    <x v="72"/>
    <s v="Vina Nicolich"/>
    <s v="e-Commerce:DT.com"/>
    <s v="BOTH"/>
    <s v="Income Statement"/>
    <s v="PayPal (INC) Sales Activity"/>
    <s v="11300 · PayPal (INC)"/>
  </r>
  <r>
    <d v="2015-02-25T00:00:00"/>
    <s v="Cat Clutton"/>
    <n v="14.9"/>
    <m/>
    <n v="-14.9"/>
    <s v="Credit"/>
    <s v="11300 · PayPal (INC)"/>
    <x v="2"/>
    <x v="2"/>
    <n v="2015"/>
    <x v="57"/>
    <s v="Cat Clutton"/>
    <s v="e-Commerce:DT.com"/>
    <s v="BOTH"/>
    <s v="Income Statement"/>
    <s v="PayPal (INC) Sales Activity"/>
    <s v="11300 · PayPal (INC)"/>
  </r>
  <r>
    <d v="2015-02-25T00:00:00"/>
    <s v="Cat Clutton"/>
    <n v="-14.9"/>
    <m/>
    <n v="14.9"/>
    <s v="Debit"/>
    <s v="11300 · PayPal (INC)"/>
    <x v="2"/>
    <x v="2"/>
    <n v="2015"/>
    <x v="72"/>
    <s v="Cat Clutton"/>
    <s v="e-Commerce:DT.com"/>
    <s v="BOTH"/>
    <s v="Income Statement"/>
    <s v="PayPal (INC) Sales Activity"/>
    <s v="11300 · PayPal (INC)"/>
  </r>
  <r>
    <d v="2015-02-25T00:00:00"/>
    <s v="eBay Inc Shipping"/>
    <n v="-6.51"/>
    <m/>
    <n v="6.51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25T00:00:00"/>
    <s v="eBay Inc Shipping"/>
    <n v="-6.51"/>
    <m/>
    <n v="6.51"/>
    <s v="Debit"/>
    <s v="11300 · PayPal (INC)"/>
    <x v="2"/>
    <x v="2"/>
    <n v="2015"/>
    <x v="91"/>
    <s v="eBay"/>
    <s v="eBay:eBay"/>
    <s v="BOTH"/>
    <s v="Income Statement"/>
    <s v="PayPal (INC) Activity"/>
    <s v="11300 · PayPal (INC)"/>
  </r>
  <r>
    <d v="2015-02-25T00:00:00"/>
    <s v="Mary Kiser"/>
    <n v="-58.61"/>
    <m/>
    <n v="58.61"/>
    <s v="Debit"/>
    <s v="11300 · PayPal (INC)"/>
    <x v="2"/>
    <x v="2"/>
    <n v="2015"/>
    <x v="72"/>
    <s v="Mary Kiser"/>
    <s v="e-Commerce:DT.com"/>
    <s v="BOTH"/>
    <s v="Income Statement"/>
    <s v="PayPal (INC) Sales Activity"/>
    <s v="11300 · PayPal (INC)"/>
  </r>
  <r>
    <d v="2015-02-26T00:00:00"/>
    <s v="Woof Pals Pte Ltd"/>
    <n v="1026.9000000000001"/>
    <m/>
    <n v="-1026.9000000000001"/>
    <s v="Credit"/>
    <s v="11300 · PayPal (INC)"/>
    <x v="2"/>
    <x v="2"/>
    <n v="2015"/>
    <x v="57"/>
    <s v="Woof Pals Pte Ltd"/>
    <s v="Wholesale"/>
    <s v="BOTH"/>
    <s v="Income Statement"/>
    <s v="PayPal (INC) Sales Activity"/>
    <s v="11300 · PayPal (INC)"/>
  </r>
  <r>
    <d v="2015-02-26T00:00:00"/>
    <s v="Mark Ankenbrand"/>
    <n v="14.9"/>
    <m/>
    <n v="-14.9"/>
    <s v="Credit"/>
    <s v="11300 · PayPal (INC)"/>
    <x v="2"/>
    <x v="2"/>
    <n v="2015"/>
    <x v="57"/>
    <s v="Mark Ankenbrand"/>
    <s v="eBay:eBay"/>
    <s v="BOTH"/>
    <s v="Income Statement"/>
    <s v="PayPal (INC) Sales Activity"/>
    <s v="11300 · PayPal (INC)"/>
  </r>
  <r>
    <d v="2015-02-26T00:00:00"/>
    <s v="Enrique Salazar"/>
    <n v="-117.36"/>
    <m/>
    <n v="117.36"/>
    <s v="Debit"/>
    <s v="11300 · PayPal (INC)"/>
    <x v="2"/>
    <x v="2"/>
    <n v="2015"/>
    <x v="72"/>
    <s v="Enrique Salazar"/>
    <s v="eBay:eBay"/>
    <s v="BOTH"/>
    <s v="Income Statement"/>
    <s v="PayPal (INC) Sales Activity"/>
    <s v="11300 · PayPal (INC)"/>
  </r>
  <r>
    <d v="2015-02-26T00:00:00"/>
    <s v="Christine Lucas"/>
    <n v="61.18"/>
    <m/>
    <n v="-61.18"/>
    <s v="Credit"/>
    <s v="11300 · PayPal (INC)"/>
    <x v="2"/>
    <x v="2"/>
    <n v="2015"/>
    <x v="57"/>
    <s v="Christine Lucas"/>
    <s v="eBay:eBay"/>
    <s v="BOTH"/>
    <s v="Income Statement"/>
    <s v="PayPal (INC) Sales Activity"/>
    <s v="11300 · PayPal (INC)"/>
  </r>
  <r>
    <d v="2015-02-26T00:00:00"/>
    <s v="donald paul"/>
    <n v="134.94999999999999"/>
    <m/>
    <n v="-134.94999999999999"/>
    <s v="Credit"/>
    <s v="11300 · PayPal (INC)"/>
    <x v="2"/>
    <x v="2"/>
    <n v="2015"/>
    <x v="57"/>
    <s v="donald paul"/>
    <s v="eBay:eBay"/>
    <s v="BOTH"/>
    <s v="Income Statement"/>
    <s v="PayPal (INC) Sales Activity"/>
    <s v="11300 · PayPal (INC)"/>
  </r>
  <r>
    <d v="2015-02-26T00:00:00"/>
    <s v="orlando elizondo"/>
    <n v="148.08000000000001"/>
    <m/>
    <n v="-148.08000000000001"/>
    <s v="Credit"/>
    <s v="11300 · PayPal (INC)"/>
    <x v="2"/>
    <x v="2"/>
    <n v="2015"/>
    <x v="57"/>
    <s v="orlando elizondo"/>
    <s v="eBay:eBay"/>
    <s v="BOTH"/>
    <s v="Income Statement"/>
    <s v="PayPal (INC) Sales Activity"/>
    <s v="11300 · PayPal (INC)"/>
  </r>
  <r>
    <d v="2015-02-27T00:00:00"/>
    <s v="brian brooks"/>
    <n v="15.85"/>
    <m/>
    <n v="-15.85"/>
    <s v="Credit"/>
    <s v="11300 · PayPal (INC)"/>
    <x v="2"/>
    <x v="2"/>
    <n v="2015"/>
    <x v="57"/>
    <s v="brian brooks"/>
    <s v="eBay:eBay"/>
    <s v="BOTH"/>
    <s v="Income Statement"/>
    <s v="PayPal (INC) Sales Activity"/>
    <s v="11300 · PayPal (INC)"/>
  </r>
  <r>
    <d v="2015-02-27T00:00:00"/>
    <s v="Denca Mayers"/>
    <n v="15.9"/>
    <m/>
    <n v="-15.9"/>
    <s v="Credit"/>
    <s v="11300 · PayPal (INC)"/>
    <x v="2"/>
    <x v="2"/>
    <n v="2015"/>
    <x v="57"/>
    <s v="Denca Mayers"/>
    <s v="eBay:eBay"/>
    <s v="BOTH"/>
    <s v="Income Statement"/>
    <s v="PayPal (INC) Sales Activity"/>
    <s v="11300 · PayPal (INC)"/>
  </r>
  <r>
    <d v="2015-02-28T00:00:00"/>
    <s v="GINA MORGAN"/>
    <n v="64.430000000000007"/>
    <m/>
    <n v="-64.430000000000007"/>
    <s v="Credit"/>
    <s v="11300 · PayPal (INC)"/>
    <x v="2"/>
    <x v="2"/>
    <n v="2015"/>
    <x v="57"/>
    <s v="GINA MORGAN"/>
    <s v="e-Commerce:DT.com"/>
    <s v="BOTH"/>
    <s v="Income Statement"/>
    <s v="PayPal (INC) Sales Activity"/>
    <s v="11300 · PayPal (INC)"/>
  </r>
  <r>
    <d v="2015-02-28T00:00:00"/>
    <s v="Vina Nicolich"/>
    <n v="61.9"/>
    <m/>
    <n v="-61.9"/>
    <s v="Credit"/>
    <s v="11300 · PayPal (INC)"/>
    <x v="2"/>
    <x v="2"/>
    <n v="2015"/>
    <x v="57"/>
    <s v="Vina Nicolich"/>
    <s v="e-Commerce:DT.com"/>
    <s v="BOTH"/>
    <s v="Income Statement"/>
    <s v="PayPal (INC) Sales Activity"/>
    <s v="11300 · PayPal (INC)"/>
  </r>
  <r>
    <d v="2015-02-28T00:00:00"/>
    <s v="Louis Birdman"/>
    <n v="97.36"/>
    <m/>
    <n v="-97.36"/>
    <s v="Credit"/>
    <s v="11300 · PayPal (INC)"/>
    <x v="2"/>
    <x v="2"/>
    <n v="2015"/>
    <x v="57"/>
    <s v="Louis Birdman"/>
    <s v="e-Commerce:DT.com"/>
    <s v="BOTH"/>
    <s v="Income Statement"/>
    <s v="PayPal (INC) Sales Activity"/>
    <s v="11300 · PayPal (INC)"/>
  </r>
  <r>
    <d v="2015-03-01T00:00:00"/>
    <s v="Jorge Calle"/>
    <n v="94.84"/>
    <m/>
    <n v="-94.84"/>
    <s v="Credit"/>
    <s v="11300 · PayPal (INC)"/>
    <x v="2"/>
    <x v="3"/>
    <n v="2015"/>
    <x v="57"/>
    <s v="Jorge Calle"/>
    <s v="eBay:eBay"/>
    <s v="BOTH"/>
    <s v="Income Statement"/>
    <s v="PayPal (INC) Sales Activity"/>
    <s v="11300 · PayPal (INC)"/>
  </r>
  <r>
    <d v="2015-03-01T00:00:00"/>
    <s v="Kevin McCarthy"/>
    <n v="64.900000000000006"/>
    <m/>
    <n v="-64.900000000000006"/>
    <s v="Credit"/>
    <s v="11300 · PayPal (INC)"/>
    <x v="2"/>
    <x v="3"/>
    <n v="2015"/>
    <x v="57"/>
    <s v="Kevin McCarthy"/>
    <s v="e-Commerce:DT Pro.com"/>
    <s v="BOTH"/>
    <s v="Income Statement"/>
    <s v="PayPal (INC) Sales Activity"/>
    <s v="11300 · PayPal (INC)"/>
  </r>
  <r>
    <d v="2015-03-02T00:00:00"/>
    <s v="James Burk"/>
    <n v="17.850000000000001"/>
    <m/>
    <n v="-17.850000000000001"/>
    <s v="Credit"/>
    <s v="11300 · PayPal (INC)"/>
    <x v="2"/>
    <x v="3"/>
    <n v="2015"/>
    <x v="57"/>
    <s v="James Burk"/>
    <s v="eBay:eBay"/>
    <s v="BOTH"/>
    <s v="Income Statement"/>
    <s v="PayPal (INC) Sales Activity"/>
    <s v="11300 · PayPal (INC)"/>
  </r>
  <r>
    <d v="2015-03-02T00:00:00"/>
    <s v="Bank Account"/>
    <n v="-2806.34"/>
    <m/>
    <n v="2806.34"/>
    <s v="Debit"/>
    <s v="11300 · PayPal (INC)"/>
    <x v="2"/>
    <x v="3"/>
    <n v="2015"/>
    <x v="55"/>
    <s v="Dean &amp; Tyler, INC"/>
    <s v="Corporate"/>
    <s v="INC"/>
    <s v="Balance Sheet"/>
    <s v="PayPal (INC) transfers to 9319 (INC)"/>
    <s v="11300 · PayPal (INC)"/>
  </r>
  <r>
    <d v="2015-03-02T00:00:00"/>
    <s v="emanuel azrzar"/>
    <n v="-0.99"/>
    <m/>
    <n v="0.99"/>
    <s v="Debit"/>
    <s v="11300 · PayPal (INC)"/>
    <x v="2"/>
    <x v="3"/>
    <n v="2015"/>
    <x v="72"/>
    <s v="emanuel azrzar"/>
    <s v="eBay:eBay"/>
    <s v="BOTH"/>
    <s v="Income Statement"/>
    <s v="PayPal (INC) Sales Activity"/>
    <s v="11300 · PayPal (INC)"/>
  </r>
  <r>
    <d v="2015-03-02T00:00:00"/>
    <s v="eBay Buyer Dispute"/>
    <n v="-54.9"/>
    <m/>
    <n v="54.9"/>
    <s v="Debit"/>
    <s v="11300 · PayPal (INC)"/>
    <x v="2"/>
    <x v="3"/>
    <n v="2015"/>
    <x v="57"/>
    <s v="Buyer Dispute"/>
    <s v="eBay:eBay"/>
    <s v="BOTH"/>
    <s v="Income Statement"/>
    <s v="PayPal (INC) Sales Activity"/>
    <s v="11300 · PayPal (INC)"/>
  </r>
  <r>
    <d v="2015-03-02T00:00:00"/>
    <s v="andrea calvino"/>
    <n v="89.59"/>
    <m/>
    <n v="-89.59"/>
    <s v="Credit"/>
    <s v="11300 · PayPal (INC)"/>
    <x v="2"/>
    <x v="3"/>
    <n v="2015"/>
    <x v="57"/>
    <s v="andrea calvino"/>
    <s v="eBay:eBay"/>
    <s v="BOTH"/>
    <s v="Income Statement"/>
    <s v="PayPal (INC) Sales Activity"/>
    <s v="11300 · PayPal (INC)"/>
  </r>
  <r>
    <d v="2015-03-02T00:00:00"/>
    <s v="Cat Clutton"/>
    <n v="14.9"/>
    <m/>
    <n v="-14.9"/>
    <s v="Credit"/>
    <s v="11300 · PayPal (INC)"/>
    <x v="2"/>
    <x v="3"/>
    <n v="2015"/>
    <x v="57"/>
    <s v="Cat Clutton"/>
    <s v="e-Commerce:DT.com"/>
    <s v="BOTH"/>
    <s v="Income Statement"/>
    <s v="PayPal (INC) Sales Activity"/>
    <s v="11300 · PayPal (INC)"/>
  </r>
  <r>
    <d v="2015-03-02T00:00:00"/>
    <s v="Bank Account"/>
    <n v="351.78"/>
    <m/>
    <n v="-351.78"/>
    <s v="Credit"/>
    <s v="11300 · PayPal (INC)"/>
    <x v="2"/>
    <x v="3"/>
    <n v="2015"/>
    <x v="11"/>
    <s v="eBay"/>
    <s v="eBay:eBay"/>
    <s v="BOTH"/>
    <s v="Income Statement"/>
    <s v="9319 (INC) transfers to PayPal (INC)"/>
    <s v="11300 · PayPal (INC)"/>
  </r>
  <r>
    <d v="2015-03-02T00:00:00"/>
    <s v="eBay Inc."/>
    <n v="-495.9"/>
    <m/>
    <n v="495.9"/>
    <s v="Debit"/>
    <s v="11300 · PayPal (INC)"/>
    <x v="2"/>
    <x v="3"/>
    <n v="2015"/>
    <x v="11"/>
    <s v="eBay"/>
    <s v="eBay:eBay"/>
    <s v="BOTH"/>
    <s v="Income Statement"/>
    <s v="PayPal (INC) Activity"/>
    <s v="11300 · PayPal (INC)"/>
  </r>
  <r>
    <d v="2015-03-03T00:00:00"/>
    <s v="Janie Griffin"/>
    <n v="175.13"/>
    <m/>
    <n v="-175.13"/>
    <s v="Credit"/>
    <s v="11300 · PayPal (INC)"/>
    <x v="2"/>
    <x v="3"/>
    <n v="2015"/>
    <x v="57"/>
    <s v="Janie Griffin"/>
    <s v="eBay:eBay"/>
    <s v="BOTH"/>
    <s v="Income Statement"/>
    <s v="PayPal (INC) Sales Activity"/>
    <s v="11300 · PayPal (INC)"/>
  </r>
  <r>
    <d v="2015-03-03T00:00:00"/>
    <s v="Janie Griffin"/>
    <n v="-27.76"/>
    <m/>
    <n v="27.76"/>
    <s v="Debit"/>
    <s v="11300 · PayPal (INC)"/>
    <x v="2"/>
    <x v="3"/>
    <n v="2015"/>
    <x v="72"/>
    <s v="Janie Griffin"/>
    <s v="eBay:eBay"/>
    <s v="BOTH"/>
    <s v="Income Statement"/>
    <s v="PayPal (INC) Sales Activity"/>
    <s v="11300 · PayPal (INC)"/>
  </r>
  <r>
    <d v="2015-03-03T00:00:00"/>
    <s v="Juliet Collins"/>
    <n v="154.94999999999999"/>
    <m/>
    <n v="-154.94999999999999"/>
    <s v="Credit"/>
    <s v="11300 · PayPal (INC)"/>
    <x v="2"/>
    <x v="3"/>
    <n v="2015"/>
    <x v="57"/>
    <s v="Juliet Collins"/>
    <s v="e-Commerce:DT.com"/>
    <s v="BOTH"/>
    <s v="Income Statement"/>
    <s v="PayPal (INC) Sales Activity"/>
    <s v="11300 · PayPal (INC)"/>
  </r>
  <r>
    <d v="2015-03-03T00:00:00"/>
    <s v="kathryn oppenheimer"/>
    <n v="21.9"/>
    <m/>
    <n v="-21.9"/>
    <s v="Credit"/>
    <s v="11300 · PayPal (INC)"/>
    <x v="2"/>
    <x v="3"/>
    <n v="2015"/>
    <x v="57"/>
    <s v="kathryn oppenheimer"/>
    <s v="e-Commerce:DT.com"/>
    <s v="BOTH"/>
    <s v="Income Statement"/>
    <s v="PayPal (INC) Sales Activity"/>
    <s v="11300 · PayPal (INC)"/>
  </r>
  <r>
    <d v="2015-03-04T00:00:00"/>
    <s v="Jonathan Grosse"/>
    <n v="76.17"/>
    <m/>
    <n v="-76.17"/>
    <s v="Credit"/>
    <s v="11300 · PayPal (INC)"/>
    <x v="2"/>
    <x v="3"/>
    <n v="2015"/>
    <x v="57"/>
    <s v="Jonathan Grosse"/>
    <s v="eBay:eBay"/>
    <s v="BOTH"/>
    <s v="Income Statement"/>
    <s v="PayPal (INC) Sales Activity"/>
    <s v="11300 · PayPal (INC)"/>
  </r>
  <r>
    <d v="2015-03-04T00:00:00"/>
    <s v="Jacinta Denton"/>
    <n v="157.41"/>
    <m/>
    <n v="-157.41"/>
    <s v="Credit"/>
    <s v="11300 · PayPal (INC)"/>
    <x v="2"/>
    <x v="3"/>
    <n v="2015"/>
    <x v="57"/>
    <s v="Jacinta Denton"/>
    <s v="eBay:eBay"/>
    <s v="BOTH"/>
    <s v="Income Statement"/>
    <s v="PayPal (INC) Sales Activity"/>
    <s v="11300 · PayPal (INC)"/>
  </r>
  <r>
    <d v="2015-03-04T00:00:00"/>
    <s v="Jennifer Curcio"/>
    <n v="-14.76"/>
    <m/>
    <n v="14.76"/>
    <s v="Debit"/>
    <s v="11300 · PayPal (INC)"/>
    <x v="2"/>
    <x v="3"/>
    <n v="2015"/>
    <x v="72"/>
    <s v="Jennifer Curcio"/>
    <s v="e-Commerce:DT.com"/>
    <s v="BOTH"/>
    <s v="Income Statement"/>
    <s v="PayPal (INC) Sales Activity"/>
    <s v="11300 · PayPal (INC)"/>
  </r>
  <r>
    <d v="2015-03-04T00:00:00"/>
    <s v="brian swearingen"/>
    <n v="13.96"/>
    <m/>
    <n v="-13.96"/>
    <s v="Credit"/>
    <s v="11300 · PayPal (INC)"/>
    <x v="2"/>
    <x v="3"/>
    <n v="2015"/>
    <x v="57"/>
    <s v="brian swearingen"/>
    <s v="eBay:eBay"/>
    <s v="BOTH"/>
    <s v="Income Statement"/>
    <s v="PayPal (INC) Sales Activity"/>
    <s v="11300 · PayPal (INC)"/>
  </r>
  <r>
    <d v="2015-03-04T00:00:00"/>
    <s v="Christine Lucas"/>
    <n v="61.18"/>
    <m/>
    <n v="-61.18"/>
    <s v="Credit"/>
    <s v="11300 · PayPal (INC)"/>
    <x v="2"/>
    <x v="3"/>
    <n v="2015"/>
    <x v="57"/>
    <s v="Christine Lucas"/>
    <s v="eBay:eBay"/>
    <s v="BOTH"/>
    <s v="Income Statement"/>
    <s v="PayPal (INC) Sales Activity"/>
    <s v="11300 · PayPal (INC)"/>
  </r>
  <r>
    <d v="2015-03-04T00:00:00"/>
    <s v="eBay Buyer Dispute"/>
    <n v="-61.18"/>
    <m/>
    <n v="61.18"/>
    <s v="Debit"/>
    <s v="11300 · PayPal (INC)"/>
    <x v="2"/>
    <x v="3"/>
    <n v="2015"/>
    <x v="57"/>
    <s v="Buyer Dispute"/>
    <s v="eBay:eBay"/>
    <s v="BOTH"/>
    <s v="Income Statement"/>
    <s v="PayPal (INC) Sales Activity"/>
    <s v="11300 · PayPal (INC)"/>
  </r>
  <r>
    <d v="2015-03-04T00:00:00"/>
    <s v="hamirving16@yahoo.com"/>
    <n v="53.79"/>
    <m/>
    <n v="-53.79"/>
    <s v="Credit"/>
    <s v="11300 · PayPal (INC)"/>
    <x v="2"/>
    <x v="3"/>
    <n v="2015"/>
    <x v="72"/>
    <s v="heather irving"/>
    <s v="eBay:eBay"/>
    <s v="BOTH"/>
    <s v="Income Statement"/>
    <s v="PayPal (INC) Sales Activity"/>
    <s v="11300 · PayPal (INC)"/>
  </r>
  <r>
    <d v="2015-03-05T00:00:00"/>
    <s v="Duke Yee"/>
    <n v="85.46"/>
    <m/>
    <n v="-85.46"/>
    <s v="Credit"/>
    <s v="11300 · PayPal (INC)"/>
    <x v="2"/>
    <x v="3"/>
    <n v="2015"/>
    <x v="57"/>
    <s v="Duke Yee"/>
    <s v="e-Commerce:DT.com"/>
    <s v="BOTH"/>
    <s v="Income Statement"/>
    <s v="PayPal (INC) Sales Activity"/>
    <s v="11300 · PayPal (INC)"/>
  </r>
  <r>
    <d v="2015-03-06T00:00:00"/>
    <s v="Robert Aho"/>
    <n v="32.9"/>
    <m/>
    <n v="-32.9"/>
    <s v="Credit"/>
    <s v="11300 · PayPal (INC)"/>
    <x v="2"/>
    <x v="3"/>
    <n v="2015"/>
    <x v="57"/>
    <s v="Robert Aho"/>
    <s v="e-Commerce:DT.com"/>
    <s v="BOTH"/>
    <s v="Income Statement"/>
    <s v="PayPal (INC) Sales Activity"/>
    <s v="11300 · PayPal (INC)"/>
  </r>
  <r>
    <d v="2015-03-06T00:00:00"/>
    <s v="Wendy Manson-Misener"/>
    <n v="286.41000000000003"/>
    <m/>
    <n v="-286.41000000000003"/>
    <s v="Credit"/>
    <s v="11300 · PayPal (INC)"/>
    <x v="2"/>
    <x v="3"/>
    <n v="2015"/>
    <x v="57"/>
    <s v="Wendy Manson-Misener"/>
    <s v="eBay:eBay"/>
    <s v="BOTH"/>
    <s v="Income Statement"/>
    <s v="PayPal (INC) Sales Activity"/>
    <s v="11300 · PayPal (INC)"/>
  </r>
  <r>
    <d v="2015-03-06T00:00:00"/>
    <s v="Vina Nicolich"/>
    <n v="54.95"/>
    <m/>
    <n v="-54.95"/>
    <s v="Credit"/>
    <s v="11300 · PayPal (INC)"/>
    <x v="2"/>
    <x v="3"/>
    <n v="2015"/>
    <x v="57"/>
    <s v="Vina Nicolich"/>
    <s v="e-Commerce:DT.com"/>
    <s v="BOTH"/>
    <s v="Income Statement"/>
    <s v="PayPal (INC) Sales Activity"/>
    <s v="11300 · PayPal (INC)"/>
  </r>
  <r>
    <d v="2015-03-07T00:00:00"/>
    <s v="Joshua Cleghorn"/>
    <n v="101.95"/>
    <m/>
    <n v="-101.95"/>
    <s v="Credit"/>
    <s v="11300 · PayPal (INC)"/>
    <x v="2"/>
    <x v="3"/>
    <n v="2015"/>
    <x v="57"/>
    <s v="Joshua Cleghorn"/>
    <s v="e-Commerce:DT.com"/>
    <s v="BOTH"/>
    <s v="Income Statement"/>
    <s v="PayPal (INC) Sales Activity"/>
    <s v="11300 · PayPal (INC)"/>
  </r>
  <r>
    <d v="2015-03-07T00:00:00"/>
    <s v="Rodrigo Vasquez"/>
    <n v="68.95"/>
    <m/>
    <n v="-68.95"/>
    <s v="Credit"/>
    <s v="11300 · PayPal (INC)"/>
    <x v="2"/>
    <x v="3"/>
    <n v="2015"/>
    <x v="57"/>
    <s v="Rodrigo Vasquez"/>
    <s v="e-Commerce:DT.com"/>
    <s v="BOTH"/>
    <s v="Income Statement"/>
    <s v="PayPal (INC) Sales Activity"/>
    <s v="11300 · PayPal (INC)"/>
  </r>
  <r>
    <d v="2015-03-08T00:00:00"/>
    <s v="Bank Account"/>
    <n v="-1100.02"/>
    <m/>
    <n v="1100.02"/>
    <s v="Debit"/>
    <s v="11300 · PayPal (INC)"/>
    <x v="2"/>
    <x v="3"/>
    <n v="2015"/>
    <x v="55"/>
    <s v="Dean &amp; Tyler, INC"/>
    <s v="Corporate"/>
    <s v="INC"/>
    <s v="Balance Sheet"/>
    <s v="PayPal (INC) transfers to 9319 (INC)"/>
    <s v="11300 · PayPal (INC)"/>
  </r>
  <r>
    <d v="2015-03-09T00:00:00"/>
    <s v="Luis Velasquez"/>
    <n v="34.9"/>
    <m/>
    <n v="-34.9"/>
    <s v="Credit"/>
    <s v="11300 · PayPal (INC)"/>
    <x v="2"/>
    <x v="3"/>
    <n v="2015"/>
    <x v="57"/>
    <s v="Luis Velasquez"/>
    <s v="eBay:eBay"/>
    <s v="BOTH"/>
    <s v="Income Statement"/>
    <s v="PayPal (INC) Sales Activity"/>
    <s v="11300 · PayPal (INC)"/>
  </r>
  <r>
    <d v="2015-03-09T00:00:00"/>
    <s v="heather irving"/>
    <n v="-53.79"/>
    <m/>
    <n v="53.79"/>
    <s v="Debit"/>
    <s v="11300 · PayPal (INC)"/>
    <x v="2"/>
    <x v="3"/>
    <n v="2015"/>
    <x v="72"/>
    <s v="heather irving"/>
    <s v="eBay:eBay"/>
    <s v="BOTH"/>
    <s v="Income Statement"/>
    <s v="PayPal (INC) Sales Activity"/>
    <s v="11300 · PayPal (INC)"/>
  </r>
  <r>
    <d v="2015-03-09T00:00:00"/>
    <s v="Hart Ripley"/>
    <n v="110.79"/>
    <m/>
    <n v="-110.79"/>
    <s v="Credit"/>
    <s v="11300 · PayPal (INC)"/>
    <x v="2"/>
    <x v="3"/>
    <n v="2015"/>
    <x v="57"/>
    <s v="Hart Ripley"/>
    <s v="e-Commerce:DT.com"/>
    <s v="BOTH"/>
    <s v="Income Statement"/>
    <s v="PayPal (INC) Sales Activity"/>
    <s v="11300 · PayPal (INC)"/>
  </r>
  <r>
    <d v="2015-03-09T00:00:00"/>
    <s v="Fermin Begnoche"/>
    <n v="63.75"/>
    <m/>
    <n v="-63.75"/>
    <s v="Credit"/>
    <s v="11300 · PayPal (INC)"/>
    <x v="2"/>
    <x v="3"/>
    <n v="2015"/>
    <x v="57"/>
    <s v="Fermin Begnoche"/>
    <s v="eBay:eBay"/>
    <s v="BOTH"/>
    <s v="Income Statement"/>
    <s v="PayPal (INC) Sales Activity"/>
    <s v="11300 · PayPal (INC)"/>
  </r>
  <r>
    <d v="2015-03-09T00:00:00"/>
    <s v="Kamal hasan"/>
    <n v="54.95"/>
    <m/>
    <n v="-54.95"/>
    <s v="Credit"/>
    <s v="11300 · PayPal (INC)"/>
    <x v="2"/>
    <x v="3"/>
    <n v="2015"/>
    <x v="57"/>
    <s v="Kamal hasan"/>
    <s v="e-Commerce:DT.com"/>
    <s v="BOTH"/>
    <s v="Income Statement"/>
    <s v="PayPal (INC) Sales Activity"/>
    <s v="11300 · PayPal (INC)"/>
  </r>
  <r>
    <d v="2015-03-09T00:00:00"/>
    <s v="Ronald Isbell"/>
    <n v="14.65"/>
    <m/>
    <n v="-14.65"/>
    <s v="Credit"/>
    <s v="11300 · PayPal (INC)"/>
    <x v="2"/>
    <x v="3"/>
    <n v="2015"/>
    <x v="57"/>
    <s v="Ronald Isbell"/>
    <s v="eBay:eBay"/>
    <s v="BOTH"/>
    <s v="Income Statement"/>
    <s v="PayPal (INC) Sales Activity"/>
    <s v="11300 · PayPal (INC)"/>
  </r>
  <r>
    <d v="2015-03-10T00:00:00"/>
    <s v="Fat cycles"/>
    <n v="96.54"/>
    <m/>
    <n v="-96.54"/>
    <s v="Credit"/>
    <s v="11300 · PayPal (INC)"/>
    <x v="2"/>
    <x v="3"/>
    <n v="2015"/>
    <x v="57"/>
    <s v="Fat cycles"/>
    <s v="eBay:eBay"/>
    <s v="BOTH"/>
    <s v="Income Statement"/>
    <s v="PayPal (INC) Sales Activity"/>
    <s v="11300 · PayPal (INC)"/>
  </r>
  <r>
    <d v="2015-03-10T00:00:00"/>
    <s v="Kathy Devlin"/>
    <n v="49.9"/>
    <m/>
    <n v="-49.9"/>
    <s v="Credit"/>
    <s v="11300 · PayPal (INC)"/>
    <x v="2"/>
    <x v="3"/>
    <n v="2015"/>
    <x v="57"/>
    <s v="Kathy Devlin"/>
    <s v="e-Commerce:DT.com"/>
    <s v="BOTH"/>
    <s v="Income Statement"/>
    <s v="PayPal (INC) Sales Activity"/>
    <s v="11300 · PayPal (INC)"/>
  </r>
  <r>
    <d v="2015-03-10T00:00:00"/>
    <s v="david diaz"/>
    <n v="67.27"/>
    <m/>
    <n v="-67.27"/>
    <s v="Credit"/>
    <s v="11300 · PayPal (INC)"/>
    <x v="2"/>
    <x v="3"/>
    <n v="2015"/>
    <x v="57"/>
    <s v="david diaz"/>
    <s v="eBay:eBay"/>
    <s v="BOTH"/>
    <s v="Income Statement"/>
    <s v="PayPal (INC) Sales Activity"/>
    <s v="11300 · PayPal (INC)"/>
  </r>
  <r>
    <d v="2015-03-11T00:00:00"/>
    <s v="Luka"/>
    <n v="21.9"/>
    <m/>
    <n v="-21.9"/>
    <s v="Credit"/>
    <s v="11300 · PayPal (INC)"/>
    <x v="2"/>
    <x v="3"/>
    <n v="2015"/>
    <x v="57"/>
    <s v="Luka"/>
    <s v="e-Commerce:DT.com"/>
    <s v="BOTH"/>
    <s v="Income Statement"/>
    <s v="PayPal (INC) Sales Activity"/>
    <s v="11300 · PayPal (INC)"/>
  </r>
  <r>
    <d v="2015-03-11T00:00:00"/>
    <s v="Kristine Clifton"/>
    <n v="195.7"/>
    <m/>
    <n v="-195.7"/>
    <s v="Credit"/>
    <s v="11300 · PayPal (INC)"/>
    <x v="2"/>
    <x v="3"/>
    <n v="2015"/>
    <x v="57"/>
    <s v="Kristine Clifton"/>
    <s v="e-Commerce:DT.com"/>
    <s v="BOTH"/>
    <s v="Income Statement"/>
    <s v="PayPal (INC) Sales Activity"/>
    <s v="11300 · PayPal (INC)"/>
  </r>
  <r>
    <d v="2015-03-12T00:00:00"/>
    <s v="eBay Inc Shipping"/>
    <n v="-13.41"/>
    <m/>
    <n v="13.41"/>
    <s v="Debit"/>
    <s v="11300 · PayPal (INC)"/>
    <x v="2"/>
    <x v="3"/>
    <n v="2015"/>
    <x v="91"/>
    <s v="eBay"/>
    <s v="eBay:eBay"/>
    <s v="BOTH"/>
    <s v="Income Statement"/>
    <s v="PayPal (INC) Activity"/>
    <s v="11300 · PayPal (INC)"/>
  </r>
  <r>
    <d v="2015-03-12T00:00:00"/>
    <s v="eBay Inc Shipping"/>
    <n v="6.51"/>
    <m/>
    <n v="-6.51"/>
    <s v="Credit"/>
    <s v="11300 · PayPal (INC)"/>
    <x v="2"/>
    <x v="3"/>
    <n v="2015"/>
    <x v="91"/>
    <s v="eBay"/>
    <s v="eBay:eBay"/>
    <s v="BOTH"/>
    <s v="Income Statement"/>
    <s v="PayPal (INC) Activity"/>
    <s v="11300 · PayPal (INC)"/>
  </r>
  <r>
    <d v="2015-03-13T00:00:00"/>
    <s v="robert estores"/>
    <n v="61.18"/>
    <m/>
    <n v="-61.18"/>
    <s v="Credit"/>
    <s v="11300 · PayPal (INC)"/>
    <x v="2"/>
    <x v="3"/>
    <n v="2015"/>
    <x v="57"/>
    <s v="robert estores"/>
    <s v="eBay:eBay"/>
    <s v="BOTH"/>
    <s v="Income Statement"/>
    <s v="PayPal (INC) Sales Activity"/>
    <s v="11300 · PayPal (INC)"/>
  </r>
  <r>
    <d v="2015-03-13T00:00:00"/>
    <s v="robert estores"/>
    <n v="76.17"/>
    <m/>
    <n v="-76.17"/>
    <s v="Credit"/>
    <s v="11300 · PayPal (INC)"/>
    <x v="2"/>
    <x v="3"/>
    <n v="2015"/>
    <x v="57"/>
    <s v="robert estores"/>
    <s v="eBay:eBay"/>
    <s v="BOTH"/>
    <s v="Income Statement"/>
    <s v="PayPal (INC) Sales Activity"/>
    <s v="11300 · PayPal (INC)"/>
  </r>
  <r>
    <d v="2015-03-13T00:00:00"/>
    <s v="anthony mallia"/>
    <n v="31.8"/>
    <m/>
    <n v="-31.8"/>
    <s v="Credit"/>
    <s v="11300 · PayPal (INC)"/>
    <x v="2"/>
    <x v="3"/>
    <n v="2015"/>
    <x v="57"/>
    <s v="anthony mallia"/>
    <s v="eBay:eBay"/>
    <s v="BOTH"/>
    <s v="Income Statement"/>
    <s v="PayPal (INC) Sales Activity"/>
    <s v="11300 · PayPal (INC)"/>
  </r>
  <r>
    <d v="2015-03-14T00:00:00"/>
    <s v="Emily Smith"/>
    <n v="78.95"/>
    <m/>
    <n v="-78.95"/>
    <s v="Credit"/>
    <s v="11300 · PayPal (INC)"/>
    <x v="2"/>
    <x v="3"/>
    <n v="2015"/>
    <x v="57"/>
    <s v="Emily Smith"/>
    <s v="e-Commerce:DT.com"/>
    <s v="BOTH"/>
    <s v="Income Statement"/>
    <s v="PayPal (INC) Sales Activity"/>
    <s v="11300 · PayPal (INC)"/>
  </r>
  <r>
    <d v="2015-03-14T00:00:00"/>
    <s v="William Desiderio"/>
    <n v="84.16"/>
    <m/>
    <n v="-84.16"/>
    <s v="Credit"/>
    <s v="11300 · PayPal (INC)"/>
    <x v="2"/>
    <x v="3"/>
    <n v="2015"/>
    <x v="57"/>
    <s v="William Desiderio"/>
    <s v="eBay:eBay"/>
    <s v="BOTH"/>
    <s v="Income Statement"/>
    <s v="PayPal (INC) Sales Activity"/>
    <s v="11300 · PayPal (INC)"/>
  </r>
  <r>
    <d v="2015-03-14T00:00:00"/>
    <s v="lincoln auto sales / amed chergui"/>
    <n v="16.47"/>
    <m/>
    <n v="-16.47"/>
    <s v="Credit"/>
    <s v="11300 · PayPal (INC)"/>
    <x v="2"/>
    <x v="3"/>
    <n v="2015"/>
    <x v="57"/>
    <s v="lincoln auto sales / amed chergui"/>
    <s v="eBay:eBay"/>
    <s v="BOTH"/>
    <s v="Income Statement"/>
    <s v="PayPal (INC) Sales Activity"/>
    <s v="11300 · PayPal (INC)"/>
  </r>
  <r>
    <d v="2015-03-15T00:00:00"/>
    <s v="Bank Account"/>
    <n v="-1000.77"/>
    <m/>
    <n v="1000.77"/>
    <s v="Debit"/>
    <s v="11300 · PayPal (INC)"/>
    <x v="2"/>
    <x v="3"/>
    <n v="2015"/>
    <x v="55"/>
    <s v="Dean &amp; Tyler, INC"/>
    <s v="Corporate"/>
    <s v="INC"/>
    <s v="Balance Sheet"/>
    <s v="PayPal (INC) transfers to 9319 (INC)"/>
    <s v="11300 · PayPal (INC)"/>
  </r>
  <r>
    <d v="2015-03-15T00:00:00"/>
    <s v="john snyder"/>
    <n v="59.18"/>
    <m/>
    <n v="-59.18"/>
    <s v="Credit"/>
    <s v="11300 · PayPal (INC)"/>
    <x v="2"/>
    <x v="3"/>
    <n v="2015"/>
    <x v="57"/>
    <s v="john snyder"/>
    <s v="eBay:eBay"/>
    <s v="BOTH"/>
    <s v="Income Statement"/>
    <s v="PayPal (INC) Sales Activity"/>
    <s v="11300 · PayPal (INC)"/>
  </r>
  <r>
    <d v="2015-03-15T00:00:00"/>
    <s v="A1 Home Pest Control, Inc."/>
    <n v="31.8"/>
    <m/>
    <n v="-31.8"/>
    <s v="Credit"/>
    <s v="11300 · PayPal (INC)"/>
    <x v="2"/>
    <x v="3"/>
    <n v="2015"/>
    <x v="57"/>
    <s v="A1 Home Pest Control, Inc."/>
    <s v="eBay:eBay"/>
    <s v="BOTH"/>
    <s v="Income Statement"/>
    <s v="PayPal (INC) Sales Activity"/>
    <s v="11300 · PayPal (INC)"/>
  </r>
  <r>
    <d v="2015-03-15T00:00:00"/>
    <s v="Ricardo Secunza"/>
    <n v="15.65"/>
    <m/>
    <n v="-15.65"/>
    <s v="Credit"/>
    <s v="11300 · PayPal (INC)"/>
    <x v="2"/>
    <x v="3"/>
    <n v="2015"/>
    <x v="57"/>
    <s v="Ricardo Secunza"/>
    <s v="eBay:eBay"/>
    <s v="BOTH"/>
    <s v="Income Statement"/>
    <s v="PayPal (INC) Sales Activity"/>
    <s v="11300 · PayPal (INC)"/>
  </r>
  <r>
    <d v="2015-03-16T00:00:00"/>
    <s v="Fermin Begnoche"/>
    <n v="-63.75"/>
    <m/>
    <n v="63.75"/>
    <s v="Debit"/>
    <s v="11300 · PayPal (INC)"/>
    <x v="2"/>
    <x v="3"/>
    <n v="2015"/>
    <x v="72"/>
    <s v="Fermin Begnoche"/>
    <s v="eBay:eBay"/>
    <s v="BOTH"/>
    <s v="Income Statement"/>
    <s v="PayPal (INC) Sales Activity"/>
    <s v="11300 · PayPal (INC)"/>
  </r>
  <r>
    <d v="2015-03-16T00:00:00"/>
    <s v="Bow Wow Productions"/>
    <n v="47.7"/>
    <m/>
    <n v="-47.7"/>
    <s v="Credit"/>
    <s v="11300 · PayPal (INC)"/>
    <x v="2"/>
    <x v="3"/>
    <n v="2015"/>
    <x v="57"/>
    <s v="Bow Wow Productions"/>
    <s v="eBay:eBay"/>
    <s v="BOTH"/>
    <s v="Income Statement"/>
    <s v="PayPal (INC) Sales Activity"/>
    <s v="11300 · PayPal (INC)"/>
  </r>
  <r>
    <d v="2015-03-17T00:00:00"/>
    <s v="Sheryl Kessler"/>
    <n v="23.7"/>
    <m/>
    <n v="-23.7"/>
    <s v="Credit"/>
    <s v="11300 · PayPal (INC)"/>
    <x v="2"/>
    <x v="3"/>
    <n v="2015"/>
    <x v="57"/>
    <s v="Sheryl Kessler"/>
    <s v="e-Commerce:DT.com"/>
    <s v="BOTH"/>
    <s v="Income Statement"/>
    <s v="PayPal (INC) Sales Activity"/>
    <s v="11300 · PayPal (INC)"/>
  </r>
  <r>
    <d v="2015-03-17T00:00:00"/>
    <s v="Elyse Clawson"/>
    <n v="21.9"/>
    <m/>
    <n v="-21.9"/>
    <s v="Credit"/>
    <s v="11300 · PayPal (INC)"/>
    <x v="2"/>
    <x v="3"/>
    <n v="2015"/>
    <x v="57"/>
    <s v="Elyse Clawson"/>
    <s v="e-Commerce:DT.com"/>
    <s v="BOTH"/>
    <s v="Income Statement"/>
    <s v="PayPal (INC) Sales Activity"/>
    <s v="11300 · PayPal (INC)"/>
  </r>
  <r>
    <d v="2015-03-17T00:00:00"/>
    <s v="eBay Buyer Dispute"/>
    <n v="-67.27"/>
    <m/>
    <n v="67.27"/>
    <s v="Debit"/>
    <s v="11300 · PayPal (INC)"/>
    <x v="2"/>
    <x v="3"/>
    <n v="2015"/>
    <x v="57"/>
    <s v="Buyer Dispute"/>
    <s v="eBay:eBay"/>
    <s v="BOTH"/>
    <s v="Income Statement"/>
    <s v="PayPal (INC) Sales Activity"/>
    <s v="11300 · PayPal (INC)"/>
  </r>
  <r>
    <d v="2015-03-17T00:00:00"/>
    <s v="Enrique Salazar"/>
    <n v="173.54"/>
    <m/>
    <n v="-173.54"/>
    <s v="Credit"/>
    <s v="11300 · PayPal (INC)"/>
    <x v="2"/>
    <x v="3"/>
    <n v="2015"/>
    <x v="57"/>
    <s v="Enrique Salazar"/>
    <s v="eBay:eBay"/>
    <s v="BOTH"/>
    <s v="Income Statement"/>
    <s v="PayPal (INC) Sales Activity"/>
    <s v="11300 · PayPal (INC)"/>
  </r>
  <r>
    <d v="2015-03-18T00:00:00"/>
    <s v="Samuel Monk"/>
    <n v="74.900000000000006"/>
    <m/>
    <n v="-74.900000000000006"/>
    <s v="Credit"/>
    <s v="11300 · PayPal (INC)"/>
    <x v="2"/>
    <x v="3"/>
    <n v="2015"/>
    <x v="57"/>
    <s v="Samuel Monk"/>
    <s v="e-Commerce:DT.com"/>
    <s v="BOTH"/>
    <s v="Income Statement"/>
    <s v="PayPal (INC) Sales Activity"/>
    <s v="11300 · PayPal (INC)"/>
  </r>
  <r>
    <d v="2015-03-19T00:00:00"/>
    <s v="Rachel Wisnoski"/>
    <n v="15.38"/>
    <m/>
    <n v="-15.38"/>
    <s v="Credit"/>
    <s v="11300 · PayPal (INC)"/>
    <x v="2"/>
    <x v="3"/>
    <n v="2015"/>
    <x v="57"/>
    <s v="Rachel Wisnoski"/>
    <s v="eBay:eBay"/>
    <s v="BOTH"/>
    <s v="Income Statement"/>
    <s v="PayPal (INC) Sales Activity"/>
    <s v="11300 · PayPal (INC)"/>
  </r>
  <r>
    <d v="2015-03-19T00:00:00"/>
    <s v="Todd Ellingson"/>
    <n v="-35.020000000000003"/>
    <m/>
    <n v="35.020000000000003"/>
    <s v="Debit"/>
    <s v="11300 · PayPal (INC)"/>
    <x v="2"/>
    <x v="3"/>
    <n v="2015"/>
    <x v="72"/>
    <s v="Todd Ellingson"/>
    <s v="e-Commerce:DT.com"/>
    <s v="BOTH"/>
    <s v="Income Statement"/>
    <s v="PayPal (INC) Sales Activity"/>
    <s v="11300 · PayPal (INC)"/>
  </r>
  <r>
    <d v="2015-03-19T00:00:00"/>
    <s v="Kamal hasan"/>
    <n v="10.95"/>
    <m/>
    <n v="-10.95"/>
    <s v="Credit"/>
    <s v="11300 · PayPal (INC)"/>
    <x v="2"/>
    <x v="3"/>
    <n v="2015"/>
    <x v="57"/>
    <s v="Kamal hasan"/>
    <s v="e-Commerce:DT.com"/>
    <s v="BOTH"/>
    <s v="Income Statement"/>
    <s v="PayPal (INC) Sales Activity"/>
    <s v="11300 · PayPal (INC)"/>
  </r>
  <r>
    <d v="2015-03-19T00:00:00"/>
    <s v="Bradley Knaub"/>
    <n v="15.9"/>
    <m/>
    <n v="-15.9"/>
    <s v="Credit"/>
    <s v="11300 · PayPal (INC)"/>
    <x v="2"/>
    <x v="3"/>
    <n v="2015"/>
    <x v="57"/>
    <s v="Bradley Knaub"/>
    <s v="eBay:eBay"/>
    <s v="BOTH"/>
    <s v="Income Statement"/>
    <s v="PayPal (INC) Sales Activity"/>
    <s v="11300 · PayPal (INC)"/>
  </r>
  <r>
    <d v="2015-03-20T00:00:00"/>
    <s v="colombia colombia"/>
    <n v="80.540000000000006"/>
    <m/>
    <n v="-80.540000000000006"/>
    <s v="Credit"/>
    <s v="11300 · PayPal (INC)"/>
    <x v="2"/>
    <x v="3"/>
    <n v="2015"/>
    <x v="57"/>
    <s v="colombia colombia"/>
    <s v="eBay:eBay"/>
    <s v="BOTH"/>
    <s v="Income Statement"/>
    <s v="PayPal (INC) Sales Activity"/>
    <s v="11300 · PayPal (INC)"/>
  </r>
  <r>
    <d v="2015-03-22T00:00:00"/>
    <s v="Byron brown"/>
    <n v="59.9"/>
    <m/>
    <n v="-59.9"/>
    <s v="Credit"/>
    <s v="11300 · PayPal (INC)"/>
    <x v="2"/>
    <x v="3"/>
    <n v="2015"/>
    <x v="57"/>
    <s v="Byron brown"/>
    <s v="eBay:eBay"/>
    <s v="BOTH"/>
    <s v="Income Statement"/>
    <s v="PayPal (INC) Sales Activity"/>
    <s v="11300 · PayPal (INC)"/>
  </r>
  <r>
    <d v="2015-03-22T00:00:00"/>
    <s v="Rabinder Castellano"/>
    <n v="79.8"/>
    <m/>
    <n v="-79.8"/>
    <s v="Credit"/>
    <s v="11300 · PayPal (INC)"/>
    <x v="2"/>
    <x v="3"/>
    <n v="2015"/>
    <x v="57"/>
    <s v="Rabinder Castellano"/>
    <s v="e-Commerce:DT.com"/>
    <s v="BOTH"/>
    <s v="Income Statement"/>
    <s v="PayPal (INC) Sales Activity"/>
    <s v="11300 · PayPal (INC)"/>
  </r>
  <r>
    <d v="2015-03-23T00:00:00"/>
    <s v="allitia dibernardo"/>
    <n v="178.45"/>
    <m/>
    <n v="-178.45"/>
    <s v="Credit"/>
    <s v="11300 · PayPal (INC)"/>
    <x v="2"/>
    <x v="3"/>
    <n v="2015"/>
    <x v="57"/>
    <s v="allitia dibernardo"/>
    <s v="e-Commerce:DT.com"/>
    <s v="BOTH"/>
    <s v="Income Statement"/>
    <s v="PayPal (INC) Sales Activity"/>
    <s v="11300 · PayPal (INC)"/>
  </r>
  <r>
    <d v="2015-03-23T00:00:00"/>
    <s v="William Cooper"/>
    <n v="107.85"/>
    <m/>
    <n v="-107.85"/>
    <s v="Credit"/>
    <s v="11300 · PayPal (INC)"/>
    <x v="2"/>
    <x v="3"/>
    <n v="2015"/>
    <x v="57"/>
    <s v="William Cooper"/>
    <s v="e-Commerce:DT.com"/>
    <s v="BOTH"/>
    <s v="Income Statement"/>
    <s v="PayPal (INC) Sales Activity"/>
    <s v="11300 · PayPal (INC)"/>
  </r>
  <r>
    <d v="2015-03-23T00:00:00"/>
    <s v="steve adler"/>
    <n v="80.900000000000006"/>
    <m/>
    <n v="-80.900000000000006"/>
    <s v="Credit"/>
    <s v="11300 · PayPal (INC)"/>
    <x v="2"/>
    <x v="3"/>
    <n v="2015"/>
    <x v="57"/>
    <s v="steve adler"/>
    <s v="e-Commerce:DT.com"/>
    <s v="BOTH"/>
    <s v="Income Statement"/>
    <s v="PayPal (INC) Sales Activity"/>
    <s v="11300 · PayPal (INC)"/>
  </r>
  <r>
    <d v="2015-03-23T00:00:00"/>
    <s v="Hulu"/>
    <n v="-8.49"/>
    <m/>
    <n v="8.49"/>
    <s v="Debit"/>
    <s v="11300 · PayPal (INC)"/>
    <x v="2"/>
    <x v="3"/>
    <n v="2015"/>
    <x v="31"/>
    <s v="Hulu"/>
    <s v="Corporate"/>
    <s v="BOTH"/>
    <s v="Income Statement"/>
    <s v="PayPal (INC) Activity"/>
    <s v="11300 · PayPal (INC)"/>
  </r>
  <r>
    <d v="2015-03-24T00:00:00"/>
    <s v="Bryce ODriscoll"/>
    <n v="14.65"/>
    <m/>
    <n v="-14.65"/>
    <s v="Credit"/>
    <s v="11300 · PayPal (INC)"/>
    <x v="2"/>
    <x v="3"/>
    <n v="2015"/>
    <x v="57"/>
    <s v="Bryce ODriscoll"/>
    <s v="eBay:eBay"/>
    <s v="BOTH"/>
    <s v="Income Statement"/>
    <s v="PayPal (INC) Sales Activity"/>
    <s v="11300 · PayPal (INC)"/>
  </r>
  <r>
    <d v="2015-03-25T00:00:00"/>
    <s v="M. Peoples"/>
    <n v="224.88"/>
    <m/>
    <n v="-224.88"/>
    <s v="Credit"/>
    <s v="11300 · PayPal (INC)"/>
    <x v="2"/>
    <x v="3"/>
    <n v="2015"/>
    <x v="57"/>
    <s v="M. Peoples"/>
    <s v="e-Commerce:DT.com"/>
    <s v="BOTH"/>
    <s v="Income Statement"/>
    <s v="PayPal (INC) Sales Activity"/>
    <s v="11300 · PayPal (INC)"/>
  </r>
  <r>
    <d v="2015-03-25T00:00:00"/>
    <s v="Kayleen van Rooyen"/>
    <n v="95.95"/>
    <m/>
    <n v="-95.95"/>
    <s v="Credit"/>
    <s v="11300 · PayPal (INC)"/>
    <x v="2"/>
    <x v="3"/>
    <n v="2015"/>
    <x v="57"/>
    <s v="Kayleen van Rooyen"/>
    <s v="e-Commerce:DT.com"/>
    <s v="BOTH"/>
    <s v="Income Statement"/>
    <s v="PayPal (INC) Sales Activity"/>
    <s v="11300 · PayPal (INC)"/>
  </r>
  <r>
    <d v="2015-03-25T00:00:00"/>
    <s v="Jacob Schultz"/>
    <n v="55.15"/>
    <m/>
    <n v="-55.15"/>
    <s v="Credit"/>
    <s v="11300 · PayPal (INC)"/>
    <x v="2"/>
    <x v="3"/>
    <n v="2015"/>
    <x v="57"/>
    <s v="Jacob Schultz"/>
    <s v="e-Commerce:DT Pro.com"/>
    <s v="BOTH"/>
    <s v="Income Statement"/>
    <s v="PayPal (INC) Sales Activity"/>
    <s v="11300 · PayPal (INC)"/>
  </r>
  <r>
    <d v="2015-03-26T00:00:00"/>
    <s v="Guillaume Lemay"/>
    <n v="87.89"/>
    <m/>
    <n v="-87.89"/>
    <s v="Credit"/>
    <s v="11300 · PayPal (INC)"/>
    <x v="2"/>
    <x v="3"/>
    <n v="2015"/>
    <x v="57"/>
    <s v="Guillaume Lemay"/>
    <s v="eBay:eBay"/>
    <s v="BOTH"/>
    <s v="Income Statement"/>
    <s v="PayPal (INC) Sales Activity"/>
    <s v="11300 · PayPal (INC)"/>
  </r>
  <r>
    <d v="2015-03-26T00:00:00"/>
    <s v="Luke Anderson"/>
    <n v="27.76"/>
    <m/>
    <n v="-27.76"/>
    <s v="Credit"/>
    <s v="11300 · PayPal (INC)"/>
    <x v="2"/>
    <x v="3"/>
    <n v="2015"/>
    <x v="57"/>
    <s v="Luke Anderson"/>
    <s v="eBay:eBay"/>
    <s v="BOTH"/>
    <s v="Income Statement"/>
    <s v="PayPal (INC) Sales Activity"/>
    <s v="11300 · PayPal (INC)"/>
  </r>
  <r>
    <d v="2015-03-26T00:00:00"/>
    <s v="Barrel Maker Brew Co LLC"/>
    <n v="14.65"/>
    <m/>
    <n v="-14.65"/>
    <s v="Credit"/>
    <s v="11300 · PayPal (INC)"/>
    <x v="2"/>
    <x v="3"/>
    <n v="2015"/>
    <x v="57"/>
    <s v="Barrel Maker Brew Co LLC"/>
    <s v="eBay:eBay"/>
    <s v="BOTH"/>
    <s v="Income Statement"/>
    <s v="PayPal (INC) Sales Activity"/>
    <s v="11300 · PayPal (INC)"/>
  </r>
  <r>
    <d v="2015-03-27T00:00:00"/>
    <s v="Gerry binnie"/>
    <n v="93.7"/>
    <m/>
    <n v="-93.7"/>
    <s v="Credit"/>
    <s v="11300 · PayPal (INC)"/>
    <x v="2"/>
    <x v="3"/>
    <n v="2015"/>
    <x v="57"/>
    <s v="Gerry binnie"/>
    <s v="eBay:eBay"/>
    <s v="BOTH"/>
    <s v="Income Statement"/>
    <s v="PayPal (INC) Sales Activity"/>
    <s v="11300 · PayPal (INC)"/>
  </r>
  <r>
    <d v="2015-03-27T00:00:00"/>
    <s v="Bank Account"/>
    <n v="-1421.6"/>
    <m/>
    <n v="1421.6"/>
    <s v="Debit"/>
    <s v="11300 · PayPal (INC)"/>
    <x v="2"/>
    <x v="3"/>
    <n v="2015"/>
    <x v="55"/>
    <s v="Dean &amp; Tyler, INC"/>
    <s v="Corporate"/>
    <s v="INC"/>
    <s v="Balance Sheet"/>
    <s v="PayPal (INC) transfers to 9319 (INC)"/>
    <s v="11300 · PayPal (INC)"/>
  </r>
  <r>
    <d v="2015-03-27T00:00:00"/>
    <s v="Deborah Mihalko"/>
    <n v="93"/>
    <m/>
    <n v="-93"/>
    <s v="Credit"/>
    <s v="11300 · PayPal (INC)"/>
    <x v="2"/>
    <x v="3"/>
    <n v="2015"/>
    <x v="57"/>
    <s v="Deborah Mihalko"/>
    <s v="eBay:eBay"/>
    <s v="BOTH"/>
    <s v="Income Statement"/>
    <s v="PayPal (INC) Sales Activity"/>
    <s v="11300 · PayPal (INC)"/>
  </r>
  <r>
    <d v="2015-03-28T00:00:00"/>
    <s v="Scott Dizais"/>
    <n v="99.86"/>
    <m/>
    <n v="-99.86"/>
    <s v="Credit"/>
    <s v="11300 · PayPal (INC)"/>
    <x v="2"/>
    <x v="3"/>
    <n v="2015"/>
    <x v="57"/>
    <s v="Scott Dizais"/>
    <s v="eBay:eBay"/>
    <s v="BOTH"/>
    <s v="Income Statement"/>
    <s v="PayPal (INC) Sales Activity"/>
    <s v="11300 · PayPal (INC)"/>
  </r>
  <r>
    <d v="2015-03-28T00:00:00"/>
    <s v="Tim Reeves"/>
    <n v="35.700000000000003"/>
    <m/>
    <n v="-35.700000000000003"/>
    <s v="Credit"/>
    <s v="11300 · PayPal (INC)"/>
    <x v="2"/>
    <x v="3"/>
    <n v="2015"/>
    <x v="57"/>
    <s v="Tim Reeves"/>
    <s v="eBay:eBay"/>
    <s v="BOTH"/>
    <s v="Income Statement"/>
    <s v="PayPal (INC) Sales Activity"/>
    <s v="11300 · PayPal (INC)"/>
  </r>
  <r>
    <d v="2015-03-28T00:00:00"/>
    <s v="Paul Tabili"/>
    <n v="81.849999999999994"/>
    <m/>
    <n v="-81.849999999999994"/>
    <s v="Credit"/>
    <s v="11300 · PayPal (INC)"/>
    <x v="2"/>
    <x v="3"/>
    <n v="2015"/>
    <x v="57"/>
    <s v="Paul Tabili"/>
    <s v="e-Commerce:DT.com"/>
    <s v="BOTH"/>
    <s v="Income Statement"/>
    <s v="PayPal (INC) Sales Activity"/>
    <s v="11300 · PayPal (INC)"/>
  </r>
  <r>
    <d v="2015-03-28T00:00:00"/>
    <s v="Rick Robinson"/>
    <n v="164.6"/>
    <m/>
    <n v="-164.6"/>
    <s v="Credit"/>
    <s v="11300 · PayPal (INC)"/>
    <x v="2"/>
    <x v="3"/>
    <n v="2015"/>
    <x v="57"/>
    <s v="Rick Robinson"/>
    <s v="eBay:eBay"/>
    <s v="BOTH"/>
    <s v="Income Statement"/>
    <s v="PayPal (INC) Sales Activity"/>
    <s v="11300 · PayPal (INC)"/>
  </r>
  <r>
    <d v="2015-03-29T00:00:00"/>
    <s v="Tania Jose"/>
    <n v="54.45"/>
    <m/>
    <n v="-54.45"/>
    <s v="Credit"/>
    <s v="11300 · PayPal (INC)"/>
    <x v="2"/>
    <x v="3"/>
    <n v="2015"/>
    <x v="57"/>
    <s v="Tania Jose"/>
    <s v="eBay:eBay"/>
    <s v="BOTH"/>
    <s v="Income Statement"/>
    <s v="PayPal (INC) Sales Activity"/>
    <s v="11300 · PayPal (INC)"/>
  </r>
  <r>
    <d v="2015-03-29T00:00:00"/>
    <s v="angeles huot"/>
    <n v="54.36"/>
    <m/>
    <n v="-54.36"/>
    <s v="Credit"/>
    <s v="11300 · PayPal (INC)"/>
    <x v="2"/>
    <x v="3"/>
    <n v="2015"/>
    <x v="57"/>
    <s v="angeles huot"/>
    <s v="e-Commerce:DT.com"/>
    <s v="BOTH"/>
    <s v="Income Statement"/>
    <s v="PayPal (INC) Sales Activity"/>
    <s v="11300 · PayPal (INC)"/>
  </r>
  <r>
    <d v="2015-03-30T00:00:00"/>
    <s v="James Counterman"/>
    <n v="11.82"/>
    <m/>
    <n v="-11.82"/>
    <s v="Credit"/>
    <s v="11300 · PayPal (INC)"/>
    <x v="2"/>
    <x v="3"/>
    <n v="2015"/>
    <x v="57"/>
    <s v="James Counterman"/>
    <s v="e-Commerce:DT.com"/>
    <s v="BOTH"/>
    <s v="Income Statement"/>
    <s v="PayPal (INC) Sales Activity"/>
    <s v="11300 · PayPal (INC)"/>
  </r>
  <r>
    <d v="2015-03-30T00:00:00"/>
    <s v="MyStoreCredit, Inc."/>
    <n v="-69.95"/>
    <m/>
    <n v="69.95"/>
    <s v="Debit"/>
    <s v="11300 · PayPal (INC)"/>
    <x v="2"/>
    <x v="3"/>
    <n v="2015"/>
    <x v="72"/>
    <s v="MyStore Credit"/>
    <s v="eBay:eBay"/>
    <s v="BOTH"/>
    <s v="Income Statement"/>
    <s v="PayPal (INC) Sales Activity"/>
    <s v="11300 · PayPal (INC)"/>
  </r>
  <r>
    <d v="2015-03-30T00:00:00"/>
    <s v="Justin May"/>
    <n v="117.85"/>
    <m/>
    <n v="-117.85"/>
    <s v="Credit"/>
    <s v="11300 · PayPal (INC)"/>
    <x v="2"/>
    <x v="3"/>
    <n v="2015"/>
    <x v="57"/>
    <s v="Justin May"/>
    <s v="eBay:eBay"/>
    <s v="BOTH"/>
    <s v="Income Statement"/>
    <s v="PayPal (INC) Sales Activity"/>
    <s v="11300 · PayPal (INC)"/>
  </r>
  <r>
    <d v="2015-03-30T00:00:00"/>
    <s v="Elsie Adler"/>
    <n v="27.8"/>
    <m/>
    <n v="-27.8"/>
    <s v="Credit"/>
    <s v="11300 · PayPal (INC)"/>
    <x v="2"/>
    <x v="3"/>
    <n v="2015"/>
    <x v="57"/>
    <s v="Elsie Adler"/>
    <s v="e-Commerce:DT.com"/>
    <s v="BOTH"/>
    <s v="Income Statement"/>
    <s v="PayPal (INC) Sales Activity"/>
    <s v="11300 · PayPal (INC)"/>
  </r>
  <r>
    <d v="2015-03-31T00:00:00"/>
    <s v="eBay Inc."/>
    <n v="-553.38"/>
    <m/>
    <n v="553.38"/>
    <s v="Debit"/>
    <s v="11300 · PayPal (INC)"/>
    <x v="2"/>
    <x v="3"/>
    <n v="2015"/>
    <x v="11"/>
    <s v="eBay"/>
    <s v="eBay:eBay"/>
    <s v="BOTH"/>
    <s v="Income Statement"/>
    <s v="PayPal (INC) Activity"/>
    <s v="11300 · PayPal (INC)"/>
  </r>
  <r>
    <d v="2015-03-31T00:00:00"/>
    <s v="Sabatino Risoldi"/>
    <n v="120.3"/>
    <m/>
    <n v="-120.3"/>
    <s v="Credit"/>
    <s v="11300 · PayPal (INC)"/>
    <x v="2"/>
    <x v="3"/>
    <n v="2015"/>
    <x v="57"/>
    <s v="Sabatino Risoldi"/>
    <s v="e-Commerce:DT Pro.com"/>
    <s v="BOTH"/>
    <s v="Income Statement"/>
    <s v="PayPal (INC) Sales Activity"/>
    <s v="11300 · PayPal (INC)"/>
  </r>
  <r>
    <d v="2015-03-31T00:00:00"/>
    <s v="Amber D kendrick"/>
    <n v="82.11"/>
    <m/>
    <n v="-82.11"/>
    <s v="Credit"/>
    <s v="11300 · PayPal (INC)"/>
    <x v="2"/>
    <x v="3"/>
    <n v="2015"/>
    <x v="57"/>
    <s v="Amber D kendrick"/>
    <s v="e-Commerce:DT.com"/>
    <s v="BOTH"/>
    <s v="Income Statement"/>
    <s v="PayPal (INC) Sales Activity"/>
    <s v="11300 · PayPal (INC)"/>
  </r>
  <r>
    <d v="2015-03-31T00:00:00"/>
    <s v="James Counterman"/>
    <n v="-11.82"/>
    <m/>
    <n v="11.82"/>
    <s v="Debit"/>
    <s v="11300 · PayPal (INC)"/>
    <x v="2"/>
    <x v="3"/>
    <n v="2015"/>
    <x v="72"/>
    <s v="James Counterman"/>
    <s v="e-Commerce:DT.com"/>
    <s v="BOTH"/>
    <s v="Income Statement"/>
    <s v="PayPal (INC) Sales Activity"/>
    <s v="11300 · PayPal (INC)"/>
  </r>
  <r>
    <d v="2015-03-31T00:00:00"/>
    <s v="Kevin Kimbell"/>
    <n v="94.64"/>
    <m/>
    <n v="-94.64"/>
    <s v="Credit"/>
    <s v="11300 · PayPal (INC)"/>
    <x v="2"/>
    <x v="3"/>
    <n v="2015"/>
    <x v="57"/>
    <s v="Kevin Kimbell"/>
    <s v="e-Commerce:DT.com"/>
    <s v="BOTH"/>
    <s v="Income Statement"/>
    <s v="PayPal (INC) Sales Activity"/>
    <s v="11300 · PayPal (INC)"/>
  </r>
  <r>
    <d v="2015-03-31T00:00:00"/>
    <s v="JAS Enterprises"/>
    <n v="34.85"/>
    <m/>
    <n v="-34.85"/>
    <s v="Credit"/>
    <s v="11300 · PayPal (INC)"/>
    <x v="2"/>
    <x v="3"/>
    <n v="2015"/>
    <x v="57"/>
    <s v="JAS Enterprises"/>
    <s v="Wholesale"/>
    <s v="BOTH"/>
    <s v="Income Statement"/>
    <s v="PayPal (INC) Sales Activity"/>
    <s v="11300 · PayPal (INC)"/>
  </r>
  <r>
    <d v="2015-04-01T00:00:00"/>
    <s v="charlene schneckenberger"/>
    <n v="66.239999999999995"/>
    <m/>
    <n v="-66.239999999999995"/>
    <s v="Credit"/>
    <s v="11300 · PayPal (INC)"/>
    <x v="2"/>
    <x v="4"/>
    <n v="2015"/>
    <x v="57"/>
    <s v="charlene schneckenberger"/>
    <s v="eBay:eBay"/>
    <s v="BOTH"/>
    <s v="Income Statement"/>
    <s v="PayPal (INC) Sales Activity"/>
    <s v="11300 · PayPal (INC)"/>
  </r>
  <r>
    <d v="2015-04-01T00:00:00"/>
    <s v="PETMOODS"/>
    <n v="134.69"/>
    <m/>
    <n v="-134.69"/>
    <s v="Credit"/>
    <s v="11300 · PayPal (INC)"/>
    <x v="2"/>
    <x v="4"/>
    <n v="2015"/>
    <x v="57"/>
    <s v="PETMOODS"/>
    <s v="Wholesale"/>
    <s v="BOTH"/>
    <s v="Income Statement"/>
    <s v="PayPal (INC) Sales Activity"/>
    <s v="11300 · PayPal (INC)"/>
  </r>
  <r>
    <d v="2015-04-01T00:00:00"/>
    <s v="ANTIK-GROUP"/>
    <n v="-149.51"/>
    <m/>
    <n v="149.51"/>
    <s v="Debit"/>
    <s v="11300 · PayPal (INC)"/>
    <x v="2"/>
    <x v="4"/>
    <n v="2015"/>
    <x v="40"/>
    <s v="Antik Corporation"/>
    <s v="Corporate"/>
    <e v="#N/A"/>
    <e v="#N/A"/>
    <s v="PayPal (INC) Activity"/>
    <s v="11300 · PayPal (INC)"/>
  </r>
  <r>
    <d v="2015-04-02T00:00:00"/>
    <s v="Tamara Burnett"/>
    <n v="15.9"/>
    <m/>
    <n v="-15.9"/>
    <s v="Credit"/>
    <s v="11300 · PayPal (INC)"/>
    <x v="2"/>
    <x v="4"/>
    <n v="2015"/>
    <x v="57"/>
    <s v="Tamara Burnett"/>
    <s v="eBay:eBay"/>
    <s v="BOTH"/>
    <s v="Income Statement"/>
    <s v="PayPal (INC) Sales Activity"/>
    <s v="11300 · PayPal (INC)"/>
  </r>
  <r>
    <d v="2015-04-02T00:00:00"/>
    <s v="TED ARNOLD"/>
    <n v="10.95"/>
    <m/>
    <n v="-10.95"/>
    <s v="Credit"/>
    <s v="11300 · PayPal (INC)"/>
    <x v="2"/>
    <x v="4"/>
    <n v="2015"/>
    <x v="57"/>
    <s v="TED ARNOLD"/>
    <s v="e-Commerce:DT.com"/>
    <s v="BOTH"/>
    <s v="Income Statement"/>
    <s v="PayPal (INC) Sales Activity"/>
    <s v="11300 · PayPal (INC)"/>
  </r>
  <r>
    <d v="2015-04-03T00:00:00"/>
    <s v="Shawn Erway"/>
    <n v="158.83000000000001"/>
    <m/>
    <n v="-158.83000000000001"/>
    <s v="Credit"/>
    <s v="11300 · PayPal (INC)"/>
    <x v="2"/>
    <x v="4"/>
    <n v="2015"/>
    <x v="57"/>
    <s v="Shawn Erway"/>
    <s v="eBay:eBay"/>
    <s v="BOTH"/>
    <s v="Income Statement"/>
    <s v="PayPal (INC) Sales Activity"/>
    <s v="11300 · PayPal (INC)"/>
  </r>
  <r>
    <d v="2015-04-03T00:00:00"/>
    <s v="John Huber"/>
    <n v="117.85"/>
    <m/>
    <n v="-117.85"/>
    <s v="Credit"/>
    <s v="11300 · PayPal (INC)"/>
    <x v="2"/>
    <x v="4"/>
    <n v="2015"/>
    <x v="57"/>
    <s v="John Huber"/>
    <s v="e-Commerce:DT.com"/>
    <s v="BOTH"/>
    <s v="Income Statement"/>
    <s v="PayPal (INC) Sales Activity"/>
    <s v="11300 · PayPal (INC)"/>
  </r>
  <r>
    <d v="2015-04-04T00:00:00"/>
    <s v="yegor arshanyan"/>
    <n v="64.06"/>
    <m/>
    <n v="-64.06"/>
    <s v="Credit"/>
    <s v="11300 · PayPal (INC)"/>
    <x v="2"/>
    <x v="4"/>
    <n v="2015"/>
    <x v="57"/>
    <s v="yegor arshanyan"/>
    <s v="eBay:eBay"/>
    <s v="BOTH"/>
    <s v="Income Statement"/>
    <s v="PayPal (INC) Sales Activity"/>
    <s v="11300 · PayPal (INC)"/>
  </r>
  <r>
    <d v="2015-04-04T00:00:00"/>
    <s v="michael frensley"/>
    <n v="14.65"/>
    <m/>
    <n v="-14.65"/>
    <s v="Credit"/>
    <s v="11300 · PayPal (INC)"/>
    <x v="2"/>
    <x v="4"/>
    <n v="2015"/>
    <x v="57"/>
    <s v="michael frensley"/>
    <s v="eBay:eBay"/>
    <s v="BOTH"/>
    <s v="Income Statement"/>
    <s v="PayPal (INC) Sales Activity"/>
    <s v="11300 · PayPal (INC)"/>
  </r>
  <r>
    <d v="2015-04-05T00:00:00"/>
    <s v="glen reiner"/>
    <n v="94.32"/>
    <m/>
    <n v="-94.32"/>
    <s v="Credit"/>
    <s v="11300 · PayPal (INC)"/>
    <x v="2"/>
    <x v="4"/>
    <n v="2015"/>
    <x v="57"/>
    <s v="glen reiner"/>
    <s v="eBay:eBay"/>
    <s v="BOTH"/>
    <s v="Income Statement"/>
    <s v="PayPal (INC) Sales Activity"/>
    <s v="11300 · PayPal (INC)"/>
  </r>
  <r>
    <d v="2015-04-05T00:00:00"/>
    <s v="andrea schaeffer"/>
    <n v="15.9"/>
    <m/>
    <n v="-15.9"/>
    <s v="Credit"/>
    <s v="11300 · PayPal (INC)"/>
    <x v="2"/>
    <x v="4"/>
    <n v="2015"/>
    <x v="57"/>
    <s v="andrea schaeffer"/>
    <s v="eBay:eBay"/>
    <s v="BOTH"/>
    <s v="Income Statement"/>
    <s v="PayPal (INC) Sales Activity"/>
    <s v="11300 · PayPal (INC)"/>
  </r>
  <r>
    <d v="2015-04-05T00:00:00"/>
    <s v="Shawn Price"/>
    <n v="15.9"/>
    <m/>
    <n v="-15.9"/>
    <s v="Credit"/>
    <s v="11300 · PayPal (INC)"/>
    <x v="2"/>
    <x v="4"/>
    <n v="2015"/>
    <x v="57"/>
    <s v="Shawn Price"/>
    <s v="eBay:eBay"/>
    <s v="BOTH"/>
    <s v="Income Statement"/>
    <s v="PayPal (INC) Sales Activity"/>
    <s v="11300 · PayPal (INC)"/>
  </r>
  <r>
    <d v="2015-04-05T00:00:00"/>
    <s v="Hans Dau"/>
    <n v="72.849999999999994"/>
    <m/>
    <n v="-72.849999999999994"/>
    <s v="Credit"/>
    <s v="11300 · PayPal (INC)"/>
    <x v="2"/>
    <x v="4"/>
    <n v="2015"/>
    <x v="57"/>
    <s v="Hans Dau"/>
    <s v="e-Commerce:DT.com"/>
    <s v="BOTH"/>
    <s v="Income Statement"/>
    <s v="PayPal (INC) Sales Activity"/>
    <s v="11300 · PayPal (INC)"/>
  </r>
  <r>
    <d v="2015-04-06T00:00:00"/>
    <s v="Bank Account"/>
    <n v="-1000"/>
    <m/>
    <n v="1000"/>
    <s v="Debit"/>
    <s v="11300 · PayPal (INC)"/>
    <x v="2"/>
    <x v="4"/>
    <n v="2015"/>
    <x v="55"/>
    <s v="Dean &amp; Tyler, INC"/>
    <s v="Corporate"/>
    <s v="INC"/>
    <s v="Balance Sheet"/>
    <s v="PayPal (INC) transfers to 9319 (INC)"/>
    <s v="11300 · PayPal (INC)"/>
  </r>
  <r>
    <d v="2015-04-06T00:00:00"/>
    <s v="Roxy Beaudet"/>
    <n v="70.25"/>
    <m/>
    <n v="-70.25"/>
    <s v="Credit"/>
    <s v="11300 · PayPal (INC)"/>
    <x v="2"/>
    <x v="4"/>
    <n v="2015"/>
    <x v="57"/>
    <s v="Roxy Beaudet"/>
    <s v="e-Commerce:DT.com"/>
    <s v="BOTH"/>
    <s v="Income Statement"/>
    <s v="PayPal (INC) Sales Activity"/>
    <s v="11300 · PayPal (INC)"/>
  </r>
  <r>
    <d v="2015-04-06T00:00:00"/>
    <s v="Nicole Goettsch"/>
    <n v="61.18"/>
    <m/>
    <n v="-61.18"/>
    <s v="Credit"/>
    <s v="11300 · PayPal (INC)"/>
    <x v="2"/>
    <x v="4"/>
    <n v="2015"/>
    <x v="57"/>
    <s v="Nicole Goettsch"/>
    <s v="eBay:eBay"/>
    <s v="BOTH"/>
    <s v="Income Statement"/>
    <s v="PayPal (INC) Sales Activity"/>
    <s v="11300 · PayPal (INC)"/>
  </r>
  <r>
    <d v="2015-04-06T00:00:00"/>
    <s v="arlene johnston"/>
    <n v="86.28"/>
    <m/>
    <n v="-86.28"/>
    <s v="Credit"/>
    <s v="11300 · PayPal (INC)"/>
    <x v="2"/>
    <x v="4"/>
    <n v="2015"/>
    <x v="57"/>
    <s v="arlene johnston"/>
    <s v="e-Commerce:DT.com"/>
    <s v="BOTH"/>
    <s v="Income Statement"/>
    <s v="PayPal (INC) Sales Activity"/>
    <s v="11300 · PayPal (INC)"/>
  </r>
  <r>
    <d v="2015-04-06T00:00:00"/>
    <s v="David Fluegge"/>
    <n v="12.95"/>
    <m/>
    <n v="-12.95"/>
    <s v="Credit"/>
    <s v="11300 · PayPal (INC)"/>
    <x v="2"/>
    <x v="4"/>
    <n v="2015"/>
    <x v="57"/>
    <s v="David Fluegge"/>
    <s v="e-Commerce:DT Pro.com"/>
    <s v="BOTH"/>
    <s v="Income Statement"/>
    <s v="PayPal (INC) Sales Activity"/>
    <s v="11300 · PayPal (INC)"/>
  </r>
  <r>
    <d v="2015-04-06T00:00:00"/>
    <s v="Bank Account"/>
    <n v="-300"/>
    <m/>
    <n v="300"/>
    <s v="Debit"/>
    <s v="11300 · PayPal (INC)"/>
    <x v="2"/>
    <x v="4"/>
    <n v="2015"/>
    <x v="55"/>
    <s v="Dean &amp; Tyler, INC"/>
    <s v="Corporate"/>
    <s v="INC"/>
    <s v="Balance Sheet"/>
    <s v="PayPal (INC) transfers to 9319 (INC)"/>
    <s v="11300 · PayPal (INC)"/>
  </r>
  <r>
    <d v="2015-04-08T00:00:00"/>
    <s v="Rabinder Castellano"/>
    <n v="-65.900000000000006"/>
    <m/>
    <n v="65.900000000000006"/>
    <s v="Debit"/>
    <s v="11300 · PayPal (INC)"/>
    <x v="2"/>
    <x v="4"/>
    <n v="2015"/>
    <x v="72"/>
    <s v="Rabinder Castellano"/>
    <s v="e-Commerce:DT.com"/>
    <s v="BOTH"/>
    <s v="Income Statement"/>
    <s v="PayPal (INC) Sales Activity"/>
    <s v="11300 · PayPal (INC)"/>
  </r>
  <r>
    <d v="2015-04-10T00:00:00"/>
    <s v="patrick bittinger"/>
    <n v="108.54"/>
    <m/>
    <n v="-108.54"/>
    <s v="Credit"/>
    <s v="11300 · PayPal (INC)"/>
    <x v="2"/>
    <x v="4"/>
    <n v="2015"/>
    <x v="57"/>
    <s v="patrick bittinger"/>
    <s v="eBay:eBay"/>
    <s v="BOTH"/>
    <s v="Income Statement"/>
    <s v="PayPal (INC) Sales Activity"/>
    <s v="11300 · PayPal (INC)"/>
  </r>
  <r>
    <d v="2015-04-10T00:00:00"/>
    <s v="Amber Keyes"/>
    <n v="16.71"/>
    <m/>
    <n v="-16.71"/>
    <s v="Credit"/>
    <s v="11300 · PayPal (INC)"/>
    <x v="2"/>
    <x v="4"/>
    <n v="2015"/>
    <x v="57"/>
    <s v="Amber Keyes"/>
    <s v="eBay:eBay"/>
    <s v="BOTH"/>
    <s v="Income Statement"/>
    <s v="PayPal (INC) Sales Activity"/>
    <s v="11300 · PayPal (INC)"/>
  </r>
  <r>
    <d v="2015-04-11T00:00:00"/>
    <s v="Reversal"/>
    <n v="54.9"/>
    <m/>
    <n v="-54.9"/>
    <s v="Credit"/>
    <s v="11300 · PayPal (INC)"/>
    <x v="2"/>
    <x v="4"/>
    <n v="2015"/>
    <x v="57"/>
    <s v="Buyer Dispute"/>
    <s v="eBay:eBay"/>
    <s v="BOTH"/>
    <s v="Income Statement"/>
    <s v="PayPal (INC) Sales Activity"/>
    <s v="11300 · PayPal (INC)"/>
  </r>
  <r>
    <d v="2015-04-11T00:00:00"/>
    <s v="Christopher Smith"/>
    <n v="15.9"/>
    <m/>
    <n v="-15.9"/>
    <s v="Credit"/>
    <s v="11300 · PayPal (INC)"/>
    <x v="2"/>
    <x v="4"/>
    <n v="2015"/>
    <x v="57"/>
    <s v="Christopher Smith"/>
    <s v="eBay:eBay"/>
    <s v="BOTH"/>
    <s v="Income Statement"/>
    <s v="PayPal (INC) Sales Activity"/>
    <s v="11300 · PayPal (INC)"/>
  </r>
  <r>
    <d v="2015-04-12T00:00:00"/>
    <s v="RUDY RAMPERSAD"/>
    <n v="17.850000000000001"/>
    <m/>
    <n v="-17.850000000000001"/>
    <s v="Credit"/>
    <s v="11300 · PayPal (INC)"/>
    <x v="2"/>
    <x v="4"/>
    <n v="2015"/>
    <x v="57"/>
    <s v="RUDY RAMPERSAD"/>
    <s v="eBay:eBay"/>
    <s v="BOTH"/>
    <s v="Income Statement"/>
    <s v="PayPal (INC) Sales Activity"/>
    <s v="11300 · PayPal (INC)"/>
  </r>
  <r>
    <d v="2015-04-12T00:00:00"/>
    <s v="Mindee Figus"/>
    <n v="29.9"/>
    <m/>
    <n v="-29.9"/>
    <s v="Credit"/>
    <s v="11300 · PayPal (INC)"/>
    <x v="2"/>
    <x v="4"/>
    <n v="2015"/>
    <x v="57"/>
    <s v="Mindee Figus"/>
    <s v="eBay:eBay"/>
    <s v="BOTH"/>
    <s v="Income Statement"/>
    <s v="PayPal (INC) Sales Activity"/>
    <s v="11300 · PayPal (INC)"/>
  </r>
  <r>
    <d v="2015-04-13T00:00:00"/>
    <s v="Emre Acikaraoglu"/>
    <n v="66.61"/>
    <m/>
    <n v="-66.61"/>
    <s v="Credit"/>
    <s v="11300 · PayPal (INC)"/>
    <x v="2"/>
    <x v="4"/>
    <n v="2015"/>
    <x v="57"/>
    <s v="Emre Acikaraoglu"/>
    <s v="eBay:eBay"/>
    <s v="BOTH"/>
    <s v="Income Statement"/>
    <s v="PayPal (INC) Sales Activity"/>
    <s v="11300 · PayPal (INC)"/>
  </r>
  <r>
    <d v="2015-04-13T00:00:00"/>
    <s v="Akita Angels, Inc."/>
    <n v="100.15"/>
    <m/>
    <n v="-100.15"/>
    <s v="Credit"/>
    <s v="11300 · PayPal (INC)"/>
    <x v="2"/>
    <x v="4"/>
    <n v="2015"/>
    <x v="57"/>
    <s v="Akita Angels, Inc."/>
    <s v="Wholesale"/>
    <s v="BOTH"/>
    <s v="Income Statement"/>
    <s v="PayPal (INC) Sales Activity"/>
    <s v="11300 · PayPal (INC)"/>
  </r>
  <r>
    <d v="2015-04-13T00:00:00"/>
    <s v="Robert Hoskins"/>
    <n v="110.7"/>
    <m/>
    <n v="-110.7"/>
    <s v="Credit"/>
    <s v="11300 · PayPal (INC)"/>
    <x v="2"/>
    <x v="4"/>
    <n v="2015"/>
    <x v="57"/>
    <s v="Robert Hoskins"/>
    <s v="eBay:eBay"/>
    <s v="BOTH"/>
    <s v="Income Statement"/>
    <s v="PayPal (INC) Sales Activity"/>
    <s v="11300 · PayPal (INC)"/>
  </r>
  <r>
    <d v="2015-04-13T00:00:00"/>
    <s v="Reversal"/>
    <n v="61.18"/>
    <m/>
    <n v="-61.18"/>
    <s v="Credit"/>
    <s v="11300 · PayPal (INC)"/>
    <x v="2"/>
    <x v="4"/>
    <n v="2015"/>
    <x v="57"/>
    <s v="Buyer Dispute"/>
    <s v="eBay:eBay"/>
    <s v="BOTH"/>
    <s v="Income Statement"/>
    <s v="PayPal (INC) Sales Activity"/>
    <s v="11300 · PayPal (INC)"/>
  </r>
  <r>
    <d v="2015-04-14T00:00:00"/>
    <s v="Andrea Reiskin"/>
    <n v="130.75"/>
    <m/>
    <n v="-130.75"/>
    <s v="Credit"/>
    <s v="11300 · PayPal (INC)"/>
    <x v="2"/>
    <x v="4"/>
    <n v="2015"/>
    <x v="57"/>
    <s v="Andrea Reiskin"/>
    <s v="e-Commerce:DT.com"/>
    <s v="BOTH"/>
    <s v="Income Statement"/>
    <s v="PayPal (INC) Sales Activity"/>
    <s v="11300 · PayPal (INC)"/>
  </r>
  <r>
    <d v="2015-04-14T00:00:00"/>
    <s v="Jeremy Steinbrecher"/>
    <n v="67.680000000000007"/>
    <m/>
    <n v="-67.680000000000007"/>
    <s v="Credit"/>
    <s v="11300 · PayPal (INC)"/>
    <x v="2"/>
    <x v="4"/>
    <n v="2015"/>
    <x v="57"/>
    <s v="Jeremy Steinbrecher"/>
    <s v="eBay:eBay"/>
    <s v="BOTH"/>
    <s v="Income Statement"/>
    <s v="PayPal (INC) Sales Activity"/>
    <s v="11300 · PayPal (INC)"/>
  </r>
  <r>
    <d v="2015-04-14T00:00:00"/>
    <s v="Kristine Clifton"/>
    <n v="81.8"/>
    <m/>
    <n v="-81.8"/>
    <s v="Credit"/>
    <s v="11300 · PayPal (INC)"/>
    <x v="2"/>
    <x v="4"/>
    <n v="2015"/>
    <x v="57"/>
    <s v="Kristine Clifton"/>
    <s v="e-Commerce:DT.com"/>
    <s v="BOTH"/>
    <s v="Income Statement"/>
    <s v="PayPal (INC) Sales Activity"/>
    <s v="11300 · PayPal (INC)"/>
  </r>
  <r>
    <d v="2015-04-15T00:00:00"/>
    <s v="Sheryl Kessler"/>
    <n v="-10.95"/>
    <m/>
    <n v="10.95"/>
    <s v="Debit"/>
    <s v="11300 · PayPal (INC)"/>
    <x v="2"/>
    <x v="4"/>
    <n v="2015"/>
    <x v="72"/>
    <s v="Sheryl Kessler"/>
    <s v="e-Commerce:DT.com"/>
    <s v="BOTH"/>
    <s v="Income Statement"/>
    <s v="PayPal (INC) Sales Activity"/>
    <s v="11300 · PayPal (INC)"/>
  </r>
  <r>
    <d v="2015-04-15T00:00:00"/>
    <s v="angeles huot"/>
    <n v="-48.41"/>
    <m/>
    <n v="48.41"/>
    <s v="Debit"/>
    <s v="11300 · PayPal (INC)"/>
    <x v="2"/>
    <x v="4"/>
    <n v="2015"/>
    <x v="72"/>
    <s v="angeles huot"/>
    <s v="e-Commerce:DT.com"/>
    <s v="BOTH"/>
    <s v="Income Statement"/>
    <s v="PayPal (INC) Sales Activity"/>
    <s v="11300 · PayPal (INC)"/>
  </r>
  <r>
    <d v="2015-04-15T00:00:00"/>
    <s v="Christine Lucas"/>
    <n v="-51.23"/>
    <m/>
    <n v="51.23"/>
    <s v="Debit"/>
    <s v="11300 · PayPal (INC)"/>
    <x v="2"/>
    <x v="4"/>
    <n v="2015"/>
    <x v="72"/>
    <s v="Christine Lucas"/>
    <s v="eBay:eBay"/>
    <s v="BOTH"/>
    <s v="Income Statement"/>
    <s v="PayPal (INC) Sales Activity"/>
    <s v="11300 · PayPal (INC)"/>
  </r>
  <r>
    <d v="2015-04-15T00:00:00"/>
    <s v="Kristin Druey"/>
    <n v="21.55"/>
    <m/>
    <n v="-21.55"/>
    <s v="Credit"/>
    <s v="11300 · PayPal (INC)"/>
    <x v="2"/>
    <x v="4"/>
    <n v="2015"/>
    <x v="57"/>
    <s v="Kristin Druey"/>
    <s v="eBay:eBay"/>
    <s v="BOTH"/>
    <s v="Income Statement"/>
    <s v="PayPal (INC) Sales Activity"/>
    <s v="11300 · PayPal (INC)"/>
  </r>
  <r>
    <d v="2015-04-16T00:00:00"/>
    <s v="jerry prince"/>
    <n v="89.38"/>
    <m/>
    <n v="-89.38"/>
    <s v="Credit"/>
    <s v="11300 · PayPal (INC)"/>
    <x v="2"/>
    <x v="4"/>
    <n v="2015"/>
    <x v="57"/>
    <s v="jerry prince"/>
    <s v="eBay:eBay"/>
    <s v="BOTH"/>
    <s v="Income Statement"/>
    <s v="PayPal (INC) Sales Activity"/>
    <s v="11300 · PayPal (INC)"/>
  </r>
  <r>
    <d v="2015-04-16T00:00:00"/>
    <s v="Gregory Itsines"/>
    <n v="79.849999999999994"/>
    <m/>
    <n v="-79.849999999999994"/>
    <s v="Credit"/>
    <s v="11300 · PayPal (INC)"/>
    <x v="2"/>
    <x v="4"/>
    <n v="2015"/>
    <x v="57"/>
    <s v="Gregory Itsines"/>
    <s v="e-Commerce:DT.com"/>
    <s v="BOTH"/>
    <s v="Income Statement"/>
    <s v="PayPal (INC) Sales Activity"/>
    <s v="11300 · PayPal (INC)"/>
  </r>
  <r>
    <d v="2015-04-17T00:00:00"/>
    <s v="Melanie-Aileen Hernandez"/>
    <n v="72.05"/>
    <m/>
    <n v="-72.05"/>
    <s v="Credit"/>
    <s v="11300 · PayPal (INC)"/>
    <x v="2"/>
    <x v="4"/>
    <n v="2015"/>
    <x v="57"/>
    <s v="Melanie-Aileen Hernandez"/>
    <s v="eBay:eBay"/>
    <s v="BOTH"/>
    <s v="Income Statement"/>
    <s v="PayPal (INC) Sales Activity"/>
    <s v="11300 · PayPal (INC)"/>
  </r>
  <r>
    <d v="2015-04-17T00:00:00"/>
    <s v="Gianna valentino"/>
    <n v="187.95"/>
    <m/>
    <n v="-187.95"/>
    <s v="Credit"/>
    <s v="11300 · PayPal (INC)"/>
    <x v="2"/>
    <x v="4"/>
    <n v="2015"/>
    <x v="57"/>
    <s v="Gianna valentino"/>
    <s v="e-Commerce:DT.com"/>
    <s v="BOTH"/>
    <s v="Income Statement"/>
    <s v="PayPal (INC) Sales Activity"/>
    <s v="11300 · PayPal (INC)"/>
  </r>
  <r>
    <d v="2015-04-17T00:00:00"/>
    <s v="Pure Kennels"/>
    <n v="172.9"/>
    <m/>
    <n v="-172.9"/>
    <s v="Credit"/>
    <s v="11300 · PayPal (INC)"/>
    <x v="2"/>
    <x v="4"/>
    <n v="2015"/>
    <x v="72"/>
    <s v="Pure Kennels"/>
    <s v="Wholesale"/>
    <s v="BOTH"/>
    <s v="Income Statement"/>
    <s v="PayPal (INC) Sales Activity"/>
    <s v="11300 · PayPal (INC)"/>
  </r>
  <r>
    <d v="2015-04-17T00:00:00"/>
    <s v="Ruth Dease-Smith"/>
    <n v="77.8"/>
    <m/>
    <n v="-77.8"/>
    <s v="Credit"/>
    <s v="11300 · PayPal (INC)"/>
    <x v="2"/>
    <x v="4"/>
    <n v="2015"/>
    <x v="57"/>
    <s v="Ruth Dease-Smith"/>
    <s v="e-Commerce:DT.com"/>
    <s v="BOTH"/>
    <s v="Income Statement"/>
    <s v="PayPal (INC) Sales Activity"/>
    <s v="11300 · PayPal (INC)"/>
  </r>
  <r>
    <d v="2015-04-17T00:00:00"/>
    <s v="Ruth Dease-Smith"/>
    <n v="150.30000000000001"/>
    <m/>
    <n v="-150.30000000000001"/>
    <s v="Credit"/>
    <s v="11300 · PayPal (INC)"/>
    <x v="2"/>
    <x v="4"/>
    <n v="2015"/>
    <x v="57"/>
    <s v="Ruth Dease-Smith"/>
    <s v="e-Commerce:DT.com"/>
    <s v="BOTH"/>
    <s v="Income Statement"/>
    <s v="PayPal (INC) Sales Activity"/>
    <s v="11300 · PayPal (INC)"/>
  </r>
  <r>
    <d v="2015-04-18T00:00:00"/>
    <s v="Jeff Norris"/>
    <n v="14.9"/>
    <m/>
    <n v="-14.9"/>
    <s v="Credit"/>
    <s v="11300 · PayPal (INC)"/>
    <x v="2"/>
    <x v="4"/>
    <n v="2015"/>
    <x v="57"/>
    <s v="Jeff Norris"/>
    <s v="eBay:eBay"/>
    <s v="BOTH"/>
    <s v="Income Statement"/>
    <s v="PayPal (INC) Sales Activity"/>
    <s v="11300 · PayPal (INC)"/>
  </r>
  <r>
    <d v="2015-04-18T00:00:00"/>
    <s v="Shane Armstrong"/>
    <n v="76.17"/>
    <m/>
    <n v="-76.17"/>
    <s v="Credit"/>
    <s v="11300 · PayPal (INC)"/>
    <x v="2"/>
    <x v="4"/>
    <n v="2015"/>
    <x v="57"/>
    <s v="Shane Armstrong"/>
    <s v="eBay:eBay"/>
    <s v="BOTH"/>
    <s v="Income Statement"/>
    <s v="PayPal (INC) Sales Activity"/>
    <s v="11300 · PayPal (INC)"/>
  </r>
  <r>
    <d v="2015-04-18T00:00:00"/>
    <s v="Don Martin"/>
    <n v="96.53"/>
    <m/>
    <n v="-96.53"/>
    <s v="Credit"/>
    <s v="11300 · PayPal (INC)"/>
    <x v="2"/>
    <x v="4"/>
    <n v="2015"/>
    <x v="57"/>
    <s v="Don Martin"/>
    <s v="eBay:eBay"/>
    <s v="BOTH"/>
    <s v="Income Statement"/>
    <s v="PayPal (INC) Sales Activity"/>
    <s v="11300 · PayPal (INC)"/>
  </r>
  <r>
    <d v="2015-04-20T00:00:00"/>
    <s v="Petrashchuk Evgeny"/>
    <n v="235.8"/>
    <m/>
    <n v="-235.8"/>
    <s v="Credit"/>
    <s v="11300 · PayPal (INC)"/>
    <x v="2"/>
    <x v="4"/>
    <n v="2015"/>
    <x v="57"/>
    <s v="Petrashchuk Evgeny"/>
    <s v="Wholesale"/>
    <s v="BOTH"/>
    <s v="Income Statement"/>
    <s v="PayPal (INC) Sales Activity"/>
    <s v="11300 · PayPal (INC)"/>
  </r>
  <r>
    <d v="2015-04-20T00:00:00"/>
    <s v="Kevin Kimbell"/>
    <n v="-74.849999999999994"/>
    <m/>
    <n v="74.849999999999994"/>
    <s v="Debit"/>
    <s v="11300 · PayPal (INC)"/>
    <x v="2"/>
    <x v="4"/>
    <n v="2015"/>
    <x v="72"/>
    <s v="Kevin Kimbell"/>
    <s v="e-Commerce:DT.com"/>
    <s v="BOTH"/>
    <s v="Income Statement"/>
    <s v="PayPal (INC) Sales Activity"/>
    <s v="11300 · PayPal (INC)"/>
  </r>
  <r>
    <d v="2015-04-20T00:00:00"/>
    <s v="Kevin McCarthy"/>
    <n v="55.15"/>
    <m/>
    <n v="-55.15"/>
    <s v="Credit"/>
    <s v="11300 · PayPal (INC)"/>
    <x v="2"/>
    <x v="4"/>
    <n v="2015"/>
    <x v="57"/>
    <s v="Kevin McCarthy"/>
    <s v="e-Commerce:DT Pro.com"/>
    <s v="BOTH"/>
    <s v="Income Statement"/>
    <s v="PayPal (INC) Sales Activity"/>
    <s v="11300 · PayPal (INC)"/>
  </r>
  <r>
    <d v="2015-04-20T00:00:00"/>
    <s v="Malibu Elite Services"/>
    <n v="16.71"/>
    <m/>
    <n v="-16.71"/>
    <s v="Credit"/>
    <s v="11300 · PayPal (INC)"/>
    <x v="2"/>
    <x v="4"/>
    <n v="2015"/>
    <x v="57"/>
    <s v="Malibu Elite Services"/>
    <s v="eBay:eBay"/>
    <s v="BOTH"/>
    <s v="Income Statement"/>
    <s v="PayPal (INC) Sales Activity"/>
    <s v="11300 · PayPal (INC)"/>
  </r>
  <r>
    <d v="2015-04-21T00:00:00"/>
    <s v="eBay Buyer Dispute"/>
    <n v="-158.83000000000001"/>
    <m/>
    <n v="158.83000000000001"/>
    <s v="Debit"/>
    <s v="11300 · PayPal (INC)"/>
    <x v="2"/>
    <x v="4"/>
    <n v="2015"/>
    <x v="57"/>
    <s v="Buyer Dispute"/>
    <s v="eBay:eBay"/>
    <s v="BOTH"/>
    <s v="Income Statement"/>
    <s v="PayPal (INC) Sales Activity"/>
    <s v="11300 · PayPal (INC)"/>
  </r>
  <r>
    <d v="2015-04-21T00:00:00"/>
    <s v="Bank Account"/>
    <n v="-1627.63"/>
    <m/>
    <n v="1627.63"/>
    <s v="Debit"/>
    <s v="11300 · PayPal (INC)"/>
    <x v="2"/>
    <x v="4"/>
    <n v="2015"/>
    <x v="55"/>
    <s v="Dean &amp; Tyler, INC"/>
    <s v="Corporate"/>
    <s v="INC"/>
    <s v="Balance Sheet"/>
    <s v="PayPal (INC) transfers to 9319 (INC)"/>
    <s v="11300 · PayPal (INC)"/>
  </r>
  <r>
    <d v="2015-04-21T00:00:00"/>
    <s v="Reversal"/>
    <n v="158.83000000000001"/>
    <m/>
    <n v="-158.83000000000001"/>
    <s v="Credit"/>
    <s v="11300 · PayPal (INC)"/>
    <x v="2"/>
    <x v="4"/>
    <n v="2015"/>
    <x v="57"/>
    <s v="Buyer Dispute"/>
    <s v="eBay:eBay"/>
    <s v="BOTH"/>
    <s v="Income Statement"/>
    <s v="PayPal (INC) Sales Activity"/>
    <s v="11300 · PayPal (INC)"/>
  </r>
  <r>
    <d v="2015-04-21T00:00:00"/>
    <s v="Shawn Erway"/>
    <n v="-158.83000000000001"/>
    <m/>
    <n v="158.83000000000001"/>
    <s v="Debit"/>
    <s v="11300 · PayPal (INC)"/>
    <x v="2"/>
    <x v="4"/>
    <n v="2015"/>
    <x v="72"/>
    <s v="Shawn Erway"/>
    <s v="eBay:eBay"/>
    <s v="BOTH"/>
    <s v="Income Statement"/>
    <s v="PayPal (INC) Sales Activity"/>
    <s v="11300 · PayPal (INC)"/>
  </r>
  <r>
    <d v="2015-04-21T00:00:00"/>
    <s v="Tracey Rodd"/>
    <n v="126.37"/>
    <m/>
    <n v="-126.37"/>
    <s v="Credit"/>
    <s v="11300 · PayPal (INC)"/>
    <x v="2"/>
    <x v="4"/>
    <n v="2015"/>
    <x v="57"/>
    <s v="Tracey Rodd"/>
    <s v="e-Commerce:DT.com"/>
    <s v="BOTH"/>
    <s v="Income Statement"/>
    <s v="PayPal (INC) Sales Activity"/>
    <s v="11300 · PayPal (INC)"/>
  </r>
  <r>
    <d v="2015-04-22T00:00:00"/>
    <s v="mclean@meangrrl.com"/>
    <n v="-66.900000000000006"/>
    <m/>
    <n v="66.900000000000006"/>
    <s v="Debit"/>
    <s v="11300 · PayPal (INC)"/>
    <x v="2"/>
    <x v="4"/>
    <n v="2015"/>
    <x v="72"/>
    <s v="McLean"/>
    <s v="eBay:eBay"/>
    <s v="BOTH"/>
    <s v="Income Statement"/>
    <s v="PayPal (INC) Sales Activity"/>
    <s v="11300 · PayPal (INC)"/>
  </r>
  <r>
    <d v="2015-04-22T00:00:00"/>
    <s v="Angela Prince"/>
    <n v="15.85"/>
    <m/>
    <n v="-15.85"/>
    <s v="Credit"/>
    <s v="11300 · PayPal (INC)"/>
    <x v="2"/>
    <x v="4"/>
    <n v="2015"/>
    <x v="57"/>
    <s v="Angela Prince"/>
    <s v="eBay:eBay"/>
    <s v="BOTH"/>
    <s v="Income Statement"/>
    <s v="PayPal (INC) Sales Activity"/>
    <s v="11300 · PayPal (INC)"/>
  </r>
  <r>
    <d v="2015-04-23T00:00:00"/>
    <s v="Emilie Abbott"/>
    <n v="15.9"/>
    <m/>
    <n v="-15.9"/>
    <s v="Credit"/>
    <s v="11300 · PayPal (INC)"/>
    <x v="2"/>
    <x v="4"/>
    <n v="2015"/>
    <x v="57"/>
    <s v="Emilie Abbott"/>
    <s v="eBay:eBay"/>
    <s v="BOTH"/>
    <s v="Income Statement"/>
    <s v="PayPal (INC) Sales Activity"/>
    <s v="11300 · PayPal (INC)"/>
  </r>
  <r>
    <d v="2015-04-23T00:00:00"/>
    <s v="fazlin doutie"/>
    <n v="126.71"/>
    <m/>
    <n v="-126.71"/>
    <s v="Credit"/>
    <s v="11300 · PayPal (INC)"/>
    <x v="2"/>
    <x v="4"/>
    <n v="2015"/>
    <x v="57"/>
    <s v="fazlin doutie"/>
    <s v="eBay:eBay"/>
    <s v="BOTH"/>
    <s v="Income Statement"/>
    <s v="PayPal (INC) Sales Activity"/>
    <s v="11300 · PayPal (INC)"/>
  </r>
  <r>
    <d v="2015-04-24T00:00:00"/>
    <s v="Hulu"/>
    <n v="-8.49"/>
    <m/>
    <n v="8.49"/>
    <s v="Debit"/>
    <s v="11300 · PayPal (INC)"/>
    <x v="2"/>
    <x v="4"/>
    <n v="2015"/>
    <x v="31"/>
    <s v="Hulu"/>
    <s v="Corporate"/>
    <s v="BOTH"/>
    <s v="Income Statement"/>
    <s v="PayPal (INC) Activity"/>
    <s v="11300 · PayPal (INC)"/>
  </r>
  <r>
    <d v="2015-04-25T00:00:00"/>
    <s v="eBay Buyer Dispute"/>
    <n v="-64.06"/>
    <m/>
    <n v="64.06"/>
    <s v="Debit"/>
    <s v="11300 · PayPal (INC)"/>
    <x v="2"/>
    <x v="4"/>
    <n v="2015"/>
    <x v="57"/>
    <s v="Buyer Dispute"/>
    <s v="eBay:eBay"/>
    <s v="BOTH"/>
    <s v="Income Statement"/>
    <s v="PayPal (INC) Sales Activity"/>
    <s v="11300 · PayPal (INC)"/>
  </r>
  <r>
    <d v="2015-04-25T00:00:00"/>
    <s v="Grace Koster"/>
    <n v="64.06"/>
    <m/>
    <n v="-64.06"/>
    <s v="Credit"/>
    <s v="11300 · PayPal (INC)"/>
    <x v="2"/>
    <x v="4"/>
    <n v="2015"/>
    <x v="57"/>
    <s v="Grace Koster"/>
    <s v="eBay:eBay"/>
    <s v="BOTH"/>
    <s v="Income Statement"/>
    <s v="PayPal (INC) Sales Activity"/>
    <s v="11300 · PayPal (INC)"/>
  </r>
  <r>
    <d v="2015-04-25T00:00:00"/>
    <s v="Jesse Cudd"/>
    <n v="31.3"/>
    <m/>
    <n v="-31.3"/>
    <s v="Credit"/>
    <s v="11300 · PayPal (INC)"/>
    <x v="2"/>
    <x v="4"/>
    <n v="2015"/>
    <x v="57"/>
    <s v="Jesse Cudd"/>
    <s v="eBay:eBay"/>
    <s v="BOTH"/>
    <s v="Income Statement"/>
    <s v="PayPal (INC) Sales Activity"/>
    <s v="11300 · PayPal (INC)"/>
  </r>
  <r>
    <d v="2015-04-26T00:00:00"/>
    <s v="Chadd Sanders"/>
    <n v="12.94"/>
    <m/>
    <n v="-12.94"/>
    <s v="Credit"/>
    <s v="11300 · PayPal (INC)"/>
    <x v="2"/>
    <x v="4"/>
    <n v="2015"/>
    <x v="57"/>
    <s v="Chadd Sanders"/>
    <s v="e-Commerce:DT Pro.com"/>
    <s v="BOTH"/>
    <s v="Income Statement"/>
    <s v="PayPal (INC) Sales Activity"/>
    <s v="11300 · PayPal (INC)"/>
  </r>
  <r>
    <d v="2015-04-26T00:00:00"/>
    <s v="Reversal"/>
    <n v="67.27"/>
    <m/>
    <n v="-67.27"/>
    <s v="Credit"/>
    <s v="11300 · PayPal (INC)"/>
    <x v="2"/>
    <x v="4"/>
    <n v="2015"/>
    <x v="57"/>
    <s v="Buyer Dispute"/>
    <s v="eBay:eBay"/>
    <s v="BOTH"/>
    <s v="Income Statement"/>
    <s v="PayPal (INC) Sales Activity"/>
    <s v="11300 · PayPal (INC)"/>
  </r>
  <r>
    <d v="2015-04-27T00:00:00"/>
    <s v="David McCormick"/>
    <n v="99.11"/>
    <m/>
    <n v="-99.11"/>
    <s v="Credit"/>
    <s v="11300 · PayPal (INC)"/>
    <x v="2"/>
    <x v="4"/>
    <n v="2015"/>
    <x v="57"/>
    <s v="David McCormick"/>
    <s v="eBay:eBay"/>
    <s v="BOTH"/>
    <s v="Income Statement"/>
    <s v="PayPal (INC) Sales Activity"/>
    <s v="11300 · PayPal (INC)"/>
  </r>
  <r>
    <d v="2015-04-27T00:00:00"/>
    <s v="Nathan Schrantz"/>
    <n v="148.46"/>
    <m/>
    <n v="-148.46"/>
    <s v="Credit"/>
    <s v="11300 · PayPal (INC)"/>
    <x v="2"/>
    <x v="4"/>
    <n v="2015"/>
    <x v="57"/>
    <s v="Nathan Schrantz"/>
    <s v="eBay:eBay"/>
    <s v="BOTH"/>
    <s v="Income Statement"/>
    <s v="PayPal (INC) Sales Activity"/>
    <s v="11300 · PayPal (INC)"/>
  </r>
  <r>
    <d v="2015-04-27T00:00:00"/>
    <s v="Bank Account"/>
    <n v="-650"/>
    <m/>
    <n v="650"/>
    <s v="Debit"/>
    <s v="11300 · PayPal (INC)"/>
    <x v="2"/>
    <x v="4"/>
    <n v="2015"/>
    <x v="55"/>
    <s v="Dean &amp; Tyler, INC"/>
    <s v="Corporate"/>
    <s v="INC"/>
    <s v="Balance Sheet"/>
    <s v="PayPal (INC) transfers to 9319 (INC)"/>
    <s v="11300 · PayPal (INC)"/>
  </r>
  <r>
    <d v="2015-04-27T00:00:00"/>
    <s v="philip beck"/>
    <n v="14.9"/>
    <m/>
    <n v="-14.9"/>
    <s v="Credit"/>
    <s v="11300 · PayPal (INC)"/>
    <x v="2"/>
    <x v="4"/>
    <n v="2015"/>
    <x v="57"/>
    <s v="philip beck"/>
    <s v="eBay:eBay"/>
    <s v="BOTH"/>
    <s v="Income Statement"/>
    <s v="PayPal (INC) Sales Activity"/>
    <s v="11300 · PayPal (INC)"/>
  </r>
  <r>
    <d v="2015-04-28T00:00:00"/>
    <s v="Grace Koster"/>
    <n v="-64.06"/>
    <m/>
    <n v="64.06"/>
    <s v="Debit"/>
    <s v="11300 · PayPal (INC)"/>
    <x v="2"/>
    <x v="4"/>
    <n v="2015"/>
    <x v="72"/>
    <s v="Grace Koster"/>
    <s v="eBay:eBay"/>
    <s v="BOTH"/>
    <s v="Income Statement"/>
    <s v="PayPal (INC) Sales Activity"/>
    <s v="11300 · PayPal (INC)"/>
  </r>
  <r>
    <d v="2015-04-28T00:00:00"/>
    <s v="valerie frommer shore"/>
    <n v="140.24"/>
    <m/>
    <n v="-140.24"/>
    <s v="Credit"/>
    <s v="11300 · PayPal (INC)"/>
    <x v="2"/>
    <x v="4"/>
    <n v="2015"/>
    <x v="57"/>
    <s v="valerie frommer shore"/>
    <s v="eBay:eBay"/>
    <s v="BOTH"/>
    <s v="Income Statement"/>
    <s v="PayPal (INC) Sales Activity"/>
    <s v="11300 · PayPal (INC)"/>
  </r>
  <r>
    <d v="2015-04-28T00:00:00"/>
    <s v="julie altman"/>
    <n v="68.95"/>
    <m/>
    <n v="-68.95"/>
    <s v="Credit"/>
    <s v="11300 · PayPal (INC)"/>
    <x v="2"/>
    <x v="4"/>
    <n v="2015"/>
    <x v="57"/>
    <s v="julie altman"/>
    <s v="e-Commerce:DT.com"/>
    <s v="BOTH"/>
    <s v="Income Statement"/>
    <s v="PayPal (INC) Sales Activity"/>
    <s v="11300 · PayPal (INC)"/>
  </r>
  <r>
    <d v="2015-04-29T00:00:00"/>
    <s v="Hayes Hayes"/>
    <n v="111.85"/>
    <m/>
    <n v="-111.85"/>
    <s v="Credit"/>
    <s v="11300 · PayPal (INC)"/>
    <x v="2"/>
    <x v="4"/>
    <n v="2015"/>
    <x v="57"/>
    <s v="Hayes Hayes"/>
    <s v="e-Commerce:DT.com"/>
    <s v="BOTH"/>
    <s v="Income Statement"/>
    <s v="PayPal (INC) Sales Activity"/>
    <s v="11300 · PayPal (INC)"/>
  </r>
  <r>
    <d v="2015-04-29T00:00:00"/>
    <s v="Johanna Clark"/>
    <n v="86.16"/>
    <m/>
    <n v="-86.16"/>
    <s v="Credit"/>
    <s v="11300 · PayPal (INC)"/>
    <x v="2"/>
    <x v="4"/>
    <n v="2015"/>
    <x v="57"/>
    <s v="Johanna Clark"/>
    <s v="e-Commerce:DT.com"/>
    <s v="BOTH"/>
    <s v="Income Statement"/>
    <s v="PayPal (INC) Sales Activity"/>
    <s v="11300 · PayPal (INC)"/>
  </r>
  <r>
    <d v="2015-04-29T00:00:00"/>
    <s v="Andrea Reiskin"/>
    <n v="-130.75"/>
    <m/>
    <n v="130.75"/>
    <s v="Debit"/>
    <s v="11300 · PayPal (INC)"/>
    <x v="2"/>
    <x v="4"/>
    <n v="2015"/>
    <x v="72"/>
    <s v="Andrea Reiskin"/>
    <s v="e-Commerce:DT.com"/>
    <s v="BOTH"/>
    <s v="Income Statement"/>
    <s v="PayPal (INC) Sales Activity"/>
    <s v="11300 · PayPal (INC)"/>
  </r>
  <r>
    <d v="2015-04-29T00:00:00"/>
    <s v="karen harsh"/>
    <n v="18.850000000000001"/>
    <m/>
    <n v="-18.850000000000001"/>
    <s v="Credit"/>
    <s v="11300 · PayPal (INC)"/>
    <x v="2"/>
    <x v="4"/>
    <n v="2015"/>
    <x v="57"/>
    <s v="karen harsh"/>
    <s v="eBay:eBay"/>
    <s v="BOTH"/>
    <s v="Income Statement"/>
    <s v="PayPal (INC) Sales Activity"/>
    <s v="11300 · PayPal (INC)"/>
  </r>
  <r>
    <d v="2015-04-29T00:00:00"/>
    <s v="Charly Zuetlau"/>
    <n v="50.92"/>
    <m/>
    <n v="-50.92"/>
    <s v="Credit"/>
    <s v="11300 · PayPal (INC)"/>
    <x v="2"/>
    <x v="4"/>
    <n v="2015"/>
    <x v="57"/>
    <s v="Charly Zuetlau"/>
    <s v="eBay:eBay"/>
    <s v="BOTH"/>
    <s v="Income Statement"/>
    <s v="PayPal (INC) Sales Activity"/>
    <s v="11300 · PayPal (INC)"/>
  </r>
  <r>
    <d v="2015-04-29T00:00:00"/>
    <s v="Brian Dubs"/>
    <n v="20.75"/>
    <m/>
    <n v="-20.75"/>
    <s v="Credit"/>
    <s v="11300 · PayPal (INC)"/>
    <x v="2"/>
    <x v="4"/>
    <n v="2015"/>
    <x v="57"/>
    <s v="Brian Dubs"/>
    <s v="eBay:eBay"/>
    <s v="BOTH"/>
    <s v="Income Statement"/>
    <s v="PayPal (INC) Sales Activity"/>
    <s v="11300 · PayPal (INC)"/>
  </r>
  <r>
    <d v="2015-04-29T00:00:00"/>
    <s v="Brian Dubs"/>
    <n v="-7.05"/>
    <m/>
    <n v="7.05"/>
    <s v="Debit"/>
    <s v="11300 · PayPal (INC)"/>
    <x v="2"/>
    <x v="4"/>
    <n v="2015"/>
    <x v="72"/>
    <s v="Brian Dubs"/>
    <s v="eBay:eBay"/>
    <s v="BOTH"/>
    <s v="Income Statement"/>
    <s v="PayPal (INC) Sales Activity"/>
    <s v="11300 · PayPal (INC)"/>
  </r>
  <r>
    <d v="2015-04-29T00:00:00"/>
    <s v="Donna Gillstrap"/>
    <n v="15.9"/>
    <m/>
    <n v="-15.9"/>
    <s v="Credit"/>
    <s v="11300 · PayPal (INC)"/>
    <x v="2"/>
    <x v="4"/>
    <n v="2015"/>
    <x v="57"/>
    <s v="Donna Gillstrap"/>
    <s v="eBay:eBay"/>
    <s v="BOTH"/>
    <s v="Income Statement"/>
    <s v="PayPal (INC) Sales Activity"/>
    <s v="11300 · PayPal (INC)"/>
  </r>
  <r>
    <d v="2015-04-29T00:00:00"/>
    <s v="Emma Munson-Blatt"/>
    <n v="14.65"/>
    <m/>
    <n v="-14.65"/>
    <s v="Credit"/>
    <s v="11300 · PayPal (INC)"/>
    <x v="2"/>
    <x v="4"/>
    <n v="2015"/>
    <x v="57"/>
    <s v="Emma Munson-Blatt"/>
    <s v="eBay:eBay"/>
    <s v="BOTH"/>
    <s v="Income Statement"/>
    <s v="PayPal (INC) Sales Activity"/>
    <s v="11300 · PayPal (INC)"/>
  </r>
  <r>
    <d v="2015-04-29T00:00:00"/>
    <s v="Teresa Pooler"/>
    <n v="14.65"/>
    <m/>
    <n v="-14.65"/>
    <s v="Credit"/>
    <s v="11300 · PayPal (INC)"/>
    <x v="2"/>
    <x v="4"/>
    <n v="2015"/>
    <x v="57"/>
    <s v="Teresa Pooler"/>
    <s v="eBay:eBay"/>
    <s v="BOTH"/>
    <s v="Income Statement"/>
    <s v="PayPal (INC) Sales Activity"/>
    <s v="11300 · PayPal (INC)"/>
  </r>
  <r>
    <d v="2015-04-29T00:00:00"/>
    <s v="DON WALDRON"/>
    <n v="72.81"/>
    <m/>
    <n v="-72.81"/>
    <s v="Credit"/>
    <s v="11300 · PayPal (INC)"/>
    <x v="2"/>
    <x v="4"/>
    <n v="2015"/>
    <x v="57"/>
    <s v="DON WALDRON"/>
    <s v="eBay:eBay"/>
    <s v="BOTH"/>
    <s v="Income Statement"/>
    <s v="PayPal (INC) Sales Activity"/>
    <s v="11300 · PayPal (INC)"/>
  </r>
  <r>
    <d v="2015-04-30T00:00:00"/>
    <s v="christine love"/>
    <n v="138.30000000000001"/>
    <m/>
    <n v="-138.30000000000001"/>
    <s v="Credit"/>
    <s v="11300 · PayPal (INC)"/>
    <x v="2"/>
    <x v="4"/>
    <n v="2015"/>
    <x v="57"/>
    <s v="christine love"/>
    <s v="eBay:eBay"/>
    <s v="BOTH"/>
    <s v="Income Statement"/>
    <s v="PayPal (INC) Sales Activity"/>
    <s v="11300 · PayPal (INC)"/>
  </r>
  <r>
    <d v="2015-04-30T00:00:00"/>
    <s v="Elizabeth DiGregorio"/>
    <n v="94.45"/>
    <m/>
    <n v="-94.45"/>
    <s v="Credit"/>
    <s v="11300 · PayPal (INC)"/>
    <x v="2"/>
    <x v="4"/>
    <n v="2015"/>
    <x v="57"/>
    <s v="Elizabeth DiGregorio"/>
    <s v="e-Commerce:DT Pro.com"/>
    <s v="BOTH"/>
    <s v="Income Statement"/>
    <s v="PayPal (INC) Sales Activity"/>
    <s v="11300 · PayPal (INC)"/>
  </r>
  <r>
    <d v="2015-04-30T00:00:00"/>
    <s v="christine love"/>
    <n v="-18.350000000000001"/>
    <m/>
    <n v="18.350000000000001"/>
    <s v="Debit"/>
    <s v="11300 · PayPal (INC)"/>
    <x v="2"/>
    <x v="4"/>
    <n v="2015"/>
    <x v="72"/>
    <s v="christine love"/>
    <s v="eBay:eBay"/>
    <s v="BOTH"/>
    <s v="Income Statement"/>
    <s v="PayPal (INC) Sales Activity"/>
    <s v="11300 · PayPal (INC)"/>
  </r>
  <r>
    <d v="2015-04-30T00:00:00"/>
    <s v="DON WALDRON"/>
    <n v="108.9"/>
    <m/>
    <n v="-108.9"/>
    <s v="Credit"/>
    <s v="11300 · PayPal (INC)"/>
    <x v="2"/>
    <x v="4"/>
    <n v="2015"/>
    <x v="57"/>
    <s v="DON WALDRON"/>
    <s v="eBay:eBay"/>
    <s v="BOTH"/>
    <s v="Income Statement"/>
    <s v="PayPal (INC) Sales Activity"/>
    <s v="11300 · PayPal (INC)"/>
  </r>
  <r>
    <d v="2015-04-30T00:00:00"/>
    <s v="Tanya Alexander"/>
    <n v="102.68"/>
    <m/>
    <n v="-102.68"/>
    <s v="Credit"/>
    <s v="11300 · PayPal (INC)"/>
    <x v="2"/>
    <x v="4"/>
    <n v="2015"/>
    <x v="57"/>
    <s v="Tanya Alexander"/>
    <s v="e-Commerce:DT.com"/>
    <s v="BOTH"/>
    <s v="Income Statement"/>
    <s v="PayPal (INC) Sales Activity"/>
    <s v="11300 · PayPal (INC)"/>
  </r>
  <r>
    <d v="2015-04-30T00:00:00"/>
    <s v="DON WALDRON"/>
    <n v="-72.81"/>
    <m/>
    <n v="72.81"/>
    <s v="Debit"/>
    <s v="11300 · PayPal (INC)"/>
    <x v="2"/>
    <x v="4"/>
    <n v="2015"/>
    <x v="57"/>
    <s v="DON WALDRON"/>
    <s v="eBay:eBay"/>
    <s v="BOTH"/>
    <s v="Income Statement"/>
    <s v="PayPal (INC) Sales Activity"/>
    <s v="11300 · PayPal (INC)"/>
  </r>
  <r>
    <d v="2015-05-01T00:00:00"/>
    <s v="eBay Inc."/>
    <n v="-467.6"/>
    <m/>
    <n v="467.6"/>
    <s v="Debit"/>
    <s v="11300 · PayPal (INC)"/>
    <x v="2"/>
    <x v="5"/>
    <n v="2015"/>
    <x v="11"/>
    <s v="eBay"/>
    <s v="eBay:eBay"/>
    <s v="BOTH"/>
    <s v="Income Statement"/>
    <s v="PayPal (INC) Activity"/>
    <s v="11300 · PayPal (INC)"/>
  </r>
  <r>
    <d v="2015-05-01T00:00:00"/>
    <s v="ells mchaffie"/>
    <n v="56.45"/>
    <m/>
    <n v="-56.45"/>
    <s v="Credit"/>
    <s v="11300 · PayPal (INC)"/>
    <x v="2"/>
    <x v="5"/>
    <n v="2015"/>
    <x v="57"/>
    <s v="ells mchaffie"/>
    <s v="eBay:eBay"/>
    <s v="BOTH"/>
    <s v="Income Statement"/>
    <s v="PayPal (INC) Sales Activity"/>
    <s v="11300 · PayPal (INC)"/>
  </r>
  <r>
    <d v="2015-05-01T00:00:00"/>
    <s v="Brandee Anderson"/>
    <n v="59.95"/>
    <m/>
    <n v="-59.95"/>
    <s v="Credit"/>
    <s v="11300 · PayPal (INC)"/>
    <x v="2"/>
    <x v="5"/>
    <n v="2015"/>
    <x v="57"/>
    <s v="Brandee Anderson"/>
    <s v="e-Commerce:DT.com"/>
    <s v="BOTH"/>
    <s v="Income Statement"/>
    <s v="PayPal (INC) Sales Activity"/>
    <s v="11300 · PayPal (INC)"/>
  </r>
  <r>
    <d v="2015-05-01T00:00:00"/>
    <s v="Bank Account"/>
    <n v="-450"/>
    <m/>
    <n v="450"/>
    <s v="Debit"/>
    <s v="11300 · PayPal (INC)"/>
    <x v="2"/>
    <x v="5"/>
    <n v="2015"/>
    <x v="55"/>
    <s v="Dean &amp; Tyler, INC"/>
    <s v="Corporate"/>
    <s v="INC"/>
    <s v="Balance Sheet"/>
    <s v="PayPal (INC) transfers to 9319 (INC)"/>
    <s v="11300 · PayPal (INC)"/>
  </r>
  <r>
    <d v="2015-05-01T00:00:00"/>
    <s v="stan soltz"/>
    <n v="15.85"/>
    <m/>
    <n v="-15.85"/>
    <s v="Credit"/>
    <s v="11300 · PayPal (INC)"/>
    <x v="2"/>
    <x v="5"/>
    <n v="2015"/>
    <x v="57"/>
    <s v="stan soltz"/>
    <s v="eBay:eBay"/>
    <s v="BOTH"/>
    <s v="Income Statement"/>
    <s v="PayPal (INC) Sales Activity"/>
    <s v="11300 · PayPal (INC)"/>
  </r>
  <r>
    <d v="2015-05-01T00:00:00"/>
    <s v="Reversal"/>
    <n v="64.06"/>
    <m/>
    <n v="-64.06"/>
    <s v="Credit"/>
    <s v="11300 · PayPal (INC)"/>
    <x v="2"/>
    <x v="5"/>
    <n v="2015"/>
    <x v="57"/>
    <s v="Buyer Dispute"/>
    <s v="eBay:eBay"/>
    <s v="BOTH"/>
    <s v="Income Statement"/>
    <s v="PayPal (INC) Sales Activity"/>
    <s v="11300 · PayPal (INC)"/>
  </r>
  <r>
    <d v="2015-05-01T00:00:00"/>
    <s v="yegor arshanyan"/>
    <n v="-64.06"/>
    <m/>
    <n v="64.06"/>
    <s v="Debit"/>
    <s v="11300 · PayPal (INC)"/>
    <x v="2"/>
    <x v="5"/>
    <n v="2015"/>
    <x v="72"/>
    <s v="yegor arshanyan"/>
    <s v="eBay:eBay"/>
    <s v="BOTH"/>
    <s v="Income Statement"/>
    <s v="PayPal (INC) Sales Activity"/>
    <s v="11300 · PayPal (INC)"/>
  </r>
  <r>
    <d v="2015-05-01T00:00:00"/>
    <s v="Michael Ibarra"/>
    <n v="58.52"/>
    <m/>
    <n v="-58.52"/>
    <s v="Credit"/>
    <s v="11300 · PayPal (INC)"/>
    <x v="2"/>
    <x v="5"/>
    <n v="2015"/>
    <x v="57"/>
    <s v="Michael Ibarra"/>
    <s v="eBay:eBay"/>
    <s v="BOTH"/>
    <s v="Income Statement"/>
    <s v="PayPal (INC) Sales Activity"/>
    <s v="11300 · PayPal (INC)"/>
  </r>
  <r>
    <d v="2015-05-01T00:00:00"/>
    <s v="Amanda Jane Roberts"/>
    <n v="79.59"/>
    <m/>
    <n v="-79.59"/>
    <s v="Credit"/>
    <s v="11300 · PayPal (INC)"/>
    <x v="2"/>
    <x v="5"/>
    <n v="2015"/>
    <x v="57"/>
    <s v="Amanda Jane Roberts"/>
    <s v="e-Commerce:DT.com"/>
    <s v="BOTH"/>
    <s v="Income Statement"/>
    <s v="PayPal (INC) Sales Activity"/>
    <s v="11300 · PayPal (INC)"/>
  </r>
  <r>
    <d v="2015-05-01T00:00:00"/>
    <s v="Seth Parrish"/>
    <n v="117.85"/>
    <m/>
    <n v="-117.85"/>
    <s v="Credit"/>
    <s v="11300 · PayPal (INC)"/>
    <x v="2"/>
    <x v="5"/>
    <n v="2015"/>
    <x v="57"/>
    <s v="Seth Parrish"/>
    <s v="eBay:eBay"/>
    <s v="BOTH"/>
    <s v="Income Statement"/>
    <s v="PayPal (INC) Sales Activity"/>
    <s v="11300 · PayPal (INC)"/>
  </r>
  <r>
    <d v="2015-05-01T00:00:00"/>
    <s v="Nancy L Anderson"/>
    <n v="63.62"/>
    <m/>
    <n v="-63.62"/>
    <s v="Credit"/>
    <s v="11300 · PayPal (INC)"/>
    <x v="2"/>
    <x v="5"/>
    <n v="2015"/>
    <x v="57"/>
    <s v="Nancy L Anderson"/>
    <s v="e-Commerce:DT.com"/>
    <s v="BOTH"/>
    <s v="Income Statement"/>
    <s v="PayPal (INC) Sales Activity"/>
    <s v="11300 · PayPal (INC)"/>
  </r>
  <r>
    <d v="2015-05-02T00:00:00"/>
    <s v="Kelly Deere"/>
    <n v="68.95"/>
    <m/>
    <n v="-68.95"/>
    <s v="Credit"/>
    <s v="11300 · PayPal (INC)"/>
    <x v="2"/>
    <x v="5"/>
    <n v="2015"/>
    <x v="57"/>
    <s v="Kelly Deere"/>
    <s v="e-Commerce:DT.com"/>
    <s v="BOTH"/>
    <s v="Income Statement"/>
    <s v="PayPal (INC) Sales Activity"/>
    <s v="11300 · PayPal (INC)"/>
  </r>
  <r>
    <d v="2015-05-02T00:00:00"/>
    <s v="Benjamin Cromwell"/>
    <n v="15.9"/>
    <m/>
    <n v="-15.9"/>
    <s v="Credit"/>
    <s v="11300 · PayPal (INC)"/>
    <x v="2"/>
    <x v="5"/>
    <n v="2015"/>
    <x v="57"/>
    <s v="Benjamin Cromwell"/>
    <s v="eBay:eBay"/>
    <s v="BOTH"/>
    <s v="Income Statement"/>
    <s v="PayPal (INC) Sales Activity"/>
    <s v="11300 · PayPal (INC)"/>
  </r>
  <r>
    <d v="2015-05-02T00:00:00"/>
    <s v="seog joo lee"/>
    <n v="84.2"/>
    <m/>
    <n v="-84.2"/>
    <s v="Credit"/>
    <s v="11300 · PayPal (INC)"/>
    <x v="2"/>
    <x v="5"/>
    <n v="2015"/>
    <x v="57"/>
    <s v="seog joo lee"/>
    <s v="eBay:eBay"/>
    <s v="BOTH"/>
    <s v="Income Statement"/>
    <s v="PayPal (INC) Sales Activity"/>
    <s v="11300 · PayPal (INC)"/>
  </r>
  <r>
    <d v="2015-05-03T00:00:00"/>
    <s v="Jo Rothgery"/>
    <n v="101.8"/>
    <m/>
    <n v="-101.8"/>
    <s v="Credit"/>
    <s v="11300 · PayPal (INC)"/>
    <x v="2"/>
    <x v="5"/>
    <n v="2015"/>
    <x v="57"/>
    <s v="Jo Rothgery"/>
    <s v="e-Commerce:DT.com"/>
    <s v="BOTH"/>
    <s v="Income Statement"/>
    <s v="PayPal (INC) Sales Activity"/>
    <s v="11300 · PayPal (INC)"/>
  </r>
  <r>
    <d v="2015-05-03T00:00:00"/>
    <s v="nikki wallace"/>
    <n v="134.94999999999999"/>
    <m/>
    <n v="-134.94999999999999"/>
    <s v="Credit"/>
    <s v="11300 · PayPal (INC)"/>
    <x v="2"/>
    <x v="5"/>
    <n v="2015"/>
    <x v="57"/>
    <s v="nikki wallace"/>
    <s v="eBay:eBay"/>
    <s v="BOTH"/>
    <s v="Income Statement"/>
    <s v="PayPal (INC) Sales Activity"/>
    <s v="11300 · PayPal (INC)"/>
  </r>
  <r>
    <d v="2015-05-03T00:00:00"/>
    <s v="Melissa Plourde"/>
    <n v="79.900000000000006"/>
    <m/>
    <n v="-79.900000000000006"/>
    <s v="Credit"/>
    <s v="11300 · PayPal (INC)"/>
    <x v="2"/>
    <x v="5"/>
    <n v="2015"/>
    <x v="57"/>
    <s v="Melissa Plourde"/>
    <s v="e-Commerce:DT.com"/>
    <s v="BOTH"/>
    <s v="Income Statement"/>
    <s v="PayPal (INC) Sales Activity"/>
    <s v="11300 · PayPal (INC)"/>
  </r>
  <r>
    <d v="2015-05-03T00:00:00"/>
    <s v="Josh Hall"/>
    <n v="29.9"/>
    <m/>
    <n v="-29.9"/>
    <s v="Credit"/>
    <s v="11300 · PayPal (INC)"/>
    <x v="2"/>
    <x v="5"/>
    <n v="2015"/>
    <x v="57"/>
    <s v="Josh Hall"/>
    <s v="eBay:eBay"/>
    <s v="BOTH"/>
    <s v="Income Statement"/>
    <s v="PayPal (INC) Sales Activity"/>
    <s v="11300 · PayPal (INC)"/>
  </r>
  <r>
    <d v="2015-05-03T00:00:00"/>
    <s v="Egan de los Cobos"/>
    <n v="17.850000000000001"/>
    <m/>
    <n v="-17.850000000000001"/>
    <s v="Credit"/>
    <s v="11300 · PayPal (INC)"/>
    <x v="2"/>
    <x v="5"/>
    <n v="2015"/>
    <x v="57"/>
    <s v="Egan de los Cobos"/>
    <s v="eBay:eBay"/>
    <s v="BOTH"/>
    <s v="Income Statement"/>
    <s v="PayPal (INC) Sales Activity"/>
    <s v="11300 · PayPal (INC)"/>
  </r>
  <r>
    <d v="2015-05-04T00:00:00"/>
    <s v="Resid Crnac"/>
    <n v="58.52"/>
    <m/>
    <n v="-58.52"/>
    <s v="Credit"/>
    <s v="11300 · PayPal (INC)"/>
    <x v="2"/>
    <x v="5"/>
    <n v="2015"/>
    <x v="57"/>
    <s v="Resid Crnac"/>
    <s v="eBay:eBay"/>
    <s v="BOTH"/>
    <s v="Income Statement"/>
    <s v="PayPal (INC) Sales Activity"/>
    <s v="11300 · PayPal (INC)"/>
  </r>
  <r>
    <d v="2015-05-04T00:00:00"/>
    <s v="Keever's Closet"/>
    <n v="23.05"/>
    <m/>
    <n v="-23.05"/>
    <s v="Credit"/>
    <s v="11300 · PayPal (INC)"/>
    <x v="2"/>
    <x v="5"/>
    <n v="2015"/>
    <x v="57"/>
    <s v="Keever's Closet"/>
    <s v="eBay:eBay"/>
    <s v="BOTH"/>
    <s v="Income Statement"/>
    <s v="PayPal (INC) Sales Activity"/>
    <s v="11300 · PayPal (INC)"/>
  </r>
  <r>
    <d v="2015-05-04T00:00:00"/>
    <s v="Resid Crnac"/>
    <n v="-58.52"/>
    <m/>
    <n v="58.52"/>
    <s v="Debit"/>
    <s v="11300 · PayPal (INC)"/>
    <x v="2"/>
    <x v="5"/>
    <n v="2015"/>
    <x v="72"/>
    <s v="Resid Crnac"/>
    <s v="eBay:eBay"/>
    <s v="BOTH"/>
    <s v="Income Statement"/>
    <s v="PayPal (INC) Sales Activity"/>
    <s v="11300 · PayPal (INC)"/>
  </r>
  <r>
    <d v="2015-05-04T00:00:00"/>
    <s v="karalie andrews"/>
    <n v="10.95"/>
    <m/>
    <n v="-10.95"/>
    <s v="Credit"/>
    <s v="11300 · PayPal (INC)"/>
    <x v="2"/>
    <x v="5"/>
    <n v="2015"/>
    <x v="57"/>
    <s v="karalie andrews"/>
    <s v="e-Commerce:DT.com"/>
    <s v="BOTH"/>
    <s v="Income Statement"/>
    <s v="PayPal (INC) Sales Activity"/>
    <s v="11300 · PayPal (INC)"/>
  </r>
  <r>
    <d v="2015-05-04T00:00:00"/>
    <s v="Peter Horlor"/>
    <n v="139.16999999999999"/>
    <m/>
    <n v="-139.16999999999999"/>
    <s v="Credit"/>
    <s v="11300 · PayPal (INC)"/>
    <x v="2"/>
    <x v="5"/>
    <n v="2015"/>
    <x v="57"/>
    <s v="Peter Horlor"/>
    <s v="eBay:eBay"/>
    <s v="BOTH"/>
    <s v="Income Statement"/>
    <s v="PayPal (INC) Sales Activity"/>
    <s v="11300 · PayPal (INC)"/>
  </r>
  <r>
    <d v="2015-05-04T00:00:00"/>
    <s v="Medacore LLC"/>
    <n v="53.9"/>
    <m/>
    <n v="-53.9"/>
    <s v="Credit"/>
    <s v="11300 · PayPal (INC)"/>
    <x v="2"/>
    <x v="5"/>
    <n v="2015"/>
    <x v="57"/>
    <s v="Medacore LLC"/>
    <s v="e-Commerce:DT Pro.com"/>
    <s v="BOTH"/>
    <s v="Income Statement"/>
    <s v="PayPal (INC) Sales Activity"/>
    <s v="11300 · PayPal (INC)"/>
  </r>
  <r>
    <d v="2015-05-04T00:00:00"/>
    <s v="JAS Enterprises"/>
    <n v="47.79"/>
    <m/>
    <n v="-47.79"/>
    <s v="Credit"/>
    <s v="11300 · PayPal (INC)"/>
    <x v="2"/>
    <x v="5"/>
    <n v="2015"/>
    <x v="57"/>
    <s v="JAS Enterprises"/>
    <s v="Wholesale"/>
    <s v="BOTH"/>
    <s v="Income Statement"/>
    <s v="PayPal (INC) Sales Activity"/>
    <s v="11300 · PayPal (INC)"/>
  </r>
  <r>
    <d v="2015-05-05T00:00:00"/>
    <s v="Bank Account"/>
    <n v="-1000"/>
    <m/>
    <n v="1000"/>
    <s v="Debit"/>
    <s v="11300 · PayPal (INC)"/>
    <x v="2"/>
    <x v="5"/>
    <n v="2015"/>
    <x v="55"/>
    <s v="Dean &amp; Tyler, INC"/>
    <s v="Corporate"/>
    <s v="INC"/>
    <s v="Balance Sheet"/>
    <s v="PayPal (INC) transfers to 9319 (INC)"/>
    <s v="11300 · PayPal (INC)"/>
  </r>
  <r>
    <d v="2015-05-06T00:00:00"/>
    <s v="Seth Parrish"/>
    <n v="109.9"/>
    <m/>
    <n v="-109.9"/>
    <s v="Credit"/>
    <s v="11300 · PayPal (INC)"/>
    <x v="2"/>
    <x v="5"/>
    <n v="2015"/>
    <x v="57"/>
    <s v="Seth Parrish"/>
    <s v="eBay:eBay"/>
    <s v="BOTH"/>
    <s v="Income Statement"/>
    <s v="PayPal (INC) Sales Activity"/>
    <s v="11300 · PayPal (INC)"/>
  </r>
  <r>
    <d v="2015-05-06T00:00:00"/>
    <s v="Arturo Montoya"/>
    <n v="13.96"/>
    <m/>
    <n v="-13.96"/>
    <s v="Credit"/>
    <s v="11300 · PayPal (INC)"/>
    <x v="2"/>
    <x v="5"/>
    <n v="2015"/>
    <x v="57"/>
    <s v="Arturo Montoya"/>
    <s v="eBay:eBay"/>
    <s v="BOTH"/>
    <s v="Income Statement"/>
    <s v="PayPal (INC) Sales Activity"/>
    <s v="11300 · PayPal (INC)"/>
  </r>
  <r>
    <d v="2015-05-07T00:00:00"/>
    <s v="Virginia Romo"/>
    <n v="163.32"/>
    <m/>
    <n v="-163.32"/>
    <s v="Credit"/>
    <s v="11300 · PayPal (INC)"/>
    <x v="2"/>
    <x v="5"/>
    <n v="2015"/>
    <x v="57"/>
    <s v="Virginia Romo"/>
    <s v="eBay:eBay"/>
    <s v="BOTH"/>
    <s v="Income Statement"/>
    <s v="PayPal (INC) Sales Activity"/>
    <s v="11300 · PayPal (INC)"/>
  </r>
  <r>
    <d v="2015-05-07T00:00:00"/>
    <s v="JAS Enterprises"/>
    <n v="79.650000000000006"/>
    <m/>
    <n v="-79.650000000000006"/>
    <s v="Credit"/>
    <s v="11300 · PayPal (INC)"/>
    <x v="2"/>
    <x v="5"/>
    <n v="2015"/>
    <x v="57"/>
    <s v="JAS Enterprises"/>
    <s v="Wholesale"/>
    <s v="BOTH"/>
    <s v="Income Statement"/>
    <s v="PayPal (INC) Sales Activity"/>
    <s v="11300 · PayPal (INC)"/>
  </r>
  <r>
    <d v="2015-05-07T00:00:00"/>
    <s v="Jaime Martinez"/>
    <n v="18.850000000000001"/>
    <m/>
    <n v="-18.850000000000001"/>
    <s v="Credit"/>
    <s v="11300 · PayPal (INC)"/>
    <x v="2"/>
    <x v="5"/>
    <n v="2015"/>
    <x v="57"/>
    <s v="Jaime Martinez"/>
    <s v="eBay:eBay"/>
    <s v="BOTH"/>
    <s v="Income Statement"/>
    <s v="PayPal (INC) Sales Activity"/>
    <s v="11300 · PayPal (INC)"/>
  </r>
  <r>
    <d v="2015-05-08T00:00:00"/>
    <s v="Susan Kingston"/>
    <n v="10.95"/>
    <m/>
    <n v="-10.95"/>
    <s v="Credit"/>
    <s v="11300 · PayPal (INC)"/>
    <x v="2"/>
    <x v="5"/>
    <n v="2015"/>
    <x v="57"/>
    <s v="Susan Kingston"/>
    <s v="e-Commerce:DT.com"/>
    <s v="BOTH"/>
    <s v="Income Statement"/>
    <s v="PayPal (INC) Sales Activity"/>
    <s v="11300 · PayPal (INC)"/>
  </r>
  <r>
    <d v="2015-05-08T00:00:00"/>
    <s v="Paradise Motorsports"/>
    <n v="139.9"/>
    <m/>
    <n v="-139.9"/>
    <s v="Credit"/>
    <s v="11300 · PayPal (INC)"/>
    <x v="2"/>
    <x v="5"/>
    <n v="2015"/>
    <x v="57"/>
    <s v="Paradise Motorsports"/>
    <s v="eBay:eBay"/>
    <s v="BOTH"/>
    <s v="Income Statement"/>
    <s v="PayPal (INC) Sales Activity"/>
    <s v="11300 · PayPal (INC)"/>
  </r>
  <r>
    <d v="2015-05-08T00:00:00"/>
    <s v="Linda du Toit"/>
    <n v="484.53"/>
    <m/>
    <n v="-484.53"/>
    <s v="Credit"/>
    <s v="11300 · PayPal (INC)"/>
    <x v="2"/>
    <x v="5"/>
    <n v="2015"/>
    <x v="57"/>
    <s v="Linda du Toit"/>
    <s v="e-Commerce:DT.com"/>
    <s v="BOTH"/>
    <s v="Income Statement"/>
    <s v="PayPal (INC) Sales Activity"/>
    <s v="11300 · PayPal (INC)"/>
  </r>
  <r>
    <d v="2015-05-09T00:00:00"/>
    <s v="TOBY VICTORIA"/>
    <n v="71.94"/>
    <m/>
    <n v="-71.94"/>
    <s v="Credit"/>
    <s v="11300 · PayPal (INC)"/>
    <x v="2"/>
    <x v="5"/>
    <n v="2015"/>
    <x v="57"/>
    <s v="TOBY VICTORIA"/>
    <s v="eBay:eBay"/>
    <s v="BOTH"/>
    <s v="Income Statement"/>
    <s v="PayPal (INC) Sales Activity"/>
    <s v="11300 · PayPal (INC)"/>
  </r>
  <r>
    <d v="2015-05-09T00:00:00"/>
    <s v="Barbara L Sellers"/>
    <n v="14.65"/>
    <m/>
    <n v="-14.65"/>
    <s v="Credit"/>
    <s v="11300 · PayPal (INC)"/>
    <x v="2"/>
    <x v="5"/>
    <n v="2015"/>
    <x v="57"/>
    <s v="Barbara L Sellers"/>
    <s v="eBay:eBay"/>
    <s v="BOTH"/>
    <s v="Income Statement"/>
    <s v="PayPal (INC) Sales Activity"/>
    <s v="11300 · PayPal (INC)"/>
  </r>
  <r>
    <d v="2015-05-09T00:00:00"/>
    <s v="Geoffrey Goodwin"/>
    <n v="15.9"/>
    <m/>
    <n v="-15.9"/>
    <s v="Credit"/>
    <s v="11300 · PayPal (INC)"/>
    <x v="2"/>
    <x v="5"/>
    <n v="2015"/>
    <x v="57"/>
    <s v="Geoffrey Goodwin"/>
    <s v="eBay:eBay"/>
    <s v="BOTH"/>
    <s v="Income Statement"/>
    <s v="PayPal (INC) Sales Activity"/>
    <s v="11300 · PayPal (INC)"/>
  </r>
  <r>
    <d v="2015-05-10T00:00:00"/>
    <s v="Shalini R"/>
    <n v="85.74"/>
    <m/>
    <n v="-85.74"/>
    <s v="Credit"/>
    <s v="11300 · PayPal (INC)"/>
    <x v="2"/>
    <x v="5"/>
    <n v="2015"/>
    <x v="57"/>
    <s v="Shalini R"/>
    <s v="eBay:eBay"/>
    <s v="BOTH"/>
    <s v="Income Statement"/>
    <s v="PayPal (INC) Sales Activity"/>
    <s v="11300 · PayPal (INC)"/>
  </r>
  <r>
    <d v="2015-05-10T00:00:00"/>
    <s v="yegor arshanyan"/>
    <n v="60.49"/>
    <m/>
    <n v="-60.49"/>
    <s v="Credit"/>
    <s v="11300 · PayPal (INC)"/>
    <x v="2"/>
    <x v="5"/>
    <n v="2015"/>
    <x v="57"/>
    <s v="yegor arshanyan"/>
    <s v="eBay:eBay"/>
    <s v="BOTH"/>
    <s v="Income Statement"/>
    <s v="PayPal (INC) Sales Activity"/>
    <s v="11300 · PayPal (INC)"/>
  </r>
  <r>
    <d v="2015-05-10T00:00:00"/>
    <s v="David Ratner"/>
    <n v="-750"/>
    <m/>
    <n v="750"/>
    <s v="Debit"/>
    <s v="11300 · PayPal (INC)"/>
    <x v="2"/>
    <x v="5"/>
    <n v="2015"/>
    <x v="9"/>
    <s v="David Ratner"/>
    <s v="eBay:eBay"/>
    <s v="BOTH"/>
    <s v="Balance Sheet"/>
    <s v="PayPal (INC) repays Dave Note"/>
    <s v="11300 · PayPal (INC)"/>
  </r>
  <r>
    <d v="2015-05-10T00:00:00"/>
    <s v="April Hollis"/>
    <n v="115.8"/>
    <m/>
    <n v="-115.8"/>
    <s v="Credit"/>
    <s v="11300 · PayPal (INC)"/>
    <x v="2"/>
    <x v="5"/>
    <n v="2015"/>
    <x v="57"/>
    <s v="April Hollis"/>
    <s v="eBay:eBay"/>
    <s v="BOTH"/>
    <s v="Income Statement"/>
    <s v="PayPal (INC) Sales Activity"/>
    <s v="11300 · PayPal (INC)"/>
  </r>
  <r>
    <d v="2015-05-10T00:00:00"/>
    <s v="April Hollis"/>
    <n v="57.9"/>
    <m/>
    <n v="-57.9"/>
    <s v="Credit"/>
    <s v="11300 · PayPal (INC)"/>
    <x v="2"/>
    <x v="5"/>
    <n v="2015"/>
    <x v="57"/>
    <s v="April Hollis"/>
    <s v="eBay:eBay"/>
    <s v="BOTH"/>
    <s v="Income Statement"/>
    <s v="PayPal (INC) Sales Activity"/>
    <s v="11300 · PayPal (INC)"/>
  </r>
  <r>
    <d v="2015-05-10T00:00:00"/>
    <s v="April Hollis"/>
    <n v="57.9"/>
    <m/>
    <n v="-57.9"/>
    <s v="Credit"/>
    <s v="11300 · PayPal (INC)"/>
    <x v="2"/>
    <x v="5"/>
    <n v="2015"/>
    <x v="57"/>
    <s v="April Hollis"/>
    <s v="eBay:eBay"/>
    <s v="BOTH"/>
    <s v="Income Statement"/>
    <s v="PayPal (INC) Sales Activity"/>
    <s v="11300 · PayPal (INC)"/>
  </r>
  <r>
    <d v="2015-05-10T00:00:00"/>
    <s v="April Hollis"/>
    <n v="57.9"/>
    <m/>
    <n v="-57.9"/>
    <s v="Credit"/>
    <s v="11300 · PayPal (INC)"/>
    <x v="2"/>
    <x v="5"/>
    <n v="2015"/>
    <x v="57"/>
    <s v="April Hollis"/>
    <s v="eBay:eBay"/>
    <s v="BOTH"/>
    <s v="Income Statement"/>
    <s v="PayPal (INC) Sales Activity"/>
    <s v="11300 · PayPal (INC)"/>
  </r>
  <r>
    <d v="2015-05-10T00:00:00"/>
    <s v="April Hollis"/>
    <n v="57.9"/>
    <m/>
    <n v="-57.9"/>
    <s v="Credit"/>
    <s v="11300 · PayPal (INC)"/>
    <x v="2"/>
    <x v="5"/>
    <n v="2015"/>
    <x v="57"/>
    <s v="April Hollis"/>
    <s v="eBay:eBay"/>
    <s v="BOTH"/>
    <s v="Income Statement"/>
    <s v="PayPal (INC) Sales Activity"/>
    <s v="11300 · PayPal (INC)"/>
  </r>
  <r>
    <d v="2015-05-11T00:00:00"/>
    <s v="yegor arshanyan"/>
    <n v="-9.9499999999999993"/>
    <m/>
    <n v="9.9499999999999993"/>
    <s v="Debit"/>
    <s v="11300 · PayPal (INC)"/>
    <x v="2"/>
    <x v="5"/>
    <n v="2015"/>
    <x v="72"/>
    <s v="yegor arshanyan"/>
    <s v="eBay:eBay"/>
    <s v="BOTH"/>
    <s v="Income Statement"/>
    <s v="PayPal (INC) Sales Activity"/>
    <s v="11300 · PayPal (INC)"/>
  </r>
  <r>
    <d v="2015-05-11T00:00:00"/>
    <s v="Anna Johnson"/>
    <n v="13.9"/>
    <m/>
    <n v="-13.9"/>
    <s v="Credit"/>
    <s v="11300 · PayPal (INC)"/>
    <x v="2"/>
    <x v="5"/>
    <n v="2015"/>
    <x v="57"/>
    <s v="Anna Johnson"/>
    <s v="eBay:eBay"/>
    <s v="BOTH"/>
    <s v="Income Statement"/>
    <s v="PayPal (INC) Sales Activity"/>
    <s v="11300 · PayPal (INC)"/>
  </r>
  <r>
    <d v="2015-05-11T00:00:00"/>
    <s v="DMITRY SHEYMAN"/>
    <n v="90.72"/>
    <m/>
    <n v="-90.72"/>
    <s v="Credit"/>
    <s v="11300 · PayPal (INC)"/>
    <x v="2"/>
    <x v="5"/>
    <n v="2015"/>
    <x v="57"/>
    <s v="DMITRY SHEYMAN"/>
    <s v="eBay:eBay"/>
    <s v="BOTH"/>
    <s v="Income Statement"/>
    <s v="PayPal (INC) Sales Activity"/>
    <s v="11300 · PayPal (INC)"/>
  </r>
  <r>
    <d v="2015-05-11T00:00:00"/>
    <s v="The Phat Cat Inn"/>
    <n v="162.9"/>
    <m/>
    <n v="-162.9"/>
    <s v="Credit"/>
    <s v="11300 · PayPal (INC)"/>
    <x v="2"/>
    <x v="5"/>
    <n v="2015"/>
    <x v="57"/>
    <s v="The Phat Cat Inn"/>
    <s v="e-Commerce:DT.com"/>
    <s v="BOTH"/>
    <s v="Income Statement"/>
    <s v="PayPal (INC) Sales Activity"/>
    <s v="11300 · PayPal (INC)"/>
  </r>
  <r>
    <d v="2015-05-11T00:00:00"/>
    <s v="Terrie Dwyer"/>
    <n v="124.7"/>
    <m/>
    <n v="-124.7"/>
    <s v="Credit"/>
    <s v="11300 · PayPal (INC)"/>
    <x v="2"/>
    <x v="5"/>
    <n v="2015"/>
    <x v="57"/>
    <s v="Terrie Dwyer"/>
    <s v="e-Commerce:DT.com"/>
    <s v="BOTH"/>
    <s v="Income Statement"/>
    <s v="PayPal (INC) Sales Activity"/>
    <s v="11300 · PayPal (INC)"/>
  </r>
  <r>
    <d v="2015-05-11T00:00:00"/>
    <s v="JAS Enterprises"/>
    <n v="75.47"/>
    <m/>
    <n v="-75.47"/>
    <s v="Credit"/>
    <s v="11300 · PayPal (INC)"/>
    <x v="2"/>
    <x v="5"/>
    <n v="2015"/>
    <x v="57"/>
    <s v="JAS Enterprises"/>
    <s v="Wholesale"/>
    <s v="BOTH"/>
    <s v="Income Statement"/>
    <s v="PayPal (INC) Sales Activity"/>
    <s v="11300 · PayPal (INC)"/>
  </r>
  <r>
    <d v="2015-05-12T00:00:00"/>
    <s v="The Phat Cat Inn"/>
    <n v="-32.58"/>
    <m/>
    <n v="32.58"/>
    <s v="Debit"/>
    <s v="11300 · PayPal (INC)"/>
    <x v="2"/>
    <x v="5"/>
    <n v="2015"/>
    <x v="72"/>
    <s v="The Phat Cat Inn"/>
    <s v="Wholesale"/>
    <s v="BOTH"/>
    <s v="Income Statement"/>
    <s v="PayPal (INC) Sales Activity"/>
    <s v="11300 · PayPal (INC)"/>
  </r>
  <r>
    <d v="2015-05-13T00:00:00"/>
    <s v="Mark Morgenfruh"/>
    <n v="14.9"/>
    <m/>
    <n v="-14.9"/>
    <s v="Credit"/>
    <s v="11300 · PayPal (INC)"/>
    <x v="2"/>
    <x v="5"/>
    <n v="2015"/>
    <x v="57"/>
    <s v="Mark Morgenfruh"/>
    <s v="eBay:eBay"/>
    <s v="BOTH"/>
    <s v="Income Statement"/>
    <s v="PayPal (INC) Sales Activity"/>
    <s v="11300 · PayPal (INC)"/>
  </r>
  <r>
    <d v="2015-05-13T00:00:00"/>
    <s v="Bank Account"/>
    <n v="-1100"/>
    <m/>
    <n v="1100"/>
    <s v="Debit"/>
    <s v="11300 · PayPal (INC)"/>
    <x v="2"/>
    <x v="5"/>
    <n v="2015"/>
    <x v="55"/>
    <s v="Dean &amp; Tyler, INC"/>
    <s v="Corporate"/>
    <s v="INC"/>
    <s v="Balance Sheet"/>
    <s v="PayPal (INC) transfers to 9319 (INC)"/>
    <s v="11300 · PayPal (INC)"/>
  </r>
  <r>
    <d v="2015-05-13T00:00:00"/>
    <s v="eBay Buyer Dispute"/>
    <n v="-140.24"/>
    <m/>
    <n v="140.24"/>
    <s v="Debit"/>
    <s v="11300 · PayPal (INC)"/>
    <x v="2"/>
    <x v="5"/>
    <n v="2015"/>
    <x v="57"/>
    <s v="Buyer Dispute"/>
    <s v="eBay:eBay"/>
    <s v="BOTH"/>
    <s v="Income Statement"/>
    <s v="PayPal (INC) Sales Activity"/>
    <s v="11300 · PayPal (INC)"/>
  </r>
  <r>
    <d v="2015-05-13T00:00:00"/>
    <s v="Michelle Henson"/>
    <n v="139.28"/>
    <m/>
    <n v="-139.28"/>
    <s v="Credit"/>
    <s v="11300 · PayPal (INC)"/>
    <x v="2"/>
    <x v="5"/>
    <n v="2015"/>
    <x v="57"/>
    <s v="Michelle Henson"/>
    <s v="eBay:eBay"/>
    <s v="BOTH"/>
    <s v="Income Statement"/>
    <s v="PayPal (INC) Sales Activity"/>
    <s v="11300 · PayPal (INC)"/>
  </r>
  <r>
    <d v="2015-05-13T00:00:00"/>
    <s v="Nancy L Anderson"/>
    <n v="64.900000000000006"/>
    <m/>
    <n v="-64.900000000000006"/>
    <s v="Credit"/>
    <s v="11300 · PayPal (INC)"/>
    <x v="2"/>
    <x v="5"/>
    <n v="2015"/>
    <x v="57"/>
    <s v="Nancy L Anderson"/>
    <s v="e-Commerce:DT.com"/>
    <s v="BOTH"/>
    <s v="Income Statement"/>
    <s v="PayPal (INC) Sales Activity"/>
    <s v="11300 · PayPal (INC)"/>
  </r>
  <r>
    <d v="2015-05-14T00:00:00"/>
    <s v="Megan DElia"/>
    <n v="229.49"/>
    <m/>
    <n v="-229.49"/>
    <s v="Credit"/>
    <s v="11300 · PayPal (INC)"/>
    <x v="2"/>
    <x v="5"/>
    <n v="2015"/>
    <x v="57"/>
    <s v="Megan DElia"/>
    <s v="e-Commerce:DT.com"/>
    <s v="BOTH"/>
    <s v="Income Statement"/>
    <s v="PayPal (INC) Sales Activity"/>
    <s v="11300 · PayPal (INC)"/>
  </r>
  <r>
    <d v="2015-05-15T00:00:00"/>
    <s v="john simantiras"/>
    <n v="-141.53"/>
    <m/>
    <n v="141.53"/>
    <s v="Debit"/>
    <s v="11300 · PayPal (INC)"/>
    <x v="2"/>
    <x v="5"/>
    <n v="2015"/>
    <x v="72"/>
    <s v="john simantiras"/>
    <s v="e-Commerce:DT.com"/>
    <s v="BOTH"/>
    <s v="Income Statement"/>
    <s v="PayPal (INC) Sales Activity"/>
    <s v="11300 · PayPal (INC)"/>
  </r>
  <r>
    <d v="2015-05-15T00:00:00"/>
    <s v="James Davis"/>
    <n v="61.18"/>
    <m/>
    <n v="-61.18"/>
    <s v="Credit"/>
    <s v="11300 · PayPal (INC)"/>
    <x v="2"/>
    <x v="5"/>
    <n v="2015"/>
    <x v="57"/>
    <s v="James Davis"/>
    <s v="eBay:eBay"/>
    <s v="BOTH"/>
    <s v="Income Statement"/>
    <s v="PayPal (INC) Sales Activity"/>
    <s v="11300 · PayPal (INC)"/>
  </r>
  <r>
    <d v="2015-05-15T00:00:00"/>
    <s v="john simantiras"/>
    <n v="141.53"/>
    <m/>
    <n v="-141.53"/>
    <s v="Credit"/>
    <s v="11300 · PayPal (INC)"/>
    <x v="2"/>
    <x v="5"/>
    <n v="2015"/>
    <x v="57"/>
    <s v="john simantiras"/>
    <s v="e-Commerce:DT.com"/>
    <s v="BOTH"/>
    <s v="Income Statement"/>
    <s v="PayPal (INC) Sales Activity"/>
    <s v="11300 · PayPal (INC)"/>
  </r>
  <r>
    <d v="2015-05-15T00:00:00"/>
    <s v="Angela Gerou"/>
    <n v="63.6"/>
    <m/>
    <n v="-63.6"/>
    <s v="Credit"/>
    <s v="11300 · PayPal (INC)"/>
    <x v="2"/>
    <x v="5"/>
    <n v="2015"/>
    <x v="57"/>
    <s v="Angela Gerou"/>
    <s v="eBay:eBay"/>
    <s v="BOTH"/>
    <s v="Income Statement"/>
    <s v="PayPal (INC) Sales Activity"/>
    <s v="11300 · PayPal (INC)"/>
  </r>
  <r>
    <d v="2015-05-16T00:00:00"/>
    <s v="CHRISTINE NACKERS"/>
    <n v="96.23"/>
    <m/>
    <n v="-96.23"/>
    <s v="Credit"/>
    <s v="11300 · PayPal (INC)"/>
    <x v="2"/>
    <x v="5"/>
    <n v="2015"/>
    <x v="57"/>
    <s v="CHRISTINE NACKERS"/>
    <s v="eBay:eBay"/>
    <s v="BOTH"/>
    <s v="Income Statement"/>
    <s v="PayPal (INC) Sales Activity"/>
    <s v="11300 · PayPal (INC)"/>
  </r>
  <r>
    <d v="2015-05-16T00:00:00"/>
    <s v="CHRISTINE NACKERS"/>
    <n v="16.47"/>
    <m/>
    <n v="-16.47"/>
    <s v="Credit"/>
    <s v="11300 · PayPal (INC)"/>
    <x v="2"/>
    <x v="5"/>
    <n v="2015"/>
    <x v="57"/>
    <s v="CHRISTINE NACKERS"/>
    <s v="eBay:eBay"/>
    <s v="BOTH"/>
    <s v="Income Statement"/>
    <s v="PayPal (INC) Sales Activity"/>
    <s v="11300 · PayPal (INC)"/>
  </r>
  <r>
    <d v="2015-05-16T00:00:00"/>
    <s v="Keith Robbins"/>
    <n v="109.9"/>
    <m/>
    <n v="-109.9"/>
    <s v="Credit"/>
    <s v="11300 · PayPal (INC)"/>
    <x v="2"/>
    <x v="5"/>
    <n v="2015"/>
    <x v="57"/>
    <s v="Keith Robbins"/>
    <s v="e-Commerce:DT.com"/>
    <s v="BOTH"/>
    <s v="Income Statement"/>
    <s v="PayPal (INC) Sales Activity"/>
    <s v="11300 · PayPal (INC)"/>
  </r>
  <r>
    <d v="2015-05-17T00:00:00"/>
    <s v="Lawrence Ward"/>
    <n v="15.38"/>
    <m/>
    <n v="-15.38"/>
    <s v="Credit"/>
    <s v="11300 · PayPal (INC)"/>
    <x v="2"/>
    <x v="5"/>
    <n v="2015"/>
    <x v="57"/>
    <s v="Lawrence Ward"/>
    <s v="eBay:eBay"/>
    <s v="BOTH"/>
    <s v="Income Statement"/>
    <s v="PayPal (INC) Sales Activity"/>
    <s v="11300 · PayPal (INC)"/>
  </r>
  <r>
    <d v="2015-05-17T00:00:00"/>
    <s v="kaletia vernon"/>
    <n v="58.52"/>
    <m/>
    <n v="-58.52"/>
    <s v="Credit"/>
    <s v="11300 · PayPal (INC)"/>
    <x v="2"/>
    <x v="5"/>
    <n v="2015"/>
    <x v="57"/>
    <s v="kaletia vernon"/>
    <s v="eBay:eBay"/>
    <s v="BOTH"/>
    <s v="Income Statement"/>
    <s v="PayPal (INC) Sales Activity"/>
    <s v="11300 · PayPal (INC)"/>
  </r>
  <r>
    <d v="2015-05-18T00:00:00"/>
    <s v="Barbara Peters"/>
    <n v="29.8"/>
    <m/>
    <n v="-29.8"/>
    <s v="Credit"/>
    <s v="11300 · PayPal (INC)"/>
    <x v="2"/>
    <x v="5"/>
    <n v="2015"/>
    <x v="57"/>
    <s v="Barbara Peters"/>
    <s v="e-Commerce:DT.com"/>
    <s v="BOTH"/>
    <s v="Income Statement"/>
    <s v="PayPal (INC) Sales Activity"/>
    <s v="11300 · PayPal (INC)"/>
  </r>
  <r>
    <d v="2015-05-18T00:00:00"/>
    <s v="Bank Account"/>
    <n v="-950"/>
    <m/>
    <n v="950"/>
    <s v="Debit"/>
    <s v="11300 · PayPal (INC)"/>
    <x v="2"/>
    <x v="5"/>
    <n v="2015"/>
    <x v="55"/>
    <s v="Dean &amp; Tyler, INC"/>
    <s v="Corporate"/>
    <s v="INC"/>
    <s v="Balance Sheet"/>
    <s v="PayPal (INC) transfers to 9319 (INC)"/>
    <s v="11300 · PayPal (INC)"/>
  </r>
  <r>
    <d v="2015-05-18T00:00:00"/>
    <s v="Bob Rodgers"/>
    <n v="73.61"/>
    <m/>
    <n v="-73.61"/>
    <s v="Credit"/>
    <s v="11300 · PayPal (INC)"/>
    <x v="2"/>
    <x v="5"/>
    <n v="2015"/>
    <x v="57"/>
    <s v="Bob Rodgers"/>
    <s v="eBay:eBay"/>
    <s v="BOTH"/>
    <s v="Income Statement"/>
    <s v="PayPal (INC) Sales Activity"/>
    <s v="11300 · PayPal (INC)"/>
  </r>
  <r>
    <d v="2015-05-18T00:00:00"/>
    <s v="Bob Rodgers"/>
    <n v="73.61"/>
    <m/>
    <n v="-73.61"/>
    <s v="Credit"/>
    <s v="11300 · PayPal (INC)"/>
    <x v="2"/>
    <x v="5"/>
    <n v="2015"/>
    <x v="57"/>
    <s v="Bob Rodgers"/>
    <s v="eBay:eBay"/>
    <s v="BOTH"/>
    <s v="Income Statement"/>
    <s v="PayPal (INC) Sales Activity"/>
    <s v="11300 · PayPal (INC)"/>
  </r>
  <r>
    <d v="2015-05-18T00:00:00"/>
    <s v="Bob Rodgers"/>
    <n v="73.61"/>
    <m/>
    <n v="-73.61"/>
    <s v="Credit"/>
    <s v="11300 · PayPal (INC)"/>
    <x v="2"/>
    <x v="5"/>
    <n v="2015"/>
    <x v="57"/>
    <s v="Bob Rodgers"/>
    <s v="eBay:eBay"/>
    <s v="BOTH"/>
    <s v="Income Statement"/>
    <s v="PayPal (INC) Sales Activity"/>
    <s v="11300 · PayPal (INC)"/>
  </r>
  <r>
    <d v="2015-05-19T00:00:00"/>
    <s v="margaret falco"/>
    <n v="15.38"/>
    <m/>
    <n v="-15.38"/>
    <s v="Credit"/>
    <s v="11300 · PayPal (INC)"/>
    <x v="2"/>
    <x v="5"/>
    <n v="2015"/>
    <x v="57"/>
    <s v="margaret falco"/>
    <s v="eBay:eBay"/>
    <s v="BOTH"/>
    <s v="Income Statement"/>
    <s v="PayPal (INC) Sales Activity"/>
    <s v="11300 · PayPal (INC)"/>
  </r>
  <r>
    <d v="2015-05-19T00:00:00"/>
    <s v="Craig Bell"/>
    <n v="83.94"/>
    <m/>
    <n v="-83.94"/>
    <s v="Credit"/>
    <s v="11300 · PayPal (INC)"/>
    <x v="2"/>
    <x v="5"/>
    <n v="2015"/>
    <x v="57"/>
    <s v="Craig Bell"/>
    <s v="e-Commerce:DT.com"/>
    <s v="BOTH"/>
    <s v="Income Statement"/>
    <s v="PayPal (INC) Sales Activity"/>
    <s v="11300 · PayPal (INC)"/>
  </r>
  <r>
    <d v="2015-05-19T00:00:00"/>
    <s v="Kristopher Dukes"/>
    <n v="104.9"/>
    <m/>
    <n v="-104.9"/>
    <s v="Credit"/>
    <s v="11300 · PayPal (INC)"/>
    <x v="2"/>
    <x v="5"/>
    <n v="2015"/>
    <x v="57"/>
    <s v="Kristopher Dukes"/>
    <s v="e-Commerce:DT.com"/>
    <s v="BOTH"/>
    <s v="Income Statement"/>
    <s v="PayPal (INC) Sales Activity"/>
    <s v="11300 · PayPal (INC)"/>
  </r>
  <r>
    <d v="2015-05-19T00:00:00"/>
    <s v="Martha Collins"/>
    <n v="27.8"/>
    <m/>
    <n v="-27.8"/>
    <s v="Credit"/>
    <s v="11300 · PayPal (INC)"/>
    <x v="2"/>
    <x v="5"/>
    <n v="2015"/>
    <x v="57"/>
    <s v="Martha Collins"/>
    <s v="eBay:eBay"/>
    <s v="BOTH"/>
    <s v="Income Statement"/>
    <s v="PayPal (INC) Sales Activity"/>
    <s v="11300 · PayPal (INC)"/>
  </r>
  <r>
    <d v="2015-05-19T00:00:00"/>
    <s v="Christopher Anderson"/>
    <n v="14.65"/>
    <m/>
    <n v="-14.65"/>
    <s v="Credit"/>
    <s v="11300 · PayPal (INC)"/>
    <x v="2"/>
    <x v="5"/>
    <n v="2015"/>
    <x v="57"/>
    <s v="Christopher Anderson"/>
    <s v="eBay:eBay"/>
    <s v="BOTH"/>
    <s v="Income Statement"/>
    <s v="PayPal (INC) Sales Activity"/>
    <s v="11300 · PayPal (INC)"/>
  </r>
  <r>
    <d v="2015-05-20T00:00:00"/>
    <s v="Karen Anderson"/>
    <n v="82.17"/>
    <m/>
    <n v="-82.17"/>
    <s v="Credit"/>
    <s v="11300 · PayPal (INC)"/>
    <x v="2"/>
    <x v="5"/>
    <n v="2015"/>
    <x v="57"/>
    <s v="Karen Anderson"/>
    <s v="eBay:eBay"/>
    <s v="BOTH"/>
    <s v="Income Statement"/>
    <s v="PayPal (INC) Sales Activity"/>
    <s v="11300 · PayPal (INC)"/>
  </r>
  <r>
    <d v="2015-05-20T00:00:00"/>
    <s v="knin.es"/>
    <n v="166.11"/>
    <m/>
    <n v="-166.11"/>
    <s v="Credit"/>
    <s v="11300 · PayPal (INC)"/>
    <x v="2"/>
    <x v="5"/>
    <n v="2015"/>
    <x v="57"/>
    <s v="knin.es"/>
    <s v="e-Commerce:DT.com"/>
    <s v="BOTH"/>
    <s v="Income Statement"/>
    <s v="PayPal (INC) Sales Activity"/>
    <s v="11300 · PayPal (INC)"/>
  </r>
  <r>
    <d v="2015-05-20T00:00:00"/>
    <s v="knin.es"/>
    <n v="-4.95"/>
    <m/>
    <n v="4.95"/>
    <s v="Debit"/>
    <s v="11300 · PayPal (INC)"/>
    <x v="2"/>
    <x v="5"/>
    <n v="2015"/>
    <x v="72"/>
    <s v="knin.es"/>
    <s v="e-Commerce:DT.com"/>
    <s v="BOTH"/>
    <s v="Income Statement"/>
    <s v="PayPal (INC) Sales Activity"/>
    <s v="11300 · PayPal (INC)"/>
  </r>
  <r>
    <d v="2015-05-20T00:00:00"/>
    <s v="Reversal"/>
    <n v="140.24"/>
    <m/>
    <n v="-140.24"/>
    <s v="Credit"/>
    <s v="11300 · PayPal (INC)"/>
    <x v="2"/>
    <x v="5"/>
    <n v="2015"/>
    <x v="57"/>
    <s v="Buyer Dispute"/>
    <s v="eBay:eBay"/>
    <s v="BOTH"/>
    <s v="Income Statement"/>
    <s v="PayPal (INC) Sales Activity"/>
    <s v="11300 · PayPal (INC)"/>
  </r>
  <r>
    <d v="2015-05-20T00:00:00"/>
    <s v="valerie frommer shore"/>
    <n v="-140.24"/>
    <m/>
    <n v="140.24"/>
    <s v="Debit"/>
    <s v="11300 · PayPal (INC)"/>
    <x v="2"/>
    <x v="5"/>
    <n v="2015"/>
    <x v="72"/>
    <s v="valerie frommer shore"/>
    <s v="eBay:eBay"/>
    <s v="BOTH"/>
    <s v="Income Statement"/>
    <s v="PayPal (INC) Sales Activity"/>
    <s v="11300 · PayPal (INC)"/>
  </r>
  <r>
    <d v="2015-05-20T00:00:00"/>
    <s v="deatra stone"/>
    <n v="74.95"/>
    <m/>
    <n v="-74.95"/>
    <s v="Credit"/>
    <s v="11300 · PayPal (INC)"/>
    <x v="2"/>
    <x v="5"/>
    <n v="2015"/>
    <x v="57"/>
    <s v="deatra stone"/>
    <s v="eBay:eBay"/>
    <s v="BOTH"/>
    <s v="Income Statement"/>
    <s v="PayPal (INC) Sales Activity"/>
    <s v="11300 · PayPal (INC)"/>
  </r>
  <r>
    <d v="2015-05-20T00:00:00"/>
    <s v="zachary lucas"/>
    <n v="101.67"/>
    <m/>
    <n v="-101.67"/>
    <s v="Credit"/>
    <s v="11300 · PayPal (INC)"/>
    <x v="2"/>
    <x v="5"/>
    <n v="2015"/>
    <x v="57"/>
    <s v="zachary lucas"/>
    <s v="eBay:eBay"/>
    <s v="BOTH"/>
    <s v="Income Statement"/>
    <s v="PayPal (INC) Sales Activity"/>
    <s v="11300 · PayPal (INC)"/>
  </r>
  <r>
    <d v="2015-05-21T00:00:00"/>
    <s v="Cory Watson"/>
    <n v="11.95"/>
    <m/>
    <n v="-11.95"/>
    <s v="Credit"/>
    <s v="11300 · PayPal (INC)"/>
    <x v="2"/>
    <x v="5"/>
    <n v="2015"/>
    <x v="57"/>
    <s v="Cory Watson"/>
    <s v="e-Commerce:DT.com"/>
    <s v="BOTH"/>
    <s v="Income Statement"/>
    <s v="PayPal (INC) Sales Activity"/>
    <s v="11300 · PayPal (INC)"/>
  </r>
  <r>
    <d v="2015-05-22T00:00:00"/>
    <s v="Tomasz Gorny"/>
    <n v="100.23"/>
    <m/>
    <n v="-100.23"/>
    <s v="Credit"/>
    <s v="11300 · PayPal (INC)"/>
    <x v="2"/>
    <x v="5"/>
    <n v="2015"/>
    <x v="57"/>
    <s v="Tomasz Gorny"/>
    <s v="eBay:eBay"/>
    <s v="BOTH"/>
    <s v="Income Statement"/>
    <s v="PayPal (INC) Sales Activity"/>
    <s v="11300 · PayPal (INC)"/>
  </r>
  <r>
    <d v="2015-05-22T00:00:00"/>
    <s v="paul couget"/>
    <n v="98.4"/>
    <m/>
    <n v="-98.4"/>
    <s v="Credit"/>
    <s v="11300 · PayPal (INC)"/>
    <x v="2"/>
    <x v="5"/>
    <n v="2015"/>
    <x v="57"/>
    <s v="paul couget"/>
    <s v="eBay:eBay"/>
    <s v="BOTH"/>
    <s v="Income Statement"/>
    <s v="PayPal (INC) Sales Activity"/>
    <s v="11300 · PayPal (INC)"/>
  </r>
  <r>
    <d v="2015-05-22T00:00:00"/>
    <s v="Tomasz Gorny"/>
    <n v="16.47"/>
    <m/>
    <n v="-16.47"/>
    <s v="Credit"/>
    <s v="11300 · PayPal (INC)"/>
    <x v="2"/>
    <x v="5"/>
    <n v="2015"/>
    <x v="57"/>
    <s v="Tomasz Gorny"/>
    <s v="eBay:eBay"/>
    <s v="BOTH"/>
    <s v="Income Statement"/>
    <s v="PayPal (INC) Sales Activity"/>
    <s v="11300 · PayPal (INC)"/>
  </r>
  <r>
    <d v="2015-05-22T00:00:00"/>
    <s v="mclean@meangrrl.com"/>
    <n v="66.900000000000006"/>
    <m/>
    <n v="-66.900000000000006"/>
    <s v="Credit"/>
    <s v="11300 · PayPal (INC)"/>
    <x v="2"/>
    <x v="5"/>
    <n v="2015"/>
    <x v="72"/>
    <s v="McLean"/>
    <s v="eBay:eBay"/>
    <s v="BOTH"/>
    <s v="Income Statement"/>
    <s v="PayPal (INC) Sales Activity"/>
    <s v="11300 · PayPal (INC)"/>
  </r>
  <r>
    <d v="2015-05-23T00:00:00"/>
    <s v="Taylor Smith"/>
    <n v="64.06"/>
    <m/>
    <n v="-64.06"/>
    <s v="Credit"/>
    <s v="11300 · PayPal (INC)"/>
    <x v="2"/>
    <x v="5"/>
    <n v="2015"/>
    <x v="57"/>
    <s v="Taylor Smith"/>
    <s v="eBay:eBay"/>
    <s v="BOTH"/>
    <s v="Income Statement"/>
    <s v="PayPal (INC) Sales Activity"/>
    <s v="11300 · PayPal (INC)"/>
  </r>
  <r>
    <d v="2015-05-23T00:00:00"/>
    <s v="Lorraine Sambo"/>
    <n v="88.35"/>
    <m/>
    <n v="-88.35"/>
    <s v="Credit"/>
    <s v="11300 · PayPal (INC)"/>
    <x v="2"/>
    <x v="5"/>
    <n v="2015"/>
    <x v="57"/>
    <s v="Lorraine Sambo"/>
    <s v="eBay:eBay"/>
    <s v="BOTH"/>
    <s v="Income Statement"/>
    <s v="PayPal (INC) Sales Activity"/>
    <s v="11300 · PayPal (INC)"/>
  </r>
  <r>
    <d v="2015-05-23T00:00:00"/>
    <s v="Tracey Rodd"/>
    <n v="156.69999999999999"/>
    <m/>
    <n v="-156.69999999999999"/>
    <s v="Credit"/>
    <s v="11300 · PayPal (INC)"/>
    <x v="2"/>
    <x v="5"/>
    <n v="2015"/>
    <x v="57"/>
    <s v="Tracey Rodd"/>
    <s v="e-Commerce:DT.com"/>
    <s v="BOTH"/>
    <s v="Income Statement"/>
    <s v="PayPal (INC) Sales Activity"/>
    <s v="11300 · PayPal (INC)"/>
  </r>
  <r>
    <d v="2015-05-23T00:00:00"/>
    <s v="Hulu"/>
    <n v="-8.49"/>
    <m/>
    <n v="8.49"/>
    <s v="Debit"/>
    <s v="11300 · PayPal (INC)"/>
    <x v="2"/>
    <x v="5"/>
    <n v="2015"/>
    <x v="31"/>
    <s v="Hulu"/>
    <s v="Corporate"/>
    <s v="BOTH"/>
    <s v="Income Statement"/>
    <s v="PayPal (INC) Activity"/>
    <s v="11300 · PayPal (INC)"/>
  </r>
  <r>
    <d v="2015-05-24T00:00:00"/>
    <s v="Judy Wu"/>
    <n v="40.76"/>
    <m/>
    <n v="-40.76"/>
    <s v="Credit"/>
    <s v="11300 · PayPal (INC)"/>
    <x v="2"/>
    <x v="5"/>
    <n v="2015"/>
    <x v="57"/>
    <s v="Judy Wu"/>
    <s v="e-Commerce:DT Pro.com"/>
    <s v="BOTH"/>
    <s v="Income Statement"/>
    <s v="PayPal (INC) Sales Activity"/>
    <s v="11300 · PayPal (INC)"/>
  </r>
  <r>
    <d v="2015-05-25T00:00:00"/>
    <s v="Emma Thompson"/>
    <n v="16.71"/>
    <m/>
    <n v="-16.71"/>
    <s v="Credit"/>
    <s v="11300 · PayPal (INC)"/>
    <x v="2"/>
    <x v="5"/>
    <n v="2015"/>
    <x v="57"/>
    <s v="Emma Thompson"/>
    <s v="eBay:eBay"/>
    <s v="BOTH"/>
    <s v="Income Statement"/>
    <s v="PayPal (INC) Sales Activity"/>
    <s v="11300 · PayPal (INC)"/>
  </r>
  <r>
    <d v="2015-05-25T00:00:00"/>
    <s v="Patty Aguirre"/>
    <n v="43.08"/>
    <m/>
    <n v="-43.08"/>
    <s v="Credit"/>
    <s v="11300 · PayPal (INC)"/>
    <x v="2"/>
    <x v="5"/>
    <n v="2015"/>
    <x v="57"/>
    <s v="Patty Aguirre"/>
    <s v="e-Commerce:DT.com"/>
    <s v="BOTH"/>
    <s v="Income Statement"/>
    <s v="PayPal (INC) Sales Activity"/>
    <s v="11300 · PayPal (INC)"/>
  </r>
  <r>
    <d v="2015-05-25T00:00:00"/>
    <s v="Anne Yeager"/>
    <n v="18.850000000000001"/>
    <m/>
    <n v="-18.850000000000001"/>
    <s v="Credit"/>
    <s v="11300 · PayPal (INC)"/>
    <x v="2"/>
    <x v="5"/>
    <n v="2015"/>
    <x v="57"/>
    <s v="Anne Yeager"/>
    <s v="eBay:eBay"/>
    <s v="BOTH"/>
    <s v="Income Statement"/>
    <s v="PayPal (INC) Sales Activity"/>
    <s v="11300 · PayPal (INC)"/>
  </r>
  <r>
    <d v="2015-05-26T00:00:00"/>
    <s v="Patty Aguirre"/>
    <n v="-6"/>
    <m/>
    <n v="6"/>
    <s v="Debit"/>
    <s v="11300 · PayPal (INC)"/>
    <x v="2"/>
    <x v="5"/>
    <n v="2015"/>
    <x v="72"/>
    <s v="Patty Aguirre"/>
    <s v="e-Commerce:DT.com"/>
    <s v="BOTH"/>
    <s v="Income Statement"/>
    <s v="PayPal (INC) Sales Activity"/>
    <s v="11300 · PayPal (INC)"/>
  </r>
  <r>
    <d v="2015-05-26T00:00:00"/>
    <s v="Bank Account"/>
    <n v="-1500"/>
    <m/>
    <n v="1500"/>
    <s v="Debit"/>
    <s v="11300 · PayPal (INC)"/>
    <x v="2"/>
    <x v="5"/>
    <n v="2015"/>
    <x v="55"/>
    <s v="Dean &amp; Tyler, INC"/>
    <s v="Corporate"/>
    <s v="INC"/>
    <s v="Balance Sheet"/>
    <s v="PayPal (INC) transfers to 9319 (INC)"/>
    <s v="11300 · PayPal (INC)"/>
  </r>
  <r>
    <d v="2015-05-26T00:00:00"/>
    <s v="walter edmonds"/>
    <n v="58.52"/>
    <m/>
    <n v="-58.52"/>
    <s v="Credit"/>
    <s v="11300 · PayPal (INC)"/>
    <x v="2"/>
    <x v="5"/>
    <n v="2015"/>
    <x v="57"/>
    <s v="walter edmonds"/>
    <s v="eBay:eBay"/>
    <s v="BOTH"/>
    <s v="Income Statement"/>
    <s v="PayPal (INC) Sales Activity"/>
    <s v="11300 · PayPal (INC)"/>
  </r>
  <r>
    <d v="2015-05-26T00:00:00"/>
    <s v="Omar Jaber"/>
    <n v="13.44"/>
    <m/>
    <n v="-13.44"/>
    <s v="Credit"/>
    <s v="11300 · PayPal (INC)"/>
    <x v="2"/>
    <x v="5"/>
    <n v="2015"/>
    <x v="57"/>
    <s v="Omar Jaber"/>
    <s v="eBay:eBay"/>
    <s v="BOTH"/>
    <s v="Income Statement"/>
    <s v="PayPal (INC) Sales Activity"/>
    <s v="11300 · PayPal (INC)"/>
  </r>
  <r>
    <d v="2015-05-26T00:00:00"/>
    <s v="Felipe Freitas"/>
    <n v="50.2"/>
    <m/>
    <n v="-50.2"/>
    <s v="Credit"/>
    <s v="11300 · PayPal (INC)"/>
    <x v="2"/>
    <x v="5"/>
    <n v="2015"/>
    <x v="57"/>
    <s v="Felipe Freitas"/>
    <s v="eBay:eBay"/>
    <s v="BOTH"/>
    <s v="Income Statement"/>
    <s v="PayPal (INC) Sales Activity"/>
    <s v="11300 · PayPal (INC)"/>
  </r>
  <r>
    <d v="2015-05-27T00:00:00"/>
    <s v="Karen Grant"/>
    <n v="16.71"/>
    <m/>
    <n v="-16.71"/>
    <s v="Credit"/>
    <s v="11300 · PayPal (INC)"/>
    <x v="2"/>
    <x v="5"/>
    <n v="2015"/>
    <x v="57"/>
    <s v="Karen Grant"/>
    <s v="eBay:eBay"/>
    <s v="BOTH"/>
    <s v="Income Statement"/>
    <s v="PayPal (INC) Sales Activity"/>
    <s v="11300 · PayPal (INC)"/>
  </r>
  <r>
    <d v="2015-05-28T00:00:00"/>
    <s v="Steven Betancourt"/>
    <n v="109.9"/>
    <m/>
    <n v="-109.9"/>
    <s v="Credit"/>
    <s v="11300 · PayPal (INC)"/>
    <x v="2"/>
    <x v="5"/>
    <n v="2015"/>
    <x v="57"/>
    <s v="Steven Betancourt"/>
    <s v="e-Commerce:DT.com"/>
    <s v="BOTH"/>
    <s v="Income Statement"/>
    <s v="PayPal (INC) Sales Activity"/>
    <s v="11300 · PayPal (INC)"/>
  </r>
  <r>
    <d v="2015-05-28T00:00:00"/>
    <s v="joseph pascone"/>
    <n v="12.31"/>
    <m/>
    <n v="-12.31"/>
    <s v="Credit"/>
    <s v="11300 · PayPal (INC)"/>
    <x v="2"/>
    <x v="5"/>
    <n v="2015"/>
    <x v="57"/>
    <s v="joseph pascone"/>
    <s v="eBay:eBay"/>
    <s v="BOTH"/>
    <s v="Income Statement"/>
    <s v="PayPal (INC) Sales Activity"/>
    <s v="11300 · PayPal (INC)"/>
  </r>
  <r>
    <d v="2015-05-29T00:00:00"/>
    <s v="Sheriee Davis"/>
    <n v="7"/>
    <m/>
    <n v="-7"/>
    <s v="Credit"/>
    <s v="11300 · PayPal (INC)"/>
    <x v="2"/>
    <x v="5"/>
    <n v="2015"/>
    <x v="57"/>
    <s v="Sheriee Davis"/>
    <s v="e-Commerce:DT.com"/>
    <s v="BOTH"/>
    <s v="Income Statement"/>
    <s v="PayPal (INC) Sales Activity"/>
    <s v="11300 · PayPal (INC)"/>
  </r>
  <r>
    <d v="2015-05-29T00:00:00"/>
    <s v="patricia m haley"/>
    <n v="30.9"/>
    <m/>
    <n v="-30.9"/>
    <s v="Credit"/>
    <s v="11300 · PayPal (INC)"/>
    <x v="2"/>
    <x v="5"/>
    <n v="2015"/>
    <x v="57"/>
    <s v="patricia m haley"/>
    <s v="e-Commerce:DT.com"/>
    <s v="BOTH"/>
    <s v="Income Statement"/>
    <s v="PayPal (INC) Sales Activity"/>
    <s v="11300 · PayPal (INC)"/>
  </r>
  <r>
    <d v="2015-05-29T00:00:00"/>
    <s v="The Wounded"/>
    <n v="59.95"/>
    <m/>
    <n v="-59.95"/>
    <s v="Credit"/>
    <s v="11300 · PayPal (INC)"/>
    <x v="2"/>
    <x v="5"/>
    <n v="2015"/>
    <x v="57"/>
    <s v="The Wounded"/>
    <s v="e-Commerce:DT.com"/>
    <s v="BOTH"/>
    <s v="Income Statement"/>
    <s v="PayPal (INC) Sales Activity"/>
    <s v="11300 · PayPal (INC)"/>
  </r>
  <r>
    <d v="2015-05-30T00:00:00"/>
    <s v="Amanda Felt"/>
    <n v="54.11"/>
    <m/>
    <n v="-54.11"/>
    <s v="Credit"/>
    <s v="11300 · PayPal (INC)"/>
    <x v="2"/>
    <x v="5"/>
    <n v="2015"/>
    <x v="57"/>
    <s v="Amanda Felt"/>
    <s v="eBay:eBay"/>
    <s v="BOTH"/>
    <s v="Income Statement"/>
    <s v="PayPal (INC) Sales Activity"/>
    <s v="11300 · PayPal (INC)"/>
  </r>
  <r>
    <d v="2015-05-30T00:00:00"/>
    <s v="Peter Arcemont II"/>
    <n v="63.98"/>
    <m/>
    <n v="-63.98"/>
    <s v="Credit"/>
    <s v="11300 · PayPal (INC)"/>
    <x v="2"/>
    <x v="5"/>
    <n v="2015"/>
    <x v="57"/>
    <s v="Peter Arcemont II"/>
    <s v="e-Commerce:DT Pro.com"/>
    <s v="BOTH"/>
    <s v="Income Statement"/>
    <s v="PayPal (INC) Sales Activity"/>
    <s v="11300 · PayPal (INC)"/>
  </r>
  <r>
    <d v="2015-05-31T00:00:00"/>
    <s v="Bank Account"/>
    <n v="3.57"/>
    <m/>
    <n v="-3.57"/>
    <s v="Credit"/>
    <s v="11300 · PayPal (INC)"/>
    <x v="2"/>
    <x v="5"/>
    <n v="2015"/>
    <x v="11"/>
    <s v="eBay"/>
    <s v="eBay:eBay"/>
    <s v="BOTH"/>
    <s v="Income Statement"/>
    <s v="9319 (INC) transfers to PayPal (INC)"/>
    <s v="11300 · PayPal (INC)"/>
  </r>
  <r>
    <d v="2015-05-31T00:00:00"/>
    <s v="eBay Inc."/>
    <n v="-559.92999999999995"/>
    <m/>
    <n v="559.92999999999995"/>
    <s v="Debit"/>
    <s v="11300 · PayPal (INC)"/>
    <x v="2"/>
    <x v="5"/>
    <n v="2015"/>
    <x v="11"/>
    <s v="eBay"/>
    <s v="eBay:eBay"/>
    <s v="BOTH"/>
    <s v="Income Statement"/>
    <s v="PayPal (INC) Activity"/>
    <s v="11300 · PayPal (INC)"/>
  </r>
  <r>
    <d v="2015-05-31T00:00:00"/>
    <s v="Stephen Cook"/>
    <n v="119.9"/>
    <m/>
    <n v="-119.9"/>
    <s v="Credit"/>
    <s v="11300 · PayPal (INC)"/>
    <x v="2"/>
    <x v="5"/>
    <n v="2015"/>
    <x v="57"/>
    <s v="Stephen Cook"/>
    <s v="e-Commerce:DT.com"/>
    <s v="BOTH"/>
    <s v="Income Statement"/>
    <s v="PayPal (INC) Sales Activity"/>
    <s v="11300 · PayPal (INC)"/>
  </r>
  <r>
    <d v="2015-05-31T00:00:00"/>
    <s v="Jamie Christman"/>
    <n v="29.9"/>
    <m/>
    <n v="-29.9"/>
    <s v="Credit"/>
    <s v="11300 · PayPal (INC)"/>
    <x v="2"/>
    <x v="5"/>
    <n v="2015"/>
    <x v="57"/>
    <s v="Jamie Christman"/>
    <s v="e-Commerce:DT Pro.com"/>
    <s v="BOTH"/>
    <s v="Income Statement"/>
    <s v="PayPal (INC) Sales Activity"/>
    <s v="11300 · PayPal (INC)"/>
  </r>
  <r>
    <d v="2015-06-01T00:00:00"/>
    <s v="Brenda Moran"/>
    <n v="95.95"/>
    <m/>
    <n v="-95.95"/>
    <s v="Credit"/>
    <s v="11300 · PayPal (INC)"/>
    <x v="2"/>
    <x v="6"/>
    <n v="2015"/>
    <x v="57"/>
    <s v="Brenda Moran"/>
    <s v="e-Commerce:DT.com"/>
    <s v="BOTH"/>
    <s v="Income Statement"/>
    <s v="PayPal (INC) Sales Activity"/>
    <s v="11300 · PayPal (INC)"/>
  </r>
  <r>
    <d v="2015-06-01T00:00:00"/>
    <s v="Bank Account"/>
    <n v="-100"/>
    <m/>
    <n v="10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01T00:00:00"/>
    <s v="Raymond Johns"/>
    <n v="93"/>
    <m/>
    <n v="-93"/>
    <s v="Credit"/>
    <s v="11300 · PayPal (INC)"/>
    <x v="2"/>
    <x v="6"/>
    <n v="2015"/>
    <x v="57"/>
    <s v="Raymond Johns"/>
    <s v="eBay:eBay"/>
    <s v="BOTH"/>
    <s v="Income Statement"/>
    <s v="PayPal (INC) Sales Activity"/>
    <s v="11300 · PayPal (INC)"/>
  </r>
  <r>
    <d v="2015-06-03T00:00:00"/>
    <s v="stan soltz"/>
    <n v="-12.9"/>
    <m/>
    <n v="12.9"/>
    <s v="Debit"/>
    <s v="11300 · PayPal (INC)"/>
    <x v="2"/>
    <x v="6"/>
    <n v="2015"/>
    <x v="72"/>
    <s v="stan soltz"/>
    <s v="eBay:eBay"/>
    <s v="BOTH"/>
    <s v="Income Statement"/>
    <s v="PayPal (INC) Sales Activity"/>
    <s v="11300 · PayPal (INC)"/>
  </r>
  <r>
    <d v="2015-06-03T00:00:00"/>
    <s v="Craig Bell"/>
    <n v="-58.95"/>
    <m/>
    <n v="58.95"/>
    <s v="Debit"/>
    <s v="11300 · PayPal (INC)"/>
    <x v="2"/>
    <x v="6"/>
    <n v="2015"/>
    <x v="72"/>
    <s v="Craig Bell"/>
    <s v="e-Commerce:DT.com"/>
    <s v="BOTH"/>
    <s v="Income Statement"/>
    <s v="PayPal (INC) Sales Activity"/>
    <s v="11300 · PayPal (INC)"/>
  </r>
  <r>
    <d v="2015-06-04T00:00:00"/>
    <s v="Thomas Hartman"/>
    <n v="57.95"/>
    <m/>
    <n v="-57.95"/>
    <s v="Credit"/>
    <s v="11300 · PayPal (INC)"/>
    <x v="2"/>
    <x v="6"/>
    <n v="2015"/>
    <x v="57"/>
    <s v="Thomas Hartman"/>
    <s v="e-Commerce:DT.com"/>
    <s v="BOTH"/>
    <s v="Income Statement"/>
    <s v="PayPal (INC) Sales Activity"/>
    <s v="11300 · PayPal (INC)"/>
  </r>
  <r>
    <d v="2015-06-04T00:00:00"/>
    <s v="Steven Betancourt"/>
    <n v="-109.9"/>
    <m/>
    <n v="109.9"/>
    <s v="Debit"/>
    <s v="11300 · PayPal (INC)"/>
    <x v="2"/>
    <x v="6"/>
    <n v="2015"/>
    <x v="72"/>
    <s v="Steven Betancourt"/>
    <s v="e-Commerce:DT.com"/>
    <s v="BOTH"/>
    <s v="Income Statement"/>
    <s v="PayPal (INC) Sales Activity"/>
    <s v="11300 · PayPal (INC)"/>
  </r>
  <r>
    <d v="2015-06-04T00:00:00"/>
    <s v="Craig Bell"/>
    <n v="-24.99"/>
    <m/>
    <n v="24.99"/>
    <s v="Debit"/>
    <s v="11300 · PayPal (INC)"/>
    <x v="2"/>
    <x v="6"/>
    <n v="2015"/>
    <x v="72"/>
    <s v="Craig Bell"/>
    <s v="e-Commerce:DT.com"/>
    <s v="BOTH"/>
    <s v="Income Statement"/>
    <s v="PayPal (INC) Sales Activity"/>
    <s v="11300 · PayPal (INC)"/>
  </r>
  <r>
    <d v="2015-06-04T00:00:00"/>
    <s v="eBay Buyer Dispute"/>
    <n v="-82.17"/>
    <m/>
    <n v="82.17"/>
    <s v="Debit"/>
    <s v="11300 · PayPal (INC)"/>
    <x v="2"/>
    <x v="6"/>
    <n v="2015"/>
    <x v="57"/>
    <s v="Buyer Dispute"/>
    <s v="eBay:eBay"/>
    <s v="BOTH"/>
    <s v="Income Statement"/>
    <s v="PayPal (INC) Sales Activity"/>
    <s v="11300 · PayPal (INC)"/>
  </r>
  <r>
    <d v="2015-06-04T00:00:00"/>
    <s v="Edward Mazel"/>
    <n v="57.9"/>
    <m/>
    <n v="-57.9"/>
    <s v="Credit"/>
    <s v="11300 · PayPal (INC)"/>
    <x v="2"/>
    <x v="6"/>
    <n v="2015"/>
    <x v="57"/>
    <s v="Edward Mazel"/>
    <s v="eBay:eBay"/>
    <s v="BOTH"/>
    <s v="Income Statement"/>
    <s v="PayPal (INC) Sales Activity"/>
    <s v="11300 · PayPal (INC)"/>
  </r>
  <r>
    <d v="2015-06-04T00:00:00"/>
    <s v="Prene Products LLC"/>
    <n v="93"/>
    <m/>
    <n v="-93"/>
    <s v="Credit"/>
    <s v="11300 · PayPal (INC)"/>
    <x v="2"/>
    <x v="6"/>
    <n v="2015"/>
    <x v="57"/>
    <s v="Prene Products LLC"/>
    <s v="eBay:eBay"/>
    <s v="BOTH"/>
    <s v="Income Statement"/>
    <s v="PayPal (INC) Sales Activity"/>
    <s v="11300 · PayPal (INC)"/>
  </r>
  <r>
    <d v="2015-06-05T00:00:00"/>
    <s v="Holly Reese"/>
    <n v="75.849999999999994"/>
    <m/>
    <n v="-75.849999999999994"/>
    <s v="Credit"/>
    <s v="11300 · PayPal (INC)"/>
    <x v="2"/>
    <x v="6"/>
    <n v="2015"/>
    <x v="57"/>
    <s v="Holly Reese"/>
    <s v="e-Commerce:DT.com"/>
    <s v="BOTH"/>
    <s v="Income Statement"/>
    <s v="PayPal (INC) Sales Activity"/>
    <s v="11300 · PayPal (INC)"/>
  </r>
  <r>
    <d v="2015-06-05T00:00:00"/>
    <s v="kimberly melton"/>
    <n v="79.900000000000006"/>
    <m/>
    <n v="-79.900000000000006"/>
    <s v="Credit"/>
    <s v="11300 · PayPal (INC)"/>
    <x v="2"/>
    <x v="6"/>
    <n v="2015"/>
    <x v="57"/>
    <s v="kimberly melton"/>
    <s v="e-Commerce:DT.com"/>
    <s v="BOTH"/>
    <s v="Income Statement"/>
    <s v="PayPal (INC) Sales Activity"/>
    <s v="11300 · PayPal (INC)"/>
  </r>
  <r>
    <d v="2015-06-05T00:00:00"/>
    <s v="Amy Walkowiak"/>
    <n v="28.95"/>
    <m/>
    <n v="-28.95"/>
    <s v="Credit"/>
    <s v="11300 · PayPal (INC)"/>
    <x v="2"/>
    <x v="6"/>
    <n v="2015"/>
    <x v="57"/>
    <s v="Amy Walkowiak"/>
    <s v="eBay:eBay"/>
    <s v="BOTH"/>
    <s v="Income Statement"/>
    <s v="PayPal (INC) Sales Activity"/>
    <s v="11300 · PayPal (INC)"/>
  </r>
  <r>
    <d v="2015-06-05T00:00:00"/>
    <s v="Edward Mazel"/>
    <n v="28.95"/>
    <m/>
    <n v="-28.95"/>
    <s v="Credit"/>
    <s v="11300 · PayPal (INC)"/>
    <x v="2"/>
    <x v="6"/>
    <n v="2015"/>
    <x v="57"/>
    <s v="Edward Mazel"/>
    <s v="eBay:eBay"/>
    <s v="BOTH"/>
    <s v="Income Statement"/>
    <s v="PayPal (INC) Sales Activity"/>
    <s v="11300 · PayPal (INC)"/>
  </r>
  <r>
    <d v="2015-06-05T00:00:00"/>
    <s v="Edward Mazel"/>
    <n v="28.95"/>
    <m/>
    <n v="-28.95"/>
    <s v="Credit"/>
    <s v="11300 · PayPal (INC)"/>
    <x v="2"/>
    <x v="6"/>
    <n v="2015"/>
    <x v="57"/>
    <s v="Edward Mazel"/>
    <s v="eBay:eBay"/>
    <s v="BOTH"/>
    <s v="Income Statement"/>
    <s v="PayPal (INC) Sales Activity"/>
    <s v="11300 · PayPal (INC)"/>
  </r>
  <r>
    <d v="2015-06-05T00:00:00"/>
    <s v="Edward Mazel"/>
    <n v="28.95"/>
    <m/>
    <n v="-28.95"/>
    <s v="Credit"/>
    <s v="11300 · PayPal (INC)"/>
    <x v="2"/>
    <x v="6"/>
    <n v="2015"/>
    <x v="57"/>
    <s v="Edward Mazel"/>
    <s v="eBay:eBay"/>
    <s v="BOTH"/>
    <s v="Income Statement"/>
    <s v="PayPal (INC) Sales Activity"/>
    <s v="11300 · PayPal (INC)"/>
  </r>
  <r>
    <d v="2015-06-05T00:00:00"/>
    <s v="Edward Mazel"/>
    <n v="28.95"/>
    <m/>
    <n v="-28.95"/>
    <s v="Credit"/>
    <s v="11300 · PayPal (INC)"/>
    <x v="2"/>
    <x v="6"/>
    <n v="2015"/>
    <x v="57"/>
    <s v="Edward Mazel"/>
    <s v="eBay:eBay"/>
    <s v="BOTH"/>
    <s v="Income Statement"/>
    <s v="PayPal (INC) Sales Activity"/>
    <s v="11300 · PayPal (INC)"/>
  </r>
  <r>
    <d v="2015-06-05T00:00:00"/>
    <s v="Cheryl Wassus"/>
    <n v="12.95"/>
    <m/>
    <n v="-12.95"/>
    <s v="Credit"/>
    <s v="11300 · PayPal (INC)"/>
    <x v="2"/>
    <x v="6"/>
    <n v="2015"/>
    <x v="57"/>
    <s v="Cheryl Wassus"/>
    <s v="e-Commerce:DT.com"/>
    <s v="BOTH"/>
    <s v="Income Statement"/>
    <s v="PayPal (INC) Sales Activity"/>
    <s v="11300 · PayPal (INC)"/>
  </r>
  <r>
    <d v="2015-06-05T00:00:00"/>
    <s v="Bank Account"/>
    <n v="-400"/>
    <m/>
    <n v="40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05T00:00:00"/>
    <s v="Alexandra Coffelt"/>
    <n v="73.900000000000006"/>
    <m/>
    <n v="-73.900000000000006"/>
    <s v="Credit"/>
    <s v="11300 · PayPal (INC)"/>
    <x v="2"/>
    <x v="6"/>
    <n v="2015"/>
    <x v="57"/>
    <s v="Alexandra Coffelt"/>
    <s v="e-Commerce:DT.com"/>
    <s v="BOTH"/>
    <s v="Income Statement"/>
    <s v="PayPal (INC) Sales Activity"/>
    <s v="11300 · PayPal (INC)"/>
  </r>
  <r>
    <d v="2015-06-05T00:00:00"/>
    <s v="Kimberly Miller"/>
    <n v="268.27999999999997"/>
    <m/>
    <n v="-268.27999999999997"/>
    <s v="Credit"/>
    <s v="11300 · PayPal (INC)"/>
    <x v="2"/>
    <x v="6"/>
    <n v="2015"/>
    <x v="57"/>
    <s v="Kimberly Miller"/>
    <s v="e-Commerce:DT Pro.com"/>
    <s v="BOTH"/>
    <s v="Income Statement"/>
    <s v="PayPal (INC) Sales Activity"/>
    <s v="11300 · PayPal (INC)"/>
  </r>
  <r>
    <d v="2015-06-05T00:00:00"/>
    <s v="Toby Norris"/>
    <n v="98.85"/>
    <m/>
    <n v="-98.85"/>
    <s v="Credit"/>
    <s v="11300 · PayPal (INC)"/>
    <x v="2"/>
    <x v="6"/>
    <n v="2015"/>
    <x v="57"/>
    <s v="Toby Norris"/>
    <s v="e-Commerce:DT.com"/>
    <s v="BOTH"/>
    <s v="Income Statement"/>
    <s v="PayPal (INC) Sales Activity"/>
    <s v="11300 · PayPal (INC)"/>
  </r>
  <r>
    <d v="2015-06-05T00:00:00"/>
    <s v="Juvenal Onate"/>
    <n v="35.409999999999997"/>
    <m/>
    <n v="-35.409999999999997"/>
    <s v="Credit"/>
    <s v="11300 · PayPal (INC)"/>
    <x v="2"/>
    <x v="6"/>
    <n v="2015"/>
    <x v="57"/>
    <s v="Juvenal Onate"/>
    <s v="eBay:eBay"/>
    <s v="BOTH"/>
    <s v="Income Statement"/>
    <s v="PayPal (INC) Sales Activity"/>
    <s v="11300 · PayPal (INC)"/>
  </r>
  <r>
    <d v="2015-06-06T00:00:00"/>
    <s v="Raymond A Hill"/>
    <n v="167.85"/>
    <m/>
    <n v="-167.85"/>
    <s v="Credit"/>
    <s v="11300 · PayPal (INC)"/>
    <x v="2"/>
    <x v="6"/>
    <n v="2015"/>
    <x v="57"/>
    <s v="Raymond A Hill"/>
    <s v="e-Commerce:DT.com"/>
    <s v="BOTH"/>
    <s v="Income Statement"/>
    <s v="PayPal (INC) Sales Activity"/>
    <s v="11300 · PayPal (INC)"/>
  </r>
  <r>
    <d v="2015-06-06T00:00:00"/>
    <s v="David Ratner"/>
    <n v="-600"/>
    <m/>
    <n v="600"/>
    <s v="Debit"/>
    <s v="11300 · PayPal (INC)"/>
    <x v="2"/>
    <x v="6"/>
    <n v="2015"/>
    <x v="9"/>
    <s v="David Ratner"/>
    <s v="eBay:eBay"/>
    <s v="BOTH"/>
    <s v="Balance Sheet"/>
    <s v="PayPal (INC) repays Dave Note"/>
    <s v="11300 · PayPal (INC)"/>
  </r>
  <r>
    <d v="2015-06-08T00:00:00"/>
    <s v="Sabatino Risoldi"/>
    <n v="-64"/>
    <m/>
    <n v="64"/>
    <s v="Debit"/>
    <s v="11300 · PayPal (INC)"/>
    <x v="2"/>
    <x v="6"/>
    <n v="2015"/>
    <x v="72"/>
    <s v="Sabatino Risoldi"/>
    <s v="eBay:eBay"/>
    <s v="BOTH"/>
    <s v="Income Statement"/>
    <s v="PayPal (INC) Sales Activity"/>
    <s v="11300 · PayPal (INC)"/>
  </r>
  <r>
    <d v="2015-06-08T00:00:00"/>
    <s v="Meghan Stanley"/>
    <n v="46.35"/>
    <m/>
    <n v="-46.35"/>
    <s v="Credit"/>
    <s v="11300 · PayPal (INC)"/>
    <x v="2"/>
    <x v="6"/>
    <n v="2015"/>
    <x v="57"/>
    <s v="Meghan Stanley"/>
    <s v="e-Commerce:DT.com"/>
    <s v="BOTH"/>
    <s v="Income Statement"/>
    <s v="PayPal (INC) Sales Activity"/>
    <s v="11300 · PayPal (INC)"/>
  </r>
  <r>
    <d v="2015-06-09T00:00:00"/>
    <s v="tang nsy"/>
    <n v="175.75"/>
    <m/>
    <n v="-175.75"/>
    <s v="Credit"/>
    <s v="11300 · PayPal (INC)"/>
    <x v="2"/>
    <x v="6"/>
    <n v="2015"/>
    <x v="57"/>
    <s v="tang nsy"/>
    <s v="eBay:eBay"/>
    <s v="BOTH"/>
    <s v="Income Statement"/>
    <s v="PayPal (INC) Sales Activity"/>
    <s v="11300 · PayPal (INC)"/>
  </r>
  <r>
    <d v="2015-06-09T00:00:00"/>
    <s v="eBay Buyer Dispute"/>
    <n v="-59.11"/>
    <m/>
    <n v="59.11"/>
    <s v="Debit"/>
    <s v="11300 · PayPal (INC)"/>
    <x v="2"/>
    <x v="6"/>
    <n v="2015"/>
    <x v="57"/>
    <s v="Buyer Dispute"/>
    <s v="eBay:eBay"/>
    <s v="BOTH"/>
    <s v="Income Statement"/>
    <s v="PayPal (INC) Sales Activity"/>
    <s v="11300 · PayPal (INC)"/>
  </r>
  <r>
    <d v="2015-06-09T00:00:00"/>
    <s v="Amanda Felt"/>
    <n v="-44.16"/>
    <m/>
    <n v="44.16"/>
    <s v="Debit"/>
    <s v="11300 · PayPal (INC)"/>
    <x v="2"/>
    <x v="6"/>
    <n v="2015"/>
    <x v="72"/>
    <s v="Amanda Felt"/>
    <s v="eBay:eBay"/>
    <s v="BOTH"/>
    <s v="Income Statement"/>
    <s v="PayPal (INC) Sales Activity"/>
    <s v="11300 · PayPal (INC)"/>
  </r>
  <r>
    <d v="2015-06-09T00:00:00"/>
    <s v="Indian Land Jam"/>
    <n v="79.59"/>
    <m/>
    <n v="-79.59"/>
    <s v="Credit"/>
    <s v="11300 · PayPal (INC)"/>
    <x v="2"/>
    <x v="6"/>
    <n v="2015"/>
    <x v="57"/>
    <s v="Indian Land Jam"/>
    <s v="e-Commerce:DT.com"/>
    <s v="BOTH"/>
    <s v="Income Statement"/>
    <s v="PayPal (INC) Sales Activity"/>
    <s v="11300 · PayPal (INC)"/>
  </r>
  <r>
    <d v="2015-06-09T00:00:00"/>
    <s v="Laura Patrick"/>
    <n v="21.9"/>
    <m/>
    <n v="-21.9"/>
    <s v="Credit"/>
    <s v="11300 · PayPal (INC)"/>
    <x v="2"/>
    <x v="6"/>
    <n v="2015"/>
    <x v="57"/>
    <s v="Laura Patrick"/>
    <s v="e-Commerce:DT.com"/>
    <s v="BOTH"/>
    <s v="Income Statement"/>
    <s v="PayPal (INC) Sales Activity"/>
    <s v="11300 · PayPal (INC)"/>
  </r>
  <r>
    <d v="2015-06-09T00:00:00"/>
    <s v="Kurt Sather"/>
    <n v="79.180000000000007"/>
    <m/>
    <n v="-79.180000000000007"/>
    <s v="Credit"/>
    <s v="11300 · PayPal (INC)"/>
    <x v="2"/>
    <x v="6"/>
    <n v="2015"/>
    <x v="57"/>
    <s v="Kurt Sather"/>
    <s v="eBay:eBay"/>
    <s v="BOTH"/>
    <s v="Income Statement"/>
    <s v="PayPal (INC) Sales Activity"/>
    <s v="11300 · PayPal (INC)"/>
  </r>
  <r>
    <d v="2015-06-12T00:00:00"/>
    <s v="Michael Gibson"/>
    <n v="83.12"/>
    <m/>
    <n v="-83.12"/>
    <s v="Credit"/>
    <s v="11300 · PayPal (INC)"/>
    <x v="2"/>
    <x v="6"/>
    <n v="2015"/>
    <x v="57"/>
    <s v="Michael Gibson"/>
    <s v="eBay:eBay"/>
    <s v="BOTH"/>
    <s v="Income Statement"/>
    <s v="PayPal (INC) Sales Activity"/>
    <s v="11300 · PayPal (INC)"/>
  </r>
  <r>
    <d v="2015-06-12T00:00:00"/>
    <s v="Edward Mazel"/>
    <n v="28.95"/>
    <m/>
    <n v="-28.95"/>
    <s v="Credit"/>
    <s v="11300 · PayPal (INC)"/>
    <x v="2"/>
    <x v="6"/>
    <n v="2015"/>
    <x v="57"/>
    <s v="Edward Mazel"/>
    <s v="eBay:eBay"/>
    <s v="BOTH"/>
    <s v="Income Statement"/>
    <s v="PayPal (INC) Sales Activity"/>
    <s v="11300 · PayPal (INC)"/>
  </r>
  <r>
    <d v="2015-06-12T00:00:00"/>
    <s v="Alexandr Bigozhin"/>
    <n v="84.2"/>
    <m/>
    <n v="-84.2"/>
    <s v="Credit"/>
    <s v="11300 · PayPal (INC)"/>
    <x v="2"/>
    <x v="6"/>
    <n v="2015"/>
    <x v="57"/>
    <s v="Alexandr Bigozhin"/>
    <s v="eBay:eBay"/>
    <s v="BOTH"/>
    <s v="Income Statement"/>
    <s v="PayPal (INC) Sales Activity"/>
    <s v="11300 · PayPal (INC)"/>
  </r>
  <r>
    <d v="2015-06-12T00:00:00"/>
    <s v="Damon Raccuglia"/>
    <n v="46.04"/>
    <m/>
    <n v="-46.04"/>
    <s v="Credit"/>
    <s v="11300 · PayPal (INC)"/>
    <x v="2"/>
    <x v="6"/>
    <n v="2015"/>
    <x v="57"/>
    <s v="Damon Raccuglia"/>
    <s v="eBay:eBay"/>
    <s v="BOTH"/>
    <s v="Income Statement"/>
    <s v="PayPal (INC) Sales Activity"/>
    <s v="11300 · PayPal (INC)"/>
  </r>
  <r>
    <d v="2015-06-13T00:00:00"/>
    <s v="Justin Yarboro"/>
    <n v="46.04"/>
    <m/>
    <n v="-46.04"/>
    <s v="Credit"/>
    <s v="11300 · PayPal (INC)"/>
    <x v="2"/>
    <x v="6"/>
    <n v="2015"/>
    <x v="57"/>
    <s v="Justin Yarboro"/>
    <s v="eBay:eBay"/>
    <s v="BOTH"/>
    <s v="Income Statement"/>
    <s v="PayPal (INC) Sales Activity"/>
    <s v="11300 · PayPal (INC)"/>
  </r>
  <r>
    <d v="2015-06-13T00:00:00"/>
    <s v="Holly Reese"/>
    <n v="66.900000000000006"/>
    <m/>
    <n v="-66.900000000000006"/>
    <s v="Credit"/>
    <s v="11300 · PayPal (INC)"/>
    <x v="2"/>
    <x v="6"/>
    <n v="2015"/>
    <x v="57"/>
    <s v="Holly Reese"/>
    <s v="e-Commerce:DT.com"/>
    <s v="BOTH"/>
    <s v="Income Statement"/>
    <s v="PayPal (INC) Sales Activity"/>
    <s v="11300 · PayPal (INC)"/>
  </r>
  <r>
    <d v="2015-06-13T00:00:00"/>
    <s v="charles ferguson"/>
    <n v="16.71"/>
    <m/>
    <n v="-16.71"/>
    <s v="Credit"/>
    <s v="11300 · PayPal (INC)"/>
    <x v="2"/>
    <x v="6"/>
    <n v="2015"/>
    <x v="57"/>
    <s v="charles ferguson"/>
    <s v="eBay:eBay"/>
    <s v="BOTH"/>
    <s v="Income Statement"/>
    <s v="PayPal (INC) Sales Activity"/>
    <s v="11300 · PayPal (INC)"/>
  </r>
  <r>
    <d v="2015-06-14T00:00:00"/>
    <s v="Kamal hasan"/>
    <n v="67.849999999999994"/>
    <m/>
    <n v="-67.849999999999994"/>
    <s v="Credit"/>
    <s v="11300 · PayPal (INC)"/>
    <x v="2"/>
    <x v="6"/>
    <n v="2015"/>
    <x v="57"/>
    <s v="Kamal hasan"/>
    <s v="e-Commerce:DT.com"/>
    <s v="BOTH"/>
    <s v="Income Statement"/>
    <s v="PayPal (INC) Sales Activity"/>
    <s v="11300 · PayPal (INC)"/>
  </r>
  <r>
    <d v="2015-06-15T00:00:00"/>
    <s v="Tammy Wiecek"/>
    <n v="43.95"/>
    <m/>
    <n v="-43.95"/>
    <s v="Credit"/>
    <s v="11300 · PayPal (INC)"/>
    <x v="2"/>
    <x v="6"/>
    <n v="2015"/>
    <x v="57"/>
    <s v="Tammy Wiecek"/>
    <s v="e-Commerce:DT Pro.com"/>
    <s v="BOTH"/>
    <s v="Income Statement"/>
    <s v="PayPal (INC) Sales Activity"/>
    <s v="11300 · PayPal (INC)"/>
  </r>
  <r>
    <d v="2015-06-16T00:00:00"/>
    <s v="carlos JOHNSON"/>
    <n v="39.61"/>
    <m/>
    <n v="-39.61"/>
    <s v="Credit"/>
    <s v="11300 · PayPal (INC)"/>
    <x v="2"/>
    <x v="6"/>
    <n v="2015"/>
    <x v="57"/>
    <s v="carlos JOHNSON"/>
    <s v="eBay:eBay"/>
    <s v="BOTH"/>
    <s v="Income Statement"/>
    <s v="PayPal (INC) Sales Activity"/>
    <s v="11300 · PayPal (INC)"/>
  </r>
  <r>
    <d v="2015-06-16T00:00:00"/>
    <s v="Bank Account"/>
    <n v="-700"/>
    <m/>
    <n v="70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16T00:00:00"/>
    <s v="Holly Goltra"/>
    <n v="60.95"/>
    <m/>
    <n v="-60.95"/>
    <s v="Credit"/>
    <s v="11300 · PayPal (INC)"/>
    <x v="2"/>
    <x v="6"/>
    <n v="2015"/>
    <x v="57"/>
    <s v="Holly Goltra"/>
    <s v="e-Commerce:DT.com"/>
    <s v="BOTH"/>
    <s v="Income Statement"/>
    <s v="PayPal (INC) Sales Activity"/>
    <s v="11300 · PayPal (INC)"/>
  </r>
  <r>
    <d v="2015-06-16T00:00:00"/>
    <s v="Reversal"/>
    <n v="82.17"/>
    <m/>
    <n v="-82.17"/>
    <s v="Credit"/>
    <s v="11300 · PayPal (INC)"/>
    <x v="2"/>
    <x v="6"/>
    <n v="2015"/>
    <x v="57"/>
    <s v="Buyer Dispute"/>
    <s v="eBay:eBay"/>
    <s v="BOTH"/>
    <s v="Income Statement"/>
    <s v="PayPal (INC) Sales Activity"/>
    <s v="11300 · PayPal (INC)"/>
  </r>
  <r>
    <d v="2015-06-16T00:00:00"/>
    <s v="Karen Anderson"/>
    <n v="-72.22"/>
    <m/>
    <n v="72.22"/>
    <s v="Debit"/>
    <s v="11300 · PayPal (INC)"/>
    <x v="2"/>
    <x v="6"/>
    <n v="2015"/>
    <x v="72"/>
    <s v="Karen Anderson"/>
    <s v="eBay:eBay"/>
    <s v="BOTH"/>
    <s v="Income Statement"/>
    <s v="PayPal (INC) Sales Activity"/>
    <s v="11300 · PayPal (INC)"/>
  </r>
  <r>
    <d v="2015-06-16T00:00:00"/>
    <s v="Eric Jensen"/>
    <n v="68.95"/>
    <m/>
    <n v="-68.95"/>
    <s v="Credit"/>
    <s v="11300 · PayPal (INC)"/>
    <x v="2"/>
    <x v="6"/>
    <n v="2015"/>
    <x v="57"/>
    <s v="Eric Jensen"/>
    <s v="e-Commerce:DT.com"/>
    <s v="BOTH"/>
    <s v="Income Statement"/>
    <s v="PayPal (INC) Sales Activity"/>
    <s v="11300 · PayPal (INC)"/>
  </r>
  <r>
    <d v="2015-06-16T00:00:00"/>
    <s v="Kylie griffin"/>
    <n v="334.27"/>
    <m/>
    <n v="-334.27"/>
    <s v="Credit"/>
    <s v="11300 · PayPal (INC)"/>
    <x v="2"/>
    <x v="6"/>
    <n v="2015"/>
    <x v="57"/>
    <s v="Kylie griffin"/>
    <s v="eBay:eBay"/>
    <s v="BOTH"/>
    <s v="Income Statement"/>
    <s v="PayPal (INC) Sales Activity"/>
    <s v="11300 · PayPal (INC)"/>
  </r>
  <r>
    <d v="2015-06-16T00:00:00"/>
    <s v="Nueva Moda"/>
    <n v="61.18"/>
    <m/>
    <n v="-61.18"/>
    <s v="Credit"/>
    <s v="11300 · PayPal (INC)"/>
    <x v="2"/>
    <x v="6"/>
    <n v="2015"/>
    <x v="57"/>
    <s v="Nueva Moda"/>
    <s v="eBay:eBay"/>
    <s v="BOTH"/>
    <s v="Income Statement"/>
    <s v="PayPal (INC) Sales Activity"/>
    <s v="11300 · PayPal (INC)"/>
  </r>
  <r>
    <d v="2015-06-17T00:00:00"/>
    <s v="Kimberly Humphrey"/>
    <n v="16.47"/>
    <m/>
    <n v="-16.47"/>
    <s v="Credit"/>
    <s v="11300 · PayPal (INC)"/>
    <x v="2"/>
    <x v="6"/>
    <n v="2015"/>
    <x v="57"/>
    <s v="Kimberly Humphrey"/>
    <s v="eBay:eBay"/>
    <s v="BOTH"/>
    <s v="Income Statement"/>
    <s v="PayPal (INC) Sales Activity"/>
    <s v="11300 · PayPal (INC)"/>
  </r>
  <r>
    <d v="2015-06-17T00:00:00"/>
    <s v="Rebecca Croft"/>
    <n v="362.81"/>
    <m/>
    <n v="-362.81"/>
    <s v="Credit"/>
    <s v="11300 · PayPal (INC)"/>
    <x v="2"/>
    <x v="6"/>
    <n v="2015"/>
    <x v="57"/>
    <s v="Rebecca Croft"/>
    <s v="e-Commerce:DT.com"/>
    <s v="BOTH"/>
    <s v="Income Statement"/>
    <s v="PayPal (INC) Sales Activity"/>
    <s v="11300 · PayPal (INC)"/>
  </r>
  <r>
    <d v="2015-06-17T00:00:00"/>
    <s v="Michael Appleman"/>
    <n v="37.56"/>
    <m/>
    <n v="-37.56"/>
    <s v="Credit"/>
    <s v="11300 · PayPal (INC)"/>
    <x v="2"/>
    <x v="6"/>
    <n v="2015"/>
    <x v="57"/>
    <s v="Michael Appleman"/>
    <s v="eBay:eBay"/>
    <s v="BOTH"/>
    <s v="Income Statement"/>
    <s v="PayPal (INC) Sales Activity"/>
    <s v="11300 · PayPal (INC)"/>
  </r>
  <r>
    <d v="2015-06-18T00:00:00"/>
    <s v="Michael Appleman"/>
    <n v="-35.520000000000003"/>
    <m/>
    <n v="35.520000000000003"/>
    <s v="Debit"/>
    <s v="11300 · PayPal (INC)"/>
    <x v="2"/>
    <x v="6"/>
    <n v="2015"/>
    <x v="72"/>
    <s v="Michael Appleman"/>
    <s v="eBay:eBay"/>
    <s v="BOTH"/>
    <s v="Income Statement"/>
    <s v="PayPal (INC) Sales Activity"/>
    <s v="11300 · PayPal (INC)"/>
  </r>
  <r>
    <d v="2015-06-18T00:00:00"/>
    <s v="Reversal"/>
    <n v="59.11"/>
    <m/>
    <n v="-59.11"/>
    <s v="Credit"/>
    <s v="11300 · PayPal (INC)"/>
    <x v="2"/>
    <x v="6"/>
    <n v="2015"/>
    <x v="57"/>
    <s v="Buyer Dispute"/>
    <s v="eBay:eBay"/>
    <s v="BOTH"/>
    <s v="Income Statement"/>
    <s v="PayPal (INC) Sales Activity"/>
    <s v="11300 · PayPal (INC)"/>
  </r>
  <r>
    <d v="2015-06-18T00:00:00"/>
    <s v="James Davis"/>
    <n v="-51.23"/>
    <m/>
    <n v="51.23"/>
    <s v="Debit"/>
    <s v="11300 · PayPal (INC)"/>
    <x v="2"/>
    <x v="6"/>
    <n v="2015"/>
    <x v="72"/>
    <s v="James Davis"/>
    <s v="eBay:eBay"/>
    <s v="BOTH"/>
    <s v="Income Statement"/>
    <s v="PayPal (INC) Sales Activity"/>
    <s v="11300 · PayPal (INC)"/>
  </r>
  <r>
    <d v="2015-06-18T00:00:00"/>
    <s v="Zoe draughon"/>
    <n v="61.18"/>
    <m/>
    <n v="-61.18"/>
    <s v="Credit"/>
    <s v="11300 · PayPal (INC)"/>
    <x v="2"/>
    <x v="6"/>
    <n v="2015"/>
    <x v="57"/>
    <s v="Zoe draughon"/>
    <s v="eBay:eBay"/>
    <s v="BOTH"/>
    <s v="Income Statement"/>
    <s v="PayPal (INC) Sales Activity"/>
    <s v="11300 · PayPal (INC)"/>
  </r>
  <r>
    <d v="2015-06-18T00:00:00"/>
    <s v="Stephen Silva"/>
    <n v="117.85"/>
    <m/>
    <n v="-117.85"/>
    <s v="Credit"/>
    <s v="11300 · PayPal (INC)"/>
    <x v="2"/>
    <x v="6"/>
    <n v="2015"/>
    <x v="57"/>
    <s v="Stephen Silva"/>
    <s v="eBay:eBay"/>
    <s v="BOTH"/>
    <s v="Income Statement"/>
    <s v="PayPal (INC) Sales Activity"/>
    <s v="11300 · PayPal (INC)"/>
  </r>
  <r>
    <d v="2015-06-19T00:00:00"/>
    <s v="Russell Toumberlin"/>
    <n v="99.11"/>
    <m/>
    <n v="-99.11"/>
    <s v="Credit"/>
    <s v="11300 · PayPal (INC)"/>
    <x v="2"/>
    <x v="6"/>
    <n v="2015"/>
    <x v="57"/>
    <s v="Russell Toumberlin"/>
    <s v="eBay:eBay"/>
    <s v="BOTH"/>
    <s v="Income Statement"/>
    <s v="PayPal (INC) Sales Activity"/>
    <s v="11300 · PayPal (INC)"/>
  </r>
  <r>
    <d v="2015-06-19T00:00:00"/>
    <s v="James Adams"/>
    <n v="185.94"/>
    <m/>
    <n v="-185.94"/>
    <s v="Credit"/>
    <s v="11300 · PayPal (INC)"/>
    <x v="2"/>
    <x v="6"/>
    <n v="2015"/>
    <x v="57"/>
    <s v="James Adams"/>
    <s v="e-Commerce:DT.com"/>
    <s v="BOTH"/>
    <s v="Income Statement"/>
    <s v="PayPal (INC) Sales Activity"/>
    <s v="11300 · PayPal (INC)"/>
  </r>
  <r>
    <d v="2015-06-19T00:00:00"/>
    <s v="Brian Cranny"/>
    <n v="14.9"/>
    <m/>
    <n v="-14.9"/>
    <s v="Credit"/>
    <s v="11300 · PayPal (INC)"/>
    <x v="2"/>
    <x v="6"/>
    <n v="2015"/>
    <x v="57"/>
    <s v="Brian Cranny"/>
    <s v="e-Commerce:DT.com"/>
    <s v="BOTH"/>
    <s v="Income Statement"/>
    <s v="PayPal (INC) Sales Activity"/>
    <s v="11300 · PayPal (INC)"/>
  </r>
  <r>
    <d v="2015-06-19T00:00:00"/>
    <s v="Deirdre Dreslough"/>
    <n v="68.95"/>
    <m/>
    <n v="-68.95"/>
    <s v="Credit"/>
    <s v="11300 · PayPal (INC)"/>
    <x v="2"/>
    <x v="6"/>
    <n v="2015"/>
    <x v="57"/>
    <s v="Deirdre Dreslough"/>
    <s v="e-Commerce:DT.com"/>
    <s v="BOTH"/>
    <s v="Income Statement"/>
    <s v="PayPal (INC) Sales Activity"/>
    <s v="11300 · PayPal (INC)"/>
  </r>
  <r>
    <d v="2015-06-19T00:00:00"/>
    <s v="MAX PEARSON"/>
    <n v="14.9"/>
    <m/>
    <n v="-14.9"/>
    <s v="Credit"/>
    <s v="11300 · PayPal (INC)"/>
    <x v="2"/>
    <x v="6"/>
    <n v="2015"/>
    <x v="57"/>
    <s v="MAX PEARSON"/>
    <s v="eBay:eBay"/>
    <s v="BOTH"/>
    <s v="Income Statement"/>
    <s v="PayPal (INC) Sales Activity"/>
    <s v="11300 · PayPal (INC)"/>
  </r>
  <r>
    <d v="2015-06-19T00:00:00"/>
    <s v="william gray"/>
    <n v="58.52"/>
    <m/>
    <n v="-58.52"/>
    <s v="Credit"/>
    <s v="11300 · PayPal (INC)"/>
    <x v="2"/>
    <x v="6"/>
    <n v="2015"/>
    <x v="57"/>
    <s v="william gray"/>
    <s v="eBay:eBay"/>
    <s v="BOTH"/>
    <s v="Income Statement"/>
    <s v="PayPal (INC) Sales Activity"/>
    <s v="11300 · PayPal (INC)"/>
  </r>
  <r>
    <d v="2015-06-19T00:00:00"/>
    <s v="Sara Lee"/>
    <n v="35.51"/>
    <m/>
    <n v="-35.51"/>
    <s v="Credit"/>
    <s v="11300 · PayPal (INC)"/>
    <x v="2"/>
    <x v="6"/>
    <n v="2015"/>
    <x v="57"/>
    <s v="Sara Lee"/>
    <s v="eBay:eBay"/>
    <s v="BOTH"/>
    <s v="Income Statement"/>
    <s v="PayPal (INC) Sales Activity"/>
    <s v="11300 · PayPal (INC)"/>
  </r>
  <r>
    <d v="2015-06-19T00:00:00"/>
    <s v="Mark Sharp"/>
    <n v="103.81"/>
    <m/>
    <n v="-103.81"/>
    <s v="Credit"/>
    <s v="11300 · PayPal (INC)"/>
    <x v="2"/>
    <x v="6"/>
    <n v="2015"/>
    <x v="57"/>
    <s v="Mark Sharp"/>
    <s v="eBay:eBay"/>
    <s v="BOTH"/>
    <s v="Income Statement"/>
    <s v="PayPal (INC) Sales Activity"/>
    <s v="11300 · PayPal (INC)"/>
  </r>
  <r>
    <d v="2015-06-20T00:00:00"/>
    <s v="Bernadette Tonee Whitfield"/>
    <n v="52.14"/>
    <m/>
    <n v="-52.14"/>
    <s v="Credit"/>
    <s v="11300 · PayPal (INC)"/>
    <x v="2"/>
    <x v="6"/>
    <n v="2015"/>
    <x v="57"/>
    <s v="Bernadette Tonee Whitfield"/>
    <s v="eBay:eBay"/>
    <s v="BOTH"/>
    <s v="Income Statement"/>
    <s v="PayPal (INC) Sales Activity"/>
    <s v="11300 · PayPal (INC)"/>
  </r>
  <r>
    <d v="2015-06-20T00:00:00"/>
    <s v="Jan Freeman"/>
    <n v="15.9"/>
    <m/>
    <n v="-15.9"/>
    <s v="Credit"/>
    <s v="11300 · PayPal (INC)"/>
    <x v="2"/>
    <x v="6"/>
    <n v="2015"/>
    <x v="57"/>
    <s v="Jan Freeman"/>
    <s v="eBay:eBay"/>
    <s v="BOTH"/>
    <s v="Income Statement"/>
    <s v="PayPal (INC) Sales Activity"/>
    <s v="11300 · PayPal (INC)"/>
  </r>
  <r>
    <d v="2015-06-20T00:00:00"/>
    <s v="Vincent Masters"/>
    <n v="92.38"/>
    <m/>
    <n v="-92.38"/>
    <s v="Credit"/>
    <s v="11300 · PayPal (INC)"/>
    <x v="2"/>
    <x v="6"/>
    <n v="2015"/>
    <x v="57"/>
    <s v="Vincent Masters"/>
    <s v="eBay:eBay"/>
    <s v="BOTH"/>
    <s v="Income Statement"/>
    <s v="PayPal (INC) Sales Activity"/>
    <s v="11300 · PayPal (INC)"/>
  </r>
  <r>
    <d v="2015-06-20T00:00:00"/>
    <s v="Bow Wow Productions"/>
    <n v="58.6"/>
    <m/>
    <n v="-58.6"/>
    <s v="Credit"/>
    <s v="11300 · PayPal (INC)"/>
    <x v="2"/>
    <x v="6"/>
    <n v="2015"/>
    <x v="57"/>
    <s v="Bow Wow Productions"/>
    <s v="eBay:eBay"/>
    <s v="BOTH"/>
    <s v="Income Statement"/>
    <s v="PayPal (INC) Sales Activity"/>
    <s v="11300 · PayPal (INC)"/>
  </r>
  <r>
    <d v="2015-06-20T00:00:00"/>
    <s v="Bow Wow Productions"/>
    <n v="31.8"/>
    <m/>
    <n v="-31.8"/>
    <s v="Credit"/>
    <s v="11300 · PayPal (INC)"/>
    <x v="2"/>
    <x v="6"/>
    <n v="2015"/>
    <x v="57"/>
    <s v="Bow Wow Productions"/>
    <s v="eBay:eBay"/>
    <s v="BOTH"/>
    <s v="Income Statement"/>
    <s v="PayPal (INC) Sales Activity"/>
    <s v="11300 · PayPal (INC)"/>
  </r>
  <r>
    <d v="2015-06-21T00:00:00"/>
    <s v="Bank Account"/>
    <n v="-1500"/>
    <m/>
    <n v="150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22T00:00:00"/>
    <s v="Briehn Mays"/>
    <n v="62.77"/>
    <m/>
    <n v="-62.77"/>
    <s v="Credit"/>
    <s v="11300 · PayPal (INC)"/>
    <x v="2"/>
    <x v="6"/>
    <n v="2015"/>
    <x v="57"/>
    <s v="Briehn Mays"/>
    <s v="e-Commerce:DT.com"/>
    <s v="BOTH"/>
    <s v="Income Statement"/>
    <s v="PayPal (INC) Sales Activity"/>
    <s v="11300 · PayPal (INC)"/>
  </r>
  <r>
    <d v="2015-06-22T00:00:00"/>
    <s v="Dana Kirven"/>
    <n v="64.900000000000006"/>
    <m/>
    <n v="-64.900000000000006"/>
    <s v="Credit"/>
    <s v="11300 · PayPal (INC)"/>
    <x v="2"/>
    <x v="6"/>
    <n v="2015"/>
    <x v="57"/>
    <s v="Dana Kirven"/>
    <s v="e-Commerce:DT.com"/>
    <s v="BOTH"/>
    <s v="Income Statement"/>
    <s v="PayPal (INC) Sales Activity"/>
    <s v="11300 · PayPal (INC)"/>
  </r>
  <r>
    <d v="2015-06-22T00:00:00"/>
    <s v="Barbara Peters"/>
    <n v="-29.8"/>
    <m/>
    <n v="29.8"/>
    <s v="Debit"/>
    <s v="11300 · PayPal (INC)"/>
    <x v="2"/>
    <x v="6"/>
    <n v="2015"/>
    <x v="72"/>
    <s v="Barbara Peters"/>
    <s v="e-Commerce:DT.com"/>
    <s v="BOTH"/>
    <s v="Income Statement"/>
    <s v="PayPal (INC) Sales Activity"/>
    <s v="11300 · PayPal (INC)"/>
  </r>
  <r>
    <d v="2015-06-23T00:00:00"/>
    <s v="Bank Account"/>
    <n v="-500"/>
    <m/>
    <n v="50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23T00:00:00"/>
    <s v="Alejandro Cueto Gomez"/>
    <n v="58.52"/>
    <m/>
    <n v="-58.52"/>
    <s v="Credit"/>
    <s v="11300 · PayPal (INC)"/>
    <x v="2"/>
    <x v="6"/>
    <n v="2015"/>
    <x v="57"/>
    <s v="Alejandro Cueto Gomez"/>
    <s v="eBay:eBay"/>
    <s v="BOTH"/>
    <s v="Income Statement"/>
    <s v="PayPal (INC) Sales Activity"/>
    <s v="11300 · PayPal (INC)"/>
  </r>
  <r>
    <d v="2015-06-23T00:00:00"/>
    <s v="Natalie lazos"/>
    <n v="77.59"/>
    <m/>
    <n v="-77.59"/>
    <s v="Credit"/>
    <s v="11300 · PayPal (INC)"/>
    <x v="2"/>
    <x v="6"/>
    <n v="2015"/>
    <x v="57"/>
    <s v="Natalie lazos"/>
    <s v="eBay:eBay"/>
    <s v="BOTH"/>
    <s v="Income Statement"/>
    <s v="PayPal (INC) Sales Activity"/>
    <s v="11300 · PayPal (INC)"/>
  </r>
  <r>
    <d v="2015-06-23T00:00:00"/>
    <s v="Hulu"/>
    <n v="-8.49"/>
    <m/>
    <n v="8.49"/>
    <s v="Debit"/>
    <s v="11300 · PayPal (INC)"/>
    <x v="2"/>
    <x v="6"/>
    <n v="2015"/>
    <x v="31"/>
    <s v="Hulu"/>
    <s v="Corporate"/>
    <s v="BOTH"/>
    <s v="Income Statement"/>
    <s v="PayPal (INC) Activity"/>
    <s v="11300 · PayPal (INC)"/>
  </r>
  <r>
    <d v="2015-06-24T00:00:00"/>
    <s v="Peter Vaktor"/>
    <n v="127.94"/>
    <m/>
    <n v="-127.94"/>
    <s v="Credit"/>
    <s v="11300 · PayPal (INC)"/>
    <x v="2"/>
    <x v="6"/>
    <n v="2015"/>
    <x v="57"/>
    <s v="Peter Vaktor"/>
    <s v="e-Commerce:DT.com"/>
    <s v="BOTH"/>
    <s v="Income Statement"/>
    <s v="PayPal (INC) Sales Activity"/>
    <s v="11300 · PayPal (INC)"/>
  </r>
  <r>
    <d v="2015-06-24T00:00:00"/>
    <s v="Linda Walker"/>
    <n v="72.05"/>
    <m/>
    <n v="-72.05"/>
    <s v="Credit"/>
    <s v="11300 · PayPal (INC)"/>
    <x v="2"/>
    <x v="6"/>
    <n v="2015"/>
    <x v="57"/>
    <s v="Linda Walker"/>
    <s v="eBay:eBay"/>
    <s v="BOTH"/>
    <s v="Income Statement"/>
    <s v="PayPal (INC) Sales Activity"/>
    <s v="11300 · PayPal (INC)"/>
  </r>
  <r>
    <d v="2015-06-24T00:00:00"/>
    <s v="eBay Inc Shipping"/>
    <n v="-25.25"/>
    <m/>
    <n v="25.25"/>
    <s v="Debit"/>
    <s v="11300 · PayPal (INC)"/>
    <x v="2"/>
    <x v="6"/>
    <n v="2015"/>
    <x v="91"/>
    <s v="eBay"/>
    <s v="eBay:eBay"/>
    <s v="BOTH"/>
    <s v="Income Statement"/>
    <s v="PayPal (INC) Activity"/>
    <s v="11300 · PayPal (INC)"/>
  </r>
  <r>
    <d v="2015-06-24T00:00:00"/>
    <s v="Camille Cleare"/>
    <n v="1394.85"/>
    <m/>
    <n v="-1394.85"/>
    <s v="Credit"/>
    <s v="11300 · PayPal (INC)"/>
    <x v="2"/>
    <x v="6"/>
    <n v="2015"/>
    <x v="57"/>
    <s v="Camille Cleare"/>
    <s v="e-Commerce:DT.com"/>
    <s v="BOTH"/>
    <s v="Income Statement"/>
    <s v="PayPal (INC) Sales Activity"/>
    <s v="11300 · PayPal (INC)"/>
  </r>
  <r>
    <d v="2015-06-24T00:00:00"/>
    <s v="Bank Account"/>
    <n v="-1500"/>
    <m/>
    <n v="150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25T00:00:00"/>
    <s v="Neil Topalian"/>
    <n v="76.95"/>
    <m/>
    <n v="-76.95"/>
    <s v="Credit"/>
    <s v="11300 · PayPal (INC)"/>
    <x v="2"/>
    <x v="6"/>
    <n v="2015"/>
    <x v="57"/>
    <s v="Neil Topalian"/>
    <s v="e-Commerce:DT.com"/>
    <s v="BOTH"/>
    <s v="Income Statement"/>
    <s v="PayPal (INC) Sales Activity"/>
    <s v="11300 · PayPal (INC)"/>
  </r>
  <r>
    <d v="2015-06-25T00:00:00"/>
    <s v="Marcella D Winslow"/>
    <n v="70.900000000000006"/>
    <m/>
    <n v="-70.900000000000006"/>
    <s v="Credit"/>
    <s v="11300 · PayPal (INC)"/>
    <x v="2"/>
    <x v="6"/>
    <n v="2015"/>
    <x v="57"/>
    <s v="Marcella D Winslow"/>
    <s v="e-Commerce:DT.com"/>
    <s v="BOTH"/>
    <s v="Income Statement"/>
    <s v="PayPal (INC) Sales Activity"/>
    <s v="11300 · PayPal (INC)"/>
  </r>
  <r>
    <d v="2015-06-27T00:00:00"/>
    <s v="Valerie Grison"/>
    <n v="79.900000000000006"/>
    <m/>
    <n v="-79.900000000000006"/>
    <s v="Credit"/>
    <s v="11300 · PayPal (INC)"/>
    <x v="2"/>
    <x v="6"/>
    <n v="2015"/>
    <x v="57"/>
    <s v="Valerie Grison"/>
    <s v="e-Commerce:DT.com"/>
    <s v="BOTH"/>
    <s v="Income Statement"/>
    <s v="PayPal (INC) Sales Activity"/>
    <s v="11300 · PayPal (INC)"/>
  </r>
  <r>
    <d v="2015-06-27T00:00:00"/>
    <s v="eBay Buyer Dispute"/>
    <n v="-59.11"/>
    <m/>
    <n v="59.11"/>
    <s v="Debit"/>
    <s v="11300 · PayPal (INC)"/>
    <x v="2"/>
    <x v="6"/>
    <n v="2015"/>
    <x v="57"/>
    <s v="Buyer Dispute"/>
    <s v="eBay:eBay"/>
    <s v="BOTH"/>
    <s v="Income Statement"/>
    <s v="PayPal (INC) Sales Activity"/>
    <s v="11300 · PayPal (INC)"/>
  </r>
  <r>
    <d v="2015-06-28T00:00:00"/>
    <s v="Kate Alexander"/>
    <n v="75.8"/>
    <m/>
    <n v="-75.8"/>
    <s v="Credit"/>
    <s v="11300 · PayPal (INC)"/>
    <x v="2"/>
    <x v="6"/>
    <n v="2015"/>
    <x v="57"/>
    <s v="Kate Alexander"/>
    <s v="eBay:eBay"/>
    <s v="BOTH"/>
    <s v="Income Statement"/>
    <s v="PayPal (INC) Sales Activity"/>
    <s v="11300 · PayPal (INC)"/>
  </r>
  <r>
    <d v="2015-06-28T00:00:00"/>
    <s v="Jennifer Deleon"/>
    <n v="109.9"/>
    <m/>
    <n v="-109.9"/>
    <s v="Credit"/>
    <s v="11300 · PayPal (INC)"/>
    <x v="2"/>
    <x v="6"/>
    <n v="2015"/>
    <x v="57"/>
    <s v="Jennifer Deleon"/>
    <s v="eBay:eBay"/>
    <s v="BOTH"/>
    <s v="Income Statement"/>
    <s v="PayPal (INC) Sales Activity"/>
    <s v="11300 · PayPal (INC)"/>
  </r>
  <r>
    <d v="2015-06-28T00:00:00"/>
    <s v="Daniel Valdez"/>
    <n v="109.15"/>
    <m/>
    <n v="-109.15"/>
    <s v="Credit"/>
    <s v="11300 · PayPal (INC)"/>
    <x v="2"/>
    <x v="6"/>
    <n v="2015"/>
    <x v="57"/>
    <s v="Daniel Valdez"/>
    <s v="eBay:eBay"/>
    <s v="BOTH"/>
    <s v="Income Statement"/>
    <s v="PayPal (INC) Sales Activity"/>
    <s v="11300 · PayPal (INC)"/>
  </r>
  <r>
    <d v="2015-06-28T00:00:00"/>
    <s v="Bank Account"/>
    <n v="-541.63"/>
    <m/>
    <n v="541.63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28T00:00:00"/>
    <s v="Jay Volquardsen"/>
    <n v="199.85"/>
    <m/>
    <n v="-199.85"/>
    <s v="Credit"/>
    <s v="11300 · PayPal (INC)"/>
    <x v="2"/>
    <x v="6"/>
    <n v="2015"/>
    <x v="57"/>
    <s v="Jay Volquardsen"/>
    <s v="e-Commerce:DT.com"/>
    <s v="BOTH"/>
    <s v="Income Statement"/>
    <s v="PayPal (INC) Sales Activity"/>
    <s v="11300 · PayPal (INC)"/>
  </r>
  <r>
    <d v="2015-06-29T00:00:00"/>
    <s v="Rasim Aliyev"/>
    <n v="107.66"/>
    <m/>
    <n v="-107.66"/>
    <s v="Credit"/>
    <s v="11300 · PayPal (INC)"/>
    <x v="2"/>
    <x v="6"/>
    <n v="2015"/>
    <x v="57"/>
    <s v="Rasim Aliyev"/>
    <s v="eBay:eBay"/>
    <s v="BOTH"/>
    <s v="Income Statement"/>
    <s v="PayPal (INC) Sales Activity"/>
    <s v="11300 · PayPal (INC)"/>
  </r>
  <r>
    <d v="2015-06-29T00:00:00"/>
    <s v="Rasim Aliyev"/>
    <n v="107.66"/>
    <m/>
    <n v="-107.66"/>
    <s v="Credit"/>
    <s v="11300 · PayPal (INC)"/>
    <x v="2"/>
    <x v="6"/>
    <n v="2015"/>
    <x v="57"/>
    <s v="Rasim Aliyev"/>
    <s v="eBay:eBay"/>
    <s v="BOTH"/>
    <s v="Income Statement"/>
    <s v="PayPal (INC) Sales Activity"/>
    <s v="11300 · PayPal (INC)"/>
  </r>
  <r>
    <d v="2015-06-29T00:00:00"/>
    <s v="Bank Account"/>
    <n v="-450"/>
    <m/>
    <n v="450"/>
    <s v="Debit"/>
    <s v="11300 · PayPal (INC)"/>
    <x v="2"/>
    <x v="6"/>
    <n v="2015"/>
    <x v="55"/>
    <s v="Dean &amp; Tyler, INC"/>
    <s v="Corporate"/>
    <s v="INC"/>
    <s v="Balance Sheet"/>
    <s v="PayPal (INC) transfers to 9319 (INC)"/>
    <s v="11300 · PayPal (INC)"/>
  </r>
  <r>
    <d v="2015-06-29T00:00:00"/>
    <s v="cynthia romano"/>
    <n v="14.65"/>
    <m/>
    <n v="-14.65"/>
    <s v="Credit"/>
    <s v="11300 · PayPal (INC)"/>
    <x v="2"/>
    <x v="6"/>
    <n v="2015"/>
    <x v="57"/>
    <s v="cynthia romano"/>
    <s v="eBay:eBay"/>
    <s v="BOTH"/>
    <s v="Income Statement"/>
    <s v="PayPal (INC) Sales Activity"/>
    <s v="11300 · PayPal (INC)"/>
  </r>
  <r>
    <d v="2015-06-29T00:00:00"/>
    <s v="Alexey Kurovskiy"/>
    <n v="146.5"/>
    <m/>
    <n v="-146.5"/>
    <s v="Credit"/>
    <s v="11300 · PayPal (INC)"/>
    <x v="2"/>
    <x v="6"/>
    <n v="2015"/>
    <x v="57"/>
    <s v="Alexey Kurovskiy"/>
    <s v="e-Commerce:DT Pro.com"/>
    <s v="BOTH"/>
    <s v="Income Statement"/>
    <s v="PayPal (INC) Sales Activity"/>
    <s v="11300 · PayPal (INC)"/>
  </r>
  <r>
    <d v="2015-06-29T00:00:00"/>
    <s v="Empire Furniture Home Decor &amp; Gifts"/>
    <n v="109.9"/>
    <m/>
    <n v="-109.9"/>
    <s v="Credit"/>
    <s v="11300 · PayPal (INC)"/>
    <x v="2"/>
    <x v="6"/>
    <n v="2015"/>
    <x v="57"/>
    <s v="Empire Furniture Home Decor &amp; Gifts"/>
    <s v="eBay:eBay"/>
    <s v="BOTH"/>
    <s v="Income Statement"/>
    <s v="PayPal (INC) Sales Activity"/>
    <s v="11300 · PayPal (INC)"/>
  </r>
  <r>
    <d v="2015-06-29T00:00:00"/>
    <s v="Thomas Huber"/>
    <n v="15.9"/>
    <m/>
    <n v="-15.9"/>
    <s v="Credit"/>
    <s v="11300 · PayPal (INC)"/>
    <x v="2"/>
    <x v="6"/>
    <n v="2015"/>
    <x v="57"/>
    <s v="Thomas Huber"/>
    <s v="eBay:eBay"/>
    <s v="BOTH"/>
    <s v="Income Statement"/>
    <s v="PayPal (INC) Sales Activity"/>
    <s v="11300 · PayPal (INC)"/>
  </r>
  <r>
    <d v="2015-06-30T00:00:00"/>
    <s v="Marc Bundy Bundy"/>
    <n v="61.18"/>
    <m/>
    <n v="-61.18"/>
    <s v="Credit"/>
    <s v="11300 · PayPal (INC)"/>
    <x v="2"/>
    <x v="6"/>
    <n v="2015"/>
    <x v="57"/>
    <s v="Marc Bundy Bundy"/>
    <s v="eBay:eBay"/>
    <s v="BOTH"/>
    <s v="Income Statement"/>
    <s v="PayPal (INC) Sales Activity"/>
    <s v="11300 · PayPal (INC)"/>
  </r>
  <r>
    <d v="2015-06-30T00:00:00"/>
    <s v="Ryan Long"/>
    <n v="36.840000000000003"/>
    <m/>
    <n v="-36.840000000000003"/>
    <s v="Credit"/>
    <s v="11300 · PayPal (INC)"/>
    <x v="2"/>
    <x v="6"/>
    <n v="2015"/>
    <x v="57"/>
    <s v="Ryan Long"/>
    <s v="eBay:eBay"/>
    <s v="BOTH"/>
    <s v="Income Statement"/>
    <s v="PayPal (INC) Sales Activity"/>
    <s v="11300 · PayPal (INC)"/>
  </r>
  <r>
    <d v="2015-07-01T00:00:00"/>
    <s v="Bank Account"/>
    <n v="39.090000000000003"/>
    <m/>
    <n v="-39.090000000000003"/>
    <s v="Credit"/>
    <s v="11300 · PayPal (INC)"/>
    <x v="2"/>
    <x v="7"/>
    <n v="2015"/>
    <x v="11"/>
    <s v="eBay"/>
    <s v="eBay:eBay"/>
    <s v="BOTH"/>
    <s v="Income Statement"/>
    <s v="9319 (INC) transfers to PayPal (INC)"/>
    <s v="11300 · PayPal (INC)"/>
  </r>
  <r>
    <d v="2015-07-01T00:00:00"/>
    <s v="eBay Inc."/>
    <n v="-459.71"/>
    <m/>
    <n v="459.71"/>
    <s v="Debit"/>
    <s v="11300 · PayPal (INC)"/>
    <x v="2"/>
    <x v="7"/>
    <n v="2015"/>
    <x v="11"/>
    <s v="eBay"/>
    <s v="eBay:eBay"/>
    <s v="BOTH"/>
    <s v="Income Statement"/>
    <s v="PayPal (INC) Activity"/>
    <s v="11300 · PayPal (INC)"/>
  </r>
  <r>
    <d v="2015-07-01T00:00:00"/>
    <s v="Kathy Wilson"/>
    <n v="61.18"/>
    <m/>
    <n v="-61.18"/>
    <s v="Credit"/>
    <s v="11300 · PayPal (INC)"/>
    <x v="2"/>
    <x v="7"/>
    <n v="2015"/>
    <x v="57"/>
    <s v="Kathy Wilson"/>
    <s v="eBay:eBay"/>
    <s v="BOTH"/>
    <s v="Income Statement"/>
    <s v="PayPal (INC) Sales Activity"/>
    <s v="11300 · PayPal (INC)"/>
  </r>
  <r>
    <d v="2015-07-01T00:00:00"/>
    <s v="BILL FORRAI"/>
    <n v="67.27"/>
    <m/>
    <n v="-67.27"/>
    <s v="Credit"/>
    <s v="11300 · PayPal (INC)"/>
    <x v="2"/>
    <x v="7"/>
    <n v="2015"/>
    <x v="57"/>
    <s v="BILL FORRAI"/>
    <s v="eBay:eBay"/>
    <s v="BOTH"/>
    <s v="Income Statement"/>
    <s v="PayPal (INC) Sales Activity"/>
    <s v="11300 · PayPal (INC)"/>
  </r>
  <r>
    <d v="2015-07-01T00:00:00"/>
    <s v="Tracey Rodd"/>
    <n v="-111.95"/>
    <m/>
    <n v="111.95"/>
    <s v="Debit"/>
    <s v="11300 · PayPal (INC)"/>
    <x v="2"/>
    <x v="7"/>
    <n v="2015"/>
    <x v="72"/>
    <s v="Tracey Rodd"/>
    <s v="e-Commerce:DT.com"/>
    <s v="BOTH"/>
    <s v="Income Statement"/>
    <s v="PayPal (INC) Sales Activity"/>
    <s v="11300 · PayPal (INC)"/>
  </r>
  <r>
    <d v="2015-07-01T00:00:00"/>
    <s v="Veronica Soler"/>
    <n v="86.41"/>
    <m/>
    <n v="-86.41"/>
    <s v="Credit"/>
    <s v="11300 · PayPal (INC)"/>
    <x v="2"/>
    <x v="7"/>
    <n v="2015"/>
    <x v="57"/>
    <s v="Veronica Soler"/>
    <s v="eBay:eBay"/>
    <s v="BOTH"/>
    <s v="Income Statement"/>
    <s v="PayPal (INC) Sales Activity"/>
    <s v="11300 · PayPal (INC)"/>
  </r>
  <r>
    <d v="2015-07-02T00:00:00"/>
    <s v="Reversal"/>
    <n v="59.11"/>
    <m/>
    <n v="-59.11"/>
    <s v="Credit"/>
    <s v="11300 · PayPal (INC)"/>
    <x v="2"/>
    <x v="7"/>
    <n v="2015"/>
    <x v="57"/>
    <s v="Buyer Dispute"/>
    <s v="eBay:eBay"/>
    <s v="BOTH"/>
    <s v="Income Statement"/>
    <s v="PayPal (INC) Sales Activity"/>
    <s v="11300 · PayPal (INC)"/>
  </r>
  <r>
    <d v="2015-07-02T00:00:00"/>
    <s v="Nueva Moda"/>
    <n v="-61.18"/>
    <m/>
    <n v="61.18"/>
    <s v="Debit"/>
    <s v="11300 · PayPal (INC)"/>
    <x v="2"/>
    <x v="7"/>
    <n v="2015"/>
    <x v="72"/>
    <s v="Nueva Moda"/>
    <s v="eBay:eBay"/>
    <s v="BOTH"/>
    <s v="Income Statement"/>
    <s v="PayPal (INC) Sales Activity"/>
    <s v="11300 · PayPal (INC)"/>
  </r>
  <r>
    <d v="2015-07-02T00:00:00"/>
    <s v="Ronald Zaccaglino"/>
    <n v="49.9"/>
    <m/>
    <n v="-49.9"/>
    <s v="Credit"/>
    <s v="11300 · PayPal (INC)"/>
    <x v="2"/>
    <x v="7"/>
    <n v="2015"/>
    <x v="57"/>
    <s v="Ronald Zaccaglino"/>
    <s v="e-Commerce:DT.com"/>
    <s v="BOTH"/>
    <s v="Income Statement"/>
    <s v="PayPal (INC) Sales Activity"/>
    <s v="11300 · PayPal (INC)"/>
  </r>
  <r>
    <d v="2015-07-03T00:00:00"/>
    <s v="John Collums"/>
    <n v="107.13"/>
    <m/>
    <n v="-107.13"/>
    <s v="Credit"/>
    <s v="11300 · PayPal (INC)"/>
    <x v="2"/>
    <x v="7"/>
    <n v="2015"/>
    <x v="57"/>
    <s v="John Collums"/>
    <s v="eBay:eBay"/>
    <s v="BOTH"/>
    <s v="Income Statement"/>
    <s v="PayPal (INC) Sales Activity"/>
    <s v="11300 · PayPal (INC)"/>
  </r>
  <r>
    <d v="2015-07-03T00:00:00"/>
    <s v="Susan White"/>
    <n v="59.95"/>
    <m/>
    <n v="-59.95"/>
    <s v="Credit"/>
    <s v="11300 · PayPal (INC)"/>
    <x v="2"/>
    <x v="7"/>
    <n v="2015"/>
    <x v="57"/>
    <s v="Susan White"/>
    <s v="e-Commerce:DT.com"/>
    <s v="BOTH"/>
    <s v="Income Statement"/>
    <s v="PayPal (INC) Sales Activity"/>
    <s v="11300 · PayPal (INC)"/>
  </r>
  <r>
    <d v="2015-07-03T00:00:00"/>
    <s v="stephanie ziemer"/>
    <n v="65.959999999999994"/>
    <m/>
    <n v="-65.959999999999994"/>
    <s v="Credit"/>
    <s v="11300 · PayPal (INC)"/>
    <x v="2"/>
    <x v="7"/>
    <n v="2015"/>
    <x v="57"/>
    <s v="stephanie ziemer"/>
    <s v="e-Commerce:DT.com"/>
    <s v="BOTH"/>
    <s v="Income Statement"/>
    <s v="PayPal (INC) Sales Activity"/>
    <s v="11300 · PayPal (INC)"/>
  </r>
  <r>
    <d v="2015-07-03T00:00:00"/>
    <s v="bob hora"/>
    <n v="113.57"/>
    <m/>
    <n v="-113.57"/>
    <s v="Credit"/>
    <s v="11300 · PayPal (INC)"/>
    <x v="2"/>
    <x v="7"/>
    <n v="2015"/>
    <x v="57"/>
    <s v="bob hora"/>
    <s v="e-Commerce:DT.com"/>
    <s v="BOTH"/>
    <s v="Income Statement"/>
    <s v="PayPal (INC) Sales Activity"/>
    <s v="11300 · PayPal (INC)"/>
  </r>
  <r>
    <d v="2015-07-03T00:00:00"/>
    <s v="stephanie ziemer"/>
    <n v="49.42"/>
    <m/>
    <n v="-49.42"/>
    <s v="Credit"/>
    <s v="11300 · PayPal (INC)"/>
    <x v="2"/>
    <x v="7"/>
    <n v="2015"/>
    <x v="57"/>
    <s v="stephanie ziemer"/>
    <s v="e-Commerce:DT.com"/>
    <s v="BOTH"/>
    <s v="Income Statement"/>
    <s v="PayPal (INC) Sales Activity"/>
    <s v="11300 · PayPal (INC)"/>
  </r>
  <r>
    <d v="2015-07-03T00:00:00"/>
    <s v="eBay Inc"/>
    <n v="9.9499999999999993"/>
    <m/>
    <n v="-9.9499999999999993"/>
    <s v="Credit"/>
    <s v="11300 · PayPal (INC)"/>
    <x v="2"/>
    <x v="7"/>
    <n v="2015"/>
    <x v="11"/>
    <s v="eBay"/>
    <s v="eBay:eBay"/>
    <s v="BOTH"/>
    <s v="Income Statement"/>
    <s v="PayPal (INC) Activity"/>
    <s v="11300 · PayPal (INC)"/>
  </r>
  <r>
    <d v="2015-07-03T00:00:00"/>
    <s v="COL Crabb"/>
    <n v="117.85"/>
    <m/>
    <n v="-117.85"/>
    <s v="Credit"/>
    <s v="11300 · PayPal (INC)"/>
    <x v="2"/>
    <x v="7"/>
    <n v="2015"/>
    <x v="57"/>
    <s v="COL Crabb"/>
    <s v="eBay:eBay"/>
    <s v="BOTH"/>
    <s v="Income Statement"/>
    <s v="PayPal (INC) Sales Activity"/>
    <s v="11300 · PayPal (INC)"/>
  </r>
  <r>
    <d v="2015-07-03T00:00:00"/>
    <s v="ROBERT RISKO"/>
    <n v="20.100000000000001"/>
    <m/>
    <n v="-20.100000000000001"/>
    <s v="Credit"/>
    <s v="11300 · PayPal (INC)"/>
    <x v="2"/>
    <x v="7"/>
    <n v="2015"/>
    <x v="57"/>
    <s v="ROBERT RISKO"/>
    <s v="e-Commerce:DT.com"/>
    <s v="BOTH"/>
    <s v="Income Statement"/>
    <s v="PayPal (INC) Sales Activity"/>
    <s v="11300 · PayPal (INC)"/>
  </r>
  <r>
    <d v="2015-07-03T00:00:00"/>
    <s v="Ape Productions"/>
    <n v="126.6"/>
    <m/>
    <n v="-126.6"/>
    <s v="Credit"/>
    <s v="11300 · PayPal (INC)"/>
    <x v="2"/>
    <x v="7"/>
    <n v="2015"/>
    <x v="57"/>
    <s v="Ape Productions"/>
    <s v="e-Commerce:DT.com"/>
    <s v="BOTH"/>
    <s v="Income Statement"/>
    <s v="PayPal (INC) Sales Activity"/>
    <s v="11300 · PayPal (INC)"/>
  </r>
  <r>
    <d v="2015-07-03T00:00:00"/>
    <s v="The Phat Cat Inn"/>
    <n v="68.209999999999994"/>
    <m/>
    <n v="-68.209999999999994"/>
    <s v="Credit"/>
    <s v="11300 · PayPal (INC)"/>
    <x v="2"/>
    <x v="7"/>
    <n v="2015"/>
    <x v="57"/>
    <s v="The Phat Cat Inn"/>
    <s v="e-Commerce:DT.com"/>
    <s v="BOTH"/>
    <s v="Income Statement"/>
    <s v="PayPal (INC) Sales Activity"/>
    <s v="11300 · PayPal (INC)"/>
  </r>
  <r>
    <d v="2015-07-04T00:00:00"/>
    <s v="George LONG"/>
    <n v="75.849999999999994"/>
    <m/>
    <n v="-75.849999999999994"/>
    <s v="Credit"/>
    <s v="11300 · PayPal (INC)"/>
    <x v="2"/>
    <x v="7"/>
    <n v="2015"/>
    <x v="57"/>
    <s v="George LONG"/>
    <s v="e-Commerce:DT.com"/>
    <s v="BOTH"/>
    <s v="Income Statement"/>
    <s v="PayPal (INC) Sales Activity"/>
    <s v="11300 · PayPal (INC)"/>
  </r>
  <r>
    <d v="2015-07-04T00:00:00"/>
    <s v="thomas szotak"/>
    <n v="153.68"/>
    <m/>
    <n v="-153.68"/>
    <s v="Credit"/>
    <s v="11300 · PayPal (INC)"/>
    <x v="2"/>
    <x v="7"/>
    <n v="2015"/>
    <x v="57"/>
    <s v="thomas szotak"/>
    <s v="e-Commerce:DT.com"/>
    <s v="BOTH"/>
    <s v="Income Statement"/>
    <s v="PayPal (INC) Sales Activity"/>
    <s v="11300 · PayPal (INC)"/>
  </r>
  <r>
    <d v="2015-07-04T00:00:00"/>
    <s v="Barbara Peters"/>
    <n v="100.31"/>
    <m/>
    <n v="-100.31"/>
    <s v="Credit"/>
    <s v="11300 · PayPal (INC)"/>
    <x v="2"/>
    <x v="7"/>
    <n v="2015"/>
    <x v="57"/>
    <s v="Barbara Peters"/>
    <s v="e-Commerce:DT.com"/>
    <s v="BOTH"/>
    <s v="Income Statement"/>
    <s v="PayPal (INC) Sales Activity"/>
    <s v="11300 · PayPal (INC)"/>
  </r>
  <r>
    <d v="2015-07-04T00:00:00"/>
    <s v="Patty Aguirre"/>
    <n v="19.350000000000001"/>
    <m/>
    <n v="-19.350000000000001"/>
    <s v="Credit"/>
    <s v="11300 · PayPal (INC)"/>
    <x v="2"/>
    <x v="7"/>
    <n v="2015"/>
    <x v="57"/>
    <s v="Patty Aguirre"/>
    <s v="e-Commerce:DT.com"/>
    <s v="BOTH"/>
    <s v="Income Statement"/>
    <s v="PayPal (INC) Sales Activity"/>
    <s v="11300 · PayPal (INC)"/>
  </r>
  <r>
    <d v="2015-07-04T00:00:00"/>
    <s v="Guy Le Roy"/>
    <n v="141.69"/>
    <m/>
    <n v="-141.69"/>
    <s v="Credit"/>
    <s v="11300 · PayPal (INC)"/>
    <x v="2"/>
    <x v="7"/>
    <n v="2015"/>
    <x v="57"/>
    <s v="Guy Le Roy"/>
    <s v="eBay:eBay"/>
    <s v="BOTH"/>
    <s v="Income Statement"/>
    <s v="PayPal (INC) Sales Activity"/>
    <s v="11300 · PayPal (INC)"/>
  </r>
  <r>
    <d v="2015-07-05T00:00:00"/>
    <s v="Rebecca Marko"/>
    <n v="46.42"/>
    <m/>
    <n v="-46.42"/>
    <s v="Credit"/>
    <s v="11300 · PayPal (INC)"/>
    <x v="2"/>
    <x v="7"/>
    <n v="2015"/>
    <x v="57"/>
    <s v="Rebecca Marko"/>
    <s v="e-Commerce:DT.com"/>
    <s v="BOTH"/>
    <s v="Income Statement"/>
    <s v="PayPal (INC) Sales Activity"/>
    <s v="11300 · PayPal (INC)"/>
  </r>
  <r>
    <d v="2015-07-05T00:00:00"/>
    <s v="Melanie Montijo"/>
    <n v="36.49"/>
    <m/>
    <n v="-36.49"/>
    <s v="Credit"/>
    <s v="11300 · PayPal (INC)"/>
    <x v="2"/>
    <x v="7"/>
    <n v="2015"/>
    <x v="57"/>
    <s v="Melanie Montijo"/>
    <s v="e-Commerce:DT.com"/>
    <s v="BOTH"/>
    <s v="Income Statement"/>
    <s v="PayPal (INC) Sales Activity"/>
    <s v="11300 · PayPal (INC)"/>
  </r>
  <r>
    <d v="2015-07-05T00:00:00"/>
    <s v="William Brice"/>
    <n v="86.89"/>
    <m/>
    <n v="-86.89"/>
    <s v="Credit"/>
    <s v="11300 · PayPal (INC)"/>
    <x v="2"/>
    <x v="7"/>
    <n v="2015"/>
    <x v="57"/>
    <s v="William Brice"/>
    <s v="e-Commerce:DT.com"/>
    <s v="BOTH"/>
    <s v="Income Statement"/>
    <s v="PayPal (INC) Sales Activity"/>
    <s v="11300 · PayPal (INC)"/>
  </r>
  <r>
    <d v="2015-07-05T00:00:00"/>
    <s v="Raysa Aswad"/>
    <n v="104.96"/>
    <m/>
    <n v="-104.96"/>
    <s v="Credit"/>
    <s v="11300 · PayPal (INC)"/>
    <x v="2"/>
    <x v="7"/>
    <n v="2015"/>
    <x v="57"/>
    <s v="Raysa Aswad"/>
    <s v="e-Commerce:DT.com"/>
    <s v="BOTH"/>
    <s v="Income Statement"/>
    <s v="PayPal (INC) Sales Activity"/>
    <s v="11300 · PayPal (INC)"/>
  </r>
  <r>
    <d v="2015-07-05T00:00:00"/>
    <s v="ROBERT RISKO"/>
    <n v="164.89"/>
    <m/>
    <n v="-164.89"/>
    <s v="Credit"/>
    <s v="11300 · PayPal (INC)"/>
    <x v="2"/>
    <x v="7"/>
    <n v="2015"/>
    <x v="57"/>
    <s v="ROBERT RISKO"/>
    <s v="e-Commerce:DT.com"/>
    <s v="BOTH"/>
    <s v="Income Statement"/>
    <s v="PayPal (INC) Sales Activity"/>
    <s v="11300 · PayPal (INC)"/>
  </r>
  <r>
    <d v="2015-07-05T00:00:00"/>
    <s v="Robert Bonham"/>
    <n v="63.95"/>
    <m/>
    <n v="-63.95"/>
    <s v="Credit"/>
    <s v="11300 · PayPal (INC)"/>
    <x v="2"/>
    <x v="7"/>
    <n v="2015"/>
    <x v="57"/>
    <s v="Robert Bonham"/>
    <s v="e-Commerce:DT Pro.com"/>
    <s v="BOTH"/>
    <s v="Income Statement"/>
    <s v="PayPal (INC) Sales Activity"/>
    <s v="11300 · PayPal (INC)"/>
  </r>
  <r>
    <d v="2015-07-06T00:00:00"/>
    <s v="Verlin Sherrell"/>
    <n v="107.95"/>
    <m/>
    <n v="-107.95"/>
    <s v="Credit"/>
    <s v="11300 · PayPal (INC)"/>
    <x v="2"/>
    <x v="7"/>
    <n v="2015"/>
    <x v="57"/>
    <s v="Verlin Sherrell"/>
    <s v="eBay:eBay"/>
    <s v="BOTH"/>
    <s v="Income Statement"/>
    <s v="PayPal (INC) Sales Activity"/>
    <s v="11300 · PayPal (INC)"/>
  </r>
  <r>
    <d v="2015-07-06T00:00:00"/>
    <s v="Bank Account"/>
    <n v="-1800"/>
    <m/>
    <n v="1800"/>
    <s v="Debit"/>
    <s v="11300 · PayPal (INC)"/>
    <x v="2"/>
    <x v="7"/>
    <n v="2015"/>
    <x v="55"/>
    <s v="Dean &amp; Tyler, INC"/>
    <s v="Corporate"/>
    <s v="INC"/>
    <s v="Balance Sheet"/>
    <s v="PayPal (INC) transfers to 9319 (INC)"/>
    <s v="11300 · PayPal (INC)"/>
  </r>
  <r>
    <d v="2015-07-06T00:00:00"/>
    <s v="Jennifer Brockman"/>
    <n v="26.85"/>
    <m/>
    <n v="-26.85"/>
    <s v="Credit"/>
    <s v="11300 · PayPal (INC)"/>
    <x v="2"/>
    <x v="7"/>
    <n v="2015"/>
    <x v="57"/>
    <s v="Jennifer Brockman"/>
    <s v="e-Commerce:DT.com"/>
    <s v="BOTH"/>
    <s v="Income Statement"/>
    <s v="PayPal (INC) Sales Activity"/>
    <s v="11300 · PayPal (INC)"/>
  </r>
  <r>
    <d v="2015-07-06T00:00:00"/>
    <s v="Ida lamar"/>
    <n v="87.95"/>
    <m/>
    <n v="-87.95"/>
    <s v="Credit"/>
    <s v="11300 · PayPal (INC)"/>
    <x v="2"/>
    <x v="7"/>
    <n v="2015"/>
    <x v="57"/>
    <s v="Ida lamar"/>
    <s v="e-Commerce:DT.com"/>
    <s v="BOTH"/>
    <s v="Income Statement"/>
    <s v="PayPal (INC) Sales Activity"/>
    <s v="11300 · PayPal (INC)"/>
  </r>
  <r>
    <d v="2015-07-06T00:00:00"/>
    <s v="Understanding Our Dogs LLC"/>
    <n v="51.95"/>
    <m/>
    <n v="-51.95"/>
    <s v="Credit"/>
    <s v="11300 · PayPal (INC)"/>
    <x v="2"/>
    <x v="7"/>
    <n v="2015"/>
    <x v="57"/>
    <s v="Understanding Our Dogs LLC"/>
    <s v="e-Commerce:DT.com"/>
    <s v="BOTH"/>
    <s v="Income Statement"/>
    <s v="PayPal (INC) Sales Activity"/>
    <s v="11300 · PayPal (INC)"/>
  </r>
  <r>
    <d v="2015-07-06T00:00:00"/>
    <s v="TERRORDOME MUSIC ETC..."/>
    <n v="27.8"/>
    <m/>
    <n v="-27.8"/>
    <s v="Credit"/>
    <s v="11300 · PayPal (INC)"/>
    <x v="2"/>
    <x v="7"/>
    <n v="2015"/>
    <x v="57"/>
    <s v="TERRORDOME MUSIC ETC..."/>
    <s v="eBay:eBay"/>
    <s v="BOTH"/>
    <s v="Income Statement"/>
    <s v="PayPal (INC) Sales Activity"/>
    <s v="11300 · PayPal (INC)"/>
  </r>
  <r>
    <d v="2015-07-06T00:00:00"/>
    <s v="Michael Manahan"/>
    <n v="14.65"/>
    <m/>
    <n v="-14.65"/>
    <s v="Credit"/>
    <s v="11300 · PayPal (INC)"/>
    <x v="2"/>
    <x v="7"/>
    <n v="2015"/>
    <x v="57"/>
    <s v="Michael Manahan"/>
    <s v="eBay:eBay"/>
    <s v="BOTH"/>
    <s v="Income Statement"/>
    <s v="PayPal (INC) Sales Activity"/>
    <s v="11300 · PayPal (INC)"/>
  </r>
  <r>
    <d v="2015-07-06T00:00:00"/>
    <s v="Nicole Fader"/>
    <n v="11.85"/>
    <m/>
    <n v="-11.85"/>
    <s v="Credit"/>
    <s v="11300 · PayPal (INC)"/>
    <x v="2"/>
    <x v="7"/>
    <n v="2015"/>
    <x v="57"/>
    <s v="Nicole Fader"/>
    <s v="e-Commerce:DT.com"/>
    <s v="BOTH"/>
    <s v="Income Statement"/>
    <s v="PayPal (INC) Sales Activity"/>
    <s v="11300 · PayPal (INC)"/>
  </r>
  <r>
    <d v="2015-07-08T00:00:00"/>
    <s v="Christopher Catalano"/>
    <n v="10.95"/>
    <m/>
    <n v="-10.95"/>
    <s v="Credit"/>
    <s v="11300 · PayPal (INC)"/>
    <x v="2"/>
    <x v="7"/>
    <n v="2015"/>
    <x v="57"/>
    <s v="Christopher Catalano"/>
    <s v="e-Commerce:DT.com"/>
    <s v="BOTH"/>
    <s v="Income Statement"/>
    <s v="PayPal (INC) Sales Activity"/>
    <s v="11300 · PayPal (INC)"/>
  </r>
  <r>
    <d v="2015-07-09T00:00:00"/>
    <s v="Michael Meade"/>
    <n v="10.95"/>
    <m/>
    <n v="-10.95"/>
    <s v="Credit"/>
    <s v="11300 · PayPal (INC)"/>
    <x v="2"/>
    <x v="7"/>
    <n v="2015"/>
    <x v="57"/>
    <s v="Michael Meade"/>
    <s v="e-Commerce:DT.com"/>
    <s v="BOTH"/>
    <s v="Income Statement"/>
    <s v="PayPal (INC) Sales Activity"/>
    <s v="11300 · PayPal (INC)"/>
  </r>
  <r>
    <d v="2015-07-09T00:00:00"/>
    <s v="Pisces Pet Emporium Ltd"/>
    <n v="545.79999999999995"/>
    <m/>
    <n v="-545.79999999999995"/>
    <s v="Credit"/>
    <s v="11300 · PayPal (INC)"/>
    <x v="2"/>
    <x v="7"/>
    <n v="2015"/>
    <x v="57"/>
    <s v="Pisces Pet Emporium"/>
    <s v="Wholesale"/>
    <s v="BOTH"/>
    <s v="Income Statement"/>
    <s v="PayPal (INC) Sales Activity"/>
    <s v="11300 · PayPal (INC)"/>
  </r>
  <r>
    <d v="2015-07-09T00:00:00"/>
    <s v="Pamela Markowitz"/>
    <n v="178.84"/>
    <m/>
    <n v="-178.84"/>
    <s v="Credit"/>
    <s v="11300 · PayPal (INC)"/>
    <x v="2"/>
    <x v="7"/>
    <n v="2015"/>
    <x v="57"/>
    <s v="Pamela Markowitz"/>
    <s v="eBay:eBay"/>
    <s v="BOTH"/>
    <s v="Income Statement"/>
    <s v="PayPal (INC) Sales Activity"/>
    <s v="11300 · PayPal (INC)"/>
  </r>
  <r>
    <d v="2015-07-09T00:00:00"/>
    <s v="JAS Enterprises"/>
    <n v="44.94"/>
    <m/>
    <n v="-44.94"/>
    <s v="Credit"/>
    <s v="11300 · PayPal (INC)"/>
    <x v="2"/>
    <x v="7"/>
    <n v="2015"/>
    <x v="57"/>
    <s v="JAS Enterprises"/>
    <s v="Wholesale"/>
    <s v="BOTH"/>
    <s v="Income Statement"/>
    <s v="PayPal (INC) Sales Activity"/>
    <s v="11300 · PayPal (INC)"/>
  </r>
  <r>
    <d v="2015-07-09T00:00:00"/>
    <s v="Sigmacanineusa"/>
    <n v="15.9"/>
    <m/>
    <n v="-15.9"/>
    <s v="Credit"/>
    <s v="11300 · PayPal (INC)"/>
    <x v="2"/>
    <x v="7"/>
    <n v="2015"/>
    <x v="57"/>
    <s v="Sigmacanineusa"/>
    <s v="eBay:eBay"/>
    <s v="BOTH"/>
    <s v="Income Statement"/>
    <s v="PayPal (INC) Sales Activity"/>
    <s v="11300 · PayPal (INC)"/>
  </r>
  <r>
    <d v="2015-07-09T00:00:00"/>
    <s v="Mallikarjun Udoshi"/>
    <n v="188.51"/>
    <m/>
    <n v="-188.51"/>
    <s v="Credit"/>
    <s v="11300 · PayPal (INC)"/>
    <x v="2"/>
    <x v="7"/>
    <n v="2015"/>
    <x v="57"/>
    <s v="Mallikarjun Udoshi"/>
    <s v="eBay:eBay"/>
    <s v="BOTH"/>
    <s v="Income Statement"/>
    <s v="PayPal (INC) Sales Activity"/>
    <s v="11300 · PayPal (INC)"/>
  </r>
  <r>
    <d v="2015-07-09T00:00:00"/>
    <s v="J Fitch"/>
    <n v="87.48"/>
    <m/>
    <n v="-87.48"/>
    <s v="Credit"/>
    <s v="11300 · PayPal (INC)"/>
    <x v="2"/>
    <x v="7"/>
    <n v="2015"/>
    <x v="57"/>
    <s v="J Fitch"/>
    <s v="eBay:eBay"/>
    <s v="BOTH"/>
    <s v="Income Statement"/>
    <s v="PayPal (INC) Sales Activity"/>
    <s v="11300 · PayPal (INC)"/>
  </r>
  <r>
    <d v="2015-07-10T00:00:00"/>
    <s v="Kayleen van Rooyen"/>
    <n v="12.9"/>
    <m/>
    <n v="-12.9"/>
    <s v="Credit"/>
    <s v="11300 · PayPal (INC)"/>
    <x v="2"/>
    <x v="7"/>
    <n v="2015"/>
    <x v="57"/>
    <s v="Kayleen van Rooyen"/>
    <s v="e-Commerce:DT.com"/>
    <s v="BOTH"/>
    <s v="Income Statement"/>
    <s v="PayPal (INC) Sales Activity"/>
    <s v="11300 · PayPal (INC)"/>
  </r>
  <r>
    <d v="2015-07-11T00:00:00"/>
    <s v="Jeneen A Quinlan"/>
    <n v="325.75"/>
    <m/>
    <n v="-325.75"/>
    <s v="Credit"/>
    <s v="11300 · PayPal (INC)"/>
    <x v="2"/>
    <x v="7"/>
    <n v="2015"/>
    <x v="57"/>
    <s v="Jeneen A Quinlan"/>
    <s v="e-Commerce:DT.com"/>
    <s v="BOTH"/>
    <s v="Income Statement"/>
    <s v="PayPal (INC) Sales Activity"/>
    <s v="11300 · PayPal (INC)"/>
  </r>
  <r>
    <d v="2015-07-11T00:00:00"/>
    <s v="Gayle Fairweather"/>
    <n v="89.85"/>
    <m/>
    <n v="-89.85"/>
    <s v="Credit"/>
    <s v="11300 · PayPal (INC)"/>
    <x v="2"/>
    <x v="7"/>
    <n v="2015"/>
    <x v="57"/>
    <s v="Gayle Fairweather"/>
    <s v="e-Commerce:DT.com"/>
    <s v="BOTH"/>
    <s v="Income Statement"/>
    <s v="PayPal (INC) Sales Activity"/>
    <s v="11300 · PayPal (INC)"/>
  </r>
  <r>
    <d v="2015-07-12T00:00:00"/>
    <s v="Ayush Sharma"/>
    <n v="126.65"/>
    <m/>
    <n v="-126.65"/>
    <s v="Credit"/>
    <s v="11300 · PayPal (INC)"/>
    <x v="2"/>
    <x v="7"/>
    <n v="2015"/>
    <x v="57"/>
    <s v="Ayush Sharma"/>
    <s v="eBay:eBay"/>
    <s v="BOTH"/>
    <s v="Income Statement"/>
    <s v="PayPal (INC) Sales Activity"/>
    <s v="11300 · PayPal (INC)"/>
  </r>
  <r>
    <d v="2015-07-13T00:00:00"/>
    <s v="Russell Palmer"/>
    <n v="130.13"/>
    <m/>
    <n v="-130.13"/>
    <s v="Credit"/>
    <s v="11300 · PayPal (INC)"/>
    <x v="2"/>
    <x v="7"/>
    <n v="2015"/>
    <x v="57"/>
    <s v="Russell Palmer"/>
    <s v="eBay:eBay"/>
    <s v="BOTH"/>
    <s v="Income Statement"/>
    <s v="PayPal (INC) Sales Activity"/>
    <s v="11300 · PayPal (INC)"/>
  </r>
  <r>
    <d v="2015-07-13T00:00:00"/>
    <s v="Bank Account"/>
    <n v="-2000"/>
    <m/>
    <n v="2000"/>
    <s v="Debit"/>
    <s v="11300 · PayPal (INC)"/>
    <x v="2"/>
    <x v="7"/>
    <n v="2015"/>
    <x v="55"/>
    <s v="Dean &amp; Tyler, INC"/>
    <s v="Corporate"/>
    <s v="INC"/>
    <s v="Balance Sheet"/>
    <s v="PayPal (INC) transfers to 9319 (INC)"/>
    <s v="11300 · PayPal (INC)"/>
  </r>
  <r>
    <d v="2015-07-13T00:00:00"/>
    <s v="Rasim Aliyev"/>
    <n v="-9.9499999999999993"/>
    <m/>
    <n v="9.9499999999999993"/>
    <s v="Debit"/>
    <s v="11300 · PayPal (INC)"/>
    <x v="2"/>
    <x v="7"/>
    <n v="2015"/>
    <x v="72"/>
    <s v="Rasim Aliyev"/>
    <s v="eBay:eBay"/>
    <s v="BOTH"/>
    <s v="Income Statement"/>
    <s v="PayPal (INC) Sales Activity"/>
    <s v="11300 · PayPal (INC)"/>
  </r>
  <r>
    <d v="2015-07-14T00:00:00"/>
    <s v="Denise Caton"/>
    <n v="37.96"/>
    <m/>
    <n v="-37.96"/>
    <s v="Credit"/>
    <s v="11300 · PayPal (INC)"/>
    <x v="2"/>
    <x v="7"/>
    <n v="2015"/>
    <x v="57"/>
    <s v="Denise Caton"/>
    <s v="eBay:eBay"/>
    <s v="BOTH"/>
    <s v="Income Statement"/>
    <s v="PayPal (INC) Sales Activity"/>
    <s v="11300 · PayPal (INC)"/>
  </r>
  <r>
    <d v="2015-07-15T00:00:00"/>
    <s v="Tjhin Ping Sie"/>
    <n v="288.5"/>
    <m/>
    <n v="-288.5"/>
    <s v="Credit"/>
    <s v="11300 · PayPal (INC)"/>
    <x v="2"/>
    <x v="7"/>
    <n v="2015"/>
    <x v="57"/>
    <s v="Tjhin Ping Sie"/>
    <s v="e-Commerce:DT.com"/>
    <s v="BOTH"/>
    <s v="Income Statement"/>
    <s v="PayPal (INC) Sales Activity"/>
    <s v="11300 · PayPal (INC)"/>
  </r>
  <r>
    <d v="2015-07-17T00:00:00"/>
    <s v="Mary Zaragoza"/>
    <n v="77.569999999999993"/>
    <m/>
    <n v="-77.569999999999993"/>
    <s v="Credit"/>
    <s v="11300 · PayPal (INC)"/>
    <x v="2"/>
    <x v="7"/>
    <n v="2015"/>
    <x v="57"/>
    <s v="Mary Zaragoza"/>
    <s v="eBay:eBay"/>
    <s v="BOTH"/>
    <s v="Income Statement"/>
    <s v="PayPal (INC) Sales Activity"/>
    <s v="11300 · PayPal (INC)"/>
  </r>
  <r>
    <d v="2015-07-17T00:00:00"/>
    <s v="Debra Nezgoda"/>
    <n v="12.9"/>
    <m/>
    <n v="-12.9"/>
    <s v="Credit"/>
    <s v="11300 · PayPal (INC)"/>
    <x v="2"/>
    <x v="7"/>
    <n v="2015"/>
    <x v="57"/>
    <s v="Debra Nezgoda"/>
    <s v="e-Commerce:DT Pro.com"/>
    <s v="BOTH"/>
    <s v="Income Statement"/>
    <s v="PayPal (INC) Sales Activity"/>
    <s v="11300 · PayPal (INC)"/>
  </r>
  <r>
    <d v="2015-07-18T00:00:00"/>
    <s v="sharon parodi"/>
    <n v="42.21"/>
    <m/>
    <n v="-42.21"/>
    <s v="Credit"/>
    <s v="11300 · PayPal (INC)"/>
    <x v="2"/>
    <x v="7"/>
    <n v="2015"/>
    <x v="57"/>
    <s v="sharon parodi"/>
    <s v="eBay:eBay"/>
    <s v="BOTH"/>
    <s v="Income Statement"/>
    <s v="PayPal (INC) Sales Activity"/>
    <s v="11300 · PayPal (INC)"/>
  </r>
  <r>
    <d v="2015-07-19T00:00:00"/>
    <s v="john hoving"/>
    <n v="14.65"/>
    <m/>
    <n v="-14.65"/>
    <s v="Credit"/>
    <s v="11300 · PayPal (INC)"/>
    <x v="2"/>
    <x v="7"/>
    <n v="2015"/>
    <x v="57"/>
    <s v="john hoving"/>
    <s v="eBay:eBay"/>
    <s v="BOTH"/>
    <s v="Income Statement"/>
    <s v="PayPal (INC) Sales Activity"/>
    <s v="11300 · PayPal (INC)"/>
  </r>
  <r>
    <d v="2015-07-20T00:00:00"/>
    <s v="Bank Account"/>
    <n v="-450"/>
    <m/>
    <n v="450"/>
    <s v="Debit"/>
    <s v="11300 · PayPal (INC)"/>
    <x v="2"/>
    <x v="7"/>
    <n v="2015"/>
    <x v="55"/>
    <s v="Dean &amp; Tyler, INC"/>
    <s v="Corporate"/>
    <s v="INC"/>
    <s v="Balance Sheet"/>
    <s v="PayPal (INC) transfers to 9319 (INC)"/>
    <s v="11300 · PayPal (INC)"/>
  </r>
  <r>
    <d v="2015-07-20T00:00:00"/>
    <s v="Rebecca LeMaster"/>
    <n v="14.65"/>
    <m/>
    <n v="-14.65"/>
    <s v="Credit"/>
    <s v="11300 · PayPal (INC)"/>
    <x v="2"/>
    <x v="7"/>
    <n v="2015"/>
    <x v="57"/>
    <s v="Rebecca LeMaster"/>
    <s v="eBay:eBay"/>
    <s v="BOTH"/>
    <s v="Income Statement"/>
    <s v="PayPal (INC) Sales Activity"/>
    <s v="11300 · PayPal (INC)"/>
  </r>
  <r>
    <d v="2015-07-21T00:00:00"/>
    <s v="lynn roop"/>
    <n v="15.9"/>
    <m/>
    <n v="-15.9"/>
    <s v="Credit"/>
    <s v="11300 · PayPal (INC)"/>
    <x v="2"/>
    <x v="7"/>
    <n v="2015"/>
    <x v="57"/>
    <s v="lynn roop"/>
    <s v="eBay:eBay"/>
    <s v="BOTH"/>
    <s v="Income Statement"/>
    <s v="PayPal (INC) Sales Activity"/>
    <s v="11300 · PayPal (INC)"/>
  </r>
  <r>
    <d v="2015-07-23T00:00:00"/>
    <s v="eBay Buyer Dispute"/>
    <n v="-75.02"/>
    <m/>
    <n v="75.02"/>
    <s v="Debit"/>
    <s v="11300 · PayPal (INC)"/>
    <x v="2"/>
    <x v="7"/>
    <n v="2015"/>
    <x v="57"/>
    <s v="Buyer Dispute"/>
    <s v="eBay:eBay"/>
    <s v="BOTH"/>
    <s v="Income Statement"/>
    <s v="PayPal (INC) Sales Activity"/>
    <s v="11300 · PayPal (INC)"/>
  </r>
  <r>
    <d v="2015-07-23T00:00:00"/>
    <s v="Clifton J Dawson"/>
    <n v="32.950000000000003"/>
    <m/>
    <n v="-32.950000000000003"/>
    <s v="Credit"/>
    <s v="11300 · PayPal (INC)"/>
    <x v="2"/>
    <x v="7"/>
    <n v="2015"/>
    <x v="57"/>
    <s v="Clifton J Dawson"/>
    <s v="e-Commerce:DT Pro.com"/>
    <s v="BOTH"/>
    <s v="Income Statement"/>
    <s v="PayPal (INC) Sales Activity"/>
    <s v="11300 · PayPal (INC)"/>
  </r>
  <r>
    <d v="2015-07-23T00:00:00"/>
    <s v="Jose Ochoa"/>
    <n v="15.9"/>
    <m/>
    <n v="-15.9"/>
    <s v="Credit"/>
    <s v="11300 · PayPal (INC)"/>
    <x v="2"/>
    <x v="7"/>
    <n v="2015"/>
    <x v="57"/>
    <s v="Jose Ochoa"/>
    <s v="eBay:eBay"/>
    <s v="BOTH"/>
    <s v="Income Statement"/>
    <s v="PayPal (INC) Sales Activity"/>
    <s v="11300 · PayPal (INC)"/>
  </r>
  <r>
    <d v="2015-07-23T00:00:00"/>
    <s v="Bank Account"/>
    <n v="96.87"/>
    <m/>
    <n v="-96.87"/>
    <s v="Credit"/>
    <s v="11300 · PayPal (INC)"/>
    <x v="2"/>
    <x v="7"/>
    <n v="2015"/>
    <x v="18"/>
    <s v="Collar UA"/>
    <s v="Corporate"/>
    <s v="BOTH"/>
    <s v="Balance Sheet"/>
    <s v="9319 (INC) transfers to PayPal (INC)"/>
    <s v="11300 · PayPal (INC)"/>
  </r>
  <r>
    <d v="2015-07-23T00:00:00"/>
    <s v="Collar LLC"/>
    <n v="-139.02000000000001"/>
    <m/>
    <n v="139.02000000000001"/>
    <s v="Debit"/>
    <s v="11300 · PayPal (INC)"/>
    <x v="2"/>
    <x v="7"/>
    <n v="2015"/>
    <x v="18"/>
    <s v="Collar UA"/>
    <s v="Corporate"/>
    <s v="BOTH"/>
    <s v="Balance Sheet"/>
    <s v="PayPal (INC) Activity"/>
    <s v="11300 · PayPal (INC)"/>
  </r>
  <r>
    <d v="2015-07-23T00:00:00"/>
    <s v="Bank Account"/>
    <n v="8.49"/>
    <m/>
    <n v="-8.49"/>
    <s v="Credit"/>
    <s v="11300 · PayPal (INC)"/>
    <x v="2"/>
    <x v="7"/>
    <n v="2015"/>
    <x v="31"/>
    <s v="Hulu"/>
    <s v="Corporate"/>
    <s v="BOTH"/>
    <s v="Income Statement"/>
    <s v="9319 (INC) transfers to PayPal (INC)"/>
    <s v="11300 · PayPal (INC)"/>
  </r>
  <r>
    <d v="2015-07-23T00:00:00"/>
    <s v="Hulu"/>
    <n v="-8.49"/>
    <m/>
    <n v="8.49"/>
    <s v="Debit"/>
    <s v="11300 · PayPal (INC)"/>
    <x v="2"/>
    <x v="7"/>
    <n v="2015"/>
    <x v="31"/>
    <s v="Hulu"/>
    <s v="Corporate"/>
    <s v="BOTH"/>
    <s v="Income Statement"/>
    <s v="PayPal (INC) Activity"/>
    <s v="11300 · PayPal (INC)"/>
  </r>
  <r>
    <d v="2015-07-24T00:00:00"/>
    <s v="nick nicklaus"/>
    <n v="13.9"/>
    <m/>
    <n v="-13.9"/>
    <s v="Credit"/>
    <s v="11300 · PayPal (INC)"/>
    <x v="2"/>
    <x v="7"/>
    <n v="2015"/>
    <x v="57"/>
    <s v="nick nicklaus"/>
    <s v="eBay:eBay"/>
    <s v="BOTH"/>
    <s v="Income Statement"/>
    <s v="PayPal (INC) Sales Activity"/>
    <s v="11300 · PayPal (INC)"/>
  </r>
  <r>
    <d v="2015-07-25T00:00:00"/>
    <s v="Christian Suarez"/>
    <n v="31.8"/>
    <m/>
    <n v="-31.8"/>
    <s v="Credit"/>
    <s v="11300 · PayPal (INC)"/>
    <x v="2"/>
    <x v="7"/>
    <n v="2015"/>
    <x v="57"/>
    <s v="Christian Suarez"/>
    <s v="eBay:eBay"/>
    <s v="BOTH"/>
    <s v="Income Statement"/>
    <s v="PayPal (INC) Sales Activity"/>
    <s v="11300 · PayPal (INC)"/>
  </r>
  <r>
    <d v="2015-07-25T00:00:00"/>
    <s v="Christian Suarez"/>
    <n v="15.9"/>
    <m/>
    <n v="-15.9"/>
    <s v="Credit"/>
    <s v="11300 · PayPal (INC)"/>
    <x v="2"/>
    <x v="7"/>
    <n v="2015"/>
    <x v="57"/>
    <s v="Christian Suarez"/>
    <s v="eBay:eBay"/>
    <s v="BOTH"/>
    <s v="Income Statement"/>
    <s v="PayPal (INC) Sales Activity"/>
    <s v="11300 · PayPal (INC)"/>
  </r>
  <r>
    <d v="2015-07-25T00:00:00"/>
    <s v="Christian Suarez"/>
    <n v="-31.8"/>
    <m/>
    <n v="31.8"/>
    <s v="Debit"/>
    <s v="11300 · PayPal (INC)"/>
    <x v="2"/>
    <x v="7"/>
    <n v="2015"/>
    <x v="72"/>
    <s v="Christian Suarez"/>
    <s v="eBay:eBay"/>
    <s v="BOTH"/>
    <s v="Income Statement"/>
    <s v="PayPal (INC) Sales Activity"/>
    <s v="11300 · PayPal (INC)"/>
  </r>
  <r>
    <d v="2015-07-25T00:00:00"/>
    <s v="Becky Haley"/>
    <n v="15.9"/>
    <m/>
    <n v="-15.9"/>
    <s v="Credit"/>
    <s v="11300 · PayPal (INC)"/>
    <x v="2"/>
    <x v="7"/>
    <n v="2015"/>
    <x v="57"/>
    <s v="Becky Haley"/>
    <s v="eBay:eBay"/>
    <s v="BOTH"/>
    <s v="Income Statement"/>
    <s v="PayPal (INC) Sales Activity"/>
    <s v="11300 · PayPal (INC)"/>
  </r>
  <r>
    <d v="2015-07-27T00:00:00"/>
    <s v="alexander kostopoulos"/>
    <n v="53.1"/>
    <m/>
    <n v="-53.1"/>
    <s v="Credit"/>
    <s v="11300 · PayPal (INC)"/>
    <x v="2"/>
    <x v="7"/>
    <n v="2015"/>
    <x v="57"/>
    <s v="alexander kostopoulos"/>
    <s v="eBay:eBay"/>
    <s v="BOTH"/>
    <s v="Income Statement"/>
    <s v="PayPal (INC) Sales Activity"/>
    <s v="11300 · PayPal (INC)"/>
  </r>
  <r>
    <d v="2015-07-27T00:00:00"/>
    <s v="FROST KENNELS LLP"/>
    <n v="93"/>
    <m/>
    <n v="-93"/>
    <s v="Credit"/>
    <s v="11300 · PayPal (INC)"/>
    <x v="2"/>
    <x v="7"/>
    <n v="2015"/>
    <x v="57"/>
    <s v="FROST KENNELS LLP"/>
    <s v="eBay:eBay"/>
    <s v="BOTH"/>
    <s v="Income Statement"/>
    <s v="PayPal (INC) Sales Activity"/>
    <s v="11300 · PayPal (INC)"/>
  </r>
  <r>
    <d v="2015-07-27T00:00:00"/>
    <s v="Jose Rodriguez"/>
    <n v="16.66"/>
    <m/>
    <n v="-16.66"/>
    <s v="Credit"/>
    <s v="11300 · PayPal (INC)"/>
    <x v="2"/>
    <x v="7"/>
    <n v="2015"/>
    <x v="57"/>
    <s v="Jose Rodriguez"/>
    <s v="eBay:eBay"/>
    <s v="BOTH"/>
    <s v="Income Statement"/>
    <s v="PayPal (INC) Sales Activity"/>
    <s v="11300 · PayPal (INC)"/>
  </r>
  <r>
    <d v="2015-07-27T00:00:00"/>
    <s v="Bank Account"/>
    <n v="-180"/>
    <m/>
    <n v="180"/>
    <s v="Debit"/>
    <s v="11300 · PayPal (INC)"/>
    <x v="2"/>
    <x v="7"/>
    <n v="2015"/>
    <x v="55"/>
    <s v="Dean &amp; Tyler, INC"/>
    <s v="Corporate"/>
    <s v="INC"/>
    <s v="Balance Sheet"/>
    <s v="PayPal (INC) transfers to 9319 (INC)"/>
    <s v="11300 · PayPal (INC)"/>
  </r>
  <r>
    <d v="2015-07-27T00:00:00"/>
    <s v="Jenna Karimoto"/>
    <n v="14.65"/>
    <m/>
    <n v="-14.65"/>
    <s v="Credit"/>
    <s v="11300 · PayPal (INC)"/>
    <x v="2"/>
    <x v="7"/>
    <n v="2015"/>
    <x v="57"/>
    <s v="Jenna Karimoto"/>
    <s v="eBay:eBay"/>
    <s v="BOTH"/>
    <s v="Income Statement"/>
    <s v="PayPal (INC) Sales Activity"/>
    <s v="11300 · PayPal (INC)"/>
  </r>
  <r>
    <d v="2015-07-27T00:00:00"/>
    <s v="Jenna Karimoto"/>
    <n v="14.65"/>
    <m/>
    <n v="-14.65"/>
    <s v="Credit"/>
    <s v="11300 · PayPal (INC)"/>
    <x v="2"/>
    <x v="7"/>
    <n v="2015"/>
    <x v="57"/>
    <s v="Jenna Karimoto"/>
    <s v="eBay:eBay"/>
    <s v="BOTH"/>
    <s v="Income Statement"/>
    <s v="PayPal (INC) Sales Activity"/>
    <s v="11300 · PayPal (INC)"/>
  </r>
  <r>
    <d v="2015-07-27T00:00:00"/>
    <s v="Nancy Roden"/>
    <n v="68.95"/>
    <m/>
    <n v="-68.95"/>
    <s v="Credit"/>
    <s v="11300 · PayPal (INC)"/>
    <x v="2"/>
    <x v="7"/>
    <n v="2015"/>
    <x v="57"/>
    <s v="Nancy Roden"/>
    <s v="e-Commerce:DT.com"/>
    <s v="BOTH"/>
    <s v="Income Statement"/>
    <s v="PayPal (INC) Sales Activity"/>
    <s v="11300 · PayPal (INC)"/>
  </r>
  <r>
    <d v="2015-07-28T00:00:00"/>
    <s v="Sara van Valkenburg"/>
    <n v="64.900000000000006"/>
    <m/>
    <n v="-64.900000000000006"/>
    <s v="Credit"/>
    <s v="11300 · PayPal (INC)"/>
    <x v="2"/>
    <x v="7"/>
    <n v="2015"/>
    <x v="57"/>
    <s v="Sara van Valkenburg"/>
    <s v="e-Commerce:DT.com"/>
    <s v="BOTH"/>
    <s v="Income Statement"/>
    <s v="PayPal (INC) Sales Activity"/>
    <s v="11300 · PayPal (INC)"/>
  </r>
  <r>
    <d v="2015-07-29T00:00:00"/>
    <s v="James Adams"/>
    <n v="-90"/>
    <m/>
    <n v="90"/>
    <s v="Debit"/>
    <s v="11300 · PayPal (INC)"/>
    <x v="2"/>
    <x v="7"/>
    <n v="2015"/>
    <x v="72"/>
    <s v="James Adams"/>
    <s v="e-Commerce:DT.com"/>
    <s v="BOTH"/>
    <s v="Income Statement"/>
    <s v="PayPal (INC) Sales Activity"/>
    <s v="11300 · PayPal (INC)"/>
  </r>
  <r>
    <d v="2015-07-30T00:00:00"/>
    <s v="eric covarrubias"/>
    <n v="104.9"/>
    <m/>
    <n v="-104.9"/>
    <s v="Credit"/>
    <s v="11300 · PayPal (INC)"/>
    <x v="2"/>
    <x v="7"/>
    <n v="2015"/>
    <x v="57"/>
    <s v="eric covarrubias"/>
    <s v="eBay:eBay"/>
    <s v="BOTH"/>
    <s v="Income Statement"/>
    <s v="PayPal (INC) Sales Activity"/>
    <s v="11300 · PayPal (INC)"/>
  </r>
  <r>
    <d v="2015-07-30T00:00:00"/>
    <s v="Bank Account"/>
    <n v="383.35"/>
    <m/>
    <n v="-383.35"/>
    <s v="Credit"/>
    <s v="11300 · PayPal (INC)"/>
    <x v="2"/>
    <x v="7"/>
    <n v="2015"/>
    <x v="11"/>
    <s v="eBay"/>
    <s v="eBay:eBay"/>
    <s v="BOTH"/>
    <s v="Income Statement"/>
    <s v="9319 (INC) transfers to PayPal (INC)"/>
    <s v="11300 · PayPal (INC)"/>
  </r>
  <r>
    <d v="2015-07-30T00:00:00"/>
    <s v="eBay Inc."/>
    <n v="-575.07000000000005"/>
    <m/>
    <n v="575.07000000000005"/>
    <s v="Debit"/>
    <s v="11300 · PayPal (INC)"/>
    <x v="2"/>
    <x v="7"/>
    <n v="2015"/>
    <x v="11"/>
    <s v="eBay"/>
    <s v="eBay:eBay"/>
    <s v="BOTH"/>
    <s v="Income Statement"/>
    <s v="PayPal (INC) Activity"/>
    <s v="11300 · PayPal (INC)"/>
  </r>
  <r>
    <d v="2015-07-31T00:00:00"/>
    <s v="amber beckstead"/>
    <n v="14.65"/>
    <m/>
    <n v="-14.65"/>
    <s v="Credit"/>
    <s v="11300 · PayPal (INC)"/>
    <x v="2"/>
    <x v="7"/>
    <n v="2015"/>
    <x v="57"/>
    <s v="amber beckstead"/>
    <s v="eBay:eBay"/>
    <s v="BOTH"/>
    <s v="Income Statement"/>
    <s v="PayPal (INC) Sales Activity"/>
    <s v="11300 · PayPal (INC)"/>
  </r>
  <r>
    <d v="2015-07-31T00:00:00"/>
    <s v="David Marsh"/>
    <n v="18.850000000000001"/>
    <m/>
    <n v="-18.850000000000001"/>
    <s v="Credit"/>
    <s v="11300 · PayPal (INC)"/>
    <x v="2"/>
    <x v="7"/>
    <n v="2015"/>
    <x v="57"/>
    <s v="David Marsh"/>
    <s v="eBay:eBay"/>
    <s v="BOTH"/>
    <s v="Income Statement"/>
    <s v="PayPal (INC) Sales Activity"/>
    <s v="11300 · PayPal (INC)"/>
  </r>
  <r>
    <d v="2015-07-31T00:00:00"/>
    <s v="Tina Marcario"/>
    <n v="204.49"/>
    <m/>
    <n v="-204.49"/>
    <s v="Credit"/>
    <s v="11300 · PayPal (INC)"/>
    <x v="2"/>
    <x v="7"/>
    <n v="2015"/>
    <x v="57"/>
    <s v="Tina Marcario"/>
    <s v="e-Commerce:DT.com"/>
    <s v="BOTH"/>
    <s v="Income Statement"/>
    <s v="PayPal (INC) Sales Activity"/>
    <s v="11300 · PayPal (INC)"/>
  </r>
  <r>
    <d v="2015-08-01T00:00:00"/>
    <s v="Terry Lafferty"/>
    <n v="89.36"/>
    <m/>
    <n v="-89.36"/>
    <s v="Credit"/>
    <s v="11300 · PayPal (INC)"/>
    <x v="2"/>
    <x v="8"/>
    <n v="2015"/>
    <x v="57"/>
    <s v="Terry Lafferty"/>
    <s v="eBay:eBay"/>
    <s v="BOTH"/>
    <s v="Income Statement"/>
    <s v="PayPal (INC) Sales Activity"/>
    <s v="11300 · PayPal (INC)"/>
  </r>
  <r>
    <d v="2015-08-01T00:00:00"/>
    <s v="Brian Melancon"/>
    <n v="103.81"/>
    <m/>
    <n v="-103.81"/>
    <s v="Credit"/>
    <s v="11300 · PayPal (INC)"/>
    <x v="2"/>
    <x v="8"/>
    <n v="2015"/>
    <x v="57"/>
    <s v="Brian Melancon"/>
    <s v="eBay:eBay"/>
    <s v="BOTH"/>
    <s v="Income Statement"/>
    <s v="PayPal (INC) Sales Activity"/>
    <s v="11300 · PayPal (INC)"/>
  </r>
  <r>
    <d v="2015-08-01T00:00:00"/>
    <s v="David Smith"/>
    <n v="85.74"/>
    <m/>
    <n v="-85.74"/>
    <s v="Credit"/>
    <s v="11300 · PayPal (INC)"/>
    <x v="2"/>
    <x v="8"/>
    <n v="2015"/>
    <x v="57"/>
    <s v="David Smith"/>
    <s v="eBay:eBay"/>
    <s v="BOTH"/>
    <s v="Income Statement"/>
    <s v="PayPal (INC) Sales Activity"/>
    <s v="11300 · PayPal (INC)"/>
  </r>
  <r>
    <d v="2015-08-02T00:00:00"/>
    <s v="Katherine Parks"/>
    <n v="15.9"/>
    <m/>
    <n v="-15.9"/>
    <s v="Credit"/>
    <s v="11300 · PayPal (INC)"/>
    <x v="2"/>
    <x v="8"/>
    <n v="2015"/>
    <x v="57"/>
    <s v="Katherine Parks"/>
    <s v="eBay:eBay"/>
    <s v="BOTH"/>
    <s v="Income Statement"/>
    <s v="PayPal (INC) Sales Activity"/>
    <s v="11300 · PayPal (INC)"/>
  </r>
  <r>
    <d v="2015-08-02T00:00:00"/>
    <s v="Jenny Ovick"/>
    <n v="24.62"/>
    <m/>
    <n v="-24.62"/>
    <s v="Credit"/>
    <s v="11300 · PayPal (INC)"/>
    <x v="2"/>
    <x v="8"/>
    <n v="2015"/>
    <x v="57"/>
    <s v="Jenny Ovick"/>
    <s v="eBay:eBay"/>
    <s v="BOTH"/>
    <s v="Income Statement"/>
    <s v="PayPal (INC) Sales Activity"/>
    <s v="11300 · PayPal (INC)"/>
  </r>
  <r>
    <d v="2015-08-02T00:00:00"/>
    <s v="JoAnne Pilger"/>
    <n v="71.849999999999994"/>
    <m/>
    <n v="-71.849999999999994"/>
    <s v="Credit"/>
    <s v="11300 · PayPal (INC)"/>
    <x v="2"/>
    <x v="8"/>
    <n v="2015"/>
    <x v="57"/>
    <s v="JoAnne Pilger"/>
    <s v="e-Commerce:DT.com"/>
    <s v="BOTH"/>
    <s v="Income Statement"/>
    <s v="PayPal (INC) Sales Activity"/>
    <s v="11300 · PayPal (INC)"/>
  </r>
  <r>
    <d v="2015-08-02T00:00:00"/>
    <s v="James Stanton"/>
    <n v="235.85"/>
    <m/>
    <n v="-235.85"/>
    <s v="Credit"/>
    <s v="11300 · PayPal (INC)"/>
    <x v="2"/>
    <x v="8"/>
    <n v="2015"/>
    <x v="57"/>
    <s v="James Stanton"/>
    <s v="e-Commerce:DT.com"/>
    <s v="BOTH"/>
    <s v="Income Statement"/>
    <s v="PayPal (INC) Sales Activity"/>
    <s v="11300 · PayPal (INC)"/>
  </r>
  <r>
    <d v="2015-08-03T00:00:00"/>
    <s v="Bank Account"/>
    <n v="-800"/>
    <m/>
    <n v="800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03T00:00:00"/>
    <s v="Stacy Ritter"/>
    <n v="68.95"/>
    <m/>
    <n v="-68.95"/>
    <s v="Credit"/>
    <s v="11300 · PayPal (INC)"/>
    <x v="2"/>
    <x v="8"/>
    <n v="2015"/>
    <x v="57"/>
    <s v="Stacy Ritter"/>
    <s v="e-Commerce:DT.com"/>
    <s v="BOTH"/>
    <s v="Income Statement"/>
    <s v="PayPal (INC) Sales Activity"/>
    <s v="11300 · PayPal (INC)"/>
  </r>
  <r>
    <d v="2015-08-03T00:00:00"/>
    <s v="Amanda Clower"/>
    <n v="92.93"/>
    <m/>
    <n v="-92.93"/>
    <s v="Credit"/>
    <s v="11300 · PayPal (INC)"/>
    <x v="2"/>
    <x v="8"/>
    <n v="2015"/>
    <x v="57"/>
    <s v="Amanda Clower"/>
    <s v="e-Commerce:DT.com"/>
    <s v="BOTH"/>
    <s v="Income Statement"/>
    <s v="PayPal (INC) Sales Activity"/>
    <s v="11300 · PayPal (INC)"/>
  </r>
  <r>
    <d v="2015-08-03T00:00:00"/>
    <s v="Desiree Stone"/>
    <n v="65.900000000000006"/>
    <m/>
    <n v="-65.900000000000006"/>
    <s v="Credit"/>
    <s v="11300 · PayPal (INC)"/>
    <x v="2"/>
    <x v="8"/>
    <n v="2015"/>
    <x v="57"/>
    <s v="Desiree Stone"/>
    <s v="e-Commerce:DT.com"/>
    <s v="BOTH"/>
    <s v="Income Statement"/>
    <s v="PayPal (INC) Sales Activity"/>
    <s v="11300 · PayPal (INC)"/>
  </r>
  <r>
    <d v="2015-08-03T00:00:00"/>
    <s v="Richard Keaton"/>
    <n v="25.8"/>
    <m/>
    <n v="-25.8"/>
    <s v="Credit"/>
    <s v="11300 · PayPal (INC)"/>
    <x v="2"/>
    <x v="8"/>
    <n v="2015"/>
    <x v="57"/>
    <s v="Richard Keaton"/>
    <s v="e-Commerce:DT.com"/>
    <s v="BOTH"/>
    <s v="Income Statement"/>
    <s v="PayPal (INC) Sales Activity"/>
    <s v="11300 · PayPal (INC)"/>
  </r>
  <r>
    <d v="2015-08-03T00:00:00"/>
    <s v="Timothy Wall"/>
    <n v="58.52"/>
    <m/>
    <n v="-58.52"/>
    <s v="Credit"/>
    <s v="11300 · PayPal (INC)"/>
    <x v="2"/>
    <x v="8"/>
    <n v="2015"/>
    <x v="57"/>
    <s v="Timothy Wall"/>
    <s v="eBay:eBay"/>
    <s v="BOTH"/>
    <s v="Income Statement"/>
    <s v="PayPal (INC) Sales Activity"/>
    <s v="11300 · PayPal (INC)"/>
  </r>
  <r>
    <d v="2015-08-04T00:00:00"/>
    <s v="Bruce Lupoli"/>
    <n v="-32.26"/>
    <m/>
    <n v="32.26"/>
    <s v="Debit"/>
    <s v="11300 · PayPal (INC)"/>
    <x v="2"/>
    <x v="8"/>
    <n v="2015"/>
    <x v="72"/>
    <s v="Bruce Lupoli"/>
    <s v="eBay:eBay"/>
    <s v="BOTH"/>
    <s v="Income Statement"/>
    <s v="PayPal (INC) Sales Activity"/>
    <s v="11300 · PayPal (INC)"/>
  </r>
  <r>
    <d v="2015-08-04T00:00:00"/>
    <s v="Michael Meade"/>
    <n v="-9.3000000000000007"/>
    <m/>
    <n v="9.3000000000000007"/>
    <s v="Debit"/>
    <s v="11300 · PayPal (INC)"/>
    <x v="2"/>
    <x v="8"/>
    <n v="2015"/>
    <x v="72"/>
    <s v="Michael Meade"/>
    <s v="e-Commerce:DT.com"/>
    <s v="BOTH"/>
    <s v="Income Statement"/>
    <s v="PayPal (INC) Sales Activity"/>
    <s v="11300 · PayPal (INC)"/>
  </r>
  <r>
    <d v="2015-08-05T00:00:00"/>
    <s v="Karen Leigh Studios"/>
    <n v="26.55"/>
    <m/>
    <n v="-26.55"/>
    <s v="Credit"/>
    <s v="11300 · PayPal (INC)"/>
    <x v="2"/>
    <x v="8"/>
    <n v="2015"/>
    <x v="57"/>
    <s v="Karen Leigh Studios"/>
    <s v="e-Commerce:DT.com"/>
    <s v="BOTH"/>
    <s v="Income Statement"/>
    <s v="PayPal (INC) Sales Activity"/>
    <s v="11300 · PayPal (INC)"/>
  </r>
  <r>
    <d v="2015-08-05T00:00:00"/>
    <s v="Reversal"/>
    <n v="75.02"/>
    <m/>
    <n v="-75.02"/>
    <s v="Credit"/>
    <s v="11300 · PayPal (INC)"/>
    <x v="2"/>
    <x v="8"/>
    <n v="2015"/>
    <x v="57"/>
    <s v="Buyer Dispute"/>
    <s v="eBay:eBay"/>
    <s v="BOTH"/>
    <s v="Income Statement"/>
    <s v="PayPal (INC) Sales Activity"/>
    <s v="11300 · PayPal (INC)"/>
  </r>
  <r>
    <d v="2015-08-05T00:00:00"/>
    <s v="Judy Crowe"/>
    <n v="15.9"/>
    <m/>
    <n v="-15.9"/>
    <s v="Credit"/>
    <s v="11300 · PayPal (INC)"/>
    <x v="2"/>
    <x v="8"/>
    <n v="2015"/>
    <x v="57"/>
    <s v="Judy Crowe"/>
    <s v="eBay:eBay"/>
    <s v="BOTH"/>
    <s v="Income Statement"/>
    <s v="PayPal (INC) Sales Activity"/>
    <s v="11300 · PayPal (INC)"/>
  </r>
  <r>
    <d v="2015-08-05T00:00:00"/>
    <s v="Adriana Erni"/>
    <n v="119.8"/>
    <m/>
    <n v="-119.8"/>
    <s v="Credit"/>
    <s v="11300 · PayPal (INC)"/>
    <x v="2"/>
    <x v="8"/>
    <n v="2015"/>
    <x v="57"/>
    <s v="Adriana Erni"/>
    <s v="e-Commerce:DT.com"/>
    <s v="BOTH"/>
    <s v="Income Statement"/>
    <s v="PayPal (INC) Sales Activity"/>
    <s v="11300 · PayPal (INC)"/>
  </r>
  <r>
    <d v="2015-08-06T00:00:00"/>
    <s v="glen reiner"/>
    <n v="32.340000000000003"/>
    <m/>
    <n v="-32.340000000000003"/>
    <s v="Credit"/>
    <s v="11300 · PayPal (INC)"/>
    <x v="2"/>
    <x v="8"/>
    <n v="2015"/>
    <x v="57"/>
    <s v="glen reiner"/>
    <s v="eBay:eBay"/>
    <s v="BOTH"/>
    <s v="Income Statement"/>
    <s v="PayPal (INC) Sales Activity"/>
    <s v="11300 · PayPal (INC)"/>
  </r>
  <r>
    <d v="2015-08-06T00:00:00"/>
    <s v="Bank Account"/>
    <n v="-500"/>
    <m/>
    <n v="500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06T00:00:00"/>
    <s v="YoshaShara Randall"/>
    <n v="58.52"/>
    <m/>
    <n v="-58.52"/>
    <s v="Credit"/>
    <s v="11300 · PayPal (INC)"/>
    <x v="2"/>
    <x v="8"/>
    <n v="2015"/>
    <x v="57"/>
    <s v="YoshaShara Randall"/>
    <s v="eBay:eBay"/>
    <s v="BOTH"/>
    <s v="Income Statement"/>
    <s v="PayPal (INC) Sales Activity"/>
    <s v="11300 · PayPal (INC)"/>
  </r>
  <r>
    <d v="2015-08-06T00:00:00"/>
    <s v="Holly Rainey"/>
    <n v="109.9"/>
    <m/>
    <n v="-109.9"/>
    <s v="Credit"/>
    <s v="11300 · PayPal (INC)"/>
    <x v="2"/>
    <x v="8"/>
    <n v="2015"/>
    <x v="57"/>
    <s v="Holly Rainey"/>
    <s v="eBay:eBay"/>
    <s v="BOTH"/>
    <s v="Income Statement"/>
    <s v="PayPal (INC) Sales Activity"/>
    <s v="11300 · PayPal (INC)"/>
  </r>
  <r>
    <d v="2015-08-06T00:00:00"/>
    <s v="denise garris"/>
    <n v="15.9"/>
    <m/>
    <n v="-15.9"/>
    <s v="Credit"/>
    <s v="11300 · PayPal (INC)"/>
    <x v="2"/>
    <x v="8"/>
    <n v="2015"/>
    <x v="57"/>
    <s v="denise garris"/>
    <s v="eBay:eBay"/>
    <s v="BOTH"/>
    <s v="Income Statement"/>
    <s v="PayPal (INC) Sales Activity"/>
    <s v="11300 · PayPal (INC)"/>
  </r>
  <r>
    <d v="2015-08-07T00:00:00"/>
    <s v="Ash Samadi"/>
    <n v="100.3"/>
    <m/>
    <n v="-100.3"/>
    <s v="Credit"/>
    <s v="11300 · PayPal (INC)"/>
    <x v="2"/>
    <x v="8"/>
    <n v="2015"/>
    <x v="57"/>
    <s v="Ash Samadi"/>
    <s v="e-Commerce:DT.com"/>
    <s v="BOTH"/>
    <s v="Income Statement"/>
    <s v="PayPal (INC) Sales Activity"/>
    <s v="11300 · PayPal (INC)"/>
  </r>
  <r>
    <d v="2015-08-07T00:00:00"/>
    <s v="sharlita conrad"/>
    <n v="13.96"/>
    <m/>
    <n v="-13.96"/>
    <s v="Credit"/>
    <s v="11300 · PayPal (INC)"/>
    <x v="2"/>
    <x v="8"/>
    <n v="2015"/>
    <x v="57"/>
    <s v="sharlita conrad"/>
    <s v="eBay:eBay"/>
    <s v="BOTH"/>
    <s v="Income Statement"/>
    <s v="PayPal (INC) Sales Activity"/>
    <s v="11300 · PayPal (INC)"/>
  </r>
  <r>
    <d v="2015-08-08T00:00:00"/>
    <s v="Neill Shotter"/>
    <n v="59.9"/>
    <m/>
    <n v="-59.9"/>
    <s v="Credit"/>
    <s v="11300 · PayPal (INC)"/>
    <x v="2"/>
    <x v="8"/>
    <n v="2015"/>
    <x v="57"/>
    <s v="Neill Shotter"/>
    <s v="eBay:eBay"/>
    <s v="BOTH"/>
    <s v="Income Statement"/>
    <s v="PayPal (INC) Sales Activity"/>
    <s v="11300 · PayPal (INC)"/>
  </r>
  <r>
    <d v="2015-08-08T00:00:00"/>
    <s v="Neill Shotter"/>
    <n v="110.61"/>
    <m/>
    <n v="-110.61"/>
    <s v="Credit"/>
    <s v="11300 · PayPal (INC)"/>
    <x v="2"/>
    <x v="8"/>
    <n v="2015"/>
    <x v="57"/>
    <s v="Neill Shotter"/>
    <s v="eBay:eBay"/>
    <s v="BOTH"/>
    <s v="Income Statement"/>
    <s v="PayPal (INC) Sales Activity"/>
    <s v="11300 · PayPal (INC)"/>
  </r>
  <r>
    <d v="2015-08-08T00:00:00"/>
    <s v="Neill Shotter"/>
    <n v="67.86"/>
    <m/>
    <n v="-67.86"/>
    <s v="Credit"/>
    <s v="11300 · PayPal (INC)"/>
    <x v="2"/>
    <x v="8"/>
    <n v="2015"/>
    <x v="57"/>
    <s v="Neill Shotter"/>
    <s v="eBay:eBay"/>
    <s v="BOTH"/>
    <s v="Income Statement"/>
    <s v="PayPal (INC) Sales Activity"/>
    <s v="11300 · PayPal (INC)"/>
  </r>
  <r>
    <d v="2015-08-08T00:00:00"/>
    <s v="Neill Shotter"/>
    <n v="64.099999999999994"/>
    <m/>
    <n v="-64.099999999999994"/>
    <s v="Credit"/>
    <s v="11300 · PayPal (INC)"/>
    <x v="2"/>
    <x v="8"/>
    <n v="2015"/>
    <x v="57"/>
    <s v="Neill Shotter"/>
    <s v="eBay:eBay"/>
    <s v="BOTH"/>
    <s v="Income Statement"/>
    <s v="PayPal (INC) Sales Activity"/>
    <s v="11300 · PayPal (INC)"/>
  </r>
  <r>
    <d v="2015-08-08T00:00:00"/>
    <s v="Travis Cole"/>
    <n v="16.47"/>
    <m/>
    <n v="-16.47"/>
    <s v="Credit"/>
    <s v="11300 · PayPal (INC)"/>
    <x v="2"/>
    <x v="8"/>
    <n v="2015"/>
    <x v="57"/>
    <s v="Travis Cole"/>
    <s v="eBay:eBay"/>
    <s v="BOTH"/>
    <s v="Income Statement"/>
    <s v="PayPal (INC) Sales Activity"/>
    <s v="11300 · PayPal (INC)"/>
  </r>
  <r>
    <d v="2015-08-09T00:00:00"/>
    <s v="Triple A Signature Building and Medical"/>
    <n v="290.93"/>
    <m/>
    <n v="-290.93"/>
    <s v="Credit"/>
    <s v="11300 · PayPal (INC)"/>
    <x v="2"/>
    <x v="8"/>
    <n v="2015"/>
    <x v="57"/>
    <s v="Triple A Signature Building and Medical"/>
    <s v="e-Commerce:DT.com"/>
    <s v="BOTH"/>
    <s v="Income Statement"/>
    <s v="PayPal (INC) Sales Activity"/>
    <s v="11300 · PayPal (INC)"/>
  </r>
  <r>
    <d v="2015-08-09T00:00:00"/>
    <s v="David Ray"/>
    <n v="101.67"/>
    <m/>
    <n v="-101.67"/>
    <s v="Credit"/>
    <s v="11300 · PayPal (INC)"/>
    <x v="2"/>
    <x v="8"/>
    <n v="2015"/>
    <x v="57"/>
    <s v="David Ray"/>
    <s v="eBay:eBay"/>
    <s v="BOTH"/>
    <s v="Income Statement"/>
    <s v="PayPal (INC) Sales Activity"/>
    <s v="11300 · PayPal (INC)"/>
  </r>
  <r>
    <d v="2015-08-09T00:00:00"/>
    <s v="David Ray"/>
    <n v="82.17"/>
    <m/>
    <n v="-82.17"/>
    <s v="Credit"/>
    <s v="11300 · PayPal (INC)"/>
    <x v="2"/>
    <x v="8"/>
    <n v="2015"/>
    <x v="57"/>
    <s v="David Ray"/>
    <s v="eBay:eBay"/>
    <s v="BOTH"/>
    <s v="Income Statement"/>
    <s v="PayPal (INC) Sales Activity"/>
    <s v="11300 · PayPal (INC)"/>
  </r>
  <r>
    <d v="2015-08-09T00:00:00"/>
    <s v="PRECIOUS PAWS"/>
    <n v="27.89"/>
    <m/>
    <n v="-27.89"/>
    <s v="Credit"/>
    <s v="11300 · PayPal (INC)"/>
    <x v="2"/>
    <x v="8"/>
    <n v="2015"/>
    <x v="57"/>
    <s v="PRECIOUS PAWS"/>
    <s v="eBay:eBay"/>
    <s v="BOTH"/>
    <s v="Income Statement"/>
    <s v="PayPal (INC) Sales Activity"/>
    <s v="11300 · PayPal (INC)"/>
  </r>
  <r>
    <d v="2015-08-09T00:00:00"/>
    <s v="Steven Wisecup"/>
    <n v="93"/>
    <m/>
    <n v="-93"/>
    <s v="Credit"/>
    <s v="11300 · PayPal (INC)"/>
    <x v="2"/>
    <x v="8"/>
    <n v="2015"/>
    <x v="57"/>
    <s v="Steven Wisecup"/>
    <s v="eBay:eBay"/>
    <s v="BOTH"/>
    <s v="Income Statement"/>
    <s v="PayPal (INC) Sales Activity"/>
    <s v="11300 · PayPal (INC)"/>
  </r>
  <r>
    <d v="2015-08-09T00:00:00"/>
    <s v="Jeanette Nelson"/>
    <n v="15.9"/>
    <m/>
    <n v="-15.9"/>
    <s v="Credit"/>
    <s v="11300 · PayPal (INC)"/>
    <x v="2"/>
    <x v="8"/>
    <n v="2015"/>
    <x v="57"/>
    <s v="Jeanette Nelson"/>
    <s v="eBay:eBay"/>
    <s v="BOTH"/>
    <s v="Income Statement"/>
    <s v="PayPal (INC) Sales Activity"/>
    <s v="11300 · PayPal (INC)"/>
  </r>
  <r>
    <d v="2015-08-09T00:00:00"/>
    <s v="Gayle Griffin"/>
    <n v="132.88999999999999"/>
    <m/>
    <n v="-132.88999999999999"/>
    <s v="Credit"/>
    <s v="11300 · PayPal (INC)"/>
    <x v="2"/>
    <x v="8"/>
    <n v="2015"/>
    <x v="57"/>
    <s v="Gayle Griffin"/>
    <s v="e-Commerce:DT Pro.com"/>
    <s v="BOTH"/>
    <s v="Income Statement"/>
    <s v="PayPal (INC) Sales Activity"/>
    <s v="11300 · PayPal (INC)"/>
  </r>
  <r>
    <d v="2015-08-09T00:00:00"/>
    <s v="nick steker"/>
    <n v="139.94999999999999"/>
    <m/>
    <n v="-139.94999999999999"/>
    <s v="Credit"/>
    <s v="11300 · PayPal (INC)"/>
    <x v="2"/>
    <x v="8"/>
    <n v="2015"/>
    <x v="57"/>
    <s v="nick steker"/>
    <s v="eBay:eBay"/>
    <s v="BOTH"/>
    <s v="Income Statement"/>
    <s v="PayPal (INC) Sales Activity"/>
    <s v="11300 · PayPal (INC)"/>
  </r>
  <r>
    <d v="2015-08-10T00:00:00"/>
    <s v="Angelika Boggs"/>
    <n v="43.65"/>
    <m/>
    <n v="-43.65"/>
    <s v="Credit"/>
    <s v="11300 · PayPal (INC)"/>
    <x v="2"/>
    <x v="8"/>
    <n v="2015"/>
    <x v="57"/>
    <s v="Angelika Boggs"/>
    <s v="eBay:eBay"/>
    <s v="BOTH"/>
    <s v="Income Statement"/>
    <s v="PayPal (INC) Sales Activity"/>
    <s v="11300 · PayPal (INC)"/>
  </r>
  <r>
    <d v="2015-08-10T00:00:00"/>
    <s v="Sara E Avila"/>
    <n v="72.14"/>
    <m/>
    <n v="-72.14"/>
    <s v="Credit"/>
    <s v="11300 · PayPal (INC)"/>
    <x v="2"/>
    <x v="8"/>
    <n v="2015"/>
    <x v="57"/>
    <s v="Sara E Avila"/>
    <s v="eBay:eBay"/>
    <s v="BOTH"/>
    <s v="Income Statement"/>
    <s v="PayPal (INC) Sales Activity"/>
    <s v="11300 · PayPal (INC)"/>
  </r>
  <r>
    <d v="2015-08-10T00:00:00"/>
    <s v="Bank Account"/>
    <n v="-1521"/>
    <m/>
    <n v="1521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10T00:00:00"/>
    <s v="Action Sparks"/>
    <n v="88.91"/>
    <m/>
    <n v="-88.91"/>
    <s v="Credit"/>
    <s v="11300 · PayPal (INC)"/>
    <x v="2"/>
    <x v="8"/>
    <n v="2015"/>
    <x v="57"/>
    <s v="Action Sparks"/>
    <s v="eBay:eBay"/>
    <s v="BOTH"/>
    <s v="Income Statement"/>
    <s v="PayPal (INC) Sales Activity"/>
    <s v="11300 · PayPal (INC)"/>
  </r>
  <r>
    <d v="2015-08-10T00:00:00"/>
    <s v="Bryden Klotz"/>
    <n v="135.41"/>
    <m/>
    <n v="-135.41"/>
    <s v="Credit"/>
    <s v="11300 · PayPal (INC)"/>
    <x v="2"/>
    <x v="8"/>
    <n v="2015"/>
    <x v="57"/>
    <s v="Bryden Klotz"/>
    <s v="eBay:eBay"/>
    <s v="BOTH"/>
    <s v="Income Statement"/>
    <s v="PayPal (INC) Sales Activity"/>
    <s v="11300 · PayPal (INC)"/>
  </r>
  <r>
    <d v="2015-08-11T00:00:00"/>
    <s v="Petsonline"/>
    <n v="76.260000000000005"/>
    <m/>
    <n v="-76.260000000000005"/>
    <s v="Credit"/>
    <s v="11300 · PayPal (INC)"/>
    <x v="2"/>
    <x v="8"/>
    <n v="2015"/>
    <x v="57"/>
    <s v="Petsonline"/>
    <s v="Wholesale"/>
    <s v="BOTH"/>
    <s v="Income Statement"/>
    <s v="PayPal (INC) Sales Activity"/>
    <s v="11300 · PayPal (INC)"/>
  </r>
  <r>
    <d v="2015-08-11T00:00:00"/>
    <s v="Lisa Burns"/>
    <n v="12.9"/>
    <m/>
    <n v="-12.9"/>
    <s v="Credit"/>
    <s v="11300 · PayPal (INC)"/>
    <x v="2"/>
    <x v="8"/>
    <n v="2015"/>
    <x v="57"/>
    <s v="Lisa Burns"/>
    <s v="e-Commerce:DT.com"/>
    <s v="BOTH"/>
    <s v="Income Statement"/>
    <s v="PayPal (INC) Sales Activity"/>
    <s v="11300 · PayPal (INC)"/>
  </r>
  <r>
    <d v="2015-08-11T00:00:00"/>
    <s v="Raysa Aswad"/>
    <n v="59.7"/>
    <m/>
    <n v="-59.7"/>
    <s v="Credit"/>
    <s v="11300 · PayPal (INC)"/>
    <x v="2"/>
    <x v="8"/>
    <n v="2015"/>
    <x v="57"/>
    <s v="Raysa Aswad"/>
    <s v="e-Commerce:DT.com"/>
    <s v="BOTH"/>
    <s v="Income Statement"/>
    <s v="PayPal (INC) Sales Activity"/>
    <s v="11300 · PayPal (INC)"/>
  </r>
  <r>
    <d v="2015-08-11T00:00:00"/>
    <s v="Neill Shotter"/>
    <n v="-64.099999999999994"/>
    <m/>
    <n v="64.099999999999994"/>
    <s v="Debit"/>
    <s v="11300 · PayPal (INC)"/>
    <x v="2"/>
    <x v="8"/>
    <n v="2015"/>
    <x v="72"/>
    <s v="Neill Shotter"/>
    <s v="eBay:eBay"/>
    <s v="BOTH"/>
    <s v="Income Statement"/>
    <s v="PayPal (INC) Sales Activity"/>
    <s v="11300 · PayPal (INC)"/>
  </r>
  <r>
    <d v="2015-08-11T00:00:00"/>
    <s v="Neill Shotter"/>
    <n v="-15.9"/>
    <m/>
    <n v="15.9"/>
    <s v="Debit"/>
    <s v="11300 · PayPal (INC)"/>
    <x v="2"/>
    <x v="8"/>
    <n v="2015"/>
    <x v="72"/>
    <s v="Neill Shotter"/>
    <s v="eBay:eBay"/>
    <s v="BOTH"/>
    <s v="Income Statement"/>
    <s v="PayPal (INC) Sales Activity"/>
    <s v="11300 · PayPal (INC)"/>
  </r>
  <r>
    <d v="2015-08-11T00:00:00"/>
    <s v="Neill Shotter"/>
    <n v="-54.1"/>
    <m/>
    <n v="54.1"/>
    <s v="Debit"/>
    <s v="11300 · PayPal (INC)"/>
    <x v="2"/>
    <x v="8"/>
    <n v="2015"/>
    <x v="72"/>
    <s v="Neill Shotter"/>
    <s v="eBay:eBay"/>
    <s v="BOTH"/>
    <s v="Income Statement"/>
    <s v="PayPal (INC) Sales Activity"/>
    <s v="11300 · PayPal (INC)"/>
  </r>
  <r>
    <d v="2015-08-11T00:00:00"/>
    <s v="Neill Shotter"/>
    <n v="-47"/>
    <m/>
    <n v="47"/>
    <s v="Debit"/>
    <s v="11300 · PayPal (INC)"/>
    <x v="2"/>
    <x v="8"/>
    <n v="2015"/>
    <x v="72"/>
    <s v="Neill Shotter"/>
    <s v="eBay:eBay"/>
    <s v="BOTH"/>
    <s v="Income Statement"/>
    <s v="PayPal (INC) Sales Activity"/>
    <s v="11300 · PayPal (INC)"/>
  </r>
  <r>
    <d v="2015-08-11T00:00:00"/>
    <s v="Amanda Clower"/>
    <n v="77.2"/>
    <m/>
    <n v="-77.2"/>
    <s v="Credit"/>
    <s v="11300 · PayPal (INC)"/>
    <x v="2"/>
    <x v="8"/>
    <n v="2015"/>
    <x v="57"/>
    <s v="Amanda Clower"/>
    <s v="e-Commerce:DT.com"/>
    <s v="BOTH"/>
    <s v="Income Statement"/>
    <s v="PayPal (INC) Sales Activity"/>
    <s v="11300 · PayPal (INC)"/>
  </r>
  <r>
    <d v="2015-08-12T00:00:00"/>
    <s v="Everbully"/>
    <n v="99.9"/>
    <m/>
    <n v="-99.9"/>
    <s v="Credit"/>
    <s v="11300 · PayPal (INC)"/>
    <x v="2"/>
    <x v="8"/>
    <n v="2015"/>
    <x v="57"/>
    <s v="Everbully"/>
    <s v="eBay:eBay"/>
    <s v="BOTH"/>
    <s v="Income Statement"/>
    <s v="PayPal (INC) Sales Activity"/>
    <s v="11300 · PayPal (INC)"/>
  </r>
  <r>
    <d v="2015-08-12T00:00:00"/>
    <s v="Bryden Klotz"/>
    <n v="-9.6"/>
    <m/>
    <n v="9.6"/>
    <s v="Debit"/>
    <s v="11300 · PayPal (INC)"/>
    <x v="2"/>
    <x v="8"/>
    <n v="2015"/>
    <x v="72"/>
    <s v="Bryden Klotz"/>
    <s v="eBay:eBay"/>
    <s v="BOTH"/>
    <s v="Income Statement"/>
    <s v="PayPal (INC) Sales Activity"/>
    <s v="11300 · PayPal (INC)"/>
  </r>
  <r>
    <d v="2015-08-12T00:00:00"/>
    <s v="Everbully"/>
    <n v="31.8"/>
    <m/>
    <n v="-31.8"/>
    <s v="Credit"/>
    <s v="11300 · PayPal (INC)"/>
    <x v="2"/>
    <x v="8"/>
    <n v="2015"/>
    <x v="57"/>
    <s v="Everbully"/>
    <s v="eBay:eBay"/>
    <s v="BOTH"/>
    <s v="Income Statement"/>
    <s v="PayPal (INC) Sales Activity"/>
    <s v="11300 · PayPal (INC)"/>
  </r>
  <r>
    <d v="2015-08-12T00:00:00"/>
    <s v="Lewis Drayton"/>
    <n v="16.95"/>
    <m/>
    <n v="-16.95"/>
    <s v="Credit"/>
    <s v="11300 · PayPal (INC)"/>
    <x v="2"/>
    <x v="8"/>
    <n v="2015"/>
    <x v="57"/>
    <s v="Lewis Drayton"/>
    <s v="eBay:eBay"/>
    <s v="BOTH"/>
    <s v="Income Statement"/>
    <s v="PayPal (INC) Sales Activity"/>
    <s v="11300 · PayPal (INC)"/>
  </r>
  <r>
    <d v="2015-08-12T00:00:00"/>
    <s v="Everbully"/>
    <n v="-5.9"/>
    <m/>
    <n v="5.9"/>
    <s v="Debit"/>
    <s v="11300 · PayPal (INC)"/>
    <x v="2"/>
    <x v="8"/>
    <n v="2015"/>
    <x v="72"/>
    <s v="Everbully"/>
    <s v="eBay:eBay"/>
    <s v="BOTH"/>
    <s v="Income Statement"/>
    <s v="PayPal (INC) Sales Activity"/>
    <s v="11300 · PayPal (INC)"/>
  </r>
  <r>
    <d v="2015-08-12T00:00:00"/>
    <s v="melissa poeschel"/>
    <n v="59.9"/>
    <m/>
    <n v="-59.9"/>
    <s v="Credit"/>
    <s v="11300 · PayPal (INC)"/>
    <x v="2"/>
    <x v="8"/>
    <n v="2015"/>
    <x v="57"/>
    <s v="melissa poeschel"/>
    <s v="eBay:eBay"/>
    <s v="BOTH"/>
    <s v="Income Statement"/>
    <s v="PayPal (INC) Sales Activity"/>
    <s v="11300 · PayPal (INC)"/>
  </r>
  <r>
    <d v="2015-08-13T00:00:00"/>
    <s v="Bank Account"/>
    <n v="-446.16"/>
    <m/>
    <n v="446.16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13T00:00:00"/>
    <s v="Paul Smoot"/>
    <n v="16.13"/>
    <m/>
    <n v="-16.13"/>
    <s v="Credit"/>
    <s v="11300 · PayPal (INC)"/>
    <x v="2"/>
    <x v="8"/>
    <n v="2015"/>
    <x v="57"/>
    <s v="Paul Smoot"/>
    <s v="e-Commerce:DT.com"/>
    <s v="BOTH"/>
    <s v="Income Statement"/>
    <s v="PayPal (INC) Sales Activity"/>
    <s v="11300 · PayPal (INC)"/>
  </r>
  <r>
    <d v="2015-08-13T00:00:00"/>
    <s v="carlos rodriguez"/>
    <n v="17.850000000000001"/>
    <m/>
    <n v="-17.850000000000001"/>
    <s v="Credit"/>
    <s v="11300 · PayPal (INC)"/>
    <x v="2"/>
    <x v="8"/>
    <n v="2015"/>
    <x v="57"/>
    <s v="carlos rodriguez"/>
    <s v="eBay:eBay"/>
    <s v="BOTH"/>
    <s v="Income Statement"/>
    <s v="PayPal (INC) Sales Activity"/>
    <s v="11300 · PayPal (INC)"/>
  </r>
  <r>
    <d v="2015-08-13T00:00:00"/>
    <s v="carlos rodriguez"/>
    <n v="17.850000000000001"/>
    <m/>
    <n v="-17.850000000000001"/>
    <s v="Credit"/>
    <s v="11300 · PayPal (INC)"/>
    <x v="2"/>
    <x v="8"/>
    <n v="2015"/>
    <x v="57"/>
    <s v="carlos rodriguez"/>
    <s v="eBay:eBay"/>
    <s v="BOTH"/>
    <s v="Income Statement"/>
    <s v="PayPal (INC) Sales Activity"/>
    <s v="11300 · PayPal (INC)"/>
  </r>
  <r>
    <d v="2015-08-13T00:00:00"/>
    <s v="Meghan Stanley"/>
    <n v="58.95"/>
    <m/>
    <n v="-58.95"/>
    <s v="Credit"/>
    <s v="11300 · PayPal (INC)"/>
    <x v="2"/>
    <x v="8"/>
    <n v="2015"/>
    <x v="57"/>
    <s v="Meghan Stanley"/>
    <s v="e-Commerce:DT.com"/>
    <s v="BOTH"/>
    <s v="Income Statement"/>
    <s v="PayPal (INC) Sales Activity"/>
    <s v="11300 · PayPal (INC)"/>
  </r>
  <r>
    <d v="2015-08-13T00:00:00"/>
    <s v="Pattarika Wongcharoen"/>
    <n v="102.95"/>
    <m/>
    <n v="-102.95"/>
    <s v="Credit"/>
    <s v="11300 · PayPal (INC)"/>
    <x v="2"/>
    <x v="8"/>
    <n v="2015"/>
    <x v="57"/>
    <s v="Pattarika Wongcharoen"/>
    <s v="e-Commerce:DT.com"/>
    <s v="BOTH"/>
    <s v="Income Statement"/>
    <s v="PayPal (INC) Sales Activity"/>
    <s v="11300 · PayPal (INC)"/>
  </r>
  <r>
    <d v="2015-08-14T00:00:00"/>
    <s v="Jacqueline Horn"/>
    <n v="90.85"/>
    <m/>
    <n v="-90.85"/>
    <s v="Credit"/>
    <s v="11300 · PayPal (INC)"/>
    <x v="2"/>
    <x v="8"/>
    <n v="2015"/>
    <x v="57"/>
    <s v="Jacqueline Horn"/>
    <s v="e-Commerce:DT.com"/>
    <s v="BOTH"/>
    <s v="Income Statement"/>
    <s v="PayPal (INC) Sales Activity"/>
    <s v="11300 · PayPal (INC)"/>
  </r>
  <r>
    <d v="2015-08-14T00:00:00"/>
    <s v="Chen Keren Kaminsky"/>
    <n v="66.28"/>
    <m/>
    <n v="-66.28"/>
    <s v="Credit"/>
    <s v="11300 · PayPal (INC)"/>
    <x v="2"/>
    <x v="8"/>
    <n v="2015"/>
    <x v="57"/>
    <s v="Chen Keren Kaminsky"/>
    <s v="eBay:eBay"/>
    <s v="BOTH"/>
    <s v="Income Statement"/>
    <s v="PayPal (INC) Sales Activity"/>
    <s v="11300 · PayPal (INC)"/>
  </r>
  <r>
    <d v="2015-08-14T00:00:00"/>
    <s v="Mark Poziomek"/>
    <n v="31.75"/>
    <m/>
    <n v="-31.75"/>
    <s v="Credit"/>
    <s v="11300 · PayPal (INC)"/>
    <x v="2"/>
    <x v="8"/>
    <n v="2015"/>
    <x v="57"/>
    <s v="Mark Poziomek"/>
    <s v="eBay:eBay"/>
    <s v="BOTH"/>
    <s v="Income Statement"/>
    <s v="PayPal (INC) Sales Activity"/>
    <s v="11300 · PayPal (INC)"/>
  </r>
  <r>
    <d v="2015-08-16T00:00:00"/>
    <s v="Stacey Noton"/>
    <n v="158.47"/>
    <m/>
    <n v="-158.47"/>
    <s v="Credit"/>
    <s v="11300 · PayPal (INC)"/>
    <x v="2"/>
    <x v="8"/>
    <n v="2015"/>
    <x v="57"/>
    <s v="Stacey Noton"/>
    <s v="e-Commerce:DT.com"/>
    <s v="BOTH"/>
    <s v="Income Statement"/>
    <s v="PayPal (INC) Sales Activity"/>
    <s v="11300 · PayPal (INC)"/>
  </r>
  <r>
    <d v="2015-08-16T00:00:00"/>
    <s v="Gayle Billadeau"/>
    <n v="61.18"/>
    <m/>
    <n v="-61.18"/>
    <s v="Credit"/>
    <s v="11300 · PayPal (INC)"/>
    <x v="2"/>
    <x v="8"/>
    <n v="2015"/>
    <x v="57"/>
    <s v="Gayle Billadeau"/>
    <s v="eBay:eBay"/>
    <s v="BOTH"/>
    <s v="Income Statement"/>
    <s v="PayPal (INC) Sales Activity"/>
    <s v="11300 · PayPal (INC)"/>
  </r>
  <r>
    <d v="2015-08-17T00:00:00"/>
    <s v="Bank Account"/>
    <n v="-598.97"/>
    <m/>
    <n v="598.97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17T00:00:00"/>
    <s v="Doggett Enterprise"/>
    <n v="74.819999999999993"/>
    <m/>
    <n v="-74.819999999999993"/>
    <s v="Credit"/>
    <s v="11300 · PayPal (INC)"/>
    <x v="2"/>
    <x v="8"/>
    <n v="2015"/>
    <x v="57"/>
    <s v="Doggett Enterprise"/>
    <s v="e-Commerce:DT.com"/>
    <s v="BOTH"/>
    <s v="Income Statement"/>
    <s v="PayPal (INC) Sales Activity"/>
    <s v="11300 · PayPal (INC)"/>
  </r>
  <r>
    <d v="2015-08-17T00:00:00"/>
    <s v="Judi Rogers"/>
    <n v="49.9"/>
    <m/>
    <n v="-49.9"/>
    <s v="Credit"/>
    <s v="11300 · PayPal (INC)"/>
    <x v="2"/>
    <x v="8"/>
    <n v="2015"/>
    <x v="57"/>
    <s v="Judi Rogers"/>
    <s v="e-Commerce:DT.com"/>
    <s v="BOTH"/>
    <s v="Income Statement"/>
    <s v="PayPal (INC) Sales Activity"/>
    <s v="11300 · PayPal (INC)"/>
  </r>
  <r>
    <d v="2015-08-18T00:00:00"/>
    <s v="gail woods"/>
    <n v="103.81"/>
    <m/>
    <n v="-103.81"/>
    <s v="Credit"/>
    <s v="11300 · PayPal (INC)"/>
    <x v="2"/>
    <x v="8"/>
    <n v="2015"/>
    <x v="57"/>
    <s v="gail woods"/>
    <s v="eBay:eBay"/>
    <s v="BOTH"/>
    <s v="Income Statement"/>
    <s v="PayPal (INC) Sales Activity"/>
    <s v="11300 · PayPal (INC)"/>
  </r>
  <r>
    <d v="2015-08-18T00:00:00"/>
    <s v="Jessica Sponheimer"/>
    <n v="12.31"/>
    <m/>
    <n v="-12.31"/>
    <s v="Credit"/>
    <s v="11300 · PayPal (INC)"/>
    <x v="2"/>
    <x v="8"/>
    <n v="2015"/>
    <x v="57"/>
    <s v="Jessica Sponheimer"/>
    <s v="eBay:eBay"/>
    <s v="BOTH"/>
    <s v="Income Statement"/>
    <s v="PayPal (INC) Sales Activity"/>
    <s v="11300 · PayPal (INC)"/>
  </r>
  <r>
    <d v="2015-08-18T00:00:00"/>
    <s v="Anthony McKenna"/>
    <n v="58.95"/>
    <m/>
    <n v="-58.95"/>
    <s v="Credit"/>
    <s v="11300 · PayPal (INC)"/>
    <x v="2"/>
    <x v="8"/>
    <n v="2015"/>
    <x v="57"/>
    <s v="Anthony McKenna"/>
    <s v="e-Commerce:DT.com"/>
    <s v="BOTH"/>
    <s v="Income Statement"/>
    <s v="PayPal (INC) Sales Activity"/>
    <s v="11300 · PayPal (INC)"/>
  </r>
  <r>
    <d v="2015-08-18T00:00:00"/>
    <s v="Betty Wilkins"/>
    <n v="50.32"/>
    <m/>
    <n v="-50.32"/>
    <s v="Credit"/>
    <s v="11300 · PayPal (INC)"/>
    <x v="2"/>
    <x v="8"/>
    <n v="2015"/>
    <x v="57"/>
    <s v="Betty Wilkins"/>
    <s v="e-Commerce:DT.com"/>
    <s v="BOTH"/>
    <s v="Income Statement"/>
    <s v="PayPal (INC) Sales Activity"/>
    <s v="11300 · PayPal (INC)"/>
  </r>
  <r>
    <d v="2015-08-18T00:00:00"/>
    <s v="David Ray"/>
    <n v="-5"/>
    <m/>
    <n v="5"/>
    <s v="Debit"/>
    <s v="11300 · PayPal (INC)"/>
    <x v="2"/>
    <x v="8"/>
    <n v="2015"/>
    <x v="72"/>
    <s v="David Ray"/>
    <s v="eBay:eBay"/>
    <s v="BOTH"/>
    <s v="Income Statement"/>
    <s v="PayPal (INC) Sales Activity"/>
    <s v="11300 · PayPal (INC)"/>
  </r>
  <r>
    <d v="2015-08-18T00:00:00"/>
    <s v="ThePuzzleGarden"/>
    <n v="75.41"/>
    <m/>
    <n v="-75.41"/>
    <s v="Credit"/>
    <s v="11300 · PayPal (INC)"/>
    <x v="2"/>
    <x v="8"/>
    <n v="2015"/>
    <x v="57"/>
    <s v="ThePuzzleGarden"/>
    <s v="e-Commerce:DT.com"/>
    <s v="BOTH"/>
    <s v="Income Statement"/>
    <s v="PayPal (INC) Sales Activity"/>
    <s v="11300 · PayPal (INC)"/>
  </r>
  <r>
    <d v="2015-08-18T00:00:00"/>
    <s v="Bank Account"/>
    <n v="-406.21"/>
    <m/>
    <n v="406.21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19T00:00:00"/>
    <s v="sahba sizdahkhani"/>
    <n v="105.65"/>
    <m/>
    <n v="-105.65"/>
    <s v="Credit"/>
    <s v="11300 · PayPal (INC)"/>
    <x v="2"/>
    <x v="8"/>
    <n v="2015"/>
    <x v="57"/>
    <s v="sahba sizdahkhani"/>
    <s v="e-Commerce:DT.com"/>
    <s v="BOTH"/>
    <s v="Income Statement"/>
    <s v="PayPal (INC) Sales Activity"/>
    <s v="11300 · PayPal (INC)"/>
  </r>
  <r>
    <d v="2015-08-19T00:00:00"/>
    <s v="ThePuzzleGarden"/>
    <n v="-75.41"/>
    <m/>
    <n v="75.41"/>
    <s v="Debit"/>
    <s v="11300 · PayPal (INC)"/>
    <x v="2"/>
    <x v="8"/>
    <n v="2015"/>
    <x v="72"/>
    <s v="ThePuzzleGarden"/>
    <s v="e-Commerce:DT.com"/>
    <s v="BOTH"/>
    <s v="Income Statement"/>
    <s v="PayPal (INC) Sales Activity"/>
    <s v="11300 · PayPal (INC)"/>
  </r>
  <r>
    <d v="2015-08-19T00:00:00"/>
    <s v="sahba sizdahkhani"/>
    <n v="-9.75"/>
    <m/>
    <n v="9.75"/>
    <s v="Debit"/>
    <s v="11300 · PayPal (INC)"/>
    <x v="2"/>
    <x v="8"/>
    <n v="2015"/>
    <x v="72"/>
    <s v="sahba sizdahkhani"/>
    <s v="e-Commerce:DT.com"/>
    <s v="BOTH"/>
    <s v="Income Statement"/>
    <s v="PayPal (INC) Sales Activity"/>
    <s v="11300 · PayPal (INC)"/>
  </r>
  <r>
    <d v="2015-08-19T00:00:00"/>
    <s v="Roger Collins"/>
    <n v="87.85"/>
    <m/>
    <n v="-87.85"/>
    <s v="Credit"/>
    <s v="11300 · PayPal (INC)"/>
    <x v="2"/>
    <x v="8"/>
    <n v="2015"/>
    <x v="57"/>
    <s v="Roger Collins"/>
    <s v="eBay:eBay"/>
    <s v="BOTH"/>
    <s v="Income Statement"/>
    <s v="PayPal (INC) Sales Activity"/>
    <s v="11300 · PayPal (INC)"/>
  </r>
  <r>
    <d v="2015-08-20T00:00:00"/>
    <s v="Mari Schaan"/>
    <n v="44.9"/>
    <m/>
    <n v="-44.9"/>
    <s v="Credit"/>
    <s v="11300 · PayPal (INC)"/>
    <x v="2"/>
    <x v="8"/>
    <n v="2015"/>
    <x v="57"/>
    <s v="Mari Schaan"/>
    <s v="e-Commerce:DT.com"/>
    <s v="BOTH"/>
    <s v="Income Statement"/>
    <s v="PayPal (INC) Sales Activity"/>
    <s v="11300 · PayPal (INC)"/>
  </r>
  <r>
    <d v="2015-08-21T00:00:00"/>
    <s v="JAS Enterprises"/>
    <n v="57.15"/>
    <m/>
    <n v="-57.15"/>
    <s v="Credit"/>
    <s v="11300 · PayPal (INC)"/>
    <x v="2"/>
    <x v="8"/>
    <n v="2015"/>
    <x v="57"/>
    <s v="JAS Enterprises"/>
    <s v="Wholesale"/>
    <s v="BOTH"/>
    <s v="Income Statement"/>
    <s v="PayPal (INC) Sales Activity"/>
    <s v="11300 · PayPal (INC)"/>
  </r>
  <r>
    <d v="2015-08-22T00:00:00"/>
    <s v="Ronald Zwieg"/>
    <n v="55.15"/>
    <m/>
    <n v="-55.15"/>
    <s v="Credit"/>
    <s v="11300 · PayPal (INC)"/>
    <x v="2"/>
    <x v="8"/>
    <n v="2015"/>
    <x v="57"/>
    <s v="Ronald Zwieg"/>
    <s v="e-Commerce:DT Pro.com"/>
    <s v="BOTH"/>
    <s v="Income Statement"/>
    <s v="PayPal (INC) Sales Activity"/>
    <s v="11300 · PayPal (INC)"/>
  </r>
  <r>
    <d v="2015-08-23T00:00:00"/>
    <s v="Mohammad Nagimesh Abdulaziz alenzi"/>
    <n v="109.36"/>
    <m/>
    <n v="-109.36"/>
    <s v="Credit"/>
    <s v="11300 · PayPal (INC)"/>
    <x v="2"/>
    <x v="8"/>
    <n v="2015"/>
    <x v="57"/>
    <s v="Mohammad Nagimesh Abdulaziz alenzi"/>
    <s v="eBay:eBay"/>
    <s v="BOTH"/>
    <s v="Income Statement"/>
    <s v="PayPal (INC) Sales Activity"/>
    <s v="11300 · PayPal (INC)"/>
  </r>
  <r>
    <d v="2015-08-23T00:00:00"/>
    <s v="Mohammad Nagimesh Abdulaziz alenzi"/>
    <n v="116.16"/>
    <m/>
    <n v="-116.16"/>
    <s v="Credit"/>
    <s v="11300 · PayPal (INC)"/>
    <x v="2"/>
    <x v="8"/>
    <n v="2015"/>
    <x v="57"/>
    <s v="Mohammad Nagimesh Abdulaziz alenzi"/>
    <s v="eBay:eBay"/>
    <s v="BOTH"/>
    <s v="Income Statement"/>
    <s v="PayPal (INC) Sales Activity"/>
    <s v="11300 · PayPal (INC)"/>
  </r>
  <r>
    <d v="2015-08-23T00:00:00"/>
    <s v="jose portal"/>
    <n v="35.700000000000003"/>
    <m/>
    <n v="-35.700000000000003"/>
    <s v="Credit"/>
    <s v="11300 · PayPal (INC)"/>
    <x v="2"/>
    <x v="8"/>
    <n v="2015"/>
    <x v="57"/>
    <s v="jose portal"/>
    <s v="eBay:eBay"/>
    <s v="BOTH"/>
    <s v="Income Statement"/>
    <s v="PayPal (INC) Sales Activity"/>
    <s v="11300 · PayPal (INC)"/>
  </r>
  <r>
    <d v="2015-08-23T00:00:00"/>
    <s v="COL Crabb"/>
    <n v="14.65"/>
    <m/>
    <n v="-14.65"/>
    <s v="Credit"/>
    <s v="11300 · PayPal (INC)"/>
    <x v="2"/>
    <x v="8"/>
    <n v="2015"/>
    <x v="57"/>
    <s v="COL Crabb"/>
    <s v="eBay:eBay"/>
    <s v="BOTH"/>
    <s v="Income Statement"/>
    <s v="PayPal (INC) Sales Activity"/>
    <s v="11300 · PayPal (INC)"/>
  </r>
  <r>
    <d v="2015-08-23T00:00:00"/>
    <s v="Bank Account"/>
    <n v="-570.75"/>
    <m/>
    <n v="570.75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23T00:00:00"/>
    <s v="Hulu"/>
    <n v="-8.49"/>
    <m/>
    <n v="8.49"/>
    <s v="Debit"/>
    <s v="11300 · PayPal (INC)"/>
    <x v="2"/>
    <x v="8"/>
    <n v="2015"/>
    <x v="31"/>
    <s v="Hulu"/>
    <s v="Corporate"/>
    <s v="BOTH"/>
    <s v="Income Statement"/>
    <s v="PayPal (INC) Activity"/>
    <s v="11300 · PayPal (INC)"/>
  </r>
  <r>
    <d v="2015-08-23T00:00:00"/>
    <s v="JUTTA DAVIS"/>
    <n v="172.58"/>
    <m/>
    <n v="-172.58"/>
    <s v="Credit"/>
    <s v="11300 · PayPal (INC)"/>
    <x v="2"/>
    <x v="8"/>
    <n v="2015"/>
    <x v="57"/>
    <s v="JUTTA DAVIS"/>
    <s v="eBay:eBay"/>
    <s v="BOTH"/>
    <s v="Income Statement"/>
    <s v="PayPal (INC) Sales Activity"/>
    <s v="11300 · PayPal (INC)"/>
  </r>
  <r>
    <d v="2015-08-24T00:00:00"/>
    <s v="Bank Account"/>
    <n v="-148.79"/>
    <m/>
    <n v="148.79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24T00:00:00"/>
    <s v="Cynthia Michel"/>
    <n v="72.849999999999994"/>
    <m/>
    <n v="-72.849999999999994"/>
    <s v="Credit"/>
    <s v="11300 · PayPal (INC)"/>
    <x v="2"/>
    <x v="8"/>
    <n v="2015"/>
    <x v="57"/>
    <s v="Cynthia Michel"/>
    <s v="e-Commerce:DT.com"/>
    <s v="BOTH"/>
    <s v="Income Statement"/>
    <s v="PayPal (INC) Sales Activity"/>
    <s v="11300 · PayPal (INC)"/>
  </r>
  <r>
    <d v="2015-08-24T00:00:00"/>
    <s v="Tara Brown"/>
    <n v="101.9"/>
    <m/>
    <n v="-101.9"/>
    <s v="Credit"/>
    <s v="11300 · PayPal (INC)"/>
    <x v="2"/>
    <x v="8"/>
    <n v="2015"/>
    <x v="57"/>
    <s v="Tara Brown"/>
    <s v="e-Commerce:DT.com"/>
    <s v="BOTH"/>
    <s v="Income Statement"/>
    <s v="PayPal (INC) Sales Activity"/>
    <s v="11300 · PayPal (INC)"/>
  </r>
  <r>
    <d v="2015-08-25T00:00:00"/>
    <s v="Edwin Grant"/>
    <n v="21.9"/>
    <m/>
    <n v="-21.9"/>
    <s v="Credit"/>
    <s v="11300 · PayPal (INC)"/>
    <x v="2"/>
    <x v="8"/>
    <n v="2015"/>
    <x v="57"/>
    <s v="Edwin Grant"/>
    <s v="e-Commerce:DT.com"/>
    <s v="BOTH"/>
    <s v="Income Statement"/>
    <s v="PayPal (INC) Sales Activity"/>
    <s v="11300 · PayPal (INC)"/>
  </r>
  <r>
    <d v="2015-08-25T00:00:00"/>
    <s v="SAMUEL TAMBE"/>
    <n v="15.9"/>
    <m/>
    <n v="-15.9"/>
    <s v="Credit"/>
    <s v="11300 · PayPal (INC)"/>
    <x v="2"/>
    <x v="8"/>
    <n v="2015"/>
    <x v="57"/>
    <s v="SAMUEL TAMBE"/>
    <s v="eBay:eBay"/>
    <s v="BOTH"/>
    <s v="Income Statement"/>
    <s v="PayPal (INC) Sales Activity"/>
    <s v="11300 · PayPal (INC)"/>
  </r>
  <r>
    <d v="2015-08-25T00:00:00"/>
    <s v="Katherine Gilmur"/>
    <n v="82.17"/>
    <m/>
    <n v="-82.17"/>
    <s v="Credit"/>
    <s v="11300 · PayPal (INC)"/>
    <x v="2"/>
    <x v="8"/>
    <n v="2015"/>
    <x v="57"/>
    <s v="Katherine Gilmur"/>
    <s v="eBay:eBay"/>
    <s v="BOTH"/>
    <s v="Income Statement"/>
    <s v="PayPal (INC) Sales Activity"/>
    <s v="11300 · PayPal (INC)"/>
  </r>
  <r>
    <d v="2015-08-25T00:00:00"/>
    <s v="philip rapoport"/>
    <n v="15.9"/>
    <m/>
    <n v="-15.9"/>
    <s v="Credit"/>
    <s v="11300 · PayPal (INC)"/>
    <x v="2"/>
    <x v="8"/>
    <n v="2015"/>
    <x v="57"/>
    <s v="philip rapoport"/>
    <s v="eBay:eBay"/>
    <s v="BOTH"/>
    <s v="Income Statement"/>
    <s v="PayPal (INC) Sales Activity"/>
    <s v="11300 · PayPal (INC)"/>
  </r>
  <r>
    <d v="2015-08-26T00:00:00"/>
    <s v="Sharon Budhai"/>
    <n v="122.53"/>
    <m/>
    <n v="-122.53"/>
    <s v="Credit"/>
    <s v="11300 · PayPal (INC)"/>
    <x v="2"/>
    <x v="8"/>
    <n v="2015"/>
    <x v="57"/>
    <s v="Sharon Budhai"/>
    <s v="e-Commerce:DT.com"/>
    <s v="BOTH"/>
    <s v="Income Statement"/>
    <s v="PayPal (INC) Sales Activity"/>
    <s v="11300 · PayPal (INC)"/>
  </r>
  <r>
    <d v="2015-08-26T00:00:00"/>
    <s v="Bank Account"/>
    <n v="-428.49"/>
    <m/>
    <n v="428.49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26T00:00:00"/>
    <s v="Erica Woodside"/>
    <n v="18.09"/>
    <m/>
    <n v="-18.09"/>
    <s v="Credit"/>
    <s v="11300 · PayPal (INC)"/>
    <x v="2"/>
    <x v="8"/>
    <n v="2015"/>
    <x v="57"/>
    <s v="Erica Woodside"/>
    <s v="e-Commerce:DT.com"/>
    <s v="BOTH"/>
    <s v="Income Statement"/>
    <s v="PayPal (INC) Sales Activity"/>
    <s v="11300 · PayPal (INC)"/>
  </r>
  <r>
    <d v="2015-08-26T00:00:00"/>
    <s v="Donald Pless"/>
    <n v="232.93"/>
    <m/>
    <n v="-232.93"/>
    <s v="Credit"/>
    <s v="11300 · PayPal (INC)"/>
    <x v="2"/>
    <x v="8"/>
    <n v="2015"/>
    <x v="57"/>
    <s v="Donald Pless"/>
    <s v="e-Commerce:DT.com"/>
    <s v="BOTH"/>
    <s v="Income Statement"/>
    <s v="PayPal (INC) Sales Activity"/>
    <s v="11300 · PayPal (INC)"/>
  </r>
  <r>
    <d v="2015-08-27T00:00:00"/>
    <s v="Kelly Saunders"/>
    <n v="40.950000000000003"/>
    <m/>
    <n v="-40.950000000000003"/>
    <s v="Credit"/>
    <s v="11300 · PayPal (INC)"/>
    <x v="2"/>
    <x v="8"/>
    <n v="2015"/>
    <x v="57"/>
    <s v="Kelly Saunders"/>
    <s v="e-Commerce:DT Pro.com"/>
    <s v="BOTH"/>
    <s v="Income Statement"/>
    <s v="PayPal (INC) Sales Activity"/>
    <s v="11300 · PayPal (INC)"/>
  </r>
  <r>
    <d v="2015-08-27T00:00:00"/>
    <s v="Susan Corning"/>
    <n v="90.23"/>
    <m/>
    <n v="-90.23"/>
    <s v="Credit"/>
    <s v="11300 · PayPal (INC)"/>
    <x v="2"/>
    <x v="8"/>
    <n v="2015"/>
    <x v="57"/>
    <s v="Susan Corning"/>
    <s v="e-Commerce:DT.com"/>
    <s v="BOTH"/>
    <s v="Income Statement"/>
    <s v="PayPal (INC) Sales Activity"/>
    <s v="11300 · PayPal (INC)"/>
  </r>
  <r>
    <d v="2015-08-27T00:00:00"/>
    <s v="Donald Pless"/>
    <n v="-150.43"/>
    <m/>
    <n v="150.43"/>
    <s v="Debit"/>
    <s v="11300 · PayPal (INC)"/>
    <x v="2"/>
    <x v="8"/>
    <n v="2015"/>
    <x v="72"/>
    <s v="Donald Pless"/>
    <s v="e-Commerce:DT.com"/>
    <s v="BOTH"/>
    <s v="Income Statement"/>
    <s v="PayPal (INC) Sales Activity"/>
    <s v="11300 · PayPal (INC)"/>
  </r>
  <r>
    <d v="2015-08-27T00:00:00"/>
    <s v="Mary Bayley"/>
    <n v="16.95"/>
    <m/>
    <n v="-16.95"/>
    <s v="Credit"/>
    <s v="11300 · PayPal (INC)"/>
    <x v="2"/>
    <x v="8"/>
    <n v="2015"/>
    <x v="57"/>
    <s v="Mary Bayley"/>
    <s v="e-Commerce:DT Pro.com"/>
    <s v="BOTH"/>
    <s v="Income Statement"/>
    <s v="PayPal (INC) Sales Activity"/>
    <s v="11300 · PayPal (INC)"/>
  </r>
  <r>
    <d v="2015-08-27T00:00:00"/>
    <s v="Amanda Clower"/>
    <n v="-52.06"/>
    <m/>
    <n v="52.06"/>
    <s v="Debit"/>
    <s v="11300 · PayPal (INC)"/>
    <x v="2"/>
    <x v="8"/>
    <n v="2015"/>
    <x v="72"/>
    <s v="Amanda Clower"/>
    <s v="e-Commerce:DT.com"/>
    <s v="BOTH"/>
    <s v="Income Statement"/>
    <s v="PayPal (INC) Sales Activity"/>
    <s v="11300 · PayPal (INC)"/>
  </r>
  <r>
    <d v="2015-08-27T00:00:00"/>
    <s v="Michael Hinchley"/>
    <n v="41.97"/>
    <m/>
    <n v="-41.97"/>
    <s v="Credit"/>
    <s v="11300 · PayPal (INC)"/>
    <x v="2"/>
    <x v="8"/>
    <n v="2015"/>
    <x v="57"/>
    <s v="Michael Hinchley"/>
    <s v="e-Commerce:DT.com"/>
    <s v="BOTH"/>
    <s v="Income Statement"/>
    <s v="PayPal (INC) Sales Activity"/>
    <s v="11300 · PayPal (INC)"/>
  </r>
  <r>
    <d v="2015-08-28T00:00:00"/>
    <s v="David Coombes"/>
    <n v="17.850000000000001"/>
    <m/>
    <n v="-17.850000000000001"/>
    <s v="Credit"/>
    <s v="11300 · PayPal (INC)"/>
    <x v="2"/>
    <x v="8"/>
    <n v="2015"/>
    <x v="57"/>
    <s v="David Coombes"/>
    <s v="eBay:eBay"/>
    <s v="BOTH"/>
    <s v="Income Statement"/>
    <s v="PayPal (INC) Sales Activity"/>
    <s v="11300 · PayPal (INC)"/>
  </r>
  <r>
    <d v="2015-08-28T00:00:00"/>
    <s v="David Coombes"/>
    <n v="15.85"/>
    <m/>
    <n v="-15.85"/>
    <s v="Credit"/>
    <s v="11300 · PayPal (INC)"/>
    <x v="2"/>
    <x v="8"/>
    <n v="2015"/>
    <x v="57"/>
    <s v="David Coombes"/>
    <s v="eBay:eBay"/>
    <s v="BOTH"/>
    <s v="Income Statement"/>
    <s v="PayPal (INC) Sales Activity"/>
    <s v="11300 · PayPal (INC)"/>
  </r>
  <r>
    <d v="2015-08-28T00:00:00"/>
    <s v="David Coombes"/>
    <n v="13.9"/>
    <m/>
    <n v="-13.9"/>
    <s v="Credit"/>
    <s v="11300 · PayPal (INC)"/>
    <x v="2"/>
    <x v="8"/>
    <n v="2015"/>
    <x v="57"/>
    <s v="David Coombes"/>
    <s v="eBay:eBay"/>
    <s v="BOTH"/>
    <s v="Income Statement"/>
    <s v="PayPal (INC) Sales Activity"/>
    <s v="11300 · PayPal (INC)"/>
  </r>
  <r>
    <d v="2015-08-28T00:00:00"/>
    <s v="David Coombes"/>
    <n v="-2.09"/>
    <m/>
    <n v="2.09"/>
    <s v="Debit"/>
    <s v="11300 · PayPal (INC)"/>
    <x v="2"/>
    <x v="8"/>
    <n v="2015"/>
    <x v="72"/>
    <s v="David Coombes"/>
    <s v="eBay:eBay"/>
    <s v="BOTH"/>
    <s v="Income Statement"/>
    <s v="PayPal (INC) Sales Activity"/>
    <s v="11300 · PayPal (INC)"/>
  </r>
  <r>
    <d v="2015-08-28T00:00:00"/>
    <s v="David Coombes"/>
    <n v="-2.38"/>
    <m/>
    <n v="2.38"/>
    <s v="Debit"/>
    <s v="11300 · PayPal (INC)"/>
    <x v="2"/>
    <x v="8"/>
    <n v="2015"/>
    <x v="72"/>
    <s v="David Coombes"/>
    <s v="eBay:eBay"/>
    <s v="BOTH"/>
    <s v="Income Statement"/>
    <s v="PayPal (INC) Sales Activity"/>
    <s v="11300 · PayPal (INC)"/>
  </r>
  <r>
    <d v="2015-08-28T00:00:00"/>
    <s v="David Coombes"/>
    <n v="-2.68"/>
    <m/>
    <n v="2.68"/>
    <s v="Debit"/>
    <s v="11300 · PayPal (INC)"/>
    <x v="2"/>
    <x v="8"/>
    <n v="2015"/>
    <x v="72"/>
    <s v="David Coombes"/>
    <s v="eBay:eBay"/>
    <s v="BOTH"/>
    <s v="Income Statement"/>
    <s v="PayPal (INC) Sales Activity"/>
    <s v="11300 · PayPal (INC)"/>
  </r>
  <r>
    <d v="2015-08-29T00:00:00"/>
    <s v="Charles M. Creasman"/>
    <n v="105.11"/>
    <m/>
    <n v="-105.11"/>
    <s v="Credit"/>
    <s v="11300 · PayPal (INC)"/>
    <x v="2"/>
    <x v="8"/>
    <n v="2015"/>
    <x v="57"/>
    <s v="Charles M. Creasman"/>
    <s v="eBay:eBay"/>
    <s v="BOTH"/>
    <s v="Income Statement"/>
    <s v="PayPal (INC) Sales Activity"/>
    <s v="11300 · PayPal (INC)"/>
  </r>
  <r>
    <d v="2015-08-29T00:00:00"/>
    <s v="Thomas Stiffler"/>
    <n v="101.36"/>
    <m/>
    <n v="-101.36"/>
    <s v="Credit"/>
    <s v="11300 · PayPal (INC)"/>
    <x v="2"/>
    <x v="8"/>
    <n v="2015"/>
    <x v="57"/>
    <s v="Thomas Stiffler"/>
    <s v="e-Commerce:DT.com"/>
    <s v="BOTH"/>
    <s v="Income Statement"/>
    <s v="PayPal (INC) Sales Activity"/>
    <s v="11300 · PayPal (INC)"/>
  </r>
  <r>
    <d v="2015-08-30T00:00:00"/>
    <s v="michael smith"/>
    <n v="13.96"/>
    <m/>
    <n v="-13.96"/>
    <s v="Credit"/>
    <s v="11300 · PayPal (INC)"/>
    <x v="2"/>
    <x v="8"/>
    <n v="2015"/>
    <x v="57"/>
    <s v="michael smith"/>
    <s v="eBay:eBay"/>
    <s v="BOTH"/>
    <s v="Income Statement"/>
    <s v="PayPal (INC) Sales Activity"/>
    <s v="11300 · PayPal (INC)"/>
  </r>
  <r>
    <d v="2015-08-30T00:00:00"/>
    <s v="Bank Account"/>
    <n v="-481.42"/>
    <m/>
    <n v="481.42"/>
    <s v="Debit"/>
    <s v="11300 · PayPal (INC)"/>
    <x v="2"/>
    <x v="8"/>
    <n v="2015"/>
    <x v="55"/>
    <s v="Dean &amp; Tyler, INC"/>
    <s v="Corporate"/>
    <s v="INC"/>
    <s v="Balance Sheet"/>
    <s v="PayPal (INC) transfers to 9319 (INC)"/>
    <s v="11300 · PayPal (INC)"/>
  </r>
  <r>
    <d v="2015-08-30T00:00:00"/>
    <s v="Bank Account"/>
    <n v="417.1"/>
    <m/>
    <n v="-417.1"/>
    <s v="Credit"/>
    <s v="11300 · PayPal (INC)"/>
    <x v="2"/>
    <x v="8"/>
    <n v="2015"/>
    <x v="11"/>
    <s v="eBay"/>
    <s v="eBay:eBay"/>
    <s v="BOTH"/>
    <s v="Income Statement"/>
    <s v="9319 (INC) transfers to PayPal (INC)"/>
    <s v="11300 · PayPal (INC)"/>
  </r>
  <r>
    <d v="2015-08-30T00:00:00"/>
    <s v="eBay Inc."/>
    <n v="-467.1"/>
    <m/>
    <n v="467.1"/>
    <s v="Debit"/>
    <s v="11300 · PayPal (INC)"/>
    <x v="2"/>
    <x v="8"/>
    <n v="2015"/>
    <x v="11"/>
    <s v="eBay"/>
    <s v="eBay:eBay"/>
    <s v="BOTH"/>
    <s v="Income Statement"/>
    <s v="PayPal (INC) Activity"/>
    <s v="11300 · PayPal (INC)"/>
  </r>
  <r>
    <d v="2015-08-31T00:00:00"/>
    <s v="anthony coutain"/>
    <n v="166.15"/>
    <m/>
    <n v="-166.15"/>
    <s v="Credit"/>
    <s v="11300 · PayPal (INC)"/>
    <x v="2"/>
    <x v="8"/>
    <n v="2015"/>
    <x v="57"/>
    <s v="anthony coutain"/>
    <s v="e-Commerce:DT Pro.com"/>
    <s v="BOTH"/>
    <s v="Income Statement"/>
    <s v="PayPal (INC) Sales Activity"/>
    <s v="11300 · PayPal (INC)"/>
  </r>
  <r>
    <d v="2015-08-31T00:00:00"/>
    <s v="RealPuppy"/>
    <n v="36.5"/>
    <m/>
    <n v="-36.5"/>
    <s v="Credit"/>
    <s v="11300 · PayPal (INC)"/>
    <x v="2"/>
    <x v="8"/>
    <n v="2015"/>
    <x v="57"/>
    <s v="RealPuppy"/>
    <s v="eBay:eBay"/>
    <s v="BOTH"/>
    <s v="Income Statement"/>
    <s v="PayPal (INC) Sales Activity"/>
    <s v="11300 · PayPal (INC)"/>
  </r>
  <r>
    <d v="2015-08-31T00:00:00"/>
    <s v="Karen Clark"/>
    <n v="66.239999999999995"/>
    <m/>
    <n v="-66.239999999999995"/>
    <s v="Credit"/>
    <s v="11300 · PayPal (INC)"/>
    <x v="2"/>
    <x v="8"/>
    <n v="2015"/>
    <x v="57"/>
    <s v="Karen Clark"/>
    <s v="eBay:eBay"/>
    <s v="BOTH"/>
    <s v="Income Statement"/>
    <s v="PayPal (INC) Sales Activity"/>
    <s v="11300 · PayPal (INC)"/>
  </r>
  <r>
    <d v="2015-08-31T00:00:00"/>
    <s v="RealPuppy"/>
    <n v="-12"/>
    <m/>
    <n v="12"/>
    <s v="Debit"/>
    <s v="11300 · PayPal (INC)"/>
    <x v="2"/>
    <x v="8"/>
    <n v="2015"/>
    <x v="72"/>
    <s v="RealPuppy"/>
    <s v="eBay:eBay"/>
    <s v="BOTH"/>
    <s v="Income Statement"/>
    <s v="PayPal (INC) Sales Activity"/>
    <s v="11300 · PayPal (INC)"/>
  </r>
  <r>
    <d v="2015-08-31T00:00:00"/>
    <s v="debra carton"/>
    <n v="78.95"/>
    <m/>
    <n v="-78.95"/>
    <s v="Credit"/>
    <s v="11300 · PayPal (INC)"/>
    <x v="2"/>
    <x v="8"/>
    <n v="2015"/>
    <x v="57"/>
    <s v="debra carton"/>
    <s v="e-Commerce:DT.com"/>
    <s v="BOTH"/>
    <s v="Income Statement"/>
    <s v="PayPal (INC) Sales Activity"/>
    <s v="11300 · PayPal (INC)"/>
  </r>
  <r>
    <d v="2015-08-31T00:00:00"/>
    <s v="James McCracken"/>
    <n v="39.9"/>
    <m/>
    <n v="-39.9"/>
    <s v="Credit"/>
    <s v="11300 · PayPal (INC)"/>
    <x v="2"/>
    <x v="8"/>
    <n v="2015"/>
    <x v="57"/>
    <s v="James McCracken"/>
    <s v="eBay:eBay"/>
    <s v="BOTH"/>
    <s v="Income Statement"/>
    <s v="PayPal (INC) Sales Activity"/>
    <s v="11300 · PayPal (INC)"/>
  </r>
  <r>
    <d v="2015-09-01T00:00:00"/>
    <s v="Matthew Soll"/>
    <n v="14.9"/>
    <m/>
    <n v="-14.9"/>
    <s v="Credit"/>
    <s v="11300 · PayPal (INC)"/>
    <x v="2"/>
    <x v="9"/>
    <n v="2015"/>
    <x v="57"/>
    <s v="Matthew Soll"/>
    <s v="e-Commerce:DT.com"/>
    <s v="BOTH"/>
    <s v="Income Statement"/>
    <s v="PayPal (INC) Sales Activity"/>
    <s v="11300 · PayPal (INC)"/>
  </r>
  <r>
    <d v="2015-09-01T00:00:00"/>
    <s v="Jason Hayes"/>
    <n v="87.48"/>
    <m/>
    <n v="-87.48"/>
    <s v="Credit"/>
    <s v="11300 · PayPal (INC)"/>
    <x v="2"/>
    <x v="9"/>
    <n v="2015"/>
    <x v="57"/>
    <s v="Jason Hayes"/>
    <s v="eBay:eBay"/>
    <s v="BOTH"/>
    <s v="Income Statement"/>
    <s v="PayPal (INC) Sales Activity"/>
    <s v="11300 · PayPal (INC)"/>
  </r>
  <r>
    <d v="2015-09-01T00:00:00"/>
    <s v="Sara E Avila"/>
    <n v="-62.17"/>
    <m/>
    <n v="62.17"/>
    <s v="Debit"/>
    <s v="11300 · PayPal (INC)"/>
    <x v="2"/>
    <x v="9"/>
    <n v="2015"/>
    <x v="72"/>
    <s v="Sara E Avila"/>
    <s v="eBay:eBay"/>
    <s v="BOTH"/>
    <s v="Income Statement"/>
    <s v="PayPal (INC) Sales Activity"/>
    <s v="11300 · PayPal (INC)"/>
  </r>
  <r>
    <d v="2015-09-01T00:00:00"/>
    <s v="Bank Account"/>
    <n v="-351.78"/>
    <m/>
    <n v="351.78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02T00:00:00"/>
    <s v="Meghan Stanley"/>
    <n v="58.95"/>
    <m/>
    <n v="-58.95"/>
    <s v="Credit"/>
    <s v="11300 · PayPal (INC)"/>
    <x v="2"/>
    <x v="9"/>
    <n v="2015"/>
    <x v="57"/>
    <s v="Meghan Stanley"/>
    <s v="e-Commerce:DT.com"/>
    <s v="BOTH"/>
    <s v="Income Statement"/>
    <s v="PayPal (INC) Sales Activity"/>
    <s v="11300 · PayPal (INC)"/>
  </r>
  <r>
    <d v="2015-09-02T00:00:00"/>
    <s v="Robert Masters"/>
    <n v="59.99"/>
    <m/>
    <n v="-59.99"/>
    <s v="Credit"/>
    <s v="11300 · PayPal (INC)"/>
    <x v="2"/>
    <x v="9"/>
    <n v="2015"/>
    <x v="57"/>
    <s v="Robert Masters"/>
    <s v="e-Commerce:DT.com"/>
    <s v="BOTH"/>
    <s v="Income Statement"/>
    <s v="PayPal (INC) Sales Activity"/>
    <s v="11300 · PayPal (INC)"/>
  </r>
  <r>
    <d v="2015-09-02T00:00:00"/>
    <s v="Angelika Boggs"/>
    <n v="27.8"/>
    <m/>
    <n v="-27.8"/>
    <s v="Credit"/>
    <s v="11300 · PayPal (INC)"/>
    <x v="2"/>
    <x v="9"/>
    <n v="2015"/>
    <x v="57"/>
    <s v="Angelika Boggs"/>
    <s v="eBay:eBay"/>
    <s v="BOTH"/>
    <s v="Income Statement"/>
    <s v="PayPal (INC) Sales Activity"/>
    <s v="11300 · PayPal (INC)"/>
  </r>
  <r>
    <d v="2015-09-02T00:00:00"/>
    <s v="Rebecca Jensen"/>
    <n v="19.95"/>
    <m/>
    <n v="-19.95"/>
    <s v="Credit"/>
    <s v="11300 · PayPal (INC)"/>
    <x v="2"/>
    <x v="9"/>
    <n v="2015"/>
    <x v="57"/>
    <s v="Rebecca Jensen"/>
    <s v="e-Commerce:DT.com"/>
    <s v="BOTH"/>
    <s v="Income Statement"/>
    <s v="PayPal (INC) Sales Activity"/>
    <s v="11300 · PayPal (INC)"/>
  </r>
  <r>
    <d v="2015-09-03T00:00:00"/>
    <s v="Maria Rivero"/>
    <n v="60.49"/>
    <m/>
    <n v="-60.49"/>
    <s v="Credit"/>
    <s v="11300 · PayPal (INC)"/>
    <x v="2"/>
    <x v="9"/>
    <n v="2015"/>
    <x v="57"/>
    <s v="Maria Rivero"/>
    <s v="eBay:eBay"/>
    <s v="BOTH"/>
    <s v="Income Statement"/>
    <s v="PayPal (INC) Sales Activity"/>
    <s v="11300 · PayPal (INC)"/>
  </r>
  <r>
    <d v="2015-09-04T00:00:00"/>
    <s v="Angela Santucci"/>
    <n v="147.47"/>
    <m/>
    <n v="-147.47"/>
    <s v="Credit"/>
    <s v="11300 · PayPal (INC)"/>
    <x v="2"/>
    <x v="9"/>
    <n v="2015"/>
    <x v="57"/>
    <s v="Angela Santucci"/>
    <s v="eBay:eBay"/>
    <s v="BOTH"/>
    <s v="Income Statement"/>
    <s v="PayPal (INC) Sales Activity"/>
    <s v="11300 · PayPal (INC)"/>
  </r>
  <r>
    <d v="2015-09-05T00:00:00"/>
    <s v="Shannon Hiscock"/>
    <n v="192.66"/>
    <m/>
    <n v="-192.66"/>
    <s v="Credit"/>
    <s v="11300 · PayPal (INC)"/>
    <x v="2"/>
    <x v="9"/>
    <n v="2015"/>
    <x v="57"/>
    <s v="Shannon Hiscock"/>
    <s v="eBay:eBay"/>
    <s v="BOTH"/>
    <s v="Income Statement"/>
    <s v="PayPal (INC) Sales Activity"/>
    <s v="11300 · PayPal (INC)"/>
  </r>
  <r>
    <d v="2015-09-05T00:00:00"/>
    <s v="Bank Account"/>
    <n v="-560"/>
    <m/>
    <n v="560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05T00:00:00"/>
    <s v="Steven Blizzard"/>
    <n v="13.9"/>
    <m/>
    <n v="-13.9"/>
    <s v="Credit"/>
    <s v="11300 · PayPal (INC)"/>
    <x v="2"/>
    <x v="9"/>
    <n v="2015"/>
    <x v="57"/>
    <s v="Steven Blizzard"/>
    <s v="eBay:eBay"/>
    <s v="BOTH"/>
    <s v="Income Statement"/>
    <s v="PayPal (INC) Sales Activity"/>
    <s v="11300 · PayPal (INC)"/>
  </r>
  <r>
    <d v="2015-09-05T00:00:00"/>
    <s v="Barney Garcia"/>
    <n v="92.33"/>
    <m/>
    <n v="-92.33"/>
    <s v="Credit"/>
    <s v="11300 · PayPal (INC)"/>
    <x v="2"/>
    <x v="9"/>
    <n v="2015"/>
    <x v="57"/>
    <s v="Barney Garcia"/>
    <s v="eBay:eBay"/>
    <s v="BOTH"/>
    <s v="Income Statement"/>
    <s v="PayPal (INC) Sales Activity"/>
    <s v="11300 · PayPal (INC)"/>
  </r>
  <r>
    <d v="2015-09-05T00:00:00"/>
    <s v="DEBORAH KINSELLA"/>
    <n v="37.22"/>
    <m/>
    <n v="-37.22"/>
    <s v="Credit"/>
    <s v="11300 · PayPal (INC)"/>
    <x v="2"/>
    <x v="9"/>
    <n v="2015"/>
    <x v="57"/>
    <s v="DEBORAH KINSELLA"/>
    <s v="e-Commerce:DT.com"/>
    <s v="BOTH"/>
    <s v="Income Statement"/>
    <s v="PayPal (INC) Sales Activity"/>
    <s v="11300 · PayPal (INC)"/>
  </r>
  <r>
    <d v="2015-09-05T00:00:00"/>
    <s v="Beth Pederson"/>
    <n v="71.33"/>
    <m/>
    <n v="-71.33"/>
    <s v="Credit"/>
    <s v="11300 · PayPal (INC)"/>
    <x v="2"/>
    <x v="9"/>
    <n v="2015"/>
    <x v="57"/>
    <s v="Beth Pederson"/>
    <s v="e-Commerce:DT.com"/>
    <s v="BOTH"/>
    <s v="Income Statement"/>
    <s v="PayPal (INC) Sales Activity"/>
    <s v="11300 · PayPal (INC)"/>
  </r>
  <r>
    <d v="2015-09-06T00:00:00"/>
    <s v="Henry Harvey"/>
    <n v="77.38"/>
    <m/>
    <n v="-77.38"/>
    <s v="Credit"/>
    <s v="11300 · PayPal (INC)"/>
    <x v="2"/>
    <x v="9"/>
    <n v="2015"/>
    <x v="57"/>
    <s v="Henry Harvey"/>
    <s v="e-Commerce:DT.com"/>
    <s v="BOTH"/>
    <s v="Income Statement"/>
    <s v="PayPal (INC) Sales Activity"/>
    <s v="11300 · PayPal (INC)"/>
  </r>
  <r>
    <d v="2015-09-06T00:00:00"/>
    <s v="Diane Higgins"/>
    <n v="38.47"/>
    <m/>
    <n v="-38.47"/>
    <s v="Credit"/>
    <s v="11300 · PayPal (INC)"/>
    <x v="2"/>
    <x v="9"/>
    <n v="2015"/>
    <x v="57"/>
    <s v="Diane Higgins"/>
    <s v="e-Commerce:DT.com"/>
    <s v="BOTH"/>
    <s v="Income Statement"/>
    <s v="PayPal (INC) Sales Activity"/>
    <s v="11300 · PayPal (INC)"/>
  </r>
  <r>
    <d v="2015-09-08T00:00:00"/>
    <s v="Rosemary Natrajan"/>
    <n v="99.9"/>
    <m/>
    <n v="-99.9"/>
    <s v="Credit"/>
    <s v="11300 · PayPal (INC)"/>
    <x v="2"/>
    <x v="9"/>
    <n v="2015"/>
    <x v="57"/>
    <s v="Rosemary Natrajan"/>
    <s v="e-Commerce:DT.com"/>
    <s v="BOTH"/>
    <s v="Income Statement"/>
    <s v="PayPal (INC) Sales Activity"/>
    <s v="11300 · PayPal (INC)"/>
  </r>
  <r>
    <d v="2015-09-08T00:00:00"/>
    <s v="Bank Account"/>
    <n v="-402.44"/>
    <m/>
    <n v="402.44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08T00:00:00"/>
    <s v="JAS Enterprises"/>
    <n v="74.27"/>
    <m/>
    <n v="-74.27"/>
    <s v="Credit"/>
    <s v="11300 · PayPal (INC)"/>
    <x v="2"/>
    <x v="9"/>
    <n v="2015"/>
    <x v="57"/>
    <s v="JAS Enterprises"/>
    <s v="Wholesale"/>
    <s v="BOTH"/>
    <s v="Income Statement"/>
    <s v="PayPal (INC) Sales Activity"/>
    <s v="11300 · PayPal (INC)"/>
  </r>
  <r>
    <d v="2015-09-08T00:00:00"/>
    <s v="Tamara Arlin"/>
    <n v="16.47"/>
    <m/>
    <n v="-16.47"/>
    <s v="Credit"/>
    <s v="11300 · PayPal (INC)"/>
    <x v="2"/>
    <x v="9"/>
    <n v="2015"/>
    <x v="57"/>
    <s v="Tamara Arlin"/>
    <s v="eBay:eBay"/>
    <s v="BOTH"/>
    <s v="Income Statement"/>
    <s v="PayPal (INC) Sales Activity"/>
    <s v="11300 · PayPal (INC)"/>
  </r>
  <r>
    <d v="2015-09-09T00:00:00"/>
    <s v="Petsonline"/>
    <n v="149.88999999999999"/>
    <m/>
    <n v="-149.88999999999999"/>
    <s v="Credit"/>
    <s v="11300 · PayPal (INC)"/>
    <x v="2"/>
    <x v="9"/>
    <n v="2015"/>
    <x v="57"/>
    <s v="Petsonline"/>
    <s v="Wholesale"/>
    <s v="BOTH"/>
    <s v="Income Statement"/>
    <s v="PayPal (INC) Sales Activity"/>
    <s v="11300 · PayPal (INC)"/>
  </r>
  <r>
    <d v="2015-09-09T00:00:00"/>
    <s v="Maria Soo"/>
    <n v="105.59"/>
    <m/>
    <n v="-105.59"/>
    <s v="Credit"/>
    <s v="11300 · PayPal (INC)"/>
    <x v="2"/>
    <x v="9"/>
    <n v="2015"/>
    <x v="57"/>
    <s v="Maria Soo"/>
    <s v="e-Commerce:DT.com"/>
    <s v="BOTH"/>
    <s v="Income Statement"/>
    <s v="PayPal (INC) Sales Activity"/>
    <s v="11300 · PayPal (INC)"/>
  </r>
  <r>
    <d v="2015-09-09T00:00:00"/>
    <s v="Maria Soo"/>
    <n v="-105.59"/>
    <m/>
    <n v="105.59"/>
    <s v="Debit"/>
    <s v="11300 · PayPal (INC)"/>
    <x v="2"/>
    <x v="9"/>
    <n v="2015"/>
    <x v="72"/>
    <s v="Maria Soo"/>
    <s v="e-Commerce:DT.com"/>
    <s v="BOTH"/>
    <s v="Income Statement"/>
    <s v="PayPal (INC) Sales Activity"/>
    <s v="11300 · PayPal (INC)"/>
  </r>
  <r>
    <d v="2015-09-10T00:00:00"/>
    <s v="DEBORAH KINSELLA"/>
    <n v="-9.9499999999999993"/>
    <m/>
    <n v="9.9499999999999993"/>
    <s v="Debit"/>
    <s v="11300 · PayPal (INC)"/>
    <x v="2"/>
    <x v="9"/>
    <n v="2015"/>
    <x v="72"/>
    <s v="DEBORAH KINSELLA"/>
    <s v="e-Commerce:DT.com"/>
    <s v="BOTH"/>
    <s v="Income Statement"/>
    <s v="PayPal (INC) Sales Activity"/>
    <s v="11300 · PayPal (INC)"/>
  </r>
  <r>
    <d v="2015-09-10T00:00:00"/>
    <s v="Bank Account"/>
    <n v="-260"/>
    <m/>
    <n v="260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10T00:00:00"/>
    <s v="Donald Songster"/>
    <n v="76.41"/>
    <m/>
    <n v="-76.41"/>
    <s v="Credit"/>
    <s v="11300 · PayPal (INC)"/>
    <x v="2"/>
    <x v="9"/>
    <n v="2015"/>
    <x v="57"/>
    <s v="Donald Songster"/>
    <s v="e-Commerce:DT.com"/>
    <s v="BOTH"/>
    <s v="Income Statement"/>
    <s v="PayPal (INC) Sales Activity"/>
    <s v="11300 · PayPal (INC)"/>
  </r>
  <r>
    <d v="2015-09-10T00:00:00"/>
    <s v="Clyde Enoch"/>
    <n v="103.81"/>
    <m/>
    <n v="-103.81"/>
    <s v="Credit"/>
    <s v="11300 · PayPal (INC)"/>
    <x v="2"/>
    <x v="9"/>
    <n v="2015"/>
    <x v="57"/>
    <s v="Clyde Enoch"/>
    <s v="eBay:eBay"/>
    <s v="BOTH"/>
    <s v="Income Statement"/>
    <s v="PayPal (INC) Sales Activity"/>
    <s v="11300 · PayPal (INC)"/>
  </r>
  <r>
    <d v="2015-09-11T00:00:00"/>
    <s v="Bank Account"/>
    <n v="-150"/>
    <m/>
    <n v="150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11T00:00:00"/>
    <s v="Jenn Seidl"/>
    <n v="86.17"/>
    <m/>
    <n v="-86.17"/>
    <s v="Credit"/>
    <s v="11300 · PayPal (INC)"/>
    <x v="2"/>
    <x v="9"/>
    <n v="2015"/>
    <x v="57"/>
    <s v="Jenn Seidl"/>
    <s v="eBay:eBay"/>
    <s v="BOTH"/>
    <s v="Income Statement"/>
    <s v="PayPal (INC) Sales Activity"/>
    <s v="11300 · PayPal (INC)"/>
  </r>
  <r>
    <d v="2015-09-12T00:00:00"/>
    <s v="thomas oommen"/>
    <n v="66.239999999999995"/>
    <m/>
    <n v="-66.239999999999995"/>
    <s v="Credit"/>
    <s v="11300 · PayPal (INC)"/>
    <x v="2"/>
    <x v="9"/>
    <n v="2015"/>
    <x v="57"/>
    <s v="thomas oommen"/>
    <s v="eBay:eBay"/>
    <s v="BOTH"/>
    <s v="Income Statement"/>
    <s v="PayPal (INC) Sales Activity"/>
    <s v="11300 · PayPal (INC)"/>
  </r>
  <r>
    <d v="2015-09-13T00:00:00"/>
    <s v="christopher gray"/>
    <n v="98.19"/>
    <m/>
    <n v="-98.19"/>
    <s v="Credit"/>
    <s v="11300 · PayPal (INC)"/>
    <x v="2"/>
    <x v="9"/>
    <n v="2015"/>
    <x v="57"/>
    <s v="christopher gray"/>
    <s v="eBay:eBay"/>
    <s v="BOTH"/>
    <s v="Income Statement"/>
    <s v="PayPal (INC) Sales Activity"/>
    <s v="11300 · PayPal (INC)"/>
  </r>
  <r>
    <d v="2015-09-13T00:00:00"/>
    <s v="Kiana Lynn"/>
    <n v="112.52"/>
    <m/>
    <n v="-112.52"/>
    <s v="Credit"/>
    <s v="11300 · PayPal (INC)"/>
    <x v="2"/>
    <x v="9"/>
    <n v="2015"/>
    <x v="57"/>
    <s v="Kiana Lynn"/>
    <s v="e-Commerce:DT.com"/>
    <s v="BOTH"/>
    <s v="Income Statement"/>
    <s v="PayPal (INC) Sales Activity"/>
    <s v="11300 · PayPal (INC)"/>
  </r>
  <r>
    <d v="2015-09-13T00:00:00"/>
    <s v="marc gough"/>
    <n v="246.42"/>
    <m/>
    <n v="-246.42"/>
    <s v="Credit"/>
    <s v="11300 · PayPal (INC)"/>
    <x v="2"/>
    <x v="9"/>
    <n v="2015"/>
    <x v="57"/>
    <s v="marc gough"/>
    <s v="e-Commerce:DT.com"/>
    <s v="BOTH"/>
    <s v="Income Statement"/>
    <s v="PayPal (INC) Sales Activity"/>
    <s v="11300 · PayPal (INC)"/>
  </r>
  <r>
    <d v="2015-09-14T00:00:00"/>
    <s v="Bank Account"/>
    <n v="-573.58000000000004"/>
    <m/>
    <n v="573.58000000000004"/>
    <s v="Debit"/>
    <s v="11300 · PayPal (INC)"/>
    <x v="2"/>
    <x v="9"/>
    <n v="2015"/>
    <x v="62"/>
    <s v="Dean &amp; Tyler, INC"/>
    <s v="Corporate"/>
    <s v="LLC"/>
    <s v="Balance Sheet"/>
    <s v="PayPal (INC) transfers UNDEPOSITED to 9319 (INC)"/>
    <s v="11300 · PayPal (INC)"/>
  </r>
  <r>
    <d v="2015-09-14T00:00:00"/>
    <s v="Chubby Mermaid"/>
    <n v="14.65"/>
    <m/>
    <n v="-14.65"/>
    <s v="Credit"/>
    <s v="11300 · PayPal (INC)"/>
    <x v="2"/>
    <x v="9"/>
    <n v="2015"/>
    <x v="57"/>
    <s v="Chubby Mermaid"/>
    <s v="eBay:eBay"/>
    <s v="BOTH"/>
    <s v="Income Statement"/>
    <s v="PayPal (INC) Sales Activity"/>
    <s v="11300 · PayPal (INC)"/>
  </r>
  <r>
    <d v="2015-09-15T00:00:00"/>
    <s v="jessica sirota"/>
    <n v="87.85"/>
    <m/>
    <n v="-87.85"/>
    <s v="Credit"/>
    <s v="11300 · PayPal (INC)"/>
    <x v="2"/>
    <x v="9"/>
    <n v="2015"/>
    <x v="57"/>
    <s v="jessica sirota"/>
    <s v="eBay:eBay"/>
    <s v="BOTH"/>
    <s v="Income Statement"/>
    <s v="PayPal (INC) Sales Activity"/>
    <s v="11300 · PayPal (INC)"/>
  </r>
  <r>
    <d v="2015-09-16T00:00:00"/>
    <s v="Patricia Villari"/>
    <n v="15.85"/>
    <m/>
    <n v="-15.85"/>
    <s v="Credit"/>
    <s v="11300 · PayPal (INC)"/>
    <x v="2"/>
    <x v="9"/>
    <n v="2015"/>
    <x v="57"/>
    <s v="Patricia Villari"/>
    <s v="eBay:eBay"/>
    <s v="BOTH"/>
    <s v="Income Statement"/>
    <s v="PayPal (INC) Sales Activity"/>
    <s v="11300 · PayPal (INC)"/>
  </r>
  <r>
    <d v="2015-09-16T00:00:00"/>
    <s v="John Sims"/>
    <n v="83.54"/>
    <m/>
    <n v="-83.54"/>
    <s v="Credit"/>
    <s v="11300 · PayPal (INC)"/>
    <x v="2"/>
    <x v="9"/>
    <n v="2015"/>
    <x v="57"/>
    <s v="John Sims"/>
    <s v="e-Commerce:DT.com"/>
    <s v="BOTH"/>
    <s v="Income Statement"/>
    <s v="PayPal (INC) Sales Activity"/>
    <s v="11300 · PayPal (INC)"/>
  </r>
  <r>
    <d v="2015-09-16T00:00:00"/>
    <s v="Taisha Harmon"/>
    <n v="74.7"/>
    <m/>
    <n v="-74.7"/>
    <s v="Credit"/>
    <s v="11300 · PayPal (INC)"/>
    <x v="2"/>
    <x v="9"/>
    <n v="2015"/>
    <x v="57"/>
    <s v="Taisha Harmon"/>
    <s v="e-Commerce:DT.com"/>
    <s v="BOTH"/>
    <s v="Income Statement"/>
    <s v="PayPal (INC) Sales Activity"/>
    <s v="11300 · PayPal (INC)"/>
  </r>
  <r>
    <d v="2015-09-17T00:00:00"/>
    <s v="Mission K9 Rescue"/>
    <n v="16.71"/>
    <m/>
    <n v="-16.71"/>
    <s v="Credit"/>
    <s v="11300 · PayPal (INC)"/>
    <x v="2"/>
    <x v="9"/>
    <n v="2015"/>
    <x v="57"/>
    <s v="Mission K9 Rescue"/>
    <s v="eBay:eBay"/>
    <s v="BOTH"/>
    <s v="Income Statement"/>
    <s v="PayPal (INC) Sales Activity"/>
    <s v="11300 · PayPal (INC)"/>
  </r>
  <r>
    <d v="2015-09-17T00:00:00"/>
    <s v="THURMAN Penn"/>
    <n v="139.94999999999999"/>
    <m/>
    <n v="-139.94999999999999"/>
    <s v="Credit"/>
    <s v="11300 · PayPal (INC)"/>
    <x v="2"/>
    <x v="9"/>
    <n v="2015"/>
    <x v="57"/>
    <s v="THURMAN Penn"/>
    <s v="eBay:eBay"/>
    <s v="BOTH"/>
    <s v="Income Statement"/>
    <s v="PayPal (INC) Sales Activity"/>
    <s v="11300 · PayPal (INC)"/>
  </r>
  <r>
    <d v="2015-09-17T00:00:00"/>
    <s v="Meghan Stanley"/>
    <n v="-41.3"/>
    <m/>
    <n v="41.3"/>
    <s v="Debit"/>
    <s v="11300 · PayPal (INC)"/>
    <x v="2"/>
    <x v="9"/>
    <n v="2015"/>
    <x v="72"/>
    <s v="Meghan Stanley"/>
    <s v="eBay:eBay"/>
    <s v="BOTH"/>
    <s v="Income Statement"/>
    <s v="PayPal (INC) Sales Activity"/>
    <s v="11300 · PayPal (INC)"/>
  </r>
  <r>
    <d v="2015-09-17T00:00:00"/>
    <s v="Meghan Stanley"/>
    <n v="-55.88"/>
    <m/>
    <n v="55.88"/>
    <s v="Debit"/>
    <s v="11300 · PayPal (INC)"/>
    <x v="2"/>
    <x v="9"/>
    <n v="2015"/>
    <x v="72"/>
    <s v="Meghan Stanley"/>
    <s v="e-Commerce:DT.com"/>
    <s v="BOTH"/>
    <s v="Income Statement"/>
    <s v="PayPal (INC) Sales Activity"/>
    <s v="11300 · PayPal (INC)"/>
  </r>
  <r>
    <d v="2015-09-17T00:00:00"/>
    <s v="Travis Outlaw"/>
    <n v="134.94999999999999"/>
    <m/>
    <n v="-134.94999999999999"/>
    <s v="Credit"/>
    <s v="11300 · PayPal (INC)"/>
    <x v="2"/>
    <x v="9"/>
    <n v="2015"/>
    <x v="57"/>
    <s v="Travis Outlaw"/>
    <s v="eBay:eBay"/>
    <s v="BOTH"/>
    <s v="Income Statement"/>
    <s v="PayPal (INC) Sales Activity"/>
    <s v="11300 · PayPal (INC)"/>
  </r>
  <r>
    <d v="2015-09-17T00:00:00"/>
    <s v="Donovan Cavin"/>
    <n v="15.85"/>
    <m/>
    <n v="-15.85"/>
    <s v="Credit"/>
    <s v="11300 · PayPal (INC)"/>
    <x v="2"/>
    <x v="9"/>
    <n v="2015"/>
    <x v="57"/>
    <s v="Donovan Cavin"/>
    <s v="eBay:eBay"/>
    <s v="BOTH"/>
    <s v="Income Statement"/>
    <s v="PayPal (INC) Sales Activity"/>
    <s v="11300 · PayPal (INC)"/>
  </r>
  <r>
    <d v="2015-09-17T00:00:00"/>
    <s v="NORWALK SALES"/>
    <n v="-28"/>
    <m/>
    <n v="28"/>
    <s v="Debit"/>
    <s v="11300 · PayPal (INC)"/>
    <x v="2"/>
    <x v="9"/>
    <n v="2015"/>
    <x v="17"/>
    <s v="Kristina Koger"/>
    <s v="Corporate:FP&amp;A"/>
    <s v="BOTH"/>
    <s v="Income Statement"/>
    <s v="PayPal (INC) Activity"/>
    <s v="11300 · PayPal (INC)"/>
  </r>
  <r>
    <d v="2015-09-18T00:00:00"/>
    <s v="kaylene addington"/>
    <n v="15.9"/>
    <m/>
    <n v="-15.9"/>
    <s v="Credit"/>
    <s v="11300 · PayPal (INC)"/>
    <x v="2"/>
    <x v="9"/>
    <n v="2015"/>
    <x v="57"/>
    <s v="kaylene addington"/>
    <s v="eBay:eBay"/>
    <s v="BOTH"/>
    <s v="Income Statement"/>
    <s v="PayPal (INC) Sales Activity"/>
    <s v="11300 · PayPal (INC)"/>
  </r>
  <r>
    <d v="2015-09-18T00:00:00"/>
    <s v="Bank Account"/>
    <n v="-450"/>
    <m/>
    <n v="450"/>
    <s v="Debit"/>
    <s v="11300 · PayPal (INC)"/>
    <x v="2"/>
    <x v="9"/>
    <n v="2015"/>
    <x v="62"/>
    <s v="Dean &amp; Tyler, INC"/>
    <s v="Corporate"/>
    <s v="LLC"/>
    <s v="Balance Sheet"/>
    <s v="PayPal (INC) transfers UNDEPOSITED to 9319 (INC)"/>
    <s v="11300 · PayPal (INC)"/>
  </r>
  <r>
    <d v="2015-09-18T00:00:00"/>
    <s v="Virginia Romo"/>
    <n v="-163.32"/>
    <m/>
    <n v="163.32"/>
    <s v="Debit"/>
    <s v="11300 · PayPal (INC)"/>
    <x v="2"/>
    <x v="9"/>
    <n v="2015"/>
    <x v="57"/>
    <s v="Virginia Romo"/>
    <s v="eBay:eBay"/>
    <s v="BOTH"/>
    <s v="Income Statement"/>
    <s v="PayPal (INC) Activity"/>
    <s v="11300 · PayPal (INC)"/>
  </r>
  <r>
    <d v="2015-09-18T00:00:00"/>
    <s v="Julie Henry"/>
    <n v="72.760000000000005"/>
    <m/>
    <n v="-72.760000000000005"/>
    <s v="Credit"/>
    <s v="11300 · PayPal (INC)"/>
    <x v="2"/>
    <x v="9"/>
    <n v="2015"/>
    <x v="57"/>
    <s v="Julie Henry"/>
    <s v="eBay:eBay"/>
    <s v="BOTH"/>
    <s v="Income Statement"/>
    <s v="PayPal (INC) Sales Activity"/>
    <s v="11300 · PayPal (INC)"/>
  </r>
  <r>
    <d v="2015-09-19T00:00:00"/>
    <s v="Martin Alexander"/>
    <n v="78.849999999999994"/>
    <m/>
    <n v="-78.849999999999994"/>
    <s v="Credit"/>
    <s v="11300 · PayPal (INC)"/>
    <x v="2"/>
    <x v="9"/>
    <n v="2015"/>
    <x v="57"/>
    <s v="Martin Alexander"/>
    <s v="e-Commerce:DT.com"/>
    <s v="BOTH"/>
    <s v="Income Statement"/>
    <s v="PayPal (INC) Sales Activity"/>
    <s v="11300 · PayPal (INC)"/>
  </r>
  <r>
    <d v="2015-09-19T00:00:00"/>
    <s v="Gayle Griffin"/>
    <n v="120.41"/>
    <m/>
    <n v="-120.41"/>
    <s v="Credit"/>
    <s v="11300 · PayPal (INC)"/>
    <x v="2"/>
    <x v="9"/>
    <n v="2015"/>
    <x v="57"/>
    <s v="Gayle Griffin"/>
    <s v="e-Commerce:DT.com"/>
    <s v="BOTH"/>
    <s v="Income Statement"/>
    <s v="PayPal (INC) Sales Activity"/>
    <s v="11300 · PayPal (INC)"/>
  </r>
  <r>
    <d v="2015-09-20T00:00:00"/>
    <s v="Deanna Aho"/>
    <n v="100.9"/>
    <m/>
    <n v="-100.9"/>
    <s v="Credit"/>
    <s v="11300 · PayPal (INC)"/>
    <x v="2"/>
    <x v="9"/>
    <n v="2015"/>
    <x v="57"/>
    <s v="Deanna Aho"/>
    <s v="e-Commerce:DT.com"/>
    <s v="BOTH"/>
    <s v="Income Statement"/>
    <s v="PayPal (INC) Sales Activity"/>
    <s v="11300 · PayPal (INC)"/>
  </r>
  <r>
    <d v="2015-09-20T00:00:00"/>
    <s v="Alison Kelley"/>
    <n v="107.47"/>
    <m/>
    <n v="-107.47"/>
    <s v="Credit"/>
    <s v="11300 · PayPal (INC)"/>
    <x v="2"/>
    <x v="9"/>
    <n v="2015"/>
    <x v="57"/>
    <s v="Alison Kelley"/>
    <s v="e-Commerce:DT.com"/>
    <s v="BOTH"/>
    <s v="Income Statement"/>
    <s v="PayPal (INC) Sales Activity"/>
    <s v="11300 · PayPal (INC)"/>
  </r>
  <r>
    <d v="2015-09-21T00:00:00"/>
    <s v="Bank Account"/>
    <n v="-300"/>
    <m/>
    <n v="300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22T00:00:00"/>
    <s v="Mary Kroes"/>
    <n v="49.08"/>
    <m/>
    <n v="-49.08"/>
    <s v="Credit"/>
    <s v="11300 · PayPal (INC)"/>
    <x v="2"/>
    <x v="9"/>
    <n v="2015"/>
    <x v="57"/>
    <s v="Mary Kroes"/>
    <s v="e-Commerce:DT.com"/>
    <s v="BOTH"/>
    <s v="Income Statement"/>
    <s v="PayPal (INC) Sales Activity"/>
    <s v="11300 · PayPal (INC)"/>
  </r>
  <r>
    <d v="2015-09-22T00:00:00"/>
    <s v="BETH TROLLMAN"/>
    <n v="84.9"/>
    <m/>
    <n v="-84.9"/>
    <s v="Credit"/>
    <s v="11300 · PayPal (INC)"/>
    <x v="2"/>
    <x v="9"/>
    <n v="2015"/>
    <x v="57"/>
    <s v="BETH TROLLMAN"/>
    <s v="e-Commerce:DT.com"/>
    <s v="BOTH"/>
    <s v="Income Statement"/>
    <s v="PayPal (INC) Sales Activity"/>
    <s v="11300 · PayPal (INC)"/>
  </r>
  <r>
    <d v="2015-09-22T00:00:00"/>
    <s v="Garza's Warehouse"/>
    <n v="88.84"/>
    <m/>
    <n v="-88.84"/>
    <s v="Credit"/>
    <s v="11300 · PayPal (INC)"/>
    <x v="2"/>
    <x v="9"/>
    <n v="2015"/>
    <x v="57"/>
    <s v="Garza's Warehouse"/>
    <s v="eBay:eBay"/>
    <s v="BOTH"/>
    <s v="Income Statement"/>
    <s v="PayPal (INC) Sales Activity"/>
    <s v="11300 · PayPal (INC)"/>
  </r>
  <r>
    <d v="2015-09-22T00:00:00"/>
    <s v="Taisha Harmon"/>
    <n v="-74.7"/>
    <m/>
    <n v="74.7"/>
    <s v="Debit"/>
    <s v="11300 · PayPal (INC)"/>
    <x v="2"/>
    <x v="9"/>
    <n v="2015"/>
    <x v="72"/>
    <s v="Taisha Harmon"/>
    <s v="e-Commerce:DT.com"/>
    <s v="BOTH"/>
    <s v="Income Statement"/>
    <s v="PayPal (INC) Activity"/>
    <s v="11300 · PayPal (INC)"/>
  </r>
  <r>
    <d v="2015-09-23T00:00:00"/>
    <s v="Gayle Billadeau"/>
    <n v="-51.23"/>
    <m/>
    <n v="51.23"/>
    <s v="Debit"/>
    <s v="11300 · PayPal (INC)"/>
    <x v="2"/>
    <x v="9"/>
    <n v="2015"/>
    <x v="72"/>
    <s v="Gayle Billadeau"/>
    <s v="eBay:eBay"/>
    <s v="BOTH"/>
    <s v="Income Statement"/>
    <s v="PayPal (INC) Activity"/>
    <s v="11300 · PayPal (INC)"/>
  </r>
  <r>
    <d v="2015-09-23T00:00:00"/>
    <s v="Hulu"/>
    <n v="-8.49"/>
    <m/>
    <n v="8.49"/>
    <s v="Debit"/>
    <s v="11300 · PayPal (INC)"/>
    <x v="2"/>
    <x v="9"/>
    <n v="2015"/>
    <x v="31"/>
    <s v="Hulu"/>
    <s v="Corporate"/>
    <s v="BOTH"/>
    <s v="Income Statement"/>
    <s v="PayPal (INC) Activity"/>
    <s v="11300 · PayPal (INC)"/>
  </r>
  <r>
    <d v="2015-09-24T00:00:00"/>
    <s v="Nicholas Stockman-Collins"/>
    <n v="132.5"/>
    <m/>
    <n v="-132.5"/>
    <s v="Credit"/>
    <s v="11300 · PayPal (INC)"/>
    <x v="2"/>
    <x v="9"/>
    <n v="2015"/>
    <x v="57"/>
    <s v="Nicholas Stockman-Collins"/>
    <s v="eBay:eBay"/>
    <s v="BOTH"/>
    <s v="Income Statement"/>
    <s v="PayPal (INC) Sales Activity"/>
    <s v="11300 · PayPal (INC)"/>
  </r>
  <r>
    <d v="2015-09-24T00:00:00"/>
    <s v="Chris McMullen"/>
    <n v="92.9"/>
    <m/>
    <n v="-92.9"/>
    <s v="Credit"/>
    <s v="11300 · PayPal (INC)"/>
    <x v="2"/>
    <x v="9"/>
    <n v="2015"/>
    <x v="57"/>
    <s v="Chris McMullen"/>
    <s v="e-Commerce:DT.com"/>
    <s v="BOTH"/>
    <s v="Income Statement"/>
    <s v="PayPal (INC) Sales Activity"/>
    <s v="11300 · PayPal (INC)"/>
  </r>
  <r>
    <d v="2015-09-24T00:00:00"/>
    <s v="Jessica Miklasz"/>
    <n v="44.9"/>
    <m/>
    <n v="-44.9"/>
    <s v="Credit"/>
    <s v="11300 · PayPal (INC)"/>
    <x v="2"/>
    <x v="9"/>
    <n v="2015"/>
    <x v="57"/>
    <s v="Jessica Miklasz"/>
    <s v="e-Commerce:DT.com"/>
    <s v="BOTH"/>
    <s v="Income Statement"/>
    <s v="PayPal (INC) Sales Activity"/>
    <s v="11300 · PayPal (INC)"/>
  </r>
  <r>
    <d v="2015-09-24T00:00:00"/>
    <s v="LaRetta Kwandt"/>
    <n v="89.7"/>
    <m/>
    <n v="-89.7"/>
    <s v="Credit"/>
    <s v="11300 · PayPal (INC)"/>
    <x v="2"/>
    <x v="9"/>
    <n v="2015"/>
    <x v="57"/>
    <s v="LaRetta Kwandt"/>
    <s v="e-Commerce:DT Pro.com"/>
    <s v="BOTH"/>
    <s v="Income Statement"/>
    <s v="PayPal (INC) Sales Activity"/>
    <s v="11300 · PayPal (INC)"/>
  </r>
  <r>
    <d v="2015-09-26T00:00:00"/>
    <s v="Bank Account"/>
    <n v="-443.61"/>
    <m/>
    <n v="443.61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27T00:00:00"/>
    <s v="Stewart McKibben"/>
    <n v="17.850000000000001"/>
    <m/>
    <n v="-17.850000000000001"/>
    <s v="Credit"/>
    <s v="11300 · PayPal (INC)"/>
    <x v="2"/>
    <x v="9"/>
    <n v="2015"/>
    <x v="57"/>
    <s v="Stewart McKibben"/>
    <s v="eBay:eBay"/>
    <s v="BOTH"/>
    <s v="Income Statement"/>
    <s v="PayPal (INC) Sales Activity"/>
    <s v="11300 · PayPal (INC)"/>
  </r>
  <r>
    <d v="2015-09-27T00:00:00"/>
    <s v="Warren Goldman"/>
    <n v="43.91"/>
    <m/>
    <n v="-43.91"/>
    <s v="Credit"/>
    <s v="11300 · PayPal (INC)"/>
    <x v="2"/>
    <x v="9"/>
    <n v="2015"/>
    <x v="57"/>
    <s v="Warren Goldman"/>
    <s v="eBay:eBay"/>
    <s v="BOTH"/>
    <s v="Income Statement"/>
    <s v="PayPal (INC) Sales Activity"/>
    <s v="11300 · PayPal (INC)"/>
  </r>
  <r>
    <d v="2015-09-28T00:00:00"/>
    <s v="andrea dente"/>
    <n v="43.9"/>
    <m/>
    <n v="-43.9"/>
    <s v="Credit"/>
    <s v="11300 · PayPal (INC)"/>
    <x v="2"/>
    <x v="9"/>
    <n v="2015"/>
    <x v="57"/>
    <s v="andrea dente"/>
    <s v="e-Commerce:DT Pro.com"/>
    <s v="BOTH"/>
    <s v="Income Statement"/>
    <s v="PayPal (INC) Sales Activity"/>
    <s v="11300 · PayPal (INC)"/>
  </r>
  <r>
    <d v="2015-09-28T00:00:00"/>
    <s v="PETMOODS"/>
    <n v="45.86"/>
    <m/>
    <n v="-45.86"/>
    <s v="Credit"/>
    <s v="11300 · PayPal (INC)"/>
    <x v="2"/>
    <x v="9"/>
    <n v="2015"/>
    <x v="57"/>
    <s v="PETMOODS"/>
    <s v="Wholesale"/>
    <s v="BOTH"/>
    <s v="Income Statement"/>
    <s v="PayPal (INC) Sales Activity"/>
    <s v="11300 · PayPal (INC)"/>
  </r>
  <r>
    <d v="2015-09-28T00:00:00"/>
    <s v="Juan Espiga"/>
    <n v="123.8"/>
    <m/>
    <n v="-123.8"/>
    <s v="Credit"/>
    <s v="11300 · PayPal (INC)"/>
    <x v="2"/>
    <x v="9"/>
    <n v="2015"/>
    <x v="57"/>
    <s v="Juan Espiga"/>
    <s v="e-Commerce:DT.com"/>
    <s v="BOTH"/>
    <s v="Income Statement"/>
    <s v="PayPal (INC) Sales Activity"/>
    <s v="11300 · PayPal (INC)"/>
  </r>
  <r>
    <d v="2015-09-28T00:00:00"/>
    <s v="Bank Account"/>
    <n v="-300"/>
    <m/>
    <n v="300"/>
    <s v="Debit"/>
    <s v="11300 · PayPal (INC)"/>
    <x v="2"/>
    <x v="9"/>
    <n v="2015"/>
    <x v="55"/>
    <s v="Dean &amp; Tyler, INC"/>
    <s v="Corporate"/>
    <s v="INC"/>
    <s v="Balance Sheet"/>
    <s v="PayPal (INC) transfers to 9319 (INC)"/>
    <s v="11300 · PayPal (INC)"/>
  </r>
  <r>
    <d v="2015-09-28T00:00:00"/>
    <s v="LaNell Strietzel"/>
    <n v="14.65"/>
    <m/>
    <n v="-14.65"/>
    <s v="Credit"/>
    <s v="11300 · PayPal (INC)"/>
    <x v="2"/>
    <x v="9"/>
    <n v="2015"/>
    <x v="57"/>
    <s v="LaNell Strietzel"/>
    <s v="eBay:eBay"/>
    <s v="BOTH"/>
    <s v="Income Statement"/>
    <s v="PayPal (INC) Sales Activity"/>
    <s v="11300 · PayPal (INC)"/>
  </r>
  <r>
    <d v="2015-09-28T00:00:00"/>
    <s v="Christopher Merrill"/>
    <n v="76.14"/>
    <m/>
    <n v="-76.14"/>
    <s v="Credit"/>
    <s v="11300 · PayPal (INC)"/>
    <x v="2"/>
    <x v="9"/>
    <n v="2015"/>
    <x v="57"/>
    <s v="Christopher Merrill"/>
    <s v="eBay:eBay"/>
    <s v="BOTH"/>
    <s v="Income Statement"/>
    <s v="PayPal (INC) Sales Activity"/>
    <s v="11300 · PayPal (INC)"/>
  </r>
  <r>
    <d v="2015-09-29T00:00:00"/>
    <s v="Reversal"/>
    <n v="158.28"/>
    <m/>
    <n v="-158.28"/>
    <s v="Credit"/>
    <s v="11300 · PayPal (INC)"/>
    <x v="2"/>
    <x v="9"/>
    <n v="2015"/>
    <x v="57"/>
    <s v="Virginia Romo"/>
    <s v="eBay:eBay"/>
    <s v="BOTH"/>
    <s v="Income Statement"/>
    <s v="PayPal (INC) Sales Activity"/>
    <s v="11300 · PayPal (INC)"/>
  </r>
  <r>
    <d v="2015-09-29T00:00:00"/>
    <s v="Virginia Romo"/>
    <n v="-163.32"/>
    <m/>
    <n v="163.32"/>
    <s v="Debit"/>
    <s v="11300 · PayPal (INC)"/>
    <x v="2"/>
    <x v="9"/>
    <n v="2015"/>
    <x v="57"/>
    <s v="Virginia Romo"/>
    <s v="eBay:eBay"/>
    <s v="BOTH"/>
    <s v="Income Statement"/>
    <s v="PayPal (INC) Activity"/>
    <s v="11300 · PayPal (INC)"/>
  </r>
  <r>
    <d v="2015-09-30T00:00:00"/>
    <s v="Bank Account"/>
    <n v="335.13"/>
    <m/>
    <n v="-335.13"/>
    <s v="Credit"/>
    <s v="11300 · PayPal (INC)"/>
    <x v="2"/>
    <x v="9"/>
    <n v="2015"/>
    <x v="11"/>
    <s v="eBay"/>
    <s v="eBay:eBay"/>
    <s v="BOTH"/>
    <s v="Income Statement"/>
    <s v="9319 (INC) transfers to PayPal (INC)"/>
    <s v="11300 · PayPal (INC)"/>
  </r>
  <r>
    <d v="2015-09-30T00:00:00"/>
    <s v="eBay Inc."/>
    <n v="-433.49"/>
    <m/>
    <n v="433.49"/>
    <s v="Debit"/>
    <s v="11300 · PayPal (INC)"/>
    <x v="2"/>
    <x v="9"/>
    <n v="2015"/>
    <x v="11"/>
    <s v="eBay"/>
    <s v="eBay:eBay"/>
    <s v="BOTH"/>
    <s v="Income Statement"/>
    <s v="PayPal (INC) Activity"/>
    <s v="11300 · PayPal (INC)"/>
  </r>
  <r>
    <d v="2015-10-01T00:00:00"/>
    <s v="Laura Colello"/>
    <n v="55.15"/>
    <m/>
    <n v="-55.15"/>
    <s v="Credit"/>
    <s v="11300 · PayPal (INC)"/>
    <x v="2"/>
    <x v="10"/>
    <n v="2015"/>
    <x v="57"/>
    <s v="Laura Colello"/>
    <s v="e-Commerce:DT Pro.com"/>
    <s v="BOTH"/>
    <s v="Income Statement"/>
    <s v="PayPal (INC) Sales Activity"/>
    <s v="11300 · PayPal (INC)"/>
  </r>
  <r>
    <d v="2015-10-01T00:00:00"/>
    <s v="Jerome Smith"/>
    <n v="94.91"/>
    <m/>
    <n v="-94.91"/>
    <s v="Credit"/>
    <s v="11300 · PayPal (INC)"/>
    <x v="2"/>
    <x v="10"/>
    <n v="2015"/>
    <x v="57"/>
    <s v="Jerome Smith"/>
    <s v="eBay:eBay"/>
    <s v="BOTH"/>
    <s v="Income Statement"/>
    <s v="PayPal (INC) Sales Activity"/>
    <s v="11300 · PayPal (INC)"/>
  </r>
  <r>
    <d v="2015-10-02T00:00:00"/>
    <s v="paul MOLLOY"/>
    <n v="53.65"/>
    <m/>
    <n v="-53.65"/>
    <s v="Credit"/>
    <s v="11300 · PayPal (INC)"/>
    <x v="2"/>
    <x v="10"/>
    <n v="2015"/>
    <x v="57"/>
    <s v="paul MOLLOY"/>
    <s v="eBay:eBay"/>
    <s v="BOTH"/>
    <s v="Income Statement"/>
    <s v="PayPal (INC) Sales Activity"/>
    <s v="11300 · PayPal (INC)"/>
  </r>
  <r>
    <d v="2015-10-02T00:00:00"/>
    <s v="Diane Hannah"/>
    <n v="14.9"/>
    <m/>
    <n v="-14.9"/>
    <s v="Credit"/>
    <s v="11300 · PayPal (INC)"/>
    <x v="2"/>
    <x v="10"/>
    <n v="2015"/>
    <x v="57"/>
    <s v="Diane Hannah"/>
    <s v="eBay:eBay"/>
    <s v="BOTH"/>
    <s v="Income Statement"/>
    <s v="PayPal (INC) Sales Activity"/>
    <s v="11300 · PayPal (INC)"/>
  </r>
  <r>
    <d v="2015-10-04T00:00:00"/>
    <s v="PayPal"/>
    <n v="81.66"/>
    <m/>
    <n v="-81.66"/>
    <s v="Credit"/>
    <s v="11300 · PayPal (INC)"/>
    <x v="2"/>
    <x v="10"/>
    <n v="2015"/>
    <x v="57"/>
    <s v="PayPal"/>
    <s v="eBay:eBay"/>
    <s v="BOTH"/>
    <s v="Income Statement"/>
    <s v="PayPal (INC) Sales Activity"/>
    <s v="11300 · PayPal (INC)"/>
  </r>
  <r>
    <d v="2015-10-04T00:00:00"/>
    <s v="CODY SCHRAMER"/>
    <n v="234.9"/>
    <m/>
    <n v="-234.9"/>
    <s v="Credit"/>
    <s v="11300 · PayPal (INC)"/>
    <x v="2"/>
    <x v="10"/>
    <n v="2015"/>
    <x v="57"/>
    <s v="CODY SCHRAMER"/>
    <s v="eBay:eBay"/>
    <s v="BOTH"/>
    <s v="Income Statement"/>
    <s v="PayPal (INC) Sales Activity"/>
    <s v="11300 · PayPal (INC)"/>
  </r>
  <r>
    <d v="2015-10-04T00:00:00"/>
    <s v="Lisa Yamaura"/>
    <n v="165.75"/>
    <m/>
    <n v="-165.75"/>
    <s v="Credit"/>
    <s v="11300 · PayPal (INC)"/>
    <x v="2"/>
    <x v="10"/>
    <n v="2015"/>
    <x v="57"/>
    <s v="Lisa Yamaura"/>
    <s v="e-Commerce:DT.com"/>
    <s v="BOTH"/>
    <s v="Income Statement"/>
    <s v="PayPal (INC) Sales Activity"/>
    <s v="11300 · PayPal (INC)"/>
  </r>
  <r>
    <d v="2015-10-04T00:00:00"/>
    <s v="juan contreras"/>
    <n v="128.78"/>
    <m/>
    <n v="-128.78"/>
    <s v="Credit"/>
    <s v="11300 · PayPal (INC)"/>
    <x v="2"/>
    <x v="10"/>
    <n v="2015"/>
    <x v="57"/>
    <s v="juan contreras"/>
    <s v="eBay:eBay"/>
    <s v="BOTH"/>
    <s v="Income Statement"/>
    <s v="PayPal (INC) Sales Activity"/>
    <s v="11300 · PayPal (INC)"/>
  </r>
  <r>
    <d v="2015-10-05T00:00:00"/>
    <s v="Golden Services 3"/>
    <n v="67.27"/>
    <m/>
    <n v="-67.27"/>
    <s v="Credit"/>
    <s v="11300 · PayPal (INC)"/>
    <x v="2"/>
    <x v="10"/>
    <n v="2015"/>
    <x v="57"/>
    <s v="Golden Services 3"/>
    <s v="eBay:eBay"/>
    <s v="BOTH"/>
    <s v="Income Statement"/>
    <s v="PayPal (INC) Sales Activity"/>
    <s v="11300 · PayPal (INC)"/>
  </r>
  <r>
    <d v="2015-10-05T00:00:00"/>
    <s v="URIAH WILSON"/>
    <n v="84.2"/>
    <m/>
    <n v="-84.2"/>
    <s v="Credit"/>
    <s v="11300 · PayPal (INC)"/>
    <x v="2"/>
    <x v="10"/>
    <n v="2015"/>
    <x v="57"/>
    <s v="URIAH WILSON"/>
    <s v="eBay:eBay"/>
    <s v="BOTH"/>
    <s v="Income Statement"/>
    <s v="PayPal (INC) Sales Activity"/>
    <s v="11300 · PayPal (INC)"/>
  </r>
  <r>
    <d v="2015-10-05T00:00:00"/>
    <s v="Susan Corning"/>
    <n v="-48.26"/>
    <m/>
    <n v="48.26"/>
    <s v="Debit"/>
    <s v="11300 · PayPal (INC)"/>
    <x v="2"/>
    <x v="10"/>
    <n v="2015"/>
    <x v="72"/>
    <s v="Susan Corning"/>
    <s v="e-Commerce:DT.com"/>
    <s v="BOTH"/>
    <s v="Income Statement"/>
    <s v="PayPal (INC) Activity"/>
    <s v="11300 · PayPal (INC)"/>
  </r>
  <r>
    <d v="2015-10-05T00:00:00"/>
    <s v="Bank Account"/>
    <n v="-870"/>
    <m/>
    <n v="87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05T00:00:00"/>
    <s v="B.A.S.I.C.S., LLC"/>
    <n v="35.700000000000003"/>
    <m/>
    <n v="-35.700000000000003"/>
    <s v="Credit"/>
    <s v="11300 · PayPal (INC)"/>
    <x v="2"/>
    <x v="10"/>
    <n v="2015"/>
    <x v="57"/>
    <s v="B.A.S.I.C.S., LLC"/>
    <s v="eBay:eBay"/>
    <s v="BOTH"/>
    <s v="Income Statement"/>
    <s v="PayPal (INC) Sales Activity"/>
    <s v="11300 · PayPal (INC)"/>
  </r>
  <r>
    <d v="2015-10-05T00:00:00"/>
    <s v="James Buhl"/>
    <n v="95.8"/>
    <m/>
    <n v="-95.8"/>
    <s v="Credit"/>
    <s v="11300 · PayPal (INC)"/>
    <x v="2"/>
    <x v="10"/>
    <n v="2015"/>
    <x v="57"/>
    <s v="James Buhl"/>
    <s v="eBay:eBay"/>
    <s v="BOTH"/>
    <s v="Income Statement"/>
    <s v="PayPal (INC) Sales Activity"/>
    <s v="11300 · PayPal (INC)"/>
  </r>
  <r>
    <d v="2015-10-06T00:00:00"/>
    <s v="mike radillo"/>
    <n v="76.03"/>
    <m/>
    <n v="-76.03"/>
    <s v="Credit"/>
    <s v="11300 · PayPal (INC)"/>
    <x v="2"/>
    <x v="10"/>
    <n v="2015"/>
    <x v="57"/>
    <s v="mike radillo"/>
    <s v="eBay:eBay"/>
    <s v="BOTH"/>
    <s v="Income Statement"/>
    <s v="PayPal (INC) Sales Activity"/>
    <s v="11300 · PayPal (INC)"/>
  </r>
  <r>
    <d v="2015-10-07T00:00:00"/>
    <s v="JOHN UMINA"/>
    <n v="81.81"/>
    <m/>
    <n v="-81.81"/>
    <s v="Credit"/>
    <s v="11300 · PayPal (INC)"/>
    <x v="2"/>
    <x v="10"/>
    <n v="2015"/>
    <x v="57"/>
    <s v="JOHN UMINA"/>
    <s v="eBay:eBay"/>
    <s v="BOTH"/>
    <s v="Income Statement"/>
    <s v="PayPal (INC) Sales Activity"/>
    <s v="11300 · PayPal (INC)"/>
  </r>
  <r>
    <d v="2015-10-08T00:00:00"/>
    <s v="Adam Powell"/>
    <n v="105.91"/>
    <m/>
    <n v="-105.91"/>
    <s v="Credit"/>
    <s v="11300 · PayPal (INC)"/>
    <x v="2"/>
    <x v="10"/>
    <n v="2015"/>
    <x v="57"/>
    <s v="Adam Powell"/>
    <s v="eBay:eBay"/>
    <s v="BOTH"/>
    <s v="Income Statement"/>
    <s v="PayPal (INC) Sales Activity"/>
    <s v="11300 · PayPal (INC)"/>
  </r>
  <r>
    <d v="2015-10-08T00:00:00"/>
    <s v="Bank Account"/>
    <n v="-375"/>
    <m/>
    <n v="375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09T00:00:00"/>
    <s v="Andrea Molony"/>
    <n v="55.45"/>
    <m/>
    <n v="-55.45"/>
    <s v="Credit"/>
    <s v="11300 · PayPal (INC)"/>
    <x v="2"/>
    <x v="10"/>
    <n v="2015"/>
    <x v="57"/>
    <s v="Andrea Molony"/>
    <s v="e-Commerce:DT.com"/>
    <s v="BOTH"/>
    <s v="Income Statement"/>
    <s v="PayPal (INC) Sales Activity"/>
    <s v="11300 · PayPal (INC)"/>
  </r>
  <r>
    <d v="2015-10-10T00:00:00"/>
    <s v="Masha Roskach"/>
    <n v="41.19"/>
    <m/>
    <n v="-41.19"/>
    <s v="Credit"/>
    <s v="11300 · PayPal (INC)"/>
    <x v="2"/>
    <x v="10"/>
    <n v="2015"/>
    <x v="57"/>
    <s v="Masha Roskach"/>
    <s v="eBay:eBay"/>
    <s v="BOTH"/>
    <s v="Income Statement"/>
    <s v="PayPal (INC) Sales Activity"/>
    <s v="11300 · PayPal (INC)"/>
  </r>
  <r>
    <d v="2015-10-11T00:00:00"/>
    <s v="Deanna Duffy"/>
    <n v="63.9"/>
    <m/>
    <n v="-63.9"/>
    <s v="Credit"/>
    <s v="11300 · PayPal (INC)"/>
    <x v="2"/>
    <x v="10"/>
    <n v="2015"/>
    <x v="57"/>
    <s v="Deanna Duffy"/>
    <s v="e-Commerce:DT.com"/>
    <s v="BOTH"/>
    <s v="Income Statement"/>
    <s v="PayPal (INC) Sales Activity"/>
    <s v="11300 · PayPal (INC)"/>
  </r>
  <r>
    <d v="2015-10-11T00:00:00"/>
    <s v="Warren Willis Jr"/>
    <n v="58.52"/>
    <m/>
    <n v="-58.52"/>
    <s v="Credit"/>
    <s v="11300 · PayPal (INC)"/>
    <x v="2"/>
    <x v="10"/>
    <n v="2015"/>
    <x v="57"/>
    <s v="Warren Willis Jr"/>
    <s v="eBay:eBay"/>
    <s v="BOTH"/>
    <s v="Income Statement"/>
    <s v="PayPal (INC) Sales Activity"/>
    <s v="11300 · PayPal (INC)"/>
  </r>
  <r>
    <d v="2015-10-11T00:00:00"/>
    <s v="CLYDE LAMB"/>
    <n v="88.84"/>
    <m/>
    <n v="-88.84"/>
    <s v="Credit"/>
    <s v="11300 · PayPal (INC)"/>
    <x v="2"/>
    <x v="10"/>
    <n v="2015"/>
    <x v="57"/>
    <s v="CLYDE LAMB"/>
    <s v="eBay:eBay"/>
    <s v="BOTH"/>
    <s v="Income Statement"/>
    <s v="PayPal (INC) Sales Activity"/>
    <s v="11300 · PayPal (INC)"/>
  </r>
  <r>
    <d v="2015-10-11T00:00:00"/>
    <s v="Angela Santucci"/>
    <n v="-147.47"/>
    <m/>
    <n v="147.47"/>
    <s v="Debit"/>
    <s v="11300 · PayPal (INC)"/>
    <x v="2"/>
    <x v="10"/>
    <n v="2015"/>
    <x v="57"/>
    <s v="Angela Santucci"/>
    <s v="eBay:eBay"/>
    <s v="BOTH"/>
    <s v="Income Statement"/>
    <s v="PayPal (INC) Activity"/>
    <s v="11300 · PayPal (INC)"/>
  </r>
  <r>
    <d v="2015-10-11T00:00:00"/>
    <s v="Ryan Maphet"/>
    <n v="391.76"/>
    <m/>
    <n v="-391.76"/>
    <s v="Credit"/>
    <s v="11300 · PayPal (INC)"/>
    <x v="2"/>
    <x v="10"/>
    <n v="2015"/>
    <x v="57"/>
    <s v="Ryan Maphet"/>
    <s v="e-Commerce:DT.com"/>
    <s v="BOTH"/>
    <s v="Income Statement"/>
    <s v="PayPal (INC) Sales Activity"/>
    <s v="11300 · PayPal (INC)"/>
  </r>
  <r>
    <d v="2015-10-11T00:00:00"/>
    <s v="Crystal Gottfried"/>
    <n v="14.44"/>
    <m/>
    <n v="-14.44"/>
    <s v="Credit"/>
    <s v="11300 · PayPal (INC)"/>
    <x v="2"/>
    <x v="10"/>
    <n v="2015"/>
    <x v="57"/>
    <s v="Crystal Gottfried"/>
    <s v="eBay:eBay"/>
    <s v="BOTH"/>
    <s v="Income Statement"/>
    <s v="PayPal (INC) Sales Activity"/>
    <s v="11300 · PayPal (INC)"/>
  </r>
  <r>
    <d v="2015-10-11T00:00:00"/>
    <s v="STEVEN ROITMAN"/>
    <n v="116.9"/>
    <m/>
    <n v="-116.9"/>
    <s v="Credit"/>
    <s v="11300 · PayPal (INC)"/>
    <x v="2"/>
    <x v="10"/>
    <n v="2015"/>
    <x v="57"/>
    <s v="STEVEN ROITMAN"/>
    <s v="eBay:eBay"/>
    <s v="BOTH"/>
    <s v="Income Statement"/>
    <s v="PayPal (INC) Sales Activity"/>
    <s v="11300 · PayPal (INC)"/>
  </r>
  <r>
    <d v="2015-10-12T00:00:00"/>
    <s v="Bank Account"/>
    <n v="-660"/>
    <m/>
    <n v="66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12T00:00:00"/>
    <s v="Gary Carson"/>
    <n v="15.9"/>
    <m/>
    <n v="-15.9"/>
    <s v="Credit"/>
    <s v="11300 · PayPal (INC)"/>
    <x v="2"/>
    <x v="10"/>
    <n v="2015"/>
    <x v="57"/>
    <s v="Gary Carson"/>
    <s v="eBay:eBay"/>
    <s v="BOTH"/>
    <s v="Income Statement"/>
    <s v="PayPal (INC) Sales Activity"/>
    <s v="11300 · PayPal (INC)"/>
  </r>
  <r>
    <d v="2015-10-13T00:00:00"/>
    <s v="kenneth leitenberger"/>
    <n v="95.06"/>
    <m/>
    <n v="-95.06"/>
    <s v="Credit"/>
    <s v="11300 · PayPal (INC)"/>
    <x v="2"/>
    <x v="10"/>
    <n v="2015"/>
    <x v="57"/>
    <s v="kenneth leitenberger"/>
    <s v="eBay:eBay"/>
    <s v="BOTH"/>
    <s v="Income Statement"/>
    <s v="PayPal (INC) Sales Activity"/>
    <s v="11300 · PayPal (INC)"/>
  </r>
  <r>
    <d v="2015-10-13T00:00:00"/>
    <s v="Bank Account"/>
    <n v="-130"/>
    <m/>
    <n v="13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14T00:00:00"/>
    <s v="Juan Espiga"/>
    <n v="109.9"/>
    <m/>
    <n v="-109.9"/>
    <s v="Credit"/>
    <s v="11300 · PayPal (INC)"/>
    <x v="2"/>
    <x v="10"/>
    <n v="2015"/>
    <x v="57"/>
    <s v="Juan Espiga"/>
    <s v="e-Commerce:DT.com"/>
    <s v="BOTH"/>
    <s v="Income Statement"/>
    <s v="PayPal (INC) Sales Activity"/>
    <s v="11300 · PayPal (INC)"/>
  </r>
  <r>
    <d v="2015-10-14T00:00:00"/>
    <s v="Bank Account"/>
    <n v="-100"/>
    <m/>
    <n v="10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15T00:00:00"/>
    <s v="Debbie Horan"/>
    <n v="63.95"/>
    <m/>
    <n v="-63.95"/>
    <s v="Credit"/>
    <s v="11300 · PayPal (INC)"/>
    <x v="2"/>
    <x v="10"/>
    <n v="2015"/>
    <x v="57"/>
    <s v="Debbie Horan"/>
    <s v="e-Commerce:DT.com"/>
    <s v="BOTH"/>
    <s v="Income Statement"/>
    <s v="PayPal (INC) Sales Activity"/>
    <s v="11300 · PayPal (INC)"/>
  </r>
  <r>
    <d v="2015-10-15T00:00:00"/>
    <s v="Bank Account"/>
    <n v="-60"/>
    <m/>
    <n v="6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15T00:00:00"/>
    <s v="Hugh Dyer"/>
    <n v="18.95"/>
    <m/>
    <n v="-18.95"/>
    <s v="Credit"/>
    <s v="11300 · PayPal (INC)"/>
    <x v="2"/>
    <x v="10"/>
    <n v="2015"/>
    <x v="57"/>
    <s v="Hugh Dyer"/>
    <s v="eBay:eBay"/>
    <s v="BOTH"/>
    <s v="Income Statement"/>
    <s v="PayPal (INC) Sales Activity"/>
    <s v="11300 · PayPal (INC)"/>
  </r>
  <r>
    <d v="2015-10-16T00:00:00"/>
    <s v="ron amid"/>
    <n v="81.44"/>
    <m/>
    <n v="-81.44"/>
    <s v="Credit"/>
    <s v="11300 · PayPal (INC)"/>
    <x v="2"/>
    <x v="10"/>
    <n v="2015"/>
    <x v="57"/>
    <s v="ron amid"/>
    <s v="eBay:eBay"/>
    <s v="BOTH"/>
    <s v="Income Statement"/>
    <s v="PayPal (INC) Sales Activity"/>
    <s v="11300 · PayPal (INC)"/>
  </r>
  <r>
    <d v="2015-10-16T00:00:00"/>
    <s v="Kathy Mensinger"/>
    <n v="11.18"/>
    <m/>
    <n v="-11.18"/>
    <s v="Credit"/>
    <s v="11300 · PayPal (INC)"/>
    <x v="2"/>
    <x v="10"/>
    <n v="2015"/>
    <x v="57"/>
    <s v="Kathy Mensinger"/>
    <s v="e-Commerce:DT.com"/>
    <s v="BOTH"/>
    <s v="Income Statement"/>
    <s v="PayPal (INC) Sales Activity"/>
    <s v="11300 · PayPal (INC)"/>
  </r>
  <r>
    <d v="2015-10-17T00:00:00"/>
    <s v="Linda M Calsada"/>
    <n v="71.180000000000007"/>
    <m/>
    <n v="-71.180000000000007"/>
    <s v="Credit"/>
    <s v="11300 · PayPal (INC)"/>
    <x v="2"/>
    <x v="10"/>
    <n v="2015"/>
    <x v="57"/>
    <s v="Linda M Calsada"/>
    <s v="e-Commerce:DT Pro.com"/>
    <s v="BOTH"/>
    <s v="Income Statement"/>
    <s v="PayPal (INC) Sales Activity"/>
    <s v="11300 · PayPal (INC)"/>
  </r>
  <r>
    <d v="2015-10-17T00:00:00"/>
    <s v="megan mcdonald"/>
    <n v="51.71"/>
    <m/>
    <n v="-51.71"/>
    <s v="Credit"/>
    <s v="11300 · PayPal (INC)"/>
    <x v="2"/>
    <x v="10"/>
    <n v="2015"/>
    <x v="57"/>
    <s v="megan mcdonald"/>
    <s v="e-Commerce:DT.com"/>
    <s v="BOTH"/>
    <s v="Income Statement"/>
    <s v="PayPal (INC) Sales Activity"/>
    <s v="11300 · PayPal (INC)"/>
  </r>
  <r>
    <d v="2015-10-17T00:00:00"/>
    <s v="Martin Alexander"/>
    <n v="187.65"/>
    <m/>
    <n v="-187.65"/>
    <s v="Credit"/>
    <s v="11300 · PayPal (INC)"/>
    <x v="2"/>
    <x v="10"/>
    <n v="2015"/>
    <x v="57"/>
    <s v="Martin Alexander"/>
    <s v="e-Commerce:DT.com"/>
    <s v="BOTH"/>
    <s v="Income Statement"/>
    <s v="PayPal (INC) Sales Activity"/>
    <s v="11300 · PayPal (INC)"/>
  </r>
  <r>
    <d v="2015-10-18T00:00:00"/>
    <s v="Brandy Prokop"/>
    <n v="44.21"/>
    <m/>
    <n v="-44.21"/>
    <s v="Credit"/>
    <s v="11300 · PayPal (INC)"/>
    <x v="2"/>
    <x v="10"/>
    <n v="2015"/>
    <x v="57"/>
    <s v="Brandy Prokop"/>
    <s v="e-Commerce:DT.com"/>
    <s v="BOTH"/>
    <s v="Income Statement"/>
    <s v="PayPal (INC) Sales Activity"/>
    <s v="11300 · PayPal (INC)"/>
  </r>
  <r>
    <d v="2015-10-18T00:00:00"/>
    <s v="Bank Account"/>
    <n v="-427.61"/>
    <m/>
    <n v="427.61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19T00:00:00"/>
    <s v="Tisha Vogt"/>
    <n v="14.9"/>
    <m/>
    <n v="-14.9"/>
    <s v="Credit"/>
    <s v="11300 · PayPal (INC)"/>
    <x v="2"/>
    <x v="10"/>
    <n v="2015"/>
    <x v="57"/>
    <s v="Tisha Vogt"/>
    <s v="eBay:eBay"/>
    <s v="BOTH"/>
    <s v="Income Statement"/>
    <s v="PayPal (INC) Sales Activity"/>
    <s v="11300 · PayPal (INC)"/>
  </r>
  <r>
    <d v="2015-10-19T00:00:00"/>
    <s v="david gregoire"/>
    <n v="208.84"/>
    <m/>
    <n v="-208.84"/>
    <s v="Credit"/>
    <s v="11300 · PayPal (INC)"/>
    <x v="2"/>
    <x v="10"/>
    <n v="2015"/>
    <x v="57"/>
    <s v="david gregoire"/>
    <s v="e-Commerce:DT Pro.com"/>
    <s v="BOTH"/>
    <s v="Income Statement"/>
    <s v="PayPal (INC) Sales Activity"/>
    <s v="11300 · PayPal (INC)"/>
  </r>
  <r>
    <d v="2015-10-19T00:00:00"/>
    <s v="todd baver"/>
    <n v="46.42"/>
    <m/>
    <n v="-46.42"/>
    <s v="Credit"/>
    <s v="11300 · PayPal (INC)"/>
    <x v="2"/>
    <x v="10"/>
    <n v="2015"/>
    <x v="57"/>
    <s v="todd baver"/>
    <s v="e-Commerce:DT.com"/>
    <s v="BOTH"/>
    <s v="Income Statement"/>
    <s v="PayPal (INC) Sales Activity"/>
    <s v="11300 · PayPal (INC)"/>
  </r>
  <r>
    <d v="2015-10-20T00:00:00"/>
    <s v="Bow Wow Productions"/>
    <n v="31.8"/>
    <m/>
    <n v="-31.8"/>
    <s v="Credit"/>
    <s v="11300 · PayPal (INC)"/>
    <x v="2"/>
    <x v="10"/>
    <n v="2015"/>
    <x v="57"/>
    <s v="Bow Wow Productions"/>
    <s v="eBay:eBay"/>
    <s v="BOTH"/>
    <s v="Income Statement"/>
    <s v="PayPal (INC) Sales Activity"/>
    <s v="11300 · PayPal (INC)"/>
  </r>
  <r>
    <d v="2015-10-20T00:00:00"/>
    <s v="Bow Wow Productions"/>
    <n v="29.3"/>
    <m/>
    <n v="-29.3"/>
    <s v="Credit"/>
    <s v="11300 · PayPal (INC)"/>
    <x v="2"/>
    <x v="10"/>
    <n v="2015"/>
    <x v="57"/>
    <s v="Bow Wow Productions"/>
    <s v="eBay:eBay"/>
    <s v="BOTH"/>
    <s v="Income Statement"/>
    <s v="PayPal (INC) Sales Activity"/>
    <s v="11300 · PayPal (INC)"/>
  </r>
  <r>
    <d v="2015-10-20T00:00:00"/>
    <s v="Bow Wow Productions"/>
    <n v="14.65"/>
    <m/>
    <n v="-14.65"/>
    <s v="Credit"/>
    <s v="11300 · PayPal (INC)"/>
    <x v="2"/>
    <x v="10"/>
    <n v="2015"/>
    <x v="57"/>
    <s v="Bow Wow Productions"/>
    <s v="eBay:eBay"/>
    <s v="BOTH"/>
    <s v="Income Statement"/>
    <s v="PayPal (INC) Sales Activity"/>
    <s v="11300 · PayPal (INC)"/>
  </r>
  <r>
    <d v="2015-10-20T00:00:00"/>
    <s v="Noemi Sandoval"/>
    <n v="17.850000000000001"/>
    <m/>
    <n v="-17.850000000000001"/>
    <s v="Credit"/>
    <s v="11300 · PayPal (INC)"/>
    <x v="2"/>
    <x v="10"/>
    <n v="2015"/>
    <x v="57"/>
    <s v="Noemi Sandoval"/>
    <s v="eBay:eBay"/>
    <s v="BOTH"/>
    <s v="Income Statement"/>
    <s v="PayPal (INC) Sales Activity"/>
    <s v="11300 · PayPal (INC)"/>
  </r>
  <r>
    <d v="2015-10-20T00:00:00"/>
    <s v="Katherine Meadows"/>
    <n v="27.89"/>
    <m/>
    <n v="-27.89"/>
    <s v="Credit"/>
    <s v="11300 · PayPal (INC)"/>
    <x v="2"/>
    <x v="10"/>
    <n v="2015"/>
    <x v="57"/>
    <s v="Katherine Meadows"/>
    <s v="eBay:eBay"/>
    <s v="BOTH"/>
    <s v="Income Statement"/>
    <s v="PayPal (INC) Sales Activity"/>
    <s v="11300 · PayPal (INC)"/>
  </r>
  <r>
    <d v="2015-10-20T00:00:00"/>
    <s v="Michelle Serna"/>
    <n v="18.850000000000001"/>
    <m/>
    <n v="-18.850000000000001"/>
    <s v="Credit"/>
    <s v="11300 · PayPal (INC)"/>
    <x v="2"/>
    <x v="10"/>
    <n v="2015"/>
    <x v="57"/>
    <s v="Michelle Serna"/>
    <s v="eBay:eBay"/>
    <s v="BOTH"/>
    <s v="Income Statement"/>
    <s v="PayPal (INC) Sales Activity"/>
    <s v="11300 · PayPal (INC)"/>
  </r>
  <r>
    <d v="2015-10-21T00:00:00"/>
    <s v="Bank Account"/>
    <n v="-400"/>
    <m/>
    <n v="40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21T00:00:00"/>
    <s v="Juan Espiga"/>
    <n v="-118.55"/>
    <m/>
    <n v="118.55"/>
    <s v="Debit"/>
    <s v="11300 · PayPal (INC)"/>
    <x v="2"/>
    <x v="10"/>
    <n v="2015"/>
    <x v="72"/>
    <s v="Juan Espiga"/>
    <s v="e-Commerce:DT.com"/>
    <s v="BOTH"/>
    <s v="Income Statement"/>
    <s v="PayPal (INC) Activity"/>
    <s v="11300 · PayPal (INC)"/>
  </r>
  <r>
    <d v="2015-10-21T00:00:00"/>
    <s v="pedro farinacci"/>
    <n v="13.96"/>
    <m/>
    <n v="-13.96"/>
    <s v="Credit"/>
    <s v="11300 · PayPal (INC)"/>
    <x v="2"/>
    <x v="10"/>
    <n v="2015"/>
    <x v="57"/>
    <s v="pedro farinacci"/>
    <s v="eBay:eBay"/>
    <s v="BOTH"/>
    <s v="Income Statement"/>
    <s v="PayPal (INC) Sales Activity"/>
    <s v="11300 · PayPal (INC)"/>
  </r>
  <r>
    <d v="2015-10-21T00:00:00"/>
    <s v="Laurel Jacobsen"/>
    <n v="11.95"/>
    <m/>
    <n v="-11.95"/>
    <s v="Credit"/>
    <s v="11300 · PayPal (INC)"/>
    <x v="2"/>
    <x v="10"/>
    <n v="2015"/>
    <x v="57"/>
    <s v="Laurel Jacobsen"/>
    <s v="e-Commerce:DT.com"/>
    <s v="BOTH"/>
    <s v="Income Statement"/>
    <s v="PayPal (INC) Sales Activity"/>
    <s v="11300 · PayPal (INC)"/>
  </r>
  <r>
    <d v="2015-10-23T00:00:00"/>
    <s v="Michael Hinchley"/>
    <n v="72.05"/>
    <m/>
    <n v="-72.05"/>
    <s v="Credit"/>
    <s v="11300 · PayPal (INC)"/>
    <x v="2"/>
    <x v="10"/>
    <n v="2015"/>
    <x v="57"/>
    <s v="Michael Hinchley"/>
    <s v="eBay:eBay"/>
    <s v="BOTH"/>
    <s v="Income Statement"/>
    <s v="PayPal (INC) Sales Activity"/>
    <s v="11300 · PayPal (INC)"/>
  </r>
  <r>
    <d v="2015-10-23T00:00:00"/>
    <s v="Michael Weitzenhoff"/>
    <n v="69.900000000000006"/>
    <m/>
    <n v="-69.900000000000006"/>
    <s v="Credit"/>
    <s v="11300 · PayPal (INC)"/>
    <x v="2"/>
    <x v="10"/>
    <n v="2015"/>
    <x v="57"/>
    <s v="Michael Weitzenhoff"/>
    <s v="e-Commerce:DT.com"/>
    <s v="BOTH"/>
    <s v="Income Statement"/>
    <s v="PayPal (INC) Sales Activity"/>
    <s v="11300 · PayPal (INC)"/>
  </r>
  <r>
    <d v="2015-10-23T00:00:00"/>
    <s v="Linda Eklund Francis"/>
    <n v="270.7"/>
    <m/>
    <n v="-270.7"/>
    <s v="Credit"/>
    <s v="11300 · PayPal (INC)"/>
    <x v="2"/>
    <x v="10"/>
    <n v="2015"/>
    <x v="57"/>
    <s v="Linda Eklund Francis"/>
    <s v="e-Commerce:DT.com"/>
    <s v="BOTH"/>
    <s v="Income Statement"/>
    <s v="PayPal (INC) Sales Activity"/>
    <s v="11300 · PayPal (INC)"/>
  </r>
  <r>
    <d v="2015-10-23T00:00:00"/>
    <s v="Hulu"/>
    <n v="-8.49"/>
    <m/>
    <n v="8.49"/>
    <s v="Debit"/>
    <s v="11300 · PayPal (INC)"/>
    <x v="2"/>
    <x v="10"/>
    <n v="2015"/>
    <x v="31"/>
    <s v="Hulu"/>
    <s v="Corporate"/>
    <s v="BOTH"/>
    <s v="Income Statement"/>
    <s v="PayPal (INC) Activity"/>
    <s v="11300 · PayPal (INC)"/>
  </r>
  <r>
    <d v="2015-10-24T00:00:00"/>
    <s v="Bank Account"/>
    <n v="-430"/>
    <m/>
    <n v="43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24T00:00:00"/>
    <s v="Carlos Harris"/>
    <n v="12.94"/>
    <m/>
    <n v="-12.94"/>
    <s v="Credit"/>
    <s v="11300 · PayPal (INC)"/>
    <x v="2"/>
    <x v="10"/>
    <n v="2015"/>
    <x v="57"/>
    <s v="Carlos Harris"/>
    <s v="e-Commerce:DT.com"/>
    <s v="BOTH"/>
    <s v="Income Statement"/>
    <s v="PayPal (INC) Sales Activity"/>
    <s v="11300 · PayPal (INC)"/>
  </r>
  <r>
    <d v="2015-10-26T00:00:00"/>
    <s v="Matt Spradlin"/>
    <n v="117.79"/>
    <m/>
    <n v="-117.79"/>
    <s v="Credit"/>
    <s v="11300 · PayPal (INC)"/>
    <x v="2"/>
    <x v="10"/>
    <n v="2015"/>
    <x v="57"/>
    <s v="Matt Spradlin"/>
    <s v="eBay:eBay"/>
    <s v="BOTH"/>
    <s v="Income Statement"/>
    <s v="PayPal (INC) Sales Activity"/>
    <s v="11300 · PayPal (INC)"/>
  </r>
  <r>
    <d v="2015-10-26T00:00:00"/>
    <s v="Jonathan Judy"/>
    <n v="10.95"/>
    <m/>
    <n v="-10.95"/>
    <s v="Credit"/>
    <s v="11300 · PayPal (INC)"/>
    <x v="2"/>
    <x v="10"/>
    <n v="2015"/>
    <x v="57"/>
    <s v="Jonathan Judy"/>
    <s v="e-Commerce:DT.com"/>
    <s v="BOTH"/>
    <s v="Income Statement"/>
    <s v="PayPal (INC) Sales Activity"/>
    <s v="11300 · PayPal (INC)"/>
  </r>
  <r>
    <d v="2015-10-27T00:00:00"/>
    <s v="Bank Account"/>
    <n v="-120"/>
    <m/>
    <n v="12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27T00:00:00"/>
    <s v="BC Consulting"/>
    <n v="13.96"/>
    <m/>
    <n v="-13.96"/>
    <s v="Credit"/>
    <s v="11300 · PayPal (INC)"/>
    <x v="2"/>
    <x v="10"/>
    <n v="2015"/>
    <x v="57"/>
    <s v="BC Consulting"/>
    <s v="eBay:eBay"/>
    <s v="BOTH"/>
    <s v="Income Statement"/>
    <s v="PayPal (INC) Sales Activity"/>
    <s v="11300 · PayPal (INC)"/>
  </r>
  <r>
    <d v="2015-10-28T00:00:00"/>
    <s v="Samantha Beaver"/>
    <n v="86.84"/>
    <m/>
    <n v="-86.84"/>
    <s v="Credit"/>
    <s v="11300 · PayPal (INC)"/>
    <x v="2"/>
    <x v="10"/>
    <n v="2015"/>
    <x v="57"/>
    <s v="Samantha Beaver"/>
    <s v="eBay:eBay"/>
    <s v="BOTH"/>
    <s v="Income Statement"/>
    <s v="PayPal (INC) Sales Activity"/>
    <s v="11300 · PayPal (INC)"/>
  </r>
  <r>
    <d v="2015-10-29T00:00:00"/>
    <s v="Maya Alam"/>
    <n v="82.9"/>
    <m/>
    <n v="-82.9"/>
    <s v="Credit"/>
    <s v="11300 · PayPal (INC)"/>
    <x v="2"/>
    <x v="10"/>
    <n v="2015"/>
    <x v="57"/>
    <s v="Maya Alam"/>
    <s v="e-Commerce:DT.com"/>
    <s v="BOTH"/>
    <s v="Income Statement"/>
    <s v="PayPal (INC) Sales Activity"/>
    <s v="11300 · PayPal (INC)"/>
  </r>
  <r>
    <d v="2015-10-29T00:00:00"/>
    <s v="Bank Account"/>
    <n v="-200"/>
    <m/>
    <n v="200"/>
    <s v="Debit"/>
    <s v="11300 · PayPal (INC)"/>
    <x v="2"/>
    <x v="10"/>
    <n v="2015"/>
    <x v="55"/>
    <s v="Dean &amp; Tyler, INC"/>
    <s v="Corporate"/>
    <s v="INC"/>
    <s v="Balance Sheet"/>
    <s v="PayPal (INC) transfers to 9319 (INC)"/>
    <s v="11300 · PayPal (INC)"/>
  </r>
  <r>
    <d v="2015-10-29T00:00:00"/>
    <s v="Troy Harmon"/>
    <n v="14.65"/>
    <m/>
    <n v="-14.65"/>
    <s v="Credit"/>
    <s v="11300 · PayPal (INC)"/>
    <x v="2"/>
    <x v="10"/>
    <n v="2015"/>
    <x v="57"/>
    <s v="Troy Harmon"/>
    <s v="eBay:eBay"/>
    <s v="BOTH"/>
    <s v="Income Statement"/>
    <s v="PayPal (INC) Sales Activity"/>
    <s v="11300 · PayPal (INC)"/>
  </r>
  <r>
    <d v="2015-10-29T00:00:00"/>
    <s v="Troy Harmon"/>
    <n v="14.65"/>
    <m/>
    <n v="-14.65"/>
    <s v="Credit"/>
    <s v="11300 · PayPal (INC)"/>
    <x v="2"/>
    <x v="10"/>
    <n v="2015"/>
    <x v="57"/>
    <s v="Troy Harmon"/>
    <s v="eBay:eBay"/>
    <s v="BOTH"/>
    <s v="Income Statement"/>
    <s v="PayPal (INC) Sales Activity"/>
    <s v="11300 · PayPal (INC)"/>
  </r>
  <r>
    <d v="2015-10-30T00:00:00"/>
    <s v="Credit Card"/>
    <n v="31.74"/>
    <m/>
    <n v="-31.74"/>
    <s v="Credit"/>
    <s v="11300 · PayPal (INC)"/>
    <x v="2"/>
    <x v="10"/>
    <n v="2015"/>
    <x v="57"/>
    <s v="Credit Card"/>
    <s v="eBay:eBay"/>
    <s v="BOTH"/>
    <s v="Income Statement"/>
    <s v="PayPal (INC) Sales Activity"/>
    <s v="11300 · PayPal (INC)"/>
  </r>
  <r>
    <d v="2015-10-30T00:00:00"/>
    <s v="New Castle HD"/>
    <n v="-84.65"/>
    <m/>
    <n v="84.65"/>
    <s v="Debit"/>
    <s v="11300 · PayPal (INC)"/>
    <x v="2"/>
    <x v="10"/>
    <n v="2015"/>
    <x v="10"/>
    <s v="Timofey Trofimenkov"/>
    <s v="Corporate:Warehouse"/>
    <s v="BOTH"/>
    <s v="Income Statement"/>
    <s v="PayPal (LLC) New Castle HD"/>
    <s v="11300 · PayPal (INC)"/>
  </r>
  <r>
    <d v="2015-10-30T00:00:00"/>
    <s v="Warren Goldman"/>
    <n v="-33.96"/>
    <m/>
    <n v="33.96"/>
    <s v="Debit"/>
    <s v="11300 · PayPal (INC)"/>
    <x v="2"/>
    <x v="10"/>
    <n v="2015"/>
    <x v="72"/>
    <s v="Warren Goldman"/>
    <s v="eBay:eBay"/>
    <s v="BOTH"/>
    <s v="Income Statement"/>
    <s v="PayPal (INC) Activity"/>
    <s v="11300 · PayPal (INC)"/>
  </r>
  <r>
    <d v="2015-10-31T00:00:00"/>
    <s v="Bank Account"/>
    <n v="501.78"/>
    <m/>
    <n v="-501.78"/>
    <s v="Credit"/>
    <s v="11300 · PayPal (INC)"/>
    <x v="2"/>
    <x v="10"/>
    <n v="2015"/>
    <x v="11"/>
    <s v="eBay"/>
    <s v="eBay:eBay"/>
    <s v="BOTH"/>
    <s v="Income Statement"/>
    <s v="9319 (INC) transfers to PayPal (INC)"/>
    <s v="11300 · PayPal (INC)"/>
  </r>
  <r>
    <d v="2015-10-31T00:00:00"/>
    <s v="eBay Inc."/>
    <n v="-501.78"/>
    <m/>
    <n v="501.78"/>
    <s v="Debit"/>
    <s v="11300 · PayPal (INC)"/>
    <x v="2"/>
    <x v="10"/>
    <n v="2015"/>
    <x v="11"/>
    <s v="eBay"/>
    <s v="eBay:eBay"/>
    <s v="BOTH"/>
    <s v="Income Statement"/>
    <s v="PayPal (INC) Activity"/>
    <s v="11300 · PayPal (INC)"/>
  </r>
  <r>
    <d v="2015-10-31T00:00:00"/>
    <s v="Reversal"/>
    <n v="141.41999999999999"/>
    <m/>
    <n v="-141.41999999999999"/>
    <s v="Credit"/>
    <s v="11300 · PayPal (INC)"/>
    <x v="2"/>
    <x v="10"/>
    <n v="2015"/>
    <x v="57"/>
    <s v="Angela Santucci"/>
    <s v="eBay:eBay"/>
    <s v="BOTH"/>
    <s v="Income Statement"/>
    <s v="PayPal (INC) Sales Activity"/>
    <s v="11300 · PayPal (INC)"/>
  </r>
  <r>
    <d v="2015-10-31T00:00:00"/>
    <s v="Angela Santucci"/>
    <n v="0"/>
    <m/>
    <n v="0"/>
    <s v="Debit"/>
    <s v="11300 · PayPal (INC)"/>
    <x v="2"/>
    <x v="10"/>
    <n v="2015"/>
    <x v="57"/>
    <s v="Angela Santucci"/>
    <s v="eBay:eBay"/>
    <s v="BOTH"/>
    <s v="Income Statement"/>
    <s v="PayPal (INC) Activity"/>
    <s v="11300 · PayPal (INC)"/>
  </r>
  <r>
    <d v="2015-11-01T00:00:00"/>
    <s v="Bubs and Scrubs"/>
    <n v="301.8"/>
    <m/>
    <n v="-301.8"/>
    <s v="Credit"/>
    <s v="11300 · PayPal (INC)"/>
    <x v="2"/>
    <x v="11"/>
    <n v="2015"/>
    <x v="57"/>
    <s v="Bubs and Scrubs"/>
    <s v="e-Commerce:DT.com"/>
    <s v="BOTH"/>
    <s v="Income Statement"/>
    <s v="PayPal (INC) Sales Activity"/>
    <s v="11300 · PayPal (INC)"/>
  </r>
  <r>
    <d v="2015-11-01T00:00:00"/>
    <s v="Kimberly Ginther"/>
    <n v="20.27"/>
    <m/>
    <n v="-20.27"/>
    <s v="Credit"/>
    <s v="11300 · PayPal (INC)"/>
    <x v="2"/>
    <x v="11"/>
    <n v="2015"/>
    <x v="57"/>
    <s v="Kimberly Ginther"/>
    <s v="e-Commerce:DT.com"/>
    <s v="BOTH"/>
    <s v="Income Statement"/>
    <s v="PayPal (INC) Sales Activity"/>
    <s v="11300 · PayPal (INC)"/>
  </r>
  <r>
    <d v="2015-11-02T00:00:00"/>
    <s v="Bank Account"/>
    <n v="-256.08"/>
    <m/>
    <n v="256.08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s v="11300 · PayPal (INC)"/>
  </r>
  <r>
    <d v="2015-11-02T00:00:00"/>
    <s v="Marisa Marzilli"/>
    <n v="53.64"/>
    <m/>
    <n v="-53.64"/>
    <s v="Credit"/>
    <s v="11300 · PayPal (INC)"/>
    <x v="2"/>
    <x v="11"/>
    <n v="2015"/>
    <x v="57"/>
    <s v="Marisa Marzilli"/>
    <s v="eBay:eBay"/>
    <s v="BOTH"/>
    <s v="Income Statement"/>
    <s v="PayPal (INC) Sales Activity"/>
    <s v="11300 · PayPal (INC)"/>
  </r>
  <r>
    <d v="2015-11-02T00:00:00"/>
    <s v="Cedric Frierson"/>
    <n v="15.85"/>
    <m/>
    <n v="-15.85"/>
    <s v="Credit"/>
    <s v="11300 · PayPal (INC)"/>
    <x v="2"/>
    <x v="11"/>
    <n v="2015"/>
    <x v="57"/>
    <s v="Cedric Frierson"/>
    <s v="eBay:eBay"/>
    <s v="BOTH"/>
    <s v="Income Statement"/>
    <s v="PayPal (INC) Sales Activity"/>
    <s v="11300 · PayPal (INC)"/>
  </r>
  <r>
    <d v="2015-11-03T00:00:00"/>
    <s v="Chana Andrews"/>
    <n v="139.94999999999999"/>
    <m/>
    <n v="-139.94999999999999"/>
    <s v="Credit"/>
    <s v="11300 · PayPal (INC)"/>
    <x v="2"/>
    <x v="11"/>
    <n v="2015"/>
    <x v="57"/>
    <s v="Chana Andrews"/>
    <s v="eBay:eBay"/>
    <s v="BOTH"/>
    <s v="Income Statement"/>
    <s v="PayPal (INC) Sales Activity"/>
    <s v="11300 · PayPal (INC)"/>
  </r>
  <r>
    <d v="2015-11-03T00:00:00"/>
    <s v="Carla Rack"/>
    <n v="104.38"/>
    <m/>
    <n v="-104.38"/>
    <s v="Credit"/>
    <s v="11300 · PayPal (INC)"/>
    <x v="2"/>
    <x v="11"/>
    <n v="2015"/>
    <x v="57"/>
    <s v="Carla Rack"/>
    <s v="eBay:eBay"/>
    <s v="BOTH"/>
    <s v="Income Statement"/>
    <s v="PayPal (INC) Sales Activity"/>
    <s v="11300 · PayPal (INC)"/>
  </r>
  <r>
    <d v="2015-11-03T00:00:00"/>
    <s v="Bank Account"/>
    <n v="-320"/>
    <m/>
    <n v="32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s v="11300 · PayPal (INC)"/>
  </r>
  <r>
    <d v="2015-11-04T00:00:00"/>
    <s v="Julia Roach"/>
    <n v="15.9"/>
    <m/>
    <n v="-15.9"/>
    <s v="Credit"/>
    <s v="11300 · PayPal (INC)"/>
    <x v="2"/>
    <x v="11"/>
    <n v="2015"/>
    <x v="57"/>
    <s v="Julia Roach"/>
    <s v="eBay:eBay"/>
    <s v="BOTH"/>
    <s v="Income Statement"/>
    <s v="PayPal (INC) Sales Activity"/>
    <s v="11300 · PayPal (INC)"/>
  </r>
  <r>
    <d v="2015-11-04T00:00:00"/>
    <s v="George Ybarra"/>
    <n v="11.85"/>
    <m/>
    <n v="-11.85"/>
    <s v="Credit"/>
    <s v="11300 · PayPal (INC)"/>
    <x v="2"/>
    <x v="11"/>
    <n v="2015"/>
    <x v="57"/>
    <s v="George Ybarra"/>
    <s v="e-Commerce:DT.com"/>
    <s v="BOTH"/>
    <s v="Income Statement"/>
    <s v="PayPal (INC) Sales Activity"/>
    <s v="11300 · PayPal (INC)"/>
  </r>
  <r>
    <d v="2015-11-04T00:00:00"/>
    <s v="Richard McRae"/>
    <n v="108.9"/>
    <m/>
    <n v="-108.9"/>
    <s v="Credit"/>
    <s v="11300 · PayPal (INC)"/>
    <x v="2"/>
    <x v="11"/>
    <n v="2015"/>
    <x v="57"/>
    <s v="Richard McRae"/>
    <s v="e-Commerce:DT.com"/>
    <s v="BOTH"/>
    <s v="Income Statement"/>
    <s v="PayPal (INC) Sales Activity"/>
    <s v="11300 · PayPal (INC)"/>
  </r>
  <r>
    <d v="2015-11-05T00:00:00"/>
    <s v="Daniel Stromski"/>
    <n v="86.9"/>
    <m/>
    <n v="-86.9"/>
    <s v="Credit"/>
    <s v="11300 · PayPal (INC)"/>
    <x v="2"/>
    <x v="11"/>
    <n v="2015"/>
    <x v="57"/>
    <s v="Daniel Stromski"/>
    <s v="e-Commerce:DT.com"/>
    <s v="BOTH"/>
    <s v="Income Statement"/>
    <s v="PayPal (INC) Sales Activity"/>
    <s v="11300 · PayPal (INC)"/>
  </r>
  <r>
    <d v="2015-11-05T00:00:00"/>
    <s v="Deborah Davis"/>
    <n v="15.9"/>
    <m/>
    <n v="-15.9"/>
    <s v="Credit"/>
    <s v="11300 · PayPal (INC)"/>
    <x v="2"/>
    <x v="11"/>
    <n v="2015"/>
    <x v="57"/>
    <s v="Deborah Davis"/>
    <s v="eBay:eBay"/>
    <s v="BOTH"/>
    <s v="Income Statement"/>
    <s v="PayPal (INC) Sales Activity"/>
    <s v="11300 · PayPal (INC)"/>
  </r>
  <r>
    <d v="2015-11-05T00:00:00"/>
    <s v="Bank Account"/>
    <n v="-213.65"/>
    <m/>
    <n v="213.65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s v="11300 · PayPal (INC)"/>
  </r>
  <r>
    <d v="2015-11-06T00:00:00"/>
    <s v="Patricia McCauley"/>
    <n v="73.849999999999994"/>
    <m/>
    <n v="-73.849999999999994"/>
    <s v="Credit"/>
    <s v="11300 · PayPal (INC)"/>
    <x v="2"/>
    <x v="11"/>
    <n v="2015"/>
    <x v="57"/>
    <s v="Patricia McCauley"/>
    <s v="e-Commerce:DT.com"/>
    <s v="BOTH"/>
    <s v="Income Statement"/>
    <s v="PayPal (INC) Sales Activity"/>
    <m/>
  </r>
  <r>
    <d v="2015-11-07T00:00:00"/>
    <s v="Lora Roa"/>
    <n v="68.95"/>
    <m/>
    <n v="-68.95"/>
    <s v="Credit"/>
    <s v="11300 · PayPal (INC)"/>
    <x v="2"/>
    <x v="11"/>
    <n v="2015"/>
    <x v="57"/>
    <s v="Lora Roa"/>
    <s v="e-Commerce:DT.com"/>
    <s v="BOTH"/>
    <s v="Income Statement"/>
    <s v="PayPal (INC) Sales Activity"/>
    <m/>
  </r>
  <r>
    <d v="2015-11-07T00:00:00"/>
    <s v="Torri Hauger"/>
    <n v="14.65"/>
    <m/>
    <n v="-14.65"/>
    <s v="Credit"/>
    <s v="11300 · PayPal (INC)"/>
    <x v="2"/>
    <x v="11"/>
    <n v="2015"/>
    <x v="57"/>
    <s v="Torri Hauger"/>
    <s v="eBay:eBay"/>
    <s v="BOTH"/>
    <s v="Income Statement"/>
    <s v="PayPal (INC) Sales Activity"/>
    <m/>
  </r>
  <r>
    <d v="2015-11-08T00:00:00"/>
    <s v="Kristina Fowler"/>
    <n v="14.65"/>
    <m/>
    <n v="-14.65"/>
    <s v="Credit"/>
    <s v="11300 · PayPal (INC)"/>
    <x v="2"/>
    <x v="11"/>
    <n v="2015"/>
    <x v="57"/>
    <s v="Kristina Fowler"/>
    <s v="eBay:eBay"/>
    <s v="BOTH"/>
    <s v="Income Statement"/>
    <s v="PayPal (INC) Sales Activity"/>
    <m/>
  </r>
  <r>
    <d v="2015-11-09T00:00:00"/>
    <s v="Transfer to Bank Completed"/>
    <n v="-165.92"/>
    <m/>
    <n v="165.92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09T00:00:00"/>
    <s v="christopher amezcua"/>
    <n v="14.65"/>
    <m/>
    <n v="-14.65"/>
    <s v="Credit"/>
    <s v="11300 · PayPal (INC)"/>
    <x v="2"/>
    <x v="11"/>
    <n v="2015"/>
    <x v="57"/>
    <s v="christopher amezcua"/>
    <s v="eBay:eBay"/>
    <s v="BOTH"/>
    <s v="Income Statement"/>
    <s v="PayPal (INC) Sales Activity"/>
    <m/>
  </r>
  <r>
    <d v="2015-11-09T00:00:00"/>
    <s v="Masha Roskach"/>
    <n v="-41.19"/>
    <m/>
    <n v="41.19"/>
    <s v="Debit"/>
    <s v="11300 · PayPal (INC)"/>
    <x v="2"/>
    <x v="11"/>
    <n v="2015"/>
    <x v="57"/>
    <s v="Masha Roskach"/>
    <s v="eBay:eBay"/>
    <s v="BOTH"/>
    <s v="Income Statement"/>
    <s v="PayPal (INC) Sales Activity"/>
    <m/>
  </r>
  <r>
    <d v="2015-11-09T00:00:00"/>
    <s v="Brandon Eckstein"/>
    <n v="17.850000000000001"/>
    <m/>
    <n v="-17.850000000000001"/>
    <s v="Credit"/>
    <s v="11300 · PayPal (INC)"/>
    <x v="2"/>
    <x v="11"/>
    <n v="2015"/>
    <x v="57"/>
    <s v="Brandon Eckstein"/>
    <s v="eBay:eBay"/>
    <s v="BOTH"/>
    <s v="Income Statement"/>
    <s v="PayPal (INC) Sales Activity"/>
    <m/>
  </r>
  <r>
    <d v="2015-11-10T00:00:00"/>
    <s v="Scott Loy"/>
    <n v="15.9"/>
    <m/>
    <n v="-15.9"/>
    <s v="Credit"/>
    <s v="11300 · PayPal (INC)"/>
    <x v="2"/>
    <x v="11"/>
    <n v="2015"/>
    <x v="57"/>
    <s v="Scott Loy"/>
    <s v="eBay:eBay"/>
    <s v="BOTH"/>
    <s v="Income Statement"/>
    <s v="PayPal (INC) Sales Activity"/>
    <m/>
  </r>
  <r>
    <d v="2015-11-11T00:00:00"/>
    <s v="Stephanie Rowland"/>
    <n v="66.239999999999995"/>
    <m/>
    <n v="-66.239999999999995"/>
    <s v="Credit"/>
    <s v="11300 · PayPal (INC)"/>
    <x v="2"/>
    <x v="11"/>
    <n v="2015"/>
    <x v="57"/>
    <s v="Stephanie Rowland"/>
    <s v="eBay:eBay"/>
    <s v="BOTH"/>
    <s v="Income Statement"/>
    <s v="PayPal (INC) Sales Activity"/>
    <m/>
  </r>
  <r>
    <d v="2015-11-11T00:00:00"/>
    <s v="kathy kavanagh"/>
    <n v="99.11"/>
    <m/>
    <n v="-99.11"/>
    <s v="Credit"/>
    <s v="11300 · PayPal (INC)"/>
    <x v="2"/>
    <x v="11"/>
    <n v="2015"/>
    <x v="57"/>
    <s v="kathy kavanagh"/>
    <s v="eBay:eBay"/>
    <s v="BOTH"/>
    <s v="Income Statement"/>
    <s v="PayPal (INC) Sales Activity"/>
    <m/>
  </r>
  <r>
    <d v="2015-11-13T00:00:00"/>
    <s v="megan mcdonald"/>
    <n v="-49"/>
    <m/>
    <n v="49"/>
    <s v="Debit"/>
    <s v="11300 · PayPal (INC)"/>
    <x v="2"/>
    <x v="11"/>
    <n v="2015"/>
    <x v="57"/>
    <s v="megan mcdonald"/>
    <s v="eBay:eBay"/>
    <s v="BOTH"/>
    <s v="Income Statement"/>
    <s v="PayPal (INC) Sales Activity"/>
    <m/>
  </r>
  <r>
    <d v="2015-11-13T00:00:00"/>
    <s v="Transfer From Bank Completed"/>
    <n v="47.58"/>
    <m/>
    <n v="-47.58"/>
    <s v="Cred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3T00:00:00"/>
    <s v="Transfer to Bank Completed"/>
    <n v="-160"/>
    <m/>
    <n v="16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3T00:00:00"/>
    <s v="Marc Jordan"/>
    <n v="64.38"/>
    <m/>
    <n v="-64.38"/>
    <s v="Credit"/>
    <s v="11300 · PayPal (INC)"/>
    <x v="2"/>
    <x v="11"/>
    <n v="2015"/>
    <x v="57"/>
    <s v="Marc Jordan"/>
    <s v="eBay:eBay"/>
    <s v="BOTH"/>
    <s v="Income Statement"/>
    <s v="PayPal (INC) Sales Activity"/>
    <m/>
  </r>
  <r>
    <d v="2015-11-13T00:00:00"/>
    <s v="Cynthia Bolis-Bozzomo"/>
    <n v="154.69"/>
    <m/>
    <n v="-154.69"/>
    <s v="Credit"/>
    <s v="11300 · PayPal (INC)"/>
    <x v="2"/>
    <x v="11"/>
    <n v="2015"/>
    <x v="57"/>
    <s v="Cynthia Bolis-Bozzomo"/>
    <s v="e-Commerce:DT.com"/>
    <s v="BOTH"/>
    <s v="Income Statement"/>
    <s v="PayPal (INC) Sales Activity"/>
    <m/>
  </r>
  <r>
    <d v="2015-11-14T00:00:00"/>
    <s v="Anders Holth"/>
    <n v="112.24"/>
    <m/>
    <n v="-112.24"/>
    <s v="Credit"/>
    <s v="11300 · PayPal (INC)"/>
    <x v="2"/>
    <x v="11"/>
    <n v="2015"/>
    <x v="57"/>
    <s v="Anders Holth"/>
    <s v="eBay:eBay"/>
    <s v="BOTH"/>
    <s v="Income Statement"/>
    <s v="PayPal (INC) Sales Activity"/>
    <m/>
  </r>
  <r>
    <d v="2015-11-14T00:00:00"/>
    <s v="igor lagutkin"/>
    <n v="163.4"/>
    <m/>
    <n v="-163.4"/>
    <s v="Credit"/>
    <s v="11300 · PayPal (INC)"/>
    <x v="2"/>
    <x v="11"/>
    <n v="2015"/>
    <x v="57"/>
    <s v="igor lagutkin"/>
    <s v="eBay:eBay"/>
    <s v="BOTH"/>
    <s v="Income Statement"/>
    <s v="PayPal (INC) Sales Activity"/>
    <m/>
  </r>
  <r>
    <d v="2015-11-14T00:00:00"/>
    <s v="CPU Physicians"/>
    <n v="114.85"/>
    <m/>
    <n v="-114.85"/>
    <s v="Credit"/>
    <s v="11300 · PayPal (INC)"/>
    <x v="2"/>
    <x v="11"/>
    <n v="2015"/>
    <x v="57"/>
    <s v="CPU Physicians"/>
    <s v="eBay:eBay"/>
    <s v="BOTH"/>
    <s v="Income Statement"/>
    <s v="PayPal (INC) Sales Activity"/>
    <m/>
  </r>
  <r>
    <d v="2015-11-14T00:00:00"/>
    <s v="Garry S. Stanislaw"/>
    <n v="90.66"/>
    <m/>
    <n v="-90.66"/>
    <s v="Credit"/>
    <s v="11300 · PayPal (INC)"/>
    <x v="2"/>
    <x v="11"/>
    <n v="2015"/>
    <x v="57"/>
    <s v="Garry S. Stanislaw"/>
    <s v="eBay:eBay"/>
    <s v="BOTH"/>
    <s v="Income Statement"/>
    <s v="PayPal (INC) Sales Activity"/>
    <m/>
  </r>
  <r>
    <d v="2015-11-14T00:00:00"/>
    <s v="Jonathan Cheng"/>
    <n v="39.950000000000003"/>
    <m/>
    <n v="-39.950000000000003"/>
    <s v="Credit"/>
    <s v="11300 · PayPal (INC)"/>
    <x v="2"/>
    <x v="11"/>
    <n v="2015"/>
    <x v="57"/>
    <s v="Jonathan Cheng"/>
    <s v="e-Commerce:DT.com"/>
    <s v="BOTH"/>
    <s v="Income Statement"/>
    <s v="PayPal (INC) Sales Activity"/>
    <m/>
  </r>
  <r>
    <d v="2015-11-15T00:00:00"/>
    <s v="Matt Jacobson"/>
    <n v="38.65"/>
    <m/>
    <n v="-38.65"/>
    <s v="Credit"/>
    <s v="11300 · PayPal (INC)"/>
    <x v="2"/>
    <x v="11"/>
    <n v="2015"/>
    <x v="57"/>
    <s v="Matt Jacobson"/>
    <s v="e-Commerce:DT Pro.com"/>
    <s v="BOTH"/>
    <s v="Income Statement"/>
    <s v="PayPal (INC) Sales Activity"/>
    <m/>
  </r>
  <r>
    <d v="2015-11-16T00:00:00"/>
    <s v="Michael Weitzenhoff"/>
    <n v="-64.849999999999994"/>
    <m/>
    <n v="64.849999999999994"/>
    <s v="Debit"/>
    <s v="11300 · PayPal (INC)"/>
    <x v="2"/>
    <x v="11"/>
    <n v="2015"/>
    <x v="57"/>
    <s v="Michael Weitzenhoff"/>
    <s v="eBay:eBay"/>
    <s v="BOTH"/>
    <s v="Income Statement"/>
    <s v="PayPal (INC) Sales Activity"/>
    <m/>
  </r>
  <r>
    <d v="2015-11-16T00:00:00"/>
    <s v="Transfer From Bank Completed"/>
    <n v="62.97"/>
    <m/>
    <n v="-62.97"/>
    <s v="Cred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6T00:00:00"/>
    <s v="Transfer From Bank Completed"/>
    <n v="99.97"/>
    <m/>
    <n v="-99.97"/>
    <s v="Cred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6T00:00:00"/>
    <s v="Gayle Griffin"/>
    <n v="-102.95"/>
    <m/>
    <n v="102.95"/>
    <s v="Debit"/>
    <s v="11300 · PayPal (INC)"/>
    <x v="2"/>
    <x v="11"/>
    <n v="2015"/>
    <x v="57"/>
    <s v="Gayle Griffin"/>
    <s v="eBay:eBay"/>
    <s v="BOTH"/>
    <s v="Income Statement"/>
    <s v="PayPal (INC) Sales Activity"/>
    <m/>
  </r>
  <r>
    <d v="2015-11-16T00:00:00"/>
    <s v="Transfer to Bank Completed"/>
    <n v="-758.76"/>
    <m/>
    <n v="758.76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6T00:00:00"/>
    <s v="Garry S. Stanislaw"/>
    <n v="85.89"/>
    <m/>
    <n v="-85.89"/>
    <s v="Credit"/>
    <s v="11300 · PayPal (INC)"/>
    <x v="2"/>
    <x v="11"/>
    <n v="2015"/>
    <x v="57"/>
    <s v="Garry S. Stanislaw"/>
    <s v="eBay:eBay"/>
    <s v="BOTH"/>
    <s v="Income Statement"/>
    <s v="PayPal (INC) Sales Activity"/>
    <m/>
  </r>
  <r>
    <d v="2015-11-16T00:00:00"/>
    <s v="Alex Richards"/>
    <n v="515.41999999999996"/>
    <m/>
    <n v="-515.41999999999996"/>
    <s v="Credit"/>
    <s v="11300 · PayPal (INC)"/>
    <x v="2"/>
    <x v="11"/>
    <n v="2015"/>
    <x v="57"/>
    <s v="Alex Richards"/>
    <s v="e-Commerce:DT.com"/>
    <s v="BOTH"/>
    <s v="Income Statement"/>
    <s v="PayPal (INC) Sales Activity"/>
    <m/>
  </r>
  <r>
    <d v="2015-11-16T00:00:00"/>
    <s v="Tanner Bloom"/>
    <n v="220.69"/>
    <m/>
    <n v="-220.69"/>
    <s v="Credit"/>
    <s v="11300 · PayPal (INC)"/>
    <x v="2"/>
    <x v="11"/>
    <n v="2015"/>
    <x v="57"/>
    <s v="Tanner Bloom"/>
    <s v="e-Commerce:DT.com"/>
    <s v="BOTH"/>
    <s v="Income Statement"/>
    <s v="PayPal (INC) Sales Activity"/>
    <m/>
  </r>
  <r>
    <d v="2015-11-17T00:00:00"/>
    <s v="Woof Pals Pte Ltd"/>
    <n v="1239.95"/>
    <m/>
    <n v="-1239.95"/>
    <s v="Credit"/>
    <s v="11300 · PayPal (INC)"/>
    <x v="2"/>
    <x v="11"/>
    <n v="2015"/>
    <x v="57"/>
    <s v="Woof Pals Pte Ltd"/>
    <s v="Wholesale"/>
    <s v="BOTH"/>
    <s v="Income Statement"/>
    <s v="PayPal (INC) Sales Activity"/>
    <m/>
  </r>
  <r>
    <d v="2015-11-17T00:00:00"/>
    <s v="Woof Pals Pte Ltd"/>
    <n v="464.9"/>
    <m/>
    <n v="-464.9"/>
    <s v="Credit"/>
    <s v="11300 · PayPal (INC)"/>
    <x v="2"/>
    <x v="11"/>
    <n v="2015"/>
    <x v="57"/>
    <s v="Woof Pals Pte Ltd"/>
    <s v="Wholesale"/>
    <s v="BOTH"/>
    <s v="Income Statement"/>
    <s v="PayPal (INC) Sales Activity"/>
    <m/>
  </r>
  <r>
    <d v="2015-11-17T00:00:00"/>
    <s v="Transfer to Bank Completed"/>
    <n v="-2400"/>
    <m/>
    <n v="240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7T00:00:00"/>
    <s v="Michael Fawcett"/>
    <n v="186.23"/>
    <m/>
    <n v="-186.23"/>
    <s v="Credit"/>
    <s v="11300 · PayPal (INC)"/>
    <x v="2"/>
    <x v="11"/>
    <n v="2015"/>
    <x v="57"/>
    <s v="Michael Fawcett"/>
    <s v="eBay:eBay"/>
    <s v="BOTH"/>
    <s v="Income Statement"/>
    <s v="PayPal (INC) Sales Activity"/>
    <m/>
  </r>
  <r>
    <d v="2015-11-17T00:00:00"/>
    <s v="Ashley Clark"/>
    <n v="52.41"/>
    <m/>
    <n v="-52.41"/>
    <s v="Credit"/>
    <s v="11300 · PayPal (INC)"/>
    <x v="2"/>
    <x v="11"/>
    <n v="2015"/>
    <x v="57"/>
    <s v="Ashley Clark"/>
    <s v="eBay:eBay"/>
    <s v="BOTH"/>
    <s v="Income Statement"/>
    <s v="PayPal (INC) Sales Activity"/>
    <m/>
  </r>
  <r>
    <d v="2015-11-18T00:00:00"/>
    <s v="Cynthia Bolis-Bozzomo"/>
    <n v="-12.95"/>
    <m/>
    <n v="12.95"/>
    <s v="Debit"/>
    <s v="11300 · PayPal (INC)"/>
    <x v="2"/>
    <x v="11"/>
    <n v="2015"/>
    <x v="57"/>
    <s v="Cynthia Bolis-Bozzomo"/>
    <s v="eBay:eBay"/>
    <s v="BOTH"/>
    <s v="Income Statement"/>
    <s v="PayPal (INC) Sales Activity"/>
    <m/>
  </r>
  <r>
    <d v="2015-11-18T00:00:00"/>
    <s v="charles malone"/>
    <n v="146.75"/>
    <m/>
    <n v="-146.75"/>
    <s v="Credit"/>
    <s v="11300 · PayPal (INC)"/>
    <x v="2"/>
    <x v="11"/>
    <n v="2015"/>
    <x v="57"/>
    <s v="charles malone"/>
    <s v="eBay:eBay"/>
    <s v="BOTH"/>
    <s v="Income Statement"/>
    <s v="PayPal (INC) Sales Activity"/>
    <m/>
  </r>
  <r>
    <d v="2015-11-18T00:00:00"/>
    <s v="Cathryn Howard"/>
    <n v="101.67"/>
    <m/>
    <n v="-101.67"/>
    <s v="Credit"/>
    <s v="11300 · PayPal (INC)"/>
    <x v="2"/>
    <x v="11"/>
    <n v="2015"/>
    <x v="57"/>
    <s v="Cathryn Howard"/>
    <s v="eBay:eBay"/>
    <s v="BOTH"/>
    <s v="Income Statement"/>
    <s v="PayPal (INC) Sales Activity"/>
    <m/>
  </r>
  <r>
    <d v="2015-11-19T00:00:00"/>
    <s v="Transfer to Bank Completed"/>
    <n v="-470"/>
    <m/>
    <n v="47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9T00:00:00"/>
    <s v="Jacqueline Pippin"/>
    <n v="20.9"/>
    <m/>
    <n v="-20.9"/>
    <s v="Credit"/>
    <s v="11300 · PayPal (INC)"/>
    <x v="2"/>
    <x v="11"/>
    <n v="2015"/>
    <x v="57"/>
    <s v="Jacqueline Pippin"/>
    <s v="e-Commerce:DT.com"/>
    <s v="BOTH"/>
    <s v="Income Statement"/>
    <s v="PayPal (INC) Sales Activity"/>
    <m/>
  </r>
  <r>
    <d v="2015-11-19T00:00:00"/>
    <s v="Camille Cleare"/>
    <n v="130.94999999999999"/>
    <m/>
    <n v="-130.94999999999999"/>
    <s v="Credit"/>
    <s v="11300 · PayPal (INC)"/>
    <x v="2"/>
    <x v="11"/>
    <n v="2015"/>
    <x v="57"/>
    <s v="Camille Cleare"/>
    <s v="e-Commerce:DT.com"/>
    <s v="BOTH"/>
    <s v="Income Statement"/>
    <s v="PayPal (INC) Sales Activity"/>
    <m/>
  </r>
  <r>
    <d v="2015-11-20T00:00:00"/>
    <s v="Transfer to Bank Completed"/>
    <n v="-150"/>
    <m/>
    <n v="15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20T00:00:00"/>
    <s v="Chris Stiffler"/>
    <n v="15.85"/>
    <m/>
    <n v="-15.85"/>
    <s v="Credit"/>
    <s v="11300 · PayPal (INC)"/>
    <x v="2"/>
    <x v="11"/>
    <n v="2015"/>
    <x v="57"/>
    <s v="Chris Stiffler"/>
    <s v="eBay:eBay"/>
    <s v="BOTH"/>
    <s v="Income Statement"/>
    <s v="PayPal (INC) Sales Activity"/>
    <m/>
  </r>
  <r>
    <d v="2015-11-20T00:00:00"/>
    <s v="Woof Pals Pte Ltd"/>
    <n v="55.6"/>
    <m/>
    <n v="-55.6"/>
    <s v="Credit"/>
    <s v="11300 · PayPal (INC)"/>
    <x v="2"/>
    <x v="11"/>
    <n v="2015"/>
    <x v="57"/>
    <s v="Woof Pals Pte Ltd"/>
    <s v="Wholesale"/>
    <s v="BOTH"/>
    <s v="Income Statement"/>
    <s v="PayPal (INC) Sales Activity"/>
    <m/>
  </r>
  <r>
    <d v="2015-11-21T00:00:00"/>
    <s v="Elizabeth Filauri"/>
    <n v="61.9"/>
    <m/>
    <n v="-61.9"/>
    <s v="Credit"/>
    <s v="11300 · PayPal (INC)"/>
    <x v="2"/>
    <x v="11"/>
    <n v="2015"/>
    <x v="57"/>
    <s v="Elizabeth Filauri"/>
    <s v="e-Commerce:DT.com"/>
    <s v="BOTH"/>
    <s v="Income Statement"/>
    <s v="PayPal (INC) Sales Activity"/>
    <m/>
  </r>
  <r>
    <d v="2015-11-21T00:00:00"/>
    <s v="Jeffery Smith"/>
    <n v="13.9"/>
    <m/>
    <n v="-13.9"/>
    <s v="Credit"/>
    <s v="11300 · PayPal (INC)"/>
    <x v="2"/>
    <x v="11"/>
    <n v="2015"/>
    <x v="57"/>
    <s v="Jeffery Smith"/>
    <s v="eBay:eBay"/>
    <s v="BOTH"/>
    <s v="Income Statement"/>
    <s v="PayPal (INC) Sales Activity"/>
    <m/>
  </r>
  <r>
    <d v="2015-11-21T00:00:00"/>
    <s v="Ralph Silva"/>
    <n v="113.79"/>
    <m/>
    <n v="-113.79"/>
    <s v="Credit"/>
    <s v="11300 · PayPal (INC)"/>
    <x v="2"/>
    <x v="11"/>
    <n v="2015"/>
    <x v="57"/>
    <s v="Ralph Silva"/>
    <s v="e-Commerce:DT.com"/>
    <s v="BOTH"/>
    <s v="Income Statement"/>
    <s v="PayPal (INC) Sales Activity"/>
    <m/>
  </r>
  <r>
    <d v="2015-11-21T00:00:00"/>
    <s v="Patty Stockwell"/>
    <n v="34.630000000000003"/>
    <m/>
    <n v="-34.630000000000003"/>
    <s v="Credit"/>
    <s v="11300 · PayPal (INC)"/>
    <x v="2"/>
    <x v="11"/>
    <n v="2015"/>
    <x v="57"/>
    <s v="Patty Stockwell"/>
    <s v="eBay:eBay"/>
    <s v="BOTH"/>
    <s v="Income Statement"/>
    <s v="PayPal (INC) Sales Activity"/>
    <m/>
  </r>
  <r>
    <d v="2015-11-22T00:00:00"/>
    <s v="Matt Jackson"/>
    <n v="76.17"/>
    <m/>
    <n v="-76.17"/>
    <s v="Credit"/>
    <s v="11300 · PayPal (INC)"/>
    <x v="2"/>
    <x v="11"/>
    <n v="2015"/>
    <x v="57"/>
    <s v="Matt Jackson"/>
    <s v="eBay:eBay"/>
    <s v="BOTH"/>
    <s v="Income Statement"/>
    <s v="PayPal (INC) Sales Activity"/>
    <m/>
  </r>
  <r>
    <d v="2015-11-23T00:00:00"/>
    <s v="Bryan Elder"/>
    <n v="15.9"/>
    <m/>
    <n v="-15.9"/>
    <s v="Credit"/>
    <s v="11300 · PayPal (INC)"/>
    <x v="2"/>
    <x v="11"/>
    <n v="2015"/>
    <x v="57"/>
    <s v="Bryan Elder"/>
    <s v="eBay:eBay"/>
    <s v="BOTH"/>
    <s v="Income Statement"/>
    <s v="PayPal (INC) Sales Activity"/>
    <m/>
  </r>
  <r>
    <d v="2015-11-23T00:00:00"/>
    <s v="Transfer to Bank Completed"/>
    <n v="-385.1"/>
    <m/>
    <n v="385.1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23T00:00:00"/>
    <s v="ROBERT B CHURCH"/>
    <n v="13.9"/>
    <m/>
    <n v="-13.9"/>
    <s v="Credit"/>
    <s v="11300 · PayPal (INC)"/>
    <x v="2"/>
    <x v="11"/>
    <n v="2015"/>
    <x v="57"/>
    <s v="ROBERT B CHURCH"/>
    <s v="eBay:eBay"/>
    <s v="BOTH"/>
    <s v="Income Statement"/>
    <s v="PayPal (INC) Sales Activity"/>
    <m/>
  </r>
  <r>
    <d v="2015-11-23T00:00:00"/>
    <s v="jeannette kern"/>
    <n v="80.900000000000006"/>
    <m/>
    <n v="-80.900000000000006"/>
    <s v="Credit"/>
    <s v="11300 · PayPal (INC)"/>
    <x v="2"/>
    <x v="11"/>
    <n v="2015"/>
    <x v="57"/>
    <s v="jeannette kern"/>
    <s v="eBay:eBay"/>
    <s v="BOTH"/>
    <s v="Income Statement"/>
    <s v="PayPal (INC) Sales Activity"/>
    <m/>
  </r>
  <r>
    <d v="2015-11-25T00:00:00"/>
    <s v="Karen Leigh Studios"/>
    <n v="10.95"/>
    <m/>
    <n v="-10.95"/>
    <s v="Credit"/>
    <s v="11300 · PayPal (INC)"/>
    <x v="2"/>
    <x v="11"/>
    <n v="2015"/>
    <x v="57"/>
    <s v="Karen Leigh Studios"/>
    <s v="e-Commerce:DT.com"/>
    <s v="BOTH"/>
    <s v="Income Statement"/>
    <s v="PayPal (INC) Sales Activity"/>
    <m/>
  </r>
  <r>
    <d v="2015-11-27T00:00:00"/>
    <s v="david riedlinger"/>
    <n v="39.950000000000003"/>
    <m/>
    <n v="-39.950000000000003"/>
    <s v="Credit"/>
    <s v="11300 · PayPal (INC)"/>
    <x v="2"/>
    <x v="11"/>
    <n v="2015"/>
    <x v="57"/>
    <s v="david riedlinger"/>
    <s v="e-Commerce:DT.com"/>
    <s v="BOTH"/>
    <s v="Income Statement"/>
    <s v="PayPal (INC) Sales Activity"/>
    <m/>
  </r>
  <r>
    <d v="2015-11-28T00:00:00"/>
    <s v="Judy Brock"/>
    <n v="94.02"/>
    <m/>
    <n v="-94.02"/>
    <s v="Credit"/>
    <s v="11300 · PayPal (INC)"/>
    <x v="2"/>
    <x v="11"/>
    <n v="2015"/>
    <x v="57"/>
    <s v="Judy Brock"/>
    <s v="e-Commerce:DT.com"/>
    <s v="BOTH"/>
    <s v="Income Statement"/>
    <s v="PayPal (INC) Sales Activity"/>
    <m/>
  </r>
  <r>
    <d v="2015-11-28T00:00:00"/>
    <s v="Robert Uckar"/>
    <n v="49.95"/>
    <m/>
    <n v="-49.95"/>
    <s v="Credit"/>
    <s v="11300 · PayPal (INC)"/>
    <x v="2"/>
    <x v="11"/>
    <n v="2015"/>
    <x v="57"/>
    <s v="Robert Uckar"/>
    <s v="e-Commerce:DT.com"/>
    <s v="BOTH"/>
    <s v="Income Statement"/>
    <s v="PayPal (INC) Sales Activity"/>
    <m/>
  </r>
  <r>
    <d v="2015-11-28T00:00:00"/>
    <s v="Creedence Otto"/>
    <n v="44.82"/>
    <m/>
    <n v="-44.82"/>
    <s v="Credit"/>
    <s v="11300 · PayPal (INC)"/>
    <x v="2"/>
    <x v="11"/>
    <n v="2015"/>
    <x v="57"/>
    <s v="Creedence Otto"/>
    <s v="e-Commerce:DT.com"/>
    <s v="BOTH"/>
    <s v="Income Statement"/>
    <s v="PayPal (INC) Sales Activity"/>
    <m/>
  </r>
  <r>
    <d v="2015-11-28T00:00:00"/>
    <s v="Peter Vaktor"/>
    <n v="91.91"/>
    <m/>
    <n v="-91.91"/>
    <s v="Credit"/>
    <s v="11300 · PayPal (INC)"/>
    <x v="2"/>
    <x v="11"/>
    <n v="2015"/>
    <x v="57"/>
    <s v="Peter Vaktor"/>
    <s v="e-Commerce:DT.com"/>
    <s v="BOTH"/>
    <s v="Income Statement"/>
    <s v="PayPal (INC) Sales Activity"/>
    <m/>
  </r>
  <r>
    <d v="2015-11-28T00:00:00"/>
    <s v="Abdulwahab Alsheshteri"/>
    <n v="40.24"/>
    <m/>
    <n v="-40.24"/>
    <s v="Credit"/>
    <s v="11300 · PayPal (INC)"/>
    <x v="2"/>
    <x v="11"/>
    <n v="2015"/>
    <x v="57"/>
    <s v="Abdulwahab Alsheshteri"/>
    <s v="e-Commerce:DT.com"/>
    <s v="BOTH"/>
    <s v="Income Statement"/>
    <s v="PayPal (INC) Sales Activity"/>
    <m/>
  </r>
  <r>
    <d v="2015-11-28T00:00:00"/>
    <s v="Diane Whittaker"/>
    <n v="25.97"/>
    <m/>
    <n v="-25.97"/>
    <s v="Credit"/>
    <s v="11300 · PayPal (INC)"/>
    <x v="2"/>
    <x v="11"/>
    <n v="2015"/>
    <x v="57"/>
    <s v="Diane Whittaker"/>
    <s v="e-Commerce:DT.com"/>
    <s v="BOTH"/>
    <s v="Income Statement"/>
    <s v="PayPal (INC) Sales Activity"/>
    <m/>
  </r>
  <r>
    <d v="2015-11-29T00:00:00"/>
    <s v="Frank Tomkowski"/>
    <n v="68.19"/>
    <m/>
    <n v="-68.19"/>
    <s v="Credit"/>
    <s v="11300 · PayPal (INC)"/>
    <x v="2"/>
    <x v="11"/>
    <n v="2015"/>
    <x v="57"/>
    <s v="Frank Tomkowski"/>
    <s v="e-Commerce:DT.com"/>
    <s v="BOTH"/>
    <s v="Income Statement"/>
    <s v="PayPal (INC) Sales Activity"/>
    <m/>
  </r>
  <r>
    <d v="2015-11-29T00:00:00"/>
    <s v="Karen Clark"/>
    <n v="47.38"/>
    <m/>
    <n v="-47.38"/>
    <s v="Credit"/>
    <s v="11300 · PayPal (INC)"/>
    <x v="2"/>
    <x v="11"/>
    <n v="2015"/>
    <x v="57"/>
    <s v="Karen Clark"/>
    <s v="e-Commerce:DT.com"/>
    <s v="BOTH"/>
    <s v="Income Statement"/>
    <s v="PayPal (INC) Sales Activity"/>
    <m/>
  </r>
  <r>
    <d v="2015-11-29T00:00:00"/>
    <s v="Zaira Calderon"/>
    <n v="170.89"/>
    <m/>
    <n v="-170.89"/>
    <s v="Credit"/>
    <s v="11300 · PayPal (INC)"/>
    <x v="2"/>
    <x v="11"/>
    <n v="2015"/>
    <x v="57"/>
    <s v="Zaira Calderon"/>
    <s v="e-Commerce:DT.com"/>
    <s v="BOTH"/>
    <s v="Income Statement"/>
    <s v="PayPal (INC) Sales Activity"/>
    <m/>
  </r>
  <r>
    <d v="2015-11-29T00:00:00"/>
    <s v="Mark Childers"/>
    <n v="92.24"/>
    <m/>
    <n v="-92.24"/>
    <s v="Credit"/>
    <s v="11300 · PayPal (INC)"/>
    <x v="2"/>
    <x v="11"/>
    <n v="2015"/>
    <x v="57"/>
    <s v="Mark Childers"/>
    <s v="e-Commerce:DT.com"/>
    <s v="BOTH"/>
    <s v="Income Statement"/>
    <s v="PayPal (INC) Sales Activity"/>
    <m/>
  </r>
  <r>
    <d v="2015-11-29T00:00:00"/>
    <s v="Jennifer DaRos"/>
    <n v="52.74"/>
    <m/>
    <n v="-52.74"/>
    <s v="Credit"/>
    <s v="11300 · PayPal (INC)"/>
    <x v="2"/>
    <x v="11"/>
    <n v="2015"/>
    <x v="57"/>
    <s v="Jennifer DaRos"/>
    <s v="e-Commerce:DT.com"/>
    <s v="BOTH"/>
    <s v="Income Statement"/>
    <s v="PayPal (INC) Sales Activity"/>
    <m/>
  </r>
  <r>
    <d v="2015-11-29T00:00:00"/>
    <s v="Mark Childers"/>
    <n v="30.23"/>
    <m/>
    <n v="-30.23"/>
    <s v="Credit"/>
    <s v="11300 · PayPal (INC)"/>
    <x v="2"/>
    <x v="11"/>
    <n v="2015"/>
    <x v="57"/>
    <s v="Mark Childers"/>
    <s v="e-Commerce:DT.com"/>
    <s v="BOTH"/>
    <s v="Income Statement"/>
    <s v="PayPal (INC) Sales Activity"/>
    <m/>
  </r>
  <r>
    <d v="2015-11-29T00:00:00"/>
    <s v="Aaron Jerger"/>
    <n v="110.82"/>
    <m/>
    <n v="-110.82"/>
    <s v="Credit"/>
    <s v="11300 · PayPal (INC)"/>
    <x v="2"/>
    <x v="11"/>
    <n v="2015"/>
    <x v="57"/>
    <s v="Aaron Jerger"/>
    <s v="e-Commerce:DT.com"/>
    <s v="BOTH"/>
    <s v="Income Statement"/>
    <s v="PayPal (INC) Sales Activity"/>
    <m/>
  </r>
  <r>
    <d v="2015-11-29T00:00:00"/>
    <s v="Alexandr Bigozhin"/>
    <n v="54.57"/>
    <m/>
    <n v="-54.57"/>
    <s v="Credit"/>
    <s v="11300 · PayPal (INC)"/>
    <x v="2"/>
    <x v="11"/>
    <n v="2015"/>
    <x v="57"/>
    <s v="Alexandr Bigozhin"/>
    <s v="eBay:eBay"/>
    <s v="BOTH"/>
    <s v="Income Statement"/>
    <s v="PayPal (INC) Sales Activity"/>
    <m/>
  </r>
  <r>
    <d v="2015-11-29T00:00:00"/>
    <s v="Abdulwahab Alsheshteri"/>
    <n v="85.89"/>
    <m/>
    <n v="-85.89"/>
    <s v="Credit"/>
    <s v="11300 · PayPal (INC)"/>
    <x v="2"/>
    <x v="11"/>
    <n v="2015"/>
    <x v="57"/>
    <s v="Abdulwahab Alsheshteri"/>
    <s v="e-Commerce:DT.com"/>
    <s v="BOTH"/>
    <s v="Income Statement"/>
    <s v="PayPal (INC) Sales Activity"/>
    <m/>
  </r>
  <r>
    <d v="2015-11-29T00:00:00"/>
    <s v="Jeanne Miller"/>
    <n v="55.18"/>
    <m/>
    <n v="-55.18"/>
    <s v="Credit"/>
    <s v="11300 · PayPal (INC)"/>
    <x v="2"/>
    <x v="11"/>
    <n v="2015"/>
    <x v="57"/>
    <s v="Jeanne Miller"/>
    <s v="e-Commerce:DT Pro.com"/>
    <s v="BOTH"/>
    <s v="Income Statement"/>
    <s v="PayPal (INC) Sales Activity"/>
    <m/>
  </r>
  <r>
    <d v="2015-11-29T00:00:00"/>
    <s v="ADAM WALTMAN"/>
    <n v="115.11"/>
    <m/>
    <n v="-115.11"/>
    <s v="Credit"/>
    <s v="11300 · PayPal (INC)"/>
    <x v="2"/>
    <x v="11"/>
    <n v="2015"/>
    <x v="57"/>
    <s v="ADAM WALTMAN"/>
    <s v="e-Commerce:DT.com"/>
    <s v="BOTH"/>
    <s v="Income Statement"/>
    <s v="PayPal (INC) Sales Activity"/>
    <m/>
  </r>
  <r>
    <d v="2015-11-30T00:00:00"/>
    <s v="Transfer to Bank Completed"/>
    <n v="-1328.73"/>
    <m/>
    <n v="1328.73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30T00:00:00"/>
    <s v="Teresa Highsmith"/>
    <n v="58.95"/>
    <m/>
    <n v="-58.95"/>
    <s v="Credit"/>
    <s v="11300 · PayPal (INC)"/>
    <x v="2"/>
    <x v="11"/>
    <n v="2015"/>
    <x v="57"/>
    <s v="Teresa Highsmith"/>
    <s v="e-Commerce:DT.com"/>
    <s v="BOTH"/>
    <s v="Income Statement"/>
    <s v="PayPal (INC) Sales Activity"/>
    <m/>
  </r>
  <r>
    <d v="2015-11-30T00:00:00"/>
    <s v="jaime sanzetenea"/>
    <n v="38.94"/>
    <m/>
    <n v="-38.94"/>
    <s v="Credit"/>
    <s v="11300 · PayPal (INC)"/>
    <x v="2"/>
    <x v="11"/>
    <n v="2015"/>
    <x v="57"/>
    <s v="jaime sanzetenea"/>
    <s v="e-Commerce:DT.com"/>
    <s v="BOTH"/>
    <s v="Income Statement"/>
    <s v="PayPal (INC) Sales Activity"/>
    <m/>
  </r>
  <r>
    <d v="2015-11-30T00:00:00"/>
    <s v="jaime sanzetenea"/>
    <n v="170.91"/>
    <m/>
    <n v="-170.91"/>
    <s v="Credit"/>
    <s v="11300 · PayPal (INC)"/>
    <x v="2"/>
    <x v="11"/>
    <n v="2015"/>
    <x v="57"/>
    <s v="jaime sanzetenea"/>
    <s v="e-Commerce:DT.com"/>
    <s v="BOTH"/>
    <s v="Income Statement"/>
    <s v="PayPal (INC) Sales Activity"/>
    <m/>
  </r>
  <r>
    <d v="2015-11-30T00:00:00"/>
    <s v="Patrick Smyth"/>
    <n v="89.36"/>
    <m/>
    <n v="-89.36"/>
    <s v="Credit"/>
    <s v="11300 · PayPal (INC)"/>
    <x v="2"/>
    <x v="11"/>
    <n v="2015"/>
    <x v="57"/>
    <s v="Patrick Smyth"/>
    <s v="eBay:eBay"/>
    <s v="BOTH"/>
    <s v="Income Statement"/>
    <s v="PayPal (INC) Sales Activity"/>
    <m/>
  </r>
  <r>
    <d v="2015-11-30T00:00:00"/>
    <s v="Deborah Rubenfeld"/>
    <n v="83.94"/>
    <m/>
    <n v="-83.94"/>
    <s v="Credit"/>
    <s v="11300 · PayPal (INC)"/>
    <x v="2"/>
    <x v="11"/>
    <n v="2015"/>
    <x v="57"/>
    <s v="Deborah Rubenfeld"/>
    <s v="e-Commerce:DT.com"/>
    <s v="BOTH"/>
    <s v="Income Statement"/>
    <s v="PayPal (INC) Sales Activity"/>
    <m/>
  </r>
  <r>
    <d v="2015-11-30T00:00:00"/>
    <s v="Neha Thapar"/>
    <n v="256.36"/>
    <m/>
    <n v="-256.36"/>
    <s v="Credit"/>
    <s v="11300 · PayPal (INC)"/>
    <x v="2"/>
    <x v="11"/>
    <n v="2015"/>
    <x v="57"/>
    <s v="Neha Thapar"/>
    <s v="e-Commerce:DT.com"/>
    <s v="BOTH"/>
    <s v="Income Statement"/>
    <s v="PayPal (INC) Sales Activity"/>
    <m/>
  </r>
  <r>
    <d v="2015-11-30T00:00:00"/>
    <s v="10K LLC"/>
    <n v="53.94"/>
    <m/>
    <n v="-53.94"/>
    <s v="Credit"/>
    <s v="11300 · PayPal (INC)"/>
    <x v="2"/>
    <x v="11"/>
    <n v="2015"/>
    <x v="57"/>
    <s v="10K LLC"/>
    <s v="e-Commerce:DT Pro.com"/>
    <s v="BOTH"/>
    <s v="Income Statement"/>
    <s v="PayPal (INC) Sales Activity"/>
    <m/>
  </r>
  <r>
    <d v="2015-11-30T00:00:00"/>
    <s v="Art Needlepoint"/>
    <n v="94.95"/>
    <m/>
    <n v="-94.95"/>
    <s v="Credit"/>
    <s v="11300 · PayPal (INC)"/>
    <x v="2"/>
    <x v="11"/>
    <n v="2015"/>
    <x v="57"/>
    <s v="Art Needlepoint"/>
    <s v="eBay:eBay"/>
    <s v="BOTH"/>
    <s v="Income Statement"/>
    <s v="PayPal (INC) Sales Activity"/>
    <m/>
  </r>
  <r>
    <d v="2015-11-30T00:00:00"/>
    <s v="Justin McKinnon"/>
    <n v="158.87"/>
    <m/>
    <n v="-158.87"/>
    <s v="Credit"/>
    <s v="11300 · PayPal (INC)"/>
    <x v="2"/>
    <x v="11"/>
    <n v="2015"/>
    <x v="57"/>
    <s v="Justin McKinnon"/>
    <s v="e-Commerce:DT.com"/>
    <s v="BOTH"/>
    <s v="Income Statement"/>
    <s v="PayPal (INC) Sales Activity"/>
    <m/>
  </r>
  <r>
    <d v="2015-11-30T00:00:00"/>
    <s v="Transfer to Bank Completed"/>
    <n v="-767.82"/>
    <m/>
    <n v="767.82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2-01T00:00:00"/>
    <s v="eBay Inc."/>
    <n v="-337.53"/>
    <m/>
    <n v="337.53"/>
    <s v="Debit"/>
    <s v="11300 · PayPal (INC)"/>
    <x v="2"/>
    <x v="12"/>
    <n v="2015"/>
    <x v="11"/>
    <s v="eBay"/>
    <s v="eBay:eBay"/>
    <s v="BOTH"/>
    <s v="Income Statement"/>
    <s v="PayPal (INC) Activity"/>
    <m/>
  </r>
  <r>
    <d v="2015-12-01T00:00:00"/>
    <s v="David Harbeson"/>
    <n v="166.46"/>
    <m/>
    <n v="-166.46"/>
    <s v="Credit"/>
    <s v="11300 · PayPal (INC)"/>
    <x v="2"/>
    <x v="12"/>
    <n v="2015"/>
    <x v="57"/>
    <s v="David Harbeson"/>
    <s v="e-Commerce:DT.com"/>
    <s v="BOTH"/>
    <s v="Income Statement"/>
    <s v="PayPal (INC) Sales Activity"/>
    <m/>
  </r>
  <r>
    <d v="2015-12-01T00:00:00"/>
    <s v="David Harbeson"/>
    <n v="-19.95"/>
    <m/>
    <n v="19.95"/>
    <s v="Debit"/>
    <s v="11300 · PayPal (INC)"/>
    <x v="2"/>
    <x v="12"/>
    <n v="2015"/>
    <x v="57"/>
    <s v="David Harbeson"/>
    <s v="eBay:eBay"/>
    <s v="BOTH"/>
    <s v="Income Statement"/>
    <s v="PayPal (INC) Sales Activity"/>
    <m/>
  </r>
  <r>
    <d v="2015-12-02T00:00:00"/>
    <s v="Petsonline"/>
    <n v="173.9"/>
    <m/>
    <n v="-173.9"/>
    <s v="Credit"/>
    <s v="11300 · PayPal (INC)"/>
    <x v="2"/>
    <x v="12"/>
    <n v="2015"/>
    <x v="57"/>
    <s v="Petsonline"/>
    <s v="Wholesale"/>
    <s v="BOTH"/>
    <s v="Income Statement"/>
    <s v="PayPal (INC) Sales Activity"/>
    <m/>
  </r>
  <r>
    <d v="2015-12-02T00:00:00"/>
    <s v="ryan casson"/>
    <n v="14.65"/>
    <m/>
    <n v="-14.65"/>
    <s v="Credit"/>
    <s v="11300 · PayPal (INC)"/>
    <x v="2"/>
    <x v="12"/>
    <n v="2015"/>
    <x v="57"/>
    <s v="ryan casson"/>
    <s v="eBay:eBay"/>
    <s v="BOTH"/>
    <s v="Income Statement"/>
    <s v="PayPal (INC) Sales Activity"/>
    <m/>
  </r>
  <r>
    <d v="2015-12-02T00:00:00"/>
    <s v="Christopher Healy"/>
    <n v="74.849999999999994"/>
    <m/>
    <n v="-74.849999999999994"/>
    <s v="Credit"/>
    <s v="11300 · PayPal (INC)"/>
    <x v="2"/>
    <x v="12"/>
    <n v="2015"/>
    <x v="57"/>
    <s v="Christopher Healy"/>
    <s v="e-Commerce:DT.com"/>
    <s v="BOTH"/>
    <s v="Income Statement"/>
    <s v="PayPal (INC) Sales Activity"/>
    <m/>
  </r>
  <r>
    <d v="2015-12-02T00:00:00"/>
    <s v="J B Martinez"/>
    <n v="69.900000000000006"/>
    <m/>
    <n v="-69.900000000000006"/>
    <s v="Credit"/>
    <s v="11300 · PayPal (INC)"/>
    <x v="2"/>
    <x v="12"/>
    <n v="2015"/>
    <x v="57"/>
    <s v="J B Martinez"/>
    <s v="e-Commerce:DT.com"/>
    <s v="BOTH"/>
    <s v="Income Statement"/>
    <s v="PayPal (INC) Sales Activity"/>
    <m/>
  </r>
  <r>
    <d v="2015-12-03T00:00:00"/>
    <s v="John Sullivan"/>
    <n v="14.65"/>
    <m/>
    <n v="-14.65"/>
    <s v="Credit"/>
    <s v="11300 · PayPal (INC)"/>
    <x v="2"/>
    <x v="12"/>
    <n v="2015"/>
    <x v="57"/>
    <s v="John Sullivan"/>
    <s v="eBay:eBay"/>
    <s v="BOTH"/>
    <s v="Income Statement"/>
    <s v="PayPal (INC) Sales Activity"/>
    <m/>
  </r>
  <r>
    <d v="2015-12-03T00:00:00"/>
    <s v="Brett Baragia"/>
    <n v="13.96"/>
    <m/>
    <n v="-13.96"/>
    <s v="Credit"/>
    <s v="11300 · PayPal (INC)"/>
    <x v="2"/>
    <x v="12"/>
    <n v="2015"/>
    <x v="57"/>
    <s v="Brett Baragia"/>
    <s v="eBay:eBay"/>
    <s v="BOTH"/>
    <s v="Income Statement"/>
    <s v="PayPal (INC) Sales Activity"/>
    <m/>
  </r>
  <r>
    <d v="2015-12-04T00:00:00"/>
    <s v="Transfer to Bank Completed"/>
    <n v="-439.85"/>
    <m/>
    <n v="439.85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04T00:00:00"/>
    <s v="Raymond Rossi"/>
    <n v="139.94999999999999"/>
    <m/>
    <n v="-139.94999999999999"/>
    <s v="Credit"/>
    <s v="11300 · PayPal (INC)"/>
    <x v="2"/>
    <x v="12"/>
    <n v="2015"/>
    <x v="57"/>
    <s v="Raymond Rossi"/>
    <s v="eBay:eBay"/>
    <s v="BOTH"/>
    <s v="Income Statement"/>
    <s v="PayPal (INC) Sales Activity"/>
    <m/>
  </r>
  <r>
    <d v="2015-12-04T00:00:00"/>
    <s v="Lauren Sons"/>
    <n v="95.07"/>
    <m/>
    <n v="-95.07"/>
    <s v="Credit"/>
    <s v="11300 · PayPal (INC)"/>
    <x v="2"/>
    <x v="12"/>
    <n v="2015"/>
    <x v="57"/>
    <s v="Lauren Sons"/>
    <s v="e-Commerce:DT.com"/>
    <s v="BOTH"/>
    <s v="Income Statement"/>
    <s v="PayPal (INC) Sales Activity"/>
    <m/>
  </r>
  <r>
    <d v="2015-12-04T00:00:00"/>
    <s v="Barbara cassata"/>
    <n v="66.239999999999995"/>
    <m/>
    <n v="-66.239999999999995"/>
    <s v="Credit"/>
    <s v="11300 · PayPal (INC)"/>
    <x v="2"/>
    <x v="12"/>
    <n v="2015"/>
    <x v="57"/>
    <s v="Barbara cassata"/>
    <s v="eBay:eBay"/>
    <s v="BOTH"/>
    <s v="Income Statement"/>
    <s v="PayPal (INC) Sales Activity"/>
    <m/>
  </r>
  <r>
    <d v="2015-12-04T00:00:00"/>
    <s v="Bonnie Ceroll"/>
    <n v="139.94999999999999"/>
    <m/>
    <n v="-139.94999999999999"/>
    <s v="Credit"/>
    <s v="11300 · PayPal (INC)"/>
    <x v="2"/>
    <x v="12"/>
    <n v="2015"/>
    <x v="57"/>
    <s v="Bonnie Ceroll"/>
    <s v="eBay:eBay"/>
    <s v="BOTH"/>
    <s v="Income Statement"/>
    <s v="PayPal (INC) Sales Activity"/>
    <m/>
  </r>
  <r>
    <d v="2015-12-05T00:00:00"/>
    <s v="chris harrison"/>
    <n v="10.95"/>
    <m/>
    <n v="-10.95"/>
    <s v="Credit"/>
    <s v="11300 · PayPal (INC)"/>
    <x v="2"/>
    <x v="12"/>
    <n v="2015"/>
    <x v="57"/>
    <s v="chris harrison"/>
    <s v="e-Commerce:DT.com"/>
    <s v="BOTH"/>
    <s v="Income Statement"/>
    <s v="PayPal (INC) Sales Activity"/>
    <m/>
  </r>
  <r>
    <d v="2015-12-05T00:00:00"/>
    <s v="andrea Davidson-wright"/>
    <n v="202.55"/>
    <m/>
    <n v="-202.55"/>
    <s v="Credit"/>
    <s v="11300 · PayPal (INC)"/>
    <x v="2"/>
    <x v="12"/>
    <n v="2015"/>
    <x v="57"/>
    <s v="andrea Davidson-wright"/>
    <s v="e-Commerce:DT.com"/>
    <s v="BOTH"/>
    <s v="Income Statement"/>
    <s v="PayPal (INC) Sales Activity"/>
    <m/>
  </r>
  <r>
    <d v="2015-12-05T00:00:00"/>
    <s v="Richard Long"/>
    <n v="87.36"/>
    <m/>
    <n v="-87.36"/>
    <s v="Credit"/>
    <s v="11300 · PayPal (INC)"/>
    <x v="2"/>
    <x v="12"/>
    <n v="2015"/>
    <x v="57"/>
    <s v="Richard Long"/>
    <s v="eBay:eBay"/>
    <s v="BOTH"/>
    <s v="Income Statement"/>
    <s v="PayPal (INC) Sales Activity"/>
    <m/>
  </r>
  <r>
    <d v="2015-12-06T00:00:00"/>
    <s v="Margaret Smith"/>
    <n v="29.3"/>
    <m/>
    <n v="-29.3"/>
    <s v="Credit"/>
    <s v="11300 · PayPal (INC)"/>
    <x v="2"/>
    <x v="12"/>
    <n v="2015"/>
    <x v="57"/>
    <s v="Margaret Smith"/>
    <s v="eBay:eBay"/>
    <s v="BOTH"/>
    <s v="Income Statement"/>
    <s v="PayPal (INC) Sales Activity"/>
    <m/>
  </r>
  <r>
    <d v="2015-12-06T00:00:00"/>
    <s v="danni yao"/>
    <n v="122.22"/>
    <m/>
    <n v="-122.22"/>
    <s v="Credit"/>
    <s v="11300 · PayPal (INC)"/>
    <x v="2"/>
    <x v="12"/>
    <n v="2015"/>
    <x v="57"/>
    <s v="danni yao"/>
    <s v="eBay:eBay"/>
    <s v="BOTH"/>
    <s v="Income Statement"/>
    <s v="PayPal (INC) Sales Activity"/>
    <m/>
  </r>
  <r>
    <d v="2015-12-07T00:00:00"/>
    <s v="Transfer to Bank Completed"/>
    <n v="-861.72"/>
    <m/>
    <n v="861.72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07T00:00:00"/>
    <s v="denise newcomer"/>
    <n v="61.18"/>
    <m/>
    <n v="-61.18"/>
    <s v="Credit"/>
    <s v="11300 · PayPal (INC)"/>
    <x v="2"/>
    <x v="12"/>
    <n v="2015"/>
    <x v="57"/>
    <s v="denise newcomer"/>
    <s v="eBay:eBay"/>
    <s v="BOTH"/>
    <s v="Income Statement"/>
    <s v="PayPal (INC) Sales Activity"/>
    <m/>
  </r>
  <r>
    <d v="2015-12-08T00:00:00"/>
    <s v="Bruce Kyckelhahn"/>
    <n v="136.29"/>
    <m/>
    <n v="-136.29"/>
    <s v="Credit"/>
    <s v="11300 · PayPal (INC)"/>
    <x v="2"/>
    <x v="12"/>
    <n v="2015"/>
    <x v="57"/>
    <s v="Bruce Kyckelhahn"/>
    <s v="e-Commerce:DT.com"/>
    <s v="BOTH"/>
    <s v="Income Statement"/>
    <s v="PayPal (INC) Sales Activity"/>
    <m/>
  </r>
  <r>
    <d v="2015-12-08T00:00:00"/>
    <s v="De Franco Photography"/>
    <n v="151.66999999999999"/>
    <m/>
    <n v="-151.66999999999999"/>
    <s v="Credit"/>
    <s v="11300 · PayPal (INC)"/>
    <x v="2"/>
    <x v="12"/>
    <n v="2015"/>
    <x v="57"/>
    <s v="De Franco Photography"/>
    <s v="e-Commerce:DT.com"/>
    <s v="BOTH"/>
    <s v="Income Statement"/>
    <s v="PayPal (INC) Sales Activity"/>
    <m/>
  </r>
  <r>
    <d v="2015-12-08T00:00:00"/>
    <s v="Janice Fellows"/>
    <n v="94.95"/>
    <m/>
    <n v="-94.95"/>
    <s v="Credit"/>
    <s v="11300 · PayPal (INC)"/>
    <x v="2"/>
    <x v="12"/>
    <n v="2015"/>
    <x v="57"/>
    <s v="Janice Fellows"/>
    <s v="e-Commerce:DT.com"/>
    <s v="BOTH"/>
    <s v="Income Statement"/>
    <s v="PayPal (INC) Sales Activity"/>
    <m/>
  </r>
  <r>
    <d v="2015-12-09T00:00:00"/>
    <s v="Bonnie Ceroll"/>
    <n v="139.94999999999999"/>
    <m/>
    <n v="-139.94999999999999"/>
    <s v="Credit"/>
    <s v="11300 · PayPal (INC)"/>
    <x v="2"/>
    <x v="12"/>
    <n v="2015"/>
    <x v="57"/>
    <s v="Bonnie Ceroll"/>
    <s v="eBay:eBay"/>
    <s v="BOTH"/>
    <s v="Income Statement"/>
    <s v="PayPal (INC) Sales Activity"/>
    <m/>
  </r>
  <r>
    <d v="2015-12-09T00:00:00"/>
    <s v="Wencke Synak"/>
    <n v="15.9"/>
    <m/>
    <n v="-15.9"/>
    <s v="Credit"/>
    <s v="11300 · PayPal (INC)"/>
    <x v="2"/>
    <x v="12"/>
    <n v="2015"/>
    <x v="57"/>
    <s v="Wencke Synak"/>
    <s v="eBay:eBay"/>
    <s v="BOTH"/>
    <s v="Income Statement"/>
    <s v="PayPal (INC) Sales Activity"/>
    <m/>
  </r>
  <r>
    <d v="2015-12-09T00:00:00"/>
    <s v="J Scott Zundel"/>
    <n v="145.80000000000001"/>
    <m/>
    <n v="-145.80000000000001"/>
    <s v="Credit"/>
    <s v="11300 · PayPal (INC)"/>
    <x v="2"/>
    <x v="12"/>
    <n v="2015"/>
    <x v="57"/>
    <s v="J Scott Zundel"/>
    <s v="e-Commerce:DT.com"/>
    <s v="BOTH"/>
    <s v="Income Statement"/>
    <s v="PayPal (INC) Sales Activity"/>
    <m/>
  </r>
  <r>
    <d v="2015-12-09T00:00:00"/>
    <s v="Nikola Palakow"/>
    <n v="77.849999999999994"/>
    <m/>
    <n v="-77.849999999999994"/>
    <s v="Credit"/>
    <s v="11300 · PayPal (INC)"/>
    <x v="2"/>
    <x v="12"/>
    <n v="2015"/>
    <x v="57"/>
    <s v="Nikola Palakow"/>
    <s v="e-Commerce:DT.com"/>
    <s v="BOTH"/>
    <s v="Income Statement"/>
    <s v="PayPal (INC) Sales Activity"/>
    <m/>
  </r>
  <r>
    <d v="2015-12-09T00:00:00"/>
    <s v="alberto Hernandez"/>
    <n v="107.64"/>
    <m/>
    <n v="-107.64"/>
    <s v="Credit"/>
    <s v="11300 · PayPal (INC)"/>
    <x v="2"/>
    <x v="12"/>
    <n v="2015"/>
    <x v="57"/>
    <s v="alberto Hernandez"/>
    <s v="eBay:eBay"/>
    <s v="BOTH"/>
    <s v="Income Statement"/>
    <s v="PayPal (INC) Sales Activity"/>
    <m/>
  </r>
  <r>
    <d v="2015-12-09T00:00:00"/>
    <s v="Stacy Grover"/>
    <n v="25.8"/>
    <m/>
    <n v="-25.8"/>
    <s v="Credit"/>
    <s v="11300 · PayPal (INC)"/>
    <x v="2"/>
    <x v="12"/>
    <n v="2015"/>
    <x v="57"/>
    <s v="Stacy Grover"/>
    <s v="e-Commerce:DT.com"/>
    <s v="BOTH"/>
    <s v="Income Statement"/>
    <s v="PayPal (INC) Sales Activity"/>
    <m/>
  </r>
  <r>
    <d v="2015-12-10T00:00:00"/>
    <s v="Mulberry &amp; Beech, LLC"/>
    <n v="25.8"/>
    <m/>
    <n v="-25.8"/>
    <s v="Credit"/>
    <s v="11300 · PayPal (INC)"/>
    <x v="2"/>
    <x v="12"/>
    <n v="2015"/>
    <x v="57"/>
    <s v="Mulberry &amp; Beech, LLC"/>
    <s v="e-Commerce:DT.com"/>
    <s v="BOTH"/>
    <s v="Income Statement"/>
    <s v="PayPal (INC) Sales Activity"/>
    <m/>
  </r>
  <r>
    <d v="2015-12-10T00:00:00"/>
    <s v="Jerome Smith"/>
    <n v="82.17"/>
    <m/>
    <n v="-82.17"/>
    <s v="Credit"/>
    <s v="11300 · PayPal (INC)"/>
    <x v="2"/>
    <x v="12"/>
    <n v="2015"/>
    <x v="57"/>
    <s v="Jerome Smith"/>
    <s v="eBay:eBay"/>
    <s v="BOTH"/>
    <s v="Income Statement"/>
    <s v="PayPal (INC) Sales Activity"/>
    <m/>
  </r>
  <r>
    <d v="2015-12-10T00:00:00"/>
    <s v="Transfer to Bank Completed"/>
    <n v="-1028.8399999999999"/>
    <m/>
    <n v="1028.8399999999999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11T00:00:00"/>
    <s v="Jay Meranchik"/>
    <n v="81.8"/>
    <m/>
    <n v="-81.8"/>
    <s v="Credit"/>
    <s v="11300 · PayPal (INC)"/>
    <x v="2"/>
    <x v="12"/>
    <n v="2015"/>
    <x v="57"/>
    <s v="Jay Meranchik"/>
    <s v="e-Commerce:DT.com"/>
    <s v="BOTH"/>
    <s v="Income Statement"/>
    <s v="PayPal (INC) Sales Activity"/>
    <m/>
  </r>
  <r>
    <d v="2015-12-11T00:00:00"/>
    <s v="Steven Bragdon"/>
    <n v="23.9"/>
    <m/>
    <n v="-23.9"/>
    <s v="Credit"/>
    <s v="11300 · PayPal (INC)"/>
    <x v="2"/>
    <x v="12"/>
    <n v="2015"/>
    <x v="57"/>
    <s v="Steven Bragdon"/>
    <s v="e-Commerce:DT.com"/>
    <s v="BOTH"/>
    <s v="Income Statement"/>
    <s v="PayPal (INC) Sales Activity"/>
    <m/>
  </r>
  <r>
    <d v="2015-12-12T00:00:00"/>
    <s v="Andrzej Rybarski"/>
    <n v="59.95"/>
    <m/>
    <n v="-59.95"/>
    <s v="Credit"/>
    <s v="11300 · PayPal (INC)"/>
    <x v="2"/>
    <x v="12"/>
    <n v="2015"/>
    <x v="57"/>
    <s v="Andrzej Rybarski"/>
    <s v="e-Commerce:DT.com"/>
    <s v="BOTH"/>
    <s v="Income Statement"/>
    <s v="PayPal (INC) Sales Activity"/>
    <m/>
  </r>
  <r>
    <d v="2015-12-13T00:00:00"/>
    <s v="Gisell Diaz"/>
    <n v="179.95"/>
    <m/>
    <n v="-179.95"/>
    <s v="Credit"/>
    <s v="11300 · PayPal (INC)"/>
    <x v="2"/>
    <x v="12"/>
    <n v="2015"/>
    <x v="57"/>
    <s v="Gisell Diaz"/>
    <s v="e-Commerce:DT.com"/>
    <s v="BOTH"/>
    <s v="Income Statement"/>
    <s v="PayPal (INC) Sales Activity"/>
    <m/>
  </r>
  <r>
    <d v="2015-12-13T00:00:00"/>
    <s v="Gillian Mullen"/>
    <n v="95.95"/>
    <m/>
    <n v="-95.95"/>
    <s v="Credit"/>
    <s v="11300 · PayPal (INC)"/>
    <x v="2"/>
    <x v="12"/>
    <n v="2015"/>
    <x v="57"/>
    <s v="Gillian Mullen"/>
    <s v="e-Commerce:DT.com"/>
    <s v="BOTH"/>
    <s v="Income Statement"/>
    <s v="PayPal (INC) Sales Activity"/>
    <m/>
  </r>
  <r>
    <d v="2015-12-13T00:00:00"/>
    <s v="Stacy Grover"/>
    <n v="59.95"/>
    <m/>
    <n v="-59.95"/>
    <s v="Credit"/>
    <s v="11300 · PayPal (INC)"/>
    <x v="2"/>
    <x v="12"/>
    <n v="2015"/>
    <x v="57"/>
    <s v="Stacy Grover"/>
    <s v="e-Commerce:DT.com"/>
    <s v="BOTH"/>
    <s v="Income Statement"/>
    <s v="PayPal (INC) Sales Activity"/>
    <m/>
  </r>
  <r>
    <d v="2015-12-14T00:00:00"/>
    <s v="Transfer to Bank Completed"/>
    <n v="-485.16"/>
    <m/>
    <n v="485.16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14T00:00:00"/>
    <s v="Mulberry &amp; Beech, LLC"/>
    <n v="-25.8"/>
    <m/>
    <n v="25.8"/>
    <s v="Debit"/>
    <s v="11300 · PayPal (INC)"/>
    <x v="2"/>
    <x v="12"/>
    <n v="2015"/>
    <x v="57"/>
    <s v="Mulberry &amp; Beech, LLC"/>
    <s v="eBay:eBay"/>
    <s v="BOTH"/>
    <s v="Income Statement"/>
    <s v="PayPal (INC) Sales Activity"/>
    <m/>
  </r>
  <r>
    <d v="2015-12-14T00:00:00"/>
    <s v="Gonzalo Rueda"/>
    <n v="127.41"/>
    <m/>
    <n v="-127.41"/>
    <s v="Credit"/>
    <s v="11300 · PayPal (INC)"/>
    <x v="2"/>
    <x v="12"/>
    <n v="2015"/>
    <x v="57"/>
    <s v="Gonzalo Rueda"/>
    <s v="e-Commerce:DT.com"/>
    <s v="BOTH"/>
    <s v="Income Statement"/>
    <s v="PayPal (INC) Sales Activity"/>
    <m/>
  </r>
  <r>
    <d v="2015-12-14T00:00:00"/>
    <s v="Teresa Highsmith"/>
    <n v="-58.95"/>
    <m/>
    <n v="58.95"/>
    <s v="Debit"/>
    <s v="11300 · PayPal (INC)"/>
    <x v="2"/>
    <x v="12"/>
    <n v="2015"/>
    <x v="57"/>
    <s v="Teresa Highsmith"/>
    <s v="eBay:eBay"/>
    <s v="BOTH"/>
    <s v="Income Statement"/>
    <s v="PayPal (INC) Sales Activity"/>
    <m/>
  </r>
  <r>
    <d v="2015-12-15T00:00:00"/>
    <s v="Ryan Hooson"/>
    <n v="14.65"/>
    <m/>
    <n v="-14.65"/>
    <s v="Credit"/>
    <s v="11300 · PayPal (INC)"/>
    <x v="2"/>
    <x v="12"/>
    <n v="2015"/>
    <x v="57"/>
    <s v="Ryan Hooson"/>
    <s v="eBay:eBay"/>
    <s v="BOTH"/>
    <s v="Income Statement"/>
    <s v="PayPal (INC) Sales Activity"/>
    <m/>
  </r>
  <r>
    <d v="2015-12-15T00:00:00"/>
    <s v="Joseph Riff"/>
    <n v="15.85"/>
    <m/>
    <n v="-15.85"/>
    <s v="Credit"/>
    <s v="11300 · PayPal (INC)"/>
    <x v="2"/>
    <x v="12"/>
    <n v="2015"/>
    <x v="57"/>
    <s v="Joseph Riff"/>
    <s v="eBay:eBay"/>
    <s v="BOTH"/>
    <s v="Income Statement"/>
    <s v="PayPal (INC) Sales Activity"/>
    <m/>
  </r>
  <r>
    <d v="2015-12-15T00:00:00"/>
    <s v="Nelson Light"/>
    <n v="35.700000000000003"/>
    <m/>
    <n v="-35.700000000000003"/>
    <s v="Credit"/>
    <s v="11300 · PayPal (INC)"/>
    <x v="2"/>
    <x v="12"/>
    <n v="2015"/>
    <x v="57"/>
    <s v="Nelson Light"/>
    <s v="eBay:eBay"/>
    <s v="BOTH"/>
    <s v="Income Statement"/>
    <s v="PayPal (INC) Sales Activity"/>
    <m/>
  </r>
  <r>
    <d v="2015-12-15T00:00:00"/>
    <s v="Ronald Fried"/>
    <n v="64.900000000000006"/>
    <m/>
    <n v="-64.900000000000006"/>
    <s v="Credit"/>
    <s v="11300 · PayPal (INC)"/>
    <x v="2"/>
    <x v="12"/>
    <n v="2015"/>
    <x v="57"/>
    <s v="Ronald Fried"/>
    <s v="e-Commerce:DT.com"/>
    <s v="BOTH"/>
    <s v="Income Statement"/>
    <s v="PayPal (INC) Sales Activity"/>
    <m/>
  </r>
  <r>
    <d v="2015-12-15T00:00:00"/>
    <s v="Evgeny Petrashchuk"/>
    <n v="170.65"/>
    <m/>
    <n v="-170.65"/>
    <s v="Credit"/>
    <s v="11300 · PayPal (INC)"/>
    <x v="2"/>
    <x v="12"/>
    <n v="2015"/>
    <x v="57"/>
    <s v="Evgeny Petrashchuk"/>
    <s v="Wholesale"/>
    <s v="BOTH"/>
    <s v="Income Statement"/>
    <s v="PayPal (INC) Sales Activity"/>
    <m/>
  </r>
  <r>
    <d v="2015-12-16T00:00:00"/>
    <s v="frank ted"/>
    <n v="107.07"/>
    <m/>
    <n v="-107.07"/>
    <s v="Credit"/>
    <s v="11300 · PayPal (INC)"/>
    <x v="2"/>
    <x v="12"/>
    <n v="2015"/>
    <x v="57"/>
    <s v="frank ted"/>
    <s v="eBay:eBay"/>
    <s v="BOTH"/>
    <s v="Income Statement"/>
    <s v="PayPal (INC) Sales Activity"/>
    <m/>
  </r>
  <r>
    <d v="2015-12-16T00:00:00"/>
    <s v="Transfer to Bank Completed"/>
    <n v="-440"/>
    <m/>
    <n v="44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19T00:00:00"/>
    <s v="felix carrion"/>
    <n v="15.9"/>
    <m/>
    <n v="-15.9"/>
    <s v="Credit"/>
    <s v="11300 · PayPal (INC)"/>
    <x v="2"/>
    <x v="12"/>
    <n v="2015"/>
    <x v="57"/>
    <s v="felix carrion"/>
    <s v="eBay:eBay"/>
    <s v="BOTH"/>
    <s v="Income Statement"/>
    <s v="PayPal (INC) Sales Activity"/>
    <m/>
  </r>
  <r>
    <d v="2015-12-20T00:00:00"/>
    <s v="Matthew Cluff"/>
    <n v="77.41"/>
    <m/>
    <n v="-77.41"/>
    <s v="Credit"/>
    <s v="11300 · PayPal (INC)"/>
    <x v="2"/>
    <x v="12"/>
    <n v="2015"/>
    <x v="57"/>
    <s v="Matthew Cluff"/>
    <s v="e-Commerce:DT.com"/>
    <s v="BOTH"/>
    <s v="Income Statement"/>
    <s v="PayPal (INC) Sales Activity"/>
    <m/>
  </r>
  <r>
    <d v="2015-12-21T00:00:00"/>
    <s v="ANTIK-GROUP"/>
    <n v="-101.23"/>
    <m/>
    <n v="101.23"/>
    <s v="Debit"/>
    <s v="11300 · PayPal (INC)"/>
    <x v="2"/>
    <x v="12"/>
    <n v="2015"/>
    <x v="40"/>
    <s v="Antik Corporation"/>
    <s v="Corporate"/>
    <s v="BOTH"/>
    <s v="Income Statement"/>
    <s v="PayPal (INC) Activity"/>
    <m/>
  </r>
  <r>
    <d v="2015-12-22T00:00:00"/>
    <s v="Julianne M Kohn"/>
    <n v="13.96"/>
    <m/>
    <n v="-13.96"/>
    <s v="Credit"/>
    <s v="11300 · PayPal (INC)"/>
    <x v="2"/>
    <x v="12"/>
    <n v="2015"/>
    <x v="57"/>
    <s v="Julianne M Kohn"/>
    <s v="eBay:eBay"/>
    <s v="BOTH"/>
    <s v="Income Statement"/>
    <s v="PayPal (INC) Sales Activity"/>
    <m/>
  </r>
  <r>
    <d v="2015-12-22T00:00:00"/>
    <s v="stephen scally"/>
    <n v="29.3"/>
    <m/>
    <n v="-29.3"/>
    <s v="Credit"/>
    <s v="11300 · PayPal (INC)"/>
    <x v="2"/>
    <x v="12"/>
    <n v="2015"/>
    <x v="57"/>
    <s v="stephen scally"/>
    <s v="eBay:eBay"/>
    <s v="BOTH"/>
    <s v="Income Statement"/>
    <s v="PayPal (INC) Sales Activity"/>
    <m/>
  </r>
  <r>
    <d v="2015-12-23T00:00:00"/>
    <s v="DeWitt Newins"/>
    <n v="15.9"/>
    <m/>
    <n v="-15.9"/>
    <s v="Credit"/>
    <s v="11300 · PayPal (INC)"/>
    <x v="2"/>
    <x v="12"/>
    <n v="2015"/>
    <x v="57"/>
    <s v="DeWitt Newins"/>
    <s v="eBay:eBay"/>
    <s v="BOTH"/>
    <s v="Income Statement"/>
    <s v="PayPal (INC) Sales Activity"/>
    <m/>
  </r>
  <r>
    <d v="2015-12-23T00:00:00"/>
    <s v="courtney Harris"/>
    <n v="68.95"/>
    <m/>
    <n v="-68.95"/>
    <s v="Credit"/>
    <s v="11300 · PayPal (INC)"/>
    <x v="2"/>
    <x v="12"/>
    <n v="2015"/>
    <x v="57"/>
    <s v="courtney Harris"/>
    <s v="e-Commerce:DT.com"/>
    <s v="BOTH"/>
    <s v="Income Statement"/>
    <s v="PayPal (INC) Sales Activity"/>
    <m/>
  </r>
  <r>
    <d v="2015-12-24T00:00:00"/>
    <s v="Rebecca Marko"/>
    <n v="49.95"/>
    <m/>
    <n v="-49.95"/>
    <s v="Credit"/>
    <s v="11300 · PayPal (INC)"/>
    <x v="2"/>
    <x v="12"/>
    <n v="2015"/>
    <x v="57"/>
    <s v="Rebecca Marko"/>
    <s v="e-Commerce:DT.com"/>
    <s v="BOTH"/>
    <s v="Income Statement"/>
    <s v="PayPal (INC) Sales Activity"/>
    <m/>
  </r>
  <r>
    <d v="2015-12-24T00:00:00"/>
    <s v="JOHN ERICKSON"/>
    <n v="72.39"/>
    <m/>
    <n v="-72.39"/>
    <s v="Credit"/>
    <s v="11300 · PayPal (INC)"/>
    <x v="2"/>
    <x v="12"/>
    <n v="2015"/>
    <x v="57"/>
    <s v="JOHN ERICKSON"/>
    <s v="eBay:eBay"/>
    <s v="BOTH"/>
    <s v="Income Statement"/>
    <s v="PayPal (INC) Sales Activity"/>
    <m/>
  </r>
  <r>
    <d v="2015-12-24T00:00:00"/>
    <s v="Kristi Kay Schiller"/>
    <n v="39.69"/>
    <m/>
    <n v="-39.69"/>
    <s v="Credit"/>
    <s v="11300 · PayPal (INC)"/>
    <x v="2"/>
    <x v="12"/>
    <n v="2015"/>
    <x v="57"/>
    <s v="Kristi Kay Schiller"/>
    <s v="eBay:eBay"/>
    <s v="BOTH"/>
    <s v="Income Statement"/>
    <s v="PayPal (INC) Sales Activity"/>
    <m/>
  </r>
  <r>
    <d v="2015-12-24T00:00:00"/>
    <s v="Claudia Paluch"/>
    <n v="79.900000000000006"/>
    <m/>
    <n v="-79.900000000000006"/>
    <s v="Credit"/>
    <s v="11300 · PayPal (INC)"/>
    <x v="2"/>
    <x v="12"/>
    <n v="2015"/>
    <x v="57"/>
    <s v="Claudia Paluch"/>
    <s v="e-Commerce:DT.com"/>
    <s v="BOTH"/>
    <s v="Income Statement"/>
    <s v="PayPal (INC) Sales Activity"/>
    <m/>
  </r>
  <r>
    <d v="2015-12-25T00:00:00"/>
    <s v="Zaira Calderon"/>
    <n v="106.8"/>
    <m/>
    <n v="-106.8"/>
    <s v="Credit"/>
    <s v="11300 · PayPal (INC)"/>
    <x v="2"/>
    <x v="12"/>
    <n v="2015"/>
    <x v="57"/>
    <s v="Zaira Calderon"/>
    <s v="e-Commerce:DT.com"/>
    <s v="BOTH"/>
    <s v="Income Statement"/>
    <s v="PayPal (INC) Sales Activity"/>
    <m/>
  </r>
  <r>
    <d v="2015-12-25T00:00:00"/>
    <s v="Alexandra Lowry"/>
    <n v="50.32"/>
    <m/>
    <n v="-50.32"/>
    <s v="Credit"/>
    <s v="11300 · PayPal (INC)"/>
    <x v="2"/>
    <x v="12"/>
    <n v="2015"/>
    <x v="57"/>
    <s v="Alexandra Lowry"/>
    <s v="e-Commerce:DT.com"/>
    <s v="BOTH"/>
    <s v="Income Statement"/>
    <s v="PayPal (INC) Sales Activity"/>
    <m/>
  </r>
  <r>
    <d v="2015-12-26T00:00:00"/>
    <s v="Jay Meranchik"/>
    <n v="66.900000000000006"/>
    <m/>
    <n v="-66.900000000000006"/>
    <s v="Credit"/>
    <s v="11300 · PayPal (INC)"/>
    <x v="2"/>
    <x v="12"/>
    <n v="2015"/>
    <x v="57"/>
    <s v="Jay Meranchik"/>
    <s v="e-Commerce:DT.com"/>
    <s v="BOTH"/>
    <s v="Income Statement"/>
    <s v="PayPal (INC) Sales Activity"/>
    <m/>
  </r>
  <r>
    <d v="2015-12-26T00:00:00"/>
    <s v="jesus Puente"/>
    <n v="106.39"/>
    <m/>
    <n v="-106.39"/>
    <s v="Credit"/>
    <s v="11300 · PayPal (INC)"/>
    <x v="2"/>
    <x v="12"/>
    <n v="2015"/>
    <x v="57"/>
    <s v="jesus Puente"/>
    <s v="eBay:eBay"/>
    <s v="BOTH"/>
    <s v="Income Statement"/>
    <s v="PayPal (INC) Sales Activity"/>
    <m/>
  </r>
  <r>
    <d v="2015-12-27T00:00:00"/>
    <s v="Pamela Ahnberg"/>
    <n v="51.85"/>
    <m/>
    <n v="-51.85"/>
    <s v="Credit"/>
    <s v="11300 · PayPal (INC)"/>
    <x v="2"/>
    <x v="12"/>
    <n v="2015"/>
    <x v="57"/>
    <s v="Pamela Ahnberg"/>
    <s v="e-Commerce:DT.com"/>
    <s v="BOTH"/>
    <s v="Income Statement"/>
    <s v="PayPal (INC) Sales Activity"/>
    <m/>
  </r>
  <r>
    <d v="2015-12-27T00:00:00"/>
    <s v="JOHN ERICKSON"/>
    <n v="66.239999999999995"/>
    <m/>
    <n v="-66.239999999999995"/>
    <s v="Credit"/>
    <s v="11300 · PayPal (INC)"/>
    <x v="2"/>
    <x v="12"/>
    <n v="2015"/>
    <x v="57"/>
    <s v="JOHN ERICKSON"/>
    <s v="eBay:eBay"/>
    <s v="BOTH"/>
    <s v="Income Statement"/>
    <s v="PayPal (INC) Sales Activity"/>
    <m/>
  </r>
  <r>
    <d v="2015-12-27T00:00:00"/>
    <s v="Jeff Dillman"/>
    <n v="15.9"/>
    <m/>
    <n v="-15.9"/>
    <s v="Credit"/>
    <s v="11300 · PayPal (INC)"/>
    <x v="2"/>
    <x v="12"/>
    <n v="2015"/>
    <x v="57"/>
    <s v="Jeff Dillman"/>
    <s v="eBay:eBay"/>
    <s v="BOTH"/>
    <s v="Income Statement"/>
    <s v="PayPal (INC) Sales Activity"/>
    <m/>
  </r>
  <r>
    <d v="2015-12-28T00:00:00"/>
    <s v="David Harbeson"/>
    <n v="-102.9"/>
    <m/>
    <n v="102.9"/>
    <s v="Debit"/>
    <s v="11300 · PayPal (INC)"/>
    <x v="2"/>
    <x v="12"/>
    <n v="2015"/>
    <x v="57"/>
    <s v="David Harbeson"/>
    <s v="eBay:eBay"/>
    <s v="BOTH"/>
    <s v="Income Statement"/>
    <s v="PayPal (INC) Sales Activity"/>
    <m/>
  </r>
  <r>
    <d v="2015-12-28T00:00:00"/>
    <s v="Transfer From Bank Completed"/>
    <n v="99.91"/>
    <m/>
    <n v="-99.91"/>
    <s v="Credit"/>
    <s v="11300 · PayPal (INC)"/>
    <x v="2"/>
    <x v="12"/>
    <n v="2015"/>
    <x v="55"/>
    <s v="Dean &amp; Tyler, INC"/>
    <s v="Corporate"/>
    <s v="INC"/>
    <s v="Balance Sheet"/>
    <s v="9319 (INC) transfers to PayPal (INC)"/>
    <m/>
  </r>
  <r>
    <d v="2015-12-28T00:00:00"/>
    <s v="Transfer to Bank Completed"/>
    <n v="-750"/>
    <m/>
    <n v="75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29T00:00:00"/>
    <s v="Thomas Stiffler"/>
    <n v="53.96"/>
    <m/>
    <n v="-53.96"/>
    <s v="Credit"/>
    <s v="11300 · PayPal (INC)"/>
    <x v="2"/>
    <x v="12"/>
    <n v="2015"/>
    <x v="57"/>
    <s v="Thomas Stiffler"/>
    <s v="e-Commerce:DT.com"/>
    <s v="BOTH"/>
    <s v="Income Statement"/>
    <s v="PayPal (INC) Sales Activity"/>
    <m/>
  </r>
  <r>
    <d v="2015-12-29T00:00:00"/>
    <s v="Alexandra Buntjer"/>
    <n v="82.65"/>
    <m/>
    <n v="-82.65"/>
    <s v="Credit"/>
    <s v="11300 · PayPal (INC)"/>
    <x v="2"/>
    <x v="12"/>
    <n v="2015"/>
    <x v="57"/>
    <s v="Alexandra Buntjer"/>
    <s v="e-Commerce:DT Pro.com"/>
    <s v="BOTH"/>
    <s v="Income Statement"/>
    <s v="PayPal (INC) Sales Activity"/>
    <m/>
  </r>
  <r>
    <d v="2015-12-29T00:00:00"/>
    <s v="Kasey Wiley"/>
    <n v="12.9"/>
    <m/>
    <n v="-12.9"/>
    <s v="Credit"/>
    <s v="11300 · PayPal (INC)"/>
    <x v="2"/>
    <x v="12"/>
    <n v="2015"/>
    <x v="57"/>
    <s v="Kasey Wiley"/>
    <s v="e-Commerce:DT.com"/>
    <s v="BOTH"/>
    <s v="Income Statement"/>
    <s v="PayPal (INC) Sales Activity"/>
    <m/>
  </r>
  <r>
    <d v="2015-12-29T00:00:00"/>
    <s v="john griffin"/>
    <n v="55.8"/>
    <m/>
    <n v="-55.8"/>
    <s v="Credit"/>
    <s v="11300 · PayPal (INC)"/>
    <x v="2"/>
    <x v="12"/>
    <n v="2015"/>
    <x v="57"/>
    <s v="john griffin"/>
    <s v="e-Commerce:DT.com"/>
    <s v="BOTH"/>
    <s v="Income Statement"/>
    <s v="PayPal (INC) Sales Activity"/>
    <m/>
  </r>
  <r>
    <d v="2015-12-29T00:00:00"/>
    <s v="James Countryman"/>
    <n v="66.64"/>
    <m/>
    <n v="-66.64"/>
    <s v="Credit"/>
    <s v="11300 · PayPal (INC)"/>
    <x v="2"/>
    <x v="12"/>
    <n v="2015"/>
    <x v="57"/>
    <s v="James Countryman"/>
    <s v="e-Commerce:DT.com"/>
    <s v="BOTH"/>
    <s v="Income Statement"/>
    <s v="PayPal (INC) Sales Activity"/>
    <m/>
  </r>
  <r>
    <d v="2015-12-29T00:00:00"/>
    <s v="Lisa Lucero"/>
    <n v="43.1"/>
    <m/>
    <n v="-43.1"/>
    <s v="Credit"/>
    <s v="11300 · PayPal (INC)"/>
    <x v="2"/>
    <x v="12"/>
    <n v="2015"/>
    <x v="57"/>
    <s v="Lisa Lucero"/>
    <s v="e-Commerce:DT Pro.com"/>
    <s v="BOTH"/>
    <s v="Income Statement"/>
    <s v="PayPal (INC) Sales Activity"/>
    <m/>
  </r>
  <r>
    <d v="2015-12-30T00:00:00"/>
    <s v="David Chaplin"/>
    <n v="83.8"/>
    <m/>
    <n v="-83.8"/>
    <s v="Credit"/>
    <s v="11300 · PayPal (INC)"/>
    <x v="2"/>
    <x v="12"/>
    <n v="2015"/>
    <x v="57"/>
    <s v="David Chaplin"/>
    <s v="e-Commerce:DT.com"/>
    <s v="BOTH"/>
    <s v="Income Statement"/>
    <s v="PayPal (INC) Sales Activity"/>
    <m/>
  </r>
  <r>
    <d v="2015-12-30T00:00:00"/>
    <s v="Don Berghoff"/>
    <n v="104.95"/>
    <m/>
    <n v="-104.95"/>
    <s v="Credit"/>
    <s v="11300 · PayPal (INC)"/>
    <x v="2"/>
    <x v="12"/>
    <n v="2015"/>
    <x v="57"/>
    <s v="Don Berghoff"/>
    <s v="e-Commerce:DT.com"/>
    <s v="BOTH"/>
    <s v="Income Statement"/>
    <s v="PayPal (INC) Sales Activity"/>
    <m/>
  </r>
  <r>
    <d v="2015-12-30T00:00:00"/>
    <s v="Igor Krugov"/>
    <n v="-500"/>
    <m/>
    <n v="500"/>
    <s v="Debit"/>
    <s v="11300 · PayPal (INC)"/>
    <x v="2"/>
    <x v="12"/>
    <n v="2015"/>
    <x v="7"/>
    <s v="Igor Krugov"/>
    <s v="Corporate:IT"/>
    <s v="BOTH"/>
    <s v="Income Statement"/>
    <s v="PayPal (INC) Sales Activity"/>
    <m/>
  </r>
  <r>
    <d v="2015-12-30T00:00:00"/>
    <s v="Wings Around the Planet"/>
    <n v="64.900000000000006"/>
    <m/>
    <n v="-64.900000000000006"/>
    <s v="Credit"/>
    <s v="11300 · PayPal (INC)"/>
    <x v="2"/>
    <x v="12"/>
    <n v="2015"/>
    <x v="57"/>
    <s v="Wings Around the Planet"/>
    <s v="eBay:eBay"/>
    <s v="BOTH"/>
    <s v="Income Statement"/>
    <s v="PayPal (INC) Sales Activity"/>
    <m/>
  </r>
  <r>
    <d v="2015-12-31T00:00:00"/>
    <s v="Duke Yee"/>
    <n v="94.24"/>
    <m/>
    <n v="-94.24"/>
    <s v="Credit"/>
    <s v="11300 · PayPal (INC)"/>
    <x v="2"/>
    <x v="12"/>
    <n v="2015"/>
    <x v="57"/>
    <s v="Duke Yee"/>
    <s v="e-Commerce:DT.com"/>
    <s v="BOTH"/>
    <s v="Income Statement"/>
    <s v="PayPal (INC) Sales Activity"/>
    <m/>
  </r>
  <r>
    <d v="2015-12-31T00:00:00"/>
    <s v="Add Funds from a Bank Account"/>
    <n v="83.57"/>
    <m/>
    <n v="-83.57"/>
    <s v="Credit"/>
    <s v="11300 · PayPal (INC)"/>
    <x v="2"/>
    <x v="12"/>
    <n v="2015"/>
    <x v="57"/>
    <s v="Warren Goldman"/>
    <s v="eBay:eBay"/>
    <s v="BOTH"/>
    <s v="Income Statement"/>
    <s v="PayPal (INC) Sales Activity"/>
    <m/>
  </r>
  <r>
    <d v="2015-12-31T00:00:00"/>
    <s v="hugh barrow"/>
    <n v="132.6"/>
    <m/>
    <n v="-132.6"/>
    <s v="Credit"/>
    <s v="11300 · PayPal (INC)"/>
    <x v="2"/>
    <x v="12"/>
    <n v="2015"/>
    <x v="57"/>
    <s v="hugh barrow"/>
    <s v="e-Commerce:DT.com"/>
    <s v="BOTH"/>
    <s v="Income Statement"/>
    <s v="PayPal (INC) Sales Activity"/>
    <m/>
  </r>
  <r>
    <d v="2015-12-31T00:00:00"/>
    <s v="Rebekah Stone"/>
    <n v="79.8"/>
    <m/>
    <n v="-79.8"/>
    <s v="Credit"/>
    <s v="11300 · PayPal (INC)"/>
    <x v="2"/>
    <x v="12"/>
    <n v="2015"/>
    <x v="57"/>
    <s v="Rebekah Stone"/>
    <s v="e-Commerce:DT.com"/>
    <s v="BOTH"/>
    <s v="Income Statement"/>
    <s v="PayPal (INC) Sales Activity"/>
    <m/>
  </r>
  <r>
    <s v="X"/>
    <m/>
    <m/>
    <m/>
    <m/>
    <m/>
    <m/>
    <x v="0"/>
    <x v="0"/>
    <m/>
    <x v="0"/>
    <m/>
    <m/>
    <m/>
    <m/>
    <m/>
    <m/>
  </r>
  <r>
    <s v="PayPal (INC) fees"/>
    <m/>
    <m/>
    <m/>
    <m/>
    <m/>
    <m/>
    <x v="0"/>
    <x v="0"/>
    <m/>
    <x v="0"/>
    <m/>
    <m/>
    <m/>
    <m/>
    <m/>
    <m/>
  </r>
  <r>
    <d v="2015-04-13T00:00:00"/>
    <m/>
    <n v="0"/>
    <m/>
    <n v="0"/>
    <s v="Credit"/>
    <s v="11300 · PayPal (INC)"/>
    <x v="2"/>
    <x v="4"/>
    <n v="2015"/>
    <x v="11"/>
    <s v="PayPal"/>
    <s v="Corporate"/>
    <s v="INC"/>
    <s v="Balance Sheet"/>
    <s v="9319 (INC) transfers to PayPal (INC)"/>
    <s v="11300 · PayPal (INC)"/>
  </r>
  <r>
    <d v="2015-01-01T00:00:00"/>
    <s v="Gary Dycus"/>
    <n v="-2.91"/>
    <m/>
    <n v="2.91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1T00:00:00"/>
    <s v="William Wallace"/>
    <n v="-2.41"/>
    <m/>
    <n v="2.41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2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2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2T00:00:00"/>
    <s v="terrence greene"/>
    <n v="-0.62"/>
    <m/>
    <n v="0.6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2T00:00:00"/>
    <s v="Linda Kunysz"/>
    <n v="-0.67"/>
    <m/>
    <n v="0.67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2T00:00:00"/>
    <s v="mark greengard"/>
    <n v="-0.76"/>
    <m/>
    <n v="0.7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3T00:00:00"/>
    <s v="sergey fedorov"/>
    <n v="-2.85"/>
    <m/>
    <n v="2.85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3T00:00:00"/>
    <s v="Michael Swedelson"/>
    <n v="-0.67"/>
    <m/>
    <n v="0.67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4T00:00:00"/>
    <s v="Steven Walker"/>
    <n v="-0.78"/>
    <m/>
    <n v="0.7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5T00:00:00"/>
    <s v="Bank Account"/>
    <n v="0"/>
    <m/>
    <n v="0"/>
    <s v="Debit"/>
    <s v="11300 · PayPal (INC)"/>
    <x v="2"/>
    <x v="1"/>
    <n v="2015"/>
    <x v="11"/>
    <s v="PayPal"/>
    <s v="Corporate"/>
    <s v="INC"/>
    <s v="Balance Sheet"/>
    <s v="PayPal (INC) transfers to 9319 (INC)"/>
    <s v="11300 · PayPal (INC)"/>
  </r>
  <r>
    <d v="2015-01-05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5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5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5T00:00:00"/>
    <s v="JAS Enterprises"/>
    <n v="-1.85"/>
    <m/>
    <n v="1.85"/>
    <s v="Credit"/>
    <s v="11300 · PayPal (INC)"/>
    <x v="2"/>
    <x v="1"/>
    <n v="2015"/>
    <x v="11"/>
    <s v="PayPal"/>
    <s v="Wholesale"/>
    <s v="BOTH"/>
    <s v="Income Statement"/>
    <s v="PayPal (INC) Sales Activity"/>
    <s v="11300 · PayPal (INC)"/>
  </r>
  <r>
    <d v="2015-01-05T00:00:00"/>
    <s v="Douglas Ramos"/>
    <n v="-2.33"/>
    <m/>
    <n v="2.33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5T00:00:00"/>
    <s v="Ann Clements"/>
    <n v="-1.89"/>
    <m/>
    <n v="1.89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5T00:00:00"/>
    <s v="Jill Gimelli"/>
    <n v="-0.73"/>
    <m/>
    <n v="0.73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5T00:00:00"/>
    <s v="Tiago Castro"/>
    <n v="-1.98"/>
    <m/>
    <n v="1.98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6T00:00:00"/>
    <s v="Verna A Brisbon-Lucey"/>
    <n v="-0.62"/>
    <m/>
    <n v="0.6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6T00:00:00"/>
    <s v="Seth Whiteley"/>
    <n v="-3.25"/>
    <m/>
    <n v="3.25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6T00:00:00"/>
    <s v="Brindley Lyon"/>
    <n v="-0.88"/>
    <m/>
    <n v="0.8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6T00:00:00"/>
    <s v="wright wright"/>
    <n v="-0.76"/>
    <m/>
    <n v="0.7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6T00:00:00"/>
    <s v="Jayson Rohe"/>
    <n v="-2.2200000000000002"/>
    <m/>
    <n v="2.220000000000000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07T00:00:00"/>
    <s v="Anne-Marie Chapman"/>
    <n v="0"/>
    <m/>
    <n v="0"/>
    <s v="Deb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7T00:00:00"/>
    <s v="Ronda Urkowitz"/>
    <n v="0"/>
    <m/>
    <n v="0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8T00:00:00"/>
    <s v="Nina Mitina"/>
    <n v="-2.74"/>
    <m/>
    <n v="2.7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9T00:00:00"/>
    <s v="Carlton Norris"/>
    <n v="-0.7"/>
    <m/>
    <n v="0.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9T00:00:00"/>
    <s v="WILLIAM TALBERT"/>
    <n v="-0.62"/>
    <m/>
    <n v="0.6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09T00:00:00"/>
    <s v="grace lincoln"/>
    <n v="-0.97"/>
    <m/>
    <n v="0.9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9T00:00:00"/>
    <s v="Anthony Perez"/>
    <n v="-3.25"/>
    <m/>
    <n v="3.25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09T00:00:00"/>
    <s v="PETMOODS"/>
    <n v="-3.89"/>
    <m/>
    <n v="3.89"/>
    <s v="Credit"/>
    <s v="11300 · PayPal (INC)"/>
    <x v="2"/>
    <x v="1"/>
    <n v="2015"/>
    <x v="11"/>
    <s v="PayPal"/>
    <s v="Wholesale"/>
    <s v="BOTH"/>
    <s v="Income Statement"/>
    <s v="PayPal (INC) Sales Activity"/>
    <s v="11300 · PayPal (INC)"/>
  </r>
  <r>
    <d v="2015-01-09T00:00:00"/>
    <s v="Amanda Barrera"/>
    <n v="-0.73"/>
    <m/>
    <n v="0.73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0T00:00:00"/>
    <s v="chris østergren"/>
    <n v="-4.43"/>
    <m/>
    <n v="4.43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0T00:00:00"/>
    <s v="Natalie Gilbert"/>
    <n v="-1.86"/>
    <m/>
    <n v="1.8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0T00:00:00"/>
    <s v="EFG Funding"/>
    <n v="-3.55"/>
    <m/>
    <n v="3.55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1T00:00:00"/>
    <s v="Brandy Rasmussen"/>
    <n v="-0.7"/>
    <m/>
    <n v="0.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1T00:00:00"/>
    <s v="Robert Baumiller"/>
    <n v="-1.81"/>
    <m/>
    <n v="1.81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1T00:00:00"/>
    <s v="William Gardner"/>
    <n v="-7.36"/>
    <m/>
    <n v="7.3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1T00:00:00"/>
    <s v="james wright"/>
    <n v="-2.52"/>
    <m/>
    <n v="2.5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1T00:00:00"/>
    <s v="Loriann Rivas"/>
    <n v="-2"/>
    <m/>
    <n v="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2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2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2T00:00:00"/>
    <s v="Brindley Lyon"/>
    <n v="0.57999999999999996"/>
    <m/>
    <n v="-0.57999999999999996"/>
    <s v="Deb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2T00:00:00"/>
    <s v="Pierre Turgeon"/>
    <n v="-4.46"/>
    <m/>
    <n v="4.46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3T00:00:00"/>
    <s v="Nancy Flora Alves Pinto"/>
    <n v="-0.88"/>
    <m/>
    <n v="0.8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3T00:00:00"/>
    <s v="brooklyn pitcock"/>
    <n v="-2.39"/>
    <m/>
    <n v="2.39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3T00:00:00"/>
    <s v="Shannon Bowe"/>
    <n v="-0.67"/>
    <m/>
    <n v="0.67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3T00:00:00"/>
    <s v="Lynn Goodfellow"/>
    <n v="-2.16"/>
    <m/>
    <n v="2.1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3T00:00:00"/>
    <s v="eBay Inc Shipping"/>
    <n v="0"/>
    <m/>
    <n v="0"/>
    <s v="Cred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3T00:00:00"/>
    <s v="Jeff Nawrot"/>
    <n v="-0.7"/>
    <m/>
    <n v="0.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4T00:00:00"/>
    <s v="jason hurley"/>
    <n v="-0.76"/>
    <m/>
    <n v="0.7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4T00:00:00"/>
    <s v="jason hurley"/>
    <n v="-0.76"/>
    <m/>
    <n v="0.7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4T00:00:00"/>
    <s v="laura vig"/>
    <n v="0"/>
    <m/>
    <n v="0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4T00:00:00"/>
    <s v="laura vig"/>
    <n v="0"/>
    <m/>
    <n v="0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4T00:00:00"/>
    <s v="Sarah Kester"/>
    <n v="0"/>
    <m/>
    <n v="0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4T00:00:00"/>
    <s v="JAS Enterprises"/>
    <n v="-0.64"/>
    <m/>
    <n v="0.64"/>
    <s v="Credit"/>
    <s v="11300 · PayPal (INC)"/>
    <x v="2"/>
    <x v="1"/>
    <n v="2015"/>
    <x v="11"/>
    <s v="PayPal"/>
    <s v="Wholesale"/>
    <s v="BOTH"/>
    <s v="Income Statement"/>
    <s v="PayPal (INC) Sales Activity"/>
    <s v="11300 · PayPal (INC)"/>
  </r>
  <r>
    <d v="2015-01-14T00:00:00"/>
    <s v="Curtis smith"/>
    <n v="-1.1499999999999999"/>
    <m/>
    <n v="1.1499999999999999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4T00:00:00"/>
    <s v="cynthia boucher"/>
    <n v="-3.68"/>
    <m/>
    <n v="3.6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5T00:00:00"/>
    <s v="Jacinta Denton"/>
    <n v="-5.66"/>
    <m/>
    <n v="5.6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5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5T00:00:00"/>
    <s v="Kathy Yaskin"/>
    <n v="-1.94"/>
    <m/>
    <n v="1.9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6T00:00:00"/>
    <s v="Stefanie Young"/>
    <n v="-2.39"/>
    <m/>
    <n v="2.39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6T00:00:00"/>
    <s v="Bank Account"/>
    <n v="0"/>
    <m/>
    <n v="0"/>
    <s v="Debit"/>
    <s v="11300 · PayPal (INC)"/>
    <x v="2"/>
    <x v="1"/>
    <n v="2015"/>
    <x v="11"/>
    <s v="PayPal"/>
    <s v="Corporate"/>
    <s v="INC"/>
    <s v="Balance Sheet"/>
    <s v="PayPal (INC) transfers to 9319 (INC)"/>
    <s v="11300 · PayPal (INC)"/>
  </r>
  <r>
    <d v="2015-01-16T00:00:00"/>
    <s v="chree donaldson"/>
    <n v="-0.7"/>
    <m/>
    <n v="0.7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6T00:00:00"/>
    <s v="Heather Turner"/>
    <n v="-0.72"/>
    <m/>
    <n v="0.7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6T00:00:00"/>
    <s v="Jeffrey Dapper"/>
    <n v="-2.52"/>
    <m/>
    <n v="2.5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6T00:00:00"/>
    <s v="Tracy A Perrine"/>
    <n v="-2.62"/>
    <m/>
    <n v="2.6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6T00:00:00"/>
    <s v="Jaimie Whitney"/>
    <n v="-3.61"/>
    <m/>
    <n v="3.61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7T00:00:00"/>
    <s v="stanley young"/>
    <n v="-2.4700000000000002"/>
    <m/>
    <n v="2.470000000000000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7T00:00:00"/>
    <s v="Anthony Needham"/>
    <n v="-2.82"/>
    <m/>
    <n v="2.8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7T00:00:00"/>
    <s v="Robert Cash"/>
    <n v="-0.78"/>
    <m/>
    <n v="0.7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7T00:00:00"/>
    <s v="Ralph Sculco Jr"/>
    <n v="-1.1599999999999999"/>
    <m/>
    <n v="1.1599999999999999"/>
    <s v="Credit"/>
    <s v="11300 · PayPal (INC)"/>
    <x v="2"/>
    <x v="1"/>
    <n v="2015"/>
    <x v="11"/>
    <s v="PayPal"/>
    <s v="e-Commerce:DT Pro.com"/>
    <s v="BOTH"/>
    <s v="Income Statement"/>
    <s v="PayPal (INC) Sales Activity"/>
    <s v="11300 · PayPal (INC)"/>
  </r>
  <r>
    <d v="2015-01-18T00:00:00"/>
    <s v="Angela Secrest"/>
    <n v="-0.73"/>
    <m/>
    <n v="0.73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8T00:00:00"/>
    <s v="tyler holladay"/>
    <n v="-0.8"/>
    <m/>
    <n v="0.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8T00:00:00"/>
    <s v="Bank Account"/>
    <n v="0"/>
    <m/>
    <n v="0"/>
    <s v="Debit"/>
    <s v="11300 · PayPal (INC)"/>
    <x v="2"/>
    <x v="1"/>
    <n v="2015"/>
    <x v="11"/>
    <s v="PayPal"/>
    <s v="Corporate"/>
    <s v="INC"/>
    <s v="Balance Sheet"/>
    <s v="PayPal (INC) transfers to 9319 (INC)"/>
    <s v="11300 · PayPal (INC)"/>
  </r>
  <r>
    <d v="2015-01-18T00:00:00"/>
    <s v="Derek Havran"/>
    <n v="-4.9800000000000004"/>
    <m/>
    <n v="4.9800000000000004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9T00:00:00"/>
    <s v="Donna Crotty"/>
    <n v="-0.7"/>
    <m/>
    <n v="0.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9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9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9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9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9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19T00:00:00"/>
    <s v="Douglas Ramos"/>
    <n v="2.11"/>
    <m/>
    <n v="-2.11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9T00:00:00"/>
    <s v="Alicia East"/>
    <n v="0.37"/>
    <m/>
    <n v="-0.37"/>
    <s v="Deb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19T00:00:00"/>
    <s v="brian unger"/>
    <n v="-3.78"/>
    <m/>
    <n v="3.78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19T00:00:00"/>
    <s v="Jeff Buckless"/>
    <n v="-2.04"/>
    <m/>
    <n v="2.0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0T00:00:00"/>
    <s v="Jack Vo"/>
    <n v="-2"/>
    <m/>
    <n v="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0T00:00:00"/>
    <s v="Dee Lee"/>
    <n v="-2.56"/>
    <m/>
    <n v="2.5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0T00:00:00"/>
    <s v="Kathleen Von Bergen"/>
    <n v="-0.85"/>
    <m/>
    <n v="0.85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0T00:00:00"/>
    <s v="Diana Alexander"/>
    <n v="-6.33"/>
    <m/>
    <n v="6.33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1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1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1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1T00:00:00"/>
    <s v="Grassif Uwood"/>
    <n v="-3.2"/>
    <m/>
    <n v="3.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2T00:00:00"/>
    <s v="Margaret Watson"/>
    <n v="-2.09"/>
    <m/>
    <n v="2.09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2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2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2T00:00:00"/>
    <s v="PETMOODS"/>
    <n v="-2.33"/>
    <m/>
    <n v="2.33"/>
    <s v="Credit"/>
    <s v="11300 · PayPal (INC)"/>
    <x v="2"/>
    <x v="1"/>
    <n v="2015"/>
    <x v="11"/>
    <s v="PayPal"/>
    <s v="Wholesale"/>
    <s v="BOTH"/>
    <s v="Income Statement"/>
    <s v="PayPal (INC) Sales Activity"/>
    <s v="11300 · PayPal (INC)"/>
  </r>
  <r>
    <d v="2015-01-22T00:00:00"/>
    <s v="Tamara Arlin"/>
    <n v="-0.67"/>
    <m/>
    <n v="0.67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2T00:00:00"/>
    <s v="Matt Carlson"/>
    <n v="-0.72"/>
    <m/>
    <n v="0.7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2T00:00:00"/>
    <s v="WILLIAM TALBERT"/>
    <n v="-3.31"/>
    <m/>
    <n v="3.31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3T00:00:00"/>
    <s v="Tristan Kirby"/>
    <n v="-3.34"/>
    <m/>
    <n v="3.3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3T00:00:00"/>
    <s v="Edward Frias"/>
    <n v="-0.76"/>
    <m/>
    <n v="0.7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3T00:00:00"/>
    <s v="Noelle Kubinec"/>
    <n v="-2.57"/>
    <m/>
    <n v="2.5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3T00:00:00"/>
    <s v="edgar murguia"/>
    <n v="-0.73"/>
    <m/>
    <n v="0.73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3T00:00:00"/>
    <s v="Hulu"/>
    <n v="0"/>
    <m/>
    <n v="0"/>
    <s v="Debit"/>
    <s v="11300 · PayPal (INC)"/>
    <x v="2"/>
    <x v="1"/>
    <n v="2015"/>
    <x v="11"/>
    <s v="PayPal"/>
    <s v="Corporate"/>
    <s v="BOTH"/>
    <s v="Income Statement"/>
    <s v="PayPal (INC) Activity"/>
    <s v="11300 · PayPal (INC)"/>
  </r>
  <r>
    <d v="2015-01-24T00:00:00"/>
    <s v="Kathy Murray"/>
    <n v="-2.33"/>
    <m/>
    <n v="2.33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4T00:00:00"/>
    <s v="Mary Ann Scaffidi"/>
    <n v="-3.19"/>
    <m/>
    <n v="3.19"/>
    <s v="Credit"/>
    <s v="11300 · PayPal (INC)"/>
    <x v="2"/>
    <x v="1"/>
    <n v="2015"/>
    <x v="11"/>
    <s v="PayPal"/>
    <s v="e-Commerce:DT Pro.com"/>
    <s v="BOTH"/>
    <s v="Income Statement"/>
    <s v="PayPal (INC) Sales Activity"/>
    <s v="11300 · PayPal (INC)"/>
  </r>
  <r>
    <d v="2015-01-24T00:00:00"/>
    <s v="AARON RILEY"/>
    <n v="-3.72"/>
    <m/>
    <n v="3.7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5T00:00:00"/>
    <s v="Bank Account"/>
    <n v="0"/>
    <m/>
    <n v="0"/>
    <s v="Debit"/>
    <s v="11300 · PayPal (INC)"/>
    <x v="2"/>
    <x v="1"/>
    <n v="2015"/>
    <x v="11"/>
    <s v="PayPal"/>
    <s v="Corporate"/>
    <s v="INC"/>
    <s v="Balance Sheet"/>
    <s v="PayPal (INC) transfers to 9319 (INC)"/>
    <s v="11300 · PayPal (INC)"/>
  </r>
  <r>
    <d v="2015-01-25T00:00:00"/>
    <s v="Mary B White"/>
    <n v="-0.78"/>
    <m/>
    <n v="0.7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5T00:00:00"/>
    <s v="Mary B White"/>
    <n v="-0.78"/>
    <m/>
    <n v="0.7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5T00:00:00"/>
    <s v="Lauro aybar"/>
    <n v="-2.63"/>
    <m/>
    <n v="2.63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5T00:00:00"/>
    <s v="stacy civittolo"/>
    <n v="-1.91"/>
    <m/>
    <n v="1.91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6T00:00:00"/>
    <s v="Noelle Kubinec"/>
    <n v="-0.68"/>
    <m/>
    <n v="0.6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6T00:00:00"/>
    <s v="Mesonika Piecuch"/>
    <n v="0.81"/>
    <m/>
    <n v="-0.81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6T00:00:00"/>
    <s v="Louis Perez"/>
    <n v="-5.4"/>
    <m/>
    <n v="5.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6T00:00:00"/>
    <s v="carlos sanchez"/>
    <n v="-4.07"/>
    <m/>
    <n v="4.07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7T00:00:00"/>
    <s v="Evan Boulanger"/>
    <n v="-0.78"/>
    <m/>
    <n v="0.7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7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7T00:00:00"/>
    <s v="TC Polite"/>
    <n v="-2.34"/>
    <m/>
    <n v="2.3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8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28T00:00:00"/>
    <s v="Gary Dycus"/>
    <n v="0.61"/>
    <m/>
    <n v="-0.61"/>
    <s v="Deb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8T00:00:00"/>
    <s v="Bank Account"/>
    <n v="0"/>
    <m/>
    <n v="0"/>
    <s v="Debit"/>
    <s v="11300 · PayPal (INC)"/>
    <x v="2"/>
    <x v="1"/>
    <n v="2015"/>
    <x v="11"/>
    <s v="PayPal"/>
    <s v="Corporate"/>
    <s v="INC"/>
    <s v="Balance Sheet"/>
    <s v="PayPal (INC) transfers to 9319 (INC)"/>
    <s v="11300 · PayPal (INC)"/>
  </r>
  <r>
    <d v="2015-01-28T00:00:00"/>
    <s v="Duke Yee"/>
    <n v="-2.65"/>
    <m/>
    <n v="2.65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8T00:00:00"/>
    <s v="Sharon Minerd"/>
    <n v="-0.76"/>
    <m/>
    <n v="0.76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28T00:00:00"/>
    <s v="Jan Nielsen"/>
    <n v="-2.5"/>
    <m/>
    <n v="2.5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9T00:00:00"/>
    <s v="Todd Ellingson"/>
    <n v="-1.32"/>
    <m/>
    <n v="1.32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29T00:00:00"/>
    <s v="Audrey Knight"/>
    <n v="-0.97"/>
    <m/>
    <n v="0.97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Alton Moore"/>
    <n v="-4.21"/>
    <m/>
    <n v="4.21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miller miller"/>
    <n v="-2.89"/>
    <m/>
    <n v="2.89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EFG Funding"/>
    <n v="2.82"/>
    <m/>
    <n v="-2.82"/>
    <s v="Deb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Lynn Goodfellow"/>
    <n v="1.57"/>
    <m/>
    <n v="-1.57"/>
    <s v="Deb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30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30T00:00:00"/>
    <s v="eBay Inc Shipping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30T00:00:00"/>
    <s v="Julia Houska"/>
    <n v="-2.62"/>
    <m/>
    <n v="2.62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PETMOODS"/>
    <n v="-5.64"/>
    <m/>
    <n v="5.64"/>
    <s v="Credit"/>
    <s v="11300 · PayPal (INC)"/>
    <x v="2"/>
    <x v="1"/>
    <n v="2015"/>
    <x v="11"/>
    <s v="PayPal"/>
    <s v="Wholesale"/>
    <s v="BOTH"/>
    <s v="Income Statement"/>
    <s v="PayPal (INC) Sales Activity"/>
    <s v="11300 · PayPal (INC)"/>
  </r>
  <r>
    <d v="2015-01-30T00:00:00"/>
    <s v="Jill Smith"/>
    <n v="-1.64"/>
    <m/>
    <n v="1.64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0T00:00:00"/>
    <s v="eBay Inc."/>
    <n v="0"/>
    <m/>
    <n v="0"/>
    <s v="Debit"/>
    <s v="11300 · PayPal (INC)"/>
    <x v="2"/>
    <x v="1"/>
    <n v="2015"/>
    <x v="11"/>
    <s v="PayPal"/>
    <s v="eBay:eBay"/>
    <s v="BOTH"/>
    <s v="Income Statement"/>
    <s v="PayPal (INC) Activity"/>
    <s v="11300 · PayPal (INC)"/>
  </r>
  <r>
    <d v="2015-01-30T00:00:00"/>
    <s v="henriette ingebrigtsen"/>
    <n v="-5.73"/>
    <m/>
    <n v="5.73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1-31T00:00:00"/>
    <s v="Amy Funk"/>
    <n v="-1.89"/>
    <m/>
    <n v="1.89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31T00:00:00"/>
    <s v="Jessica Davis"/>
    <n v="-2.4"/>
    <m/>
    <n v="2.4"/>
    <s v="Credit"/>
    <s v="11300 · PayPal (INC)"/>
    <x v="2"/>
    <x v="1"/>
    <n v="2015"/>
    <x v="11"/>
    <s v="PayPal"/>
    <s v="e-Commerce:DT.com"/>
    <s v="BOTH"/>
    <s v="Income Statement"/>
    <s v="PayPal (INC) Sales Activity"/>
    <s v="11300 · PayPal (INC)"/>
  </r>
  <r>
    <d v="2015-01-31T00:00:00"/>
    <s v="Brooke Foizie"/>
    <n v="-2.2599999999999998"/>
    <m/>
    <n v="2.2599999999999998"/>
    <s v="Credit"/>
    <s v="11300 · PayPal (INC)"/>
    <x v="2"/>
    <x v="1"/>
    <n v="2015"/>
    <x v="11"/>
    <s v="PayPal"/>
    <s v="eBay:eBay"/>
    <s v="BOTH"/>
    <s v="Income Statement"/>
    <s v="PayPal (INC) Sales Activity"/>
    <s v="11300 · PayPal (INC)"/>
  </r>
  <r>
    <d v="2015-02-01T00:00:00"/>
    <s v="DejanArts"/>
    <n v="-1.95"/>
    <m/>
    <n v="1.95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01T00:00:00"/>
    <s v="Erin McElroy"/>
    <n v="-2.2999999999999998"/>
    <m/>
    <n v="2.2999999999999998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01T00:00:00"/>
    <s v="Greggsgoodstuff"/>
    <n v="0"/>
    <m/>
    <n v="0"/>
    <s v="Debit"/>
    <s v="11300 · PayPal (INC)"/>
    <x v="2"/>
    <x v="2"/>
    <n v="2015"/>
    <x v="11"/>
    <s v="PayPal"/>
    <s v="eBay:eBay"/>
    <s v="BOTH"/>
    <s v="Balance Sheet"/>
    <s v="PayPal (INC) repays Dave Note"/>
    <s v="11300 · PayPal (INC)"/>
  </r>
  <r>
    <d v="2015-02-02T00:00:00"/>
    <s v="C J Lee"/>
    <n v="-5.68"/>
    <m/>
    <n v="5.68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2T00:00:00"/>
    <s v="travis hanger"/>
    <n v="-2.5099999999999998"/>
    <m/>
    <n v="2.5099999999999998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2T00:00:00"/>
    <s v="Trash To Treasures"/>
    <n v="-1.63"/>
    <m/>
    <n v="1.63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02T00:00:00"/>
    <s v="jason hurley"/>
    <n v="0.46"/>
    <m/>
    <n v="-0.46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2T00:00:00"/>
    <s v="hamirving16@yahoo.com"/>
    <n v="0"/>
    <m/>
    <n v="0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2T00:00:00"/>
    <s v="Darren Donald"/>
    <n v="-3.63"/>
    <m/>
    <n v="3.63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4T00:00:00"/>
    <s v="travis hanger"/>
    <n v="2.21"/>
    <m/>
    <n v="-2.21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4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5T00:00:00"/>
    <s v="Bank Account"/>
    <n v="0"/>
    <m/>
    <n v="0"/>
    <s v="Debit"/>
    <s v="11300 · PayPal (INC)"/>
    <x v="2"/>
    <x v="2"/>
    <n v="2015"/>
    <x v="11"/>
    <s v="PayPal"/>
    <s v="Corporate"/>
    <s v="INC"/>
    <s v="Balance Sheet"/>
    <s v="PayPal (INC) transfers to 9319 (INC)"/>
    <s v="11300 · PayPal (INC)"/>
  </r>
  <r>
    <d v="2015-02-05T00:00:00"/>
    <s v="Faith Powell"/>
    <n v="-0.85"/>
    <m/>
    <n v="0.85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5T00:00:00"/>
    <s v="eBay Buyer Dispute"/>
    <n v="0"/>
    <m/>
    <n v="0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5T00:00:00"/>
    <s v="LORI VASQUEZ"/>
    <n v="-0.72"/>
    <m/>
    <n v="0.72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6T00:00:00"/>
    <s v="Amber D kendrick"/>
    <n v="-2.68"/>
    <m/>
    <n v="2.68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06T00:00:00"/>
    <s v="kim greager"/>
    <n v="-0.97"/>
    <m/>
    <n v="0.97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6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6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6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7T00:00:00"/>
    <s v="Ronnie Hawkins"/>
    <n v="-0.78"/>
    <m/>
    <n v="0.78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9T00:00:00"/>
    <s v="4J CUSTOM DESIGN INC."/>
    <n v="-3.46"/>
    <m/>
    <n v="3.46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0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09T00:00:00"/>
    <s v="ken josefsen"/>
    <n v="-6.94"/>
    <m/>
    <n v="6.94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0T00:00:00"/>
    <s v="Tina Jackson"/>
    <n v="-0.76"/>
    <m/>
    <n v="0.76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0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0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0T00:00:00"/>
    <s v="Todd Ellingson"/>
    <n v="-1.05"/>
    <m/>
    <n v="1.05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0T00:00:00"/>
    <s v="Melissa Laubach"/>
    <n v="-1.1100000000000001"/>
    <m/>
    <n v="1.1100000000000001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1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1T00:00:00"/>
    <s v="stanley young"/>
    <n v="1.94"/>
    <m/>
    <n v="-1.94"/>
    <s v="Deb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1T00:00:00"/>
    <s v="CECILIA ZAPIEN"/>
    <n v="0"/>
    <m/>
    <n v="0"/>
    <s v="Deb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1T00:00:00"/>
    <s v="Melissa Woodrow"/>
    <n v="-1.1599999999999999"/>
    <m/>
    <n v="1.1599999999999999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1T00:00:00"/>
    <s v="Steven Laurance"/>
    <n v="-2.71"/>
    <m/>
    <n v="2.71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1T00:00:00"/>
    <s v="Mario Avallone"/>
    <n v="-3.95"/>
    <m/>
    <n v="3.95"/>
    <s v="Credit"/>
    <s v="11300 · PayPal (INC)"/>
    <x v="2"/>
    <x v="2"/>
    <n v="2015"/>
    <x v="11"/>
    <s v="PayPal"/>
    <s v="e-Commerce:DT Pro.com"/>
    <s v="BOTH"/>
    <s v="Income Statement"/>
    <s v="PayPal (INC) Sales Activity"/>
    <s v="11300 · PayPal (INC)"/>
  </r>
  <r>
    <d v="2015-02-12T00:00:00"/>
    <s v="David McCune"/>
    <n v="-0.67"/>
    <m/>
    <n v="0.67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2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2T00:00:00"/>
    <s v="Melissa Woodrow"/>
    <n v="0.28999999999999998"/>
    <m/>
    <n v="-0.28999999999999998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2T00:00:00"/>
    <s v="Renee Rambo"/>
    <n v="-2.81"/>
    <m/>
    <n v="2.81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2T00:00:00"/>
    <s v="Jack Vo"/>
    <n v="1.7"/>
    <m/>
    <n v="-1.7"/>
    <s v="Deb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3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4T00:00:00"/>
    <s v="Donna Asher"/>
    <n v="-2.15"/>
    <m/>
    <n v="2.15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5T00:00:00"/>
    <s v="Jeffrey D Whitley"/>
    <n v="-0.88"/>
    <m/>
    <n v="0.88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6T00:00:00"/>
    <s v="Bank Account"/>
    <n v="0"/>
    <m/>
    <n v="0"/>
    <s v="Debit"/>
    <s v="11300 · PayPal (INC)"/>
    <x v="2"/>
    <x v="2"/>
    <n v="2015"/>
    <x v="11"/>
    <s v="PayPal"/>
    <s v="Corporate"/>
    <s v="INC"/>
    <s v="Balance Sheet"/>
    <s v="PayPal (INC) transfers to 9319 (INC)"/>
    <s v="11300 · PayPal (INC)"/>
  </r>
  <r>
    <d v="2015-02-16T00:00:00"/>
    <s v="Tim Isaacson"/>
    <n v="-0.72"/>
    <m/>
    <n v="0.72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6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6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6T00:00:00"/>
    <s v="Mary Kiser"/>
    <n v="-2"/>
    <m/>
    <n v="2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6T00:00:00"/>
    <s v="Loretta Melby"/>
    <n v="-2.04"/>
    <m/>
    <n v="2.04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6T00:00:00"/>
    <s v="Eddie Davis"/>
    <n v="-0.7"/>
    <m/>
    <n v="0.7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7T00:00:00"/>
    <s v="carmen tarin"/>
    <n v="-2.35"/>
    <m/>
    <n v="2.35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7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7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7T00:00:00"/>
    <s v="Todd Cappellino"/>
    <n v="-1.49"/>
    <m/>
    <n v="1.49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7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7T00:00:00"/>
    <s v="Thomas Casey"/>
    <n v="-2"/>
    <m/>
    <n v="2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7T00:00:00"/>
    <s v="karen martin"/>
    <n v="-0.85"/>
    <m/>
    <n v="0.85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7T00:00:00"/>
    <s v="karen martin"/>
    <n v="-0.82"/>
    <m/>
    <n v="0.82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8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8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8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8T00:00:00"/>
    <s v="Reversal"/>
    <n v="0"/>
    <m/>
    <n v="0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8T00:00:00"/>
    <s v="Jacinta Denton"/>
    <n v="5.07"/>
    <m/>
    <n v="-5.07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8T00:00:00"/>
    <s v="Vina Nicolich"/>
    <n v="-3.22"/>
    <m/>
    <n v="3.22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18T00:00:00"/>
    <s v="Kenneth Rolon"/>
    <n v="-0.72"/>
    <m/>
    <n v="0.72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1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9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19T00:00:00"/>
    <s v="cynthia boucher"/>
    <n v="-4.07"/>
    <m/>
    <n v="4.07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0T00:00:00"/>
    <s v="Bunny Bishop"/>
    <n v="-0.72"/>
    <m/>
    <n v="0.72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0T00:00:00"/>
    <s v="James Sprecher"/>
    <n v="-1.1299999999999999"/>
    <m/>
    <n v="1.1299999999999999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0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21T00:00:00"/>
    <s v="jared cavanagh"/>
    <n v="-5.1100000000000003"/>
    <m/>
    <n v="5.1100000000000003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2T00:00:00"/>
    <s v="Diane Whittaker"/>
    <n v="-0.76"/>
    <m/>
    <n v="0.76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2T00:00:00"/>
    <s v="Petrashchuk Evgeny"/>
    <n v="-4.47"/>
    <m/>
    <n v="4.47"/>
    <s v="Credit"/>
    <s v="11300 · PayPal (INC)"/>
    <x v="2"/>
    <x v="2"/>
    <n v="2015"/>
    <x v="11"/>
    <s v="PayPal"/>
    <s v="Wholesale"/>
    <s v="BOTH"/>
    <s v="Income Statement"/>
    <s v="PayPal (INC) Sales Activity"/>
    <s v="11300 · PayPal (INC)"/>
  </r>
  <r>
    <d v="2015-02-23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23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23T00:00:00"/>
    <s v="Lisa Massey"/>
    <n v="-2.39"/>
    <m/>
    <n v="2.39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3T00:00:00"/>
    <s v="Jessica Leake"/>
    <n v="-2.2999999999999998"/>
    <m/>
    <n v="2.2999999999999998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3T00:00:00"/>
    <s v="marjorie acton"/>
    <n v="-2.0699999999999998"/>
    <m/>
    <n v="2.0699999999999998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3T00:00:00"/>
    <s v="Hulu"/>
    <n v="0"/>
    <m/>
    <n v="0"/>
    <s v="Debit"/>
    <s v="11300 · PayPal (INC)"/>
    <x v="2"/>
    <x v="2"/>
    <n v="2015"/>
    <x v="11"/>
    <s v="PayPal"/>
    <s v="Corporate"/>
    <s v="BOTH"/>
    <s v="Income Statement"/>
    <s v="PayPal (INC) Activity"/>
    <s v="11300 · PayPal (INC)"/>
  </r>
  <r>
    <d v="2015-02-24T00:00:00"/>
    <s v="nathan mayer"/>
    <n v="-0.92"/>
    <m/>
    <n v="0.92"/>
    <s v="Credit"/>
    <s v="11300 · PayPal (INC)"/>
    <x v="2"/>
    <x v="2"/>
    <n v="2015"/>
    <x v="11"/>
    <s v="PayPal"/>
    <s v="e-Commerce:DT Pro.com"/>
    <s v="BOTH"/>
    <s v="Income Statement"/>
    <s v="PayPal (INC) Sales Activity"/>
    <s v="11300 · PayPal (INC)"/>
  </r>
  <r>
    <d v="2015-02-24T00:00:00"/>
    <s v="Ann Neet"/>
    <n v="-0.62"/>
    <m/>
    <n v="0.62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4T00:00:00"/>
    <s v="Enrique Salazar"/>
    <n v="-3.7"/>
    <m/>
    <n v="3.7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4T00:00:00"/>
    <s v="emanuel azrzar"/>
    <n v="-1.98"/>
    <m/>
    <n v="1.98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5T00:00:00"/>
    <s v="Ryan Gallagher"/>
    <n v="-1.89"/>
    <m/>
    <n v="1.89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5T00:00:00"/>
    <s v="Jakobi Morgan"/>
    <n v="-2.04"/>
    <m/>
    <n v="2.04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5T00:00:00"/>
    <s v="Vina Nicolich"/>
    <n v="0.57999999999999996"/>
    <m/>
    <n v="-0.57999999999999996"/>
    <s v="Deb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5T00:00:00"/>
    <s v="Cat Clutton"/>
    <n v="-0.73"/>
    <m/>
    <n v="0.73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5T00:00:00"/>
    <s v="Cat Clutton"/>
    <n v="0.43"/>
    <m/>
    <n v="-0.43"/>
    <s v="Deb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5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25T00:00:00"/>
    <s v="eBay Inc Shipping"/>
    <n v="0"/>
    <m/>
    <n v="0"/>
    <s v="Debit"/>
    <s v="11300 · PayPal (INC)"/>
    <x v="2"/>
    <x v="2"/>
    <n v="2015"/>
    <x v="11"/>
    <s v="PayPal"/>
    <s v="eBay:eBay"/>
    <s v="BOTH"/>
    <s v="Income Statement"/>
    <s v="PayPal (INC) Activity"/>
    <s v="11300 · PayPal (INC)"/>
  </r>
  <r>
    <d v="2015-02-25T00:00:00"/>
    <s v="Mary Kiser"/>
    <n v="1.7"/>
    <m/>
    <n v="-1.7"/>
    <s v="Deb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6T00:00:00"/>
    <s v="Woof Pals Pte Ltd"/>
    <n v="-40.35"/>
    <m/>
    <n v="40.35"/>
    <s v="Credit"/>
    <s v="11300 · PayPal (INC)"/>
    <x v="2"/>
    <x v="2"/>
    <n v="2015"/>
    <x v="11"/>
    <s v="PayPal"/>
    <s v="Wholesale"/>
    <s v="BOTH"/>
    <s v="Income Statement"/>
    <s v="PayPal (INC) Sales Activity"/>
    <s v="11300 · PayPal (INC)"/>
  </r>
  <r>
    <d v="2015-02-26T00:00:00"/>
    <s v="Mark Ankenbrand"/>
    <n v="-0.73"/>
    <m/>
    <n v="0.73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6T00:00:00"/>
    <s v="Enrique Salazar"/>
    <n v="3.4"/>
    <m/>
    <n v="-3.4"/>
    <s v="Deb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6T00:00:00"/>
    <s v="Christine Lucas"/>
    <n v="-2.0699999999999998"/>
    <m/>
    <n v="2.0699999999999998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6T00:00:00"/>
    <s v="donald paul"/>
    <n v="-4.21"/>
    <m/>
    <n v="4.21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6T00:00:00"/>
    <s v="orlando elizondo"/>
    <n v="-4.59"/>
    <m/>
    <n v="4.59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7T00:00:00"/>
    <s v="brian brooks"/>
    <n v="-0.76"/>
    <m/>
    <n v="0.76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7T00:00:00"/>
    <s v="Denca Mayers"/>
    <n v="-0.76"/>
    <m/>
    <n v="0.76"/>
    <s v="Credit"/>
    <s v="11300 · PayPal (INC)"/>
    <x v="2"/>
    <x v="2"/>
    <n v="2015"/>
    <x v="11"/>
    <s v="PayPal"/>
    <s v="eBay:eBay"/>
    <s v="BOTH"/>
    <s v="Income Statement"/>
    <s v="PayPal (INC) Sales Activity"/>
    <s v="11300 · PayPal (INC)"/>
  </r>
  <r>
    <d v="2015-02-28T00:00:00"/>
    <s v="GINA MORGAN"/>
    <n v="-2.81"/>
    <m/>
    <n v="2.81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8T00:00:00"/>
    <s v="Vina Nicolich"/>
    <n v="-2.1"/>
    <m/>
    <n v="2.1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2-28T00:00:00"/>
    <s v="Louis Birdman"/>
    <n v="-3.12"/>
    <m/>
    <n v="3.12"/>
    <s v="Credit"/>
    <s v="11300 · PayPal (INC)"/>
    <x v="2"/>
    <x v="2"/>
    <n v="2015"/>
    <x v="11"/>
    <s v="PayPal"/>
    <s v="e-Commerce:DT.com"/>
    <s v="BOTH"/>
    <s v="Income Statement"/>
    <s v="PayPal (INC) Sales Activity"/>
    <s v="11300 · PayPal (INC)"/>
  </r>
  <r>
    <d v="2015-03-01T00:00:00"/>
    <s v="Jorge Calle"/>
    <n v="-3.05"/>
    <m/>
    <n v="3.05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1T00:00:00"/>
    <s v="Kevin McCarthy"/>
    <n v="-2.1800000000000002"/>
    <m/>
    <n v="2.1800000000000002"/>
    <s v="Credit"/>
    <s v="11300 · PayPal (INC)"/>
    <x v="2"/>
    <x v="3"/>
    <n v="2015"/>
    <x v="11"/>
    <s v="PayPal"/>
    <s v="e-Commerce:DT Pro.com"/>
    <s v="BOTH"/>
    <s v="Income Statement"/>
    <s v="PayPal (INC) Sales Activity"/>
    <s v="11300 · PayPal (INC)"/>
  </r>
  <r>
    <d v="2015-03-02T00:00:00"/>
    <s v="James Burk"/>
    <n v="-0.82"/>
    <m/>
    <n v="0.8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2T00:00:00"/>
    <s v="Bank Account"/>
    <n v="0"/>
    <m/>
    <n v="0"/>
    <s v="Debit"/>
    <s v="11300 · PayPal (INC)"/>
    <x v="2"/>
    <x v="3"/>
    <n v="2015"/>
    <x v="11"/>
    <s v="PayPal"/>
    <s v="Corporate"/>
    <s v="INC"/>
    <s v="Balance Sheet"/>
    <s v="PayPal (INC) transfers to 9319 (INC)"/>
    <s v="11300 · PayPal (INC)"/>
  </r>
  <r>
    <d v="2015-03-02T00:00:00"/>
    <s v="emanuel azrzar"/>
    <n v="0.04"/>
    <m/>
    <n v="-0.04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2T00:00:00"/>
    <s v="eBay Buyer Dispute"/>
    <n v="0"/>
    <m/>
    <n v="0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2T00:00:00"/>
    <s v="andrea calvino"/>
    <n v="-3.79"/>
    <m/>
    <n v="3.79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2T00:00:00"/>
    <s v="Cat Clutton"/>
    <n v="-0.73"/>
    <m/>
    <n v="0.73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2T00:00:00"/>
    <s v="Bank Account"/>
    <n v="0"/>
    <m/>
    <n v="0"/>
    <s v="Credit"/>
    <s v="11300 · PayPal (INC)"/>
    <x v="2"/>
    <x v="3"/>
    <n v="2015"/>
    <x v="11"/>
    <s v="PayPal"/>
    <s v="eBay:eBay"/>
    <s v="BOTH"/>
    <s v="Income Statement"/>
    <s v="9319 (INC) transfers to PayPal (INC)"/>
    <s v="11300 · PayPal (INC)"/>
  </r>
  <r>
    <d v="2015-03-02T00:00:00"/>
    <s v="eBay Inc."/>
    <n v="0"/>
    <m/>
    <n v="0"/>
    <s v="Debit"/>
    <s v="11300 · PayPal (INC)"/>
    <x v="2"/>
    <x v="3"/>
    <n v="2015"/>
    <x v="11"/>
    <s v="PayPal"/>
    <s v="eBay:eBay"/>
    <s v="BOTH"/>
    <s v="Income Statement"/>
    <s v="PayPal (INC) Activity"/>
    <s v="11300 · PayPal (INC)"/>
  </r>
  <r>
    <d v="2015-03-03T00:00:00"/>
    <s v="Janie Griffin"/>
    <n v="-5.38"/>
    <m/>
    <n v="5.3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3T00:00:00"/>
    <s v="Janie Griffin"/>
    <n v="0.81"/>
    <m/>
    <n v="-0.81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3T00:00:00"/>
    <s v="Juliet Collins"/>
    <n v="-4.79"/>
    <m/>
    <n v="4.79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3T00:00:00"/>
    <s v="kathryn oppenheimer"/>
    <n v="-0.94"/>
    <m/>
    <n v="0.94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4T00:00:00"/>
    <s v="Jonathan Grosse"/>
    <n v="-2.5099999999999998"/>
    <m/>
    <n v="2.509999999999999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4T00:00:00"/>
    <s v="Jacinta Denton"/>
    <n v="-4.8600000000000003"/>
    <m/>
    <n v="4.8600000000000003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4T00:00:00"/>
    <s v="Jennifer Curcio"/>
    <n v="0"/>
    <m/>
    <n v="0"/>
    <s v="Deb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4T00:00:00"/>
    <s v="brian swearingen"/>
    <n v="-0.7"/>
    <m/>
    <n v="0.7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4T00:00:00"/>
    <s v="Christine Lucas"/>
    <n v="-2.0699999999999998"/>
    <m/>
    <n v="2.069999999999999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4T00:00:00"/>
    <s v="eBay Buyer Dispute"/>
    <n v="0"/>
    <m/>
    <n v="0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4T00:00:00"/>
    <s v="hamirving16@yahoo.com"/>
    <n v="0"/>
    <m/>
    <n v="0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5T00:00:00"/>
    <s v="Duke Yee"/>
    <n v="-2.78"/>
    <m/>
    <n v="2.7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6T00:00:00"/>
    <s v="Robert Aho"/>
    <n v="-1.25"/>
    <m/>
    <n v="1.25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6T00:00:00"/>
    <s v="Wendy Manson-Misener"/>
    <n v="-11.47"/>
    <m/>
    <n v="11.47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6T00:00:00"/>
    <s v="Vina Nicolich"/>
    <n v="-1.89"/>
    <m/>
    <n v="1.89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7T00:00:00"/>
    <s v="Joshua Cleghorn"/>
    <n v="-3.26"/>
    <m/>
    <n v="3.26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7T00:00:00"/>
    <s v="Rodrigo Vasquez"/>
    <n v="-2.2999999999999998"/>
    <m/>
    <n v="2.299999999999999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8T00:00:00"/>
    <s v="Bank Account"/>
    <n v="0"/>
    <m/>
    <n v="0"/>
    <s v="Debit"/>
    <s v="11300 · PayPal (INC)"/>
    <x v="2"/>
    <x v="3"/>
    <n v="2015"/>
    <x v="11"/>
    <s v="PayPal"/>
    <s v="Corporate"/>
    <s v="INC"/>
    <s v="Balance Sheet"/>
    <s v="PayPal (INC) transfers to 9319 (INC)"/>
    <s v="11300 · PayPal (INC)"/>
  </r>
  <r>
    <d v="2015-03-09T00:00:00"/>
    <s v="Luis Velasquez"/>
    <n v="-1.31"/>
    <m/>
    <n v="1.31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9T00:00:00"/>
    <s v="heather irving"/>
    <n v="0"/>
    <m/>
    <n v="0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9T00:00:00"/>
    <s v="Hart Ripley"/>
    <n v="-4.62"/>
    <m/>
    <n v="4.62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9T00:00:00"/>
    <s v="Fermin Begnoche"/>
    <n v="-2.15"/>
    <m/>
    <n v="2.15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09T00:00:00"/>
    <s v="Kamal hasan"/>
    <n v="-1.89"/>
    <m/>
    <n v="1.89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09T00:00:00"/>
    <s v="Ronald Isbell"/>
    <n v="-0.72"/>
    <m/>
    <n v="0.7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0T00:00:00"/>
    <s v="Fat cycles"/>
    <n v="-3.1"/>
    <m/>
    <n v="3.1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0T00:00:00"/>
    <s v="Kathy Devlin"/>
    <n v="-1.75"/>
    <m/>
    <n v="1.75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0T00:00:00"/>
    <s v="david diaz"/>
    <n v="-2.25"/>
    <m/>
    <n v="2.25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1T00:00:00"/>
    <s v="Luka"/>
    <n v="-0.94"/>
    <m/>
    <n v="0.94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1T00:00:00"/>
    <s v="Kristine Clifton"/>
    <n v="-5.98"/>
    <m/>
    <n v="5.9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2T00:00:00"/>
    <s v="eBay Inc Shipping"/>
    <n v="0"/>
    <m/>
    <n v="0"/>
    <s v="Debit"/>
    <s v="11300 · PayPal (INC)"/>
    <x v="2"/>
    <x v="3"/>
    <n v="2015"/>
    <x v="11"/>
    <s v="PayPal"/>
    <s v="eBay:eBay"/>
    <s v="BOTH"/>
    <s v="Income Statement"/>
    <s v="PayPal (INC) Activity"/>
    <s v="11300 · PayPal (INC)"/>
  </r>
  <r>
    <d v="2015-03-12T00:00:00"/>
    <s v="eBay Inc Shipping"/>
    <n v="0"/>
    <m/>
    <n v="0"/>
    <s v="Credit"/>
    <s v="11300 · PayPal (INC)"/>
    <x v="2"/>
    <x v="3"/>
    <n v="2015"/>
    <x v="11"/>
    <s v="PayPal"/>
    <s v="eBay:eBay"/>
    <s v="BOTH"/>
    <s v="Income Statement"/>
    <s v="PayPal (INC) Activity"/>
    <s v="11300 · PayPal (INC)"/>
  </r>
  <r>
    <d v="2015-03-13T00:00:00"/>
    <s v="robert estores"/>
    <n v="-2.0699999999999998"/>
    <m/>
    <n v="2.069999999999999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3T00:00:00"/>
    <s v="robert estores"/>
    <n v="-2.5099999999999998"/>
    <m/>
    <n v="2.509999999999999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3T00:00:00"/>
    <s v="anthony mallia"/>
    <n v="-1.22"/>
    <m/>
    <n v="1.2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4T00:00:00"/>
    <s v="Emily Smith"/>
    <n v="-2.59"/>
    <m/>
    <n v="2.59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4T00:00:00"/>
    <s v="William Desiderio"/>
    <n v="-2.74"/>
    <m/>
    <n v="2.74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4T00:00:00"/>
    <s v="lincoln auto sales / amed chergui"/>
    <n v="-0.78"/>
    <m/>
    <n v="0.7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5T00:00:00"/>
    <s v="Bank Account"/>
    <n v="0"/>
    <m/>
    <n v="0"/>
    <s v="Debit"/>
    <s v="11300 · PayPal (INC)"/>
    <x v="2"/>
    <x v="3"/>
    <n v="2015"/>
    <x v="11"/>
    <s v="PayPal"/>
    <s v="Corporate"/>
    <s v="INC"/>
    <s v="Balance Sheet"/>
    <s v="PayPal (INC) transfers to 9319 (INC)"/>
    <s v="11300 · PayPal (INC)"/>
  </r>
  <r>
    <d v="2015-03-15T00:00:00"/>
    <s v="john snyder"/>
    <n v="-2.02"/>
    <m/>
    <n v="2.0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5T00:00:00"/>
    <s v="A1 Home Pest Control, Inc."/>
    <n v="-1.22"/>
    <m/>
    <n v="1.2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5T00:00:00"/>
    <s v="Ricardo Secunza"/>
    <n v="-0.75"/>
    <m/>
    <n v="0.75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6T00:00:00"/>
    <s v="Fermin Begnoche"/>
    <n v="1.85"/>
    <m/>
    <n v="-1.85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6T00:00:00"/>
    <s v="Bow Wow Productions"/>
    <n v="-1.68"/>
    <m/>
    <n v="1.68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7T00:00:00"/>
    <s v="Sheryl Kessler"/>
    <n v="-0.99"/>
    <m/>
    <n v="0.99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7T00:00:00"/>
    <s v="Elyse Clawson"/>
    <n v="-0.94"/>
    <m/>
    <n v="0.94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7T00:00:00"/>
    <s v="eBay Buyer Dispute"/>
    <n v="0"/>
    <m/>
    <n v="0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7T00:00:00"/>
    <s v="Enrique Salazar"/>
    <n v="-5.33"/>
    <m/>
    <n v="5.33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8T00:00:00"/>
    <s v="Samuel Monk"/>
    <n v="-2.4700000000000002"/>
    <m/>
    <n v="2.4700000000000002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9T00:00:00"/>
    <s v="Rachel Wisnoski"/>
    <n v="-0.75"/>
    <m/>
    <n v="0.75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19T00:00:00"/>
    <s v="Todd Ellingson"/>
    <n v="1.02"/>
    <m/>
    <n v="-1.02"/>
    <s v="Deb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9T00:00:00"/>
    <s v="Kamal hasan"/>
    <n v="-0.62"/>
    <m/>
    <n v="0.62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19T00:00:00"/>
    <s v="Bradley Knaub"/>
    <n v="-0.76"/>
    <m/>
    <n v="0.76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0T00:00:00"/>
    <s v="colombia colombia"/>
    <n v="-2.64"/>
    <m/>
    <n v="2.64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2T00:00:00"/>
    <s v="Byron brown"/>
    <n v="-2.04"/>
    <m/>
    <n v="2.04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2T00:00:00"/>
    <s v="Rabinder Castellano"/>
    <n v="-2.61"/>
    <m/>
    <n v="2.61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3T00:00:00"/>
    <s v="allitia dibernardo"/>
    <n v="-5.48"/>
    <m/>
    <n v="5.4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3T00:00:00"/>
    <s v="William Cooper"/>
    <n v="-3.43"/>
    <m/>
    <n v="3.43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3T00:00:00"/>
    <s v="steve adler"/>
    <n v="-2.65"/>
    <m/>
    <n v="2.65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3T00:00:00"/>
    <s v="Hulu"/>
    <n v="0"/>
    <m/>
    <n v="0"/>
    <s v="Debit"/>
    <s v="11300 · PayPal (INC)"/>
    <x v="2"/>
    <x v="3"/>
    <n v="2015"/>
    <x v="11"/>
    <s v="PayPal"/>
    <s v="Corporate"/>
    <s v="BOTH"/>
    <s v="Income Statement"/>
    <s v="PayPal (INC) Activity"/>
    <s v="11300 · PayPal (INC)"/>
  </r>
  <r>
    <d v="2015-03-24T00:00:00"/>
    <s v="Bryce ODriscoll"/>
    <n v="-0.72"/>
    <m/>
    <n v="0.7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5T00:00:00"/>
    <s v="M. Peoples"/>
    <n v="-6.82"/>
    <m/>
    <n v="6.82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5T00:00:00"/>
    <s v="Kayleen van Rooyen"/>
    <n v="-3.08"/>
    <m/>
    <n v="3.0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5T00:00:00"/>
    <s v="Jacob Schultz"/>
    <n v="-1.9"/>
    <m/>
    <n v="1.9"/>
    <s v="Credit"/>
    <s v="11300 · PayPal (INC)"/>
    <x v="2"/>
    <x v="3"/>
    <n v="2015"/>
    <x v="11"/>
    <s v="PayPal"/>
    <s v="e-Commerce:DT Pro.com"/>
    <s v="BOTH"/>
    <s v="Income Statement"/>
    <s v="PayPal (INC) Sales Activity"/>
    <s v="11300 · PayPal (INC)"/>
  </r>
  <r>
    <d v="2015-03-26T00:00:00"/>
    <s v="Guillaume Lemay"/>
    <n v="-3.73"/>
    <m/>
    <n v="3.73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6T00:00:00"/>
    <s v="Luke Anderson"/>
    <n v="-1.1100000000000001"/>
    <m/>
    <n v="1.1100000000000001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6T00:00:00"/>
    <s v="Barrel Maker Brew Co LLC"/>
    <n v="-0.72"/>
    <m/>
    <n v="0.7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7T00:00:00"/>
    <s v="Gerry binnie"/>
    <n v="-3.95"/>
    <m/>
    <n v="3.95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7T00:00:00"/>
    <s v="Bank Account"/>
    <n v="0"/>
    <m/>
    <n v="0"/>
    <s v="Debit"/>
    <s v="11300 · PayPal (INC)"/>
    <x v="2"/>
    <x v="3"/>
    <n v="2015"/>
    <x v="11"/>
    <s v="PayPal"/>
    <s v="Corporate"/>
    <s v="INC"/>
    <s v="Balance Sheet"/>
    <s v="PayPal (INC) transfers to 9319 (INC)"/>
    <s v="11300 · PayPal (INC)"/>
  </r>
  <r>
    <d v="2015-03-27T00:00:00"/>
    <s v="Deborah Mihalko"/>
    <n v="-3"/>
    <m/>
    <n v="3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8T00:00:00"/>
    <s v="Scott Dizais"/>
    <n v="-4.1900000000000004"/>
    <m/>
    <n v="4.1900000000000004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8T00:00:00"/>
    <s v="Tim Reeves"/>
    <n v="-1.34"/>
    <m/>
    <n v="1.34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8T00:00:00"/>
    <s v="Paul Tabili"/>
    <n v="-2.67"/>
    <m/>
    <n v="2.67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28T00:00:00"/>
    <s v="Rick Robinson"/>
    <n v="-6.72"/>
    <m/>
    <n v="6.7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9T00:00:00"/>
    <s v="Tania Jose"/>
    <n v="-2.42"/>
    <m/>
    <n v="2.4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29T00:00:00"/>
    <s v="angeles huot"/>
    <n v="-1.88"/>
    <m/>
    <n v="1.8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30T00:00:00"/>
    <s v="James Counterman"/>
    <n v="-0.64"/>
    <m/>
    <n v="0.64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30T00:00:00"/>
    <s v="MyStoreCredit, Inc."/>
    <n v="0"/>
    <m/>
    <n v="0"/>
    <s v="Deb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30T00:00:00"/>
    <s v="Justin May"/>
    <n v="-3.72"/>
    <m/>
    <n v="3.72"/>
    <s v="Credit"/>
    <s v="11300 · PayPal (INC)"/>
    <x v="2"/>
    <x v="3"/>
    <n v="2015"/>
    <x v="11"/>
    <s v="PayPal"/>
    <s v="eBay:eBay"/>
    <s v="BOTH"/>
    <s v="Income Statement"/>
    <s v="PayPal (INC) Sales Activity"/>
    <s v="11300 · PayPal (INC)"/>
  </r>
  <r>
    <d v="2015-03-30T00:00:00"/>
    <s v="Elsie Adler"/>
    <n v="-1.1100000000000001"/>
    <m/>
    <n v="1.1100000000000001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31T00:00:00"/>
    <s v="eBay Inc."/>
    <n v="0"/>
    <m/>
    <n v="0"/>
    <s v="Debit"/>
    <s v="11300 · PayPal (INC)"/>
    <x v="2"/>
    <x v="3"/>
    <n v="2015"/>
    <x v="11"/>
    <s v="PayPal"/>
    <s v="eBay:eBay"/>
    <s v="BOTH"/>
    <s v="Income Statement"/>
    <s v="PayPal (INC) Activity"/>
    <s v="11300 · PayPal (INC)"/>
  </r>
  <r>
    <d v="2015-03-31T00:00:00"/>
    <s v="Sabatino Risoldi"/>
    <n v="-3.79"/>
    <m/>
    <n v="3.79"/>
    <s v="Credit"/>
    <s v="11300 · PayPal (INC)"/>
    <x v="2"/>
    <x v="3"/>
    <n v="2015"/>
    <x v="11"/>
    <s v="PayPal"/>
    <s v="e-Commerce:DT Pro.com"/>
    <s v="BOTH"/>
    <s v="Income Statement"/>
    <s v="PayPal (INC) Sales Activity"/>
    <s v="11300 · PayPal (INC)"/>
  </r>
  <r>
    <d v="2015-03-31T00:00:00"/>
    <s v="Amber D kendrick"/>
    <n v="-2.68"/>
    <m/>
    <n v="2.68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31T00:00:00"/>
    <s v="James Counterman"/>
    <n v="0.34"/>
    <m/>
    <n v="-0.34"/>
    <s v="Deb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31T00:00:00"/>
    <s v="Kevin Kimbell"/>
    <n v="-3.04"/>
    <m/>
    <n v="3.04"/>
    <s v="Credit"/>
    <s v="11300 · PayPal (INC)"/>
    <x v="2"/>
    <x v="3"/>
    <n v="2015"/>
    <x v="11"/>
    <s v="PayPal"/>
    <s v="e-Commerce:DT.com"/>
    <s v="BOTH"/>
    <s v="Income Statement"/>
    <s v="PayPal (INC) Sales Activity"/>
    <s v="11300 · PayPal (INC)"/>
  </r>
  <r>
    <d v="2015-03-31T00:00:00"/>
    <s v="JAS Enterprises"/>
    <n v="-1.31"/>
    <m/>
    <n v="1.31"/>
    <s v="Credit"/>
    <s v="11300 · PayPal (INC)"/>
    <x v="2"/>
    <x v="3"/>
    <n v="2015"/>
    <x v="11"/>
    <s v="PayPal"/>
    <s v="Wholesale"/>
    <s v="BOTH"/>
    <s v="Income Statement"/>
    <s v="PayPal (INC) Sales Activity"/>
    <s v="11300 · PayPal (INC)"/>
  </r>
  <r>
    <d v="2015-04-01T00:00:00"/>
    <s v="charlene schneckenberger"/>
    <n v="-2.2200000000000002"/>
    <m/>
    <n v="2.2200000000000002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1T00:00:00"/>
    <s v="PETMOODS"/>
    <n v="-4.21"/>
    <m/>
    <n v="4.21"/>
    <s v="Credit"/>
    <s v="11300 · PayPal (INC)"/>
    <x v="2"/>
    <x v="4"/>
    <n v="2015"/>
    <x v="11"/>
    <s v="PayPal"/>
    <s v="Wholesale"/>
    <s v="BOTH"/>
    <s v="Income Statement"/>
    <s v="PayPal (INC) Sales Activity"/>
    <s v="11300 · PayPal (INC)"/>
  </r>
  <r>
    <d v="2015-04-01T00:00:00"/>
    <s v="ANTIK-GROUP"/>
    <n v="0"/>
    <m/>
    <n v="0"/>
    <s v="Debit"/>
    <s v="11300 · PayPal (INC)"/>
    <x v="2"/>
    <x v="4"/>
    <n v="2015"/>
    <x v="11"/>
    <s v="PayPal"/>
    <s v="Corporate"/>
    <e v="#N/A"/>
    <e v="#N/A"/>
    <s v="PayPal (INC) Activity"/>
    <s v="11300 · PayPal (INC)"/>
  </r>
  <r>
    <d v="2015-04-02T00:00:00"/>
    <s v="Tamara Burnett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2T00:00:00"/>
    <s v="TED ARNOLD"/>
    <n v="-0.62"/>
    <m/>
    <n v="0.62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03T00:00:00"/>
    <s v="Shawn Erway"/>
    <n v="-4.91"/>
    <m/>
    <n v="4.91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3T00:00:00"/>
    <s v="John Huber"/>
    <n v="-3.72"/>
    <m/>
    <n v="3.72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04T00:00:00"/>
    <s v="yegor arshanyan"/>
    <n v="-2.16"/>
    <m/>
    <n v="2.1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4T00:00:00"/>
    <s v="michael frensley"/>
    <n v="-0.72"/>
    <m/>
    <n v="0.72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5T00:00:00"/>
    <s v="glen reiner"/>
    <n v="-3.98"/>
    <m/>
    <n v="3.9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5T00:00:00"/>
    <s v="andrea schaeffer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5T00:00:00"/>
    <s v="Shawn Price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5T00:00:00"/>
    <s v="Hans Dau"/>
    <n v="-2.41"/>
    <m/>
    <n v="2.41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06T00:00:00"/>
    <s v="Bank Account"/>
    <n v="0"/>
    <m/>
    <n v="0"/>
    <s v="Debit"/>
    <s v="11300 · PayPal (INC)"/>
    <x v="2"/>
    <x v="4"/>
    <n v="2015"/>
    <x v="11"/>
    <s v="PayPal"/>
    <s v="Corporate"/>
    <s v="INC"/>
    <s v="Balance Sheet"/>
    <s v="PayPal (INC) transfers to 9319 (INC)"/>
    <s v="11300 · PayPal (INC)"/>
  </r>
  <r>
    <d v="2015-04-06T00:00:00"/>
    <s v="Roxy Beaudet"/>
    <n v="-2.34"/>
    <m/>
    <n v="2.34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06T00:00:00"/>
    <s v="Nicole Goettsch"/>
    <n v="-2.0699999999999998"/>
    <m/>
    <n v="2.069999999999999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06T00:00:00"/>
    <s v="arlene johnston"/>
    <n v="-2.8"/>
    <m/>
    <n v="2.8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06T00:00:00"/>
    <s v="David Fluegge"/>
    <n v="-0.68"/>
    <m/>
    <n v="0.68"/>
    <s v="Credit"/>
    <s v="11300 · PayPal (INC)"/>
    <x v="2"/>
    <x v="4"/>
    <n v="2015"/>
    <x v="11"/>
    <s v="PayPal"/>
    <s v="e-Commerce:DT Pro.com"/>
    <s v="BOTH"/>
    <s v="Income Statement"/>
    <s v="PayPal (INC) Sales Activity"/>
    <s v="11300 · PayPal (INC)"/>
  </r>
  <r>
    <d v="2015-04-06T00:00:00"/>
    <s v="Bank Account"/>
    <n v="0"/>
    <m/>
    <n v="0"/>
    <s v="Debit"/>
    <s v="11300 · PayPal (INC)"/>
    <x v="2"/>
    <x v="4"/>
    <n v="2015"/>
    <x v="11"/>
    <s v="PayPal"/>
    <s v="Corporate"/>
    <s v="INC"/>
    <s v="Balance Sheet"/>
    <s v="PayPal (INC) transfers to 9319 (INC)"/>
    <s v="11300 · PayPal (INC)"/>
  </r>
  <r>
    <d v="2015-04-08T00:00:00"/>
    <s v="Rabinder Castellano"/>
    <n v="1.91"/>
    <m/>
    <n v="-1.91"/>
    <s v="Deb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0T00:00:00"/>
    <s v="patrick bittinger"/>
    <n v="-3.45"/>
    <m/>
    <n v="3.45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0T00:00:00"/>
    <s v="Amber Keyes"/>
    <n v="-0.78"/>
    <m/>
    <n v="0.7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1T00:00:00"/>
    <s v="Reversal"/>
    <n v="0"/>
    <m/>
    <n v="0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1T00:00:00"/>
    <s v="Christopher Smith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2T00:00:00"/>
    <s v="RUDY RAMPERSAD"/>
    <n v="-0.82"/>
    <m/>
    <n v="0.82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2T00:00:00"/>
    <s v="Mindee Figus"/>
    <n v="-1.17"/>
    <m/>
    <n v="1.17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3T00:00:00"/>
    <s v="Emre Acikaraoglu"/>
    <n v="-2.9"/>
    <m/>
    <n v="2.9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3T00:00:00"/>
    <s v="Akita Angels, Inc."/>
    <n v="-3.2"/>
    <m/>
    <n v="3.2"/>
    <s v="Credit"/>
    <s v="11300 · PayPal (INC)"/>
    <x v="2"/>
    <x v="4"/>
    <n v="2015"/>
    <x v="11"/>
    <s v="PayPal"/>
    <s v="Wholesale"/>
    <s v="BOTH"/>
    <s v="Income Statement"/>
    <s v="PayPal (INC) Sales Activity"/>
    <s v="11300 · PayPal (INC)"/>
  </r>
  <r>
    <d v="2015-04-13T00:00:00"/>
    <s v="Robert Hoskins"/>
    <n v="-3.51"/>
    <m/>
    <n v="3.51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3T00:00:00"/>
    <s v="Reversal"/>
    <n v="0"/>
    <m/>
    <n v="0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4T00:00:00"/>
    <s v="Andrea Reiskin"/>
    <n v="-4.09"/>
    <m/>
    <n v="4.09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4T00:00:00"/>
    <s v="Jeremy Steinbrecher"/>
    <n v="-2.2599999999999998"/>
    <m/>
    <n v="2.259999999999999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4T00:00:00"/>
    <s v="Kristine Clifton"/>
    <n v="-2.67"/>
    <m/>
    <n v="2.67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5T00:00:00"/>
    <s v="Sheryl Kessler"/>
    <n v="0.32"/>
    <m/>
    <n v="-0.32"/>
    <s v="Deb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5T00:00:00"/>
    <s v="angeles huot"/>
    <n v="1.41"/>
    <m/>
    <n v="-1.41"/>
    <s v="Deb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5T00:00:00"/>
    <s v="Christine Lucas"/>
    <n v="1.48"/>
    <m/>
    <n v="-1.48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5T00:00:00"/>
    <s v="Kristin Druey"/>
    <n v="-0.92"/>
    <m/>
    <n v="0.92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6T00:00:00"/>
    <s v="jerry prince"/>
    <n v="-2.89"/>
    <m/>
    <n v="2.89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6T00:00:00"/>
    <s v="Gregory Itsines"/>
    <n v="-2.62"/>
    <m/>
    <n v="2.62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7T00:00:00"/>
    <s v="Melanie-Aileen Hernandez"/>
    <n v="-2.39"/>
    <m/>
    <n v="2.39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7T00:00:00"/>
    <s v="Gianna valentino"/>
    <n v="-5.75"/>
    <m/>
    <n v="5.75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7T00:00:00"/>
    <s v="Pure Kennels"/>
    <n v="-5.31"/>
    <m/>
    <n v="5.31"/>
    <s v="Credit"/>
    <s v="11300 · PayPal (INC)"/>
    <x v="2"/>
    <x v="4"/>
    <n v="2015"/>
    <x v="11"/>
    <s v="PayPal"/>
    <s v="Wholesale"/>
    <s v="BOTH"/>
    <s v="Income Statement"/>
    <s v="PayPal (INC) Sales Activity"/>
    <s v="11300 · PayPal (INC)"/>
  </r>
  <r>
    <d v="2015-04-17T00:00:00"/>
    <s v="Ruth Dease-Smith"/>
    <n v="-2.56"/>
    <m/>
    <n v="2.56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7T00:00:00"/>
    <s v="Ruth Dease-Smith"/>
    <n v="-4.66"/>
    <m/>
    <n v="4.66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18T00:00:00"/>
    <s v="Jeff Norris"/>
    <n v="-0.73"/>
    <m/>
    <n v="0.73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8T00:00:00"/>
    <s v="Shane Armstrong"/>
    <n v="-2.5099999999999998"/>
    <m/>
    <n v="2.509999999999999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18T00:00:00"/>
    <s v="Don Martin"/>
    <n v="-3.1"/>
    <m/>
    <n v="3.1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0T00:00:00"/>
    <s v="Petrashchuk Evgeny"/>
    <n v="-9.5"/>
    <m/>
    <n v="9.5"/>
    <s v="Credit"/>
    <s v="11300 · PayPal (INC)"/>
    <x v="2"/>
    <x v="4"/>
    <n v="2015"/>
    <x v="11"/>
    <s v="PayPal"/>
    <s v="Wholesale"/>
    <s v="BOTH"/>
    <s v="Income Statement"/>
    <s v="PayPal (INC) Sales Activity"/>
    <s v="11300 · PayPal (INC)"/>
  </r>
  <r>
    <d v="2015-04-20T00:00:00"/>
    <s v="Kevin Kimbell"/>
    <n v="2.17"/>
    <m/>
    <n v="-2.17"/>
    <s v="Deb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20T00:00:00"/>
    <s v="Kevin McCarthy"/>
    <n v="-1.9"/>
    <m/>
    <n v="1.9"/>
    <s v="Credit"/>
    <s v="11300 · PayPal (INC)"/>
    <x v="2"/>
    <x v="4"/>
    <n v="2015"/>
    <x v="11"/>
    <s v="PayPal"/>
    <s v="e-Commerce:DT Pro.com"/>
    <s v="BOTH"/>
    <s v="Income Statement"/>
    <s v="PayPal (INC) Sales Activity"/>
    <s v="11300 · PayPal (INC)"/>
  </r>
  <r>
    <d v="2015-04-20T00:00:00"/>
    <s v="Malibu Elite Services"/>
    <n v="-0.78"/>
    <m/>
    <n v="0.7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1T00:00:00"/>
    <s v="eBay Buyer Dispute"/>
    <n v="0"/>
    <m/>
    <n v="0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1T00:00:00"/>
    <s v="Bank Account"/>
    <n v="0"/>
    <m/>
    <n v="0"/>
    <s v="Debit"/>
    <s v="11300 · PayPal (INC)"/>
    <x v="2"/>
    <x v="4"/>
    <n v="2015"/>
    <x v="11"/>
    <s v="PayPal"/>
    <s v="Corporate"/>
    <s v="INC"/>
    <s v="Balance Sheet"/>
    <s v="PayPal (INC) transfers to 9319 (INC)"/>
    <s v="11300 · PayPal (INC)"/>
  </r>
  <r>
    <d v="2015-04-21T00:00:00"/>
    <s v="Reversal"/>
    <n v="0"/>
    <m/>
    <n v="0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1T00:00:00"/>
    <s v="Shawn Erway"/>
    <n v="4.6100000000000003"/>
    <m/>
    <n v="-4.6100000000000003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1T00:00:00"/>
    <s v="Tracey Rodd"/>
    <n v="-5.23"/>
    <m/>
    <n v="5.23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22T00:00:00"/>
    <s v="mclean@meangrrl.com"/>
    <n v="0"/>
    <m/>
    <n v="0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2T00:00:00"/>
    <s v="Angela Prince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3T00:00:00"/>
    <s v="Emilie Abbott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3T00:00:00"/>
    <s v="fazlin doutie"/>
    <n v="-5.24"/>
    <m/>
    <n v="5.24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4T00:00:00"/>
    <s v="Hulu"/>
    <n v="0"/>
    <m/>
    <n v="0"/>
    <s v="Debit"/>
    <s v="11300 · PayPal (INC)"/>
    <x v="2"/>
    <x v="4"/>
    <n v="2015"/>
    <x v="11"/>
    <s v="PayPal"/>
    <s v="Corporate"/>
    <s v="BOTH"/>
    <s v="Income Statement"/>
    <s v="PayPal (INC) Activity"/>
    <s v="11300 · PayPal (INC)"/>
  </r>
  <r>
    <d v="2015-04-25T00:00:00"/>
    <s v="eBay Buyer Dispute"/>
    <n v="0"/>
    <m/>
    <n v="0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5T00:00:00"/>
    <s v="Grace Koster"/>
    <n v="-2.16"/>
    <m/>
    <n v="2.1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5T00:00:00"/>
    <s v="Jesse Cudd"/>
    <n v="-1.21"/>
    <m/>
    <n v="1.21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6T00:00:00"/>
    <s v="Chadd Sanders"/>
    <n v="-0.68"/>
    <m/>
    <n v="0.68"/>
    <s v="Credit"/>
    <s v="11300 · PayPal (INC)"/>
    <x v="2"/>
    <x v="4"/>
    <n v="2015"/>
    <x v="11"/>
    <s v="PayPal"/>
    <s v="e-Commerce:DT Pro.com"/>
    <s v="BOTH"/>
    <s v="Income Statement"/>
    <s v="PayPal (INC) Sales Activity"/>
    <s v="11300 · PayPal (INC)"/>
  </r>
  <r>
    <d v="2015-04-26T00:00:00"/>
    <s v="Reversal"/>
    <n v="0"/>
    <m/>
    <n v="0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7T00:00:00"/>
    <s v="David McCormick"/>
    <n v="-3.17"/>
    <m/>
    <n v="3.17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7T00:00:00"/>
    <s v="Nathan Schrantz"/>
    <n v="-4.6100000000000003"/>
    <m/>
    <n v="4.6100000000000003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7T00:00:00"/>
    <s v="Bank Account"/>
    <n v="0"/>
    <m/>
    <n v="0"/>
    <s v="Debit"/>
    <s v="11300 · PayPal (INC)"/>
    <x v="2"/>
    <x v="4"/>
    <n v="2015"/>
    <x v="11"/>
    <s v="PayPal"/>
    <s v="Corporate"/>
    <s v="INC"/>
    <s v="Balance Sheet"/>
    <s v="PayPal (INC) transfers to 9319 (INC)"/>
    <s v="11300 · PayPal (INC)"/>
  </r>
  <r>
    <d v="2015-04-27T00:00:00"/>
    <s v="philip beck"/>
    <n v="-0.73"/>
    <m/>
    <n v="0.73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8T00:00:00"/>
    <s v="Grace Koster"/>
    <n v="1.86"/>
    <m/>
    <n v="-1.86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8T00:00:00"/>
    <s v="valerie frommer shore"/>
    <n v="-4.37"/>
    <m/>
    <n v="4.37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8T00:00:00"/>
    <s v="julie altman"/>
    <n v="-2.2999999999999998"/>
    <m/>
    <n v="2.2999999999999998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29T00:00:00"/>
    <s v="Hayes Hayes"/>
    <n v="-3.54"/>
    <m/>
    <n v="3.54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29T00:00:00"/>
    <s v="Johanna Clark"/>
    <n v="-2.8"/>
    <m/>
    <n v="2.8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29T00:00:00"/>
    <s v="Andrea Reiskin"/>
    <n v="3.79"/>
    <m/>
    <n v="-3.79"/>
    <s v="Deb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29T00:00:00"/>
    <s v="karen harsh"/>
    <n v="-0.85"/>
    <m/>
    <n v="0.85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Charly Zuetlau"/>
    <n v="-1.78"/>
    <m/>
    <n v="1.78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Brian Dubs"/>
    <n v="-0.9"/>
    <m/>
    <n v="0.9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Brian Dubs"/>
    <n v="0.2"/>
    <m/>
    <n v="-0.2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Donna Gillstrap"/>
    <n v="-0.76"/>
    <m/>
    <n v="0.7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Emma Munson-Blatt"/>
    <n v="-0.72"/>
    <m/>
    <n v="0.72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Teresa Pooler"/>
    <n v="-0.72"/>
    <m/>
    <n v="0.72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29T00:00:00"/>
    <s v="DON WALDRON"/>
    <n v="-2.41"/>
    <m/>
    <n v="2.41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30T00:00:00"/>
    <s v="christine love"/>
    <n v="-4.3099999999999996"/>
    <m/>
    <n v="4.309999999999999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30T00:00:00"/>
    <s v="Elizabeth DiGregorio"/>
    <n v="-3.04"/>
    <m/>
    <n v="3.04"/>
    <s v="Credit"/>
    <s v="11300 · PayPal (INC)"/>
    <x v="2"/>
    <x v="4"/>
    <n v="2015"/>
    <x v="11"/>
    <s v="PayPal"/>
    <s v="e-Commerce:DT Pro.com"/>
    <s v="BOTH"/>
    <s v="Income Statement"/>
    <s v="PayPal (INC) Sales Activity"/>
    <s v="11300 · PayPal (INC)"/>
  </r>
  <r>
    <d v="2015-04-30T00:00:00"/>
    <s v="christine love"/>
    <n v="0.53"/>
    <m/>
    <n v="-0.53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30T00:00:00"/>
    <s v="DON WALDRON"/>
    <n v="-3.46"/>
    <m/>
    <n v="3.46"/>
    <s v="Cred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4-30T00:00:00"/>
    <s v="Tanya Alexander"/>
    <n v="-3.28"/>
    <m/>
    <n v="3.28"/>
    <s v="Credit"/>
    <s v="11300 · PayPal (INC)"/>
    <x v="2"/>
    <x v="4"/>
    <n v="2015"/>
    <x v="11"/>
    <s v="PayPal"/>
    <s v="e-Commerce:DT.com"/>
    <s v="BOTH"/>
    <s v="Income Statement"/>
    <s v="PayPal (INC) Sales Activity"/>
    <s v="11300 · PayPal (INC)"/>
  </r>
  <r>
    <d v="2015-04-30T00:00:00"/>
    <s v="DON WALDRON"/>
    <n v="2.11"/>
    <m/>
    <n v="-2.11"/>
    <s v="Debit"/>
    <s v="11300 · PayPal (INC)"/>
    <x v="2"/>
    <x v="4"/>
    <n v="2015"/>
    <x v="11"/>
    <s v="PayPal"/>
    <s v="eBay:eBay"/>
    <s v="BOTH"/>
    <s v="Income Statement"/>
    <s v="PayPal (INC) Sales Activity"/>
    <s v="11300 · PayPal (INC)"/>
  </r>
  <r>
    <d v="2015-05-01T00:00:00"/>
    <s v="eBay Inc."/>
    <n v="0"/>
    <m/>
    <n v="0"/>
    <s v="Debit"/>
    <s v="11300 · PayPal (INC)"/>
    <x v="2"/>
    <x v="5"/>
    <n v="2015"/>
    <x v="11"/>
    <s v="PayPal"/>
    <s v="eBay:eBay"/>
    <s v="BOTH"/>
    <s v="Income Statement"/>
    <s v="PayPal (INC) Activity"/>
    <s v="11300 · PayPal (INC)"/>
  </r>
  <r>
    <d v="2015-05-01T00:00:00"/>
    <s v="ells mchaffie"/>
    <n v="-2.5"/>
    <m/>
    <n v="2.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1T00:00:00"/>
    <s v="Brandee Anderson"/>
    <n v="-2.04"/>
    <m/>
    <n v="2.04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1T00:00:00"/>
    <s v="Bank Account"/>
    <n v="0"/>
    <m/>
    <n v="0"/>
    <s v="Debit"/>
    <s v="11300 · PayPal (INC)"/>
    <x v="2"/>
    <x v="5"/>
    <n v="2015"/>
    <x v="11"/>
    <s v="PayPal"/>
    <s v="Corporate"/>
    <s v="INC"/>
    <s v="Balance Sheet"/>
    <s v="PayPal (INC) transfers to 9319 (INC)"/>
    <s v="11300 · PayPal (INC)"/>
  </r>
  <r>
    <d v="2015-05-01T00:00:00"/>
    <s v="stan soltz"/>
    <n v="-0.76"/>
    <m/>
    <n v="0.7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1T00:00:00"/>
    <s v="Reversal"/>
    <n v="0"/>
    <m/>
    <n v="0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1T00:00:00"/>
    <s v="yegor arshanyan"/>
    <n v="1.86"/>
    <m/>
    <n v="-1.86"/>
    <s v="Deb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1T00:00:00"/>
    <s v="Michael Ibarra"/>
    <n v="-2"/>
    <m/>
    <n v="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1T00:00:00"/>
    <s v="Amanda Jane Roberts"/>
    <n v="-2.61"/>
    <m/>
    <n v="2.61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1T00:00:00"/>
    <s v="Seth Parrish"/>
    <n v="-3.72"/>
    <m/>
    <n v="3.7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1T00:00:00"/>
    <s v="Nancy L Anderson"/>
    <n v="-2.14"/>
    <m/>
    <n v="2.14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2T00:00:00"/>
    <s v="Kelly Deere"/>
    <n v="-2.2999999999999998"/>
    <m/>
    <n v="2.2999999999999998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2T00:00:00"/>
    <s v="Benjamin Cromwell"/>
    <n v="-0.76"/>
    <m/>
    <n v="0.7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2T00:00:00"/>
    <s v="seog joo lee"/>
    <n v="-2.74"/>
    <m/>
    <n v="2.74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3T00:00:00"/>
    <s v="Jo Rothgery"/>
    <n v="-3.25"/>
    <m/>
    <n v="3.25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3T00:00:00"/>
    <s v="nikki wallace"/>
    <n v="-4.21"/>
    <m/>
    <n v="4.21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3T00:00:00"/>
    <s v="Melissa Plourde"/>
    <n v="-2.62"/>
    <m/>
    <n v="2.6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3T00:00:00"/>
    <s v="Josh Hall"/>
    <n v="-1.17"/>
    <m/>
    <n v="1.17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3T00:00:00"/>
    <s v="Egan de los Cobos"/>
    <n v="-0.82"/>
    <m/>
    <n v="0.8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4T00:00:00"/>
    <s v="Resid Crnac"/>
    <n v="-2"/>
    <m/>
    <n v="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4T00:00:00"/>
    <s v="Keever's Closet"/>
    <n v="-0.97"/>
    <m/>
    <n v="0.97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4T00:00:00"/>
    <s v="Resid Crnac"/>
    <n v="1.7"/>
    <m/>
    <n v="-1.7"/>
    <s v="Deb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4T00:00:00"/>
    <s v="karalie andrews"/>
    <n v="-0.62"/>
    <m/>
    <n v="0.6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4T00:00:00"/>
    <s v="Peter Horlor"/>
    <n v="-5.73"/>
    <m/>
    <n v="5.73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4T00:00:00"/>
    <s v="Medacore LLC"/>
    <n v="-1.86"/>
    <m/>
    <n v="1.86"/>
    <s v="Credit"/>
    <s v="11300 · PayPal (INC)"/>
    <x v="2"/>
    <x v="5"/>
    <n v="2015"/>
    <x v="11"/>
    <s v="PayPal"/>
    <s v="e-Commerce:DT Pro.com"/>
    <s v="BOTH"/>
    <s v="Income Statement"/>
    <s v="PayPal (INC) Sales Activity"/>
    <s v="11300 · PayPal (INC)"/>
  </r>
  <r>
    <d v="2015-05-04T00:00:00"/>
    <s v="JAS Enterprises"/>
    <n v="-1.69"/>
    <m/>
    <n v="1.69"/>
    <s v="Credit"/>
    <s v="11300 · PayPal (INC)"/>
    <x v="2"/>
    <x v="5"/>
    <n v="2015"/>
    <x v="11"/>
    <s v="PayPal"/>
    <s v="Wholesale"/>
    <s v="BOTH"/>
    <s v="Income Statement"/>
    <s v="PayPal (INC) Sales Activity"/>
    <s v="11300 · PayPal (INC)"/>
  </r>
  <r>
    <d v="2015-05-05T00:00:00"/>
    <s v="Bank Account"/>
    <n v="0"/>
    <m/>
    <n v="0"/>
    <s v="Debit"/>
    <s v="11300 · PayPal (INC)"/>
    <x v="2"/>
    <x v="5"/>
    <n v="2015"/>
    <x v="11"/>
    <s v="PayPal"/>
    <s v="Corporate"/>
    <s v="INC"/>
    <s v="Balance Sheet"/>
    <s v="PayPal (INC) transfers to 9319 (INC)"/>
    <s v="11300 · PayPal (INC)"/>
  </r>
  <r>
    <d v="2015-05-06T00:00:00"/>
    <s v="Seth Parrish"/>
    <n v="-3.49"/>
    <m/>
    <n v="3.49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6T00:00:00"/>
    <s v="Arturo Montoya"/>
    <n v="-0.7"/>
    <m/>
    <n v="0.7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7T00:00:00"/>
    <s v="Virginia Romo"/>
    <n v="-5.04"/>
    <m/>
    <n v="5.04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7T00:00:00"/>
    <s v="JAS Enterprises"/>
    <n v="-2.61"/>
    <m/>
    <n v="2.61"/>
    <s v="Credit"/>
    <s v="11300 · PayPal (INC)"/>
    <x v="2"/>
    <x v="5"/>
    <n v="2015"/>
    <x v="11"/>
    <s v="PayPal"/>
    <s v="Wholesale"/>
    <s v="BOTH"/>
    <s v="Income Statement"/>
    <s v="PayPal (INC) Sales Activity"/>
    <s v="11300 · PayPal (INC)"/>
  </r>
  <r>
    <d v="2015-05-07T00:00:00"/>
    <s v="Jaime Martinez"/>
    <n v="-0.85"/>
    <m/>
    <n v="0.8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8T00:00:00"/>
    <s v="Susan Kingston"/>
    <n v="-0.62"/>
    <m/>
    <n v="0.6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8T00:00:00"/>
    <s v="Paradise Motorsports"/>
    <n v="-4.3600000000000003"/>
    <m/>
    <n v="4.3600000000000003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8T00:00:00"/>
    <s v="Linda du Toit"/>
    <n v="-19.2"/>
    <m/>
    <n v="19.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09T00:00:00"/>
    <s v="TOBY VICTORIA"/>
    <n v="-2.39"/>
    <m/>
    <n v="2.39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9T00:00:00"/>
    <s v="Barbara L Sellers"/>
    <n v="-0.72"/>
    <m/>
    <n v="0.7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09T00:00:00"/>
    <s v="Geoffrey Goodwin"/>
    <n v="-0.76"/>
    <m/>
    <n v="0.7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Shalini R"/>
    <n v="-3.64"/>
    <m/>
    <n v="3.64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yegor arshanyan"/>
    <n v="-2.0499999999999998"/>
    <m/>
    <n v="2.04999999999999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David Ratner"/>
    <n v="0"/>
    <m/>
    <n v="0"/>
    <s v="Debit"/>
    <s v="11300 · PayPal (INC)"/>
    <x v="2"/>
    <x v="5"/>
    <n v="2015"/>
    <x v="11"/>
    <s v="PayPal"/>
    <s v="eBay:eBay"/>
    <s v="BOTH"/>
    <s v="Balance Sheet"/>
    <s v="PayPal (INC) repays Dave Note"/>
    <s v="11300 · PayPal (INC)"/>
  </r>
  <r>
    <d v="2015-05-10T00:00:00"/>
    <s v="April Hollis"/>
    <n v="-3.66"/>
    <m/>
    <n v="3.6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April Hollis"/>
    <n v="-1.98"/>
    <m/>
    <n v="1.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April Hollis"/>
    <n v="-1.98"/>
    <m/>
    <n v="1.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April Hollis"/>
    <n v="-1.98"/>
    <m/>
    <n v="1.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0T00:00:00"/>
    <s v="April Hollis"/>
    <n v="-1.98"/>
    <m/>
    <n v="1.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1T00:00:00"/>
    <s v="yegor arshanyan"/>
    <n v="0.28000000000000003"/>
    <m/>
    <n v="-0.28000000000000003"/>
    <s v="Deb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1T00:00:00"/>
    <s v="Anna Johnson"/>
    <n v="-0.7"/>
    <m/>
    <n v="0.7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1T00:00:00"/>
    <s v="DMITRY SHEYMAN"/>
    <n v="-3.84"/>
    <m/>
    <n v="3.84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1T00:00:00"/>
    <s v="The Phat Cat Inn"/>
    <n v="-6.65"/>
    <m/>
    <n v="6.65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1T00:00:00"/>
    <s v="Terrie Dwyer"/>
    <n v="-3.92"/>
    <m/>
    <n v="3.9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1T00:00:00"/>
    <s v="JAS Enterprises"/>
    <n v="-2.4900000000000002"/>
    <m/>
    <n v="2.4900000000000002"/>
    <s v="Credit"/>
    <s v="11300 · PayPal (INC)"/>
    <x v="2"/>
    <x v="5"/>
    <n v="2015"/>
    <x v="11"/>
    <s v="PayPal"/>
    <s v="Wholesale"/>
    <s v="BOTH"/>
    <s v="Income Statement"/>
    <s v="PayPal (INC) Sales Activity"/>
    <s v="11300 · PayPal (INC)"/>
  </r>
  <r>
    <d v="2015-05-12T00:00:00"/>
    <s v="The Phat Cat Inn"/>
    <n v="1.27"/>
    <m/>
    <n v="-1.27"/>
    <s v="Debit"/>
    <s v="11300 · PayPal (INC)"/>
    <x v="2"/>
    <x v="5"/>
    <n v="2015"/>
    <x v="11"/>
    <s v="PayPal"/>
    <s v="Wholesale"/>
    <s v="BOTH"/>
    <s v="Income Statement"/>
    <s v="PayPal (INC) Sales Activity"/>
    <s v="11300 · PayPal (INC)"/>
  </r>
  <r>
    <d v="2015-05-13T00:00:00"/>
    <s v="Mark Morgenfruh"/>
    <n v="-0.73"/>
    <m/>
    <n v="0.73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3T00:00:00"/>
    <s v="Bank Account"/>
    <n v="0"/>
    <m/>
    <n v="0"/>
    <s v="Debit"/>
    <s v="11300 · PayPal (INC)"/>
    <x v="2"/>
    <x v="5"/>
    <n v="2015"/>
    <x v="11"/>
    <s v="PayPal"/>
    <s v="Corporate"/>
    <s v="INC"/>
    <s v="Balance Sheet"/>
    <s v="PayPal (INC) transfers to 9319 (INC)"/>
    <s v="11300 · PayPal (INC)"/>
  </r>
  <r>
    <d v="2015-05-13T00:00:00"/>
    <s v="eBay Buyer Dispute"/>
    <n v="0"/>
    <m/>
    <n v="0"/>
    <s v="Deb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3T00:00:00"/>
    <s v="Michelle Henson"/>
    <n v="-4.34"/>
    <m/>
    <n v="4.34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3T00:00:00"/>
    <s v="Nancy L Anderson"/>
    <n v="-2.1800000000000002"/>
    <m/>
    <n v="2.180000000000000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4T00:00:00"/>
    <s v="Megan DElia"/>
    <n v="-6.96"/>
    <m/>
    <n v="6.96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5T00:00:00"/>
    <s v="john simantiras"/>
    <n v="0"/>
    <m/>
    <n v="0"/>
    <s v="Deb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5T00:00:00"/>
    <s v="James Davis"/>
    <n v="-2.0699999999999998"/>
    <m/>
    <n v="2.06999999999999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5T00:00:00"/>
    <s v="john simantiras"/>
    <n v="0"/>
    <m/>
    <n v="0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5T00:00:00"/>
    <s v="Angela Gerou"/>
    <n v="-2.14"/>
    <m/>
    <n v="2.14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6T00:00:00"/>
    <s v="CHRISTINE NACKERS"/>
    <n v="-3.09"/>
    <m/>
    <n v="3.09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6T00:00:00"/>
    <s v="CHRISTINE NACKERS"/>
    <n v="-0.78"/>
    <m/>
    <n v="0.7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6T00:00:00"/>
    <s v="Keith Robbins"/>
    <n v="-3.49"/>
    <m/>
    <n v="3.49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7T00:00:00"/>
    <s v="Lawrence Ward"/>
    <n v="-0.75"/>
    <m/>
    <n v="0.7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7T00:00:00"/>
    <s v="kaletia vernon"/>
    <n v="-2"/>
    <m/>
    <n v="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8T00:00:00"/>
    <s v="Barbara Peters"/>
    <n v="-1.1599999999999999"/>
    <m/>
    <n v="1.1599999999999999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8T00:00:00"/>
    <s v="Bank Account"/>
    <n v="0"/>
    <m/>
    <n v="0"/>
    <s v="Debit"/>
    <s v="11300 · PayPal (INC)"/>
    <x v="2"/>
    <x v="5"/>
    <n v="2015"/>
    <x v="11"/>
    <s v="PayPal"/>
    <s v="Corporate"/>
    <s v="INC"/>
    <s v="Balance Sheet"/>
    <s v="PayPal (INC) transfers to 9319 (INC)"/>
    <s v="11300 · PayPal (INC)"/>
  </r>
  <r>
    <d v="2015-05-18T00:00:00"/>
    <s v="Bob Rodgers"/>
    <n v="-2.4300000000000002"/>
    <m/>
    <n v="2.430000000000000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8T00:00:00"/>
    <s v="Bob Rodgers"/>
    <n v="-2.4300000000000002"/>
    <m/>
    <n v="2.430000000000000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8T00:00:00"/>
    <s v="Bob Rodgers"/>
    <n v="-2.4300000000000002"/>
    <m/>
    <n v="2.430000000000000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9T00:00:00"/>
    <s v="margaret falco"/>
    <n v="-0.75"/>
    <m/>
    <n v="0.7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9T00:00:00"/>
    <s v="Craig Bell"/>
    <n v="-3.57"/>
    <m/>
    <n v="3.57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9T00:00:00"/>
    <s v="Kristopher Dukes"/>
    <n v="-3.34"/>
    <m/>
    <n v="3.34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19T00:00:00"/>
    <s v="Martha Collins"/>
    <n v="-1.1100000000000001"/>
    <m/>
    <n v="1.1100000000000001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19T00:00:00"/>
    <s v="Christopher Anderson"/>
    <n v="-0.72"/>
    <m/>
    <n v="0.7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0T00:00:00"/>
    <s v="Karen Anderson"/>
    <n v="-2.68"/>
    <m/>
    <n v="2.6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0T00:00:00"/>
    <s v="knin.es"/>
    <n v="-5.12"/>
    <m/>
    <n v="5.1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0T00:00:00"/>
    <s v="knin.es"/>
    <n v="0.15"/>
    <m/>
    <n v="-0.15"/>
    <s v="Deb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0T00:00:00"/>
    <s v="Reversal"/>
    <n v="0"/>
    <m/>
    <n v="0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0T00:00:00"/>
    <s v="valerie frommer shore"/>
    <n v="4.07"/>
    <m/>
    <n v="-4.07"/>
    <s v="Deb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0T00:00:00"/>
    <s v="deatra stone"/>
    <n v="-2.4700000000000002"/>
    <m/>
    <n v="2.470000000000000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0T00:00:00"/>
    <s v="zachary lucas"/>
    <n v="-3.25"/>
    <m/>
    <n v="3.2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1T00:00:00"/>
    <s v="Cory Watson"/>
    <n v="-0.65"/>
    <m/>
    <n v="0.65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2T00:00:00"/>
    <s v="Tomasz Gorny"/>
    <n v="-3.21"/>
    <m/>
    <n v="3.21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2T00:00:00"/>
    <s v="paul couget"/>
    <n v="-3.15"/>
    <m/>
    <n v="3.1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2T00:00:00"/>
    <s v="Tomasz Gorny"/>
    <n v="-0.78"/>
    <m/>
    <n v="0.7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2T00:00:00"/>
    <s v="mclean@meangrrl.com"/>
    <n v="0"/>
    <m/>
    <n v="0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3T00:00:00"/>
    <s v="Taylor Smith"/>
    <n v="-2.16"/>
    <m/>
    <n v="2.1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3T00:00:00"/>
    <s v="Lorraine Sambo"/>
    <n v="-2.86"/>
    <m/>
    <n v="2.8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3T00:00:00"/>
    <s v="Tracey Rodd"/>
    <n v="-6.41"/>
    <m/>
    <n v="6.41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3T00:00:00"/>
    <s v="Hulu"/>
    <n v="0"/>
    <m/>
    <n v="0"/>
    <s v="Debit"/>
    <s v="11300 · PayPal (INC)"/>
    <x v="2"/>
    <x v="5"/>
    <n v="2015"/>
    <x v="11"/>
    <s v="PayPal"/>
    <s v="Corporate"/>
    <s v="BOTH"/>
    <s v="Income Statement"/>
    <s v="PayPal (INC) Activity"/>
    <s v="11300 · PayPal (INC)"/>
  </r>
  <r>
    <d v="2015-05-24T00:00:00"/>
    <s v="Judy Wu"/>
    <n v="-1.48"/>
    <m/>
    <n v="1.48"/>
    <s v="Credit"/>
    <s v="11300 · PayPal (INC)"/>
    <x v="2"/>
    <x v="5"/>
    <n v="2015"/>
    <x v="11"/>
    <s v="PayPal"/>
    <s v="e-Commerce:DT Pro.com"/>
    <s v="BOTH"/>
    <s v="Income Statement"/>
    <s v="PayPal (INC) Sales Activity"/>
    <s v="11300 · PayPal (INC)"/>
  </r>
  <r>
    <d v="2015-05-25T00:00:00"/>
    <s v="Emma Thompson"/>
    <n v="-0.78"/>
    <m/>
    <n v="0.7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5T00:00:00"/>
    <s v="Patty Aguirre"/>
    <n v="-1.55"/>
    <m/>
    <n v="1.55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5T00:00:00"/>
    <s v="Anne Yeager"/>
    <n v="-0.85"/>
    <m/>
    <n v="0.85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6T00:00:00"/>
    <s v="Patty Aguirre"/>
    <n v="0.17"/>
    <m/>
    <n v="-0.17"/>
    <s v="Deb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6T00:00:00"/>
    <s v="Bank Account"/>
    <n v="0"/>
    <m/>
    <n v="0"/>
    <s v="Debit"/>
    <s v="11300 · PayPal (INC)"/>
    <x v="2"/>
    <x v="5"/>
    <n v="2015"/>
    <x v="11"/>
    <s v="PayPal"/>
    <s v="Corporate"/>
    <s v="INC"/>
    <s v="Balance Sheet"/>
    <s v="PayPal (INC) transfers to 9319 (INC)"/>
    <s v="11300 · PayPal (INC)"/>
  </r>
  <r>
    <d v="2015-05-26T00:00:00"/>
    <s v="walter edmonds"/>
    <n v="-2"/>
    <m/>
    <n v="2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6T00:00:00"/>
    <s v="Omar Jaber"/>
    <n v="-0.69"/>
    <m/>
    <n v="0.69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6T00:00:00"/>
    <s v="Felipe Freitas"/>
    <n v="-2.2599999999999998"/>
    <m/>
    <n v="2.259999999999999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7T00:00:00"/>
    <s v="Karen Grant"/>
    <n v="-0.78"/>
    <m/>
    <n v="0.78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8T00:00:00"/>
    <s v="Steven Betancourt"/>
    <n v="-3.49"/>
    <m/>
    <n v="3.49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8T00:00:00"/>
    <s v="joseph pascone"/>
    <n v="-0.66"/>
    <m/>
    <n v="0.66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29T00:00:00"/>
    <s v="Sheriee Davis"/>
    <n v="-0.5"/>
    <m/>
    <n v="0.5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9T00:00:00"/>
    <s v="patricia m haley"/>
    <n v="-1.2"/>
    <m/>
    <n v="1.2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29T00:00:00"/>
    <s v="The Wounded"/>
    <n v="-2.04"/>
    <m/>
    <n v="2.04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30T00:00:00"/>
    <s v="Amanda Felt"/>
    <n v="-1.87"/>
    <m/>
    <n v="1.87"/>
    <s v="Credit"/>
    <s v="11300 · PayPal (INC)"/>
    <x v="2"/>
    <x v="5"/>
    <n v="2015"/>
    <x v="11"/>
    <s v="PayPal"/>
    <s v="eBay:eBay"/>
    <s v="BOTH"/>
    <s v="Income Statement"/>
    <s v="PayPal (INC) Sales Activity"/>
    <s v="11300 · PayPal (INC)"/>
  </r>
  <r>
    <d v="2015-05-30T00:00:00"/>
    <s v="Peter Arcemont II"/>
    <n v="-2.16"/>
    <m/>
    <n v="2.16"/>
    <s v="Credit"/>
    <s v="11300 · PayPal (INC)"/>
    <x v="2"/>
    <x v="5"/>
    <n v="2015"/>
    <x v="11"/>
    <s v="PayPal"/>
    <s v="e-Commerce:DT Pro.com"/>
    <s v="BOTH"/>
    <s v="Income Statement"/>
    <s v="PayPal (INC) Sales Activity"/>
    <s v="11300 · PayPal (INC)"/>
  </r>
  <r>
    <d v="2015-05-31T00:00:00"/>
    <s v="Bank Account"/>
    <n v="0"/>
    <m/>
    <n v="0"/>
    <s v="Credit"/>
    <s v="11300 · PayPal (INC)"/>
    <x v="2"/>
    <x v="5"/>
    <n v="2015"/>
    <x v="11"/>
    <s v="PayPal"/>
    <s v="eBay:eBay"/>
    <s v="BOTH"/>
    <s v="Income Statement"/>
    <s v="9319 (INC) transfers to PayPal (INC)"/>
    <s v="11300 · PayPal (INC)"/>
  </r>
  <r>
    <d v="2015-05-31T00:00:00"/>
    <s v="eBay Inc."/>
    <n v="0"/>
    <m/>
    <n v="0"/>
    <s v="Debit"/>
    <s v="11300 · PayPal (INC)"/>
    <x v="2"/>
    <x v="5"/>
    <n v="2015"/>
    <x v="11"/>
    <s v="PayPal"/>
    <s v="eBay:eBay"/>
    <s v="BOTH"/>
    <s v="Income Statement"/>
    <s v="PayPal (INC) Activity"/>
    <s v="11300 · PayPal (INC)"/>
  </r>
  <r>
    <d v="2015-05-31T00:00:00"/>
    <s v="Stephen Cook"/>
    <n v="-3.78"/>
    <m/>
    <n v="3.78"/>
    <s v="Credit"/>
    <s v="11300 · PayPal (INC)"/>
    <x v="2"/>
    <x v="5"/>
    <n v="2015"/>
    <x v="11"/>
    <s v="PayPal"/>
    <s v="e-Commerce:DT.com"/>
    <s v="BOTH"/>
    <s v="Income Statement"/>
    <s v="PayPal (INC) Sales Activity"/>
    <s v="11300 · PayPal (INC)"/>
  </r>
  <r>
    <d v="2015-05-31T00:00:00"/>
    <s v="Jamie Christman"/>
    <n v="-1.17"/>
    <m/>
    <n v="1.17"/>
    <s v="Credit"/>
    <s v="11300 · PayPal (INC)"/>
    <x v="2"/>
    <x v="5"/>
    <n v="2015"/>
    <x v="11"/>
    <s v="PayPal"/>
    <s v="e-Commerce:DT Pro.com"/>
    <s v="BOTH"/>
    <s v="Income Statement"/>
    <s v="PayPal (INC) Sales Activity"/>
    <s v="11300 · PayPal (INC)"/>
  </r>
  <r>
    <d v="2015-06-01T00:00:00"/>
    <s v="Brenda Moran"/>
    <n v="-3.08"/>
    <m/>
    <n v="3.0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1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01T00:00:00"/>
    <s v="Raymond Johns"/>
    <n v="-3"/>
    <m/>
    <n v="3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3T00:00:00"/>
    <s v="stan soltz"/>
    <n v="0.37"/>
    <m/>
    <n v="-0.37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3T00:00:00"/>
    <s v="Craig Bell"/>
    <n v="2.2999999999999998"/>
    <m/>
    <n v="-2.2999999999999998"/>
    <s v="Deb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4T00:00:00"/>
    <s v="Thomas Hartman"/>
    <n v="-1.98"/>
    <m/>
    <n v="1.9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4T00:00:00"/>
    <s v="Steven Betancourt"/>
    <n v="3.19"/>
    <m/>
    <n v="-3.19"/>
    <s v="Deb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4T00:00:00"/>
    <s v="Craig Bell"/>
    <n v="0.97"/>
    <m/>
    <n v="-0.97"/>
    <s v="Deb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4T00:00:00"/>
    <s v="eBay Buyer Dispute"/>
    <n v="0"/>
    <m/>
    <n v="0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4T00:00:00"/>
    <s v="Edward Mazel"/>
    <n v="-1.98"/>
    <m/>
    <n v="1.9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4T00:00:00"/>
    <s v="Prene Products LLC"/>
    <n v="-3"/>
    <m/>
    <n v="3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5T00:00:00"/>
    <s v="Holly Reese"/>
    <n v="-2.5"/>
    <m/>
    <n v="2.5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5T00:00:00"/>
    <s v="kimberly melton"/>
    <n v="-2.62"/>
    <m/>
    <n v="2.62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5T00:00:00"/>
    <s v="Amy Walkowiak"/>
    <n v="-1.1399999999999999"/>
    <m/>
    <n v="1.139999999999999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5T00:00:00"/>
    <s v="Edward Mazel"/>
    <n v="-1.1399999999999999"/>
    <m/>
    <n v="1.139999999999999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5T00:00:00"/>
    <s v="Edward Mazel"/>
    <n v="-1.1399999999999999"/>
    <m/>
    <n v="1.139999999999999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5T00:00:00"/>
    <s v="Edward Mazel"/>
    <n v="-1.1399999999999999"/>
    <m/>
    <n v="1.139999999999999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5T00:00:00"/>
    <s v="Edward Mazel"/>
    <n v="-1.1399999999999999"/>
    <m/>
    <n v="1.139999999999999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5T00:00:00"/>
    <s v="Cheryl Wassus"/>
    <n v="-0.68"/>
    <m/>
    <n v="0.6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5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05T00:00:00"/>
    <s v="Alexandra Coffelt"/>
    <n v="-2.44"/>
    <m/>
    <n v="2.44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5T00:00:00"/>
    <s v="Kimberly Miller"/>
    <n v="-8.08"/>
    <m/>
    <n v="8.08"/>
    <s v="Credit"/>
    <s v="11300 · PayPal (INC)"/>
    <x v="2"/>
    <x v="6"/>
    <n v="2015"/>
    <x v="11"/>
    <s v="PayPal"/>
    <s v="e-Commerce:DT Pro.com"/>
    <s v="BOTH"/>
    <s v="Income Statement"/>
    <s v="PayPal (INC) Sales Activity"/>
    <s v="11300 · PayPal (INC)"/>
  </r>
  <r>
    <d v="2015-06-05T00:00:00"/>
    <s v="Toby Norris"/>
    <n v="-3.17"/>
    <m/>
    <n v="3.17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5T00:00:00"/>
    <s v="Juvenal Onate"/>
    <n v="-1.33"/>
    <m/>
    <n v="1.33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6T00:00:00"/>
    <s v="Raymond A Hill"/>
    <n v="-5.17"/>
    <m/>
    <n v="5.17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6T00:00:00"/>
    <s v="David Ratner"/>
    <n v="0"/>
    <m/>
    <n v="0"/>
    <s v="Debit"/>
    <s v="11300 · PayPal (INC)"/>
    <x v="2"/>
    <x v="6"/>
    <n v="2015"/>
    <x v="11"/>
    <s v="PayPal"/>
    <s v="eBay:eBay"/>
    <s v="BOTH"/>
    <s v="Balance Sheet"/>
    <s v="PayPal (INC) repays Dave Note"/>
    <s v="11300 · PayPal (INC)"/>
  </r>
  <r>
    <d v="2015-06-08T00:00:00"/>
    <s v="Sabatino Risoldi"/>
    <n v="0"/>
    <m/>
    <n v="0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8T00:00:00"/>
    <s v="Meghan Stanley"/>
    <n v="-1.64"/>
    <m/>
    <n v="1.64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9T00:00:00"/>
    <s v="tang nsy"/>
    <n v="-7.15"/>
    <m/>
    <n v="7.15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9T00:00:00"/>
    <s v="eBay Buyer Dispute"/>
    <n v="0"/>
    <m/>
    <n v="0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9T00:00:00"/>
    <s v="Amanda Felt"/>
    <n v="1.28"/>
    <m/>
    <n v="-1.28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09T00:00:00"/>
    <s v="Indian Land Jam"/>
    <n v="-2.61"/>
    <m/>
    <n v="2.61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9T00:00:00"/>
    <s v="Laura Patrick"/>
    <n v="-0.94"/>
    <m/>
    <n v="0.94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09T00:00:00"/>
    <s v="Kurt Sather"/>
    <n v="-2.6"/>
    <m/>
    <n v="2.6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2T00:00:00"/>
    <s v="Michael Gibson"/>
    <n v="-2.71"/>
    <m/>
    <n v="2.71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2T00:00:00"/>
    <s v="Edward Mazel"/>
    <n v="-1.1399999999999999"/>
    <m/>
    <n v="1.139999999999999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2T00:00:00"/>
    <s v="Alexandr Bigozhin"/>
    <n v="-2.74"/>
    <m/>
    <n v="2.74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2T00:00:00"/>
    <s v="Damon Raccuglia"/>
    <n v="-1.64"/>
    <m/>
    <n v="1.64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3T00:00:00"/>
    <s v="Justin Yarboro"/>
    <n v="-1.64"/>
    <m/>
    <n v="1.64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3T00:00:00"/>
    <s v="Holly Reese"/>
    <n v="-2.2400000000000002"/>
    <m/>
    <n v="2.2400000000000002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3T00:00:00"/>
    <s v="charles ferguson"/>
    <n v="-0.78"/>
    <m/>
    <n v="0.7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4T00:00:00"/>
    <s v="Kamal hasan"/>
    <n v="-2.27"/>
    <m/>
    <n v="2.27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5T00:00:00"/>
    <s v="Tammy Wiecek"/>
    <n v="-1.57"/>
    <m/>
    <n v="1.57"/>
    <s v="Credit"/>
    <s v="11300 · PayPal (INC)"/>
    <x v="2"/>
    <x v="6"/>
    <n v="2015"/>
    <x v="11"/>
    <s v="PayPal"/>
    <s v="e-Commerce:DT Pro.com"/>
    <s v="BOTH"/>
    <s v="Income Statement"/>
    <s v="PayPal (INC) Sales Activity"/>
    <s v="11300 · PayPal (INC)"/>
  </r>
  <r>
    <d v="2015-06-16T00:00:00"/>
    <s v="carlos JOHNSON"/>
    <n v="-1.45"/>
    <m/>
    <n v="1.45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6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16T00:00:00"/>
    <s v="Holly Goltra"/>
    <n v="-2.0699999999999998"/>
    <m/>
    <n v="2.069999999999999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6T00:00:00"/>
    <s v="Reversal"/>
    <n v="0"/>
    <m/>
    <n v="0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6T00:00:00"/>
    <s v="Karen Anderson"/>
    <n v="2.09"/>
    <m/>
    <n v="-2.09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6T00:00:00"/>
    <s v="Eric Jensen"/>
    <n v="-2.2999999999999998"/>
    <m/>
    <n v="2.299999999999999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6T00:00:00"/>
    <s v="Kylie griffin"/>
    <n v="-13.34"/>
    <m/>
    <n v="13.34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6T00:00:00"/>
    <s v="Nueva Moda"/>
    <n v="-2.0699999999999998"/>
    <m/>
    <n v="2.069999999999999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7T00:00:00"/>
    <s v="Kimberly Humphrey"/>
    <n v="-0.78"/>
    <m/>
    <n v="0.7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7T00:00:00"/>
    <s v="Rebecca Croft"/>
    <n v="-14.45"/>
    <m/>
    <n v="14.45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7T00:00:00"/>
    <s v="Michael Appleman"/>
    <n v="-1.39"/>
    <m/>
    <n v="1.3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8T00:00:00"/>
    <s v="Michael Appleman"/>
    <n v="1.03"/>
    <m/>
    <n v="-1.03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8T00:00:00"/>
    <s v="Reversal"/>
    <n v="0"/>
    <m/>
    <n v="0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8T00:00:00"/>
    <s v="James Davis"/>
    <n v="1.48"/>
    <m/>
    <n v="-1.48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8T00:00:00"/>
    <s v="Zoe draughon"/>
    <n v="-2.0699999999999998"/>
    <m/>
    <n v="2.069999999999999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8T00:00:00"/>
    <s v="Stephen Silva"/>
    <n v="-3.72"/>
    <m/>
    <n v="3.72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9T00:00:00"/>
    <s v="Russell Toumberlin"/>
    <n v="-3.17"/>
    <m/>
    <n v="3.17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9T00:00:00"/>
    <s v="James Adams"/>
    <n v="-5.69"/>
    <m/>
    <n v="5.69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9T00:00:00"/>
    <s v="Brian Cranny"/>
    <n v="-0.73"/>
    <m/>
    <n v="0.73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9T00:00:00"/>
    <s v="Deirdre Dreslough"/>
    <n v="-2.2999999999999998"/>
    <m/>
    <n v="2.299999999999999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19T00:00:00"/>
    <s v="MAX PEARSON"/>
    <n v="-0.73"/>
    <m/>
    <n v="0.73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9T00:00:00"/>
    <s v="william gray"/>
    <n v="-2"/>
    <m/>
    <n v="2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9T00:00:00"/>
    <s v="Sara Lee"/>
    <n v="-1.33"/>
    <m/>
    <n v="1.33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19T00:00:00"/>
    <s v="Mark Sharp"/>
    <n v="-3.31"/>
    <m/>
    <n v="3.31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0T00:00:00"/>
    <s v="Bernadette Tonee Whitfield"/>
    <n v="-1.81"/>
    <m/>
    <n v="1.81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0T00:00:00"/>
    <s v="Jan Freeman"/>
    <n v="-0.76"/>
    <m/>
    <n v="0.76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0T00:00:00"/>
    <s v="Vincent Masters"/>
    <n v="-2.98"/>
    <m/>
    <n v="2.9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0T00:00:00"/>
    <s v="Bow Wow Productions"/>
    <n v="-2"/>
    <m/>
    <n v="2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0T00:00:00"/>
    <s v="Bow Wow Productions"/>
    <n v="-1.22"/>
    <m/>
    <n v="1.22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1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22T00:00:00"/>
    <s v="Briehn Mays"/>
    <n v="-2.12"/>
    <m/>
    <n v="2.12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2T00:00:00"/>
    <s v="Dana Kirven"/>
    <n v="-2.1800000000000002"/>
    <m/>
    <n v="2.1800000000000002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2T00:00:00"/>
    <s v="Barbara Peters"/>
    <n v="0.86"/>
    <m/>
    <n v="-0.86"/>
    <s v="Deb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3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23T00:00:00"/>
    <s v="Alejandro Cueto Gomez"/>
    <n v="-2.58"/>
    <m/>
    <n v="2.5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3T00:00:00"/>
    <s v="Natalie lazos"/>
    <n v="-2.5499999999999998"/>
    <m/>
    <n v="2.549999999999999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3T00:00:00"/>
    <s v="Hulu"/>
    <n v="0"/>
    <m/>
    <n v="0"/>
    <s v="Debit"/>
    <s v="11300 · PayPal (INC)"/>
    <x v="2"/>
    <x v="6"/>
    <n v="2015"/>
    <x v="11"/>
    <s v="PayPal"/>
    <s v="Corporate"/>
    <s v="BOTH"/>
    <s v="Income Statement"/>
    <s v="PayPal (INC) Activity"/>
    <s v="11300 · PayPal (INC)"/>
  </r>
  <r>
    <d v="2015-06-24T00:00:00"/>
    <s v="Peter Vaktor"/>
    <n v="-5.29"/>
    <m/>
    <n v="5.29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4T00:00:00"/>
    <s v="Linda Walker"/>
    <n v="-2.39"/>
    <m/>
    <n v="2.3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4T00:00:00"/>
    <s v="eBay Inc Shipping"/>
    <n v="0"/>
    <m/>
    <n v="0"/>
    <s v="Debit"/>
    <s v="11300 · PayPal (INC)"/>
    <x v="2"/>
    <x v="6"/>
    <n v="2015"/>
    <x v="11"/>
    <s v="PayPal"/>
    <s v="eBay:eBay"/>
    <s v="BOTH"/>
    <s v="Income Statement"/>
    <s v="PayPal (INC) Activity"/>
    <s v="11300 · PayPal (INC)"/>
  </r>
  <r>
    <d v="2015-06-24T00:00:00"/>
    <s v="Camille Cleare"/>
    <n v="-54.7"/>
    <m/>
    <n v="54.7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4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25T00:00:00"/>
    <s v="Neil Topalian"/>
    <n v="-2.5299999999999998"/>
    <m/>
    <n v="2.5299999999999998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5T00:00:00"/>
    <s v="Marcella D Winslow"/>
    <n v="-2.36"/>
    <m/>
    <n v="2.36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7T00:00:00"/>
    <s v="Valerie Grison"/>
    <n v="-2.62"/>
    <m/>
    <n v="2.62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7T00:00:00"/>
    <s v="eBay Buyer Dispute"/>
    <n v="0"/>
    <m/>
    <n v="0"/>
    <s v="Deb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8T00:00:00"/>
    <s v="Kate Alexander"/>
    <n v="-2.5"/>
    <m/>
    <n v="2.5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8T00:00:00"/>
    <s v="Jennifer Deleon"/>
    <n v="-3.49"/>
    <m/>
    <n v="3.4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8T00:00:00"/>
    <s v="Daniel Valdez"/>
    <n v="-3.47"/>
    <m/>
    <n v="3.47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8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28T00:00:00"/>
    <s v="Jay Volquardsen"/>
    <n v="-6.1"/>
    <m/>
    <n v="6.1"/>
    <s v="Credit"/>
    <s v="11300 · PayPal (INC)"/>
    <x v="2"/>
    <x v="6"/>
    <n v="2015"/>
    <x v="11"/>
    <s v="PayPal"/>
    <s v="e-Commerce:DT.com"/>
    <s v="BOTH"/>
    <s v="Income Statement"/>
    <s v="PayPal (INC) Sales Activity"/>
    <s v="11300 · PayPal (INC)"/>
  </r>
  <r>
    <d v="2015-06-29T00:00:00"/>
    <s v="Rasim Aliyev"/>
    <n v="-4.5"/>
    <m/>
    <n v="4.5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9T00:00:00"/>
    <s v="Rasim Aliyev"/>
    <n v="-4.5"/>
    <m/>
    <n v="4.5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9T00:00:00"/>
    <s v="Bank Account"/>
    <n v="0"/>
    <m/>
    <n v="0"/>
    <s v="Debit"/>
    <s v="11300 · PayPal (INC)"/>
    <x v="2"/>
    <x v="6"/>
    <n v="2015"/>
    <x v="11"/>
    <s v="PayPal"/>
    <s v="Corporate"/>
    <s v="INC"/>
    <s v="Balance Sheet"/>
    <s v="PayPal (INC) transfers to 9319 (INC)"/>
    <s v="11300 · PayPal (INC)"/>
  </r>
  <r>
    <d v="2015-06-29T00:00:00"/>
    <s v="cynthia romano"/>
    <n v="-0.72"/>
    <m/>
    <n v="0.72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9T00:00:00"/>
    <s v="Alexey Kurovskiy"/>
    <n v="-6.01"/>
    <m/>
    <n v="6.01"/>
    <s v="Credit"/>
    <s v="11300 · PayPal (INC)"/>
    <x v="2"/>
    <x v="6"/>
    <n v="2015"/>
    <x v="11"/>
    <s v="PayPal"/>
    <s v="e-Commerce:DT Pro.com"/>
    <s v="BOTH"/>
    <s v="Income Statement"/>
    <s v="PayPal (INC) Sales Activity"/>
    <s v="11300 · PayPal (INC)"/>
  </r>
  <r>
    <d v="2015-06-29T00:00:00"/>
    <s v="Empire Furniture Home Decor &amp; Gifts"/>
    <n v="-3.49"/>
    <m/>
    <n v="3.49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29T00:00:00"/>
    <s v="Thomas Huber"/>
    <n v="-0.76"/>
    <m/>
    <n v="0.76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30T00:00:00"/>
    <s v="Marc Bundy Bundy"/>
    <n v="-2.0699999999999998"/>
    <m/>
    <n v="2.0699999999999998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6-30T00:00:00"/>
    <s v="Ryan Long"/>
    <n v="-1.37"/>
    <m/>
    <n v="1.37"/>
    <s v="Credit"/>
    <s v="11300 · PayPal (INC)"/>
    <x v="2"/>
    <x v="6"/>
    <n v="2015"/>
    <x v="11"/>
    <s v="PayPal"/>
    <s v="eBay:eBay"/>
    <s v="BOTH"/>
    <s v="Income Statement"/>
    <s v="PayPal (INC) Sales Activity"/>
    <s v="11300 · PayPal (INC)"/>
  </r>
  <r>
    <d v="2015-07-01T00:00:00"/>
    <s v="Bank Account"/>
    <n v="0"/>
    <m/>
    <n v="0"/>
    <s v="Credit"/>
    <s v="11300 · PayPal (INC)"/>
    <x v="2"/>
    <x v="7"/>
    <n v="2015"/>
    <x v="11"/>
    <s v="PayPal"/>
    <s v="eBay:eBay"/>
    <s v="BOTH"/>
    <s v="Income Statement"/>
    <s v="9319 (INC) transfers to PayPal (INC)"/>
    <s v="11300 · PayPal (INC)"/>
  </r>
  <r>
    <d v="2015-07-01T00:00:00"/>
    <s v="eBay Inc."/>
    <n v="0"/>
    <m/>
    <n v="0"/>
    <s v="Debit"/>
    <s v="11300 · PayPal (INC)"/>
    <x v="2"/>
    <x v="7"/>
    <n v="2015"/>
    <x v="11"/>
    <s v="PayPal"/>
    <s v="eBay:eBay"/>
    <s v="BOTH"/>
    <s v="Income Statement"/>
    <s v="PayPal (INC) Activity"/>
    <s v="11300 · PayPal (INC)"/>
  </r>
  <r>
    <d v="2015-07-01T00:00:00"/>
    <s v="Kathy Wilson"/>
    <n v="-2.0699999999999998"/>
    <m/>
    <n v="2.0699999999999998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1T00:00:00"/>
    <s v="BILL FORRAI"/>
    <n v="-2.25"/>
    <m/>
    <n v="2.25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1T00:00:00"/>
    <s v="Tracey Rodd"/>
    <n v="4.3600000000000003"/>
    <m/>
    <n v="-4.3600000000000003"/>
    <s v="Deb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1T00:00:00"/>
    <s v="Veronica Soler"/>
    <n v="-2.81"/>
    <m/>
    <n v="2.81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2T00:00:00"/>
    <s v="Reversal"/>
    <n v="0"/>
    <m/>
    <n v="0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2T00:00:00"/>
    <s v="Nueva Moda"/>
    <n v="0"/>
    <m/>
    <n v="0"/>
    <s v="Deb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2T00:00:00"/>
    <s v="Ronald Zaccaglino"/>
    <n v="-1.75"/>
    <m/>
    <n v="1.75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John Collums"/>
    <n v="-3.41"/>
    <m/>
    <n v="3.41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3T00:00:00"/>
    <s v="Susan White"/>
    <n v="-2.04"/>
    <m/>
    <n v="2.04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stephanie ziemer"/>
    <n v="-2.21"/>
    <m/>
    <n v="2.21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bob hora"/>
    <n v="-3.59"/>
    <m/>
    <n v="3.59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stephanie ziemer"/>
    <n v="-1.73"/>
    <m/>
    <n v="1.73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eBay Inc"/>
    <n v="0"/>
    <m/>
    <n v="0"/>
    <s v="Credit"/>
    <s v="11300 · PayPal (INC)"/>
    <x v="2"/>
    <x v="7"/>
    <n v="2015"/>
    <x v="11"/>
    <s v="PayPal"/>
    <s v="eBay:eBay"/>
    <s v="BOTH"/>
    <s v="Income Statement"/>
    <s v="PayPal (INC) Activity"/>
    <s v="11300 · PayPal (INC)"/>
  </r>
  <r>
    <d v="2015-07-03T00:00:00"/>
    <s v="COL Crabb"/>
    <n v="-3.72"/>
    <m/>
    <n v="3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3T00:00:00"/>
    <s v="ROBERT RISKO"/>
    <n v="-0.88"/>
    <m/>
    <n v="0.88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Ape Productions"/>
    <n v="-3.97"/>
    <m/>
    <n v="3.97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3T00:00:00"/>
    <s v="The Phat Cat Inn"/>
    <n v="-2.96"/>
    <m/>
    <n v="2.96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4T00:00:00"/>
    <s v="George LONG"/>
    <n v="-2.5"/>
    <m/>
    <n v="2.5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4T00:00:00"/>
    <s v="thomas szotak"/>
    <n v="-4.76"/>
    <m/>
    <n v="4.76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4T00:00:00"/>
    <s v="Barbara Peters"/>
    <n v="-3.21"/>
    <m/>
    <n v="3.21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4T00:00:00"/>
    <s v="Patty Aguirre"/>
    <n v="-0.86"/>
    <m/>
    <n v="0.86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4T00:00:00"/>
    <s v="Guy Le Roy"/>
    <n v="-5.83"/>
    <m/>
    <n v="5.83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5T00:00:00"/>
    <s v="Rebecca Marko"/>
    <n v="-1.65"/>
    <m/>
    <n v="1.65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5T00:00:00"/>
    <s v="Melanie Montijo"/>
    <n v="-1.36"/>
    <m/>
    <n v="1.36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5T00:00:00"/>
    <s v="William Brice"/>
    <n v="-2.82"/>
    <m/>
    <n v="2.82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5T00:00:00"/>
    <s v="Raysa Aswad"/>
    <n v="-3.34"/>
    <m/>
    <n v="3.34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5T00:00:00"/>
    <s v="ROBERT RISKO"/>
    <n v="-5.08"/>
    <m/>
    <n v="5.08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5T00:00:00"/>
    <s v="Robert Bonham"/>
    <n v="-2.15"/>
    <m/>
    <n v="2.15"/>
    <s v="Credit"/>
    <s v="11300 · PayPal (INC)"/>
    <x v="2"/>
    <x v="7"/>
    <n v="2015"/>
    <x v="11"/>
    <s v="PayPal"/>
    <s v="e-Commerce:DT Pro.com"/>
    <s v="BOTH"/>
    <s v="Income Statement"/>
    <s v="PayPal (INC) Sales Activity"/>
    <s v="11300 · PayPal (INC)"/>
  </r>
  <r>
    <d v="2015-07-06T00:00:00"/>
    <s v="Verlin Sherrell"/>
    <n v="-3.43"/>
    <m/>
    <n v="3.43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6T00:00:00"/>
    <s v="Bank Account"/>
    <n v="0"/>
    <m/>
    <n v="0"/>
    <s v="Debit"/>
    <s v="11300 · PayPal (INC)"/>
    <x v="2"/>
    <x v="7"/>
    <n v="2015"/>
    <x v="11"/>
    <s v="PayPal"/>
    <s v="Corporate"/>
    <s v="INC"/>
    <s v="Balance Sheet"/>
    <s v="PayPal (INC) transfers to 9319 (INC)"/>
    <s v="11300 · PayPal (INC)"/>
  </r>
  <r>
    <d v="2015-07-06T00:00:00"/>
    <s v="Jennifer Brockman"/>
    <n v="-1.08"/>
    <m/>
    <n v="1.08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6T00:00:00"/>
    <s v="Ida lamar"/>
    <n v="-2.85"/>
    <m/>
    <n v="2.85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6T00:00:00"/>
    <s v="Understanding Our Dogs LLC"/>
    <n v="-1.81"/>
    <m/>
    <n v="1.81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6T00:00:00"/>
    <s v="TERRORDOME MUSIC ETC..."/>
    <n v="-1.1100000000000001"/>
    <m/>
    <n v="1.1100000000000001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6T00:00:00"/>
    <s v="Michael Manahan"/>
    <n v="-0.72"/>
    <m/>
    <n v="0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6T00:00:00"/>
    <s v="Nicole Fader"/>
    <n v="-0.64"/>
    <m/>
    <n v="0.64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8T00:00:00"/>
    <s v="Christopher Catalano"/>
    <n v="-0.62"/>
    <m/>
    <n v="0.62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9T00:00:00"/>
    <s v="Michael Meade"/>
    <n v="-0.62"/>
    <m/>
    <n v="0.62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09T00:00:00"/>
    <s v="Pisces Pet Emporium Ltd"/>
    <n v="-21.59"/>
    <m/>
    <n v="21.59"/>
    <s v="Credit"/>
    <s v="11300 · PayPal (INC)"/>
    <x v="2"/>
    <x v="7"/>
    <n v="2015"/>
    <x v="11"/>
    <s v="PayPal"/>
    <s v="Wholesale"/>
    <s v="BOTH"/>
    <s v="Income Statement"/>
    <s v="PayPal (INC) Sales Activity"/>
    <s v="11300 · PayPal (INC)"/>
  </r>
  <r>
    <d v="2015-07-09T00:00:00"/>
    <s v="Pamela Markowitz"/>
    <n v="-5.49"/>
    <m/>
    <n v="5.49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9T00:00:00"/>
    <s v="JAS Enterprises"/>
    <n v="-1.6"/>
    <m/>
    <n v="1.6"/>
    <s v="Credit"/>
    <s v="11300 · PayPal (INC)"/>
    <x v="2"/>
    <x v="7"/>
    <n v="2015"/>
    <x v="11"/>
    <s v="PayPal"/>
    <s v="Wholesale"/>
    <s v="BOTH"/>
    <s v="Income Statement"/>
    <s v="PayPal (INC) Sales Activity"/>
    <s v="11300 · PayPal (INC)"/>
  </r>
  <r>
    <d v="2015-07-09T00:00:00"/>
    <s v="Sigmacanineusa"/>
    <n v="-0.76"/>
    <m/>
    <n v="0.76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9T00:00:00"/>
    <s v="Mallikarjun Udoshi"/>
    <n v="-5.77"/>
    <m/>
    <n v="5.77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09T00:00:00"/>
    <s v="J Fitch"/>
    <n v="-2.84"/>
    <m/>
    <n v="2.84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0T00:00:00"/>
    <s v="Kayleen van Rooyen"/>
    <n v="-0.67"/>
    <m/>
    <n v="0.67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11T00:00:00"/>
    <s v="Jeneen A Quinlan"/>
    <n v="-9.75"/>
    <m/>
    <n v="9.75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11T00:00:00"/>
    <s v="Gayle Fairweather"/>
    <n v="-2.91"/>
    <m/>
    <n v="2.91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12T00:00:00"/>
    <s v="Ayush Sharma"/>
    <n v="-5.24"/>
    <m/>
    <n v="5.24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3T00:00:00"/>
    <s v="Russell Palmer"/>
    <n v="-4.07"/>
    <m/>
    <n v="4.07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3T00:00:00"/>
    <s v="Bank Account"/>
    <n v="0"/>
    <m/>
    <n v="0"/>
    <s v="Debit"/>
    <s v="11300 · PayPal (INC)"/>
    <x v="2"/>
    <x v="7"/>
    <n v="2015"/>
    <x v="11"/>
    <s v="PayPal"/>
    <s v="Corporate"/>
    <s v="INC"/>
    <s v="Balance Sheet"/>
    <s v="PayPal (INC) transfers to 9319 (INC)"/>
    <s v="11300 · PayPal (INC)"/>
  </r>
  <r>
    <d v="2015-07-13T00:00:00"/>
    <s v="Rasim Aliyev"/>
    <n v="0.39"/>
    <m/>
    <n v="-0.39"/>
    <s v="Deb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4T00:00:00"/>
    <s v="Denise Caton"/>
    <n v="-1.4"/>
    <m/>
    <n v="1.4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5T00:00:00"/>
    <s v="Tjhin Ping Sie"/>
    <n v="-11.55"/>
    <m/>
    <n v="11.55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17T00:00:00"/>
    <s v="Mary Zaragoza"/>
    <n v="-2.5499999999999998"/>
    <m/>
    <n v="2.5499999999999998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7T00:00:00"/>
    <s v="Debra Nezgoda"/>
    <n v="-0.67"/>
    <m/>
    <n v="0.67"/>
    <s v="Credit"/>
    <s v="11300 · PayPal (INC)"/>
    <x v="2"/>
    <x v="7"/>
    <n v="2015"/>
    <x v="11"/>
    <s v="PayPal"/>
    <s v="e-Commerce:DT Pro.com"/>
    <s v="BOTH"/>
    <s v="Income Statement"/>
    <s v="PayPal (INC) Sales Activity"/>
    <s v="11300 · PayPal (INC)"/>
  </r>
  <r>
    <d v="2015-07-18T00:00:00"/>
    <s v="sharon parodi"/>
    <n v="-1.52"/>
    <m/>
    <n v="1.5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19T00:00:00"/>
    <s v="john hoving"/>
    <n v="-0.72"/>
    <m/>
    <n v="0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0T00:00:00"/>
    <s v="Bank Account"/>
    <n v="0"/>
    <m/>
    <n v="0"/>
    <s v="Debit"/>
    <s v="11300 · PayPal (INC)"/>
    <x v="2"/>
    <x v="7"/>
    <n v="2015"/>
    <x v="11"/>
    <s v="PayPal"/>
    <s v="Corporate"/>
    <s v="INC"/>
    <s v="Balance Sheet"/>
    <s v="PayPal (INC) transfers to 9319 (INC)"/>
    <s v="11300 · PayPal (INC)"/>
  </r>
  <r>
    <d v="2015-07-20T00:00:00"/>
    <s v="Rebecca LeMaster"/>
    <n v="-0.72"/>
    <m/>
    <n v="0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1T00:00:00"/>
    <s v="lynn roop"/>
    <n v="-0.76"/>
    <m/>
    <n v="0.76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3T00:00:00"/>
    <s v="eBay Buyer Dispute"/>
    <n v="0"/>
    <m/>
    <n v="0"/>
    <s v="Deb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3T00:00:00"/>
    <s v="Clifton J Dawson"/>
    <n v="-1.26"/>
    <m/>
    <n v="1.26"/>
    <s v="Credit"/>
    <s v="11300 · PayPal (INC)"/>
    <x v="2"/>
    <x v="7"/>
    <n v="2015"/>
    <x v="11"/>
    <s v="PayPal"/>
    <s v="e-Commerce:DT Pro.com"/>
    <s v="BOTH"/>
    <s v="Income Statement"/>
    <s v="PayPal (INC) Sales Activity"/>
    <s v="11300 · PayPal (INC)"/>
  </r>
  <r>
    <d v="2015-07-23T00:00:00"/>
    <s v="Jose Ochoa"/>
    <n v="-0.76"/>
    <m/>
    <n v="0.76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3T00:00:00"/>
    <s v="Bank Account"/>
    <n v="0"/>
    <m/>
    <n v="0"/>
    <s v="Credit"/>
    <s v="11300 · PayPal (INC)"/>
    <x v="2"/>
    <x v="7"/>
    <n v="2015"/>
    <x v="11"/>
    <s v="PayPal"/>
    <s v="Corporate"/>
    <s v="BOTH"/>
    <s v="Balance Sheet"/>
    <s v="9319 (INC) transfers to PayPal (INC)"/>
    <s v="11300 · PayPal (INC)"/>
  </r>
  <r>
    <d v="2015-07-23T00:00:00"/>
    <s v="Collar LLC"/>
    <n v="0"/>
    <m/>
    <n v="0"/>
    <s v="Debit"/>
    <s v="11300 · PayPal (INC)"/>
    <x v="2"/>
    <x v="7"/>
    <n v="2015"/>
    <x v="11"/>
    <s v="PayPal"/>
    <s v="Corporate"/>
    <s v="BOTH"/>
    <s v="Balance Sheet"/>
    <s v="PayPal (INC) Activity"/>
    <s v="11300 · PayPal (INC)"/>
  </r>
  <r>
    <d v="2015-07-23T00:00:00"/>
    <s v="Bank Account"/>
    <n v="0"/>
    <m/>
    <n v="0"/>
    <s v="Credit"/>
    <s v="11300 · PayPal (INC)"/>
    <x v="2"/>
    <x v="7"/>
    <n v="2015"/>
    <x v="11"/>
    <s v="PayPal"/>
    <s v="Corporate"/>
    <s v="BOTH"/>
    <s v="Income Statement"/>
    <s v="9319 (INC) transfers to PayPal (INC)"/>
    <s v="11300 · PayPal (INC)"/>
  </r>
  <r>
    <d v="2015-07-23T00:00:00"/>
    <s v="Hulu"/>
    <n v="0"/>
    <m/>
    <n v="0"/>
    <s v="Debit"/>
    <s v="11300 · PayPal (INC)"/>
    <x v="2"/>
    <x v="7"/>
    <n v="2015"/>
    <x v="11"/>
    <s v="PayPal"/>
    <s v="Corporate"/>
    <s v="BOTH"/>
    <s v="Income Statement"/>
    <s v="PayPal (INC) Activity"/>
    <s v="11300 · PayPal (INC)"/>
  </r>
  <r>
    <d v="2015-07-24T00:00:00"/>
    <s v="nick nicklaus"/>
    <n v="-0.7"/>
    <m/>
    <n v="0.7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5T00:00:00"/>
    <s v="Christian Suarez"/>
    <n v="-1.22"/>
    <m/>
    <n v="1.2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5T00:00:00"/>
    <s v="Christian Suarez"/>
    <n v="-0.76"/>
    <m/>
    <n v="0.76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5T00:00:00"/>
    <s v="Christian Suarez"/>
    <n v="0.92"/>
    <m/>
    <n v="-0.92"/>
    <s v="Deb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5T00:00:00"/>
    <s v="Becky Haley"/>
    <n v="-0.76"/>
    <m/>
    <n v="0.76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7T00:00:00"/>
    <s v="alexander kostopoulos"/>
    <n v="-1.84"/>
    <m/>
    <n v="1.84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7T00:00:00"/>
    <s v="FROST KENNELS LLP"/>
    <n v="-3"/>
    <m/>
    <n v="3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7T00:00:00"/>
    <s v="Jose Rodriguez"/>
    <n v="-0.78"/>
    <m/>
    <n v="0.78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7T00:00:00"/>
    <s v="Bank Account"/>
    <n v="0"/>
    <m/>
    <n v="0"/>
    <s v="Debit"/>
    <s v="11300 · PayPal (INC)"/>
    <x v="2"/>
    <x v="7"/>
    <n v="2015"/>
    <x v="11"/>
    <s v="PayPal"/>
    <s v="Corporate"/>
    <s v="INC"/>
    <s v="Balance Sheet"/>
    <s v="PayPal (INC) transfers to 9319 (INC)"/>
    <s v="11300 · PayPal (INC)"/>
  </r>
  <r>
    <d v="2015-07-27T00:00:00"/>
    <s v="Jenna Karimoto"/>
    <n v="-0.72"/>
    <m/>
    <n v="0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7T00:00:00"/>
    <s v="Jenna Karimoto"/>
    <n v="-0.72"/>
    <m/>
    <n v="0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27T00:00:00"/>
    <s v="Nancy Roden"/>
    <n v="-2.2999999999999998"/>
    <m/>
    <n v="2.2999999999999998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28T00:00:00"/>
    <s v="Sara van Valkenburg"/>
    <n v="-2.1800000000000002"/>
    <m/>
    <n v="2.1800000000000002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29T00:00:00"/>
    <s v="James Adams"/>
    <n v="2.61"/>
    <m/>
    <n v="-2.61"/>
    <s v="Deb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7-30T00:00:00"/>
    <s v="eric covarrubias"/>
    <n v="-3.34"/>
    <m/>
    <n v="3.34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30T00:00:00"/>
    <s v="Bank Account"/>
    <n v="0"/>
    <m/>
    <n v="0"/>
    <s v="Credit"/>
    <s v="11300 · PayPal (INC)"/>
    <x v="2"/>
    <x v="7"/>
    <n v="2015"/>
    <x v="11"/>
    <s v="PayPal"/>
    <s v="eBay:eBay"/>
    <s v="BOTH"/>
    <s v="Income Statement"/>
    <s v="9319 (INC) transfers to PayPal (INC)"/>
    <s v="11300 · PayPal (INC)"/>
  </r>
  <r>
    <d v="2015-07-30T00:00:00"/>
    <s v="eBay Inc."/>
    <n v="0"/>
    <m/>
    <n v="0"/>
    <s v="Debit"/>
    <s v="11300 · PayPal (INC)"/>
    <x v="2"/>
    <x v="7"/>
    <n v="2015"/>
    <x v="11"/>
    <s v="PayPal"/>
    <s v="eBay:eBay"/>
    <s v="BOTH"/>
    <s v="Income Statement"/>
    <s v="PayPal (INC) Activity"/>
    <s v="11300 · PayPal (INC)"/>
  </r>
  <r>
    <d v="2015-07-31T00:00:00"/>
    <s v="amber beckstead"/>
    <n v="-0.72"/>
    <m/>
    <n v="0.72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31T00:00:00"/>
    <s v="David Marsh"/>
    <n v="-0.85"/>
    <m/>
    <n v="0.85"/>
    <s v="Credit"/>
    <s v="11300 · PayPal (INC)"/>
    <x v="2"/>
    <x v="7"/>
    <n v="2015"/>
    <x v="11"/>
    <s v="PayPal"/>
    <s v="eBay:eBay"/>
    <s v="BOTH"/>
    <s v="Income Statement"/>
    <s v="PayPal (INC) Sales Activity"/>
    <s v="11300 · PayPal (INC)"/>
  </r>
  <r>
    <d v="2015-07-31T00:00:00"/>
    <s v="Tina Marcario"/>
    <n v="-6.23"/>
    <m/>
    <n v="6.23"/>
    <s v="Credit"/>
    <s v="11300 · PayPal (INC)"/>
    <x v="2"/>
    <x v="7"/>
    <n v="2015"/>
    <x v="11"/>
    <s v="PayPal"/>
    <s v="e-Commerce:DT.com"/>
    <s v="BOTH"/>
    <s v="Income Statement"/>
    <s v="PayPal (INC) Sales Activity"/>
    <s v="11300 · PayPal (INC)"/>
  </r>
  <r>
    <d v="2015-08-01T00:00:00"/>
    <s v="Terry Lafferty"/>
    <n v="-2.89"/>
    <m/>
    <n v="2.89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1T00:00:00"/>
    <s v="Brian Melancon"/>
    <n v="-3.31"/>
    <m/>
    <n v="3.31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1T00:00:00"/>
    <s v="David Smith"/>
    <n v="-2.79"/>
    <m/>
    <n v="2.79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2T00:00:00"/>
    <s v="Katherine Parks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2T00:00:00"/>
    <s v="Jenny Ovick"/>
    <n v="-1.01"/>
    <m/>
    <n v="1.01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2T00:00:00"/>
    <s v="JoAnne Pilger"/>
    <n v="-2.38"/>
    <m/>
    <n v="2.38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2T00:00:00"/>
    <s v="James Stanton"/>
    <n v="-7.14"/>
    <m/>
    <n v="7.14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3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03T00:00:00"/>
    <s v="Stacy Ritter"/>
    <n v="-2.2999999999999998"/>
    <m/>
    <n v="2.2999999999999998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3T00:00:00"/>
    <s v="Amanda Clower"/>
    <n v="-2.99"/>
    <m/>
    <n v="2.99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3T00:00:00"/>
    <s v="Desiree Stone"/>
    <n v="-2.21"/>
    <m/>
    <n v="2.21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3T00:00:00"/>
    <s v="Richard Keaton"/>
    <n v="-1.05"/>
    <m/>
    <n v="1.05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3T00:00:00"/>
    <s v="Timothy Wall"/>
    <n v="-2"/>
    <m/>
    <n v="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4T00:00:00"/>
    <s v="Bruce Lupoli"/>
    <n v="0.93"/>
    <m/>
    <n v="-0.93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4T00:00:00"/>
    <s v="Michael Meade"/>
    <n v="0.27"/>
    <m/>
    <n v="-0.27"/>
    <s v="Deb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5T00:00:00"/>
    <s v="Karen Leigh Studios"/>
    <n v="-1.07"/>
    <m/>
    <n v="1.07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5T00:00:00"/>
    <s v="Reversal"/>
    <n v="0"/>
    <m/>
    <n v="0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5T00:00:00"/>
    <s v="Judy Crowe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5T00:00:00"/>
    <s v="Adriana Erni"/>
    <n v="-3.77"/>
    <m/>
    <n v="3.77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6T00:00:00"/>
    <s v="glen reiner"/>
    <n v="-1.56"/>
    <m/>
    <n v="1.5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6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06T00:00:00"/>
    <s v="YoshaShara Randall"/>
    <n v="-2"/>
    <m/>
    <n v="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6T00:00:00"/>
    <s v="Holly Rainey"/>
    <n v="-3.49"/>
    <m/>
    <n v="3.49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6T00:00:00"/>
    <s v="denise garris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7T00:00:00"/>
    <s v="Ash Samadi"/>
    <n v="-4.21"/>
    <m/>
    <n v="4.21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7T00:00:00"/>
    <s v="sharlita conrad"/>
    <n v="-0.7"/>
    <m/>
    <n v="0.7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8T00:00:00"/>
    <s v="Neill Shotter"/>
    <n v="-2.64"/>
    <m/>
    <n v="2.64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8T00:00:00"/>
    <s v="Neill Shotter"/>
    <n v="-4.6100000000000003"/>
    <m/>
    <n v="4.6100000000000003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8T00:00:00"/>
    <s v="Neill Shotter"/>
    <n v="-2.95"/>
    <m/>
    <n v="2.95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8T00:00:00"/>
    <s v="Neill Shotter"/>
    <n v="-2.8"/>
    <m/>
    <n v="2.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8T00:00:00"/>
    <s v="Travis Cole"/>
    <n v="-0.78"/>
    <m/>
    <n v="0.7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9T00:00:00"/>
    <s v="Triple A Signature Building and Medical"/>
    <n v="-8.74"/>
    <m/>
    <n v="8.74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09T00:00:00"/>
    <s v="David Ray"/>
    <n v="-3.25"/>
    <m/>
    <n v="3.25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9T00:00:00"/>
    <s v="David Ray"/>
    <n v="-2.68"/>
    <m/>
    <n v="2.6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9T00:00:00"/>
    <s v="PRECIOUS PAWS"/>
    <n v="-1.1100000000000001"/>
    <m/>
    <n v="1.1100000000000001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9T00:00:00"/>
    <s v="Steven Wisecup"/>
    <n v="-3"/>
    <m/>
    <n v="3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9T00:00:00"/>
    <s v="Jeanette Nelson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09T00:00:00"/>
    <s v="Gayle Griffin"/>
    <n v="-4.1500000000000004"/>
    <m/>
    <n v="4.1500000000000004"/>
    <s v="Credit"/>
    <s v="11300 · PayPal (INC)"/>
    <x v="2"/>
    <x v="8"/>
    <n v="2015"/>
    <x v="11"/>
    <s v="PayPal"/>
    <s v="e-Commerce:DT Pro.com"/>
    <s v="BOTH"/>
    <s v="Income Statement"/>
    <s v="PayPal (INC) Sales Activity"/>
    <s v="11300 · PayPal (INC)"/>
  </r>
  <r>
    <d v="2015-08-09T00:00:00"/>
    <s v="nick steker"/>
    <n v="-4.3600000000000003"/>
    <m/>
    <n v="4.3600000000000003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0T00:00:00"/>
    <s v="Angelika Boggs"/>
    <n v="-1.57"/>
    <m/>
    <n v="1.57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0T00:00:00"/>
    <s v="Sara E Avila"/>
    <n v="-2.39"/>
    <m/>
    <n v="2.39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0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10T00:00:00"/>
    <s v="Action Sparks"/>
    <n v="-2.88"/>
    <m/>
    <n v="2.8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0T00:00:00"/>
    <s v="Bryden Klotz"/>
    <n v="-5.58"/>
    <m/>
    <n v="5.5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1T00:00:00"/>
    <s v="Petsonline"/>
    <n v="-3.27"/>
    <m/>
    <n v="3.27"/>
    <s v="Credit"/>
    <s v="11300 · PayPal (INC)"/>
    <x v="2"/>
    <x v="8"/>
    <n v="2015"/>
    <x v="11"/>
    <s v="PayPal"/>
    <s v="Wholesale"/>
    <s v="BOTH"/>
    <s v="Income Statement"/>
    <s v="PayPal (INC) Sales Activity"/>
    <s v="11300 · PayPal (INC)"/>
  </r>
  <r>
    <d v="2015-08-11T00:00:00"/>
    <s v="Lisa Burns"/>
    <n v="-0.67"/>
    <m/>
    <n v="0.67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1T00:00:00"/>
    <s v="Raysa Aswad"/>
    <n v="-2.0299999999999998"/>
    <m/>
    <n v="2.0299999999999998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1T00:00:00"/>
    <s v="Neill Shotter"/>
    <n v="2.5"/>
    <m/>
    <n v="-2.5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1T00:00:00"/>
    <s v="Neill Shotter"/>
    <n v="0.62"/>
    <m/>
    <n v="-0.62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1T00:00:00"/>
    <s v="Neill Shotter"/>
    <n v="2.11"/>
    <m/>
    <n v="-2.11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1T00:00:00"/>
    <s v="Neill Shotter"/>
    <n v="1.84"/>
    <m/>
    <n v="-1.84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1T00:00:00"/>
    <s v="Amanda Clower"/>
    <n v="-2.54"/>
    <m/>
    <n v="2.54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2T00:00:00"/>
    <s v="Everbully"/>
    <n v="-3.2"/>
    <m/>
    <n v="3.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2T00:00:00"/>
    <s v="Bryden Klotz"/>
    <n v="0.37"/>
    <m/>
    <n v="-0.37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2T00:00:00"/>
    <s v="Everbully"/>
    <n v="-1.22"/>
    <m/>
    <n v="1.2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2T00:00:00"/>
    <s v="Lewis Drayton"/>
    <n v="-0.79"/>
    <m/>
    <n v="0.79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2T00:00:00"/>
    <s v="Everbully"/>
    <n v="0.17"/>
    <m/>
    <n v="-0.17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2T00:00:00"/>
    <s v="melissa poeschel"/>
    <n v="-2.04"/>
    <m/>
    <n v="2.04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3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13T00:00:00"/>
    <s v="Paul Smoot"/>
    <n v="-0.77"/>
    <m/>
    <n v="0.77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3T00:00:00"/>
    <s v="carlos rodriguez"/>
    <n v="-0.82"/>
    <m/>
    <n v="0.8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3T00:00:00"/>
    <s v="carlos rodriguez"/>
    <n v="-0.82"/>
    <m/>
    <n v="0.8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3T00:00:00"/>
    <s v="Meghan Stanley"/>
    <n v="-2.0099999999999998"/>
    <m/>
    <n v="2.0099999999999998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3T00:00:00"/>
    <s v="Pattarika Wongcharoen"/>
    <n v="-3.29"/>
    <m/>
    <n v="3.29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4T00:00:00"/>
    <s v="Jacqueline Horn"/>
    <n v="-2.93"/>
    <m/>
    <n v="2.93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4T00:00:00"/>
    <s v="Chen Keren Kaminsky"/>
    <n v="-2.88"/>
    <m/>
    <n v="2.8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4T00:00:00"/>
    <s v="Mark Poziomek"/>
    <n v="-1.22"/>
    <m/>
    <n v="1.2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6T00:00:00"/>
    <s v="Stacey Noton"/>
    <n v="-6.48"/>
    <m/>
    <n v="6.48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6T00:00:00"/>
    <s v="Gayle Billadeau"/>
    <n v="-2.0699999999999998"/>
    <m/>
    <n v="2.069999999999999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7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17T00:00:00"/>
    <s v="Doggett Enterprise"/>
    <n v="-2.4700000000000002"/>
    <m/>
    <n v="2.4700000000000002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7T00:00:00"/>
    <s v="Judi Rogers"/>
    <n v="-1.75"/>
    <m/>
    <n v="1.75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8T00:00:00"/>
    <s v="gail woods"/>
    <n v="-3.31"/>
    <m/>
    <n v="3.31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8T00:00:00"/>
    <s v="Jessica Sponheimer"/>
    <n v="-0.66"/>
    <m/>
    <n v="0.6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8T00:00:00"/>
    <s v="Anthony McKenna"/>
    <n v="-2.0099999999999998"/>
    <m/>
    <n v="2.0099999999999998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8T00:00:00"/>
    <s v="Betty Wilkins"/>
    <n v="-1.76"/>
    <m/>
    <n v="1.76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8T00:00:00"/>
    <s v="David Ray"/>
    <n v="0.14000000000000001"/>
    <m/>
    <n v="-0.14000000000000001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18T00:00:00"/>
    <s v="ThePuzzleGarden"/>
    <n v="-2.4900000000000002"/>
    <m/>
    <n v="2.4900000000000002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8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19T00:00:00"/>
    <s v="sahba sizdahkhani"/>
    <n v="-3.36"/>
    <m/>
    <n v="3.36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9T00:00:00"/>
    <s v="ThePuzzleGarden"/>
    <n v="2.19"/>
    <m/>
    <n v="-2.19"/>
    <s v="Deb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9T00:00:00"/>
    <s v="sahba sizdahkhani"/>
    <n v="0.28000000000000003"/>
    <m/>
    <n v="-0.28000000000000003"/>
    <s v="Deb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19T00:00:00"/>
    <s v="Roger Collins"/>
    <n v="-2.85"/>
    <m/>
    <n v="2.85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0T00:00:00"/>
    <s v="Mari Schaan"/>
    <n v="-1.6"/>
    <m/>
    <n v="1.6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1T00:00:00"/>
    <s v="JAS Enterprises"/>
    <n v="-1.96"/>
    <m/>
    <n v="1.96"/>
    <s v="Credit"/>
    <s v="11300 · PayPal (INC)"/>
    <x v="2"/>
    <x v="8"/>
    <n v="2015"/>
    <x v="11"/>
    <s v="PayPal"/>
    <s v="Wholesale"/>
    <s v="BOTH"/>
    <s v="Income Statement"/>
    <s v="PayPal (INC) Sales Activity"/>
    <s v="11300 · PayPal (INC)"/>
  </r>
  <r>
    <d v="2015-08-22T00:00:00"/>
    <s v="Ronald Zwieg"/>
    <n v="-1.9"/>
    <m/>
    <n v="1.9"/>
    <s v="Credit"/>
    <s v="11300 · PayPal (INC)"/>
    <x v="2"/>
    <x v="8"/>
    <n v="2015"/>
    <x v="11"/>
    <s v="PayPal"/>
    <s v="e-Commerce:DT Pro.com"/>
    <s v="BOTH"/>
    <s v="Income Statement"/>
    <s v="PayPal (INC) Sales Activity"/>
    <s v="11300 · PayPal (INC)"/>
  </r>
  <r>
    <d v="2015-08-23T00:00:00"/>
    <s v="Mohammad Nagimesh Abdulaziz alenzi"/>
    <n v="-4.57"/>
    <m/>
    <n v="4.57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3T00:00:00"/>
    <s v="Mohammad Nagimesh Abdulaziz alenzi"/>
    <n v="-4.83"/>
    <m/>
    <n v="4.83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3T00:00:00"/>
    <s v="jose portal"/>
    <n v="-1.34"/>
    <m/>
    <n v="1.34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3T00:00:00"/>
    <s v="COL Crabb"/>
    <n v="-0.72"/>
    <m/>
    <n v="0.7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3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23T00:00:00"/>
    <s v="Hulu"/>
    <n v="0"/>
    <m/>
    <n v="0"/>
    <s v="Debit"/>
    <s v="11300 · PayPal (INC)"/>
    <x v="2"/>
    <x v="8"/>
    <n v="2015"/>
    <x v="11"/>
    <s v="PayPal"/>
    <s v="Corporate"/>
    <s v="BOTH"/>
    <s v="Income Statement"/>
    <s v="PayPal (INC) Activity"/>
    <s v="11300 · PayPal (INC)"/>
  </r>
  <r>
    <d v="2015-08-23T00:00:00"/>
    <s v="JUTTA DAVIS"/>
    <n v="-5.3"/>
    <m/>
    <n v="5.3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4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24T00:00:00"/>
    <s v="Cynthia Michel"/>
    <n v="-2.41"/>
    <m/>
    <n v="2.41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4T00:00:00"/>
    <s v="Tara Brown"/>
    <n v="-3.26"/>
    <m/>
    <n v="3.26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5T00:00:00"/>
    <s v="Edwin Grant"/>
    <n v="-0.94"/>
    <m/>
    <n v="0.94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5T00:00:00"/>
    <s v="SAMUEL TAMBE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5T00:00:00"/>
    <s v="Katherine Gilmur"/>
    <n v="-2.68"/>
    <m/>
    <n v="2.68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5T00:00:00"/>
    <s v="philip rapoport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6T00:00:00"/>
    <s v="Sharon Budhai"/>
    <n v="-3.85"/>
    <m/>
    <n v="3.85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6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26T00:00:00"/>
    <s v="Erica Woodside"/>
    <n v="-0.82"/>
    <m/>
    <n v="0.82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6T00:00:00"/>
    <s v="Donald Pless"/>
    <n v="-7.05"/>
    <m/>
    <n v="7.05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7T00:00:00"/>
    <s v="Kelly Saunders"/>
    <n v="-1.49"/>
    <m/>
    <n v="1.49"/>
    <s v="Credit"/>
    <s v="11300 · PayPal (INC)"/>
    <x v="2"/>
    <x v="8"/>
    <n v="2015"/>
    <x v="11"/>
    <s v="PayPal"/>
    <s v="e-Commerce:DT Pro.com"/>
    <s v="BOTH"/>
    <s v="Income Statement"/>
    <s v="PayPal (INC) Sales Activity"/>
    <s v="11300 · PayPal (INC)"/>
  </r>
  <r>
    <d v="2015-08-27T00:00:00"/>
    <s v="Susan Corning"/>
    <n v="-2.92"/>
    <m/>
    <n v="2.92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7T00:00:00"/>
    <s v="Donald Pless"/>
    <n v="4.3600000000000003"/>
    <m/>
    <n v="-4.3600000000000003"/>
    <s v="Deb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7T00:00:00"/>
    <s v="Mary Bayley"/>
    <n v="-0.79"/>
    <m/>
    <n v="0.79"/>
    <s v="Credit"/>
    <s v="11300 · PayPal (INC)"/>
    <x v="2"/>
    <x v="8"/>
    <n v="2015"/>
    <x v="11"/>
    <s v="PayPal"/>
    <s v="e-Commerce:DT Pro.com"/>
    <s v="BOTH"/>
    <s v="Income Statement"/>
    <s v="PayPal (INC) Sales Activity"/>
    <s v="11300 · PayPal (INC)"/>
  </r>
  <r>
    <d v="2015-08-27T00:00:00"/>
    <s v="Amanda Clower"/>
    <n v="1.5"/>
    <m/>
    <n v="-1.5"/>
    <s v="Deb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7T00:00:00"/>
    <s v="Michael Hinchley"/>
    <n v="-1.52"/>
    <m/>
    <n v="1.52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28T00:00:00"/>
    <s v="David Coombes"/>
    <n v="-0.82"/>
    <m/>
    <n v="0.8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8T00:00:00"/>
    <s v="David Coombes"/>
    <n v="-0.76"/>
    <m/>
    <n v="0.7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8T00:00:00"/>
    <s v="David Coombes"/>
    <n v="-0.7"/>
    <m/>
    <n v="0.7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8T00:00:00"/>
    <s v="David Coombes"/>
    <n v="0.06"/>
    <m/>
    <n v="-0.06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8T00:00:00"/>
    <s v="David Coombes"/>
    <n v="7.0000000000000007E-2"/>
    <m/>
    <n v="-7.0000000000000007E-2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8T00:00:00"/>
    <s v="David Coombes"/>
    <n v="0.08"/>
    <m/>
    <n v="-0.08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9T00:00:00"/>
    <s v="Charles M. Creasman"/>
    <n v="-3.35"/>
    <m/>
    <n v="3.35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29T00:00:00"/>
    <s v="Thomas Stiffler"/>
    <n v="-3.24"/>
    <m/>
    <n v="3.24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30T00:00:00"/>
    <s v="michael smith"/>
    <n v="-0.7"/>
    <m/>
    <n v="0.7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30T00:00:00"/>
    <s v="Bank Account"/>
    <n v="0"/>
    <m/>
    <n v="0"/>
    <s v="Debit"/>
    <s v="11300 · PayPal (INC)"/>
    <x v="2"/>
    <x v="8"/>
    <n v="2015"/>
    <x v="11"/>
    <s v="PayPal"/>
    <s v="Corporate"/>
    <s v="INC"/>
    <s v="Balance Sheet"/>
    <s v="PayPal (INC) transfers to 9319 (INC)"/>
    <s v="11300 · PayPal (INC)"/>
  </r>
  <r>
    <d v="2015-08-30T00:00:00"/>
    <s v="Bank Account"/>
    <n v="0"/>
    <m/>
    <n v="0"/>
    <s v="Credit"/>
    <s v="11300 · PayPal (INC)"/>
    <x v="2"/>
    <x v="8"/>
    <n v="2015"/>
    <x v="11"/>
    <s v="PayPal"/>
    <s v="eBay:eBay"/>
    <s v="BOTH"/>
    <s v="Income Statement"/>
    <s v="9319 (INC) transfers to PayPal (INC)"/>
    <s v="11300 · PayPal (INC)"/>
  </r>
  <r>
    <d v="2015-08-30T00:00:00"/>
    <s v="eBay Inc."/>
    <n v="0"/>
    <m/>
    <n v="0"/>
    <s v="Debit"/>
    <s v="11300 · PayPal (INC)"/>
    <x v="2"/>
    <x v="8"/>
    <n v="2015"/>
    <x v="11"/>
    <s v="PayPal"/>
    <s v="eBay:eBay"/>
    <s v="BOTH"/>
    <s v="Income Statement"/>
    <s v="PayPal (INC) Activity"/>
    <s v="11300 · PayPal (INC)"/>
  </r>
  <r>
    <d v="2015-08-31T00:00:00"/>
    <s v="anthony coutain"/>
    <n v="-5.12"/>
    <m/>
    <n v="5.12"/>
    <s v="Credit"/>
    <s v="11300 · PayPal (INC)"/>
    <x v="2"/>
    <x v="8"/>
    <n v="2015"/>
    <x v="11"/>
    <s v="PayPal"/>
    <s v="e-Commerce:DT Pro.com"/>
    <s v="BOTH"/>
    <s v="Income Statement"/>
    <s v="PayPal (INC) Sales Activity"/>
    <s v="11300 · PayPal (INC)"/>
  </r>
  <r>
    <d v="2015-08-31T00:00:00"/>
    <s v="RealPuppy"/>
    <n v="-1.36"/>
    <m/>
    <n v="1.3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31T00:00:00"/>
    <s v="Karen Clark"/>
    <n v="-2.2200000000000002"/>
    <m/>
    <n v="2.2200000000000002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31T00:00:00"/>
    <s v="RealPuppy"/>
    <n v="0.35"/>
    <m/>
    <n v="-0.35"/>
    <s v="Deb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8-31T00:00:00"/>
    <s v="debra carton"/>
    <n v="-2.59"/>
    <m/>
    <n v="2.59"/>
    <s v="Credit"/>
    <s v="11300 · PayPal (INC)"/>
    <x v="2"/>
    <x v="8"/>
    <n v="2015"/>
    <x v="11"/>
    <s v="PayPal"/>
    <s v="e-Commerce:DT.com"/>
    <s v="BOTH"/>
    <s v="Income Statement"/>
    <s v="PayPal (INC) Sales Activity"/>
    <s v="11300 · PayPal (INC)"/>
  </r>
  <r>
    <d v="2015-08-31T00:00:00"/>
    <s v="James McCracken"/>
    <n v="-1.46"/>
    <m/>
    <n v="1.46"/>
    <s v="Credit"/>
    <s v="11300 · PayPal (INC)"/>
    <x v="2"/>
    <x v="8"/>
    <n v="2015"/>
    <x v="11"/>
    <s v="PayPal"/>
    <s v="eBay:eBay"/>
    <s v="BOTH"/>
    <s v="Income Statement"/>
    <s v="PayPal (INC) Sales Activity"/>
    <s v="11300 · PayPal (INC)"/>
  </r>
  <r>
    <d v="2015-09-01T00:00:00"/>
    <s v="Matthew Soll"/>
    <n v="-0.73"/>
    <m/>
    <n v="0.73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1T00:00:00"/>
    <s v="Jason Hayes"/>
    <n v="-2.84"/>
    <m/>
    <n v="2.84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1T00:00:00"/>
    <s v="Sara E Avila"/>
    <n v="1.8"/>
    <m/>
    <n v="-1.8"/>
    <s v="Deb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1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02T00:00:00"/>
    <s v="Meghan Stanley"/>
    <n v="-2.0099999999999998"/>
    <m/>
    <n v="2.0099999999999998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2T00:00:00"/>
    <s v="Robert Masters"/>
    <n v="-2.04"/>
    <m/>
    <n v="2.04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2T00:00:00"/>
    <s v="Angelika Boggs"/>
    <n v="-1.1100000000000001"/>
    <m/>
    <n v="1.1100000000000001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2T00:00:00"/>
    <s v="Rebecca Jensen"/>
    <n v="-0.88"/>
    <m/>
    <n v="0.88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3T00:00:00"/>
    <s v="Maria Rivero"/>
    <n v="-2.0499999999999998"/>
    <m/>
    <n v="2.049999999999999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4T00:00:00"/>
    <s v="Angela Santucci"/>
    <n v="-6.05"/>
    <m/>
    <n v="6.05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5T00:00:00"/>
    <s v="Shannon Hiscock"/>
    <n v="-5.89"/>
    <m/>
    <n v="5.89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5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05T00:00:00"/>
    <s v="Steven Blizzard"/>
    <n v="-0.7"/>
    <m/>
    <n v="0.7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5T00:00:00"/>
    <s v="Barney Garcia"/>
    <n v="-2.98"/>
    <m/>
    <n v="2.9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5T00:00:00"/>
    <s v="DEBORAH KINSELLA"/>
    <n v="-1.38"/>
    <m/>
    <n v="1.38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5T00:00:00"/>
    <s v="Beth Pederson"/>
    <n v="-2.37"/>
    <m/>
    <n v="2.37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6T00:00:00"/>
    <s v="Henry Harvey"/>
    <n v="-3.32"/>
    <m/>
    <n v="3.3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6T00:00:00"/>
    <s v="Diane Higgins"/>
    <n v="-1.42"/>
    <m/>
    <n v="1.4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8T00:00:00"/>
    <s v="Rosemary Natrajan"/>
    <n v="-3.2"/>
    <m/>
    <n v="3.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8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08T00:00:00"/>
    <s v="JAS Enterprises"/>
    <n v="-2.4500000000000002"/>
    <m/>
    <n v="2.4500000000000002"/>
    <s v="Credit"/>
    <s v="11300 · PayPal (INC)"/>
    <x v="2"/>
    <x v="9"/>
    <n v="2015"/>
    <x v="11"/>
    <s v="PayPal"/>
    <s v="Wholesale"/>
    <s v="BOTH"/>
    <s v="Income Statement"/>
    <s v="PayPal (INC) Sales Activity"/>
    <s v="11300 · PayPal (INC)"/>
  </r>
  <r>
    <d v="2015-09-08T00:00:00"/>
    <s v="Tamara Arlin"/>
    <n v="-0.78"/>
    <m/>
    <n v="0.7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09T00:00:00"/>
    <s v="Petsonline"/>
    <n v="-6.15"/>
    <m/>
    <n v="6.15"/>
    <s v="Credit"/>
    <s v="11300 · PayPal (INC)"/>
    <x v="2"/>
    <x v="9"/>
    <n v="2015"/>
    <x v="11"/>
    <s v="PayPal"/>
    <s v="Wholesale"/>
    <s v="BOTH"/>
    <s v="Income Statement"/>
    <s v="PayPal (INC) Sales Activity"/>
    <s v="11300 · PayPal (INC)"/>
  </r>
  <r>
    <d v="2015-09-09T00:00:00"/>
    <s v="Maria Soo"/>
    <n v="-4.42"/>
    <m/>
    <n v="4.4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09T00:00:00"/>
    <s v="Maria Soo"/>
    <n v="4.12"/>
    <m/>
    <n v="-4.12"/>
    <s v="Deb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0T00:00:00"/>
    <s v="DEBORAH KINSELLA"/>
    <n v="0.28999999999999998"/>
    <m/>
    <n v="-0.28999999999999998"/>
    <s v="Deb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0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10T00:00:00"/>
    <s v="Donald Songster"/>
    <n v="-2.52"/>
    <m/>
    <n v="2.5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0T00:00:00"/>
    <s v="Clyde Enoch"/>
    <n v="-3.31"/>
    <m/>
    <n v="3.31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1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11T00:00:00"/>
    <s v="Jenn Seidl"/>
    <n v="-2.8"/>
    <m/>
    <n v="2.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2T00:00:00"/>
    <s v="thomas oommen"/>
    <n v="-2.2200000000000002"/>
    <m/>
    <n v="2.2200000000000002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3T00:00:00"/>
    <s v="christopher gray"/>
    <n v="-3.15"/>
    <m/>
    <n v="3.15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3T00:00:00"/>
    <s v="Kiana Lynn"/>
    <n v="-3.56"/>
    <m/>
    <n v="3.56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3T00:00:00"/>
    <s v="marc gough"/>
    <n v="-9.91"/>
    <m/>
    <n v="9.91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4T00:00:00"/>
    <s v="Bank Account"/>
    <n v="0"/>
    <m/>
    <n v="0"/>
    <s v="Debit"/>
    <s v="11300 · PayPal (INC)"/>
    <x v="2"/>
    <x v="9"/>
    <n v="2015"/>
    <x v="11"/>
    <s v="PayPal"/>
    <s v="Corporate"/>
    <s v="LLC"/>
    <s v="Balance Sheet"/>
    <s v="PayPal (INC) transfers UNDEPOSITED to 9319 (INC)"/>
    <s v="11300 · PayPal (INC)"/>
  </r>
  <r>
    <d v="2015-09-14T00:00:00"/>
    <s v="Chubby Mermaid"/>
    <n v="-0.72"/>
    <m/>
    <n v="0.72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5T00:00:00"/>
    <s v="jessica sirota"/>
    <n v="-2.85"/>
    <m/>
    <n v="2.85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6T00:00:00"/>
    <s v="Patricia Villari"/>
    <n v="-0.76"/>
    <m/>
    <n v="0.76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6T00:00:00"/>
    <s v="John Sims"/>
    <n v="-2.72"/>
    <m/>
    <n v="2.7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6T00:00:00"/>
    <s v="Taisha Harmon"/>
    <n v="-2.4700000000000002"/>
    <m/>
    <n v="2.470000000000000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7T00:00:00"/>
    <s v="Mission K9 Rescue"/>
    <n v="-0.78"/>
    <m/>
    <n v="0.7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7T00:00:00"/>
    <s v="THURMAN Penn"/>
    <n v="-4.3600000000000003"/>
    <m/>
    <n v="4.3600000000000003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7T00:00:00"/>
    <s v="Meghan Stanley"/>
    <n v="0"/>
    <m/>
    <n v="0"/>
    <s v="Deb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7T00:00:00"/>
    <s v="Meghan Stanley"/>
    <n v="1.62"/>
    <m/>
    <n v="-1.62"/>
    <s v="Deb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7T00:00:00"/>
    <s v="Travis Outlaw"/>
    <n v="-4.21"/>
    <m/>
    <n v="4.21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7T00:00:00"/>
    <s v="Donovan Cavin"/>
    <n v="-0.76"/>
    <m/>
    <n v="0.76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7T00:00:00"/>
    <s v="NORWALK SALES"/>
    <n v="0"/>
    <m/>
    <n v="0"/>
    <s v="Debit"/>
    <s v="11300 · PayPal (INC)"/>
    <x v="2"/>
    <x v="9"/>
    <n v="2015"/>
    <x v="11"/>
    <s v="PayPal"/>
    <s v="Corporate:FP&amp;A"/>
    <s v="BOTH"/>
    <s v="Income Statement"/>
    <s v="PayPal (INC) Activity"/>
    <s v="11300 · PayPal (INC)"/>
  </r>
  <r>
    <d v="2015-09-18T00:00:00"/>
    <s v="kaylene addington"/>
    <n v="-0.76"/>
    <m/>
    <n v="0.76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8T00:00:00"/>
    <s v="Bank Account"/>
    <n v="0"/>
    <m/>
    <n v="0"/>
    <s v="Debit"/>
    <s v="11300 · PayPal (INC)"/>
    <x v="2"/>
    <x v="9"/>
    <n v="2015"/>
    <x v="11"/>
    <s v="PayPal"/>
    <s v="Corporate"/>
    <s v="LLC"/>
    <s v="Balance Sheet"/>
    <s v="PayPal (INC) transfers UNDEPOSITED to 9319 (INC)"/>
    <s v="11300 · PayPal (INC)"/>
  </r>
  <r>
    <d v="2015-09-18T00:00:00"/>
    <s v="Virginia Romo"/>
    <n v="5.04"/>
    <m/>
    <n v="-5.04"/>
    <s v="Debit"/>
    <s v="11300 · PayPal (INC)"/>
    <x v="2"/>
    <x v="9"/>
    <n v="2015"/>
    <x v="11"/>
    <s v="PayPal"/>
    <s v="eBay:eBay"/>
    <s v="BOTH"/>
    <s v="Income Statement"/>
    <s v="PayPal (INC) Activity"/>
    <s v="11300 · PayPal (INC)"/>
  </r>
  <r>
    <d v="2015-09-18T00:00:00"/>
    <s v="Julie Henry"/>
    <n v="-2.41"/>
    <m/>
    <n v="2.41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19T00:00:00"/>
    <s v="Martin Alexander"/>
    <n v="-3.38"/>
    <m/>
    <n v="3.38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19T00:00:00"/>
    <s v="Gayle Griffin"/>
    <n v="-3.79"/>
    <m/>
    <n v="3.79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0T00:00:00"/>
    <s v="Deanna Aho"/>
    <n v="-3.23"/>
    <m/>
    <n v="3.23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0T00:00:00"/>
    <s v="Alison Kelley"/>
    <n v="-3.42"/>
    <m/>
    <n v="3.4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1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22T00:00:00"/>
    <s v="Mary Kroes"/>
    <n v="-1.72"/>
    <m/>
    <n v="1.72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2T00:00:00"/>
    <s v="BETH TROLLMAN"/>
    <n v="-2.76"/>
    <m/>
    <n v="2.76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2T00:00:00"/>
    <s v="Garza's Warehouse"/>
    <n v="-2.88"/>
    <m/>
    <n v="2.8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2T00:00:00"/>
    <s v="Taisha Harmon"/>
    <n v="2.17"/>
    <m/>
    <n v="-2.17"/>
    <s v="Debit"/>
    <s v="11300 · PayPal (INC)"/>
    <x v="2"/>
    <x v="9"/>
    <n v="2015"/>
    <x v="11"/>
    <s v="PayPal"/>
    <s v="e-Commerce:DT.com"/>
    <s v="BOTH"/>
    <s v="Income Statement"/>
    <s v="PayPal (INC) Activity"/>
    <s v="11300 · PayPal (INC)"/>
  </r>
  <r>
    <d v="2015-09-23T00:00:00"/>
    <s v="Gayle Billadeau"/>
    <n v="1.48"/>
    <m/>
    <n v="-1.48"/>
    <s v="Debit"/>
    <s v="11300 · PayPal (INC)"/>
    <x v="2"/>
    <x v="9"/>
    <n v="2015"/>
    <x v="11"/>
    <s v="PayPal"/>
    <s v="eBay:eBay"/>
    <s v="BOTH"/>
    <s v="Income Statement"/>
    <s v="PayPal (INC) Activity"/>
    <s v="11300 · PayPal (INC)"/>
  </r>
  <r>
    <d v="2015-09-23T00:00:00"/>
    <s v="Hulu"/>
    <n v="0"/>
    <m/>
    <n v="0"/>
    <s v="Debit"/>
    <s v="11300 · PayPal (INC)"/>
    <x v="2"/>
    <x v="9"/>
    <n v="2015"/>
    <x v="11"/>
    <s v="PayPal"/>
    <s v="Corporate"/>
    <s v="BOTH"/>
    <s v="Income Statement"/>
    <s v="PayPal (INC) Activity"/>
    <s v="11300 · PayPal (INC)"/>
  </r>
  <r>
    <d v="2015-09-24T00:00:00"/>
    <s v="Nicholas Stockman-Collins"/>
    <n v="-5.47"/>
    <m/>
    <n v="5.47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4T00:00:00"/>
    <s v="Chris McMullen"/>
    <n v="-2.99"/>
    <m/>
    <n v="2.99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4T00:00:00"/>
    <s v="Jessica Miklasz"/>
    <n v="-1.6"/>
    <m/>
    <n v="1.6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4T00:00:00"/>
    <s v="LaRetta Kwandt"/>
    <n v="-2.9"/>
    <m/>
    <n v="2.9"/>
    <s v="Credit"/>
    <s v="11300 · PayPal (INC)"/>
    <x v="2"/>
    <x v="9"/>
    <n v="2015"/>
    <x v="11"/>
    <s v="PayPal"/>
    <s v="e-Commerce:DT Pro.com"/>
    <s v="BOTH"/>
    <s v="Income Statement"/>
    <s v="PayPal (INC) Sales Activity"/>
    <s v="11300 · PayPal (INC)"/>
  </r>
  <r>
    <d v="2015-09-26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27T00:00:00"/>
    <s v="Stewart McKibben"/>
    <n v="-0.82"/>
    <m/>
    <n v="0.82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7T00:00:00"/>
    <s v="Warren Goldman"/>
    <n v="-1.57"/>
    <m/>
    <n v="1.57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8T00:00:00"/>
    <s v="andrea dente"/>
    <n v="-1.57"/>
    <m/>
    <n v="1.57"/>
    <s v="Credit"/>
    <s v="11300 · PayPal (INC)"/>
    <x v="2"/>
    <x v="9"/>
    <n v="2015"/>
    <x v="11"/>
    <s v="PayPal"/>
    <s v="e-Commerce:DT Pro.com"/>
    <s v="BOTH"/>
    <s v="Income Statement"/>
    <s v="PayPal (INC) Sales Activity"/>
    <s v="11300 · PayPal (INC)"/>
  </r>
  <r>
    <d v="2015-09-28T00:00:00"/>
    <s v="PETMOODS"/>
    <n v="-1.63"/>
    <m/>
    <n v="1.63"/>
    <s v="Credit"/>
    <s v="11300 · PayPal (INC)"/>
    <x v="2"/>
    <x v="9"/>
    <n v="2015"/>
    <x v="11"/>
    <s v="PayPal"/>
    <s v="Wholesale"/>
    <s v="BOTH"/>
    <s v="Income Statement"/>
    <s v="PayPal (INC) Sales Activity"/>
    <s v="11300 · PayPal (INC)"/>
  </r>
  <r>
    <d v="2015-09-28T00:00:00"/>
    <s v="Juan Espiga"/>
    <n v="-3.89"/>
    <m/>
    <n v="3.89"/>
    <s v="Credit"/>
    <s v="11300 · PayPal (INC)"/>
    <x v="2"/>
    <x v="9"/>
    <n v="2015"/>
    <x v="11"/>
    <s v="PayPal"/>
    <s v="e-Commerce:DT.com"/>
    <s v="BOTH"/>
    <s v="Income Statement"/>
    <s v="PayPal (INC) Sales Activity"/>
    <s v="11300 · PayPal (INC)"/>
  </r>
  <r>
    <d v="2015-09-28T00:00:00"/>
    <s v="Bank Account"/>
    <n v="0"/>
    <m/>
    <n v="0"/>
    <s v="Debit"/>
    <s v="11300 · PayPal (INC)"/>
    <x v="2"/>
    <x v="9"/>
    <n v="2015"/>
    <x v="11"/>
    <s v="PayPal"/>
    <s v="Corporate"/>
    <s v="INC"/>
    <s v="Balance Sheet"/>
    <s v="PayPal (INC) transfers to 9319 (INC)"/>
    <s v="11300 · PayPal (INC)"/>
  </r>
  <r>
    <d v="2015-09-28T00:00:00"/>
    <s v="LaNell Strietzel"/>
    <n v="-0.72"/>
    <m/>
    <n v="0.72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8T00:00:00"/>
    <s v="Christopher Merrill"/>
    <n v="-2.5099999999999998"/>
    <m/>
    <n v="2.5099999999999998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9T00:00:00"/>
    <s v="Reversal"/>
    <n v="0"/>
    <m/>
    <n v="0"/>
    <s v="Credit"/>
    <s v="11300 · PayPal (INC)"/>
    <x v="2"/>
    <x v="9"/>
    <n v="2015"/>
    <x v="11"/>
    <s v="PayPal"/>
    <s v="eBay:eBay"/>
    <s v="BOTH"/>
    <s v="Income Statement"/>
    <s v="PayPal (INC) Sales Activity"/>
    <s v="11300 · PayPal (INC)"/>
  </r>
  <r>
    <d v="2015-09-29T00:00:00"/>
    <s v="Virginia Romo"/>
    <n v="0"/>
    <m/>
    <n v="0"/>
    <s v="Debit"/>
    <s v="11300 · PayPal (INC)"/>
    <x v="2"/>
    <x v="9"/>
    <n v="2015"/>
    <x v="11"/>
    <s v="PayPal"/>
    <s v="eBay:eBay"/>
    <s v="BOTH"/>
    <s v="Income Statement"/>
    <s v="PayPal (INC) Activity"/>
    <s v="11300 · PayPal (INC)"/>
  </r>
  <r>
    <d v="2015-09-30T00:00:00"/>
    <s v="Bank Account"/>
    <n v="0"/>
    <m/>
    <n v="0"/>
    <s v="Credit"/>
    <s v="11300 · PayPal (INC)"/>
    <x v="2"/>
    <x v="9"/>
    <n v="2015"/>
    <x v="11"/>
    <s v="PayPal"/>
    <s v="eBay:eBay"/>
    <s v="BOTH"/>
    <s v="Income Statement"/>
    <s v="9319 (INC) transfers to PayPal (INC)"/>
    <s v="11300 · PayPal (INC)"/>
  </r>
  <r>
    <d v="2015-09-30T00:00:00"/>
    <s v="eBay Inc."/>
    <n v="0"/>
    <m/>
    <n v="0"/>
    <s v="Debit"/>
    <s v="11300 · PayPal (INC)"/>
    <x v="2"/>
    <x v="9"/>
    <n v="2015"/>
    <x v="11"/>
    <s v="PayPal"/>
    <s v="eBay:eBay"/>
    <s v="BOTH"/>
    <s v="Income Statement"/>
    <s v="PayPal (INC) Activity"/>
    <s v="11300 · PayPal (INC)"/>
  </r>
  <r>
    <d v="2015-10-01T00:00:00"/>
    <s v="Laura Colello"/>
    <n v="-1.9"/>
    <m/>
    <n v="1.9"/>
    <s v="Credit"/>
    <s v="11300 · PayPal (INC)"/>
    <x v="2"/>
    <x v="10"/>
    <n v="2015"/>
    <x v="11"/>
    <s v="PayPal"/>
    <s v="e-Commerce:DT Pro.com"/>
    <s v="BOTH"/>
    <s v="Income Statement"/>
    <s v="PayPal (INC) Sales Activity"/>
    <s v="11300 · PayPal (INC)"/>
  </r>
  <r>
    <d v="2015-10-01T00:00:00"/>
    <s v="Jerome Smith"/>
    <n v="-3.05"/>
    <m/>
    <n v="3.05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2T00:00:00"/>
    <s v="paul MOLLOY"/>
    <n v="-1.86"/>
    <m/>
    <n v="1.86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2T00:00:00"/>
    <s v="Diane Hannah"/>
    <n v="-0.73"/>
    <m/>
    <n v="0.73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4T00:00:00"/>
    <s v="PayPal"/>
    <n v="0"/>
    <m/>
    <n v="0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4T00:00:00"/>
    <s v="CODY SCHRAMER"/>
    <n v="-7.11"/>
    <m/>
    <n v="7.11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4T00:00:00"/>
    <s v="Lisa Yamaura"/>
    <n v="-6.76"/>
    <m/>
    <n v="6.76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04T00:00:00"/>
    <s v="juan contreras"/>
    <n v="-4.03"/>
    <m/>
    <n v="4.03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5T00:00:00"/>
    <s v="Golden Services 3"/>
    <n v="-2.25"/>
    <m/>
    <n v="2.25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5T00:00:00"/>
    <s v="URIAH WILSON"/>
    <n v="-2.74"/>
    <m/>
    <n v="2.74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5T00:00:00"/>
    <s v="Susan Corning"/>
    <n v="1.4"/>
    <m/>
    <n v="-1.4"/>
    <s v="Debit"/>
    <s v="11300 · PayPal (INC)"/>
    <x v="2"/>
    <x v="10"/>
    <n v="2015"/>
    <x v="11"/>
    <s v="PayPal"/>
    <s v="e-Commerce:DT.com"/>
    <s v="BOTH"/>
    <s v="Income Statement"/>
    <s v="PayPal (INC) Activity"/>
    <s v="11300 · PayPal (INC)"/>
  </r>
  <r>
    <d v="2015-10-05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05T00:00:00"/>
    <s v="B.A.S.I.C.S., LLC"/>
    <n v="-1.34"/>
    <m/>
    <n v="1.34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5T00:00:00"/>
    <s v="James Buhl"/>
    <n v="-3.08"/>
    <m/>
    <n v="3.08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6T00:00:00"/>
    <s v="mike radillo"/>
    <n v="-2.5"/>
    <m/>
    <n v="2.5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7T00:00:00"/>
    <s v="JOHN UMINA"/>
    <n v="-2.67"/>
    <m/>
    <n v="2.67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8T00:00:00"/>
    <s v="Adam Powell"/>
    <n v="-3.37"/>
    <m/>
    <n v="3.37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08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09T00:00:00"/>
    <s v="Andrea Molony"/>
    <n v="-1.91"/>
    <m/>
    <n v="1.91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0T00:00:00"/>
    <s v="Masha Roskach"/>
    <n v="-1.49"/>
    <m/>
    <n v="1.49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1T00:00:00"/>
    <s v="Deanna Duffy"/>
    <n v="-2.15"/>
    <m/>
    <n v="2.15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1T00:00:00"/>
    <s v="Warren Willis Jr"/>
    <n v="-2"/>
    <m/>
    <n v="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1T00:00:00"/>
    <s v="CLYDE LAMB"/>
    <n v="-2.88"/>
    <m/>
    <n v="2.88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1T00:00:00"/>
    <s v="Angela Santucci"/>
    <n v="6.05"/>
    <m/>
    <n v="-6.05"/>
    <s v="Debit"/>
    <s v="11300 · PayPal (INC)"/>
    <x v="2"/>
    <x v="10"/>
    <n v="2015"/>
    <x v="11"/>
    <s v="PayPal"/>
    <s v="eBay:eBay"/>
    <s v="BOTH"/>
    <s v="Income Statement"/>
    <s v="PayPal (INC) Activity"/>
    <s v="11300 · PayPal (INC)"/>
  </r>
  <r>
    <d v="2015-10-11T00:00:00"/>
    <s v="Ryan Maphet"/>
    <n v="-11.66"/>
    <m/>
    <n v="11.66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1T00:00:00"/>
    <s v="Crystal Gottfried"/>
    <n v="-0.72"/>
    <m/>
    <n v="0.7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1T00:00:00"/>
    <s v="STEVEN ROITMAN"/>
    <n v="-3.69"/>
    <m/>
    <n v="3.69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2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12T00:00:00"/>
    <s v="Gary Carson"/>
    <n v="-0.76"/>
    <m/>
    <n v="0.76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3T00:00:00"/>
    <s v="kenneth leitenberger"/>
    <n v="-3.06"/>
    <m/>
    <n v="3.06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3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14T00:00:00"/>
    <s v="Juan Espiga"/>
    <n v="-3.49"/>
    <m/>
    <n v="3.49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4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15T00:00:00"/>
    <s v="Debbie Horan"/>
    <n v="-2.15"/>
    <m/>
    <n v="2.15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5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15T00:00:00"/>
    <s v="Hugh Dyer"/>
    <n v="-0.85"/>
    <m/>
    <n v="0.85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6T00:00:00"/>
    <s v="ron amid"/>
    <n v="-3.48"/>
    <m/>
    <n v="3.48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6T00:00:00"/>
    <s v="Kathy Mensinger"/>
    <n v="-0.62"/>
    <m/>
    <n v="0.62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7T00:00:00"/>
    <s v="Linda M Calsada"/>
    <n v="-2.36"/>
    <m/>
    <n v="2.36"/>
    <s v="Credit"/>
    <s v="11300 · PayPal (INC)"/>
    <x v="2"/>
    <x v="10"/>
    <n v="2015"/>
    <x v="11"/>
    <s v="PayPal"/>
    <s v="e-Commerce:DT Pro.com"/>
    <s v="BOTH"/>
    <s v="Income Statement"/>
    <s v="PayPal (INC) Sales Activity"/>
    <s v="11300 · PayPal (INC)"/>
  </r>
  <r>
    <d v="2015-10-17T00:00:00"/>
    <s v="megan mcdonald"/>
    <n v="-1.8"/>
    <m/>
    <n v="1.8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7T00:00:00"/>
    <s v="Martin Alexander"/>
    <n v="-7.62"/>
    <m/>
    <n v="7.62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8T00:00:00"/>
    <s v="Brandy Prokop"/>
    <n v="-1.58"/>
    <m/>
    <n v="1.58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18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19T00:00:00"/>
    <s v="Tisha Vogt"/>
    <n v="-0.73"/>
    <m/>
    <n v="0.73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19T00:00:00"/>
    <s v="david gregoire"/>
    <n v="-6.36"/>
    <m/>
    <n v="6.36"/>
    <s v="Credit"/>
    <s v="11300 · PayPal (INC)"/>
    <x v="2"/>
    <x v="10"/>
    <n v="2015"/>
    <x v="11"/>
    <s v="PayPal"/>
    <s v="e-Commerce:DT Pro.com"/>
    <s v="BOTH"/>
    <s v="Income Statement"/>
    <s v="PayPal (INC) Sales Activity"/>
    <s v="11300 · PayPal (INC)"/>
  </r>
  <r>
    <d v="2015-10-19T00:00:00"/>
    <s v="todd baver"/>
    <n v="-1.65"/>
    <m/>
    <n v="1.65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0T00:00:00"/>
    <s v="Bow Wow Productions"/>
    <n v="-1.22"/>
    <m/>
    <n v="1.2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0T00:00:00"/>
    <s v="Bow Wow Productions"/>
    <n v="-1.1499999999999999"/>
    <m/>
    <n v="1.1499999999999999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0T00:00:00"/>
    <s v="Bow Wow Productions"/>
    <n v="-0.72"/>
    <m/>
    <n v="0.7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0T00:00:00"/>
    <s v="Noemi Sandoval"/>
    <n v="-0.82"/>
    <m/>
    <n v="0.8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0T00:00:00"/>
    <s v="Katherine Meadows"/>
    <n v="-1.1100000000000001"/>
    <m/>
    <n v="1.1100000000000001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0T00:00:00"/>
    <s v="Michelle Serna"/>
    <n v="-0.85"/>
    <m/>
    <n v="0.85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1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21T00:00:00"/>
    <s v="Juan Espiga"/>
    <n v="3.44"/>
    <m/>
    <n v="-3.44"/>
    <s v="Debit"/>
    <s v="11300 · PayPal (INC)"/>
    <x v="2"/>
    <x v="10"/>
    <n v="2015"/>
    <x v="11"/>
    <s v="PayPal"/>
    <s v="e-Commerce:DT.com"/>
    <s v="BOTH"/>
    <s v="Income Statement"/>
    <s v="PayPal (INC) Activity"/>
    <s v="11300 · PayPal (INC)"/>
  </r>
  <r>
    <d v="2015-10-21T00:00:00"/>
    <s v="pedro farinacci"/>
    <n v="-0.7"/>
    <m/>
    <n v="0.7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1T00:00:00"/>
    <s v="Laurel Jacobsen"/>
    <n v="-0.65"/>
    <m/>
    <n v="0.65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3T00:00:00"/>
    <s v="Michael Hinchley"/>
    <n v="-2.39"/>
    <m/>
    <n v="2.39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3T00:00:00"/>
    <s v="Michael Weitzenhoff"/>
    <n v="-2.33"/>
    <m/>
    <n v="2.33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3T00:00:00"/>
    <s v="Linda Eklund Francis"/>
    <n v="-8.15"/>
    <m/>
    <n v="8.15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3T00:00:00"/>
    <s v="Hulu"/>
    <n v="0"/>
    <m/>
    <n v="0"/>
    <s v="Debit"/>
    <s v="11300 · PayPal (INC)"/>
    <x v="2"/>
    <x v="10"/>
    <n v="2015"/>
    <x v="11"/>
    <s v="PayPal"/>
    <s v="Corporate"/>
    <s v="BOTH"/>
    <s v="Income Statement"/>
    <s v="PayPal (INC) Activity"/>
    <s v="11300 · PayPal (INC)"/>
  </r>
  <r>
    <d v="2015-10-24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24T00:00:00"/>
    <s v="Carlos Harris"/>
    <n v="-0.68"/>
    <m/>
    <n v="0.68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6T00:00:00"/>
    <s v="Matt Spradlin"/>
    <n v="-3.72"/>
    <m/>
    <n v="3.7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6T00:00:00"/>
    <s v="Jonathan Judy"/>
    <n v="-0.62"/>
    <m/>
    <n v="0.62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7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27T00:00:00"/>
    <s v="BC Consulting"/>
    <n v="-0.7"/>
    <m/>
    <n v="0.7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8T00:00:00"/>
    <s v="Samantha Beaver"/>
    <n v="-2.82"/>
    <m/>
    <n v="2.8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9T00:00:00"/>
    <s v="Maya Alam"/>
    <n v="-3.53"/>
    <m/>
    <n v="3.53"/>
    <s v="Credit"/>
    <s v="11300 · PayPal (INC)"/>
    <x v="2"/>
    <x v="10"/>
    <n v="2015"/>
    <x v="11"/>
    <s v="PayPal"/>
    <s v="e-Commerce:DT.com"/>
    <s v="BOTH"/>
    <s v="Income Statement"/>
    <s v="PayPal (INC) Sales Activity"/>
    <s v="11300 · PayPal (INC)"/>
  </r>
  <r>
    <d v="2015-10-29T00:00:00"/>
    <s v="Bank Account"/>
    <n v="0"/>
    <m/>
    <n v="0"/>
    <s v="Debit"/>
    <s v="11300 · PayPal (INC)"/>
    <x v="2"/>
    <x v="10"/>
    <n v="2015"/>
    <x v="11"/>
    <s v="PayPal"/>
    <s v="Corporate"/>
    <s v="INC"/>
    <s v="Balance Sheet"/>
    <s v="PayPal (INC) transfers to 9319 (INC)"/>
    <s v="11300 · PayPal (INC)"/>
  </r>
  <r>
    <d v="2015-10-29T00:00:00"/>
    <s v="Troy Harmon"/>
    <n v="-0.72"/>
    <m/>
    <n v="0.7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29T00:00:00"/>
    <s v="Troy Harmon"/>
    <n v="-0.72"/>
    <m/>
    <n v="0.72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30T00:00:00"/>
    <s v="Credit Card"/>
    <n v="0"/>
    <m/>
    <n v="0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30T00:00:00"/>
    <s v="New Castle HD"/>
    <n v="0"/>
    <m/>
    <n v="0"/>
    <s v="Debit"/>
    <s v="11300 · PayPal (INC)"/>
    <x v="2"/>
    <x v="10"/>
    <n v="2015"/>
    <x v="11"/>
    <s v="PayPal"/>
    <s v="Corporate:Warehouse"/>
    <s v="BOTH"/>
    <s v="Income Statement"/>
    <s v="PayPal (LLC) New Castle HD"/>
    <s v="11300 · PayPal (INC)"/>
  </r>
  <r>
    <d v="2015-10-30T00:00:00"/>
    <s v="Warren Goldman"/>
    <n v="1.6"/>
    <m/>
    <n v="-1.6"/>
    <s v="Debit"/>
    <s v="11300 · PayPal (INC)"/>
    <x v="2"/>
    <x v="10"/>
    <n v="2015"/>
    <x v="11"/>
    <s v="PayPal"/>
    <s v="eBay:eBay"/>
    <s v="BOTH"/>
    <s v="Income Statement"/>
    <s v="PayPal (INC) Activity"/>
    <s v="11300 · PayPal (INC)"/>
  </r>
  <r>
    <d v="2015-10-31T00:00:00"/>
    <s v="Bank Account"/>
    <n v="0"/>
    <m/>
    <n v="0"/>
    <s v="Credit"/>
    <s v="11300 · PayPal (INC)"/>
    <x v="2"/>
    <x v="10"/>
    <n v="2015"/>
    <x v="11"/>
    <s v="PayPal"/>
    <s v="eBay:eBay"/>
    <s v="BOTH"/>
    <s v="Income Statement"/>
    <s v="9319 (INC) transfers to PayPal (INC)"/>
    <s v="11300 · PayPal (INC)"/>
  </r>
  <r>
    <d v="2015-10-31T00:00:00"/>
    <s v="eBay Inc."/>
    <n v="0"/>
    <m/>
    <n v="0"/>
    <s v="Debit"/>
    <s v="11300 · PayPal (INC)"/>
    <x v="2"/>
    <x v="10"/>
    <n v="2015"/>
    <x v="11"/>
    <s v="PayPal"/>
    <s v="eBay:eBay"/>
    <s v="BOTH"/>
    <s v="Income Statement"/>
    <s v="PayPal (INC) Activity"/>
    <s v="11300 · PayPal (INC)"/>
  </r>
  <r>
    <d v="2015-10-31T00:00:00"/>
    <s v="Reversal"/>
    <n v="0"/>
    <m/>
    <n v="0"/>
    <s v="Credit"/>
    <s v="11300 · PayPal (INC)"/>
    <x v="2"/>
    <x v="10"/>
    <n v="2015"/>
    <x v="11"/>
    <s v="PayPal"/>
    <s v="eBay:eBay"/>
    <s v="BOTH"/>
    <s v="Income Statement"/>
    <s v="PayPal (INC) Sales Activity"/>
    <s v="11300 · PayPal (INC)"/>
  </r>
  <r>
    <d v="2015-10-31T00:00:00"/>
    <s v="Angela Santucci"/>
    <n v="0"/>
    <m/>
    <n v="0"/>
    <s v="Debit"/>
    <s v="11300 · PayPal (INC)"/>
    <x v="2"/>
    <x v="10"/>
    <n v="2015"/>
    <x v="11"/>
    <s v="PayPal"/>
    <s v="eBay:eBay"/>
    <s v="BOTH"/>
    <s v="Income Statement"/>
    <s v="PayPal (INC) Activity"/>
    <s v="11300 · PayPal (INC)"/>
  </r>
  <r>
    <d v="2015-11-01T00:00:00"/>
    <s v="Bubs and Scrubs"/>
    <n v="-9.0500000000000007"/>
    <m/>
    <n v="9.0500000000000007"/>
    <s v="Credit"/>
    <s v="11300 · PayPal (INC)"/>
    <x v="2"/>
    <x v="11"/>
    <n v="2015"/>
    <x v="11"/>
    <s v="PayPal"/>
    <s v="e-Commerce:DT.com"/>
    <s v="BOTH"/>
    <s v="Income Statement"/>
    <s v="PayPal (INC) Sales Activity"/>
    <s v="11300 · PayPal (INC)"/>
  </r>
  <r>
    <d v="2015-11-01T00:00:00"/>
    <s v="Kimberly Ginther"/>
    <n v="-0.89"/>
    <m/>
    <n v="0.89"/>
    <s v="Credit"/>
    <s v="11300 · PayPal (INC)"/>
    <x v="2"/>
    <x v="11"/>
    <n v="2015"/>
    <x v="11"/>
    <s v="PayPal"/>
    <s v="e-Commerce:DT.com"/>
    <s v="BOTH"/>
    <s v="Income Statement"/>
    <s v="PayPal (INC) Sales Activity"/>
    <s v="11300 · PayPal (INC)"/>
  </r>
  <r>
    <d v="2015-11-02T00:00:00"/>
    <s v="Bank Account"/>
    <n v="0"/>
    <m/>
    <n v="0"/>
    <s v="Debit"/>
    <s v="11300 · PayPal (INC)"/>
    <x v="2"/>
    <x v="11"/>
    <n v="2015"/>
    <x v="11"/>
    <s v="PayPal"/>
    <s v="Corporate"/>
    <s v="INC"/>
    <s v="Balance Sheet"/>
    <s v="PayPal (INC) transfers to 9319 (INC)"/>
    <s v="11300 · PayPal (INC)"/>
  </r>
  <r>
    <d v="2015-11-02T00:00:00"/>
    <s v="Marisa Marzilli"/>
    <n v="-1.86"/>
    <m/>
    <n v="1.86"/>
    <s v="Credit"/>
    <s v="11300 · PayPal (INC)"/>
    <x v="2"/>
    <x v="11"/>
    <n v="2015"/>
    <x v="11"/>
    <s v="PayPal"/>
    <s v="eBay:eBay"/>
    <s v="BOTH"/>
    <s v="Income Statement"/>
    <s v="PayPal (INC) Sales Activity"/>
    <s v="11300 · PayPal (INC)"/>
  </r>
  <r>
    <d v="2015-11-02T00:00:00"/>
    <s v="Cedric Frierson"/>
    <n v="-0.76"/>
    <m/>
    <n v="0.76"/>
    <s v="Credit"/>
    <s v="11300 · PayPal (INC)"/>
    <x v="2"/>
    <x v="11"/>
    <n v="2015"/>
    <x v="11"/>
    <s v="PayPal"/>
    <s v="eBay:eBay"/>
    <s v="BOTH"/>
    <s v="Income Statement"/>
    <s v="PayPal (INC) Sales Activity"/>
    <s v="11300 · PayPal (INC)"/>
  </r>
  <r>
    <d v="2015-11-03T00:00:00"/>
    <s v="Chana Andrews"/>
    <n v="-4.3600000000000003"/>
    <m/>
    <n v="4.3600000000000003"/>
    <s v="Credit"/>
    <s v="11300 · PayPal (INC)"/>
    <x v="2"/>
    <x v="11"/>
    <n v="2015"/>
    <x v="11"/>
    <s v="PayPal"/>
    <s v="eBay:eBay"/>
    <s v="BOTH"/>
    <s v="Income Statement"/>
    <s v="PayPal (INC) Sales Activity"/>
    <s v="11300 · PayPal (INC)"/>
  </r>
  <r>
    <d v="2015-11-03T00:00:00"/>
    <s v="Carla Rack"/>
    <n v="-3.33"/>
    <m/>
    <n v="3.33"/>
    <s v="Credit"/>
    <s v="11300 · PayPal (INC)"/>
    <x v="2"/>
    <x v="11"/>
    <n v="2015"/>
    <x v="11"/>
    <s v="PayPal"/>
    <s v="eBay:eBay"/>
    <s v="BOTH"/>
    <s v="Income Statement"/>
    <s v="PayPal (INC) Sales Activity"/>
    <s v="11300 · PayPal (INC)"/>
  </r>
  <r>
    <d v="2015-11-03T00:00:00"/>
    <s v="Bank Account"/>
    <n v="0"/>
    <m/>
    <n v="0"/>
    <s v="Debit"/>
    <s v="11300 · PayPal (INC)"/>
    <x v="2"/>
    <x v="11"/>
    <n v="2015"/>
    <x v="11"/>
    <s v="PayPal"/>
    <s v="Corporate"/>
    <s v="INC"/>
    <s v="Balance Sheet"/>
    <s v="PayPal (INC) transfers to 9319 (INC)"/>
    <s v="11300 · PayPal (INC)"/>
  </r>
  <r>
    <d v="2015-11-04T00:00:00"/>
    <s v="Julia Roach"/>
    <n v="-0.76"/>
    <m/>
    <n v="0.76"/>
    <s v="Credit"/>
    <s v="11300 · PayPal (INC)"/>
    <x v="2"/>
    <x v="11"/>
    <n v="2015"/>
    <x v="11"/>
    <s v="PayPal"/>
    <s v="eBay:eBay"/>
    <s v="BOTH"/>
    <s v="Income Statement"/>
    <s v="PayPal (INC) Sales Activity"/>
    <s v="11300 · PayPal (INC)"/>
  </r>
  <r>
    <d v="2015-11-04T00:00:00"/>
    <s v="George Ybarra"/>
    <n v="-0.64"/>
    <m/>
    <n v="0.64"/>
    <s v="Credit"/>
    <s v="11300 · PayPal (INC)"/>
    <x v="2"/>
    <x v="11"/>
    <n v="2015"/>
    <x v="11"/>
    <s v="PayPal"/>
    <s v="e-Commerce:DT.com"/>
    <s v="BOTH"/>
    <s v="Income Statement"/>
    <s v="PayPal (INC) Sales Activity"/>
    <s v="11300 · PayPal (INC)"/>
  </r>
  <r>
    <d v="2015-11-04T00:00:00"/>
    <s v="Richard McRae"/>
    <n v="-3.46"/>
    <m/>
    <n v="3.46"/>
    <s v="Credit"/>
    <s v="11300 · PayPal (INC)"/>
    <x v="2"/>
    <x v="11"/>
    <n v="2015"/>
    <x v="11"/>
    <s v="PayPal"/>
    <s v="e-Commerce:DT.com"/>
    <s v="BOTH"/>
    <s v="Income Statement"/>
    <s v="PayPal (INC) Sales Activity"/>
    <s v="11300 · PayPal (INC)"/>
  </r>
  <r>
    <d v="2015-11-05T00:00:00"/>
    <s v="Daniel Stromski"/>
    <n v="-3.69"/>
    <m/>
    <n v="3.69"/>
    <s v="Credit"/>
    <s v="11300 · PayPal (INC)"/>
    <x v="2"/>
    <x v="11"/>
    <n v="2015"/>
    <x v="11"/>
    <s v="PayPal"/>
    <s v="e-Commerce:DT.com"/>
    <s v="BOTH"/>
    <s v="Income Statement"/>
    <s v="PayPal (INC) Sales Activity"/>
    <s v="11300 · PayPal (INC)"/>
  </r>
  <r>
    <d v="2015-11-05T00:00:00"/>
    <s v="Deborah Davis"/>
    <n v="-0.76"/>
    <m/>
    <n v="0.76"/>
    <s v="Credit"/>
    <s v="11300 · PayPal (INC)"/>
    <x v="2"/>
    <x v="11"/>
    <n v="2015"/>
    <x v="11"/>
    <s v="PayPal"/>
    <s v="eBay:eBay"/>
    <s v="BOTH"/>
    <s v="Income Statement"/>
    <s v="PayPal (INC) Sales Activity"/>
    <s v="11300 · PayPal (INC)"/>
  </r>
  <r>
    <d v="2015-11-05T00:00:00"/>
    <s v="Bank Account"/>
    <n v="0"/>
    <m/>
    <n v="0"/>
    <s v="Debit"/>
    <s v="11300 · PayPal (INC)"/>
    <x v="2"/>
    <x v="11"/>
    <n v="2015"/>
    <x v="11"/>
    <s v="PayPal"/>
    <s v="Corporate"/>
    <s v="INC"/>
    <s v="Balance Sheet"/>
    <s v="PayPal (INC) transfers to 9319 (INC)"/>
    <s v="11300 · PayPal (INC)"/>
  </r>
  <r>
    <d v="2015-11-06T00:00:00"/>
    <s v="Patricia McCauley"/>
    <n v="-2.44"/>
    <m/>
    <n v="2.44"/>
    <s v="Credit"/>
    <s v="11300 · PayPal (INC)"/>
    <x v="2"/>
    <x v="11"/>
    <n v="2015"/>
    <x v="57"/>
    <s v="Patricia McCauley"/>
    <s v="e-Commerce:DT.com"/>
    <s v="BOTH"/>
    <s v="Income Statement"/>
    <s v="PayPal (INC) Sales Activity"/>
    <m/>
  </r>
  <r>
    <d v="2015-11-07T00:00:00"/>
    <s v="Lora Roa"/>
    <n v="-2.2999999999999998"/>
    <m/>
    <n v="2.2999999999999998"/>
    <s v="Credit"/>
    <s v="11300 · PayPal (INC)"/>
    <x v="2"/>
    <x v="11"/>
    <n v="2015"/>
    <x v="57"/>
    <s v="Lora Roa"/>
    <s v="e-Commerce:DT.com"/>
    <s v="BOTH"/>
    <s v="Income Statement"/>
    <s v="PayPal (INC) Sales Activity"/>
    <m/>
  </r>
  <r>
    <d v="2015-11-07T00:00:00"/>
    <s v="Torri Hauger"/>
    <n v="-0.72"/>
    <m/>
    <n v="0.72"/>
    <s v="Credit"/>
    <s v="11300 · PayPal (INC)"/>
    <x v="2"/>
    <x v="11"/>
    <n v="2015"/>
    <x v="57"/>
    <s v="Torri Hauger"/>
    <s v="eBay:eBay"/>
    <s v="BOTH"/>
    <s v="Income Statement"/>
    <s v="PayPal (INC) Sales Activity"/>
    <m/>
  </r>
  <r>
    <d v="2015-11-08T00:00:00"/>
    <s v="Kristina Fowler"/>
    <n v="-0.72"/>
    <m/>
    <n v="0.72"/>
    <s v="Credit"/>
    <s v="11300 · PayPal (INC)"/>
    <x v="2"/>
    <x v="11"/>
    <n v="2015"/>
    <x v="57"/>
    <s v="Kristina Fowler"/>
    <s v="eBay:eBay"/>
    <s v="BOTH"/>
    <s v="Income Statement"/>
    <s v="PayPal (INC) Sales Activity"/>
    <m/>
  </r>
  <r>
    <d v="2015-11-09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09T00:00:00"/>
    <s v="christopher amezcua"/>
    <n v="-0.72"/>
    <m/>
    <n v="0.72"/>
    <s v="Credit"/>
    <s v="11300 · PayPal (INC)"/>
    <x v="2"/>
    <x v="11"/>
    <n v="2015"/>
    <x v="57"/>
    <s v="christopher amezcua"/>
    <s v="eBay:eBay"/>
    <s v="BOTH"/>
    <s v="Income Statement"/>
    <s v="PayPal (INC) Sales Activity"/>
    <m/>
  </r>
  <r>
    <d v="2015-11-09T00:00:00"/>
    <s v="Masha Roskach"/>
    <n v="1.19"/>
    <m/>
    <n v="-1.19"/>
    <s v="Debit"/>
    <s v="11300 · PayPal (INC)"/>
    <x v="2"/>
    <x v="11"/>
    <n v="2015"/>
    <x v="57"/>
    <s v="Masha Roskach"/>
    <s v="eBay:eBay"/>
    <s v="BOTH"/>
    <s v="Income Statement"/>
    <s v="PayPal (INC) Sales Activity"/>
    <m/>
  </r>
  <r>
    <d v="2015-11-09T00:00:00"/>
    <s v="Brandon Eckstein"/>
    <n v="-0.82"/>
    <m/>
    <n v="0.82"/>
    <s v="Credit"/>
    <s v="11300 · PayPal (INC)"/>
    <x v="2"/>
    <x v="11"/>
    <n v="2015"/>
    <x v="57"/>
    <s v="Brandon Eckstein"/>
    <s v="eBay:eBay"/>
    <s v="BOTH"/>
    <s v="Income Statement"/>
    <s v="PayPal (INC) Sales Activity"/>
    <m/>
  </r>
  <r>
    <d v="2015-11-10T00:00:00"/>
    <s v="Scott Loy"/>
    <n v="-0.76"/>
    <m/>
    <n v="0.76"/>
    <s v="Credit"/>
    <s v="11300 · PayPal (INC)"/>
    <x v="2"/>
    <x v="11"/>
    <n v="2015"/>
    <x v="57"/>
    <s v="Scott Loy"/>
    <s v="eBay:eBay"/>
    <s v="BOTH"/>
    <s v="Income Statement"/>
    <s v="PayPal (INC) Sales Activity"/>
    <m/>
  </r>
  <r>
    <d v="2015-11-11T00:00:00"/>
    <s v="Stephanie Rowland"/>
    <n v="-2.2200000000000002"/>
    <m/>
    <n v="2.2200000000000002"/>
    <s v="Credit"/>
    <s v="11300 · PayPal (INC)"/>
    <x v="2"/>
    <x v="11"/>
    <n v="2015"/>
    <x v="57"/>
    <s v="Stephanie Rowland"/>
    <s v="eBay:eBay"/>
    <s v="BOTH"/>
    <s v="Income Statement"/>
    <s v="PayPal (INC) Sales Activity"/>
    <m/>
  </r>
  <r>
    <d v="2015-11-11T00:00:00"/>
    <s v="kathy kavanagh"/>
    <n v="-3.17"/>
    <m/>
    <n v="3.17"/>
    <s v="Credit"/>
    <s v="11300 · PayPal (INC)"/>
    <x v="2"/>
    <x v="11"/>
    <n v="2015"/>
    <x v="57"/>
    <s v="kathy kavanagh"/>
    <s v="eBay:eBay"/>
    <s v="BOTH"/>
    <s v="Income Statement"/>
    <s v="PayPal (INC) Sales Activity"/>
    <m/>
  </r>
  <r>
    <d v="2015-11-13T00:00:00"/>
    <s v="megan mcdonald"/>
    <n v="1.42"/>
    <m/>
    <n v="-1.42"/>
    <s v="Debit"/>
    <s v="11300 · PayPal (INC)"/>
    <x v="2"/>
    <x v="11"/>
    <n v="2015"/>
    <x v="57"/>
    <s v="megan mcdonald"/>
    <s v="eBay:eBay"/>
    <s v="BOTH"/>
    <s v="Income Statement"/>
    <s v="PayPal (INC) Sales Activity"/>
    <m/>
  </r>
  <r>
    <d v="2015-11-13T00:00:00"/>
    <s v="Transfer From Bank Completed"/>
    <n v="0"/>
    <m/>
    <n v="0"/>
    <s v="Cred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3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3T00:00:00"/>
    <s v="Marc Jordan"/>
    <n v="-2.17"/>
    <m/>
    <n v="2.17"/>
    <s v="Credit"/>
    <s v="11300 · PayPal (INC)"/>
    <x v="2"/>
    <x v="11"/>
    <n v="2015"/>
    <x v="57"/>
    <s v="Marc Jordan"/>
    <s v="eBay:eBay"/>
    <s v="BOTH"/>
    <s v="Income Statement"/>
    <s v="PayPal (INC) Sales Activity"/>
    <m/>
  </r>
  <r>
    <d v="2015-11-13T00:00:00"/>
    <s v="Cynthia Bolis-Bozzomo"/>
    <n v="-4.79"/>
    <m/>
    <n v="4.79"/>
    <s v="Credit"/>
    <s v="11300 · PayPal (INC)"/>
    <x v="2"/>
    <x v="11"/>
    <n v="2015"/>
    <x v="57"/>
    <s v="Cynthia Bolis-Bozzomo"/>
    <s v="e-Commerce:DT.com"/>
    <s v="BOTH"/>
    <s v="Income Statement"/>
    <s v="PayPal (INC) Sales Activity"/>
    <m/>
  </r>
  <r>
    <d v="2015-11-14T00:00:00"/>
    <s v="Anders Holth"/>
    <n v="-4.68"/>
    <m/>
    <n v="4.68"/>
    <s v="Credit"/>
    <s v="11300 · PayPal (INC)"/>
    <x v="2"/>
    <x v="11"/>
    <n v="2015"/>
    <x v="57"/>
    <s v="Anders Holth"/>
    <s v="eBay:eBay"/>
    <s v="BOTH"/>
    <s v="Income Statement"/>
    <s v="PayPal (INC) Sales Activity"/>
    <m/>
  </r>
  <r>
    <d v="2015-11-14T00:00:00"/>
    <s v="igor lagutkin"/>
    <n v="-5.04"/>
    <m/>
    <n v="5.04"/>
    <s v="Credit"/>
    <s v="11300 · PayPal (INC)"/>
    <x v="2"/>
    <x v="11"/>
    <n v="2015"/>
    <x v="57"/>
    <s v="igor lagutkin"/>
    <s v="eBay:eBay"/>
    <s v="BOTH"/>
    <s v="Income Statement"/>
    <s v="PayPal (INC) Sales Activity"/>
    <m/>
  </r>
  <r>
    <d v="2015-11-14T00:00:00"/>
    <s v="CPU Physicians"/>
    <n v="-3.63"/>
    <m/>
    <n v="3.63"/>
    <s v="Credit"/>
    <s v="11300 · PayPal (INC)"/>
    <x v="2"/>
    <x v="11"/>
    <n v="2015"/>
    <x v="57"/>
    <s v="CPU Physicians"/>
    <s v="eBay:eBay"/>
    <s v="BOTH"/>
    <s v="Income Statement"/>
    <s v="PayPal (INC) Sales Activity"/>
    <m/>
  </r>
  <r>
    <d v="2015-11-14T00:00:00"/>
    <s v="Garry S. Stanislaw"/>
    <n v="-2.93"/>
    <m/>
    <n v="2.93"/>
    <s v="Credit"/>
    <s v="11300 · PayPal (INC)"/>
    <x v="2"/>
    <x v="11"/>
    <n v="2015"/>
    <x v="57"/>
    <s v="Garry S. Stanislaw"/>
    <s v="eBay:eBay"/>
    <s v="BOTH"/>
    <s v="Income Statement"/>
    <s v="PayPal (INC) Sales Activity"/>
    <m/>
  </r>
  <r>
    <d v="2015-11-14T00:00:00"/>
    <s v="Jonathan Cheng"/>
    <n v="-1.46"/>
    <m/>
    <n v="1.46"/>
    <s v="Credit"/>
    <s v="11300 · PayPal (INC)"/>
    <x v="2"/>
    <x v="11"/>
    <n v="2015"/>
    <x v="57"/>
    <s v="Jonathan Cheng"/>
    <s v="e-Commerce:DT.com"/>
    <s v="BOTH"/>
    <s v="Income Statement"/>
    <s v="PayPal (INC) Sales Activity"/>
    <m/>
  </r>
  <r>
    <d v="2015-11-15T00:00:00"/>
    <s v="Matt Jacobson"/>
    <n v="-1.42"/>
    <m/>
    <n v="1.42"/>
    <s v="Credit"/>
    <s v="11300 · PayPal (INC)"/>
    <x v="2"/>
    <x v="11"/>
    <n v="2015"/>
    <x v="57"/>
    <s v="Matt Jacobson"/>
    <s v="e-Commerce:DT Pro.com"/>
    <s v="BOTH"/>
    <s v="Income Statement"/>
    <s v="PayPal (INC) Sales Activity"/>
    <m/>
  </r>
  <r>
    <d v="2015-11-16T00:00:00"/>
    <s v="Michael Weitzenhoff"/>
    <n v="1.88"/>
    <m/>
    <n v="-1.88"/>
    <s v="Debit"/>
    <s v="11300 · PayPal (INC)"/>
    <x v="2"/>
    <x v="11"/>
    <n v="2015"/>
    <x v="57"/>
    <s v="Michael Weitzenhoff"/>
    <s v="eBay:eBay"/>
    <s v="BOTH"/>
    <s v="Income Statement"/>
    <s v="PayPal (INC) Sales Activity"/>
    <m/>
  </r>
  <r>
    <d v="2015-11-16T00:00:00"/>
    <s v="Transfer From Bank Completed"/>
    <n v="0"/>
    <m/>
    <n v="0"/>
    <s v="Cred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6T00:00:00"/>
    <s v="Transfer From Bank Completed"/>
    <n v="0"/>
    <m/>
    <n v="0"/>
    <s v="Cred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6T00:00:00"/>
    <s v="Gayle Griffin"/>
    <n v="2.98"/>
    <m/>
    <n v="-2.98"/>
    <s v="Debit"/>
    <s v="11300 · PayPal (INC)"/>
    <x v="2"/>
    <x v="11"/>
    <n v="2015"/>
    <x v="57"/>
    <s v="Gayle Griffin"/>
    <s v="eBay:eBay"/>
    <s v="BOTH"/>
    <s v="Income Statement"/>
    <s v="PayPal (INC) Sales Activity"/>
    <m/>
  </r>
  <r>
    <d v="2015-11-16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6T00:00:00"/>
    <s v="Garry S. Stanislaw"/>
    <n v="-2.79"/>
    <m/>
    <n v="2.79"/>
    <s v="Credit"/>
    <s v="11300 · PayPal (INC)"/>
    <x v="2"/>
    <x v="11"/>
    <n v="2015"/>
    <x v="57"/>
    <s v="Garry S. Stanislaw"/>
    <s v="eBay:eBay"/>
    <s v="BOTH"/>
    <s v="Income Statement"/>
    <s v="PayPal (INC) Sales Activity"/>
    <m/>
  </r>
  <r>
    <d v="2015-11-16T00:00:00"/>
    <s v="Alex Richards"/>
    <n v="-20.399999999999999"/>
    <m/>
    <n v="20.399999999999999"/>
    <s v="Credit"/>
    <s v="11300 · PayPal (INC)"/>
    <x v="2"/>
    <x v="11"/>
    <n v="2015"/>
    <x v="57"/>
    <s v="Alex Richards"/>
    <s v="e-Commerce:DT.com"/>
    <s v="BOTH"/>
    <s v="Income Statement"/>
    <s v="PayPal (INC) Sales Activity"/>
    <m/>
  </r>
  <r>
    <d v="2015-11-16T00:00:00"/>
    <s v="Tanner Bloom"/>
    <n v="-6.7"/>
    <m/>
    <n v="6.7"/>
    <s v="Credit"/>
    <s v="11300 · PayPal (INC)"/>
    <x v="2"/>
    <x v="11"/>
    <n v="2015"/>
    <x v="57"/>
    <s v="Tanner Bloom"/>
    <s v="e-Commerce:DT.com"/>
    <s v="BOTH"/>
    <s v="Income Statement"/>
    <s v="PayPal (INC) Sales Activity"/>
    <m/>
  </r>
  <r>
    <d v="2015-11-17T00:00:00"/>
    <s v="Woof Pals Pte Ltd"/>
    <n v="-48.66"/>
    <m/>
    <n v="48.66"/>
    <s v="Credit"/>
    <s v="11300 · PayPal (INC)"/>
    <x v="2"/>
    <x v="11"/>
    <n v="2015"/>
    <x v="57"/>
    <s v="Woof Pals Pte Ltd"/>
    <s v="Wholesale"/>
    <s v="BOTH"/>
    <s v="Income Statement"/>
    <s v="PayPal (INC) Sales Activity"/>
    <m/>
  </r>
  <r>
    <d v="2015-11-17T00:00:00"/>
    <s v="Woof Pals Pte Ltd"/>
    <n v="-18.43"/>
    <m/>
    <n v="18.43"/>
    <s v="Credit"/>
    <s v="11300 · PayPal (INC)"/>
    <x v="2"/>
    <x v="11"/>
    <n v="2015"/>
    <x v="57"/>
    <s v="Woof Pals Pte Ltd"/>
    <s v="Wholesale"/>
    <s v="BOTH"/>
    <s v="Income Statement"/>
    <s v="PayPal (INC) Sales Activity"/>
    <m/>
  </r>
  <r>
    <d v="2015-11-17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7T00:00:00"/>
    <s v="Michael Fawcett"/>
    <n v="-7.56"/>
    <m/>
    <n v="7.56"/>
    <s v="Credit"/>
    <s v="11300 · PayPal (INC)"/>
    <x v="2"/>
    <x v="11"/>
    <n v="2015"/>
    <x v="57"/>
    <s v="Michael Fawcett"/>
    <s v="eBay:eBay"/>
    <s v="BOTH"/>
    <s v="Income Statement"/>
    <s v="PayPal (INC) Sales Activity"/>
    <m/>
  </r>
  <r>
    <d v="2015-11-17T00:00:00"/>
    <s v="Ashley Clark"/>
    <n v="-1.82"/>
    <m/>
    <n v="1.82"/>
    <s v="Credit"/>
    <s v="11300 · PayPal (INC)"/>
    <x v="2"/>
    <x v="11"/>
    <n v="2015"/>
    <x v="57"/>
    <s v="Ashley Clark"/>
    <s v="eBay:eBay"/>
    <s v="BOTH"/>
    <s v="Income Statement"/>
    <s v="PayPal (INC) Sales Activity"/>
    <m/>
  </r>
  <r>
    <d v="2015-11-18T00:00:00"/>
    <s v="Cynthia Bolis-Bozzomo"/>
    <n v="0.38"/>
    <m/>
    <n v="-0.38"/>
    <s v="Debit"/>
    <s v="11300 · PayPal (INC)"/>
    <x v="2"/>
    <x v="11"/>
    <n v="2015"/>
    <x v="57"/>
    <s v="Cynthia Bolis-Bozzomo"/>
    <s v="eBay:eBay"/>
    <s v="BOTH"/>
    <s v="Income Statement"/>
    <s v="PayPal (INC) Sales Activity"/>
    <m/>
  </r>
  <r>
    <d v="2015-11-18T00:00:00"/>
    <s v="charles malone"/>
    <n v="-4.5599999999999996"/>
    <m/>
    <n v="4.5599999999999996"/>
    <s v="Credit"/>
    <s v="11300 · PayPal (INC)"/>
    <x v="2"/>
    <x v="11"/>
    <n v="2015"/>
    <x v="57"/>
    <s v="charles malone"/>
    <s v="eBay:eBay"/>
    <s v="BOTH"/>
    <s v="Income Statement"/>
    <s v="PayPal (INC) Sales Activity"/>
    <m/>
  </r>
  <r>
    <d v="2015-11-18T00:00:00"/>
    <s v="Cathryn Howard"/>
    <n v="-3.25"/>
    <m/>
    <n v="3.25"/>
    <s v="Credit"/>
    <s v="11300 · PayPal (INC)"/>
    <x v="2"/>
    <x v="11"/>
    <n v="2015"/>
    <x v="57"/>
    <s v="Cathryn Howard"/>
    <s v="eBay:eBay"/>
    <s v="BOTH"/>
    <s v="Income Statement"/>
    <s v="PayPal (INC) Sales Activity"/>
    <m/>
  </r>
  <r>
    <d v="2015-11-19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19T00:00:00"/>
    <s v="Jacqueline Pippin"/>
    <n v="-0.91"/>
    <m/>
    <n v="0.91"/>
    <s v="Credit"/>
    <s v="11300 · PayPal (INC)"/>
    <x v="2"/>
    <x v="11"/>
    <n v="2015"/>
    <x v="57"/>
    <s v="Jacqueline Pippin"/>
    <s v="e-Commerce:DT.com"/>
    <s v="BOTH"/>
    <s v="Income Statement"/>
    <s v="PayPal (INC) Sales Activity"/>
    <m/>
  </r>
  <r>
    <d v="2015-11-19T00:00:00"/>
    <s v="Camille Cleare"/>
    <n v="-5.41"/>
    <m/>
    <n v="5.41"/>
    <s v="Credit"/>
    <s v="11300 · PayPal (INC)"/>
    <x v="2"/>
    <x v="11"/>
    <n v="2015"/>
    <x v="57"/>
    <s v="Camille Cleare"/>
    <s v="e-Commerce:DT.com"/>
    <s v="BOTH"/>
    <s v="Income Statement"/>
    <s v="PayPal (INC) Sales Activity"/>
    <m/>
  </r>
  <r>
    <d v="2015-11-20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20T00:00:00"/>
    <s v="Chris Stiffler"/>
    <n v="-0.76"/>
    <m/>
    <n v="0.76"/>
    <s v="Credit"/>
    <s v="11300 · PayPal (INC)"/>
    <x v="2"/>
    <x v="11"/>
    <n v="2015"/>
    <x v="57"/>
    <s v="Chris Stiffler"/>
    <s v="eBay:eBay"/>
    <s v="BOTH"/>
    <s v="Income Statement"/>
    <s v="PayPal (INC) Sales Activity"/>
    <m/>
  </r>
  <r>
    <d v="2015-11-20T00:00:00"/>
    <s v="Woof Pals Pte Ltd"/>
    <n v="-2.4700000000000002"/>
    <m/>
    <n v="2.4700000000000002"/>
    <s v="Credit"/>
    <s v="11300 · PayPal (INC)"/>
    <x v="2"/>
    <x v="11"/>
    <n v="2015"/>
    <x v="57"/>
    <s v="Woof Pals Pte Ltd"/>
    <s v="Wholesale"/>
    <s v="BOTH"/>
    <s v="Income Statement"/>
    <s v="PayPal (INC) Sales Activity"/>
    <m/>
  </r>
  <r>
    <d v="2015-11-21T00:00:00"/>
    <s v="Elizabeth Filauri"/>
    <n v="-2.1"/>
    <m/>
    <n v="2.1"/>
    <s v="Credit"/>
    <s v="11300 · PayPal (INC)"/>
    <x v="2"/>
    <x v="11"/>
    <n v="2015"/>
    <x v="57"/>
    <s v="Elizabeth Filauri"/>
    <s v="e-Commerce:DT.com"/>
    <s v="BOTH"/>
    <s v="Income Statement"/>
    <s v="PayPal (INC) Sales Activity"/>
    <m/>
  </r>
  <r>
    <d v="2015-11-21T00:00:00"/>
    <s v="Jeffery Smith"/>
    <n v="-0.7"/>
    <m/>
    <n v="0.7"/>
    <s v="Credit"/>
    <s v="11300 · PayPal (INC)"/>
    <x v="2"/>
    <x v="11"/>
    <n v="2015"/>
    <x v="57"/>
    <s v="Jeffery Smith"/>
    <s v="eBay:eBay"/>
    <s v="BOTH"/>
    <s v="Income Statement"/>
    <s v="PayPal (INC) Sales Activity"/>
    <m/>
  </r>
  <r>
    <d v="2015-11-21T00:00:00"/>
    <s v="Ralph Silva"/>
    <n v="-4.74"/>
    <m/>
    <n v="4.74"/>
    <s v="Credit"/>
    <s v="11300 · PayPal (INC)"/>
    <x v="2"/>
    <x v="11"/>
    <n v="2015"/>
    <x v="57"/>
    <s v="Ralph Silva"/>
    <s v="e-Commerce:DT.com"/>
    <s v="BOTH"/>
    <s v="Income Statement"/>
    <s v="PayPal (INC) Sales Activity"/>
    <m/>
  </r>
  <r>
    <d v="2015-11-21T00:00:00"/>
    <s v="Patty Stockwell"/>
    <n v="-1.3"/>
    <m/>
    <n v="1.3"/>
    <s v="Credit"/>
    <s v="11300 · PayPal (INC)"/>
    <x v="2"/>
    <x v="11"/>
    <n v="2015"/>
    <x v="57"/>
    <s v="Patty Stockwell"/>
    <s v="eBay:eBay"/>
    <s v="BOTH"/>
    <s v="Income Statement"/>
    <s v="PayPal (INC) Sales Activity"/>
    <m/>
  </r>
  <r>
    <d v="2015-11-22T00:00:00"/>
    <s v="Matt Jackson"/>
    <n v="-2.5099999999999998"/>
    <m/>
    <n v="2.5099999999999998"/>
    <s v="Credit"/>
    <s v="11300 · PayPal (INC)"/>
    <x v="2"/>
    <x v="11"/>
    <n v="2015"/>
    <x v="57"/>
    <s v="Matt Jackson"/>
    <s v="eBay:eBay"/>
    <s v="BOTH"/>
    <s v="Income Statement"/>
    <s v="PayPal (INC) Sales Activity"/>
    <m/>
  </r>
  <r>
    <d v="2015-11-23T00:00:00"/>
    <s v="Bryan Elder"/>
    <n v="-0.76"/>
    <m/>
    <n v="0.76"/>
    <s v="Credit"/>
    <s v="11300 · PayPal (INC)"/>
    <x v="2"/>
    <x v="11"/>
    <n v="2015"/>
    <x v="57"/>
    <s v="Bryan Elder"/>
    <s v="eBay:eBay"/>
    <s v="BOTH"/>
    <s v="Income Statement"/>
    <s v="PayPal (INC) Sales Activity"/>
    <m/>
  </r>
  <r>
    <d v="2015-11-23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23T00:00:00"/>
    <s v="ROBERT B CHURCH"/>
    <n v="-0.7"/>
    <m/>
    <n v="0.7"/>
    <s v="Credit"/>
    <s v="11300 · PayPal (INC)"/>
    <x v="2"/>
    <x v="11"/>
    <n v="2015"/>
    <x v="57"/>
    <s v="ROBERT B CHURCH"/>
    <s v="eBay:eBay"/>
    <s v="BOTH"/>
    <s v="Income Statement"/>
    <s v="PayPal (INC) Sales Activity"/>
    <m/>
  </r>
  <r>
    <d v="2015-11-23T00:00:00"/>
    <s v="jeannette kern"/>
    <n v="-2.65"/>
    <m/>
    <n v="2.65"/>
    <s v="Credit"/>
    <s v="11300 · PayPal (INC)"/>
    <x v="2"/>
    <x v="11"/>
    <n v="2015"/>
    <x v="57"/>
    <s v="jeannette kern"/>
    <s v="eBay:eBay"/>
    <s v="BOTH"/>
    <s v="Income Statement"/>
    <s v="PayPal (INC) Sales Activity"/>
    <m/>
  </r>
  <r>
    <d v="2015-11-25T00:00:00"/>
    <s v="Karen Leigh Studios"/>
    <n v="-0.62"/>
    <m/>
    <n v="0.62"/>
    <s v="Credit"/>
    <s v="11300 · PayPal (INC)"/>
    <x v="2"/>
    <x v="11"/>
    <n v="2015"/>
    <x v="57"/>
    <s v="Karen Leigh Studios"/>
    <s v="e-Commerce:DT.com"/>
    <s v="BOTH"/>
    <s v="Income Statement"/>
    <s v="PayPal (INC) Sales Activity"/>
    <m/>
  </r>
  <r>
    <d v="2015-11-27T00:00:00"/>
    <s v="david riedlinger"/>
    <n v="-1.46"/>
    <m/>
    <n v="1.46"/>
    <s v="Credit"/>
    <s v="11300 · PayPal (INC)"/>
    <x v="2"/>
    <x v="11"/>
    <n v="2015"/>
    <x v="57"/>
    <s v="david riedlinger"/>
    <s v="e-Commerce:DT.com"/>
    <s v="BOTH"/>
    <s v="Income Statement"/>
    <s v="PayPal (INC) Sales Activity"/>
    <m/>
  </r>
  <r>
    <d v="2015-11-28T00:00:00"/>
    <s v="Judy Brock"/>
    <n v="-3.03"/>
    <m/>
    <n v="3.03"/>
    <s v="Credit"/>
    <s v="11300 · PayPal (INC)"/>
    <x v="2"/>
    <x v="11"/>
    <n v="2015"/>
    <x v="57"/>
    <s v="Judy Brock"/>
    <s v="e-Commerce:DT.com"/>
    <s v="BOTH"/>
    <s v="Income Statement"/>
    <s v="PayPal (INC) Sales Activity"/>
    <m/>
  </r>
  <r>
    <d v="2015-11-28T00:00:00"/>
    <s v="Robert Uckar"/>
    <n v="-1.75"/>
    <m/>
    <n v="1.75"/>
    <s v="Credit"/>
    <s v="11300 · PayPal (INC)"/>
    <x v="2"/>
    <x v="11"/>
    <n v="2015"/>
    <x v="57"/>
    <s v="Robert Uckar"/>
    <s v="e-Commerce:DT.com"/>
    <s v="BOTH"/>
    <s v="Income Statement"/>
    <s v="PayPal (INC) Sales Activity"/>
    <m/>
  </r>
  <r>
    <d v="2015-11-28T00:00:00"/>
    <s v="Creedence Otto"/>
    <n v="-1.6"/>
    <m/>
    <n v="1.6"/>
    <s v="Credit"/>
    <s v="11300 · PayPal (INC)"/>
    <x v="2"/>
    <x v="11"/>
    <n v="2015"/>
    <x v="57"/>
    <s v="Creedence Otto"/>
    <s v="e-Commerce:DT.com"/>
    <s v="BOTH"/>
    <s v="Income Statement"/>
    <s v="PayPal (INC) Sales Activity"/>
    <m/>
  </r>
  <r>
    <d v="2015-11-28T00:00:00"/>
    <s v="Peter Vaktor"/>
    <n v="-3.88"/>
    <m/>
    <n v="3.88"/>
    <s v="Credit"/>
    <s v="11300 · PayPal (INC)"/>
    <x v="2"/>
    <x v="11"/>
    <n v="2015"/>
    <x v="57"/>
    <s v="Peter Vaktor"/>
    <s v="e-Commerce:DT.com"/>
    <s v="BOTH"/>
    <s v="Income Statement"/>
    <s v="PayPal (INC) Sales Activity"/>
    <m/>
  </r>
  <r>
    <d v="2015-11-28T00:00:00"/>
    <s v="Abdulwahab Alsheshteri"/>
    <n v="-1.47"/>
    <m/>
    <n v="1.47"/>
    <s v="Credit"/>
    <s v="11300 · PayPal (INC)"/>
    <x v="2"/>
    <x v="11"/>
    <n v="2015"/>
    <x v="57"/>
    <s v="Abdulwahab Alsheshteri"/>
    <s v="e-Commerce:DT.com"/>
    <s v="BOTH"/>
    <s v="Income Statement"/>
    <s v="PayPal (INC) Sales Activity"/>
    <m/>
  </r>
  <r>
    <d v="2015-11-28T00:00:00"/>
    <s v="Diane Whittaker"/>
    <n v="-1.05"/>
    <m/>
    <n v="1.05"/>
    <s v="Credit"/>
    <s v="11300 · PayPal (INC)"/>
    <x v="2"/>
    <x v="11"/>
    <n v="2015"/>
    <x v="57"/>
    <s v="Diane Whittaker"/>
    <s v="e-Commerce:DT.com"/>
    <s v="BOTH"/>
    <s v="Income Statement"/>
    <s v="PayPal (INC) Sales Activity"/>
    <m/>
  </r>
  <r>
    <d v="2015-11-29T00:00:00"/>
    <s v="Frank Tomkowski"/>
    <n v="-2.2799999999999998"/>
    <m/>
    <n v="2.2799999999999998"/>
    <s v="Credit"/>
    <s v="11300 · PayPal (INC)"/>
    <x v="2"/>
    <x v="11"/>
    <n v="2015"/>
    <x v="57"/>
    <s v="Frank Tomkowski"/>
    <s v="e-Commerce:DT.com"/>
    <s v="BOTH"/>
    <s v="Income Statement"/>
    <s v="PayPal (INC) Sales Activity"/>
    <m/>
  </r>
  <r>
    <d v="2015-11-29T00:00:00"/>
    <s v="Karen Clark"/>
    <n v="-1.67"/>
    <m/>
    <n v="1.67"/>
    <s v="Credit"/>
    <s v="11300 · PayPal (INC)"/>
    <x v="2"/>
    <x v="11"/>
    <n v="2015"/>
    <x v="57"/>
    <s v="Karen Clark"/>
    <s v="e-Commerce:DT.com"/>
    <s v="BOTH"/>
    <s v="Income Statement"/>
    <s v="PayPal (INC) Sales Activity"/>
    <m/>
  </r>
  <r>
    <d v="2015-11-29T00:00:00"/>
    <s v="Zaira Calderon"/>
    <n v="-5.26"/>
    <m/>
    <n v="5.26"/>
    <s v="Credit"/>
    <s v="11300 · PayPal (INC)"/>
    <x v="2"/>
    <x v="11"/>
    <n v="2015"/>
    <x v="57"/>
    <s v="Zaira Calderon"/>
    <s v="e-Commerce:DT.com"/>
    <s v="BOTH"/>
    <s v="Income Statement"/>
    <s v="PayPal (INC) Sales Activity"/>
    <m/>
  </r>
  <r>
    <d v="2015-11-29T00:00:00"/>
    <s v="Mark Childers"/>
    <n v="-2.97"/>
    <m/>
    <n v="2.97"/>
    <s v="Credit"/>
    <s v="11300 · PayPal (INC)"/>
    <x v="2"/>
    <x v="11"/>
    <n v="2015"/>
    <x v="57"/>
    <s v="Mark Childers"/>
    <s v="e-Commerce:DT.com"/>
    <s v="BOTH"/>
    <s v="Income Statement"/>
    <s v="PayPal (INC) Sales Activity"/>
    <m/>
  </r>
  <r>
    <d v="2015-11-29T00:00:00"/>
    <s v="Jennifer DaRos"/>
    <n v="-1.83"/>
    <m/>
    <n v="1.83"/>
    <s v="Credit"/>
    <s v="11300 · PayPal (INC)"/>
    <x v="2"/>
    <x v="11"/>
    <n v="2015"/>
    <x v="57"/>
    <s v="Jennifer DaRos"/>
    <s v="e-Commerce:DT.com"/>
    <s v="BOTH"/>
    <s v="Income Statement"/>
    <s v="PayPal (INC) Sales Activity"/>
    <m/>
  </r>
  <r>
    <d v="2015-11-29T00:00:00"/>
    <s v="Mark Childers"/>
    <n v="-1.18"/>
    <m/>
    <n v="1.18"/>
    <s v="Credit"/>
    <s v="11300 · PayPal (INC)"/>
    <x v="2"/>
    <x v="11"/>
    <n v="2015"/>
    <x v="57"/>
    <s v="Mark Childers"/>
    <s v="e-Commerce:DT.com"/>
    <s v="BOTH"/>
    <s v="Income Statement"/>
    <s v="PayPal (INC) Sales Activity"/>
    <m/>
  </r>
  <r>
    <d v="2015-11-29T00:00:00"/>
    <s v="Aaron Jerger"/>
    <n v="-3.51"/>
    <m/>
    <n v="3.51"/>
    <s v="Credit"/>
    <s v="11300 · PayPal (INC)"/>
    <x v="2"/>
    <x v="11"/>
    <n v="2015"/>
    <x v="57"/>
    <s v="Aaron Jerger"/>
    <s v="e-Commerce:DT.com"/>
    <s v="BOTH"/>
    <s v="Income Statement"/>
    <s v="PayPal (INC) Sales Activity"/>
    <m/>
  </r>
  <r>
    <d v="2015-11-29T00:00:00"/>
    <s v="Alexandr Bigozhin"/>
    <n v="-1.88"/>
    <m/>
    <n v="1.88"/>
    <s v="Credit"/>
    <s v="11300 · PayPal (INC)"/>
    <x v="2"/>
    <x v="11"/>
    <n v="2015"/>
    <x v="57"/>
    <s v="Alexandr Bigozhin"/>
    <s v="eBay:eBay"/>
    <s v="BOTH"/>
    <s v="Income Statement"/>
    <s v="PayPal (INC) Sales Activity"/>
    <m/>
  </r>
  <r>
    <d v="2015-11-29T00:00:00"/>
    <s v="Abdulwahab Alsheshteri"/>
    <n v="-2.79"/>
    <m/>
    <n v="2.79"/>
    <s v="Credit"/>
    <s v="11300 · PayPal (INC)"/>
    <x v="2"/>
    <x v="11"/>
    <n v="2015"/>
    <x v="57"/>
    <s v="Abdulwahab Alsheshteri"/>
    <s v="e-Commerce:DT.com"/>
    <s v="BOTH"/>
    <s v="Income Statement"/>
    <s v="PayPal (INC) Sales Activity"/>
    <m/>
  </r>
  <r>
    <d v="2015-11-29T00:00:00"/>
    <s v="Jeanne Miller"/>
    <n v="-1.9"/>
    <m/>
    <n v="1.9"/>
    <s v="Credit"/>
    <s v="11300 · PayPal (INC)"/>
    <x v="2"/>
    <x v="11"/>
    <n v="2015"/>
    <x v="57"/>
    <s v="Jeanne Miller"/>
    <s v="e-Commerce:DT Pro.com"/>
    <s v="BOTH"/>
    <s v="Income Statement"/>
    <s v="PayPal (INC) Sales Activity"/>
    <m/>
  </r>
  <r>
    <d v="2015-11-29T00:00:00"/>
    <s v="ADAM WALTMAN"/>
    <n v="-3.64"/>
    <m/>
    <n v="3.64"/>
    <s v="Credit"/>
    <s v="11300 · PayPal (INC)"/>
    <x v="2"/>
    <x v="11"/>
    <n v="2015"/>
    <x v="57"/>
    <s v="ADAM WALTMAN"/>
    <s v="e-Commerce:DT.com"/>
    <s v="BOTH"/>
    <s v="Income Statement"/>
    <s v="PayPal (INC) Sales Activity"/>
    <m/>
  </r>
  <r>
    <d v="2015-11-30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1-30T00:00:00"/>
    <s v="Teresa Highsmith"/>
    <n v="-2.0099999999999998"/>
    <m/>
    <n v="2.0099999999999998"/>
    <s v="Credit"/>
    <s v="11300 · PayPal (INC)"/>
    <x v="2"/>
    <x v="11"/>
    <n v="2015"/>
    <x v="57"/>
    <s v="Teresa Highsmith"/>
    <s v="e-Commerce:DT.com"/>
    <s v="BOTH"/>
    <s v="Income Statement"/>
    <s v="PayPal (INC) Sales Activity"/>
    <m/>
  </r>
  <r>
    <d v="2015-11-30T00:00:00"/>
    <s v="jaime sanzetenea"/>
    <n v="-1.43"/>
    <m/>
    <n v="1.43"/>
    <s v="Credit"/>
    <s v="11300 · PayPal (INC)"/>
    <x v="2"/>
    <x v="11"/>
    <n v="2015"/>
    <x v="57"/>
    <s v="jaime sanzetenea"/>
    <s v="e-Commerce:DT.com"/>
    <s v="BOTH"/>
    <s v="Income Statement"/>
    <s v="PayPal (INC) Sales Activity"/>
    <m/>
  </r>
  <r>
    <d v="2015-11-30T00:00:00"/>
    <s v="jaime sanzetenea"/>
    <n v="-5.26"/>
    <m/>
    <n v="5.26"/>
    <s v="Credit"/>
    <s v="11300 · PayPal (INC)"/>
    <x v="2"/>
    <x v="11"/>
    <n v="2015"/>
    <x v="57"/>
    <s v="jaime sanzetenea"/>
    <s v="e-Commerce:DT.com"/>
    <s v="BOTH"/>
    <s v="Income Statement"/>
    <s v="PayPal (INC) Sales Activity"/>
    <m/>
  </r>
  <r>
    <d v="2015-11-30T00:00:00"/>
    <s v="Patrick Smyth"/>
    <n v="-2.89"/>
    <m/>
    <n v="2.89"/>
    <s v="Credit"/>
    <s v="11300 · PayPal (INC)"/>
    <x v="2"/>
    <x v="11"/>
    <n v="2015"/>
    <x v="57"/>
    <s v="Patrick Smyth"/>
    <s v="eBay:eBay"/>
    <s v="BOTH"/>
    <s v="Income Statement"/>
    <s v="PayPal (INC) Sales Activity"/>
    <m/>
  </r>
  <r>
    <d v="2015-11-30T00:00:00"/>
    <s v="Deborah Rubenfeld"/>
    <n v="-2.73"/>
    <m/>
    <n v="2.73"/>
    <s v="Credit"/>
    <s v="11300 · PayPal (INC)"/>
    <x v="2"/>
    <x v="11"/>
    <n v="2015"/>
    <x v="57"/>
    <s v="Deborah Rubenfeld"/>
    <s v="e-Commerce:DT.com"/>
    <s v="BOTH"/>
    <s v="Income Statement"/>
    <s v="PayPal (INC) Sales Activity"/>
    <m/>
  </r>
  <r>
    <d v="2015-11-30T00:00:00"/>
    <s v="Neha Thapar"/>
    <n v="-10.3"/>
    <m/>
    <n v="10.3"/>
    <s v="Credit"/>
    <s v="11300 · PayPal (INC)"/>
    <x v="2"/>
    <x v="11"/>
    <n v="2015"/>
    <x v="57"/>
    <s v="Neha Thapar"/>
    <s v="e-Commerce:DT.com"/>
    <s v="BOTH"/>
    <s v="Income Statement"/>
    <s v="PayPal (INC) Sales Activity"/>
    <m/>
  </r>
  <r>
    <d v="2015-11-30T00:00:00"/>
    <s v="10K LLC"/>
    <n v="-1.86"/>
    <m/>
    <n v="1.86"/>
    <s v="Credit"/>
    <s v="11300 · PayPal (INC)"/>
    <x v="2"/>
    <x v="11"/>
    <n v="2015"/>
    <x v="57"/>
    <s v="10K LLC"/>
    <s v="e-Commerce:DT Pro.com"/>
    <s v="BOTH"/>
    <s v="Income Statement"/>
    <s v="PayPal (INC) Sales Activity"/>
    <m/>
  </r>
  <r>
    <d v="2015-11-30T00:00:00"/>
    <s v="Art Needlepoint"/>
    <n v="-3.05"/>
    <m/>
    <n v="3.05"/>
    <s v="Credit"/>
    <s v="11300 · PayPal (INC)"/>
    <x v="2"/>
    <x v="11"/>
    <n v="2015"/>
    <x v="57"/>
    <s v="Art Needlepoint"/>
    <s v="eBay:eBay"/>
    <s v="BOTH"/>
    <s v="Income Statement"/>
    <s v="PayPal (INC) Sales Activity"/>
    <m/>
  </r>
  <r>
    <d v="2015-11-30T00:00:00"/>
    <s v="Justin McKinnon"/>
    <n v="-4.91"/>
    <m/>
    <n v="4.91"/>
    <s v="Credit"/>
    <s v="11300 · PayPal (INC)"/>
    <x v="2"/>
    <x v="11"/>
    <n v="2015"/>
    <x v="57"/>
    <s v="Justin McKinnon"/>
    <s v="e-Commerce:DT.com"/>
    <s v="BOTH"/>
    <s v="Income Statement"/>
    <s v="PayPal (INC) Sales Activity"/>
    <m/>
  </r>
  <r>
    <d v="2015-11-30T00:00:00"/>
    <s v="Transfer to Bank Completed"/>
    <n v="0"/>
    <m/>
    <n v="0"/>
    <s v="Debit"/>
    <s v="11300 · PayPal (INC)"/>
    <x v="2"/>
    <x v="11"/>
    <n v="2015"/>
    <x v="55"/>
    <s v="Dean &amp; Tyler, INC"/>
    <s v="Corporate"/>
    <s v="INC"/>
    <s v="Balance Sheet"/>
    <s v="PayPal (INC) transfers to 9319 (INC)"/>
    <m/>
  </r>
  <r>
    <d v="2015-12-01T00:00:00"/>
    <s v="eBay Inc."/>
    <n v="0"/>
    <m/>
    <n v="0"/>
    <s v="Debit"/>
    <s v="11300 · PayPal (INC)"/>
    <x v="2"/>
    <x v="12"/>
    <n v="2015"/>
    <x v="11"/>
    <s v="eBay"/>
    <s v="eBay:eBay"/>
    <s v="BOTH"/>
    <s v="Income Statement"/>
    <s v="PayPal (INC) Activity"/>
    <m/>
  </r>
  <r>
    <d v="2015-12-01T00:00:00"/>
    <s v="David Harbeson"/>
    <n v="-5.13"/>
    <m/>
    <n v="5.13"/>
    <s v="Credit"/>
    <s v="11300 · PayPal (INC)"/>
    <x v="2"/>
    <x v="12"/>
    <n v="2015"/>
    <x v="57"/>
    <s v="David Harbeson"/>
    <s v="e-Commerce:DT.com"/>
    <s v="BOTH"/>
    <s v="Income Statement"/>
    <s v="PayPal (INC) Sales Activity"/>
    <m/>
  </r>
  <r>
    <d v="2015-12-01T00:00:00"/>
    <s v="David Harbeson"/>
    <n v="0.57999999999999996"/>
    <m/>
    <n v="-0.57999999999999996"/>
    <s v="Debit"/>
    <s v="11300 · PayPal (INC)"/>
    <x v="2"/>
    <x v="12"/>
    <n v="2015"/>
    <x v="57"/>
    <s v="David Harbeson"/>
    <s v="eBay:eBay"/>
    <s v="BOTH"/>
    <s v="Income Statement"/>
    <s v="PayPal (INC) Sales Activity"/>
    <m/>
  </r>
  <r>
    <d v="2015-12-02T00:00:00"/>
    <s v="Petsonline"/>
    <n v="-7.08"/>
    <m/>
    <n v="7.08"/>
    <s v="Credit"/>
    <s v="11300 · PayPal (INC)"/>
    <x v="2"/>
    <x v="12"/>
    <n v="2015"/>
    <x v="57"/>
    <s v="Petsonline"/>
    <s v="Wholesale"/>
    <s v="BOTH"/>
    <s v="Income Statement"/>
    <s v="PayPal (INC) Sales Activity"/>
    <m/>
  </r>
  <r>
    <d v="2015-12-02T00:00:00"/>
    <s v="ryan casson"/>
    <n v="-0.72"/>
    <m/>
    <n v="0.72"/>
    <s v="Credit"/>
    <s v="11300 · PayPal (INC)"/>
    <x v="2"/>
    <x v="12"/>
    <n v="2015"/>
    <x v="57"/>
    <s v="ryan casson"/>
    <s v="eBay:eBay"/>
    <s v="BOTH"/>
    <s v="Income Statement"/>
    <s v="PayPal (INC) Sales Activity"/>
    <m/>
  </r>
  <r>
    <d v="2015-12-02T00:00:00"/>
    <s v="Christopher Healy"/>
    <n v="-2.4700000000000002"/>
    <m/>
    <n v="2.4700000000000002"/>
    <s v="Credit"/>
    <s v="11300 · PayPal (INC)"/>
    <x v="2"/>
    <x v="12"/>
    <n v="2015"/>
    <x v="57"/>
    <s v="Christopher Healy"/>
    <s v="e-Commerce:DT.com"/>
    <s v="BOTH"/>
    <s v="Income Statement"/>
    <s v="PayPal (INC) Sales Activity"/>
    <m/>
  </r>
  <r>
    <d v="2015-12-02T00:00:00"/>
    <s v="J B Martinez"/>
    <n v="-2.33"/>
    <m/>
    <n v="2.33"/>
    <s v="Credit"/>
    <s v="11300 · PayPal (INC)"/>
    <x v="2"/>
    <x v="12"/>
    <n v="2015"/>
    <x v="57"/>
    <s v="J B Martinez"/>
    <s v="e-Commerce:DT.com"/>
    <s v="BOTH"/>
    <s v="Income Statement"/>
    <s v="PayPal (INC) Sales Activity"/>
    <m/>
  </r>
  <r>
    <d v="2015-12-03T00:00:00"/>
    <s v="John Sullivan"/>
    <n v="-0.72"/>
    <m/>
    <n v="0.72"/>
    <s v="Credit"/>
    <s v="11300 · PayPal (INC)"/>
    <x v="2"/>
    <x v="12"/>
    <n v="2015"/>
    <x v="57"/>
    <s v="John Sullivan"/>
    <s v="eBay:eBay"/>
    <s v="BOTH"/>
    <s v="Income Statement"/>
    <s v="PayPal (INC) Sales Activity"/>
    <m/>
  </r>
  <r>
    <d v="2015-12-03T00:00:00"/>
    <s v="Brett Baragia"/>
    <n v="-0.7"/>
    <m/>
    <n v="0.7"/>
    <s v="Credit"/>
    <s v="11300 · PayPal (INC)"/>
    <x v="2"/>
    <x v="12"/>
    <n v="2015"/>
    <x v="57"/>
    <s v="Brett Baragia"/>
    <s v="eBay:eBay"/>
    <s v="BOTH"/>
    <s v="Income Statement"/>
    <s v="PayPal (INC) Sales Activity"/>
    <m/>
  </r>
  <r>
    <d v="2015-12-04T00:00:00"/>
    <s v="Transfer to Bank Completed"/>
    <n v="0"/>
    <m/>
    <n v="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04T00:00:00"/>
    <s v="Raymond Rossi"/>
    <n v="-4.3600000000000003"/>
    <m/>
    <n v="4.3600000000000003"/>
    <s v="Credit"/>
    <s v="11300 · PayPal (INC)"/>
    <x v="2"/>
    <x v="12"/>
    <n v="2015"/>
    <x v="57"/>
    <s v="Raymond Rossi"/>
    <s v="eBay:eBay"/>
    <s v="BOTH"/>
    <s v="Income Statement"/>
    <s v="PayPal (INC) Sales Activity"/>
    <m/>
  </r>
  <r>
    <d v="2015-12-04T00:00:00"/>
    <s v="Lauren Sons"/>
    <n v="-3.06"/>
    <m/>
    <n v="3.06"/>
    <s v="Credit"/>
    <s v="11300 · PayPal (INC)"/>
    <x v="2"/>
    <x v="12"/>
    <n v="2015"/>
    <x v="57"/>
    <s v="Lauren Sons"/>
    <s v="e-Commerce:DT.com"/>
    <s v="BOTH"/>
    <s v="Income Statement"/>
    <s v="PayPal (INC) Sales Activity"/>
    <m/>
  </r>
  <r>
    <d v="2015-12-04T00:00:00"/>
    <s v="Barbara cassata"/>
    <n v="-2.2200000000000002"/>
    <m/>
    <n v="2.2200000000000002"/>
    <s v="Credit"/>
    <s v="11300 · PayPal (INC)"/>
    <x v="2"/>
    <x v="12"/>
    <n v="2015"/>
    <x v="57"/>
    <s v="Barbara cassata"/>
    <s v="eBay:eBay"/>
    <s v="BOTH"/>
    <s v="Income Statement"/>
    <s v="PayPal (INC) Sales Activity"/>
    <m/>
  </r>
  <r>
    <d v="2015-12-04T00:00:00"/>
    <s v="Bonnie Ceroll"/>
    <n v="-4.3600000000000003"/>
    <m/>
    <n v="4.3600000000000003"/>
    <s v="Credit"/>
    <s v="11300 · PayPal (INC)"/>
    <x v="2"/>
    <x v="12"/>
    <n v="2015"/>
    <x v="57"/>
    <s v="Bonnie Ceroll"/>
    <s v="eBay:eBay"/>
    <s v="BOTH"/>
    <s v="Income Statement"/>
    <s v="PayPal (INC) Sales Activity"/>
    <m/>
  </r>
  <r>
    <d v="2015-12-05T00:00:00"/>
    <s v="chris harrison"/>
    <n v="-0.62"/>
    <m/>
    <n v="0.62"/>
    <s v="Credit"/>
    <s v="11300 · PayPal (INC)"/>
    <x v="2"/>
    <x v="12"/>
    <n v="2015"/>
    <x v="57"/>
    <s v="chris harrison"/>
    <s v="e-Commerce:DT.com"/>
    <s v="BOTH"/>
    <s v="Income Statement"/>
    <s v="PayPal (INC) Sales Activity"/>
    <m/>
  </r>
  <r>
    <d v="2015-12-05T00:00:00"/>
    <s v="andrea Davidson-wright"/>
    <n v="-8.1999999999999993"/>
    <m/>
    <n v="8.1999999999999993"/>
    <s v="Credit"/>
    <s v="11300 · PayPal (INC)"/>
    <x v="2"/>
    <x v="12"/>
    <n v="2015"/>
    <x v="57"/>
    <s v="andrea Davidson-wright"/>
    <s v="e-Commerce:DT.com"/>
    <s v="BOTH"/>
    <s v="Income Statement"/>
    <s v="PayPal (INC) Sales Activity"/>
    <m/>
  </r>
  <r>
    <d v="2015-12-05T00:00:00"/>
    <s v="Richard Long"/>
    <n v="-2.83"/>
    <m/>
    <n v="2.83"/>
    <s v="Credit"/>
    <s v="11300 · PayPal (INC)"/>
    <x v="2"/>
    <x v="12"/>
    <n v="2015"/>
    <x v="57"/>
    <s v="Richard Long"/>
    <s v="eBay:eBay"/>
    <s v="BOTH"/>
    <s v="Income Statement"/>
    <s v="PayPal (INC) Sales Activity"/>
    <m/>
  </r>
  <r>
    <d v="2015-12-06T00:00:00"/>
    <s v="Margaret Smith"/>
    <n v="-1.1499999999999999"/>
    <m/>
    <n v="1.1499999999999999"/>
    <s v="Credit"/>
    <s v="11300 · PayPal (INC)"/>
    <x v="2"/>
    <x v="12"/>
    <n v="2015"/>
    <x v="57"/>
    <s v="Margaret Smith"/>
    <s v="eBay:eBay"/>
    <s v="BOTH"/>
    <s v="Income Statement"/>
    <s v="PayPal (INC) Sales Activity"/>
    <m/>
  </r>
  <r>
    <d v="2015-12-06T00:00:00"/>
    <s v="danni yao"/>
    <n v="-5.07"/>
    <m/>
    <n v="5.07"/>
    <s v="Credit"/>
    <s v="11300 · PayPal (INC)"/>
    <x v="2"/>
    <x v="12"/>
    <n v="2015"/>
    <x v="57"/>
    <s v="danni yao"/>
    <s v="eBay:eBay"/>
    <s v="BOTH"/>
    <s v="Income Statement"/>
    <s v="PayPal (INC) Sales Activity"/>
    <m/>
  </r>
  <r>
    <d v="2015-12-07T00:00:00"/>
    <s v="Transfer to Bank Completed"/>
    <n v="0"/>
    <m/>
    <n v="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07T00:00:00"/>
    <s v="denise newcomer"/>
    <n v="-2.0699999999999998"/>
    <m/>
    <n v="2.0699999999999998"/>
    <s v="Credit"/>
    <s v="11300 · PayPal (INC)"/>
    <x v="2"/>
    <x v="12"/>
    <n v="2015"/>
    <x v="57"/>
    <s v="denise newcomer"/>
    <s v="eBay:eBay"/>
    <s v="BOTH"/>
    <s v="Income Statement"/>
    <s v="PayPal (INC) Sales Activity"/>
    <m/>
  </r>
  <r>
    <d v="2015-12-08T00:00:00"/>
    <s v="Bruce Kyckelhahn"/>
    <n v="-4.25"/>
    <m/>
    <n v="4.25"/>
    <s v="Credit"/>
    <s v="11300 · PayPal (INC)"/>
    <x v="2"/>
    <x v="12"/>
    <n v="2015"/>
    <x v="57"/>
    <s v="Bruce Kyckelhahn"/>
    <s v="e-Commerce:DT.com"/>
    <s v="BOTH"/>
    <s v="Income Statement"/>
    <s v="PayPal (INC) Sales Activity"/>
    <m/>
  </r>
  <r>
    <d v="2015-12-08T00:00:00"/>
    <s v="De Franco Photography"/>
    <n v="-6.22"/>
    <m/>
    <n v="6.22"/>
    <s v="Credit"/>
    <s v="11300 · PayPal (INC)"/>
    <x v="2"/>
    <x v="12"/>
    <n v="2015"/>
    <x v="57"/>
    <s v="De Franco Photography"/>
    <s v="e-Commerce:DT.com"/>
    <s v="BOTH"/>
    <s v="Income Statement"/>
    <s v="PayPal (INC) Sales Activity"/>
    <m/>
  </r>
  <r>
    <d v="2015-12-08T00:00:00"/>
    <s v="Janice Fellows"/>
    <n v="-3.05"/>
    <m/>
    <n v="3.05"/>
    <s v="Credit"/>
    <s v="11300 · PayPal (INC)"/>
    <x v="2"/>
    <x v="12"/>
    <n v="2015"/>
    <x v="57"/>
    <s v="Janice Fellows"/>
    <s v="e-Commerce:DT.com"/>
    <s v="BOTH"/>
    <s v="Income Statement"/>
    <s v="PayPal (INC) Sales Activity"/>
    <m/>
  </r>
  <r>
    <d v="2015-12-09T00:00:00"/>
    <s v="Bonnie Ceroll"/>
    <n v="-4.3600000000000003"/>
    <m/>
    <n v="4.3600000000000003"/>
    <s v="Credit"/>
    <s v="11300 · PayPal (INC)"/>
    <x v="2"/>
    <x v="12"/>
    <n v="2015"/>
    <x v="57"/>
    <s v="Bonnie Ceroll"/>
    <s v="eBay:eBay"/>
    <s v="BOTH"/>
    <s v="Income Statement"/>
    <s v="PayPal (INC) Sales Activity"/>
    <m/>
  </r>
  <r>
    <d v="2015-12-09T00:00:00"/>
    <s v="Wencke Synak"/>
    <n v="-0.92"/>
    <m/>
    <n v="0.92"/>
    <s v="Credit"/>
    <s v="11300 · PayPal (INC)"/>
    <x v="2"/>
    <x v="12"/>
    <n v="2015"/>
    <x v="57"/>
    <s v="Wencke Synak"/>
    <s v="eBay:eBay"/>
    <s v="BOTH"/>
    <s v="Income Statement"/>
    <s v="PayPal (INC) Sales Activity"/>
    <m/>
  </r>
  <r>
    <d v="2015-12-09T00:00:00"/>
    <s v="J Scott Zundel"/>
    <n v="-4.53"/>
    <m/>
    <n v="4.53"/>
    <s v="Credit"/>
    <s v="11300 · PayPal (INC)"/>
    <x v="2"/>
    <x v="12"/>
    <n v="2015"/>
    <x v="57"/>
    <s v="J Scott Zundel"/>
    <s v="e-Commerce:DT.com"/>
    <s v="BOTH"/>
    <s v="Income Statement"/>
    <s v="PayPal (INC) Sales Activity"/>
    <m/>
  </r>
  <r>
    <d v="2015-12-09T00:00:00"/>
    <s v="Nikola Palakow"/>
    <n v="-2.56"/>
    <m/>
    <n v="2.56"/>
    <s v="Credit"/>
    <s v="11300 · PayPal (INC)"/>
    <x v="2"/>
    <x v="12"/>
    <n v="2015"/>
    <x v="57"/>
    <s v="Nikola Palakow"/>
    <s v="e-Commerce:DT.com"/>
    <s v="BOTH"/>
    <s v="Income Statement"/>
    <s v="PayPal (INC) Sales Activity"/>
    <m/>
  </r>
  <r>
    <d v="2015-12-09T00:00:00"/>
    <s v="alberto Hernandez"/>
    <n v="-3.42"/>
    <m/>
    <n v="3.42"/>
    <s v="Credit"/>
    <s v="11300 · PayPal (INC)"/>
    <x v="2"/>
    <x v="12"/>
    <n v="2015"/>
    <x v="57"/>
    <s v="alberto Hernandez"/>
    <s v="eBay:eBay"/>
    <s v="BOTH"/>
    <s v="Income Statement"/>
    <s v="PayPal (INC) Sales Activity"/>
    <m/>
  </r>
  <r>
    <d v="2015-12-09T00:00:00"/>
    <s v="Stacy Grover"/>
    <n v="-1.05"/>
    <m/>
    <n v="1.05"/>
    <s v="Credit"/>
    <s v="11300 · PayPal (INC)"/>
    <x v="2"/>
    <x v="12"/>
    <n v="2015"/>
    <x v="57"/>
    <s v="Stacy Grover"/>
    <s v="e-Commerce:DT.com"/>
    <s v="BOTH"/>
    <s v="Income Statement"/>
    <s v="PayPal (INC) Sales Activity"/>
    <m/>
  </r>
  <r>
    <d v="2015-12-10T00:00:00"/>
    <s v="Mulberry &amp; Beech, LLC"/>
    <n v="-1.05"/>
    <m/>
    <n v="1.05"/>
    <s v="Credit"/>
    <s v="11300 · PayPal (INC)"/>
    <x v="2"/>
    <x v="12"/>
    <n v="2015"/>
    <x v="57"/>
    <s v="Mulberry &amp; Beech, LLC"/>
    <s v="e-Commerce:DT.com"/>
    <s v="BOTH"/>
    <s v="Income Statement"/>
    <s v="PayPal (INC) Sales Activity"/>
    <m/>
  </r>
  <r>
    <d v="2015-12-10T00:00:00"/>
    <s v="Jerome Smith"/>
    <n v="-2.68"/>
    <m/>
    <n v="2.68"/>
    <s v="Credit"/>
    <s v="11300 · PayPal (INC)"/>
    <x v="2"/>
    <x v="12"/>
    <n v="2015"/>
    <x v="57"/>
    <s v="Jerome Smith"/>
    <s v="eBay:eBay"/>
    <s v="BOTH"/>
    <s v="Income Statement"/>
    <s v="PayPal (INC) Sales Activity"/>
    <m/>
  </r>
  <r>
    <d v="2015-12-10T00:00:00"/>
    <s v="Transfer to Bank Completed"/>
    <n v="0"/>
    <m/>
    <n v="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11T00:00:00"/>
    <s v="Jay Meranchik"/>
    <n v="-2.67"/>
    <m/>
    <n v="2.67"/>
    <s v="Credit"/>
    <s v="11300 · PayPal (INC)"/>
    <x v="2"/>
    <x v="12"/>
    <n v="2015"/>
    <x v="57"/>
    <s v="Jay Meranchik"/>
    <s v="e-Commerce:DT.com"/>
    <s v="BOTH"/>
    <s v="Income Statement"/>
    <s v="PayPal (INC) Sales Activity"/>
    <m/>
  </r>
  <r>
    <d v="2015-12-11T00:00:00"/>
    <s v="Steven Bragdon"/>
    <n v="-0.99"/>
    <m/>
    <n v="0.99"/>
    <s v="Credit"/>
    <s v="11300 · PayPal (INC)"/>
    <x v="2"/>
    <x v="12"/>
    <n v="2015"/>
    <x v="57"/>
    <s v="Steven Bragdon"/>
    <s v="e-Commerce:DT.com"/>
    <s v="BOTH"/>
    <s v="Income Statement"/>
    <s v="PayPal (INC) Sales Activity"/>
    <m/>
  </r>
  <r>
    <d v="2015-12-12T00:00:00"/>
    <s v="Andrzej Rybarski"/>
    <n v="-2.04"/>
    <m/>
    <n v="2.04"/>
    <s v="Credit"/>
    <s v="11300 · PayPal (INC)"/>
    <x v="2"/>
    <x v="12"/>
    <n v="2015"/>
    <x v="57"/>
    <s v="Andrzej Rybarski"/>
    <s v="e-Commerce:DT.com"/>
    <s v="BOTH"/>
    <s v="Income Statement"/>
    <s v="PayPal (INC) Sales Activity"/>
    <m/>
  </r>
  <r>
    <d v="2015-12-13T00:00:00"/>
    <s v="Gisell Diaz"/>
    <n v="-5.52"/>
    <m/>
    <n v="5.52"/>
    <s v="Credit"/>
    <s v="11300 · PayPal (INC)"/>
    <x v="2"/>
    <x v="12"/>
    <n v="2015"/>
    <x v="57"/>
    <s v="Gisell Diaz"/>
    <s v="e-Commerce:DT.com"/>
    <s v="BOTH"/>
    <s v="Income Statement"/>
    <s v="PayPal (INC) Sales Activity"/>
    <m/>
  </r>
  <r>
    <d v="2015-12-13T00:00:00"/>
    <s v="Gillian Mullen"/>
    <n v="-3.08"/>
    <m/>
    <n v="3.08"/>
    <s v="Credit"/>
    <s v="11300 · PayPal (INC)"/>
    <x v="2"/>
    <x v="12"/>
    <n v="2015"/>
    <x v="57"/>
    <s v="Gillian Mullen"/>
    <s v="e-Commerce:DT.com"/>
    <s v="BOTH"/>
    <s v="Income Statement"/>
    <s v="PayPal (INC) Sales Activity"/>
    <m/>
  </r>
  <r>
    <d v="2015-12-13T00:00:00"/>
    <s v="Stacy Grover"/>
    <n v="-2.04"/>
    <m/>
    <n v="2.04"/>
    <s v="Credit"/>
    <s v="11300 · PayPal (INC)"/>
    <x v="2"/>
    <x v="12"/>
    <n v="2015"/>
    <x v="57"/>
    <s v="Stacy Grover"/>
    <s v="e-Commerce:DT.com"/>
    <s v="BOTH"/>
    <s v="Income Statement"/>
    <s v="PayPal (INC) Sales Activity"/>
    <m/>
  </r>
  <r>
    <d v="2015-12-14T00:00:00"/>
    <s v="Transfer to Bank Completed"/>
    <n v="0"/>
    <m/>
    <n v="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14T00:00:00"/>
    <s v="Mulberry &amp; Beech, LLC"/>
    <n v="0.75"/>
    <m/>
    <n v="-0.75"/>
    <s v="Debit"/>
    <s v="11300 · PayPal (INC)"/>
    <x v="2"/>
    <x v="12"/>
    <n v="2015"/>
    <x v="57"/>
    <s v="Mulberry &amp; Beech, LLC"/>
    <s v="eBay:eBay"/>
    <s v="BOTH"/>
    <s v="Income Statement"/>
    <s v="PayPal (INC) Sales Activity"/>
    <m/>
  </r>
  <r>
    <d v="2015-12-14T00:00:00"/>
    <s v="Gonzalo Rueda"/>
    <n v="-3.99"/>
    <m/>
    <n v="3.99"/>
    <s v="Credit"/>
    <s v="11300 · PayPal (INC)"/>
    <x v="2"/>
    <x v="12"/>
    <n v="2015"/>
    <x v="57"/>
    <s v="Gonzalo Rueda"/>
    <s v="e-Commerce:DT.com"/>
    <s v="BOTH"/>
    <s v="Income Statement"/>
    <s v="PayPal (INC) Sales Activity"/>
    <m/>
  </r>
  <r>
    <d v="2015-12-14T00:00:00"/>
    <s v="Teresa Highsmith"/>
    <n v="1.71"/>
    <m/>
    <n v="-1.71"/>
    <s v="Debit"/>
    <s v="11300 · PayPal (INC)"/>
    <x v="2"/>
    <x v="12"/>
    <n v="2015"/>
    <x v="57"/>
    <s v="Teresa Highsmith"/>
    <s v="eBay:eBay"/>
    <s v="BOTH"/>
    <s v="Income Statement"/>
    <s v="PayPal (INC) Sales Activity"/>
    <m/>
  </r>
  <r>
    <d v="2015-12-15T00:00:00"/>
    <s v="Ryan Hooson"/>
    <n v="-0.72"/>
    <m/>
    <n v="0.72"/>
    <s v="Credit"/>
    <s v="11300 · PayPal (INC)"/>
    <x v="2"/>
    <x v="12"/>
    <n v="2015"/>
    <x v="57"/>
    <s v="Ryan Hooson"/>
    <s v="eBay:eBay"/>
    <s v="BOTH"/>
    <s v="Income Statement"/>
    <s v="PayPal (INC) Sales Activity"/>
    <m/>
  </r>
  <r>
    <d v="2015-12-15T00:00:00"/>
    <s v="Joseph Riff"/>
    <n v="-0.76"/>
    <m/>
    <n v="0.76"/>
    <s v="Credit"/>
    <s v="11300 · PayPal (INC)"/>
    <x v="2"/>
    <x v="12"/>
    <n v="2015"/>
    <x v="57"/>
    <s v="Joseph Riff"/>
    <s v="eBay:eBay"/>
    <s v="BOTH"/>
    <s v="Income Statement"/>
    <s v="PayPal (INC) Sales Activity"/>
    <m/>
  </r>
  <r>
    <d v="2015-12-15T00:00:00"/>
    <s v="Nelson Light"/>
    <n v="-1.34"/>
    <m/>
    <n v="1.34"/>
    <s v="Credit"/>
    <s v="11300 · PayPal (INC)"/>
    <x v="2"/>
    <x v="12"/>
    <n v="2015"/>
    <x v="57"/>
    <s v="Nelson Light"/>
    <s v="eBay:eBay"/>
    <s v="BOTH"/>
    <s v="Income Statement"/>
    <s v="PayPal (INC) Sales Activity"/>
    <m/>
  </r>
  <r>
    <d v="2015-12-15T00:00:00"/>
    <s v="Ronald Fried"/>
    <n v="-2.1800000000000002"/>
    <m/>
    <n v="2.1800000000000002"/>
    <s v="Credit"/>
    <s v="11300 · PayPal (INC)"/>
    <x v="2"/>
    <x v="12"/>
    <n v="2015"/>
    <x v="57"/>
    <s v="Ronald Fried"/>
    <s v="e-Commerce:DT.com"/>
    <s v="BOTH"/>
    <s v="Income Statement"/>
    <s v="PayPal (INC) Sales Activity"/>
    <m/>
  </r>
  <r>
    <d v="2015-12-15T00:00:00"/>
    <s v="Evgeny Petrashchuk"/>
    <n v="-6.96"/>
    <m/>
    <n v="6.96"/>
    <s v="Credit"/>
    <s v="11300 · PayPal (INC)"/>
    <x v="2"/>
    <x v="12"/>
    <n v="2015"/>
    <x v="57"/>
    <s v="Evgeny Petrashchuk"/>
    <s v="Wholesale"/>
    <s v="BOTH"/>
    <s v="Income Statement"/>
    <s v="PayPal (INC) Sales Activity"/>
    <m/>
  </r>
  <r>
    <d v="2015-12-16T00:00:00"/>
    <s v="frank ted"/>
    <n v="-4.4800000000000004"/>
    <m/>
    <n v="4.4800000000000004"/>
    <s v="Credit"/>
    <s v="11300 · PayPal (INC)"/>
    <x v="2"/>
    <x v="12"/>
    <n v="2015"/>
    <x v="57"/>
    <s v="frank ted"/>
    <s v="eBay:eBay"/>
    <s v="BOTH"/>
    <s v="Income Statement"/>
    <s v="PayPal (INC) Sales Activity"/>
    <m/>
  </r>
  <r>
    <d v="2015-12-16T00:00:00"/>
    <s v="Transfer to Bank Completed"/>
    <n v="0"/>
    <m/>
    <n v="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19T00:00:00"/>
    <s v="felix carrion"/>
    <n v="-0.76"/>
    <m/>
    <n v="0.76"/>
    <s v="Credit"/>
    <s v="11300 · PayPal (INC)"/>
    <x v="2"/>
    <x v="12"/>
    <n v="2015"/>
    <x v="57"/>
    <s v="felix carrion"/>
    <s v="eBay:eBay"/>
    <s v="BOTH"/>
    <s v="Income Statement"/>
    <s v="PayPal (INC) Sales Activity"/>
    <m/>
  </r>
  <r>
    <d v="2015-12-20T00:00:00"/>
    <s v="Matthew Cluff"/>
    <n v="-2.54"/>
    <m/>
    <n v="2.54"/>
    <s v="Credit"/>
    <s v="11300 · PayPal (INC)"/>
    <x v="2"/>
    <x v="12"/>
    <n v="2015"/>
    <x v="57"/>
    <s v="Matthew Cluff"/>
    <s v="e-Commerce:DT.com"/>
    <s v="BOTH"/>
    <s v="Income Statement"/>
    <s v="PayPal (INC) Sales Activity"/>
    <m/>
  </r>
  <r>
    <d v="2015-12-21T00:00:00"/>
    <s v="ANTIK-GROUP"/>
    <n v="0"/>
    <m/>
    <n v="0"/>
    <s v="Debit"/>
    <s v="11300 · PayPal (INC)"/>
    <x v="2"/>
    <x v="12"/>
    <n v="2015"/>
    <x v="40"/>
    <s v="Antik Corporation"/>
    <s v="Corporate"/>
    <s v="BOTH"/>
    <s v="Income Statement"/>
    <s v="PayPal (INC) Activity"/>
    <m/>
  </r>
  <r>
    <d v="2015-12-22T00:00:00"/>
    <s v="Julianne M Kohn"/>
    <n v="-0.7"/>
    <m/>
    <n v="0.7"/>
    <s v="Credit"/>
    <s v="11300 · PayPal (INC)"/>
    <x v="2"/>
    <x v="12"/>
    <n v="2015"/>
    <x v="57"/>
    <s v="Julianne M Kohn"/>
    <s v="eBay:eBay"/>
    <s v="BOTH"/>
    <s v="Income Statement"/>
    <s v="PayPal (INC) Sales Activity"/>
    <m/>
  </r>
  <r>
    <d v="2015-12-22T00:00:00"/>
    <s v="stephen scally"/>
    <n v="-1.1499999999999999"/>
    <m/>
    <n v="1.1499999999999999"/>
    <s v="Credit"/>
    <s v="11300 · PayPal (INC)"/>
    <x v="2"/>
    <x v="12"/>
    <n v="2015"/>
    <x v="57"/>
    <s v="stephen scally"/>
    <s v="eBay:eBay"/>
    <s v="BOTH"/>
    <s v="Income Statement"/>
    <s v="PayPal (INC) Sales Activity"/>
    <m/>
  </r>
  <r>
    <d v="2015-12-23T00:00:00"/>
    <s v="DeWitt Newins"/>
    <n v="-0.76"/>
    <m/>
    <n v="0.76"/>
    <s v="Credit"/>
    <s v="11300 · PayPal (INC)"/>
    <x v="2"/>
    <x v="12"/>
    <n v="2015"/>
    <x v="57"/>
    <s v="DeWitt Newins"/>
    <s v="eBay:eBay"/>
    <s v="BOTH"/>
    <s v="Income Statement"/>
    <s v="PayPal (INC) Sales Activity"/>
    <m/>
  </r>
  <r>
    <d v="2015-12-23T00:00:00"/>
    <s v="courtney Harris"/>
    <n v="-2.2999999999999998"/>
    <m/>
    <n v="2.2999999999999998"/>
    <s v="Credit"/>
    <s v="11300 · PayPal (INC)"/>
    <x v="2"/>
    <x v="12"/>
    <n v="2015"/>
    <x v="57"/>
    <s v="courtney Harris"/>
    <s v="e-Commerce:DT.com"/>
    <s v="BOTH"/>
    <s v="Income Statement"/>
    <s v="PayPal (INC) Sales Activity"/>
    <m/>
  </r>
  <r>
    <d v="2015-12-24T00:00:00"/>
    <s v="Rebecca Marko"/>
    <n v="-1.75"/>
    <m/>
    <n v="1.75"/>
    <s v="Credit"/>
    <s v="11300 · PayPal (INC)"/>
    <x v="2"/>
    <x v="12"/>
    <n v="2015"/>
    <x v="57"/>
    <s v="Rebecca Marko"/>
    <s v="e-Commerce:DT.com"/>
    <s v="BOTH"/>
    <s v="Income Statement"/>
    <s v="PayPal (INC) Sales Activity"/>
    <m/>
  </r>
  <r>
    <d v="2015-12-24T00:00:00"/>
    <s v="JOHN ERICKSON"/>
    <n v="-2.4"/>
    <m/>
    <n v="2.4"/>
    <s v="Credit"/>
    <s v="11300 · PayPal (INC)"/>
    <x v="2"/>
    <x v="12"/>
    <n v="2015"/>
    <x v="57"/>
    <s v="JOHN ERICKSON"/>
    <s v="eBay:eBay"/>
    <s v="BOTH"/>
    <s v="Income Statement"/>
    <s v="PayPal (INC) Sales Activity"/>
    <m/>
  </r>
  <r>
    <d v="2015-12-24T00:00:00"/>
    <s v="Kristi Kay Schiller"/>
    <n v="-1.45"/>
    <m/>
    <n v="1.45"/>
    <s v="Credit"/>
    <s v="11300 · PayPal (INC)"/>
    <x v="2"/>
    <x v="12"/>
    <n v="2015"/>
    <x v="57"/>
    <s v="Kristi Kay Schiller"/>
    <s v="eBay:eBay"/>
    <s v="BOTH"/>
    <s v="Income Statement"/>
    <s v="PayPal (INC) Sales Activity"/>
    <m/>
  </r>
  <r>
    <d v="2015-12-24T00:00:00"/>
    <s v="Claudia Paluch"/>
    <n v="-2.62"/>
    <m/>
    <n v="2.62"/>
    <s v="Credit"/>
    <s v="11300 · PayPal (INC)"/>
    <x v="2"/>
    <x v="12"/>
    <n v="2015"/>
    <x v="57"/>
    <s v="Claudia Paluch"/>
    <s v="e-Commerce:DT.com"/>
    <s v="BOTH"/>
    <s v="Income Statement"/>
    <s v="PayPal (INC) Sales Activity"/>
    <m/>
  </r>
  <r>
    <d v="2015-12-25T00:00:00"/>
    <s v="Zaira Calderon"/>
    <n v="-3.4"/>
    <m/>
    <n v="3.4"/>
    <s v="Credit"/>
    <s v="11300 · PayPal (INC)"/>
    <x v="2"/>
    <x v="12"/>
    <n v="2015"/>
    <x v="57"/>
    <s v="Zaira Calderon"/>
    <s v="e-Commerce:DT.com"/>
    <s v="BOTH"/>
    <s v="Income Statement"/>
    <s v="PayPal (INC) Sales Activity"/>
    <m/>
  </r>
  <r>
    <d v="2015-12-25T00:00:00"/>
    <s v="Alexandra Lowry"/>
    <n v="-1.76"/>
    <m/>
    <n v="1.76"/>
    <s v="Credit"/>
    <s v="11300 · PayPal (INC)"/>
    <x v="2"/>
    <x v="12"/>
    <n v="2015"/>
    <x v="57"/>
    <s v="Alexandra Lowry"/>
    <s v="e-Commerce:DT.com"/>
    <s v="BOTH"/>
    <s v="Income Statement"/>
    <s v="PayPal (INC) Sales Activity"/>
    <m/>
  </r>
  <r>
    <d v="2015-12-26T00:00:00"/>
    <s v="Jay Meranchik"/>
    <n v="-2.2400000000000002"/>
    <m/>
    <n v="2.2400000000000002"/>
    <s v="Credit"/>
    <s v="11300 · PayPal (INC)"/>
    <x v="2"/>
    <x v="12"/>
    <n v="2015"/>
    <x v="57"/>
    <s v="Jay Meranchik"/>
    <s v="e-Commerce:DT.com"/>
    <s v="BOTH"/>
    <s v="Income Statement"/>
    <s v="PayPal (INC) Sales Activity"/>
    <m/>
  </r>
  <r>
    <d v="2015-12-26T00:00:00"/>
    <s v="jesus Puente"/>
    <n v="-3.39"/>
    <m/>
    <n v="3.39"/>
    <s v="Credit"/>
    <s v="11300 · PayPal (INC)"/>
    <x v="2"/>
    <x v="12"/>
    <n v="2015"/>
    <x v="57"/>
    <s v="jesus Puente"/>
    <s v="eBay:eBay"/>
    <s v="BOTH"/>
    <s v="Income Statement"/>
    <s v="PayPal (INC) Sales Activity"/>
    <m/>
  </r>
  <r>
    <d v="2015-12-27T00:00:00"/>
    <s v="Pamela Ahnberg"/>
    <n v="-1.8"/>
    <m/>
    <n v="1.8"/>
    <s v="Credit"/>
    <s v="11300 · PayPal (INC)"/>
    <x v="2"/>
    <x v="12"/>
    <n v="2015"/>
    <x v="57"/>
    <s v="Pamela Ahnberg"/>
    <s v="e-Commerce:DT.com"/>
    <s v="BOTH"/>
    <s v="Income Statement"/>
    <s v="PayPal (INC) Sales Activity"/>
    <m/>
  </r>
  <r>
    <d v="2015-12-27T00:00:00"/>
    <s v="JOHN ERICKSON"/>
    <n v="-2.2200000000000002"/>
    <m/>
    <n v="2.2200000000000002"/>
    <s v="Credit"/>
    <s v="11300 · PayPal (INC)"/>
    <x v="2"/>
    <x v="12"/>
    <n v="2015"/>
    <x v="57"/>
    <s v="JOHN ERICKSON"/>
    <s v="eBay:eBay"/>
    <s v="BOTH"/>
    <s v="Income Statement"/>
    <s v="PayPal (INC) Sales Activity"/>
    <m/>
  </r>
  <r>
    <d v="2015-12-27T00:00:00"/>
    <s v="Jeff Dillman"/>
    <n v="-0.76"/>
    <m/>
    <n v="0.76"/>
    <s v="Credit"/>
    <s v="11300 · PayPal (INC)"/>
    <x v="2"/>
    <x v="12"/>
    <n v="2015"/>
    <x v="57"/>
    <s v="Jeff Dillman"/>
    <s v="eBay:eBay"/>
    <s v="BOTH"/>
    <s v="Income Statement"/>
    <s v="PayPal (INC) Sales Activity"/>
    <m/>
  </r>
  <r>
    <d v="2015-12-28T00:00:00"/>
    <s v="David Harbeson"/>
    <n v="2.99"/>
    <m/>
    <n v="-2.99"/>
    <s v="Debit"/>
    <s v="11300 · PayPal (INC)"/>
    <x v="2"/>
    <x v="12"/>
    <n v="2015"/>
    <x v="57"/>
    <s v="David Harbeson"/>
    <s v="eBay:eBay"/>
    <s v="BOTH"/>
    <s v="Income Statement"/>
    <s v="PayPal (INC) Sales Activity"/>
    <m/>
  </r>
  <r>
    <d v="2015-12-28T00:00:00"/>
    <s v="Transfer From Bank Completed"/>
    <n v="0"/>
    <m/>
    <n v="0"/>
    <s v="Credit"/>
    <s v="11300 · PayPal (INC)"/>
    <x v="2"/>
    <x v="12"/>
    <n v="2015"/>
    <x v="55"/>
    <s v="Dean &amp; Tyler, INC"/>
    <s v="Corporate"/>
    <s v="INC"/>
    <s v="Balance Sheet"/>
    <s v="9319 (INC) transfers to PayPal (INC)"/>
    <m/>
  </r>
  <r>
    <d v="2015-12-28T00:00:00"/>
    <s v="Transfer to Bank Completed"/>
    <n v="0"/>
    <m/>
    <n v="0"/>
    <s v="Debit"/>
    <s v="11300 · PayPal (INC)"/>
    <x v="2"/>
    <x v="12"/>
    <n v="2015"/>
    <x v="55"/>
    <s v="Dean &amp; Tyler, INC"/>
    <s v="Corporate"/>
    <s v="INC"/>
    <s v="Balance Sheet"/>
    <s v="PayPal (INC) transfers to 9319 (INC)"/>
    <m/>
  </r>
  <r>
    <d v="2015-12-29T00:00:00"/>
    <s v="Thomas Stiffler"/>
    <n v="-1.86"/>
    <m/>
    <n v="1.86"/>
    <s v="Credit"/>
    <s v="11300 · PayPal (INC)"/>
    <x v="2"/>
    <x v="12"/>
    <n v="2015"/>
    <x v="57"/>
    <s v="Thomas Stiffler"/>
    <s v="e-Commerce:DT.com"/>
    <s v="BOTH"/>
    <s v="Income Statement"/>
    <s v="PayPal (INC) Sales Activity"/>
    <m/>
  </r>
  <r>
    <d v="2015-12-29T00:00:00"/>
    <s v="Alexandra Buntjer"/>
    <n v="-2.7"/>
    <m/>
    <n v="2.7"/>
    <s v="Credit"/>
    <s v="11300 · PayPal (INC)"/>
    <x v="2"/>
    <x v="12"/>
    <n v="2015"/>
    <x v="57"/>
    <s v="Alexandra Buntjer"/>
    <s v="e-Commerce:DT Pro.com"/>
    <s v="BOTH"/>
    <s v="Income Statement"/>
    <s v="PayPal (INC) Sales Activity"/>
    <m/>
  </r>
  <r>
    <d v="2015-12-29T00:00:00"/>
    <s v="Kasey Wiley"/>
    <n v="-0.67"/>
    <m/>
    <n v="0.67"/>
    <s v="Credit"/>
    <s v="11300 · PayPal (INC)"/>
    <x v="2"/>
    <x v="12"/>
    <n v="2015"/>
    <x v="57"/>
    <s v="Kasey Wiley"/>
    <s v="e-Commerce:DT.com"/>
    <s v="BOTH"/>
    <s v="Income Statement"/>
    <s v="PayPal (INC) Sales Activity"/>
    <m/>
  </r>
  <r>
    <d v="2015-12-29T00:00:00"/>
    <s v="john griffin"/>
    <n v="-1.92"/>
    <m/>
    <n v="1.92"/>
    <s v="Credit"/>
    <s v="11300 · PayPal (INC)"/>
    <x v="2"/>
    <x v="12"/>
    <n v="2015"/>
    <x v="57"/>
    <s v="john griffin"/>
    <s v="e-Commerce:DT.com"/>
    <s v="BOTH"/>
    <s v="Income Statement"/>
    <s v="PayPal (INC) Sales Activity"/>
    <m/>
  </r>
  <r>
    <d v="2015-12-29T00:00:00"/>
    <s v="James Countryman"/>
    <n v="-2.23"/>
    <m/>
    <n v="2.23"/>
    <s v="Credit"/>
    <s v="11300 · PayPal (INC)"/>
    <x v="2"/>
    <x v="12"/>
    <n v="2015"/>
    <x v="57"/>
    <s v="James Countryman"/>
    <s v="e-Commerce:DT.com"/>
    <s v="BOTH"/>
    <s v="Income Statement"/>
    <s v="PayPal (INC) Sales Activity"/>
    <m/>
  </r>
  <r>
    <d v="2015-12-29T00:00:00"/>
    <s v="Lisa Lucero"/>
    <n v="-1.55"/>
    <m/>
    <n v="1.55"/>
    <s v="Credit"/>
    <s v="11300 · PayPal (INC)"/>
    <x v="2"/>
    <x v="12"/>
    <n v="2015"/>
    <x v="57"/>
    <s v="Lisa Lucero"/>
    <s v="e-Commerce:DT Pro.com"/>
    <s v="BOTH"/>
    <s v="Income Statement"/>
    <s v="PayPal (INC) Sales Activity"/>
    <m/>
  </r>
  <r>
    <d v="2015-12-30T00:00:00"/>
    <s v="David Chaplin"/>
    <n v="-3.57"/>
    <m/>
    <n v="3.57"/>
    <s v="Credit"/>
    <s v="11300 · PayPal (INC)"/>
    <x v="2"/>
    <x v="12"/>
    <n v="2015"/>
    <x v="57"/>
    <s v="David Chaplin"/>
    <s v="e-Commerce:DT.com"/>
    <s v="BOTH"/>
    <s v="Income Statement"/>
    <s v="PayPal (INC) Sales Activity"/>
    <m/>
  </r>
  <r>
    <d v="2015-12-30T00:00:00"/>
    <s v="Don Berghoff"/>
    <n v="-3.34"/>
    <m/>
    <n v="3.34"/>
    <s v="Credit"/>
    <s v="11300 · PayPal (INC)"/>
    <x v="2"/>
    <x v="12"/>
    <n v="2015"/>
    <x v="57"/>
    <s v="Don Berghoff"/>
    <s v="e-Commerce:DT.com"/>
    <s v="BOTH"/>
    <s v="Income Statement"/>
    <s v="PayPal (INC) Sales Activity"/>
    <m/>
  </r>
  <r>
    <d v="2015-12-30T00:00:00"/>
    <s v="Igor Krugov"/>
    <n v="0"/>
    <m/>
    <n v="0"/>
    <s v="Debit"/>
    <s v="11300 · PayPal (INC)"/>
    <x v="2"/>
    <x v="12"/>
    <n v="2015"/>
    <x v="7"/>
    <s v="Igor Krugov"/>
    <s v="Corporate:IT"/>
    <s v="BOTH"/>
    <s v="Income Statement"/>
    <s v="PayPal (INC) Sales Activity"/>
    <m/>
  </r>
  <r>
    <d v="2015-12-30T00:00:00"/>
    <s v="Wings Around the Planet"/>
    <n v="-2.1800000000000002"/>
    <m/>
    <n v="2.1800000000000002"/>
    <s v="Credit"/>
    <s v="11300 · PayPal (INC)"/>
    <x v="2"/>
    <x v="12"/>
    <n v="2015"/>
    <x v="57"/>
    <s v="Wings Around the Planet"/>
    <s v="eBay:eBay"/>
    <s v="BOTH"/>
    <s v="Income Statement"/>
    <s v="PayPal (INC) Sales Activity"/>
    <m/>
  </r>
  <r>
    <d v="2015-12-31T00:00:00"/>
    <s v="Duke Yee"/>
    <n v="-3.03"/>
    <m/>
    <n v="3.03"/>
    <s v="Credit"/>
    <s v="11300 · PayPal (INC)"/>
    <x v="2"/>
    <x v="12"/>
    <n v="2015"/>
    <x v="57"/>
    <s v="Duke Yee"/>
    <s v="e-Commerce:DT.com"/>
    <s v="BOTH"/>
    <s v="Income Statement"/>
    <s v="PayPal (INC) Sales Activity"/>
    <m/>
  </r>
  <r>
    <d v="2015-12-31T00:00:00"/>
    <s v="Add Funds from a Bank Account"/>
    <m/>
    <m/>
    <n v="0"/>
    <s v="Credit"/>
    <s v="11300 · PayPal (INC)"/>
    <x v="2"/>
    <x v="12"/>
    <n v="2015"/>
    <x v="57"/>
    <s v="Warren Goldman"/>
    <s v="eBay:eBay"/>
    <s v="BOTH"/>
    <s v="Income Statement"/>
    <s v="PayPal (INC) Sales Activity"/>
    <m/>
  </r>
  <r>
    <d v="2015-12-31T00:00:00"/>
    <s v="hugh barrow"/>
    <n v="-4.1500000000000004"/>
    <m/>
    <n v="4.1500000000000004"/>
    <s v="Credit"/>
    <s v="11300 · PayPal (INC)"/>
    <x v="2"/>
    <x v="12"/>
    <n v="2015"/>
    <x v="57"/>
    <s v="hugh barrow"/>
    <s v="e-Commerce:DT.com"/>
    <s v="BOTH"/>
    <s v="Income Statement"/>
    <s v="PayPal (INC) Sales Activity"/>
    <m/>
  </r>
  <r>
    <d v="2015-12-31T00:00:00"/>
    <s v="Rebekah Stone"/>
    <n v="-2.61"/>
    <m/>
    <n v="2.61"/>
    <s v="Credit"/>
    <s v="11300 · PayPal (INC)"/>
    <x v="2"/>
    <x v="12"/>
    <n v="2015"/>
    <x v="57"/>
    <s v="Rebekah Stone"/>
    <s v="e-Commerce:DT.com"/>
    <s v="BOTH"/>
    <s v="Income Statement"/>
    <s v="PayPal (INC) Sales Activity"/>
    <m/>
  </r>
  <r>
    <s v="X"/>
    <m/>
    <m/>
    <m/>
    <m/>
    <m/>
    <m/>
    <x v="0"/>
    <x v="0"/>
    <m/>
    <x v="0"/>
    <m/>
    <m/>
    <m/>
    <m/>
    <m/>
    <m/>
  </r>
  <r>
    <s v="PayPal (LLC)"/>
    <m/>
    <m/>
    <m/>
    <m/>
    <m/>
    <m/>
    <x v="0"/>
    <x v="0"/>
    <m/>
    <x v="0"/>
    <m/>
    <m/>
    <m/>
    <m/>
    <m/>
    <m/>
  </r>
  <r>
    <d v="2015-01-01T00:00:00"/>
    <s v="Credit Card"/>
    <n v="47.57"/>
    <m/>
    <n v="-47.57"/>
    <s v="Credit"/>
    <s v="11200 · PayPal (LLC)"/>
    <x v="1"/>
    <x v="1"/>
    <n v="2015"/>
    <x v="13"/>
    <s v="GoDaddy"/>
    <s v="eBay:eBay"/>
    <s v="BOTH"/>
    <s v="Income Statement"/>
    <s v="PayPal (LLC) Activity"/>
    <s v="11200 · PayPal (LLC)"/>
  </r>
  <r>
    <d v="2015-01-01T00:00:00"/>
    <s v="Go Daddy Europe Limited"/>
    <n v="-47.57"/>
    <m/>
    <n v="47.57"/>
    <s v="Debit"/>
    <s v="11200 · PayPal (LLC)"/>
    <x v="1"/>
    <x v="1"/>
    <n v="2015"/>
    <x v="13"/>
    <s v="GoDaddy"/>
    <s v="eBay:eBay"/>
    <s v="BOTH"/>
    <s v="Income Statement"/>
    <s v="PayPal (LLC) Activity"/>
    <s v="11200 · PayPal (LLC)"/>
  </r>
  <r>
    <d v="2015-01-01T00:00:00"/>
    <s v="Sam West"/>
    <n v="12.9"/>
    <m/>
    <n v="-12.9"/>
    <s v="Credit"/>
    <s v="11200 · PayPal (LLC)"/>
    <x v="1"/>
    <x v="1"/>
    <n v="2015"/>
    <x v="57"/>
    <s v="Sam West"/>
    <s v="eBay:eBay"/>
    <s v="BOTH"/>
    <s v="Income Statement"/>
    <s v="PayPal (LLC) Sales Activity"/>
    <s v="11200 · PayPal (LLC)"/>
  </r>
  <r>
    <d v="2015-01-01T00:00:00"/>
    <s v="Steve Wolf"/>
    <n v="62.95"/>
    <m/>
    <n v="-62.95"/>
    <s v="Credit"/>
    <s v="11200 · PayPal (LLC)"/>
    <x v="1"/>
    <x v="1"/>
    <n v="2015"/>
    <x v="57"/>
    <s v="Steve Wolf"/>
    <s v="eBay:eBay"/>
    <s v="BOTH"/>
    <s v="Income Statement"/>
    <s v="PayPal (LLC) Sales Activity"/>
    <s v="11200 · PayPal (LLC)"/>
  </r>
  <r>
    <d v="2015-01-01T00:00:00"/>
    <s v="Alejandro Wehber"/>
    <n v="28.12"/>
    <m/>
    <n v="-28.12"/>
    <s v="Credit"/>
    <s v="11200 · PayPal (LLC)"/>
    <x v="1"/>
    <x v="1"/>
    <n v="2015"/>
    <x v="57"/>
    <s v="Alejandro Wehber"/>
    <s v="eBay:eBay"/>
    <s v="BOTH"/>
    <s v="Income Statement"/>
    <s v="PayPal (LLC) Sales Activity"/>
    <s v="11200 · PayPal (LLC)"/>
  </r>
  <r>
    <d v="2015-01-01T00:00:00"/>
    <s v="Howard Saylor"/>
    <n v="14.42"/>
    <m/>
    <n v="-14.42"/>
    <s v="Credit"/>
    <s v="11200 · PayPal (LLC)"/>
    <x v="1"/>
    <x v="1"/>
    <n v="2015"/>
    <x v="57"/>
    <s v="Howard Saylor"/>
    <s v="eBay:eBay"/>
    <s v="BOTH"/>
    <s v="Income Statement"/>
    <s v="PayPal (LLC) Sales Activity"/>
    <s v="11200 · PayPal (LLC)"/>
  </r>
  <r>
    <d v="2015-01-01T00:00:00"/>
    <s v="Christian Huber"/>
    <n v="57.73"/>
    <m/>
    <n v="-57.73"/>
    <s v="Credit"/>
    <s v="11200 · PayPal (LLC)"/>
    <x v="1"/>
    <x v="1"/>
    <n v="2015"/>
    <x v="57"/>
    <s v="Christian Huber"/>
    <s v="eBay:eBay"/>
    <s v="BOTH"/>
    <s v="Income Statement"/>
    <s v="PayPal (LLC) Sales Activity"/>
    <s v="11200 · PayPal (LLC)"/>
  </r>
  <r>
    <d v="2015-01-01T00:00:00"/>
    <s v="Juan Olivarez"/>
    <n v="77.900000000000006"/>
    <m/>
    <n v="-77.900000000000006"/>
    <s v="Credit"/>
    <s v="11200 · PayPal (LLC)"/>
    <x v="1"/>
    <x v="1"/>
    <n v="2015"/>
    <x v="57"/>
    <s v="Juan Olivarez"/>
    <s v="eBay:eBay"/>
    <s v="BOTH"/>
    <s v="Income Statement"/>
    <s v="PayPal (LLC) Sales Activity"/>
    <s v="11200 · PayPal (LLC)"/>
  </r>
  <r>
    <d v="2015-01-02T00:00:00"/>
    <s v="manuel munos"/>
    <n v="50.48"/>
    <m/>
    <n v="-50.48"/>
    <s v="Credit"/>
    <s v="11200 · PayPal (LLC)"/>
    <x v="1"/>
    <x v="1"/>
    <n v="2015"/>
    <x v="57"/>
    <s v="manuel munos"/>
    <s v="eBay:eBay"/>
    <s v="BOTH"/>
    <s v="Income Statement"/>
    <s v="PayPal (LLC) Sales Activity"/>
    <s v="11200 · PayPal (LLC)"/>
  </r>
  <r>
    <d v="2015-01-02T00:00:00"/>
    <s v="jessee perry"/>
    <n v="12.9"/>
    <m/>
    <n v="-12.9"/>
    <s v="Credit"/>
    <s v="11200 · PayPal (LLC)"/>
    <x v="1"/>
    <x v="1"/>
    <n v="2015"/>
    <x v="57"/>
    <s v="jessee perry"/>
    <s v="eBay:eBay"/>
    <s v="BOTH"/>
    <s v="Income Statement"/>
    <s v="PayPal (LLC) Sales Activity"/>
    <s v="11200 · PayPal (LLC)"/>
  </r>
  <r>
    <d v="2015-01-02T00:00:00"/>
    <s v="Steven Walker"/>
    <n v="12.9"/>
    <m/>
    <n v="-12.9"/>
    <s v="Credit"/>
    <s v="11200 · PayPal (LLC)"/>
    <x v="1"/>
    <x v="1"/>
    <n v="2015"/>
    <x v="57"/>
    <s v="Steven Walker"/>
    <s v="eBay:eBay"/>
    <s v="BOTH"/>
    <s v="Income Statement"/>
    <s v="PayPal (LLC) Sales Activity"/>
    <s v="11200 · PayPal (LLC)"/>
  </r>
  <r>
    <d v="2015-01-03T00:00:00"/>
    <s v="Ruben Moreno"/>
    <n v="68.55"/>
    <m/>
    <n v="-68.55"/>
    <s v="Credit"/>
    <s v="11200 · PayPal (LLC)"/>
    <x v="1"/>
    <x v="1"/>
    <n v="2015"/>
    <x v="57"/>
    <s v="Ruben Moreno"/>
    <s v="eBay:eBay"/>
    <s v="BOTH"/>
    <s v="Income Statement"/>
    <s v="PayPal (LLC) Sales Activity"/>
    <s v="11200 · PayPal (LLC)"/>
  </r>
  <r>
    <d v="2015-01-04T00:00:00"/>
    <s v="char thompson"/>
    <n v="21.54"/>
    <m/>
    <n v="-21.54"/>
    <s v="Credit"/>
    <s v="11200 · PayPal (LLC)"/>
    <x v="1"/>
    <x v="1"/>
    <n v="2015"/>
    <x v="57"/>
    <s v="char thompson"/>
    <s v="eBay:eBay"/>
    <s v="BOTH"/>
    <s v="Income Statement"/>
    <s v="PayPal (LLC) Sales Activity"/>
    <s v="11200 · PayPal (LLC)"/>
  </r>
  <r>
    <d v="2015-01-04T00:00:00"/>
    <s v="ICC GEB"/>
    <n v="57.05"/>
    <m/>
    <n v="-57.05"/>
    <s v="Credit"/>
    <s v="11200 · PayPal (LLC)"/>
    <x v="1"/>
    <x v="1"/>
    <n v="2015"/>
    <x v="57"/>
    <s v="ICC GEB"/>
    <s v="eBay:eBay"/>
    <s v="BOTH"/>
    <s v="Income Statement"/>
    <s v="PayPal (LLC) Sales Activity"/>
    <s v="11200 · PayPal (LLC)"/>
  </r>
  <r>
    <d v="2015-01-05T00:00:00"/>
    <s v="Bank Account"/>
    <n v="-373.43"/>
    <m/>
    <n v="373.43"/>
    <s v="Debit"/>
    <s v="11200 · PayPal (LLC)"/>
    <x v="1"/>
    <x v="1"/>
    <n v="2015"/>
    <x v="37"/>
    <s v="Dean &amp; Tyler, LLC"/>
    <s v="Corporate"/>
    <s v="LLC"/>
    <s v="Balance Sheet"/>
    <s v="PayPal (LLC) transfers to 0592 (LLC)"/>
    <s v="11200 · PayPal (LLC)"/>
  </r>
  <r>
    <d v="2015-01-05T00:00:00"/>
    <s v="eBay Inc Shipping"/>
    <n v="-6.25"/>
    <m/>
    <n v="6.25"/>
    <s v="Debit"/>
    <s v="11200 · PayPal (LLC)"/>
    <x v="1"/>
    <x v="1"/>
    <n v="2015"/>
    <x v="91"/>
    <s v="eBay"/>
    <s v="eBay:eBay"/>
    <s v="BOTH"/>
    <s v="Income Statement"/>
    <s v="PayPal (LLC) Activity"/>
    <s v="11200 · PayPal (LLC)"/>
  </r>
  <r>
    <d v="2015-01-05T00:00:00"/>
    <s v="Michael Davis"/>
    <n v="110.98"/>
    <m/>
    <n v="-110.98"/>
    <s v="Credit"/>
    <s v="11200 · PayPal (LLC)"/>
    <x v="1"/>
    <x v="1"/>
    <n v="2015"/>
    <x v="57"/>
    <s v="Michael Davis"/>
    <s v="eBay:eBay"/>
    <s v="BOTH"/>
    <s v="Income Statement"/>
    <s v="PayPal (LLC) Sales Activity"/>
    <s v="11200 · PayPal (LLC)"/>
  </r>
  <r>
    <d v="2015-01-05T00:00:00"/>
    <s v="carolina vielma"/>
    <n v="12.9"/>
    <m/>
    <n v="-12.9"/>
    <s v="Credit"/>
    <s v="11200 · PayPal (LLC)"/>
    <x v="1"/>
    <x v="1"/>
    <n v="2015"/>
    <x v="57"/>
    <s v="carolina vielma"/>
    <s v="eBay:eBay"/>
    <s v="BOTH"/>
    <s v="Income Statement"/>
    <s v="PayPal (LLC) Sales Activity"/>
    <s v="11200 · PayPal (LLC)"/>
  </r>
  <r>
    <d v="2015-01-06T00:00:00"/>
    <s v="Marsha Gift"/>
    <n v="49.9"/>
    <m/>
    <n v="-49.9"/>
    <s v="Credit"/>
    <s v="11200 · PayPal (LLC)"/>
    <x v="1"/>
    <x v="1"/>
    <n v="2015"/>
    <x v="57"/>
    <s v="Marsha Gift"/>
    <s v="eBay:eBay"/>
    <s v="BOTH"/>
    <s v="Income Statement"/>
    <s v="PayPal (LLC) Sales Activity"/>
    <s v="11200 · PayPal (LLC)"/>
  </r>
  <r>
    <d v="2015-01-06T00:00:00"/>
    <s v="Jacklyn Jacobson"/>
    <n v="14.9"/>
    <m/>
    <n v="-14.9"/>
    <s v="Credit"/>
    <s v="11200 · PayPal (LLC)"/>
    <x v="1"/>
    <x v="1"/>
    <n v="2015"/>
    <x v="57"/>
    <s v="Jacklyn Jacobson"/>
    <s v="eBay:eBay"/>
    <s v="BOTH"/>
    <s v="Income Statement"/>
    <s v="PayPal (LLC) Sales Activity"/>
    <s v="11200 · PayPal (LLC)"/>
  </r>
  <r>
    <d v="2015-01-06T00:00:00"/>
    <s v="susan nannini"/>
    <n v="-69.41"/>
    <m/>
    <n v="69.41"/>
    <s v="Debit"/>
    <s v="11200 · PayPal (LLC)"/>
    <x v="1"/>
    <x v="1"/>
    <n v="2015"/>
    <x v="72"/>
    <s v="susan nannini"/>
    <s v="eBay:eBay"/>
    <s v="BOTH"/>
    <s v="Income Statement"/>
    <s v="PayPal (LLC) Sales Activity"/>
    <s v="11200 · PayPal (LLC)"/>
  </r>
  <r>
    <d v="2015-01-06T00:00:00"/>
    <s v="Suzette Bourcier"/>
    <n v="55.96"/>
    <m/>
    <n v="-55.96"/>
    <s v="Credit"/>
    <s v="11200 · PayPal (LLC)"/>
    <x v="1"/>
    <x v="1"/>
    <n v="2015"/>
    <x v="57"/>
    <s v="Suzette Bourcier"/>
    <s v="eBay:eBay"/>
    <s v="BOTH"/>
    <s v="Income Statement"/>
    <s v="PayPal (LLC) Sales Activity"/>
    <s v="11200 · PayPal (LLC)"/>
  </r>
  <r>
    <d v="2015-01-06T00:00:00"/>
    <s v="Annie Baker"/>
    <n v="29.95"/>
    <m/>
    <n v="-29.95"/>
    <s v="Credit"/>
    <s v="11200 · PayPal (LLC)"/>
    <x v="1"/>
    <x v="1"/>
    <n v="2015"/>
    <x v="57"/>
    <s v="Annie Baker"/>
    <s v="eBay:eBay"/>
    <s v="BOTH"/>
    <s v="Income Statement"/>
    <s v="PayPal (LLC) Sales Activity"/>
    <s v="11200 · PayPal (LLC)"/>
  </r>
  <r>
    <d v="2015-01-07T00:00:00"/>
    <s v="susan nannini"/>
    <n v="-69.41"/>
    <m/>
    <n v="69.41"/>
    <s v="Debit"/>
    <s v="11200 · PayPal (LLC)"/>
    <x v="1"/>
    <x v="1"/>
    <n v="2015"/>
    <x v="72"/>
    <s v="susan nannini"/>
    <s v="eBay:eBay"/>
    <s v="BOTH"/>
    <s v="Income Statement"/>
    <s v="PayPal (LLC) Sales Activity"/>
    <s v="11200 · PayPal (LLC)"/>
  </r>
  <r>
    <d v="2015-01-07T00:00:00"/>
    <s v="Reversal"/>
    <n v="67.099999999999994"/>
    <m/>
    <n v="-67.099999999999994"/>
    <s v="Credit"/>
    <s v="11200 · PayPal (LLC)"/>
    <x v="1"/>
    <x v="1"/>
    <n v="2015"/>
    <x v="57"/>
    <s v="Buyer Dispute"/>
    <s v="eBay:eBay"/>
    <s v="BOTH"/>
    <s v="Income Statement"/>
    <s v="PayPal (LLC) Sales Activity"/>
    <s v="11200 · PayPal (LLC)"/>
  </r>
  <r>
    <d v="2015-01-07T00:00:00"/>
    <s v="Daniel Mahoney"/>
    <n v="-28.12"/>
    <m/>
    <n v="28.12"/>
    <s v="Debit"/>
    <s v="11200 · PayPal (LLC)"/>
    <x v="1"/>
    <x v="1"/>
    <n v="2015"/>
    <x v="72"/>
    <s v="Daniel Mahoney"/>
    <s v="eBay:eBay"/>
    <s v="BOTH"/>
    <s v="Income Statement"/>
    <s v="PayPal (LLC) Sales Activity"/>
    <s v="11200 · PayPal (LLC)"/>
  </r>
  <r>
    <d v="2015-01-07T00:00:00"/>
    <s v="eBay Buyer Dispute"/>
    <n v="-28.12"/>
    <m/>
    <n v="28.12"/>
    <s v="Debit"/>
    <s v="11200 · PayPal (LLC)"/>
    <x v="1"/>
    <x v="1"/>
    <n v="2015"/>
    <x v="57"/>
    <s v="Buyer Dispute"/>
    <s v="eBay:eBay"/>
    <s v="BOTH"/>
    <s v="Income Statement"/>
    <s v="PayPal (LLC) Sales Activity"/>
    <s v="11200 · PayPal (LLC)"/>
  </r>
  <r>
    <d v="2015-01-08T00:00:00"/>
    <s v="sergio vergara"/>
    <n v="14.9"/>
    <m/>
    <n v="-14.9"/>
    <s v="Credit"/>
    <s v="11200 · PayPal (LLC)"/>
    <x v="1"/>
    <x v="1"/>
    <n v="2015"/>
    <x v="57"/>
    <s v="sergio vergara"/>
    <s v="eBay:eBay"/>
    <s v="BOTH"/>
    <s v="Income Statement"/>
    <s v="PayPal (LLC) Sales Activity"/>
    <s v="11200 · PayPal (LLC)"/>
  </r>
  <r>
    <d v="2015-01-08T00:00:00"/>
    <s v="Emilio Fernandez"/>
    <n v="29.8"/>
    <m/>
    <n v="-29.8"/>
    <s v="Credit"/>
    <s v="11200 · PayPal (LLC)"/>
    <x v="1"/>
    <x v="1"/>
    <n v="2015"/>
    <x v="57"/>
    <s v="Emilio Fernandez"/>
    <s v="eBay:eBay"/>
    <s v="BOTH"/>
    <s v="Income Statement"/>
    <s v="PayPal (LLC) Sales Activity"/>
    <s v="11200 · PayPal (LLC)"/>
  </r>
  <r>
    <d v="2015-01-08T00:00:00"/>
    <s v="Richard Stairs"/>
    <n v="57.05"/>
    <m/>
    <n v="-57.05"/>
    <s v="Credit"/>
    <s v="11200 · PayPal (LLC)"/>
    <x v="1"/>
    <x v="1"/>
    <n v="2015"/>
    <x v="57"/>
    <s v="Richard Stairs"/>
    <s v="eBay:eBay"/>
    <s v="BOTH"/>
    <s v="Income Statement"/>
    <s v="PayPal (LLC) Sales Activity"/>
    <s v="11200 · PayPal (LLC)"/>
  </r>
  <r>
    <d v="2015-01-08T00:00:00"/>
    <s v="Tiffani Lanier"/>
    <n v="20"/>
    <m/>
    <n v="-20"/>
    <s v="Credit"/>
    <s v="11200 · PayPal (LLC)"/>
    <x v="1"/>
    <x v="1"/>
    <n v="2015"/>
    <x v="57"/>
    <s v="Tiffani Lanier"/>
    <s v="eBay:eBay"/>
    <s v="BOTH"/>
    <s v="Income Statement"/>
    <s v="PayPal (LLC) Sales Activity"/>
    <s v="11200 · PayPal (LLC)"/>
  </r>
  <r>
    <d v="2015-01-08T00:00:00"/>
    <s v="Daniel LaPorta"/>
    <n v="14.9"/>
    <m/>
    <n v="-14.9"/>
    <s v="Credit"/>
    <s v="11200 · PayPal (LLC)"/>
    <x v="1"/>
    <x v="1"/>
    <n v="2015"/>
    <x v="57"/>
    <s v="Daniel LaPorta"/>
    <s v="eBay:eBay"/>
    <s v="BOTH"/>
    <s v="Income Statement"/>
    <s v="PayPal (LLC) Sales Activity"/>
    <s v="11200 · PayPal (LLC)"/>
  </r>
  <r>
    <d v="2015-01-09T00:00:00"/>
    <s v="joseph stillman"/>
    <n v="45"/>
    <m/>
    <n v="-45"/>
    <s v="Credit"/>
    <s v="11200 · PayPal (LLC)"/>
    <x v="1"/>
    <x v="1"/>
    <n v="2015"/>
    <x v="57"/>
    <s v="joseph stillman"/>
    <s v="eBay:eBay"/>
    <s v="BOTH"/>
    <s v="Income Statement"/>
    <s v="PayPal (LLC) Sales Activity"/>
    <s v="11200 · PayPal (LLC)"/>
  </r>
  <r>
    <d v="2015-01-09T00:00:00"/>
    <s v="Thomas VanHoesen"/>
    <n v="51.78"/>
    <m/>
    <n v="-51.78"/>
    <s v="Credit"/>
    <s v="11200 · PayPal (LLC)"/>
    <x v="1"/>
    <x v="1"/>
    <n v="2015"/>
    <x v="57"/>
    <s v="Thomas VanHoesen"/>
    <s v="eBay:eBay"/>
    <s v="BOTH"/>
    <s v="Income Statement"/>
    <s v="PayPal (LLC) Sales Activity"/>
    <s v="11200 · PayPal (LLC)"/>
  </r>
  <r>
    <d v="2015-01-09T00:00:00"/>
    <s v="Russell Steele"/>
    <n v="79.900000000000006"/>
    <m/>
    <n v="-79.900000000000006"/>
    <s v="Credit"/>
    <s v="11200 · PayPal (LLC)"/>
    <x v="1"/>
    <x v="1"/>
    <n v="2015"/>
    <x v="57"/>
    <s v="Russell Steele"/>
    <s v="eBay:eBay"/>
    <s v="BOTH"/>
    <s v="Income Statement"/>
    <s v="PayPal (LLC) Sales Activity"/>
    <s v="11200 · PayPal (LLC)"/>
  </r>
  <r>
    <d v="2015-01-09T00:00:00"/>
    <s v="Dirk Randol"/>
    <n v="80.77"/>
    <m/>
    <n v="-80.77"/>
    <s v="Credit"/>
    <s v="11200 · PayPal (LLC)"/>
    <x v="1"/>
    <x v="1"/>
    <n v="2015"/>
    <x v="57"/>
    <s v="Dirk Randol"/>
    <s v="eBay:eBay"/>
    <s v="BOTH"/>
    <s v="Income Statement"/>
    <s v="PayPal (LLC) Sales Activity"/>
    <s v="11200 · PayPal (LLC)"/>
  </r>
  <r>
    <d v="2015-01-10T00:00:00"/>
    <s v="Angie Forslund"/>
    <n v="12.9"/>
    <m/>
    <n v="-12.9"/>
    <s v="Credit"/>
    <s v="11200 · PayPal (LLC)"/>
    <x v="1"/>
    <x v="1"/>
    <n v="2015"/>
    <x v="57"/>
    <s v="Angie Forslund"/>
    <s v="eBay:eBay"/>
    <s v="BOTH"/>
    <s v="Income Statement"/>
    <s v="PayPal (LLC) Sales Activity"/>
    <s v="11200 · PayPal (LLC)"/>
  </r>
  <r>
    <d v="2015-01-11T00:00:00"/>
    <s v="JOHN VINTILA"/>
    <n v="17.850000000000001"/>
    <m/>
    <n v="-17.850000000000001"/>
    <s v="Credit"/>
    <s v="11200 · PayPal (LLC)"/>
    <x v="1"/>
    <x v="1"/>
    <n v="2015"/>
    <x v="57"/>
    <s v="JOHN VINTILA"/>
    <s v="eBay:eBay"/>
    <s v="BOTH"/>
    <s v="Income Statement"/>
    <s v="PayPal (LLC) Sales Activity"/>
    <s v="11200 · PayPal (LLC)"/>
  </r>
  <r>
    <d v="2015-01-11T00:00:00"/>
    <s v="3D Sellers eBay apps for sellers"/>
    <n v="-3.99"/>
    <m/>
    <n v="3.99"/>
    <s v="Debit"/>
    <s v="11200 · PayPal (LLC)"/>
    <x v="1"/>
    <x v="1"/>
    <n v="2015"/>
    <x v="29"/>
    <s v="eBay"/>
    <s v="eBay:eBay"/>
    <s v="BOTH"/>
    <s v="Income Statement"/>
    <s v="PayPal (LLC) Activity"/>
    <s v="11200 · PayPal (LLC)"/>
  </r>
  <r>
    <d v="2015-01-11T00:00:00"/>
    <s v="PIECeS"/>
    <n v="119.95"/>
    <m/>
    <n v="-119.95"/>
    <s v="Credit"/>
    <s v="11200 · PayPal (LLC)"/>
    <x v="1"/>
    <x v="1"/>
    <n v="2015"/>
    <x v="57"/>
    <s v="PIECeS"/>
    <s v="eBay:eBay"/>
    <s v="BOTH"/>
    <s v="Income Statement"/>
    <s v="PayPal (LLC) Sales Activity"/>
    <s v="11200 · PayPal (LLC)"/>
  </r>
  <r>
    <d v="2015-01-11T00:00:00"/>
    <s v="TADASHI YOSHINO"/>
    <n v="53.93"/>
    <m/>
    <n v="-53.93"/>
    <s v="Credit"/>
    <s v="11200 · PayPal (LLC)"/>
    <x v="1"/>
    <x v="1"/>
    <n v="2015"/>
    <x v="57"/>
    <s v="TADASHI YOSHINO"/>
    <s v="eBay:eBay"/>
    <s v="BOTH"/>
    <s v="Income Statement"/>
    <s v="PayPal (LLC) Sales Activity"/>
    <s v="11200 · PayPal (LLC)"/>
  </r>
  <r>
    <d v="2015-01-11T00:00:00"/>
    <s v="Judy Cummings"/>
    <n v="56.09"/>
    <m/>
    <n v="-56.09"/>
    <s v="Credit"/>
    <s v="11200 · PayPal (LLC)"/>
    <x v="1"/>
    <x v="1"/>
    <n v="2015"/>
    <x v="57"/>
    <s v="Judy Cummings"/>
    <s v="eBay:eBay"/>
    <s v="BOTH"/>
    <s v="Income Statement"/>
    <s v="PayPal (LLC) Sales Activity"/>
    <s v="11200 · PayPal (LLC)"/>
  </r>
  <r>
    <d v="2015-01-12T00:00:00"/>
    <s v="Davinia Lefroy"/>
    <n v="152.44"/>
    <m/>
    <n v="-152.44"/>
    <s v="Credit"/>
    <s v="11200 · PayPal (LLC)"/>
    <x v="1"/>
    <x v="1"/>
    <n v="2015"/>
    <x v="57"/>
    <s v="Davinia Lefroy"/>
    <s v="eBay:eBay"/>
    <s v="BOTH"/>
    <s v="Income Statement"/>
    <s v="PayPal (LLC) Sales Activity"/>
    <s v="11200 · PayPal (LLC)"/>
  </r>
  <r>
    <d v="2015-01-12T00:00:00"/>
    <s v="jeremiah knipe"/>
    <n v="-9.5"/>
    <m/>
    <n v="9.5"/>
    <s v="Debit"/>
    <s v="11200 · PayPal (LLC)"/>
    <x v="1"/>
    <x v="1"/>
    <n v="2015"/>
    <x v="72"/>
    <s v="jeremiah knipe"/>
    <s v="eBay:eBay"/>
    <s v="BOTH"/>
    <s v="Income Statement"/>
    <s v="PayPal (LLC) Sales Activity"/>
    <s v="11200 · PayPal (LLC)"/>
  </r>
  <r>
    <d v="2015-01-12T00:00:00"/>
    <s v="Gina Callozzo"/>
    <n v="53.93"/>
    <m/>
    <n v="-53.93"/>
    <s v="Credit"/>
    <s v="11200 · PayPal (LLC)"/>
    <x v="1"/>
    <x v="1"/>
    <n v="2015"/>
    <x v="57"/>
    <s v="Gina Callozzo"/>
    <s v="eBay:eBay"/>
    <s v="BOTH"/>
    <s v="Income Statement"/>
    <s v="PayPal (LLC) Sales Activity"/>
    <s v="11200 · PayPal (LLC)"/>
  </r>
  <r>
    <d v="2015-01-12T00:00:00"/>
    <s v="Big Buttons by Pets-Shows-On-Wheels pets and supplies"/>
    <n v="117.48"/>
    <m/>
    <n v="-117.48"/>
    <s v="Credit"/>
    <s v="11200 · PayPal (LLC)"/>
    <x v="1"/>
    <x v="1"/>
    <n v="2015"/>
    <x v="57"/>
    <s v="Big Buttons by Pets-Shows-On-Wheels pets and supplies"/>
    <s v="eBay:eBay"/>
    <s v="BOTH"/>
    <s v="Income Statement"/>
    <s v="PayPal (LLC) Sales Activity"/>
    <s v="11200 · PayPal (LLC)"/>
  </r>
  <r>
    <d v="2015-01-13T00:00:00"/>
    <s v="Pamela Banis"/>
    <n v="10.95"/>
    <m/>
    <n v="-10.95"/>
    <s v="Credit"/>
    <s v="11200 · PayPal (LLC)"/>
    <x v="1"/>
    <x v="1"/>
    <n v="2015"/>
    <x v="57"/>
    <s v="Pamela Banis"/>
    <s v="eBay:eBay"/>
    <s v="BOTH"/>
    <s v="Income Statement"/>
    <s v="PayPal (LLC) Sales Activity"/>
    <s v="11200 · PayPal (LLC)"/>
  </r>
  <r>
    <d v="2015-01-13T00:00:00"/>
    <s v="Henna Takatalo"/>
    <n v="73.569999999999993"/>
    <m/>
    <n v="-73.569999999999993"/>
    <s v="Credit"/>
    <s v="11200 · PayPal (LLC)"/>
    <x v="1"/>
    <x v="1"/>
    <n v="2015"/>
    <x v="57"/>
    <s v="Henna Takatalo"/>
    <s v="eBay:eBay"/>
    <s v="BOTH"/>
    <s v="Income Statement"/>
    <s v="PayPal (LLC) Sales Activity"/>
    <s v="11200 · PayPal (LLC)"/>
  </r>
  <r>
    <d v="2015-01-14T00:00:00"/>
    <s v="Mimi Madayag"/>
    <n v="-14.9"/>
    <m/>
    <n v="14.9"/>
    <s v="Debit"/>
    <s v="11200 · PayPal (LLC)"/>
    <x v="1"/>
    <x v="1"/>
    <n v="2015"/>
    <x v="72"/>
    <s v="Mimi Madayag"/>
    <s v="eBay:eBay"/>
    <s v="BOTH"/>
    <s v="Income Statement"/>
    <s v="PayPal (LLC) Sales Activity"/>
    <s v="11200 · PayPal (LLC)"/>
  </r>
  <r>
    <d v="2015-01-14T00:00:00"/>
    <s v="Suzette Bourcier"/>
    <n v="59.46"/>
    <m/>
    <n v="-59.46"/>
    <s v="Credit"/>
    <s v="11200 · PayPal (LLC)"/>
    <x v="1"/>
    <x v="1"/>
    <n v="2015"/>
    <x v="57"/>
    <s v="Suzette Bourcier"/>
    <s v="eBay:eBay"/>
    <s v="BOTH"/>
    <s v="Income Statement"/>
    <s v="PayPal (LLC) Sales Activity"/>
    <s v="11200 · PayPal (LLC)"/>
  </r>
  <r>
    <d v="2015-01-14T00:00:00"/>
    <s v="Reversal"/>
    <n v="28.12"/>
    <m/>
    <n v="-28.12"/>
    <s v="Credit"/>
    <s v="11200 · PayPal (LLC)"/>
    <x v="1"/>
    <x v="1"/>
    <n v="2015"/>
    <x v="57"/>
    <s v="Buyer Dispute"/>
    <s v="eBay:eBay"/>
    <s v="BOTH"/>
    <s v="Income Statement"/>
    <s v="PayPal (LLC) Sales Activity"/>
    <s v="11200 · PayPal (LLC)"/>
  </r>
  <r>
    <d v="2015-01-15T00:00:00"/>
    <s v="Ted Moy"/>
    <n v="56.09"/>
    <m/>
    <n v="-56.09"/>
    <s v="Credit"/>
    <s v="11200 · PayPal (LLC)"/>
    <x v="1"/>
    <x v="1"/>
    <n v="2015"/>
    <x v="57"/>
    <s v="Ted Moy"/>
    <s v="eBay:eBay"/>
    <s v="BOTH"/>
    <s v="Income Statement"/>
    <s v="PayPal (LLC) Sales Activity"/>
    <s v="11200 · PayPal (LLC)"/>
  </r>
  <r>
    <d v="2015-01-15T00:00:00"/>
    <s v="james esther"/>
    <n v="20"/>
    <m/>
    <n v="-20"/>
    <s v="Credit"/>
    <s v="11200 · PayPal (LLC)"/>
    <x v="1"/>
    <x v="1"/>
    <n v="2015"/>
    <x v="57"/>
    <s v="james esther"/>
    <s v="eBay:eBay"/>
    <s v="BOTH"/>
    <s v="Income Statement"/>
    <s v="PayPal (LLC) Sales Activity"/>
    <s v="11200 · PayPal (LLC)"/>
  </r>
  <r>
    <d v="2015-01-16T00:00:00"/>
    <s v="Mikael Koivula"/>
    <n v="53.51"/>
    <m/>
    <n v="-53.51"/>
    <s v="Credit"/>
    <s v="11200 · PayPal (LLC)"/>
    <x v="1"/>
    <x v="1"/>
    <n v="2015"/>
    <x v="57"/>
    <s v="Mikael Koivula"/>
    <s v="eBay:eBay"/>
    <s v="BOTH"/>
    <s v="Income Statement"/>
    <s v="PayPal (LLC) Sales Activity"/>
    <s v="11200 · PayPal (LLC)"/>
  </r>
  <r>
    <d v="2015-01-16T00:00:00"/>
    <s v="Calli Carboni"/>
    <n v="33.56"/>
    <m/>
    <n v="-33.56"/>
    <s v="Credit"/>
    <s v="11200 · PayPal (LLC)"/>
    <x v="1"/>
    <x v="1"/>
    <n v="2015"/>
    <x v="57"/>
    <s v="Calli Carboni"/>
    <s v="eBay:eBay"/>
    <s v="BOTH"/>
    <s v="Income Statement"/>
    <s v="PayPal (LLC) Sales Activity"/>
    <s v="11200 · PayPal (LLC)"/>
  </r>
  <r>
    <d v="2015-01-16T00:00:00"/>
    <s v="Nellie Sheppard"/>
    <n v="84.24"/>
    <m/>
    <n v="-84.24"/>
    <s v="Credit"/>
    <s v="11200 · PayPal (LLC)"/>
    <x v="1"/>
    <x v="1"/>
    <n v="2015"/>
    <x v="57"/>
    <s v="Nellie Sheppard"/>
    <s v="eBay:eBay"/>
    <s v="BOTH"/>
    <s v="Income Statement"/>
    <s v="PayPal (LLC) Sales Activity"/>
    <s v="11200 · PayPal (LLC)"/>
  </r>
  <r>
    <d v="2015-01-16T00:00:00"/>
    <s v="gary white"/>
    <n v="39.950000000000003"/>
    <m/>
    <n v="-39.950000000000003"/>
    <s v="Credit"/>
    <s v="11200 · PayPal (LLC)"/>
    <x v="1"/>
    <x v="1"/>
    <n v="2015"/>
    <x v="57"/>
    <s v="gary white"/>
    <s v="eBay:eBay"/>
    <s v="BOTH"/>
    <s v="Income Statement"/>
    <s v="PayPal (LLC) Sales Activity"/>
    <s v="11200 · PayPal (LLC)"/>
  </r>
  <r>
    <d v="2015-01-17T00:00:00"/>
    <s v="Gregory Gebhardt"/>
    <n v="10.95"/>
    <m/>
    <n v="-10.95"/>
    <s v="Credit"/>
    <s v="11200 · PayPal (LLC)"/>
    <x v="1"/>
    <x v="1"/>
    <n v="2015"/>
    <x v="57"/>
    <s v="Gregory Gebhardt"/>
    <s v="eBay:eBay"/>
    <s v="BOTH"/>
    <s v="Income Statement"/>
    <s v="PayPal (LLC) Sales Activity"/>
    <s v="11200 · PayPal (LLC)"/>
  </r>
  <r>
    <d v="2015-01-17T00:00:00"/>
    <s v="Susan Sowa"/>
    <n v="9.9499999999999993"/>
    <m/>
    <n v="-9.9499999999999993"/>
    <s v="Credit"/>
    <s v="11200 · PayPal (LLC)"/>
    <x v="1"/>
    <x v="1"/>
    <n v="2015"/>
    <x v="57"/>
    <s v="Susan Sowa"/>
    <s v="eBay:eBay"/>
    <s v="BOTH"/>
    <s v="Income Statement"/>
    <s v="PayPal (LLC) Sales Activity"/>
    <s v="11200 · PayPal (LLC)"/>
  </r>
  <r>
    <d v="2015-01-18T00:00:00"/>
    <s v="Bank Account"/>
    <n v="-1512.92"/>
    <m/>
    <n v="1512.92"/>
    <s v="Debit"/>
    <s v="11200 · PayPal (LLC)"/>
    <x v="1"/>
    <x v="1"/>
    <n v="2015"/>
    <x v="37"/>
    <s v="Dean &amp; Tyler, LLC"/>
    <s v="Corporate"/>
    <s v="LLC"/>
    <s v="Balance Sheet"/>
    <s v="PayPal (LLC) transfers to 0592 (LLC)"/>
    <s v="11200 · PayPal (LLC)"/>
  </r>
  <r>
    <d v="2015-01-18T00:00:00"/>
    <s v="Thomas Migliore"/>
    <n v="85.86"/>
    <m/>
    <n v="-85.86"/>
    <s v="Credit"/>
    <s v="11200 · PayPal (LLC)"/>
    <x v="1"/>
    <x v="1"/>
    <n v="2015"/>
    <x v="57"/>
    <s v="Thomas Migliore"/>
    <s v="eBay:eBay"/>
    <s v="BOTH"/>
    <s v="Income Statement"/>
    <s v="PayPal (LLC) Sales Activity"/>
    <s v="11200 · PayPal (LLC)"/>
  </r>
  <r>
    <d v="2015-01-19T00:00:00"/>
    <s v="Vito Modica"/>
    <n v="199.95"/>
    <m/>
    <n v="-199.95"/>
    <s v="Credit"/>
    <s v="11200 · PayPal (LLC)"/>
    <x v="1"/>
    <x v="1"/>
    <n v="2015"/>
    <x v="57"/>
    <s v="Vito Modica"/>
    <s v="eBay:eBay"/>
    <s v="BOTH"/>
    <s v="Income Statement"/>
    <s v="PayPal (LLC) Sales Activity"/>
    <s v="11200 · PayPal (LLC)"/>
  </r>
  <r>
    <d v="2015-01-19T00:00:00"/>
    <s v="Chris Spencer"/>
    <n v="9.9499999999999993"/>
    <m/>
    <n v="-9.9499999999999993"/>
    <s v="Credit"/>
    <s v="11200 · PayPal (LLC)"/>
    <x v="1"/>
    <x v="1"/>
    <n v="2015"/>
    <x v="57"/>
    <s v="Chris Spencer"/>
    <s v="eBay:eBay"/>
    <s v="BOTH"/>
    <s v="Income Statement"/>
    <s v="PayPal (LLC) Sales Activity"/>
    <s v="11200 · PayPal (LLC)"/>
  </r>
  <r>
    <d v="2015-01-20T00:00:00"/>
    <s v="John Young"/>
    <n v="45"/>
    <m/>
    <n v="-45"/>
    <s v="Credit"/>
    <s v="11200 · PayPal (LLC)"/>
    <x v="1"/>
    <x v="1"/>
    <n v="2015"/>
    <x v="57"/>
    <s v="John Young"/>
    <s v="eBay:eBay"/>
    <s v="BOTH"/>
    <s v="Income Statement"/>
    <s v="PayPal (LLC) Sales Activity"/>
    <s v="11200 · PayPal (LLC)"/>
  </r>
  <r>
    <d v="2015-01-20T00:00:00"/>
    <s v="Tara Sharum"/>
    <n v="13.45"/>
    <m/>
    <n v="-13.45"/>
    <s v="Credit"/>
    <s v="11200 · PayPal (LLC)"/>
    <x v="1"/>
    <x v="1"/>
    <n v="2015"/>
    <x v="57"/>
    <s v="Tara Sharum"/>
    <s v="eBay:eBay"/>
    <s v="BOTH"/>
    <s v="Income Statement"/>
    <s v="PayPal (LLC) Sales Activity"/>
    <s v="11200 · PayPal (LLC)"/>
  </r>
  <r>
    <d v="2015-01-20T00:00:00"/>
    <s v="Chris Johnsin"/>
    <n v="39.950000000000003"/>
    <m/>
    <n v="-39.950000000000003"/>
    <s v="Credit"/>
    <s v="11200 · PayPal (LLC)"/>
    <x v="1"/>
    <x v="1"/>
    <n v="2015"/>
    <x v="57"/>
    <s v="Chris Johnsin"/>
    <s v="eBay:eBay"/>
    <s v="BOTH"/>
    <s v="Income Statement"/>
    <s v="PayPal (LLC) Sales Activity"/>
    <s v="11200 · PayPal (LLC)"/>
  </r>
  <r>
    <d v="2015-01-20T00:00:00"/>
    <s v="Rhonda Coon"/>
    <n v="39.950000000000003"/>
    <m/>
    <n v="-39.950000000000003"/>
    <s v="Credit"/>
    <s v="11200 · PayPal (LLC)"/>
    <x v="1"/>
    <x v="1"/>
    <n v="2015"/>
    <x v="57"/>
    <s v="Rhonda Coon"/>
    <s v="eBay:eBay"/>
    <s v="BOTH"/>
    <s v="Income Statement"/>
    <s v="PayPal (LLC) Sales Activity"/>
    <s v="11200 · PayPal (LLC)"/>
  </r>
  <r>
    <d v="2015-01-22T00:00:00"/>
    <s v="Leslie A Mikelson"/>
    <n v="13.45"/>
    <m/>
    <n v="-13.45"/>
    <s v="Credit"/>
    <s v="11200 · PayPal (LLC)"/>
    <x v="1"/>
    <x v="1"/>
    <n v="2015"/>
    <x v="57"/>
    <s v="Leslie A Mikelson"/>
    <s v="eBay:eBay"/>
    <s v="BOTH"/>
    <s v="Income Statement"/>
    <s v="PayPal (LLC) Sales Activity"/>
    <s v="11200 · PayPal (LLC)"/>
  </r>
  <r>
    <d v="2015-01-23T00:00:00"/>
    <s v="jamonte lawson"/>
    <n v="61.18"/>
    <m/>
    <n v="-61.18"/>
    <s v="Credit"/>
    <s v="11200 · PayPal (LLC)"/>
    <x v="1"/>
    <x v="1"/>
    <n v="2015"/>
    <x v="57"/>
    <s v="jamonte lawson"/>
    <s v="eBay:eBay"/>
    <s v="BOTH"/>
    <s v="Income Statement"/>
    <s v="PayPal (LLC) Sales Activity"/>
    <s v="11200 · PayPal (LLC)"/>
  </r>
  <r>
    <d v="2015-01-23T00:00:00"/>
    <s v="AAD"/>
    <n v="31.45"/>
    <m/>
    <n v="-31.45"/>
    <s v="Credit"/>
    <s v="11200 · PayPal (LLC)"/>
    <x v="1"/>
    <x v="1"/>
    <n v="2015"/>
    <x v="57"/>
    <s v="AAD"/>
    <s v="eBay:eBay"/>
    <s v="BOTH"/>
    <s v="Income Statement"/>
    <s v="PayPal (LLC) Sales Activity"/>
    <s v="11200 · PayPal (LLC)"/>
  </r>
  <r>
    <d v="2015-01-23T00:00:00"/>
    <s v="Skype Communications Sarl"/>
    <n v="-60"/>
    <m/>
    <n v="60"/>
    <s v="Debit"/>
    <s v="11200 · PayPal (LLC)"/>
    <x v="1"/>
    <x v="1"/>
    <n v="2015"/>
    <x v="31"/>
    <s v="Skype"/>
    <s v="Corporate"/>
    <s v="BOTH"/>
    <s v="Income Statement"/>
    <s v="PayPal (LLC) Activity"/>
    <s v="11200 · PayPal (LLC)"/>
  </r>
  <r>
    <d v="2015-01-23T00:00:00"/>
    <s v="Andrew Wallender"/>
    <n v="12.9"/>
    <m/>
    <n v="-12.9"/>
    <s v="Credit"/>
    <s v="11200 · PayPal (LLC)"/>
    <x v="1"/>
    <x v="1"/>
    <n v="2015"/>
    <x v="57"/>
    <s v="Andrew Wallender"/>
    <s v="eBay:eBay"/>
    <s v="BOTH"/>
    <s v="Income Statement"/>
    <s v="PayPal (LLC) Sales Activity"/>
    <s v="11200 · PayPal (LLC)"/>
  </r>
  <r>
    <d v="2015-01-24T00:00:00"/>
    <s v="Morgan Seaborn"/>
    <n v="55.96"/>
    <m/>
    <n v="-55.96"/>
    <s v="Credit"/>
    <s v="11200 · PayPal (LLC)"/>
    <x v="1"/>
    <x v="1"/>
    <n v="2015"/>
    <x v="57"/>
    <s v="Morgan Seaborn"/>
    <s v="eBay:eBay"/>
    <s v="BOTH"/>
    <s v="Income Statement"/>
    <s v="PayPal (LLC) Sales Activity"/>
    <s v="11200 · PayPal (LLC)"/>
  </r>
  <r>
    <d v="2015-01-24T00:00:00"/>
    <s v="Sandra Bruyere"/>
    <n v="98.86"/>
    <m/>
    <n v="-98.86"/>
    <s v="Credit"/>
    <s v="11200 · PayPal (LLC)"/>
    <x v="1"/>
    <x v="1"/>
    <n v="2015"/>
    <x v="57"/>
    <s v="Sandra Bruyere"/>
    <s v="eBay:eBay"/>
    <s v="BOTH"/>
    <s v="Income Statement"/>
    <s v="PayPal (LLC) Sales Activity"/>
    <s v="11200 · PayPal (LLC)"/>
  </r>
  <r>
    <d v="2015-01-25T00:00:00"/>
    <s v="Bank Account"/>
    <n v="-622.49"/>
    <m/>
    <n v="622.49"/>
    <s v="Debit"/>
    <s v="11200 · PayPal (LLC)"/>
    <x v="1"/>
    <x v="1"/>
    <n v="2015"/>
    <x v="37"/>
    <s v="Dean &amp; Tyler, LLC"/>
    <s v="Corporate"/>
    <s v="LLC"/>
    <s v="Balance Sheet"/>
    <s v="PayPal (LLC) transfers to 0592 (LLC)"/>
    <s v="11200 · PayPal (LLC)"/>
  </r>
  <r>
    <d v="2015-01-25T00:00:00"/>
    <s v="Tyler Stockdale"/>
    <n v="62.95"/>
    <m/>
    <n v="-62.95"/>
    <s v="Credit"/>
    <s v="11200 · PayPal (LLC)"/>
    <x v="1"/>
    <x v="1"/>
    <n v="2015"/>
    <x v="57"/>
    <s v="Tyler Stockdale"/>
    <s v="eBay:eBay"/>
    <s v="BOTH"/>
    <s v="Income Statement"/>
    <s v="PayPal (LLC) Sales Activity"/>
    <s v="11200 · PayPal (LLC)"/>
  </r>
  <r>
    <d v="2015-01-25T00:00:00"/>
    <s v="Carlos Morales"/>
    <n v="62.95"/>
    <m/>
    <n v="-62.95"/>
    <s v="Credit"/>
    <s v="11200 · PayPal (LLC)"/>
    <x v="1"/>
    <x v="1"/>
    <n v="2015"/>
    <x v="57"/>
    <s v="Carlos Morales"/>
    <s v="eBay:eBay"/>
    <s v="BOTH"/>
    <s v="Income Statement"/>
    <s v="PayPal (LLC) Sales Activity"/>
    <s v="11200 · PayPal (LLC)"/>
  </r>
  <r>
    <d v="2015-01-26T00:00:00"/>
    <s v="Spotify USA Inc"/>
    <n v="-9.99"/>
    <m/>
    <n v="9.99"/>
    <s v="Debit"/>
    <s v="11200 · PayPal (LLC)"/>
    <x v="1"/>
    <x v="1"/>
    <n v="2015"/>
    <x v="31"/>
    <s v="Spotify"/>
    <s v="Corporate"/>
    <s v="BOTH"/>
    <s v="Income Statement"/>
    <s v="PayPal (LLC) Activity"/>
    <s v="11200 · PayPal (LLC)"/>
  </r>
  <r>
    <d v="2015-01-26T00:00:00"/>
    <s v="Chris Johnsin"/>
    <n v="-6"/>
    <m/>
    <n v="6"/>
    <s v="Debit"/>
    <s v="11200 · PayPal (LLC)"/>
    <x v="1"/>
    <x v="1"/>
    <n v="2015"/>
    <x v="72"/>
    <s v="Chris Johnsin"/>
    <s v="eBay:eBay"/>
    <s v="BOTH"/>
    <s v="Income Statement"/>
    <s v="PayPal (LLC) Sales Activity"/>
    <s v="11200 · PayPal (LLC)"/>
  </r>
  <r>
    <d v="2015-01-26T00:00:00"/>
    <s v="Floyd Huszagh"/>
    <n v="99.85"/>
    <m/>
    <n v="-99.85"/>
    <s v="Credit"/>
    <s v="11200 · PayPal (LLC)"/>
    <x v="1"/>
    <x v="1"/>
    <n v="2015"/>
    <x v="57"/>
    <s v="Floyd Huszagh"/>
    <s v="eBay:eBay"/>
    <s v="BOTH"/>
    <s v="Income Statement"/>
    <s v="PayPal (LLC) Sales Activity"/>
    <s v="11200 · PayPal (LLC)"/>
  </r>
  <r>
    <d v="2015-01-26T00:00:00"/>
    <s v="david riedlinger"/>
    <n v="83.95"/>
    <m/>
    <n v="-83.95"/>
    <s v="Credit"/>
    <s v="11200 · PayPal (LLC)"/>
    <x v="1"/>
    <x v="1"/>
    <n v="2015"/>
    <x v="57"/>
    <s v="david riedlinger"/>
    <s v="eBay:eBay"/>
    <s v="BOTH"/>
    <s v="Income Statement"/>
    <s v="PayPal (LLC) Sales Activity"/>
    <s v="11200 · PayPal (LLC)"/>
  </r>
  <r>
    <d v="2015-01-26T00:00:00"/>
    <s v="Skype Communications Sarl"/>
    <n v="60"/>
    <m/>
    <n v="-60"/>
    <s v="Credit"/>
    <s v="11200 · PayPal (LLC)"/>
    <x v="1"/>
    <x v="1"/>
    <n v="2015"/>
    <x v="31"/>
    <s v="Skype"/>
    <s v="Corporate"/>
    <s v="BOTH"/>
    <s v="Income Statement"/>
    <s v="PayPal (LLC) Activity"/>
    <s v="11200 · PayPal (LLC)"/>
  </r>
  <r>
    <d v="2015-01-26T00:00:00"/>
    <s v="Skype Communications Sarl"/>
    <n v="-60"/>
    <m/>
    <n v="60"/>
    <s v="Debit"/>
    <s v="11200 · PayPal (LLC)"/>
    <x v="1"/>
    <x v="1"/>
    <n v="2015"/>
    <x v="31"/>
    <s v="Skype"/>
    <s v="Corporate"/>
    <s v="BOTH"/>
    <s v="Income Statement"/>
    <s v="PayPal (LLC) Activity"/>
    <s v="11200 · PayPal (LLC)"/>
  </r>
  <r>
    <d v="2015-01-26T00:00:00"/>
    <s v="Robert A Dorado"/>
    <n v="71.94"/>
    <m/>
    <n v="-71.94"/>
    <s v="Credit"/>
    <s v="11200 · PayPal (LLC)"/>
    <x v="1"/>
    <x v="1"/>
    <n v="2015"/>
    <x v="57"/>
    <s v="Robert A Dorado"/>
    <s v="eBay:eBay"/>
    <s v="BOTH"/>
    <s v="Income Statement"/>
    <s v="PayPal (LLC) Sales Activity"/>
    <s v="11200 · PayPal (LLC)"/>
  </r>
  <r>
    <d v="2015-01-27T00:00:00"/>
    <s v="Annie dethier"/>
    <n v="-75.19"/>
    <m/>
    <n v="75.19"/>
    <s v="Debit"/>
    <s v="11200 · PayPal (LLC)"/>
    <x v="1"/>
    <x v="1"/>
    <n v="2015"/>
    <x v="72"/>
    <s v="Annie dethier"/>
    <s v="eBay:eBay"/>
    <s v="BOTH"/>
    <s v="Income Statement"/>
    <s v="PayPal (LLC) Sales Activity"/>
    <s v="11200 · PayPal (LLC)"/>
  </r>
  <r>
    <d v="2015-01-27T00:00:00"/>
    <s v="Ashley Cunnington"/>
    <n v="29.33"/>
    <m/>
    <n v="-29.33"/>
    <s v="Credit"/>
    <s v="11200 · PayPal (LLC)"/>
    <x v="1"/>
    <x v="1"/>
    <n v="2015"/>
    <x v="57"/>
    <s v="Ashley Cunnington"/>
    <s v="eBay:eBay"/>
    <s v="BOTH"/>
    <s v="Income Statement"/>
    <s v="PayPal (LLC) Sales Activity"/>
    <s v="11200 · PayPal (LLC)"/>
  </r>
  <r>
    <d v="2015-01-27T00:00:00"/>
    <s v="Megan Battista"/>
    <n v="96.17"/>
    <m/>
    <n v="-96.17"/>
    <s v="Credit"/>
    <s v="11200 · PayPal (LLC)"/>
    <x v="1"/>
    <x v="1"/>
    <n v="2015"/>
    <x v="57"/>
    <s v="Megan Battista"/>
    <s v="eBay:eBay"/>
    <s v="BOTH"/>
    <s v="Income Statement"/>
    <s v="PayPal (LLC) Sales Activity"/>
    <s v="11200 · PayPal (LLC)"/>
  </r>
  <r>
    <d v="2015-01-28T00:00:00"/>
    <s v="eBay Buyer Dispute"/>
    <n v="-9.9499999999999993"/>
    <m/>
    <n v="9.9499999999999993"/>
    <s v="Debit"/>
    <s v="11200 · PayPal (LLC)"/>
    <x v="1"/>
    <x v="1"/>
    <n v="2015"/>
    <x v="57"/>
    <s v="Buyer Dispute"/>
    <s v="eBay:eBay"/>
    <s v="BOTH"/>
    <s v="Income Statement"/>
    <s v="PayPal (LLC) Sales Activity"/>
    <s v="11200 · PayPal (LLC)"/>
  </r>
  <r>
    <d v="2015-01-28T00:00:00"/>
    <s v="Reversal"/>
    <n v="9.9499999999999993"/>
    <m/>
    <n v="-9.9499999999999993"/>
    <s v="Credit"/>
    <s v="11200 · PayPal (LLC)"/>
    <x v="1"/>
    <x v="1"/>
    <n v="2015"/>
    <x v="57"/>
    <s v="Buyer Dispute"/>
    <s v="eBay:eBay"/>
    <s v="BOTH"/>
    <s v="Income Statement"/>
    <s v="PayPal (LLC) Sales Activity"/>
    <s v="11200 · PayPal (LLC)"/>
  </r>
  <r>
    <d v="2015-01-28T00:00:00"/>
    <s v="Susan Sowa"/>
    <n v="-9.9499999999999993"/>
    <m/>
    <n v="9.9499999999999993"/>
    <s v="Debit"/>
    <s v="11200 · PayPal (LLC)"/>
    <x v="1"/>
    <x v="1"/>
    <n v="2015"/>
    <x v="72"/>
    <s v="Susan Sowa"/>
    <s v="eBay:eBay"/>
    <s v="BOTH"/>
    <s v="Income Statement"/>
    <s v="PayPal (LLC) Sales Activity"/>
    <s v="11200 · PayPal (LLC)"/>
  </r>
  <r>
    <d v="2015-01-28T00:00:00"/>
    <s v="KRISTINA JAEGER"/>
    <n v="14.9"/>
    <m/>
    <n v="-14.9"/>
    <s v="Credit"/>
    <s v="11200 · PayPal (LLC)"/>
    <x v="1"/>
    <x v="1"/>
    <n v="2015"/>
    <x v="57"/>
    <s v="KRISTINA JAEGER"/>
    <s v="eBay:eBay"/>
    <s v="BOTH"/>
    <s v="Income Statement"/>
    <s v="PayPal (LLC) Sales Activity"/>
    <s v="11200 · PayPal (LLC)"/>
  </r>
  <r>
    <d v="2015-01-28T00:00:00"/>
    <s v="Vito Modica"/>
    <n v="-199.95"/>
    <m/>
    <n v="199.95"/>
    <s v="Debit"/>
    <s v="11200 · PayPal (LLC)"/>
    <x v="1"/>
    <x v="1"/>
    <n v="2015"/>
    <x v="57"/>
    <s v="Vito Modica"/>
    <s v="eBay:eBay"/>
    <s v="BOTH"/>
    <s v="Income Statement"/>
    <s v="PayPal (LLC) Sales Activity"/>
    <s v="11200 · PayPal (LLC)"/>
  </r>
  <r>
    <d v="2015-01-28T00:00:00"/>
    <s v="katherine defranco"/>
    <n v="9.9499999999999993"/>
    <m/>
    <n v="-9.9499999999999993"/>
    <s v="Credit"/>
    <s v="11200 · PayPal (LLC)"/>
    <x v="1"/>
    <x v="1"/>
    <n v="2015"/>
    <x v="57"/>
    <s v="katherine defranco"/>
    <s v="eBay:eBay"/>
    <s v="BOTH"/>
    <s v="Income Statement"/>
    <s v="PayPal (LLC) Sales Activity"/>
    <s v="11200 · PayPal (LLC)"/>
  </r>
  <r>
    <d v="2015-01-29T00:00:00"/>
    <s v="Bank Account"/>
    <n v="-200"/>
    <m/>
    <n v="200"/>
    <s v="Debit"/>
    <s v="11200 · PayPal (LLC)"/>
    <x v="1"/>
    <x v="1"/>
    <n v="2015"/>
    <x v="37"/>
    <s v="Dean &amp; Tyler, LLC"/>
    <s v="Corporate"/>
    <s v="LLC"/>
    <s v="Balance Sheet"/>
    <s v="PayPal (LLC) transfers to 0592 (LLC)"/>
    <s v="11200 · PayPal (LLC)"/>
  </r>
  <r>
    <d v="2015-01-29T00:00:00"/>
    <s v="Mjaed saeed Alghamdi"/>
    <n v="124.94"/>
    <m/>
    <n v="-124.94"/>
    <s v="Credit"/>
    <s v="11200 · PayPal (LLC)"/>
    <x v="1"/>
    <x v="1"/>
    <n v="2015"/>
    <x v="57"/>
    <s v="Mjaed saeed Alghamdi"/>
    <s v="eBay:eBay"/>
    <s v="BOTH"/>
    <s v="Income Statement"/>
    <s v="PayPal (LLC) Sales Activity"/>
    <s v="11200 · PayPal (LLC)"/>
  </r>
  <r>
    <d v="2015-01-30T00:00:00"/>
    <s v="Angelica Arambula"/>
    <n v="9.9499999999999993"/>
    <m/>
    <n v="-9.9499999999999993"/>
    <s v="Credit"/>
    <s v="11200 · PayPal (LLC)"/>
    <x v="1"/>
    <x v="1"/>
    <n v="2015"/>
    <x v="57"/>
    <s v="Angelica Arambula"/>
    <s v="eBay:eBay"/>
    <s v="BOTH"/>
    <s v="Income Statement"/>
    <s v="PayPal (LLC) Sales Activity"/>
    <s v="11200 · PayPal (LLC)"/>
  </r>
  <r>
    <d v="2015-01-30T00:00:00"/>
    <s v="Vito Modica"/>
    <n v="-199.95"/>
    <m/>
    <n v="199.95"/>
    <s v="Debit"/>
    <s v="11200 · PayPal (LLC)"/>
    <x v="1"/>
    <x v="1"/>
    <n v="2015"/>
    <x v="57"/>
    <s v="Vito Modica"/>
    <s v="eBay:eBay"/>
    <s v="BOTH"/>
    <s v="Income Statement"/>
    <s v="PayPal (LLC) Sales Activity"/>
    <s v="11200 · PayPal (LLC)"/>
  </r>
  <r>
    <d v="2015-01-30T00:00:00"/>
    <s v="Reversal"/>
    <n v="193.85"/>
    <m/>
    <n v="-193.85"/>
    <s v="Credit"/>
    <s v="11200 · PayPal (LLC)"/>
    <x v="1"/>
    <x v="1"/>
    <n v="2015"/>
    <x v="57"/>
    <s v="Buyer Dispute"/>
    <s v="eBay:eBay"/>
    <s v="BOTH"/>
    <s v="Income Statement"/>
    <s v="PayPal (LLC) Sales Activity"/>
    <s v="11200 · PayPal (LLC)"/>
  </r>
  <r>
    <d v="2015-01-30T00:00:00"/>
    <s v="jack lazar"/>
    <n v="65"/>
    <m/>
    <n v="-65"/>
    <s v="Credit"/>
    <s v="11200 · PayPal (LLC)"/>
    <x v="1"/>
    <x v="1"/>
    <n v="2015"/>
    <x v="57"/>
    <s v="jack lazar"/>
    <s v="eBay:eBay"/>
    <s v="BOTH"/>
    <s v="Income Statement"/>
    <s v="PayPal (LLC) Sales Activity"/>
    <s v="11200 · PayPal (LLC)"/>
  </r>
  <r>
    <d v="2015-01-30T00:00:00"/>
    <s v="Andrea Lord"/>
    <n v="14.9"/>
    <m/>
    <n v="-14.9"/>
    <s v="Credit"/>
    <s v="11200 · PayPal (LLC)"/>
    <x v="1"/>
    <x v="1"/>
    <n v="2015"/>
    <x v="57"/>
    <s v="Andrea Lord"/>
    <s v="eBay:eBay"/>
    <s v="BOTH"/>
    <s v="Income Statement"/>
    <s v="PayPal (LLC) Sales Activity"/>
    <s v="11200 · PayPal (LLC)"/>
  </r>
  <r>
    <d v="2015-01-30T00:00:00"/>
    <s v="tina spivey"/>
    <n v="59.92"/>
    <m/>
    <n v="-59.92"/>
    <s v="Credit"/>
    <s v="11200 · PayPal (LLC)"/>
    <x v="1"/>
    <x v="1"/>
    <n v="2015"/>
    <x v="57"/>
    <s v="tina spivey"/>
    <s v="eBay:eBay"/>
    <s v="BOTH"/>
    <s v="Income Statement"/>
    <s v="PayPal (LLC) Sales Activity"/>
    <s v="11200 · PayPal (LLC)"/>
  </r>
  <r>
    <d v="2015-01-31T00:00:00"/>
    <s v="K. McMahon"/>
    <n v="21.54"/>
    <m/>
    <n v="-21.54"/>
    <s v="Credit"/>
    <s v="11200 · PayPal (LLC)"/>
    <x v="1"/>
    <x v="1"/>
    <n v="2015"/>
    <x v="57"/>
    <s v="K. McMahon"/>
    <s v="eBay:eBay"/>
    <s v="BOTH"/>
    <s v="Income Statement"/>
    <s v="PayPal (LLC) Sales Activity"/>
    <s v="11200 · PayPal (LLC)"/>
  </r>
  <r>
    <d v="2015-01-31T00:00:00"/>
    <s v="K. McMahon"/>
    <n v="21.54"/>
    <m/>
    <n v="-21.54"/>
    <s v="Credit"/>
    <s v="11200 · PayPal (LLC)"/>
    <x v="1"/>
    <x v="1"/>
    <n v="2015"/>
    <x v="57"/>
    <s v="K. McMahon"/>
    <s v="eBay:eBay"/>
    <s v="BOTH"/>
    <s v="Income Statement"/>
    <s v="PayPal (LLC) Sales Activity"/>
    <s v="11200 · PayPal (LLC)"/>
  </r>
  <r>
    <d v="2015-02-01T00:00:00"/>
    <s v="Maryna Grabovskiy"/>
    <n v="61.18"/>
    <m/>
    <n v="-61.18"/>
    <s v="Credit"/>
    <s v="11200 · PayPal (LLC)"/>
    <x v="1"/>
    <x v="2"/>
    <n v="2015"/>
    <x v="57"/>
    <s v="Maryna Grabovskiy"/>
    <s v="eBay:eBay"/>
    <s v="BOTH"/>
    <s v="Income Statement"/>
    <s v="PayPal (LLC) Sales Activity"/>
    <s v="11200 · PayPal (LLC)"/>
  </r>
  <r>
    <d v="2015-02-01T00:00:00"/>
    <s v="AAD"/>
    <n v="31.45"/>
    <m/>
    <n v="-31.45"/>
    <s v="Credit"/>
    <s v="11200 · PayPal (LLC)"/>
    <x v="1"/>
    <x v="2"/>
    <n v="2015"/>
    <x v="57"/>
    <s v="AAD"/>
    <s v="eBay:eBay"/>
    <s v="BOTH"/>
    <s v="Income Statement"/>
    <s v="PayPal (LLC) Sales Activity"/>
    <s v="11200 · PayPal (LLC)"/>
  </r>
  <r>
    <d v="2015-02-01T00:00:00"/>
    <s v="Alejandro Bucio"/>
    <n v="67.41"/>
    <m/>
    <n v="-67.41"/>
    <s v="Credit"/>
    <s v="11200 · PayPal (LLC)"/>
    <x v="1"/>
    <x v="2"/>
    <n v="2015"/>
    <x v="57"/>
    <s v="Alejandro Bucio"/>
    <s v="eBay:eBay"/>
    <s v="BOTH"/>
    <s v="Income Statement"/>
    <s v="PayPal (LLC) Sales Activity"/>
    <s v="11200 · PayPal (LLC)"/>
  </r>
  <r>
    <d v="2015-02-02T00:00:00"/>
    <s v="Hugh Dyer"/>
    <n v="89.86"/>
    <m/>
    <n v="-89.86"/>
    <s v="Credit"/>
    <s v="11200 · PayPal (LLC)"/>
    <x v="1"/>
    <x v="2"/>
    <n v="2015"/>
    <x v="57"/>
    <s v="Hugh Dyer"/>
    <s v="eBay:eBay"/>
    <s v="BOTH"/>
    <s v="Income Statement"/>
    <s v="PayPal (LLC) Sales Activity"/>
    <s v="11200 · PayPal (LLC)"/>
  </r>
  <r>
    <d v="2015-02-02T00:00:00"/>
    <s v="Troy Cronk"/>
    <n v="14.9"/>
    <m/>
    <n v="-14.9"/>
    <s v="Credit"/>
    <s v="11200 · PayPal (LLC)"/>
    <x v="1"/>
    <x v="2"/>
    <n v="2015"/>
    <x v="57"/>
    <s v="Troy Cronk"/>
    <s v="eBay:eBay"/>
    <s v="BOTH"/>
    <s v="Income Statement"/>
    <s v="PayPal (LLC) Sales Activity"/>
    <s v="11200 · PayPal (LLC)"/>
  </r>
  <r>
    <d v="2015-02-02T00:00:00"/>
    <s v="Pedro Leal"/>
    <n v="35.9"/>
    <m/>
    <n v="-35.9"/>
    <s v="Credit"/>
    <s v="11200 · PayPal (LLC)"/>
    <x v="1"/>
    <x v="2"/>
    <n v="2015"/>
    <x v="57"/>
    <s v="Pedro Leal"/>
    <s v="eBay:eBay"/>
    <s v="BOTH"/>
    <s v="Income Statement"/>
    <s v="PayPal (LLC) Sales Activity"/>
    <s v="11200 · PayPal (LLC)"/>
  </r>
  <r>
    <d v="2015-02-02T00:00:00"/>
    <s v="Dominik Chrzan"/>
    <n v="9.9499999999999993"/>
    <m/>
    <n v="-9.9499999999999993"/>
    <s v="Credit"/>
    <s v="11200 · PayPal (LLC)"/>
    <x v="1"/>
    <x v="2"/>
    <n v="2015"/>
    <x v="57"/>
    <s v="Dominik Chrzan"/>
    <s v="eBay:eBay"/>
    <s v="BOTH"/>
    <s v="Income Statement"/>
    <s v="PayPal (LLC) Sales Activity"/>
    <s v="11200 · PayPal (LLC)"/>
  </r>
  <r>
    <d v="2015-02-04T00:00:00"/>
    <s v="Ernie Williams"/>
    <n v="12.9"/>
    <m/>
    <n v="-12.9"/>
    <s v="Credit"/>
    <s v="11200 · PayPal (LLC)"/>
    <x v="1"/>
    <x v="2"/>
    <n v="2015"/>
    <x v="57"/>
    <s v="Ernie Williams"/>
    <s v="eBay:eBay"/>
    <s v="BOTH"/>
    <s v="Income Statement"/>
    <s v="PayPal (LLC) Sales Activity"/>
    <s v="11200 · PayPal (LLC)"/>
  </r>
  <r>
    <d v="2015-02-04T00:00:00"/>
    <s v="Maryna Grabovskiy"/>
    <n v="-61.18"/>
    <m/>
    <n v="61.18"/>
    <s v="Debit"/>
    <s v="11200 · PayPal (LLC)"/>
    <x v="1"/>
    <x v="2"/>
    <n v="2015"/>
    <x v="72"/>
    <s v="Maryna Grabovskiy"/>
    <s v="eBay:eBay"/>
    <s v="BOTH"/>
    <s v="Income Statement"/>
    <s v="PayPal (LLC) Sales Activity"/>
    <s v="11200 · PayPal (LLC)"/>
  </r>
  <r>
    <d v="2015-02-04T00:00:00"/>
    <s v="iNetworking"/>
    <n v="10.95"/>
    <m/>
    <n v="-10.95"/>
    <s v="Credit"/>
    <s v="11200 · PayPal (LLC)"/>
    <x v="1"/>
    <x v="2"/>
    <n v="2015"/>
    <x v="57"/>
    <s v="iNetworking"/>
    <s v="eBay:eBay"/>
    <s v="BOTH"/>
    <s v="Income Statement"/>
    <s v="PayPal (LLC) Sales Activity"/>
    <s v="11200 · PayPal (LLC)"/>
  </r>
  <r>
    <d v="2015-02-04T00:00:00"/>
    <s v="Bouncing Wolf Creations"/>
    <n v="15.89"/>
    <m/>
    <n v="-15.89"/>
    <s v="Credit"/>
    <s v="11200 · PayPal (LLC)"/>
    <x v="1"/>
    <x v="2"/>
    <n v="2015"/>
    <x v="57"/>
    <s v="Bouncing Wolf Creations"/>
    <s v="eBay:eBay"/>
    <s v="BOTH"/>
    <s v="Income Statement"/>
    <s v="PayPal (LLC) Sales Activity"/>
    <s v="11200 · PayPal (LLC)"/>
  </r>
  <r>
    <d v="2015-02-04T00:00:00"/>
    <s v="Larry Thompson"/>
    <n v="115.66"/>
    <m/>
    <n v="-115.66"/>
    <s v="Credit"/>
    <s v="11200 · PayPal (LLC)"/>
    <x v="1"/>
    <x v="2"/>
    <n v="2015"/>
    <x v="57"/>
    <s v="Larry Thompson"/>
    <s v="eBay:eBay"/>
    <s v="BOTH"/>
    <s v="Income Statement"/>
    <s v="PayPal (LLC) Sales Activity"/>
    <s v="11200 · PayPal (LLC)"/>
  </r>
  <r>
    <d v="2015-02-04T00:00:00"/>
    <s v="Diane Whittaker"/>
    <n v="12.9"/>
    <m/>
    <n v="-12.9"/>
    <s v="Credit"/>
    <s v="11200 · PayPal (LLC)"/>
    <x v="1"/>
    <x v="2"/>
    <n v="2015"/>
    <x v="57"/>
    <s v="Diane Whittaker"/>
    <s v="eBay:eBay"/>
    <s v="BOTH"/>
    <s v="Income Statement"/>
    <s v="PayPal (LLC) Sales Activity"/>
    <s v="11200 · PayPal (LLC)"/>
  </r>
  <r>
    <d v="2015-02-04T00:00:00"/>
    <s v="Tiffany Ernst"/>
    <n v="97.44"/>
    <m/>
    <n v="-97.44"/>
    <s v="Credit"/>
    <s v="11200 · PayPal (LLC)"/>
    <x v="1"/>
    <x v="2"/>
    <n v="2015"/>
    <x v="57"/>
    <s v="Tiffany Ernst"/>
    <s v="eBay:eBay"/>
    <s v="BOTH"/>
    <s v="Income Statement"/>
    <s v="PayPal (LLC) Sales Activity"/>
    <s v="11200 · PayPal (LLC)"/>
  </r>
  <r>
    <d v="2015-02-05T00:00:00"/>
    <s v="Rachel Pollock"/>
    <n v="10.95"/>
    <m/>
    <n v="-10.95"/>
    <s v="Credit"/>
    <s v="11200 · PayPal (LLC)"/>
    <x v="1"/>
    <x v="2"/>
    <n v="2015"/>
    <x v="57"/>
    <s v="Rachel Pollock"/>
    <s v="eBay:eBay"/>
    <s v="BOTH"/>
    <s v="Income Statement"/>
    <s v="PayPal (LLC) Sales Activity"/>
    <s v="11200 · PayPal (LLC)"/>
  </r>
  <r>
    <d v="2015-02-05T00:00:00"/>
    <s v="Eoghan Byrne"/>
    <n v="89.27"/>
    <m/>
    <n v="-89.27"/>
    <s v="Credit"/>
    <s v="11200 · PayPal (LLC)"/>
    <x v="1"/>
    <x v="2"/>
    <n v="2015"/>
    <x v="57"/>
    <s v="Eoghan Byrne"/>
    <s v="eBay:eBay"/>
    <s v="BOTH"/>
    <s v="Income Statement"/>
    <s v="PayPal (LLC) Sales Activity"/>
    <s v="11200 · PayPal (LLC)"/>
  </r>
  <r>
    <d v="2015-02-05T00:00:00"/>
    <s v="_x001a_ _x001a__x001a_"/>
    <n v="1995"/>
    <m/>
    <n v="-1995"/>
    <s v="Credit"/>
    <s v="11200 · PayPal (LLC)"/>
    <x v="1"/>
    <x v="2"/>
    <n v="2015"/>
    <x v="57"/>
    <s v="_x001a_ _x001a__x001a_"/>
    <s v="eBay:eBay"/>
    <s v="BOTH"/>
    <s v="Income Statement"/>
    <s v="PayPal (LLC) Sales Activity"/>
    <s v="11200 · PayPal (LLC)"/>
  </r>
  <r>
    <d v="2015-02-05T00:00:00"/>
    <s v="_x001a_ _x001a__x001a_"/>
    <n v="-1995"/>
    <m/>
    <n v="1995"/>
    <s v="Debit"/>
    <s v="11200 · PayPal (LLC)"/>
    <x v="1"/>
    <x v="2"/>
    <n v="2015"/>
    <x v="57"/>
    <s v="Cozy Rooms"/>
    <s v="eBay:eBay"/>
    <s v="BOTH"/>
    <s v="Income Statement"/>
    <s v="PayPal (LLC) Sales Activity"/>
    <s v="11200 · PayPal (LLC)"/>
  </r>
  <r>
    <d v="2015-02-05T00:00:00"/>
    <s v="james rogers"/>
    <n v="53.51"/>
    <m/>
    <n v="-53.51"/>
    <s v="Credit"/>
    <s v="11200 · PayPal (LLC)"/>
    <x v="1"/>
    <x v="2"/>
    <n v="2015"/>
    <x v="57"/>
    <s v="james rogers"/>
    <s v="eBay:eBay"/>
    <s v="BOTH"/>
    <s v="Income Statement"/>
    <s v="PayPal (LLC) Sales Activity"/>
    <s v="11200 · PayPal (LLC)"/>
  </r>
  <r>
    <d v="2015-02-05T00:00:00"/>
    <s v="Denise Shifflett"/>
    <n v="10.95"/>
    <m/>
    <n v="-10.95"/>
    <s v="Credit"/>
    <s v="11200 · PayPal (LLC)"/>
    <x v="1"/>
    <x v="2"/>
    <n v="2015"/>
    <x v="57"/>
    <s v="Denise Shifflett"/>
    <s v="eBay:eBay"/>
    <s v="BOTH"/>
    <s v="Income Statement"/>
    <s v="PayPal (LLC) Sales Activity"/>
    <s v="11200 · PayPal (LLC)"/>
  </r>
  <r>
    <d v="2015-02-06T00:00:00"/>
    <s v="Kimberly McGrew"/>
    <n v="15"/>
    <m/>
    <n v="-15"/>
    <s v="Credit"/>
    <s v="11200 · PayPal (LLC)"/>
    <x v="1"/>
    <x v="2"/>
    <n v="2015"/>
    <x v="57"/>
    <s v="Kimberly McGrew"/>
    <s v="eBay:eBay"/>
    <s v="BOTH"/>
    <s v="Income Statement"/>
    <s v="PayPal (LLC) Sales Activity"/>
    <s v="11200 · PayPal (LLC)"/>
  </r>
  <r>
    <d v="2015-02-06T00:00:00"/>
    <s v="Larry Thompson"/>
    <n v="-115.66"/>
    <m/>
    <n v="115.66"/>
    <s v="Debit"/>
    <s v="11200 · PayPal (LLC)"/>
    <x v="1"/>
    <x v="2"/>
    <n v="2015"/>
    <x v="72"/>
    <s v="Larry Thompson"/>
    <s v="eBay:eBay"/>
    <s v="BOTH"/>
    <s v="Income Statement"/>
    <s v="PayPal (LLC) Sales Activity"/>
    <s v="11200 · PayPal (LLC)"/>
  </r>
  <r>
    <d v="2015-02-07T00:00:00"/>
    <s v="Brian Casey"/>
    <n v="53.51"/>
    <m/>
    <n v="-53.51"/>
    <s v="Credit"/>
    <s v="11200 · PayPal (LLC)"/>
    <x v="1"/>
    <x v="2"/>
    <n v="2015"/>
    <x v="57"/>
    <s v="Brian Casey"/>
    <s v="eBay:eBay"/>
    <s v="BOTH"/>
    <s v="Income Statement"/>
    <s v="PayPal (LLC) Sales Activity"/>
    <s v="11200 · PayPal (LLC)"/>
  </r>
  <r>
    <d v="2015-02-07T00:00:00"/>
    <s v="miguel aponte"/>
    <n v="97.44"/>
    <m/>
    <n v="-97.44"/>
    <s v="Credit"/>
    <s v="11200 · PayPal (LLC)"/>
    <x v="1"/>
    <x v="2"/>
    <n v="2015"/>
    <x v="57"/>
    <s v="miguel aponte"/>
    <s v="eBay:eBay"/>
    <s v="BOTH"/>
    <s v="Income Statement"/>
    <s v="PayPal (LLC) Sales Activity"/>
    <s v="11200 · PayPal (LLC)"/>
  </r>
  <r>
    <d v="2015-02-07T00:00:00"/>
    <s v="debra anderson"/>
    <n v="12.9"/>
    <m/>
    <n v="-12.9"/>
    <s v="Credit"/>
    <s v="11200 · PayPal (LLC)"/>
    <x v="1"/>
    <x v="2"/>
    <n v="2015"/>
    <x v="57"/>
    <s v="debra anderson"/>
    <s v="eBay:eBay"/>
    <s v="BOTH"/>
    <s v="Income Statement"/>
    <s v="PayPal (LLC) Sales Activity"/>
    <s v="11200 · PayPal (LLC)"/>
  </r>
  <r>
    <d v="2015-02-08T00:00:00"/>
    <s v="Kenia Sanchez"/>
    <n v="127.2"/>
    <m/>
    <n v="-127.2"/>
    <s v="Credit"/>
    <s v="11200 · PayPal (LLC)"/>
    <x v="1"/>
    <x v="2"/>
    <n v="2015"/>
    <x v="57"/>
    <s v="Kenia Sanchez"/>
    <s v="eBay:eBay"/>
    <s v="BOTH"/>
    <s v="Income Statement"/>
    <s v="PayPal (LLC) Sales Activity"/>
    <s v="11200 · PayPal (LLC)"/>
  </r>
  <r>
    <d v="2015-02-08T00:00:00"/>
    <s v="Jenise Howard"/>
    <n v="74.89"/>
    <m/>
    <n v="-74.89"/>
    <s v="Credit"/>
    <s v="11200 · PayPal (LLC)"/>
    <x v="1"/>
    <x v="2"/>
    <n v="2015"/>
    <x v="57"/>
    <s v="Jenise Howard"/>
    <s v="eBay:eBay"/>
    <s v="BOTH"/>
    <s v="Income Statement"/>
    <s v="PayPal (LLC) Sales Activity"/>
    <s v="11200 · PayPal (LLC)"/>
  </r>
  <r>
    <d v="2015-02-08T00:00:00"/>
    <s v="william shields"/>
    <n v="39.950000000000003"/>
    <m/>
    <n v="-39.950000000000003"/>
    <s v="Credit"/>
    <s v="11200 · PayPal (LLC)"/>
    <x v="1"/>
    <x v="2"/>
    <n v="2015"/>
    <x v="57"/>
    <s v="william shields"/>
    <s v="eBay:eBay"/>
    <s v="BOTH"/>
    <s v="Income Statement"/>
    <s v="PayPal (LLC) Sales Activity"/>
    <s v="11200 · PayPal (LLC)"/>
  </r>
  <r>
    <d v="2015-02-09T00:00:00"/>
    <s v="Bank Account"/>
    <n v="-1276.9100000000001"/>
    <m/>
    <n v="1276.9100000000001"/>
    <s v="Debit"/>
    <s v="11200 · PayPal (LLC)"/>
    <x v="1"/>
    <x v="2"/>
    <n v="2015"/>
    <x v="37"/>
    <s v="Dean &amp; Tyler, LLC"/>
    <s v="Corporate"/>
    <s v="LLC"/>
    <s v="Balance Sheet"/>
    <s v="PayPal (LLC) transfers to 0592 (LLC)"/>
    <s v="11200 · PayPal (LLC)"/>
  </r>
  <r>
    <d v="2015-02-09T00:00:00"/>
    <s v="kurtis thompson"/>
    <n v="76.95"/>
    <m/>
    <n v="-76.95"/>
    <s v="Credit"/>
    <s v="11200 · PayPal (LLC)"/>
    <x v="1"/>
    <x v="2"/>
    <n v="2015"/>
    <x v="57"/>
    <s v="kurtis thompson"/>
    <s v="eBay:eBay"/>
    <s v="BOTH"/>
    <s v="Income Statement"/>
    <s v="PayPal (LLC) Sales Activity"/>
    <s v="11200 · PayPal (LLC)"/>
  </r>
  <r>
    <d v="2015-02-09T00:00:00"/>
    <s v="Reversal"/>
    <n v="1916.89"/>
    <m/>
    <n v="-1916.89"/>
    <s v="Credit"/>
    <s v="11200 · PayPal (LLC)"/>
    <x v="1"/>
    <x v="2"/>
    <n v="2015"/>
    <x v="57"/>
    <s v="Buyer Dispute"/>
    <s v="eBay:eBay"/>
    <s v="BOTH"/>
    <s v="Income Statement"/>
    <s v="PayPal (LLC) Sales Activity"/>
    <s v="11200 · PayPal (LLC)"/>
  </r>
  <r>
    <d v="2015-02-09T00:00:00"/>
    <s v="_x001a_ _x001a__x001a_"/>
    <n v="-1995"/>
    <m/>
    <n v="1995"/>
    <s v="Debit"/>
    <s v="11200 · PayPal (LLC)"/>
    <x v="1"/>
    <x v="2"/>
    <n v="2015"/>
    <x v="57"/>
    <s v="Cozy Rooms"/>
    <s v="eBay:eBay"/>
    <s v="BOTH"/>
    <s v="Income Statement"/>
    <s v="PayPal (LLC) Sales Activity"/>
    <s v="11200 · PayPal (LLC)"/>
  </r>
  <r>
    <d v="2015-02-09T00:00:00"/>
    <s v="Thomas Migliore"/>
    <n v="-85.86"/>
    <m/>
    <n v="85.86"/>
    <s v="Debit"/>
    <s v="11200 · PayPal (LLC)"/>
    <x v="1"/>
    <x v="2"/>
    <n v="2015"/>
    <x v="72"/>
    <s v="Thomas Migliore"/>
    <s v="eBay:eBay"/>
    <s v="BOTH"/>
    <s v="Income Statement"/>
    <s v="PayPal (LLC) Sales Activity"/>
    <s v="11200 · PayPal (LLC)"/>
  </r>
  <r>
    <d v="2015-02-09T00:00:00"/>
    <s v="Chimene L Cain"/>
    <n v="12.9"/>
    <m/>
    <n v="-12.9"/>
    <s v="Credit"/>
    <s v="11200 · PayPal (LLC)"/>
    <x v="1"/>
    <x v="2"/>
    <n v="2015"/>
    <x v="57"/>
    <s v="Chimene L Cain"/>
    <s v="eBay:eBay"/>
    <s v="BOTH"/>
    <s v="Income Statement"/>
    <s v="PayPal (LLC) Sales Activity"/>
    <s v="11200 · PayPal (LLC)"/>
  </r>
  <r>
    <d v="2015-02-10T00:00:00"/>
    <s v="The People's Choice Entertainment Inc"/>
    <n v="6.25"/>
    <m/>
    <n v="-6.25"/>
    <s v="Credit"/>
    <s v="11200 · PayPal (LLC)"/>
    <x v="1"/>
    <x v="2"/>
    <n v="2015"/>
    <x v="57"/>
    <s v="The People's Choice Entertainment Inc"/>
    <s v="eBay:eBay"/>
    <s v="BOTH"/>
    <s v="Income Statement"/>
    <s v="PayPal (LLC) Sales Activity"/>
    <s v="11200 · PayPal (LLC)"/>
  </r>
  <r>
    <d v="2015-02-11T00:00:00"/>
    <s v="3D Sellers eBay apps for sellers"/>
    <n v="-3.99"/>
    <m/>
    <n v="3.99"/>
    <s v="Debit"/>
    <s v="11200 · PayPal (LLC)"/>
    <x v="1"/>
    <x v="2"/>
    <n v="2015"/>
    <x v="29"/>
    <s v="eBay"/>
    <s v="eBay:eBay"/>
    <s v="BOTH"/>
    <s v="Income Statement"/>
    <s v="PayPal (LLC) Activity"/>
    <s v="11200 · PayPal (LLC)"/>
  </r>
  <r>
    <d v="2015-02-11T00:00:00"/>
    <s v="Robert Lewis"/>
    <n v="9.9499999999999993"/>
    <m/>
    <n v="-9.9499999999999993"/>
    <s v="Credit"/>
    <s v="11200 · PayPal (LLC)"/>
    <x v="1"/>
    <x v="2"/>
    <n v="2015"/>
    <x v="57"/>
    <s v="Robert Lewis"/>
    <s v="eBay:eBay"/>
    <s v="BOTH"/>
    <s v="Income Statement"/>
    <s v="PayPal (LLC) Sales Activity"/>
    <s v="11200 · PayPal (LLC)"/>
  </r>
  <r>
    <d v="2015-02-11T00:00:00"/>
    <s v="William Pelton"/>
    <n v="13.45"/>
    <m/>
    <n v="-13.45"/>
    <s v="Credit"/>
    <s v="11200 · PayPal (LLC)"/>
    <x v="1"/>
    <x v="2"/>
    <n v="2015"/>
    <x v="57"/>
    <s v="William Pelton"/>
    <s v="eBay:eBay"/>
    <s v="BOTH"/>
    <s v="Income Statement"/>
    <s v="PayPal (LLC) Sales Activity"/>
    <s v="11200 · PayPal (LLC)"/>
  </r>
  <r>
    <d v="2015-02-12T00:00:00"/>
    <s v="Ibrahim peri"/>
    <n v="178.6"/>
    <m/>
    <n v="-178.6"/>
    <s v="Credit"/>
    <s v="11200 · PayPal (LLC)"/>
    <x v="1"/>
    <x v="2"/>
    <n v="2015"/>
    <x v="57"/>
    <s v="Ibrahim peri"/>
    <s v="eBay:eBay"/>
    <s v="BOTH"/>
    <s v="Income Statement"/>
    <s v="PayPal (LLC) Sales Activity"/>
    <s v="11200 · PayPal (LLC)"/>
  </r>
  <r>
    <d v="2015-02-12T00:00:00"/>
    <s v="BM CONSULTING"/>
    <n v="20"/>
    <m/>
    <n v="-20"/>
    <s v="Credit"/>
    <s v="11200 · PayPal (LLC)"/>
    <x v="1"/>
    <x v="2"/>
    <n v="2015"/>
    <x v="57"/>
    <s v="BM CONSULTING"/>
    <s v="eBay:eBay"/>
    <s v="BOTH"/>
    <s v="Income Statement"/>
    <s v="PayPal (LLC) Sales Activity"/>
    <s v="11200 · PayPal (LLC)"/>
  </r>
  <r>
    <d v="2015-02-12T00:00:00"/>
    <s v="AAD"/>
    <n v="-31.45"/>
    <m/>
    <n v="31.45"/>
    <s v="Debit"/>
    <s v="11200 · PayPal (LLC)"/>
    <x v="1"/>
    <x v="2"/>
    <n v="2015"/>
    <x v="72"/>
    <s v="AAD"/>
    <s v="eBay:eBay"/>
    <s v="BOTH"/>
    <s v="Income Statement"/>
    <s v="PayPal (LLC) Sales Activity"/>
    <s v="11200 · PayPal (LLC)"/>
  </r>
  <r>
    <d v="2015-02-12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2T00:00:00"/>
    <s v="Barbara Twaddle"/>
    <n v="102.76"/>
    <m/>
    <n v="-102.76"/>
    <s v="Credit"/>
    <s v="11200 · PayPal (LLC)"/>
    <x v="1"/>
    <x v="2"/>
    <n v="2015"/>
    <x v="57"/>
    <s v="Barbara Twaddle"/>
    <s v="eBay:eBay"/>
    <s v="BOTH"/>
    <s v="Income Statement"/>
    <s v="PayPal (LLC) Sales Activity"/>
    <s v="11200 · PayPal (LLC)"/>
  </r>
  <r>
    <d v="2015-02-12T00:00:00"/>
    <s v="eBay Inc Shipping"/>
    <n v="-38.6"/>
    <m/>
    <n v="38.6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2T00:00:00"/>
    <s v="Richard skinner"/>
    <n v="12.9"/>
    <m/>
    <n v="-12.9"/>
    <s v="Credit"/>
    <s v="11200 · PayPal (LLC)"/>
    <x v="1"/>
    <x v="2"/>
    <n v="2015"/>
    <x v="57"/>
    <s v="Richard skinner"/>
    <s v="eBay:eBay"/>
    <s v="BOTH"/>
    <s v="Income Statement"/>
    <s v="PayPal (LLC) Sales Activity"/>
    <s v="11200 · PayPal (LLC)"/>
  </r>
  <r>
    <d v="2015-02-12T00:00:00"/>
    <s v="eBay Inc Shipping"/>
    <n v="-2.09"/>
    <m/>
    <n v="2.09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2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2T00:00:00"/>
    <s v="Mark Ankenbrand"/>
    <n v="14.9"/>
    <m/>
    <n v="-14.9"/>
    <s v="Credit"/>
    <s v="11200 · PayPal (LLC)"/>
    <x v="1"/>
    <x v="2"/>
    <n v="2015"/>
    <x v="57"/>
    <s v="Mark Ankenbrand"/>
    <s v="eBay:eBay"/>
    <s v="BOTH"/>
    <s v="Income Statement"/>
    <s v="PayPal (LLC) Sales Activity"/>
    <s v="11200 · PayPal (LLC)"/>
  </r>
  <r>
    <d v="2015-02-13T00:00:00"/>
    <s v="Karen-Kitty Carroll"/>
    <n v="14.9"/>
    <m/>
    <n v="-14.9"/>
    <s v="Credit"/>
    <s v="11200 · PayPal (LLC)"/>
    <x v="1"/>
    <x v="2"/>
    <n v="2015"/>
    <x v="57"/>
    <s v="Karen-Kitty Carroll"/>
    <s v="eBay:eBay"/>
    <s v="BOTH"/>
    <s v="Income Statement"/>
    <s v="PayPal (LLC) Sales Activity"/>
    <s v="11200 · PayPal (LLC)"/>
  </r>
  <r>
    <d v="2015-02-13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3T00:00:00"/>
    <s v="Carla Kohle"/>
    <n v="25.8"/>
    <m/>
    <n v="-25.8"/>
    <s v="Credit"/>
    <s v="11200 · PayPal (LLC)"/>
    <x v="1"/>
    <x v="2"/>
    <n v="2015"/>
    <x v="57"/>
    <s v="Carla Kohle"/>
    <s v="eBay:eBay"/>
    <s v="BOTH"/>
    <s v="Income Statement"/>
    <s v="PayPal (LLC) Sales Activity"/>
    <s v="11200 · PayPal (LLC)"/>
  </r>
  <r>
    <d v="2015-02-13T00:00:00"/>
    <s v="tim coburn"/>
    <n v="673.2"/>
    <m/>
    <n v="-673.2"/>
    <s v="Credit"/>
    <s v="11200 · PayPal (LLC)"/>
    <x v="1"/>
    <x v="2"/>
    <n v="2015"/>
    <x v="57"/>
    <s v="tim coburn"/>
    <s v="eBay:eBay"/>
    <s v="BOTH"/>
    <s v="Income Statement"/>
    <s v="PayPal (LLC) Sales Activity"/>
    <s v="11200 · PayPal (LLC)"/>
  </r>
  <r>
    <d v="2015-02-13T00:00:00"/>
    <s v="Gilbert Martin"/>
    <n v="62.95"/>
    <m/>
    <n v="-62.95"/>
    <s v="Credit"/>
    <s v="11200 · PayPal (LLC)"/>
    <x v="1"/>
    <x v="2"/>
    <n v="2015"/>
    <x v="57"/>
    <s v="Gilbert Martin"/>
    <s v="eBay:eBay"/>
    <s v="BOTH"/>
    <s v="Income Statement"/>
    <s v="PayPal (LLC) Sales Activity"/>
    <s v="11200 · PayPal (LLC)"/>
  </r>
  <r>
    <d v="2015-02-13T00:00:00"/>
    <s v="Amber Arceo"/>
    <n v="14.9"/>
    <m/>
    <n v="-14.9"/>
    <s v="Credit"/>
    <s v="11200 · PayPal (LLC)"/>
    <x v="1"/>
    <x v="2"/>
    <n v="2015"/>
    <x v="57"/>
    <s v="Amber Arceo"/>
    <s v="eBay:eBay"/>
    <s v="BOTH"/>
    <s v="Income Statement"/>
    <s v="PayPal (LLC) Sales Activity"/>
    <s v="11200 · PayPal (LLC)"/>
  </r>
  <r>
    <d v="2015-02-14T00:00:00"/>
    <s v="antonio alvarez"/>
    <n v="50.97"/>
    <m/>
    <n v="-50.97"/>
    <s v="Credit"/>
    <s v="11200 · PayPal (LLC)"/>
    <x v="1"/>
    <x v="2"/>
    <n v="2015"/>
    <x v="57"/>
    <s v="antonio alvarez"/>
    <s v="eBay:eBay"/>
    <s v="BOTH"/>
    <s v="Income Statement"/>
    <s v="PayPal (LLC) Sales Activity"/>
    <s v="11200 · PayPal (LLC)"/>
  </r>
  <r>
    <d v="2015-02-16T00:00:00"/>
    <s v="eBay Inc Shipping"/>
    <n v="-5.0999999999999996"/>
    <m/>
    <n v="5.0999999999999996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6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6T00:00:00"/>
    <s v="Bank Account"/>
    <n v="-1075.6400000000001"/>
    <m/>
    <n v="1075.6400000000001"/>
    <s v="Debit"/>
    <s v="11200 · PayPal (LLC)"/>
    <x v="1"/>
    <x v="2"/>
    <n v="2015"/>
    <x v="37"/>
    <s v="Dean &amp; Tyler, LLC"/>
    <s v="Corporate"/>
    <s v="LLC"/>
    <s v="Balance Sheet"/>
    <s v="PayPal (LLC) transfers to 0592 (LLC)"/>
    <s v="11200 · PayPal (LLC)"/>
  </r>
  <r>
    <d v="2015-02-17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7T00:00:00"/>
    <s v="mary bazoff"/>
    <n v="53.5"/>
    <m/>
    <n v="-53.5"/>
    <s v="Credit"/>
    <s v="11200 · PayPal (LLC)"/>
    <x v="1"/>
    <x v="2"/>
    <n v="2015"/>
    <x v="57"/>
    <s v="mary bazoff"/>
    <s v="eBay:eBay"/>
    <s v="BOTH"/>
    <s v="Income Statement"/>
    <s v="PayPal (LLC) Sales Activity"/>
    <s v="11200 · PayPal (LLC)"/>
  </r>
  <r>
    <d v="2015-02-17T00:00:00"/>
    <s v="William T. Parker"/>
    <n v="80"/>
    <m/>
    <n v="-80"/>
    <s v="Credit"/>
    <s v="11200 · PayPal (LLC)"/>
    <x v="1"/>
    <x v="2"/>
    <n v="2015"/>
    <x v="57"/>
    <s v="William T. Parker"/>
    <s v="eBay:eBay"/>
    <s v="BOTH"/>
    <s v="Income Statement"/>
    <s v="PayPal (LLC) Sales Activity"/>
    <s v="11200 · PayPal (LLC)"/>
  </r>
  <r>
    <d v="2015-02-17T00:00:00"/>
    <s v="eBay Inc Shipping"/>
    <n v="-10.18"/>
    <m/>
    <n v="10.18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7T00:00:00"/>
    <s v="Timothy J Bowers Jr"/>
    <n v="35.96"/>
    <m/>
    <n v="-35.96"/>
    <s v="Credit"/>
    <s v="11200 · PayPal (LLC)"/>
    <x v="1"/>
    <x v="2"/>
    <n v="2015"/>
    <x v="57"/>
    <s v="Timothy J Bowers Jr"/>
    <s v="eBay:eBay"/>
    <s v="BOTH"/>
    <s v="Income Statement"/>
    <s v="PayPal (LLC) Sales Activity"/>
    <s v="11200 · PayPal (LLC)"/>
  </r>
  <r>
    <d v="2015-02-18T00:00:00"/>
    <s v="Schenley Hutson Kirk"/>
    <n v="14.9"/>
    <m/>
    <n v="-14.9"/>
    <s v="Credit"/>
    <s v="11200 · PayPal (LLC)"/>
    <x v="1"/>
    <x v="2"/>
    <n v="2015"/>
    <x v="57"/>
    <s v="Schenley Hutson Kirk"/>
    <s v="eBay:eBay"/>
    <s v="BOTH"/>
    <s v="Income Statement"/>
    <s v="PayPal (LLC) Sales Activity"/>
    <s v="11200 · PayPal (LLC)"/>
  </r>
  <r>
    <d v="2015-02-18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8T00:00:00"/>
    <s v="Maryna Grabovskiy"/>
    <n v="65.099999999999994"/>
    <m/>
    <n v="-65.099999999999994"/>
    <s v="Credit"/>
    <s v="11200 · PayPal (LLC)"/>
    <x v="1"/>
    <x v="2"/>
    <n v="2015"/>
    <x v="57"/>
    <s v="Maryna Grabovskiy"/>
    <s v="eBay:eBay"/>
    <s v="BOTH"/>
    <s v="Income Statement"/>
    <s v="PayPal (LLC) Sales Activity"/>
    <s v="11200 · PayPal (LLC)"/>
  </r>
  <r>
    <d v="2015-02-18T00:00:00"/>
    <s v="eBay Buyer Dispute"/>
    <n v="-14.9"/>
    <m/>
    <n v="14.9"/>
    <s v="Debit"/>
    <s v="11200 · PayPal (LLC)"/>
    <x v="1"/>
    <x v="2"/>
    <n v="2015"/>
    <x v="57"/>
    <s v="Buyer Dispute"/>
    <s v="eBay:eBay"/>
    <s v="BOTH"/>
    <s v="Income Statement"/>
    <s v="PayPal (LLC) Sales Activity"/>
    <s v="11200 · PayPal (LLC)"/>
  </r>
  <r>
    <d v="2015-02-19T00:00:00"/>
    <s v="Strutting Your Stuff Standard Poodles"/>
    <n v="73.989999999999995"/>
    <m/>
    <n v="-73.989999999999995"/>
    <s v="Credit"/>
    <s v="11200 · PayPal (LLC)"/>
    <x v="1"/>
    <x v="2"/>
    <n v="2015"/>
    <x v="57"/>
    <s v="Strutting Your Stuff Standard Poodles"/>
    <s v="eBay:eBay"/>
    <s v="BOTH"/>
    <s v="Income Statement"/>
    <s v="PayPal (LLC) Sales Activity"/>
    <s v="11200 · PayPal (LLC)"/>
  </r>
  <r>
    <d v="2015-02-19T00:00:00"/>
    <s v="eBay Inc Shipping"/>
    <n v="-13.52"/>
    <m/>
    <n v="13.52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9T00:00:00"/>
    <s v="eBay Inc Shipping"/>
    <n v="-2.93"/>
    <m/>
    <n v="2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19T00:00:00"/>
    <s v="Robert Rozzi"/>
    <n v="12.9"/>
    <m/>
    <n v="-12.9"/>
    <s v="Credit"/>
    <s v="11200 · PayPal (LLC)"/>
    <x v="1"/>
    <x v="2"/>
    <n v="2015"/>
    <x v="57"/>
    <s v="Robert Rozzi"/>
    <s v="eBay:eBay"/>
    <s v="BOTH"/>
    <s v="Income Statement"/>
    <s v="PayPal (LLC) Sales Activity"/>
    <s v="11200 · PayPal (LLC)"/>
  </r>
  <r>
    <d v="2015-02-20T00:00:00"/>
    <s v="To Euro"/>
    <n v="-23.21"/>
    <m/>
    <n v="23.21"/>
    <s v="Debit"/>
    <s v="11200 · PayPal (LLC)"/>
    <x v="1"/>
    <x v="2"/>
    <n v="2015"/>
    <x v="13"/>
    <s v="GoDaddy"/>
    <s v="eBay:eBay"/>
    <s v="BOTH"/>
    <s v="Income Statement"/>
    <s v="PayPal (LLC) Activity"/>
    <s v="11200 · PayPal (LLC)"/>
  </r>
  <r>
    <d v="2015-02-20T00:00:00"/>
    <s v="From U.S. Dollar"/>
    <n v="19.96"/>
    <m/>
    <n v="-19.96"/>
    <s v="Credit"/>
    <s v="11200 · PayPal (LLC)"/>
    <x v="1"/>
    <x v="2"/>
    <n v="2015"/>
    <x v="13"/>
    <s v="GoDaddy"/>
    <s v="eBay:eBay"/>
    <s v="BOTH"/>
    <s v="Income Statement"/>
    <s v="PayPal (LLC) Activity"/>
    <s v="11200 · PayPal (LLC)"/>
  </r>
  <r>
    <d v="2015-02-20T00:00:00"/>
    <s v="Go Daddy Europe Limited"/>
    <n v="-19.96"/>
    <m/>
    <n v="19.96"/>
    <s v="Debit"/>
    <s v="11200 · PayPal (LLC)"/>
    <x v="1"/>
    <x v="2"/>
    <n v="2015"/>
    <x v="13"/>
    <s v="GoDaddy"/>
    <s v="eBay:eBay"/>
    <s v="BOTH"/>
    <s v="Income Statement"/>
    <s v="PayPal (LLC) Activity"/>
    <s v="11200 · PayPal (LLC)"/>
  </r>
  <r>
    <d v="2015-02-20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20T00:00:00"/>
    <s v="Robert Gay"/>
    <n v="199.95"/>
    <m/>
    <n v="-199.95"/>
    <s v="Credit"/>
    <s v="11200 · PayPal (LLC)"/>
    <x v="1"/>
    <x v="2"/>
    <n v="2015"/>
    <x v="57"/>
    <s v="Robert Gay"/>
    <s v="eBay:eBay"/>
    <s v="BOTH"/>
    <s v="Income Statement"/>
    <s v="PayPal (LLC) Sales Activity"/>
    <s v="11200 · PayPal (LLC)"/>
  </r>
  <r>
    <d v="2015-02-21T00:00:00"/>
    <s v="To Euro"/>
    <n v="-5.83"/>
    <m/>
    <n v="5.83"/>
    <s v="Debit"/>
    <s v="11200 · PayPal (LLC)"/>
    <x v="1"/>
    <x v="2"/>
    <n v="2015"/>
    <x v="13"/>
    <s v="GoDaddy"/>
    <s v="eBay:eBay"/>
    <s v="BOTH"/>
    <s v="Income Statement"/>
    <s v="PayPal (LLC) Activity"/>
    <s v="11200 · PayPal (LLC)"/>
  </r>
  <r>
    <d v="2015-02-21T00:00:00"/>
    <s v="From U.S. Dollar"/>
    <n v="4.99"/>
    <m/>
    <n v="-4.99"/>
    <s v="Credit"/>
    <s v="11200 · PayPal (LLC)"/>
    <x v="1"/>
    <x v="2"/>
    <n v="2015"/>
    <x v="13"/>
    <s v="GoDaddy"/>
    <s v="eBay:eBay"/>
    <s v="BOTH"/>
    <s v="Income Statement"/>
    <s v="PayPal (LLC) Activity"/>
    <s v="11200 · PayPal (LLC)"/>
  </r>
  <r>
    <d v="2015-02-21T00:00:00"/>
    <s v="Go Daddy Europe Limited"/>
    <n v="-4.99"/>
    <m/>
    <n v="4.99"/>
    <s v="Debit"/>
    <s v="11200 · PayPal (LLC)"/>
    <x v="1"/>
    <x v="2"/>
    <n v="2015"/>
    <x v="13"/>
    <s v="GoDaddy"/>
    <s v="eBay:eBay"/>
    <s v="BOTH"/>
    <s v="Income Statement"/>
    <s v="PayPal (LLC) Activity"/>
    <s v="11200 · PayPal (LLC)"/>
  </r>
  <r>
    <d v="2015-02-21T00:00:00"/>
    <s v="Tyler Newbury"/>
    <n v="12.9"/>
    <m/>
    <n v="-12.9"/>
    <s v="Credit"/>
    <s v="11200 · PayPal (LLC)"/>
    <x v="1"/>
    <x v="2"/>
    <n v="2015"/>
    <x v="57"/>
    <s v="Tyler Newbury"/>
    <s v="eBay:eBay"/>
    <s v="BOTH"/>
    <s v="Income Statement"/>
    <s v="PayPal (LLC) Sales Activity"/>
    <s v="11200 · PayPal (LLC)"/>
  </r>
  <r>
    <d v="2015-02-22T00:00:00"/>
    <s v="becca mckain"/>
    <n v="12.9"/>
    <m/>
    <n v="-12.9"/>
    <s v="Credit"/>
    <s v="11200 · PayPal (LLC)"/>
    <x v="1"/>
    <x v="2"/>
    <n v="2015"/>
    <x v="57"/>
    <s v="becca mckain"/>
    <s v="eBay:eBay"/>
    <s v="BOTH"/>
    <s v="Income Statement"/>
    <s v="PayPal (LLC) Sales Activity"/>
    <s v="11200 · PayPal (LLC)"/>
  </r>
  <r>
    <d v="2015-02-22T00:00:00"/>
    <s v="rob chesson"/>
    <n v="70.11"/>
    <m/>
    <n v="-70.11"/>
    <s v="Credit"/>
    <s v="11200 · PayPal (LLC)"/>
    <x v="1"/>
    <x v="2"/>
    <n v="2015"/>
    <x v="57"/>
    <s v="rob chesson"/>
    <s v="eBay:eBay"/>
    <s v="BOTH"/>
    <s v="Income Statement"/>
    <s v="PayPal (LLC) Sales Activity"/>
    <s v="11200 · PayPal (LLC)"/>
  </r>
  <r>
    <d v="2015-02-23T00:00:00"/>
    <s v="Peter Gonzalez"/>
    <n v="57.05"/>
    <m/>
    <n v="-57.05"/>
    <s v="Credit"/>
    <s v="11200 · PayPal (LLC)"/>
    <x v="1"/>
    <x v="2"/>
    <n v="2015"/>
    <x v="57"/>
    <s v="Peter Gonzalez"/>
    <s v="eBay:eBay"/>
    <s v="BOTH"/>
    <s v="Income Statement"/>
    <s v="PayPal (LLC) Sales Activity"/>
    <s v="11200 · PayPal (LLC)"/>
  </r>
  <r>
    <d v="2015-02-23T00:00:00"/>
    <s v="eBay Inc Shipping"/>
    <n v="-5.23"/>
    <m/>
    <n v="5.2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23T00:00:00"/>
    <s v="eBay Inc Shipping"/>
    <n v="-3.29"/>
    <m/>
    <n v="3.29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23T00:00:00"/>
    <s v="eBay Inc Shipping"/>
    <n v="-1.93"/>
    <m/>
    <n v="1.93"/>
    <s v="Debit"/>
    <s v="11200 · PayPal (LLC)"/>
    <x v="1"/>
    <x v="2"/>
    <n v="2015"/>
    <x v="91"/>
    <s v="eBay"/>
    <s v="eBay:eBay"/>
    <s v="BOTH"/>
    <s v="Income Statement"/>
    <s v="PayPal (LLC) Activity"/>
    <s v="11200 · PayPal (LLC)"/>
  </r>
  <r>
    <d v="2015-02-24T00:00:00"/>
    <s v="Stanislav Dakhe"/>
    <n v="18"/>
    <m/>
    <n v="-18"/>
    <s v="Credit"/>
    <s v="11200 · PayPal (LLC)"/>
    <x v="1"/>
    <x v="2"/>
    <n v="2015"/>
    <x v="57"/>
    <s v="Stanislav Dakhe"/>
    <s v="eBay:eBay"/>
    <s v="BOTH"/>
    <s v="Income Statement"/>
    <s v="PayPal (LLC) Sales Activity"/>
    <s v="11200 · PayPal (LLC)"/>
  </r>
  <r>
    <d v="2015-02-24T00:00:00"/>
    <s v="Robert Lewis"/>
    <n v="-9.9499999999999993"/>
    <m/>
    <n v="9.9499999999999993"/>
    <s v="Debit"/>
    <s v="11200 · PayPal (LLC)"/>
    <x v="1"/>
    <x v="2"/>
    <n v="2015"/>
    <x v="72"/>
    <s v="Robert Lewis"/>
    <s v="eBay:eBay"/>
    <s v="BOTH"/>
    <s v="Income Statement"/>
    <s v="PayPal (LLC) Sales Activity"/>
    <s v="11200 · PayPal (LLC)"/>
  </r>
  <r>
    <d v="2015-02-25T00:00:00"/>
    <s v="becca mckain"/>
    <n v="-1.95"/>
    <m/>
    <n v="1.95"/>
    <s v="Debit"/>
    <s v="11200 · PayPal (LLC)"/>
    <x v="1"/>
    <x v="2"/>
    <n v="2015"/>
    <x v="72"/>
    <s v="becca mckain"/>
    <s v="eBay:eBay"/>
    <s v="BOTH"/>
    <s v="Income Statement"/>
    <s v="PayPal (LLC) Sales Activity"/>
    <s v="11200 · PayPal (LLC)"/>
  </r>
  <r>
    <d v="2015-02-25T00:00:00"/>
    <s v="richard wrathell"/>
    <n v="309.70999999999998"/>
    <m/>
    <n v="-309.70999999999998"/>
    <s v="Credit"/>
    <s v="11200 · PayPal (LLC)"/>
    <x v="1"/>
    <x v="2"/>
    <n v="2015"/>
    <x v="57"/>
    <s v="richard wrathell"/>
    <s v="eBay:eBay"/>
    <s v="BOTH"/>
    <s v="Income Statement"/>
    <s v="PayPal (LLC) Sales Activity"/>
    <s v="11200 · PayPal (LLC)"/>
  </r>
  <r>
    <d v="2015-02-25T00:00:00"/>
    <s v="chris chesnes"/>
    <n v="61.18"/>
    <m/>
    <n v="-61.18"/>
    <s v="Credit"/>
    <s v="11200 · PayPal (LLC)"/>
    <x v="1"/>
    <x v="2"/>
    <n v="2015"/>
    <x v="57"/>
    <s v="chris chesnes"/>
    <s v="eBay:eBay"/>
    <s v="BOTH"/>
    <s v="Income Statement"/>
    <s v="PayPal (LLC) Sales Activity"/>
    <s v="11200 · PayPal (LLC)"/>
  </r>
  <r>
    <d v="2015-02-25T00:00:00"/>
    <s v="Lauren Pederson"/>
    <n v="10.95"/>
    <m/>
    <n v="-10.95"/>
    <s v="Credit"/>
    <s v="11200 · PayPal (LLC)"/>
    <x v="1"/>
    <x v="2"/>
    <n v="2015"/>
    <x v="57"/>
    <s v="Lauren Pederson"/>
    <s v="eBay:eBay"/>
    <s v="BOTH"/>
    <s v="Income Statement"/>
    <s v="PayPal (LLC) Sales Activity"/>
    <s v="11200 · PayPal (LLC)"/>
  </r>
  <r>
    <d v="2015-02-25T00:00:00"/>
    <s v="Karen Musiak"/>
    <n v="9.9499999999999993"/>
    <m/>
    <n v="-9.9499999999999993"/>
    <s v="Credit"/>
    <s v="11200 · PayPal (LLC)"/>
    <x v="1"/>
    <x v="2"/>
    <n v="2015"/>
    <x v="57"/>
    <s v="Karen Musiak"/>
    <s v="eBay:eBay"/>
    <s v="BOTH"/>
    <s v="Income Statement"/>
    <s v="PayPal (LLC) Sales Activity"/>
    <s v="11200 · PayPal (LLC)"/>
  </r>
  <r>
    <d v="2015-02-25T00:00:00"/>
    <s v="Tracy Duplichan"/>
    <n v="12.9"/>
    <m/>
    <n v="-12.9"/>
    <s v="Credit"/>
    <s v="11200 · PayPal (LLC)"/>
    <x v="1"/>
    <x v="2"/>
    <n v="2015"/>
    <x v="57"/>
    <s v="Tracy Duplichan"/>
    <s v="eBay:eBay"/>
    <s v="BOTH"/>
    <s v="Income Statement"/>
    <s v="PayPal (LLC) Sales Activity"/>
    <s v="11200 · PayPal (LLC)"/>
  </r>
  <r>
    <d v="2015-02-26T00:00:00"/>
    <s v="Spotify USA Inc"/>
    <n v="-9.99"/>
    <m/>
    <n v="9.99"/>
    <s v="Debit"/>
    <s v="11200 · PayPal (LLC)"/>
    <x v="1"/>
    <x v="2"/>
    <n v="2015"/>
    <x v="31"/>
    <s v="Spotify"/>
    <s v="Corporate"/>
    <s v="BOTH"/>
    <s v="Income Statement"/>
    <s v="PayPal (LLC) Activity"/>
    <s v="11200 · PayPal (LLC)"/>
  </r>
  <r>
    <d v="2015-02-26T00:00:00"/>
    <s v="Amanda Fisher"/>
    <n v="34.049999999999997"/>
    <m/>
    <n v="-34.049999999999997"/>
    <s v="Credit"/>
    <s v="11200 · PayPal (LLC)"/>
    <x v="1"/>
    <x v="2"/>
    <n v="2015"/>
    <x v="57"/>
    <s v="Amanda Fisher"/>
    <s v="eBay:eBay"/>
    <s v="BOTH"/>
    <s v="Income Statement"/>
    <s v="PayPal (LLC) Sales Activity"/>
    <s v="11200 · PayPal (LLC)"/>
  </r>
  <r>
    <d v="2015-02-26T00:00:00"/>
    <s v="Page Page"/>
    <n v="114.1"/>
    <m/>
    <n v="-114.1"/>
    <s v="Credit"/>
    <s v="11200 · PayPal (LLC)"/>
    <x v="1"/>
    <x v="2"/>
    <n v="2015"/>
    <x v="57"/>
    <s v="Page Page"/>
    <s v="eBay:eBay"/>
    <s v="BOTH"/>
    <s v="Income Statement"/>
    <s v="PayPal (LLC) Sales Activity"/>
    <s v="11200 · PayPal (LLC)"/>
  </r>
  <r>
    <d v="2015-02-26T00:00:00"/>
    <s v="Michael Iulo"/>
    <n v="53.93"/>
    <m/>
    <n v="-53.93"/>
    <s v="Credit"/>
    <s v="11200 · PayPal (LLC)"/>
    <x v="1"/>
    <x v="2"/>
    <n v="2015"/>
    <x v="57"/>
    <s v="Michael Iulo"/>
    <s v="eBay:eBay"/>
    <s v="BOTH"/>
    <s v="Income Statement"/>
    <s v="PayPal (LLC) Sales Activity"/>
    <s v="11200 · PayPal (LLC)"/>
  </r>
  <r>
    <d v="2015-02-26T00:00:00"/>
    <s v="Alison McCormic"/>
    <n v="15.89"/>
    <m/>
    <n v="-15.89"/>
    <s v="Credit"/>
    <s v="11200 · PayPal (LLC)"/>
    <x v="1"/>
    <x v="2"/>
    <n v="2015"/>
    <x v="57"/>
    <s v="Alison McCormic"/>
    <s v="eBay:eBay"/>
    <s v="BOTH"/>
    <s v="Income Statement"/>
    <s v="PayPal (LLC) Sales Activity"/>
    <s v="11200 · PayPal (LLC)"/>
  </r>
  <r>
    <d v="2015-02-26T00:00:00"/>
    <s v="Jenn Deese"/>
    <n v="9.9499999999999993"/>
    <m/>
    <n v="-9.9499999999999993"/>
    <s v="Credit"/>
    <s v="11200 · PayPal (LLC)"/>
    <x v="1"/>
    <x v="2"/>
    <n v="2015"/>
    <x v="57"/>
    <s v="Jenn Deese"/>
    <s v="eBay:eBay"/>
    <s v="BOTH"/>
    <s v="Income Statement"/>
    <s v="PayPal (LLC) Sales Activity"/>
    <s v="11200 · PayPal (LLC)"/>
  </r>
  <r>
    <d v="2015-02-26T00:00:00"/>
    <s v="Crissie Gabriel"/>
    <n v="14.9"/>
    <m/>
    <n v="-14.9"/>
    <s v="Credit"/>
    <s v="11200 · PayPal (LLC)"/>
    <x v="1"/>
    <x v="2"/>
    <n v="2015"/>
    <x v="57"/>
    <s v="Crissie Gabriel"/>
    <s v="eBay:eBay"/>
    <s v="BOTH"/>
    <s v="Income Statement"/>
    <s v="PayPal (LLC) Sales Activity"/>
    <s v="11200 · PayPal (LLC)"/>
  </r>
  <r>
    <d v="2015-02-26T00:00:00"/>
    <s v="eBay Buyer Dispute"/>
    <n v="-127.2"/>
    <m/>
    <n v="127.2"/>
    <s v="Debit"/>
    <s v="11200 · PayPal (LLC)"/>
    <x v="1"/>
    <x v="2"/>
    <n v="2015"/>
    <x v="57"/>
    <s v="Buyer Dispute"/>
    <s v="eBay:eBay"/>
    <s v="BOTH"/>
    <s v="Income Statement"/>
    <s v="PayPal (LLC) Sales Activity"/>
    <s v="11200 · PayPal (LLC)"/>
  </r>
  <r>
    <d v="2015-02-27T00:00:00"/>
    <s v="Patricia Hall"/>
    <n v="49.24"/>
    <m/>
    <n v="-49.24"/>
    <s v="Credit"/>
    <s v="11200 · PayPal (LLC)"/>
    <x v="1"/>
    <x v="2"/>
    <n v="2015"/>
    <x v="57"/>
    <s v="Patricia Hall"/>
    <s v="eBay:eBay"/>
    <s v="BOTH"/>
    <s v="Income Statement"/>
    <s v="PayPal (LLC) Sales Activity"/>
    <s v="11200 · PayPal (LLC)"/>
  </r>
  <r>
    <d v="2015-02-27T00:00:00"/>
    <s v="tim coburn"/>
    <n v="-673.2"/>
    <m/>
    <n v="673.2"/>
    <s v="Debit"/>
    <s v="11200 · PayPal (LLC)"/>
    <x v="1"/>
    <x v="2"/>
    <n v="2015"/>
    <x v="72"/>
    <s v="tim coburn"/>
    <s v="eBay:eBay"/>
    <s v="BOTH"/>
    <s v="Income Statement"/>
    <s v="PayPal (LLC) Sales Activity"/>
    <s v="11200 · PayPal (LLC)"/>
  </r>
  <r>
    <d v="2015-02-28T00:00:00"/>
    <s v="Car 1 Auto Group Inc"/>
    <n v="39.950000000000003"/>
    <m/>
    <n v="-39.950000000000003"/>
    <s v="Credit"/>
    <s v="11200 · PayPal (LLC)"/>
    <x v="1"/>
    <x v="2"/>
    <n v="2015"/>
    <x v="57"/>
    <s v="Car 1 Auto Group Inc"/>
    <s v="eBay:eBay"/>
    <s v="BOTH"/>
    <s v="Income Statement"/>
    <s v="PayPal (LLC) Sales Activity"/>
    <s v="11200 · PayPal (LLC)"/>
  </r>
  <r>
    <d v="2015-02-28T00:00:00"/>
    <s v="Fat cycles"/>
    <n v="39.57"/>
    <m/>
    <n v="-39.57"/>
    <s v="Credit"/>
    <s v="11200 · PayPal (LLC)"/>
    <x v="1"/>
    <x v="2"/>
    <n v="2015"/>
    <x v="57"/>
    <s v="Fat cycles"/>
    <s v="eBay:eBay"/>
    <s v="BOTH"/>
    <s v="Income Statement"/>
    <s v="PayPal (LLC) Sales Activity"/>
    <s v="11200 · PayPal (LLC)"/>
  </r>
  <r>
    <d v="2015-03-01T00:00:00"/>
    <s v="Tonya Grossman"/>
    <n v="100.64"/>
    <m/>
    <n v="-100.64"/>
    <s v="Credit"/>
    <s v="11200 · PayPal (LLC)"/>
    <x v="1"/>
    <x v="3"/>
    <n v="2015"/>
    <x v="57"/>
    <s v="Tonya Grossman"/>
    <s v="eBay:eBay"/>
    <s v="BOTH"/>
    <s v="Income Statement"/>
    <s v="PayPal (LLC) Sales Activity"/>
    <s v="11200 · PayPal (LLC)"/>
  </r>
  <r>
    <d v="2015-03-01T00:00:00"/>
    <s v="SANJAY CHANDRAHAS"/>
    <n v="21.25"/>
    <m/>
    <n v="-21.25"/>
    <s v="Credit"/>
    <s v="11200 · PayPal (LLC)"/>
    <x v="1"/>
    <x v="3"/>
    <n v="2015"/>
    <x v="57"/>
    <s v="SANJAY CHANDRAHAS"/>
    <s v="eBay:eBay"/>
    <s v="BOTH"/>
    <s v="Income Statement"/>
    <s v="PayPal (LLC) Sales Activity"/>
    <s v="11200 · PayPal (LLC)"/>
  </r>
  <r>
    <d v="2015-03-02T00:00:00"/>
    <s v="Mike Krieck"/>
    <n v="210.97"/>
    <m/>
    <n v="-210.97"/>
    <s v="Credit"/>
    <s v="11200 · PayPal (LLC)"/>
    <x v="1"/>
    <x v="3"/>
    <n v="2015"/>
    <x v="57"/>
    <s v="Mike Krieck"/>
    <s v="eBay:eBay"/>
    <s v="BOTH"/>
    <s v="Income Statement"/>
    <s v="PayPal (LLC) Sales Activity"/>
    <s v="11200 · PayPal (LLC)"/>
  </r>
  <r>
    <d v="2015-03-02T00:00:00"/>
    <s v="Bank Account"/>
    <n v="-863.38"/>
    <m/>
    <n v="863.38"/>
    <s v="Debit"/>
    <s v="11200 · PayPal (LLC)"/>
    <x v="1"/>
    <x v="3"/>
    <n v="2015"/>
    <x v="37"/>
    <s v="Dean &amp; Tyler, LLC"/>
    <s v="Corporate"/>
    <s v="LLC"/>
    <s v="Balance Sheet"/>
    <s v="PayPal (LLC) transfers to 0592 (LLC)"/>
    <s v="11200 · PayPal (LLC)"/>
  </r>
  <r>
    <d v="2015-03-02T00:00:00"/>
    <s v="SANJAY CHANDRAHAS"/>
    <n v="-21.25"/>
    <m/>
    <n v="21.25"/>
    <s v="Debit"/>
    <s v="11200 · PayPal (LLC)"/>
    <x v="1"/>
    <x v="3"/>
    <n v="2015"/>
    <x v="72"/>
    <s v="SANJAY CHANDRAHAS"/>
    <s v="eBay:eBay"/>
    <s v="BOTH"/>
    <s v="Income Statement"/>
    <s v="PayPal (LLC) Sales Activity"/>
    <s v="11200 · PayPal (LLC)"/>
  </r>
  <r>
    <d v="2015-03-02T00:00:00"/>
    <s v="carlos MURILLO"/>
    <n v="59.02"/>
    <m/>
    <n v="-59.02"/>
    <s v="Credit"/>
    <s v="11200 · PayPal (LLC)"/>
    <x v="1"/>
    <x v="3"/>
    <n v="2015"/>
    <x v="57"/>
    <s v="carlos MURILLO"/>
    <s v="eBay:eBay"/>
    <s v="BOTH"/>
    <s v="Income Statement"/>
    <s v="PayPal (LLC) Sales Activity"/>
    <s v="11200 · PayPal (LLC)"/>
  </r>
  <r>
    <d v="2015-03-02T00:00:00"/>
    <s v="Pamela Larsen"/>
    <n v="14.42"/>
    <m/>
    <n v="-14.42"/>
    <s v="Credit"/>
    <s v="11200 · PayPal (LLC)"/>
    <x v="1"/>
    <x v="3"/>
    <n v="2015"/>
    <x v="57"/>
    <s v="Pamela Larsen"/>
    <s v="eBay:eBay"/>
    <s v="BOTH"/>
    <s v="Income Statement"/>
    <s v="PayPal (LLC) Sales Activity"/>
    <s v="11200 · PayPal (LLC)"/>
  </r>
  <r>
    <d v="2015-03-03T00:00:00"/>
    <s v="Lucie Whitcomb-Meeker"/>
    <n v="57.05"/>
    <m/>
    <n v="-57.05"/>
    <s v="Credit"/>
    <s v="11200 · PayPal (LLC)"/>
    <x v="1"/>
    <x v="3"/>
    <n v="2015"/>
    <x v="57"/>
    <s v="Lucie Whitcomb-Meeker"/>
    <s v="eBay:eBay"/>
    <s v="BOTH"/>
    <s v="Income Statement"/>
    <s v="PayPal (LLC) Sales Activity"/>
    <s v="11200 · PayPal (LLC)"/>
  </r>
  <r>
    <d v="2015-03-03T00:00:00"/>
    <s v="Jennifer Wolfe"/>
    <n v="9.5"/>
    <m/>
    <n v="-9.5"/>
    <s v="Credit"/>
    <s v="11200 · PayPal (LLC)"/>
    <x v="1"/>
    <x v="3"/>
    <n v="2015"/>
    <x v="57"/>
    <s v="Jennifer Wolfe"/>
    <s v="eBay:eBay"/>
    <s v="BOTH"/>
    <s v="Income Statement"/>
    <s v="PayPal (LLC) Sales Activity"/>
    <s v="11200 · PayPal (LLC)"/>
  </r>
  <r>
    <d v="2015-03-03T00:00:00"/>
    <s v="Trading inc"/>
    <n v="71.900000000000006"/>
    <m/>
    <n v="-71.900000000000006"/>
    <s v="Credit"/>
    <s v="11200 · PayPal (LLC)"/>
    <x v="1"/>
    <x v="3"/>
    <n v="2015"/>
    <x v="57"/>
    <s v="Trading inc"/>
    <s v="eBay:eBay"/>
    <s v="BOTH"/>
    <s v="Income Statement"/>
    <s v="PayPal (LLC) Sales Activity"/>
    <s v="11200 · PayPal (LLC)"/>
  </r>
  <r>
    <d v="2015-03-03T00:00:00"/>
    <s v="Havoc K-9, Inc."/>
    <n v="64.5"/>
    <m/>
    <n v="-64.5"/>
    <s v="Credit"/>
    <s v="11200 · PayPal (LLC)"/>
    <x v="1"/>
    <x v="3"/>
    <n v="2015"/>
    <x v="57"/>
    <s v="Havoc K-9, Inc."/>
    <s v="eBay:eBay"/>
    <s v="BOTH"/>
    <s v="Income Statement"/>
    <s v="PayPal (LLC) Sales Activity"/>
    <s v="11200 · PayPal (LLC)"/>
  </r>
  <r>
    <d v="2015-03-03T00:00:00"/>
    <s v="Havoc K-9, Inc."/>
    <n v="12.9"/>
    <m/>
    <n v="-12.9"/>
    <s v="Credit"/>
    <s v="11200 · PayPal (LLC)"/>
    <x v="1"/>
    <x v="3"/>
    <n v="2015"/>
    <x v="57"/>
    <s v="Havoc K-9, Inc."/>
    <s v="eBay:eBay"/>
    <s v="BOTH"/>
    <s v="Income Statement"/>
    <s v="PayPal (LLC) Sales Activity"/>
    <s v="11200 · PayPal (LLC)"/>
  </r>
  <r>
    <d v="2015-03-03T00:00:00"/>
    <s v="Kammerflage Kreations"/>
    <n v="27.16"/>
    <m/>
    <n v="-27.16"/>
    <s v="Credit"/>
    <s v="11200 · PayPal (LLC)"/>
    <x v="1"/>
    <x v="3"/>
    <n v="2015"/>
    <x v="57"/>
    <s v="Kammerflage Kreations"/>
    <s v="eBay:eBay"/>
    <s v="BOTH"/>
    <s v="Income Statement"/>
    <s v="PayPal (LLC) Sales Activity"/>
    <s v="11200 · PayPal (LLC)"/>
  </r>
  <r>
    <d v="2015-03-04T00:00:00"/>
    <s v="Mitchell Cardona"/>
    <n v="14.42"/>
    <m/>
    <n v="-14.42"/>
    <s v="Credit"/>
    <s v="11200 · PayPal (LLC)"/>
    <x v="1"/>
    <x v="3"/>
    <n v="2015"/>
    <x v="57"/>
    <s v="Mitchell Cardona"/>
    <s v="eBay:eBay"/>
    <s v="BOTH"/>
    <s v="Income Statement"/>
    <s v="PayPal (LLC) Sales Activity"/>
    <s v="11200 · PayPal (LLC)"/>
  </r>
  <r>
    <d v="2015-03-04T00:00:00"/>
    <s v="Adam Lewis"/>
    <n v="14.9"/>
    <m/>
    <n v="-14.9"/>
    <s v="Credit"/>
    <s v="11200 · PayPal (LLC)"/>
    <x v="1"/>
    <x v="3"/>
    <n v="2015"/>
    <x v="57"/>
    <s v="Adam Lewis"/>
    <s v="eBay:eBay"/>
    <s v="BOTH"/>
    <s v="Income Statement"/>
    <s v="PayPal (LLC) Sales Activity"/>
    <s v="11200 · PayPal (LLC)"/>
  </r>
  <r>
    <d v="2015-03-04T00:00:00"/>
    <s v="Gilbert Martin"/>
    <n v="-55"/>
    <m/>
    <n v="55"/>
    <s v="Debit"/>
    <s v="11200 · PayPal (LLC)"/>
    <x v="1"/>
    <x v="3"/>
    <n v="2015"/>
    <x v="72"/>
    <s v="Gilbert Martin"/>
    <s v="eBay:eBay"/>
    <s v="BOTH"/>
    <s v="Income Statement"/>
    <s v="PayPal (LLC) Sales Activity"/>
    <s v="11200 · PayPal (LLC)"/>
  </r>
  <r>
    <d v="2015-03-04T00:00:00"/>
    <s v="Maryna Grabovskiy"/>
    <n v="-55.15"/>
    <m/>
    <n v="55.15"/>
    <s v="Debit"/>
    <s v="11200 · PayPal (LLC)"/>
    <x v="1"/>
    <x v="3"/>
    <n v="2015"/>
    <x v="72"/>
    <s v="Maryna Grabovskiy"/>
    <s v="eBay:eBay"/>
    <s v="BOTH"/>
    <s v="Income Statement"/>
    <s v="PayPal (LLC) Sales Activity"/>
    <s v="11200 · PayPal (LLC)"/>
  </r>
  <r>
    <d v="2015-03-05T00:00:00"/>
    <s v="michelle gibson"/>
    <n v="139.80000000000001"/>
    <m/>
    <n v="-139.80000000000001"/>
    <s v="Credit"/>
    <s v="11200 · PayPal (LLC)"/>
    <x v="1"/>
    <x v="3"/>
    <n v="2015"/>
    <x v="57"/>
    <s v="michelle gibson"/>
    <s v="eBay:eBay"/>
    <s v="BOTH"/>
    <s v="Income Statement"/>
    <s v="PayPal (LLC) Sales Activity"/>
    <s v="11200 · PayPal (LLC)"/>
  </r>
  <r>
    <d v="2015-03-05T00:00:00"/>
    <s v="Carolyn Beach"/>
    <n v="97.44"/>
    <m/>
    <n v="-97.44"/>
    <s v="Credit"/>
    <s v="11200 · PayPal (LLC)"/>
    <x v="1"/>
    <x v="3"/>
    <n v="2015"/>
    <x v="57"/>
    <s v="Carolyn Beach"/>
    <s v="eBay:eBay"/>
    <s v="BOTH"/>
    <s v="Income Statement"/>
    <s v="PayPal (LLC) Sales Activity"/>
    <s v="11200 · PayPal (LLC)"/>
  </r>
  <r>
    <d v="2015-03-05T00:00:00"/>
    <s v="Lori Rougeau"/>
    <n v="12.9"/>
    <m/>
    <n v="-12.9"/>
    <s v="Credit"/>
    <s v="11200 · PayPal (LLC)"/>
    <x v="1"/>
    <x v="3"/>
    <n v="2015"/>
    <x v="57"/>
    <s v="Lori Rougeau"/>
    <s v="eBay:eBay"/>
    <s v="BOTH"/>
    <s v="Income Statement"/>
    <s v="PayPal (LLC) Sales Activity"/>
    <s v="11200 · PayPal (LLC)"/>
  </r>
  <r>
    <d v="2015-03-05T00:00:00"/>
    <s v="Reversal"/>
    <n v="127.2"/>
    <m/>
    <n v="-127.2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05T00:00:00"/>
    <s v="David Chaplin"/>
    <n v="102.45"/>
    <m/>
    <n v="-102.45"/>
    <s v="Credit"/>
    <s v="11200 · PayPal (LLC)"/>
    <x v="1"/>
    <x v="3"/>
    <n v="2015"/>
    <x v="57"/>
    <s v="David Chaplin"/>
    <s v="eBay:eBay"/>
    <s v="BOTH"/>
    <s v="Income Statement"/>
    <s v="PayPal (LLC) Sales Activity"/>
    <s v="11200 · PayPal (LLC)"/>
  </r>
  <r>
    <d v="2015-03-05T00:00:00"/>
    <s v="David Chaplin"/>
    <n v="102.45"/>
    <m/>
    <n v="-102.45"/>
    <s v="Credit"/>
    <s v="11200 · PayPal (LLC)"/>
    <x v="1"/>
    <x v="3"/>
    <n v="2015"/>
    <x v="57"/>
    <s v="David Chaplin"/>
    <s v="eBay:eBay"/>
    <s v="BOTH"/>
    <s v="Income Statement"/>
    <s v="PayPal (LLC) Sales Activity"/>
    <s v="11200 · PayPal (LLC)"/>
  </r>
  <r>
    <d v="2015-03-05T00:00:00"/>
    <s v="christie thomas"/>
    <n v="44.13"/>
    <m/>
    <n v="-44.13"/>
    <s v="Credit"/>
    <s v="11200 · PayPal (LLC)"/>
    <x v="1"/>
    <x v="3"/>
    <n v="2015"/>
    <x v="57"/>
    <s v="christie thomas"/>
    <s v="eBay:eBay"/>
    <s v="BOTH"/>
    <s v="Income Statement"/>
    <s v="PayPal (LLC) Sales Activity"/>
    <s v="11200 · PayPal (LLC)"/>
  </r>
  <r>
    <d v="2015-03-06T00:00:00"/>
    <s v="Paul Frazier"/>
    <n v="125"/>
    <m/>
    <n v="-125"/>
    <s v="Credit"/>
    <s v="11200 · PayPal (LLC)"/>
    <x v="1"/>
    <x v="3"/>
    <n v="2015"/>
    <x v="57"/>
    <s v="Paul Frazier"/>
    <s v="eBay:eBay"/>
    <s v="BOTH"/>
    <s v="Income Statement"/>
    <s v="PayPal (LLC) Sales Activity"/>
    <s v="11200 · PayPal (LLC)"/>
  </r>
  <r>
    <d v="2015-03-06T00:00:00"/>
    <s v="gerald hayes"/>
    <n v="196.91"/>
    <m/>
    <n v="-196.91"/>
    <s v="Credit"/>
    <s v="11200 · PayPal (LLC)"/>
    <x v="1"/>
    <x v="3"/>
    <n v="2015"/>
    <x v="57"/>
    <s v="gerald hayes"/>
    <s v="eBay:eBay"/>
    <s v="BOTH"/>
    <s v="Income Statement"/>
    <s v="PayPal (LLC) Sales Activity"/>
    <s v="11200 · PayPal (LLC)"/>
  </r>
  <r>
    <d v="2015-03-07T00:00:00"/>
    <s v="mark nicholls"/>
    <n v="69.900000000000006"/>
    <m/>
    <n v="-69.900000000000006"/>
    <s v="Credit"/>
    <s v="11200 · PayPal (LLC)"/>
    <x v="1"/>
    <x v="3"/>
    <n v="2015"/>
    <x v="57"/>
    <s v="mark nicholls"/>
    <s v="eBay:eBay"/>
    <s v="BOTH"/>
    <s v="Income Statement"/>
    <s v="PayPal (LLC) Sales Activity"/>
    <s v="11200 · PayPal (LLC)"/>
  </r>
  <r>
    <d v="2015-03-07T00:00:00"/>
    <s v="Robert Roy"/>
    <n v="74.760000000000005"/>
    <m/>
    <n v="-74.760000000000005"/>
    <s v="Credit"/>
    <s v="11200 · PayPal (LLC)"/>
    <x v="1"/>
    <x v="3"/>
    <n v="2015"/>
    <x v="57"/>
    <s v="Robert Roy"/>
    <s v="eBay:eBay"/>
    <s v="BOTH"/>
    <s v="Income Statement"/>
    <s v="PayPal (LLC) Sales Activity"/>
    <s v="11200 · PayPal (LLC)"/>
  </r>
  <r>
    <d v="2015-03-08T00:00:00"/>
    <s v="Bank Account"/>
    <n v="-1300.06"/>
    <m/>
    <n v="1300.06"/>
    <s v="Debit"/>
    <s v="11200 · PayPal (LLC)"/>
    <x v="1"/>
    <x v="3"/>
    <n v="2015"/>
    <x v="37"/>
    <s v="Dean &amp; Tyler, LLC"/>
    <s v="Corporate"/>
    <s v="LLC"/>
    <s v="Balance Sheet"/>
    <s v="PayPal (LLC) transfers to 0592 (LLC)"/>
    <s v="11200 · PayPal (LLC)"/>
  </r>
  <r>
    <d v="2015-03-08T00:00:00"/>
    <s v="Richard Smith"/>
    <n v="14.9"/>
    <m/>
    <n v="-14.9"/>
    <s v="Credit"/>
    <s v="11200 · PayPal (LLC)"/>
    <x v="1"/>
    <x v="3"/>
    <n v="2015"/>
    <x v="57"/>
    <s v="Richard Smith"/>
    <s v="eBay:eBay"/>
    <s v="BOTH"/>
    <s v="Income Statement"/>
    <s v="PayPal (LLC) Sales Activity"/>
    <s v="11200 · PayPal (LLC)"/>
  </r>
  <r>
    <d v="2015-03-09T00:00:00"/>
    <s v="Geoffrey Robles"/>
    <n v="26.94"/>
    <m/>
    <n v="-26.94"/>
    <s v="Credit"/>
    <s v="11200 · PayPal (LLC)"/>
    <x v="1"/>
    <x v="3"/>
    <n v="2015"/>
    <x v="57"/>
    <s v="Geoffrey Robles"/>
    <s v="eBay:eBay"/>
    <s v="BOTH"/>
    <s v="Income Statement"/>
    <s v="PayPal (LLC) Sales Activity"/>
    <s v="11200 · PayPal (LLC)"/>
  </r>
  <r>
    <d v="2015-03-09T00:00:00"/>
    <s v="Hope Smith"/>
    <n v="9.9499999999999993"/>
    <m/>
    <n v="-9.9499999999999993"/>
    <s v="Credit"/>
    <s v="11200 · PayPal (LLC)"/>
    <x v="1"/>
    <x v="3"/>
    <n v="2015"/>
    <x v="57"/>
    <s v="Hope Smith"/>
    <s v="eBay:eBay"/>
    <s v="BOTH"/>
    <s v="Income Statement"/>
    <s v="PayPal (LLC) Sales Activity"/>
    <s v="11200 · PayPal (LLC)"/>
  </r>
  <r>
    <d v="2015-03-09T00:00:00"/>
    <s v="serafin lorenzo"/>
    <n v="89.86"/>
    <m/>
    <n v="-89.86"/>
    <s v="Credit"/>
    <s v="11200 · PayPal (LLC)"/>
    <x v="1"/>
    <x v="3"/>
    <n v="2015"/>
    <x v="57"/>
    <s v="serafin lorenzo"/>
    <s v="eBay:eBay"/>
    <s v="BOTH"/>
    <s v="Income Statement"/>
    <s v="PayPal (LLC) Sales Activity"/>
    <s v="11200 · PayPal (LLC)"/>
  </r>
  <r>
    <d v="2015-03-09T00:00:00"/>
    <s v="david langseth"/>
    <n v="94.95"/>
    <m/>
    <n v="-94.95"/>
    <s v="Credit"/>
    <s v="11200 · PayPal (LLC)"/>
    <x v="1"/>
    <x v="3"/>
    <n v="2015"/>
    <x v="57"/>
    <s v="david langseth"/>
    <s v="eBay:eBay"/>
    <s v="BOTH"/>
    <s v="Income Statement"/>
    <s v="PayPal (LLC) Sales Activity"/>
    <s v="11200 · PayPal (LLC)"/>
  </r>
  <r>
    <d v="2015-03-09T00:00:00"/>
    <s v="Robert Hoskins"/>
    <n v="45.32"/>
    <m/>
    <n v="-45.32"/>
    <s v="Credit"/>
    <s v="11200 · PayPal (LLC)"/>
    <x v="1"/>
    <x v="3"/>
    <n v="2015"/>
    <x v="57"/>
    <s v="Robert Hoskins"/>
    <s v="eBay:eBay"/>
    <s v="BOTH"/>
    <s v="Income Statement"/>
    <s v="PayPal (LLC) Sales Activity"/>
    <s v="11200 · PayPal (LLC)"/>
  </r>
  <r>
    <d v="2015-03-10T00:00:00"/>
    <s v="BeBrightSales"/>
    <n v="10.95"/>
    <m/>
    <n v="-10.95"/>
    <s v="Credit"/>
    <s v="11200 · PayPal (LLC)"/>
    <x v="1"/>
    <x v="3"/>
    <n v="2015"/>
    <x v="57"/>
    <s v="BeBrightSales"/>
    <s v="eBay:eBay"/>
    <s v="BOTH"/>
    <s v="Income Statement"/>
    <s v="PayPal (LLC) Sales Activity"/>
    <s v="11200 · PayPal (LLC)"/>
  </r>
  <r>
    <d v="2015-03-10T00:00:00"/>
    <s v="Patricia Noffsinger-Hall"/>
    <n v="14.42"/>
    <m/>
    <n v="-14.42"/>
    <s v="Credit"/>
    <s v="11200 · PayPal (LLC)"/>
    <x v="1"/>
    <x v="3"/>
    <n v="2015"/>
    <x v="57"/>
    <s v="Patricia Noffsinger-Hall"/>
    <s v="eBay:eBay"/>
    <s v="BOTH"/>
    <s v="Income Statement"/>
    <s v="PayPal (LLC) Sales Activity"/>
    <s v="11200 · PayPal (LLC)"/>
  </r>
  <r>
    <d v="2015-03-10T00:00:00"/>
    <s v="eBay Buyer Dispute"/>
    <n v="-27.16"/>
    <m/>
    <n v="27.16"/>
    <s v="Deb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10T00:00:00"/>
    <s v="Kammerflage Kreations"/>
    <n v="31.9"/>
    <m/>
    <n v="-31.9"/>
    <s v="Credit"/>
    <s v="11200 · PayPal (LLC)"/>
    <x v="1"/>
    <x v="3"/>
    <n v="2015"/>
    <x v="57"/>
    <s v="Kammerflage Kreations"/>
    <s v="eBay:eBay"/>
    <s v="BOTH"/>
    <s v="Income Statement"/>
    <s v="PayPal (LLC) Sales Activity"/>
    <s v="11200 · PayPal (LLC)"/>
  </r>
  <r>
    <d v="2015-03-10T00:00:00"/>
    <s v="SCOTT BAIR"/>
    <n v="10.95"/>
    <m/>
    <n v="-10.95"/>
    <s v="Credit"/>
    <s v="11200 · PayPal (LLC)"/>
    <x v="1"/>
    <x v="3"/>
    <n v="2015"/>
    <x v="57"/>
    <s v="SCOTT BAIR"/>
    <s v="eBay:eBay"/>
    <s v="BOTH"/>
    <s v="Income Statement"/>
    <s v="PayPal (LLC) Sales Activity"/>
    <s v="11200 · PayPal (LLC)"/>
  </r>
  <r>
    <d v="2015-03-10T00:00:00"/>
    <s v="eBay Buyer Dispute"/>
    <n v="-35.96"/>
    <m/>
    <n v="35.96"/>
    <s v="Deb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11T00:00:00"/>
    <s v="Patrick ORiordan"/>
    <n v="42.85"/>
    <m/>
    <n v="-42.85"/>
    <s v="Credit"/>
    <s v="11200 · PayPal (LLC)"/>
    <x v="1"/>
    <x v="3"/>
    <n v="2015"/>
    <x v="57"/>
    <s v="Patrick ORiordan"/>
    <s v="eBay:eBay"/>
    <s v="BOTH"/>
    <s v="Income Statement"/>
    <s v="PayPal (LLC) Sales Activity"/>
    <s v="11200 · PayPal (LLC)"/>
  </r>
  <r>
    <d v="2015-03-11T00:00:00"/>
    <s v="Bonnie Law"/>
    <n v="57.53"/>
    <m/>
    <n v="-57.53"/>
    <s v="Credit"/>
    <s v="11200 · PayPal (LLC)"/>
    <x v="1"/>
    <x v="3"/>
    <n v="2015"/>
    <x v="57"/>
    <s v="Bonnie Law"/>
    <s v="eBay:eBay"/>
    <s v="BOTH"/>
    <s v="Income Statement"/>
    <s v="PayPal (LLC) Sales Activity"/>
    <s v="11200 · PayPal (LLC)"/>
  </r>
  <r>
    <d v="2015-03-11T00:00:00"/>
    <s v="eBay Inc Shipping"/>
    <n v="-2.25"/>
    <m/>
    <n v="2.25"/>
    <s v="Debit"/>
    <s v="11200 · PayPal (LLC)"/>
    <x v="1"/>
    <x v="3"/>
    <n v="2015"/>
    <x v="91"/>
    <s v="eBay"/>
    <s v="eBay:eBay"/>
    <s v="BOTH"/>
    <s v="Income Statement"/>
    <s v="PayPal (LLC) Activity"/>
    <s v="11200 · PayPal (LLC)"/>
  </r>
  <r>
    <d v="2015-03-11T00:00:00"/>
    <s v="eBay Inc Shipping"/>
    <n v="-1.93"/>
    <m/>
    <n v="1.93"/>
    <s v="Debit"/>
    <s v="11200 · PayPal (LLC)"/>
    <x v="1"/>
    <x v="3"/>
    <n v="2015"/>
    <x v="91"/>
    <s v="eBay"/>
    <s v="eBay:eBay"/>
    <s v="BOTH"/>
    <s v="Income Statement"/>
    <s v="PayPal (LLC) Activity"/>
    <s v="11200 · PayPal (LLC)"/>
  </r>
  <r>
    <d v="2015-03-11T00:00:00"/>
    <s v="3D Sellers eBay apps for sellers"/>
    <n v="-3.99"/>
    <m/>
    <n v="3.99"/>
    <s v="Debit"/>
    <s v="11200 · PayPal (LLC)"/>
    <x v="1"/>
    <x v="3"/>
    <n v="2015"/>
    <x v="29"/>
    <s v="eBay"/>
    <s v="eBay:eBay"/>
    <s v="BOTH"/>
    <s v="Income Statement"/>
    <s v="PayPal (LLC) Activity"/>
    <s v="11200 · PayPal (LLC)"/>
  </r>
  <r>
    <d v="2015-03-11T00:00:00"/>
    <s v="Scot Price"/>
    <n v="26"/>
    <m/>
    <n v="-26"/>
    <s v="Credit"/>
    <s v="11200 · PayPal (LLC)"/>
    <x v="1"/>
    <x v="3"/>
    <n v="2015"/>
    <x v="57"/>
    <s v="Scot Price"/>
    <s v="eBay:eBay"/>
    <s v="BOTH"/>
    <s v="Income Statement"/>
    <s v="PayPal (LLC) Sales Activity"/>
    <s v="11200 · PayPal (LLC)"/>
  </r>
  <r>
    <d v="2015-03-11T00:00:00"/>
    <s v="Reversal"/>
    <n v="35.96"/>
    <m/>
    <n v="-35.96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11T00:00:00"/>
    <s v="carlos MURILLO"/>
    <n v="53.51"/>
    <m/>
    <n v="-53.51"/>
    <s v="Credit"/>
    <s v="11200 · PayPal (LLC)"/>
    <x v="1"/>
    <x v="3"/>
    <n v="2015"/>
    <x v="57"/>
    <s v="carlos MURILLO"/>
    <s v="eBay:eBay"/>
    <s v="BOTH"/>
    <s v="Income Statement"/>
    <s v="PayPal (LLC) Sales Activity"/>
    <s v="11200 · PayPal (LLC)"/>
  </r>
  <r>
    <d v="2015-03-12T00:00:00"/>
    <s v="carlos MURILLO"/>
    <n v="-59.02"/>
    <m/>
    <n v="59.02"/>
    <s v="Debit"/>
    <s v="11200 · PayPal (LLC)"/>
    <x v="1"/>
    <x v="3"/>
    <n v="2015"/>
    <x v="72"/>
    <s v="carlos MURILLO"/>
    <s v="eBay:eBay"/>
    <s v="BOTH"/>
    <s v="Income Statement"/>
    <s v="PayPal (LLC) Sales Activity"/>
    <s v="11200 · PayPal (LLC)"/>
  </r>
  <r>
    <d v="2015-03-12T00:00:00"/>
    <s v="Roderick Pradilla"/>
    <n v="199.95"/>
    <m/>
    <n v="-199.95"/>
    <s v="Credit"/>
    <s v="11200 · PayPal (LLC)"/>
    <x v="1"/>
    <x v="3"/>
    <n v="2015"/>
    <x v="57"/>
    <s v="Roderick Pradilla"/>
    <s v="eBay:eBay"/>
    <s v="BOTH"/>
    <s v="Income Statement"/>
    <s v="PayPal (LLC) Sales Activity"/>
    <s v="11200 · PayPal (LLC)"/>
  </r>
  <r>
    <d v="2015-03-12T00:00:00"/>
    <s v="andrew casanova"/>
    <n v="97.44"/>
    <m/>
    <n v="-97.44"/>
    <s v="Credit"/>
    <s v="11200 · PayPal (LLC)"/>
    <x v="1"/>
    <x v="3"/>
    <n v="2015"/>
    <x v="57"/>
    <s v="andrew casanova"/>
    <s v="eBay:eBay"/>
    <s v="BOTH"/>
    <s v="Income Statement"/>
    <s v="PayPal (LLC) Sales Activity"/>
    <s v="11200 · PayPal (LLC)"/>
  </r>
  <r>
    <d v="2015-03-12T00:00:00"/>
    <s v="Shelina Johnson"/>
    <n v="48"/>
    <m/>
    <n v="-48"/>
    <s v="Credit"/>
    <s v="11200 · PayPal (LLC)"/>
    <x v="1"/>
    <x v="3"/>
    <n v="2015"/>
    <x v="57"/>
    <s v="Shelina Johnson"/>
    <s v="eBay:eBay"/>
    <s v="BOTH"/>
    <s v="Income Statement"/>
    <s v="PayPal (LLC) Sales Activity"/>
    <s v="11200 · PayPal (LLC)"/>
  </r>
  <r>
    <d v="2015-03-12T00:00:00"/>
    <s v="Jose Roman"/>
    <n v="86.26"/>
    <m/>
    <n v="-86.26"/>
    <s v="Credit"/>
    <s v="11200 · PayPal (LLC)"/>
    <x v="1"/>
    <x v="3"/>
    <n v="2015"/>
    <x v="57"/>
    <s v="Jose Roman"/>
    <s v="eBay:eBay"/>
    <s v="BOTH"/>
    <s v="Income Statement"/>
    <s v="PayPal (LLC) Sales Activity"/>
    <s v="11200 · PayPal (LLC)"/>
  </r>
  <r>
    <d v="2015-03-13T00:00:00"/>
    <s v="robert estores"/>
    <n v="99.95"/>
    <m/>
    <n v="-99.95"/>
    <s v="Credit"/>
    <s v="11200 · PayPal (LLC)"/>
    <x v="1"/>
    <x v="3"/>
    <n v="2015"/>
    <x v="57"/>
    <s v="robert estores"/>
    <s v="eBay:eBay"/>
    <s v="BOTH"/>
    <s v="Income Statement"/>
    <s v="PayPal (LLC) Sales Activity"/>
    <s v="11200 · PayPal (LLC)"/>
  </r>
  <r>
    <d v="2015-03-13T00:00:00"/>
    <s v="Hellrider"/>
    <n v="20"/>
    <m/>
    <n v="-20"/>
    <s v="Credit"/>
    <s v="11200 · PayPal (LLC)"/>
    <x v="1"/>
    <x v="3"/>
    <n v="2015"/>
    <x v="57"/>
    <s v="Hellrider"/>
    <s v="eBay:eBay"/>
    <s v="BOTH"/>
    <s v="Income Statement"/>
    <s v="PayPal (LLC) Sales Activity"/>
    <s v="11200 · PayPal (LLC)"/>
  </r>
  <r>
    <d v="2015-03-14T00:00:00"/>
    <s v="Ferretería el Descuento"/>
    <n v="121.33"/>
    <m/>
    <n v="-121.33"/>
    <s v="Credit"/>
    <s v="11200 · PayPal (LLC)"/>
    <x v="1"/>
    <x v="3"/>
    <n v="2015"/>
    <x v="57"/>
    <s v="Ferretería el Descuento"/>
    <s v="eBay:eBay"/>
    <s v="BOTH"/>
    <s v="Income Statement"/>
    <s v="PayPal (LLC) Sales Activity"/>
    <s v="11200 · PayPal (LLC)"/>
  </r>
  <r>
    <d v="2015-03-15T00:00:00"/>
    <s v="Bank Account"/>
    <n v="-1030.92"/>
    <m/>
    <n v="1030.92"/>
    <s v="Debit"/>
    <s v="11200 · PayPal (LLC)"/>
    <x v="1"/>
    <x v="3"/>
    <n v="2015"/>
    <x v="37"/>
    <s v="Dean &amp; Tyler, LLC"/>
    <s v="Corporate"/>
    <s v="LLC"/>
    <s v="Balance Sheet"/>
    <s v="PayPal (LLC) transfers to 0592 (LLC)"/>
    <s v="11200 · PayPal (LLC)"/>
  </r>
  <r>
    <d v="2015-03-16T00:00:00"/>
    <s v="Christine Renda"/>
    <n v="51.78"/>
    <m/>
    <n v="-51.78"/>
    <s v="Credit"/>
    <s v="11200 · PayPal (LLC)"/>
    <x v="1"/>
    <x v="3"/>
    <n v="2015"/>
    <x v="57"/>
    <s v="Christine Renda"/>
    <s v="eBay:eBay"/>
    <s v="BOTH"/>
    <s v="Income Statement"/>
    <s v="PayPal (LLC) Sales Activity"/>
    <s v="11200 · PayPal (LLC)"/>
  </r>
  <r>
    <d v="2015-03-16T00:00:00"/>
    <s v="Christine Renda"/>
    <n v="50.48"/>
    <m/>
    <n v="-50.48"/>
    <s v="Credit"/>
    <s v="11200 · PayPal (LLC)"/>
    <x v="1"/>
    <x v="3"/>
    <n v="2015"/>
    <x v="57"/>
    <s v="Christine Renda"/>
    <s v="eBay:eBay"/>
    <s v="BOTH"/>
    <s v="Income Statement"/>
    <s v="PayPal (LLC) Sales Activity"/>
    <s v="11200 · PayPal (LLC)"/>
  </r>
  <r>
    <d v="2015-03-16T00:00:00"/>
    <s v="Bonnie Law"/>
    <n v="56.09"/>
    <m/>
    <n v="-56.09"/>
    <s v="Credit"/>
    <s v="11200 · PayPal (LLC)"/>
    <x v="1"/>
    <x v="3"/>
    <n v="2015"/>
    <x v="57"/>
    <s v="Bonnie Law"/>
    <s v="eBay:eBay"/>
    <s v="BOTH"/>
    <s v="Income Statement"/>
    <s v="PayPal (LLC) Sales Activity"/>
    <s v="11200 · PayPal (LLC)"/>
  </r>
  <r>
    <d v="2015-03-17T00:00:00"/>
    <s v="sue-ann faucher"/>
    <n v="24.95"/>
    <m/>
    <n v="-24.95"/>
    <s v="Credit"/>
    <s v="11200 · PayPal (LLC)"/>
    <x v="1"/>
    <x v="3"/>
    <n v="2015"/>
    <x v="57"/>
    <s v="sue-ann faucher"/>
    <s v="eBay:eBay"/>
    <s v="BOTH"/>
    <s v="Income Statement"/>
    <s v="PayPal (LLC) Sales Activity"/>
    <s v="11200 · PayPal (LLC)"/>
  </r>
  <r>
    <d v="2015-03-17T00:00:00"/>
    <s v="Christine Ponti"/>
    <n v="53.93"/>
    <m/>
    <n v="-53.93"/>
    <s v="Credit"/>
    <s v="11200 · PayPal (LLC)"/>
    <x v="1"/>
    <x v="3"/>
    <n v="2015"/>
    <x v="57"/>
    <s v="Christine Ponti"/>
    <s v="eBay:eBay"/>
    <s v="BOTH"/>
    <s v="Income Statement"/>
    <s v="PayPal (LLC) Sales Activity"/>
    <s v="11200 · PayPal (LLC)"/>
  </r>
  <r>
    <d v="2015-03-17T00:00:00"/>
    <s v="Fredy Magana"/>
    <n v="61.18"/>
    <m/>
    <n v="-61.18"/>
    <s v="Credit"/>
    <s v="11200 · PayPal (LLC)"/>
    <x v="1"/>
    <x v="3"/>
    <n v="2015"/>
    <x v="57"/>
    <s v="Fredy Magana"/>
    <s v="eBay:eBay"/>
    <s v="BOTH"/>
    <s v="Income Statement"/>
    <s v="PayPal (LLC) Sales Activity"/>
    <s v="11200 · PayPal (LLC)"/>
  </r>
  <r>
    <d v="2015-03-17T00:00:00"/>
    <s v="Alyssa Chapa"/>
    <n v="80"/>
    <m/>
    <n v="-80"/>
    <s v="Credit"/>
    <s v="11200 · PayPal (LLC)"/>
    <x v="1"/>
    <x v="3"/>
    <n v="2015"/>
    <x v="57"/>
    <s v="Alyssa Chapa"/>
    <s v="eBay:eBay"/>
    <s v="BOTH"/>
    <s v="Income Statement"/>
    <s v="PayPal (LLC) Sales Activity"/>
    <s v="11200 · PayPal (LLC)"/>
  </r>
  <r>
    <d v="2015-03-17T00:00:00"/>
    <s v="Carroll Alley"/>
    <n v="27.8"/>
    <m/>
    <n v="-27.8"/>
    <s v="Credit"/>
    <s v="11200 · PayPal (LLC)"/>
    <x v="1"/>
    <x v="3"/>
    <n v="2015"/>
    <x v="57"/>
    <s v="Carroll Alley"/>
    <s v="eBay:eBay"/>
    <s v="BOTH"/>
    <s v="Income Statement"/>
    <s v="PayPal (LLC) Sales Activity"/>
    <s v="11200 · PayPal (LLC)"/>
  </r>
  <r>
    <d v="2015-03-18T00:00:00"/>
    <s v="melvin hernandez"/>
    <n v="57.05"/>
    <m/>
    <n v="-57.05"/>
    <s v="Credit"/>
    <s v="11200 · PayPal (LLC)"/>
    <x v="1"/>
    <x v="3"/>
    <n v="2015"/>
    <x v="57"/>
    <s v="melvin hernandez"/>
    <s v="eBay:eBay"/>
    <s v="BOTH"/>
    <s v="Income Statement"/>
    <s v="PayPal (LLC) Sales Activity"/>
    <s v="11200 · PayPal (LLC)"/>
  </r>
  <r>
    <d v="2015-03-18T00:00:00"/>
    <s v="Nil Turkseven"/>
    <n v="46"/>
    <m/>
    <n v="-46"/>
    <s v="Credit"/>
    <s v="11200 · PayPal (LLC)"/>
    <x v="1"/>
    <x v="3"/>
    <n v="2015"/>
    <x v="57"/>
    <s v="Nil Turkseven"/>
    <s v="eBay:eBay"/>
    <s v="BOTH"/>
    <s v="Income Statement"/>
    <s v="PayPal (LLC) Sales Activity"/>
    <s v="11200 · PayPal (LLC)"/>
  </r>
  <r>
    <d v="2015-03-19T00:00:00"/>
    <s v="Timothy J Bowers Jr"/>
    <n v="-5.39"/>
    <m/>
    <n v="5.39"/>
    <s v="Debit"/>
    <s v="11200 · PayPal (LLC)"/>
    <x v="1"/>
    <x v="3"/>
    <n v="2015"/>
    <x v="72"/>
    <s v="Timothy J Bowers Jr"/>
    <s v="eBay:eBay"/>
    <s v="BOTH"/>
    <s v="Income Statement"/>
    <s v="PayPal (LLC) Sales Activity"/>
    <s v="11200 · PayPal (LLC)"/>
  </r>
  <r>
    <d v="2015-03-19T00:00:00"/>
    <s v="Carey Glover"/>
    <n v="199.95"/>
    <m/>
    <n v="-199.95"/>
    <s v="Credit"/>
    <s v="11200 · PayPal (LLC)"/>
    <x v="1"/>
    <x v="3"/>
    <n v="2015"/>
    <x v="57"/>
    <s v="Carey Glover"/>
    <s v="eBay:eBay"/>
    <s v="BOTH"/>
    <s v="Income Statement"/>
    <s v="PayPal (LLC) Sales Activity"/>
    <s v="11200 · PayPal (LLC)"/>
  </r>
  <r>
    <d v="2015-03-19T00:00:00"/>
    <s v="david oshins"/>
    <n v="11.16"/>
    <m/>
    <n v="-11.16"/>
    <s v="Credit"/>
    <s v="11200 · PayPal (LLC)"/>
    <x v="1"/>
    <x v="3"/>
    <n v="2015"/>
    <x v="57"/>
    <s v="david oshins"/>
    <s v="eBay:eBay"/>
    <s v="BOTH"/>
    <s v="Income Statement"/>
    <s v="PayPal (LLC) Sales Activity"/>
    <s v="11200 · PayPal (LLC)"/>
  </r>
  <r>
    <d v="2015-03-20T00:00:00"/>
    <s v="Reversal"/>
    <n v="14.9"/>
    <m/>
    <n v="-14.9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20T00:00:00"/>
    <s v="Andrea Lord"/>
    <n v="-14.9"/>
    <m/>
    <n v="14.9"/>
    <s v="Debit"/>
    <s v="11200 · PayPal (LLC)"/>
    <x v="1"/>
    <x v="3"/>
    <n v="2015"/>
    <x v="72"/>
    <s v="Andrea Lord"/>
    <s v="eBay:eBay"/>
    <s v="BOTH"/>
    <s v="Income Statement"/>
    <s v="PayPal (LLC) Sales Activity"/>
    <s v="11200 · PayPal (LLC)"/>
  </r>
  <r>
    <d v="2015-03-20T00:00:00"/>
    <s v="Tonya Grossman"/>
    <n v="-85.74"/>
    <m/>
    <n v="85.74"/>
    <s v="Debit"/>
    <s v="11200 · PayPal (LLC)"/>
    <x v="1"/>
    <x v="3"/>
    <n v="2015"/>
    <x v="72"/>
    <s v="Tonya Grossman"/>
    <s v="eBay:eBay"/>
    <s v="BOTH"/>
    <s v="Income Statement"/>
    <s v="PayPal (LLC) Sales Activity"/>
    <s v="11200 · PayPal (LLC)"/>
  </r>
  <r>
    <d v="2015-03-20T00:00:00"/>
    <s v="J &amp; J Emporium"/>
    <n v="72.58"/>
    <m/>
    <n v="-72.58"/>
    <s v="Credit"/>
    <s v="11200 · PayPal (LLC)"/>
    <x v="1"/>
    <x v="3"/>
    <n v="2015"/>
    <x v="57"/>
    <s v="J &amp; J Emporium"/>
    <s v="eBay:eBay"/>
    <s v="BOTH"/>
    <s v="Income Statement"/>
    <s v="PayPal (LLC) Sales Activity"/>
    <s v="11200 · PayPal (LLC)"/>
  </r>
  <r>
    <d v="2015-03-21T00:00:00"/>
    <s v="rizwan ayyub"/>
    <n v="178.6"/>
    <m/>
    <n v="-178.6"/>
    <s v="Credit"/>
    <s v="11200 · PayPal (LLC)"/>
    <x v="1"/>
    <x v="3"/>
    <n v="2015"/>
    <x v="57"/>
    <s v="rizwan ayyub"/>
    <s v="eBay:eBay"/>
    <s v="BOTH"/>
    <s v="Income Statement"/>
    <s v="PayPal (LLC) Sales Activity"/>
    <s v="11200 · PayPal (LLC)"/>
  </r>
  <r>
    <d v="2015-03-21T00:00:00"/>
    <s v="Michelle Lee"/>
    <n v="9.9499999999999993"/>
    <m/>
    <n v="-9.9499999999999993"/>
    <s v="Credit"/>
    <s v="11200 · PayPal (LLC)"/>
    <x v="1"/>
    <x v="3"/>
    <n v="2015"/>
    <x v="57"/>
    <s v="Michelle Lee"/>
    <s v="eBay:eBay"/>
    <s v="BOTH"/>
    <s v="Income Statement"/>
    <s v="PayPal (LLC) Sales Activity"/>
    <s v="11200 · PayPal (LLC)"/>
  </r>
  <r>
    <d v="2015-03-22T00:00:00"/>
    <s v="eBay Buyer Dispute"/>
    <n v="-99.95"/>
    <m/>
    <n v="99.95"/>
    <s v="Deb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22T00:00:00"/>
    <s v="Sally Davidson"/>
    <n v="152.44"/>
    <m/>
    <n v="-152.44"/>
    <s v="Credit"/>
    <s v="11200 · PayPal (LLC)"/>
    <x v="1"/>
    <x v="3"/>
    <n v="2015"/>
    <x v="57"/>
    <s v="Sally Davidson"/>
    <s v="eBay:eBay"/>
    <s v="BOTH"/>
    <s v="Income Statement"/>
    <s v="PayPal (LLC) Sales Activity"/>
    <s v="11200 · PayPal (LLC)"/>
  </r>
  <r>
    <d v="2015-03-23T00:00:00"/>
    <s v="Roman Zukowski"/>
    <n v="62.95"/>
    <m/>
    <n v="-62.95"/>
    <s v="Credit"/>
    <s v="11200 · PayPal (LLC)"/>
    <x v="1"/>
    <x v="3"/>
    <n v="2015"/>
    <x v="57"/>
    <s v="Roman Zukowski"/>
    <s v="eBay:eBay"/>
    <s v="BOTH"/>
    <s v="Income Statement"/>
    <s v="PayPal (LLC) Sales Activity"/>
    <s v="11200 · PayPal (LLC)"/>
  </r>
  <r>
    <d v="2015-03-23T00:00:00"/>
    <s v="Champagne Vanwhy"/>
    <n v="49.96"/>
    <m/>
    <n v="-49.96"/>
    <s v="Credit"/>
    <s v="11200 · PayPal (LLC)"/>
    <x v="1"/>
    <x v="3"/>
    <n v="2015"/>
    <x v="57"/>
    <s v="Champagne Vanwhy"/>
    <s v="eBay:eBay"/>
    <s v="BOTH"/>
    <s v="Income Statement"/>
    <s v="PayPal (LLC) Sales Activity"/>
    <s v="11200 · PayPal (LLC)"/>
  </r>
  <r>
    <d v="2015-03-23T00:00:00"/>
    <s v="Blessed Critters All Animal Rescue"/>
    <n v="14.9"/>
    <m/>
    <n v="-14.9"/>
    <s v="Credit"/>
    <s v="11200 · PayPal (LLC)"/>
    <x v="1"/>
    <x v="3"/>
    <n v="2015"/>
    <x v="57"/>
    <s v="Blessed Critters All Animal Rescue"/>
    <s v="eBay:eBay"/>
    <s v="BOTH"/>
    <s v="Income Statement"/>
    <s v="PayPal (LLC) Sales Activity"/>
    <s v="11200 · PayPal (LLC)"/>
  </r>
  <r>
    <d v="2015-03-24T00:00:00"/>
    <s v="Donna Saville"/>
    <n v="39.950000000000003"/>
    <m/>
    <n v="-39.950000000000003"/>
    <s v="Credit"/>
    <s v="11200 · PayPal (LLC)"/>
    <x v="1"/>
    <x v="3"/>
    <n v="2015"/>
    <x v="57"/>
    <s v="Donna Saville"/>
    <s v="eBay:eBay"/>
    <s v="BOTH"/>
    <s v="Income Statement"/>
    <s v="PayPal (LLC) Sales Activity"/>
    <s v="11200 · PayPal (LLC)"/>
  </r>
  <r>
    <d v="2015-03-24T00:00:00"/>
    <s v="Amanda Fisher"/>
    <n v="-6.81"/>
    <m/>
    <n v="6.81"/>
    <s v="Debit"/>
    <s v="11200 · PayPal (LLC)"/>
    <x v="1"/>
    <x v="3"/>
    <n v="2015"/>
    <x v="72"/>
    <s v="Amanda Fisher"/>
    <s v="eBay:eBay"/>
    <s v="BOTH"/>
    <s v="Income Statement"/>
    <s v="PayPal (LLC) Sales Activity"/>
    <s v="11200 · PayPal (LLC)"/>
  </r>
  <r>
    <d v="2015-03-24T00:00:00"/>
    <s v="joshua varela"/>
    <n v="12.9"/>
    <m/>
    <n v="-12.9"/>
    <s v="Credit"/>
    <s v="11200 · PayPal (LLC)"/>
    <x v="1"/>
    <x v="3"/>
    <n v="2015"/>
    <x v="57"/>
    <s v="joshua varela"/>
    <s v="eBay:eBay"/>
    <s v="BOTH"/>
    <s v="Income Statement"/>
    <s v="PayPal (LLC) Sales Activity"/>
    <s v="11200 · PayPal (LLC)"/>
  </r>
  <r>
    <d v="2015-03-24T00:00:00"/>
    <s v="Animal Resuce"/>
    <n v="12.9"/>
    <m/>
    <n v="-12.9"/>
    <s v="Credit"/>
    <s v="11200 · PayPal (LLC)"/>
    <x v="1"/>
    <x v="3"/>
    <n v="2015"/>
    <x v="57"/>
    <s v="Animal Resuce"/>
    <s v="eBay:eBay"/>
    <s v="BOTH"/>
    <s v="Income Statement"/>
    <s v="PayPal (LLC) Sales Activity"/>
    <s v="11200 · PayPal (LLC)"/>
  </r>
  <r>
    <d v="2015-03-25T00:00:00"/>
    <s v="jose balderrama"/>
    <n v="69.95"/>
    <m/>
    <n v="-69.95"/>
    <s v="Credit"/>
    <s v="11200 · PayPal (LLC)"/>
    <x v="1"/>
    <x v="3"/>
    <n v="2015"/>
    <x v="57"/>
    <s v="jose balderrama"/>
    <s v="eBay:eBay"/>
    <s v="BOTH"/>
    <s v="Income Statement"/>
    <s v="PayPal (LLC) Sales Activity"/>
    <s v="11200 · PayPal (LLC)"/>
  </r>
  <r>
    <d v="2015-03-25T00:00:00"/>
    <s v="Deborah Jaynes"/>
    <n v="10.95"/>
    <m/>
    <n v="-10.95"/>
    <s v="Credit"/>
    <s v="11200 · PayPal (LLC)"/>
    <x v="1"/>
    <x v="3"/>
    <n v="2015"/>
    <x v="57"/>
    <s v="Deborah Jaynes"/>
    <s v="eBay:eBay"/>
    <s v="BOTH"/>
    <s v="Income Statement"/>
    <s v="PayPal (LLC) Sales Activity"/>
    <s v="11200 · PayPal (LLC)"/>
  </r>
  <r>
    <d v="2015-03-25T00:00:00"/>
    <s v="Sandra Shuck"/>
    <n v="10.95"/>
    <m/>
    <n v="-10.95"/>
    <s v="Credit"/>
    <s v="11200 · PayPal (LLC)"/>
    <x v="1"/>
    <x v="3"/>
    <n v="2015"/>
    <x v="57"/>
    <s v="Sandra Shuck"/>
    <s v="eBay:eBay"/>
    <s v="BOTH"/>
    <s v="Income Statement"/>
    <s v="PayPal (LLC) Sales Activity"/>
    <s v="11200 · PayPal (LLC)"/>
  </r>
  <r>
    <d v="2015-03-26T00:00:00"/>
    <s v="barbara lash"/>
    <n v="11.16"/>
    <m/>
    <n v="-11.16"/>
    <s v="Credit"/>
    <s v="11200 · PayPal (LLC)"/>
    <x v="1"/>
    <x v="3"/>
    <n v="2015"/>
    <x v="57"/>
    <s v="barbara lash"/>
    <s v="eBay:eBay"/>
    <s v="BOTH"/>
    <s v="Income Statement"/>
    <s v="PayPal (LLC) Sales Activity"/>
    <s v="11200 · PayPal (LLC)"/>
  </r>
  <r>
    <d v="2015-03-26T00:00:00"/>
    <s v="Roderick Pradilla"/>
    <n v="-199.95"/>
    <m/>
    <n v="199.95"/>
    <s v="Debit"/>
    <s v="11200 · PayPal (LLC)"/>
    <x v="1"/>
    <x v="3"/>
    <n v="2015"/>
    <x v="57"/>
    <s v="Roderick Pradilla"/>
    <s v="eBay:eBay"/>
    <s v="BOTH"/>
    <s v="Income Statement"/>
    <s v="PayPal (LLC) Sales Activity"/>
    <s v="11200 · PayPal (LLC)"/>
  </r>
  <r>
    <d v="2015-03-26T00:00:00"/>
    <s v="Spotify USA Inc"/>
    <n v="-9.99"/>
    <m/>
    <n v="9.99"/>
    <s v="Debit"/>
    <s v="11200 · PayPal (LLC)"/>
    <x v="1"/>
    <x v="3"/>
    <n v="2015"/>
    <x v="31"/>
    <s v="Spotify"/>
    <s v="Corporate"/>
    <s v="BOTH"/>
    <s v="Income Statement"/>
    <s v="PayPal (LLC) Activity"/>
    <s v="11200 · PayPal (LLC)"/>
  </r>
  <r>
    <d v="2015-03-26T00:00:00"/>
    <s v="James Mustoe"/>
    <n v="249"/>
    <m/>
    <n v="-249"/>
    <s v="Credit"/>
    <s v="11200 · PayPal (LLC)"/>
    <x v="1"/>
    <x v="3"/>
    <n v="2015"/>
    <x v="57"/>
    <s v="James Mustoe"/>
    <s v="eBay:eBay"/>
    <s v="BOTH"/>
    <s v="Income Statement"/>
    <s v="PayPal (LLC) Sales Activity"/>
    <s v="11200 · PayPal (LLC)"/>
  </r>
  <r>
    <d v="2015-03-27T00:00:00"/>
    <s v="Robin Travis"/>
    <n v="89.86"/>
    <m/>
    <n v="-89.86"/>
    <s v="Credit"/>
    <s v="11200 · PayPal (LLC)"/>
    <x v="1"/>
    <x v="3"/>
    <n v="2015"/>
    <x v="57"/>
    <s v="Robin Travis"/>
    <s v="eBay:eBay"/>
    <s v="BOTH"/>
    <s v="Income Statement"/>
    <s v="PayPal (LLC) Sales Activity"/>
    <s v="11200 · PayPal (LLC)"/>
  </r>
  <r>
    <d v="2015-03-27T00:00:00"/>
    <s v="hugh gonder"/>
    <n v="50.48"/>
    <m/>
    <n v="-50.48"/>
    <s v="Credit"/>
    <s v="11200 · PayPal (LLC)"/>
    <x v="1"/>
    <x v="3"/>
    <n v="2015"/>
    <x v="57"/>
    <s v="hugh gonder"/>
    <s v="eBay:eBay"/>
    <s v="BOTH"/>
    <s v="Income Statement"/>
    <s v="PayPal (LLC) Sales Activity"/>
    <s v="11200 · PayPal (LLC)"/>
  </r>
  <r>
    <d v="2015-03-27T00:00:00"/>
    <s v="Reversal"/>
    <n v="193.85"/>
    <m/>
    <n v="-193.85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27T00:00:00"/>
    <s v="Roderick Pradilla"/>
    <n v="-199.95"/>
    <m/>
    <n v="199.95"/>
    <s v="Debit"/>
    <s v="11200 · PayPal (LLC)"/>
    <x v="1"/>
    <x v="3"/>
    <n v="2015"/>
    <x v="57"/>
    <s v="Roderick Pradilla"/>
    <s v="eBay:eBay"/>
    <s v="BOTH"/>
    <s v="Income Statement"/>
    <s v="PayPal (LLC) Sales Activity"/>
    <s v="11200 · PayPal (LLC)"/>
  </r>
  <r>
    <d v="2015-03-27T00:00:00"/>
    <s v="Bank Account"/>
    <n v="-1356.32"/>
    <m/>
    <n v="1356.32"/>
    <s v="Debit"/>
    <s v="11200 · PayPal (LLC)"/>
    <x v="1"/>
    <x v="3"/>
    <n v="2015"/>
    <x v="37"/>
    <s v="Dean &amp; Tyler, LLC"/>
    <s v="Corporate"/>
    <s v="LLC"/>
    <s v="Balance Sheet"/>
    <s v="PayPal (LLC) transfers to 0592 (LLC)"/>
    <s v="11200 · PayPal (LLC)"/>
  </r>
  <r>
    <d v="2015-03-27T00:00:00"/>
    <s v="Samantha Bigelow"/>
    <n v="19.899999999999999"/>
    <m/>
    <n v="-19.899999999999999"/>
    <s v="Credit"/>
    <s v="11200 · PayPal (LLC)"/>
    <x v="1"/>
    <x v="3"/>
    <n v="2015"/>
    <x v="57"/>
    <s v="Samantha Bigelow"/>
    <s v="eBay:eBay"/>
    <s v="BOTH"/>
    <s v="Income Statement"/>
    <s v="PayPal (LLC) Sales Activity"/>
    <s v="11200 · PayPal (LLC)"/>
  </r>
  <r>
    <d v="2015-03-27T00:00:00"/>
    <s v="Lewis Hays"/>
    <n v="172.02"/>
    <m/>
    <n v="-172.02"/>
    <s v="Credit"/>
    <s v="11200 · PayPal (LLC)"/>
    <x v="1"/>
    <x v="3"/>
    <n v="2015"/>
    <x v="57"/>
    <s v="Lewis Hays"/>
    <s v="eBay:eBay"/>
    <s v="BOTH"/>
    <s v="Income Statement"/>
    <s v="PayPal (LLC) Sales Activity"/>
    <s v="11200 · PayPal (LLC)"/>
  </r>
  <r>
    <d v="2015-03-27T00:00:00"/>
    <s v="Kate Szymanski"/>
    <n v="10.95"/>
    <m/>
    <n v="-10.95"/>
    <s v="Credit"/>
    <s v="11200 · PayPal (LLC)"/>
    <x v="1"/>
    <x v="3"/>
    <n v="2015"/>
    <x v="57"/>
    <s v="Kate Szymanski"/>
    <s v="eBay:eBay"/>
    <s v="BOTH"/>
    <s v="Income Statement"/>
    <s v="PayPal (LLC) Sales Activity"/>
    <s v="11200 · PayPal (LLC)"/>
  </r>
  <r>
    <d v="2015-03-27T00:00:00"/>
    <s v="Manar Aljobori"/>
    <n v="127.2"/>
    <m/>
    <n v="-127.2"/>
    <s v="Credit"/>
    <s v="11200 · PayPal (LLC)"/>
    <x v="1"/>
    <x v="3"/>
    <n v="2015"/>
    <x v="57"/>
    <s v="Manar Aljobori"/>
    <s v="eBay:eBay"/>
    <s v="BOTH"/>
    <s v="Income Statement"/>
    <s v="PayPal (LLC) Sales Activity"/>
    <s v="11200 · PayPal (LLC)"/>
  </r>
  <r>
    <d v="2015-03-28T00:00:00"/>
    <s v="MaryLee Overley"/>
    <n v="14.42"/>
    <m/>
    <n v="-14.42"/>
    <s v="Credit"/>
    <s v="11200 · PayPal (LLC)"/>
    <x v="1"/>
    <x v="3"/>
    <n v="2015"/>
    <x v="57"/>
    <s v="MaryLee Overley"/>
    <s v="eBay:eBay"/>
    <s v="BOTH"/>
    <s v="Income Statement"/>
    <s v="PayPal (LLC) Sales Activity"/>
    <s v="11200 · PayPal (LLC)"/>
  </r>
  <r>
    <d v="2015-03-28T00:00:00"/>
    <s v="Andrea Lord"/>
    <n v="10.95"/>
    <m/>
    <n v="-10.95"/>
    <s v="Credit"/>
    <s v="11200 · PayPal (LLC)"/>
    <x v="1"/>
    <x v="3"/>
    <n v="2015"/>
    <x v="57"/>
    <s v="Andrea Lord"/>
    <s v="eBay:eBay"/>
    <s v="BOTH"/>
    <s v="Income Statement"/>
    <s v="PayPal (LLC) Sales Activity"/>
    <s v="11200 · PayPal (LLC)"/>
  </r>
  <r>
    <d v="2015-03-28T00:00:00"/>
    <s v="eBay Buyer Dispute"/>
    <n v="-11.16"/>
    <m/>
    <n v="11.16"/>
    <s v="Deb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28T00:00:00"/>
    <s v="albert zagey"/>
    <n v="71.95"/>
    <m/>
    <n v="-71.95"/>
    <s v="Credit"/>
    <s v="11200 · PayPal (LLC)"/>
    <x v="1"/>
    <x v="3"/>
    <n v="2015"/>
    <x v="57"/>
    <s v="albert zagey"/>
    <s v="eBay:eBay"/>
    <s v="BOTH"/>
    <s v="Income Statement"/>
    <s v="PayPal (LLC) Sales Activity"/>
    <s v="11200 · PayPal (LLC)"/>
  </r>
  <r>
    <d v="2015-03-29T00:00:00"/>
    <s v="Susan Jones"/>
    <n v="10.95"/>
    <m/>
    <n v="-10.95"/>
    <s v="Credit"/>
    <s v="11200 · PayPal (LLC)"/>
    <x v="1"/>
    <x v="3"/>
    <n v="2015"/>
    <x v="57"/>
    <s v="Susan Jones"/>
    <s v="eBay:eBay"/>
    <s v="BOTH"/>
    <s v="Income Statement"/>
    <s v="PayPal (LLC) Sales Activity"/>
    <s v="11200 · PayPal (LLC)"/>
  </r>
  <r>
    <d v="2015-03-29T00:00:00"/>
    <s v="Debra Ramon"/>
    <n v="10.95"/>
    <m/>
    <n v="-10.95"/>
    <s v="Credit"/>
    <s v="11200 · PayPal (LLC)"/>
    <x v="1"/>
    <x v="3"/>
    <n v="2015"/>
    <x v="57"/>
    <s v="Debra Ramon"/>
    <s v="eBay:eBay"/>
    <s v="BOTH"/>
    <s v="Income Statement"/>
    <s v="PayPal (LLC) Sales Activity"/>
    <s v="11200 · PayPal (LLC)"/>
  </r>
  <r>
    <d v="2015-03-29T00:00:00"/>
    <s v="Bill Powers"/>
    <n v="43.08"/>
    <m/>
    <n v="-43.08"/>
    <s v="Credit"/>
    <s v="11200 · PayPal (LLC)"/>
    <x v="1"/>
    <x v="3"/>
    <n v="2015"/>
    <x v="57"/>
    <s v="Bill Powers"/>
    <s v="eBay:eBay"/>
    <s v="BOTH"/>
    <s v="Income Statement"/>
    <s v="PayPal (LLC) Sales Activity"/>
    <s v="11200 · PayPal (LLC)"/>
  </r>
  <r>
    <d v="2015-03-30T00:00:00"/>
    <s v="Reversal"/>
    <n v="99.95"/>
    <m/>
    <n v="-99.95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30T00:00:00"/>
    <s v="robert estores"/>
    <n v="-99.95"/>
    <m/>
    <n v="99.95"/>
    <s v="Debit"/>
    <s v="11200 · PayPal (LLC)"/>
    <x v="1"/>
    <x v="3"/>
    <n v="2015"/>
    <x v="72"/>
    <s v="robert estores"/>
    <s v="eBay:eBay"/>
    <s v="BOTH"/>
    <s v="Income Statement"/>
    <s v="PayPal (LLC) Sales Activity"/>
    <s v="11200 · PayPal (LLC)"/>
  </r>
  <r>
    <d v="2015-03-30T00:00:00"/>
    <s v="Reversal"/>
    <n v="11.16"/>
    <m/>
    <n v="-11.16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30T00:00:00"/>
    <s v="david oshins"/>
    <n v="-11.16"/>
    <m/>
    <n v="11.16"/>
    <s v="Debit"/>
    <s v="11200 · PayPal (LLC)"/>
    <x v="1"/>
    <x v="3"/>
    <n v="2015"/>
    <x v="72"/>
    <s v="david oshins"/>
    <s v="eBay:eBay"/>
    <s v="BOTH"/>
    <s v="Income Statement"/>
    <s v="PayPal (LLC) Sales Activity"/>
    <s v="11200 · PayPal (LLC)"/>
  </r>
  <r>
    <d v="2015-03-30T00:00:00"/>
    <s v="Patricia Hall"/>
    <n v="-34.340000000000003"/>
    <m/>
    <n v="34.340000000000003"/>
    <s v="Debit"/>
    <s v="11200 · PayPal (LLC)"/>
    <x v="1"/>
    <x v="3"/>
    <n v="2015"/>
    <x v="72"/>
    <s v="Patricia Hall"/>
    <s v="eBay:eBay"/>
    <s v="BOTH"/>
    <s v="Income Statement"/>
    <s v="PayPal (LLC) Sales Activity"/>
    <s v="11200 · PayPal (LLC)"/>
  </r>
  <r>
    <d v="2015-03-30T00:00:00"/>
    <s v="Reversal"/>
    <n v="27.16"/>
    <m/>
    <n v="-27.16"/>
    <s v="Credit"/>
    <s v="11200 · PayPal (LLC)"/>
    <x v="1"/>
    <x v="3"/>
    <n v="2015"/>
    <x v="57"/>
    <s v="Buyer Dispute"/>
    <s v="eBay:eBay"/>
    <s v="BOTH"/>
    <s v="Income Statement"/>
    <s v="PayPal (LLC) Sales Activity"/>
    <s v="11200 · PayPal (LLC)"/>
  </r>
  <r>
    <d v="2015-03-30T00:00:00"/>
    <s v="Kammerflage Kreations"/>
    <n v="-27.16"/>
    <m/>
    <n v="27.16"/>
    <s v="Debit"/>
    <s v="11200 · PayPal (LLC)"/>
    <x v="1"/>
    <x v="3"/>
    <n v="2015"/>
    <x v="72"/>
    <s v="Kammerflage Kreations"/>
    <s v="eBay:eBay"/>
    <s v="BOTH"/>
    <s v="Income Statement"/>
    <s v="PayPal (LLC) Sales Activity"/>
    <s v="11200 · PayPal (LLC)"/>
  </r>
  <r>
    <d v="2015-03-30T00:00:00"/>
    <s v="Robin Travis"/>
    <n v="74.900000000000006"/>
    <m/>
    <n v="-74.900000000000006"/>
    <s v="Credit"/>
    <s v="11200 · PayPal (LLC)"/>
    <x v="1"/>
    <x v="3"/>
    <n v="2015"/>
    <x v="57"/>
    <s v="Robin Travis"/>
    <s v="eBay:eBay"/>
    <s v="BOTH"/>
    <s v="Income Statement"/>
    <s v="PayPal (LLC) Sales Activity"/>
    <s v="11200 · PayPal (LLC)"/>
  </r>
  <r>
    <d v="2015-03-31T00:00:00"/>
    <s v="Joshua Ellis"/>
    <n v="56.37"/>
    <m/>
    <n v="-56.37"/>
    <s v="Credit"/>
    <s v="11200 · PayPal (LLC)"/>
    <x v="1"/>
    <x v="3"/>
    <n v="2015"/>
    <x v="57"/>
    <s v="Joshua Ellis"/>
    <s v="eBay:eBay"/>
    <s v="BOTH"/>
    <s v="Income Statement"/>
    <s v="PayPal (LLC) Sales Activity"/>
    <s v="11200 · PayPal (LLC)"/>
  </r>
  <r>
    <d v="2015-04-01T00:00:00"/>
    <s v="ron amid"/>
    <n v="109.14"/>
    <m/>
    <n v="-109.14"/>
    <s v="Credit"/>
    <s v="11200 · PayPal (LLC)"/>
    <x v="1"/>
    <x v="4"/>
    <n v="2015"/>
    <x v="57"/>
    <s v="ron amid"/>
    <s v="eBay:eBay"/>
    <s v="BOTH"/>
    <s v="Income Statement"/>
    <s v="PayPal (LLC) Sales Activity"/>
    <s v="11200 · PayPal (LLC)"/>
  </r>
  <r>
    <d v="2015-04-01T00:00:00"/>
    <s v="Zackery Strudel"/>
    <n v="9.9499999999999993"/>
    <m/>
    <n v="-9.9499999999999993"/>
    <s v="Credit"/>
    <s v="11200 · PayPal (LLC)"/>
    <x v="1"/>
    <x v="4"/>
    <n v="2015"/>
    <x v="57"/>
    <s v="Zackery Strudel"/>
    <s v="eBay:eBay"/>
    <s v="BOTH"/>
    <s v="Income Statement"/>
    <s v="PayPal (LLC) Sales Activity"/>
    <s v="11200 · PayPal (LLC)"/>
  </r>
  <r>
    <d v="2015-04-01T00:00:00"/>
    <s v="CJ Rico"/>
    <n v="64.95"/>
    <m/>
    <n v="-64.95"/>
    <s v="Credit"/>
    <s v="11200 · PayPal (LLC)"/>
    <x v="1"/>
    <x v="4"/>
    <n v="2015"/>
    <x v="57"/>
    <s v="CJ Rico"/>
    <s v="eBay:eBay"/>
    <s v="BOTH"/>
    <s v="Income Statement"/>
    <s v="PayPal (LLC) Sales Activity"/>
    <s v="11200 · PayPal (LLC)"/>
  </r>
  <r>
    <d v="2015-04-01T00:00:00"/>
    <s v="MyFly2Fly"/>
    <n v="68.39"/>
    <m/>
    <n v="-68.39"/>
    <s v="Credit"/>
    <s v="11200 · PayPal (LLC)"/>
    <x v="1"/>
    <x v="4"/>
    <n v="2015"/>
    <x v="57"/>
    <s v="MyFly2Fly"/>
    <s v="eBay:eBay"/>
    <s v="BOTH"/>
    <s v="Income Statement"/>
    <s v="PayPal (LLC) Sales Activity"/>
    <s v="11200 · PayPal (LLC)"/>
  </r>
  <r>
    <d v="2015-04-01T00:00:00"/>
    <s v="katrina hyde"/>
    <n v="14.9"/>
    <m/>
    <n v="-14.9"/>
    <s v="Credit"/>
    <s v="11200 · PayPal (LLC)"/>
    <x v="1"/>
    <x v="4"/>
    <n v="2015"/>
    <x v="57"/>
    <s v="katrina hyde"/>
    <s v="eBay:eBay"/>
    <s v="BOTH"/>
    <s v="Income Statement"/>
    <s v="PayPal (LLC) Sales Activity"/>
    <s v="11200 · PayPal (LLC)"/>
  </r>
  <r>
    <d v="2015-04-01T00:00:00"/>
    <s v="Kendall Sexton"/>
    <n v="10.95"/>
    <m/>
    <n v="-10.95"/>
    <s v="Credit"/>
    <s v="11200 · PayPal (LLC)"/>
    <x v="1"/>
    <x v="4"/>
    <n v="2015"/>
    <x v="57"/>
    <s v="Kendall Sexton"/>
    <s v="eBay:eBay"/>
    <s v="BOTH"/>
    <s v="Income Statement"/>
    <s v="PayPal (LLC) Sales Activity"/>
    <s v="11200 · PayPal (LLC)"/>
  </r>
  <r>
    <d v="2015-04-02T00:00:00"/>
    <s v="Donna Logsdon"/>
    <n v="10.95"/>
    <m/>
    <n v="-10.95"/>
    <s v="Credit"/>
    <s v="11200 · PayPal (LLC)"/>
    <x v="1"/>
    <x v="4"/>
    <n v="2015"/>
    <x v="57"/>
    <s v="Donna Logsdon"/>
    <s v="eBay:eBay"/>
    <s v="BOTH"/>
    <s v="Income Statement"/>
    <s v="PayPal (LLC) Sales Activity"/>
    <s v="11200 · PayPal (LLC)"/>
  </r>
  <r>
    <d v="2015-04-02T00:00:00"/>
    <s v="Lawrence Neely"/>
    <n v="9.9499999999999993"/>
    <m/>
    <n v="-9.9499999999999993"/>
    <s v="Credit"/>
    <s v="11200 · PayPal (LLC)"/>
    <x v="1"/>
    <x v="4"/>
    <n v="2015"/>
    <x v="57"/>
    <s v="Lawrence Neely"/>
    <s v="eBay:eBay"/>
    <s v="BOTH"/>
    <s v="Income Statement"/>
    <s v="PayPal (LLC) Sales Activity"/>
    <s v="11200 · PayPal (LLC)"/>
  </r>
  <r>
    <d v="2015-04-02T00:00:00"/>
    <s v="Michelle Bell"/>
    <n v="66.900000000000006"/>
    <m/>
    <n v="-66.900000000000006"/>
    <s v="Credit"/>
    <s v="11200 · PayPal (LLC)"/>
    <x v="1"/>
    <x v="4"/>
    <n v="2015"/>
    <x v="57"/>
    <s v="Michelle Bell"/>
    <s v="eBay:eBay"/>
    <s v="BOTH"/>
    <s v="Income Statement"/>
    <s v="PayPal (LLC) Sales Activity"/>
    <s v="11200 · PayPal (LLC)"/>
  </r>
  <r>
    <d v="2015-04-02T00:00:00"/>
    <s v="Mike Meado"/>
    <n v="14.9"/>
    <m/>
    <n v="-14.9"/>
    <s v="Credit"/>
    <s v="11200 · PayPal (LLC)"/>
    <x v="1"/>
    <x v="4"/>
    <n v="2015"/>
    <x v="57"/>
    <s v="Mike Meado"/>
    <s v="eBay:eBay"/>
    <s v="BOTH"/>
    <s v="Income Statement"/>
    <s v="PayPal (LLC) Sales Activity"/>
    <s v="11200 · PayPal (LLC)"/>
  </r>
  <r>
    <d v="2015-04-03T00:00:00"/>
    <s v="chet frizzell"/>
    <n v="56.85"/>
    <m/>
    <n v="-56.85"/>
    <s v="Credit"/>
    <s v="11200 · PayPal (LLC)"/>
    <x v="1"/>
    <x v="4"/>
    <n v="2015"/>
    <x v="57"/>
    <s v="chet frizzell"/>
    <s v="eBay:eBay"/>
    <s v="BOTH"/>
    <s v="Income Statement"/>
    <s v="PayPal (LLC) Sales Activity"/>
    <s v="11200 · PayPal (LLC)"/>
  </r>
  <r>
    <d v="2015-04-03T00:00:00"/>
    <s v="Centrex"/>
    <n v="10.95"/>
    <m/>
    <n v="-10.95"/>
    <s v="Credit"/>
    <s v="11200 · PayPal (LLC)"/>
    <x v="1"/>
    <x v="4"/>
    <n v="2015"/>
    <x v="57"/>
    <s v="Centrex"/>
    <s v="eBay:eBay"/>
    <s v="BOTH"/>
    <s v="Income Statement"/>
    <s v="PayPal (LLC) Sales Activity"/>
    <s v="11200 · PayPal (LLC)"/>
  </r>
  <r>
    <d v="2015-04-03T00:00:00"/>
    <s v="Donna Gentry"/>
    <n v="13.45"/>
    <m/>
    <n v="-13.45"/>
    <s v="Credit"/>
    <s v="11200 · PayPal (LLC)"/>
    <x v="1"/>
    <x v="4"/>
    <n v="2015"/>
    <x v="57"/>
    <s v="Donna Gentry"/>
    <s v="eBay:eBay"/>
    <s v="BOTH"/>
    <s v="Income Statement"/>
    <s v="PayPal (LLC) Sales Activity"/>
    <s v="11200 · PayPal (LLC)"/>
  </r>
  <r>
    <d v="2015-04-04T00:00:00"/>
    <s v="terry ghaney"/>
    <n v="76.55"/>
    <m/>
    <n v="-76.55"/>
    <s v="Credit"/>
    <s v="11200 · PayPal (LLC)"/>
    <x v="1"/>
    <x v="4"/>
    <n v="2015"/>
    <x v="57"/>
    <s v="terry ghaney"/>
    <s v="eBay:eBay"/>
    <s v="BOTH"/>
    <s v="Income Statement"/>
    <s v="PayPal (LLC) Sales Activity"/>
    <s v="11200 · PayPal (LLC)"/>
  </r>
  <r>
    <d v="2015-04-04T00:00:00"/>
    <s v="chris norment"/>
    <n v="71.989999999999995"/>
    <m/>
    <n v="-71.989999999999995"/>
    <s v="Credit"/>
    <s v="11200 · PayPal (LLC)"/>
    <x v="1"/>
    <x v="4"/>
    <n v="2015"/>
    <x v="57"/>
    <s v="chris norment"/>
    <s v="eBay:eBay"/>
    <s v="BOTH"/>
    <s v="Income Statement"/>
    <s v="PayPal (LLC) Sales Activity"/>
    <s v="11200 · PayPal (LLC)"/>
  </r>
  <r>
    <d v="2015-04-04T00:00:00"/>
    <s v="aquinas coleman"/>
    <n v="61.95"/>
    <m/>
    <n v="-61.95"/>
    <s v="Credit"/>
    <s v="11200 · PayPal (LLC)"/>
    <x v="1"/>
    <x v="4"/>
    <n v="2015"/>
    <x v="57"/>
    <s v="aquinas coleman"/>
    <s v="eBay:eBay"/>
    <s v="BOTH"/>
    <s v="Income Statement"/>
    <s v="PayPal (LLC) Sales Activity"/>
    <s v="11200 · PayPal (LLC)"/>
  </r>
  <r>
    <d v="2015-04-04T00:00:00"/>
    <s v="aquinas coleman"/>
    <n v="66.900000000000006"/>
    <m/>
    <n v="-66.900000000000006"/>
    <s v="Credit"/>
    <s v="11200 · PayPal (LLC)"/>
    <x v="1"/>
    <x v="4"/>
    <n v="2015"/>
    <x v="57"/>
    <s v="aquinas coleman"/>
    <s v="eBay:eBay"/>
    <s v="BOTH"/>
    <s v="Income Statement"/>
    <s v="PayPal (LLC) Sales Activity"/>
    <s v="11200 · PayPal (LLC)"/>
  </r>
  <r>
    <d v="2015-04-04T00:00:00"/>
    <s v="TERESA DAVIDSON"/>
    <n v="15.89"/>
    <m/>
    <n v="-15.89"/>
    <s v="Credit"/>
    <s v="11200 · PayPal (LLC)"/>
    <x v="1"/>
    <x v="4"/>
    <n v="2015"/>
    <x v="57"/>
    <s v="TERESA DAVIDSON"/>
    <s v="eBay:eBay"/>
    <s v="BOTH"/>
    <s v="Income Statement"/>
    <s v="PayPal (LLC) Sales Activity"/>
    <s v="11200 · PayPal (LLC)"/>
  </r>
  <r>
    <d v="2015-04-05T00:00:00"/>
    <s v="RICHARD FREIT"/>
    <n v="87.1"/>
    <m/>
    <n v="-87.1"/>
    <s v="Credit"/>
    <s v="11200 · PayPal (LLC)"/>
    <x v="1"/>
    <x v="4"/>
    <n v="2015"/>
    <x v="57"/>
    <s v="RICHARD FREIT"/>
    <s v="eBay:eBay"/>
    <s v="BOTH"/>
    <s v="Income Statement"/>
    <s v="PayPal (LLC) Sales Activity"/>
    <s v="11200 · PayPal (LLC)"/>
  </r>
  <r>
    <d v="2015-04-05T00:00:00"/>
    <s v="Anne Canton"/>
    <n v="21.54"/>
    <m/>
    <n v="-21.54"/>
    <s v="Credit"/>
    <s v="11200 · PayPal (LLC)"/>
    <x v="1"/>
    <x v="4"/>
    <n v="2015"/>
    <x v="57"/>
    <s v="Anne Canton"/>
    <s v="eBay:eBay"/>
    <s v="BOTH"/>
    <s v="Income Statement"/>
    <s v="PayPal (LLC) Sales Activity"/>
    <s v="11200 · PayPal (LLC)"/>
  </r>
  <r>
    <d v="2015-04-05T00:00:00"/>
    <s v="iveta plihal"/>
    <n v="94.87"/>
    <m/>
    <n v="-94.87"/>
    <s v="Credit"/>
    <s v="11200 · PayPal (LLC)"/>
    <x v="1"/>
    <x v="4"/>
    <n v="2015"/>
    <x v="57"/>
    <s v="iveta plihal"/>
    <s v="eBay:eBay"/>
    <s v="BOTH"/>
    <s v="Income Statement"/>
    <s v="PayPal (LLC) Sales Activity"/>
    <s v="11200 · PayPal (LLC)"/>
  </r>
  <r>
    <d v="2015-04-06T00:00:00"/>
    <s v="Devon Edwards"/>
    <n v="13.45"/>
    <m/>
    <n v="-13.45"/>
    <s v="Credit"/>
    <s v="11200 · PayPal (LLC)"/>
    <x v="1"/>
    <x v="4"/>
    <n v="2015"/>
    <x v="57"/>
    <s v="Devon Edwards"/>
    <s v="eBay:eBay"/>
    <s v="BOTH"/>
    <s v="Income Statement"/>
    <s v="PayPal (LLC) Sales Activity"/>
    <s v="11200 · PayPal (LLC)"/>
  </r>
  <r>
    <d v="2015-04-06T00:00:00"/>
    <s v="MARLA BYRD"/>
    <n v="9.9499999999999993"/>
    <m/>
    <n v="-9.9499999999999993"/>
    <s v="Credit"/>
    <s v="11200 · PayPal (LLC)"/>
    <x v="1"/>
    <x v="4"/>
    <n v="2015"/>
    <x v="57"/>
    <s v="MARLA BYRD"/>
    <s v="eBay:eBay"/>
    <s v="BOTH"/>
    <s v="Income Statement"/>
    <s v="PayPal (LLC) Sales Activity"/>
    <s v="11200 · PayPal (LLC)"/>
  </r>
  <r>
    <d v="2015-04-06T00:00:00"/>
    <s v="Bank Account"/>
    <n v="-1500"/>
    <m/>
    <n v="1500"/>
    <s v="Debit"/>
    <s v="11200 · PayPal (LLC)"/>
    <x v="1"/>
    <x v="4"/>
    <n v="2015"/>
    <x v="37"/>
    <s v="Dean &amp; Tyler, LLC"/>
    <s v="Corporate"/>
    <s v="LLC"/>
    <s v="Balance Sheet"/>
    <s v="PayPal (LLC) transfers to 0592 (LLC)"/>
    <s v="11200 · PayPal (LLC)"/>
  </r>
  <r>
    <d v="2015-04-06T00:00:00"/>
    <s v="Scot Price"/>
    <n v="26"/>
    <m/>
    <n v="-26"/>
    <s v="Credit"/>
    <s v="11200 · PayPal (LLC)"/>
    <x v="1"/>
    <x v="4"/>
    <n v="2015"/>
    <x v="57"/>
    <s v="Scot Price"/>
    <s v="eBay:eBay"/>
    <s v="BOTH"/>
    <s v="Income Statement"/>
    <s v="PayPal (LLC) Sales Activity"/>
    <s v="11200 · PayPal (LLC)"/>
  </r>
  <r>
    <d v="2015-04-07T00:00:00"/>
    <s v="Dee Bateman"/>
    <n v="177.22"/>
    <m/>
    <n v="-177.22"/>
    <s v="Credit"/>
    <s v="11200 · PayPal (LLC)"/>
    <x v="1"/>
    <x v="4"/>
    <n v="2015"/>
    <x v="57"/>
    <s v="Dee Bateman"/>
    <s v="eBay:eBay"/>
    <s v="BOTH"/>
    <s v="Income Statement"/>
    <s v="PayPal (LLC) Sales Activity"/>
    <s v="11200 · PayPal (LLC)"/>
  </r>
  <r>
    <d v="2015-04-07T00:00:00"/>
    <s v="cody cusack"/>
    <n v="195.95"/>
    <m/>
    <n v="-195.95"/>
    <s v="Credit"/>
    <s v="11200 · PayPal (LLC)"/>
    <x v="1"/>
    <x v="4"/>
    <n v="2015"/>
    <x v="57"/>
    <s v="cody cusack"/>
    <s v="eBay:eBay"/>
    <s v="BOTH"/>
    <s v="Income Statement"/>
    <s v="PayPal (LLC) Sales Activity"/>
    <s v="11200 · PayPal (LLC)"/>
  </r>
  <r>
    <d v="2015-04-08T00:00:00"/>
    <s v="larissa murray"/>
    <n v="63.92"/>
    <m/>
    <n v="-63.92"/>
    <s v="Credit"/>
    <s v="11200 · PayPal (LLC)"/>
    <x v="1"/>
    <x v="4"/>
    <n v="2015"/>
    <x v="57"/>
    <s v="larissa murray"/>
    <s v="eBay:eBay"/>
    <s v="BOTH"/>
    <s v="Income Statement"/>
    <s v="PayPal (LLC) Sales Activity"/>
    <s v="11200 · PayPal (LLC)"/>
  </r>
  <r>
    <d v="2015-04-08T00:00:00"/>
    <s v="francis polanco"/>
    <n v="127.2"/>
    <m/>
    <n v="-127.2"/>
    <s v="Credit"/>
    <s v="11200 · PayPal (LLC)"/>
    <x v="1"/>
    <x v="4"/>
    <n v="2015"/>
    <x v="57"/>
    <s v="francis polanco"/>
    <s v="eBay:eBay"/>
    <s v="BOTH"/>
    <s v="Income Statement"/>
    <s v="PayPal (LLC) Sales Activity"/>
    <s v="11200 · PayPal (LLC)"/>
  </r>
  <r>
    <d v="2015-04-08T00:00:00"/>
    <s v="Erik Viker"/>
    <n v="10.95"/>
    <m/>
    <n v="-10.95"/>
    <s v="Credit"/>
    <s v="11200 · PayPal (LLC)"/>
    <x v="1"/>
    <x v="4"/>
    <n v="2015"/>
    <x v="57"/>
    <s v="Erik Viker"/>
    <s v="eBay:eBay"/>
    <s v="BOTH"/>
    <s v="Income Statement"/>
    <s v="PayPal (LLC) Sales Activity"/>
    <s v="11200 · PayPal (LLC)"/>
  </r>
  <r>
    <d v="2015-04-09T00:00:00"/>
    <s v="Katie Mutzebaugh"/>
    <n v="62.95"/>
    <m/>
    <n v="-62.95"/>
    <s v="Credit"/>
    <s v="11200 · PayPal (LLC)"/>
    <x v="1"/>
    <x v="4"/>
    <n v="2015"/>
    <x v="57"/>
    <s v="Katie Mutzebaugh"/>
    <s v="eBay:eBay"/>
    <s v="BOTH"/>
    <s v="Income Statement"/>
    <s v="PayPal (LLC) Sales Activity"/>
    <s v="11200 · PayPal (LLC)"/>
  </r>
  <r>
    <d v="2015-04-09T00:00:00"/>
    <s v="Steven Link"/>
    <n v="59.02"/>
    <m/>
    <n v="-59.02"/>
    <s v="Credit"/>
    <s v="11200 · PayPal (LLC)"/>
    <x v="1"/>
    <x v="4"/>
    <n v="2015"/>
    <x v="57"/>
    <s v="Steven Link"/>
    <s v="eBay:eBay"/>
    <s v="BOTH"/>
    <s v="Income Statement"/>
    <s v="PayPal (LLC) Sales Activity"/>
    <s v="11200 · PayPal (LLC)"/>
  </r>
  <r>
    <d v="2015-04-09T00:00:00"/>
    <s v="albert zagey"/>
    <n v="69.95"/>
    <m/>
    <n v="-69.95"/>
    <s v="Credit"/>
    <s v="11200 · PayPal (LLC)"/>
    <x v="1"/>
    <x v="4"/>
    <n v="2015"/>
    <x v="57"/>
    <s v="albert zagey"/>
    <s v="eBay:eBay"/>
    <s v="BOTH"/>
    <s v="Income Statement"/>
    <s v="PayPal (LLC) Sales Activity"/>
    <s v="11200 · PayPal (LLC)"/>
  </r>
  <r>
    <d v="2015-04-09T00:00:00"/>
    <s v="Feline Friends of North Okaloosa"/>
    <n v="34.049999999999997"/>
    <m/>
    <n v="-34.049999999999997"/>
    <s v="Credit"/>
    <s v="11200 · PayPal (LLC)"/>
    <x v="1"/>
    <x v="4"/>
    <n v="2015"/>
    <x v="57"/>
    <s v="Feline Friends of North Okaloosa"/>
    <s v="eBay:eBay"/>
    <s v="BOTH"/>
    <s v="Income Statement"/>
    <s v="PayPal (LLC) Sales Activity"/>
    <s v="11200 · PayPal (LLC)"/>
  </r>
  <r>
    <d v="2015-04-09T00:00:00"/>
    <s v="keelan chan"/>
    <n v="16"/>
    <m/>
    <n v="-16"/>
    <s v="Credit"/>
    <s v="11200 · PayPal (LLC)"/>
    <x v="1"/>
    <x v="4"/>
    <n v="2015"/>
    <x v="57"/>
    <s v="keelan chan"/>
    <s v="eBay:eBay"/>
    <s v="BOTH"/>
    <s v="Income Statement"/>
    <s v="PayPal (LLC) Sales Activity"/>
    <s v="11200 · PayPal (LLC)"/>
  </r>
  <r>
    <d v="2015-04-10T00:00:00"/>
    <s v="Totally Feathered! Etc..."/>
    <n v="50.48"/>
    <m/>
    <n v="-50.48"/>
    <s v="Credit"/>
    <s v="11200 · PayPal (LLC)"/>
    <x v="1"/>
    <x v="4"/>
    <n v="2015"/>
    <x v="57"/>
    <s v="Totally Feathered! Etc..."/>
    <s v="eBay:eBay"/>
    <s v="BOTH"/>
    <s v="Income Statement"/>
    <s v="PayPal (LLC) Sales Activity"/>
    <s v="11200 · PayPal (LLC)"/>
  </r>
  <r>
    <d v="2015-04-11T00:00:00"/>
    <s v="adam abraham"/>
    <n v="12.9"/>
    <m/>
    <n v="-12.9"/>
    <s v="Credit"/>
    <s v="11200 · PayPal (LLC)"/>
    <x v="1"/>
    <x v="4"/>
    <n v="2015"/>
    <x v="57"/>
    <s v="adam abraham"/>
    <s v="eBay:eBay"/>
    <s v="BOTH"/>
    <s v="Income Statement"/>
    <s v="PayPal (LLC) Sales Activity"/>
    <s v="11200 · PayPal (LLC)"/>
  </r>
  <r>
    <d v="2015-04-11T00:00:00"/>
    <s v="Russ Shore"/>
    <n v="39.950000000000003"/>
    <m/>
    <n v="-39.950000000000003"/>
    <s v="Credit"/>
    <s v="11200 · PayPal (LLC)"/>
    <x v="1"/>
    <x v="4"/>
    <n v="2015"/>
    <x v="57"/>
    <s v="Russ Shore"/>
    <s v="eBay:eBay"/>
    <s v="BOTH"/>
    <s v="Income Statement"/>
    <s v="PayPal (LLC) Sales Activity"/>
    <s v="11200 · PayPal (LLC)"/>
  </r>
  <r>
    <d v="2015-04-11T00:00:00"/>
    <s v="eBay Buyer Dispute"/>
    <n v="-63.92"/>
    <m/>
    <n v="63.92"/>
    <s v="Debit"/>
    <s v="11200 · PayPal (LLC)"/>
    <x v="1"/>
    <x v="4"/>
    <n v="2015"/>
    <x v="57"/>
    <s v="Buyer Dispute"/>
    <s v="eBay:eBay"/>
    <s v="BOTH"/>
    <s v="Income Statement"/>
    <s v="PayPal (LLC) Sales Activity"/>
    <s v="11200 · PayPal (LLC)"/>
  </r>
  <r>
    <d v="2015-04-12T00:00:00"/>
    <s v="Barry Holtry"/>
    <n v="39.950000000000003"/>
    <m/>
    <n v="-39.950000000000003"/>
    <s v="Credit"/>
    <s v="11200 · PayPal (LLC)"/>
    <x v="1"/>
    <x v="4"/>
    <n v="2015"/>
    <x v="57"/>
    <s v="Barry Holtry"/>
    <s v="eBay:eBay"/>
    <s v="BOTH"/>
    <s v="Income Statement"/>
    <s v="PayPal (LLC) Sales Activity"/>
    <s v="11200 · PayPal (LLC)"/>
  </r>
  <r>
    <d v="2015-04-12T00:00:00"/>
    <s v="Feline Friends of North Okaloosa"/>
    <n v="-34.049999999999997"/>
    <m/>
    <n v="34.049999999999997"/>
    <s v="Debit"/>
    <s v="11200 · PayPal (LLC)"/>
    <x v="1"/>
    <x v="4"/>
    <n v="2015"/>
    <x v="72"/>
    <s v="Feline Friends of North Okaloosa"/>
    <s v="eBay:eBay"/>
    <s v="BOTH"/>
    <s v="Income Statement"/>
    <s v="PayPal (LLC) Sales Activity"/>
    <s v="11200 · PayPal (LLC)"/>
  </r>
  <r>
    <d v="2015-04-13T00:00:00"/>
    <s v="jose balderrama"/>
    <n v="-60.84"/>
    <m/>
    <n v="60.84"/>
    <s v="Debit"/>
    <s v="11200 · PayPal (LLC)"/>
    <x v="1"/>
    <x v="4"/>
    <n v="2015"/>
    <x v="72"/>
    <s v="jose balderrama"/>
    <s v="eBay:eBay"/>
    <s v="BOTH"/>
    <s v="Income Statement"/>
    <s v="PayPal (LLC) Sales Activity"/>
    <s v="11200 · PayPal (LLC)"/>
  </r>
  <r>
    <d v="2015-04-13T00:00:00"/>
    <s v="giuseppa alaimo"/>
    <n v="130.36000000000001"/>
    <m/>
    <n v="-130.36000000000001"/>
    <s v="Credit"/>
    <s v="11200 · PayPal (LLC)"/>
    <x v="1"/>
    <x v="4"/>
    <n v="2015"/>
    <x v="57"/>
    <s v="giuseppa alaimo"/>
    <s v="eBay:eBay"/>
    <s v="BOTH"/>
    <s v="Income Statement"/>
    <s v="PayPal (LLC) Sales Activity"/>
    <s v="11200 · PayPal (LLC)"/>
  </r>
  <r>
    <d v="2015-04-13T00:00:00"/>
    <s v="Trey Klonower"/>
    <n v="12.9"/>
    <m/>
    <n v="-12.9"/>
    <s v="Credit"/>
    <s v="11200 · PayPal (LLC)"/>
    <x v="1"/>
    <x v="4"/>
    <n v="2015"/>
    <x v="57"/>
    <s v="Trey Klonower"/>
    <s v="eBay:eBay"/>
    <s v="BOTH"/>
    <s v="Income Statement"/>
    <s v="PayPal (LLC) Sales Activity"/>
    <s v="11200 · PayPal (LLC)"/>
  </r>
  <r>
    <d v="2015-04-14T00:00:00"/>
    <s v="eBay Buyer Dispute"/>
    <n v="-10.95"/>
    <m/>
    <n v="10.95"/>
    <s v="Debit"/>
    <s v="11200 · PayPal (LLC)"/>
    <x v="1"/>
    <x v="4"/>
    <n v="2015"/>
    <x v="57"/>
    <s v="Buyer Dispute"/>
    <s v="eBay:eBay"/>
    <s v="BOTH"/>
    <s v="Income Statement"/>
    <s v="PayPal (LLC) Sales Activity"/>
    <s v="11200 · PayPal (LLC)"/>
  </r>
  <r>
    <d v="2015-04-14T00:00:00"/>
    <s v="Reversal"/>
    <n v="10.95"/>
    <m/>
    <n v="-10.95"/>
    <s v="Credit"/>
    <s v="11200 · PayPal (LLC)"/>
    <x v="1"/>
    <x v="4"/>
    <n v="2015"/>
    <x v="57"/>
    <s v="Buyer Dispute"/>
    <s v="eBay:eBay"/>
    <s v="BOTH"/>
    <s v="Income Statement"/>
    <s v="PayPal (LLC) Sales Activity"/>
    <s v="11200 · PayPal (LLC)"/>
  </r>
  <r>
    <d v="2015-04-14T00:00:00"/>
    <s v="donny meadows"/>
    <n v="49.9"/>
    <m/>
    <n v="-49.9"/>
    <s v="Credit"/>
    <s v="11200 · PayPal (LLC)"/>
    <x v="1"/>
    <x v="4"/>
    <n v="2015"/>
    <x v="57"/>
    <s v="donny meadows"/>
    <s v="eBay:eBay"/>
    <s v="BOTH"/>
    <s v="Income Statement"/>
    <s v="PayPal (LLC) Sales Activity"/>
    <s v="11200 · PayPal (LLC)"/>
  </r>
  <r>
    <d v="2015-04-15T00:00:00"/>
    <s v="Janice Zimmer"/>
    <n v="72.900000000000006"/>
    <m/>
    <n v="-72.900000000000006"/>
    <s v="Credit"/>
    <s v="11200 · PayPal (LLC)"/>
    <x v="1"/>
    <x v="4"/>
    <n v="2015"/>
    <x v="57"/>
    <s v="Janice Zimmer"/>
    <s v="eBay:eBay"/>
    <s v="BOTH"/>
    <s v="Income Statement"/>
    <s v="PayPal (LLC) Sales Activity"/>
    <s v="11200 · PayPal (LLC)"/>
  </r>
  <r>
    <d v="2015-04-15T00:00:00"/>
    <s v="james anderson"/>
    <n v="74.900000000000006"/>
    <m/>
    <n v="-74.900000000000006"/>
    <s v="Credit"/>
    <s v="11200 · PayPal (LLC)"/>
    <x v="1"/>
    <x v="4"/>
    <n v="2015"/>
    <x v="57"/>
    <s v="james anderson"/>
    <s v="eBay:eBay"/>
    <s v="BOTH"/>
    <s v="Income Statement"/>
    <s v="PayPal (LLC) Sales Activity"/>
    <s v="11200 · PayPal (LLC)"/>
  </r>
  <r>
    <d v="2015-04-15T00:00:00"/>
    <s v="JB's Redneck Resale"/>
    <n v="70.319999999999993"/>
    <m/>
    <n v="-70.319999999999993"/>
    <s v="Credit"/>
    <s v="11200 · PayPal (LLC)"/>
    <x v="1"/>
    <x v="4"/>
    <n v="2015"/>
    <x v="57"/>
    <s v="JB's Redneck Resale"/>
    <s v="eBay:eBay"/>
    <s v="BOTH"/>
    <s v="Income Statement"/>
    <s v="PayPal (LLC) Sales Activity"/>
    <s v="11200 · PayPal (LLC)"/>
  </r>
  <r>
    <d v="2015-04-16T00:00:00"/>
    <s v="Jill Mitchell"/>
    <n v="23.96"/>
    <m/>
    <n v="-23.96"/>
    <s v="Credit"/>
    <s v="11200 · PayPal (LLC)"/>
    <x v="1"/>
    <x v="4"/>
    <n v="2015"/>
    <x v="57"/>
    <s v="Jill Mitchell"/>
    <s v="eBay:eBay"/>
    <s v="BOTH"/>
    <s v="Income Statement"/>
    <s v="PayPal (LLC) Sales Activity"/>
    <s v="11200 · PayPal (LLC)"/>
  </r>
  <r>
    <d v="2015-04-16T00:00:00"/>
    <s v="Ruth Jackson Espitia"/>
    <n v="12.9"/>
    <m/>
    <n v="-12.9"/>
    <s v="Credit"/>
    <s v="11200 · PayPal (LLC)"/>
    <x v="1"/>
    <x v="4"/>
    <n v="2015"/>
    <x v="57"/>
    <s v="Ruth Jackson Espitia"/>
    <s v="eBay:eBay"/>
    <s v="BOTH"/>
    <s v="Income Statement"/>
    <s v="PayPal (LLC) Sales Activity"/>
    <s v="11200 · PayPal (LLC)"/>
  </r>
  <r>
    <d v="2015-04-16T00:00:00"/>
    <s v="Tyler Lindsay"/>
    <n v="9.9499999999999993"/>
    <m/>
    <n v="-9.9499999999999993"/>
    <s v="Credit"/>
    <s v="11200 · PayPal (LLC)"/>
    <x v="1"/>
    <x v="4"/>
    <n v="2015"/>
    <x v="57"/>
    <s v="Tyler Lindsay"/>
    <s v="eBay:eBay"/>
    <s v="BOTH"/>
    <s v="Income Statement"/>
    <s v="PayPal (LLC) Sales Activity"/>
    <s v="11200 · PayPal (LLC)"/>
  </r>
  <r>
    <d v="2015-04-17T00:00:00"/>
    <s v="Reversal"/>
    <n v="63.92"/>
    <m/>
    <n v="-63.92"/>
    <s v="Credit"/>
    <s v="11200 · PayPal (LLC)"/>
    <x v="1"/>
    <x v="4"/>
    <n v="2015"/>
    <x v="57"/>
    <s v="Buyer Dispute"/>
    <s v="eBay:eBay"/>
    <s v="BOTH"/>
    <s v="Income Statement"/>
    <s v="PayPal (LLC) Sales Activity"/>
    <s v="11200 · PayPal (LLC)"/>
  </r>
  <r>
    <d v="2015-04-17T00:00:00"/>
    <s v="larissa murray"/>
    <n v="-63.92"/>
    <m/>
    <n v="63.92"/>
    <s v="Debit"/>
    <s v="11200 · PayPal (LLC)"/>
    <x v="1"/>
    <x v="4"/>
    <n v="2015"/>
    <x v="72"/>
    <s v="larissa murray"/>
    <s v="eBay:eBay"/>
    <s v="BOTH"/>
    <s v="Income Statement"/>
    <s v="PayPal (LLC) Sales Activity"/>
    <s v="11200 · PayPal (LLC)"/>
  </r>
  <r>
    <d v="2015-04-17T00:00:00"/>
    <s v="albert zagey"/>
    <n v="-71.95"/>
    <m/>
    <n v="71.95"/>
    <s v="Debit"/>
    <s v="11200 · PayPal (LLC)"/>
    <x v="1"/>
    <x v="4"/>
    <n v="2015"/>
    <x v="72"/>
    <s v="albert zagey"/>
    <s v="eBay:eBay"/>
    <s v="BOTH"/>
    <s v="Income Statement"/>
    <s v="PayPal (LLC) Sales Activity"/>
    <s v="11200 · PayPal (LLC)"/>
  </r>
  <r>
    <d v="2015-04-18T00:00:00"/>
    <s v="Tanya Anderson"/>
    <n v="39.950000000000003"/>
    <m/>
    <n v="-39.950000000000003"/>
    <s v="Credit"/>
    <s v="11200 · PayPal (LLC)"/>
    <x v="1"/>
    <x v="4"/>
    <n v="2015"/>
    <x v="57"/>
    <s v="Tanya Anderson"/>
    <s v="eBay:eBay"/>
    <s v="BOTH"/>
    <s v="Income Statement"/>
    <s v="PayPal (LLC) Sales Activity"/>
    <s v="11200 · PayPal (LLC)"/>
  </r>
  <r>
    <d v="2015-04-18T00:00:00"/>
    <s v="Berry Seeder Company, Inc."/>
    <n v="50.48"/>
    <m/>
    <n v="-50.48"/>
    <s v="Credit"/>
    <s v="11200 · PayPal (LLC)"/>
    <x v="1"/>
    <x v="4"/>
    <n v="2015"/>
    <x v="57"/>
    <s v="Berry Seeder Company, Inc."/>
    <s v="eBay:eBay"/>
    <s v="BOTH"/>
    <s v="Income Statement"/>
    <s v="PayPal (LLC) Sales Activity"/>
    <s v="11200 · PayPal (LLC)"/>
  </r>
  <r>
    <d v="2015-04-18T00:00:00"/>
    <s v="Kristin Brown"/>
    <n v="50.36"/>
    <m/>
    <n v="-50.36"/>
    <s v="Credit"/>
    <s v="11200 · PayPal (LLC)"/>
    <x v="1"/>
    <x v="4"/>
    <n v="2015"/>
    <x v="57"/>
    <s v="Kristin Brown"/>
    <s v="eBay:eBay"/>
    <s v="BOTH"/>
    <s v="Income Statement"/>
    <s v="PayPal (LLC) Sales Activity"/>
    <s v="11200 · PayPal (LLC)"/>
  </r>
  <r>
    <d v="2015-04-18T00:00:00"/>
    <s v="Vu Lu"/>
    <n v="229.39"/>
    <m/>
    <n v="-229.39"/>
    <s v="Credit"/>
    <s v="11200 · PayPal (LLC)"/>
    <x v="1"/>
    <x v="4"/>
    <n v="2015"/>
    <x v="57"/>
    <s v="Vu Lu"/>
    <s v="eBay:eBay"/>
    <s v="BOTH"/>
    <s v="Income Statement"/>
    <s v="PayPal (LLC) Sales Activity"/>
    <s v="11200 · PayPal (LLC)"/>
  </r>
  <r>
    <d v="2015-04-19T00:00:00"/>
    <s v="Ronnie Bouche"/>
    <n v="65.099999999999994"/>
    <m/>
    <n v="-65.099999999999994"/>
    <s v="Credit"/>
    <s v="11200 · PayPal (LLC)"/>
    <x v="1"/>
    <x v="4"/>
    <n v="2015"/>
    <x v="57"/>
    <s v="Ronnie Bouche"/>
    <s v="eBay:eBay"/>
    <s v="BOTH"/>
    <s v="Income Statement"/>
    <s v="PayPal (LLC) Sales Activity"/>
    <s v="11200 · PayPal (LLC)"/>
  </r>
  <r>
    <d v="2015-04-19T00:00:00"/>
    <s v="Ross Writer"/>
    <n v="12.9"/>
    <m/>
    <n v="-12.9"/>
    <s v="Credit"/>
    <s v="11200 · PayPal (LLC)"/>
    <x v="1"/>
    <x v="4"/>
    <n v="2015"/>
    <x v="57"/>
    <s v="Ross Writer"/>
    <s v="eBay:eBay"/>
    <s v="BOTH"/>
    <s v="Income Statement"/>
    <s v="PayPal (LLC) Sales Activity"/>
    <s v="11200 · PayPal (LLC)"/>
  </r>
  <r>
    <d v="2015-04-19T00:00:00"/>
    <s v="Mary R Lee"/>
    <n v="86.59"/>
    <m/>
    <n v="-86.59"/>
    <s v="Credit"/>
    <s v="11200 · PayPal (LLC)"/>
    <x v="1"/>
    <x v="4"/>
    <n v="2015"/>
    <x v="57"/>
    <s v="Mary R Lee"/>
    <s v="eBay:eBay"/>
    <s v="BOTH"/>
    <s v="Income Statement"/>
    <s v="PayPal (LLC) Sales Activity"/>
    <s v="11200 · PayPal (LLC)"/>
  </r>
  <r>
    <d v="2015-04-19T00:00:00"/>
    <s v="Charles Helwig"/>
    <n v="74.900000000000006"/>
    <m/>
    <n v="-74.900000000000006"/>
    <s v="Credit"/>
    <s v="11200 · PayPal (LLC)"/>
    <x v="1"/>
    <x v="4"/>
    <n v="2015"/>
    <x v="57"/>
    <s v="Charles Helwig"/>
    <s v="eBay:eBay"/>
    <s v="BOTH"/>
    <s v="Income Statement"/>
    <s v="PayPal (LLC) Sales Activity"/>
    <s v="11200 · PayPal (LLC)"/>
  </r>
  <r>
    <d v="2015-04-20T00:00:00"/>
    <s v="Joel Baumgart"/>
    <n v="673.2"/>
    <m/>
    <n v="-673.2"/>
    <s v="Credit"/>
    <s v="11200 · PayPal (LLC)"/>
    <x v="1"/>
    <x v="4"/>
    <n v="2015"/>
    <x v="57"/>
    <s v="Joel Baumgart"/>
    <s v="eBay:eBay"/>
    <s v="BOTH"/>
    <s v="Income Statement"/>
    <s v="PayPal (LLC) Sales Activity"/>
    <s v="11200 · PayPal (LLC)"/>
  </r>
  <r>
    <d v="2015-04-20T00:00:00"/>
    <s v="james anderson"/>
    <n v="71.900000000000006"/>
    <m/>
    <n v="-71.900000000000006"/>
    <s v="Credit"/>
    <s v="11200 · PayPal (LLC)"/>
    <x v="1"/>
    <x v="4"/>
    <n v="2015"/>
    <x v="57"/>
    <s v="james anderson"/>
    <s v="eBay:eBay"/>
    <s v="BOTH"/>
    <s v="Income Statement"/>
    <s v="PayPal (LLC) Sales Activity"/>
    <s v="11200 · PayPal (LLC)"/>
  </r>
  <r>
    <d v="2015-04-20T00:00:00"/>
    <s v="Staci Sattler"/>
    <n v="12.9"/>
    <m/>
    <n v="-12.9"/>
    <s v="Credit"/>
    <s v="11200 · PayPal (LLC)"/>
    <x v="1"/>
    <x v="4"/>
    <n v="2015"/>
    <x v="57"/>
    <s v="Staci Sattler"/>
    <s v="eBay:eBay"/>
    <s v="BOTH"/>
    <s v="Income Statement"/>
    <s v="PayPal (LLC) Sales Activity"/>
    <s v="11200 · PayPal (LLC)"/>
  </r>
  <r>
    <d v="2015-04-21T00:00:00"/>
    <s v="janice herold"/>
    <n v="97.44"/>
    <m/>
    <n v="-97.44"/>
    <s v="Credit"/>
    <s v="11200 · PayPal (LLC)"/>
    <x v="1"/>
    <x v="4"/>
    <n v="2015"/>
    <x v="57"/>
    <s v="janice herold"/>
    <s v="eBay:eBay"/>
    <s v="BOTH"/>
    <s v="Income Statement"/>
    <s v="PayPal (LLC) Sales Activity"/>
    <s v="11200 · PayPal (LLC)"/>
  </r>
  <r>
    <d v="2015-04-21T00:00:00"/>
    <s v="Trade Warehouse"/>
    <n v="57.05"/>
    <m/>
    <n v="-57.05"/>
    <s v="Credit"/>
    <s v="11200 · PayPal (LLC)"/>
    <x v="1"/>
    <x v="4"/>
    <n v="2015"/>
    <x v="57"/>
    <s v="Trade Warehouse"/>
    <s v="eBay:eBay"/>
    <s v="BOTH"/>
    <s v="Income Statement"/>
    <s v="PayPal (LLC) Sales Activity"/>
    <s v="11200 · PayPal (LLC)"/>
  </r>
  <r>
    <d v="2015-04-21T00:00:00"/>
    <s v="Susan Kitchen"/>
    <n v="97.44"/>
    <m/>
    <n v="-97.44"/>
    <s v="Credit"/>
    <s v="11200 · PayPal (LLC)"/>
    <x v="1"/>
    <x v="4"/>
    <n v="2015"/>
    <x v="57"/>
    <s v="Susan Kitchen"/>
    <s v="eBay:eBay"/>
    <s v="BOTH"/>
    <s v="Income Statement"/>
    <s v="PayPal (LLC) Sales Activity"/>
    <s v="11200 · PayPal (LLC)"/>
  </r>
  <r>
    <d v="2015-04-21T00:00:00"/>
    <s v="Bank Account"/>
    <n v="-2642.29"/>
    <m/>
    <n v="2642.29"/>
    <s v="Debit"/>
    <s v="11200 · PayPal (LLC)"/>
    <x v="1"/>
    <x v="4"/>
    <n v="2015"/>
    <x v="37"/>
    <s v="Dean &amp; Tyler, LLC"/>
    <s v="Corporate"/>
    <s v="LLC"/>
    <s v="Balance Sheet"/>
    <s v="PayPal (LLC) transfers to 0592 (LLC)"/>
    <s v="11200 · PayPal (LLC)"/>
  </r>
  <r>
    <d v="2015-04-21T00:00:00"/>
    <s v="Angelica Lutz"/>
    <n v="12.9"/>
    <m/>
    <n v="-12.9"/>
    <s v="Credit"/>
    <s v="11200 · PayPal (LLC)"/>
    <x v="1"/>
    <x v="4"/>
    <n v="2015"/>
    <x v="57"/>
    <s v="Angelica Lutz"/>
    <s v="eBay:eBay"/>
    <s v="BOTH"/>
    <s v="Income Statement"/>
    <s v="PayPal (LLC) Sales Activity"/>
    <s v="11200 · PayPal (LLC)"/>
  </r>
  <r>
    <d v="2015-04-22T00:00:00"/>
    <s v="Shelina Johnson"/>
    <n v="-7.2"/>
    <m/>
    <n v="7.2"/>
    <s v="Debit"/>
    <s v="11200 · PayPal (LLC)"/>
    <x v="1"/>
    <x v="4"/>
    <n v="2015"/>
    <x v="72"/>
    <s v="Shelina Johnson"/>
    <s v="eBay:eBay"/>
    <s v="BOTH"/>
    <s v="Income Statement"/>
    <s v="PayPal (LLC) Sales Activity"/>
    <s v="11200 · PayPal (LLC)"/>
  </r>
  <r>
    <d v="2015-04-22T00:00:00"/>
    <s v="Jessica Bovaird"/>
    <n v="9.9499999999999993"/>
    <m/>
    <n v="-9.9499999999999993"/>
    <s v="Credit"/>
    <s v="11200 · PayPal (LLC)"/>
    <x v="1"/>
    <x v="4"/>
    <n v="2015"/>
    <x v="57"/>
    <s v="Jessica Bovaird"/>
    <s v="eBay:eBay"/>
    <s v="BOTH"/>
    <s v="Income Statement"/>
    <s v="PayPal (LLC) Sales Activity"/>
    <s v="11200 · PayPal (LLC)"/>
  </r>
  <r>
    <d v="2015-04-23T00:00:00"/>
    <s v="Danielle Boraz"/>
    <n v="9.9499999999999993"/>
    <m/>
    <n v="-9.9499999999999993"/>
    <s v="Credit"/>
    <s v="11200 · PayPal (LLC)"/>
    <x v="1"/>
    <x v="4"/>
    <n v="2015"/>
    <x v="57"/>
    <s v="Danielle Boraz"/>
    <s v="eBay:eBay"/>
    <s v="BOTH"/>
    <s v="Income Statement"/>
    <s v="PayPal (LLC) Sales Activity"/>
    <s v="11200 · PayPal (LLC)"/>
  </r>
  <r>
    <d v="2015-04-23T00:00:00"/>
    <s v="Angelica Lutz"/>
    <n v="102.76"/>
    <m/>
    <n v="-102.76"/>
    <s v="Credit"/>
    <s v="11200 · PayPal (LLC)"/>
    <x v="1"/>
    <x v="4"/>
    <n v="2015"/>
    <x v="57"/>
    <s v="Angelica Lutz"/>
    <s v="eBay:eBay"/>
    <s v="BOTH"/>
    <s v="Income Statement"/>
    <s v="PayPal (LLC) Sales Activity"/>
    <s v="11200 · PayPal (LLC)"/>
  </r>
  <r>
    <d v="2015-04-23T00:00:00"/>
    <s v="Mary R Lee"/>
    <n v="80.95"/>
    <m/>
    <n v="-80.95"/>
    <s v="Credit"/>
    <s v="11200 · PayPal (LLC)"/>
    <x v="1"/>
    <x v="4"/>
    <n v="2015"/>
    <x v="57"/>
    <s v="Mary R Lee"/>
    <s v="eBay:eBay"/>
    <s v="BOTH"/>
    <s v="Income Statement"/>
    <s v="PayPal (LLC) Sales Activity"/>
    <s v="11200 · PayPal (LLC)"/>
  </r>
  <r>
    <d v="2015-04-23T00:00:00"/>
    <s v="david gregoire"/>
    <n v="209.95"/>
    <m/>
    <n v="-209.95"/>
    <s v="Credit"/>
    <s v="11200 · PayPal (LLC)"/>
    <x v="1"/>
    <x v="4"/>
    <n v="2015"/>
    <x v="57"/>
    <s v="david gregoire"/>
    <s v="eBay:eBay"/>
    <s v="BOTH"/>
    <s v="Income Statement"/>
    <s v="PayPal (LLC) Sales Activity"/>
    <s v="11200 · PayPal (LLC)"/>
  </r>
  <r>
    <d v="2015-04-24T00:00:00"/>
    <s v="Jessica Fairbrother"/>
    <n v="14.9"/>
    <m/>
    <n v="-14.9"/>
    <s v="Credit"/>
    <s v="11200 · PayPal (LLC)"/>
    <x v="1"/>
    <x v="4"/>
    <n v="2015"/>
    <x v="57"/>
    <s v="Jessica Fairbrother"/>
    <s v="eBay:eBay"/>
    <s v="BOTH"/>
    <s v="Income Statement"/>
    <s v="PayPal (LLC) Sales Activity"/>
    <s v="11200 · PayPal (LLC)"/>
  </r>
  <r>
    <d v="2015-04-24T00:00:00"/>
    <s v="Jeffrey viales"/>
    <n v="92.38"/>
    <m/>
    <n v="-92.38"/>
    <s v="Credit"/>
    <s v="11200 · PayPal (LLC)"/>
    <x v="1"/>
    <x v="4"/>
    <n v="2015"/>
    <x v="57"/>
    <s v="Jeffrey viales"/>
    <s v="eBay:eBay"/>
    <s v="BOTH"/>
    <s v="Income Statement"/>
    <s v="PayPal (LLC) Sales Activity"/>
    <s v="11200 · PayPal (LLC)"/>
  </r>
  <r>
    <d v="2015-04-25T00:00:00"/>
    <s v="Zachary Sloan"/>
    <n v="10.95"/>
    <m/>
    <n v="-10.95"/>
    <s v="Credit"/>
    <s v="11200 · PayPal (LLC)"/>
    <x v="1"/>
    <x v="4"/>
    <n v="2015"/>
    <x v="57"/>
    <s v="Zachary Sloan"/>
    <s v="eBay:eBay"/>
    <s v="BOTH"/>
    <s v="Income Statement"/>
    <s v="PayPal (LLC) Sales Activity"/>
    <s v="11200 · PayPal (LLC)"/>
  </r>
  <r>
    <d v="2015-04-26T00:00:00"/>
    <s v="sandra theis"/>
    <n v="9.9499999999999993"/>
    <m/>
    <n v="-9.9499999999999993"/>
    <s v="Credit"/>
    <s v="11200 · PayPal (LLC)"/>
    <x v="1"/>
    <x v="4"/>
    <n v="2015"/>
    <x v="57"/>
    <s v="sandra theis"/>
    <s v="eBay:eBay"/>
    <s v="BOTH"/>
    <s v="Income Statement"/>
    <s v="PayPal (LLC) Sales Activity"/>
    <s v="11200 · PayPal (LLC)"/>
  </r>
  <r>
    <d v="2015-04-26T00:00:00"/>
    <s v="Clelia Martina"/>
    <n v="75.489999999999995"/>
    <m/>
    <n v="-75.489999999999995"/>
    <s v="Credit"/>
    <s v="11200 · PayPal (LLC)"/>
    <x v="1"/>
    <x v="4"/>
    <n v="2015"/>
    <x v="57"/>
    <s v="Clelia Martina"/>
    <s v="eBay:eBay"/>
    <s v="BOTH"/>
    <s v="Income Statement"/>
    <s v="PayPal (LLC) Sales Activity"/>
    <s v="11200 · PayPal (LLC)"/>
  </r>
  <r>
    <d v="2015-04-26T00:00:00"/>
    <s v="JDI Cabling, LLC"/>
    <n v="97.53"/>
    <m/>
    <n v="-97.53"/>
    <s v="Credit"/>
    <s v="11200 · PayPal (LLC)"/>
    <x v="1"/>
    <x v="4"/>
    <n v="2015"/>
    <x v="57"/>
    <s v="JDI Cabling, LLC"/>
    <s v="eBay:eBay"/>
    <s v="BOTH"/>
    <s v="Income Statement"/>
    <s v="PayPal (LLC) Sales Activity"/>
    <s v="11200 · PayPal (LLC)"/>
  </r>
  <r>
    <d v="2015-04-26T00:00:00"/>
    <s v="Spotify USA Inc"/>
    <n v="-9.99"/>
    <m/>
    <n v="9.99"/>
    <s v="Debit"/>
    <s v="11200 · PayPal (LLC)"/>
    <x v="1"/>
    <x v="4"/>
    <n v="2015"/>
    <x v="31"/>
    <s v="Spotify"/>
    <s v="Corporate"/>
    <s v="BOTH"/>
    <s v="Income Statement"/>
    <s v="PayPal (LLC) Activity"/>
    <s v="11200 · PayPal (LLC)"/>
  </r>
  <r>
    <d v="2015-04-26T00:00:00"/>
    <s v="Kelly Taylor"/>
    <n v="15.89"/>
    <m/>
    <n v="-15.89"/>
    <s v="Credit"/>
    <s v="11200 · PayPal (LLC)"/>
    <x v="1"/>
    <x v="4"/>
    <n v="2015"/>
    <x v="57"/>
    <s v="Kelly Taylor"/>
    <s v="eBay:eBay"/>
    <s v="BOTH"/>
    <s v="Income Statement"/>
    <s v="PayPal (LLC) Sales Activity"/>
    <s v="11200 · PayPal (LLC)"/>
  </r>
  <r>
    <d v="2015-04-26T00:00:00"/>
    <s v="Cara paris"/>
    <n v="12.9"/>
    <m/>
    <n v="-12.9"/>
    <s v="Credit"/>
    <s v="11200 · PayPal (LLC)"/>
    <x v="1"/>
    <x v="4"/>
    <n v="2015"/>
    <x v="57"/>
    <s v="Cara paris"/>
    <s v="eBay:eBay"/>
    <s v="BOTH"/>
    <s v="Income Statement"/>
    <s v="PayPal (LLC) Sales Activity"/>
    <s v="11200 · PayPal (LLC)"/>
  </r>
  <r>
    <d v="2015-04-26T00:00:00"/>
    <s v="eBay Buyer Dispute"/>
    <n v="-195.95"/>
    <m/>
    <n v="195.95"/>
    <s v="Debit"/>
    <s v="11200 · PayPal (LLC)"/>
    <x v="1"/>
    <x v="4"/>
    <n v="2015"/>
    <x v="57"/>
    <s v="Buyer Dispute"/>
    <s v="eBay:eBay"/>
    <s v="BOTH"/>
    <s v="Income Statement"/>
    <s v="PayPal (LLC) Sales Activity"/>
    <s v="11200 · PayPal (LLC)"/>
  </r>
  <r>
    <d v="2015-04-26T00:00:00"/>
    <s v="Michelle Chan"/>
    <n v="9.9499999999999993"/>
    <m/>
    <n v="-9.9499999999999993"/>
    <s v="Credit"/>
    <s v="11200 · PayPal (LLC)"/>
    <x v="1"/>
    <x v="4"/>
    <n v="2015"/>
    <x v="57"/>
    <s v="Michelle Chan"/>
    <s v="eBay:eBay"/>
    <s v="BOTH"/>
    <s v="Income Statement"/>
    <s v="PayPal (LLC) Sales Activity"/>
    <s v="11200 · PayPal (LLC)"/>
  </r>
  <r>
    <d v="2015-04-27T00:00:00"/>
    <s v="Reversal"/>
    <n v="195.95"/>
    <m/>
    <n v="-195.95"/>
    <s v="Credit"/>
    <s v="11200 · PayPal (LLC)"/>
    <x v="1"/>
    <x v="4"/>
    <n v="2015"/>
    <x v="57"/>
    <s v="Buyer Dispute"/>
    <s v="eBay:eBay"/>
    <s v="BOTH"/>
    <s v="Income Statement"/>
    <s v="PayPal (LLC) Sales Activity"/>
    <s v="11200 · PayPal (LLC)"/>
  </r>
  <r>
    <d v="2015-04-27T00:00:00"/>
    <s v="cody cusack"/>
    <n v="-195.95"/>
    <m/>
    <n v="195.95"/>
    <s v="Debit"/>
    <s v="11200 · PayPal (LLC)"/>
    <x v="1"/>
    <x v="4"/>
    <n v="2015"/>
    <x v="72"/>
    <s v="cody cusack"/>
    <s v="eBay:eBay"/>
    <s v="BOTH"/>
    <s v="Income Statement"/>
    <s v="PayPal (LLC) Sales Activity"/>
    <s v="11200 · PayPal (LLC)"/>
  </r>
  <r>
    <d v="2015-04-27T00:00:00"/>
    <s v="Bank Account"/>
    <n v="-630"/>
    <m/>
    <n v="630"/>
    <s v="Debit"/>
    <s v="11200 · PayPal (LLC)"/>
    <x v="1"/>
    <x v="4"/>
    <n v="2015"/>
    <x v="37"/>
    <s v="Dean &amp; Tyler, LLC"/>
    <s v="Corporate"/>
    <s v="LLC"/>
    <s v="Balance Sheet"/>
    <s v="PayPal (LLC) transfers to 0592 (LLC)"/>
    <s v="11200 · PayPal (LLC)"/>
  </r>
  <r>
    <d v="2015-04-27T00:00:00"/>
    <s v="Debra Johnston"/>
    <n v="97.44"/>
    <m/>
    <n v="-97.44"/>
    <s v="Credit"/>
    <s v="11200 · PayPal (LLC)"/>
    <x v="1"/>
    <x v="4"/>
    <n v="2015"/>
    <x v="57"/>
    <s v="Debra Johnston"/>
    <s v="eBay:eBay"/>
    <s v="BOTH"/>
    <s v="Income Statement"/>
    <s v="PayPal (LLC) Sales Activity"/>
    <s v="11200 · PayPal (LLC)"/>
  </r>
  <r>
    <d v="2015-04-27T00:00:00"/>
    <s v="Sharon Sigona"/>
    <n v="57.7"/>
    <m/>
    <n v="-57.7"/>
    <s v="Credit"/>
    <s v="11200 · PayPal (LLC)"/>
    <x v="1"/>
    <x v="4"/>
    <n v="2015"/>
    <x v="57"/>
    <s v="Sharon Sigona"/>
    <s v="eBay:eBay"/>
    <s v="BOTH"/>
    <s v="Income Statement"/>
    <s v="PayPal (LLC) Sales Activity"/>
    <s v="11200 · PayPal (LLC)"/>
  </r>
  <r>
    <d v="2015-04-28T00:00:00"/>
    <s v="larissa murray"/>
    <n v="62.32"/>
    <m/>
    <n v="-62.32"/>
    <s v="Credit"/>
    <s v="11200 · PayPal (LLC)"/>
    <x v="1"/>
    <x v="4"/>
    <n v="2015"/>
    <x v="57"/>
    <s v="larissa murray"/>
    <s v="eBay:eBay"/>
    <s v="BOTH"/>
    <s v="Income Statement"/>
    <s v="PayPal (LLC) Sales Activity"/>
    <s v="11200 · PayPal (LLC)"/>
  </r>
  <r>
    <d v="2015-04-28T00:00:00"/>
    <s v="Buscalibre"/>
    <n v="199.95"/>
    <m/>
    <n v="-199.95"/>
    <s v="Credit"/>
    <s v="11200 · PayPal (LLC)"/>
    <x v="1"/>
    <x v="4"/>
    <n v="2015"/>
    <x v="57"/>
    <s v="Buscalibre"/>
    <s v="eBay:eBay"/>
    <s v="BOTH"/>
    <s v="Income Statement"/>
    <s v="PayPal (LLC) Sales Activity"/>
    <s v="11200 · PayPal (LLC)"/>
  </r>
  <r>
    <d v="2015-04-28T00:00:00"/>
    <s v="Joshua Ellis"/>
    <n v="86.3"/>
    <m/>
    <n v="-86.3"/>
    <s v="Credit"/>
    <s v="11200 · PayPal (LLC)"/>
    <x v="1"/>
    <x v="4"/>
    <n v="2015"/>
    <x v="57"/>
    <s v="Joshua Ellis"/>
    <s v="eBay:eBay"/>
    <s v="BOTH"/>
    <s v="Income Statement"/>
    <s v="PayPal (LLC) Sales Activity"/>
    <s v="11200 · PayPal (LLC)"/>
  </r>
  <r>
    <d v="2015-04-28T00:00:00"/>
    <s v="Jeff Carp"/>
    <n v="10.95"/>
    <m/>
    <n v="-10.95"/>
    <s v="Credit"/>
    <s v="11200 · PayPal (LLC)"/>
    <x v="1"/>
    <x v="4"/>
    <n v="2015"/>
    <x v="57"/>
    <s v="Jeff Carp"/>
    <s v="eBay:eBay"/>
    <s v="BOTH"/>
    <s v="Income Statement"/>
    <s v="PayPal (LLC) Sales Activity"/>
    <s v="11200 · PayPal (LLC)"/>
  </r>
  <r>
    <d v="2015-04-28T00:00:00"/>
    <s v="Charles Slate"/>
    <n v="149.9"/>
    <m/>
    <n v="-149.9"/>
    <s v="Credit"/>
    <s v="11200 · PayPal (LLC)"/>
    <x v="1"/>
    <x v="4"/>
    <n v="2015"/>
    <x v="57"/>
    <s v="Charles Slate"/>
    <s v="eBay:eBay"/>
    <s v="BOTH"/>
    <s v="Income Statement"/>
    <s v="PayPal (LLC) Sales Activity"/>
    <s v="11200 · PayPal (LLC)"/>
  </r>
  <r>
    <d v="2015-04-28T00:00:00"/>
    <s v="Charles Slate"/>
    <n v="134.94999999999999"/>
    <m/>
    <n v="-134.94999999999999"/>
    <s v="Credit"/>
    <s v="11200 · PayPal (LLC)"/>
    <x v="1"/>
    <x v="4"/>
    <n v="2015"/>
    <x v="57"/>
    <s v="Charles Slate"/>
    <s v="eBay:eBay"/>
    <s v="BOTH"/>
    <s v="Income Statement"/>
    <s v="PayPal (LLC) Sales Activity"/>
    <s v="11200 · PayPal (LLC)"/>
  </r>
  <r>
    <d v="2015-04-29T00:00:00"/>
    <s v="trisha danula"/>
    <n v="14.9"/>
    <m/>
    <n v="-14.9"/>
    <s v="Credit"/>
    <s v="11200 · PayPal (LLC)"/>
    <x v="1"/>
    <x v="4"/>
    <n v="2015"/>
    <x v="57"/>
    <s v="trisha danula"/>
    <s v="eBay:eBay"/>
    <s v="BOTH"/>
    <s v="Income Statement"/>
    <s v="PayPal (LLC) Sales Activity"/>
    <s v="11200 · PayPal (LLC)"/>
  </r>
  <r>
    <d v="2015-04-29T00:00:00"/>
    <s v="Fred Koster"/>
    <n v="76.900000000000006"/>
    <m/>
    <n v="-76.900000000000006"/>
    <s v="Credit"/>
    <s v="11200 · PayPal (LLC)"/>
    <x v="1"/>
    <x v="4"/>
    <n v="2015"/>
    <x v="57"/>
    <s v="Fred Koster"/>
    <s v="eBay:eBay"/>
    <s v="BOTH"/>
    <s v="Income Statement"/>
    <s v="PayPal (LLC) Sales Activity"/>
    <s v="11200 · PayPal (LLC)"/>
  </r>
  <r>
    <d v="2015-04-30T00:00:00"/>
    <s v="Jan Lingford"/>
    <n v="75.489999999999995"/>
    <m/>
    <n v="-75.489999999999995"/>
    <s v="Credit"/>
    <s v="11200 · PayPal (LLC)"/>
    <x v="1"/>
    <x v="4"/>
    <n v="2015"/>
    <x v="57"/>
    <s v="Jan Lingford"/>
    <s v="eBay:eBay"/>
    <s v="BOTH"/>
    <s v="Income Statement"/>
    <s v="PayPal (LLC) Sales Activity"/>
    <s v="11200 · PayPal (LLC)"/>
  </r>
  <r>
    <d v="2015-04-30T00:00:00"/>
    <s v="JDI Cabling, LLC"/>
    <n v="-97.53"/>
    <m/>
    <n v="97.53"/>
    <s v="Debit"/>
    <s v="11200 · PayPal (LLC)"/>
    <x v="1"/>
    <x v="4"/>
    <n v="2015"/>
    <x v="72"/>
    <s v="JDI Cabling, LLC"/>
    <s v="eBay:eBay"/>
    <s v="BOTH"/>
    <s v="Income Statement"/>
    <s v="PayPal (LLC) Sales Activity"/>
    <s v="11200 · PayPal (LLC)"/>
  </r>
  <r>
    <d v="2015-04-30T00:00:00"/>
    <s v="carey hall"/>
    <n v="14.9"/>
    <m/>
    <n v="-14.9"/>
    <s v="Credit"/>
    <s v="11200 · PayPal (LLC)"/>
    <x v="1"/>
    <x v="4"/>
    <n v="2015"/>
    <x v="57"/>
    <s v="carey hall"/>
    <s v="eBay:eBay"/>
    <s v="BOTH"/>
    <s v="Income Statement"/>
    <s v="PayPal (LLC) Sales Activity"/>
    <s v="11200 · PayPal (LLC)"/>
  </r>
  <r>
    <d v="2015-05-01T00:00:00"/>
    <s v="Vu Lu"/>
    <n v="-50"/>
    <m/>
    <n v="50"/>
    <s v="Debit"/>
    <s v="11200 · PayPal (LLC)"/>
    <x v="1"/>
    <x v="5"/>
    <n v="2015"/>
    <x v="72"/>
    <s v="Vu Lu"/>
    <s v="eBay:eBay"/>
    <s v="BOTH"/>
    <s v="Income Statement"/>
    <s v="PayPal (LLC) Sales Activity"/>
    <s v="11200 · PayPal (LLC)"/>
  </r>
  <r>
    <d v="2015-05-01T00:00:00"/>
    <s v="Bank Account"/>
    <n v="-875"/>
    <m/>
    <n v="875"/>
    <s v="Debit"/>
    <s v="11200 · PayPal (LLC)"/>
    <x v="1"/>
    <x v="5"/>
    <n v="2015"/>
    <x v="37"/>
    <s v="Dean &amp; Tyler, LLC"/>
    <s v="Corporate"/>
    <s v="LLC"/>
    <s v="Balance Sheet"/>
    <s v="PayPal (LLC) transfers to 0592 (LLC)"/>
    <s v="11200 · PayPal (LLC)"/>
  </r>
  <r>
    <d v="2015-05-01T00:00:00"/>
    <s v="freedomSpirit creations"/>
    <n v="75.489999999999995"/>
    <m/>
    <n v="-75.489999999999995"/>
    <s v="Credit"/>
    <s v="11200 · PayPal (LLC)"/>
    <x v="1"/>
    <x v="5"/>
    <n v="2015"/>
    <x v="57"/>
    <s v="freedomSpirit creations"/>
    <s v="eBay:eBay"/>
    <s v="BOTH"/>
    <s v="Income Statement"/>
    <s v="PayPal (LLC) Sales Activity"/>
    <s v="11200 · PayPal (LLC)"/>
  </r>
  <r>
    <d v="2015-05-02T00:00:00"/>
    <s v="charles minerva"/>
    <n v="14.9"/>
    <m/>
    <n v="-14.9"/>
    <s v="Credit"/>
    <s v="11200 · PayPal (LLC)"/>
    <x v="1"/>
    <x v="5"/>
    <n v="2015"/>
    <x v="57"/>
    <s v="charles minerva"/>
    <s v="eBay:eBay"/>
    <s v="BOTH"/>
    <s v="Income Statement"/>
    <s v="PayPal (LLC) Sales Activity"/>
    <s v="11200 · PayPal (LLC)"/>
  </r>
  <r>
    <d v="2015-05-03T00:00:00"/>
    <s v="Sharon Kirkpatrick"/>
    <n v="13.45"/>
    <m/>
    <n v="-13.45"/>
    <s v="Credit"/>
    <s v="11200 · PayPal (LLC)"/>
    <x v="1"/>
    <x v="5"/>
    <n v="2015"/>
    <x v="57"/>
    <s v="Sharon Kirkpatrick"/>
    <s v="eBay:eBay"/>
    <s v="BOTH"/>
    <s v="Income Statement"/>
    <s v="PayPal (LLC) Sales Activity"/>
    <s v="11200 · PayPal (LLC)"/>
  </r>
  <r>
    <d v="2015-05-04T00:00:00"/>
    <s v="keelan chan"/>
    <n v="21"/>
    <m/>
    <n v="-21"/>
    <s v="Credit"/>
    <s v="11200 · PayPal (LLC)"/>
    <x v="1"/>
    <x v="5"/>
    <n v="2015"/>
    <x v="57"/>
    <s v="keelan chan"/>
    <s v="eBay:eBay"/>
    <s v="BOTH"/>
    <s v="Income Statement"/>
    <s v="PayPal (LLC) Sales Activity"/>
    <s v="11200 · PayPal (LLC)"/>
  </r>
  <r>
    <d v="2015-05-04T00:00:00"/>
    <s v="Norman McGuire"/>
    <n v="48.54"/>
    <m/>
    <n v="-48.54"/>
    <s v="Credit"/>
    <s v="11200 · PayPal (LLC)"/>
    <x v="1"/>
    <x v="5"/>
    <n v="2015"/>
    <x v="57"/>
    <s v="Norman McGuire"/>
    <s v="eBay:eBay"/>
    <s v="BOTH"/>
    <s v="Income Statement"/>
    <s v="PayPal (LLC) Sales Activity"/>
    <s v="11200 · PayPal (LLC)"/>
  </r>
  <r>
    <d v="2015-05-05T00:00:00"/>
    <s v="Louie Aceti"/>
    <n v="12.9"/>
    <m/>
    <n v="-12.9"/>
    <s v="Credit"/>
    <s v="11200 · PayPal (LLC)"/>
    <x v="1"/>
    <x v="5"/>
    <n v="2015"/>
    <x v="57"/>
    <s v="Louie Aceti"/>
    <s v="eBay:eBay"/>
    <s v="BOTH"/>
    <s v="Income Statement"/>
    <s v="PayPal (LLC) Sales Activity"/>
    <s v="11200 · PayPal (LLC)"/>
  </r>
  <r>
    <d v="2015-05-05T00:00:00"/>
    <s v="Laura Patrick"/>
    <n v="11.65"/>
    <m/>
    <n v="-11.65"/>
    <s v="Credit"/>
    <s v="11200 · PayPal (LLC)"/>
    <x v="1"/>
    <x v="5"/>
    <n v="2015"/>
    <x v="57"/>
    <s v="Laura Patrick"/>
    <s v="eBay:eBay"/>
    <s v="BOTH"/>
    <s v="Income Statement"/>
    <s v="PayPal (LLC) Sales Activity"/>
    <s v="11200 · PayPal (LLC)"/>
  </r>
  <r>
    <d v="2015-05-05T00:00:00"/>
    <s v="Mark Stoehr"/>
    <n v="9.9499999999999993"/>
    <m/>
    <n v="-9.9499999999999993"/>
    <s v="Credit"/>
    <s v="11200 · PayPal (LLC)"/>
    <x v="1"/>
    <x v="5"/>
    <n v="2015"/>
    <x v="57"/>
    <s v="Mark Stoehr"/>
    <s v="eBay:eBay"/>
    <s v="BOTH"/>
    <s v="Income Statement"/>
    <s v="PayPal (LLC) Sales Activity"/>
    <s v="11200 · PayPal (LLC)"/>
  </r>
  <r>
    <d v="2015-05-05T00:00:00"/>
    <s v="natty fox"/>
    <n v="128.81"/>
    <m/>
    <n v="-128.81"/>
    <s v="Credit"/>
    <s v="11200 · PayPal (LLC)"/>
    <x v="1"/>
    <x v="5"/>
    <n v="2015"/>
    <x v="57"/>
    <s v="natty fox"/>
    <s v="eBay:eBay"/>
    <s v="BOTH"/>
    <s v="Income Statement"/>
    <s v="PayPal (LLC) Sales Activity"/>
    <s v="11200 · PayPal (LLC)"/>
  </r>
  <r>
    <d v="2015-05-06T00:00:00"/>
    <s v="Fred Koster"/>
    <n v="-19.23"/>
    <m/>
    <n v="19.23"/>
    <s v="Debit"/>
    <s v="11200 · PayPal (LLC)"/>
    <x v="1"/>
    <x v="5"/>
    <n v="2015"/>
    <x v="72"/>
    <s v="Fred Koster"/>
    <s v="eBay:eBay"/>
    <s v="BOTH"/>
    <s v="Income Statement"/>
    <s v="PayPal (LLC) Sales Activity"/>
    <s v="11200 · PayPal (LLC)"/>
  </r>
  <r>
    <d v="2015-05-06T00:00:00"/>
    <s v="Patrick ORiordan"/>
    <n v="70.11"/>
    <m/>
    <n v="-70.11"/>
    <s v="Credit"/>
    <s v="11200 · PayPal (LLC)"/>
    <x v="1"/>
    <x v="5"/>
    <n v="2015"/>
    <x v="57"/>
    <s v="Patrick ORiordan"/>
    <s v="eBay:eBay"/>
    <s v="BOTH"/>
    <s v="Income Statement"/>
    <s v="PayPal (LLC) Sales Activity"/>
    <s v="11200 · PayPal (LLC)"/>
  </r>
  <r>
    <d v="2015-05-06T00:00:00"/>
    <s v="Joseph Wittman"/>
    <n v="9.9499999999999993"/>
    <m/>
    <n v="-9.9499999999999993"/>
    <s v="Credit"/>
    <s v="11200 · PayPal (LLC)"/>
    <x v="1"/>
    <x v="5"/>
    <n v="2015"/>
    <x v="57"/>
    <s v="Joseph Wittman"/>
    <s v="eBay:eBay"/>
    <s v="BOTH"/>
    <s v="Income Statement"/>
    <s v="PayPal (LLC) Sales Activity"/>
    <s v="11200 · PayPal (LLC)"/>
  </r>
  <r>
    <d v="2015-05-07T00:00:00"/>
    <s v="John Summerfield"/>
    <n v="69.900000000000006"/>
    <m/>
    <n v="-69.900000000000006"/>
    <s v="Credit"/>
    <s v="11200 · PayPal (LLC)"/>
    <x v="1"/>
    <x v="5"/>
    <n v="2015"/>
    <x v="57"/>
    <s v="John Summerfield"/>
    <s v="eBay:eBay"/>
    <s v="BOTH"/>
    <s v="Income Statement"/>
    <s v="PayPal (LLC) Sales Activity"/>
    <s v="11200 · PayPal (LLC)"/>
  </r>
  <r>
    <d v="2015-05-08T00:00:00"/>
    <s v="oscar erick vargas franco"/>
    <n v="101.85"/>
    <m/>
    <n v="-101.85"/>
    <s v="Credit"/>
    <s v="11200 · PayPal (LLC)"/>
    <x v="1"/>
    <x v="5"/>
    <n v="2015"/>
    <x v="57"/>
    <s v="oscar erick vargas franco"/>
    <s v="eBay:eBay"/>
    <s v="BOTH"/>
    <s v="Income Statement"/>
    <s v="PayPal (LLC) Sales Activity"/>
    <s v="11200 · PayPal (LLC)"/>
  </r>
  <r>
    <d v="2015-05-09T00:00:00"/>
    <s v="sue friedlander"/>
    <n v="39.950000000000003"/>
    <m/>
    <n v="-39.950000000000003"/>
    <s v="Credit"/>
    <s v="11200 · PayPal (LLC)"/>
    <x v="1"/>
    <x v="5"/>
    <n v="2015"/>
    <x v="57"/>
    <s v="sue friedlander"/>
    <s v="eBay:eBay"/>
    <s v="BOTH"/>
    <s v="Income Statement"/>
    <s v="PayPal (LLC) Sales Activity"/>
    <s v="11200 · PayPal (LLC)"/>
  </r>
  <r>
    <d v="2015-05-10T00:00:00"/>
    <s v="cynthia wallace"/>
    <n v="35.9"/>
    <m/>
    <n v="-35.9"/>
    <s v="Credit"/>
    <s v="11200 · PayPal (LLC)"/>
    <x v="1"/>
    <x v="5"/>
    <n v="2015"/>
    <x v="57"/>
    <s v="cynthia wallace"/>
    <s v="eBay:eBay"/>
    <s v="BOTH"/>
    <s v="Income Statement"/>
    <s v="PayPal (LLC) Sales Activity"/>
    <s v="11200 · PayPal (LLC)"/>
  </r>
  <r>
    <d v="2015-05-10T00:00:00"/>
    <s v="Daniel Davis"/>
    <n v="12.9"/>
    <m/>
    <n v="-12.9"/>
    <s v="Credit"/>
    <s v="11200 · PayPal (LLC)"/>
    <x v="1"/>
    <x v="5"/>
    <n v="2015"/>
    <x v="57"/>
    <s v="Daniel Davis"/>
    <s v="eBay:eBay"/>
    <s v="BOTH"/>
    <s v="Income Statement"/>
    <s v="PayPal (LLC) Sales Activity"/>
    <s v="11200 · PayPal (LLC)"/>
  </r>
  <r>
    <d v="2015-05-11T00:00:00"/>
    <s v="Daniel Davis"/>
    <n v="-12.9"/>
    <m/>
    <n v="12.9"/>
    <s v="Debit"/>
    <s v="11200 · PayPal (LLC)"/>
    <x v="1"/>
    <x v="5"/>
    <n v="2015"/>
    <x v="72"/>
    <s v="Daniel Davis"/>
    <s v="eBay:eBay"/>
    <s v="BOTH"/>
    <s v="Income Statement"/>
    <s v="PayPal (LLC) Sales Activity"/>
    <s v="11200 · PayPal (LLC)"/>
  </r>
  <r>
    <d v="2015-05-11T00:00:00"/>
    <s v="curtis foster"/>
    <n v="57.05"/>
    <m/>
    <n v="-57.05"/>
    <s v="Credit"/>
    <s v="11200 · PayPal (LLC)"/>
    <x v="1"/>
    <x v="5"/>
    <n v="2015"/>
    <x v="57"/>
    <s v="curtis foster"/>
    <s v="eBay:eBay"/>
    <s v="BOTH"/>
    <s v="Income Statement"/>
    <s v="PayPal (LLC) Sales Activity"/>
    <s v="11200 · PayPal (LLC)"/>
  </r>
  <r>
    <d v="2015-05-12T00:00:00"/>
    <s v="Samir Abdulqasimov"/>
    <n v="274.8"/>
    <m/>
    <n v="-274.8"/>
    <s v="Credit"/>
    <s v="11200 · PayPal (LLC)"/>
    <x v="1"/>
    <x v="5"/>
    <n v="2015"/>
    <x v="57"/>
    <s v="Samir Abdulqasimov"/>
    <s v="eBay:eBay"/>
    <s v="BOTH"/>
    <s v="Income Statement"/>
    <s v="PayPal (LLC) Sales Activity"/>
    <s v="11200 · PayPal (LLC)"/>
  </r>
  <r>
    <d v="2015-05-12T00:00:00"/>
    <s v="Joan Wytman"/>
    <n v="31.78"/>
    <m/>
    <n v="-31.78"/>
    <s v="Credit"/>
    <s v="11200 · PayPal (LLC)"/>
    <x v="1"/>
    <x v="5"/>
    <n v="2015"/>
    <x v="57"/>
    <s v="Joan Wytman"/>
    <s v="eBay:eBay"/>
    <s v="BOTH"/>
    <s v="Income Statement"/>
    <s v="PayPal (LLC) Sales Activity"/>
    <s v="11200 · PayPal (LLC)"/>
  </r>
  <r>
    <d v="2015-05-12T00:00:00"/>
    <s v="john n swain"/>
    <n v="24.95"/>
    <m/>
    <n v="-24.95"/>
    <s v="Credit"/>
    <s v="11200 · PayPal (LLC)"/>
    <x v="1"/>
    <x v="5"/>
    <n v="2015"/>
    <x v="57"/>
    <s v="john n swain"/>
    <s v="eBay:eBay"/>
    <s v="BOTH"/>
    <s v="Income Statement"/>
    <s v="PayPal (LLC) Sales Activity"/>
    <s v="11200 · PayPal (LLC)"/>
  </r>
  <r>
    <d v="2015-05-12T00:00:00"/>
    <s v="Rafael torres"/>
    <n v="57.05"/>
    <m/>
    <n v="-57.05"/>
    <s v="Credit"/>
    <s v="11200 · PayPal (LLC)"/>
    <x v="1"/>
    <x v="5"/>
    <n v="2015"/>
    <x v="57"/>
    <s v="Rafael torres"/>
    <s v="eBay:eBay"/>
    <s v="BOTH"/>
    <s v="Income Statement"/>
    <s v="PayPal (LLC) Sales Activity"/>
    <s v="11200 · PayPal (LLC)"/>
  </r>
  <r>
    <d v="2015-05-13T00:00:00"/>
    <s v="Bank Account"/>
    <n v="-1000"/>
    <m/>
    <n v="1000"/>
    <s v="Debit"/>
    <s v="11200 · PayPal (LLC)"/>
    <x v="1"/>
    <x v="5"/>
    <n v="2015"/>
    <x v="37"/>
    <s v="Dean &amp; Tyler, LLC"/>
    <s v="Corporate"/>
    <s v="LLC"/>
    <s v="Balance Sheet"/>
    <s v="PayPal (LLC) transfers to 0592 (LLC)"/>
    <s v="11200 · PayPal (LLC)"/>
  </r>
  <r>
    <d v="2015-05-13T00:00:00"/>
    <s v="Madeleine Carlo"/>
    <n v="98.87"/>
    <m/>
    <n v="-98.87"/>
    <s v="Credit"/>
    <s v="11200 · PayPal (LLC)"/>
    <x v="1"/>
    <x v="5"/>
    <n v="2015"/>
    <x v="57"/>
    <s v="Madeleine Carlo"/>
    <s v="eBay:eBay"/>
    <s v="BOTH"/>
    <s v="Income Statement"/>
    <s v="PayPal (LLC) Sales Activity"/>
    <s v="11200 · PayPal (LLC)"/>
  </r>
  <r>
    <d v="2015-05-13T00:00:00"/>
    <s v="Angela Becroft"/>
    <n v="9.9499999999999993"/>
    <m/>
    <n v="-9.9499999999999993"/>
    <s v="Credit"/>
    <s v="11200 · PayPal (LLC)"/>
    <x v="1"/>
    <x v="5"/>
    <n v="2015"/>
    <x v="57"/>
    <s v="Angela Becroft"/>
    <s v="eBay:eBay"/>
    <s v="BOTH"/>
    <s v="Income Statement"/>
    <s v="PayPal (LLC) Sales Activity"/>
    <s v="11200 · PayPal (LLC)"/>
  </r>
  <r>
    <d v="2015-05-13T00:00:00"/>
    <s v="sue friedlander"/>
    <n v="12.9"/>
    <m/>
    <n v="-12.9"/>
    <s v="Credit"/>
    <s v="11200 · PayPal (LLC)"/>
    <x v="1"/>
    <x v="5"/>
    <n v="2015"/>
    <x v="57"/>
    <s v="sue friedlander"/>
    <s v="eBay:eBay"/>
    <s v="BOTH"/>
    <s v="Income Statement"/>
    <s v="PayPal (LLC) Sales Activity"/>
    <s v="11200 · PayPal (LLC)"/>
  </r>
  <r>
    <d v="2015-05-14T00:00:00"/>
    <s v="mohammad amara"/>
    <n v="173.5"/>
    <m/>
    <n v="-173.5"/>
    <s v="Credit"/>
    <s v="11200 · PayPal (LLC)"/>
    <x v="1"/>
    <x v="5"/>
    <n v="2015"/>
    <x v="57"/>
    <s v="mohammad amara"/>
    <s v="eBay:eBay"/>
    <s v="BOTH"/>
    <s v="Income Statement"/>
    <s v="PayPal (LLC) Sales Activity"/>
    <s v="11200 · PayPal (LLC)"/>
  </r>
  <r>
    <d v="2015-05-15T00:00:00"/>
    <s v="Ryan Parra"/>
    <n v="10.95"/>
    <m/>
    <n v="-10.95"/>
    <s v="Credit"/>
    <s v="11200 · PayPal (LLC)"/>
    <x v="1"/>
    <x v="5"/>
    <n v="2015"/>
    <x v="57"/>
    <s v="Ryan Parra"/>
    <s v="eBay:eBay"/>
    <s v="BOTH"/>
    <s v="Income Statement"/>
    <s v="PayPal (LLC) Sales Activity"/>
    <s v="11200 · PayPal (LLC)"/>
  </r>
  <r>
    <d v="2015-05-15T00:00:00"/>
    <s v="DAN WILLIAMSON"/>
    <n v="45.32"/>
    <m/>
    <n v="-45.32"/>
    <s v="Credit"/>
    <s v="11200 · PayPal (LLC)"/>
    <x v="1"/>
    <x v="5"/>
    <n v="2015"/>
    <x v="57"/>
    <s v="DAN WILLIAMSON"/>
    <s v="eBay:eBay"/>
    <s v="BOTH"/>
    <s v="Income Statement"/>
    <s v="PayPal (LLC) Sales Activity"/>
    <s v="11200 · PayPal (LLC)"/>
  </r>
  <r>
    <d v="2015-05-15T00:00:00"/>
    <s v="Ashley Seitz"/>
    <n v="97.44"/>
    <m/>
    <n v="-97.44"/>
    <s v="Credit"/>
    <s v="11200 · PayPal (LLC)"/>
    <x v="1"/>
    <x v="5"/>
    <n v="2015"/>
    <x v="57"/>
    <s v="Ashley Seitz"/>
    <s v="eBay:eBay"/>
    <s v="BOTH"/>
    <s v="Income Statement"/>
    <s v="PayPal (LLC) Sales Activity"/>
    <s v="11200 · PayPal (LLC)"/>
  </r>
  <r>
    <d v="2015-05-16T00:00:00"/>
    <s v="Jo A Powers"/>
    <n v="36.950000000000003"/>
    <m/>
    <n v="-36.950000000000003"/>
    <s v="Credit"/>
    <s v="11200 · PayPal (LLC)"/>
    <x v="1"/>
    <x v="5"/>
    <n v="2015"/>
    <x v="57"/>
    <s v="Jo A Powers"/>
    <s v="eBay:eBay"/>
    <s v="BOTH"/>
    <s v="Income Statement"/>
    <s v="PayPal (LLC) Sales Activity"/>
    <s v="11200 · PayPal (LLC)"/>
  </r>
  <r>
    <d v="2015-05-16T00:00:00"/>
    <s v="CHRISTINE NACKERS"/>
    <n v="124.82"/>
    <m/>
    <n v="-124.82"/>
    <s v="Credit"/>
    <s v="11200 · PayPal (LLC)"/>
    <x v="1"/>
    <x v="5"/>
    <n v="2015"/>
    <x v="57"/>
    <s v="CHRISTINE NACKERS"/>
    <s v="eBay:eBay"/>
    <s v="BOTH"/>
    <s v="Income Statement"/>
    <s v="PayPal (LLC) Sales Activity"/>
    <s v="11200 · PayPal (LLC)"/>
  </r>
  <r>
    <d v="2015-05-16T00:00:00"/>
    <s v="CHRISTINE NACKERS"/>
    <n v="24.95"/>
    <m/>
    <n v="-24.95"/>
    <s v="Credit"/>
    <s v="11200 · PayPal (LLC)"/>
    <x v="1"/>
    <x v="5"/>
    <n v="2015"/>
    <x v="57"/>
    <s v="CHRISTINE NACKERS"/>
    <s v="eBay:eBay"/>
    <s v="BOTH"/>
    <s v="Income Statement"/>
    <s v="PayPal (LLC) Sales Activity"/>
    <s v="11200 · PayPal (LLC)"/>
  </r>
  <r>
    <d v="2015-05-16T00:00:00"/>
    <s v="william moore"/>
    <n v="66.900000000000006"/>
    <m/>
    <n v="-66.900000000000006"/>
    <s v="Credit"/>
    <s v="11200 · PayPal (LLC)"/>
    <x v="1"/>
    <x v="5"/>
    <n v="2015"/>
    <x v="57"/>
    <s v="william moore"/>
    <s v="eBay:eBay"/>
    <s v="BOTH"/>
    <s v="Income Statement"/>
    <s v="PayPal (LLC) Sales Activity"/>
    <s v="11200 · PayPal (LLC)"/>
  </r>
  <r>
    <d v="2015-05-16T00:00:00"/>
    <s v="vincetta LeFevre"/>
    <n v="14.42"/>
    <m/>
    <n v="-14.42"/>
    <s v="Credit"/>
    <s v="11200 · PayPal (LLC)"/>
    <x v="1"/>
    <x v="5"/>
    <n v="2015"/>
    <x v="57"/>
    <s v="vincetta LeFevre"/>
    <s v="eBay:eBay"/>
    <s v="BOTH"/>
    <s v="Income Statement"/>
    <s v="PayPal (LLC) Sales Activity"/>
    <s v="11200 · PayPal (LLC)"/>
  </r>
  <r>
    <d v="2015-05-17T00:00:00"/>
    <s v="Phillip Ditmore"/>
    <n v="14.9"/>
    <m/>
    <n v="-14.9"/>
    <s v="Credit"/>
    <s v="11200 · PayPal (LLC)"/>
    <x v="1"/>
    <x v="5"/>
    <n v="2015"/>
    <x v="57"/>
    <s v="Phillip Ditmore"/>
    <s v="eBay:eBay"/>
    <s v="BOTH"/>
    <s v="Income Statement"/>
    <s v="PayPal (LLC) Sales Activity"/>
    <s v="11200 · PayPal (LLC)"/>
  </r>
  <r>
    <d v="2015-05-17T00:00:00"/>
    <s v="Esten Millard"/>
    <n v="127.2"/>
    <m/>
    <n v="-127.2"/>
    <s v="Credit"/>
    <s v="11200 · PayPal (LLC)"/>
    <x v="1"/>
    <x v="5"/>
    <n v="2015"/>
    <x v="57"/>
    <s v="Esten Millard"/>
    <s v="eBay:eBay"/>
    <s v="BOTH"/>
    <s v="Income Statement"/>
    <s v="PayPal (LLC) Sales Activity"/>
    <s v="11200 · PayPal (LLC)"/>
  </r>
  <r>
    <d v="2015-05-17T00:00:00"/>
    <s v="william miller"/>
    <n v="59.02"/>
    <m/>
    <n v="-59.02"/>
    <s v="Credit"/>
    <s v="11200 · PayPal (LLC)"/>
    <x v="1"/>
    <x v="5"/>
    <n v="2015"/>
    <x v="57"/>
    <s v="william miller"/>
    <s v="eBay:eBay"/>
    <s v="BOTH"/>
    <s v="Income Statement"/>
    <s v="PayPal (LLC) Sales Activity"/>
    <s v="11200 · PayPal (LLC)"/>
  </r>
  <r>
    <d v="2015-05-17T00:00:00"/>
    <s v="mohammad amara"/>
    <n v="98.05"/>
    <m/>
    <n v="-98.05"/>
    <s v="Credit"/>
    <s v="11200 · PayPal (LLC)"/>
    <x v="1"/>
    <x v="5"/>
    <n v="2015"/>
    <x v="57"/>
    <s v="mohammad amara"/>
    <s v="eBay:eBay"/>
    <s v="BOTH"/>
    <s v="Income Statement"/>
    <s v="PayPal (LLC) Sales Activity"/>
    <s v="11200 · PayPal (LLC)"/>
  </r>
  <r>
    <d v="2015-05-18T00:00:00"/>
    <s v="Christopher Anderson"/>
    <n v="12.9"/>
    <m/>
    <n v="-12.9"/>
    <s v="Credit"/>
    <s v="11200 · PayPal (LLC)"/>
    <x v="1"/>
    <x v="5"/>
    <n v="2015"/>
    <x v="57"/>
    <s v="Christopher Anderson"/>
    <s v="eBay:eBay"/>
    <s v="BOTH"/>
    <s v="Income Statement"/>
    <s v="PayPal (LLC) Sales Activity"/>
    <s v="11200 · PayPal (LLC)"/>
  </r>
  <r>
    <d v="2015-05-18T00:00:00"/>
    <s v="Bank Account"/>
    <n v="-1000"/>
    <m/>
    <n v="1000"/>
    <s v="Debit"/>
    <s v="11200 · PayPal (LLC)"/>
    <x v="1"/>
    <x v="5"/>
    <n v="2015"/>
    <x v="37"/>
    <s v="Dean &amp; Tyler, LLC"/>
    <s v="Corporate"/>
    <s v="LLC"/>
    <s v="Balance Sheet"/>
    <s v="PayPal (LLC) transfers to 0592 (LLC)"/>
    <s v="11200 · PayPal (LLC)"/>
  </r>
  <r>
    <d v="2015-05-18T00:00:00"/>
    <s v="Rene Rodriguez"/>
    <n v="19.899999999999999"/>
    <m/>
    <n v="-19.899999999999999"/>
    <s v="Credit"/>
    <s v="11200 · PayPal (LLC)"/>
    <x v="1"/>
    <x v="5"/>
    <n v="2015"/>
    <x v="57"/>
    <s v="Rene Rodriguez"/>
    <s v="eBay:eBay"/>
    <s v="BOTH"/>
    <s v="Income Statement"/>
    <s v="PayPal (LLC) Sales Activity"/>
    <s v="11200 · PayPal (LLC)"/>
  </r>
  <r>
    <d v="2015-05-18T00:00:00"/>
    <s v="LaTonya Allen"/>
    <n v="9.9499999999999993"/>
    <m/>
    <n v="-9.9499999999999993"/>
    <s v="Credit"/>
    <s v="11200 · PayPal (LLC)"/>
    <x v="1"/>
    <x v="5"/>
    <n v="2015"/>
    <x v="57"/>
    <s v="LaTonya Allen"/>
    <s v="eBay:eBay"/>
    <s v="BOTH"/>
    <s v="Income Statement"/>
    <s v="PayPal (LLC) Sales Activity"/>
    <s v="11200 · PayPal (LLC)"/>
  </r>
  <r>
    <d v="2015-05-18T00:00:00"/>
    <s v="DONNIE STIPE"/>
    <n v="107.02"/>
    <m/>
    <n v="-107.02"/>
    <s v="Credit"/>
    <s v="11200 · PayPal (LLC)"/>
    <x v="1"/>
    <x v="5"/>
    <n v="2015"/>
    <x v="57"/>
    <s v="DONNIE STIPE"/>
    <s v="eBay:eBay"/>
    <s v="BOTH"/>
    <s v="Income Statement"/>
    <s v="PayPal (LLC) Sales Activity"/>
    <s v="11200 · PayPal (LLC)"/>
  </r>
  <r>
    <d v="2015-05-18T00:00:00"/>
    <s v="Geoffrey Goodwin"/>
    <n v="49.95"/>
    <m/>
    <n v="-49.95"/>
    <s v="Credit"/>
    <s v="11200 · PayPal (LLC)"/>
    <x v="1"/>
    <x v="5"/>
    <n v="2015"/>
    <x v="57"/>
    <s v="Geoffrey Goodwin"/>
    <s v="eBay:eBay"/>
    <s v="BOTH"/>
    <s v="Income Statement"/>
    <s v="PayPal (LLC) Sales Activity"/>
    <s v="11200 · PayPal (LLC)"/>
  </r>
  <r>
    <d v="2015-05-18T00:00:00"/>
    <s v="Justin ERICKSON"/>
    <n v="53.51"/>
    <m/>
    <n v="-53.51"/>
    <s v="Credit"/>
    <s v="11200 · PayPal (LLC)"/>
    <x v="1"/>
    <x v="5"/>
    <n v="2015"/>
    <x v="57"/>
    <s v="Justin ERICKSON"/>
    <s v="eBay:eBay"/>
    <s v="BOTH"/>
    <s v="Income Statement"/>
    <s v="PayPal (LLC) Sales Activity"/>
    <s v="11200 · PayPal (LLC)"/>
  </r>
  <r>
    <d v="2015-05-19T00:00:00"/>
    <s v="Christopher Belanger"/>
    <n v="85.37"/>
    <m/>
    <n v="-85.37"/>
    <s v="Credit"/>
    <s v="11200 · PayPal (LLC)"/>
    <x v="1"/>
    <x v="5"/>
    <n v="2015"/>
    <x v="57"/>
    <s v="Christopher Belanger"/>
    <s v="eBay:eBay"/>
    <s v="BOTH"/>
    <s v="Income Statement"/>
    <s v="PayPal (LLC) Sales Activity"/>
    <s v="11200 · PayPal (LLC)"/>
  </r>
  <r>
    <d v="2015-05-19T00:00:00"/>
    <s v="Sasha Hohn"/>
    <n v="61.95"/>
    <m/>
    <n v="-61.95"/>
    <s v="Credit"/>
    <s v="11200 · PayPal (LLC)"/>
    <x v="1"/>
    <x v="5"/>
    <n v="2015"/>
    <x v="57"/>
    <s v="Sasha Hohn"/>
    <s v="eBay:eBay"/>
    <s v="BOTH"/>
    <s v="Income Statement"/>
    <s v="PayPal (LLC) Sales Activity"/>
    <s v="11200 · PayPal (LLC)"/>
  </r>
  <r>
    <d v="2015-05-19T00:00:00"/>
    <s v="Nancy Lewis"/>
    <n v="39.619999999999997"/>
    <m/>
    <n v="-39.619999999999997"/>
    <s v="Credit"/>
    <s v="11200 · PayPal (LLC)"/>
    <x v="1"/>
    <x v="5"/>
    <n v="2015"/>
    <x v="57"/>
    <s v="Nancy Lewis"/>
    <s v="eBay:eBay"/>
    <s v="BOTH"/>
    <s v="Income Statement"/>
    <s v="PayPal (LLC) Sales Activity"/>
    <s v="11200 · PayPal (LLC)"/>
  </r>
  <r>
    <d v="2015-05-19T00:00:00"/>
    <s v="Pui Li Lim"/>
    <n v="29.97"/>
    <m/>
    <n v="-29.97"/>
    <s v="Credit"/>
    <s v="11200 · PayPal (LLC)"/>
    <x v="1"/>
    <x v="5"/>
    <n v="2015"/>
    <x v="57"/>
    <s v="Pui Li Lim"/>
    <s v="eBay:eBay"/>
    <s v="BOTH"/>
    <s v="Income Statement"/>
    <s v="PayPal (LLC) Sales Activity"/>
    <s v="11200 · PayPal (LLC)"/>
  </r>
  <r>
    <d v="2015-05-20T00:00:00"/>
    <s v="Mary R Lee"/>
    <n v="-68.81"/>
    <m/>
    <n v="68.81"/>
    <s v="Debit"/>
    <s v="11200 · PayPal (LLC)"/>
    <x v="1"/>
    <x v="5"/>
    <n v="2015"/>
    <x v="72"/>
    <s v="Mary R Lee"/>
    <s v="eBay:eBay"/>
    <s v="BOTH"/>
    <s v="Income Statement"/>
    <s v="PayPal (LLC) Sales Activity"/>
    <s v="11200 · PayPal (LLC)"/>
  </r>
  <r>
    <d v="2015-05-21T00:00:00"/>
    <s v="Marigold Alvarenga"/>
    <n v="29.8"/>
    <m/>
    <n v="-29.8"/>
    <s v="Credit"/>
    <s v="11200 · PayPal (LLC)"/>
    <x v="1"/>
    <x v="5"/>
    <n v="2015"/>
    <x v="57"/>
    <s v="Marigold Alvarenga"/>
    <s v="eBay:eBay"/>
    <s v="BOTH"/>
    <s v="Income Statement"/>
    <s v="PayPal (LLC) Sales Activity"/>
    <s v="11200 · PayPal (LLC)"/>
  </r>
  <r>
    <d v="2015-05-21T00:00:00"/>
    <s v="DAN WILLIAMSON"/>
    <n v="45.32"/>
    <m/>
    <n v="-45.32"/>
    <s v="Credit"/>
    <s v="11200 · PayPal (LLC)"/>
    <x v="1"/>
    <x v="5"/>
    <n v="2015"/>
    <x v="57"/>
    <s v="DAN WILLIAMSON"/>
    <s v="eBay:eBay"/>
    <s v="BOTH"/>
    <s v="Income Statement"/>
    <s v="PayPal (LLC) Sales Activity"/>
    <s v="11200 · PayPal (LLC)"/>
  </r>
  <r>
    <d v="2015-05-21T00:00:00"/>
    <s v="Leigh ann Colley"/>
    <n v="97.44"/>
    <m/>
    <n v="-97.44"/>
    <s v="Credit"/>
    <s v="11200 · PayPal (LLC)"/>
    <x v="1"/>
    <x v="5"/>
    <n v="2015"/>
    <x v="57"/>
    <s v="Leigh ann Colley"/>
    <s v="eBay:eBay"/>
    <s v="BOTH"/>
    <s v="Income Statement"/>
    <s v="PayPal (LLC) Sales Activity"/>
    <s v="11200 · PayPal (LLC)"/>
  </r>
  <r>
    <d v="2015-05-21T00:00:00"/>
    <s v="Juan Gutierrez"/>
    <n v="53.51"/>
    <m/>
    <n v="-53.51"/>
    <s v="Credit"/>
    <s v="11200 · PayPal (LLC)"/>
    <x v="1"/>
    <x v="5"/>
    <n v="2015"/>
    <x v="57"/>
    <s v="Juan Gutierrez"/>
    <s v="eBay:eBay"/>
    <s v="BOTH"/>
    <s v="Income Statement"/>
    <s v="PayPal (LLC) Sales Activity"/>
    <s v="11200 · PayPal (LLC)"/>
  </r>
  <r>
    <d v="2015-05-22T00:00:00"/>
    <s v="Robert Hoskins"/>
    <n v="169.31"/>
    <m/>
    <n v="-169.31"/>
    <s v="Credit"/>
    <s v="11200 · PayPal (LLC)"/>
    <x v="1"/>
    <x v="5"/>
    <n v="2015"/>
    <x v="57"/>
    <s v="Robert Hoskins"/>
    <s v="eBay:eBay"/>
    <s v="BOTH"/>
    <s v="Income Statement"/>
    <s v="PayPal (LLC) Sales Activity"/>
    <s v="11200 · PayPal (LLC)"/>
  </r>
  <r>
    <d v="2015-05-22T00:00:00"/>
    <s v="Patrick ORiordan"/>
    <n v="13.45"/>
    <m/>
    <n v="-13.45"/>
    <s v="Credit"/>
    <s v="11200 · PayPal (LLC)"/>
    <x v="1"/>
    <x v="5"/>
    <n v="2015"/>
    <x v="57"/>
    <s v="Patrick ORiordan"/>
    <s v="eBay:eBay"/>
    <s v="BOTH"/>
    <s v="Income Statement"/>
    <s v="PayPal (LLC) Sales Activity"/>
    <s v="11200 · PayPal (LLC)"/>
  </r>
  <r>
    <d v="2015-05-22T00:00:00"/>
    <s v="Teresa Zeigler"/>
    <n v="14.9"/>
    <m/>
    <n v="-14.9"/>
    <s v="Credit"/>
    <s v="11200 · PayPal (LLC)"/>
    <x v="1"/>
    <x v="5"/>
    <n v="2015"/>
    <x v="57"/>
    <s v="Teresa Zeigler"/>
    <s v="eBay:eBay"/>
    <s v="BOTH"/>
    <s v="Income Statement"/>
    <s v="PayPal (LLC) Sales Activity"/>
    <s v="11200 · PayPal (LLC)"/>
  </r>
  <r>
    <d v="2015-05-23T00:00:00"/>
    <s v="Heather Callantine"/>
    <n v="12.9"/>
    <m/>
    <n v="-12.9"/>
    <s v="Credit"/>
    <s v="11200 · PayPal (LLC)"/>
    <x v="1"/>
    <x v="5"/>
    <n v="2015"/>
    <x v="57"/>
    <s v="Heather Callantine"/>
    <s v="eBay:eBay"/>
    <s v="BOTH"/>
    <s v="Income Statement"/>
    <s v="PayPal (LLC) Sales Activity"/>
    <s v="11200 · PayPal (LLC)"/>
  </r>
  <r>
    <d v="2015-05-24T00:00:00"/>
    <s v="Teresa Lopez"/>
    <n v="39.950000000000003"/>
    <m/>
    <n v="-39.950000000000003"/>
    <s v="Credit"/>
    <s v="11200 · PayPal (LLC)"/>
    <x v="1"/>
    <x v="5"/>
    <n v="2015"/>
    <x v="57"/>
    <s v="Teresa Lopez"/>
    <s v="eBay:eBay"/>
    <s v="BOTH"/>
    <s v="Income Statement"/>
    <s v="PayPal (LLC) Sales Activity"/>
    <s v="11200 · PayPal (LLC)"/>
  </r>
  <r>
    <d v="2015-05-25T00:00:00"/>
    <s v="sue friedlander"/>
    <n v="48.54"/>
    <m/>
    <n v="-48.54"/>
    <s v="Credit"/>
    <s v="11200 · PayPal (LLC)"/>
    <x v="1"/>
    <x v="5"/>
    <n v="2015"/>
    <x v="57"/>
    <s v="sue friedlander"/>
    <s v="eBay:eBay"/>
    <s v="BOTH"/>
    <s v="Income Statement"/>
    <s v="PayPal (LLC) Sales Activity"/>
    <s v="11200 · PayPal (LLC)"/>
  </r>
  <r>
    <d v="2015-05-25T00:00:00"/>
    <s v="Gopaul Salick"/>
    <n v="57.05"/>
    <m/>
    <n v="-57.05"/>
    <s v="Credit"/>
    <s v="11200 · PayPal (LLC)"/>
    <x v="1"/>
    <x v="5"/>
    <n v="2015"/>
    <x v="57"/>
    <s v="Gopaul Salick"/>
    <s v="eBay:eBay"/>
    <s v="BOTH"/>
    <s v="Income Statement"/>
    <s v="PayPal (LLC) Sales Activity"/>
    <s v="11200 · PayPal (LLC)"/>
  </r>
  <r>
    <d v="2015-05-25T00:00:00"/>
    <s v="eBay Buyer Dispute"/>
    <n v="-49.95"/>
    <m/>
    <n v="49.95"/>
    <s v="Debit"/>
    <s v="11200 · PayPal (LLC)"/>
    <x v="1"/>
    <x v="5"/>
    <n v="2015"/>
    <x v="57"/>
    <s v="Buyer Dispute"/>
    <s v="eBay:eBay"/>
    <s v="BOTH"/>
    <s v="Income Statement"/>
    <s v="PayPal (LLC) Sales Activity"/>
    <s v="11200 · PayPal (LLC)"/>
  </r>
  <r>
    <d v="2015-05-26T00:00:00"/>
    <s v="Christopher Belanger"/>
    <n v="3.92"/>
    <m/>
    <n v="-3.92"/>
    <s v="Credit"/>
    <s v="11200 · PayPal (LLC)"/>
    <x v="1"/>
    <x v="5"/>
    <n v="2015"/>
    <x v="57"/>
    <s v="Christopher Belanger"/>
    <s v="eBay:eBay"/>
    <s v="BOTH"/>
    <s v="Income Statement"/>
    <s v="PayPal (LLC) Sales Activity"/>
    <s v="11200 · PayPal (LLC)"/>
  </r>
  <r>
    <d v="2015-05-26T00:00:00"/>
    <s v="eBay Buyer Dispute"/>
    <n v="-19.899999999999999"/>
    <m/>
    <n v="19.899999999999999"/>
    <s v="Debit"/>
    <s v="11200 · PayPal (LLC)"/>
    <x v="1"/>
    <x v="5"/>
    <n v="2015"/>
    <x v="57"/>
    <s v="Buyer Dispute"/>
    <s v="eBay:eBay"/>
    <s v="BOTH"/>
    <s v="Income Statement"/>
    <s v="PayPal (LLC) Sales Activity"/>
    <s v="11200 · PayPal (LLC)"/>
  </r>
  <r>
    <d v="2015-05-26T00:00:00"/>
    <s v="Spotify USA Inc"/>
    <n v="-9.99"/>
    <m/>
    <n v="9.99"/>
    <s v="Debit"/>
    <s v="11200 · PayPal (LLC)"/>
    <x v="1"/>
    <x v="5"/>
    <n v="2015"/>
    <x v="31"/>
    <s v="Spotify"/>
    <s v="Corporate"/>
    <s v="BOTH"/>
    <s v="Income Statement"/>
    <s v="PayPal (LLC) Activity"/>
    <s v="11200 · PayPal (LLC)"/>
  </r>
  <r>
    <d v="2015-05-26T00:00:00"/>
    <s v="Bank Account"/>
    <n v="-400"/>
    <m/>
    <n v="400"/>
    <s v="Debit"/>
    <s v="11200 · PayPal (LLC)"/>
    <x v="1"/>
    <x v="5"/>
    <n v="2015"/>
    <x v="37"/>
    <s v="Dean &amp; Tyler, LLC"/>
    <s v="Corporate"/>
    <s v="LLC"/>
    <s v="Balance Sheet"/>
    <s v="PayPal (LLC) transfers to 0592 (LLC)"/>
    <s v="11200 · PayPal (LLC)"/>
  </r>
  <r>
    <d v="2015-05-27T00:00:00"/>
    <s v="Andreas Kverneland"/>
    <n v="87.1"/>
    <m/>
    <n v="-87.1"/>
    <s v="Credit"/>
    <s v="11200 · PayPal (LLC)"/>
    <x v="1"/>
    <x v="5"/>
    <n v="2015"/>
    <x v="57"/>
    <s v="Andreas Kverneland"/>
    <s v="eBay:eBay"/>
    <s v="BOTH"/>
    <s v="Income Statement"/>
    <s v="PayPal (LLC) Sales Activity"/>
    <s v="11200 · PayPal (LLC)"/>
  </r>
  <r>
    <d v="2015-05-28T00:00:00"/>
    <s v="eBay Buyer Dispute"/>
    <n v="-9.9499999999999993"/>
    <m/>
    <n v="9.9499999999999993"/>
    <s v="Debit"/>
    <s v="11200 · PayPal (LLC)"/>
    <x v="1"/>
    <x v="5"/>
    <n v="2015"/>
    <x v="57"/>
    <s v="Buyer Dispute"/>
    <s v="eBay:eBay"/>
    <s v="BOTH"/>
    <s v="Income Statement"/>
    <s v="PayPal (LLC) Sales Activity"/>
    <s v="11200 · PayPal (LLC)"/>
  </r>
  <r>
    <d v="2015-05-28T00:00:00"/>
    <s v="EUGENE BRIGGS"/>
    <n v="9.9499999999999993"/>
    <m/>
    <n v="-9.9499999999999993"/>
    <s v="Credit"/>
    <s v="11200 · PayPal (LLC)"/>
    <x v="1"/>
    <x v="5"/>
    <n v="2015"/>
    <x v="57"/>
    <s v="EUGENE BRIGGS"/>
    <s v="eBay:eBay"/>
    <s v="BOTH"/>
    <s v="Income Statement"/>
    <s v="PayPal (LLC) Sales Activity"/>
    <s v="11200 · PayPal (LLC)"/>
  </r>
  <r>
    <d v="2015-05-28T00:00:00"/>
    <s v="Cheryl Key"/>
    <n v="10.95"/>
    <m/>
    <n v="-10.95"/>
    <s v="Credit"/>
    <s v="11200 · PayPal (LLC)"/>
    <x v="1"/>
    <x v="5"/>
    <n v="2015"/>
    <x v="57"/>
    <s v="Cheryl Key"/>
    <s v="eBay:eBay"/>
    <s v="BOTH"/>
    <s v="Income Statement"/>
    <s v="PayPal (LLC) Sales Activity"/>
    <s v="11200 · PayPal (LLC)"/>
  </r>
  <r>
    <d v="2015-05-28T00:00:00"/>
    <s v="Roger Passmore"/>
    <n v="27.56"/>
    <m/>
    <n v="-27.56"/>
    <s v="Credit"/>
    <s v="11200 · PayPal (LLC)"/>
    <x v="1"/>
    <x v="5"/>
    <n v="2015"/>
    <x v="57"/>
    <s v="Roger Passmore"/>
    <s v="eBay:eBay"/>
    <s v="BOTH"/>
    <s v="Income Statement"/>
    <s v="PayPal (LLC) Sales Activity"/>
    <s v="11200 · PayPal (LLC)"/>
  </r>
  <r>
    <d v="2015-05-29T00:00:00"/>
    <s v="Bonnie Pertl"/>
    <n v="56.09"/>
    <m/>
    <n v="-56.09"/>
    <s v="Credit"/>
    <s v="11200 · PayPal (LLC)"/>
    <x v="1"/>
    <x v="5"/>
    <n v="2015"/>
    <x v="57"/>
    <s v="Bonnie Pertl"/>
    <s v="eBay:eBay"/>
    <s v="BOTH"/>
    <s v="Income Statement"/>
    <s v="PayPal (LLC) Sales Activity"/>
    <s v="11200 · PayPal (LLC)"/>
  </r>
  <r>
    <d v="2015-05-29T00:00:00"/>
    <s v="rich hanners"/>
    <n v="61.18"/>
    <m/>
    <n v="-61.18"/>
    <s v="Credit"/>
    <s v="11200 · PayPal (LLC)"/>
    <x v="1"/>
    <x v="5"/>
    <n v="2015"/>
    <x v="57"/>
    <s v="rich hanners"/>
    <s v="eBay:eBay"/>
    <s v="BOTH"/>
    <s v="Income Statement"/>
    <s v="PayPal (LLC) Sales Activity"/>
    <s v="11200 · PayPal (LLC)"/>
  </r>
  <r>
    <d v="2015-05-29T00:00:00"/>
    <s v="Tom Nyborg"/>
    <n v="87.79"/>
    <m/>
    <n v="-87.79"/>
    <s v="Credit"/>
    <s v="11200 · PayPal (LLC)"/>
    <x v="1"/>
    <x v="5"/>
    <n v="2015"/>
    <x v="57"/>
    <s v="Tom Nyborg"/>
    <s v="eBay:eBay"/>
    <s v="BOTH"/>
    <s v="Income Statement"/>
    <s v="PayPal (LLC) Sales Activity"/>
    <s v="11200 · PayPal (LLC)"/>
  </r>
  <r>
    <d v="2015-05-30T00:00:00"/>
    <s v="Erik Porter"/>
    <n v="48.54"/>
    <m/>
    <n v="-48.54"/>
    <s v="Credit"/>
    <s v="11200 · PayPal (LLC)"/>
    <x v="1"/>
    <x v="5"/>
    <n v="2015"/>
    <x v="57"/>
    <s v="Erik Porter"/>
    <s v="eBay:eBay"/>
    <s v="BOTH"/>
    <s v="Income Statement"/>
    <s v="PayPal (LLC) Sales Activity"/>
    <s v="11200 · PayPal (LLC)"/>
  </r>
  <r>
    <d v="2015-06-01T00:00:00"/>
    <s v="Bank Account"/>
    <n v="-600"/>
    <m/>
    <n v="600"/>
    <s v="Debit"/>
    <s v="11200 · PayPal (LLC)"/>
    <x v="1"/>
    <x v="6"/>
    <n v="2015"/>
    <x v="37"/>
    <s v="Dean &amp; Tyler, LLC"/>
    <s v="Corporate"/>
    <s v="LLC"/>
    <s v="Balance Sheet"/>
    <s v="PayPal (LLC) transfers to 0592 (LLC)"/>
    <s v="11200 · PayPal (LLC)"/>
  </r>
  <r>
    <d v="2015-06-03T00:00:00"/>
    <s v="Reversal"/>
    <n v="19.899999999999999"/>
    <m/>
    <n v="-19.899999999999999"/>
    <s v="Credit"/>
    <s v="11200 · PayPal (LLC)"/>
    <x v="1"/>
    <x v="6"/>
    <n v="2015"/>
    <x v="57"/>
    <s v="Buyer Dispute"/>
    <s v="eBay:eBay"/>
    <s v="BOTH"/>
    <s v="Income Statement"/>
    <s v="PayPal (LLC) Sales Activity"/>
    <s v="11200 · PayPal (LLC)"/>
  </r>
  <r>
    <d v="2015-06-03T00:00:00"/>
    <s v="Rene Rodriguez"/>
    <n v="-9.9499999999999993"/>
    <m/>
    <n v="9.9499999999999993"/>
    <s v="Debit"/>
    <s v="11200 · PayPal (LLC)"/>
    <x v="1"/>
    <x v="6"/>
    <n v="2015"/>
    <x v="72"/>
    <s v="Rene Rodriguez"/>
    <s v="eBay:eBay"/>
    <s v="BOTH"/>
    <s v="Income Statement"/>
    <s v="PayPal (LLC) Sales Activity"/>
    <s v="11200 · PayPal (LLC)"/>
  </r>
  <r>
    <d v="2015-06-03T00:00:00"/>
    <s v="DAN WILLIAMSON"/>
    <n v="-38.520000000000003"/>
    <m/>
    <n v="38.520000000000003"/>
    <s v="Debit"/>
    <s v="11200 · PayPal (LLC)"/>
    <x v="1"/>
    <x v="6"/>
    <n v="2015"/>
    <x v="72"/>
    <s v="DAN WILLIAMSON"/>
    <s v="eBay:eBay"/>
    <s v="BOTH"/>
    <s v="Income Statement"/>
    <s v="PayPal (LLC) Sales Activity"/>
    <s v="11200 · PayPal (LLC)"/>
  </r>
  <r>
    <d v="2015-06-03T00:00:00"/>
    <s v="Linda McLean"/>
    <n v="31.78"/>
    <m/>
    <n v="-31.78"/>
    <s v="Credit"/>
    <s v="11200 · PayPal (LLC)"/>
    <x v="1"/>
    <x v="6"/>
    <n v="2015"/>
    <x v="57"/>
    <s v="Linda McLean"/>
    <s v="eBay:eBay"/>
    <s v="BOTH"/>
    <s v="Income Statement"/>
    <s v="PayPal (LLC) Sales Activity"/>
    <s v="11200 · PayPal (LLC)"/>
  </r>
  <r>
    <d v="2015-06-03T00:00:00"/>
    <s v="Rene Rodriguez"/>
    <n v="14.42"/>
    <m/>
    <n v="-14.42"/>
    <s v="Credit"/>
    <s v="11200 · PayPal (LLC)"/>
    <x v="1"/>
    <x v="6"/>
    <n v="2015"/>
    <x v="57"/>
    <s v="Rene Rodriguez"/>
    <s v="eBay:eBay"/>
    <s v="BOTH"/>
    <s v="Income Statement"/>
    <s v="PayPal (LLC) Sales Activity"/>
    <s v="11200 · PayPal (LLC)"/>
  </r>
  <r>
    <d v="2015-06-03T00:00:00"/>
    <s v="Katrina French"/>
    <n v="9.9499999999999993"/>
    <m/>
    <n v="-9.9499999999999993"/>
    <s v="Credit"/>
    <s v="11200 · PayPal (LLC)"/>
    <x v="1"/>
    <x v="6"/>
    <n v="2015"/>
    <x v="57"/>
    <s v="Katrina French"/>
    <s v="eBay:eBay"/>
    <s v="BOTH"/>
    <s v="Income Statement"/>
    <s v="PayPal (LLC) Sales Activity"/>
    <s v="11200 · PayPal (LLC)"/>
  </r>
  <r>
    <d v="2015-06-04T00:00:00"/>
    <s v="deatra stone"/>
    <n v="57.05"/>
    <m/>
    <n v="-57.05"/>
    <s v="Credit"/>
    <s v="11200 · PayPal (LLC)"/>
    <x v="1"/>
    <x v="6"/>
    <n v="2015"/>
    <x v="57"/>
    <s v="deatra stone"/>
    <s v="eBay:eBay"/>
    <s v="BOTH"/>
    <s v="Income Statement"/>
    <s v="PayPal (LLC) Sales Activity"/>
    <s v="11200 · PayPal (LLC)"/>
  </r>
  <r>
    <d v="2015-06-05T00:00:00"/>
    <s v="Ms LauraRoach"/>
    <n v="44.95"/>
    <m/>
    <n v="-44.95"/>
    <s v="Credit"/>
    <s v="11200 · PayPal (LLC)"/>
    <x v="1"/>
    <x v="6"/>
    <n v="2015"/>
    <x v="57"/>
    <s v="Ms LauraRoach"/>
    <s v="eBay:eBay"/>
    <s v="BOTH"/>
    <s v="Income Statement"/>
    <s v="PayPal (LLC) Sales Activity"/>
    <s v="11200 · PayPal (LLC)"/>
  </r>
  <r>
    <d v="2015-06-05T00:00:00"/>
    <s v="Bank Account"/>
    <n v="-150"/>
    <m/>
    <n v="150"/>
    <s v="Debit"/>
    <s v="11200 · PayPal (LLC)"/>
    <x v="1"/>
    <x v="6"/>
    <n v="2015"/>
    <x v="37"/>
    <s v="Dean &amp; Tyler, LLC"/>
    <s v="Corporate"/>
    <s v="LLC"/>
    <s v="Balance Sheet"/>
    <s v="PayPal (LLC) transfers to 0592 (LLC)"/>
    <s v="11200 · PayPal (LLC)"/>
  </r>
  <r>
    <d v="2015-06-05T00:00:00"/>
    <s v="Billie Smith"/>
    <n v="34.380000000000003"/>
    <m/>
    <n v="-34.380000000000003"/>
    <s v="Credit"/>
    <s v="11200 · PayPal (LLC)"/>
    <x v="1"/>
    <x v="6"/>
    <n v="2015"/>
    <x v="57"/>
    <s v="Billie Smith"/>
    <s v="eBay:eBay"/>
    <s v="BOTH"/>
    <s v="Income Statement"/>
    <s v="PayPal (LLC) Sales Activity"/>
    <s v="11200 · PayPal (LLC)"/>
  </r>
  <r>
    <d v="2015-06-07T00:00:00"/>
    <s v="Nella Seivert"/>
    <n v="53.36"/>
    <m/>
    <n v="-53.36"/>
    <s v="Credit"/>
    <s v="11200 · PayPal (LLC)"/>
    <x v="1"/>
    <x v="6"/>
    <n v="2015"/>
    <x v="57"/>
    <s v="Nella Seivert"/>
    <s v="eBay:eBay"/>
    <s v="BOTH"/>
    <s v="Income Statement"/>
    <s v="PayPal (LLC) Sales Activity"/>
    <s v="11200 · PayPal (LLC)"/>
  </r>
  <r>
    <d v="2015-06-07T00:00:00"/>
    <s v="Idan Schwartz"/>
    <n v="133.9"/>
    <m/>
    <n v="-133.9"/>
    <s v="Credit"/>
    <s v="11200 · PayPal (LLC)"/>
    <x v="1"/>
    <x v="6"/>
    <n v="2015"/>
    <x v="57"/>
    <s v="Idan Schwartz"/>
    <s v="eBay:eBay"/>
    <s v="BOTH"/>
    <s v="Income Statement"/>
    <s v="PayPal (LLC) Sales Activity"/>
    <s v="11200 · PayPal (LLC)"/>
  </r>
  <r>
    <d v="2015-06-08T00:00:00"/>
    <s v="Bank Account"/>
    <n v="-200"/>
    <m/>
    <n v="200"/>
    <s v="Debit"/>
    <s v="11200 · PayPal (LLC)"/>
    <x v="1"/>
    <x v="6"/>
    <n v="2015"/>
    <x v="37"/>
    <s v="Dean &amp; Tyler, LLC"/>
    <s v="Corporate"/>
    <s v="LLC"/>
    <s v="Balance Sheet"/>
    <s v="PayPal (LLC) transfers to 0592 (LLC)"/>
    <s v="11200 · PayPal (LLC)"/>
  </r>
  <r>
    <d v="2015-06-08T00:00:00"/>
    <s v="Amber Chrystal"/>
    <n v="20"/>
    <m/>
    <n v="-20"/>
    <s v="Credit"/>
    <s v="11200 · PayPal (LLC)"/>
    <x v="1"/>
    <x v="6"/>
    <n v="2015"/>
    <x v="57"/>
    <s v="Amber Chrystal"/>
    <s v="eBay:eBay"/>
    <s v="BOTH"/>
    <s v="Income Statement"/>
    <s v="PayPal (LLC) Sales Activity"/>
    <s v="11200 · PayPal (LLC)"/>
  </r>
  <r>
    <d v="2015-06-09T00:00:00"/>
    <s v="DAN WILLIAMSON"/>
    <n v="-45.32"/>
    <m/>
    <n v="45.32"/>
    <s v="Debit"/>
    <s v="11200 · PayPal (LLC)"/>
    <x v="1"/>
    <x v="6"/>
    <n v="2015"/>
    <x v="72"/>
    <s v="DAN WILLIAMSON"/>
    <s v="eBay:eBay"/>
    <s v="BOTH"/>
    <s v="Income Statement"/>
    <s v="PayPal (LLC) Sales Activity"/>
    <s v="11200 · PayPal (LLC)"/>
  </r>
  <r>
    <d v="2015-06-10T00:00:00"/>
    <s v="Michel Starnes"/>
    <n v="9.9499999999999993"/>
    <m/>
    <n v="-9.9499999999999993"/>
    <s v="Credit"/>
    <s v="11200 · PayPal (LLC)"/>
    <x v="1"/>
    <x v="6"/>
    <n v="2015"/>
    <x v="57"/>
    <s v="Michel Starnes"/>
    <s v="eBay:eBay"/>
    <s v="BOTH"/>
    <s v="Income Statement"/>
    <s v="PayPal (LLC) Sales Activity"/>
    <s v="11200 · PayPal (LLC)"/>
  </r>
  <r>
    <d v="2015-06-11T00:00:00"/>
    <s v="Kathryn Bowen"/>
    <n v="91.45"/>
    <m/>
    <n v="-91.45"/>
    <s v="Credit"/>
    <s v="11200 · PayPal (LLC)"/>
    <x v="1"/>
    <x v="6"/>
    <n v="2015"/>
    <x v="57"/>
    <s v="Kathryn Bowen"/>
    <s v="eBay:eBay"/>
    <s v="BOTH"/>
    <s v="Income Statement"/>
    <s v="PayPal (LLC) Sales Activity"/>
    <s v="11200 · PayPal (LLC)"/>
  </r>
  <r>
    <d v="2015-06-11T00:00:00"/>
    <s v="Daniel Saldivar"/>
    <n v="72.900000000000006"/>
    <m/>
    <n v="-72.900000000000006"/>
    <s v="Credit"/>
    <s v="11200 · PayPal (LLC)"/>
    <x v="1"/>
    <x v="6"/>
    <n v="2015"/>
    <x v="57"/>
    <s v="Daniel Saldivar"/>
    <s v="eBay:eBay"/>
    <s v="BOTH"/>
    <s v="Income Statement"/>
    <s v="PayPal (LLC) Sales Activity"/>
    <s v="11200 · PayPal (LLC)"/>
  </r>
  <r>
    <d v="2015-06-11T00:00:00"/>
    <s v="robert dunne"/>
    <n v="104.8"/>
    <m/>
    <n v="-104.8"/>
    <s v="Credit"/>
    <s v="11200 · PayPal (LLC)"/>
    <x v="1"/>
    <x v="6"/>
    <n v="2015"/>
    <x v="57"/>
    <s v="robert dunne"/>
    <s v="eBay:eBay"/>
    <s v="BOTH"/>
    <s v="Income Statement"/>
    <s v="PayPal (LLC) Sales Activity"/>
    <s v="11200 · PayPal (LLC)"/>
  </r>
  <r>
    <d v="2015-06-12T00:00:00"/>
    <s v="robert dunne"/>
    <n v="-104.8"/>
    <m/>
    <n v="104.8"/>
    <s v="Debit"/>
    <s v="11200 · PayPal (LLC)"/>
    <x v="1"/>
    <x v="6"/>
    <n v="2015"/>
    <x v="72"/>
    <s v="robert dunne"/>
    <s v="eBay:eBay"/>
    <s v="BOTH"/>
    <s v="Income Statement"/>
    <s v="PayPal (LLC) Sales Activity"/>
    <s v="11200 · PayPal (LLC)"/>
  </r>
  <r>
    <d v="2015-06-12T00:00:00"/>
    <s v="Reversal"/>
    <n v="49.95"/>
    <m/>
    <n v="-49.95"/>
    <s v="Credit"/>
    <s v="11200 · PayPal (LLC)"/>
    <x v="1"/>
    <x v="6"/>
    <n v="2015"/>
    <x v="57"/>
    <s v="Buyer Dispute"/>
    <s v="eBay:eBay"/>
    <s v="BOTH"/>
    <s v="Income Statement"/>
    <s v="PayPal (LLC) Sales Activity"/>
    <s v="11200 · PayPal (LLC)"/>
  </r>
  <r>
    <d v="2015-06-12T00:00:00"/>
    <s v="Geoffrey Goodwin"/>
    <n v="-49.95"/>
    <m/>
    <n v="49.95"/>
    <s v="Debit"/>
    <s v="11200 · PayPal (LLC)"/>
    <x v="1"/>
    <x v="6"/>
    <n v="2015"/>
    <x v="72"/>
    <s v="Geoffrey Goodwin"/>
    <s v="eBay:eBay"/>
    <s v="BOTH"/>
    <s v="Income Statement"/>
    <s v="PayPal (LLC) Sales Activity"/>
    <s v="11200 · PayPal (LLC)"/>
  </r>
  <r>
    <d v="2015-06-12T00:00:00"/>
    <s v="SHARON NICHOLS"/>
    <n v="9.9499999999999993"/>
    <m/>
    <n v="-9.9499999999999993"/>
    <s v="Credit"/>
    <s v="11200 · PayPal (LLC)"/>
    <x v="1"/>
    <x v="6"/>
    <n v="2015"/>
    <x v="57"/>
    <s v="SHARON NICHOLS"/>
    <s v="eBay:eBay"/>
    <s v="BOTH"/>
    <s v="Income Statement"/>
    <s v="PayPal (LLC) Sales Activity"/>
    <s v="11200 · PayPal (LLC)"/>
  </r>
  <r>
    <d v="2015-06-12T00:00:00"/>
    <s v="Grimm Bros."/>
    <n v="46.55"/>
    <m/>
    <n v="-46.55"/>
    <s v="Credit"/>
    <s v="11200 · PayPal (LLC)"/>
    <x v="1"/>
    <x v="6"/>
    <n v="2015"/>
    <x v="57"/>
    <s v="Grimm Bros."/>
    <s v="eBay:eBay"/>
    <s v="BOTH"/>
    <s v="Income Statement"/>
    <s v="PayPal (LLC) Sales Activity"/>
    <s v="11200 · PayPal (LLC)"/>
  </r>
  <r>
    <d v="2015-06-13T00:00:00"/>
    <s v="Kamel Farhoud"/>
    <n v="62.9"/>
    <m/>
    <n v="-62.9"/>
    <s v="Credit"/>
    <s v="11200 · PayPal (LLC)"/>
    <x v="1"/>
    <x v="6"/>
    <n v="2015"/>
    <x v="57"/>
    <s v="Kamel Farhoud"/>
    <s v="eBay:eBay"/>
    <s v="BOTH"/>
    <s v="Income Statement"/>
    <s v="PayPal (LLC) Sales Activity"/>
    <s v="11200 · PayPal (LLC)"/>
  </r>
  <r>
    <d v="2015-06-14T00:00:00"/>
    <s v="Kenneth Rogers"/>
    <n v="71.39"/>
    <m/>
    <n v="-71.39"/>
    <s v="Credit"/>
    <s v="11200 · PayPal (LLC)"/>
    <x v="1"/>
    <x v="6"/>
    <n v="2015"/>
    <x v="57"/>
    <s v="Kenneth Rogers"/>
    <s v="eBay:eBay"/>
    <s v="BOTH"/>
    <s v="Income Statement"/>
    <s v="PayPal (LLC) Sales Activity"/>
    <s v="11200 · PayPal (LLC)"/>
  </r>
  <r>
    <d v="2015-06-15T00:00:00"/>
    <s v="michael doerzbacher"/>
    <n v="57.05"/>
    <m/>
    <n v="-57.05"/>
    <s v="Credit"/>
    <s v="11200 · PayPal (LLC)"/>
    <x v="1"/>
    <x v="6"/>
    <n v="2015"/>
    <x v="57"/>
    <s v="michael doerzbacher"/>
    <s v="eBay:eBay"/>
    <s v="BOTH"/>
    <s v="Income Statement"/>
    <s v="PayPal (LLC) Sales Activity"/>
    <s v="11200 · PayPal (LLC)"/>
  </r>
  <r>
    <d v="2015-06-15T00:00:00"/>
    <s v="Franky Perez"/>
    <n v="127.2"/>
    <m/>
    <n v="-127.2"/>
    <s v="Credit"/>
    <s v="11200 · PayPal (LLC)"/>
    <x v="1"/>
    <x v="6"/>
    <n v="2015"/>
    <x v="57"/>
    <s v="Franky Perez"/>
    <s v="eBay:eBay"/>
    <s v="BOTH"/>
    <s v="Income Statement"/>
    <s v="PayPal (LLC) Sales Activity"/>
    <s v="11200 · PayPal (LLC)"/>
  </r>
  <r>
    <d v="2015-06-15T00:00:00"/>
    <s v="michael bergman"/>
    <n v="92.11"/>
    <m/>
    <n v="-92.11"/>
    <s v="Credit"/>
    <s v="11200 · PayPal (LLC)"/>
    <x v="1"/>
    <x v="6"/>
    <n v="2015"/>
    <x v="57"/>
    <s v="michael bergman"/>
    <s v="eBay:eBay"/>
    <s v="BOTH"/>
    <s v="Income Statement"/>
    <s v="PayPal (LLC) Sales Activity"/>
    <s v="11200 · PayPal (LLC)"/>
  </r>
  <r>
    <d v="2015-06-16T00:00:00"/>
    <s v="Bank Account"/>
    <n v="-700"/>
    <m/>
    <n v="700"/>
    <s v="Debit"/>
    <s v="11200 · PayPal (LLC)"/>
    <x v="1"/>
    <x v="6"/>
    <n v="2015"/>
    <x v="37"/>
    <s v="Dean &amp; Tyler, LLC"/>
    <s v="Corporate"/>
    <s v="LLC"/>
    <s v="Balance Sheet"/>
    <s v="PayPal (LLC) transfers to 0592 (LLC)"/>
    <s v="11200 · PayPal (LLC)"/>
  </r>
  <r>
    <d v="2015-06-16T00:00:00"/>
    <s v="Reversal"/>
    <n v="9.9499999999999993"/>
    <m/>
    <n v="-9.9499999999999993"/>
    <s v="Credit"/>
    <s v="11200 · PayPal (LLC)"/>
    <x v="1"/>
    <x v="6"/>
    <n v="2015"/>
    <x v="57"/>
    <s v="Buyer Dispute"/>
    <s v="eBay:eBay"/>
    <s v="BOTH"/>
    <s v="Income Statement"/>
    <s v="PayPal (LLC) Sales Activity"/>
    <s v="11200 · PayPal (LLC)"/>
  </r>
  <r>
    <d v="2015-06-16T00:00:00"/>
    <s v="LaTonya Allen"/>
    <n v="-9.9499999999999993"/>
    <m/>
    <n v="9.9499999999999993"/>
    <s v="Debit"/>
    <s v="11200 · PayPal (LLC)"/>
    <x v="1"/>
    <x v="6"/>
    <n v="2015"/>
    <x v="72"/>
    <s v="LaTonya Allen"/>
    <s v="eBay:eBay"/>
    <s v="BOTH"/>
    <s v="Income Statement"/>
    <s v="PayPal (LLC) Sales Activity"/>
    <s v="11200 · PayPal (LLC)"/>
  </r>
  <r>
    <d v="2015-06-16T00:00:00"/>
    <s v="Jason Brownlee"/>
    <n v="32.950000000000003"/>
    <m/>
    <n v="-32.950000000000003"/>
    <s v="Credit"/>
    <s v="11200 · PayPal (LLC)"/>
    <x v="1"/>
    <x v="6"/>
    <n v="2015"/>
    <x v="57"/>
    <s v="Jason Brownlee"/>
    <s v="eBay:eBay"/>
    <s v="BOTH"/>
    <s v="Income Statement"/>
    <s v="PayPal (LLC) Sales Activity"/>
    <s v="11200 · PayPal (LLC)"/>
  </r>
  <r>
    <d v="2015-06-17T00:00:00"/>
    <s v="Nathan Tarte"/>
    <n v="32.85"/>
    <m/>
    <n v="-32.85"/>
    <s v="Credit"/>
    <s v="11200 · PayPal (LLC)"/>
    <x v="1"/>
    <x v="6"/>
    <n v="2015"/>
    <x v="57"/>
    <s v="Nathan Tarte"/>
    <s v="eBay:eBay"/>
    <s v="BOTH"/>
    <s v="Income Statement"/>
    <s v="PayPal (LLC) Sales Activity"/>
    <s v="11200 · PayPal (LLC)"/>
  </r>
  <r>
    <d v="2015-06-18T00:00:00"/>
    <s v="sue friedlander"/>
    <n v="45.32"/>
    <m/>
    <n v="-45.32"/>
    <s v="Credit"/>
    <s v="11200 · PayPal (LLC)"/>
    <x v="1"/>
    <x v="6"/>
    <n v="2015"/>
    <x v="57"/>
    <s v="sue friedlander"/>
    <s v="eBay:eBay"/>
    <s v="BOTH"/>
    <s v="Income Statement"/>
    <s v="PayPal (LLC) Sales Activity"/>
    <s v="11200 · PayPal (LLC)"/>
  </r>
  <r>
    <d v="2015-06-18T00:00:00"/>
    <s v="eric afan"/>
    <n v="35.96"/>
    <m/>
    <n v="-35.96"/>
    <s v="Credit"/>
    <s v="11200 · PayPal (LLC)"/>
    <x v="1"/>
    <x v="6"/>
    <n v="2015"/>
    <x v="57"/>
    <s v="eric afan"/>
    <s v="eBay:eBay"/>
    <s v="BOTH"/>
    <s v="Income Statement"/>
    <s v="PayPal (LLC) Sales Activity"/>
    <s v="11200 · PayPal (LLC)"/>
  </r>
  <r>
    <d v="2015-06-20T00:00:00"/>
    <s v="Bernadette Tonee Whitfield"/>
    <n v="9.9499999999999993"/>
    <m/>
    <n v="-9.9499999999999993"/>
    <s v="Credit"/>
    <s v="11200 · PayPal (LLC)"/>
    <x v="1"/>
    <x v="6"/>
    <n v="2015"/>
    <x v="57"/>
    <s v="Bernadette Tonee Whitfield"/>
    <s v="eBay:eBay"/>
    <s v="BOTH"/>
    <s v="Income Statement"/>
    <s v="PayPal (LLC) Sales Activity"/>
    <s v="11200 · PayPal (LLC)"/>
  </r>
  <r>
    <d v="2015-06-20T00:00:00"/>
    <s v="Joseph Wittman"/>
    <n v="-9.9499999999999993"/>
    <m/>
    <n v="9.9499999999999993"/>
    <s v="Debit"/>
    <s v="11200 · PayPal (LLC)"/>
    <x v="1"/>
    <x v="6"/>
    <n v="2015"/>
    <x v="57"/>
    <s v="Joseph Wittman"/>
    <s v="eBay:eBay"/>
    <s v="BOTH"/>
    <s v="Income Statement"/>
    <s v="PayPal (LLC) Sales Activity"/>
    <s v="11200 · PayPal (LLC)"/>
  </r>
  <r>
    <d v="2015-06-21T00:00:00"/>
    <s v="Reversal"/>
    <n v="9.36"/>
    <m/>
    <n v="-9.36"/>
    <s v="Credit"/>
    <s v="11200 · PayPal (LLC)"/>
    <x v="1"/>
    <x v="6"/>
    <n v="2015"/>
    <x v="57"/>
    <s v="Buyer Dispute"/>
    <s v="eBay:eBay"/>
    <s v="BOTH"/>
    <s v="Income Statement"/>
    <s v="PayPal (LLC) Sales Activity"/>
    <s v="11200 · PayPal (LLC)"/>
  </r>
  <r>
    <d v="2015-06-21T00:00:00"/>
    <s v="Tara-Ashley Gable"/>
    <n v="91.45"/>
    <m/>
    <n v="-91.45"/>
    <s v="Credit"/>
    <s v="11200 · PayPal (LLC)"/>
    <x v="1"/>
    <x v="6"/>
    <n v="2015"/>
    <x v="57"/>
    <s v="Tara-Ashley Gable"/>
    <s v="eBay:eBay"/>
    <s v="BOTH"/>
    <s v="Income Statement"/>
    <s v="PayPal (LLC) Sales Activity"/>
    <s v="11200 · PayPal (LLC)"/>
  </r>
  <r>
    <d v="2015-06-22T00:00:00"/>
    <s v="Empire Furniture Home Decor &amp; Gifts"/>
    <n v="90"/>
    <m/>
    <n v="-90"/>
    <s v="Credit"/>
    <s v="11200 · PayPal (LLC)"/>
    <x v="1"/>
    <x v="6"/>
    <n v="2015"/>
    <x v="57"/>
    <s v="Empire Furniture Home Decor &amp; Gifts"/>
    <s v="eBay:eBay"/>
    <s v="BOTH"/>
    <s v="Income Statement"/>
    <s v="PayPal (LLC) Sales Activity"/>
    <s v="11200 · PayPal (LLC)"/>
  </r>
  <r>
    <d v="2015-06-22T00:00:00"/>
    <s v="susan nannini"/>
    <n v="52.82"/>
    <m/>
    <n v="-52.82"/>
    <s v="Credit"/>
    <s v="11200 · PayPal (LLC)"/>
    <x v="1"/>
    <x v="6"/>
    <n v="2015"/>
    <x v="57"/>
    <s v="susan nannini"/>
    <s v="eBay:eBay"/>
    <s v="BOTH"/>
    <s v="Income Statement"/>
    <s v="PayPal (LLC) Sales Activity"/>
    <s v="11200 · PayPal (LLC)"/>
  </r>
  <r>
    <d v="2015-06-23T00:00:00"/>
    <s v="Bank Account"/>
    <n v="-500"/>
    <m/>
    <n v="500"/>
    <s v="Debit"/>
    <s v="11200 · PayPal (LLC)"/>
    <x v="1"/>
    <x v="6"/>
    <n v="2015"/>
    <x v="37"/>
    <s v="Dean &amp; Tyler, LLC"/>
    <s v="Corporate"/>
    <s v="LLC"/>
    <s v="Balance Sheet"/>
    <s v="PayPal (LLC) transfers to 0592 (LLC)"/>
    <s v="11200 · PayPal (LLC)"/>
  </r>
  <r>
    <d v="2015-06-23T00:00:00"/>
    <s v="sue friedlander"/>
    <n v="11.65"/>
    <m/>
    <n v="-11.65"/>
    <s v="Credit"/>
    <s v="11200 · PayPal (LLC)"/>
    <x v="1"/>
    <x v="6"/>
    <n v="2015"/>
    <x v="57"/>
    <s v="sue friedlander"/>
    <s v="eBay:eBay"/>
    <s v="BOTH"/>
    <s v="Income Statement"/>
    <s v="PayPal (LLC) Sales Activity"/>
    <s v="11200 · PayPal (LLC)"/>
  </r>
  <r>
    <d v="2015-06-24T00:00:00"/>
    <s v=" "/>
    <n v="36.950000000000003"/>
    <m/>
    <n v="-36.950000000000003"/>
    <s v="Credit"/>
    <s v="11200 · PayPal (LLC)"/>
    <x v="1"/>
    <x v="6"/>
    <n v="2015"/>
    <x v="57"/>
    <s v="edonlg"/>
    <s v="eBay:eBay"/>
    <s v="BOTH"/>
    <s v="Income Statement"/>
    <s v="PayPal (LLC) Sales Activity"/>
    <s v="11200 · PayPal (LLC)"/>
  </r>
  <r>
    <d v="2015-06-24T00:00:00"/>
    <s v="Carol Tam"/>
    <n v="10.95"/>
    <m/>
    <n v="-10.95"/>
    <s v="Credit"/>
    <s v="11200 · PayPal (LLC)"/>
    <x v="1"/>
    <x v="6"/>
    <n v="2015"/>
    <x v="57"/>
    <s v="Carol Tam"/>
    <s v="eBay:eBay"/>
    <s v="BOTH"/>
    <s v="Income Statement"/>
    <s v="PayPal (LLC) Sales Activity"/>
    <s v="11200 · PayPal (LLC)"/>
  </r>
  <r>
    <d v="2015-06-25T00:00:00"/>
    <s v="Jennifer DeSpain"/>
    <n v="97.44"/>
    <m/>
    <n v="-97.44"/>
    <s v="Credit"/>
    <s v="11200 · PayPal (LLC)"/>
    <x v="1"/>
    <x v="6"/>
    <n v="2015"/>
    <x v="57"/>
    <s v="Jennifer DeSpain"/>
    <s v="eBay:eBay"/>
    <s v="BOTH"/>
    <s v="Income Statement"/>
    <s v="PayPal (LLC) Sales Activity"/>
    <s v="11200 · PayPal (LLC)"/>
  </r>
  <r>
    <d v="2015-06-25T00:00:00"/>
    <s v="Dawn Bradley"/>
    <n v="36.950000000000003"/>
    <m/>
    <n v="-36.950000000000003"/>
    <s v="Credit"/>
    <s v="11200 · PayPal (LLC)"/>
    <x v="1"/>
    <x v="6"/>
    <n v="2015"/>
    <x v="57"/>
    <s v="Dawn Bradley"/>
    <s v="eBay:eBay"/>
    <s v="BOTH"/>
    <s v="Income Statement"/>
    <s v="PayPal (LLC) Sales Activity"/>
    <s v="11200 · PayPal (LLC)"/>
  </r>
  <r>
    <d v="2015-06-26T00:00:00"/>
    <s v="Spotify USA Inc"/>
    <n v="-9.99"/>
    <m/>
    <n v="9.99"/>
    <s v="Debit"/>
    <s v="11200 · PayPal (LLC)"/>
    <x v="1"/>
    <x v="6"/>
    <n v="2015"/>
    <x v="31"/>
    <s v="Spotify"/>
    <s v="Corporate"/>
    <s v="BOTH"/>
    <s v="Income Statement"/>
    <s v="PayPal (LLC) Activity"/>
    <s v="11200 · PayPal (LLC)"/>
  </r>
  <r>
    <d v="2015-06-26T00:00:00"/>
    <s v="Mike Walton"/>
    <n v="48.54"/>
    <m/>
    <n v="-48.54"/>
    <s v="Credit"/>
    <s v="11200 · PayPal (LLC)"/>
    <x v="1"/>
    <x v="6"/>
    <n v="2015"/>
    <x v="57"/>
    <s v="Mike Walton"/>
    <s v="eBay:eBay"/>
    <s v="BOTH"/>
    <s v="Income Statement"/>
    <s v="PayPal (LLC) Sales Activity"/>
    <s v="11200 · PayPal (LLC)"/>
  </r>
  <r>
    <d v="2015-06-26T00:00:00"/>
    <s v="john chavez"/>
    <n v="20"/>
    <m/>
    <n v="-20"/>
    <s v="Credit"/>
    <s v="11200 · PayPal (LLC)"/>
    <x v="1"/>
    <x v="6"/>
    <n v="2015"/>
    <x v="57"/>
    <s v="john chavez"/>
    <s v="eBay:eBay"/>
    <s v="BOTH"/>
    <s v="Income Statement"/>
    <s v="PayPal (LLC) Sales Activity"/>
    <s v="11200 · PayPal (LLC)"/>
  </r>
  <r>
    <d v="2015-06-28T00:00:00"/>
    <s v="Jaimey Hatcher"/>
    <n v="57.05"/>
    <m/>
    <n v="-57.05"/>
    <s v="Credit"/>
    <s v="11200 · PayPal (LLC)"/>
    <x v="1"/>
    <x v="6"/>
    <n v="2015"/>
    <x v="57"/>
    <s v="Jaimey Hatcher"/>
    <s v="eBay:eBay"/>
    <s v="BOTH"/>
    <s v="Income Statement"/>
    <s v="PayPal (LLC) Sales Activity"/>
    <s v="11200 · PayPal (LLC)"/>
  </r>
  <r>
    <d v="2015-06-28T00:00:00"/>
    <s v="david gregoire"/>
    <n v="40.94"/>
    <m/>
    <n v="-40.94"/>
    <s v="Credit"/>
    <s v="11200 · PayPal (LLC)"/>
    <x v="1"/>
    <x v="6"/>
    <n v="2015"/>
    <x v="57"/>
    <s v="david gregoire"/>
    <s v="eBay:eBay"/>
    <s v="BOTH"/>
    <s v="Income Statement"/>
    <s v="PayPal (LLC) Sales Activity"/>
    <s v="11200 · PayPal (LLC)"/>
  </r>
  <r>
    <d v="2015-06-28T00:00:00"/>
    <s v="hazen currier"/>
    <n v="14.42"/>
    <m/>
    <n v="-14.42"/>
    <s v="Credit"/>
    <s v="11200 · PayPal (LLC)"/>
    <x v="1"/>
    <x v="6"/>
    <n v="2015"/>
    <x v="57"/>
    <s v="hazen currier"/>
    <s v="eBay:eBay"/>
    <s v="BOTH"/>
    <s v="Income Statement"/>
    <s v="PayPal (LLC) Sales Activity"/>
    <s v="11200 · PayPal (LLC)"/>
  </r>
  <r>
    <d v="2015-06-29T00:00:00"/>
    <s v="Rasim Aliyev"/>
    <n v="219.8"/>
    <m/>
    <n v="-219.8"/>
    <s v="Credit"/>
    <s v="11200 · PayPal (LLC)"/>
    <x v="1"/>
    <x v="6"/>
    <n v="2015"/>
    <x v="57"/>
    <s v="Rasim Aliyev"/>
    <s v="eBay:eBay"/>
    <s v="BOTH"/>
    <s v="Income Statement"/>
    <s v="PayPal (LLC) Sales Activity"/>
    <s v="11200 · PayPal (LLC)"/>
  </r>
  <r>
    <d v="2015-06-29T00:00:00"/>
    <s v="Bank Account"/>
    <n v="-550"/>
    <m/>
    <n v="550"/>
    <s v="Debit"/>
    <s v="11200 · PayPal (LLC)"/>
    <x v="1"/>
    <x v="6"/>
    <n v="2015"/>
    <x v="37"/>
    <s v="Dean &amp; Tyler, LLC"/>
    <s v="Corporate"/>
    <s v="LLC"/>
    <s v="Balance Sheet"/>
    <s v="PayPal (LLC) transfers to 0592 (LLC)"/>
    <s v="11200 · PayPal (LLC)"/>
  </r>
  <r>
    <d v="2015-06-29T00:00:00"/>
    <s v="sue friedlander"/>
    <n v="13.45"/>
    <m/>
    <n v="-13.45"/>
    <s v="Credit"/>
    <s v="11200 · PayPal (LLC)"/>
    <x v="1"/>
    <x v="6"/>
    <n v="2015"/>
    <x v="57"/>
    <s v="sue friedlander"/>
    <s v="eBay:eBay"/>
    <s v="BOTH"/>
    <s v="Income Statement"/>
    <s v="PayPal (LLC) Sales Activity"/>
    <s v="11200 · PayPal (LLC)"/>
  </r>
  <r>
    <d v="2015-06-30T00:00:00"/>
    <s v="Kent corado"/>
    <n v="160.6"/>
    <m/>
    <n v="-160.6"/>
    <s v="Credit"/>
    <s v="11200 · PayPal (LLC)"/>
    <x v="1"/>
    <x v="6"/>
    <n v="2015"/>
    <x v="57"/>
    <s v="Kent corado"/>
    <s v="eBay:eBay"/>
    <s v="BOTH"/>
    <s v="Income Statement"/>
    <s v="PayPal (LLC) Sales Activity"/>
    <s v="11200 · PayPal (LLC)"/>
  </r>
  <r>
    <d v="2015-06-30T00:00:00"/>
    <s v="_x001a_ _x001a_"/>
    <n v="70.11"/>
    <m/>
    <n v="-70.11"/>
    <s v="Credit"/>
    <s v="11200 · PayPal (LLC)"/>
    <x v="1"/>
    <x v="6"/>
    <n v="2015"/>
    <x v="57"/>
    <s v="_x001a_ _x001a_"/>
    <s v="eBay:eBay"/>
    <s v="BOTH"/>
    <s v="Income Statement"/>
    <s v="PayPal (LLC) Sales Activity"/>
    <s v="11200 · PayPal (LLC)"/>
  </r>
  <r>
    <d v="2015-06-30T00:00:00"/>
    <s v="Amber Roberts"/>
    <n v="67.92"/>
    <m/>
    <n v="-67.92"/>
    <s v="Credit"/>
    <s v="11200 · PayPal (LLC)"/>
    <x v="1"/>
    <x v="6"/>
    <n v="2015"/>
    <x v="57"/>
    <s v="Amber Roberts"/>
    <s v="eBay:eBay"/>
    <s v="BOTH"/>
    <s v="Income Statement"/>
    <s v="PayPal (LLC) Sales Activity"/>
    <s v="11200 · PayPal (LLC)"/>
  </r>
  <r>
    <d v="2015-06-30T00:00:00"/>
    <s v="Jason Starkey"/>
    <n v="59.02"/>
    <m/>
    <n v="-59.02"/>
    <s v="Credit"/>
    <s v="11200 · PayPal (LLC)"/>
    <x v="1"/>
    <x v="6"/>
    <n v="2015"/>
    <x v="57"/>
    <s v="Jason Starkey"/>
    <s v="eBay:eBay"/>
    <s v="BOTH"/>
    <s v="Income Statement"/>
    <s v="PayPal (LLC) Sales Activity"/>
    <s v="11200 · PayPal (LLC)"/>
  </r>
  <r>
    <d v="2015-07-01T00:00:00"/>
    <s v="Inge Potz"/>
    <n v="376.17"/>
    <m/>
    <n v="-376.17"/>
    <s v="Credit"/>
    <s v="11200 · PayPal (LLC)"/>
    <x v="1"/>
    <x v="7"/>
    <n v="2015"/>
    <x v="57"/>
    <s v="Inge Potz"/>
    <s v="eBay:eBay"/>
    <s v="BOTH"/>
    <s v="Income Statement"/>
    <s v="PayPal (LLC) Sales Activity"/>
    <s v="11200 · PayPal (LLC)"/>
  </r>
  <r>
    <d v="2015-07-01T00:00:00"/>
    <s v="kimberly GENT"/>
    <n v="21.54"/>
    <m/>
    <n v="-21.54"/>
    <s v="Credit"/>
    <s v="11200 · PayPal (LLC)"/>
    <x v="1"/>
    <x v="7"/>
    <n v="2015"/>
    <x v="57"/>
    <s v="kimberly GENT"/>
    <s v="eBay:eBay"/>
    <s v="BOTH"/>
    <s v="Income Statement"/>
    <s v="PayPal (LLC) Sales Activity"/>
    <s v="11200 · PayPal (LLC)"/>
  </r>
  <r>
    <d v="2015-07-02T00:00:00"/>
    <s v="Kamel Farhoud"/>
    <n v="-6.29"/>
    <m/>
    <n v="6.29"/>
    <s v="Debit"/>
    <s v="11200 · PayPal (LLC)"/>
    <x v="1"/>
    <x v="7"/>
    <n v="2015"/>
    <x v="72"/>
    <s v="Kamel Farhoud"/>
    <s v="eBay:eBay"/>
    <s v="BOTH"/>
    <s v="Income Statement"/>
    <s v="PayPal (LLC) Sales Activity"/>
    <s v="11200 · PayPal (LLC)"/>
  </r>
  <r>
    <d v="2015-07-02T00:00:00"/>
    <s v="lloyd whitford"/>
    <n v="20"/>
    <m/>
    <n v="-20"/>
    <s v="Credit"/>
    <s v="11200 · PayPal (LLC)"/>
    <x v="1"/>
    <x v="7"/>
    <n v="2015"/>
    <x v="57"/>
    <s v="lloyd whitford"/>
    <s v="eBay:eBay"/>
    <s v="BOTH"/>
    <s v="Income Statement"/>
    <s v="PayPal (LLC) Sales Activity"/>
    <s v="11200 · PayPal (LLC)"/>
  </r>
  <r>
    <d v="2015-07-02T00:00:00"/>
    <s v="joshua sarver"/>
    <n v="12.9"/>
    <m/>
    <n v="-12.9"/>
    <s v="Credit"/>
    <s v="11200 · PayPal (LLC)"/>
    <x v="1"/>
    <x v="7"/>
    <n v="2015"/>
    <x v="57"/>
    <s v="joshua sarver"/>
    <s v="eBay:eBay"/>
    <s v="BOTH"/>
    <s v="Income Statement"/>
    <s v="PayPal (LLC) Sales Activity"/>
    <s v="11200 · PayPal (LLC)"/>
  </r>
  <r>
    <d v="2015-07-03T00:00:00"/>
    <s v="William Creager"/>
    <n v="14.9"/>
    <m/>
    <n v="-14.9"/>
    <s v="Credit"/>
    <s v="11200 · PayPal (LLC)"/>
    <x v="1"/>
    <x v="7"/>
    <n v="2015"/>
    <x v="57"/>
    <s v="William Creager"/>
    <s v="eBay:eBay"/>
    <s v="BOTH"/>
    <s v="Income Statement"/>
    <s v="PayPal (LLC) Sales Activity"/>
    <s v="11200 · PayPal (LLC)"/>
  </r>
  <r>
    <d v="2015-07-03T00:00:00"/>
    <s v="Bank Account"/>
    <n v="-698"/>
    <m/>
    <n v="698"/>
    <s v="Debit"/>
    <s v="11200 · PayPal (LLC)"/>
    <x v="1"/>
    <x v="7"/>
    <n v="2015"/>
    <x v="37"/>
    <s v="Dean &amp; Tyler, LLC"/>
    <s v="Corporate"/>
    <s v="LLC"/>
    <s v="Balance Sheet"/>
    <s v="PayPal (LLC) transfers to 0592 (LLC)"/>
    <s v="11200 · PayPal (LLC)"/>
  </r>
  <r>
    <d v="2015-07-03T00:00:00"/>
    <s v="BDS"/>
    <n v="39.950000000000003"/>
    <m/>
    <n v="-39.950000000000003"/>
    <s v="Credit"/>
    <s v="11200 · PayPal (LLC)"/>
    <x v="1"/>
    <x v="7"/>
    <n v="2015"/>
    <x v="57"/>
    <s v="BDS"/>
    <s v="eBay:eBay"/>
    <s v="BOTH"/>
    <s v="Income Statement"/>
    <s v="PayPal (LLC) Sales Activity"/>
    <s v="11200 · PayPal (LLC)"/>
  </r>
  <r>
    <d v="2015-07-06T00:00:00"/>
    <s v="K-9 SOLUTIONS GLOBAL"/>
    <n v="40.94"/>
    <m/>
    <n v="-40.94"/>
    <s v="Credit"/>
    <s v="11200 · PayPal (LLC)"/>
    <x v="1"/>
    <x v="7"/>
    <n v="2015"/>
    <x v="57"/>
    <s v="K-9 SOLUTIONS GLOBAL"/>
    <s v="eBay:eBay"/>
    <s v="BOTH"/>
    <s v="Income Statement"/>
    <s v="PayPal (LLC) Sales Activity"/>
    <s v="11200 · PayPal (LLC)"/>
  </r>
  <r>
    <d v="2015-07-06T00:00:00"/>
    <s v="Hilary Slade"/>
    <n v="12.9"/>
    <m/>
    <n v="-12.9"/>
    <s v="Credit"/>
    <s v="11200 · PayPal (LLC)"/>
    <x v="1"/>
    <x v="7"/>
    <n v="2015"/>
    <x v="57"/>
    <s v="Hilary Slade"/>
    <s v="eBay:eBay"/>
    <s v="BOTH"/>
    <s v="Income Statement"/>
    <s v="PayPal (LLC) Sales Activity"/>
    <s v="11200 · PayPal (LLC)"/>
  </r>
  <r>
    <d v="2015-07-07T00:00:00"/>
    <s v="Jaimie Miller"/>
    <n v="26"/>
    <m/>
    <n v="-26"/>
    <s v="Credit"/>
    <s v="11200 · PayPal (LLC)"/>
    <x v="1"/>
    <x v="7"/>
    <n v="2015"/>
    <x v="57"/>
    <s v="Jaimie Miller"/>
    <s v="eBay:eBay"/>
    <s v="BOTH"/>
    <s v="Income Statement"/>
    <s v="PayPal (LLC) Sales Activity"/>
    <s v="11200 · PayPal (LLC)"/>
  </r>
  <r>
    <d v="2015-07-07T00:00:00"/>
    <s v="Lyle Strader"/>
    <n v="45.32"/>
    <m/>
    <n v="-45.32"/>
    <s v="Credit"/>
    <s v="11200 · PayPal (LLC)"/>
    <x v="1"/>
    <x v="7"/>
    <n v="2015"/>
    <x v="57"/>
    <s v="Lyle Strader"/>
    <s v="eBay:eBay"/>
    <s v="BOTH"/>
    <s v="Income Statement"/>
    <s v="PayPal (LLC) Sales Activity"/>
    <s v="11200 · PayPal (LLC)"/>
  </r>
  <r>
    <d v="2015-07-08T00:00:00"/>
    <s v="michael bergman"/>
    <n v="-13.82"/>
    <m/>
    <n v="13.82"/>
    <s v="Debit"/>
    <s v="11200 · PayPal (LLC)"/>
    <x v="1"/>
    <x v="7"/>
    <n v="2015"/>
    <x v="72"/>
    <s v="michael bergman"/>
    <s v="eBay:eBay"/>
    <s v="BOTH"/>
    <s v="Income Statement"/>
    <s v="PayPal (LLC) Sales Activity"/>
    <s v="11200 · PayPal (LLC)"/>
  </r>
  <r>
    <d v="2015-07-09T00:00:00"/>
    <s v="eBay Buyer Dispute"/>
    <n v="-94.31"/>
    <m/>
    <n v="94.31"/>
    <s v="Debit"/>
    <s v="11200 · PayPal (LLC)"/>
    <x v="1"/>
    <x v="7"/>
    <n v="2015"/>
    <x v="57"/>
    <s v="Buyer Dispute"/>
    <s v="eBay:eBay"/>
    <s v="BOTH"/>
    <s v="Income Statement"/>
    <s v="PayPal (LLC) Sales Activity"/>
    <s v="11200 · PayPal (LLC)"/>
  </r>
  <r>
    <d v="2015-07-09T00:00:00"/>
    <s v="stephen toth"/>
    <n v="57.05"/>
    <m/>
    <n v="-57.05"/>
    <s v="Credit"/>
    <s v="11200 · PayPal (LLC)"/>
    <x v="1"/>
    <x v="7"/>
    <n v="2015"/>
    <x v="57"/>
    <s v="stephen toth"/>
    <s v="eBay:eBay"/>
    <s v="BOTH"/>
    <s v="Income Statement"/>
    <s v="PayPal (LLC) Sales Activity"/>
    <s v="11200 · PayPal (LLC)"/>
  </r>
  <r>
    <d v="2015-07-09T00:00:00"/>
    <s v="Rich Helberg"/>
    <n v="53.51"/>
    <m/>
    <n v="-53.51"/>
    <s v="Credit"/>
    <s v="11200 · PayPal (LLC)"/>
    <x v="1"/>
    <x v="7"/>
    <n v="2015"/>
    <x v="57"/>
    <s v="Rich Helberg"/>
    <s v="eBay:eBay"/>
    <s v="BOTH"/>
    <s v="Income Statement"/>
    <s v="PayPal (LLC) Sales Activity"/>
    <s v="11200 · PayPal (LLC)"/>
  </r>
  <r>
    <d v="2015-07-09T00:00:00"/>
    <s v="Reversal"/>
    <n v="94.31"/>
    <m/>
    <n v="-94.31"/>
    <s v="Credit"/>
    <s v="11200 · PayPal (LLC)"/>
    <x v="1"/>
    <x v="7"/>
    <n v="2015"/>
    <x v="57"/>
    <s v="Buyer Dispute"/>
    <s v="eBay:eBay"/>
    <s v="BOTH"/>
    <s v="Income Statement"/>
    <s v="PayPal (LLC) Sales Activity"/>
    <s v="11200 · PayPal (LLC)"/>
  </r>
  <r>
    <d v="2015-07-09T00:00:00"/>
    <s v="Jennifer DeSpain"/>
    <n v="-97.44"/>
    <m/>
    <n v="97.44"/>
    <s v="Debit"/>
    <s v="11200 · PayPal (LLC)"/>
    <x v="1"/>
    <x v="7"/>
    <n v="2015"/>
    <x v="72"/>
    <s v="Jennifer DeSpain"/>
    <s v="eBay:eBay"/>
    <s v="BOTH"/>
    <s v="Income Statement"/>
    <s v="PayPal (LLC) Sales Activity"/>
    <s v="11200 · PayPal (LLC)"/>
  </r>
  <r>
    <d v="2015-07-10T00:00:00"/>
    <s v="Julie Wiseman"/>
    <n v="15.89"/>
    <m/>
    <n v="-15.89"/>
    <s v="Credit"/>
    <s v="11200 · PayPal (LLC)"/>
    <x v="1"/>
    <x v="7"/>
    <n v="2015"/>
    <x v="57"/>
    <s v="Julie Wiseman"/>
    <s v="eBay:eBay"/>
    <s v="BOTH"/>
    <s v="Income Statement"/>
    <s v="PayPal (LLC) Sales Activity"/>
    <s v="11200 · PayPal (LLC)"/>
  </r>
  <r>
    <d v="2015-07-12T00:00:00"/>
    <s v="Jason Dix"/>
    <n v="181.1"/>
    <m/>
    <n v="-181.1"/>
    <s v="Credit"/>
    <s v="11200 · PayPal (LLC)"/>
    <x v="1"/>
    <x v="7"/>
    <n v="2015"/>
    <x v="57"/>
    <s v="Jason Dix"/>
    <s v="eBay:eBay"/>
    <s v="BOTH"/>
    <s v="Income Statement"/>
    <s v="PayPal (LLC) Sales Activity"/>
    <s v="11200 · PayPal (LLC)"/>
  </r>
  <r>
    <d v="2015-07-12T00:00:00"/>
    <s v="JANNIE ENGELBRECHT"/>
    <n v="135.69999999999999"/>
    <m/>
    <n v="-135.69999999999999"/>
    <s v="Credit"/>
    <s v="11200 · PayPal (LLC)"/>
    <x v="1"/>
    <x v="7"/>
    <n v="2015"/>
    <x v="57"/>
    <s v="JANNIE ENGELBRECHT"/>
    <s v="eBay:eBay"/>
    <s v="BOTH"/>
    <s v="Income Statement"/>
    <s v="PayPal (LLC) Sales Activity"/>
    <s v="11200 · PayPal (LLC)"/>
  </r>
  <r>
    <d v="2015-07-13T00:00:00"/>
    <s v="Bank Account"/>
    <n v="-600"/>
    <m/>
    <n v="600"/>
    <s v="Debit"/>
    <s v="11200 · PayPal (LLC)"/>
    <x v="1"/>
    <x v="7"/>
    <n v="2015"/>
    <x v="37"/>
    <s v="Dean &amp; Tyler, LLC"/>
    <s v="Corporate"/>
    <s v="LLC"/>
    <s v="Balance Sheet"/>
    <s v="PayPal (LLC) transfers to 0592 (LLC)"/>
    <s v="11200 · PayPal (LLC)"/>
  </r>
  <r>
    <d v="2015-07-13T00:00:00"/>
    <s v="Rasim Aliyev"/>
    <n v="-19.899999999999999"/>
    <m/>
    <n v="19.899999999999999"/>
    <s v="Debit"/>
    <s v="11200 · PayPal (LLC)"/>
    <x v="1"/>
    <x v="7"/>
    <n v="2015"/>
    <x v="72"/>
    <s v="Rasim Aliyev"/>
    <s v="eBay:eBay"/>
    <s v="BOTH"/>
    <s v="Income Statement"/>
    <s v="PayPal (LLC) Sales Activity"/>
    <s v="11200 · PayPal (LLC)"/>
  </r>
  <r>
    <d v="2015-07-14T00:00:00"/>
    <s v="Monika Canaday"/>
    <n v="50.48"/>
    <m/>
    <n v="-50.48"/>
    <s v="Credit"/>
    <s v="11200 · PayPal (LLC)"/>
    <x v="1"/>
    <x v="7"/>
    <n v="2015"/>
    <x v="57"/>
    <s v="Monika Canaday"/>
    <s v="eBay:eBay"/>
    <s v="BOTH"/>
    <s v="Income Statement"/>
    <s v="PayPal (LLC) Sales Activity"/>
    <s v="11200 · PayPal (LLC)"/>
  </r>
  <r>
    <d v="2015-07-14T00:00:00"/>
    <s v="Laura Jeffreys"/>
    <n v="57.05"/>
    <m/>
    <n v="-57.05"/>
    <s v="Credit"/>
    <s v="11200 · PayPal (LLC)"/>
    <x v="1"/>
    <x v="7"/>
    <n v="2015"/>
    <x v="57"/>
    <s v="Laura Jeffreys"/>
    <s v="eBay:eBay"/>
    <s v="BOTH"/>
    <s v="Income Statement"/>
    <s v="PayPal (LLC) Sales Activity"/>
    <s v="11200 · PayPal (LLC)"/>
  </r>
  <r>
    <d v="2015-07-14T00:00:00"/>
    <s v="MARCO URESTI"/>
    <n v="57.05"/>
    <m/>
    <n v="-57.05"/>
    <s v="Credit"/>
    <s v="11200 · PayPal (LLC)"/>
    <x v="1"/>
    <x v="7"/>
    <n v="2015"/>
    <x v="57"/>
    <s v="MARCO URESTI"/>
    <s v="eBay:eBay"/>
    <s v="BOTH"/>
    <s v="Income Statement"/>
    <s v="PayPal (LLC) Sales Activity"/>
    <s v="11200 · PayPal (LLC)"/>
  </r>
  <r>
    <d v="2015-07-15T00:00:00"/>
    <s v="Lonnie Boyer"/>
    <n v="59.95"/>
    <m/>
    <n v="-59.95"/>
    <s v="Credit"/>
    <s v="11200 · PayPal (LLC)"/>
    <x v="1"/>
    <x v="7"/>
    <n v="2015"/>
    <x v="57"/>
    <s v="Lonnie Boyer"/>
    <s v="eBay:eBay"/>
    <s v="BOTH"/>
    <s v="Income Statement"/>
    <s v="PayPal (LLC) Sales Activity"/>
    <s v="11200 · PayPal (LLC)"/>
  </r>
  <r>
    <d v="2015-07-15T00:00:00"/>
    <s v="Justin McFarland"/>
    <n v="14.9"/>
    <m/>
    <n v="-14.9"/>
    <s v="Credit"/>
    <s v="11200 · PayPal (LLC)"/>
    <x v="1"/>
    <x v="7"/>
    <n v="2015"/>
    <x v="57"/>
    <s v="Justin McFarland"/>
    <s v="eBay:eBay"/>
    <s v="BOTH"/>
    <s v="Income Statement"/>
    <s v="PayPal (LLC) Sales Activity"/>
    <s v="11200 · PayPal (LLC)"/>
  </r>
  <r>
    <d v="2015-07-16T00:00:00"/>
    <s v="David Marsh"/>
    <n v="97.44"/>
    <m/>
    <n v="-97.44"/>
    <s v="Credit"/>
    <s v="11200 · PayPal (LLC)"/>
    <x v="1"/>
    <x v="7"/>
    <n v="2015"/>
    <x v="57"/>
    <s v="David Marsh"/>
    <s v="eBay:eBay"/>
    <s v="BOTH"/>
    <s v="Income Statement"/>
    <s v="PayPal (LLC) Sales Activity"/>
    <s v="11200 · PayPal (LLC)"/>
  </r>
  <r>
    <d v="2015-07-17T00:00:00"/>
    <s v="Leigh Gibson"/>
    <n v="12.9"/>
    <m/>
    <n v="-12.9"/>
    <s v="Credit"/>
    <s v="11200 · PayPal (LLC)"/>
    <x v="1"/>
    <x v="7"/>
    <n v="2015"/>
    <x v="57"/>
    <s v="Leigh Gibson"/>
    <s v="eBay:eBay"/>
    <s v="BOTH"/>
    <s v="Income Statement"/>
    <s v="PayPal (LLC) Sales Activity"/>
    <s v="11200 · PayPal (LLC)"/>
  </r>
  <r>
    <d v="2015-07-17T00:00:00"/>
    <s v="Melanie Remington"/>
    <n v="74.900000000000006"/>
    <m/>
    <n v="-74.900000000000006"/>
    <s v="Credit"/>
    <s v="11200 · PayPal (LLC)"/>
    <x v="1"/>
    <x v="7"/>
    <n v="2015"/>
    <x v="57"/>
    <s v="Melanie Remington"/>
    <s v="eBay:eBay"/>
    <s v="BOTH"/>
    <s v="Income Statement"/>
    <s v="PayPal (LLC) Sales Activity"/>
    <s v="11200 · PayPal (LLC)"/>
  </r>
  <r>
    <d v="2015-07-18T00:00:00"/>
    <s v="Cornelius Cloman"/>
    <n v="59.95"/>
    <m/>
    <n v="-59.95"/>
    <s v="Credit"/>
    <s v="11200 · PayPal (LLC)"/>
    <x v="1"/>
    <x v="7"/>
    <n v="2015"/>
    <x v="57"/>
    <s v="Cornelius Cloman"/>
    <s v="eBay:eBay"/>
    <s v="BOTH"/>
    <s v="Income Statement"/>
    <s v="PayPal (LLC) Sales Activity"/>
    <s v="11200 · PayPal (LLC)"/>
  </r>
  <r>
    <d v="2015-07-19T00:00:00"/>
    <s v="mohammad amara"/>
    <n v="287.25"/>
    <m/>
    <n v="-287.25"/>
    <s v="Credit"/>
    <s v="11200 · PayPal (LLC)"/>
    <x v="1"/>
    <x v="7"/>
    <n v="2015"/>
    <x v="57"/>
    <s v="mohammad amara"/>
    <s v="eBay:eBay"/>
    <s v="BOTH"/>
    <s v="Income Statement"/>
    <s v="PayPal (LLC) Sales Activity"/>
    <s v="11200 · PayPal (LLC)"/>
  </r>
  <r>
    <d v="2015-07-20T00:00:00"/>
    <s v="Bank Account"/>
    <n v="-700"/>
    <m/>
    <n v="700"/>
    <s v="Debit"/>
    <s v="11200 · PayPal (LLC)"/>
    <x v="1"/>
    <x v="7"/>
    <n v="2015"/>
    <x v="37"/>
    <s v="Dean &amp; Tyler, LLC"/>
    <s v="Corporate"/>
    <s v="LLC"/>
    <s v="Balance Sheet"/>
    <s v="PayPal (LLC) transfers to 0592 (LLC)"/>
    <s v="11200 · PayPal (LLC)"/>
  </r>
  <r>
    <d v="2015-07-21T00:00:00"/>
    <s v="lynn roop"/>
    <n v="12.9"/>
    <m/>
    <n v="-12.9"/>
    <s v="Credit"/>
    <s v="11200 · PayPal (LLC)"/>
    <x v="1"/>
    <x v="7"/>
    <n v="2015"/>
    <x v="57"/>
    <s v="lynn roop"/>
    <s v="eBay:eBay"/>
    <s v="BOTH"/>
    <s v="Income Statement"/>
    <s v="PayPal (LLC) Sales Activity"/>
    <s v="11200 · PayPal (LLC)"/>
  </r>
  <r>
    <d v="2015-07-22T00:00:00"/>
    <s v="canh tran"/>
    <n v="62.32"/>
    <m/>
    <n v="-62.32"/>
    <s v="Credit"/>
    <s v="11200 · PayPal (LLC)"/>
    <x v="1"/>
    <x v="7"/>
    <n v="2015"/>
    <x v="57"/>
    <s v="canh tran"/>
    <s v="eBay:eBay"/>
    <s v="BOTH"/>
    <s v="Income Statement"/>
    <s v="PayPal (LLC) Sales Activity"/>
    <s v="11200 · PayPal (LLC)"/>
  </r>
  <r>
    <d v="2015-07-23T00:00:00"/>
    <s v="Scot Price"/>
    <n v="54.9"/>
    <m/>
    <n v="-54.9"/>
    <s v="Credit"/>
    <s v="11200 · PayPal (LLC)"/>
    <x v="1"/>
    <x v="7"/>
    <n v="2015"/>
    <x v="57"/>
    <s v="Scot Price"/>
    <s v="eBay:eBay"/>
    <s v="BOTH"/>
    <s v="Income Statement"/>
    <s v="PayPal (LLC) Sales Activity"/>
    <s v="11200 · PayPal (LLC)"/>
  </r>
  <r>
    <d v="2015-07-23T00:00:00"/>
    <s v="Heather Applegate"/>
    <n v="12.9"/>
    <m/>
    <n v="-12.9"/>
    <s v="Credit"/>
    <s v="11200 · PayPal (LLC)"/>
    <x v="1"/>
    <x v="7"/>
    <n v="2015"/>
    <x v="57"/>
    <s v="Heather Applegate"/>
    <s v="eBay:eBay"/>
    <s v="BOTH"/>
    <s v="Income Statement"/>
    <s v="PayPal (LLC) Sales Activity"/>
    <s v="11200 · PayPal (LLC)"/>
  </r>
  <r>
    <d v="2015-07-23T00:00:00"/>
    <s v="Vincent Kresho"/>
    <n v="34.049999999999997"/>
    <m/>
    <n v="-34.049999999999997"/>
    <s v="Credit"/>
    <s v="11200 · PayPal (LLC)"/>
    <x v="1"/>
    <x v="7"/>
    <n v="2015"/>
    <x v="57"/>
    <s v="Vincent Kresho"/>
    <s v="eBay:eBay"/>
    <s v="BOTH"/>
    <s v="Income Statement"/>
    <s v="PayPal (LLC) Sales Activity"/>
    <s v="11200 · PayPal (LLC)"/>
  </r>
  <r>
    <d v="2015-07-24T00:00:00"/>
    <s v="Bank Account"/>
    <n v="-200"/>
    <m/>
    <n v="200"/>
    <s v="Debit"/>
    <s v="11200 · PayPal (LLC)"/>
    <x v="1"/>
    <x v="7"/>
    <n v="2015"/>
    <x v="37"/>
    <s v="Dean &amp; Tyler, LLC"/>
    <s v="Corporate"/>
    <s v="LLC"/>
    <s v="Balance Sheet"/>
    <s v="PayPal (LLC) transfers to 0592 (LLC)"/>
    <s v="11200 · PayPal (LLC)"/>
  </r>
  <r>
    <d v="2015-07-24T00:00:00"/>
    <s v="Roxanne Kastner"/>
    <n v="92.11"/>
    <m/>
    <n v="-92.11"/>
    <s v="Credit"/>
    <s v="11200 · PayPal (LLC)"/>
    <x v="1"/>
    <x v="7"/>
    <n v="2015"/>
    <x v="57"/>
    <s v="Roxanne Kastner"/>
    <s v="eBay:eBay"/>
    <s v="BOTH"/>
    <s v="Income Statement"/>
    <s v="PayPal (LLC) Sales Activity"/>
    <s v="11200 · PayPal (LLC)"/>
  </r>
  <r>
    <d v="2015-07-25T00:00:00"/>
    <s v="Pam Harman"/>
    <n v="9.9499999999999993"/>
    <m/>
    <n v="-9.9499999999999993"/>
    <s v="Credit"/>
    <s v="11200 · PayPal (LLC)"/>
    <x v="1"/>
    <x v="7"/>
    <n v="2015"/>
    <x v="57"/>
    <s v="Pam Harman"/>
    <s v="eBay:eBay"/>
    <s v="BOTH"/>
    <s v="Income Statement"/>
    <s v="PayPal (LLC) Sales Activity"/>
    <s v="11200 · PayPal (LLC)"/>
  </r>
  <r>
    <d v="2015-07-25T00:00:00"/>
    <s v="Megan Battista"/>
    <n v="12.9"/>
    <m/>
    <n v="-12.9"/>
    <s v="Credit"/>
    <s v="11200 · PayPal (LLC)"/>
    <x v="1"/>
    <x v="7"/>
    <n v="2015"/>
    <x v="57"/>
    <s v="Megan Battista"/>
    <s v="eBay:eBay"/>
    <s v="BOTH"/>
    <s v="Income Statement"/>
    <s v="PayPal (LLC) Sales Activity"/>
    <s v="11200 · PayPal (LLC)"/>
  </r>
  <r>
    <d v="2015-07-25T00:00:00"/>
    <s v="Shiraz Khan"/>
    <n v="29.33"/>
    <m/>
    <n v="-29.33"/>
    <s v="Credit"/>
    <s v="11200 · PayPal (LLC)"/>
    <x v="1"/>
    <x v="7"/>
    <n v="2015"/>
    <x v="57"/>
    <s v="Shiraz Khan"/>
    <s v="eBay:eBay"/>
    <s v="BOTH"/>
    <s v="Income Statement"/>
    <s v="PayPal (LLC) Sales Activity"/>
    <s v="11200 · PayPal (LLC)"/>
  </r>
  <r>
    <d v="2015-07-26T00:00:00"/>
    <s v="Spotify USA Inc"/>
    <n v="-9.99"/>
    <m/>
    <n v="9.99"/>
    <s v="Debit"/>
    <s v="11200 · PayPal (LLC)"/>
    <x v="1"/>
    <x v="7"/>
    <n v="2015"/>
    <x v="31"/>
    <s v="Spotify"/>
    <s v="Corporate"/>
    <s v="BOTH"/>
    <s v="Income Statement"/>
    <s v="PayPal (LLC) Activity"/>
    <s v="11200 · PayPal (LLC)"/>
  </r>
  <r>
    <d v="2015-07-26T00:00:00"/>
    <s v="michele schols"/>
    <n v="287.64"/>
    <m/>
    <n v="-287.64"/>
    <s v="Credit"/>
    <s v="11200 · PayPal (LLC)"/>
    <x v="1"/>
    <x v="7"/>
    <n v="2015"/>
    <x v="57"/>
    <s v="michele schols"/>
    <s v="eBay:eBay"/>
    <s v="BOTH"/>
    <s v="Income Statement"/>
    <s v="PayPal (LLC) Sales Activity"/>
    <s v="11200 · PayPal (LLC)"/>
  </r>
  <r>
    <d v="2015-07-27T00:00:00"/>
    <s v="Timothy Christopher Hooper"/>
    <n v="196.06"/>
    <m/>
    <n v="-196.06"/>
    <s v="Credit"/>
    <s v="11200 · PayPal (LLC)"/>
    <x v="1"/>
    <x v="7"/>
    <n v="2015"/>
    <x v="57"/>
    <s v="Timothy Christopher Hooper"/>
    <s v="eBay:eBay"/>
    <s v="BOTH"/>
    <s v="Income Statement"/>
    <s v="PayPal (LLC) Sales Activity"/>
    <s v="11200 · PayPal (LLC)"/>
  </r>
  <r>
    <d v="2015-07-28T00:00:00"/>
    <s v="Jose Menendez"/>
    <n v="62.32"/>
    <m/>
    <n v="-62.32"/>
    <s v="Credit"/>
    <s v="11200 · PayPal (LLC)"/>
    <x v="1"/>
    <x v="7"/>
    <n v="2015"/>
    <x v="57"/>
    <s v="Jose Menendez"/>
    <s v="eBay:eBay"/>
    <s v="BOTH"/>
    <s v="Income Statement"/>
    <s v="PayPal (LLC) Sales Activity"/>
    <s v="11200 · PayPal (LLC)"/>
  </r>
  <r>
    <d v="2015-07-29T00:00:00"/>
    <s v="Doug Houk"/>
    <n v="79.95"/>
    <m/>
    <n v="-79.95"/>
    <s v="Credit"/>
    <s v="11200 · PayPal (LLC)"/>
    <x v="1"/>
    <x v="7"/>
    <n v="2015"/>
    <x v="57"/>
    <s v="Doug Houk"/>
    <s v="eBay:eBay"/>
    <s v="BOTH"/>
    <s v="Income Statement"/>
    <s v="PayPal (LLC) Sales Activity"/>
    <s v="11200 · PayPal (LLC)"/>
  </r>
  <r>
    <d v="2015-07-30T00:00:00"/>
    <s v="Mario Knox"/>
    <n v="22"/>
    <m/>
    <n v="-22"/>
    <s v="Credit"/>
    <s v="11200 · PayPal (LLC)"/>
    <x v="1"/>
    <x v="7"/>
    <n v="2015"/>
    <x v="57"/>
    <s v="Mario Knox"/>
    <s v="eBay:eBay"/>
    <s v="BOTH"/>
    <s v="Income Statement"/>
    <s v="PayPal (LLC) Sales Activity"/>
    <s v="11200 · PayPal (LLC)"/>
  </r>
  <r>
    <d v="2015-07-30T00:00:00"/>
    <s v="Bank Account"/>
    <n v="-700"/>
    <m/>
    <n v="700"/>
    <s v="Debit"/>
    <s v="11200 · PayPal (LLC)"/>
    <x v="1"/>
    <x v="7"/>
    <n v="2015"/>
    <x v="37"/>
    <s v="Dean &amp; Tyler, LLC"/>
    <s v="Corporate"/>
    <s v="LLC"/>
    <s v="Balance Sheet"/>
    <s v="PayPal (LLC) transfers to 0592 (LLC)"/>
    <s v="11200 · PayPal (LLC)"/>
  </r>
  <r>
    <d v="2015-07-30T00:00:00"/>
    <s v="Timothy Dugin"/>
    <n v="67.41"/>
    <m/>
    <n v="-67.41"/>
    <s v="Credit"/>
    <s v="11200 · PayPal (LLC)"/>
    <x v="1"/>
    <x v="7"/>
    <n v="2015"/>
    <x v="57"/>
    <s v="Timothy Dugin"/>
    <s v="eBay:eBay"/>
    <s v="BOTH"/>
    <s v="Income Statement"/>
    <s v="PayPal (LLC) Sales Activity"/>
    <s v="11200 · PayPal (LLC)"/>
  </r>
  <r>
    <d v="2015-07-30T00:00:00"/>
    <s v="Omar Osorio"/>
    <n v="57.05"/>
    <m/>
    <n v="-57.05"/>
    <s v="Credit"/>
    <s v="11200 · PayPal (LLC)"/>
    <x v="1"/>
    <x v="7"/>
    <n v="2015"/>
    <x v="57"/>
    <s v="Omar Osorio"/>
    <s v="eBay:eBay"/>
    <s v="BOTH"/>
    <s v="Income Statement"/>
    <s v="PayPal (LLC) Sales Activity"/>
    <s v="11200 · PayPal (LLC)"/>
  </r>
  <r>
    <d v="2015-07-31T00:00:00"/>
    <s v="Gordon Wybo"/>
    <n v="12.9"/>
    <m/>
    <n v="-12.9"/>
    <s v="Credit"/>
    <s v="11200 · PayPal (LLC)"/>
    <x v="1"/>
    <x v="7"/>
    <n v="2015"/>
    <x v="57"/>
    <s v="Gordon Wybo"/>
    <s v="eBay:eBay"/>
    <s v="BOTH"/>
    <s v="Income Statement"/>
    <s v="PayPal (LLC) Sales Activity"/>
    <s v="11200 · PayPal (LLC)"/>
  </r>
  <r>
    <d v="2015-07-31T00:00:00"/>
    <s v="Jerry Xiong"/>
    <n v="127.2"/>
    <m/>
    <n v="-127.2"/>
    <s v="Credit"/>
    <s v="11200 · PayPal (LLC)"/>
    <x v="1"/>
    <x v="7"/>
    <n v="2015"/>
    <x v="57"/>
    <s v="Jerry Xiong"/>
    <s v="eBay:eBay"/>
    <s v="BOTH"/>
    <s v="Income Statement"/>
    <s v="PayPal (LLC) Sales Activity"/>
    <s v="11200 · PayPal (LLC)"/>
  </r>
  <r>
    <d v="2015-08-01T00:00:00"/>
    <s v="Roxanne Kastner"/>
    <n v="-92.11"/>
    <m/>
    <n v="92.11"/>
    <s v="Debit"/>
    <s v="11200 · PayPal (LLC)"/>
    <x v="1"/>
    <x v="8"/>
    <n v="2015"/>
    <x v="72"/>
    <s v="Roxanne Kastner"/>
    <s v="eBay:eBay"/>
    <s v="BOTH"/>
    <s v="Income Statement"/>
    <s v="PayPal (LLC) Sales Activity"/>
    <s v="11200 · PayPal (LLC)"/>
  </r>
  <r>
    <d v="2015-08-02T00:00:00"/>
    <s v="edgar ortega"/>
    <n v="57.05"/>
    <m/>
    <n v="-57.05"/>
    <s v="Credit"/>
    <s v="11200 · PayPal (LLC)"/>
    <x v="1"/>
    <x v="8"/>
    <n v="2015"/>
    <x v="57"/>
    <s v="edgar ortega"/>
    <s v="eBay:eBay"/>
    <s v="BOTH"/>
    <s v="Income Statement"/>
    <s v="PayPal (LLC) Sales Activity"/>
    <s v="11200 · PayPal (LLC)"/>
  </r>
  <r>
    <d v="2015-08-03T00:00:00"/>
    <s v="Bank Account"/>
    <n v="-250"/>
    <m/>
    <n v="250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03T00:00:00"/>
    <s v="JOSEPH JADER"/>
    <n v="30.31"/>
    <m/>
    <n v="-30.31"/>
    <s v="Credit"/>
    <s v="11200 · PayPal (LLC)"/>
    <x v="1"/>
    <x v="8"/>
    <n v="2015"/>
    <x v="57"/>
    <s v="JOSEPH JADER"/>
    <s v="eBay:eBay"/>
    <s v="BOTH"/>
    <s v="Income Statement"/>
    <s v="PayPal (LLC) Sales Activity"/>
    <s v="11200 · PayPal (LLC)"/>
  </r>
  <r>
    <d v="2015-08-03T00:00:00"/>
    <s v="Suzanne Dube"/>
    <n v="21.54"/>
    <m/>
    <n v="-21.54"/>
    <s v="Credit"/>
    <s v="11200 · PayPal (LLC)"/>
    <x v="1"/>
    <x v="8"/>
    <n v="2015"/>
    <x v="57"/>
    <s v="Suzanne Dube"/>
    <s v="eBay:eBay"/>
    <s v="BOTH"/>
    <s v="Income Statement"/>
    <s v="PayPal (LLC) Sales Activity"/>
    <s v="11200 · PayPal (LLC)"/>
  </r>
  <r>
    <d v="2015-08-04T00:00:00"/>
    <s v="Brandon Osborn"/>
    <n v="62.95"/>
    <m/>
    <n v="-62.95"/>
    <s v="Credit"/>
    <s v="11200 · PayPal (LLC)"/>
    <x v="1"/>
    <x v="8"/>
    <n v="2015"/>
    <x v="57"/>
    <s v="Brandon Osborn"/>
    <s v="eBay:eBay"/>
    <s v="BOTH"/>
    <s v="Income Statement"/>
    <s v="PayPal (LLC) Sales Activity"/>
    <s v="11200 · PayPal (LLC)"/>
  </r>
  <r>
    <d v="2015-08-05T00:00:00"/>
    <s v="TIMOTHY FOPPIANO"/>
    <n v="96.17"/>
    <m/>
    <n v="-96.17"/>
    <s v="Credit"/>
    <s v="11200 · PayPal (LLC)"/>
    <x v="1"/>
    <x v="8"/>
    <n v="2015"/>
    <x v="57"/>
    <s v="TIMOTHY FOPPIANO"/>
    <s v="eBay:eBay"/>
    <s v="BOTH"/>
    <s v="Income Statement"/>
    <s v="PayPal (LLC) Sales Activity"/>
    <s v="11200 · PayPal (LLC)"/>
  </r>
  <r>
    <d v="2015-08-05T00:00:00"/>
    <s v="Daniel Dorrance   II"/>
    <n v="12.9"/>
    <m/>
    <n v="-12.9"/>
    <s v="Credit"/>
    <s v="11200 · PayPal (LLC)"/>
    <x v="1"/>
    <x v="8"/>
    <n v="2015"/>
    <x v="57"/>
    <s v="Daniel Dorrance   II"/>
    <s v="eBay:eBay"/>
    <s v="BOTH"/>
    <s v="Income Statement"/>
    <s v="PayPal (LLC) Sales Activity"/>
    <s v="11200 · PayPal (LLC)"/>
  </r>
  <r>
    <d v="2015-08-05T00:00:00"/>
    <s v="kevin young"/>
    <n v="139.4"/>
    <m/>
    <n v="-139.4"/>
    <s v="Credit"/>
    <s v="11200 · PayPal (LLC)"/>
    <x v="1"/>
    <x v="8"/>
    <n v="2015"/>
    <x v="57"/>
    <s v="kevin young"/>
    <s v="eBay:eBay"/>
    <s v="BOTH"/>
    <s v="Income Statement"/>
    <s v="PayPal (LLC) Sales Activity"/>
    <s v="11200 · PayPal (LLC)"/>
  </r>
  <r>
    <d v="2015-08-06T00:00:00"/>
    <s v="Michelle Upchurch"/>
    <n v="174.52"/>
    <m/>
    <n v="-174.52"/>
    <s v="Credit"/>
    <s v="11200 · PayPal (LLC)"/>
    <x v="1"/>
    <x v="8"/>
    <n v="2015"/>
    <x v="57"/>
    <s v="Michelle Upchurch"/>
    <s v="eBay:eBay"/>
    <s v="BOTH"/>
    <s v="Income Statement"/>
    <s v="PayPal (LLC) Sales Activity"/>
    <s v="11200 · PayPal (LLC)"/>
  </r>
  <r>
    <d v="2015-08-06T00:00:00"/>
    <s v="KCR Products Unlimited LLC"/>
    <n v="10.95"/>
    <m/>
    <n v="-10.95"/>
    <s v="Credit"/>
    <s v="11200 · PayPal (LLC)"/>
    <x v="1"/>
    <x v="8"/>
    <n v="2015"/>
    <x v="57"/>
    <s v="KCR Products Unlimited LLC"/>
    <s v="eBay:eBay"/>
    <s v="BOTH"/>
    <s v="Income Statement"/>
    <s v="PayPal (LLC) Sales Activity"/>
    <s v="11200 · PayPal (LLC)"/>
  </r>
  <r>
    <d v="2015-08-07T00:00:00"/>
    <s v="Michel Edes"/>
    <n v="14.42"/>
    <m/>
    <n v="-14.42"/>
    <s v="Credit"/>
    <s v="11200 · PayPal (LLC)"/>
    <x v="1"/>
    <x v="8"/>
    <n v="2015"/>
    <x v="57"/>
    <s v="Michel Edes"/>
    <s v="eBay:eBay"/>
    <s v="BOTH"/>
    <s v="Income Statement"/>
    <s v="PayPal (LLC) Sales Activity"/>
    <s v="11200 · PayPal (LLC)"/>
  </r>
  <r>
    <d v="2015-08-07T00:00:00"/>
    <s v="amanda bessette"/>
    <n v="13.45"/>
    <m/>
    <n v="-13.45"/>
    <s v="Credit"/>
    <s v="11200 · PayPal (LLC)"/>
    <x v="1"/>
    <x v="8"/>
    <n v="2015"/>
    <x v="57"/>
    <s v="amanda bessette"/>
    <s v="eBay:eBay"/>
    <s v="BOTH"/>
    <s v="Income Statement"/>
    <s v="PayPal (LLC) Sales Activity"/>
    <s v="11200 · PayPal (LLC)"/>
  </r>
  <r>
    <d v="2015-08-08T00:00:00"/>
    <s v="Karen Wright"/>
    <n v="100.68"/>
    <m/>
    <n v="-100.68"/>
    <s v="Credit"/>
    <s v="11200 · PayPal (LLC)"/>
    <x v="1"/>
    <x v="8"/>
    <n v="2015"/>
    <x v="57"/>
    <s v="Karen Wright"/>
    <s v="eBay:eBay"/>
    <s v="BOTH"/>
    <s v="Income Statement"/>
    <s v="PayPal (LLC) Sales Activity"/>
    <s v="11200 · PayPal (LLC)"/>
  </r>
  <r>
    <d v="2015-08-09T00:00:00"/>
    <s v="Brandi Taylor"/>
    <n v="64.38"/>
    <m/>
    <n v="-64.38"/>
    <s v="Credit"/>
    <s v="11200 · PayPal (LLC)"/>
    <x v="1"/>
    <x v="8"/>
    <n v="2015"/>
    <x v="57"/>
    <s v="Brandi Taylor"/>
    <s v="eBay:eBay"/>
    <s v="BOTH"/>
    <s v="Income Statement"/>
    <s v="PayPal (LLC) Sales Activity"/>
    <s v="11200 · PayPal (LLC)"/>
  </r>
  <r>
    <d v="2015-08-09T00:00:00"/>
    <s v="Rachael Carland"/>
    <n v="51.78"/>
    <m/>
    <n v="-51.78"/>
    <s v="Credit"/>
    <s v="11200 · PayPal (LLC)"/>
    <x v="1"/>
    <x v="8"/>
    <n v="2015"/>
    <x v="57"/>
    <s v="Rachael Carland"/>
    <s v="eBay:eBay"/>
    <s v="BOTH"/>
    <s v="Income Statement"/>
    <s v="PayPal (LLC) Sales Activity"/>
    <s v="11200 · PayPal (LLC)"/>
  </r>
  <r>
    <d v="2015-08-10T00:00:00"/>
    <s v="luis marrero"/>
    <n v="22"/>
    <m/>
    <n v="-22"/>
    <s v="Credit"/>
    <s v="11200 · PayPal (LLC)"/>
    <x v="1"/>
    <x v="8"/>
    <n v="2015"/>
    <x v="57"/>
    <s v="luis marrero"/>
    <s v="eBay:eBay"/>
    <s v="BOTH"/>
    <s v="Income Statement"/>
    <s v="PayPal (LLC) Sales Activity"/>
    <s v="11200 · PayPal (LLC)"/>
  </r>
  <r>
    <d v="2015-08-10T00:00:00"/>
    <s v="Bank Account"/>
    <n v="-735"/>
    <m/>
    <n v="735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10T00:00:00"/>
    <s v="Debra LLoyd"/>
    <n v="57.53"/>
    <m/>
    <n v="-57.53"/>
    <s v="Credit"/>
    <s v="11200 · PayPal (LLC)"/>
    <x v="1"/>
    <x v="8"/>
    <n v="2015"/>
    <x v="57"/>
    <s v="Debra LLoyd"/>
    <s v="eBay:eBay"/>
    <s v="BOTH"/>
    <s v="Income Statement"/>
    <s v="PayPal (LLC) Sales Activity"/>
    <s v="11200 · PayPal (LLC)"/>
  </r>
  <r>
    <d v="2015-08-11T00:00:00"/>
    <s v="Anthony D'Orazio"/>
    <n v="250.34"/>
    <m/>
    <n v="-250.34"/>
    <s v="Credit"/>
    <s v="11200 · PayPal (LLC)"/>
    <x v="1"/>
    <x v="8"/>
    <n v="2015"/>
    <x v="57"/>
    <s v="Anthony D'Orazio"/>
    <s v="eBay:eBay"/>
    <s v="BOTH"/>
    <s v="Income Statement"/>
    <s v="PayPal (LLC) Sales Activity"/>
    <s v="11200 · PayPal (LLC)"/>
  </r>
  <r>
    <d v="2015-08-11T00:00:00"/>
    <s v="Anthony D'Orazio"/>
    <n v="-34.57"/>
    <m/>
    <n v="34.57"/>
    <s v="Debit"/>
    <s v="11200 · PayPal (LLC)"/>
    <x v="1"/>
    <x v="8"/>
    <n v="2015"/>
    <x v="72"/>
    <s v="Anthony D'Orazio"/>
    <s v="eBay:eBay"/>
    <s v="BOTH"/>
    <s v="Income Statement"/>
    <s v="PayPal (LLC) Sales Activity"/>
    <s v="11200 · PayPal (LLC)"/>
  </r>
  <r>
    <d v="2015-08-11T00:00:00"/>
    <s v="justin evans"/>
    <n v="39.950000000000003"/>
    <m/>
    <n v="-39.950000000000003"/>
    <s v="Credit"/>
    <s v="11200 · PayPal (LLC)"/>
    <x v="1"/>
    <x v="8"/>
    <n v="2015"/>
    <x v="57"/>
    <s v="justin evans"/>
    <s v="eBay:eBay"/>
    <s v="BOTH"/>
    <s v="Income Statement"/>
    <s v="PayPal (LLC) Sales Activity"/>
    <s v="11200 · PayPal (LLC)"/>
  </r>
  <r>
    <d v="2015-08-12T00:00:00"/>
    <s v="john griffin"/>
    <n v="30.87"/>
    <m/>
    <n v="-30.87"/>
    <s v="Credit"/>
    <s v="11200 · PayPal (LLC)"/>
    <x v="1"/>
    <x v="8"/>
    <n v="2015"/>
    <x v="57"/>
    <s v="john griffin"/>
    <s v="eBay:eBay"/>
    <s v="BOTH"/>
    <s v="Income Statement"/>
    <s v="PayPal (LLC) Sales Activity"/>
    <s v="11200 · PayPal (LLC)"/>
  </r>
  <r>
    <d v="2015-08-12T00:00:00"/>
    <s v="james comeau"/>
    <n v="69.900000000000006"/>
    <m/>
    <n v="-69.900000000000006"/>
    <s v="Credit"/>
    <s v="11200 · PayPal (LLC)"/>
    <x v="1"/>
    <x v="8"/>
    <n v="2015"/>
    <x v="57"/>
    <s v="james comeau"/>
    <s v="eBay:eBay"/>
    <s v="BOTH"/>
    <s v="Income Statement"/>
    <s v="PayPal (LLC) Sales Activity"/>
    <s v="11200 · PayPal (LLC)"/>
  </r>
  <r>
    <d v="2015-08-12T00:00:00"/>
    <s v="Charles Jones"/>
    <n v="39.57"/>
    <m/>
    <n v="-39.57"/>
    <s v="Credit"/>
    <s v="11200 · PayPal (LLC)"/>
    <x v="1"/>
    <x v="8"/>
    <n v="2015"/>
    <x v="57"/>
    <s v="Charles Jones"/>
    <s v="eBay:eBay"/>
    <s v="BOTH"/>
    <s v="Income Statement"/>
    <s v="PayPal (LLC) Sales Activity"/>
    <s v="11200 · PayPal (LLC)"/>
  </r>
  <r>
    <d v="2015-08-13T00:00:00"/>
    <s v="Bank Account"/>
    <n v="-438.75"/>
    <m/>
    <n v="438.75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14T00:00:00"/>
    <s v="Jill Bengston"/>
    <n v="63.92"/>
    <m/>
    <n v="-63.92"/>
    <s v="Credit"/>
    <s v="11200 · PayPal (LLC)"/>
    <x v="1"/>
    <x v="8"/>
    <n v="2015"/>
    <x v="57"/>
    <s v="Jill Bengston"/>
    <s v="eBay:eBay"/>
    <s v="BOTH"/>
    <s v="Income Statement"/>
    <s v="PayPal (LLC) Sales Activity"/>
    <s v="11200 · PayPal (LLC)"/>
  </r>
  <r>
    <d v="2015-08-14T00:00:00"/>
    <s v="Shelly Lucas"/>
    <n v="99.95"/>
    <m/>
    <n v="-99.95"/>
    <s v="Credit"/>
    <s v="11200 · PayPal (LLC)"/>
    <x v="1"/>
    <x v="8"/>
    <n v="2015"/>
    <x v="57"/>
    <s v="Shelly Lucas"/>
    <s v="eBay:eBay"/>
    <s v="BOTH"/>
    <s v="Income Statement"/>
    <s v="PayPal (LLC) Sales Activity"/>
    <s v="11200 · PayPal (LLC)"/>
  </r>
  <r>
    <d v="2015-08-14T00:00:00"/>
    <s v="Brandi Taylor"/>
    <n v="-9.9499999999999993"/>
    <m/>
    <n v="9.9499999999999993"/>
    <s v="Debit"/>
    <s v="11200 · PayPal (LLC)"/>
    <x v="1"/>
    <x v="8"/>
    <n v="2015"/>
    <x v="72"/>
    <s v="Brandi Taylor"/>
    <s v="eBay:eBay"/>
    <s v="BOTH"/>
    <s v="Income Statement"/>
    <s v="PayPal (LLC) Sales Activity"/>
    <s v="11200 · PayPal (LLC)"/>
  </r>
  <r>
    <d v="2015-08-14T00:00:00"/>
    <s v="Billie Smith"/>
    <n v="34.380000000000003"/>
    <m/>
    <n v="-34.380000000000003"/>
    <s v="Credit"/>
    <s v="11200 · PayPal (LLC)"/>
    <x v="1"/>
    <x v="8"/>
    <n v="2015"/>
    <x v="57"/>
    <s v="Billie Smith"/>
    <s v="eBay:eBay"/>
    <s v="BOTH"/>
    <s v="Income Statement"/>
    <s v="PayPal (LLC) Sales Activity"/>
    <s v="11200 · PayPal (LLC)"/>
  </r>
  <r>
    <d v="2015-08-15T00:00:00"/>
    <s v="James Robinson"/>
    <n v="53.93"/>
    <m/>
    <n v="-53.93"/>
    <s v="Credit"/>
    <s v="11200 · PayPal (LLC)"/>
    <x v="1"/>
    <x v="8"/>
    <n v="2015"/>
    <x v="57"/>
    <s v="James Robinson"/>
    <s v="eBay:eBay"/>
    <s v="BOTH"/>
    <s v="Income Statement"/>
    <s v="PayPal (LLC) Sales Activity"/>
    <s v="11200 · PayPal (LLC)"/>
  </r>
  <r>
    <d v="2015-08-15T00:00:00"/>
    <s v="Teah Smith"/>
    <n v="12.9"/>
    <m/>
    <n v="-12.9"/>
    <s v="Credit"/>
    <s v="11200 · PayPal (LLC)"/>
    <x v="1"/>
    <x v="8"/>
    <n v="2015"/>
    <x v="57"/>
    <s v="Teah Smith"/>
    <s v="eBay:eBay"/>
    <s v="BOTH"/>
    <s v="Income Statement"/>
    <s v="PayPal (LLC) Sales Activity"/>
    <s v="11200 · PayPal (LLC)"/>
  </r>
  <r>
    <d v="2015-08-15T00:00:00"/>
    <s v="James Wilson"/>
    <n v="14.9"/>
    <m/>
    <n v="-14.9"/>
    <s v="Credit"/>
    <s v="11200 · PayPal (LLC)"/>
    <x v="1"/>
    <x v="8"/>
    <n v="2015"/>
    <x v="57"/>
    <s v="James Wilson"/>
    <s v="eBay:eBay"/>
    <s v="BOTH"/>
    <s v="Income Statement"/>
    <s v="PayPal (LLC) Sales Activity"/>
    <s v="11200 · PayPal (LLC)"/>
  </r>
  <r>
    <d v="2015-08-15T00:00:00"/>
    <s v="Robin Berry"/>
    <n v="10.95"/>
    <m/>
    <n v="-10.95"/>
    <s v="Credit"/>
    <s v="11200 · PayPal (LLC)"/>
    <x v="1"/>
    <x v="8"/>
    <n v="2015"/>
    <x v="57"/>
    <s v="Robin Berry"/>
    <s v="eBay:eBay"/>
    <s v="BOTH"/>
    <s v="Income Statement"/>
    <s v="PayPal (LLC) Sales Activity"/>
    <s v="11200 · PayPal (LLC)"/>
  </r>
  <r>
    <d v="2015-08-15T00:00:00"/>
    <s v="Denise Afflerbach"/>
    <n v="215.7"/>
    <m/>
    <n v="-215.7"/>
    <s v="Credit"/>
    <s v="11200 · PayPal (LLC)"/>
    <x v="1"/>
    <x v="8"/>
    <n v="2015"/>
    <x v="57"/>
    <s v="Denise Afflerbach"/>
    <s v="eBay:eBay"/>
    <s v="BOTH"/>
    <s v="Income Statement"/>
    <s v="PayPal (LLC) Sales Activity"/>
    <s v="11200 · PayPal (LLC)"/>
  </r>
  <r>
    <d v="2015-08-16T00:00:00"/>
    <s v="david doyle"/>
    <n v="71.989999999999995"/>
    <m/>
    <n v="-71.989999999999995"/>
    <s v="Credit"/>
    <s v="11200 · PayPal (LLC)"/>
    <x v="1"/>
    <x v="8"/>
    <n v="2015"/>
    <x v="57"/>
    <s v="david doyle"/>
    <s v="eBay:eBay"/>
    <s v="BOTH"/>
    <s v="Income Statement"/>
    <s v="PayPal (LLC) Sales Activity"/>
    <s v="11200 · PayPal (LLC)"/>
  </r>
  <r>
    <d v="2015-08-16T00:00:00"/>
    <s v="Robin Berry"/>
    <n v="32.85"/>
    <m/>
    <n v="-32.85"/>
    <s v="Credit"/>
    <s v="11200 · PayPal (LLC)"/>
    <x v="1"/>
    <x v="8"/>
    <n v="2015"/>
    <x v="57"/>
    <s v="Robin Berry"/>
    <s v="eBay:eBay"/>
    <s v="BOTH"/>
    <s v="Income Statement"/>
    <s v="PayPal (LLC) Sales Activity"/>
    <s v="11200 · PayPal (LLC)"/>
  </r>
  <r>
    <d v="2015-08-17T00:00:00"/>
    <s v="Bank Account"/>
    <n v="-581.08000000000004"/>
    <m/>
    <n v="581.08000000000004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17T00:00:00"/>
    <s v="Kathleen Murray"/>
    <n v="11.65"/>
    <m/>
    <n v="-11.65"/>
    <s v="Credit"/>
    <s v="11200 · PayPal (LLC)"/>
    <x v="1"/>
    <x v="8"/>
    <n v="2015"/>
    <x v="57"/>
    <s v="Kathleen Murray"/>
    <s v="eBay:eBay"/>
    <s v="BOTH"/>
    <s v="Income Statement"/>
    <s v="PayPal (LLC) Sales Activity"/>
    <s v="11200 · PayPal (LLC)"/>
  </r>
  <r>
    <d v="2015-08-17T00:00:00"/>
    <s v="Davi Lucas"/>
    <n v="112.9"/>
    <m/>
    <n v="-112.9"/>
    <s v="Credit"/>
    <s v="11200 · PayPal (LLC)"/>
    <x v="1"/>
    <x v="8"/>
    <n v="2015"/>
    <x v="57"/>
    <s v="Davi Lucas"/>
    <s v="eBay:eBay"/>
    <s v="BOTH"/>
    <s v="Income Statement"/>
    <s v="PayPal (LLC) Sales Activity"/>
    <s v="11200 · PayPal (LLC)"/>
  </r>
  <r>
    <d v="2015-08-18T00:00:00"/>
    <s v="david tarason"/>
    <n v="74.900000000000006"/>
    <m/>
    <n v="-74.900000000000006"/>
    <s v="Credit"/>
    <s v="11200 · PayPal (LLC)"/>
    <x v="1"/>
    <x v="8"/>
    <n v="2015"/>
    <x v="57"/>
    <s v="david tarason"/>
    <s v="eBay:eBay"/>
    <s v="BOTH"/>
    <s v="Income Statement"/>
    <s v="PayPal (LLC) Sales Activity"/>
    <s v="11200 · PayPal (LLC)"/>
  </r>
  <r>
    <d v="2015-08-18T00:00:00"/>
    <s v="Havoc K-9, Inc."/>
    <n v="64.5"/>
    <m/>
    <n v="-64.5"/>
    <s v="Credit"/>
    <s v="11200 · PayPal (LLC)"/>
    <x v="1"/>
    <x v="8"/>
    <n v="2015"/>
    <x v="57"/>
    <s v="Havoc K-9, Inc."/>
    <s v="eBay:eBay"/>
    <s v="BOTH"/>
    <s v="Income Statement"/>
    <s v="PayPal (LLC) Sales Activity"/>
    <s v="11200 · PayPal (LLC)"/>
  </r>
  <r>
    <d v="2015-08-18T00:00:00"/>
    <s v="James Moloney"/>
    <n v="14.9"/>
    <m/>
    <n v="-14.9"/>
    <s v="Credit"/>
    <s v="11200 · PayPal (LLC)"/>
    <x v="1"/>
    <x v="8"/>
    <n v="2015"/>
    <x v="57"/>
    <s v="James Moloney"/>
    <s v="eBay:eBay"/>
    <s v="BOTH"/>
    <s v="Income Statement"/>
    <s v="PayPal (LLC) Sales Activity"/>
    <s v="11200 · PayPal (LLC)"/>
  </r>
  <r>
    <d v="2015-08-19T00:00:00"/>
    <s v="andrew carbone"/>
    <n v="39.950000000000003"/>
    <m/>
    <n v="-39.950000000000003"/>
    <s v="Credit"/>
    <s v="11200 · PayPal (LLC)"/>
    <x v="1"/>
    <x v="8"/>
    <n v="2015"/>
    <x v="57"/>
    <s v="andrew carbone"/>
    <s v="eBay:eBay"/>
    <s v="BOTH"/>
    <s v="Income Statement"/>
    <s v="PayPal (LLC) Sales Activity"/>
    <s v="11200 · PayPal (LLC)"/>
  </r>
  <r>
    <d v="2015-08-19T00:00:00"/>
    <s v="Bank Account"/>
    <n v="-357.76"/>
    <m/>
    <n v="357.76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20T00:00:00"/>
    <s v="Austin Wiser"/>
    <n v="159.99"/>
    <m/>
    <n v="-159.99"/>
    <s v="Credit"/>
    <s v="11200 · PayPal (LLC)"/>
    <x v="1"/>
    <x v="8"/>
    <n v="2015"/>
    <x v="57"/>
    <s v="Austin Wiser"/>
    <s v="eBay:eBay"/>
    <s v="BOTH"/>
    <s v="Income Statement"/>
    <s v="PayPal (LLC) Sales Activity"/>
    <s v="11200 · PayPal (LLC)"/>
  </r>
  <r>
    <d v="2015-08-20T00:00:00"/>
    <s v="eBay Buyer Dispute"/>
    <n v="-38.119999999999997"/>
    <m/>
    <n v="38.119999999999997"/>
    <s v="Debit"/>
    <s v="11200 · PayPal (LLC)"/>
    <x v="1"/>
    <x v="8"/>
    <n v="2015"/>
    <x v="57"/>
    <s v="Buyer Dispute"/>
    <s v="eBay:eBay"/>
    <s v="BOTH"/>
    <s v="Income Statement"/>
    <s v="PayPal (LLC) Sales Activity"/>
    <s v="11200 · PayPal (LLC)"/>
  </r>
  <r>
    <d v="2015-08-21T00:00:00"/>
    <s v="susan Lennard"/>
    <n v="39.56"/>
    <m/>
    <n v="-39.56"/>
    <s v="Credit"/>
    <s v="11200 · PayPal (LLC)"/>
    <x v="1"/>
    <x v="8"/>
    <n v="2015"/>
    <x v="57"/>
    <s v="susan Lennard"/>
    <s v="eBay:eBay"/>
    <s v="BOTH"/>
    <s v="Income Statement"/>
    <s v="PayPal (LLC) Sales Activity"/>
    <s v="11200 · PayPal (LLC)"/>
  </r>
  <r>
    <d v="2015-08-22T00:00:00"/>
    <s v="Dwayne T. Jacobson"/>
    <n v="67.45"/>
    <m/>
    <n v="-67.45"/>
    <s v="Credit"/>
    <s v="11200 · PayPal (LLC)"/>
    <x v="1"/>
    <x v="8"/>
    <n v="2015"/>
    <x v="57"/>
    <s v="Dwayne T. Jacobson"/>
    <s v="eBay:eBay"/>
    <s v="BOTH"/>
    <s v="Income Statement"/>
    <s v="PayPal (LLC) Sales Activity"/>
    <s v="11200 · PayPal (LLC)"/>
  </r>
  <r>
    <d v="2015-08-22T00:00:00"/>
    <s v="stephen toth"/>
    <n v="70.709999999999994"/>
    <m/>
    <n v="-70.709999999999994"/>
    <s v="Credit"/>
    <s v="11200 · PayPal (LLC)"/>
    <x v="1"/>
    <x v="8"/>
    <n v="2015"/>
    <x v="57"/>
    <s v="stephen toth"/>
    <s v="eBay:eBay"/>
    <s v="BOTH"/>
    <s v="Income Statement"/>
    <s v="PayPal (LLC) Sales Activity"/>
    <s v="11200 · PayPal (LLC)"/>
  </r>
  <r>
    <d v="2015-08-22T00:00:00"/>
    <s v="Matthew Mardesich"/>
    <n v="21.9"/>
    <m/>
    <n v="-21.9"/>
    <s v="Credit"/>
    <s v="11200 · PayPal (LLC)"/>
    <x v="1"/>
    <x v="8"/>
    <n v="2015"/>
    <x v="57"/>
    <s v="Matthew Mardesich"/>
    <s v="eBay:eBay"/>
    <s v="BOTH"/>
    <s v="Income Statement"/>
    <s v="PayPal (LLC) Sales Activity"/>
    <s v="11200 · PayPal (LLC)"/>
  </r>
  <r>
    <d v="2015-08-22T00:00:00"/>
    <s v="Susan Ziegelhofer"/>
    <n v="82.95"/>
    <m/>
    <n v="-82.95"/>
    <s v="Credit"/>
    <s v="11200 · PayPal (LLC)"/>
    <x v="1"/>
    <x v="8"/>
    <n v="2015"/>
    <x v="57"/>
    <s v="Susan Ziegelhofer"/>
    <s v="eBay:eBay"/>
    <s v="BOTH"/>
    <s v="Income Statement"/>
    <s v="PayPal (LLC) Sales Activity"/>
    <s v="11200 · PayPal (LLC)"/>
  </r>
  <r>
    <d v="2015-08-23T00:00:00"/>
    <s v="jose portal"/>
    <n v="29.8"/>
    <m/>
    <n v="-29.8"/>
    <s v="Credit"/>
    <s v="11200 · PayPal (LLC)"/>
    <x v="1"/>
    <x v="8"/>
    <n v="2015"/>
    <x v="57"/>
    <s v="jose portal"/>
    <s v="eBay:eBay"/>
    <s v="BOTH"/>
    <s v="Income Statement"/>
    <s v="PayPal (LLC) Sales Activity"/>
    <s v="11200 · PayPal (LLC)"/>
  </r>
  <r>
    <d v="2015-08-23T00:00:00"/>
    <s v="Bank Account"/>
    <n v="-418.43"/>
    <m/>
    <n v="418.43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24T00:00:00"/>
    <s v="Hussein Mahmoud"/>
    <n v="214.95"/>
    <m/>
    <n v="-214.95"/>
    <s v="Credit"/>
    <s v="11200 · PayPal (LLC)"/>
    <x v="1"/>
    <x v="8"/>
    <n v="2015"/>
    <x v="57"/>
    <s v="Hussein Mahmoud"/>
    <s v="eBay:eBay"/>
    <s v="BOTH"/>
    <s v="Income Statement"/>
    <s v="PayPal (LLC) Sales Activity"/>
    <s v="11200 · PayPal (LLC)"/>
  </r>
  <r>
    <d v="2015-08-24T00:00:00"/>
    <s v="Drew Bostock"/>
    <n v="14.9"/>
    <m/>
    <n v="-14.9"/>
    <s v="Credit"/>
    <s v="11200 · PayPal (LLC)"/>
    <x v="1"/>
    <x v="8"/>
    <n v="2015"/>
    <x v="57"/>
    <s v="Drew Bostock"/>
    <s v="eBay:eBay"/>
    <s v="BOTH"/>
    <s v="Income Statement"/>
    <s v="PayPal (LLC) Sales Activity"/>
    <s v="11200 · PayPal (LLC)"/>
  </r>
  <r>
    <d v="2015-08-24T00:00:00"/>
    <s v="Bank Account"/>
    <n v="-212.59"/>
    <m/>
    <n v="212.59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24T00:00:00"/>
    <s v="John Ramirez"/>
    <n v="39.950000000000003"/>
    <m/>
    <n v="-39.950000000000003"/>
    <s v="Credit"/>
    <s v="11200 · PayPal (LLC)"/>
    <x v="1"/>
    <x v="8"/>
    <n v="2015"/>
    <x v="57"/>
    <s v="John Ramirez"/>
    <s v="eBay:eBay"/>
    <s v="BOTH"/>
    <s v="Income Statement"/>
    <s v="PayPal (LLC) Sales Activity"/>
    <s v="11200 · PayPal (LLC)"/>
  </r>
  <r>
    <d v="2015-08-25T00:00:00"/>
    <s v="Mark English"/>
    <n v="61.18"/>
    <m/>
    <n v="-61.18"/>
    <s v="Credit"/>
    <s v="11200 · PayPal (LLC)"/>
    <x v="1"/>
    <x v="8"/>
    <n v="2015"/>
    <x v="57"/>
    <s v="Mark English"/>
    <s v="eBay:eBay"/>
    <s v="BOTH"/>
    <s v="Income Statement"/>
    <s v="PayPal (LLC) Sales Activity"/>
    <s v="11200 · PayPal (LLC)"/>
  </r>
  <r>
    <d v="2015-08-25T00:00:00"/>
    <s v="Michael Bradley"/>
    <n v="70.45"/>
    <m/>
    <n v="-70.45"/>
    <s v="Credit"/>
    <s v="11200 · PayPal (LLC)"/>
    <x v="1"/>
    <x v="8"/>
    <n v="2015"/>
    <x v="57"/>
    <s v="Michael Bradley"/>
    <s v="eBay:eBay"/>
    <s v="BOTH"/>
    <s v="Income Statement"/>
    <s v="PayPal (LLC) Sales Activity"/>
    <s v="11200 · PayPal (LLC)"/>
  </r>
  <r>
    <d v="2015-08-26T00:00:00"/>
    <s v="Spotify USA Inc"/>
    <n v="-9.99"/>
    <m/>
    <n v="9.99"/>
    <s v="Debit"/>
    <s v="11200 · PayPal (LLC)"/>
    <x v="1"/>
    <x v="8"/>
    <n v="2015"/>
    <x v="31"/>
    <s v="Spotify"/>
    <s v="Corporate"/>
    <s v="BOTH"/>
    <s v="Income Statement"/>
    <s v="PayPal (LLC) Activity"/>
    <s v="11200 · PayPal (LLC)"/>
  </r>
  <r>
    <d v="2015-08-26T00:00:00"/>
    <s v="jose portal"/>
    <n v="29.8"/>
    <m/>
    <n v="-29.8"/>
    <s v="Credit"/>
    <s v="11200 · PayPal (LLC)"/>
    <x v="1"/>
    <x v="8"/>
    <n v="2015"/>
    <x v="57"/>
    <s v="jose portal"/>
    <s v="eBay:eBay"/>
    <s v="BOTH"/>
    <s v="Income Statement"/>
    <s v="PayPal (LLC) Sales Activity"/>
    <s v="11200 · PayPal (LLC)"/>
  </r>
  <r>
    <d v="2015-08-27T00:00:00"/>
    <s v="Reversal"/>
    <n v="38.119999999999997"/>
    <m/>
    <n v="-38.119999999999997"/>
    <s v="Credit"/>
    <s v="11200 · PayPal (LLC)"/>
    <x v="1"/>
    <x v="8"/>
    <n v="2015"/>
    <x v="57"/>
    <s v="Buyer Dispute"/>
    <s v="eBay:eBay"/>
    <s v="BOTH"/>
    <s v="Income Statement"/>
    <s v="PayPal (LLC) Sales Activity"/>
    <s v="11200 · PayPal (LLC)"/>
  </r>
  <r>
    <d v="2015-08-27T00:00:00"/>
    <s v="Charles Jones"/>
    <n v="-25.18"/>
    <m/>
    <n v="25.18"/>
    <s v="Debit"/>
    <s v="11200 · PayPal (LLC)"/>
    <x v="1"/>
    <x v="8"/>
    <n v="2015"/>
    <x v="72"/>
    <s v="Charles Jones"/>
    <s v="eBay:eBay"/>
    <s v="BOTH"/>
    <s v="Income Statement"/>
    <s v="PayPal (LLC) Sales Activity"/>
    <s v="11200 · PayPal (LLC)"/>
  </r>
  <r>
    <d v="2015-08-28T00:00:00"/>
    <s v="sue abo"/>
    <n v="89.86"/>
    <m/>
    <n v="-89.86"/>
    <s v="Credit"/>
    <s v="11200 · PayPal (LLC)"/>
    <x v="1"/>
    <x v="8"/>
    <n v="2015"/>
    <x v="57"/>
    <s v="sue abo"/>
    <s v="eBay:eBay"/>
    <s v="BOTH"/>
    <s v="Income Statement"/>
    <s v="PayPal (LLC) Sales Activity"/>
    <s v="11200 · PayPal (LLC)"/>
  </r>
  <r>
    <d v="2015-08-28T00:00:00"/>
    <s v="sue abo"/>
    <n v="12.9"/>
    <m/>
    <n v="-12.9"/>
    <s v="Credit"/>
    <s v="11200 · PayPal (LLC)"/>
    <x v="1"/>
    <x v="8"/>
    <n v="2015"/>
    <x v="57"/>
    <s v="sue abo"/>
    <s v="eBay:eBay"/>
    <s v="BOTH"/>
    <s v="Income Statement"/>
    <s v="PayPal (LLC) Sales Activity"/>
    <s v="11200 · PayPal (LLC)"/>
  </r>
  <r>
    <d v="2015-08-28T00:00:00"/>
    <s v="Bank Account"/>
    <n v="-307.20999999999998"/>
    <m/>
    <n v="307.20999999999998"/>
    <s v="Debit"/>
    <s v="11200 · PayPal (LLC)"/>
    <x v="1"/>
    <x v="8"/>
    <n v="2015"/>
    <x v="37"/>
    <s v="Dean &amp; Tyler, LLC"/>
    <s v="Corporate"/>
    <s v="LLC"/>
    <s v="Balance Sheet"/>
    <s v="PayPal (LLC) transfers to 0592 (LLC)"/>
    <s v="11200 · PayPal (LLC)"/>
  </r>
  <r>
    <d v="2015-08-28T00:00:00"/>
    <s v="Yoshi De la Prida"/>
    <n v="39.950000000000003"/>
    <m/>
    <n v="-39.950000000000003"/>
    <s v="Credit"/>
    <s v="11200 · PayPal (LLC)"/>
    <x v="1"/>
    <x v="8"/>
    <n v="2015"/>
    <x v="57"/>
    <s v="Yoshi De la Prida"/>
    <s v="eBay:eBay"/>
    <s v="BOTH"/>
    <s v="Income Statement"/>
    <s v="PayPal (LLC) Sales Activity"/>
    <s v="11200 · PayPal (LLC)"/>
  </r>
  <r>
    <d v="2015-08-29T00:00:00"/>
    <s v="Jane Stoutenburg"/>
    <n v="39.950000000000003"/>
    <m/>
    <n v="-39.950000000000003"/>
    <s v="Credit"/>
    <s v="11200 · PayPal (LLC)"/>
    <x v="1"/>
    <x v="8"/>
    <n v="2015"/>
    <x v="57"/>
    <s v="Jane Stoutenburg"/>
    <s v="eBay:eBay"/>
    <s v="BOTH"/>
    <s v="Income Statement"/>
    <s v="PayPal (LLC) Sales Activity"/>
    <s v="11200 · PayPal (LLC)"/>
  </r>
  <r>
    <d v="2015-09-01T00:00:00"/>
    <s v="Ivy Chincarini"/>
    <n v="14.42"/>
    <m/>
    <n v="-14.42"/>
    <s v="Credit"/>
    <s v="11200 · PayPal (LLC)"/>
    <x v="1"/>
    <x v="9"/>
    <n v="2015"/>
    <x v="57"/>
    <s v="Ivy Chincarini"/>
    <s v="eBay:eBay"/>
    <s v="BOTH"/>
    <s v="Income Statement"/>
    <s v="PayPal (LLC) Sales Activity"/>
    <s v="11200 · PayPal (LLC)"/>
  </r>
  <r>
    <d v="2015-09-01T00:00:00"/>
    <s v="Schertz Photography &amp; Gifts"/>
    <n v="89.86"/>
    <m/>
    <n v="-89.86"/>
    <s v="Credit"/>
    <s v="11200 · PayPal (LLC)"/>
    <x v="1"/>
    <x v="9"/>
    <n v="2015"/>
    <x v="57"/>
    <s v="Schertz Photography &amp; Gifts"/>
    <s v="eBay:eBay"/>
    <s v="BOTH"/>
    <s v="Income Statement"/>
    <s v="PayPal (LLC) Sales Activity"/>
    <s v="11200 · PayPal (LLC)"/>
  </r>
  <r>
    <d v="2015-09-02T00:00:00"/>
    <s v="likeit4less"/>
    <n v="63.92"/>
    <m/>
    <n v="-63.92"/>
    <s v="Credit"/>
    <s v="11200 · PayPal (LLC)"/>
    <x v="1"/>
    <x v="9"/>
    <n v="2015"/>
    <x v="57"/>
    <s v="likeit4less"/>
    <s v="eBay:eBay"/>
    <s v="BOTH"/>
    <s v="Income Statement"/>
    <s v="PayPal (LLC) Sales Activity"/>
    <s v="11200 · PayPal (LLC)"/>
  </r>
  <r>
    <d v="2015-09-02T00:00:00"/>
    <s v="Bank Account"/>
    <n v="-239.4"/>
    <m/>
    <n v="239.4"/>
    <s v="Debit"/>
    <s v="11200 · PayPal (LLC)"/>
    <x v="1"/>
    <x v="9"/>
    <n v="2015"/>
    <x v="37"/>
    <s v="Dean &amp; Tyler, LLC"/>
    <s v="Corporate"/>
    <s v="LLC"/>
    <s v="Balance Sheet"/>
    <s v="PayPal (LLC) transfers to 0592 (LLC)"/>
    <s v="11200 · PayPal (LLC)"/>
  </r>
  <r>
    <d v="2015-09-03T00:00:00"/>
    <s v="Sybille Phillips"/>
    <n v="64.95"/>
    <m/>
    <n v="-64.95"/>
    <s v="Credit"/>
    <s v="11200 · PayPal (LLC)"/>
    <x v="1"/>
    <x v="9"/>
    <n v="2015"/>
    <x v="57"/>
    <s v="Sybille Phillips"/>
    <s v="eBay:eBay"/>
    <s v="BOTH"/>
    <s v="Income Statement"/>
    <s v="PayPal (LLC) Sales Activity"/>
    <s v="11200 · PayPal (LLC)"/>
  </r>
  <r>
    <d v="2015-09-04T00:00:00"/>
    <s v="Angela Weikal"/>
    <n v="97.44"/>
    <m/>
    <n v="-97.44"/>
    <s v="Credit"/>
    <s v="11200 · PayPal (LLC)"/>
    <x v="1"/>
    <x v="9"/>
    <n v="2015"/>
    <x v="57"/>
    <s v="Angela Weikal"/>
    <s v="eBay:eBay"/>
    <s v="BOTH"/>
    <s v="Income Statement"/>
    <s v="PayPal (LLC) Sales Activity"/>
    <s v="11200 · PayPal (LLC)"/>
  </r>
  <r>
    <d v="2015-09-05T00:00:00"/>
    <s v="Shannon Hiscock"/>
    <n v="12.9"/>
    <m/>
    <n v="-12.9"/>
    <s v="Credit"/>
    <s v="11200 · PayPal (LLC)"/>
    <x v="1"/>
    <x v="9"/>
    <n v="2015"/>
    <x v="57"/>
    <s v="Shannon Hiscock"/>
    <s v="eBay:eBay"/>
    <s v="BOTH"/>
    <s v="Income Statement"/>
    <s v="PayPal (LLC) Sales Activity"/>
    <s v="11200 · PayPal (LLC)"/>
  </r>
  <r>
    <d v="2015-09-05T00:00:00"/>
    <s v="Bank Account"/>
    <n v="-200"/>
    <m/>
    <n v="200"/>
    <s v="Debit"/>
    <s v="11200 · PayPal (LLC)"/>
    <x v="1"/>
    <x v="9"/>
    <n v="2015"/>
    <x v="37"/>
    <s v="Dean &amp; Tyler, LLC"/>
    <s v="Corporate"/>
    <s v="LLC"/>
    <s v="Balance Sheet"/>
    <s v="PayPal (LLC) transfers to 0592 (LLC)"/>
    <s v="11200 · PayPal (LLC)"/>
  </r>
  <r>
    <d v="2015-09-05T00:00:00"/>
    <s v="Jeffrey S. Johnson"/>
    <n v="97.44"/>
    <m/>
    <n v="-97.44"/>
    <s v="Credit"/>
    <s v="11200 · PayPal (LLC)"/>
    <x v="1"/>
    <x v="9"/>
    <n v="2015"/>
    <x v="57"/>
    <s v="Jeffrey S. Johnson"/>
    <s v="eBay:eBay"/>
    <s v="BOTH"/>
    <s v="Income Statement"/>
    <s v="PayPal (LLC) Sales Activity"/>
    <s v="11200 · PayPal (LLC)"/>
  </r>
  <r>
    <d v="2015-09-05T00:00:00"/>
    <s v="Jeffrey S. Johnson"/>
    <n v="14.9"/>
    <m/>
    <n v="-14.9"/>
    <s v="Credit"/>
    <s v="11200 · PayPal (LLC)"/>
    <x v="1"/>
    <x v="9"/>
    <n v="2015"/>
    <x v="57"/>
    <s v="Jeffrey S. Johnson"/>
    <s v="eBay:eBay"/>
    <s v="BOTH"/>
    <s v="Income Statement"/>
    <s v="PayPal (LLC) Sales Activity"/>
    <s v="11200 · PayPal (LLC)"/>
  </r>
  <r>
    <d v="2015-09-06T00:00:00"/>
    <s v="Manuel Aponte"/>
    <n v="20"/>
    <m/>
    <n v="-20"/>
    <s v="Credit"/>
    <s v="11200 · PayPal (LLC)"/>
    <x v="1"/>
    <x v="9"/>
    <n v="2015"/>
    <x v="57"/>
    <s v="Manuel Aponte"/>
    <s v="eBay:eBay"/>
    <s v="BOTH"/>
    <s v="Income Statement"/>
    <s v="PayPal (LLC) Sales Activity"/>
    <s v="11200 · PayPal (LLC)"/>
  </r>
  <r>
    <d v="2015-09-07T00:00:00"/>
    <s v="The Arms Cache"/>
    <n v="10.95"/>
    <m/>
    <n v="-10.95"/>
    <s v="Credit"/>
    <s v="11200 · PayPal (LLC)"/>
    <x v="1"/>
    <x v="9"/>
    <n v="2015"/>
    <x v="57"/>
    <s v="The Arms Cache"/>
    <s v="eBay:eBay"/>
    <s v="BOTH"/>
    <s v="Income Statement"/>
    <s v="PayPal (LLC) Sales Activity"/>
    <s v="11200 · PayPal (LLC)"/>
  </r>
  <r>
    <d v="2015-09-09T00:00:00"/>
    <s v="Mark Brulinski"/>
    <n v="252.4"/>
    <m/>
    <n v="-252.4"/>
    <s v="Credit"/>
    <s v="11200 · PayPal (LLC)"/>
    <x v="1"/>
    <x v="9"/>
    <n v="2015"/>
    <x v="57"/>
    <s v="Mark Brulinski"/>
    <s v="eBay:eBay"/>
    <s v="BOTH"/>
    <s v="Income Statement"/>
    <s v="PayPal (LLC) Sales Activity"/>
    <s v="11200 · PayPal (LLC)"/>
  </r>
  <r>
    <d v="2015-09-09T00:00:00"/>
    <s v="Angela Santucci"/>
    <n v="133.61000000000001"/>
    <m/>
    <n v="-133.61000000000001"/>
    <s v="Credit"/>
    <s v="11200 · PayPal (LLC)"/>
    <x v="1"/>
    <x v="9"/>
    <n v="2015"/>
    <x v="57"/>
    <s v="Angela Santucci"/>
    <s v="eBay:eBay"/>
    <s v="BOTH"/>
    <s v="Income Statement"/>
    <s v="PayPal (LLC) Sales Activity"/>
    <s v="11200 · PayPal (LLC)"/>
  </r>
  <r>
    <d v="2015-09-09T00:00:00"/>
    <s v="Byron Bell"/>
    <n v="25.82"/>
    <m/>
    <n v="-25.82"/>
    <s v="Credit"/>
    <s v="11200 · PayPal (LLC)"/>
    <x v="1"/>
    <x v="9"/>
    <n v="2015"/>
    <x v="57"/>
    <s v="Byron Bell"/>
    <s v="eBay:eBay"/>
    <s v="BOTH"/>
    <s v="Income Statement"/>
    <s v="PayPal (LLC) Sales Activity"/>
    <s v="11200 · PayPal (LLC)"/>
  </r>
  <r>
    <d v="2015-09-10T00:00:00"/>
    <s v="Bank Account"/>
    <n v="-504.89"/>
    <m/>
    <n v="504.89"/>
    <s v="Debit"/>
    <s v="11200 · PayPal (LLC)"/>
    <x v="1"/>
    <x v="9"/>
    <n v="2015"/>
    <x v="37"/>
    <s v="Dean &amp; Tyler, LLC"/>
    <s v="Corporate"/>
    <s v="LLC"/>
    <s v="Balance Sheet"/>
    <s v="PayPal (LLC) transfers to 0592 (LLC)"/>
    <s v="11200 · PayPal (LLC)"/>
  </r>
  <r>
    <d v="2015-09-11T00:00:00"/>
    <s v="patricia weatherbee"/>
    <n v="12.9"/>
    <m/>
    <n v="-12.9"/>
    <s v="Credit"/>
    <s v="11200 · PayPal (LLC)"/>
    <x v="1"/>
    <x v="9"/>
    <n v="2015"/>
    <x v="57"/>
    <s v="patricia weatherbee"/>
    <s v="eBay:eBay"/>
    <s v="BOTH"/>
    <s v="Income Statement"/>
    <s v="PayPal (LLC) Sales Activity"/>
    <s v="11200 · PayPal (LLC)"/>
  </r>
  <r>
    <d v="2015-09-12T00:00:00"/>
    <s v="Rick Price"/>
    <n v="39.950000000000003"/>
    <m/>
    <n v="-39.950000000000003"/>
    <s v="Credit"/>
    <s v="11200 · PayPal (LLC)"/>
    <x v="1"/>
    <x v="9"/>
    <n v="2015"/>
    <x v="57"/>
    <s v="Rick Price"/>
    <s v="eBay:eBay"/>
    <s v="BOTH"/>
    <s v="Income Statement"/>
    <s v="PayPal (LLC) Sales Activity"/>
    <s v="11200 · PayPal (LLC)"/>
  </r>
  <r>
    <d v="2015-09-12T00:00:00"/>
    <s v="vilmos szabo"/>
    <n v="51.95"/>
    <m/>
    <n v="-51.95"/>
    <s v="Credit"/>
    <s v="11200 · PayPal (LLC)"/>
    <x v="1"/>
    <x v="9"/>
    <n v="2015"/>
    <x v="57"/>
    <s v="vilmos szabo"/>
    <s v="eBay:eBay"/>
    <s v="BOTH"/>
    <s v="Income Statement"/>
    <s v="PayPal (LLC) Sales Activity"/>
    <s v="11200 · PayPal (LLC)"/>
  </r>
  <r>
    <d v="2015-09-13T00:00:00"/>
    <s v="FROST KENNELS LLP"/>
    <n v="40.94"/>
    <m/>
    <n v="-40.94"/>
    <s v="Credit"/>
    <s v="11200 · PayPal (LLC)"/>
    <x v="1"/>
    <x v="9"/>
    <n v="2015"/>
    <x v="57"/>
    <s v="FROST KENNELS LLP"/>
    <s v="eBay:eBay"/>
    <s v="BOTH"/>
    <s v="Income Statement"/>
    <s v="PayPal (LLC) Sales Activity"/>
    <s v="11200 · PayPal (LLC)"/>
  </r>
  <r>
    <d v="2015-09-13T00:00:00"/>
    <s v="john backshis"/>
    <n v="179.85"/>
    <m/>
    <n v="-179.85"/>
    <s v="Credit"/>
    <s v="11200 · PayPal (LLC)"/>
    <x v="1"/>
    <x v="9"/>
    <n v="2015"/>
    <x v="57"/>
    <s v="john backshis"/>
    <s v="eBay:eBay"/>
    <s v="BOTH"/>
    <s v="Income Statement"/>
    <s v="PayPal (LLC) Sales Activity"/>
    <s v="11200 · PayPal (LLC)"/>
  </r>
  <r>
    <d v="2015-09-13T00:00:00"/>
    <s v="christina fay"/>
    <n v="105.48"/>
    <m/>
    <n v="-105.48"/>
    <s v="Credit"/>
    <s v="11200 · PayPal (LLC)"/>
    <x v="1"/>
    <x v="9"/>
    <n v="2015"/>
    <x v="57"/>
    <s v="christina fay"/>
    <s v="eBay:eBay"/>
    <s v="BOTH"/>
    <s v="Income Statement"/>
    <s v="PayPal (LLC) Sales Activity"/>
    <s v="11200 · PayPal (LLC)"/>
  </r>
  <r>
    <d v="2015-09-14T00:00:00"/>
    <s v="Bank Account"/>
    <n v="-416.76"/>
    <m/>
    <n v="416.76"/>
    <s v="Debit"/>
    <s v="11200 · PayPal (LLC)"/>
    <x v="1"/>
    <x v="9"/>
    <n v="2015"/>
    <x v="62"/>
    <s v="Dean &amp; Tyler, LLC"/>
    <s v="Corporate"/>
    <s v="LLC"/>
    <s v="Balance Sheet"/>
    <s v="PayPal (LLC) transfers UNDEPOSITED to 0592 (LLC)"/>
    <s v="11200 · PayPal (LLC)"/>
  </r>
  <r>
    <d v="2015-09-14T00:00:00"/>
    <s v="Nancye McCowan"/>
    <n v="30.9"/>
    <m/>
    <n v="-30.9"/>
    <s v="Credit"/>
    <s v="11200 · PayPal (LLC)"/>
    <x v="1"/>
    <x v="9"/>
    <n v="2015"/>
    <x v="57"/>
    <s v="Nancye McCowan"/>
    <s v="eBay:eBay"/>
    <s v="BOTH"/>
    <s v="Income Statement"/>
    <s v="PayPal (LLC) Sales Activity"/>
    <s v="11200 · PayPal (LLC)"/>
  </r>
  <r>
    <d v="2015-09-15T00:00:00"/>
    <s v="Lyall Jellyman"/>
    <n v="144.35"/>
    <m/>
    <n v="-144.35"/>
    <s v="Credit"/>
    <s v="11200 · PayPal (LLC)"/>
    <x v="1"/>
    <x v="9"/>
    <n v="2015"/>
    <x v="57"/>
    <s v="Lyall Jellyman"/>
    <s v="eBay:eBay"/>
    <s v="BOTH"/>
    <s v="Income Statement"/>
    <s v="PayPal (LLC) Sales Activity"/>
    <s v="11200 · PayPal (LLC)"/>
  </r>
  <r>
    <d v="2015-09-15T00:00:00"/>
    <s v="John Ramirez"/>
    <n v="-31.6"/>
    <m/>
    <n v="31.6"/>
    <s v="Debit"/>
    <s v="11200 · PayPal (LLC)"/>
    <x v="1"/>
    <x v="9"/>
    <n v="2015"/>
    <x v="72"/>
    <s v="John Ramirez"/>
    <s v="eBay:eBay"/>
    <s v="BOTH"/>
    <s v="Income Statement"/>
    <s v="PayPal (LLC) Sales Activity"/>
    <s v="11200 · PayPal (LLC)"/>
  </r>
  <r>
    <d v="2015-09-15T00:00:00"/>
    <s v="Edward Cutter"/>
    <n v="28.84"/>
    <m/>
    <n v="-28.84"/>
    <s v="Credit"/>
    <s v="11200 · PayPal (LLC)"/>
    <x v="1"/>
    <x v="9"/>
    <n v="2015"/>
    <x v="57"/>
    <s v="Edward Cutter"/>
    <s v="eBay:eBay"/>
    <s v="BOTH"/>
    <s v="Income Statement"/>
    <s v="PayPal (LLC) Sales Activity"/>
    <s v="11200 · PayPal (LLC)"/>
  </r>
  <r>
    <d v="2015-09-16T00:00:00"/>
    <s v="Mark Brulinski"/>
    <n v="229.85"/>
    <m/>
    <n v="-229.85"/>
    <s v="Credit"/>
    <s v="11200 · PayPal (LLC)"/>
    <x v="1"/>
    <x v="9"/>
    <n v="2015"/>
    <x v="57"/>
    <s v="Mark Brulinski"/>
    <s v="eBay:eBay"/>
    <s v="BOTH"/>
    <s v="Income Statement"/>
    <s v="PayPal (LLC) Sales Activity"/>
    <s v="11200 · PayPal (LLC)"/>
  </r>
  <r>
    <d v="2015-09-16T00:00:00"/>
    <s v="Diana Klaprod"/>
    <n v="9.9499999999999993"/>
    <m/>
    <n v="-9.9499999999999993"/>
    <s v="Credit"/>
    <s v="11200 · PayPal (LLC)"/>
    <x v="1"/>
    <x v="9"/>
    <n v="2015"/>
    <x v="57"/>
    <s v="Diana Klaprod"/>
    <s v="eBay:eBay"/>
    <s v="BOTH"/>
    <s v="Income Statement"/>
    <s v="PayPal (LLC) Sales Activity"/>
    <s v="11200 · PayPal (LLC)"/>
  </r>
  <r>
    <d v="2015-09-16T00:00:00"/>
    <s v="Mark Brulinski"/>
    <n v="69.02"/>
    <m/>
    <n v="-69.02"/>
    <s v="Credit"/>
    <s v="11200 · PayPal (LLC)"/>
    <x v="1"/>
    <x v="9"/>
    <n v="2015"/>
    <x v="57"/>
    <s v="Mark Brulinski"/>
    <s v="eBay:eBay"/>
    <s v="BOTH"/>
    <s v="Income Statement"/>
    <s v="PayPal (LLC) Sales Activity"/>
    <s v="11200 · PayPal (LLC)"/>
  </r>
  <r>
    <d v="2015-09-17T00:00:00"/>
    <s v="Mission K9 Rescue"/>
    <n v="12.9"/>
    <m/>
    <n v="-12.9"/>
    <s v="Credit"/>
    <s v="11200 · PayPal (LLC)"/>
    <x v="1"/>
    <x v="9"/>
    <n v="2015"/>
    <x v="57"/>
    <s v="Mission K9 Rescue"/>
    <s v="eBay:eBay"/>
    <s v="BOTH"/>
    <s v="Income Statement"/>
    <s v="PayPal (LLC) Sales Activity"/>
    <s v="11200 · PayPal (LLC)"/>
  </r>
  <r>
    <d v="2015-09-18T00:00:00"/>
    <s v="Bank Account"/>
    <n v="-450"/>
    <m/>
    <n v="450"/>
    <s v="Debit"/>
    <s v="11200 · PayPal (LLC)"/>
    <x v="1"/>
    <x v="9"/>
    <n v="2015"/>
    <x v="62"/>
    <s v="Dean &amp; Tyler, LLC"/>
    <s v="Corporate"/>
    <s v="LLC"/>
    <s v="Balance Sheet"/>
    <s v="PayPal (LLC) transfers UNDEPOSITED to 0592 (LLC)"/>
    <s v="11200 · PayPal (LLC)"/>
  </r>
  <r>
    <d v="2015-09-19T00:00:00"/>
    <s v="lisa pagano"/>
    <n v="25"/>
    <m/>
    <n v="-25"/>
    <s v="Credit"/>
    <s v="11200 · PayPal (LLC)"/>
    <x v="1"/>
    <x v="9"/>
    <n v="2015"/>
    <x v="57"/>
    <s v="lisa pagano"/>
    <s v="eBay:eBay"/>
    <s v="BOTH"/>
    <s v="Income Statement"/>
    <s v="PayPal (LLC) Sales Activity"/>
    <s v="11200 · PayPal (LLC)"/>
  </r>
  <r>
    <d v="2015-09-19T00:00:00"/>
    <s v="Katie Robey"/>
    <n v="9.9499999999999993"/>
    <m/>
    <n v="-9.9499999999999993"/>
    <s v="Credit"/>
    <s v="11200 · PayPal (LLC)"/>
    <x v="1"/>
    <x v="9"/>
    <n v="2015"/>
    <x v="57"/>
    <s v="Katie Robey"/>
    <s v="eBay:eBay"/>
    <s v="BOTH"/>
    <s v="Income Statement"/>
    <s v="PayPal (LLC) Sales Activity"/>
    <s v="11200 · PayPal (LLC)"/>
  </r>
  <r>
    <d v="2015-09-20T00:00:00"/>
    <s v="Veronica A Cabigas"/>
    <n v="21.9"/>
    <m/>
    <n v="-21.9"/>
    <s v="Credit"/>
    <s v="11200 · PayPal (LLC)"/>
    <x v="1"/>
    <x v="9"/>
    <n v="2015"/>
    <x v="57"/>
    <s v="Veronica A Cabigas"/>
    <s v="eBay:eBay"/>
    <s v="BOTH"/>
    <s v="Income Statement"/>
    <s v="PayPal (LLC) Sales Activity"/>
    <s v="11200 · PayPal (LLC)"/>
  </r>
  <r>
    <d v="2015-09-21T00:00:00"/>
    <s v="RALPH HAINES JR"/>
    <n v="12.9"/>
    <m/>
    <n v="-12.9"/>
    <s v="Credit"/>
    <s v="11200 · PayPal (LLC)"/>
    <x v="1"/>
    <x v="9"/>
    <n v="2015"/>
    <x v="57"/>
    <s v="RALPH HAINES JR"/>
    <s v="eBay:eBay"/>
    <s v="BOTH"/>
    <s v="Income Statement"/>
    <s v="PayPal (LLC) Sales Activity"/>
    <s v="11200 · PayPal (LLC)"/>
  </r>
  <r>
    <d v="2015-09-22T00:00:00"/>
    <s v="Katie Robey"/>
    <n v="-9.9499999999999993"/>
    <m/>
    <n v="9.9499999999999993"/>
    <s v="Debit"/>
    <s v="11200 · PayPal (LLC)"/>
    <x v="1"/>
    <x v="9"/>
    <n v="2015"/>
    <x v="72"/>
    <s v="Katie Robey"/>
    <s v="eBay:eBay"/>
    <s v="BOTH"/>
    <s v="Income Statement"/>
    <s v="PayPal (LLC) Activity"/>
    <s v="11200 · PayPal (LLC)"/>
  </r>
  <r>
    <d v="2015-09-22T00:00:00"/>
    <s v="Argol Barrow"/>
    <n v="14.9"/>
    <m/>
    <n v="-14.9"/>
    <s v="Credit"/>
    <s v="11200 · PayPal (LLC)"/>
    <x v="1"/>
    <x v="9"/>
    <n v="2015"/>
    <x v="57"/>
    <s v="Argol Barrow"/>
    <s v="eBay:eBay"/>
    <s v="BOTH"/>
    <s v="Income Statement"/>
    <s v="PayPal (LLC) Sales Activity"/>
    <s v="11200 · PayPal (LLC)"/>
  </r>
  <r>
    <d v="2015-09-22T00:00:00"/>
    <s v="Jason Phillips"/>
    <n v="14.9"/>
    <m/>
    <n v="-14.9"/>
    <s v="Credit"/>
    <s v="11200 · PayPal (LLC)"/>
    <x v="1"/>
    <x v="9"/>
    <n v="2015"/>
    <x v="57"/>
    <s v="Jason Phillips"/>
    <s v="eBay:eBay"/>
    <s v="BOTH"/>
    <s v="Income Statement"/>
    <s v="PayPal (LLC) Sales Activity"/>
    <s v="11200 · PayPal (LLC)"/>
  </r>
  <r>
    <d v="2015-09-22T00:00:00"/>
    <s v="Anthony D'Orazio"/>
    <n v="237.84"/>
    <m/>
    <n v="-237.84"/>
    <s v="Credit"/>
    <s v="11200 · PayPal (LLC)"/>
    <x v="1"/>
    <x v="9"/>
    <n v="2015"/>
    <x v="57"/>
    <s v="Anthony D'Orazio"/>
    <s v="eBay:eBay"/>
    <s v="BOTH"/>
    <s v="Income Statement"/>
    <s v="PayPal (LLC) Sales Activity"/>
    <s v="11200 · PayPal (LLC)"/>
  </r>
  <r>
    <d v="2015-09-23T00:00:00"/>
    <s v="Anthony D'Orazio"/>
    <n v="-32.729999999999997"/>
    <m/>
    <n v="32.729999999999997"/>
    <s v="Debit"/>
    <s v="11200 · PayPal (LLC)"/>
    <x v="1"/>
    <x v="9"/>
    <n v="2015"/>
    <x v="72"/>
    <s v="Anthony D'Orazio"/>
    <s v="eBay:eBay"/>
    <s v="BOTH"/>
    <s v="Income Statement"/>
    <s v="PayPal (LLC) Activity"/>
    <s v="11200 · PayPal (LLC)"/>
  </r>
  <r>
    <d v="2015-09-23T00:00:00"/>
    <s v="Dave and Anne Descoteaux"/>
    <n v="21.54"/>
    <m/>
    <n v="-21.54"/>
    <s v="Credit"/>
    <s v="11200 · PayPal (LLC)"/>
    <x v="1"/>
    <x v="9"/>
    <n v="2015"/>
    <x v="57"/>
    <s v="Dave and Anne Descoteaux"/>
    <s v="eBay:eBay"/>
    <s v="BOTH"/>
    <s v="Income Statement"/>
    <s v="PayPal (LLC) Sales Activity"/>
    <s v="11200 · PayPal (LLC)"/>
  </r>
  <r>
    <d v="2015-09-23T00:00:00"/>
    <s v="Dave and Anne Descoteaux"/>
    <n v="21.54"/>
    <m/>
    <n v="-21.54"/>
    <s v="Credit"/>
    <s v="11200 · PayPal (LLC)"/>
    <x v="1"/>
    <x v="9"/>
    <n v="2015"/>
    <x v="57"/>
    <s v="Dave and Anne Descoteaux"/>
    <s v="eBay:eBay"/>
    <s v="BOTH"/>
    <s v="Income Statement"/>
    <s v="PayPal (LLC) Sales Activity"/>
    <s v="11200 · PayPal (LLC)"/>
  </r>
  <r>
    <d v="2015-09-23T00:00:00"/>
    <s v="michael catalano"/>
    <n v="62.95"/>
    <m/>
    <n v="-62.95"/>
    <s v="Credit"/>
    <s v="11200 · PayPal (LLC)"/>
    <x v="1"/>
    <x v="9"/>
    <n v="2015"/>
    <x v="57"/>
    <s v="michael catalano"/>
    <s v="eBay:eBay"/>
    <s v="BOTH"/>
    <s v="Income Statement"/>
    <s v="PayPal (LLC) Sales Activity"/>
    <s v="11200 · PayPal (LLC)"/>
  </r>
  <r>
    <d v="2015-09-23T00:00:00"/>
    <s v="ANTIK-GROUP"/>
    <n v="-199.77"/>
    <m/>
    <n v="199.77"/>
    <s v="Debit"/>
    <s v="11200 · PayPal (LLC)"/>
    <x v="1"/>
    <x v="9"/>
    <n v="2015"/>
    <x v="40"/>
    <s v="Antik Corporation"/>
    <s v="Corporate"/>
    <s v="BOTH"/>
    <s v="Income Statement"/>
    <s v="PayPal (LLC) Activity"/>
    <s v="11200 · PayPal (LLC)"/>
  </r>
  <r>
    <d v="2015-09-25T00:00:00"/>
    <s v="Aimee R Pearce"/>
    <n v="59.95"/>
    <m/>
    <n v="-59.95"/>
    <s v="Credit"/>
    <s v="11200 · PayPal (LLC)"/>
    <x v="1"/>
    <x v="9"/>
    <n v="2015"/>
    <x v="57"/>
    <s v="Aimee R Pearce"/>
    <s v="eBay:eBay"/>
    <s v="BOTH"/>
    <s v="Income Statement"/>
    <s v="PayPal (LLC) Sales Activity"/>
    <s v="11200 · PayPal (LLC)"/>
  </r>
  <r>
    <d v="2015-09-25T00:00:00"/>
    <s v="herman arcino"/>
    <n v="27.12"/>
    <m/>
    <n v="-27.12"/>
    <s v="Credit"/>
    <s v="11200 · PayPal (LLC)"/>
    <x v="1"/>
    <x v="9"/>
    <n v="2015"/>
    <x v="57"/>
    <s v="herman arcino"/>
    <s v="eBay:eBay"/>
    <s v="BOTH"/>
    <s v="Income Statement"/>
    <s v="PayPal (LLC) Sales Activity"/>
    <s v="11200 · PayPal (LLC)"/>
  </r>
  <r>
    <d v="2015-09-25T00:00:00"/>
    <s v="Aangelina Archuletta"/>
    <n v="13.45"/>
    <m/>
    <n v="-13.45"/>
    <s v="Credit"/>
    <s v="11200 · PayPal (LLC)"/>
    <x v="1"/>
    <x v="9"/>
    <n v="2015"/>
    <x v="57"/>
    <s v="Aangelina Archuletta"/>
    <s v="eBay:eBay"/>
    <s v="BOTH"/>
    <s v="Income Statement"/>
    <s v="PayPal (LLC) Sales Activity"/>
    <s v="11200 · PayPal (LLC)"/>
  </r>
  <r>
    <d v="2015-09-26T00:00:00"/>
    <s v="Corrine White"/>
    <n v="12.9"/>
    <m/>
    <n v="-12.9"/>
    <s v="Credit"/>
    <s v="11200 · PayPal (LLC)"/>
    <x v="1"/>
    <x v="9"/>
    <n v="2015"/>
    <x v="57"/>
    <s v="Corrine White"/>
    <s v="eBay:eBay"/>
    <s v="BOTH"/>
    <s v="Income Statement"/>
    <s v="PayPal (LLC) Sales Activity"/>
    <s v="11200 · PayPal (LLC)"/>
  </r>
  <r>
    <d v="2015-09-26T00:00:00"/>
    <s v="Spotify USA Inc"/>
    <n v="-9.99"/>
    <m/>
    <n v="9.99"/>
    <s v="Debit"/>
    <s v="11200 · PayPal (LLC)"/>
    <x v="1"/>
    <x v="9"/>
    <n v="2015"/>
    <x v="31"/>
    <s v="Spotify"/>
    <s v="Corporate"/>
    <s v="BOTH"/>
    <s v="Income Statement"/>
    <s v="PayPal (LLC) Activity"/>
    <s v="11200 · PayPal (LLC)"/>
  </r>
  <r>
    <d v="2015-09-26T00:00:00"/>
    <s v="_x001a_ _x001a__x001a_"/>
    <n v="3058.95"/>
    <m/>
    <n v="-3058.95"/>
    <s v="Credit"/>
    <s v="11200 · PayPal (LLC)"/>
    <x v="1"/>
    <x v="9"/>
    <n v="2015"/>
    <x v="57"/>
    <s v="Cozy Rooms"/>
    <s v="eBay:eBay"/>
    <s v="BOTH"/>
    <s v="Income Statement"/>
    <s v="PayPal (LLC) Sales Activity"/>
    <s v="11200 · PayPal (LLC)"/>
  </r>
  <r>
    <d v="2015-09-26T00:00:00"/>
    <s v="Tracy Reynolds"/>
    <n v="75.13"/>
    <m/>
    <n v="-75.13"/>
    <s v="Credit"/>
    <s v="11200 · PayPal (LLC)"/>
    <x v="1"/>
    <x v="9"/>
    <n v="2015"/>
    <x v="57"/>
    <s v="Tracy Reynolds"/>
    <s v="eBay:eBay"/>
    <s v="BOTH"/>
    <s v="Income Statement"/>
    <s v="PayPal (LLC) Sales Activity"/>
    <s v="11200 · PayPal (LLC)"/>
  </r>
  <r>
    <d v="2015-09-27T00:00:00"/>
    <s v="andrew yeung"/>
    <n v="57.53"/>
    <m/>
    <n v="-57.53"/>
    <s v="Credit"/>
    <s v="11200 · PayPal (LLC)"/>
    <x v="1"/>
    <x v="9"/>
    <n v="2015"/>
    <x v="57"/>
    <s v="andrew yeung"/>
    <s v="eBay:eBay"/>
    <s v="BOTH"/>
    <s v="Income Statement"/>
    <s v="PayPal (LLC) Sales Activity"/>
    <s v="11200 · PayPal (LLC)"/>
  </r>
  <r>
    <d v="2015-09-27T00:00:00"/>
    <s v="Robert Hoskins"/>
    <n v="59.95"/>
    <m/>
    <n v="-59.95"/>
    <s v="Credit"/>
    <s v="11200 · PayPal (LLC)"/>
    <x v="1"/>
    <x v="9"/>
    <n v="2015"/>
    <x v="57"/>
    <s v="Robert Hoskins"/>
    <s v="eBay:eBay"/>
    <s v="BOTH"/>
    <s v="Income Statement"/>
    <s v="PayPal (LLC) Sales Activity"/>
    <s v="11200 · PayPal (LLC)"/>
  </r>
  <r>
    <d v="2015-09-27T00:00:00"/>
    <s v="Robert Hoskins"/>
    <n v="438.09"/>
    <m/>
    <n v="-438.09"/>
    <s v="Credit"/>
    <s v="11200 · PayPal (LLC)"/>
    <x v="1"/>
    <x v="9"/>
    <n v="2015"/>
    <x v="57"/>
    <s v="Robert Hoskins"/>
    <s v="eBay:eBay"/>
    <s v="BOTH"/>
    <s v="Income Statement"/>
    <s v="PayPal (LLC) Sales Activity"/>
    <s v="11200 · PayPal (LLC)"/>
  </r>
  <r>
    <d v="2015-09-27T00:00:00"/>
    <s v="stuart Ballantyne"/>
    <n v="89.86"/>
    <m/>
    <n v="-89.86"/>
    <s v="Credit"/>
    <s v="11200 · PayPal (LLC)"/>
    <x v="1"/>
    <x v="9"/>
    <n v="2015"/>
    <x v="57"/>
    <s v="stuart Ballantyne"/>
    <s v="eBay:eBay"/>
    <s v="BOTH"/>
    <s v="Income Statement"/>
    <s v="PayPal (LLC) Sales Activity"/>
    <s v="11200 · PayPal (LLC)"/>
  </r>
  <r>
    <d v="2015-09-27T00:00:00"/>
    <s v="Jacob Rios"/>
    <n v="87.9"/>
    <m/>
    <n v="-87.9"/>
    <s v="Credit"/>
    <s v="11200 · PayPal (LLC)"/>
    <x v="1"/>
    <x v="9"/>
    <n v="2015"/>
    <x v="57"/>
    <s v="Jacob Rios"/>
    <s v="eBay:eBay"/>
    <s v="BOTH"/>
    <s v="Income Statement"/>
    <s v="PayPal (LLC) Sales Activity"/>
    <s v="11200 · PayPal (LLC)"/>
  </r>
  <r>
    <d v="2015-09-28T00:00:00"/>
    <s v="Bank Account"/>
    <n v="-975.23"/>
    <m/>
    <n v="975.23"/>
    <s v="Debit"/>
    <s v="11200 · PayPal (LLC)"/>
    <x v="1"/>
    <x v="9"/>
    <n v="2015"/>
    <x v="37"/>
    <s v="Dean &amp; Tyler, LLC"/>
    <s v="Corporate"/>
    <s v="LLC"/>
    <s v="Balance Sheet"/>
    <s v="PayPal (LLC) transfers to 0592 (LLC)"/>
    <s v="11200 · PayPal (LLC)"/>
  </r>
  <r>
    <d v="2015-09-28T00:00:00"/>
    <s v="herman arcino"/>
    <n v="-27.12"/>
    <m/>
    <n v="27.12"/>
    <s v="Debit"/>
    <s v="11200 · PayPal (LLC)"/>
    <x v="1"/>
    <x v="9"/>
    <n v="2015"/>
    <x v="72"/>
    <s v="herman arcino"/>
    <s v="eBay:eBay"/>
    <s v="BOTH"/>
    <s v="Income Statement"/>
    <s v="PayPal (LLC) Activity"/>
    <s v="11200 · PayPal (LLC)"/>
  </r>
  <r>
    <d v="2015-09-28T00:00:00"/>
    <s v="Stair System II Corp"/>
    <n v="52.82"/>
    <m/>
    <n v="-52.82"/>
    <s v="Credit"/>
    <s v="11200 · PayPal (LLC)"/>
    <x v="1"/>
    <x v="9"/>
    <n v="2015"/>
    <x v="57"/>
    <s v="Stair System II Corp"/>
    <s v="eBay:eBay"/>
    <s v="BOTH"/>
    <s v="Income Statement"/>
    <s v="PayPal (LLC) Sales Activity"/>
    <s v="11200 · PayPal (LLC)"/>
  </r>
  <r>
    <d v="2015-09-28T00:00:00"/>
    <s v="Justin Jackalone"/>
    <n v="63.96"/>
    <m/>
    <n v="-63.96"/>
    <s v="Credit"/>
    <s v="11200 · PayPal (LLC)"/>
    <x v="1"/>
    <x v="9"/>
    <n v="2015"/>
    <x v="57"/>
    <s v="Justin Jackalone"/>
    <s v="eBay:eBay"/>
    <s v="BOTH"/>
    <s v="Income Statement"/>
    <s v="PayPal (LLC) Sales Activity"/>
    <s v="11200 · PayPal (LLC)"/>
  </r>
  <r>
    <d v="2015-09-28T00:00:00"/>
    <s v="Heather Nixon"/>
    <n v="50.48"/>
    <m/>
    <n v="-50.48"/>
    <s v="Credit"/>
    <s v="11200 · PayPal (LLC)"/>
    <x v="1"/>
    <x v="9"/>
    <n v="2015"/>
    <x v="57"/>
    <s v="Heather Nixon"/>
    <s v="eBay:eBay"/>
    <s v="BOTH"/>
    <s v="Income Statement"/>
    <s v="PayPal (LLC) Sales Activity"/>
    <s v="11200 · PayPal (LLC)"/>
  </r>
  <r>
    <d v="2015-09-29T00:00:00"/>
    <s v="Anthony D'Orazio"/>
    <n v="-205.82"/>
    <m/>
    <n v="205.82"/>
    <s v="Debit"/>
    <s v="11200 · PayPal (LLC)"/>
    <x v="1"/>
    <x v="9"/>
    <n v="2015"/>
    <x v="72"/>
    <s v="Anthony D'Orazio"/>
    <s v="eBay:eBay"/>
    <s v="BOTH"/>
    <s v="Income Statement"/>
    <s v="PayPal (LLC) Activity"/>
    <s v="11200 · PayPal (LLC)"/>
  </r>
  <r>
    <d v="2015-09-29T00:00:00"/>
    <s v="eBay Buyer Dispute"/>
    <n v="-2939.35"/>
    <m/>
    <n v="2939.35"/>
    <s v="Debit"/>
    <s v="11200 · PayPal (LLC)"/>
    <x v="1"/>
    <x v="9"/>
    <n v="2015"/>
    <x v="57"/>
    <s v="Cozy Rooms"/>
    <s v="eBay:eBay"/>
    <s v="BOTH"/>
    <s v="Income Statement"/>
    <s v="PayPal (LLC) Sales Activity"/>
    <s v="11200 · PayPal (LLC)"/>
  </r>
  <r>
    <d v="2015-09-30T00:00:00"/>
    <s v="Debra Chandler"/>
    <n v="89.86"/>
    <m/>
    <n v="-89.86"/>
    <s v="Credit"/>
    <s v="11200 · PayPal (LLC)"/>
    <x v="1"/>
    <x v="9"/>
    <n v="2015"/>
    <x v="57"/>
    <s v="Debra Chandler"/>
    <s v="eBay:eBay"/>
    <s v="BOTH"/>
    <s v="Income Statement"/>
    <s v="PayPal (LLC) Sales Activity"/>
    <s v="11200 · PayPal (LLC)"/>
  </r>
  <r>
    <d v="2015-09-30T00:00:00"/>
    <s v="Reversal"/>
    <n v="2939.35"/>
    <m/>
    <n v="-2939.35"/>
    <s v="Credit"/>
    <s v="11200 · PayPal (LLC)"/>
    <x v="1"/>
    <x v="9"/>
    <n v="2015"/>
    <x v="57"/>
    <s v="Cozy Rooms"/>
    <s v="eBay:eBay"/>
    <s v="BOTH"/>
    <s v="Income Statement"/>
    <s v="PayPal (LLC) Sales Activity"/>
    <s v="11200 · PayPal (LLC)"/>
  </r>
  <r>
    <d v="2015-09-30T00:00:00"/>
    <s v="_x001a_ _x001a__x001a_"/>
    <n v="-3058.95"/>
    <m/>
    <n v="3058.95"/>
    <s v="Debit"/>
    <s v="11200 · PayPal (LLC)"/>
    <x v="1"/>
    <x v="9"/>
    <n v="2015"/>
    <x v="72"/>
    <s v="Cozy Rooms"/>
    <s v="eBay:eBay"/>
    <s v="BOTH"/>
    <s v="Income Statement"/>
    <s v="PayPal (LLC) Sales Activity"/>
    <s v="11200 · PayPal (LLC)"/>
  </r>
  <r>
    <d v="2015-09-30T00:00:00"/>
    <s v="Lisa Ledder"/>
    <n v="134.32"/>
    <m/>
    <n v="-134.32"/>
    <s v="Credit"/>
    <s v="11200 · PayPal (LLC)"/>
    <x v="1"/>
    <x v="9"/>
    <n v="2015"/>
    <x v="57"/>
    <s v="Lisa Ledder"/>
    <s v="eBay:eBay"/>
    <s v="BOTH"/>
    <s v="Income Statement"/>
    <s v="PayPal (LLC) Sales Activity"/>
    <s v="11200 · PayPal (LLC)"/>
  </r>
  <r>
    <d v="2015-09-30T00:00:00"/>
    <s v="Neighborhood Surveilance System"/>
    <n v="64.95"/>
    <m/>
    <n v="-64.95"/>
    <s v="Credit"/>
    <s v="11200 · PayPal (LLC)"/>
    <x v="1"/>
    <x v="9"/>
    <n v="2015"/>
    <x v="57"/>
    <s v="Neighborhood Surveilance System"/>
    <s v="eBay:eBay"/>
    <s v="BOTH"/>
    <s v="Income Statement"/>
    <s v="PayPal (LLC) Sales Activity"/>
    <s v="11200 · PayPal (LLC)"/>
  </r>
  <r>
    <d v="2015-10-01T00:00:00"/>
    <s v="Riccardo Abate"/>
    <n v="52.82"/>
    <m/>
    <n v="-52.82"/>
    <s v="Credit"/>
    <s v="11200 · PayPal (LLC)"/>
    <x v="1"/>
    <x v="10"/>
    <n v="2015"/>
    <x v="57"/>
    <s v="Riccardo Abate"/>
    <s v="eBay:eBay"/>
    <s v="BOTH"/>
    <s v="Income Statement"/>
    <s v="PayPal (LLC) Sales Activity"/>
    <s v="11200 · PayPal (LLC)"/>
  </r>
  <r>
    <d v="2015-10-02T00:00:00"/>
    <s v="Stephen Powell"/>
    <n v="14.9"/>
    <m/>
    <n v="-14.9"/>
    <s v="Credit"/>
    <s v="11200 · PayPal (LLC)"/>
    <x v="1"/>
    <x v="10"/>
    <n v="2015"/>
    <x v="57"/>
    <s v="Stephen Powell"/>
    <s v="eBay:eBay"/>
    <s v="BOTH"/>
    <s v="Income Statement"/>
    <s v="PayPal (LLC) Sales Activity"/>
    <s v="11200 · PayPal (LLC)"/>
  </r>
  <r>
    <d v="2015-10-02T00:00:00"/>
    <s v="Van Hendrix K-9"/>
    <n v="75"/>
    <m/>
    <n v="-75"/>
    <s v="Credit"/>
    <s v="11200 · PayPal (LLC)"/>
    <x v="1"/>
    <x v="10"/>
    <n v="2015"/>
    <x v="57"/>
    <s v="Van Hendrix K-9"/>
    <s v="eBay:eBay"/>
    <s v="BOTH"/>
    <s v="Income Statement"/>
    <s v="PayPal (LLC) Sales Activity"/>
    <s v="11200 · PayPal (LLC)"/>
  </r>
  <r>
    <d v="2015-10-02T00:00:00"/>
    <s v="Angela Santucci"/>
    <n v="-133.61000000000001"/>
    <m/>
    <n v="133.61000000000001"/>
    <s v="Debit"/>
    <s v="11200 · PayPal (LLC)"/>
    <x v="1"/>
    <x v="10"/>
    <n v="2015"/>
    <x v="57"/>
    <s v="Angela Santucci"/>
    <s v="eBay:eBay"/>
    <s v="BOTH"/>
    <s v="Income Statement"/>
    <s v="PayPal (LLC) Sales Activity"/>
    <s v="11200 · PayPal (LLC)"/>
  </r>
  <r>
    <d v="2015-10-02T00:00:00"/>
    <s v="Alexander Halstein"/>
    <n v="61.18"/>
    <m/>
    <n v="-61.18"/>
    <s v="Credit"/>
    <s v="11200 · PayPal (LLC)"/>
    <x v="1"/>
    <x v="10"/>
    <n v="2015"/>
    <x v="57"/>
    <s v="Alexander Halstein"/>
    <s v="eBay:eBay"/>
    <s v="BOTH"/>
    <s v="Income Statement"/>
    <s v="PayPal (LLC) Sales Activity"/>
    <s v="11200 · PayPal (LLC)"/>
  </r>
  <r>
    <d v="2015-10-02T00:00:00"/>
    <s v="Nancy Smith"/>
    <n v="9.9499999999999993"/>
    <m/>
    <n v="-9.9499999999999993"/>
    <s v="Credit"/>
    <s v="11200 · PayPal (LLC)"/>
    <x v="1"/>
    <x v="10"/>
    <n v="2015"/>
    <x v="57"/>
    <s v="Nancy Smith"/>
    <s v="eBay:eBay"/>
    <s v="BOTH"/>
    <s v="Income Statement"/>
    <s v="PayPal (LLC) Sales Activity"/>
    <s v="11200 · PayPal (LLC)"/>
  </r>
  <r>
    <d v="2015-10-03T00:00:00"/>
    <s v="Robert F Hooker"/>
    <n v="50.36"/>
    <m/>
    <n v="-50.36"/>
    <s v="Credit"/>
    <s v="11200 · PayPal (LLC)"/>
    <x v="1"/>
    <x v="10"/>
    <n v="2015"/>
    <x v="57"/>
    <s v="Robert F Hooker"/>
    <s v="eBay:eBay"/>
    <s v="BOTH"/>
    <s v="Income Statement"/>
    <s v="PayPal (LLC) Sales Activity"/>
    <s v="11200 · PayPal (LLC)"/>
  </r>
  <r>
    <d v="2015-10-03T00:00:00"/>
    <s v="Vanessa zita"/>
    <n v="119.35"/>
    <m/>
    <n v="-119.35"/>
    <s v="Credit"/>
    <s v="11200 · PayPal (LLC)"/>
    <x v="1"/>
    <x v="10"/>
    <n v="2015"/>
    <x v="57"/>
    <s v="Vanessa zita"/>
    <s v="eBay:eBay"/>
    <s v="BOTH"/>
    <s v="Income Statement"/>
    <s v="PayPal (LLC) Sales Activity"/>
    <s v="11200 · PayPal (LLC)"/>
  </r>
  <r>
    <d v="2015-10-03T00:00:00"/>
    <s v="Shpendi Kaba"/>
    <n v="127.2"/>
    <m/>
    <n v="-127.2"/>
    <s v="Credit"/>
    <s v="11200 · PayPal (LLC)"/>
    <x v="1"/>
    <x v="10"/>
    <n v="2015"/>
    <x v="57"/>
    <s v="Shpendi Kaba"/>
    <s v="eBay:eBay"/>
    <s v="BOTH"/>
    <s v="Income Statement"/>
    <s v="PayPal (LLC) Sales Activity"/>
    <s v="11200 · PayPal (LLC)"/>
  </r>
  <r>
    <d v="2015-10-05T00:00:00"/>
    <s v="Daniel McCarthy"/>
    <n v="57.05"/>
    <m/>
    <n v="-57.05"/>
    <s v="Credit"/>
    <s v="11200 · PayPal (LLC)"/>
    <x v="1"/>
    <x v="10"/>
    <n v="2015"/>
    <x v="57"/>
    <s v="Daniel McCarthy"/>
    <s v="eBay:eBay"/>
    <s v="BOTH"/>
    <s v="Income Statement"/>
    <s v="PayPal (LLC) Sales Activity"/>
    <s v="11200 · PayPal (LLC)"/>
  </r>
  <r>
    <d v="2015-10-05T00:00:00"/>
    <s v="Bank Account"/>
    <n v="-770"/>
    <m/>
    <n v="77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05T00:00:00"/>
    <s v="Therese Clemens"/>
    <n v="26"/>
    <m/>
    <n v="-26"/>
    <s v="Credit"/>
    <s v="11200 · PayPal (LLC)"/>
    <x v="1"/>
    <x v="10"/>
    <n v="2015"/>
    <x v="57"/>
    <s v="Therese Clemens"/>
    <s v="eBay:eBay"/>
    <s v="BOTH"/>
    <s v="Income Statement"/>
    <s v="PayPal (LLC) Sales Activity"/>
    <s v="11200 · PayPal (LLC)"/>
  </r>
  <r>
    <d v="2015-10-05T00:00:00"/>
    <s v="Sanjay Udoshi"/>
    <n v="71.989999999999995"/>
    <m/>
    <n v="-71.989999999999995"/>
    <s v="Credit"/>
    <s v="11200 · PayPal (LLC)"/>
    <x v="1"/>
    <x v="10"/>
    <n v="2015"/>
    <x v="57"/>
    <s v="Sanjay Udoshi"/>
    <s v="eBay:eBay"/>
    <s v="BOTH"/>
    <s v="Income Statement"/>
    <s v="PayPal (LLC) Sales Activity"/>
    <s v="11200 · PayPal (LLC)"/>
  </r>
  <r>
    <d v="2015-10-06T00:00:00"/>
    <s v="Nancy Smith"/>
    <n v="-9.9499999999999993"/>
    <m/>
    <n v="9.9499999999999993"/>
    <s v="Debit"/>
    <s v="11200 · PayPal (LLC)"/>
    <x v="1"/>
    <x v="10"/>
    <n v="2015"/>
    <x v="72"/>
    <s v="Nancy Smith"/>
    <s v="eBay:eBay"/>
    <s v="BOTH"/>
    <s v="Income Statement"/>
    <s v="PayPal (LLC) Activity"/>
    <s v="11200 · PayPal (LLC)"/>
  </r>
  <r>
    <d v="2015-10-06T00:00:00"/>
    <s v="eBay Buyer Dispute"/>
    <n v="-50.99"/>
    <m/>
    <n v="50.99"/>
    <s v="Debit"/>
    <s v="11200 · PayPal (LLC)"/>
    <x v="1"/>
    <x v="10"/>
    <n v="2015"/>
    <x v="57"/>
    <s v="Riccardo Abate"/>
    <s v="eBay:eBay"/>
    <s v="BOTH"/>
    <s v="Income Statement"/>
    <s v="PayPal (LLC) Sales Activity"/>
    <s v="11200 · PayPal (LLC)"/>
  </r>
  <r>
    <d v="2015-10-06T00:00:00"/>
    <s v="Lucas Mucha"/>
    <n v="77.569999999999993"/>
    <m/>
    <n v="-77.569999999999993"/>
    <s v="Credit"/>
    <s v="11200 · PayPal (LLC)"/>
    <x v="1"/>
    <x v="10"/>
    <n v="2015"/>
    <x v="57"/>
    <s v="Lucas Mucha"/>
    <s v="eBay:eBay"/>
    <s v="BOTH"/>
    <s v="Income Statement"/>
    <s v="PayPal (LLC) Sales Activity"/>
    <s v="11200 · PayPal (LLC)"/>
  </r>
  <r>
    <d v="2015-10-07T00:00:00"/>
    <s v="robert  scott feldman"/>
    <n v="22"/>
    <m/>
    <n v="-22"/>
    <s v="Credit"/>
    <s v="11200 · PayPal (LLC)"/>
    <x v="1"/>
    <x v="10"/>
    <n v="2015"/>
    <x v="57"/>
    <s v="robert  scott feldman"/>
    <s v="eBay:eBay"/>
    <s v="BOTH"/>
    <s v="Income Statement"/>
    <s v="PayPal (LLC) Sales Activity"/>
    <s v="11200 · PayPal (LLC)"/>
  </r>
  <r>
    <d v="2015-10-07T00:00:00"/>
    <s v="jonathan avendano"/>
    <n v="80.95"/>
    <m/>
    <n v="-80.95"/>
    <s v="Credit"/>
    <s v="11200 · PayPal (LLC)"/>
    <x v="1"/>
    <x v="10"/>
    <n v="2015"/>
    <x v="57"/>
    <s v="jonathan avendano"/>
    <s v="eBay:eBay"/>
    <s v="BOTH"/>
    <s v="Income Statement"/>
    <s v="PayPal (LLC) Sales Activity"/>
    <s v="11200 · PayPal (LLC)"/>
  </r>
  <r>
    <d v="2015-10-07T00:00:00"/>
    <s v="Dawn Eilber"/>
    <n v="39.9"/>
    <m/>
    <n v="-39.9"/>
    <s v="Credit"/>
    <s v="11200 · PayPal (LLC)"/>
    <x v="1"/>
    <x v="10"/>
    <n v="2015"/>
    <x v="57"/>
    <s v="Dawn Eilber"/>
    <s v="eBay:eBay"/>
    <s v="BOTH"/>
    <s v="Income Statement"/>
    <s v="PayPal (LLC) Sales Activity"/>
    <s v="11200 · PayPal (LLC)"/>
  </r>
  <r>
    <d v="2015-10-08T00:00:00"/>
    <s v="Roberto Sandoval Rios"/>
    <n v="199.95"/>
    <m/>
    <n v="-199.95"/>
    <s v="Credit"/>
    <s v="11200 · PayPal (LLC)"/>
    <x v="1"/>
    <x v="10"/>
    <n v="2015"/>
    <x v="57"/>
    <s v="Roberto Sandoval Rios"/>
    <s v="eBay:eBay"/>
    <s v="BOTH"/>
    <s v="Income Statement"/>
    <s v="PayPal (LLC) Sales Activity"/>
    <s v="11200 · PayPal (LLC)"/>
  </r>
  <r>
    <d v="2015-10-08T00:00:00"/>
    <s v="Kayla Clark"/>
    <n v="50.48"/>
    <m/>
    <n v="-50.48"/>
    <s v="Credit"/>
    <s v="11200 · PayPal (LLC)"/>
    <x v="1"/>
    <x v="10"/>
    <n v="2015"/>
    <x v="57"/>
    <s v="Kayla Clark"/>
    <s v="eBay:eBay"/>
    <s v="BOTH"/>
    <s v="Income Statement"/>
    <s v="PayPal (LLC) Sales Activity"/>
    <s v="11200 · PayPal (LLC)"/>
  </r>
  <r>
    <d v="2015-10-09T00:00:00"/>
    <s v="Tracy Dawkins"/>
    <n v="72.27"/>
    <m/>
    <n v="-72.27"/>
    <s v="Credit"/>
    <s v="11200 · PayPal (LLC)"/>
    <x v="1"/>
    <x v="10"/>
    <n v="2015"/>
    <x v="57"/>
    <s v="Tracy Dawkins"/>
    <s v="eBay:eBay"/>
    <s v="BOTH"/>
    <s v="Income Statement"/>
    <s v="PayPal (LLC) Sales Activity"/>
    <s v="11200 · PayPal (LLC)"/>
  </r>
  <r>
    <d v="2015-10-10T00:00:00"/>
    <s v="Darrell Wright"/>
    <n v="53.93"/>
    <m/>
    <n v="-53.93"/>
    <s v="Credit"/>
    <s v="11200 · PayPal (LLC)"/>
    <x v="1"/>
    <x v="10"/>
    <n v="2015"/>
    <x v="57"/>
    <s v="Darrell Wright"/>
    <s v="eBay:eBay"/>
    <s v="BOTH"/>
    <s v="Income Statement"/>
    <s v="PayPal (LLC) Sales Activity"/>
    <s v="11200 · PayPal (LLC)"/>
  </r>
  <r>
    <d v="2015-10-11T00:00:00"/>
    <s v="Fusion Motorsports"/>
    <n v="79.95"/>
    <m/>
    <n v="-79.95"/>
    <s v="Credit"/>
    <s v="11200 · PayPal (LLC)"/>
    <x v="1"/>
    <x v="10"/>
    <n v="2015"/>
    <x v="57"/>
    <s v="Fusion Motorsports"/>
    <s v="eBay:eBay"/>
    <s v="BOTH"/>
    <s v="Income Statement"/>
    <s v="PayPal (LLC) Sales Activity"/>
    <s v="11200 · PayPal (LLC)"/>
  </r>
  <r>
    <d v="2015-10-11T00:00:00"/>
    <s v="Fusion Motorsports"/>
    <n v="32.85"/>
    <m/>
    <n v="-32.85"/>
    <s v="Credit"/>
    <s v="11200 · PayPal (LLC)"/>
    <x v="1"/>
    <x v="10"/>
    <n v="2015"/>
    <x v="57"/>
    <s v="Fusion Motorsports"/>
    <s v="eBay:eBay"/>
    <s v="BOTH"/>
    <s v="Income Statement"/>
    <s v="PayPal (LLC) Sales Activity"/>
    <s v="11200 · PayPal (LLC)"/>
  </r>
  <r>
    <d v="2015-10-12T00:00:00"/>
    <s v="Bank Account"/>
    <n v="-700"/>
    <m/>
    <n v="70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12T00:00:00"/>
    <s v="guillaume bordival"/>
    <n v="76.98"/>
    <m/>
    <n v="-76.98"/>
    <s v="Credit"/>
    <s v="11200 · PayPal (LLC)"/>
    <x v="1"/>
    <x v="10"/>
    <n v="2015"/>
    <x v="57"/>
    <s v="guillaume bordival"/>
    <s v="eBay:eBay"/>
    <s v="BOTH"/>
    <s v="Income Statement"/>
    <s v="PayPal (LLC) Sales Activity"/>
    <s v="11200 · PayPal (LLC)"/>
  </r>
  <r>
    <d v="2015-10-13T00:00:00"/>
    <s v="Tiffany Long"/>
    <n v="90.94"/>
    <m/>
    <n v="-90.94"/>
    <s v="Credit"/>
    <s v="11200 · PayPal (LLC)"/>
    <x v="1"/>
    <x v="10"/>
    <n v="2015"/>
    <x v="57"/>
    <s v="Tiffany Long"/>
    <s v="eBay:eBay"/>
    <s v="BOTH"/>
    <s v="Income Statement"/>
    <s v="PayPal (LLC) Sales Activity"/>
    <s v="11200 · PayPal (LLC)"/>
  </r>
  <r>
    <d v="2015-10-13T00:00:00"/>
    <s v="Rons Computer Repair"/>
    <n v="14.9"/>
    <m/>
    <n v="-14.9"/>
    <s v="Credit"/>
    <s v="11200 · PayPal (LLC)"/>
    <x v="1"/>
    <x v="10"/>
    <n v="2015"/>
    <x v="57"/>
    <s v="Rons Computer Repair"/>
    <s v="eBay:eBay"/>
    <s v="BOTH"/>
    <s v="Income Statement"/>
    <s v="PayPal (LLC) Sales Activity"/>
    <s v="11200 · PayPal (LLC)"/>
  </r>
  <r>
    <d v="2015-10-13T00:00:00"/>
    <s v="Rons Computer Repair"/>
    <n v="14.9"/>
    <m/>
    <n v="-14.9"/>
    <s v="Credit"/>
    <s v="11200 · PayPal (LLC)"/>
    <x v="1"/>
    <x v="10"/>
    <n v="2015"/>
    <x v="57"/>
    <s v="Rons Computer Repair"/>
    <s v="eBay:eBay"/>
    <s v="BOTH"/>
    <s v="Income Statement"/>
    <s v="PayPal (LLC) Sales Activity"/>
    <s v="11200 · PayPal (LLC)"/>
  </r>
  <r>
    <d v="2015-10-13T00:00:00"/>
    <s v="Bank Account"/>
    <n v="-200"/>
    <m/>
    <n v="20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13T00:00:00"/>
    <s v="Luis Manuel Amorim"/>
    <n v="352.95"/>
    <m/>
    <n v="-352.95"/>
    <s v="Credit"/>
    <s v="11200 · PayPal (LLC)"/>
    <x v="1"/>
    <x v="10"/>
    <n v="2015"/>
    <x v="57"/>
    <s v="Luis Manuel Amorim"/>
    <s v="eBay:eBay"/>
    <s v="BOTH"/>
    <s v="Income Statement"/>
    <s v="PayPal (LLC) Sales Activity"/>
    <s v="11200 · PayPal (LLC)"/>
  </r>
  <r>
    <d v="2015-10-13T00:00:00"/>
    <s v="Emelia Wilbur"/>
    <n v="10.95"/>
    <m/>
    <n v="-10.95"/>
    <s v="Credit"/>
    <s v="11200 · PayPal (LLC)"/>
    <x v="1"/>
    <x v="10"/>
    <n v="2015"/>
    <x v="57"/>
    <s v="Emelia Wilbur"/>
    <s v="eBay:eBay"/>
    <s v="BOTH"/>
    <s v="Income Statement"/>
    <s v="PayPal (LLC) Sales Activity"/>
    <s v="11200 · PayPal (LLC)"/>
  </r>
  <r>
    <d v="2015-10-14T00:00:00"/>
    <s v="Bank Account"/>
    <n v="-350"/>
    <m/>
    <n v="35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15T00:00:00"/>
    <s v="Darrin Villanueva"/>
    <n v="673.2"/>
    <m/>
    <n v="-673.2"/>
    <s v="Credit"/>
    <s v="11200 · PayPal (LLC)"/>
    <x v="1"/>
    <x v="10"/>
    <n v="2015"/>
    <x v="57"/>
    <s v="Darrin Villanueva"/>
    <s v="eBay:eBay"/>
    <s v="BOTH"/>
    <s v="Income Statement"/>
    <s v="PayPal (LLC) Sales Activity"/>
    <s v="11200 · PayPal (LLC)"/>
  </r>
  <r>
    <d v="2015-10-16T00:00:00"/>
    <s v="ANTIK-GROUP"/>
    <n v="-179.89"/>
    <m/>
    <n v="179.89"/>
    <s v="Debit"/>
    <s v="11200 · PayPal (LLC)"/>
    <x v="1"/>
    <x v="10"/>
    <n v="2015"/>
    <x v="40"/>
    <s v="Antik Corporation"/>
    <s v="Corporate"/>
    <s v="BOTH"/>
    <s v="Income Statement"/>
    <s v="PayPal (LLC) Activity"/>
    <s v="11200 · PayPal (LLC)"/>
  </r>
  <r>
    <d v="2015-10-17T00:00:00"/>
    <s v="Allan Wyman"/>
    <n v="82.67"/>
    <m/>
    <n v="-82.67"/>
    <s v="Credit"/>
    <s v="11200 · PayPal (LLC)"/>
    <x v="1"/>
    <x v="10"/>
    <n v="2015"/>
    <x v="57"/>
    <s v="Allan Wyman"/>
    <s v="eBay:eBay"/>
    <s v="BOTH"/>
    <s v="Income Statement"/>
    <s v="PayPal (LLC) Sales Activity"/>
    <s v="11200 · PayPal (LLC)"/>
  </r>
  <r>
    <d v="2015-10-18T00:00:00"/>
    <s v="Paul Cena"/>
    <n v="99.95"/>
    <m/>
    <n v="-99.95"/>
    <s v="Credit"/>
    <s v="11200 · PayPal (LLC)"/>
    <x v="1"/>
    <x v="10"/>
    <n v="2015"/>
    <x v="57"/>
    <s v="Paul Cena"/>
    <s v="eBay:eBay"/>
    <s v="BOTH"/>
    <s v="Income Statement"/>
    <s v="PayPal (LLC) Sales Activity"/>
    <s v="11200 · PayPal (LLC)"/>
  </r>
  <r>
    <d v="2015-10-18T00:00:00"/>
    <s v="Ana Mata"/>
    <n v="127.2"/>
    <m/>
    <n v="-127.2"/>
    <s v="Credit"/>
    <s v="11200 · PayPal (LLC)"/>
    <x v="1"/>
    <x v="10"/>
    <n v="2015"/>
    <x v="57"/>
    <s v="Ana Mata"/>
    <s v="eBay:eBay"/>
    <s v="BOTH"/>
    <s v="Income Statement"/>
    <s v="PayPal (LLC) Sales Activity"/>
    <s v="11200 · PayPal (LLC)"/>
  </r>
  <r>
    <d v="2015-10-18T00:00:00"/>
    <s v="Bank Account"/>
    <n v="-760.9"/>
    <m/>
    <n v="760.9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18T00:00:00"/>
    <s v="Louise Kalmouni"/>
    <n v="14.9"/>
    <m/>
    <n v="-14.9"/>
    <s v="Credit"/>
    <s v="11200 · PayPal (LLC)"/>
    <x v="1"/>
    <x v="10"/>
    <n v="2015"/>
    <x v="57"/>
    <s v="Louise Kalmouni"/>
    <s v="eBay:eBay"/>
    <s v="BOTH"/>
    <s v="Income Statement"/>
    <s v="PayPal (LLC) Sales Activity"/>
    <s v="11200 · PayPal (LLC)"/>
  </r>
  <r>
    <d v="2015-10-19T00:00:00"/>
    <s v="Bill Powers"/>
    <n v="12.9"/>
    <m/>
    <n v="-12.9"/>
    <s v="Credit"/>
    <s v="11200 · PayPal (LLC)"/>
    <x v="1"/>
    <x v="10"/>
    <n v="2015"/>
    <x v="57"/>
    <s v="Bill Powers"/>
    <s v="eBay:eBay"/>
    <s v="BOTH"/>
    <s v="Income Statement"/>
    <s v="PayPal (LLC) Sales Activity"/>
    <s v="11200 · PayPal (LLC)"/>
  </r>
  <r>
    <d v="2015-10-19T00:00:00"/>
    <s v="Bank Account"/>
    <n v="-50"/>
    <m/>
    <n v="5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19T00:00:00"/>
    <s v="Debbie Jo Neil"/>
    <n v="64.62"/>
    <m/>
    <n v="-64.62"/>
    <s v="Credit"/>
    <s v="11200 · PayPal (LLC)"/>
    <x v="1"/>
    <x v="10"/>
    <n v="2015"/>
    <x v="57"/>
    <s v="Debbie Jo Neil"/>
    <s v="eBay:eBay"/>
    <s v="BOTH"/>
    <s v="Income Statement"/>
    <s v="PayPal (LLC) Sales Activity"/>
    <s v="11200 · PayPal (LLC)"/>
  </r>
  <r>
    <d v="2015-10-19T00:00:00"/>
    <s v="Paul Cena"/>
    <n v="19.52"/>
    <m/>
    <n v="-19.52"/>
    <s v="Credit"/>
    <s v="11200 · PayPal (LLC)"/>
    <x v="1"/>
    <x v="10"/>
    <n v="2015"/>
    <x v="57"/>
    <s v="Paul Cena"/>
    <s v="eBay:eBay"/>
    <s v="BOTH"/>
    <s v="Income Statement"/>
    <s v="PayPal (LLC) Sales Activity"/>
    <s v="11200 · PayPal (LLC)"/>
  </r>
  <r>
    <d v="2015-10-19T00:00:00"/>
    <s v="Lori Ann Graves"/>
    <n v="26"/>
    <m/>
    <n v="-26"/>
    <s v="Credit"/>
    <s v="11200 · PayPal (LLC)"/>
    <x v="1"/>
    <x v="10"/>
    <n v="2015"/>
    <x v="57"/>
    <s v="Lori Ann Graves"/>
    <s v="eBay:eBay"/>
    <s v="BOTH"/>
    <s v="Income Statement"/>
    <s v="PayPal (LLC) Sales Activity"/>
    <s v="11200 · PayPal (LLC)"/>
  </r>
  <r>
    <d v="2015-10-20T00:00:00"/>
    <s v="Bow Wow Productions"/>
    <n v="10.95"/>
    <m/>
    <n v="-10.95"/>
    <s v="Credit"/>
    <s v="11200 · PayPal (LLC)"/>
    <x v="1"/>
    <x v="10"/>
    <n v="2015"/>
    <x v="57"/>
    <s v="Bow Wow Productions"/>
    <s v="eBay:eBay"/>
    <s v="BOTH"/>
    <s v="Income Statement"/>
    <s v="PayPal (LLC) Sales Activity"/>
    <s v="11200 · PayPal (LLC)"/>
  </r>
  <r>
    <d v="2015-10-20T00:00:00"/>
    <s v="Kyle Brademas"/>
    <n v="12.9"/>
    <m/>
    <n v="-12.9"/>
    <s v="Credit"/>
    <s v="11200 · PayPal (LLC)"/>
    <x v="1"/>
    <x v="10"/>
    <n v="2015"/>
    <x v="57"/>
    <s v="Kyle Brademas"/>
    <s v="eBay:eBay"/>
    <s v="BOTH"/>
    <s v="Income Statement"/>
    <s v="PayPal (LLC) Sales Activity"/>
    <s v="11200 · PayPal (LLC)"/>
  </r>
  <r>
    <d v="2015-10-20T00:00:00"/>
    <s v="Dorice Brunner"/>
    <n v="53.51"/>
    <m/>
    <n v="-53.51"/>
    <s v="Credit"/>
    <s v="11200 · PayPal (LLC)"/>
    <x v="1"/>
    <x v="10"/>
    <n v="2015"/>
    <x v="57"/>
    <s v="Dorice Brunner"/>
    <s v="eBay:eBay"/>
    <s v="BOTH"/>
    <s v="Income Statement"/>
    <s v="PayPal (LLC) Sales Activity"/>
    <s v="11200 · PayPal (LLC)"/>
  </r>
  <r>
    <d v="2015-10-20T00:00:00"/>
    <s v="deborah willem"/>
    <n v="14.25"/>
    <m/>
    <n v="-14.25"/>
    <s v="Credit"/>
    <s v="11200 · PayPal (LLC)"/>
    <x v="1"/>
    <x v="10"/>
    <n v="2015"/>
    <x v="57"/>
    <s v="deborah willem"/>
    <s v="eBay:eBay"/>
    <s v="BOTH"/>
    <s v="Income Statement"/>
    <s v="PayPal (LLC) Sales Activity"/>
    <s v="11200 · PayPal (LLC)"/>
  </r>
  <r>
    <d v="2015-10-21T00:00:00"/>
    <s v="Francisco Acevedo"/>
    <n v="71.900000000000006"/>
    <m/>
    <n v="-71.900000000000006"/>
    <s v="Credit"/>
    <s v="11200 · PayPal (LLC)"/>
    <x v="1"/>
    <x v="10"/>
    <n v="2015"/>
    <x v="57"/>
    <s v="Francisco Acevedo"/>
    <s v="eBay:eBay"/>
    <s v="BOTH"/>
    <s v="Income Statement"/>
    <s v="PayPal (LLC) Sales Activity"/>
    <s v="11200 · PayPal (LLC)"/>
  </r>
  <r>
    <d v="2015-10-21T00:00:00"/>
    <s v="Bank Account"/>
    <n v="-250"/>
    <m/>
    <n v="25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21T00:00:00"/>
    <s v="JENNIFER COVILLO"/>
    <n v="26"/>
    <m/>
    <n v="-26"/>
    <s v="Credit"/>
    <s v="11200 · PayPal (LLC)"/>
    <x v="1"/>
    <x v="10"/>
    <n v="2015"/>
    <x v="57"/>
    <s v="JENNIFER COVILLO"/>
    <s v="eBay:eBay"/>
    <s v="BOTH"/>
    <s v="Income Statement"/>
    <s v="PayPal (LLC) Sales Activity"/>
    <s v="11200 · PayPal (LLC)"/>
  </r>
  <r>
    <d v="2015-10-22T00:00:00"/>
    <s v="pedro farinacci"/>
    <n v="14.9"/>
    <m/>
    <n v="-14.9"/>
    <s v="Credit"/>
    <s v="11200 · PayPal (LLC)"/>
    <x v="1"/>
    <x v="10"/>
    <n v="2015"/>
    <x v="57"/>
    <s v="pedro farinacci"/>
    <s v="eBay:eBay"/>
    <s v="BOTH"/>
    <s v="Income Statement"/>
    <s v="PayPal (LLC) Sales Activity"/>
    <s v="11200 · PayPal (LLC)"/>
  </r>
  <r>
    <d v="2015-10-22T00:00:00"/>
    <s v="Skype Communications Sarl"/>
    <n v="-60"/>
    <m/>
    <n v="60"/>
    <s v="Debit"/>
    <s v="11200 · PayPal (LLC)"/>
    <x v="1"/>
    <x v="10"/>
    <n v="2015"/>
    <x v="31"/>
    <s v="Skype"/>
    <s v="Corporate"/>
    <s v="BOTH"/>
    <s v="Income Statement"/>
    <s v="PayPal (LLC) Activity"/>
    <s v="11200 · PayPal (LLC)"/>
  </r>
  <r>
    <d v="2015-10-24T00:00:00"/>
    <s v="Christi Lundby"/>
    <n v="9.9499999999999993"/>
    <m/>
    <n v="-9.9499999999999993"/>
    <s v="Credit"/>
    <s v="11200 · PayPal (LLC)"/>
    <x v="1"/>
    <x v="10"/>
    <n v="2015"/>
    <x v="57"/>
    <s v="Christi Lundby"/>
    <s v="eBay:eBay"/>
    <s v="BOTH"/>
    <s v="Income Statement"/>
    <s v="PayPal (LLC) Sales Activity"/>
    <s v="11200 · PayPal (LLC)"/>
  </r>
  <r>
    <d v="2015-10-25T00:00:00"/>
    <s v="Modesto Hernandez"/>
    <n v="15.89"/>
    <m/>
    <n v="-15.89"/>
    <s v="Credit"/>
    <s v="11200 · PayPal (LLC)"/>
    <x v="1"/>
    <x v="10"/>
    <n v="2015"/>
    <x v="57"/>
    <s v="Modesto Hernandez"/>
    <s v="eBay:eBay"/>
    <s v="BOTH"/>
    <s v="Income Statement"/>
    <s v="PayPal (LLC) Sales Activity"/>
    <s v="11200 · PayPal (LLC)"/>
  </r>
  <r>
    <d v="2015-10-25T00:00:00"/>
    <s v="Jonathan Judy"/>
    <n v="19.45"/>
    <m/>
    <n v="-19.45"/>
    <s v="Credit"/>
    <s v="11200 · PayPal (LLC)"/>
    <x v="1"/>
    <x v="10"/>
    <n v="2015"/>
    <x v="57"/>
    <s v="Jonathan Judy"/>
    <s v="eBay:eBay"/>
    <s v="BOTH"/>
    <s v="Income Statement"/>
    <s v="PayPal (LLC) Sales Activity"/>
    <s v="11200 · PayPal (LLC)"/>
  </r>
  <r>
    <d v="2015-10-26T00:00:00"/>
    <s v="Phillip Lopez"/>
    <n v="12.9"/>
    <m/>
    <n v="-12.9"/>
    <s v="Credit"/>
    <s v="11200 · PayPal (LLC)"/>
    <x v="1"/>
    <x v="10"/>
    <n v="2015"/>
    <x v="57"/>
    <s v="Phillip Lopez"/>
    <s v="eBay:eBay"/>
    <s v="BOTH"/>
    <s v="Income Statement"/>
    <s v="PayPal (LLC) Sales Activity"/>
    <s v="11200 · PayPal (LLC)"/>
  </r>
  <r>
    <d v="2015-10-26T00:00:00"/>
    <s v="Spotify USA Inc"/>
    <n v="-9.99"/>
    <m/>
    <n v="9.99"/>
    <s v="Debit"/>
    <s v="11200 · PayPal (LLC)"/>
    <x v="1"/>
    <x v="10"/>
    <n v="2015"/>
    <x v="31"/>
    <s v="Spotify"/>
    <s v="Corporate"/>
    <s v="BOTH"/>
    <s v="Income Statement"/>
    <s v="PayPal (LLC) Activity"/>
    <s v="11200 · PayPal (LLC)"/>
  </r>
  <r>
    <d v="2015-10-26T00:00:00"/>
    <s v="Andrew Kitowski"/>
    <n v="52.82"/>
    <m/>
    <n v="-52.82"/>
    <s v="Credit"/>
    <s v="11200 · PayPal (LLC)"/>
    <x v="1"/>
    <x v="10"/>
    <n v="2015"/>
    <x v="57"/>
    <s v="Andrew Kitowski"/>
    <s v="eBay:eBay"/>
    <s v="BOTH"/>
    <s v="Income Statement"/>
    <s v="PayPal (LLC) Sales Activity"/>
    <s v="11200 · PayPal (LLC)"/>
  </r>
  <r>
    <d v="2015-10-26T00:00:00"/>
    <s v="Soeren Rantzau Petersen"/>
    <n v="60.65"/>
    <m/>
    <n v="-60.65"/>
    <s v="Credit"/>
    <s v="11200 · PayPal (LLC)"/>
    <x v="1"/>
    <x v="10"/>
    <n v="2015"/>
    <x v="57"/>
    <s v="Soeren Rantzau Petersen"/>
    <s v="eBay:eBay"/>
    <s v="BOTH"/>
    <s v="Income Statement"/>
    <s v="PayPal (LLC) Sales Activity"/>
    <s v="11200 · PayPal (LLC)"/>
  </r>
  <r>
    <d v="2015-10-27T00:00:00"/>
    <s v="Jonathan Judy"/>
    <n v="-19.45"/>
    <m/>
    <n v="19.45"/>
    <s v="Debit"/>
    <s v="11200 · PayPal (LLC)"/>
    <x v="1"/>
    <x v="10"/>
    <n v="2015"/>
    <x v="72"/>
    <s v="Jonathan Judy"/>
    <s v="eBay:eBay"/>
    <s v="BOTH"/>
    <s v="Income Statement"/>
    <s v="PayPal (LLC) Activity"/>
    <s v="11200 · PayPal (LLC)"/>
  </r>
  <r>
    <d v="2015-10-27T00:00:00"/>
    <s v="DAVID TAYLOR"/>
    <n v="10.95"/>
    <m/>
    <n v="-10.95"/>
    <s v="Credit"/>
    <s v="11200 · PayPal (LLC)"/>
    <x v="1"/>
    <x v="10"/>
    <n v="2015"/>
    <x v="57"/>
    <s v="DAVID TAYLOR"/>
    <s v="eBay:eBay"/>
    <s v="BOTH"/>
    <s v="Income Statement"/>
    <s v="PayPal (LLC) Sales Activity"/>
    <s v="11200 · PayPal (LLC)"/>
  </r>
  <r>
    <d v="2015-10-27T00:00:00"/>
    <s v="Bank Account"/>
    <n v="-130"/>
    <m/>
    <n v="130"/>
    <s v="Debit"/>
    <s v="11200 · PayPal (LLC)"/>
    <x v="1"/>
    <x v="10"/>
    <n v="2015"/>
    <x v="37"/>
    <s v="Dean &amp; Tyler, LLC"/>
    <s v="Corporate"/>
    <s v="LLC"/>
    <s v="Balance Sheet"/>
    <s v="PayPal (LLC) transfers to 0592 (LLC)"/>
    <s v="11200 · PayPal (LLC)"/>
  </r>
  <r>
    <d v="2015-10-27T00:00:00"/>
    <s v="David Gray"/>
    <n v="21.54"/>
    <m/>
    <n v="-21.54"/>
    <s v="Credit"/>
    <s v="11200 · PayPal (LLC)"/>
    <x v="1"/>
    <x v="10"/>
    <n v="2015"/>
    <x v="57"/>
    <s v="David Gray"/>
    <s v="eBay:eBay"/>
    <s v="BOTH"/>
    <s v="Income Statement"/>
    <s v="PayPal (LLC) Sales Activity"/>
    <s v="11200 · PayPal (LLC)"/>
  </r>
  <r>
    <d v="2015-10-29T00:00:00"/>
    <s v="eBay Buyer Dispute"/>
    <n v="-13.54"/>
    <m/>
    <n v="13.54"/>
    <s v="Debit"/>
    <s v="11200 · PayPal (LLC)"/>
    <x v="1"/>
    <x v="10"/>
    <n v="2015"/>
    <x v="57"/>
    <s v="deborah willem"/>
    <s v="eBay:eBay"/>
    <s v="BOTH"/>
    <s v="Income Statement"/>
    <s v="PayPal (LLC) Sales Activity"/>
    <s v="11200 · PayPal (LLC)"/>
  </r>
  <r>
    <d v="2015-10-29T00:00:00"/>
    <s v="Ashley Willis"/>
    <n v="30.87"/>
    <m/>
    <n v="-30.87"/>
    <s v="Credit"/>
    <s v="11200 · PayPal (LLC)"/>
    <x v="1"/>
    <x v="10"/>
    <n v="2015"/>
    <x v="57"/>
    <s v="Ashley Willis"/>
    <s v="eBay:eBay"/>
    <s v="BOTH"/>
    <s v="Income Statement"/>
    <s v="PayPal (LLC) Sales Activity"/>
    <s v="11200 · PayPal (LLC)"/>
  </r>
  <r>
    <d v="2015-10-29T00:00:00"/>
    <s v="Sarah Berman"/>
    <n v="46.97"/>
    <m/>
    <n v="-46.97"/>
    <s v="Credit"/>
    <s v="11200 · PayPal (LLC)"/>
    <x v="1"/>
    <x v="10"/>
    <n v="2015"/>
    <x v="57"/>
    <s v="Sarah Berman"/>
    <s v="eBay:eBay"/>
    <s v="BOTH"/>
    <s v="Income Statement"/>
    <s v="PayPal (LLC) Sales Activity"/>
    <s v="11200 · PayPal (LLC)"/>
  </r>
  <r>
    <d v="2015-10-30T00:00:00"/>
    <s v="mitchell finegold"/>
    <n v="9.9499999999999993"/>
    <m/>
    <n v="-9.9499999999999993"/>
    <s v="Credit"/>
    <s v="11200 · PayPal (LLC)"/>
    <x v="1"/>
    <x v="10"/>
    <n v="2015"/>
    <x v="57"/>
    <s v="mitchell finegold"/>
    <s v="eBay:eBay"/>
    <s v="BOTH"/>
    <s v="Income Statement"/>
    <s v="PayPal (LLC) Sales Activity"/>
    <s v="11200 · PayPal (LLC)"/>
  </r>
  <r>
    <d v="2015-11-01T00:00:00"/>
    <s v="justin Wittig"/>
    <n v="12.9"/>
    <m/>
    <n v="-12.9"/>
    <s v="Credit"/>
    <s v="11200 · PayPal (LLC)"/>
    <x v="1"/>
    <x v="11"/>
    <n v="2015"/>
    <x v="57"/>
    <s v="justin Wittig"/>
    <s v="eBay:eBay"/>
    <s v="BOTH"/>
    <s v="Income Statement"/>
    <s v="PayPal (LLC) Sales Activity"/>
    <s v="11200 · PayPal (LLC)"/>
  </r>
  <r>
    <d v="2015-11-02T00:00:00"/>
    <s v="Bank Account"/>
    <n v="-100"/>
    <m/>
    <n v="100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s v="11200 · PayPal (LLC)"/>
  </r>
  <r>
    <d v="2015-11-02T00:00:00"/>
    <s v="ginnette chicoine"/>
    <n v="12.9"/>
    <m/>
    <n v="-12.9"/>
    <s v="Credit"/>
    <s v="11200 · PayPal (LLC)"/>
    <x v="1"/>
    <x v="11"/>
    <n v="2015"/>
    <x v="57"/>
    <s v="ginnette chicoine"/>
    <s v="eBay:eBay"/>
    <s v="BOTH"/>
    <s v="Income Statement"/>
    <s v="PayPal (LLC) Sales Activity"/>
    <s v="11200 · PayPal (LLC)"/>
  </r>
  <r>
    <d v="2015-11-03T00:00:00"/>
    <s v="mitchell finegold"/>
    <n v="-9.9499999999999993"/>
    <m/>
    <n v="9.9499999999999993"/>
    <s v="Debit"/>
    <s v="11200 · PayPal (LLC)"/>
    <x v="1"/>
    <x v="11"/>
    <n v="2015"/>
    <x v="72"/>
    <s v="mitchell finegold"/>
    <s v="eBay:eBay"/>
    <s v="BOTH"/>
    <s v="Income Statement"/>
    <s v="PayPal (LLC) Activity"/>
    <s v="11200 · PayPal (LLC)"/>
  </r>
  <r>
    <d v="2015-11-03T00:00:00"/>
    <s v="Diallo Daye"/>
    <n v="80.88"/>
    <m/>
    <n v="-80.88"/>
    <s v="Credit"/>
    <s v="11200 · PayPal (LLC)"/>
    <x v="1"/>
    <x v="11"/>
    <n v="2015"/>
    <x v="57"/>
    <s v="Diallo Daye"/>
    <s v="eBay:eBay"/>
    <s v="BOTH"/>
    <s v="Income Statement"/>
    <s v="PayPal (LLC) Sales Activity"/>
    <s v="11200 · PayPal (LLC)"/>
  </r>
  <r>
    <d v="2015-11-04T00:00:00"/>
    <s v="Bank Account"/>
    <n v="-80"/>
    <m/>
    <n v="80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s v="11200 · PayPal (LLC)"/>
  </r>
  <r>
    <d v="2015-11-05T00:00:00"/>
    <s v="Ashley Willis"/>
    <n v="-30.87"/>
    <m/>
    <n v="30.87"/>
    <s v="Debit"/>
    <s v="11200 · PayPal (LLC)"/>
    <x v="1"/>
    <x v="11"/>
    <n v="2015"/>
    <x v="72"/>
    <s v="Ashley Willis"/>
    <s v="eBay:eBay"/>
    <s v="BOTH"/>
    <s v="Income Statement"/>
    <s v="PayPal (LLC) Activity"/>
    <s v="11200 · PayPal (LLC)"/>
  </r>
  <r>
    <d v="2015-11-05T00:00:00"/>
    <s v="andrew yeung"/>
    <n v="14.9"/>
    <m/>
    <n v="-14.9"/>
    <s v="Credit"/>
    <s v="11200 · PayPal (LLC)"/>
    <x v="1"/>
    <x v="11"/>
    <n v="2015"/>
    <x v="57"/>
    <s v="andrew yeung"/>
    <s v="eBay:eBay"/>
    <s v="BOTH"/>
    <s v="Income Statement"/>
    <s v="PayPal (LLC) Sales Activity"/>
    <m/>
  </r>
  <r>
    <d v="2015-11-07T00:00:00"/>
    <s v="Manny Arteaga"/>
    <n v="69.95"/>
    <m/>
    <n v="-69.95"/>
    <s v="Credit"/>
    <s v="11200 · PayPal (LLC)"/>
    <x v="1"/>
    <x v="11"/>
    <n v="2015"/>
    <x v="57"/>
    <s v="Manny Arteaga"/>
    <s v="eBay:eBay"/>
    <s v="BOTH"/>
    <s v="Income Statement"/>
    <s v="PayPal (LLC) Sales Activity"/>
    <m/>
  </r>
  <r>
    <d v="2015-11-08T00:00:00"/>
    <s v="Robert F Hooker"/>
    <n v="50.36"/>
    <m/>
    <n v="-50.36"/>
    <s v="Credit"/>
    <s v="11200 · PayPal (LLC)"/>
    <x v="1"/>
    <x v="11"/>
    <n v="2015"/>
    <x v="57"/>
    <s v="Robert F Hooker"/>
    <s v="eBay:eBay"/>
    <s v="BOTH"/>
    <s v="Income Statement"/>
    <s v="PayPal (LLC) Sales Activity"/>
    <m/>
  </r>
  <r>
    <d v="2015-11-08T00:00:00"/>
    <s v="NIcole EVERITT"/>
    <n v="21.9"/>
    <m/>
    <n v="-21.9"/>
    <s v="Credit"/>
    <s v="11200 · PayPal (LLC)"/>
    <x v="1"/>
    <x v="11"/>
    <n v="2015"/>
    <x v="57"/>
    <s v="NIcole EVERITT"/>
    <s v="eBay:eBay"/>
    <s v="BOTH"/>
    <s v="Income Statement"/>
    <s v="PayPal (LLC) Sales Activity"/>
    <m/>
  </r>
  <r>
    <d v="2015-11-09T00:00:00"/>
    <s v="Dale Bush"/>
    <n v="78.3"/>
    <m/>
    <n v="-78.3"/>
    <s v="Credit"/>
    <s v="11200 · PayPal (LLC)"/>
    <x v="1"/>
    <x v="11"/>
    <n v="2015"/>
    <x v="57"/>
    <s v="Dale Bush"/>
    <s v="eBay:eBay"/>
    <s v="BOTH"/>
    <s v="Income Statement"/>
    <s v="PayPal (LLC) Sales Activity"/>
    <m/>
  </r>
  <r>
    <d v="2015-11-09T00:00:00"/>
    <s v="Transfer to Bank Completed"/>
    <n v="-314.23"/>
    <m/>
    <n v="314.23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m/>
  </r>
  <r>
    <d v="2015-11-09T00:00:00"/>
    <s v="aguila de coatza auto service"/>
    <n v="21.54"/>
    <m/>
    <n v="-21.54"/>
    <s v="Credit"/>
    <s v="11200 · PayPal (LLC)"/>
    <x v="1"/>
    <x v="11"/>
    <n v="2015"/>
    <x v="57"/>
    <s v="aguila de coatza auto service"/>
    <s v="eBay:eBay"/>
    <s v="BOTH"/>
    <s v="Income Statement"/>
    <s v="PayPal (LLC) Sales Activity"/>
    <m/>
  </r>
  <r>
    <d v="2015-11-09T00:00:00"/>
    <s v="Cynthia Nickell"/>
    <n v="53.51"/>
    <m/>
    <n v="-53.51"/>
    <s v="Credit"/>
    <s v="11200 · PayPal (LLC)"/>
    <x v="1"/>
    <x v="11"/>
    <n v="2015"/>
    <x v="57"/>
    <s v="Cynthia Nickell"/>
    <s v="eBay:eBay"/>
    <s v="BOTH"/>
    <s v="Income Statement"/>
    <s v="PayPal (LLC) Sales Activity"/>
    <m/>
  </r>
  <r>
    <d v="2015-11-09T00:00:00"/>
    <s v="Jeffrey Martin"/>
    <n v="16.71"/>
    <m/>
    <n v="-16.71"/>
    <s v="Credit"/>
    <s v="11200 · PayPal (LLC)"/>
    <x v="1"/>
    <x v="11"/>
    <n v="2015"/>
    <x v="57"/>
    <s v="Jeffrey Martin"/>
    <s v="eBay:eBay"/>
    <s v="BOTH"/>
    <s v="Income Statement"/>
    <s v="PayPal (LLC) Sales Activity"/>
    <m/>
  </r>
  <r>
    <d v="2015-11-10T00:00:00"/>
    <s v="Bernard ONeill"/>
    <n v="84.9"/>
    <m/>
    <n v="-84.9"/>
    <s v="Credit"/>
    <s v="11200 · PayPal (LLC)"/>
    <x v="1"/>
    <x v="11"/>
    <n v="2015"/>
    <x v="57"/>
    <s v="Bernard ONeill"/>
    <s v="eBay:eBay"/>
    <s v="BOTH"/>
    <s v="Income Statement"/>
    <s v="PayPal (LLC) Sales Activity"/>
    <m/>
  </r>
  <r>
    <d v="2015-11-10T00:00:00"/>
    <s v="Ana Mata"/>
    <n v="-100.57"/>
    <m/>
    <n v="100.57"/>
    <s v="Debit"/>
    <s v="11200 · PayPal (LLC)"/>
    <x v="1"/>
    <x v="11"/>
    <n v="2015"/>
    <x v="57"/>
    <s v="Ana Mata"/>
    <s v="eBay:eBay"/>
    <s v="BOTH"/>
    <s v="Income Statement"/>
    <s v="PayPal (LLC) Activity"/>
    <m/>
  </r>
  <r>
    <d v="2015-11-10T00:00:00"/>
    <s v="Andrew Kitowski"/>
    <n v="-42.87"/>
    <m/>
    <n v="42.87"/>
    <s v="Debit"/>
    <s v="11200 · PayPal (LLC)"/>
    <x v="1"/>
    <x v="11"/>
    <n v="2015"/>
    <x v="57"/>
    <s v="Andrew Kitowski"/>
    <s v="eBay:eBay"/>
    <s v="BOTH"/>
    <s v="Income Statement"/>
    <s v="PayPal (LLC) Activity"/>
    <m/>
  </r>
  <r>
    <d v="2015-11-10T00:00:00"/>
    <s v="Cuddlekins Kennels"/>
    <n v="40"/>
    <m/>
    <n v="-40"/>
    <s v="Credit"/>
    <s v="11200 · PayPal (LLC)"/>
    <x v="1"/>
    <x v="11"/>
    <n v="2015"/>
    <x v="57"/>
    <s v="Cuddlekins Kennels"/>
    <s v="eBay:eBay"/>
    <s v="BOTH"/>
    <s v="Income Statement"/>
    <s v="PayPal (LLC) Sales Activity"/>
    <m/>
  </r>
  <r>
    <d v="2015-11-10T00:00:00"/>
    <s v="carina monzalvo"/>
    <n v="61.18"/>
    <m/>
    <n v="-61.18"/>
    <s v="Credit"/>
    <s v="11200 · PayPal (LLC)"/>
    <x v="1"/>
    <x v="11"/>
    <n v="2015"/>
    <x v="57"/>
    <s v="carina monzalvo"/>
    <s v="eBay:eBay"/>
    <s v="BOTH"/>
    <s v="Income Statement"/>
    <s v="PayPal (LLC) Sales Activity"/>
    <m/>
  </r>
  <r>
    <d v="2015-11-11T00:00:00"/>
    <s v="Elaine Swingle"/>
    <n v="20"/>
    <m/>
    <n v="-20"/>
    <s v="Credit"/>
    <s v="11200 · PayPal (LLC)"/>
    <x v="1"/>
    <x v="11"/>
    <n v="2015"/>
    <x v="57"/>
    <s v="Elaine Swingle"/>
    <s v="eBay:eBay"/>
    <s v="BOTH"/>
    <s v="Income Statement"/>
    <s v="PayPal (LLC) Sales Activity"/>
    <m/>
  </r>
  <r>
    <d v="2015-11-11T00:00:00"/>
    <s v="Transfer to Bank Completed"/>
    <n v="-150"/>
    <m/>
    <n v="150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m/>
  </r>
  <r>
    <d v="2015-11-11T00:00:00"/>
    <s v="Roberto Moneta"/>
    <n v="42.97"/>
    <m/>
    <n v="-42.97"/>
    <s v="Credit"/>
    <s v="11200 · PayPal (LLC)"/>
    <x v="1"/>
    <x v="11"/>
    <n v="2015"/>
    <x v="57"/>
    <s v="Roberto Moneta"/>
    <s v="eBay:eBay"/>
    <s v="BOTH"/>
    <s v="Income Statement"/>
    <s v="PayPal (LLC) Sales Activity"/>
    <m/>
  </r>
  <r>
    <d v="2015-11-11T00:00:00"/>
    <s v="MarcAntony La Guerra"/>
    <n v="21.54"/>
    <m/>
    <n v="-21.54"/>
    <s v="Credit"/>
    <s v="11200 · PayPal (LLC)"/>
    <x v="1"/>
    <x v="11"/>
    <n v="2015"/>
    <x v="57"/>
    <s v="MarcAntony La Guerra"/>
    <s v="eBay:eBay"/>
    <s v="BOTH"/>
    <s v="Income Statement"/>
    <s v="PayPal (LLC) Sales Activity"/>
    <m/>
  </r>
  <r>
    <d v="2015-11-12T00:00:00"/>
    <s v="Sarah Berman"/>
    <n v="-46.97"/>
    <m/>
    <n v="46.97"/>
    <s v="Debit"/>
    <s v="11200 · PayPal (LLC)"/>
    <x v="1"/>
    <x v="11"/>
    <n v="2015"/>
    <x v="57"/>
    <s v="Sarah Berman"/>
    <s v="eBay:eBay"/>
    <s v="BOTH"/>
    <s v="Income Statement"/>
    <s v="PayPal (LLC) Sales Activity"/>
    <m/>
  </r>
  <r>
    <d v="2015-11-12T00:00:00"/>
    <s v="Hannah Burdette"/>
    <n v="23.85"/>
    <m/>
    <n v="-23.85"/>
    <s v="Credit"/>
    <s v="11200 · PayPal (LLC)"/>
    <x v="1"/>
    <x v="11"/>
    <n v="2015"/>
    <x v="57"/>
    <s v="Hannah Burdette"/>
    <s v="eBay:eBay"/>
    <s v="BOTH"/>
    <s v="Income Statement"/>
    <s v="PayPal (LLC) Sales Activity"/>
    <m/>
  </r>
  <r>
    <d v="2015-11-12T00:00:00"/>
    <s v="Richard Coleman"/>
    <n v="71.900000000000006"/>
    <m/>
    <n v="-71.900000000000006"/>
    <s v="Credit"/>
    <s v="11200 · PayPal (LLC)"/>
    <x v="1"/>
    <x v="11"/>
    <n v="2015"/>
    <x v="57"/>
    <s v="Richard Coleman"/>
    <s v="eBay:eBay"/>
    <s v="BOTH"/>
    <s v="Income Statement"/>
    <s v="PayPal (LLC) Sales Activity"/>
    <m/>
  </r>
  <r>
    <d v="2015-11-12T00:00:00"/>
    <s v="israel vargas"/>
    <n v="199.95"/>
    <m/>
    <n v="-199.95"/>
    <s v="Credit"/>
    <s v="11200 · PayPal (LLC)"/>
    <x v="1"/>
    <x v="11"/>
    <n v="2015"/>
    <x v="57"/>
    <s v="israel vargas"/>
    <s v="eBay:eBay"/>
    <s v="BOTH"/>
    <s v="Income Statement"/>
    <s v="PayPal (LLC) Sales Activity"/>
    <m/>
  </r>
  <r>
    <d v="2015-11-12T00:00:00"/>
    <s v="Martin Witman"/>
    <n v="10.95"/>
    <m/>
    <n v="-10.95"/>
    <s v="Credit"/>
    <s v="11200 · PayPal (LLC)"/>
    <x v="1"/>
    <x v="11"/>
    <n v="2015"/>
    <x v="57"/>
    <s v="Martin Witman"/>
    <s v="eBay:eBay"/>
    <s v="BOTH"/>
    <s v="Income Statement"/>
    <s v="PayPal (LLC) Sales Activity"/>
    <m/>
  </r>
  <r>
    <d v="2015-11-12T00:00:00"/>
    <s v="sheldon souray"/>
    <n v="224.85"/>
    <m/>
    <n v="-224.85"/>
    <s v="Credit"/>
    <s v="11200 · PayPal (LLC)"/>
    <x v="1"/>
    <x v="11"/>
    <n v="2015"/>
    <x v="57"/>
    <s v="sheldon souray"/>
    <s v="eBay:eBay"/>
    <s v="BOTH"/>
    <s v="Income Statement"/>
    <s v="PayPal (LLC) Sales Activity"/>
    <m/>
  </r>
  <r>
    <d v="2015-11-13T00:00:00"/>
    <s v="Transfer to Bank Completed"/>
    <n v="-574.46"/>
    <m/>
    <n v="574.46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m/>
  </r>
  <r>
    <d v="2015-11-13T00:00:00"/>
    <s v="Skype Communications Sarl"/>
    <n v="60"/>
    <m/>
    <n v="-60"/>
    <s v="Credit"/>
    <s v="11200 · PayPal (LLC)"/>
    <x v="1"/>
    <x v="11"/>
    <n v="2015"/>
    <x v="31"/>
    <s v="Skype"/>
    <s v="Corporate"/>
    <s v="BOTH"/>
    <s v="Income Statement"/>
    <s v="PayPal (LLC) Activity"/>
    <m/>
  </r>
  <r>
    <d v="2015-11-13T00:00:00"/>
    <s v="Dale Doty"/>
    <n v="12.9"/>
    <m/>
    <n v="-12.9"/>
    <s v="Credit"/>
    <s v="11200 · PayPal (LLC)"/>
    <x v="1"/>
    <x v="11"/>
    <n v="2015"/>
    <x v="57"/>
    <s v="Dale Doty"/>
    <s v="eBay:eBay"/>
    <s v="BOTH"/>
    <s v="Income Statement"/>
    <s v="PayPal (LLC) Sales Activity"/>
    <m/>
  </r>
  <r>
    <d v="2015-11-14T00:00:00"/>
    <s v="Dale Bush"/>
    <n v="76.16"/>
    <m/>
    <n v="-76.16"/>
    <s v="Credit"/>
    <s v="11200 · PayPal (LLC)"/>
    <x v="1"/>
    <x v="11"/>
    <n v="2015"/>
    <x v="57"/>
    <s v="Dale Bush"/>
    <s v="eBay:eBay"/>
    <s v="BOTH"/>
    <s v="Income Statement"/>
    <s v="PayPal (LLC) Sales Activity"/>
    <m/>
  </r>
  <r>
    <d v="2015-11-15T00:00:00"/>
    <s v="Lynette Wood"/>
    <n v="25.82"/>
    <m/>
    <n v="-25.82"/>
    <s v="Credit"/>
    <s v="11200 · PayPal (LLC)"/>
    <x v="1"/>
    <x v="11"/>
    <n v="2015"/>
    <x v="57"/>
    <s v="Lynette Wood"/>
    <s v="eBay:eBay"/>
    <s v="BOTH"/>
    <s v="Income Statement"/>
    <s v="PayPal (LLC) Sales Activity"/>
    <m/>
  </r>
  <r>
    <d v="2015-11-15T00:00:00"/>
    <s v="Chiara Zarlocco"/>
    <n v="66.22"/>
    <m/>
    <n v="-66.22"/>
    <s v="Credit"/>
    <s v="11200 · PayPal (LLC)"/>
    <x v="1"/>
    <x v="11"/>
    <n v="2015"/>
    <x v="57"/>
    <s v="Chiara Zarlocco"/>
    <s v="eBay:eBay"/>
    <s v="BOTH"/>
    <s v="Income Statement"/>
    <s v="PayPal (LLC) Sales Activity"/>
    <m/>
  </r>
  <r>
    <d v="2015-11-16T00:00:00"/>
    <s v="deborah willem"/>
    <n v="-12.11"/>
    <m/>
    <n v="12.11"/>
    <s v="Debit"/>
    <s v="11200 · PayPal (LLC)"/>
    <x v="1"/>
    <x v="11"/>
    <n v="2015"/>
    <x v="57"/>
    <s v="deborah willem"/>
    <s v="eBay:eBay"/>
    <s v="BOTH"/>
    <s v="Income Statement"/>
    <s v="PayPal (LLC) Sales Activity"/>
    <m/>
  </r>
  <r>
    <d v="2015-11-16T00:00:00"/>
    <s v="Dale Bush"/>
    <n v="-76.16"/>
    <m/>
    <n v="76.16"/>
    <s v="Debit"/>
    <s v="11200 · PayPal (LLC)"/>
    <x v="1"/>
    <x v="11"/>
    <n v="2015"/>
    <x v="57"/>
    <s v="Dale Bush"/>
    <s v="eBay:eBay"/>
    <s v="BOTH"/>
    <s v="Income Statement"/>
    <s v="PayPal (LLC) Sales Activity"/>
    <m/>
  </r>
  <r>
    <d v="2015-11-16T00:00:00"/>
    <s v="Patrick Sospenzo"/>
    <n v="89.87"/>
    <m/>
    <n v="-89.87"/>
    <s v="Credit"/>
    <s v="11200 · PayPal (LLC)"/>
    <x v="1"/>
    <x v="11"/>
    <n v="2015"/>
    <x v="57"/>
    <s v="Patrick Sospenzo"/>
    <s v="eBay:eBay"/>
    <s v="BOTH"/>
    <s v="Income Statement"/>
    <s v="PayPal (LLC) Sales Activity"/>
    <m/>
  </r>
  <r>
    <d v="2015-11-16T00:00:00"/>
    <s v="Transfer to Bank Completed"/>
    <n v="-250"/>
    <m/>
    <n v="250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m/>
  </r>
  <r>
    <d v="2015-11-17T00:00:00"/>
    <s v="Judtih Straub"/>
    <n v="67.45"/>
    <m/>
    <n v="-67.45"/>
    <s v="Credit"/>
    <s v="11200 · PayPal (LLC)"/>
    <x v="1"/>
    <x v="11"/>
    <n v="2015"/>
    <x v="57"/>
    <s v="Judtih Straub"/>
    <s v="eBay:eBay"/>
    <s v="BOTH"/>
    <s v="Income Statement"/>
    <s v="PayPal (LLC) Sales Activity"/>
    <m/>
  </r>
  <r>
    <d v="2015-11-17T00:00:00"/>
    <s v="david BEEBE"/>
    <n v="14.9"/>
    <m/>
    <n v="-14.9"/>
    <s v="Credit"/>
    <s v="11200 · PayPal (LLC)"/>
    <x v="1"/>
    <x v="11"/>
    <n v="2015"/>
    <x v="57"/>
    <s v="david BEEBE"/>
    <s v="eBay:eBay"/>
    <s v="BOTH"/>
    <s v="Income Statement"/>
    <s v="PayPal (LLC) Sales Activity"/>
    <m/>
  </r>
  <r>
    <d v="2015-11-17T00:00:00"/>
    <s v="gigimann"/>
    <n v="9.9499999999999993"/>
    <m/>
    <n v="-9.9499999999999993"/>
    <s v="Credit"/>
    <s v="11200 · PayPal (LLC)"/>
    <x v="1"/>
    <x v="11"/>
    <n v="2015"/>
    <x v="57"/>
    <s v="gigimann"/>
    <s v="eBay:eBay"/>
    <s v="BOTH"/>
    <s v="Income Statement"/>
    <s v="PayPal (LLC) Sales Activity"/>
    <m/>
  </r>
  <r>
    <d v="2015-11-19T00:00:00"/>
    <s v="Bernard ONeill"/>
    <n v="16.899999999999999"/>
    <m/>
    <n v="-16.899999999999999"/>
    <s v="Credit"/>
    <s v="11200 · PayPal (LLC)"/>
    <x v="1"/>
    <x v="11"/>
    <n v="2015"/>
    <x v="57"/>
    <s v="Bernard ONeill"/>
    <s v="eBay:eBay"/>
    <s v="BOTH"/>
    <s v="Income Statement"/>
    <s v="PayPal (LLC) Sales Activity"/>
    <m/>
  </r>
  <r>
    <d v="2015-11-19T00:00:00"/>
    <s v="Edward Wolek"/>
    <n v="10.95"/>
    <m/>
    <n v="-10.95"/>
    <s v="Credit"/>
    <s v="11200 · PayPal (LLC)"/>
    <x v="1"/>
    <x v="11"/>
    <n v="2015"/>
    <x v="57"/>
    <s v="Edward Wolek"/>
    <s v="eBay:eBay"/>
    <s v="BOTH"/>
    <s v="Income Statement"/>
    <s v="PayPal (LLC) Sales Activity"/>
    <m/>
  </r>
  <r>
    <d v="2015-11-20T00:00:00"/>
    <s v="Cynthia Nickell"/>
    <n v="-45.48"/>
    <m/>
    <n v="45.48"/>
    <s v="Debit"/>
    <s v="11200 · PayPal (LLC)"/>
    <x v="1"/>
    <x v="11"/>
    <n v="2015"/>
    <x v="57"/>
    <s v="Cynthia Nickell"/>
    <s v="eBay:eBay"/>
    <s v="BOTH"/>
    <s v="Income Statement"/>
    <s v="PayPal (LLC) Sales Activity"/>
    <m/>
  </r>
  <r>
    <d v="2015-11-20T00:00:00"/>
    <s v="William Dale"/>
    <n v="9.9499999999999993"/>
    <m/>
    <n v="-9.9499999999999993"/>
    <s v="Credit"/>
    <s v="11200 · PayPal (LLC)"/>
    <x v="1"/>
    <x v="11"/>
    <n v="2015"/>
    <x v="57"/>
    <s v="William Dale"/>
    <s v="eBay:eBay"/>
    <s v="BOTH"/>
    <s v="Income Statement"/>
    <s v="PayPal (LLC) Sales Activity"/>
    <m/>
  </r>
  <r>
    <d v="2015-11-20T00:00:00"/>
    <s v="Silky's Silver Ideas"/>
    <n v="89.58"/>
    <m/>
    <n v="-89.58"/>
    <s v="Credit"/>
    <s v="11200 · PayPal (LLC)"/>
    <x v="1"/>
    <x v="11"/>
    <n v="2015"/>
    <x v="57"/>
    <s v="Silky's Silver Ideas"/>
    <s v="eBay:eBay"/>
    <s v="BOTH"/>
    <s v="Income Statement"/>
    <s v="PayPal (LLC) Sales Activity"/>
    <m/>
  </r>
  <r>
    <d v="2015-11-20T00:00:00"/>
    <s v="Akop Aslanyan"/>
    <n v="48.82"/>
    <m/>
    <n v="-48.82"/>
    <s v="Credit"/>
    <s v="11200 · PayPal (LLC)"/>
    <x v="1"/>
    <x v="11"/>
    <n v="2015"/>
    <x v="57"/>
    <s v="Akop Aslanyan"/>
    <s v="eBay:eBay"/>
    <s v="BOTH"/>
    <s v="Income Statement"/>
    <s v="PayPal (LLC) Sales Activity"/>
    <m/>
  </r>
  <r>
    <d v="2015-11-21T00:00:00"/>
    <s v="Angela OKelly"/>
    <n v="14.9"/>
    <m/>
    <n v="-14.9"/>
    <s v="Credit"/>
    <s v="11200 · PayPal (LLC)"/>
    <x v="1"/>
    <x v="11"/>
    <n v="2015"/>
    <x v="57"/>
    <s v="Angela OKelly"/>
    <s v="eBay:eBay"/>
    <s v="BOTH"/>
    <s v="Income Statement"/>
    <s v="PayPal (LLC) Sales Activity"/>
    <m/>
  </r>
  <r>
    <d v="2015-11-22T00:00:00"/>
    <s v="Ernest Harris"/>
    <n v="59.02"/>
    <m/>
    <n v="-59.02"/>
    <s v="Credit"/>
    <s v="11200 · PayPal (LLC)"/>
    <x v="1"/>
    <x v="11"/>
    <n v="2015"/>
    <x v="57"/>
    <s v="Ernest Harris"/>
    <s v="eBay:eBay"/>
    <s v="BOTH"/>
    <s v="Income Statement"/>
    <s v="PayPal (LLC) Sales Activity"/>
    <m/>
  </r>
  <r>
    <d v="2015-11-23T00:00:00"/>
    <s v="JOHN MILLER"/>
    <n v="57.05"/>
    <m/>
    <n v="-57.05"/>
    <s v="Credit"/>
    <s v="11200 · PayPal (LLC)"/>
    <x v="1"/>
    <x v="11"/>
    <n v="2015"/>
    <x v="57"/>
    <s v="JOHN MILLER"/>
    <s v="eBay:eBay"/>
    <s v="BOTH"/>
    <s v="Income Statement"/>
    <s v="PayPal (LLC) Sales Activity"/>
    <m/>
  </r>
  <r>
    <d v="2015-11-24T00:00:00"/>
    <s v="Leo Selasky"/>
    <n v="79.400000000000006"/>
    <m/>
    <n v="-79.400000000000006"/>
    <s v="Credit"/>
    <s v="11200 · PayPal (LLC)"/>
    <x v="1"/>
    <x v="11"/>
    <n v="2015"/>
    <x v="57"/>
    <s v="Leo Selasky"/>
    <s v="eBay:eBay"/>
    <s v="BOTH"/>
    <s v="Income Statement"/>
    <s v="PayPal (LLC) Sales Activity"/>
    <m/>
  </r>
  <r>
    <d v="2015-11-24T00:00:00"/>
    <s v="Deborah Jo Neil"/>
    <n v="21.54"/>
    <m/>
    <n v="-21.54"/>
    <s v="Credit"/>
    <s v="11200 · PayPal (LLC)"/>
    <x v="1"/>
    <x v="11"/>
    <n v="2015"/>
    <x v="57"/>
    <s v="Deborah Jo Neil"/>
    <s v="eBay:eBay"/>
    <s v="BOTH"/>
    <s v="Income Statement"/>
    <s v="PayPal (LLC) Sales Activity"/>
    <m/>
  </r>
  <r>
    <d v="2015-11-24T00:00:00"/>
    <s v="Danielle Volman"/>
    <n v="14.25"/>
    <m/>
    <n v="-14.25"/>
    <s v="Credit"/>
    <s v="11200 · PayPal (LLC)"/>
    <x v="1"/>
    <x v="11"/>
    <n v="2015"/>
    <x v="57"/>
    <s v="Danielle Volman"/>
    <s v="eBay:eBay"/>
    <s v="BOTH"/>
    <s v="Income Statement"/>
    <s v="PayPal (LLC) Sales Activity"/>
    <m/>
  </r>
  <r>
    <d v="2015-11-25T00:00:00"/>
    <s v="Dale Bush"/>
    <n v="-66.56"/>
    <m/>
    <n v="66.56"/>
    <s v="Debit"/>
    <s v="11200 · PayPal (LLC)"/>
    <x v="1"/>
    <x v="11"/>
    <n v="2015"/>
    <x v="57"/>
    <s v="Dale Bush"/>
    <s v="eBay:eBay"/>
    <s v="BOTH"/>
    <s v="Income Statement"/>
    <s v="PayPal (LLC) Sales Activity"/>
    <m/>
  </r>
  <r>
    <d v="2015-11-25T00:00:00"/>
    <s v="Dwayne Dye"/>
    <n v="97.44"/>
    <m/>
    <n v="-97.44"/>
    <s v="Credit"/>
    <s v="11200 · PayPal (LLC)"/>
    <x v="1"/>
    <x v="11"/>
    <n v="2015"/>
    <x v="57"/>
    <s v="Dwayne Dye"/>
    <s v="eBay:eBay"/>
    <s v="BOTH"/>
    <s v="Income Statement"/>
    <s v="PayPal (LLC) Sales Activity"/>
    <m/>
  </r>
  <r>
    <d v="2015-11-26T00:00:00"/>
    <s v="Spotify USA Inc"/>
    <n v="-9.99"/>
    <m/>
    <n v="9.99"/>
    <s v="Debit"/>
    <s v="11200 · PayPal (LLC)"/>
    <x v="1"/>
    <x v="11"/>
    <n v="2015"/>
    <x v="31"/>
    <s v="Spotify"/>
    <s v="Corporate"/>
    <s v="BOTH"/>
    <s v="Income Statement"/>
    <s v="PayPal (LLC) Activity"/>
    <m/>
  </r>
  <r>
    <d v="2015-11-27T00:00:00"/>
    <s v="charles malone"/>
    <n v="50.36"/>
    <m/>
    <n v="-50.36"/>
    <s v="Credit"/>
    <s v="11200 · PayPal (LLC)"/>
    <x v="1"/>
    <x v="11"/>
    <n v="2015"/>
    <x v="57"/>
    <s v="charles malone"/>
    <s v="eBay:eBay"/>
    <s v="BOTH"/>
    <s v="Income Statement"/>
    <s v="PayPal (LLC) Sales Activity"/>
    <m/>
  </r>
  <r>
    <d v="2015-11-28T00:00:00"/>
    <s v="Michael Wall"/>
    <n v="55.59"/>
    <m/>
    <n v="-55.59"/>
    <s v="Credit"/>
    <s v="11200 · PayPal (LLC)"/>
    <x v="1"/>
    <x v="11"/>
    <n v="2015"/>
    <x v="57"/>
    <s v="Michael Wall"/>
    <s v="eBay:eBay"/>
    <s v="BOTH"/>
    <s v="Income Statement"/>
    <s v="PayPal (LLC) Sales Activity"/>
    <m/>
  </r>
  <r>
    <d v="2015-11-29T00:00:00"/>
    <s v="George Esters"/>
    <n v="69.900000000000006"/>
    <m/>
    <n v="-69.900000000000006"/>
    <s v="Credit"/>
    <s v="11200 · PayPal (LLC)"/>
    <x v="1"/>
    <x v="11"/>
    <n v="2015"/>
    <x v="57"/>
    <s v="George Esters"/>
    <s v="eBay:eBay"/>
    <s v="BOTH"/>
    <s v="Income Statement"/>
    <s v="PayPal (LLC) Sales Activity"/>
    <m/>
  </r>
  <r>
    <d v="2015-11-29T00:00:00"/>
    <s v="Jared Rosenfeld"/>
    <n v="12.9"/>
    <m/>
    <n v="-12.9"/>
    <s v="Credit"/>
    <s v="11200 · PayPal (LLC)"/>
    <x v="1"/>
    <x v="11"/>
    <n v="2015"/>
    <x v="57"/>
    <s v="Jared Rosenfeld"/>
    <s v="eBay:eBay"/>
    <s v="BOTH"/>
    <s v="Income Statement"/>
    <s v="PayPal (LLC) Sales Activity"/>
    <m/>
  </r>
  <r>
    <d v="2015-11-29T00:00:00"/>
    <s v="cesia barahona"/>
    <n v="48.65"/>
    <m/>
    <n v="-48.65"/>
    <s v="Credit"/>
    <s v="11200 · PayPal (LLC)"/>
    <x v="1"/>
    <x v="11"/>
    <n v="2015"/>
    <x v="57"/>
    <s v="cesia barahona"/>
    <s v="eBay:eBay"/>
    <s v="BOTH"/>
    <s v="Income Statement"/>
    <s v="PayPal (LLC) Sales Activity"/>
    <m/>
  </r>
  <r>
    <d v="2015-11-30T00:00:00"/>
    <s v="claudio freixas"/>
    <n v="34.380000000000003"/>
    <m/>
    <n v="-34.380000000000003"/>
    <s v="Credit"/>
    <s v="11200 · PayPal (LLC)"/>
    <x v="1"/>
    <x v="11"/>
    <n v="2015"/>
    <x v="57"/>
    <s v="claudio freixas"/>
    <s v="eBay:eBay"/>
    <s v="BOTH"/>
    <s v="Income Statement"/>
    <s v="PayPal (LLC) Sales Activity"/>
    <m/>
  </r>
  <r>
    <d v="2015-11-30T00:00:00"/>
    <s v="Transfer to Bank Completed"/>
    <n v="-702.81"/>
    <m/>
    <n v="702.81"/>
    <s v="Debit"/>
    <s v="11200 · PayPal (LLC)"/>
    <x v="1"/>
    <x v="11"/>
    <n v="2015"/>
    <x v="37"/>
    <s v="Dean &amp; Tyler, LLC"/>
    <s v="Corporate"/>
    <s v="LLC"/>
    <s v="Balance Sheet"/>
    <s v="PayPal (LLC) transfers to 0592 (LLC)"/>
    <m/>
  </r>
  <r>
    <d v="2015-12-01T00:00:00"/>
    <s v="james hyman"/>
    <n v="45.41"/>
    <m/>
    <n v="-45.41"/>
    <s v="Credit"/>
    <s v="11200 · PayPal (LLC)"/>
    <x v="1"/>
    <x v="12"/>
    <n v="2015"/>
    <x v="57"/>
    <s v="james hyman"/>
    <s v="eBay:eBay"/>
    <s v="BOTH"/>
    <s v="Income Statement"/>
    <s v="PayPal (LLC) Sales Activity"/>
    <m/>
  </r>
  <r>
    <d v="2015-12-03T00:00:00"/>
    <s v="Havoc K-9, Inc."/>
    <n v="109.5"/>
    <m/>
    <n v="-109.5"/>
    <s v="Credit"/>
    <s v="11200 · PayPal (LLC)"/>
    <x v="1"/>
    <x v="12"/>
    <n v="2015"/>
    <x v="57"/>
    <s v="Havoc K-9, Inc."/>
    <s v="eBay:eBay"/>
    <s v="BOTH"/>
    <s v="Income Statement"/>
    <s v="PayPal (LLC) Sales Activity"/>
    <m/>
  </r>
  <r>
    <d v="2015-12-03T00:00:00"/>
    <s v="Terry Coker"/>
    <n v="12.9"/>
    <m/>
    <n v="-12.9"/>
    <s v="Credit"/>
    <s v="11200 · PayPal (LLC)"/>
    <x v="1"/>
    <x v="12"/>
    <n v="2015"/>
    <x v="57"/>
    <s v="Terry Coker"/>
    <s v="eBay:eBay"/>
    <s v="BOTH"/>
    <s v="Income Statement"/>
    <s v="PayPal (LLC) Sales Activity"/>
    <m/>
  </r>
  <r>
    <d v="2015-12-04T00:00:00"/>
    <s v="FROST KENNELS LLP"/>
    <n v="97.44"/>
    <m/>
    <n v="-97.44"/>
    <s v="Credit"/>
    <s v="11200 · PayPal (LLC)"/>
    <x v="1"/>
    <x v="12"/>
    <n v="2015"/>
    <x v="57"/>
    <s v="FROST KENNELS LLP"/>
    <s v="eBay:eBay"/>
    <s v="BOTH"/>
    <s v="Income Statement"/>
    <s v="PayPal (LLC) Sales Activity"/>
    <m/>
  </r>
  <r>
    <d v="2015-12-05T00:00:00"/>
    <s v="Jon Foster"/>
    <n v="14.42"/>
    <m/>
    <n v="-14.42"/>
    <s v="Credit"/>
    <s v="11200 · PayPal (LLC)"/>
    <x v="1"/>
    <x v="12"/>
    <n v="2015"/>
    <x v="57"/>
    <s v="Jon Foster"/>
    <s v="eBay:eBay"/>
    <s v="BOTH"/>
    <s v="Income Statement"/>
    <s v="PayPal (LLC) Sales Activity"/>
    <m/>
  </r>
  <r>
    <d v="2015-12-05T00:00:00"/>
    <s v="david gregoire"/>
    <n v="40.94"/>
    <m/>
    <n v="-40.94"/>
    <s v="Credit"/>
    <s v="11200 · PayPal (LLC)"/>
    <x v="1"/>
    <x v="12"/>
    <n v="2015"/>
    <x v="57"/>
    <s v="david gregoire"/>
    <s v="eBay:eBay"/>
    <s v="BOTH"/>
    <s v="Income Statement"/>
    <s v="PayPal (LLC) Sales Activity"/>
    <m/>
  </r>
  <r>
    <d v="2015-12-06T00:00:00"/>
    <s v="Cancun Whale Shark Tours"/>
    <n v="59.92"/>
    <m/>
    <n v="-59.92"/>
    <s v="Credit"/>
    <s v="11200 · PayPal (LLC)"/>
    <x v="1"/>
    <x v="12"/>
    <n v="2015"/>
    <x v="57"/>
    <s v="Cancun Whale Shark Tours"/>
    <s v="eBay:eBay"/>
    <s v="BOTH"/>
    <s v="Income Statement"/>
    <s v="PayPal (LLC) Sales Activity"/>
    <m/>
  </r>
  <r>
    <d v="2015-12-06T00:00:00"/>
    <s v="adam cornell"/>
    <n v="29.33"/>
    <m/>
    <n v="-29.33"/>
    <s v="Credit"/>
    <s v="11200 · PayPal (LLC)"/>
    <x v="1"/>
    <x v="12"/>
    <n v="2015"/>
    <x v="57"/>
    <s v="adam cornell"/>
    <s v="eBay:eBay"/>
    <s v="BOTH"/>
    <s v="Income Statement"/>
    <s v="PayPal (LLC) Sales Activity"/>
    <m/>
  </r>
  <r>
    <d v="2015-12-06T00:00:00"/>
    <s v="Richard Cooper"/>
    <n v="9.9499999999999993"/>
    <m/>
    <n v="-9.9499999999999993"/>
    <s v="Credit"/>
    <s v="11200 · PayPal (LLC)"/>
    <x v="1"/>
    <x v="12"/>
    <n v="2015"/>
    <x v="57"/>
    <s v="Richard Cooper"/>
    <s v="eBay:eBay"/>
    <s v="BOTH"/>
    <s v="Income Statement"/>
    <s v="PayPal (LLC) Sales Activity"/>
    <m/>
  </r>
  <r>
    <d v="2015-12-07T00:00:00"/>
    <s v="Ronald Sinek"/>
    <n v="9.9499999999999993"/>
    <m/>
    <n v="-9.9499999999999993"/>
    <s v="Credit"/>
    <s v="11200 · PayPal (LLC)"/>
    <x v="1"/>
    <x v="12"/>
    <n v="2015"/>
    <x v="57"/>
    <s v="Ronald Sinek"/>
    <s v="eBay:eBay"/>
    <s v="BOTH"/>
    <s v="Income Statement"/>
    <s v="PayPal (LLC) Sales Activity"/>
    <m/>
  </r>
  <r>
    <d v="2015-12-07T00:00:00"/>
    <s v="Transfer to Bank Completed"/>
    <n v="-370.43"/>
    <m/>
    <n v="370.43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07T00:00:00"/>
    <s v="EDDYSON ENT. INC."/>
    <n v="59.02"/>
    <m/>
    <n v="-59.02"/>
    <s v="Credit"/>
    <s v="11200 · PayPal (LLC)"/>
    <x v="1"/>
    <x v="12"/>
    <n v="2015"/>
    <x v="57"/>
    <s v="EDDYSON ENT. INC."/>
    <s v="eBay:eBay"/>
    <s v="BOTH"/>
    <s v="Income Statement"/>
    <s v="PayPal (LLC) Sales Activity"/>
    <m/>
  </r>
  <r>
    <d v="2015-12-08T00:00:00"/>
    <s v="RIGHT HAND CROSS"/>
    <n v="12.9"/>
    <m/>
    <n v="-12.9"/>
    <s v="Credit"/>
    <s v="11200 · PayPal (LLC)"/>
    <x v="1"/>
    <x v="12"/>
    <n v="2015"/>
    <x v="57"/>
    <s v="RIGHT HAND CROSS"/>
    <s v="eBay:eBay"/>
    <s v="BOTH"/>
    <s v="Income Statement"/>
    <s v="PayPal (LLC) Sales Activity"/>
    <m/>
  </r>
  <r>
    <d v="2015-12-08T00:00:00"/>
    <s v="Marco Castillo"/>
    <n v="53.51"/>
    <m/>
    <n v="-53.51"/>
    <s v="Credit"/>
    <s v="11200 · PayPal (LLC)"/>
    <x v="1"/>
    <x v="12"/>
    <n v="2015"/>
    <x v="57"/>
    <s v="Marco Castillo"/>
    <s v="eBay:eBay"/>
    <s v="BOTH"/>
    <s v="Income Statement"/>
    <s v="PayPal (LLC) Sales Activity"/>
    <m/>
  </r>
  <r>
    <d v="2015-12-09T00:00:00"/>
    <s v="JOE GALINDO"/>
    <n v="56.07"/>
    <m/>
    <n v="-56.07"/>
    <s v="Credit"/>
    <s v="11200 · PayPal (LLC)"/>
    <x v="1"/>
    <x v="12"/>
    <n v="2015"/>
    <x v="57"/>
    <s v="JOE GALINDO"/>
    <s v="eBay:eBay"/>
    <s v="BOTH"/>
    <s v="Income Statement"/>
    <s v="PayPal (LLC) Sales Activity"/>
    <m/>
  </r>
  <r>
    <d v="2015-12-09T00:00:00"/>
    <s v="Wencke Synak"/>
    <n v="15.89"/>
    <m/>
    <n v="-15.89"/>
    <s v="Credit"/>
    <s v="11200 · PayPal (LLC)"/>
    <x v="1"/>
    <x v="12"/>
    <n v="2015"/>
    <x v="57"/>
    <s v="Wencke Synak"/>
    <s v="eBay:eBay"/>
    <s v="BOTH"/>
    <s v="Income Statement"/>
    <s v="PayPal (LLC) Sales Activity"/>
    <m/>
  </r>
  <r>
    <d v="2015-12-10T00:00:00"/>
    <s v="Chris Paquette"/>
    <n v="69.900000000000006"/>
    <m/>
    <n v="-69.900000000000006"/>
    <s v="Credit"/>
    <s v="11200 · PayPal (LLC)"/>
    <x v="1"/>
    <x v="12"/>
    <n v="2015"/>
    <x v="57"/>
    <s v="Chris Paquette"/>
    <s v="eBay:eBay"/>
    <s v="BOTH"/>
    <s v="Income Statement"/>
    <s v="PayPal (LLC) Sales Activity"/>
    <m/>
  </r>
  <r>
    <d v="2015-12-11T00:00:00"/>
    <s v="richard chen"/>
    <n v="52.82"/>
    <m/>
    <n v="-52.82"/>
    <s v="Credit"/>
    <s v="11200 · PayPal (LLC)"/>
    <x v="1"/>
    <x v="12"/>
    <n v="2015"/>
    <x v="57"/>
    <s v="richard chen"/>
    <s v="eBay:eBay"/>
    <s v="BOTH"/>
    <s v="Income Statement"/>
    <s v="PayPal (LLC) Sales Activity"/>
    <m/>
  </r>
  <r>
    <d v="2015-12-11T00:00:00"/>
    <s v="Andrea Kemeny"/>
    <n v="15"/>
    <m/>
    <n v="-15"/>
    <s v="Credit"/>
    <s v="11200 · PayPal (LLC)"/>
    <x v="1"/>
    <x v="12"/>
    <n v="2015"/>
    <x v="57"/>
    <s v="Andrea Kemeny"/>
    <s v="eBay:eBay"/>
    <s v="BOTH"/>
    <s v="Income Statement"/>
    <s v="PayPal (LLC) Sales Activity"/>
    <m/>
  </r>
  <r>
    <d v="2015-12-11T00:00:00"/>
    <s v="Richard Coleman"/>
    <n v="-61.11"/>
    <m/>
    <n v="61.11"/>
    <s v="Debit"/>
    <s v="11200 · PayPal (LLC)"/>
    <x v="1"/>
    <x v="12"/>
    <n v="2015"/>
    <x v="57"/>
    <s v="Richard Coleman"/>
    <s v="eBay:eBay"/>
    <s v="BOTH"/>
    <s v="Income Statement"/>
    <s v="PayPal (LLC) Sales Activity"/>
    <m/>
  </r>
  <r>
    <d v="2015-12-12T00:00:00"/>
    <s v="Hernan Hiablochnik"/>
    <n v="83.2"/>
    <m/>
    <n v="-83.2"/>
    <s v="Credit"/>
    <s v="11200 · PayPal (LLC)"/>
    <x v="1"/>
    <x v="12"/>
    <n v="2015"/>
    <x v="57"/>
    <s v="Hernan Hiablochnik"/>
    <s v="eBay:eBay"/>
    <s v="BOTH"/>
    <s v="Income Statement"/>
    <s v="PayPal (LLC) Sales Activity"/>
    <m/>
  </r>
  <r>
    <d v="2015-12-12T00:00:00"/>
    <s v="Liesel Folden"/>
    <n v="14.9"/>
    <m/>
    <n v="-14.9"/>
    <s v="Credit"/>
    <s v="11200 · PayPal (LLC)"/>
    <x v="1"/>
    <x v="12"/>
    <n v="2015"/>
    <x v="57"/>
    <s v="Liesel Folden"/>
    <s v="eBay:eBay"/>
    <s v="BOTH"/>
    <s v="Income Statement"/>
    <s v="PayPal (LLC) Sales Activity"/>
    <m/>
  </r>
  <r>
    <d v="2015-12-13T00:00:00"/>
    <s v="Nanci Medina"/>
    <n v="14.9"/>
    <m/>
    <n v="-14.9"/>
    <s v="Credit"/>
    <s v="11200 · PayPal (LLC)"/>
    <x v="1"/>
    <x v="12"/>
    <n v="2015"/>
    <x v="57"/>
    <s v="Nanci Medina"/>
    <s v="eBay:eBay"/>
    <s v="BOTH"/>
    <s v="Income Statement"/>
    <s v="PayPal (LLC) Sales Activity"/>
    <m/>
  </r>
  <r>
    <d v="2015-12-14T00:00:00"/>
    <s v="brant bristow"/>
    <n v="44"/>
    <m/>
    <n v="-44"/>
    <s v="Credit"/>
    <s v="11200 · PayPal (LLC)"/>
    <x v="1"/>
    <x v="12"/>
    <n v="2015"/>
    <x v="57"/>
    <s v="brant bristow"/>
    <s v="eBay:eBay"/>
    <s v="BOTH"/>
    <s v="Income Statement"/>
    <s v="PayPal (LLC) Sales Activity"/>
    <m/>
  </r>
  <r>
    <d v="2015-12-14T00:00:00"/>
    <s v="Robin Bartlett-Asnicar"/>
    <n v="14.9"/>
    <m/>
    <n v="-14.9"/>
    <s v="Credit"/>
    <s v="11200 · PayPal (LLC)"/>
    <x v="1"/>
    <x v="12"/>
    <n v="2015"/>
    <x v="57"/>
    <s v="Robin Bartlett-Asnicar"/>
    <s v="eBay:eBay"/>
    <s v="BOTH"/>
    <s v="Income Statement"/>
    <s v="PayPal (LLC) Sales Activity"/>
    <m/>
  </r>
  <r>
    <d v="2015-12-14T00:00:00"/>
    <s v="Transfer to Bank Completed"/>
    <n v="-482.9"/>
    <m/>
    <n v="482.9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14T00:00:00"/>
    <s v="william bennett"/>
    <n v="14.42"/>
    <m/>
    <n v="-14.42"/>
    <s v="Credit"/>
    <s v="11200 · PayPal (LLC)"/>
    <x v="1"/>
    <x v="12"/>
    <n v="2015"/>
    <x v="57"/>
    <s v="william bennett"/>
    <s v="eBay:eBay"/>
    <s v="BOTH"/>
    <s v="Income Statement"/>
    <s v="PayPal (LLC) Sales Activity"/>
    <m/>
  </r>
  <r>
    <d v="2015-12-15T00:00:00"/>
    <s v="william bennett"/>
    <n v="5.05"/>
    <m/>
    <n v="-5.05"/>
    <s v="Credit"/>
    <s v="11200 · PayPal (LLC)"/>
    <x v="1"/>
    <x v="12"/>
    <n v="2015"/>
    <x v="57"/>
    <s v="william bennett"/>
    <s v="eBay:eBay"/>
    <s v="BOTH"/>
    <s v="Income Statement"/>
    <s v="PayPal (LLC) Sales Activity"/>
    <m/>
  </r>
  <r>
    <d v="2015-12-15T00:00:00"/>
    <s v="Texas Forward Visions, Inc."/>
    <n v="89.86"/>
    <m/>
    <n v="-89.86"/>
    <s v="Credit"/>
    <s v="11200 · PayPal (LLC)"/>
    <x v="1"/>
    <x v="12"/>
    <n v="2015"/>
    <x v="57"/>
    <s v="Texas Forward Visions, Inc."/>
    <s v="eBay:eBay"/>
    <s v="BOTH"/>
    <s v="Income Statement"/>
    <s v="PayPal (LLC) Sales Activity"/>
    <m/>
  </r>
  <r>
    <d v="2015-12-16T00:00:00"/>
    <s v="izudin bajramovic"/>
    <n v="61.18"/>
    <m/>
    <n v="-61.18"/>
    <s v="Credit"/>
    <s v="11200 · PayPal (LLC)"/>
    <x v="1"/>
    <x v="12"/>
    <n v="2015"/>
    <x v="57"/>
    <s v="izudin bajramovic"/>
    <s v="eBay:eBay"/>
    <s v="BOTH"/>
    <s v="Income Statement"/>
    <s v="PayPal (LLC) Sales Activity"/>
    <m/>
  </r>
  <r>
    <d v="2015-12-16T00:00:00"/>
    <s v="Jennifer Harmon"/>
    <n v="51.78"/>
    <m/>
    <n v="-51.78"/>
    <s v="Credit"/>
    <s v="11200 · PayPal (LLC)"/>
    <x v="1"/>
    <x v="12"/>
    <n v="2015"/>
    <x v="57"/>
    <s v="Jennifer Harmon"/>
    <s v="eBay:eBay"/>
    <s v="BOTH"/>
    <s v="Income Statement"/>
    <s v="PayPal (LLC) Sales Activity"/>
    <m/>
  </r>
  <r>
    <d v="2015-12-16T00:00:00"/>
    <s v="Dezzis Custom Jewelry &amp;amp; Mural Design"/>
    <n v="53.51"/>
    <m/>
    <n v="-53.51"/>
    <s v="Credit"/>
    <s v="11200 · PayPal (LLC)"/>
    <x v="1"/>
    <x v="12"/>
    <n v="2015"/>
    <x v="57"/>
    <s v="Dezzis Custom Jewelry &amp;amp; Mural Design"/>
    <s v="eBay:eBay"/>
    <s v="BOTH"/>
    <s v="Income Statement"/>
    <s v="PayPal (LLC) Sales Activity"/>
    <m/>
  </r>
  <r>
    <d v="2015-12-16T00:00:00"/>
    <s v="Transfer to Bank Completed"/>
    <n v="-350"/>
    <m/>
    <n v="350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16T00:00:00"/>
    <s v="Christiaan Rodriguez"/>
    <n v="32.18"/>
    <m/>
    <n v="-32.18"/>
    <s v="Credit"/>
    <s v="11200 · PayPal (LLC)"/>
    <x v="1"/>
    <x v="12"/>
    <n v="2015"/>
    <x v="57"/>
    <s v="Christiaan Rodriguez"/>
    <s v="eBay:eBay"/>
    <s v="BOTH"/>
    <s v="Income Statement"/>
    <s v="PayPal (LLC) Sales Activity"/>
    <m/>
  </r>
  <r>
    <d v="2015-12-16T00:00:00"/>
    <s v="Christiaan Rodriguez"/>
    <n v="-32.18"/>
    <m/>
    <n v="32.18"/>
    <s v="Debit"/>
    <s v="11200 · PayPal (LLC)"/>
    <x v="1"/>
    <x v="12"/>
    <n v="2015"/>
    <x v="57"/>
    <s v="Christiaan Rodriguez"/>
    <s v="eBay:eBay"/>
    <s v="BOTH"/>
    <s v="Income Statement"/>
    <s v="PayPal (LLC) Sales Activity"/>
    <m/>
  </r>
  <r>
    <d v="2015-12-16T00:00:00"/>
    <s v="Richard Blouin"/>
    <n v="120.87"/>
    <m/>
    <n v="-120.87"/>
    <s v="Credit"/>
    <s v="11200 · PayPal (LLC)"/>
    <x v="1"/>
    <x v="12"/>
    <n v="2015"/>
    <x v="57"/>
    <s v="Richard Blouin"/>
    <s v="eBay:eBay"/>
    <s v="BOTH"/>
    <s v="Income Statement"/>
    <s v="PayPal (LLC) Sales Activity"/>
    <m/>
  </r>
  <r>
    <d v="2015-12-17T00:00:00"/>
    <s v="Luis Sell"/>
    <n v="85.86"/>
    <m/>
    <n v="-85.86"/>
    <s v="Credit"/>
    <s v="11200 · PayPal (LLC)"/>
    <x v="1"/>
    <x v="12"/>
    <n v="2015"/>
    <x v="57"/>
    <s v="Luis Sell"/>
    <s v="eBay:eBay"/>
    <s v="BOTH"/>
    <s v="Income Statement"/>
    <s v="PayPal (LLC) Sales Activity"/>
    <m/>
  </r>
  <r>
    <d v="2015-12-18T00:00:00"/>
    <s v="Rapid General Contractor"/>
    <n v="89.02"/>
    <m/>
    <n v="-89.02"/>
    <s v="Credit"/>
    <s v="11200 · PayPal (LLC)"/>
    <x v="1"/>
    <x v="12"/>
    <n v="2015"/>
    <x v="57"/>
    <s v="Rapid General Contractor"/>
    <s v="eBay:eBay"/>
    <s v="BOTH"/>
    <s v="Income Statement"/>
    <s v="PayPal (LLC) Sales Activity"/>
    <m/>
  </r>
  <r>
    <d v="2015-12-18T00:00:00"/>
    <s v="Alissa Tennen"/>
    <n v="15.89"/>
    <m/>
    <n v="-15.89"/>
    <s v="Credit"/>
    <s v="11200 · PayPal (LLC)"/>
    <x v="1"/>
    <x v="12"/>
    <n v="2015"/>
    <x v="57"/>
    <s v="Alissa Tennen"/>
    <s v="eBay:eBay"/>
    <s v="BOTH"/>
    <s v="Income Statement"/>
    <s v="PayPal (LLC) Sales Activity"/>
    <m/>
  </r>
  <r>
    <d v="2015-12-18T00:00:00"/>
    <s v="Transfer to Bank Completed"/>
    <n v="-310"/>
    <m/>
    <n v="310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19T00:00:00"/>
    <s v="June Roberts"/>
    <n v="64.95"/>
    <m/>
    <n v="-64.95"/>
    <s v="Credit"/>
    <s v="11200 · PayPal (LLC)"/>
    <x v="1"/>
    <x v="12"/>
    <n v="2015"/>
    <x v="57"/>
    <s v="June Roberts"/>
    <s v="eBay:eBay"/>
    <s v="BOTH"/>
    <s v="Income Statement"/>
    <s v="PayPal (LLC) Sales Activity"/>
    <m/>
  </r>
  <r>
    <d v="2015-12-19T00:00:00"/>
    <s v="felix carrion"/>
    <n v="10.95"/>
    <m/>
    <n v="-10.95"/>
    <s v="Credit"/>
    <s v="11200 · PayPal (LLC)"/>
    <x v="1"/>
    <x v="12"/>
    <n v="2015"/>
    <x v="57"/>
    <s v="felix carrion"/>
    <s v="eBay:eBay"/>
    <s v="BOTH"/>
    <s v="Income Statement"/>
    <s v="PayPal (LLC) Sales Activity"/>
    <m/>
  </r>
  <r>
    <d v="2015-12-20T00:00:00"/>
    <s v="mrs c l simmonds"/>
    <n v="132.19999999999999"/>
    <m/>
    <n v="-132.19999999999999"/>
    <s v="Credit"/>
    <s v="11200 · PayPal (LLC)"/>
    <x v="1"/>
    <x v="12"/>
    <n v="2015"/>
    <x v="57"/>
    <s v="mrs c l simmonds"/>
    <s v="eBay:eBay"/>
    <s v="BOTH"/>
    <s v="Income Statement"/>
    <s v="PayPal (LLC) Sales Activity"/>
    <m/>
  </r>
  <r>
    <d v="2015-12-20T00:00:00"/>
    <s v="mrs c l simmonds"/>
    <n v="137.19999999999999"/>
    <m/>
    <n v="-137.19999999999999"/>
    <s v="Credit"/>
    <s v="11200 · PayPal (LLC)"/>
    <x v="1"/>
    <x v="12"/>
    <n v="2015"/>
    <x v="57"/>
    <s v="mrs c l simmonds"/>
    <s v="eBay:eBay"/>
    <s v="BOTH"/>
    <s v="Income Statement"/>
    <s v="PayPal (LLC) Sales Activity"/>
    <m/>
  </r>
  <r>
    <d v="2015-12-21T00:00:00"/>
    <s v="Transfer to Bank Completed"/>
    <n v="-333.6"/>
    <m/>
    <n v="333.6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22T00:00:00"/>
    <s v="rodney morreira"/>
    <n v="14.9"/>
    <m/>
    <n v="-14.9"/>
    <s v="Credit"/>
    <s v="11200 · PayPal (LLC)"/>
    <x v="1"/>
    <x v="12"/>
    <n v="2015"/>
    <x v="57"/>
    <s v="rodney morreira"/>
    <s v="eBay:eBay"/>
    <s v="BOTH"/>
    <s v="Income Statement"/>
    <s v="PayPal (LLC) Sales Activity"/>
    <m/>
  </r>
  <r>
    <d v="2015-12-22T00:00:00"/>
    <s v="Phillip Cannatti"/>
    <n v="280.95"/>
    <m/>
    <n v="-280.95"/>
    <s v="Credit"/>
    <s v="11200 · PayPal (LLC)"/>
    <x v="1"/>
    <x v="12"/>
    <n v="2015"/>
    <x v="57"/>
    <s v="Phillip Cannatti"/>
    <s v="eBay:eBay"/>
    <s v="BOTH"/>
    <s v="Income Statement"/>
    <s v="PayPal (LLC) Sales Activity"/>
    <m/>
  </r>
  <r>
    <d v="2015-12-23T00:00:00"/>
    <s v="Ramon Scheffer"/>
    <n v="127.2"/>
    <m/>
    <n v="-127.2"/>
    <s v="Credit"/>
    <s v="11200 · PayPal (LLC)"/>
    <x v="1"/>
    <x v="12"/>
    <n v="2015"/>
    <x v="57"/>
    <s v="Ramon Scheffer"/>
    <s v="eBay:eBay"/>
    <s v="BOTH"/>
    <s v="Income Statement"/>
    <s v="PayPal (LLC) Sales Activity"/>
    <m/>
  </r>
  <r>
    <d v="2015-12-23T00:00:00"/>
    <s v="Transfer to Bank Completed"/>
    <n v="-170"/>
    <m/>
    <n v="170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23T00:00:00"/>
    <s v="PayPal"/>
    <n v="233.75"/>
    <m/>
    <n v="-233.75"/>
    <s v="Credit"/>
    <s v="11200 · PayPal (LLC)"/>
    <x v="1"/>
    <x v="12"/>
    <n v="2015"/>
    <x v="9"/>
    <s v="David Ratner"/>
    <s v="eBay:eBay"/>
    <s v="BOTH"/>
    <s v="Balance Sheet"/>
    <s v="PayPal (LLC) Activity"/>
    <m/>
  </r>
  <r>
    <d v="2015-12-23T00:00:00"/>
    <s v="David Ratner"/>
    <n v="-233.75"/>
    <m/>
    <n v="233.75"/>
    <s v="Debit"/>
    <s v="11200 · PayPal (LLC)"/>
    <x v="1"/>
    <x v="12"/>
    <n v="2015"/>
    <x v="9"/>
    <s v="David Ratner"/>
    <s v="eBay:eBay"/>
    <s v="BOTH"/>
    <s v="Balance Sheet"/>
    <s v="PayPal (LLC) Activity"/>
    <m/>
  </r>
  <r>
    <d v="2015-12-24T00:00:00"/>
    <s v="Bow Wow Productions"/>
    <n v="21.9"/>
    <m/>
    <n v="-21.9"/>
    <s v="Credit"/>
    <s v="11200 · PayPal (LLC)"/>
    <x v="1"/>
    <x v="12"/>
    <n v="2015"/>
    <x v="57"/>
    <s v="Bow Wow Productions"/>
    <s v="eBay:eBay"/>
    <s v="BOTH"/>
    <s v="Income Statement"/>
    <s v="PayPal (LLC) Sales Activity"/>
    <m/>
  </r>
  <r>
    <d v="2015-12-24T00:00:00"/>
    <s v="ANGELA MACGOWAN"/>
    <n v="26"/>
    <m/>
    <n v="-26"/>
    <s v="Credit"/>
    <s v="11200 · PayPal (LLC)"/>
    <x v="1"/>
    <x v="12"/>
    <n v="2015"/>
    <x v="57"/>
    <s v="ANGELA MACGOWAN"/>
    <s v="eBay:eBay"/>
    <s v="BOTH"/>
    <s v="Income Statement"/>
    <s v="PayPal (LLC) Sales Activity"/>
    <m/>
  </r>
  <r>
    <d v="2015-12-26T00:00:00"/>
    <s v="Spotify USA Inc"/>
    <n v="-9.99"/>
    <m/>
    <n v="9.99"/>
    <s v="Debit"/>
    <s v="11200 · PayPal (LLC)"/>
    <x v="1"/>
    <x v="12"/>
    <n v="2015"/>
    <x v="31"/>
    <s v="Spotify"/>
    <s v="Corporate"/>
    <s v="BOTH"/>
    <s v="Income Statement"/>
    <s v="PayPal (LLC) Activity"/>
    <m/>
  </r>
  <r>
    <d v="2015-12-26T00:00:00"/>
    <s v="PAUL SHACKEL"/>
    <n v="29.8"/>
    <m/>
    <n v="-29.8"/>
    <s v="Credit"/>
    <s v="11200 · PayPal (LLC)"/>
    <x v="1"/>
    <x v="12"/>
    <n v="2015"/>
    <x v="57"/>
    <s v="PAUL SHACKEL"/>
    <s v="eBay:eBay"/>
    <s v="BOTH"/>
    <s v="Income Statement"/>
    <s v="PayPal (LLC) Sales Activity"/>
    <m/>
  </r>
  <r>
    <d v="2015-12-27T00:00:00"/>
    <s v="Blair Williams"/>
    <n v="56.09"/>
    <m/>
    <n v="-56.09"/>
    <s v="Credit"/>
    <s v="11200 · PayPal (LLC)"/>
    <x v="1"/>
    <x v="12"/>
    <n v="2015"/>
    <x v="57"/>
    <s v="Blair Williams"/>
    <s v="eBay:eBay"/>
    <s v="BOTH"/>
    <s v="Income Statement"/>
    <s v="PayPal (LLC) Sales Activity"/>
    <m/>
  </r>
  <r>
    <d v="2015-12-27T00:00:00"/>
    <s v="Paul Lucas"/>
    <n v="64.95"/>
    <m/>
    <n v="-64.95"/>
    <s v="Credit"/>
    <s v="11200 · PayPal (LLC)"/>
    <x v="1"/>
    <x v="12"/>
    <n v="2015"/>
    <x v="57"/>
    <s v="Paul Lucas"/>
    <s v="eBay:eBay"/>
    <s v="BOTH"/>
    <s v="Income Statement"/>
    <s v="PayPal (LLC) Sales Activity"/>
    <m/>
  </r>
  <r>
    <d v="2015-12-27T00:00:00"/>
    <s v="Nicholas  Mounts"/>
    <n v="150"/>
    <m/>
    <n v="-150"/>
    <s v="Credit"/>
    <s v="11200 · PayPal (LLC)"/>
    <x v="1"/>
    <x v="12"/>
    <n v="2015"/>
    <x v="57"/>
    <s v="Nicholas  Mounts"/>
    <s v="eBay:eBay"/>
    <s v="BOTH"/>
    <s v="Income Statement"/>
    <s v="PayPal (LLC) Sales Activity"/>
    <m/>
  </r>
  <r>
    <d v="2015-12-28T00:00:00"/>
    <s v="Luis Sell"/>
    <n v="-85.86"/>
    <m/>
    <n v="85.86"/>
    <s v="Debit"/>
    <s v="11200 · PayPal (LLC)"/>
    <x v="1"/>
    <x v="12"/>
    <n v="2015"/>
    <x v="57"/>
    <s v="Luis Sell"/>
    <s v="eBay:eBay"/>
    <s v="BOTH"/>
    <s v="Income Statement"/>
    <s v="PayPal (LLC) Sales Activity"/>
    <m/>
  </r>
  <r>
    <d v="2015-12-28T00:00:00"/>
    <s v="Transfer to Bank Completed"/>
    <n v="-160"/>
    <m/>
    <n v="160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28T00:00:00"/>
    <s v="Scott Griffin"/>
    <n v="42.97"/>
    <m/>
    <n v="-42.97"/>
    <s v="Credit"/>
    <s v="11200 · PayPal (LLC)"/>
    <x v="1"/>
    <x v="12"/>
    <n v="2015"/>
    <x v="57"/>
    <s v="Scott Griffin"/>
    <s v="eBay:eBay"/>
    <s v="BOTH"/>
    <s v="Income Statement"/>
    <s v="PayPal (LLC) Sales Activity"/>
    <m/>
  </r>
  <r>
    <d v="2015-12-29T00:00:00"/>
    <s v="Bow Wow Productions"/>
    <n v="-21.9"/>
    <m/>
    <n v="21.9"/>
    <s v="Debit"/>
    <s v="11200 · PayPal (LLC)"/>
    <x v="1"/>
    <x v="12"/>
    <n v="2015"/>
    <x v="57"/>
    <s v="Bow Wow Productions"/>
    <s v="eBay:eBay"/>
    <s v="BOTH"/>
    <s v="Income Statement"/>
    <s v="PayPal (LLC) Sales Activity"/>
    <m/>
  </r>
  <r>
    <d v="2015-12-29T00:00:00"/>
    <s v="Ashley Miller"/>
    <n v="97.44"/>
    <m/>
    <n v="-97.44"/>
    <s v="Credit"/>
    <s v="11200 · PayPal (LLC)"/>
    <x v="1"/>
    <x v="12"/>
    <n v="2015"/>
    <x v="57"/>
    <s v="Ashley Miller"/>
    <s v="eBay:eBay"/>
    <s v="BOTH"/>
    <s v="Income Statement"/>
    <s v="PayPal (LLC) Sales Activity"/>
    <m/>
  </r>
  <r>
    <d v="2015-12-30T00:00:00"/>
    <s v="Ashley Miller"/>
    <n v="-24.49"/>
    <m/>
    <n v="24.49"/>
    <s v="Debit"/>
    <s v="11200 · PayPal (LLC)"/>
    <x v="1"/>
    <x v="12"/>
    <n v="2015"/>
    <x v="57"/>
    <s v="Ashley Miller"/>
    <s v="eBay:eBay"/>
    <s v="BOTH"/>
    <s v="Income Statement"/>
    <s v="PayPal (LLC) Sales Activity"/>
    <m/>
  </r>
  <r>
    <d v="2015-12-31T00:00:00"/>
    <s v="Transfer to Bank Completed"/>
    <n v="-80"/>
    <m/>
    <n v="80"/>
    <s v="Debit"/>
    <s v="11200 · PayPal (LLC)"/>
    <x v="1"/>
    <x v="12"/>
    <n v="2015"/>
    <x v="37"/>
    <s v="Dean &amp; Tyler, LLC"/>
    <s v="Corporate"/>
    <s v="LLC"/>
    <s v="Balance Sheet"/>
    <s v="PayPal (LLC) transfers to 0592 (LLC)"/>
    <m/>
  </r>
  <r>
    <d v="2015-12-31T00:00:00"/>
    <s v="Luis Ledesma Jr"/>
    <n v="53.93"/>
    <m/>
    <n v="-53.93"/>
    <s v="Credit"/>
    <s v="11200 · PayPal (LLC)"/>
    <x v="1"/>
    <x v="12"/>
    <n v="2015"/>
    <x v="57"/>
    <s v="Luis Ledesma Jr"/>
    <s v="eBay:eBay"/>
    <s v="BOTH"/>
    <s v="Income Statement"/>
    <s v="PayPal (LLC) Sales Activity"/>
    <m/>
  </r>
  <r>
    <d v="2015-12-31T00:00:00"/>
    <s v="Gerardo Conception"/>
    <n v="92.11"/>
    <m/>
    <n v="-92.11"/>
    <s v="Credit"/>
    <s v="11200 · PayPal (LLC)"/>
    <x v="1"/>
    <x v="12"/>
    <n v="2015"/>
    <x v="57"/>
    <s v="Gerardo Conception"/>
    <s v="eBay:eBay"/>
    <s v="BOTH"/>
    <s v="Income Statement"/>
    <s v="PayPal (LLC) Sales Activity"/>
    <m/>
  </r>
  <r>
    <d v="2015-12-31T00:00:00"/>
    <s v="Gerardo Conception"/>
    <n v="-82.73"/>
    <m/>
    <n v="82.73"/>
    <s v="Debit"/>
    <s v="11200 · PayPal (LLC)"/>
    <x v="1"/>
    <x v="12"/>
    <n v="2015"/>
    <x v="57"/>
    <s v="Gerardo Conception"/>
    <s v="eBay:eBay"/>
    <s v="BOTH"/>
    <s v="Income Statement"/>
    <s v="PayPal (LLC) Sales Activity"/>
    <m/>
  </r>
  <r>
    <s v="x"/>
    <m/>
    <m/>
    <m/>
    <m/>
    <m/>
    <m/>
    <x v="0"/>
    <x v="0"/>
    <m/>
    <x v="0"/>
    <m/>
    <m/>
    <m/>
    <m/>
    <m/>
    <m/>
  </r>
  <r>
    <s v="PayPal (LLC) fees"/>
    <m/>
    <m/>
    <m/>
    <m/>
    <m/>
    <m/>
    <x v="0"/>
    <x v="0"/>
    <m/>
    <x v="0"/>
    <m/>
    <m/>
    <m/>
    <m/>
    <m/>
    <m/>
  </r>
  <r>
    <d v="2015-01-01T00:00:00"/>
    <s v="Credit Card"/>
    <n v="0"/>
    <m/>
    <n v="0"/>
    <s v="Credit"/>
    <s v="11200 · PayPal (LLC)"/>
    <x v="1"/>
    <x v="1"/>
    <n v="2015"/>
    <x v="11"/>
    <s v="PayPal"/>
    <s v="eBay:eBay"/>
    <s v="BOTH"/>
    <s v="Income Statement"/>
    <s v="PayPal (LLC) Activity"/>
    <s v="11200 · PayPal (LLC)"/>
  </r>
  <r>
    <d v="2015-01-01T00:00:00"/>
    <s v="Go Daddy Europe Limited"/>
    <n v="0"/>
    <m/>
    <n v="0"/>
    <s v="Debit"/>
    <s v="11200 · PayPal (LLC)"/>
    <x v="1"/>
    <x v="1"/>
    <n v="2015"/>
    <x v="11"/>
    <s v="PayPal"/>
    <s v="eBay:eBay"/>
    <s v="BOTH"/>
    <s v="Income Statement"/>
    <s v="PayPal (LLC) Activity"/>
    <s v="11200 · PayPal (LLC)"/>
  </r>
  <r>
    <d v="2015-01-01T00:00:00"/>
    <s v="Sam West"/>
    <n v="-0.67"/>
    <m/>
    <n v="0.6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1T00:00:00"/>
    <s v="Steve Wolf"/>
    <n v="-2.13"/>
    <m/>
    <n v="2.1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1T00:00:00"/>
    <s v="Alejandro Wehber"/>
    <n v="-1.1200000000000001"/>
    <m/>
    <n v="1.1200000000000001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1T00:00:00"/>
    <s v="Howard Saylor"/>
    <n v="-0.72"/>
    <m/>
    <n v="0.7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1T00:00:00"/>
    <s v="Christian Huber"/>
    <n v="-2.5499999999999998"/>
    <m/>
    <n v="2.549999999999999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1T00:00:00"/>
    <s v="Juan Olivarez"/>
    <n v="-2.56"/>
    <m/>
    <n v="2.5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2T00:00:00"/>
    <s v="manuel munos"/>
    <n v="-1.76"/>
    <m/>
    <n v="1.7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2T00:00:00"/>
    <s v="jessee perry"/>
    <n v="-0.67"/>
    <m/>
    <n v="0.6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2T00:00:00"/>
    <s v="Steven Walker"/>
    <n v="-0.67"/>
    <m/>
    <n v="0.6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3T00:00:00"/>
    <s v="Ruben Moreno"/>
    <n v="-2.29"/>
    <m/>
    <n v="2.2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4T00:00:00"/>
    <s v="char thompson"/>
    <n v="-0.92"/>
    <m/>
    <n v="0.9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4T00:00:00"/>
    <s v="ICC GEB"/>
    <n v="-1.95"/>
    <m/>
    <n v="1.95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5T00:00:00"/>
    <s v="Bank Account"/>
    <n v="0"/>
    <m/>
    <n v="0"/>
    <s v="Debit"/>
    <s v="11200 · PayPal (LLC)"/>
    <x v="1"/>
    <x v="1"/>
    <n v="2015"/>
    <x v="11"/>
    <s v="PayPal"/>
    <s v="Corporate"/>
    <s v="LLC"/>
    <s v="Balance Sheet"/>
    <s v="PayPal (LLC) transfers to 0592 (LLC)"/>
    <s v="11200 · PayPal (LLC)"/>
  </r>
  <r>
    <d v="2015-01-05T00:00:00"/>
    <s v="eBay Inc Shipping"/>
    <n v="0"/>
    <m/>
    <n v="0"/>
    <s v="Debit"/>
    <s v="11200 · PayPal (LLC)"/>
    <x v="1"/>
    <x v="1"/>
    <n v="2015"/>
    <x v="11"/>
    <s v="PayPal"/>
    <s v="eBay:eBay"/>
    <s v="BOTH"/>
    <s v="Income Statement"/>
    <s v="PayPal (LLC) Activity"/>
    <s v="11200 · PayPal (LLC)"/>
  </r>
  <r>
    <d v="2015-01-05T00:00:00"/>
    <s v="Michael Davis"/>
    <n v="-3.52"/>
    <m/>
    <n v="3.5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5T00:00:00"/>
    <s v="carolina vielma"/>
    <n v="-0.67"/>
    <m/>
    <n v="0.6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6T00:00:00"/>
    <s v="Marsha Gift"/>
    <n v="-1.75"/>
    <m/>
    <n v="1.75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6T00:00:00"/>
    <s v="Jacklyn Jacobson"/>
    <n v="-0.73"/>
    <m/>
    <n v="0.7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6T00:00:00"/>
    <s v="susan nannini"/>
    <n v="2.31"/>
    <m/>
    <n v="-2.31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6T00:00:00"/>
    <s v="Suzette Bourcier"/>
    <n v="-1.92"/>
    <m/>
    <n v="1.9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6T00:00:00"/>
    <s v="Annie Baker"/>
    <n v="-1.17"/>
    <m/>
    <n v="1.1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7T00:00:00"/>
    <s v="susan nannini"/>
    <n v="2.0099999999999998"/>
    <m/>
    <n v="-2.0099999999999998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7T00:00:00"/>
    <s v="Reversal"/>
    <n v="0"/>
    <m/>
    <n v="0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7T00:00:00"/>
    <s v="Daniel Mahoney"/>
    <n v="0.82"/>
    <m/>
    <n v="-0.82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7T00:00:00"/>
    <s v="eBay Buyer Dispute"/>
    <n v="0"/>
    <m/>
    <n v="0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8T00:00:00"/>
    <s v="sergio vergara"/>
    <n v="-0.73"/>
    <m/>
    <n v="0.7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8T00:00:00"/>
    <s v="Emilio Fernandez"/>
    <n v="-1.1599999999999999"/>
    <m/>
    <n v="1.159999999999999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8T00:00:00"/>
    <s v="Richard Stairs"/>
    <n v="-1.95"/>
    <m/>
    <n v="1.95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8T00:00:00"/>
    <s v="Tiffani Lanier"/>
    <n v="-0.88"/>
    <m/>
    <n v="0.8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8T00:00:00"/>
    <s v="Daniel LaPorta"/>
    <n v="-0.73"/>
    <m/>
    <n v="0.7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9T00:00:00"/>
    <s v="joseph stillman"/>
    <n v="-1.61"/>
    <m/>
    <n v="1.61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9T00:00:00"/>
    <s v="Thomas VanHoesen"/>
    <n v="-1.8"/>
    <m/>
    <n v="1.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9T00:00:00"/>
    <s v="Russell Steele"/>
    <n v="-2.62"/>
    <m/>
    <n v="2.6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09T00:00:00"/>
    <s v="Dirk Randol"/>
    <n v="-2.64"/>
    <m/>
    <n v="2.64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0T00:00:00"/>
    <s v="Angie Forslund"/>
    <n v="-0.67"/>
    <m/>
    <n v="0.6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1T00:00:00"/>
    <s v="JOHN VINTILA"/>
    <n v="-0.82"/>
    <m/>
    <n v="0.8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1T00:00:00"/>
    <s v="3D Sellers eBay apps for sellers"/>
    <n v="0"/>
    <m/>
    <n v="0"/>
    <s v="Debit"/>
    <s v="11200 · PayPal (LLC)"/>
    <x v="1"/>
    <x v="1"/>
    <n v="2015"/>
    <x v="11"/>
    <s v="PayPal"/>
    <s v="eBay:eBay"/>
    <s v="BOTH"/>
    <s v="Income Statement"/>
    <s v="PayPal (LLC) Activity"/>
    <s v="11200 · PayPal (LLC)"/>
  </r>
  <r>
    <d v="2015-01-11T00:00:00"/>
    <s v="PIECeS"/>
    <n v="-3.78"/>
    <m/>
    <n v="3.7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1T00:00:00"/>
    <s v="TADASHI YOSHINO"/>
    <n v="-1.86"/>
    <m/>
    <n v="1.8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1T00:00:00"/>
    <s v="Judy Cummings"/>
    <n v="-1.93"/>
    <m/>
    <n v="1.9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2T00:00:00"/>
    <s v="Davinia Lefroy"/>
    <n v="-6.25"/>
    <m/>
    <n v="6.25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2T00:00:00"/>
    <s v="jeremiah knipe"/>
    <n v="0.27"/>
    <m/>
    <n v="-0.27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2T00:00:00"/>
    <s v="Gina Callozzo"/>
    <n v="-1.86"/>
    <m/>
    <n v="1.8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2T00:00:00"/>
    <s v="Big Buttons by Pets-Shows-On-Wheels pets and supplies"/>
    <n v="-4.88"/>
    <m/>
    <n v="4.8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3T00:00:00"/>
    <s v="Pamela Banis"/>
    <n v="-0.62"/>
    <m/>
    <n v="0.6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3T00:00:00"/>
    <s v="Henna Takatalo"/>
    <n v="-3.17"/>
    <m/>
    <n v="3.1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4T00:00:00"/>
    <s v="Mimi Madayag"/>
    <n v="0.43"/>
    <m/>
    <n v="-0.43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4T00:00:00"/>
    <s v="Suzette Bourcier"/>
    <n v="-2.02"/>
    <m/>
    <n v="2.0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4T00:00:00"/>
    <s v="Reversal"/>
    <n v="0"/>
    <m/>
    <n v="0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5T00:00:00"/>
    <s v="Ted Moy"/>
    <n v="-1.93"/>
    <m/>
    <n v="1.9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5T00:00:00"/>
    <s v="james esther"/>
    <n v="-0.88"/>
    <m/>
    <n v="0.8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6T00:00:00"/>
    <s v="Mikael Koivula"/>
    <n v="-1.85"/>
    <m/>
    <n v="1.85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6T00:00:00"/>
    <s v="Calli Carboni"/>
    <n v="-1.27"/>
    <m/>
    <n v="1.2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6T00:00:00"/>
    <s v="Nellie Sheppard"/>
    <n v="-3.59"/>
    <m/>
    <n v="3.5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6T00:00:00"/>
    <s v="gary white"/>
    <n v="-1.46"/>
    <m/>
    <n v="1.4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7T00:00:00"/>
    <s v="Gregory Gebhardt"/>
    <n v="-0.62"/>
    <m/>
    <n v="0.6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7T00:00:00"/>
    <s v="Susan Sowa"/>
    <n v="-0.59"/>
    <m/>
    <n v="0.5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8T00:00:00"/>
    <s v="Bank Account"/>
    <n v="0"/>
    <m/>
    <n v="0"/>
    <s v="Debit"/>
    <s v="11200 · PayPal (LLC)"/>
    <x v="1"/>
    <x v="1"/>
    <n v="2015"/>
    <x v="11"/>
    <s v="PayPal"/>
    <s v="Corporate"/>
    <s v="LLC"/>
    <s v="Balance Sheet"/>
    <s v="PayPal (LLC) transfers to 0592 (LLC)"/>
    <s v="11200 · PayPal (LLC)"/>
  </r>
  <r>
    <d v="2015-01-18T00:00:00"/>
    <s v="Thomas Migliore"/>
    <n v="-2.79"/>
    <m/>
    <n v="2.7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9T00:00:00"/>
    <s v="Vito Modica"/>
    <n v="-6.1"/>
    <m/>
    <n v="6.1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19T00:00:00"/>
    <s v="Chris Spencer"/>
    <n v="-0.59"/>
    <m/>
    <n v="0.5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0T00:00:00"/>
    <s v="John Young"/>
    <n v="-1.61"/>
    <m/>
    <n v="1.61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0T00:00:00"/>
    <s v="Tara Sharum"/>
    <n v="-0.69"/>
    <m/>
    <n v="0.6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0T00:00:00"/>
    <s v="Chris Johnsin"/>
    <n v="-1.46"/>
    <m/>
    <n v="1.4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0T00:00:00"/>
    <s v="Rhonda Coon"/>
    <n v="-1.46"/>
    <m/>
    <n v="1.4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2T00:00:00"/>
    <s v="Leslie A Mikelson"/>
    <n v="-0.69"/>
    <m/>
    <n v="0.6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3T00:00:00"/>
    <s v="jamonte lawson"/>
    <n v="-2.0699999999999998"/>
    <m/>
    <n v="2.0699999999999998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3T00:00:00"/>
    <s v="AAD"/>
    <n v="-1.21"/>
    <m/>
    <n v="1.21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3T00:00:00"/>
    <s v="Skype Communications Sarl"/>
    <n v="0"/>
    <m/>
    <n v="0"/>
    <s v="Debit"/>
    <s v="11200 · PayPal (LLC)"/>
    <x v="1"/>
    <x v="1"/>
    <n v="2015"/>
    <x v="11"/>
    <s v="PayPal"/>
    <s v="Corporate"/>
    <s v="BOTH"/>
    <s v="Income Statement"/>
    <s v="PayPal (LLC) Activity"/>
    <s v="11200 · PayPal (LLC)"/>
  </r>
  <r>
    <d v="2015-01-23T00:00:00"/>
    <s v="Andrew Wallender"/>
    <n v="-0.67"/>
    <m/>
    <n v="0.67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4T00:00:00"/>
    <s v="Morgan Seaborn"/>
    <n v="-1.92"/>
    <m/>
    <n v="1.9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4T00:00:00"/>
    <s v="Sandra Bruyere"/>
    <n v="-4.16"/>
    <m/>
    <n v="4.16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5T00:00:00"/>
    <s v="Bank Account"/>
    <n v="0"/>
    <m/>
    <n v="0"/>
    <s v="Debit"/>
    <s v="11200 · PayPal (LLC)"/>
    <x v="1"/>
    <x v="1"/>
    <n v="2015"/>
    <x v="11"/>
    <s v="PayPal"/>
    <s v="Corporate"/>
    <s v="LLC"/>
    <s v="Balance Sheet"/>
    <s v="PayPal (LLC) transfers to 0592 (LLC)"/>
    <s v="11200 · PayPal (LLC)"/>
  </r>
  <r>
    <d v="2015-01-25T00:00:00"/>
    <s v="Tyler Stockdale"/>
    <n v="-2.13"/>
    <m/>
    <n v="2.1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5T00:00:00"/>
    <s v="Carlos Morales"/>
    <n v="-2.13"/>
    <m/>
    <n v="2.1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6T00:00:00"/>
    <s v="Spotify USA Inc"/>
    <n v="0"/>
    <m/>
    <n v="0"/>
    <s v="Debit"/>
    <s v="11200 · PayPal (LLC)"/>
    <x v="1"/>
    <x v="1"/>
    <n v="2015"/>
    <x v="11"/>
    <s v="PayPal"/>
    <s v="Corporate"/>
    <s v="BOTH"/>
    <s v="Income Statement"/>
    <s v="PayPal (LLC) Activity"/>
    <s v="11200 · PayPal (LLC)"/>
  </r>
  <r>
    <d v="2015-01-26T00:00:00"/>
    <s v="Chris Johnsin"/>
    <n v="0.18"/>
    <m/>
    <n v="-0.18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6T00:00:00"/>
    <s v="Floyd Huszagh"/>
    <n v="-3.2"/>
    <m/>
    <n v="3.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6T00:00:00"/>
    <s v="david riedlinger"/>
    <n v="-2.73"/>
    <m/>
    <n v="2.7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6T00:00:00"/>
    <s v="Skype Communications Sarl"/>
    <n v="0"/>
    <m/>
    <n v="0"/>
    <s v="Credit"/>
    <s v="11200 · PayPal (LLC)"/>
    <x v="1"/>
    <x v="1"/>
    <n v="2015"/>
    <x v="11"/>
    <s v="PayPal"/>
    <s v="Corporate"/>
    <s v="BOTH"/>
    <s v="Income Statement"/>
    <s v="PayPal (LLC) Activity"/>
    <s v="11200 · PayPal (LLC)"/>
  </r>
  <r>
    <d v="2015-01-26T00:00:00"/>
    <s v="Skype Communications Sarl"/>
    <n v="0"/>
    <m/>
    <n v="0"/>
    <s v="Debit"/>
    <s v="11200 · PayPal (LLC)"/>
    <x v="1"/>
    <x v="1"/>
    <n v="2015"/>
    <x v="11"/>
    <s v="PayPal"/>
    <s v="Corporate"/>
    <s v="BOTH"/>
    <s v="Income Statement"/>
    <s v="PayPal (LLC) Activity"/>
    <s v="11200 · PayPal (LLC)"/>
  </r>
  <r>
    <d v="2015-01-26T00:00:00"/>
    <s v="Robert A Dorado"/>
    <n v="-2.39"/>
    <m/>
    <n v="2.3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7T00:00:00"/>
    <s v="Annie dethier"/>
    <n v="2.93"/>
    <m/>
    <n v="-2.93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7T00:00:00"/>
    <s v="Ashley Cunnington"/>
    <n v="-1.1499999999999999"/>
    <m/>
    <n v="1.149999999999999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7T00:00:00"/>
    <s v="Megan Battista"/>
    <n v="-3.09"/>
    <m/>
    <n v="3.0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8T00:00:00"/>
    <s v="eBay Buyer Dispute"/>
    <n v="0"/>
    <m/>
    <n v="0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8T00:00:00"/>
    <s v="Reversal"/>
    <n v="0"/>
    <m/>
    <n v="0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8T00:00:00"/>
    <s v="Susan Sowa"/>
    <n v="0.28999999999999998"/>
    <m/>
    <n v="-0.28999999999999998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8T00:00:00"/>
    <s v="KRISTINA JAEGER"/>
    <n v="-0.73"/>
    <m/>
    <n v="0.7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8T00:00:00"/>
    <s v="Vito Modica"/>
    <n v="6.1"/>
    <m/>
    <n v="-6.1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8T00:00:00"/>
    <s v="katherine defranco"/>
    <n v="-0.59"/>
    <m/>
    <n v="0.5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29T00:00:00"/>
    <s v="Bank Account"/>
    <n v="0"/>
    <m/>
    <n v="0"/>
    <s v="Debit"/>
    <s v="11200 · PayPal (LLC)"/>
    <x v="1"/>
    <x v="1"/>
    <n v="2015"/>
    <x v="11"/>
    <s v="PayPal"/>
    <s v="Corporate"/>
    <s v="LLC"/>
    <s v="Balance Sheet"/>
    <s v="PayPal (LLC) transfers to 0592 (LLC)"/>
    <s v="11200 · PayPal (LLC)"/>
  </r>
  <r>
    <d v="2015-01-29T00:00:00"/>
    <s v="Mjaed saeed Alghamdi"/>
    <n v="-3.92"/>
    <m/>
    <n v="3.9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0T00:00:00"/>
    <s v="Angelica Arambula"/>
    <n v="-0.59"/>
    <m/>
    <n v="0.5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0T00:00:00"/>
    <s v="Vito Modica"/>
    <n v="5.8"/>
    <m/>
    <n v="-5.8"/>
    <s v="Deb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0T00:00:00"/>
    <s v="Reversal"/>
    <n v="0"/>
    <m/>
    <n v="0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0T00:00:00"/>
    <s v="jack lazar"/>
    <n v="-2.19"/>
    <m/>
    <n v="2.19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0T00:00:00"/>
    <s v="Andrea Lord"/>
    <n v="-0.73"/>
    <m/>
    <n v="0.73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0T00:00:00"/>
    <s v="tina spivey"/>
    <n v="-2.04"/>
    <m/>
    <n v="2.04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1T00:00:00"/>
    <s v="K. McMahon"/>
    <n v="-0.92"/>
    <m/>
    <n v="0.9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1-31T00:00:00"/>
    <s v="K. McMahon"/>
    <n v="-0.92"/>
    <m/>
    <n v="0.92"/>
    <s v="Credit"/>
    <s v="11200 · PayPal (LLC)"/>
    <x v="1"/>
    <x v="1"/>
    <n v="2015"/>
    <x v="11"/>
    <s v="PayPal"/>
    <s v="eBay:eBay"/>
    <s v="BOTH"/>
    <s v="Income Statement"/>
    <s v="PayPal (LLC) Sales Activity"/>
    <s v="11200 · PayPal (LLC)"/>
  </r>
  <r>
    <d v="2015-02-01T00:00:00"/>
    <s v="Maryna Grabovskiy"/>
    <n v="-2.0699999999999998"/>
    <m/>
    <n v="2.069999999999999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1T00:00:00"/>
    <s v="AAD"/>
    <n v="-1.21"/>
    <m/>
    <n v="1.21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1T00:00:00"/>
    <s v="Alejandro Bucio"/>
    <n v="-2.25"/>
    <m/>
    <n v="2.2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2T00:00:00"/>
    <s v="Hugh Dyer"/>
    <n v="-2.91"/>
    <m/>
    <n v="2.91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2T00:00:00"/>
    <s v="Troy Cronk"/>
    <n v="-0.73"/>
    <m/>
    <n v="0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2T00:00:00"/>
    <s v="Pedro Leal"/>
    <n v="-1.34"/>
    <m/>
    <n v="1.34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2T00:00:00"/>
    <s v="Dominik Chrzan"/>
    <n v="-0.59"/>
    <m/>
    <n v="0.5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Ernie Williams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Maryna Grabovskiy"/>
    <n v="1.77"/>
    <m/>
    <n v="-1.77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iNetworking"/>
    <n v="-0.62"/>
    <m/>
    <n v="0.6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Bouncing Wolf Creations"/>
    <n v="-0.76"/>
    <m/>
    <n v="0.76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Larry Thompson"/>
    <n v="-3.65"/>
    <m/>
    <n v="3.6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Diane Whittaker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4T00:00:00"/>
    <s v="Tiffany Ernst"/>
    <n v="-3.13"/>
    <m/>
    <n v="3.1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5T00:00:00"/>
    <s v="Rachel Pollock"/>
    <n v="-0.62"/>
    <m/>
    <n v="0.6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5T00:00:00"/>
    <s v="Eoghan Byrne"/>
    <n v="-3.78"/>
    <m/>
    <n v="3.7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5T00:00:00"/>
    <s v="_x001a_ _x001a__x001a_"/>
    <n v="-78.11"/>
    <m/>
    <n v="78.11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5T00:00:00"/>
    <s v="_x001a_ _x001a__x001a_"/>
    <n v="78.11"/>
    <m/>
    <n v="-78.11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5T00:00:00"/>
    <s v="james rogers"/>
    <n v="-1.85"/>
    <m/>
    <n v="1.8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5T00:00:00"/>
    <s v="Denise Shifflett"/>
    <n v="-0.62"/>
    <m/>
    <n v="0.6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6T00:00:00"/>
    <s v="Kimberly McGrew"/>
    <n v="-0.74"/>
    <m/>
    <n v="0.74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6T00:00:00"/>
    <s v="Larry Thompson"/>
    <n v="3.35"/>
    <m/>
    <n v="-3.35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7T00:00:00"/>
    <s v="Brian Casey"/>
    <n v="-1.85"/>
    <m/>
    <n v="1.8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7T00:00:00"/>
    <s v="miguel aponte"/>
    <n v="-3.13"/>
    <m/>
    <n v="3.1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7T00:00:00"/>
    <s v="debra anderson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8T00:00:00"/>
    <s v="Kenia Sanchez"/>
    <n v="-3.99"/>
    <m/>
    <n v="3.9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8T00:00:00"/>
    <s v="Jenise Howard"/>
    <n v="-2.4700000000000002"/>
    <m/>
    <n v="2.470000000000000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8T00:00:00"/>
    <s v="william shields"/>
    <n v="-1.46"/>
    <m/>
    <n v="1.46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9T00:00:00"/>
    <s v="Bank Account"/>
    <n v="0"/>
    <m/>
    <n v="0"/>
    <s v="Debit"/>
    <s v="11200 · PayPal (LLC)"/>
    <x v="1"/>
    <x v="2"/>
    <n v="2015"/>
    <x v="11"/>
    <s v="PayPal"/>
    <s v="Corporate"/>
    <s v="LLC"/>
    <s v="Balance Sheet"/>
    <s v="PayPal (LLC) transfers to 0592 (LLC)"/>
    <s v="11200 · PayPal (LLC)"/>
  </r>
  <r>
    <d v="2015-02-09T00:00:00"/>
    <s v="kurtis thompson"/>
    <n v="-2.5299999999999998"/>
    <m/>
    <n v="2.529999999999999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9T00:00:00"/>
    <s v="Reversal"/>
    <n v="0"/>
    <m/>
    <n v="0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9T00:00:00"/>
    <s v="_x001a_ _x001a__x001a_"/>
    <n v="77.81"/>
    <m/>
    <n v="-77.81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9T00:00:00"/>
    <s v="Thomas Migliore"/>
    <n v="2.4900000000000002"/>
    <m/>
    <n v="-2.4900000000000002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09T00:00:00"/>
    <s v="Chimene L Cain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0T00:00:00"/>
    <s v="The People's Choice Entertainment Inc"/>
    <n v="-0.48"/>
    <m/>
    <n v="0.4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1T00:00:00"/>
    <s v="3D Sellers eBay apps for sellers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1T00:00:00"/>
    <s v="Robert Lewis"/>
    <n v="-0.59"/>
    <m/>
    <n v="0.5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1T00:00:00"/>
    <s v="William Pelton"/>
    <n v="-0.69"/>
    <m/>
    <n v="0.6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2T00:00:00"/>
    <s v="Ibrahim peri"/>
    <n v="-7.27"/>
    <m/>
    <n v="7.2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2T00:00:00"/>
    <s v="BM CONSULTING"/>
    <n v="-0.88"/>
    <m/>
    <n v="0.8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2T00:00:00"/>
    <s v="AAD"/>
    <n v="0.91"/>
    <m/>
    <n v="-0.91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2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2T00:00:00"/>
    <s v="Barbara Twaddle"/>
    <n v="-3.28"/>
    <m/>
    <n v="3.2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2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2T00:00:00"/>
    <s v="Richard skinner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2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2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2T00:00:00"/>
    <s v="Mark Ankenbrand"/>
    <n v="-0.73"/>
    <m/>
    <n v="0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3T00:00:00"/>
    <s v="Karen-Kitty Carroll"/>
    <n v="-0.73"/>
    <m/>
    <n v="0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3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3T00:00:00"/>
    <s v="Carla Kohle"/>
    <n v="-1.05"/>
    <m/>
    <n v="1.0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3T00:00:00"/>
    <s v="tim coburn"/>
    <n v="-19.82"/>
    <m/>
    <n v="19.8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3T00:00:00"/>
    <s v="Gilbert Martin"/>
    <n v="-2.13"/>
    <m/>
    <n v="2.1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3T00:00:00"/>
    <s v="Amber Arceo"/>
    <n v="-0.73"/>
    <m/>
    <n v="0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4T00:00:00"/>
    <s v="antonio alvarez"/>
    <n v="-1.78"/>
    <m/>
    <n v="1.7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6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6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6T00:00:00"/>
    <s v="Bank Account"/>
    <n v="0"/>
    <m/>
    <n v="0"/>
    <s v="Debit"/>
    <s v="11200 · PayPal (LLC)"/>
    <x v="1"/>
    <x v="2"/>
    <n v="2015"/>
    <x v="11"/>
    <s v="PayPal"/>
    <s v="Corporate"/>
    <s v="LLC"/>
    <s v="Balance Sheet"/>
    <s v="PayPal (LLC) transfers to 0592 (LLC)"/>
    <s v="11200 · PayPal (LLC)"/>
  </r>
  <r>
    <d v="2015-02-17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7T00:00:00"/>
    <s v="mary bazoff"/>
    <n v="-1.85"/>
    <m/>
    <n v="1.8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7T00:00:00"/>
    <s v="William T. Parker"/>
    <n v="-2.62"/>
    <m/>
    <n v="2.6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7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7T00:00:00"/>
    <s v="Timothy J Bowers Jr"/>
    <n v="-1.34"/>
    <m/>
    <n v="1.34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8T00:00:00"/>
    <s v="Schenley Hutson Kirk"/>
    <n v="-0.73"/>
    <m/>
    <n v="0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8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8T00:00:00"/>
    <s v="Maryna Grabovskiy"/>
    <n v="-2.19"/>
    <m/>
    <n v="2.1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8T00:00:00"/>
    <s v="eBay Buyer Dispute"/>
    <n v="0"/>
    <m/>
    <n v="0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9T00:00:00"/>
    <s v="Strutting Your Stuff Standard Poodles"/>
    <n v="-2.4500000000000002"/>
    <m/>
    <n v="2.450000000000000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19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9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19T00:00:00"/>
    <s v="Robert Rozzi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0T00:00:00"/>
    <s v="To Euro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0T00:00:00"/>
    <s v="From U.S. Dollar"/>
    <n v="0"/>
    <m/>
    <n v="0"/>
    <s v="Cred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0T00:00:00"/>
    <s v="Go Daddy Europe Limited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0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0T00:00:00"/>
    <s v="Robert Gay"/>
    <n v="-6.1"/>
    <m/>
    <n v="6.1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1T00:00:00"/>
    <s v="To Euro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1T00:00:00"/>
    <s v="From U.S. Dollar"/>
    <n v="0"/>
    <m/>
    <n v="0"/>
    <s v="Cred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1T00:00:00"/>
    <s v="Go Daddy Europe Limited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1T00:00:00"/>
    <s v="Tyler Newbury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2T00:00:00"/>
    <s v="becca mckain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2T00:00:00"/>
    <s v="rob chesson"/>
    <n v="-2.33"/>
    <m/>
    <n v="2.3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3T00:00:00"/>
    <s v="Peter Gonzalez"/>
    <n v="-1.95"/>
    <m/>
    <n v="1.9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3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3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3T00:00:00"/>
    <s v="eBay Inc Shipping"/>
    <n v="0"/>
    <m/>
    <n v="0"/>
    <s v="Debit"/>
    <s v="11200 · PayPal (LLC)"/>
    <x v="1"/>
    <x v="2"/>
    <n v="2015"/>
    <x v="11"/>
    <s v="PayPal"/>
    <s v="eBay:eBay"/>
    <s v="BOTH"/>
    <s v="Income Statement"/>
    <s v="PayPal (LLC) Activity"/>
    <s v="11200 · PayPal (LLC)"/>
  </r>
  <r>
    <d v="2015-02-24T00:00:00"/>
    <s v="Stanislav Dakhe"/>
    <n v="-0.82"/>
    <m/>
    <n v="0.8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4T00:00:00"/>
    <s v="Robert Lewis"/>
    <n v="0.28999999999999998"/>
    <m/>
    <n v="-0.28999999999999998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5T00:00:00"/>
    <s v="becca mckain"/>
    <n v="0.05"/>
    <m/>
    <n v="-0.05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5T00:00:00"/>
    <s v="richard wrathell"/>
    <n v="-9.2799999999999994"/>
    <m/>
    <n v="9.2799999999999994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5T00:00:00"/>
    <s v="chris chesnes"/>
    <n v="-2.0699999999999998"/>
    <m/>
    <n v="2.0699999999999998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5T00:00:00"/>
    <s v="Lauren Pederson"/>
    <n v="-0.62"/>
    <m/>
    <n v="0.62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5T00:00:00"/>
    <s v="Karen Musiak"/>
    <n v="-0.59"/>
    <m/>
    <n v="0.5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5T00:00:00"/>
    <s v="Tracy Duplichan"/>
    <n v="-0.67"/>
    <m/>
    <n v="0.67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Spotify USA Inc"/>
    <n v="0"/>
    <m/>
    <n v="0"/>
    <s v="Debit"/>
    <s v="11200 · PayPal (LLC)"/>
    <x v="1"/>
    <x v="2"/>
    <n v="2015"/>
    <x v="11"/>
    <s v="PayPal"/>
    <s v="Corporate"/>
    <s v="BOTH"/>
    <s v="Income Statement"/>
    <s v="PayPal (LLC) Activity"/>
    <s v="11200 · PayPal (LLC)"/>
  </r>
  <r>
    <d v="2015-02-26T00:00:00"/>
    <s v="Amanda Fisher"/>
    <n v="-1.29"/>
    <m/>
    <n v="1.2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Page Page"/>
    <n v="-3.61"/>
    <m/>
    <n v="3.61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Michael Iulo"/>
    <n v="-1.86"/>
    <m/>
    <n v="1.86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Alison McCormic"/>
    <n v="-0.76"/>
    <m/>
    <n v="0.76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Jenn Deese"/>
    <n v="-0.59"/>
    <m/>
    <n v="0.59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Crissie Gabriel"/>
    <n v="-0.73"/>
    <m/>
    <n v="0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6T00:00:00"/>
    <s v="eBay Buyer Dispute"/>
    <n v="0"/>
    <m/>
    <n v="0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7T00:00:00"/>
    <s v="Patricia Hall"/>
    <n v="-1.73"/>
    <m/>
    <n v="1.73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7T00:00:00"/>
    <s v="tim coburn"/>
    <n v="19.52"/>
    <m/>
    <n v="-19.52"/>
    <s v="Deb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8T00:00:00"/>
    <s v="Car 1 Auto Group Inc"/>
    <n v="-1.46"/>
    <m/>
    <n v="1.46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2-28T00:00:00"/>
    <s v="Fat cycles"/>
    <n v="-1.45"/>
    <m/>
    <n v="1.45"/>
    <s v="Credit"/>
    <s v="11200 · PayPal (LLC)"/>
    <x v="1"/>
    <x v="2"/>
    <n v="2015"/>
    <x v="11"/>
    <s v="PayPal"/>
    <s v="eBay:eBay"/>
    <s v="BOTH"/>
    <s v="Income Statement"/>
    <s v="PayPal (LLC) Sales Activity"/>
    <s v="11200 · PayPal (LLC)"/>
  </r>
  <r>
    <d v="2015-03-01T00:00:00"/>
    <s v="Tonya Grossman"/>
    <n v="-3.22"/>
    <m/>
    <n v="3.2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1T00:00:00"/>
    <s v="SANJAY CHANDRAHAS"/>
    <n v="-0.92"/>
    <m/>
    <n v="0.9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2T00:00:00"/>
    <s v="Mike Krieck"/>
    <n v="-8.5299999999999994"/>
    <m/>
    <n v="8.5299999999999994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2T00:00:00"/>
    <s v="Bank Account"/>
    <n v="0"/>
    <m/>
    <n v="0"/>
    <s v="Debit"/>
    <s v="11200 · PayPal (LLC)"/>
    <x v="1"/>
    <x v="3"/>
    <n v="2015"/>
    <x v="11"/>
    <s v="PayPal"/>
    <s v="Corporate"/>
    <s v="LLC"/>
    <s v="Balance Sheet"/>
    <s v="PayPal (LLC) transfers to 0592 (LLC)"/>
    <s v="11200 · PayPal (LLC)"/>
  </r>
  <r>
    <d v="2015-03-02T00:00:00"/>
    <s v="SANJAY CHANDRAHAS"/>
    <n v="0.62"/>
    <m/>
    <n v="-0.62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2T00:00:00"/>
    <s v="carlos MURILLO"/>
    <n v="-2.0099999999999998"/>
    <m/>
    <n v="2.009999999999999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2T00:00:00"/>
    <s v="Pamela Larsen"/>
    <n v="-0.72"/>
    <m/>
    <n v="0.7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3T00:00:00"/>
    <s v="Lucie Whitcomb-Meeker"/>
    <n v="-1.95"/>
    <m/>
    <n v="1.9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3T00:00:00"/>
    <s v="Jennifer Wolfe"/>
    <n v="-0.57999999999999996"/>
    <m/>
    <n v="0.57999999999999996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3T00:00:00"/>
    <s v="Trading inc"/>
    <n v="-2.39"/>
    <m/>
    <n v="2.3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3T00:00:00"/>
    <s v="Havoc K-9, Inc."/>
    <n v="-2.17"/>
    <m/>
    <n v="2.1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3T00:00:00"/>
    <s v="Havoc K-9, Inc."/>
    <n v="-0.67"/>
    <m/>
    <n v="0.6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3T00:00:00"/>
    <s v="Kammerflage Kreations"/>
    <n v="-1.0900000000000001"/>
    <m/>
    <n v="1.090000000000000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4T00:00:00"/>
    <s v="Mitchell Cardona"/>
    <n v="-0.72"/>
    <m/>
    <n v="0.7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4T00:00:00"/>
    <s v="Adam Lewis"/>
    <n v="-0.73"/>
    <m/>
    <n v="0.7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4T00:00:00"/>
    <s v="Gilbert Martin"/>
    <n v="1.6"/>
    <m/>
    <n v="-1.6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4T00:00:00"/>
    <s v="Maryna Grabovskiy"/>
    <n v="1.6"/>
    <m/>
    <n v="-1.6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michelle gibson"/>
    <n v="-4.3499999999999996"/>
    <m/>
    <n v="4.3499999999999996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Carolyn Beach"/>
    <n v="-3.13"/>
    <m/>
    <n v="3.1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Lori Rougeau"/>
    <n v="-0.67"/>
    <m/>
    <n v="0.6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David Chaplin"/>
    <n v="-4.3"/>
    <m/>
    <n v="4.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David Chaplin"/>
    <n v="-4.3"/>
    <m/>
    <n v="4.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5T00:00:00"/>
    <s v="christie thomas"/>
    <n v="-1.58"/>
    <m/>
    <n v="1.5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6T00:00:00"/>
    <s v="Paul Frazier"/>
    <n v="-3.93"/>
    <m/>
    <n v="3.9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6T00:00:00"/>
    <s v="gerald hayes"/>
    <n v="-7.98"/>
    <m/>
    <n v="7.9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7T00:00:00"/>
    <s v="mark nicholls"/>
    <n v="-2.33"/>
    <m/>
    <n v="2.3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7T00:00:00"/>
    <s v="Robert Roy"/>
    <n v="-2.4700000000000002"/>
    <m/>
    <n v="2.470000000000000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8T00:00:00"/>
    <s v="Bank Account"/>
    <n v="0"/>
    <m/>
    <n v="0"/>
    <s v="Debit"/>
    <s v="11200 · PayPal (LLC)"/>
    <x v="1"/>
    <x v="3"/>
    <n v="2015"/>
    <x v="11"/>
    <s v="PayPal"/>
    <s v="Corporate"/>
    <s v="LLC"/>
    <s v="Balance Sheet"/>
    <s v="PayPal (LLC) transfers to 0592 (LLC)"/>
    <s v="11200 · PayPal (LLC)"/>
  </r>
  <r>
    <d v="2015-03-08T00:00:00"/>
    <s v="Richard Smith"/>
    <n v="-0.73"/>
    <m/>
    <n v="0.7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9T00:00:00"/>
    <s v="Geoffrey Robles"/>
    <n v="-1.08"/>
    <m/>
    <n v="1.0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9T00:00:00"/>
    <s v="Hope Smith"/>
    <n v="-0.59"/>
    <m/>
    <n v="0.5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9T00:00:00"/>
    <s v="serafin lorenzo"/>
    <n v="-2.91"/>
    <m/>
    <n v="2.9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9T00:00:00"/>
    <s v="david langseth"/>
    <n v="-3.05"/>
    <m/>
    <n v="3.0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09T00:00:00"/>
    <s v="Robert Hoskins"/>
    <n v="-1.61"/>
    <m/>
    <n v="1.6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0T00:00:00"/>
    <s v="BeBrightSales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0T00:00:00"/>
    <s v="Patricia Noffsinger-Hall"/>
    <n v="-0.72"/>
    <m/>
    <n v="0.7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0T00:00:00"/>
    <s v="eBay Buyer Dispute"/>
    <n v="0"/>
    <m/>
    <n v="0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0T00:00:00"/>
    <s v="Kammerflage Kreations"/>
    <n v="-1.23"/>
    <m/>
    <n v="1.2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0T00:00:00"/>
    <s v="SCOTT BAIR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0T00:00:00"/>
    <s v="eBay Buyer Dispute"/>
    <n v="0"/>
    <m/>
    <n v="0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1T00:00:00"/>
    <s v="Patrick ORiordan"/>
    <n v="-1.54"/>
    <m/>
    <n v="1.54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1T00:00:00"/>
    <s v="Bonnie Law"/>
    <n v="-1.97"/>
    <m/>
    <n v="1.9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1T00:00:00"/>
    <s v="eBay Inc Shipping"/>
    <n v="0"/>
    <m/>
    <n v="0"/>
    <s v="Debit"/>
    <s v="11200 · PayPal (LLC)"/>
    <x v="1"/>
    <x v="3"/>
    <n v="2015"/>
    <x v="11"/>
    <s v="PayPal"/>
    <s v="eBay:eBay"/>
    <s v="BOTH"/>
    <s v="Income Statement"/>
    <s v="PayPal (LLC) Activity"/>
    <s v="11200 · PayPal (LLC)"/>
  </r>
  <r>
    <d v="2015-03-11T00:00:00"/>
    <s v="eBay Inc Shipping"/>
    <n v="0"/>
    <m/>
    <n v="0"/>
    <s v="Debit"/>
    <s v="11200 · PayPal (LLC)"/>
    <x v="1"/>
    <x v="3"/>
    <n v="2015"/>
    <x v="11"/>
    <s v="PayPal"/>
    <s v="eBay:eBay"/>
    <s v="BOTH"/>
    <s v="Income Statement"/>
    <s v="PayPal (LLC) Activity"/>
    <s v="11200 · PayPal (LLC)"/>
  </r>
  <r>
    <d v="2015-03-11T00:00:00"/>
    <s v="3D Sellers eBay apps for sellers"/>
    <n v="0"/>
    <m/>
    <n v="0"/>
    <s v="Debit"/>
    <s v="11200 · PayPal (LLC)"/>
    <x v="1"/>
    <x v="3"/>
    <n v="2015"/>
    <x v="11"/>
    <s v="PayPal"/>
    <s v="eBay:eBay"/>
    <s v="BOTH"/>
    <s v="Income Statement"/>
    <s v="PayPal (LLC) Activity"/>
    <s v="11200 · PayPal (LLC)"/>
  </r>
  <r>
    <d v="2015-03-11T00:00:00"/>
    <s v="Scot Price"/>
    <n v="-1.05"/>
    <m/>
    <n v="1.0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1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1T00:00:00"/>
    <s v="carlos MURILLO"/>
    <n v="-1.85"/>
    <m/>
    <n v="1.8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2T00:00:00"/>
    <s v="carlos MURILLO"/>
    <n v="1.71"/>
    <m/>
    <n v="-1.71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2T00:00:00"/>
    <s v="Roderick Pradilla"/>
    <n v="-6.1"/>
    <m/>
    <n v="6.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2T00:00:00"/>
    <s v="andrew casanova"/>
    <n v="-3.13"/>
    <m/>
    <n v="3.1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2T00:00:00"/>
    <s v="Shelina Johnson"/>
    <n v="-1.69"/>
    <m/>
    <n v="1.6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2T00:00:00"/>
    <s v="Jose Roman"/>
    <n v="-2.8"/>
    <m/>
    <n v="2.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3T00:00:00"/>
    <s v="robert estores"/>
    <n v="-3.2"/>
    <m/>
    <n v="3.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3T00:00:00"/>
    <s v="Hellrider"/>
    <n v="-0.88"/>
    <m/>
    <n v="0.8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4T00:00:00"/>
    <s v="Ferretería el Descuento"/>
    <n v="-5.03"/>
    <m/>
    <n v="5.0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5T00:00:00"/>
    <s v="Bank Account"/>
    <n v="0"/>
    <m/>
    <n v="0"/>
    <s v="Debit"/>
    <s v="11200 · PayPal (LLC)"/>
    <x v="1"/>
    <x v="3"/>
    <n v="2015"/>
    <x v="11"/>
    <s v="PayPal"/>
    <s v="Corporate"/>
    <s v="LLC"/>
    <s v="Balance Sheet"/>
    <s v="PayPal (LLC) transfers to 0592 (LLC)"/>
    <s v="11200 · PayPal (LLC)"/>
  </r>
  <r>
    <d v="2015-03-16T00:00:00"/>
    <s v="Christine Renda"/>
    <n v="-1.8"/>
    <m/>
    <n v="1.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6T00:00:00"/>
    <s v="Christine Renda"/>
    <n v="-1.76"/>
    <m/>
    <n v="1.76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6T00:00:00"/>
    <s v="Bonnie Law"/>
    <n v="-1.93"/>
    <m/>
    <n v="1.9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7T00:00:00"/>
    <s v="sue-ann faucher"/>
    <n v="-1.02"/>
    <m/>
    <n v="1.0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7T00:00:00"/>
    <s v="Christine Ponti"/>
    <n v="-1.86"/>
    <m/>
    <n v="1.86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7T00:00:00"/>
    <s v="Fredy Magana"/>
    <n v="-2.0699999999999998"/>
    <m/>
    <n v="2.069999999999999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7T00:00:00"/>
    <s v="Alyssa Chapa"/>
    <n v="-2.62"/>
    <m/>
    <n v="2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7T00:00:00"/>
    <s v="Carroll Alley"/>
    <n v="-1.1100000000000001"/>
    <m/>
    <n v="1.110000000000000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8T00:00:00"/>
    <s v="melvin hernandez"/>
    <n v="-1.95"/>
    <m/>
    <n v="1.9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8T00:00:00"/>
    <s v="Nil Turkseven"/>
    <n v="-1.63"/>
    <m/>
    <n v="1.6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9T00:00:00"/>
    <s v="Timothy J Bowers Jr"/>
    <n v="0.15"/>
    <m/>
    <n v="-0.15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9T00:00:00"/>
    <s v="Carey Glover"/>
    <n v="-6.1"/>
    <m/>
    <n v="6.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19T00:00:00"/>
    <s v="david oshins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0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0T00:00:00"/>
    <s v="Andrea Lord"/>
    <n v="0.43"/>
    <m/>
    <n v="-0.43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0T00:00:00"/>
    <s v="Tonya Grossman"/>
    <n v="2.4900000000000002"/>
    <m/>
    <n v="-2.4900000000000002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0T00:00:00"/>
    <s v="J &amp; J Emporium"/>
    <n v="-2.4"/>
    <m/>
    <n v="2.4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1T00:00:00"/>
    <s v="rizwan ayyub"/>
    <n v="-7.27"/>
    <m/>
    <n v="7.2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1T00:00:00"/>
    <s v="Michelle Lee"/>
    <n v="-0.59"/>
    <m/>
    <n v="0.5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2T00:00:00"/>
    <s v="eBay Buyer Dispute"/>
    <n v="0"/>
    <m/>
    <n v="0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2T00:00:00"/>
    <s v="Sally Davidson"/>
    <n v="-6.25"/>
    <m/>
    <n v="6.2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3T00:00:00"/>
    <s v="Roman Zukowski"/>
    <n v="-2.13"/>
    <m/>
    <n v="2.1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3T00:00:00"/>
    <s v="Champagne Vanwhy"/>
    <n v="-1.75"/>
    <m/>
    <n v="1.7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3T00:00:00"/>
    <s v="Blessed Critters All Animal Rescue"/>
    <n v="-0.73"/>
    <m/>
    <n v="0.7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4T00:00:00"/>
    <s v="Donna Saville"/>
    <n v="-1.46"/>
    <m/>
    <n v="1.46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4T00:00:00"/>
    <s v="Amanda Fisher"/>
    <n v="0.2"/>
    <m/>
    <n v="-0.2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4T00:00:00"/>
    <s v="joshua varela"/>
    <n v="-0.67"/>
    <m/>
    <n v="0.6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4T00:00:00"/>
    <s v="Animal Resuce"/>
    <n v="-0.67"/>
    <m/>
    <n v="0.67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5T00:00:00"/>
    <s v="jose balderrama"/>
    <n v="-2.33"/>
    <m/>
    <n v="2.3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5T00:00:00"/>
    <s v="Deborah Jaynes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5T00:00:00"/>
    <s v="Sandra Shuck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6T00:00:00"/>
    <s v="barbara lash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6T00:00:00"/>
    <s v="Roderick Pradilla"/>
    <n v="6.1"/>
    <m/>
    <n v="-6.1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6T00:00:00"/>
    <s v="Spotify USA Inc"/>
    <n v="0"/>
    <m/>
    <n v="0"/>
    <s v="Debit"/>
    <s v="11200 · PayPal (LLC)"/>
    <x v="1"/>
    <x v="3"/>
    <n v="2015"/>
    <x v="11"/>
    <s v="PayPal"/>
    <s v="Corporate"/>
    <s v="BOTH"/>
    <s v="Income Statement"/>
    <s v="PayPal (LLC) Activity"/>
    <s v="11200 · PayPal (LLC)"/>
  </r>
  <r>
    <d v="2015-03-26T00:00:00"/>
    <s v="James Mustoe"/>
    <n v="-7.52"/>
    <m/>
    <n v="7.5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Robin Travis"/>
    <n v="-2.91"/>
    <m/>
    <n v="2.91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hugh gonder"/>
    <n v="-1.76"/>
    <m/>
    <n v="1.76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Roderick Pradilla"/>
    <n v="5.8"/>
    <m/>
    <n v="-5.8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Bank Account"/>
    <n v="0"/>
    <m/>
    <n v="0"/>
    <s v="Debit"/>
    <s v="11200 · PayPal (LLC)"/>
    <x v="1"/>
    <x v="3"/>
    <n v="2015"/>
    <x v="11"/>
    <s v="PayPal"/>
    <s v="Corporate"/>
    <s v="LLC"/>
    <s v="Balance Sheet"/>
    <s v="PayPal (LLC) transfers to 0592 (LLC)"/>
    <s v="11200 · PayPal (LLC)"/>
  </r>
  <r>
    <d v="2015-03-27T00:00:00"/>
    <s v="Samantha Bigelow"/>
    <n v="-0.88"/>
    <m/>
    <n v="0.88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Lewis Hays"/>
    <n v="-5.29"/>
    <m/>
    <n v="5.2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Kate Szymanski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7T00:00:00"/>
    <s v="Manar Aljobori"/>
    <n v="-3.99"/>
    <m/>
    <n v="3.9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8T00:00:00"/>
    <s v="MaryLee Overley"/>
    <n v="-0.72"/>
    <m/>
    <n v="0.7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8T00:00:00"/>
    <s v="Andrea Lord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8T00:00:00"/>
    <s v="eBay Buyer Dispute"/>
    <n v="0"/>
    <m/>
    <n v="0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8T00:00:00"/>
    <s v="albert zagey"/>
    <n v="-2.39"/>
    <m/>
    <n v="2.39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9T00:00:00"/>
    <s v="Susan Jones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9T00:00:00"/>
    <s v="Debra Ramon"/>
    <n v="-0.62"/>
    <m/>
    <n v="0.6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29T00:00:00"/>
    <s v="Bill Powers"/>
    <n v="-1.55"/>
    <m/>
    <n v="1.55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robert estores"/>
    <n v="2.9"/>
    <m/>
    <n v="-2.9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david oshins"/>
    <n v="0.32"/>
    <m/>
    <n v="-0.32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Patricia Hall"/>
    <n v="1"/>
    <m/>
    <n v="-1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Reversal"/>
    <n v="0"/>
    <m/>
    <n v="0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Kammerflage Kreations"/>
    <n v="0.79"/>
    <m/>
    <n v="-0.79"/>
    <s v="Deb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0T00:00:00"/>
    <s v="Robin Travis"/>
    <n v="-2.4700000000000002"/>
    <m/>
    <n v="2.4700000000000002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3-31T00:00:00"/>
    <s v="Joshua Ellis"/>
    <n v="-1.93"/>
    <m/>
    <n v="1.93"/>
    <s v="Credit"/>
    <s v="11200 · PayPal (LLC)"/>
    <x v="1"/>
    <x v="3"/>
    <n v="2015"/>
    <x v="11"/>
    <s v="PayPal"/>
    <s v="eBay:eBay"/>
    <s v="BOTH"/>
    <s v="Income Statement"/>
    <s v="PayPal (LLC) Sales Activity"/>
    <s v="11200 · PayPal (LLC)"/>
  </r>
  <r>
    <d v="2015-04-01T00:00:00"/>
    <s v="ron amid"/>
    <n v="-4.5599999999999996"/>
    <m/>
    <n v="4.559999999999999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1T00:00:00"/>
    <s v="Zackery Strudel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1T00:00:00"/>
    <s v="CJ Rico"/>
    <n v="-2.1800000000000002"/>
    <m/>
    <n v="2.180000000000000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1T00:00:00"/>
    <s v="MyFly2Fly"/>
    <n v="-2.2799999999999998"/>
    <m/>
    <n v="2.279999999999999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1T00:00:00"/>
    <s v="katrina hyde"/>
    <n v="-0.73"/>
    <m/>
    <n v="0.7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1T00:00:00"/>
    <s v="Kendall Sexton"/>
    <n v="-0.62"/>
    <m/>
    <n v="0.6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2T00:00:00"/>
    <s v="Donna Logsdon"/>
    <n v="-0.62"/>
    <m/>
    <n v="0.6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2T00:00:00"/>
    <s v="Lawrence Neely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2T00:00:00"/>
    <s v="Michelle Bell"/>
    <n v="-2.2400000000000002"/>
    <m/>
    <n v="2.240000000000000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2T00:00:00"/>
    <s v="Mike Meado"/>
    <n v="-0.73"/>
    <m/>
    <n v="0.7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3T00:00:00"/>
    <s v="chet frizzell"/>
    <n v="-1.95"/>
    <m/>
    <n v="1.9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3T00:00:00"/>
    <s v="Centrex"/>
    <n v="-0.62"/>
    <m/>
    <n v="0.6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3T00:00:00"/>
    <s v="Donna Gentry"/>
    <n v="-0.69"/>
    <m/>
    <n v="0.6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4T00:00:00"/>
    <s v="terry ghaney"/>
    <n v="-3.29"/>
    <m/>
    <n v="3.2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4T00:00:00"/>
    <s v="chris norment"/>
    <n v="-2.39"/>
    <m/>
    <n v="2.3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4T00:00:00"/>
    <s v="aquinas coleman"/>
    <n v="-2.1"/>
    <m/>
    <n v="2.1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4T00:00:00"/>
    <s v="aquinas coleman"/>
    <n v="-2.2400000000000002"/>
    <m/>
    <n v="2.240000000000000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4T00:00:00"/>
    <s v="TERESA DAVIDSON"/>
    <n v="-0.76"/>
    <m/>
    <n v="0.7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5T00:00:00"/>
    <s v="RICHARD FREIT"/>
    <n v="-2.83"/>
    <m/>
    <n v="2.8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5T00:00:00"/>
    <s v="Anne Canton"/>
    <n v="-0.92"/>
    <m/>
    <n v="0.9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5T00:00:00"/>
    <s v="iveta plihal"/>
    <n v="-4"/>
    <m/>
    <n v="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6T00:00:00"/>
    <s v="Devon Edwards"/>
    <n v="-0.69"/>
    <m/>
    <n v="0.6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6T00:00:00"/>
    <s v="MARLA BYRD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6T00:00:00"/>
    <s v="Bank Account"/>
    <n v="0"/>
    <m/>
    <n v="0"/>
    <s v="Debit"/>
    <s v="11200 · PayPal (LLC)"/>
    <x v="1"/>
    <x v="4"/>
    <n v="2015"/>
    <x v="11"/>
    <s v="PayPal"/>
    <s v="Corporate"/>
    <s v="LLC"/>
    <s v="Balance Sheet"/>
    <s v="PayPal (LLC) transfers to 0592 (LLC)"/>
    <s v="11200 · PayPal (LLC)"/>
  </r>
  <r>
    <d v="2015-04-06T00:00:00"/>
    <s v="Scot Price"/>
    <n v="-1.05"/>
    <m/>
    <n v="1.0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7T00:00:00"/>
    <s v="Dee Bateman"/>
    <n v="-5.44"/>
    <m/>
    <n v="5.4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7T00:00:00"/>
    <s v="cody cusack"/>
    <n v="-7.94"/>
    <m/>
    <n v="7.9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8T00:00:00"/>
    <s v="larissa murray"/>
    <n v="-2.15"/>
    <m/>
    <n v="2.1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8T00:00:00"/>
    <s v="francis polanco"/>
    <n v="-3.99"/>
    <m/>
    <n v="3.9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8T00:00:00"/>
    <s v="Erik Viker"/>
    <n v="-0.62"/>
    <m/>
    <n v="0.6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9T00:00:00"/>
    <s v="Katie Mutzebaugh"/>
    <n v="-2.13"/>
    <m/>
    <n v="2.1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9T00:00:00"/>
    <s v="Steven Link"/>
    <n v="-2.0099999999999998"/>
    <m/>
    <n v="2.009999999999999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9T00:00:00"/>
    <s v="albert zagey"/>
    <n v="-2.33"/>
    <m/>
    <n v="2.3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9T00:00:00"/>
    <s v="Feline Friends of North Okaloosa"/>
    <n v="-1.29"/>
    <m/>
    <n v="1.2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09T00:00:00"/>
    <s v="keelan chan"/>
    <n v="-0.76"/>
    <m/>
    <n v="0.7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0T00:00:00"/>
    <s v="Totally Feathered! Etc..."/>
    <n v="-1.76"/>
    <m/>
    <n v="1.7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1T00:00:00"/>
    <s v="adam abraham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1T00:00:00"/>
    <s v="Russ Shore"/>
    <n v="-1.46"/>
    <m/>
    <n v="1.4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1T00:00:00"/>
    <s v="eBay Buyer Dispute"/>
    <n v="0"/>
    <m/>
    <n v="0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2T00:00:00"/>
    <s v="Barry Holtry"/>
    <n v="-1.46"/>
    <m/>
    <n v="1.4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2T00:00:00"/>
    <s v="Feline Friends of North Okaloosa"/>
    <n v="0.99"/>
    <m/>
    <n v="-0.99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3T00:00:00"/>
    <s v="jose balderrama"/>
    <n v="1.77"/>
    <m/>
    <n v="-1.77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3T00:00:00"/>
    <s v="giuseppa alaimo"/>
    <n v="-5.38"/>
    <m/>
    <n v="5.3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3T00:00:00"/>
    <s v="Trey Klonower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4T00:00:00"/>
    <s v="eBay Buyer Dispute"/>
    <n v="0"/>
    <m/>
    <n v="0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4T00:00:00"/>
    <s v="Reversal"/>
    <n v="0"/>
    <m/>
    <n v="0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4T00:00:00"/>
    <s v="donny meadows"/>
    <n v="-1.75"/>
    <m/>
    <n v="1.7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5T00:00:00"/>
    <s v="Janice Zimmer"/>
    <n v="-2.41"/>
    <m/>
    <n v="2.41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5T00:00:00"/>
    <s v="james anderson"/>
    <n v="-2.4700000000000002"/>
    <m/>
    <n v="2.470000000000000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5T00:00:00"/>
    <s v="JB's Redneck Resale"/>
    <n v="-2.34"/>
    <m/>
    <n v="2.3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6T00:00:00"/>
    <s v="Jill Mitchell"/>
    <n v="-0.99"/>
    <m/>
    <n v="0.9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6T00:00:00"/>
    <s v="Ruth Jackson Espitia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6T00:00:00"/>
    <s v="Tyler Lindsay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7T00:00:00"/>
    <s v="Reversal"/>
    <n v="0"/>
    <m/>
    <n v="0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7T00:00:00"/>
    <s v="larissa murray"/>
    <n v="1.85"/>
    <m/>
    <n v="-1.85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7T00:00:00"/>
    <s v="albert zagey"/>
    <n v="2.09"/>
    <m/>
    <n v="-2.09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8T00:00:00"/>
    <s v="Tanya Anderson"/>
    <n v="-1.46"/>
    <m/>
    <n v="1.4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8T00:00:00"/>
    <s v="Berry Seeder Company, Inc."/>
    <n v="-1.76"/>
    <m/>
    <n v="1.7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8T00:00:00"/>
    <s v="Kristin Brown"/>
    <n v="-1.76"/>
    <m/>
    <n v="1.7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8T00:00:00"/>
    <s v="Vu Lu"/>
    <n v="-6.95"/>
    <m/>
    <n v="6.9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9T00:00:00"/>
    <s v="Ronnie Bouche"/>
    <n v="-2.19"/>
    <m/>
    <n v="2.1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9T00:00:00"/>
    <s v="Ross Writer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9T00:00:00"/>
    <s v="Mary R Lee"/>
    <n v="-2.81"/>
    <m/>
    <n v="2.81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19T00:00:00"/>
    <s v="Charles Helwig"/>
    <n v="-2.4700000000000002"/>
    <m/>
    <n v="2.470000000000000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0T00:00:00"/>
    <s v="Joel Baumgart"/>
    <n v="-19.82"/>
    <m/>
    <n v="19.8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0T00:00:00"/>
    <s v="james anderson"/>
    <n v="-2.39"/>
    <m/>
    <n v="2.3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0T00:00:00"/>
    <s v="Staci Sattler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1T00:00:00"/>
    <s v="janice herold"/>
    <n v="-3.13"/>
    <m/>
    <n v="3.1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1T00:00:00"/>
    <s v="Trade Warehouse"/>
    <n v="-1.95"/>
    <m/>
    <n v="1.9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1T00:00:00"/>
    <s v="Susan Kitchen"/>
    <n v="-3.13"/>
    <m/>
    <n v="3.1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1T00:00:00"/>
    <s v="Bank Account"/>
    <n v="0"/>
    <m/>
    <n v="0"/>
    <s v="Debit"/>
    <s v="11200 · PayPal (LLC)"/>
    <x v="1"/>
    <x v="4"/>
    <n v="2015"/>
    <x v="11"/>
    <s v="PayPal"/>
    <s v="Corporate"/>
    <s v="LLC"/>
    <s v="Balance Sheet"/>
    <s v="PayPal (LLC) transfers to 0592 (LLC)"/>
    <s v="11200 · PayPal (LLC)"/>
  </r>
  <r>
    <d v="2015-04-21T00:00:00"/>
    <s v="Angelica Lutz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2T00:00:00"/>
    <s v="Shelina Johnson"/>
    <n v="0.21"/>
    <m/>
    <n v="-0.21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2T00:00:00"/>
    <s v="Jessica Bovaird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3T00:00:00"/>
    <s v="Danielle Boraz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3T00:00:00"/>
    <s v="Angelica Lutz"/>
    <n v="-3.28"/>
    <m/>
    <n v="3.2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3T00:00:00"/>
    <s v="Mary R Lee"/>
    <n v="-2.65"/>
    <m/>
    <n v="2.65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3T00:00:00"/>
    <s v="david gregoire"/>
    <n v="-6.39"/>
    <m/>
    <n v="6.3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4T00:00:00"/>
    <s v="Jessica Fairbrother"/>
    <n v="-0.73"/>
    <m/>
    <n v="0.7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4T00:00:00"/>
    <s v="Jeffrey viales"/>
    <n v="-2.98"/>
    <m/>
    <n v="2.9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5T00:00:00"/>
    <s v="Zachary Sloan"/>
    <n v="-0.62"/>
    <m/>
    <n v="0.6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sandra theis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Clelia Martina"/>
    <n v="-3.24"/>
    <m/>
    <n v="3.2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JDI Cabling, LLC"/>
    <n v="-3.13"/>
    <m/>
    <n v="3.1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Spotify USA Inc"/>
    <n v="0"/>
    <m/>
    <n v="0"/>
    <s v="Debit"/>
    <s v="11200 · PayPal (LLC)"/>
    <x v="1"/>
    <x v="4"/>
    <n v="2015"/>
    <x v="11"/>
    <s v="PayPal"/>
    <s v="Corporate"/>
    <s v="BOTH"/>
    <s v="Income Statement"/>
    <s v="PayPal (LLC) Activity"/>
    <s v="11200 · PayPal (LLC)"/>
  </r>
  <r>
    <d v="2015-04-26T00:00:00"/>
    <s v="Kelly Taylor"/>
    <n v="-0.76"/>
    <m/>
    <n v="0.76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Cara paris"/>
    <n v="-0.67"/>
    <m/>
    <n v="0.6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eBay Buyer Dispute"/>
    <n v="0"/>
    <m/>
    <n v="0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6T00:00:00"/>
    <s v="Michelle Chan"/>
    <n v="-0.59"/>
    <m/>
    <n v="0.59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7T00:00:00"/>
    <s v="Reversal"/>
    <n v="0"/>
    <m/>
    <n v="0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7T00:00:00"/>
    <s v="cody cusack"/>
    <n v="7.64"/>
    <m/>
    <n v="-7.64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7T00:00:00"/>
    <s v="Bank Account"/>
    <n v="0"/>
    <m/>
    <n v="0"/>
    <s v="Debit"/>
    <s v="11200 · PayPal (LLC)"/>
    <x v="1"/>
    <x v="4"/>
    <n v="2015"/>
    <x v="11"/>
    <s v="PayPal"/>
    <s v="Corporate"/>
    <s v="LLC"/>
    <s v="Balance Sheet"/>
    <s v="PayPal (LLC) transfers to 0592 (LLC)"/>
    <s v="11200 · PayPal (LLC)"/>
  </r>
  <r>
    <d v="2015-04-27T00:00:00"/>
    <s v="Debra Johnston"/>
    <n v="-3.13"/>
    <m/>
    <n v="3.1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7T00:00:00"/>
    <s v="Sharon Sigona"/>
    <n v="-1.97"/>
    <m/>
    <n v="1.97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8T00:00:00"/>
    <s v="larissa murray"/>
    <n v="-2.11"/>
    <m/>
    <n v="2.11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8T00:00:00"/>
    <s v="Buscalibre"/>
    <n v="-8.1"/>
    <m/>
    <n v="8.1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8T00:00:00"/>
    <s v="Joshua Ellis"/>
    <n v="-2.8"/>
    <m/>
    <n v="2.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8T00:00:00"/>
    <s v="Jeff Carp"/>
    <n v="-0.62"/>
    <m/>
    <n v="0.62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8T00:00:00"/>
    <s v="Charles Slate"/>
    <n v="-4.6500000000000004"/>
    <m/>
    <n v="4.650000000000000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8T00:00:00"/>
    <s v="Charles Slate"/>
    <n v="-4.21"/>
    <m/>
    <n v="4.21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9T00:00:00"/>
    <s v="trisha danula"/>
    <n v="-0.73"/>
    <m/>
    <n v="0.7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29T00:00:00"/>
    <s v="Fred Koster"/>
    <n v="-2.5299999999999998"/>
    <m/>
    <n v="2.5299999999999998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30T00:00:00"/>
    <s v="Jan Lingford"/>
    <n v="-3.24"/>
    <m/>
    <n v="3.24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30T00:00:00"/>
    <s v="JDI Cabling, LLC"/>
    <n v="2.83"/>
    <m/>
    <n v="-2.83"/>
    <s v="Deb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4-30T00:00:00"/>
    <s v="carey hall"/>
    <n v="-0.73"/>
    <m/>
    <n v="0.73"/>
    <s v="Credit"/>
    <s v="11200 · PayPal (LLC)"/>
    <x v="1"/>
    <x v="4"/>
    <n v="2015"/>
    <x v="11"/>
    <s v="PayPal"/>
    <s v="eBay:eBay"/>
    <s v="BOTH"/>
    <s v="Income Statement"/>
    <s v="PayPal (LLC) Sales Activity"/>
    <s v="11200 · PayPal (LLC)"/>
  </r>
  <r>
    <d v="2015-05-01T00:00:00"/>
    <s v="Vu Lu"/>
    <n v="1.45"/>
    <m/>
    <n v="-1.45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1T00:00:00"/>
    <s v="Bank Account"/>
    <n v="0"/>
    <m/>
    <n v="0"/>
    <s v="Debit"/>
    <s v="11200 · PayPal (LLC)"/>
    <x v="1"/>
    <x v="5"/>
    <n v="2015"/>
    <x v="11"/>
    <s v="PayPal"/>
    <s v="Corporate"/>
    <s v="LLC"/>
    <s v="Balance Sheet"/>
    <s v="PayPal (LLC) transfers to 0592 (LLC)"/>
    <s v="11200 · PayPal (LLC)"/>
  </r>
  <r>
    <d v="2015-05-01T00:00:00"/>
    <s v="freedomSpirit creations"/>
    <n v="-3.24"/>
    <m/>
    <n v="3.24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2T00:00:00"/>
    <s v="charles minerva"/>
    <n v="-0.73"/>
    <m/>
    <n v="0.7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3T00:00:00"/>
    <s v="Sharon Kirkpatrick"/>
    <n v="-0.69"/>
    <m/>
    <n v="0.6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4T00:00:00"/>
    <s v="keelan chan"/>
    <n v="-0.91"/>
    <m/>
    <n v="0.9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4T00:00:00"/>
    <s v="Norman McGuire"/>
    <n v="-1.71"/>
    <m/>
    <n v="1.7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5T00:00:00"/>
    <s v="Louie Aceti"/>
    <n v="-0.67"/>
    <m/>
    <n v="0.6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5T00:00:00"/>
    <s v="Laura Patrick"/>
    <n v="-0.64"/>
    <m/>
    <n v="0.64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5T00:00:00"/>
    <s v="Mark Stoehr"/>
    <n v="-0.59"/>
    <m/>
    <n v="0.5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5T00:00:00"/>
    <s v="natty fox"/>
    <n v="-5.32"/>
    <m/>
    <n v="5.3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6T00:00:00"/>
    <s v="Fred Koster"/>
    <n v="0.56000000000000005"/>
    <m/>
    <n v="-0.56000000000000005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6T00:00:00"/>
    <s v="Patrick ORiordan"/>
    <n v="-2.33"/>
    <m/>
    <n v="2.3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6T00:00:00"/>
    <s v="Joseph Wittman"/>
    <n v="-0.59"/>
    <m/>
    <n v="0.5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7T00:00:00"/>
    <s v="John Summerfield"/>
    <n v="-2.33"/>
    <m/>
    <n v="2.3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8T00:00:00"/>
    <s v="oscar erick vargas franco"/>
    <n v="-4.2699999999999996"/>
    <m/>
    <n v="4.2699999999999996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09T00:00:00"/>
    <s v="sue friedlander"/>
    <n v="-1.46"/>
    <m/>
    <n v="1.46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0T00:00:00"/>
    <s v="cynthia wallace"/>
    <n v="-1.34"/>
    <m/>
    <n v="1.34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0T00:00:00"/>
    <s v="Daniel Davis"/>
    <n v="-0.67"/>
    <m/>
    <n v="0.6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1T00:00:00"/>
    <s v="Daniel Davis"/>
    <n v="0.37"/>
    <m/>
    <n v="-0.37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1T00:00:00"/>
    <s v="curtis foster"/>
    <n v="-1.95"/>
    <m/>
    <n v="1.9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2T00:00:00"/>
    <s v="Samir Abdulqasimov"/>
    <n v="-11.02"/>
    <m/>
    <n v="11.0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2T00:00:00"/>
    <s v="Joan Wytman"/>
    <n v="-1.22"/>
    <m/>
    <n v="1.2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2T00:00:00"/>
    <s v="john n swain"/>
    <n v="-1.02"/>
    <m/>
    <n v="1.0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2T00:00:00"/>
    <s v="Rafael torres"/>
    <n v="-1.95"/>
    <m/>
    <n v="1.9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3T00:00:00"/>
    <s v="Bank Account"/>
    <n v="0"/>
    <m/>
    <n v="0"/>
    <s v="Debit"/>
    <s v="11200 · PayPal (LLC)"/>
    <x v="1"/>
    <x v="5"/>
    <n v="2015"/>
    <x v="11"/>
    <s v="PayPal"/>
    <s v="Corporate"/>
    <s v="LLC"/>
    <s v="Balance Sheet"/>
    <s v="PayPal (LLC) transfers to 0592 (LLC)"/>
    <s v="11200 · PayPal (LLC)"/>
  </r>
  <r>
    <d v="2015-05-13T00:00:00"/>
    <s v="Madeleine Carlo"/>
    <n v="-3.17"/>
    <m/>
    <n v="3.1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3T00:00:00"/>
    <s v="Angela Becroft"/>
    <n v="-0.59"/>
    <m/>
    <n v="0.5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3T00:00:00"/>
    <s v="sue friedlander"/>
    <n v="-0.67"/>
    <m/>
    <n v="0.6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4T00:00:00"/>
    <s v="mohammad amara"/>
    <n v="-7.07"/>
    <m/>
    <n v="7.0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5T00:00:00"/>
    <s v="Ryan Parra"/>
    <n v="-0.62"/>
    <m/>
    <n v="0.6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5T00:00:00"/>
    <s v="DAN WILLIAMSON"/>
    <n v="-1.61"/>
    <m/>
    <n v="1.6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5T00:00:00"/>
    <s v="Ashley Seitz"/>
    <n v="-3.13"/>
    <m/>
    <n v="3.1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6T00:00:00"/>
    <s v="Jo A Powers"/>
    <n v="-1.37"/>
    <m/>
    <n v="1.3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6T00:00:00"/>
    <s v="CHRISTINE NACKERS"/>
    <n v="-3.92"/>
    <m/>
    <n v="3.9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6T00:00:00"/>
    <s v="CHRISTINE NACKERS"/>
    <n v="-1.02"/>
    <m/>
    <n v="1.0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6T00:00:00"/>
    <s v="william moore"/>
    <n v="-2.2400000000000002"/>
    <m/>
    <n v="2.240000000000000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6T00:00:00"/>
    <s v="vincetta LeFevre"/>
    <n v="-0.72"/>
    <m/>
    <n v="0.7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7T00:00:00"/>
    <s v="Phillip Ditmore"/>
    <n v="-0.73"/>
    <m/>
    <n v="0.7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7T00:00:00"/>
    <s v="Esten Millard"/>
    <n v="-3.99"/>
    <m/>
    <n v="3.9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7T00:00:00"/>
    <s v="william miller"/>
    <n v="-2.0099999999999998"/>
    <m/>
    <n v="2.0099999999999998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7T00:00:00"/>
    <s v="mohammad amara"/>
    <n v="-4.12"/>
    <m/>
    <n v="4.1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8T00:00:00"/>
    <s v="Christopher Anderson"/>
    <n v="-0.67"/>
    <m/>
    <n v="0.6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8T00:00:00"/>
    <s v="Bank Account"/>
    <n v="0"/>
    <m/>
    <n v="0"/>
    <s v="Debit"/>
    <s v="11200 · PayPal (LLC)"/>
    <x v="1"/>
    <x v="5"/>
    <n v="2015"/>
    <x v="11"/>
    <s v="PayPal"/>
    <s v="Corporate"/>
    <s v="LLC"/>
    <s v="Balance Sheet"/>
    <s v="PayPal (LLC) transfers to 0592 (LLC)"/>
    <s v="11200 · PayPal (LLC)"/>
  </r>
  <r>
    <d v="2015-05-18T00:00:00"/>
    <s v="Rene Rodriguez"/>
    <n v="-0.88"/>
    <m/>
    <n v="0.88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8T00:00:00"/>
    <s v="LaTonya Allen"/>
    <n v="-0.59"/>
    <m/>
    <n v="0.5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8T00:00:00"/>
    <s v="DONNIE STIPE"/>
    <n v="-3.4"/>
    <m/>
    <n v="3.4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8T00:00:00"/>
    <s v="Geoffrey Goodwin"/>
    <n v="-1.75"/>
    <m/>
    <n v="1.7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8T00:00:00"/>
    <s v="Justin ERICKSON"/>
    <n v="-1.85"/>
    <m/>
    <n v="1.8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9T00:00:00"/>
    <s v="Christopher Belanger"/>
    <n v="-2.78"/>
    <m/>
    <n v="2.78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9T00:00:00"/>
    <s v="Sasha Hohn"/>
    <n v="-2.1"/>
    <m/>
    <n v="2.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9T00:00:00"/>
    <s v="Nancy Lewis"/>
    <n v="-1.45"/>
    <m/>
    <n v="1.4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19T00:00:00"/>
    <s v="Pui Li Lim"/>
    <n v="-1.17"/>
    <m/>
    <n v="1.1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0T00:00:00"/>
    <s v="Mary R Lee"/>
    <n v="2"/>
    <m/>
    <n v="-2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1T00:00:00"/>
    <s v="Marigold Alvarenga"/>
    <n v="-1.1599999999999999"/>
    <m/>
    <n v="1.159999999999999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1T00:00:00"/>
    <s v="DAN WILLIAMSON"/>
    <n v="-1.61"/>
    <m/>
    <n v="1.6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1T00:00:00"/>
    <s v="Leigh ann Colley"/>
    <n v="-3.13"/>
    <m/>
    <n v="3.1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1T00:00:00"/>
    <s v="Juan Gutierrez"/>
    <n v="-1.85"/>
    <m/>
    <n v="1.8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2T00:00:00"/>
    <s v="Robert Hoskins"/>
    <n v="-5.21"/>
    <m/>
    <n v="5.2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2T00:00:00"/>
    <s v="Patrick ORiordan"/>
    <n v="-0.69"/>
    <m/>
    <n v="0.6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2T00:00:00"/>
    <s v="Teresa Zeigler"/>
    <n v="-0.73"/>
    <m/>
    <n v="0.7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3T00:00:00"/>
    <s v="Heather Callantine"/>
    <n v="-0.67"/>
    <m/>
    <n v="0.6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4T00:00:00"/>
    <s v="Teresa Lopez"/>
    <n v="-1.46"/>
    <m/>
    <n v="1.46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5T00:00:00"/>
    <s v="sue friedlander"/>
    <n v="-1.71"/>
    <m/>
    <n v="1.7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5T00:00:00"/>
    <s v="Gopaul Salick"/>
    <n v="-1.95"/>
    <m/>
    <n v="1.95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5T00:00:00"/>
    <s v="eBay Buyer Dispute"/>
    <n v="0"/>
    <m/>
    <n v="0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6T00:00:00"/>
    <s v="Christopher Belanger"/>
    <n v="-0.41"/>
    <m/>
    <n v="0.4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6T00:00:00"/>
    <s v="eBay Buyer Dispute"/>
    <n v="0"/>
    <m/>
    <n v="0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6T00:00:00"/>
    <s v="Spotify USA Inc"/>
    <n v="0"/>
    <m/>
    <n v="0"/>
    <s v="Debit"/>
    <s v="11200 · PayPal (LLC)"/>
    <x v="1"/>
    <x v="5"/>
    <n v="2015"/>
    <x v="11"/>
    <s v="PayPal"/>
    <s v="Corporate"/>
    <s v="BOTH"/>
    <s v="Income Statement"/>
    <s v="PayPal (LLC) Activity"/>
    <s v="11200 · PayPal (LLC)"/>
  </r>
  <r>
    <d v="2015-05-26T00:00:00"/>
    <s v="Bank Account"/>
    <n v="0"/>
    <m/>
    <n v="0"/>
    <s v="Debit"/>
    <s v="11200 · PayPal (LLC)"/>
    <x v="1"/>
    <x v="5"/>
    <n v="2015"/>
    <x v="11"/>
    <s v="PayPal"/>
    <s v="Corporate"/>
    <s v="LLC"/>
    <s v="Balance Sheet"/>
    <s v="PayPal (LLC) transfers to 0592 (LLC)"/>
    <s v="11200 · PayPal (LLC)"/>
  </r>
  <r>
    <d v="2015-05-27T00:00:00"/>
    <s v="Andreas Kverneland"/>
    <n v="-3.7"/>
    <m/>
    <n v="3.7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8T00:00:00"/>
    <s v="eBay Buyer Dispute"/>
    <n v="0"/>
    <m/>
    <n v="0"/>
    <s v="Deb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8T00:00:00"/>
    <s v="EUGENE BRIGGS"/>
    <n v="-0.59"/>
    <m/>
    <n v="0.59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8T00:00:00"/>
    <s v="Cheryl Key"/>
    <n v="-0.62"/>
    <m/>
    <n v="0.6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8T00:00:00"/>
    <s v="Roger Passmore"/>
    <n v="-1.1000000000000001"/>
    <m/>
    <n v="1.100000000000000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9T00:00:00"/>
    <s v="Bonnie Pertl"/>
    <n v="-1.93"/>
    <m/>
    <n v="1.93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9T00:00:00"/>
    <s v="rich hanners"/>
    <n v="-2.0699999999999998"/>
    <m/>
    <n v="2.0699999999999998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29T00:00:00"/>
    <s v="Tom Nyborg"/>
    <n v="-3.72"/>
    <m/>
    <n v="3.72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5-30T00:00:00"/>
    <s v="Erik Porter"/>
    <n v="-1.71"/>
    <m/>
    <n v="1.71"/>
    <s v="Credit"/>
    <s v="11200 · PayPal (LLC)"/>
    <x v="1"/>
    <x v="5"/>
    <n v="2015"/>
    <x v="11"/>
    <s v="PayPal"/>
    <s v="eBay:eBay"/>
    <s v="BOTH"/>
    <s v="Income Statement"/>
    <s v="PayPal (LLC) Sales Activity"/>
    <s v="11200 · PayPal (LLC)"/>
  </r>
  <r>
    <d v="2015-06-01T00:00:00"/>
    <s v="Bank Account"/>
    <n v="0"/>
    <m/>
    <n v="0"/>
    <s v="Debit"/>
    <s v="11200 · PayPal (LLC)"/>
    <x v="1"/>
    <x v="6"/>
    <n v="2015"/>
    <x v="11"/>
    <s v="PayPal"/>
    <s v="Corporate"/>
    <s v="LLC"/>
    <s v="Balance Sheet"/>
    <s v="PayPal (LLC) transfers to 0592 (LLC)"/>
    <s v="11200 · PayPal (LLC)"/>
  </r>
  <r>
    <d v="2015-06-03T00:00:00"/>
    <s v="Reversal"/>
    <n v="0"/>
    <m/>
    <n v="0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3T00:00:00"/>
    <s v="Rene Rodriguez"/>
    <n v="0.28999999999999998"/>
    <m/>
    <n v="-0.28999999999999998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3T00:00:00"/>
    <s v="DAN WILLIAMSON"/>
    <n v="1.1100000000000001"/>
    <m/>
    <n v="-1.1100000000000001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3T00:00:00"/>
    <s v="Linda McLean"/>
    <n v="-1.22"/>
    <m/>
    <n v="1.22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3T00:00:00"/>
    <s v="Rene Rodriguez"/>
    <n v="-0.72"/>
    <m/>
    <n v="0.72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3T00:00:00"/>
    <s v="Katrina French"/>
    <n v="-0.59"/>
    <m/>
    <n v="0.5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4T00:00:00"/>
    <s v="deatra stone"/>
    <n v="-1.95"/>
    <m/>
    <n v="1.9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5T00:00:00"/>
    <s v="Ms LauraRoach"/>
    <n v="-1.6"/>
    <m/>
    <n v="1.6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5T00:00:00"/>
    <s v="Bank Account"/>
    <n v="0"/>
    <m/>
    <n v="0"/>
    <s v="Debit"/>
    <s v="11200 · PayPal (LLC)"/>
    <x v="1"/>
    <x v="6"/>
    <n v="2015"/>
    <x v="11"/>
    <s v="PayPal"/>
    <s v="Corporate"/>
    <s v="LLC"/>
    <s v="Balance Sheet"/>
    <s v="PayPal (LLC) transfers to 0592 (LLC)"/>
    <s v="11200 · PayPal (LLC)"/>
  </r>
  <r>
    <d v="2015-06-05T00:00:00"/>
    <s v="Billie Smith"/>
    <n v="-1.3"/>
    <m/>
    <n v="1.3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7T00:00:00"/>
    <s v="Nella Seivert"/>
    <n v="-1.85"/>
    <m/>
    <n v="1.8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7T00:00:00"/>
    <s v="Idan Schwartz"/>
    <n v="-4.18"/>
    <m/>
    <n v="4.18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8T00:00:00"/>
    <s v="Bank Account"/>
    <n v="0"/>
    <m/>
    <n v="0"/>
    <s v="Debit"/>
    <s v="11200 · PayPal (LLC)"/>
    <x v="1"/>
    <x v="6"/>
    <n v="2015"/>
    <x v="11"/>
    <s v="PayPal"/>
    <s v="Corporate"/>
    <s v="LLC"/>
    <s v="Balance Sheet"/>
    <s v="PayPal (LLC) transfers to 0592 (LLC)"/>
    <s v="11200 · PayPal (LLC)"/>
  </r>
  <r>
    <d v="2015-06-08T00:00:00"/>
    <s v="Amber Chrystal"/>
    <n v="-0.88"/>
    <m/>
    <n v="0.88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09T00:00:00"/>
    <s v="DAN WILLIAMSON"/>
    <n v="1.31"/>
    <m/>
    <n v="-1.31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0T00:00:00"/>
    <s v="Michel Starnes"/>
    <n v="-0.59"/>
    <m/>
    <n v="0.5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1T00:00:00"/>
    <s v="Kathryn Bowen"/>
    <n v="-2.95"/>
    <m/>
    <n v="2.9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1T00:00:00"/>
    <s v="Daniel Saldivar"/>
    <n v="-2.41"/>
    <m/>
    <n v="2.41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1T00:00:00"/>
    <s v="robert dunne"/>
    <n v="-3.34"/>
    <m/>
    <n v="3.34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2T00:00:00"/>
    <s v="robert dunne"/>
    <n v="3.04"/>
    <m/>
    <n v="-3.04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2T00:00:00"/>
    <s v="Reversal"/>
    <n v="0"/>
    <m/>
    <n v="0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2T00:00:00"/>
    <s v="Geoffrey Goodwin"/>
    <n v="1.45"/>
    <m/>
    <n v="-1.45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2T00:00:00"/>
    <s v="SHARON NICHOLS"/>
    <n v="-0.59"/>
    <m/>
    <n v="0.5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2T00:00:00"/>
    <s v="Grimm Bros."/>
    <n v="-1.65"/>
    <m/>
    <n v="1.6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3T00:00:00"/>
    <s v="Kamel Farhoud"/>
    <n v="-2.75"/>
    <m/>
    <n v="2.7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4T00:00:00"/>
    <s v="Kenneth Rogers"/>
    <n v="-2.37"/>
    <m/>
    <n v="2.37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5T00:00:00"/>
    <s v="michael doerzbacher"/>
    <n v="-1.95"/>
    <m/>
    <n v="1.9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5T00:00:00"/>
    <s v="Franky Perez"/>
    <n v="-3.99"/>
    <m/>
    <n v="3.9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5T00:00:00"/>
    <s v="michael bergman"/>
    <n v="-2.97"/>
    <m/>
    <n v="2.97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6T00:00:00"/>
    <s v="Bank Account"/>
    <n v="0"/>
    <m/>
    <n v="0"/>
    <s v="Debit"/>
    <s v="11200 · PayPal (LLC)"/>
    <x v="1"/>
    <x v="6"/>
    <n v="2015"/>
    <x v="11"/>
    <s v="PayPal"/>
    <s v="Corporate"/>
    <s v="LLC"/>
    <s v="Balance Sheet"/>
    <s v="PayPal (LLC) transfers to 0592 (LLC)"/>
    <s v="11200 · PayPal (LLC)"/>
  </r>
  <r>
    <d v="2015-06-16T00:00:00"/>
    <s v="Reversal"/>
    <n v="0"/>
    <m/>
    <n v="0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6T00:00:00"/>
    <s v="LaTonya Allen"/>
    <n v="0.28999999999999998"/>
    <m/>
    <n v="-0.28999999999999998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6T00:00:00"/>
    <s v="Jason Brownlee"/>
    <n v="-1.26"/>
    <m/>
    <n v="1.26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7T00:00:00"/>
    <s v="Nathan Tarte"/>
    <n v="-1.25"/>
    <m/>
    <n v="1.2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8T00:00:00"/>
    <s v="sue friedlander"/>
    <n v="-1.61"/>
    <m/>
    <n v="1.61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18T00:00:00"/>
    <s v="eric afan"/>
    <n v="-1.34"/>
    <m/>
    <n v="1.34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0T00:00:00"/>
    <s v="Bernadette Tonee Whitfield"/>
    <n v="-0.59"/>
    <m/>
    <n v="0.5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0T00:00:00"/>
    <s v="Joseph Wittman"/>
    <n v="0.59"/>
    <m/>
    <n v="-0.59"/>
    <s v="Deb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1T00:00:00"/>
    <s v="Reversal"/>
    <n v="0"/>
    <m/>
    <n v="0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1T00:00:00"/>
    <s v="Tara-Ashley Gable"/>
    <n v="-2.95"/>
    <m/>
    <n v="2.9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2T00:00:00"/>
    <s v="Empire Furniture Home Decor &amp; Gifts"/>
    <n v="-2.91"/>
    <m/>
    <n v="2.91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2T00:00:00"/>
    <s v="susan nannini"/>
    <n v="-1.83"/>
    <m/>
    <n v="1.83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3T00:00:00"/>
    <s v="Bank Account"/>
    <n v="0"/>
    <m/>
    <n v="0"/>
    <s v="Debit"/>
    <s v="11200 · PayPal (LLC)"/>
    <x v="1"/>
    <x v="6"/>
    <n v="2015"/>
    <x v="11"/>
    <s v="PayPal"/>
    <s v="Corporate"/>
    <s v="LLC"/>
    <s v="Balance Sheet"/>
    <s v="PayPal (LLC) transfers to 0592 (LLC)"/>
    <s v="11200 · PayPal (LLC)"/>
  </r>
  <r>
    <d v="2015-06-23T00:00:00"/>
    <s v="sue friedlander"/>
    <n v="-0.64"/>
    <m/>
    <n v="0.64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4T00:00:00"/>
    <s v=" "/>
    <n v="-1.37"/>
    <m/>
    <n v="1.37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4T00:00:00"/>
    <s v="Carol Tam"/>
    <n v="-0.62"/>
    <m/>
    <n v="0.62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5T00:00:00"/>
    <s v="Jennifer DeSpain"/>
    <n v="-3.13"/>
    <m/>
    <n v="3.13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5T00:00:00"/>
    <s v="Dawn Bradley"/>
    <n v="-1.37"/>
    <m/>
    <n v="1.37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6T00:00:00"/>
    <s v="Spotify USA Inc"/>
    <n v="0"/>
    <m/>
    <n v="0"/>
    <s v="Debit"/>
    <s v="11200 · PayPal (LLC)"/>
    <x v="1"/>
    <x v="6"/>
    <n v="2015"/>
    <x v="11"/>
    <s v="PayPal"/>
    <s v="Corporate"/>
    <s v="BOTH"/>
    <s v="Income Statement"/>
    <s v="PayPal (LLC) Activity"/>
    <s v="11200 · PayPal (LLC)"/>
  </r>
  <r>
    <d v="2015-06-26T00:00:00"/>
    <s v="Mike Walton"/>
    <n v="-1.71"/>
    <m/>
    <n v="1.71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6T00:00:00"/>
    <s v="john chavez"/>
    <n v="-0.88"/>
    <m/>
    <n v="0.88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8T00:00:00"/>
    <s v="Jaimey Hatcher"/>
    <n v="-1.95"/>
    <m/>
    <n v="1.95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8T00:00:00"/>
    <s v="david gregoire"/>
    <n v="-1.49"/>
    <m/>
    <n v="1.4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8T00:00:00"/>
    <s v="hazen currier"/>
    <n v="-0.72"/>
    <m/>
    <n v="0.72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9T00:00:00"/>
    <s v="Rasim Aliyev"/>
    <n v="-8.8699999999999992"/>
    <m/>
    <n v="8.8699999999999992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29T00:00:00"/>
    <s v="Bank Account"/>
    <n v="0"/>
    <m/>
    <n v="0"/>
    <s v="Debit"/>
    <s v="11200 · PayPal (LLC)"/>
    <x v="1"/>
    <x v="6"/>
    <n v="2015"/>
    <x v="11"/>
    <s v="PayPal"/>
    <s v="Corporate"/>
    <s v="LLC"/>
    <s v="Balance Sheet"/>
    <s v="PayPal (LLC) transfers to 0592 (LLC)"/>
    <s v="11200 · PayPal (LLC)"/>
  </r>
  <r>
    <d v="2015-06-29T00:00:00"/>
    <s v="sue friedlander"/>
    <n v="-0.69"/>
    <m/>
    <n v="0.69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30T00:00:00"/>
    <s v="Kent corado"/>
    <n v="-4.96"/>
    <m/>
    <n v="4.96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30T00:00:00"/>
    <s v="_x001a_ _x001a_"/>
    <n v="-3.03"/>
    <m/>
    <n v="3.03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30T00:00:00"/>
    <s v="Amber Roberts"/>
    <n v="-2.27"/>
    <m/>
    <n v="2.27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6-30T00:00:00"/>
    <s v="Jason Starkey"/>
    <n v="-2.0099999999999998"/>
    <m/>
    <n v="2.0099999999999998"/>
    <s v="Credit"/>
    <s v="11200 · PayPal (LLC)"/>
    <x v="1"/>
    <x v="6"/>
    <n v="2015"/>
    <x v="11"/>
    <s v="PayPal"/>
    <s v="eBay:eBay"/>
    <s v="BOTH"/>
    <s v="Income Statement"/>
    <s v="PayPal (LLC) Sales Activity"/>
    <s v="11200 · PayPal (LLC)"/>
  </r>
  <r>
    <d v="2015-07-01T00:00:00"/>
    <s v="Inge Potz"/>
    <n v="-14.97"/>
    <m/>
    <n v="14.9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1T00:00:00"/>
    <s v="kimberly GENT"/>
    <n v="-0.92"/>
    <m/>
    <n v="0.92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2T00:00:00"/>
    <s v="Kamel Farhoud"/>
    <n v="0.24"/>
    <m/>
    <n v="-0.24"/>
    <s v="Deb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2T00:00:00"/>
    <s v="lloyd whitford"/>
    <n v="-0.88"/>
    <m/>
    <n v="0.88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2T00:00:00"/>
    <s v="joshua sarver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3T00:00:00"/>
    <s v="William Creager"/>
    <n v="-0.73"/>
    <m/>
    <n v="0.73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3T00:00:00"/>
    <s v="Bank Account"/>
    <n v="0"/>
    <m/>
    <n v="0"/>
    <s v="Debit"/>
    <s v="11200 · PayPal (LLC)"/>
    <x v="1"/>
    <x v="7"/>
    <n v="2015"/>
    <x v="11"/>
    <s v="PayPal"/>
    <s v="Corporate"/>
    <s v="LLC"/>
    <s v="Balance Sheet"/>
    <s v="PayPal (LLC) transfers to 0592 (LLC)"/>
    <s v="11200 · PayPal (LLC)"/>
  </r>
  <r>
    <d v="2015-07-03T00:00:00"/>
    <s v="BDS"/>
    <n v="-1.46"/>
    <m/>
    <n v="1.46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6T00:00:00"/>
    <s v="K-9 SOLUTIONS GLOBAL"/>
    <n v="-1.49"/>
    <m/>
    <n v="1.4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6T00:00:00"/>
    <s v="Hilary Slade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7T00:00:00"/>
    <s v="Jaimie Miller"/>
    <n v="-1.05"/>
    <m/>
    <n v="1.0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7T00:00:00"/>
    <s v="Lyle Strader"/>
    <n v="-1.61"/>
    <m/>
    <n v="1.61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8T00:00:00"/>
    <s v="michael bergman"/>
    <n v="0.4"/>
    <m/>
    <n v="-0.4"/>
    <s v="Deb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9T00:00:00"/>
    <s v="eBay Buyer Dispute"/>
    <n v="0"/>
    <m/>
    <n v="0"/>
    <s v="Deb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9T00:00:00"/>
    <s v="stephen toth"/>
    <n v="-1.95"/>
    <m/>
    <n v="1.9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9T00:00:00"/>
    <s v="Rich Helberg"/>
    <n v="-1.85"/>
    <m/>
    <n v="1.8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9T00:00:00"/>
    <s v="Reversal"/>
    <n v="0"/>
    <m/>
    <n v="0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09T00:00:00"/>
    <s v="Jennifer DeSpain"/>
    <n v="2.83"/>
    <m/>
    <n v="-2.83"/>
    <s v="Deb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0T00:00:00"/>
    <s v="Julie Wiseman"/>
    <n v="-0.76"/>
    <m/>
    <n v="0.76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2T00:00:00"/>
    <s v="Jason Dix"/>
    <n v="-7.36"/>
    <m/>
    <n v="7.36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2T00:00:00"/>
    <s v="JANNIE ENGELBRECHT"/>
    <n v="-5.59"/>
    <m/>
    <n v="5.5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3T00:00:00"/>
    <s v="Bank Account"/>
    <n v="0"/>
    <m/>
    <n v="0"/>
    <s v="Debit"/>
    <s v="11200 · PayPal (LLC)"/>
    <x v="1"/>
    <x v="7"/>
    <n v="2015"/>
    <x v="11"/>
    <s v="PayPal"/>
    <s v="Corporate"/>
    <s v="LLC"/>
    <s v="Balance Sheet"/>
    <s v="PayPal (LLC) transfers to 0592 (LLC)"/>
    <s v="11200 · PayPal (LLC)"/>
  </r>
  <r>
    <d v="2015-07-13T00:00:00"/>
    <s v="Rasim Aliyev"/>
    <n v="0.77"/>
    <m/>
    <n v="-0.77"/>
    <s v="Deb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4T00:00:00"/>
    <s v="Monika Canaday"/>
    <n v="-1.76"/>
    <m/>
    <n v="1.76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4T00:00:00"/>
    <s v="Laura Jeffreys"/>
    <n v="-1.95"/>
    <m/>
    <n v="1.9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4T00:00:00"/>
    <s v="MARCO URESTI"/>
    <n v="-1.95"/>
    <m/>
    <n v="1.9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5T00:00:00"/>
    <s v="Lonnie Boyer"/>
    <n v="-2.04"/>
    <m/>
    <n v="2.04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5T00:00:00"/>
    <s v="Justin McFarland"/>
    <n v="-0.73"/>
    <m/>
    <n v="0.73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6T00:00:00"/>
    <s v="David Marsh"/>
    <n v="-3.13"/>
    <m/>
    <n v="3.13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7T00:00:00"/>
    <s v="Leigh Gibson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7T00:00:00"/>
    <s v="Melanie Remington"/>
    <n v="-2.4700000000000002"/>
    <m/>
    <n v="2.4700000000000002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8T00:00:00"/>
    <s v="Cornelius Cloman"/>
    <n v="-2.04"/>
    <m/>
    <n v="2.04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19T00:00:00"/>
    <s v="mohammad amara"/>
    <n v="-11.5"/>
    <m/>
    <n v="11.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0T00:00:00"/>
    <s v="Bank Account"/>
    <n v="0"/>
    <m/>
    <n v="0"/>
    <s v="Debit"/>
    <s v="11200 · PayPal (LLC)"/>
    <x v="1"/>
    <x v="7"/>
    <n v="2015"/>
    <x v="11"/>
    <s v="PayPal"/>
    <s v="Corporate"/>
    <s v="LLC"/>
    <s v="Balance Sheet"/>
    <s v="PayPal (LLC) transfers to 0592 (LLC)"/>
    <s v="11200 · PayPal (LLC)"/>
  </r>
  <r>
    <d v="2015-07-21T00:00:00"/>
    <s v="lynn roop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2T00:00:00"/>
    <s v="canh tran"/>
    <n v="-2.11"/>
    <m/>
    <n v="2.11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3T00:00:00"/>
    <s v="Scot Price"/>
    <n v="-1.89"/>
    <m/>
    <n v="1.8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3T00:00:00"/>
    <s v="Heather Applegate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3T00:00:00"/>
    <s v="Vincent Kresho"/>
    <n v="-1.29"/>
    <m/>
    <n v="1.2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4T00:00:00"/>
    <s v="Bank Account"/>
    <n v="0"/>
    <m/>
    <n v="0"/>
    <s v="Debit"/>
    <s v="11200 · PayPal (LLC)"/>
    <x v="1"/>
    <x v="7"/>
    <n v="2015"/>
    <x v="11"/>
    <s v="PayPal"/>
    <s v="Corporate"/>
    <s v="LLC"/>
    <s v="Balance Sheet"/>
    <s v="PayPal (LLC) transfers to 0592 (LLC)"/>
    <s v="11200 · PayPal (LLC)"/>
  </r>
  <r>
    <d v="2015-07-24T00:00:00"/>
    <s v="Roxanne Kastner"/>
    <n v="-2.97"/>
    <m/>
    <n v="2.9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5T00:00:00"/>
    <s v="Pam Harman"/>
    <n v="-0.59"/>
    <m/>
    <n v="0.5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5T00:00:00"/>
    <s v="Megan Battista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5T00:00:00"/>
    <s v="Shiraz Khan"/>
    <n v="-1.1499999999999999"/>
    <m/>
    <n v="1.149999999999999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6T00:00:00"/>
    <s v="Spotify USA Inc"/>
    <n v="0"/>
    <m/>
    <n v="0"/>
    <s v="Debit"/>
    <s v="11200 · PayPal (LLC)"/>
    <x v="1"/>
    <x v="7"/>
    <n v="2015"/>
    <x v="11"/>
    <s v="PayPal"/>
    <s v="Corporate"/>
    <s v="BOTH"/>
    <s v="Income Statement"/>
    <s v="PayPal (LLC) Activity"/>
    <s v="11200 · PayPal (LLC)"/>
  </r>
  <r>
    <d v="2015-07-26T00:00:00"/>
    <s v="michele schols"/>
    <n v="-8.64"/>
    <m/>
    <n v="8.64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7T00:00:00"/>
    <s v="Timothy Christopher Hooper"/>
    <n v="-5.99"/>
    <m/>
    <n v="5.9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8T00:00:00"/>
    <s v="Jose Menendez"/>
    <n v="-2.11"/>
    <m/>
    <n v="2.11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29T00:00:00"/>
    <s v="Doug Houk"/>
    <n v="-2.62"/>
    <m/>
    <n v="2.62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30T00:00:00"/>
    <s v="Mario Knox"/>
    <n v="-0.94"/>
    <m/>
    <n v="0.94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30T00:00:00"/>
    <s v="Bank Account"/>
    <n v="0"/>
    <m/>
    <n v="0"/>
    <s v="Debit"/>
    <s v="11200 · PayPal (LLC)"/>
    <x v="1"/>
    <x v="7"/>
    <n v="2015"/>
    <x v="11"/>
    <s v="PayPal"/>
    <s v="Corporate"/>
    <s v="LLC"/>
    <s v="Balance Sheet"/>
    <s v="PayPal (LLC) transfers to 0592 (LLC)"/>
    <s v="11200 · PayPal (LLC)"/>
  </r>
  <r>
    <d v="2015-07-30T00:00:00"/>
    <s v="Timothy Dugin"/>
    <n v="-2.25"/>
    <m/>
    <n v="2.2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30T00:00:00"/>
    <s v="Omar Osorio"/>
    <n v="-1.95"/>
    <m/>
    <n v="1.95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31T00:00:00"/>
    <s v="Gordon Wybo"/>
    <n v="-0.67"/>
    <m/>
    <n v="0.67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7-31T00:00:00"/>
    <s v="Jerry Xiong"/>
    <n v="-3.99"/>
    <m/>
    <n v="3.99"/>
    <s v="Credit"/>
    <s v="11200 · PayPal (LLC)"/>
    <x v="1"/>
    <x v="7"/>
    <n v="2015"/>
    <x v="11"/>
    <s v="PayPal"/>
    <s v="eBay:eBay"/>
    <s v="BOTH"/>
    <s v="Income Statement"/>
    <s v="PayPal (LLC) Sales Activity"/>
    <s v="11200 · PayPal (LLC)"/>
  </r>
  <r>
    <d v="2015-08-01T00:00:00"/>
    <s v="Roxanne Kastner"/>
    <n v="2.67"/>
    <m/>
    <n v="-2.67"/>
    <s v="Deb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2T00:00:00"/>
    <s v="edgar ortega"/>
    <n v="-1.95"/>
    <m/>
    <n v="1.95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3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03T00:00:00"/>
    <s v="JOSEPH JADER"/>
    <n v="-1.18"/>
    <m/>
    <n v="1.18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3T00:00:00"/>
    <s v="Suzanne Dube"/>
    <n v="-0.92"/>
    <m/>
    <n v="0.9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4T00:00:00"/>
    <s v="Brandon Osborn"/>
    <n v="-2.13"/>
    <m/>
    <n v="2.1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5T00:00:00"/>
    <s v="TIMOTHY FOPPIANO"/>
    <n v="-3.09"/>
    <m/>
    <n v="3.09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5T00:00:00"/>
    <s v="Daniel Dorrance   II"/>
    <n v="-0.67"/>
    <m/>
    <n v="0.6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5T00:00:00"/>
    <s v="kevin young"/>
    <n v="-5.74"/>
    <m/>
    <n v="5.7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6T00:00:00"/>
    <s v="Michelle Upchurch"/>
    <n v="-5.36"/>
    <m/>
    <n v="5.3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6T00:00:00"/>
    <s v="KCR Products Unlimited LLC"/>
    <n v="-0.62"/>
    <m/>
    <n v="0.6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7T00:00:00"/>
    <s v="Michel Edes"/>
    <n v="-0.72"/>
    <m/>
    <n v="0.7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7T00:00:00"/>
    <s v="amanda bessette"/>
    <n v="-0.69"/>
    <m/>
    <n v="0.69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8T00:00:00"/>
    <s v="Karen Wright"/>
    <n v="-4.2300000000000004"/>
    <m/>
    <n v="4.230000000000000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9T00:00:00"/>
    <s v="Brandi Taylor"/>
    <n v="-2.17"/>
    <m/>
    <n v="2.1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09T00:00:00"/>
    <s v="Rachael Carland"/>
    <n v="-1.8"/>
    <m/>
    <n v="1.8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0T00:00:00"/>
    <s v="luis marrero"/>
    <n v="-0.94"/>
    <m/>
    <n v="0.9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0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10T00:00:00"/>
    <s v="Debra LLoyd"/>
    <n v="-1.97"/>
    <m/>
    <n v="1.9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1T00:00:00"/>
    <s v="Anthony D'Orazio"/>
    <n v="-7.56"/>
    <m/>
    <n v="7.5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1T00:00:00"/>
    <s v="Anthony D'Orazio"/>
    <n v="1"/>
    <m/>
    <n v="-1"/>
    <s v="Deb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1T00:00:00"/>
    <s v="justin evans"/>
    <n v="-1.46"/>
    <m/>
    <n v="1.4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2T00:00:00"/>
    <s v="john griffin"/>
    <n v="-1.2"/>
    <m/>
    <n v="1.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2T00:00:00"/>
    <s v="james comeau"/>
    <n v="-2.33"/>
    <m/>
    <n v="2.3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2T00:00:00"/>
    <s v="Charles Jones"/>
    <n v="-1.45"/>
    <m/>
    <n v="1.45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3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14T00:00:00"/>
    <s v="Jill Bengston"/>
    <n v="-2.15"/>
    <m/>
    <n v="2.15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4T00:00:00"/>
    <s v="Shelly Lucas"/>
    <n v="-3.2"/>
    <m/>
    <n v="3.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4T00:00:00"/>
    <s v="Brandi Taylor"/>
    <n v="0.28999999999999998"/>
    <m/>
    <n v="-0.28999999999999998"/>
    <s v="Deb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4T00:00:00"/>
    <s v="Billie Smith"/>
    <n v="-1.3"/>
    <m/>
    <n v="1.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5T00:00:00"/>
    <s v="James Robinson"/>
    <n v="-1.86"/>
    <m/>
    <n v="1.8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5T00:00:00"/>
    <s v="Teah Smith"/>
    <n v="-0.67"/>
    <m/>
    <n v="0.6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5T00:00:00"/>
    <s v="James Wilson"/>
    <n v="-0.73"/>
    <m/>
    <n v="0.7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5T00:00:00"/>
    <s v="Robin Berry"/>
    <n v="-0.62"/>
    <m/>
    <n v="0.6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5T00:00:00"/>
    <s v="Denise Afflerbach"/>
    <n v="-6.56"/>
    <m/>
    <n v="6.5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6T00:00:00"/>
    <s v="david doyle"/>
    <n v="-2.39"/>
    <m/>
    <n v="2.39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6T00:00:00"/>
    <s v="Robin Berry"/>
    <n v="-1.25"/>
    <m/>
    <n v="1.25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7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17T00:00:00"/>
    <s v="Kathleen Murray"/>
    <n v="-0.64"/>
    <m/>
    <n v="0.6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7T00:00:00"/>
    <s v="Davi Lucas"/>
    <n v="-3.57"/>
    <m/>
    <n v="3.5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8T00:00:00"/>
    <s v="david tarason"/>
    <n v="-2.4700000000000002"/>
    <m/>
    <n v="2.4700000000000002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8T00:00:00"/>
    <s v="Havoc K-9, Inc."/>
    <n v="-2.17"/>
    <m/>
    <n v="2.1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8T00:00:00"/>
    <s v="James Moloney"/>
    <n v="-0.73"/>
    <m/>
    <n v="0.7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9T00:00:00"/>
    <s v="andrew carbone"/>
    <n v="-1.46"/>
    <m/>
    <n v="1.4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19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20T00:00:00"/>
    <s v="Austin Wiser"/>
    <n v="-4.9400000000000004"/>
    <m/>
    <n v="4.940000000000000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0T00:00:00"/>
    <s v="eBay Buyer Dispute"/>
    <n v="0"/>
    <m/>
    <n v="0"/>
    <s v="Deb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1T00:00:00"/>
    <s v="susan Lennard"/>
    <n v="-1.45"/>
    <m/>
    <n v="1.45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2T00:00:00"/>
    <s v="Dwayne T. Jacobson"/>
    <n v="-2.2599999999999998"/>
    <m/>
    <n v="2.2599999999999998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2T00:00:00"/>
    <s v="stephen toth"/>
    <n v="-2.35"/>
    <m/>
    <n v="2.35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2T00:00:00"/>
    <s v="Matthew Mardesich"/>
    <n v="-0.94"/>
    <m/>
    <n v="0.9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2T00:00:00"/>
    <s v="Susan Ziegelhofer"/>
    <n v="-2.71"/>
    <m/>
    <n v="2.71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3T00:00:00"/>
    <s v="jose portal"/>
    <n v="-1.1599999999999999"/>
    <m/>
    <n v="1.1599999999999999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3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24T00:00:00"/>
    <s v="Hussein Mahmoud"/>
    <n v="-6.53"/>
    <m/>
    <n v="6.5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4T00:00:00"/>
    <s v="Drew Bostock"/>
    <n v="-0.73"/>
    <m/>
    <n v="0.73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4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24T00:00:00"/>
    <s v="John Ramirez"/>
    <n v="-1.46"/>
    <m/>
    <n v="1.4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5T00:00:00"/>
    <s v="Mark English"/>
    <n v="-2.0699999999999998"/>
    <m/>
    <n v="2.0699999999999998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5T00:00:00"/>
    <s v="Michael Bradley"/>
    <n v="-2.34"/>
    <m/>
    <n v="2.34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6T00:00:00"/>
    <s v="Spotify USA Inc"/>
    <n v="0"/>
    <m/>
    <n v="0"/>
    <s v="Debit"/>
    <s v="11200 · PayPal (LLC)"/>
    <x v="1"/>
    <x v="8"/>
    <n v="2015"/>
    <x v="11"/>
    <s v="PayPal"/>
    <s v="Corporate"/>
    <s v="BOTH"/>
    <s v="Income Statement"/>
    <s v="PayPal (LLC) Activity"/>
    <s v="11200 · PayPal (LLC)"/>
  </r>
  <r>
    <d v="2015-08-26T00:00:00"/>
    <s v="jose portal"/>
    <n v="-1.1599999999999999"/>
    <m/>
    <n v="1.1599999999999999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7T00:00:00"/>
    <s v="Reversal"/>
    <n v="0"/>
    <m/>
    <n v="0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7T00:00:00"/>
    <s v="Charles Jones"/>
    <n v="0.73"/>
    <m/>
    <n v="-0.73"/>
    <s v="Deb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8T00:00:00"/>
    <s v="sue abo"/>
    <n v="-2.91"/>
    <m/>
    <n v="2.91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8T00:00:00"/>
    <s v="sue abo"/>
    <n v="-0.67"/>
    <m/>
    <n v="0.67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8T00:00:00"/>
    <s v="Bank Account"/>
    <n v="0"/>
    <m/>
    <n v="0"/>
    <s v="Debit"/>
    <s v="11200 · PayPal (LLC)"/>
    <x v="1"/>
    <x v="8"/>
    <n v="2015"/>
    <x v="11"/>
    <s v="PayPal"/>
    <s v="Corporate"/>
    <s v="LLC"/>
    <s v="Balance Sheet"/>
    <s v="PayPal (LLC) transfers to 0592 (LLC)"/>
    <s v="11200 · PayPal (LLC)"/>
  </r>
  <r>
    <d v="2015-08-28T00:00:00"/>
    <s v="Yoshi De la Prida"/>
    <n v="-1.46"/>
    <m/>
    <n v="1.4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8-29T00:00:00"/>
    <s v="Jane Stoutenburg"/>
    <n v="-1.46"/>
    <m/>
    <n v="1.46"/>
    <s v="Credit"/>
    <s v="11200 · PayPal (LLC)"/>
    <x v="1"/>
    <x v="8"/>
    <n v="2015"/>
    <x v="11"/>
    <s v="PayPal"/>
    <s v="eBay:eBay"/>
    <s v="BOTH"/>
    <s v="Income Statement"/>
    <s v="PayPal (LLC) Sales Activity"/>
    <s v="11200 · PayPal (LLC)"/>
  </r>
  <r>
    <d v="2015-09-01T00:00:00"/>
    <s v="Ivy Chincarini"/>
    <n v="-0.72"/>
    <m/>
    <n v="0.72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1T00:00:00"/>
    <s v="Schertz Photography &amp; Gifts"/>
    <n v="-2.91"/>
    <m/>
    <n v="2.91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2T00:00:00"/>
    <s v="likeit4less"/>
    <n v="-2.15"/>
    <m/>
    <n v="2.15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2T00:00:00"/>
    <s v="Bank Account"/>
    <n v="0"/>
    <m/>
    <n v="0"/>
    <s v="Debit"/>
    <s v="11200 · PayPal (LLC)"/>
    <x v="1"/>
    <x v="9"/>
    <n v="2015"/>
    <x v="11"/>
    <s v="PayPal"/>
    <s v="Corporate"/>
    <s v="LLC"/>
    <s v="Balance Sheet"/>
    <s v="PayPal (LLC) transfers to 0592 (LLC)"/>
    <s v="11200 · PayPal (LLC)"/>
  </r>
  <r>
    <d v="2015-09-03T00:00:00"/>
    <s v="Sybille Phillips"/>
    <n v="-2.1800000000000002"/>
    <m/>
    <n v="2.1800000000000002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4T00:00:00"/>
    <s v="Angela Weikal"/>
    <n v="-3.13"/>
    <m/>
    <n v="3.13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5T00:00:00"/>
    <s v="Shannon Hiscock"/>
    <n v="-0.67"/>
    <m/>
    <n v="0.67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5T00:00:00"/>
    <s v="Bank Account"/>
    <n v="0"/>
    <m/>
    <n v="0"/>
    <s v="Debit"/>
    <s v="11200 · PayPal (LLC)"/>
    <x v="1"/>
    <x v="9"/>
    <n v="2015"/>
    <x v="11"/>
    <s v="PayPal"/>
    <s v="Corporate"/>
    <s v="LLC"/>
    <s v="Balance Sheet"/>
    <s v="PayPal (LLC) transfers to 0592 (LLC)"/>
    <s v="11200 · PayPal (LLC)"/>
  </r>
  <r>
    <d v="2015-09-05T00:00:00"/>
    <s v="Jeffrey S. Johnson"/>
    <n v="-3.13"/>
    <m/>
    <n v="3.13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5T00:00:00"/>
    <s v="Jeffrey S. Johnson"/>
    <n v="-0.73"/>
    <m/>
    <n v="0.73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6T00:00:00"/>
    <s v="Manuel Aponte"/>
    <n v="-0.88"/>
    <m/>
    <n v="0.88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7T00:00:00"/>
    <s v="The Arms Cache"/>
    <n v="-0.62"/>
    <m/>
    <n v="0.62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9T00:00:00"/>
    <s v="Mark Brulinski"/>
    <n v="-7.62"/>
    <m/>
    <n v="7.62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9T00:00:00"/>
    <s v="Angela Santucci"/>
    <n v="-5.51"/>
    <m/>
    <n v="5.51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09T00:00:00"/>
    <s v="Byron Bell"/>
    <n v="-1.05"/>
    <m/>
    <n v="1.05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0T00:00:00"/>
    <s v="Bank Account"/>
    <n v="0"/>
    <m/>
    <n v="0"/>
    <s v="Debit"/>
    <s v="11200 · PayPal (LLC)"/>
    <x v="1"/>
    <x v="9"/>
    <n v="2015"/>
    <x v="11"/>
    <s v="PayPal"/>
    <s v="Corporate"/>
    <s v="LLC"/>
    <s v="Balance Sheet"/>
    <s v="PayPal (LLC) transfers to 0592 (LLC)"/>
    <s v="11200 · PayPal (LLC)"/>
  </r>
  <r>
    <d v="2015-09-11T00:00:00"/>
    <s v="patricia weatherbee"/>
    <n v="-0.67"/>
    <m/>
    <n v="0.67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2T00:00:00"/>
    <s v="Rick Price"/>
    <n v="-1.46"/>
    <m/>
    <n v="1.46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2T00:00:00"/>
    <s v="vilmos szabo"/>
    <n v="-1.81"/>
    <m/>
    <n v="1.81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3T00:00:00"/>
    <s v="FROST KENNELS LLP"/>
    <n v="-1.49"/>
    <m/>
    <n v="1.49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3T00:00:00"/>
    <s v="john backshis"/>
    <n v="-5.52"/>
    <m/>
    <n v="5.52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3T00:00:00"/>
    <s v="christina fay"/>
    <n v="-3.36"/>
    <m/>
    <n v="3.36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4T00:00:00"/>
    <s v="Bank Account"/>
    <n v="0"/>
    <m/>
    <n v="0"/>
    <s v="Debit"/>
    <s v="11200 · PayPal (LLC)"/>
    <x v="1"/>
    <x v="9"/>
    <n v="2015"/>
    <x v="11"/>
    <s v="PayPal"/>
    <s v="Corporate"/>
    <s v="LLC"/>
    <s v="Balance Sheet"/>
    <s v="PayPal (LLC) transfers to 0592 (LLC)"/>
    <s v="11200 · PayPal (LLC)"/>
  </r>
  <r>
    <d v="2015-09-14T00:00:00"/>
    <s v="Nancye McCowan"/>
    <n v="-1.2"/>
    <m/>
    <n v="1.2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5T00:00:00"/>
    <s v="Lyall Jellyman"/>
    <n v="-5.93"/>
    <m/>
    <n v="5.93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5T00:00:00"/>
    <s v="John Ramirez"/>
    <n v="0.92"/>
    <m/>
    <n v="-0.92"/>
    <s v="Deb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5T00:00:00"/>
    <s v="Edward Cutter"/>
    <n v="-1.1399999999999999"/>
    <m/>
    <n v="1.1399999999999999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6T00:00:00"/>
    <s v="Mark Brulinski"/>
    <n v="-6.97"/>
    <m/>
    <n v="6.97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6T00:00:00"/>
    <s v="Diana Klaprod"/>
    <n v="-0.59"/>
    <m/>
    <n v="0.59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6T00:00:00"/>
    <s v="Mark Brulinski"/>
    <n v="-2.2999999999999998"/>
    <m/>
    <n v="2.2999999999999998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7T00:00:00"/>
    <s v="Mission K9 Rescue"/>
    <n v="-0.67"/>
    <m/>
    <n v="0.67"/>
    <s v="Credit"/>
    <s v="11200 · PayPal (LLC)"/>
    <x v="1"/>
    <x v="9"/>
    <n v="2015"/>
    <x v="11"/>
    <s v="PayPal"/>
    <s v="eBay:eBay"/>
    <s v="BOTH"/>
    <s v="Income Statement"/>
    <s v="PayPal (LLC) Sales Activity"/>
    <s v="11200 · PayPal (LLC)"/>
  </r>
  <r>
    <d v="2015-09-18T00:00:00"/>
    <s v="Bank Account"/>
    <n v="0"/>
    <m/>
    <n v="0"/>
    <s v="Debit"/>
    <s v="11200 · PayPal (LLC)"/>
    <x v="1"/>
    <x v="9"/>
    <n v="2015"/>
    <x v="11"/>
    <s v="PayPal"/>
    <s v="Corporate"/>
    <s v="LLC"/>
    <s v="Balance Sheet"/>
    <s v="PayPal (LLC) transfers UNDEPOSITED to 0592 (LLC)"/>
    <s v="11200 · PayPal (LLC)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4">
  <r>
    <s v="General Journal"/>
    <d v="2015-01-31T00:00:00"/>
    <x v="0"/>
    <s v="No Name"/>
    <s v="Interco. Expense Allocation"/>
    <s v="19100 · Due (to) / from DT INC"/>
    <s v="Corporate"/>
    <s v="-SPLIT-"/>
    <n v="17509.66"/>
    <x v="0"/>
  </r>
  <r>
    <s v="General Journal"/>
    <d v="2015-01-31T00:00:00"/>
    <x v="0"/>
    <s v="No Name"/>
    <s v="Interco. Expense Allocation"/>
    <s v="61000 · Payroll"/>
    <s v="Corporate"/>
    <s v="19100 · Due (to) / from DT INC"/>
    <n v="146.06"/>
    <x v="0"/>
  </r>
  <r>
    <s v="General Journal"/>
    <d v="2015-01-31T00:00:00"/>
    <x v="0"/>
    <s v="No Name"/>
    <s v="Interco. Expense Allocation"/>
    <s v="62101 · Social Security/Medicare"/>
    <s v="Corporate"/>
    <s v="19100 · Due (to) / from DT INC"/>
    <n v="54.2"/>
    <x v="0"/>
  </r>
  <r>
    <s v="General Journal"/>
    <d v="2015-01-31T00:00:00"/>
    <x v="0"/>
    <s v="No Name"/>
    <s v="Interco. Expense Allocation"/>
    <s v="62102 · SUI"/>
    <s v="Corporate"/>
    <s v="19100 · Due (to) / from DT INC"/>
    <n v="-612.13"/>
    <x v="0"/>
  </r>
  <r>
    <s v="General Journal"/>
    <d v="2015-01-31T00:00:00"/>
    <x v="0"/>
    <s v="No Name"/>
    <s v="Interco. Expense Allocation"/>
    <s v="62200 · Consulting"/>
    <s v="Corporate"/>
    <s v="19100 · Due (to) / from DT INC"/>
    <n v="84.05"/>
    <x v="0"/>
  </r>
  <r>
    <s v="General Journal"/>
    <d v="2015-01-31T00:00:00"/>
    <x v="0"/>
    <s v="No Name"/>
    <s v="Interco. Expense Allocation"/>
    <s v="62201 · Labor - Customer Service"/>
    <s v="Corporate"/>
    <s v="19100 · Due (to) / from DT INC"/>
    <n v="-4348.55"/>
    <x v="0"/>
  </r>
  <r>
    <s v="General Journal"/>
    <d v="2015-01-31T00:00:00"/>
    <x v="0"/>
    <s v="No Name"/>
    <s v="Interco. Expense Allocation"/>
    <s v="62202 · Labor - Sales"/>
    <s v="Corporate"/>
    <s v="19100 · Due (to) / from DT INC"/>
    <n v="118.1"/>
    <x v="0"/>
  </r>
  <r>
    <s v="General Journal"/>
    <d v="2015-01-31T00:00:00"/>
    <x v="0"/>
    <s v="No Name"/>
    <s v="Interco. Expense Allocation"/>
    <s v="62203 · Labor - Warehouse Staff"/>
    <s v="Corporate"/>
    <s v="19100 · Due (to) / from DT INC"/>
    <n v="-417"/>
    <x v="0"/>
  </r>
  <r>
    <s v="General Journal"/>
    <d v="2015-01-31T00:00:00"/>
    <x v="0"/>
    <s v="No Name"/>
    <s v="Interco. Expense Allocation"/>
    <s v="62204 · Labor - Product Listing"/>
    <s v="Corporate"/>
    <s v="19100 · Due (to) / from DT INC"/>
    <n v="-42.3"/>
    <x v="0"/>
  </r>
  <r>
    <s v="General Journal"/>
    <d v="2015-01-31T00:00:00"/>
    <x v="0"/>
    <s v="No Name"/>
    <s v="Interco. Expense Allocation"/>
    <s v="62205 · Labor - Graphic Design"/>
    <s v="Corporate"/>
    <s v="19100 · Due (to) / from DT INC"/>
    <n v="-172.85"/>
    <x v="0"/>
  </r>
  <r>
    <s v="General Journal"/>
    <d v="2015-01-31T00:00:00"/>
    <x v="0"/>
    <s v="No Name"/>
    <s v="Interco. Expense Allocation"/>
    <s v="62207 · Labor - Translation"/>
    <s v="Corporate"/>
    <s v="19100 · Due (to) / from DT INC"/>
    <n v="-47.57"/>
    <x v="0"/>
  </r>
  <r>
    <s v="General Journal"/>
    <d v="2015-01-31T00:00:00"/>
    <x v="0"/>
    <s v="No Name"/>
    <s v="Interco. Expense Allocation"/>
    <s v="62213 · Labor - SEO"/>
    <s v="Corporate"/>
    <s v="19100 · Due (to) / from DT INC"/>
    <n v="-181.63"/>
    <x v="0"/>
  </r>
  <r>
    <s v="General Journal"/>
    <d v="2015-01-31T00:00:00"/>
    <x v="0"/>
    <s v="No Name"/>
    <s v="Interco. Expense Allocation"/>
    <s v="62218 · Labor - Recruiting"/>
    <s v="Corporate"/>
    <s v="19100 · Due (to) / from DT INC"/>
    <n v="-57.08"/>
    <x v="0"/>
  </r>
  <r>
    <s v="General Journal"/>
    <d v="2015-01-31T00:00:00"/>
    <x v="0"/>
    <s v="No Name"/>
    <s v="Interco. Expense Allocation"/>
    <s v="63001 · Rent"/>
    <s v="Corporate"/>
    <s v="19100 · Due (to) / from DT INC"/>
    <n v="-2387.25"/>
    <x v="0"/>
  </r>
  <r>
    <s v="General Journal"/>
    <d v="2015-01-31T00:00:00"/>
    <x v="0"/>
    <s v="No Name"/>
    <s v="Interco. Expense Allocation"/>
    <s v="63002 · Utilities"/>
    <s v="Corporate"/>
    <s v="19100 · Due (to) / from DT INC"/>
    <n v="7.86"/>
    <x v="0"/>
  </r>
  <r>
    <s v="General Journal"/>
    <d v="2015-01-31T00:00:00"/>
    <x v="0"/>
    <s v="No Name"/>
    <s v="Interco. Expense Allocation"/>
    <s v="63004 · Security"/>
    <s v="Corporate"/>
    <s v="19100 · Due (to) / from DT INC"/>
    <n v="-65.45"/>
    <x v="0"/>
  </r>
  <r>
    <s v="General Journal"/>
    <d v="2015-01-31T00:00:00"/>
    <x v="0"/>
    <s v="No Name"/>
    <s v="Interco. Expense Allocation"/>
    <s v="63500 · Insurance"/>
    <s v="Corporate"/>
    <s v="19100 · Due (to) / from DT INC"/>
    <n v="18.54"/>
    <x v="0"/>
  </r>
  <r>
    <s v="General Journal"/>
    <d v="2015-01-31T00:00:00"/>
    <x v="0"/>
    <s v="No Name"/>
    <s v="Interco. Expense Allocation"/>
    <s v="63501 · Insurance - Wellness Programs"/>
    <s v="Corporate"/>
    <s v="19100 · Due (to) / from DT INC"/>
    <n v="-400.27"/>
    <x v="0"/>
  </r>
  <r>
    <s v="General Journal"/>
    <d v="2015-01-31T00:00:00"/>
    <x v="0"/>
    <s v="No Name"/>
    <s v="Interco. Expense Allocation"/>
    <s v="64500 · Warehousing"/>
    <s v="Corporate"/>
    <s v="19100 · Due (to) / from DT INC"/>
    <n v="21.07"/>
    <x v="0"/>
  </r>
  <r>
    <s v="General Journal"/>
    <d v="2015-01-31T00:00:00"/>
    <x v="0"/>
    <s v="No Name"/>
    <s v="Interco. Expense Allocation"/>
    <s v="66001 · Advertising - End Consumer"/>
    <s v="Corporate"/>
    <s v="19100 · Due (to) / from DT INC"/>
    <n v="-41.43"/>
    <x v="0"/>
  </r>
  <r>
    <s v="General Journal"/>
    <d v="2015-01-31T00:00:00"/>
    <x v="0"/>
    <s v="No Name"/>
    <s v="Interco. Expense Allocation"/>
    <s v="66501 · Market Research"/>
    <s v="Corporate"/>
    <s v="19100 · Due (to) / from DT INC"/>
    <n v="-124.21"/>
    <x v="0"/>
  </r>
  <r>
    <s v="General Journal"/>
    <d v="2015-01-31T00:00:00"/>
    <x v="0"/>
    <s v="No Name"/>
    <s v="Interco. Expense Allocation"/>
    <s v="67500 · Charitable Donations"/>
    <s v="Corporate"/>
    <s v="19100 · Due (to) / from DT INC"/>
    <n v="-4.62"/>
    <x v="0"/>
  </r>
  <r>
    <s v="General Journal"/>
    <d v="2015-01-31T00:00:00"/>
    <x v="0"/>
    <s v="No Name"/>
    <s v="Interco. Expense Allocation"/>
    <s v="68002 · Computer - Software"/>
    <s v="Corporate"/>
    <s v="19100 · Due (to) / from DT INC"/>
    <n v="-268.13"/>
    <x v="0"/>
  </r>
  <r>
    <s v="General Journal"/>
    <d v="2015-01-31T00:00:00"/>
    <x v="0"/>
    <s v="No Name"/>
    <s v="Interco. Expense Allocation"/>
    <s v="69000 · Postage &amp; Delivery"/>
    <s v="Corporate"/>
    <s v="19100 · Due (to) / from DT INC"/>
    <n v="-5215.07"/>
    <x v="0"/>
  </r>
  <r>
    <s v="General Journal"/>
    <d v="2015-01-31T00:00:00"/>
    <x v="0"/>
    <s v="No Name"/>
    <s v="Interco. Expense Allocation"/>
    <s v="69001 · Postage"/>
    <s v="Corporate"/>
    <s v="19100 · Due (to) / from DT INC"/>
    <n v="3.65"/>
    <x v="0"/>
  </r>
  <r>
    <s v="General Journal"/>
    <d v="2015-01-31T00:00:00"/>
    <x v="0"/>
    <s v="No Name"/>
    <s v="Interco. Expense Allocation"/>
    <s v="69003 · Shipping Supplies"/>
    <s v="Corporate"/>
    <s v="19100 · Due (to) / from DT INC"/>
    <n v="-2458.63"/>
    <x v="0"/>
  </r>
  <r>
    <s v="General Journal"/>
    <d v="2015-01-31T00:00:00"/>
    <x v="0"/>
    <s v="No Name"/>
    <s v="Interco. Expense Allocation"/>
    <s v="69500 · Printing Expense"/>
    <s v="Corporate"/>
    <s v="19100 · Due (to) / from DT INC"/>
    <n v="-68.87"/>
    <x v="0"/>
  </r>
  <r>
    <s v="General Journal"/>
    <d v="2015-01-31T00:00:00"/>
    <x v="0"/>
    <s v="No Name"/>
    <s v="Interco. Expense Allocation"/>
    <s v="70500 · Office Supplies"/>
    <s v="Corporate"/>
    <s v="19100 · Due (to) / from DT INC"/>
    <n v="-16.43"/>
    <x v="0"/>
  </r>
  <r>
    <s v="General Journal"/>
    <d v="2015-01-31T00:00:00"/>
    <x v="0"/>
    <s v="No Name"/>
    <s v="Interco. Expense Allocation"/>
    <s v="71000 · Telephone &amp; Internet"/>
    <s v="Corporate"/>
    <s v="19100 · Due (to) / from DT INC"/>
    <n v="-91.68"/>
    <x v="0"/>
  </r>
  <r>
    <s v="General Journal"/>
    <d v="2015-01-31T00:00:00"/>
    <x v="0"/>
    <s v="No Name"/>
    <s v="Interco. Expense Allocation"/>
    <s v="71001 · Telephone"/>
    <s v="Corporate"/>
    <s v="19100 · Due (to) / from DT INC"/>
    <n v="-430.66"/>
    <x v="0"/>
  </r>
  <r>
    <s v="General Journal"/>
    <d v="2015-01-31T00:00:00"/>
    <x v="0"/>
    <s v="No Name"/>
    <s v="Interco. Expense Allocation"/>
    <s v="71002 · Internet"/>
    <s v="Corporate"/>
    <s v="19100 · Due (to) / from DT INC"/>
    <n v="-753.86"/>
    <x v="0"/>
  </r>
  <r>
    <s v="General Journal"/>
    <d v="2015-01-31T00:00:00"/>
    <x v="0"/>
    <s v="No Name"/>
    <s v="Interco. Expense Allocation"/>
    <s v="71004 · Employee Mobile"/>
    <s v="Corporate"/>
    <s v="19100 · Due (to) / from DT INC"/>
    <n v="-460.2"/>
    <x v="0"/>
  </r>
  <r>
    <s v="General Journal"/>
    <d v="2015-01-31T00:00:00"/>
    <x v="0"/>
    <s v="No Name"/>
    <s v="Interco. Expense Allocation"/>
    <s v="71501 · Online Retailer Selling Fee"/>
    <s v="Corporate"/>
    <s v="19100 · Due (to) / from DT INC"/>
    <n v="-201.49"/>
    <x v="0"/>
  </r>
  <r>
    <s v="General Journal"/>
    <d v="2015-01-31T00:00:00"/>
    <x v="0"/>
    <s v="No Name"/>
    <s v="Interco. Expense Allocation"/>
    <s v="72500 · Web Development"/>
    <s v="Corporate"/>
    <s v="19100 · Due (to) / from DT INC"/>
    <n v="-869.08"/>
    <x v="0"/>
  </r>
  <r>
    <s v="General Journal"/>
    <d v="2015-01-31T00:00:00"/>
    <x v="0"/>
    <s v="No Name"/>
    <s v="Interco. Expense Allocation"/>
    <s v="72503 · Web Development - eBay"/>
    <s v="Corporate"/>
    <s v="19100 · Due (to) / from DT INC"/>
    <n v="-605.59"/>
    <x v="0"/>
  </r>
  <r>
    <s v="General Journal"/>
    <d v="2015-01-31T00:00:00"/>
    <x v="0"/>
    <s v="No Name"/>
    <s v="Interco. Expense Allocation"/>
    <s v="73002 · T&amp;E - Airfare"/>
    <s v="Corporate"/>
    <s v="19100 · Due (to) / from DT INC"/>
    <n v="-403.94"/>
    <x v="0"/>
  </r>
  <r>
    <s v="General Journal"/>
    <d v="2015-01-31T00:00:00"/>
    <x v="0"/>
    <s v="No Name"/>
    <s v="Interco. Expense Allocation"/>
    <s v="73501 · Accounting Fees"/>
    <s v="Corporate"/>
    <s v="19100 · Due (to) / from DT INC"/>
    <n v="51.44"/>
    <x v="0"/>
  </r>
  <r>
    <s v="General Journal"/>
    <d v="2015-01-31T00:00:00"/>
    <x v="0"/>
    <s v="No Name"/>
    <s v="Interco. Expense Allocation"/>
    <s v="73502 · Legal Fees"/>
    <s v="Corporate"/>
    <s v="19100 · Due (to) / from DT INC"/>
    <n v="-123.73"/>
    <x v="0"/>
  </r>
  <r>
    <s v="General Journal"/>
    <d v="2015-01-31T00:00:00"/>
    <x v="0"/>
    <s v="No Name"/>
    <s v="Interco. Expense Allocation"/>
    <s v="74001 · Credit Card Fee"/>
    <s v="Corporate"/>
    <s v="19100 · Due (to) / from DT INC"/>
    <n v="-547.5"/>
    <x v="0"/>
  </r>
  <r>
    <s v="General Journal"/>
    <d v="2015-01-31T00:00:00"/>
    <x v="0"/>
    <s v="No Name"/>
    <s v="Interco. Expense Allocation"/>
    <s v="74002 · Credit Card Merchant Fees"/>
    <s v="Corporate"/>
    <s v="19100 · Due (to) / from DT INC"/>
    <n v="-47.51"/>
    <x v="0"/>
  </r>
  <r>
    <s v="General Journal"/>
    <d v="2015-01-31T00:00:00"/>
    <x v="0"/>
    <s v="No Name"/>
    <s v="Interco. Expense Allocation"/>
    <s v="74003 · Domestic Bank Charges"/>
    <s v="Corporate"/>
    <s v="19100 · Due (to) / from DT INC"/>
    <n v="-41.17"/>
    <x v="0"/>
  </r>
  <r>
    <s v="General Journal"/>
    <d v="2015-01-31T00:00:00"/>
    <x v="0"/>
    <s v="No Name"/>
    <s v="Interco. Expense Allocation"/>
    <s v="74004 · International Bank Charges"/>
    <s v="Corporate"/>
    <s v="19100 · Due (to) / from DT INC"/>
    <n v="-35.409999999999997"/>
    <x v="0"/>
  </r>
  <r>
    <s v="General Journal"/>
    <d v="2015-01-31T00:00:00"/>
    <x v="0"/>
    <s v="No Name"/>
    <s v="Interco. Expense Allocation"/>
    <s v="74005 · Payroll Fees"/>
    <s v="Corporate"/>
    <s v="19100 · Due (to) / from DT INC"/>
    <n v="-36.520000000000003"/>
    <x v="0"/>
  </r>
  <r>
    <s v="General Journal"/>
    <d v="2015-01-31T00:00:00"/>
    <x v="0"/>
    <s v="No Name"/>
    <s v="Interco. Expense Allocation"/>
    <s v="74006 · A/R Funding Fees"/>
    <s v="Corporate"/>
    <s v="19100 · Due (to) / from DT INC"/>
    <n v="73.599999999999994"/>
    <x v="0"/>
  </r>
  <r>
    <s v="General Journal"/>
    <d v="2015-01-31T00:00:00"/>
    <x v="0"/>
    <s v="No Name"/>
    <s v="Interco. Expense Allocation"/>
    <s v="75000 · Miscellaneous"/>
    <s v="Corporate"/>
    <s v="19100 · Due (to) / from DT INC"/>
    <n v="-10.42"/>
    <x v="0"/>
  </r>
  <r>
    <s v="General Journal"/>
    <d v="2015-01-31T00:00:00"/>
    <x v="0"/>
    <s v="No Name"/>
    <s v="Interco. Expense Allocation"/>
    <s v="76000 · LLC Service Fee"/>
    <s v="Corporate"/>
    <s v="19100 · Due (to) / from DT INC"/>
    <n v="169.84"/>
    <x v="0"/>
  </r>
  <r>
    <s v="General Journal"/>
    <d v="2015-01-31T00:00:00"/>
    <x v="0"/>
    <s v="No Name"/>
    <s v="Interco. Expense Allocation"/>
    <s v="86000 · Service Fee Income"/>
    <s v="Corporate"/>
    <s v="19100 · Due (to) / from DT INC"/>
    <n v="3330.16"/>
    <x v="0"/>
  </r>
  <r>
    <s v="General Journal"/>
    <d v="2015-02-28T00:00:00"/>
    <x v="1"/>
    <s v="No Name"/>
    <s v="Interco. Expense Allocation"/>
    <s v="19100 · Due (to) / from DT INC"/>
    <s v="Corporate"/>
    <s v="-SPLIT-"/>
    <n v="21864.68"/>
    <x v="0"/>
  </r>
  <r>
    <s v="General Journal"/>
    <d v="2015-02-28T00:00:00"/>
    <x v="1"/>
    <s v="No Name"/>
    <s v="Interco. Expense Allocation"/>
    <s v="61000 · Payroll"/>
    <s v="Corporate"/>
    <s v="19100 · Due (to) / from DT INC"/>
    <n v="147.43"/>
    <x v="0"/>
  </r>
  <r>
    <s v="General Journal"/>
    <d v="2015-02-28T00:00:00"/>
    <x v="1"/>
    <s v="No Name"/>
    <s v="Interco. Expense Allocation"/>
    <s v="62101 · Social Security/Medicare"/>
    <s v="Corporate"/>
    <s v="19100 · Due (to) / from DT INC"/>
    <n v="31.86"/>
    <x v="0"/>
  </r>
  <r>
    <s v="General Journal"/>
    <d v="2015-02-28T00:00:00"/>
    <x v="1"/>
    <s v="No Name"/>
    <s v="Interco. Expense Allocation"/>
    <s v="62200 · Consulting"/>
    <s v="Corporate"/>
    <s v="19100 · Due (to) / from DT INC"/>
    <n v="6.66"/>
    <x v="0"/>
  </r>
  <r>
    <s v="General Journal"/>
    <d v="2015-02-28T00:00:00"/>
    <x v="1"/>
    <s v="No Name"/>
    <s v="Interco. Expense Allocation"/>
    <s v="62201 · Labor - Customer Service"/>
    <s v="Corporate"/>
    <s v="19100 · Due (to) / from DT INC"/>
    <n v="-4623.4799999999996"/>
    <x v="0"/>
  </r>
  <r>
    <s v="General Journal"/>
    <d v="2015-02-28T00:00:00"/>
    <x v="1"/>
    <s v="No Name"/>
    <s v="Interco. Expense Allocation"/>
    <s v="62202 · Labor - Sales"/>
    <s v="Corporate"/>
    <s v="19100 · Due (to) / from DT INC"/>
    <n v="-1485.31"/>
    <x v="0"/>
  </r>
  <r>
    <s v="General Journal"/>
    <d v="2015-02-28T00:00:00"/>
    <x v="1"/>
    <s v="No Name"/>
    <s v="Interco. Expense Allocation"/>
    <s v="62203 · Labor - Warehouse Staff"/>
    <s v="Corporate"/>
    <s v="19100 · Due (to) / from DT INC"/>
    <n v="-1013.22"/>
    <x v="0"/>
  </r>
  <r>
    <s v="General Journal"/>
    <d v="2015-02-28T00:00:00"/>
    <x v="1"/>
    <s v="No Name"/>
    <s v="Interco. Expense Allocation"/>
    <s v="62204 · Labor - Product Listing"/>
    <s v="Corporate"/>
    <s v="19100 · Due (to) / from DT INC"/>
    <n v="-71.290000000000006"/>
    <x v="0"/>
  </r>
  <r>
    <s v="General Journal"/>
    <d v="2015-02-28T00:00:00"/>
    <x v="1"/>
    <s v="No Name"/>
    <s v="Interco. Expense Allocation"/>
    <s v="62205 · Labor - Graphic Design"/>
    <s v="Corporate"/>
    <s v="19100 · Due (to) / from DT INC"/>
    <n v="-164.8"/>
    <x v="0"/>
  </r>
  <r>
    <s v="General Journal"/>
    <d v="2015-02-28T00:00:00"/>
    <x v="1"/>
    <s v="No Name"/>
    <s v="Interco. Expense Allocation"/>
    <s v="62206 · Labor - Photo Shoots/Shop"/>
    <s v="Corporate"/>
    <s v="19100 · Due (to) / from DT INC"/>
    <n v="11.98"/>
    <x v="0"/>
  </r>
  <r>
    <s v="General Journal"/>
    <d v="2015-02-28T00:00:00"/>
    <x v="1"/>
    <s v="No Name"/>
    <s v="Interco. Expense Allocation"/>
    <s v="62207 · Labor - Translation"/>
    <s v="Corporate"/>
    <s v="19100 · Due (to) / from DT INC"/>
    <n v="-16"/>
    <x v="0"/>
  </r>
  <r>
    <s v="General Journal"/>
    <d v="2015-02-28T00:00:00"/>
    <x v="1"/>
    <s v="No Name"/>
    <s v="Interco. Expense Allocation"/>
    <s v="62213 · Labor - SEO"/>
    <s v="Corporate"/>
    <s v="19100 · Due (to) / from DT INC"/>
    <n v="-213.52"/>
    <x v="0"/>
  </r>
  <r>
    <s v="General Journal"/>
    <d v="2015-02-28T00:00:00"/>
    <x v="1"/>
    <s v="No Name"/>
    <s v="Interco. Expense Allocation"/>
    <s v="62215 · Labor - Int'l Customer Service"/>
    <s v="Corporate"/>
    <s v="19100 · Due (to) / from DT INC"/>
    <n v="4.53"/>
    <x v="0"/>
  </r>
  <r>
    <s v="General Journal"/>
    <d v="2015-02-28T00:00:00"/>
    <x v="1"/>
    <s v="No Name"/>
    <s v="Interco. Expense Allocation"/>
    <s v="62218 · Labor - Recruiting"/>
    <s v="Corporate"/>
    <s v="19100 · Due (to) / from DT INC"/>
    <n v="-57.59"/>
    <x v="0"/>
  </r>
  <r>
    <s v="General Journal"/>
    <d v="2015-02-28T00:00:00"/>
    <x v="1"/>
    <s v="No Name"/>
    <s v="Interco. Expense Allocation"/>
    <s v="63001 · Rent"/>
    <s v="Corporate"/>
    <s v="19100 · Due (to) / from DT INC"/>
    <n v="-2417.8000000000002"/>
    <x v="0"/>
  </r>
  <r>
    <s v="General Journal"/>
    <d v="2015-02-28T00:00:00"/>
    <x v="1"/>
    <s v="No Name"/>
    <s v="Interco. Expense Allocation"/>
    <s v="63002 · Utilities"/>
    <s v="Corporate"/>
    <s v="19100 · Due (to) / from DT INC"/>
    <n v="5.23"/>
    <x v="0"/>
  </r>
  <r>
    <s v="General Journal"/>
    <d v="2015-02-28T00:00:00"/>
    <x v="1"/>
    <s v="No Name"/>
    <s v="Interco. Expense Allocation"/>
    <s v="63003 · Cleaning Services"/>
    <s v="Corporate"/>
    <s v="19100 · Due (to) / from DT INC"/>
    <n v="6.27"/>
    <x v="0"/>
  </r>
  <r>
    <s v="General Journal"/>
    <d v="2015-02-28T00:00:00"/>
    <x v="1"/>
    <s v="No Name"/>
    <s v="Interco. Expense Allocation"/>
    <s v="63004 · Security"/>
    <s v="Corporate"/>
    <s v="19100 · Due (to) / from DT INC"/>
    <n v="-66.040000000000006"/>
    <x v="0"/>
  </r>
  <r>
    <s v="General Journal"/>
    <d v="2015-02-28T00:00:00"/>
    <x v="1"/>
    <s v="No Name"/>
    <s v="Interco. Expense Allocation"/>
    <s v="63500 · Insurance"/>
    <s v="Corporate"/>
    <s v="19100 · Due (to) / from DT INC"/>
    <n v="11.58"/>
    <x v="0"/>
  </r>
  <r>
    <s v="General Journal"/>
    <d v="2015-02-28T00:00:00"/>
    <x v="1"/>
    <s v="No Name"/>
    <s v="Interco. Expense Allocation"/>
    <s v="63501 · Insurance - Wellness Programs"/>
    <s v="Corporate"/>
    <s v="19100 · Due (to) / from DT INC"/>
    <n v="-305.83999999999997"/>
    <x v="0"/>
  </r>
  <r>
    <s v="General Journal"/>
    <d v="2015-02-28T00:00:00"/>
    <x v="1"/>
    <s v="No Name"/>
    <s v="Interco. Expense Allocation"/>
    <s v="64000 · Repairs &amp; Maintenance"/>
    <s v="Corporate"/>
    <s v="19100 · Due (to) / from DT INC"/>
    <n v="-66.790000000000006"/>
    <x v="0"/>
  </r>
  <r>
    <s v="General Journal"/>
    <d v="2015-02-28T00:00:00"/>
    <x v="1"/>
    <s v="No Name"/>
    <s v="Interco. Expense Allocation"/>
    <s v="64500 · Warehousing"/>
    <s v="Corporate"/>
    <s v="19100 · Due (to) / from DT INC"/>
    <n v="24.65"/>
    <x v="0"/>
  </r>
  <r>
    <s v="General Journal"/>
    <d v="2015-02-28T00:00:00"/>
    <x v="1"/>
    <s v="No Name"/>
    <s v="Interco. Expense Allocation"/>
    <s v="66001 · Advertising - End Consumer"/>
    <s v="Corporate"/>
    <s v="19100 · Due (to) / from DT INC"/>
    <n v="-215.31"/>
    <x v="0"/>
  </r>
  <r>
    <s v="General Journal"/>
    <d v="2015-02-28T00:00:00"/>
    <x v="1"/>
    <s v="No Name"/>
    <s v="Interco. Expense Allocation"/>
    <s v="66501 · Market Research"/>
    <s v="Corporate"/>
    <s v="19100 · Due (to) / from DT INC"/>
    <n v="-125.33"/>
    <x v="0"/>
  </r>
  <r>
    <s v="General Journal"/>
    <d v="2015-02-28T00:00:00"/>
    <x v="1"/>
    <s v="No Name"/>
    <s v="Interco. Expense Allocation"/>
    <s v="67500 · Charitable Donations"/>
    <s v="Corporate"/>
    <s v="19100 · Due (to) / from DT INC"/>
    <n v="-13.99"/>
    <x v="0"/>
  </r>
  <r>
    <s v="General Journal"/>
    <d v="2015-02-28T00:00:00"/>
    <x v="1"/>
    <s v="No Name"/>
    <s v="Interco. Expense Allocation"/>
    <s v="68000 · Computer Expense"/>
    <s v="Corporate"/>
    <s v="19100 · Due (to) / from DT INC"/>
    <n v="3.91"/>
    <x v="0"/>
  </r>
  <r>
    <s v="General Journal"/>
    <d v="2015-02-28T00:00:00"/>
    <x v="1"/>
    <s v="No Name"/>
    <s v="Interco. Expense Allocation"/>
    <s v="68002 · Computer - Software"/>
    <s v="Corporate"/>
    <s v="19100 · Due (to) / from DT INC"/>
    <n v="-259.45"/>
    <x v="0"/>
  </r>
  <r>
    <s v="General Journal"/>
    <d v="2015-02-28T00:00:00"/>
    <x v="1"/>
    <s v="No Name"/>
    <s v="Interco. Expense Allocation"/>
    <s v="69000 · Postage &amp; Delivery"/>
    <s v="Corporate"/>
    <s v="19100 · Due (to) / from DT INC"/>
    <n v="-6283.15"/>
    <x v="0"/>
  </r>
  <r>
    <s v="General Journal"/>
    <d v="2015-02-28T00:00:00"/>
    <x v="1"/>
    <s v="No Name"/>
    <s v="Interco. Expense Allocation"/>
    <s v="69001 · Postage"/>
    <s v="Corporate"/>
    <s v="19100 · Due (to) / from DT INC"/>
    <n v="-80.45"/>
    <x v="0"/>
  </r>
  <r>
    <s v="General Journal"/>
    <d v="2015-02-28T00:00:00"/>
    <x v="1"/>
    <s v="No Name"/>
    <s v="Interco. Expense Allocation"/>
    <s v="69500 · Printing Expense"/>
    <s v="Corporate"/>
    <s v="19100 · Due (to) / from DT INC"/>
    <n v="-111.7"/>
    <x v="0"/>
  </r>
  <r>
    <s v="General Journal"/>
    <d v="2015-02-28T00:00:00"/>
    <x v="1"/>
    <s v="No Name"/>
    <s v="Interco. Expense Allocation"/>
    <s v="70500 · Office Supplies"/>
    <s v="Corporate"/>
    <s v="19100 · Due (to) / from DT INC"/>
    <n v="-240.7"/>
    <x v="0"/>
  </r>
  <r>
    <s v="General Journal"/>
    <d v="2015-02-28T00:00:00"/>
    <x v="1"/>
    <s v="No Name"/>
    <s v="Interco. Expense Allocation"/>
    <s v="71000 · Telephone &amp; Internet"/>
    <s v="Corporate"/>
    <s v="19100 · Due (to) / from DT INC"/>
    <n v="-34.979999999999997"/>
    <x v="0"/>
  </r>
  <r>
    <s v="General Journal"/>
    <d v="2015-02-28T00:00:00"/>
    <x v="1"/>
    <s v="No Name"/>
    <s v="Interco. Expense Allocation"/>
    <s v="71001 · Telephone"/>
    <s v="Corporate"/>
    <s v="19100 · Due (to) / from DT INC"/>
    <n v="-434.57"/>
    <x v="0"/>
  </r>
  <r>
    <s v="General Journal"/>
    <d v="2015-02-28T00:00:00"/>
    <x v="1"/>
    <s v="No Name"/>
    <s v="Interco. Expense Allocation"/>
    <s v="71002 · Internet"/>
    <s v="Corporate"/>
    <s v="19100 · Due (to) / from DT INC"/>
    <n v="-614.99"/>
    <x v="0"/>
  </r>
  <r>
    <s v="General Journal"/>
    <d v="2015-02-28T00:00:00"/>
    <x v="1"/>
    <s v="No Name"/>
    <s v="Interco. Expense Allocation"/>
    <s v="71004 · Employee Mobile"/>
    <s v="Corporate"/>
    <s v="19100 · Due (to) / from DT INC"/>
    <n v="-645.16"/>
    <x v="0"/>
  </r>
  <r>
    <s v="General Journal"/>
    <d v="2015-02-28T00:00:00"/>
    <x v="1"/>
    <s v="No Name"/>
    <s v="Interco. Expense Allocation"/>
    <s v="71501 · Online Retailer Selling Fee"/>
    <s v="Corporate"/>
    <s v="19100 · Due (to) / from DT INC"/>
    <n v="-34.130000000000003"/>
    <x v="0"/>
  </r>
  <r>
    <s v="General Journal"/>
    <d v="2015-02-28T00:00:00"/>
    <x v="1"/>
    <s v="No Name"/>
    <s v="Interco. Expense Allocation"/>
    <s v="72500 · Web Development"/>
    <s v="Corporate"/>
    <s v="19100 · Due (to) / from DT INC"/>
    <n v="-897.12"/>
    <x v="0"/>
  </r>
  <r>
    <s v="General Journal"/>
    <d v="2015-02-28T00:00:00"/>
    <x v="1"/>
    <s v="No Name"/>
    <s v="Interco. Expense Allocation"/>
    <s v="72503 · Web Development - eBay"/>
    <s v="Corporate"/>
    <s v="19100 · Due (to) / from DT INC"/>
    <n v="-901.59"/>
    <x v="0"/>
  </r>
  <r>
    <s v="General Journal"/>
    <d v="2015-02-28T00:00:00"/>
    <x v="1"/>
    <s v="No Name"/>
    <s v="Interco. Expense Allocation"/>
    <s v="73502 · Legal Fees"/>
    <s v="Corporate"/>
    <s v="19100 · Due (to) / from DT INC"/>
    <n v="-93.16"/>
    <x v="0"/>
  </r>
  <r>
    <s v="General Journal"/>
    <d v="2015-02-28T00:00:00"/>
    <x v="1"/>
    <s v="No Name"/>
    <s v="Interco. Expense Allocation"/>
    <s v="73503 · Licenses &amp; Permits Fees"/>
    <s v="Corporate"/>
    <s v="19100 · Due (to) / from DT INC"/>
    <n v="1.6"/>
    <x v="0"/>
  </r>
  <r>
    <s v="General Journal"/>
    <d v="2015-02-28T00:00:00"/>
    <x v="1"/>
    <s v="No Name"/>
    <s v="Interco. Expense Allocation"/>
    <s v="74001 · Credit Card Fee"/>
    <s v="Corporate"/>
    <s v="19100 · Due (to) / from DT INC"/>
    <n v="-543.52"/>
    <x v="0"/>
  </r>
  <r>
    <s v="General Journal"/>
    <d v="2015-02-28T00:00:00"/>
    <x v="1"/>
    <s v="No Name"/>
    <s v="Interco. Expense Allocation"/>
    <s v="74002 · Credit Card Merchant Fees"/>
    <s v="Corporate"/>
    <s v="19100 · Due (to) / from DT INC"/>
    <n v="-62.11"/>
    <x v="0"/>
  </r>
  <r>
    <s v="General Journal"/>
    <d v="2015-02-28T00:00:00"/>
    <x v="1"/>
    <s v="No Name"/>
    <s v="Interco. Expense Allocation"/>
    <s v="74003 · Domestic Bank Charges"/>
    <s v="Corporate"/>
    <s v="19100 · Due (to) / from DT INC"/>
    <n v="-24.04"/>
    <x v="0"/>
  </r>
  <r>
    <s v="General Journal"/>
    <d v="2015-02-28T00:00:00"/>
    <x v="1"/>
    <s v="No Name"/>
    <s v="Interco. Expense Allocation"/>
    <s v="74004 · International Bank Charges"/>
    <s v="Corporate"/>
    <s v="19100 · Due (to) / from DT INC"/>
    <n v="-11.43"/>
    <x v="0"/>
  </r>
  <r>
    <s v="General Journal"/>
    <d v="2015-02-28T00:00:00"/>
    <x v="1"/>
    <s v="No Name"/>
    <s v="Interco. Expense Allocation"/>
    <s v="74005 · Payroll Fees"/>
    <s v="Corporate"/>
    <s v="19100 · Due (to) / from DT INC"/>
    <n v="-36.85"/>
    <x v="0"/>
  </r>
  <r>
    <s v="General Journal"/>
    <d v="2015-02-28T00:00:00"/>
    <x v="1"/>
    <s v="No Name"/>
    <s v="Interco. Expense Allocation"/>
    <s v="74006 · A/R Funding Fees"/>
    <s v="Corporate"/>
    <s v="19100 · Due (to) / from DT INC"/>
    <n v="45.03"/>
    <x v="0"/>
  </r>
  <r>
    <s v="General Journal"/>
    <d v="2015-03-31T00:00:00"/>
    <x v="2"/>
    <s v="No Name"/>
    <s v="Interco. Expense Allocation"/>
    <s v="19100 · Due (to) / from DT INC"/>
    <s v="Corporate"/>
    <s v="-SPLIT-"/>
    <n v="19360.62"/>
    <x v="0"/>
  </r>
  <r>
    <s v="General Journal"/>
    <d v="2015-03-31T00:00:00"/>
    <x v="2"/>
    <s v="No Name"/>
    <s v="Interco. Expense Allocation"/>
    <s v="61000 · Payroll"/>
    <s v="Corporate"/>
    <s v="19100 · Due (to) / from DT INC"/>
    <n v="548.25"/>
    <x v="0"/>
  </r>
  <r>
    <s v="General Journal"/>
    <d v="2015-03-31T00:00:00"/>
    <x v="2"/>
    <s v="No Name"/>
    <s v="Interco. Expense Allocation"/>
    <s v="62101 · Social Security/Medicare"/>
    <s v="Corporate"/>
    <s v="19100 · Due (to) / from DT INC"/>
    <n v="100.51"/>
    <x v="0"/>
  </r>
  <r>
    <s v="General Journal"/>
    <d v="2015-03-31T00:00:00"/>
    <x v="2"/>
    <s v="No Name"/>
    <s v="Interco. Expense Allocation"/>
    <s v="62201 · Labor - Customer Service"/>
    <s v="Corporate"/>
    <s v="19100 · Due (to) / from DT INC"/>
    <n v="-4483.1499999999996"/>
    <x v="0"/>
  </r>
  <r>
    <s v="General Journal"/>
    <d v="2015-03-31T00:00:00"/>
    <x v="2"/>
    <s v="No Name"/>
    <s v="Interco. Expense Allocation"/>
    <s v="62202 · Labor - Sales"/>
    <s v="Corporate"/>
    <s v="19100 · Due (to) / from DT INC"/>
    <n v="527.64"/>
    <x v="0"/>
  </r>
  <r>
    <s v="General Journal"/>
    <d v="2015-03-31T00:00:00"/>
    <x v="2"/>
    <s v="No Name"/>
    <s v="Interco. Expense Allocation"/>
    <s v="62203 · Labor - Warehouse Staff"/>
    <s v="Corporate"/>
    <s v="19100 · Due (to) / from DT INC"/>
    <n v="-2800.49"/>
    <x v="0"/>
  </r>
  <r>
    <s v="General Journal"/>
    <d v="2015-03-31T00:00:00"/>
    <x v="2"/>
    <s v="No Name"/>
    <s v="Interco. Expense Allocation"/>
    <s v="62204 · Labor - Product Listing"/>
    <s v="Corporate"/>
    <s v="19100 · Due (to) / from DT INC"/>
    <n v="-63.96"/>
    <x v="0"/>
  </r>
  <r>
    <s v="General Journal"/>
    <d v="2015-03-31T00:00:00"/>
    <x v="2"/>
    <s v="No Name"/>
    <s v="Interco. Expense Allocation"/>
    <s v="62205 · Labor - Graphic Design"/>
    <s v="Corporate"/>
    <s v="19100 · Due (to) / from DT INC"/>
    <n v="-134.38999999999999"/>
    <x v="0"/>
  </r>
  <r>
    <s v="General Journal"/>
    <d v="2015-03-31T00:00:00"/>
    <x v="2"/>
    <s v="No Name"/>
    <s v="Interco. Expense Allocation"/>
    <s v="62206 · Labor - Photo Shoots/Shop"/>
    <s v="Corporate"/>
    <s v="19100 · Due (to) / from DT INC"/>
    <n v="-115.06"/>
    <x v="0"/>
  </r>
  <r>
    <s v="General Journal"/>
    <d v="2015-03-31T00:00:00"/>
    <x v="2"/>
    <s v="No Name"/>
    <s v="Interco. Expense Allocation"/>
    <s v="62207 · Labor - Translation"/>
    <s v="Corporate"/>
    <s v="19100 · Due (to) / from DT INC"/>
    <n v="-20.13"/>
    <x v="0"/>
  </r>
  <r>
    <s v="General Journal"/>
    <d v="2015-03-31T00:00:00"/>
    <x v="2"/>
    <s v="No Name"/>
    <s v="Interco. Expense Allocation"/>
    <s v="62210 · Labor - Writing"/>
    <s v="Corporate"/>
    <s v="19100 · Due (to) / from DT INC"/>
    <n v="-45.3"/>
    <x v="0"/>
  </r>
  <r>
    <s v="General Journal"/>
    <d v="2015-03-31T00:00:00"/>
    <x v="2"/>
    <s v="No Name"/>
    <s v="Interco. Expense Allocation"/>
    <s v="62213 · Labor - SEO"/>
    <s v="Corporate"/>
    <s v="19100 · Due (to) / from DT INC"/>
    <n v="-248.52"/>
    <x v="0"/>
  </r>
  <r>
    <s v="General Journal"/>
    <d v="2015-03-31T00:00:00"/>
    <x v="2"/>
    <s v="No Name"/>
    <s v="Interco. Expense Allocation"/>
    <s v="62218 · Labor - Recruiting"/>
    <s v="Corporate"/>
    <s v="19100 · Due (to) / from DT INC"/>
    <n v="-54.35"/>
    <x v="0"/>
  </r>
  <r>
    <s v="General Journal"/>
    <d v="2015-03-31T00:00:00"/>
    <x v="2"/>
    <s v="No Name"/>
    <s v="Interco. Expense Allocation"/>
    <s v="63001 · Rent"/>
    <s v="Corporate"/>
    <s v="19100 · Due (to) / from DT INC"/>
    <n v="2527.5500000000002"/>
    <x v="0"/>
  </r>
  <r>
    <s v="General Journal"/>
    <d v="2015-03-31T00:00:00"/>
    <x v="2"/>
    <s v="No Name"/>
    <s v="Interco. Expense Allocation"/>
    <s v="63002 · Utilities"/>
    <s v="Corporate"/>
    <s v="19100 · Due (to) / from DT INC"/>
    <n v="10.9"/>
    <x v="0"/>
  </r>
  <r>
    <s v="General Journal"/>
    <d v="2015-03-31T00:00:00"/>
    <x v="2"/>
    <s v="No Name"/>
    <s v="Interco. Expense Allocation"/>
    <s v="63003 · Cleaning Services"/>
    <s v="Corporate"/>
    <s v="19100 · Due (to) / from DT INC"/>
    <n v="14.75"/>
    <x v="0"/>
  </r>
  <r>
    <s v="General Journal"/>
    <d v="2015-03-31T00:00:00"/>
    <x v="2"/>
    <s v="No Name"/>
    <s v="Interco. Expense Allocation"/>
    <s v="63004 · Security"/>
    <s v="Corporate"/>
    <s v="19100 · Due (to) / from DT INC"/>
    <n v="-62.33"/>
    <x v="0"/>
  </r>
  <r>
    <s v="General Journal"/>
    <d v="2015-03-31T00:00:00"/>
    <x v="2"/>
    <s v="No Name"/>
    <s v="Interco. Expense Allocation"/>
    <s v="63500 · Insurance"/>
    <s v="Corporate"/>
    <s v="19100 · Due (to) / from DT INC"/>
    <n v="27.24"/>
    <x v="0"/>
  </r>
  <r>
    <s v="General Journal"/>
    <d v="2015-03-31T00:00:00"/>
    <x v="2"/>
    <s v="No Name"/>
    <s v="Interco. Expense Allocation"/>
    <s v="63501 · Insurance - Wellness Programs"/>
    <s v="Corporate"/>
    <s v="19100 · Due (to) / from DT INC"/>
    <n v="-236.24"/>
    <x v="0"/>
  </r>
  <r>
    <s v="General Journal"/>
    <d v="2015-03-31T00:00:00"/>
    <x v="2"/>
    <s v="No Name"/>
    <s v="Interco. Expense Allocation"/>
    <s v="64500 · Warehousing"/>
    <s v="Corporate"/>
    <s v="19100 · Due (to) / from DT INC"/>
    <n v="23.98"/>
    <x v="0"/>
  </r>
  <r>
    <s v="General Journal"/>
    <d v="2015-03-31T00:00:00"/>
    <x v="2"/>
    <s v="No Name"/>
    <s v="Interco. Expense Allocation"/>
    <s v="66001 · Advertising - End Consumer"/>
    <s v="Corporate"/>
    <s v="19100 · Due (to) / from DT INC"/>
    <n v="-62.52"/>
    <x v="0"/>
  </r>
  <r>
    <s v="General Journal"/>
    <d v="2015-03-31T00:00:00"/>
    <x v="2"/>
    <s v="No Name"/>
    <s v="Interco. Expense Allocation"/>
    <s v="66501 · Market Research"/>
    <s v="Corporate"/>
    <s v="19100 · Due (to) / from DT INC"/>
    <n v="-118.27"/>
    <x v="0"/>
  </r>
  <r>
    <s v="General Journal"/>
    <d v="2015-03-31T00:00:00"/>
    <x v="2"/>
    <s v="No Name"/>
    <s v="Interco. Expense Allocation"/>
    <s v="67500 · Charitable Donations"/>
    <s v="Corporate"/>
    <s v="19100 · Due (to) / from DT INC"/>
    <n v="-8.9"/>
    <x v="0"/>
  </r>
  <r>
    <s v="General Journal"/>
    <d v="2015-03-31T00:00:00"/>
    <x v="2"/>
    <s v="No Name"/>
    <s v="Interco. Expense Allocation"/>
    <s v="68002 · Computer - Software"/>
    <s v="Corporate"/>
    <s v="19100 · Due (to) / from DT INC"/>
    <n v="-223.65"/>
    <x v="0"/>
  </r>
  <r>
    <s v="General Journal"/>
    <d v="2015-03-31T00:00:00"/>
    <x v="2"/>
    <s v="No Name"/>
    <s v="Interco. Expense Allocation"/>
    <s v="69000 · Postage &amp; Delivery"/>
    <s v="Corporate"/>
    <s v="19100 · Due (to) / from DT INC"/>
    <n v="-6986.06"/>
    <x v="0"/>
  </r>
  <r>
    <s v="General Journal"/>
    <d v="2015-03-31T00:00:00"/>
    <x v="2"/>
    <s v="No Name"/>
    <s v="Interco. Expense Allocation"/>
    <s v="69001 · Postage"/>
    <s v="Corporate"/>
    <s v="19100 · Due (to) / from DT INC"/>
    <n v="-3.14"/>
    <x v="0"/>
  </r>
  <r>
    <s v="General Journal"/>
    <d v="2015-03-31T00:00:00"/>
    <x v="2"/>
    <s v="No Name"/>
    <s v="Interco. Expense Allocation"/>
    <s v="69003 · Shipping Supplies"/>
    <s v="Corporate"/>
    <s v="19100 · Due (to) / from DT INC"/>
    <n v="-2586.4699999999998"/>
    <x v="0"/>
  </r>
  <r>
    <s v="General Journal"/>
    <d v="2015-03-31T00:00:00"/>
    <x v="2"/>
    <s v="No Name"/>
    <s v="Interco. Expense Allocation"/>
    <s v="70002 · Office Furniture - Kitchen"/>
    <s v="Corporate"/>
    <s v="19100 · Due (to) / from DT INC"/>
    <n v="135.9"/>
    <x v="0"/>
  </r>
  <r>
    <s v="General Journal"/>
    <d v="2015-03-31T00:00:00"/>
    <x v="2"/>
    <s v="No Name"/>
    <s v="Interco. Expense Allocation"/>
    <s v="70500 · Office Supplies"/>
    <s v="Corporate"/>
    <s v="19100 · Due (to) / from DT INC"/>
    <n v="-59.92"/>
    <x v="0"/>
  </r>
  <r>
    <s v="General Journal"/>
    <d v="2015-03-31T00:00:00"/>
    <x v="2"/>
    <s v="No Name"/>
    <s v="Interco. Expense Allocation"/>
    <s v="71000 · Telephone &amp; Internet"/>
    <s v="Corporate"/>
    <s v="19100 · Due (to) / from DT INC"/>
    <n v="-32.53"/>
    <x v="0"/>
  </r>
  <r>
    <s v="General Journal"/>
    <d v="2015-03-31T00:00:00"/>
    <x v="2"/>
    <s v="No Name"/>
    <s v="Interco. Expense Allocation"/>
    <s v="71001 · Telephone"/>
    <s v="Corporate"/>
    <s v="19100 · Due (to) / from DT INC"/>
    <n v="-297.68"/>
    <x v="0"/>
  </r>
  <r>
    <s v="General Journal"/>
    <d v="2015-03-31T00:00:00"/>
    <x v="2"/>
    <s v="No Name"/>
    <s v="Interco. Expense Allocation"/>
    <s v="71002 · Internet"/>
    <s v="Corporate"/>
    <s v="19100 · Due (to) / from DT INC"/>
    <n v="-393.59"/>
    <x v="0"/>
  </r>
  <r>
    <s v="General Journal"/>
    <d v="2015-03-31T00:00:00"/>
    <x v="2"/>
    <s v="No Name"/>
    <s v="Interco. Expense Allocation"/>
    <s v="71004 · Employee Mobile"/>
    <s v="Corporate"/>
    <s v="19100 · Due (to) / from DT INC"/>
    <n v="-703.72"/>
    <x v="0"/>
  </r>
  <r>
    <s v="General Journal"/>
    <d v="2015-03-31T00:00:00"/>
    <x v="2"/>
    <s v="No Name"/>
    <s v="Interco. Expense Allocation"/>
    <s v="71501 · Online Retailer Selling Fee"/>
    <s v="Corporate"/>
    <s v="19100 · Due (to) / from DT INC"/>
    <n v="-88.33"/>
    <x v="0"/>
  </r>
  <r>
    <s v="General Journal"/>
    <d v="2015-03-31T00:00:00"/>
    <x v="2"/>
    <s v="No Name"/>
    <s v="Interco. Expense Allocation"/>
    <s v="72500 · Web Development"/>
    <s v="Corporate"/>
    <s v="19100 · Due (to) / from DT INC"/>
    <n v="-784.31"/>
    <x v="0"/>
  </r>
  <r>
    <s v="General Journal"/>
    <d v="2015-03-31T00:00:00"/>
    <x v="2"/>
    <s v="No Name"/>
    <s v="Interco. Expense Allocation"/>
    <s v="72503 · Web Development - eBay"/>
    <s v="Corporate"/>
    <s v="19100 · Due (to) / from DT INC"/>
    <n v="-795.21"/>
    <x v="0"/>
  </r>
  <r>
    <s v="General Journal"/>
    <d v="2015-03-31T00:00:00"/>
    <x v="2"/>
    <s v="No Name"/>
    <s v="Interco. Expense Allocation"/>
    <s v="73500 · Fee, Dues &amp; Subscriptions"/>
    <s v="Corporate"/>
    <s v="19100 · Due (to) / from DT INC"/>
    <n v="-489.25"/>
    <x v="0"/>
  </r>
  <r>
    <s v="General Journal"/>
    <d v="2015-03-31T00:00:00"/>
    <x v="2"/>
    <s v="No Name"/>
    <s v="Interco. Expense Allocation"/>
    <s v="73502 · Legal Fees"/>
    <s v="Corporate"/>
    <s v="19100 · Due (to) / from DT INC"/>
    <n v="-1043.77"/>
    <x v="0"/>
  </r>
  <r>
    <s v="General Journal"/>
    <d v="2015-03-31T00:00:00"/>
    <x v="2"/>
    <s v="No Name"/>
    <s v="Interco. Expense Allocation"/>
    <s v="74001 · Credit Card Fee"/>
    <s v="Corporate"/>
    <s v="19100 · Due (to) / from DT INC"/>
    <n v="-450.19"/>
    <x v="0"/>
  </r>
  <r>
    <s v="General Journal"/>
    <d v="2015-03-31T00:00:00"/>
    <x v="2"/>
    <s v="No Name"/>
    <s v="Interco. Expense Allocation"/>
    <s v="74002 · Credit Card Merchant Fees"/>
    <s v="Corporate"/>
    <s v="19100 · Due (to) / from DT INC"/>
    <n v="-35.56"/>
    <x v="0"/>
  </r>
  <r>
    <s v="General Journal"/>
    <d v="2015-03-31T00:00:00"/>
    <x v="2"/>
    <s v="No Name"/>
    <s v="Interco. Expense Allocation"/>
    <s v="74003 · Domestic Bank Charges"/>
    <s v="Corporate"/>
    <s v="19100 · Due (to) / from DT INC"/>
    <n v="12.41"/>
    <x v="0"/>
  </r>
  <r>
    <s v="General Journal"/>
    <d v="2015-03-31T00:00:00"/>
    <x v="2"/>
    <s v="No Name"/>
    <s v="Interco. Expense Allocation"/>
    <s v="74004 · International Bank Charges"/>
    <s v="Corporate"/>
    <s v="19100 · Due (to) / from DT INC"/>
    <n v="-11.93"/>
    <x v="0"/>
  </r>
  <r>
    <s v="General Journal"/>
    <d v="2015-03-31T00:00:00"/>
    <x v="2"/>
    <s v="No Name"/>
    <s v="Interco. Expense Allocation"/>
    <s v="74005 · Payroll Fees"/>
    <s v="Corporate"/>
    <s v="19100 · Due (to) / from DT INC"/>
    <n v="-34.770000000000003"/>
    <x v="0"/>
  </r>
  <r>
    <s v="General Journal"/>
    <d v="2015-03-31T00:00:00"/>
    <x v="2"/>
    <s v="No Name"/>
    <s v="Interco. Expense Allocation"/>
    <s v="74006 · A/R Funding Fees"/>
    <s v="Corporate"/>
    <s v="19100 · Due (to) / from DT INC"/>
    <n v="183.94"/>
    <x v="0"/>
  </r>
  <r>
    <s v="General Journal"/>
    <d v="2015-04-30T00:00:00"/>
    <x v="3"/>
    <s v="No Name"/>
    <s v="Interco. Expense Allocation"/>
    <s v="19100 · Due (to) / from DT INC"/>
    <s v="Corporate"/>
    <s v="-SPLIT-"/>
    <n v="23743.27"/>
    <x v="0"/>
  </r>
  <r>
    <s v="General Journal"/>
    <d v="2015-04-30T00:00:00"/>
    <x v="3"/>
    <s v="No Name"/>
    <s v="Interco. Expense Allocation"/>
    <s v="61000 · Payroll"/>
    <s v="Corporate"/>
    <s v="19100 · Due (to) / from DT INC"/>
    <n v="292.36"/>
    <x v="0"/>
  </r>
  <r>
    <s v="General Journal"/>
    <d v="2015-04-30T00:00:00"/>
    <x v="3"/>
    <s v="No Name"/>
    <s v="Interco. Expense Allocation"/>
    <s v="62101 · Social Security/Medicare"/>
    <s v="Corporate"/>
    <s v="19100 · Due (to) / from DT INC"/>
    <n v="104.54"/>
    <x v="0"/>
  </r>
  <r>
    <s v="General Journal"/>
    <d v="2015-04-30T00:00:00"/>
    <x v="3"/>
    <s v="No Name"/>
    <s v="Interco. Expense Allocation"/>
    <s v="62102 · SUI"/>
    <s v="Corporate"/>
    <s v="19100 · Due (to) / from DT INC"/>
    <n v="4.28"/>
    <x v="0"/>
  </r>
  <r>
    <s v="General Journal"/>
    <d v="2015-04-30T00:00:00"/>
    <x v="3"/>
    <s v="No Name"/>
    <s v="Interco. Expense Allocation"/>
    <s v="62201 · Labor - Customer Service"/>
    <s v="Corporate"/>
    <s v="19100 · Due (to) / from DT INC"/>
    <n v="-2557.6999999999998"/>
    <x v="0"/>
  </r>
  <r>
    <s v="General Journal"/>
    <d v="2015-04-30T00:00:00"/>
    <x v="3"/>
    <s v="No Name"/>
    <s v="Interco. Expense Allocation"/>
    <s v="62202 · Labor - Sales"/>
    <s v="Corporate"/>
    <s v="19100 · Due (to) / from DT INC"/>
    <n v="-1847.55"/>
    <x v="0"/>
  </r>
  <r>
    <s v="General Journal"/>
    <d v="2015-04-30T00:00:00"/>
    <x v="3"/>
    <s v="No Name"/>
    <s v="Interco. Expense Allocation"/>
    <s v="62203 · Labor - Warehouse Staff"/>
    <s v="Corporate"/>
    <s v="19100 · Due (to) / from DT INC"/>
    <n v="-4525.78"/>
    <x v="0"/>
  </r>
  <r>
    <s v="General Journal"/>
    <d v="2015-04-30T00:00:00"/>
    <x v="3"/>
    <s v="No Name"/>
    <s v="Interco. Expense Allocation"/>
    <s v="62204 · Labor - Product Listing"/>
    <s v="Corporate"/>
    <s v="19100 · Due (to) / from DT INC"/>
    <n v="-13.78"/>
    <x v="0"/>
  </r>
  <r>
    <s v="General Journal"/>
    <d v="2015-04-30T00:00:00"/>
    <x v="3"/>
    <s v="No Name"/>
    <s v="Interco. Expense Allocation"/>
    <s v="62205 · Labor - Graphic Design"/>
    <s v="Corporate"/>
    <s v="19100 · Due (to) / from DT INC"/>
    <n v="-68.87"/>
    <x v="0"/>
  </r>
  <r>
    <s v="General Journal"/>
    <d v="2015-04-30T00:00:00"/>
    <x v="3"/>
    <s v="No Name"/>
    <s v="Interco. Expense Allocation"/>
    <s v="62207 · Labor - Translation"/>
    <s v="Corporate"/>
    <s v="19100 · Due (to) / from DT INC"/>
    <n v="-5.21"/>
    <x v="0"/>
  </r>
  <r>
    <s v="General Journal"/>
    <d v="2015-04-30T00:00:00"/>
    <x v="3"/>
    <s v="No Name"/>
    <s v="Interco. Expense Allocation"/>
    <s v="62210 · Labor - Writing"/>
    <s v="Corporate"/>
    <s v="19100 · Due (to) / from DT INC"/>
    <n v="-51.66"/>
    <x v="0"/>
  </r>
  <r>
    <s v="General Journal"/>
    <d v="2015-04-30T00:00:00"/>
    <x v="3"/>
    <s v="No Name"/>
    <s v="Interco. Expense Allocation"/>
    <s v="62212 · Labor - IT"/>
    <s v="Corporate"/>
    <s v="19100 · Due (to) / from DT INC"/>
    <n v="-138.82"/>
    <x v="0"/>
  </r>
  <r>
    <s v="General Journal"/>
    <d v="2015-04-30T00:00:00"/>
    <x v="3"/>
    <s v="No Name"/>
    <s v="Interco. Expense Allocation"/>
    <s v="62213 · Labor - SEO"/>
    <s v="Corporate"/>
    <s v="19100 · Due (to) / from DT INC"/>
    <n v="-208.01"/>
    <x v="0"/>
  </r>
  <r>
    <s v="General Journal"/>
    <d v="2015-04-30T00:00:00"/>
    <x v="3"/>
    <s v="No Name"/>
    <s v="Interco. Expense Allocation"/>
    <s v="62218 · Labor - Recruiting"/>
    <s v="Corporate"/>
    <s v="19100 · Due (to) / from DT INC"/>
    <n v="-56.35"/>
    <x v="0"/>
  </r>
  <r>
    <s v="General Journal"/>
    <d v="2015-04-30T00:00:00"/>
    <x v="3"/>
    <s v="No Name"/>
    <s v="Interco. Expense Allocation"/>
    <s v="63001 · Rent"/>
    <s v="Corporate"/>
    <s v="19100 · Due (to) / from DT INC"/>
    <n v="60.76"/>
    <x v="0"/>
  </r>
  <r>
    <s v="General Journal"/>
    <d v="2015-04-30T00:00:00"/>
    <x v="3"/>
    <s v="No Name"/>
    <s v="Interco. Expense Allocation"/>
    <s v="63003 · Cleaning Services"/>
    <s v="Corporate"/>
    <s v="19100 · Due (to) / from DT INC"/>
    <n v="9.5399999999999991"/>
    <x v="0"/>
  </r>
  <r>
    <s v="General Journal"/>
    <d v="2015-04-30T00:00:00"/>
    <x v="3"/>
    <s v="No Name"/>
    <s v="Interco. Expense Allocation"/>
    <s v="63004 · Security"/>
    <s v="Corporate"/>
    <s v="19100 · Due (to) / from DT INC"/>
    <n v="-59.96"/>
    <x v="0"/>
  </r>
  <r>
    <s v="General Journal"/>
    <d v="2015-04-30T00:00:00"/>
    <x v="3"/>
    <s v="No Name"/>
    <s v="Interco. Expense Allocation"/>
    <s v="63500 · Insurance"/>
    <s v="Corporate"/>
    <s v="19100 · Due (to) / from DT INC"/>
    <n v="45.79"/>
    <x v="0"/>
  </r>
  <r>
    <s v="General Journal"/>
    <d v="2015-04-30T00:00:00"/>
    <x v="3"/>
    <s v="No Name"/>
    <s v="Interco. Expense Allocation"/>
    <s v="63501 · Insurance - Wellness Programs"/>
    <s v="Corporate"/>
    <s v="19100 · Due (to) / from DT INC"/>
    <n v="-249.59"/>
    <x v="0"/>
  </r>
  <r>
    <s v="General Journal"/>
    <d v="2015-04-30T00:00:00"/>
    <x v="3"/>
    <s v="No Name"/>
    <s v="Interco. Expense Allocation"/>
    <s v="64000 · Repairs &amp; Maintenance"/>
    <s v="Corporate"/>
    <s v="19100 · Due (to) / from DT INC"/>
    <n v="-1470.71"/>
    <x v="0"/>
  </r>
  <r>
    <s v="General Journal"/>
    <d v="2015-04-30T00:00:00"/>
    <x v="3"/>
    <s v="No Name"/>
    <s v="Interco. Expense Allocation"/>
    <s v="64500 · Warehousing"/>
    <s v="Corporate"/>
    <s v="19100 · Due (to) / from DT INC"/>
    <n v="43.08"/>
    <x v="0"/>
  </r>
  <r>
    <s v="General Journal"/>
    <d v="2015-04-30T00:00:00"/>
    <x v="3"/>
    <s v="No Name"/>
    <s v="Interco. Expense Allocation"/>
    <s v="66001 · Advertising - End Consumer"/>
    <s v="Corporate"/>
    <s v="19100 · Due (to) / from DT INC"/>
    <n v="-81.849999999999994"/>
    <x v="0"/>
  </r>
  <r>
    <s v="General Journal"/>
    <d v="2015-04-30T00:00:00"/>
    <x v="3"/>
    <s v="No Name"/>
    <s v="Interco. Expense Allocation"/>
    <s v="66501 · Market Research"/>
    <s v="Corporate"/>
    <s v="19100 · Due (to) / from DT INC"/>
    <n v="-122.61"/>
    <x v="0"/>
  </r>
  <r>
    <s v="General Journal"/>
    <d v="2015-04-30T00:00:00"/>
    <x v="3"/>
    <s v="No Name"/>
    <s v="Interco. Expense Allocation"/>
    <s v="67500 · Charitable Donations"/>
    <s v="Corporate"/>
    <s v="19100 · Due (to) / from DT INC"/>
    <n v="-11.21"/>
    <x v="0"/>
  </r>
  <r>
    <s v="General Journal"/>
    <d v="2015-04-30T00:00:00"/>
    <x v="3"/>
    <s v="No Name"/>
    <s v="Interco. Expense Allocation"/>
    <s v="68002 · Computer - Software"/>
    <s v="Corporate"/>
    <s v="19100 · Due (to) / from DT INC"/>
    <n v="-224.34"/>
    <x v="0"/>
  </r>
  <r>
    <s v="General Journal"/>
    <d v="2015-04-30T00:00:00"/>
    <x v="3"/>
    <s v="No Name"/>
    <s v="Interco. Expense Allocation"/>
    <s v="69000 · Postage &amp; Delivery"/>
    <s v="Corporate"/>
    <s v="19100 · Due (to) / from DT INC"/>
    <n v="-7093.25"/>
    <x v="0"/>
  </r>
  <r>
    <s v="General Journal"/>
    <d v="2015-04-30T00:00:00"/>
    <x v="3"/>
    <s v="No Name"/>
    <s v="Interco. Expense Allocation"/>
    <s v="69003 · Shipping Supplies"/>
    <s v="Corporate"/>
    <s v="19100 · Due (to) / from DT INC"/>
    <n v="-1340"/>
    <x v="0"/>
  </r>
  <r>
    <s v="General Journal"/>
    <d v="2015-04-30T00:00:00"/>
    <x v="3"/>
    <s v="No Name"/>
    <s v="Interco. Expense Allocation"/>
    <s v="69500 · Printing Expense"/>
    <s v="Corporate"/>
    <s v="19100 · Due (to) / from DT INC"/>
    <n v="-50.78"/>
    <x v="0"/>
  </r>
  <r>
    <s v="General Journal"/>
    <d v="2015-04-30T00:00:00"/>
    <x v="3"/>
    <s v="No Name"/>
    <s v="Interco. Expense Allocation"/>
    <s v="70500 · Office Supplies"/>
    <s v="Corporate"/>
    <s v="19100 · Due (to) / from DT INC"/>
    <n v="-17.03"/>
    <x v="0"/>
  </r>
  <r>
    <s v="General Journal"/>
    <d v="2015-04-30T00:00:00"/>
    <x v="3"/>
    <s v="No Name"/>
    <s v="Interco. Expense Allocation"/>
    <s v="71000 · Telephone &amp; Internet"/>
    <s v="Corporate"/>
    <s v="19100 · Due (to) / from DT INC"/>
    <n v="-24.65"/>
    <x v="0"/>
  </r>
  <r>
    <s v="General Journal"/>
    <d v="2015-04-30T00:00:00"/>
    <x v="3"/>
    <s v="No Name"/>
    <s v="Interco. Expense Allocation"/>
    <s v="71001 · Telephone"/>
    <s v="Corporate"/>
    <s v="19100 · Due (to) / from DT INC"/>
    <n v="-378.45"/>
    <x v="0"/>
  </r>
  <r>
    <s v="General Journal"/>
    <d v="2015-04-30T00:00:00"/>
    <x v="3"/>
    <s v="No Name"/>
    <s v="Interco. Expense Allocation"/>
    <s v="71002 · Internet"/>
    <s v="Corporate"/>
    <s v="19100 · Due (to) / from DT INC"/>
    <n v="-350.77"/>
    <x v="0"/>
  </r>
  <r>
    <s v="General Journal"/>
    <d v="2015-04-30T00:00:00"/>
    <x v="3"/>
    <s v="No Name"/>
    <s v="Interco. Expense Allocation"/>
    <s v="71004 · Employee Mobile"/>
    <s v="Corporate"/>
    <s v="19100 · Due (to) / from DT INC"/>
    <n v="-713"/>
    <x v="0"/>
  </r>
  <r>
    <s v="General Journal"/>
    <d v="2015-04-30T00:00:00"/>
    <x v="3"/>
    <s v="No Name"/>
    <s v="Interco. Expense Allocation"/>
    <s v="71501 · Online Retailer Selling Fee"/>
    <s v="Corporate"/>
    <s v="19100 · Due (to) / from DT INC"/>
    <n v="-225.26"/>
    <x v="0"/>
  </r>
  <r>
    <s v="General Journal"/>
    <d v="2015-04-30T00:00:00"/>
    <x v="3"/>
    <s v="No Name"/>
    <s v="Interco. Expense Allocation"/>
    <s v="72500 · Web Development"/>
    <s v="Corporate"/>
    <s v="19100 · Due (to) / from DT INC"/>
    <n v="-918.13"/>
    <x v="0"/>
  </r>
  <r>
    <s v="General Journal"/>
    <d v="2015-04-30T00:00:00"/>
    <x v="3"/>
    <s v="No Name"/>
    <s v="Interco. Expense Allocation"/>
    <s v="72503 · Web Development - eBay"/>
    <s v="Corporate"/>
    <s v="19100 · Due (to) / from DT INC"/>
    <n v="-514.73"/>
    <x v="0"/>
  </r>
  <r>
    <s v="General Journal"/>
    <d v="2015-04-30T00:00:00"/>
    <x v="3"/>
    <s v="No Name"/>
    <s v="Interco. Expense Allocation"/>
    <s v="73002 · T&amp;E - Airfare"/>
    <s v="Corporate"/>
    <s v="19100 · Due (to) / from DT INC"/>
    <n v="-404.06"/>
    <x v="0"/>
  </r>
  <r>
    <s v="General Journal"/>
    <d v="2015-04-30T00:00:00"/>
    <x v="3"/>
    <s v="No Name"/>
    <s v="Interco. Expense Allocation"/>
    <s v="73502 · Legal Fees"/>
    <s v="Corporate"/>
    <s v="19100 · Due (to) / from DT INC"/>
    <n v="-91.14"/>
    <x v="0"/>
  </r>
  <r>
    <s v="General Journal"/>
    <d v="2015-04-30T00:00:00"/>
    <x v="3"/>
    <s v="No Name"/>
    <s v="Interco. Expense Allocation"/>
    <s v="74001 · Credit Card Fee"/>
    <s v="Corporate"/>
    <s v="19100 · Due (to) / from DT INC"/>
    <n v="-506.7"/>
    <x v="0"/>
  </r>
  <r>
    <s v="General Journal"/>
    <d v="2015-04-30T00:00:00"/>
    <x v="3"/>
    <s v="No Name"/>
    <s v="Interco. Expense Allocation"/>
    <s v="74002 · Credit Card Merchant Fees"/>
    <s v="Corporate"/>
    <s v="19100 · Due (to) / from DT INC"/>
    <n v="-43.63"/>
    <x v="0"/>
  </r>
  <r>
    <s v="General Journal"/>
    <d v="2015-04-30T00:00:00"/>
    <x v="3"/>
    <s v="No Name"/>
    <s v="Interco. Expense Allocation"/>
    <s v="74003 · Domestic Bank Charges"/>
    <s v="Corporate"/>
    <s v="19100 · Due (to) / from DT INC"/>
    <n v="9.33"/>
    <x v="0"/>
  </r>
  <r>
    <s v="General Journal"/>
    <d v="2015-04-30T00:00:00"/>
    <x v="3"/>
    <s v="No Name"/>
    <s v="Interco. Expense Allocation"/>
    <s v="74004 · International Bank Charges"/>
    <s v="Corporate"/>
    <s v="19100 · Due (to) / from DT INC"/>
    <n v="-10.199999999999999"/>
    <x v="0"/>
  </r>
  <r>
    <s v="General Journal"/>
    <d v="2015-04-30T00:00:00"/>
    <x v="3"/>
    <s v="No Name"/>
    <s v="Interco. Expense Allocation"/>
    <s v="74005 · Payroll Fees"/>
    <s v="Corporate"/>
    <s v="19100 · Due (to) / from DT INC"/>
    <n v="-36.049999999999997"/>
    <x v="0"/>
  </r>
  <r>
    <s v="General Journal"/>
    <d v="2015-04-30T00:00:00"/>
    <x v="3"/>
    <s v="No Name"/>
    <s v="Interco. Expense Allocation"/>
    <s v="74006 · A/R Funding Fees"/>
    <s v="Corporate"/>
    <s v="19100 · Due (to) / from DT INC"/>
    <n v="98.88"/>
    <x v="0"/>
  </r>
  <r>
    <s v="General Journal"/>
    <d v="2015-05-31T00:00:00"/>
    <x v="4"/>
    <s v="No Name"/>
    <s v="Interco. Expense Allocation"/>
    <s v="19100 · Due (to) / from DT INC"/>
    <s v="Corporate"/>
    <s v="-SPLIT-"/>
    <n v="17009.41"/>
    <x v="0"/>
  </r>
  <r>
    <s v="General Journal"/>
    <d v="2015-05-31T00:00:00"/>
    <x v="4"/>
    <s v="No Name"/>
    <s v="Interco. Expense Allocation"/>
    <s v="61000 · Payroll"/>
    <s v="Corporate"/>
    <s v="19100 · Due (to) / from DT INC"/>
    <n v="256.47000000000003"/>
    <x v="0"/>
  </r>
  <r>
    <s v="General Journal"/>
    <d v="2015-05-31T00:00:00"/>
    <x v="4"/>
    <s v="No Name"/>
    <s v="Interco. Expense Allocation"/>
    <s v="62102 · SUI"/>
    <s v="Corporate"/>
    <s v="19100 · Due (to) / from DT INC"/>
    <n v="-596.61"/>
    <x v="0"/>
  </r>
  <r>
    <s v="General Journal"/>
    <d v="2015-05-31T00:00:00"/>
    <x v="4"/>
    <s v="No Name"/>
    <s v="Interco. Expense Allocation"/>
    <s v="62201 · Labor - Customer Service"/>
    <s v="Corporate"/>
    <s v="19100 · Due (to) / from DT INC"/>
    <n v="-168.87"/>
    <x v="0"/>
  </r>
  <r>
    <s v="General Journal"/>
    <d v="2015-05-31T00:00:00"/>
    <x v="4"/>
    <s v="No Name"/>
    <s v="Interco. Expense Allocation"/>
    <s v="62202 · Labor - Sales"/>
    <s v="Corporate"/>
    <s v="19100 · Due (to) / from DT INC"/>
    <n v="-291.58999999999997"/>
    <x v="0"/>
  </r>
  <r>
    <s v="General Journal"/>
    <d v="2015-05-31T00:00:00"/>
    <x v="4"/>
    <s v="No Name"/>
    <s v="Interco. Expense Allocation"/>
    <s v="62203 · Labor - Warehouse Staff"/>
    <s v="Corporate"/>
    <s v="19100 · Due (to) / from DT INC"/>
    <n v="-1867.59"/>
    <x v="0"/>
  </r>
  <r>
    <s v="General Journal"/>
    <d v="2015-05-31T00:00:00"/>
    <x v="4"/>
    <s v="No Name"/>
    <s v="Interco. Expense Allocation"/>
    <s v="62204 · Labor - Product Listing"/>
    <s v="Corporate"/>
    <s v="19100 · Due (to) / from DT INC"/>
    <n v="-18.649999999999999"/>
    <x v="0"/>
  </r>
  <r>
    <s v="General Journal"/>
    <d v="2015-05-31T00:00:00"/>
    <x v="4"/>
    <s v="No Name"/>
    <s v="Interco. Expense Allocation"/>
    <s v="62205 · Labor - Graphic Design"/>
    <s v="Corporate"/>
    <s v="19100 · Due (to) / from DT INC"/>
    <n v="-53.63"/>
    <x v="0"/>
  </r>
  <r>
    <s v="General Journal"/>
    <d v="2015-05-31T00:00:00"/>
    <x v="4"/>
    <s v="No Name"/>
    <s v="Interco. Expense Allocation"/>
    <s v="62206 · Labor - Photo Shoots/Shop"/>
    <s v="Corporate"/>
    <s v="19100 · Due (to) / from DT INC"/>
    <n v="-161.56"/>
    <x v="0"/>
  </r>
  <r>
    <s v="General Journal"/>
    <d v="2015-05-31T00:00:00"/>
    <x v="4"/>
    <s v="No Name"/>
    <s v="Interco. Expense Allocation"/>
    <s v="62207 · Labor - Translation"/>
    <s v="Corporate"/>
    <s v="19100 · Due (to) / from DT INC"/>
    <n v="-3.5"/>
    <x v="0"/>
  </r>
  <r>
    <s v="General Journal"/>
    <d v="2015-05-31T00:00:00"/>
    <x v="4"/>
    <s v="No Name"/>
    <s v="Interco. Expense Allocation"/>
    <s v="62212 · Labor - IT"/>
    <s v="Corporate"/>
    <s v="19100 · Due (to) / from DT INC"/>
    <n v="-38.79"/>
    <x v="0"/>
  </r>
  <r>
    <s v="General Journal"/>
    <d v="2015-05-31T00:00:00"/>
    <x v="4"/>
    <s v="No Name"/>
    <s v="Interco. Expense Allocation"/>
    <s v="62213 · Labor - SEO"/>
    <s v="Corporate"/>
    <s v="19100 · Due (to) / from DT INC"/>
    <n v="-190.29"/>
    <x v="0"/>
  </r>
  <r>
    <s v="General Journal"/>
    <d v="2015-05-31T00:00:00"/>
    <x v="4"/>
    <s v="No Name"/>
    <s v="Interco. Expense Allocation"/>
    <s v="62215 · Labor - Int'l Customer Service"/>
    <s v="Corporate"/>
    <s v="19100 · Due (to) / from DT INC"/>
    <n v="4.0199999999999996"/>
    <x v="0"/>
  </r>
  <r>
    <s v="General Journal"/>
    <d v="2015-05-31T00:00:00"/>
    <x v="4"/>
    <s v="No Name"/>
    <s v="Interco. Expense Allocation"/>
    <s v="62218 · Labor - Recruiting"/>
    <s v="Corporate"/>
    <s v="19100 · Due (to) / from DT INC"/>
    <n v="-56.77"/>
    <x v="0"/>
  </r>
  <r>
    <s v="General Journal"/>
    <d v="2015-05-31T00:00:00"/>
    <x v="4"/>
    <s v="No Name"/>
    <s v="Interco. Expense Allocation"/>
    <s v="63001 · Rent"/>
    <s v="Corporate"/>
    <s v="19100 · Due (to) / from DT INC"/>
    <n v="53.69"/>
    <x v="0"/>
  </r>
  <r>
    <s v="General Journal"/>
    <d v="2015-05-31T00:00:00"/>
    <x v="4"/>
    <s v="No Name"/>
    <s v="Interco. Expense Allocation"/>
    <s v="63003 · Cleaning Services"/>
    <s v="Corporate"/>
    <s v="19100 · Due (to) / from DT INC"/>
    <n v="9.8800000000000008"/>
    <x v="0"/>
  </r>
  <r>
    <s v="General Journal"/>
    <d v="2015-05-31T00:00:00"/>
    <x v="4"/>
    <s v="No Name"/>
    <s v="Interco. Expense Allocation"/>
    <s v="63004 · Security"/>
    <s v="Corporate"/>
    <s v="19100 · Due (to) / from DT INC"/>
    <n v="-9.42"/>
    <x v="0"/>
  </r>
  <r>
    <s v="General Journal"/>
    <d v="2015-05-31T00:00:00"/>
    <x v="4"/>
    <s v="No Name"/>
    <s v="Interco. Expense Allocation"/>
    <s v="63500 · Insurance"/>
    <s v="Corporate"/>
    <s v="19100 · Due (to) / from DT INC"/>
    <n v="15.56"/>
    <x v="0"/>
  </r>
  <r>
    <s v="General Journal"/>
    <d v="2015-05-31T00:00:00"/>
    <x v="4"/>
    <s v="No Name"/>
    <s v="Interco. Expense Allocation"/>
    <s v="63501 · Insurance - Wellness Programs"/>
    <s v="Corporate"/>
    <s v="19100 · Due (to) / from DT INC"/>
    <n v="-161.58000000000001"/>
    <x v="0"/>
  </r>
  <r>
    <s v="General Journal"/>
    <d v="2015-05-31T00:00:00"/>
    <x v="4"/>
    <s v="No Name"/>
    <s v="Interco. Expense Allocation"/>
    <s v="64500 · Warehousing"/>
    <s v="Corporate"/>
    <s v="19100 · Due (to) / from DT INC"/>
    <n v="17.350000000000001"/>
    <x v="0"/>
  </r>
  <r>
    <s v="General Journal"/>
    <d v="2015-05-31T00:00:00"/>
    <x v="4"/>
    <s v="No Name"/>
    <s v="Interco. Expense Allocation"/>
    <s v="66001 · Advertising - End Consumer"/>
    <s v="Corporate"/>
    <s v="19100 · Due (to) / from DT INC"/>
    <n v="-80.44"/>
    <x v="0"/>
  </r>
  <r>
    <s v="General Journal"/>
    <d v="2015-05-31T00:00:00"/>
    <x v="4"/>
    <s v="No Name"/>
    <s v="Interco. Expense Allocation"/>
    <s v="66501 · Market Research"/>
    <s v="Corporate"/>
    <s v="19100 · Due (to) / from DT INC"/>
    <n v="-123.53"/>
    <x v="0"/>
  </r>
  <r>
    <s v="General Journal"/>
    <d v="2015-05-31T00:00:00"/>
    <x v="4"/>
    <s v="No Name"/>
    <s v="Interco. Expense Allocation"/>
    <s v="67500 · Charitable Donations"/>
    <s v="Corporate"/>
    <s v="19100 · Due (to) / from DT INC"/>
    <n v="-26.75"/>
    <x v="0"/>
  </r>
  <r>
    <s v="General Journal"/>
    <d v="2015-05-31T00:00:00"/>
    <x v="4"/>
    <s v="No Name"/>
    <s v="Interco. Expense Allocation"/>
    <s v="68002 · Computer - Software"/>
    <s v="Corporate"/>
    <s v="19100 · Due (to) / from DT INC"/>
    <n v="-226.03"/>
    <x v="0"/>
  </r>
  <r>
    <s v="General Journal"/>
    <d v="2015-05-31T00:00:00"/>
    <x v="4"/>
    <s v="No Name"/>
    <s v="Interco. Expense Allocation"/>
    <s v="69000 · Postage &amp; Delivery"/>
    <s v="Corporate"/>
    <s v="19100 · Due (to) / from DT INC"/>
    <n v="-6496.53"/>
    <x v="0"/>
  </r>
  <r>
    <s v="General Journal"/>
    <d v="2015-05-31T00:00:00"/>
    <x v="4"/>
    <s v="No Name"/>
    <s v="Interco. Expense Allocation"/>
    <s v="69003 · Shipping Supplies"/>
    <s v="Corporate"/>
    <s v="19100 · Due (to) / from DT INC"/>
    <n v="-2396.4499999999998"/>
    <x v="0"/>
  </r>
  <r>
    <s v="General Journal"/>
    <d v="2015-05-31T00:00:00"/>
    <x v="4"/>
    <s v="No Name"/>
    <s v="Interco. Expense Allocation"/>
    <s v="70500 · Office Supplies"/>
    <s v="Corporate"/>
    <s v="19100 · Due (to) / from DT INC"/>
    <n v="-98.7"/>
    <x v="0"/>
  </r>
  <r>
    <s v="General Journal"/>
    <d v="2015-05-31T00:00:00"/>
    <x v="4"/>
    <s v="No Name"/>
    <s v="Interco. Expense Allocation"/>
    <s v="71000 · Telephone &amp; Internet"/>
    <s v="Corporate"/>
    <s v="19100 · Due (to) / from DT INC"/>
    <n v="-24.9"/>
    <x v="0"/>
  </r>
  <r>
    <s v="General Journal"/>
    <d v="2015-05-31T00:00:00"/>
    <x v="4"/>
    <s v="No Name"/>
    <s v="Interco. Expense Allocation"/>
    <s v="71001 · Telephone"/>
    <s v="Corporate"/>
    <s v="19100 · Due (to) / from DT INC"/>
    <n v="-357.57"/>
    <x v="0"/>
  </r>
  <r>
    <s v="General Journal"/>
    <d v="2015-05-31T00:00:00"/>
    <x v="4"/>
    <s v="No Name"/>
    <s v="Interco. Expense Allocation"/>
    <s v="71002 · Internet"/>
    <s v="Corporate"/>
    <s v="19100 · Due (to) / from DT INC"/>
    <n v="-268.35000000000002"/>
    <x v="0"/>
  </r>
  <r>
    <s v="General Journal"/>
    <d v="2015-05-31T00:00:00"/>
    <x v="4"/>
    <s v="No Name"/>
    <s v="Interco. Expense Allocation"/>
    <s v="71004 · Employee Mobile"/>
    <s v="Corporate"/>
    <s v="19100 · Due (to) / from DT INC"/>
    <n v="-833.72"/>
    <x v="0"/>
  </r>
  <r>
    <s v="General Journal"/>
    <d v="2015-05-31T00:00:00"/>
    <x v="4"/>
    <s v="No Name"/>
    <s v="Interco. Expense Allocation"/>
    <s v="71501 · Online Retailer Selling Fee"/>
    <s v="Corporate"/>
    <s v="19100 · Due (to) / from DT INC"/>
    <n v="-44.3"/>
    <x v="0"/>
  </r>
  <r>
    <s v="General Journal"/>
    <d v="2015-05-31T00:00:00"/>
    <x v="4"/>
    <s v="No Name"/>
    <s v="Interco. Expense Allocation"/>
    <s v="72500 · Web Development"/>
    <s v="Corporate"/>
    <s v="19100 · Due (to) / from DT INC"/>
    <n v="-833.55"/>
    <x v="0"/>
  </r>
  <r>
    <s v="General Journal"/>
    <d v="2015-05-31T00:00:00"/>
    <x v="4"/>
    <s v="No Name"/>
    <s v="Interco. Expense Allocation"/>
    <s v="72503 · Web Development - eBay"/>
    <s v="Corporate"/>
    <s v="19100 · Due (to) / from DT INC"/>
    <n v="-776.6"/>
    <x v="0"/>
  </r>
  <r>
    <s v="General Journal"/>
    <d v="2015-05-31T00:00:00"/>
    <x v="4"/>
    <s v="No Name"/>
    <s v="Interco. Expense Allocation"/>
    <s v="73502 · Legal Fees"/>
    <s v="Corporate"/>
    <s v="19100 · Due (to) / from DT INC"/>
    <n v="-128.74"/>
    <x v="0"/>
  </r>
  <r>
    <s v="General Journal"/>
    <d v="2015-05-31T00:00:00"/>
    <x v="4"/>
    <s v="No Name"/>
    <s v="Interco. Expense Allocation"/>
    <s v="74001 · Credit Card Fee"/>
    <s v="Corporate"/>
    <s v="19100 · Due (to) / from DT INC"/>
    <n v="-530.96"/>
    <x v="0"/>
  </r>
  <r>
    <s v="General Journal"/>
    <d v="2015-05-31T00:00:00"/>
    <x v="4"/>
    <s v="No Name"/>
    <s v="Interco. Expense Allocation"/>
    <s v="74002 · Credit Card Merchant Fees"/>
    <s v="Corporate"/>
    <s v="19100 · Due (to) / from DT INC"/>
    <n v="-42.18"/>
    <x v="0"/>
  </r>
  <r>
    <s v="General Journal"/>
    <d v="2015-05-31T00:00:00"/>
    <x v="4"/>
    <s v="No Name"/>
    <s v="Interco. Expense Allocation"/>
    <s v="74003 · Domestic Bank Charges"/>
    <s v="Corporate"/>
    <s v="19100 · Due (to) / from DT INC"/>
    <n v="-59.73"/>
    <x v="0"/>
  </r>
  <r>
    <s v="General Journal"/>
    <d v="2015-05-31T00:00:00"/>
    <x v="4"/>
    <s v="No Name"/>
    <s v="Interco. Expense Allocation"/>
    <s v="74004 · International Bank Charges"/>
    <s v="Corporate"/>
    <s v="19100 · Due (to) / from DT INC"/>
    <n v="-9.81"/>
    <x v="0"/>
  </r>
  <r>
    <s v="General Journal"/>
    <d v="2015-05-31T00:00:00"/>
    <x v="4"/>
    <s v="No Name"/>
    <s v="Interco. Expense Allocation"/>
    <s v="74005 · Payroll Fees"/>
    <s v="Corporate"/>
    <s v="19100 · Due (to) / from DT INC"/>
    <n v="-36.32"/>
    <x v="0"/>
  </r>
  <r>
    <s v="General Journal"/>
    <d v="2015-05-31T00:00:00"/>
    <x v="4"/>
    <s v="No Name"/>
    <s v="Interco. Expense Allocation"/>
    <s v="74006 · A/R Funding Fees"/>
    <s v="Corporate"/>
    <s v="19100 · Due (to) / from DT INC"/>
    <n v="67.41"/>
    <x v="0"/>
  </r>
  <r>
    <s v="General Journal"/>
    <d v="2015-05-31T00:00:00"/>
    <x v="4"/>
    <s v="No Name"/>
    <s v="Interco. Expense Allocation"/>
    <s v="91000 · FX Translation"/>
    <s v="Corporate"/>
    <s v="19100 · Due (to) / from DT INC"/>
    <n v="-419.78"/>
    <x v="0"/>
  </r>
  <r>
    <s v="General Journal"/>
    <d v="2015-06-30T00:00:00"/>
    <x v="5"/>
    <s v="No Name"/>
    <s v="Interco. Expense Allocation"/>
    <s v="19100 · Due (to) / from DT INC"/>
    <s v="Corporate"/>
    <s v="-SPLIT-"/>
    <n v="17887.900000000001"/>
    <x v="0"/>
  </r>
  <r>
    <s v="General Journal"/>
    <d v="2015-06-30T00:00:00"/>
    <x v="5"/>
    <s v="No Name"/>
    <s v="Interco. Expense Allocation"/>
    <s v="61000 · Payroll"/>
    <s v="Corporate"/>
    <s v="19100 · Due (to) / from DT INC"/>
    <n v="195.74"/>
    <x v="0"/>
  </r>
  <r>
    <s v="General Journal"/>
    <d v="2015-06-30T00:00:00"/>
    <x v="5"/>
    <s v="No Name"/>
    <s v="Interco. Expense Allocation"/>
    <s v="62101 · Social Security/Medicare"/>
    <s v="Corporate"/>
    <s v="19100 · Due (to) / from DT INC"/>
    <n v="60.52"/>
    <x v="0"/>
  </r>
  <r>
    <s v="General Journal"/>
    <d v="2015-06-30T00:00:00"/>
    <x v="5"/>
    <s v="No Name"/>
    <s v="Interco. Expense Allocation"/>
    <s v="62200 · Consulting"/>
    <s v="Corporate"/>
    <s v="19100 · Due (to) / from DT INC"/>
    <n v="-2438.15"/>
    <x v="0"/>
  </r>
  <r>
    <s v="General Journal"/>
    <d v="2015-06-30T00:00:00"/>
    <x v="5"/>
    <s v="No Name"/>
    <s v="Interco. Expense Allocation"/>
    <s v="62201 · Labor - Customer Service"/>
    <s v="Corporate"/>
    <s v="19100 · Due (to) / from DT INC"/>
    <n v="-616.62"/>
    <x v="0"/>
  </r>
  <r>
    <s v="General Journal"/>
    <d v="2015-06-30T00:00:00"/>
    <x v="5"/>
    <s v="No Name"/>
    <s v="Interco. Expense Allocation"/>
    <s v="62202 · Labor - Sales"/>
    <s v="Corporate"/>
    <s v="19100 · Due (to) / from DT INC"/>
    <n v="174.03"/>
    <x v="0"/>
  </r>
  <r>
    <s v="General Journal"/>
    <d v="2015-06-30T00:00:00"/>
    <x v="5"/>
    <s v="No Name"/>
    <s v="Interco. Expense Allocation"/>
    <s v="62203 · Labor - Warehouse Staff"/>
    <s v="Corporate"/>
    <s v="19100 · Due (to) / from DT INC"/>
    <n v="-152.52000000000001"/>
    <x v="0"/>
  </r>
  <r>
    <s v="General Journal"/>
    <d v="2015-06-30T00:00:00"/>
    <x v="5"/>
    <s v="No Name"/>
    <s v="Interco. Expense Allocation"/>
    <s v="62204 · Labor - Product Listing"/>
    <s v="Corporate"/>
    <s v="19100 · Due (to) / from DT INC"/>
    <n v="-56.19"/>
    <x v="0"/>
  </r>
  <r>
    <s v="General Journal"/>
    <d v="2015-06-30T00:00:00"/>
    <x v="5"/>
    <s v="No Name"/>
    <s v="Interco. Expense Allocation"/>
    <s v="62205 · Labor - Graphic Design"/>
    <s v="Corporate"/>
    <s v="19100 · Due (to) / from DT INC"/>
    <n v="-28.73"/>
    <x v="0"/>
  </r>
  <r>
    <s v="General Journal"/>
    <d v="2015-06-30T00:00:00"/>
    <x v="5"/>
    <s v="No Name"/>
    <s v="Interco. Expense Allocation"/>
    <s v="62207 · Labor - Translation"/>
    <s v="Corporate"/>
    <s v="19100 · Due (to) / from DT INC"/>
    <n v="-7.09"/>
    <x v="0"/>
  </r>
  <r>
    <s v="General Journal"/>
    <d v="2015-06-30T00:00:00"/>
    <x v="5"/>
    <s v="No Name"/>
    <s v="Interco. Expense Allocation"/>
    <s v="62210 · Labor - Writing"/>
    <s v="Corporate"/>
    <s v="19100 · Due (to) / from DT INC"/>
    <n v="-53.2"/>
    <x v="0"/>
  </r>
  <r>
    <s v="General Journal"/>
    <d v="2015-06-30T00:00:00"/>
    <x v="5"/>
    <s v="No Name"/>
    <s v="Interco. Expense Allocation"/>
    <s v="62212 · Labor - IT"/>
    <s v="Corporate"/>
    <s v="19100 · Due (to) / from DT INC"/>
    <n v="-47.89"/>
    <x v="0"/>
  </r>
  <r>
    <s v="General Journal"/>
    <d v="2015-06-30T00:00:00"/>
    <x v="5"/>
    <s v="No Name"/>
    <s v="Interco. Expense Allocation"/>
    <s v="62213 · Labor - SEO"/>
    <s v="Corporate"/>
    <s v="19100 · Due (to) / from DT INC"/>
    <n v="-28.4"/>
    <x v="0"/>
  </r>
  <r>
    <s v="General Journal"/>
    <d v="2015-06-30T00:00:00"/>
    <x v="5"/>
    <s v="No Name"/>
    <s v="Interco. Expense Allocation"/>
    <s v="63001 · Rent"/>
    <s v="Corporate"/>
    <s v="19100 · Due (to) / from DT INC"/>
    <n v="42.22"/>
    <x v="0"/>
  </r>
  <r>
    <s v="General Journal"/>
    <d v="2015-06-30T00:00:00"/>
    <x v="5"/>
    <s v="No Name"/>
    <s v="Interco. Expense Allocation"/>
    <s v="63003 · Cleaning Services"/>
    <s v="Corporate"/>
    <s v="19100 · Due (to) / from DT INC"/>
    <n v="7.77"/>
    <x v="0"/>
  </r>
  <r>
    <s v="General Journal"/>
    <d v="2015-06-30T00:00:00"/>
    <x v="5"/>
    <s v="No Name"/>
    <s v="Interco. Expense Allocation"/>
    <s v="63004 · Security"/>
    <s v="Corporate"/>
    <s v="19100 · Due (to) / from DT INC"/>
    <n v="-65.069999999999993"/>
    <x v="0"/>
  </r>
  <r>
    <s v="General Journal"/>
    <d v="2015-06-30T00:00:00"/>
    <x v="5"/>
    <s v="No Name"/>
    <s v="Interco. Expense Allocation"/>
    <s v="63500 · Insurance"/>
    <s v="Corporate"/>
    <s v="19100 · Due (to) / from DT INC"/>
    <n v="12.24"/>
    <x v="0"/>
  </r>
  <r>
    <s v="General Journal"/>
    <d v="2015-06-30T00:00:00"/>
    <x v="5"/>
    <s v="No Name"/>
    <s v="Interco. Expense Allocation"/>
    <s v="63501 · Insurance - Wellness Programs"/>
    <s v="Corporate"/>
    <s v="19100 · Due (to) / from DT INC"/>
    <n v="-93.62"/>
    <x v="0"/>
  </r>
  <r>
    <s v="General Journal"/>
    <d v="2015-06-30T00:00:00"/>
    <x v="5"/>
    <s v="No Name"/>
    <s v="Interco. Expense Allocation"/>
    <s v="64000 · Repairs &amp; Maintenance"/>
    <s v="Corporate"/>
    <s v="19100 · Due (to) / from DT INC"/>
    <n v="-911.28"/>
    <x v="0"/>
  </r>
  <r>
    <s v="General Journal"/>
    <d v="2015-06-30T00:00:00"/>
    <x v="5"/>
    <s v="No Name"/>
    <s v="Interco. Expense Allocation"/>
    <s v="64500 · Warehousing"/>
    <s v="Corporate"/>
    <s v="19100 · Due (to) / from DT INC"/>
    <n v="14.97"/>
    <x v="0"/>
  </r>
  <r>
    <s v="General Journal"/>
    <d v="2015-06-30T00:00:00"/>
    <x v="5"/>
    <s v="No Name"/>
    <s v="Interco. Expense Allocation"/>
    <s v="66001 · Advertising - End Consumer"/>
    <s v="Corporate"/>
    <s v="19100 · Due (to) / from DT INC"/>
    <n v="-14.37"/>
    <x v="0"/>
  </r>
  <r>
    <s v="General Journal"/>
    <d v="2015-06-30T00:00:00"/>
    <x v="5"/>
    <s v="No Name"/>
    <s v="Interco. Expense Allocation"/>
    <s v="66500 · Marketing"/>
    <s v="Corporate"/>
    <s v="19100 · Due (to) / from DT INC"/>
    <n v="-94.48"/>
    <x v="0"/>
  </r>
  <r>
    <s v="General Journal"/>
    <d v="2015-06-30T00:00:00"/>
    <x v="5"/>
    <s v="No Name"/>
    <s v="Interco. Expense Allocation"/>
    <s v="66501 · Market Research"/>
    <s v="Corporate"/>
    <s v="19100 · Due (to) / from DT INC"/>
    <n v="-125.03"/>
    <x v="0"/>
  </r>
  <r>
    <s v="General Journal"/>
    <d v="2015-06-30T00:00:00"/>
    <x v="5"/>
    <s v="No Name"/>
    <s v="Interco. Expense Allocation"/>
    <s v="67500 · Charitable Donations"/>
    <s v="Corporate"/>
    <s v="19100 · Due (to) / from DT INC"/>
    <n v="-18.62"/>
    <x v="0"/>
  </r>
  <r>
    <s v="General Journal"/>
    <d v="2015-06-30T00:00:00"/>
    <x v="5"/>
    <s v="No Name"/>
    <s v="Interco. Expense Allocation"/>
    <s v="68002 · Computer - Software"/>
    <s v="Corporate"/>
    <s v="19100 · Due (to) / from DT INC"/>
    <n v="-210.57"/>
    <x v="0"/>
  </r>
  <r>
    <s v="General Journal"/>
    <d v="2015-06-30T00:00:00"/>
    <x v="5"/>
    <s v="No Name"/>
    <s v="Interco. Expense Allocation"/>
    <s v="69000 · Postage &amp; Delivery"/>
    <s v="Corporate"/>
    <s v="19100 · Due (to) / from DT INC"/>
    <n v="-8319"/>
    <x v="0"/>
  </r>
  <r>
    <s v="General Journal"/>
    <d v="2015-06-30T00:00:00"/>
    <x v="5"/>
    <s v="No Name"/>
    <s v="Interco. Expense Allocation"/>
    <s v="69001 · Postage"/>
    <s v="Corporate"/>
    <s v="19100 · Due (to) / from DT INC"/>
    <n v="1.07"/>
    <x v="0"/>
  </r>
  <r>
    <s v="General Journal"/>
    <d v="2015-06-30T00:00:00"/>
    <x v="5"/>
    <s v="No Name"/>
    <s v="Interco. Expense Allocation"/>
    <s v="69003 · Shipping Supplies"/>
    <s v="Corporate"/>
    <s v="19100 · Due (to) / from DT INC"/>
    <n v="-1184.3"/>
    <x v="0"/>
  </r>
  <r>
    <s v="General Journal"/>
    <d v="2015-06-30T00:00:00"/>
    <x v="5"/>
    <s v="No Name"/>
    <s v="Interco. Expense Allocation"/>
    <s v="70500 · Office Supplies"/>
    <s v="Corporate"/>
    <s v="19100 · Due (to) / from DT INC"/>
    <n v="-15.25"/>
    <x v="0"/>
  </r>
  <r>
    <s v="General Journal"/>
    <d v="2015-06-30T00:00:00"/>
    <x v="5"/>
    <s v="No Name"/>
    <s v="Interco. Expense Allocation"/>
    <s v="71000 · Telephone &amp; Internet"/>
    <s v="Corporate"/>
    <s v="19100 · Due (to) / from DT INC"/>
    <n v="-25.3"/>
    <x v="0"/>
  </r>
  <r>
    <s v="General Journal"/>
    <d v="2015-06-30T00:00:00"/>
    <x v="5"/>
    <s v="No Name"/>
    <s v="Interco. Expense Allocation"/>
    <s v="71001 · Telephone"/>
    <s v="Corporate"/>
    <s v="19100 · Due (to) / from DT INC"/>
    <n v="-66"/>
    <x v="0"/>
  </r>
  <r>
    <s v="General Journal"/>
    <d v="2015-06-30T00:00:00"/>
    <x v="5"/>
    <s v="No Name"/>
    <s v="Interco. Expense Allocation"/>
    <s v="71002 · Internet"/>
    <s v="Corporate"/>
    <s v="19100 · Due (to) / from DT INC"/>
    <n v="-261.69"/>
    <x v="0"/>
  </r>
  <r>
    <s v="General Journal"/>
    <d v="2015-06-30T00:00:00"/>
    <x v="5"/>
    <s v="No Name"/>
    <s v="Interco. Expense Allocation"/>
    <s v="71004 · Employee Mobile"/>
    <s v="Corporate"/>
    <s v="19100 · Due (to) / from DT INC"/>
    <n v="-646.4"/>
    <x v="0"/>
  </r>
  <r>
    <s v="General Journal"/>
    <d v="2015-06-30T00:00:00"/>
    <x v="5"/>
    <s v="No Name"/>
    <s v="Interco. Expense Allocation"/>
    <s v="71501 · Online Retailer Selling Fee"/>
    <s v="Corporate"/>
    <s v="19100 · Due (to) / from DT INC"/>
    <n v="-197.76"/>
    <x v="0"/>
  </r>
  <r>
    <s v="General Journal"/>
    <d v="2015-06-30T00:00:00"/>
    <x v="5"/>
    <s v="No Name"/>
    <s v="Interco. Expense Allocation"/>
    <s v="72500 · Web Development"/>
    <s v="Corporate"/>
    <s v="19100 · Due (to) / from DT INC"/>
    <n v="-836.32"/>
    <x v="0"/>
  </r>
  <r>
    <s v="General Journal"/>
    <d v="2015-06-30T00:00:00"/>
    <x v="5"/>
    <s v="No Name"/>
    <s v="Interco. Expense Allocation"/>
    <s v="72503 · Web Development - eBay"/>
    <s v="Corporate"/>
    <s v="19100 · Due (to) / from DT INC"/>
    <n v="-623.08000000000004"/>
    <x v="0"/>
  </r>
  <r>
    <s v="General Journal"/>
    <d v="2015-06-30T00:00:00"/>
    <x v="5"/>
    <s v="No Name"/>
    <s v="Interco. Expense Allocation"/>
    <s v="73500 · Fee, Dues &amp; Subscriptions"/>
    <s v="Corporate"/>
    <s v="19100 · Due (to) / from DT INC"/>
    <n v="-102.65"/>
    <x v="0"/>
  </r>
  <r>
    <s v="General Journal"/>
    <d v="2015-06-30T00:00:00"/>
    <x v="5"/>
    <s v="No Name"/>
    <s v="Interco. Expense Allocation"/>
    <s v="73502 · Legal Fees"/>
    <s v="Corporate"/>
    <s v="19100 · Due (to) / from DT INC"/>
    <n v="-571.83000000000004"/>
    <x v="0"/>
  </r>
  <r>
    <s v="General Journal"/>
    <d v="2015-06-30T00:00:00"/>
    <x v="5"/>
    <s v="No Name"/>
    <s v="Interco. Expense Allocation"/>
    <s v="74001 · Credit Card Fee"/>
    <s v="Corporate"/>
    <s v="19100 · Due (to) / from DT INC"/>
    <n v="-500.38"/>
    <x v="0"/>
  </r>
  <r>
    <s v="General Journal"/>
    <d v="2015-06-30T00:00:00"/>
    <x v="5"/>
    <s v="No Name"/>
    <s v="Interco. Expense Allocation"/>
    <s v="74002 · Credit Card Merchant Fees"/>
    <s v="Corporate"/>
    <s v="19100 · Due (to) / from DT INC"/>
    <n v="-8.56"/>
    <x v="0"/>
  </r>
  <r>
    <s v="General Journal"/>
    <d v="2015-06-30T00:00:00"/>
    <x v="5"/>
    <s v="No Name"/>
    <s v="Interco. Expense Allocation"/>
    <s v="74003 · Domestic Bank Charges"/>
    <s v="Corporate"/>
    <s v="19100 · Due (to) / from DT INC"/>
    <n v="-24.99"/>
    <x v="0"/>
  </r>
  <r>
    <s v="General Journal"/>
    <d v="2015-06-30T00:00:00"/>
    <x v="5"/>
    <s v="No Name"/>
    <s v="Interco. Expense Allocation"/>
    <s v="74004 · International Bank Charges"/>
    <s v="Corporate"/>
    <s v="19100 · Due (to) / from DT INC"/>
    <n v="-37.43"/>
    <x v="0"/>
  </r>
  <r>
    <s v="General Journal"/>
    <d v="2015-06-30T00:00:00"/>
    <x v="5"/>
    <s v="No Name"/>
    <s v="Interco. Expense Allocation"/>
    <s v="74005 · Payroll Fees"/>
    <s v="Corporate"/>
    <s v="19100 · Due (to) / from DT INC"/>
    <n v="-36.76"/>
    <x v="0"/>
  </r>
  <r>
    <s v="General Journal"/>
    <d v="2015-06-30T00:00:00"/>
    <x v="5"/>
    <s v="No Name"/>
    <s v="Interco. Expense Allocation"/>
    <s v="74006 · A/R Funding Fees"/>
    <s v="Corporate"/>
    <s v="19100 · Due (to) / from DT INC"/>
    <n v="50.85"/>
    <x v="0"/>
  </r>
  <r>
    <s v="General Journal"/>
    <d v="2015-06-30T00:00:00"/>
    <x v="5"/>
    <s v="No Name"/>
    <s v="Interco. Expense Allocation"/>
    <s v="75000 · Miscellaneous"/>
    <s v="Corporate"/>
    <s v="19100 · Due (to) / from DT INC"/>
    <n v="-27.78"/>
    <x v="0"/>
  </r>
  <r>
    <s v="General Journal"/>
    <d v="2015-07-31T00:00:00"/>
    <x v="6"/>
    <s v="No Name"/>
    <s v="Interco. Expense Allocation"/>
    <s v="19100 · Due (to) / from DT INC"/>
    <s v="Corporate"/>
    <s v="-SPLIT-"/>
    <n v="15582.59"/>
    <x v="0"/>
  </r>
  <r>
    <s v="General Journal"/>
    <d v="2015-07-31T00:00:00"/>
    <x v="6"/>
    <s v="No Name"/>
    <s v="Interco. Expense Allocation"/>
    <s v="61000 · Payroll"/>
    <s v="Corporate"/>
    <s v="19100 · Due (to) / from DT INC"/>
    <n v="256.08"/>
    <x v="0"/>
  </r>
  <r>
    <s v="General Journal"/>
    <d v="2015-07-31T00:00:00"/>
    <x v="6"/>
    <s v="No Name"/>
    <s v="Interco. Expense Allocation"/>
    <s v="62101 · Social Security/Medicare"/>
    <s v="Corporate"/>
    <s v="19100 · Due (to) / from DT INC"/>
    <n v="146.1"/>
    <x v="0"/>
  </r>
  <r>
    <s v="General Journal"/>
    <d v="2015-07-31T00:00:00"/>
    <x v="6"/>
    <s v="No Name"/>
    <s v="Interco. Expense Allocation"/>
    <s v="62102 · SUI"/>
    <s v="Corporate"/>
    <s v="19100 · Due (to) / from DT INC"/>
    <n v="2.73"/>
    <x v="0"/>
  </r>
  <r>
    <s v="General Journal"/>
    <d v="2015-07-31T00:00:00"/>
    <x v="6"/>
    <s v="No Name"/>
    <s v="Interco. Expense Allocation"/>
    <s v="62201 · Labor - Customer Service"/>
    <s v="Corporate"/>
    <s v="19100 · Due (to) / from DT INC"/>
    <n v="113.45"/>
    <x v="0"/>
  </r>
  <r>
    <s v="General Journal"/>
    <d v="2015-07-31T00:00:00"/>
    <x v="6"/>
    <s v="No Name"/>
    <s v="Interco. Expense Allocation"/>
    <s v="62202 · Labor - Sales"/>
    <s v="Corporate"/>
    <s v="19100 · Due (to) / from DT INC"/>
    <n v="-2318.2800000000002"/>
    <x v="0"/>
  </r>
  <r>
    <s v="General Journal"/>
    <d v="2015-07-31T00:00:00"/>
    <x v="6"/>
    <s v="No Name"/>
    <s v="Interco. Expense Allocation"/>
    <s v="62203 · Labor - Warehouse Staff"/>
    <s v="Corporate"/>
    <s v="19100 · Due (to) / from DT INC"/>
    <n v="-1056.79"/>
    <x v="0"/>
  </r>
  <r>
    <s v="General Journal"/>
    <d v="2015-07-31T00:00:00"/>
    <x v="6"/>
    <s v="No Name"/>
    <s v="Interco. Expense Allocation"/>
    <s v="62204 · Labor - Product Listing"/>
    <s v="Corporate"/>
    <s v="19100 · Due (to) / from DT INC"/>
    <n v="-84.34"/>
    <x v="0"/>
  </r>
  <r>
    <s v="General Journal"/>
    <d v="2015-07-31T00:00:00"/>
    <x v="6"/>
    <s v="No Name"/>
    <s v="Interco. Expense Allocation"/>
    <s v="62205 · Labor - Graphic Design"/>
    <s v="Corporate"/>
    <s v="19100 · Due (to) / from DT INC"/>
    <n v="-55.61"/>
    <x v="0"/>
  </r>
  <r>
    <s v="General Journal"/>
    <d v="2015-07-31T00:00:00"/>
    <x v="6"/>
    <s v="No Name"/>
    <s v="Interco. Expense Allocation"/>
    <s v="62206 · Labor - Photo Shoots/Shop"/>
    <s v="Corporate"/>
    <s v="19100 · Due (to) / from DT INC"/>
    <n v="-1.76"/>
    <x v="0"/>
  </r>
  <r>
    <s v="General Journal"/>
    <d v="2015-07-31T00:00:00"/>
    <x v="6"/>
    <s v="No Name"/>
    <s v="Interco. Expense Allocation"/>
    <s v="62207 · Labor - Translation"/>
    <s v="Corporate"/>
    <s v="19100 · Due (to) / from DT INC"/>
    <n v="-3.53"/>
    <x v="0"/>
  </r>
  <r>
    <s v="General Journal"/>
    <d v="2015-07-31T00:00:00"/>
    <x v="6"/>
    <s v="No Name"/>
    <s v="Interco. Expense Allocation"/>
    <s v="62217 · Labor - Commission"/>
    <s v="Corporate"/>
    <s v="19100 · Due (to) / from DT INC"/>
    <n v="6.98"/>
    <x v="0"/>
  </r>
  <r>
    <s v="General Journal"/>
    <d v="2015-07-31T00:00:00"/>
    <x v="6"/>
    <s v="No Name"/>
    <s v="Interco. Expense Allocation"/>
    <s v="63001 · Rent"/>
    <s v="Corporate"/>
    <s v="19100 · Due (to) / from DT INC"/>
    <n v="46.55"/>
    <x v="0"/>
  </r>
  <r>
    <s v="General Journal"/>
    <d v="2015-07-31T00:00:00"/>
    <x v="6"/>
    <s v="No Name"/>
    <s v="Interco. Expense Allocation"/>
    <s v="63002 · Utilities"/>
    <s v="Corporate"/>
    <s v="19100 · Due (to) / from DT INC"/>
    <n v="14.13"/>
    <x v="0"/>
  </r>
  <r>
    <s v="General Journal"/>
    <d v="2015-07-31T00:00:00"/>
    <x v="6"/>
    <s v="No Name"/>
    <s v="Interco. Expense Allocation"/>
    <s v="63003 · Cleaning Services"/>
    <s v="Corporate"/>
    <s v="19100 · Due (to) / from DT INC"/>
    <n v="17.13"/>
    <x v="0"/>
  </r>
  <r>
    <s v="General Journal"/>
    <d v="2015-07-31T00:00:00"/>
    <x v="6"/>
    <s v="No Name"/>
    <s v="Interco. Expense Allocation"/>
    <s v="63004 · Security"/>
    <s v="Corporate"/>
    <s v="19100 · Due (to) / from DT INC"/>
    <n v="-262.64999999999998"/>
    <x v="0"/>
  </r>
  <r>
    <s v="General Journal"/>
    <d v="2015-07-31T00:00:00"/>
    <x v="6"/>
    <s v="No Name"/>
    <s v="Interco. Expense Allocation"/>
    <s v="63500 · Insurance"/>
    <s v="Corporate"/>
    <s v="19100 · Due (to) / from DT INC"/>
    <n v="13.49"/>
    <x v="0"/>
  </r>
  <r>
    <s v="General Journal"/>
    <d v="2015-07-31T00:00:00"/>
    <x v="6"/>
    <s v="No Name"/>
    <s v="Interco. Expense Allocation"/>
    <s v="63501 · Insurance - Wellness Programs"/>
    <s v="Corporate"/>
    <s v="19100 · Due (to) / from DT INC"/>
    <n v="-139.19999999999999"/>
    <x v="0"/>
  </r>
  <r>
    <s v="General Journal"/>
    <d v="2015-07-31T00:00:00"/>
    <x v="6"/>
    <s v="No Name"/>
    <s v="Interco. Expense Allocation"/>
    <s v="63502 · Insurance - Workers Comp"/>
    <s v="Corporate"/>
    <s v="19100 · Due (to) / from DT INC"/>
    <n v="-62.93"/>
    <x v="0"/>
  </r>
  <r>
    <s v="General Journal"/>
    <d v="2015-07-31T00:00:00"/>
    <x v="6"/>
    <s v="No Name"/>
    <s v="Interco. Expense Allocation"/>
    <s v="64001 · Maintenance"/>
    <s v="Corporate"/>
    <s v="19100 · Due (to) / from DT INC"/>
    <n v="-138.31"/>
    <x v="0"/>
  </r>
  <r>
    <s v="General Journal"/>
    <d v="2015-07-31T00:00:00"/>
    <x v="6"/>
    <s v="No Name"/>
    <s v="Interco. Expense Allocation"/>
    <s v="64500 · Warehousing"/>
    <s v="Corporate"/>
    <s v="19100 · Due (to) / from DT INC"/>
    <n v="24.95"/>
    <x v="0"/>
  </r>
  <r>
    <s v="General Journal"/>
    <d v="2015-07-31T00:00:00"/>
    <x v="6"/>
    <s v="No Name"/>
    <s v="Interco. Expense Allocation"/>
    <s v="66001 · Advertising - End Consumer"/>
    <s v="Corporate"/>
    <s v="19100 · Due (to) / from DT INC"/>
    <n v="-98.22"/>
    <x v="0"/>
  </r>
  <r>
    <s v="General Journal"/>
    <d v="2015-07-31T00:00:00"/>
    <x v="6"/>
    <s v="No Name"/>
    <s v="Interco. Expense Allocation"/>
    <s v="66500 · Marketing"/>
    <s v="Corporate"/>
    <s v="19100 · Due (to) / from DT INC"/>
    <n v="-142.71"/>
    <x v="0"/>
  </r>
  <r>
    <s v="General Journal"/>
    <d v="2015-07-31T00:00:00"/>
    <x v="6"/>
    <s v="No Name"/>
    <s v="Interco. Expense Allocation"/>
    <s v="66501 · Market Research"/>
    <s v="Corporate"/>
    <s v="19100 · Due (to) / from DT INC"/>
    <n v="-123.75"/>
    <x v="0"/>
  </r>
  <r>
    <s v="General Journal"/>
    <d v="2015-07-31T00:00:00"/>
    <x v="6"/>
    <s v="No Name"/>
    <s v="Interco. Expense Allocation"/>
    <s v="67500 · Charitable Donations"/>
    <s v="Corporate"/>
    <s v="19100 · Due (to) / from DT INC"/>
    <n v="-20.65"/>
    <x v="0"/>
  </r>
  <r>
    <s v="General Journal"/>
    <d v="2015-07-31T00:00:00"/>
    <x v="6"/>
    <s v="No Name"/>
    <s v="Interco. Expense Allocation"/>
    <s v="68001 · Computer - Hardware"/>
    <s v="Corporate"/>
    <s v="19100 · Due (to) / from DT INC"/>
    <n v="-352.93"/>
    <x v="0"/>
  </r>
  <r>
    <s v="General Journal"/>
    <d v="2015-07-31T00:00:00"/>
    <x v="6"/>
    <s v="No Name"/>
    <s v="Interco. Expense Allocation"/>
    <s v="68002 · Computer - Software"/>
    <s v="Corporate"/>
    <s v="19100 · Due (to) / from DT INC"/>
    <n v="-209.62"/>
    <x v="0"/>
  </r>
  <r>
    <s v="General Journal"/>
    <d v="2015-07-31T00:00:00"/>
    <x v="6"/>
    <s v="No Name"/>
    <s v="Interco. Expense Allocation"/>
    <s v="69000 · Postage &amp; Delivery"/>
    <s v="Corporate"/>
    <s v="19100 · Due (to) / from DT INC"/>
    <n v="-5691.53"/>
    <x v="0"/>
  </r>
  <r>
    <s v="General Journal"/>
    <d v="2015-07-31T00:00:00"/>
    <x v="6"/>
    <s v="No Name"/>
    <s v="Interco. Expense Allocation"/>
    <s v="69003 · Shipping Supplies"/>
    <s v="Corporate"/>
    <s v="19100 · Due (to) / from DT INC"/>
    <n v="-1413.19"/>
    <x v="0"/>
  </r>
  <r>
    <s v="General Journal"/>
    <d v="2015-07-31T00:00:00"/>
    <x v="6"/>
    <s v="No Name"/>
    <s v="Interco. Expense Allocation"/>
    <s v="69500 · Printing Expense"/>
    <s v="Corporate"/>
    <s v="19100 · Due (to) / from DT INC"/>
    <n v="-42.91"/>
    <x v="0"/>
  </r>
  <r>
    <s v="General Journal"/>
    <d v="2015-07-31T00:00:00"/>
    <x v="6"/>
    <s v="No Name"/>
    <s v="Interco. Expense Allocation"/>
    <s v="70001 · Office Furniture - Fixtures"/>
    <s v="Corporate"/>
    <s v="19100 · Due (to) / from DT INC"/>
    <n v="-6.67"/>
    <x v="0"/>
  </r>
  <r>
    <s v="General Journal"/>
    <d v="2015-07-31T00:00:00"/>
    <x v="6"/>
    <s v="No Name"/>
    <s v="Interco. Expense Allocation"/>
    <s v="70500 · Office Supplies"/>
    <s v="Corporate"/>
    <s v="19100 · Due (to) / from DT INC"/>
    <n v="-35.96"/>
    <x v="0"/>
  </r>
  <r>
    <s v="General Journal"/>
    <d v="2015-07-31T00:00:00"/>
    <x v="6"/>
    <s v="No Name"/>
    <s v="Interco. Expense Allocation"/>
    <s v="71000 · Telephone &amp; Internet"/>
    <s v="Corporate"/>
    <s v="19100 · Due (to) / from DT INC"/>
    <n v="-36.76"/>
    <x v="0"/>
  </r>
  <r>
    <s v="General Journal"/>
    <d v="2015-07-31T00:00:00"/>
    <x v="6"/>
    <s v="No Name"/>
    <s v="Interco. Expense Allocation"/>
    <s v="71001 · Telephone"/>
    <s v="Corporate"/>
    <s v="19100 · Due (to) / from DT INC"/>
    <n v="-86.79"/>
    <x v="0"/>
  </r>
  <r>
    <s v="General Journal"/>
    <d v="2015-07-31T00:00:00"/>
    <x v="6"/>
    <s v="No Name"/>
    <s v="Interco. Expense Allocation"/>
    <s v="71002 · Internet"/>
    <s v="Corporate"/>
    <s v="19100 · Due (to) / from DT INC"/>
    <n v="-260.83"/>
    <x v="0"/>
  </r>
  <r>
    <s v="General Journal"/>
    <d v="2015-07-31T00:00:00"/>
    <x v="6"/>
    <s v="No Name"/>
    <s v="Interco. Expense Allocation"/>
    <s v="71004 · Employee Mobile"/>
    <s v="Corporate"/>
    <s v="19100 · Due (to) / from DT INC"/>
    <n v="-1016.26"/>
    <x v="0"/>
  </r>
  <r>
    <s v="General Journal"/>
    <d v="2015-07-31T00:00:00"/>
    <x v="6"/>
    <s v="No Name"/>
    <s v="Interco. Expense Allocation"/>
    <s v="71501 · Online Retailer Selling Fee"/>
    <s v="Corporate"/>
    <s v="19100 · Due (to) / from DT INC"/>
    <n v="-248.41"/>
    <x v="0"/>
  </r>
  <r>
    <s v="General Journal"/>
    <d v="2015-07-31T00:00:00"/>
    <x v="6"/>
    <s v="No Name"/>
    <s v="Interco. Expense Allocation"/>
    <s v="72500 · Web Development"/>
    <s v="Corporate"/>
    <s v="19100 · Due (to) / from DT INC"/>
    <n v="-850.02"/>
    <x v="0"/>
  </r>
  <r>
    <s v="General Journal"/>
    <d v="2015-07-31T00:00:00"/>
    <x v="6"/>
    <s v="No Name"/>
    <s v="Interco. Expense Allocation"/>
    <s v="72503 · Web Development - eBay"/>
    <s v="Corporate"/>
    <s v="19100 · Due (to) / from DT INC"/>
    <n v="-554.35"/>
    <x v="0"/>
  </r>
  <r>
    <s v="General Journal"/>
    <d v="2015-07-31T00:00:00"/>
    <x v="6"/>
    <s v="No Name"/>
    <s v="Interco. Expense Allocation"/>
    <s v="73001 · T&amp;E - Meals and Entertainment"/>
    <s v="Corporate"/>
    <s v="19100 · Due (to) / from DT INC"/>
    <n v="-44.39"/>
    <x v="0"/>
  </r>
  <r>
    <s v="General Journal"/>
    <d v="2015-07-31T00:00:00"/>
    <x v="6"/>
    <s v="No Name"/>
    <s v="Interco. Expense Allocation"/>
    <s v="73002 · T&amp;E - Airfare"/>
    <s v="Corporate"/>
    <s v="19100 · Due (to) / from DT INC"/>
    <n v="-64.83"/>
    <x v="0"/>
  </r>
  <r>
    <s v="General Journal"/>
    <d v="2015-07-31T00:00:00"/>
    <x v="6"/>
    <s v="No Name"/>
    <s v="Interco. Expense Allocation"/>
    <s v="73005 · T&amp;E - Gas"/>
    <s v="Corporate"/>
    <s v="19100 · Due (to) / from DT INC"/>
    <n v="-34.72"/>
    <x v="0"/>
  </r>
  <r>
    <s v="General Journal"/>
    <d v="2015-07-31T00:00:00"/>
    <x v="6"/>
    <s v="No Name"/>
    <s v="Interco. Expense Allocation"/>
    <s v="73502 · Legal Fees"/>
    <s v="Corporate"/>
    <s v="19100 · Due (to) / from DT INC"/>
    <n v="-61.43"/>
    <x v="0"/>
  </r>
  <r>
    <s v="General Journal"/>
    <d v="2015-07-31T00:00:00"/>
    <x v="6"/>
    <s v="No Name"/>
    <s v="Interco. Expense Allocation"/>
    <s v="74001 · Credit Card Fee"/>
    <s v="Corporate"/>
    <s v="19100 · Due (to) / from DT INC"/>
    <n v="-469.02"/>
    <x v="0"/>
  </r>
  <r>
    <s v="General Journal"/>
    <d v="2015-07-31T00:00:00"/>
    <x v="6"/>
    <s v="No Name"/>
    <s v="Interco. Expense Allocation"/>
    <s v="74002 · Credit Card Merchant Fees"/>
    <s v="Corporate"/>
    <s v="19100 · Due (to) / from DT INC"/>
    <n v="-8.2100000000000009"/>
    <x v="0"/>
  </r>
  <r>
    <s v="General Journal"/>
    <d v="2015-07-31T00:00:00"/>
    <x v="6"/>
    <s v="No Name"/>
    <s v="Interco. Expense Allocation"/>
    <s v="74003 · Domestic Bank Charges"/>
    <s v="Corporate"/>
    <s v="19100 · Due (to) / from DT INC"/>
    <n v="-23.18"/>
    <x v="0"/>
  </r>
  <r>
    <s v="General Journal"/>
    <d v="2015-07-31T00:00:00"/>
    <x v="6"/>
    <s v="No Name"/>
    <s v="Interco. Expense Allocation"/>
    <s v="74004 · International Bank Charges"/>
    <s v="Corporate"/>
    <s v="19100 · Due (to) / from DT INC"/>
    <n v="-8.8800000000000008"/>
    <x v="0"/>
  </r>
  <r>
    <s v="General Journal"/>
    <d v="2015-07-31T00:00:00"/>
    <x v="6"/>
    <s v="No Name"/>
    <s v="Interco. Expense Allocation"/>
    <s v="74005 · Payroll Fees"/>
    <s v="Corporate"/>
    <s v="19100 · Due (to) / from DT INC"/>
    <n v="-36.590000000000003"/>
    <x v="0"/>
  </r>
  <r>
    <s v="General Journal"/>
    <d v="2015-07-31T00:00:00"/>
    <x v="6"/>
    <s v="No Name"/>
    <s v="Interco. Expense Allocation"/>
    <s v="74006 · A/R Funding Fees"/>
    <s v="Corporate"/>
    <s v="19100 · Due (to) / from DT INC"/>
    <n v="42.48"/>
    <x v="0"/>
  </r>
  <r>
    <s v="General Journal"/>
    <d v="2015-07-31T00:00:00"/>
    <x v="6"/>
    <s v="No Name"/>
    <s v="Interco. Expense Allocation"/>
    <s v="75000 · Miscellaneous"/>
    <s v="Corporate"/>
    <s v="19100 · Due (to) / from DT INC"/>
    <n v="-209.76"/>
    <x v="0"/>
  </r>
  <r>
    <s v="General Journal"/>
    <d v="2015-07-31T00:00:00"/>
    <x v="6"/>
    <s v="No Name"/>
    <s v="Interco. Expense Allocation"/>
    <s v="85001 · Income Taxes"/>
    <s v="Corporate"/>
    <s v="19100 · Due (to) / from DT INC"/>
    <n v="9.31"/>
    <x v="0"/>
  </r>
  <r>
    <s v="General Journal"/>
    <d v="2015-08-31T00:00:00"/>
    <x v="7"/>
    <s v="No Name"/>
    <s v="Interco. Expense Allocation"/>
    <s v="19100 · Due (to) / from DT INC"/>
    <s v="Corporate"/>
    <s v="-SPLIT-"/>
    <n v="10995.5"/>
    <x v="0"/>
  </r>
  <r>
    <s v="General Journal"/>
    <d v="2015-08-31T00:00:00"/>
    <x v="7"/>
    <s v="No Name"/>
    <s v="Interco. Expense Allocation"/>
    <s v="61000 · Payroll"/>
    <s v="Corporate"/>
    <s v="19100 · Due (to) / from DT INC"/>
    <n v="335.13"/>
    <x v="0"/>
  </r>
  <r>
    <s v="General Journal"/>
    <d v="2015-08-31T00:00:00"/>
    <x v="7"/>
    <s v="No Name"/>
    <s v="Interco. Expense Allocation"/>
    <s v="62201 · Labor - Customer Service"/>
    <s v="Corporate"/>
    <s v="19100 · Due (to) / from DT INC"/>
    <n v="-1623.11"/>
    <x v="0"/>
  </r>
  <r>
    <s v="General Journal"/>
    <d v="2015-08-31T00:00:00"/>
    <x v="7"/>
    <s v="No Name"/>
    <s v="Interco. Expense Allocation"/>
    <s v="62202 · Labor - Sales"/>
    <s v="Corporate"/>
    <s v="19100 · Due (to) / from DT INC"/>
    <n v="193.3"/>
    <x v="0"/>
  </r>
  <r>
    <s v="General Journal"/>
    <d v="2015-08-31T00:00:00"/>
    <x v="7"/>
    <s v="No Name"/>
    <s v="Interco. Expense Allocation"/>
    <s v="62203 · Labor - Warehouse Staff"/>
    <s v="Corporate"/>
    <s v="19100 · Due (to) / from DT INC"/>
    <n v="-1122.3"/>
    <x v="0"/>
  </r>
  <r>
    <s v="General Journal"/>
    <d v="2015-08-31T00:00:00"/>
    <x v="7"/>
    <s v="No Name"/>
    <s v="Interco. Expense Allocation"/>
    <s v="62204 · Labor - Product Listing"/>
    <s v="Corporate"/>
    <s v="19100 · Due (to) / from DT INC"/>
    <n v="-124.06"/>
    <x v="0"/>
  </r>
  <r>
    <s v="General Journal"/>
    <d v="2015-08-31T00:00:00"/>
    <x v="7"/>
    <s v="No Name"/>
    <s v="Interco. Expense Allocation"/>
    <s v="62205 · Labor - Graphic Design"/>
    <s v="Corporate"/>
    <s v="19100 · Due (to) / from DT INC"/>
    <n v="-51.1"/>
    <x v="0"/>
  </r>
  <r>
    <s v="General Journal"/>
    <d v="2015-08-31T00:00:00"/>
    <x v="7"/>
    <s v="No Name"/>
    <s v="Interco. Expense Allocation"/>
    <s v="62206 · Labor - Photo Shoots/Shop"/>
    <s v="Corporate"/>
    <s v="19100 · Due (to) / from DT INC"/>
    <n v="-20.73"/>
    <x v="0"/>
  </r>
  <r>
    <s v="General Journal"/>
    <d v="2015-08-31T00:00:00"/>
    <x v="7"/>
    <s v="No Name"/>
    <s v="Interco. Expense Allocation"/>
    <s v="62207 · Labor - Translation"/>
    <s v="Corporate"/>
    <s v="19100 · Due (to) / from DT INC"/>
    <n v="-6.54"/>
    <x v="0"/>
  </r>
  <r>
    <s v="General Journal"/>
    <d v="2015-08-31T00:00:00"/>
    <x v="7"/>
    <s v="No Name"/>
    <s v="Interco. Expense Allocation"/>
    <s v="63001 · Rent"/>
    <s v="Corporate"/>
    <s v="19100 · Due (to) / from DT INC"/>
    <n v="66.849999999999994"/>
    <x v="0"/>
  </r>
  <r>
    <s v="General Journal"/>
    <d v="2015-08-31T00:00:00"/>
    <x v="7"/>
    <s v="No Name"/>
    <s v="Interco. Expense Allocation"/>
    <s v="63004 · Security"/>
    <s v="Corporate"/>
    <s v="19100 · Due (to) / from DT INC"/>
    <n v="-49.27"/>
    <x v="0"/>
  </r>
  <r>
    <s v="General Journal"/>
    <d v="2015-08-31T00:00:00"/>
    <x v="7"/>
    <s v="No Name"/>
    <s v="Interco. Expense Allocation"/>
    <s v="63500 · Insurance"/>
    <s v="Corporate"/>
    <s v="19100 · Due (to) / from DT INC"/>
    <n v="78.400000000000006"/>
    <x v="0"/>
  </r>
  <r>
    <s v="General Journal"/>
    <d v="2015-08-31T00:00:00"/>
    <x v="7"/>
    <s v="No Name"/>
    <s v="Interco. Expense Allocation"/>
    <s v="63501 · Insurance - Wellness Programs"/>
    <s v="Corporate"/>
    <s v="19100 · Due (to) / from DT INC"/>
    <n v="-68.12"/>
    <x v="0"/>
  </r>
  <r>
    <s v="General Journal"/>
    <d v="2015-08-31T00:00:00"/>
    <x v="7"/>
    <s v="No Name"/>
    <s v="Interco. Expense Allocation"/>
    <s v="64500 · Warehousing"/>
    <s v="Corporate"/>
    <s v="19100 · Due (to) / from DT INC"/>
    <n v="15.09"/>
    <x v="0"/>
  </r>
  <r>
    <s v="General Journal"/>
    <d v="2015-08-31T00:00:00"/>
    <x v="7"/>
    <s v="No Name"/>
    <s v="Interco. Expense Allocation"/>
    <s v="66500 · Marketing"/>
    <s v="Corporate"/>
    <s v="19100 · Due (to) / from DT INC"/>
    <n v="-28.33"/>
    <x v="0"/>
  </r>
  <r>
    <s v="General Journal"/>
    <d v="2015-08-31T00:00:00"/>
    <x v="7"/>
    <s v="No Name"/>
    <s v="Interco. Expense Allocation"/>
    <s v="66501 · Market Research"/>
    <s v="Corporate"/>
    <s v="19100 · Due (to) / from DT INC"/>
    <n v="-121.11"/>
    <x v="0"/>
  </r>
  <r>
    <s v="General Journal"/>
    <d v="2015-08-31T00:00:00"/>
    <x v="7"/>
    <s v="No Name"/>
    <s v="Interco. Expense Allocation"/>
    <s v="68002 · Computer - Software"/>
    <s v="Corporate"/>
    <s v="19100 · Due (to) / from DT INC"/>
    <n v="-251.22"/>
    <x v="0"/>
  </r>
  <r>
    <s v="General Journal"/>
    <d v="2015-08-31T00:00:00"/>
    <x v="7"/>
    <s v="No Name"/>
    <s v="Interco. Expense Allocation"/>
    <s v="69000 · Postage &amp; Delivery"/>
    <s v="Corporate"/>
    <s v="19100 · Due (to) / from DT INC"/>
    <n v="-5988.37"/>
    <x v="0"/>
  </r>
  <r>
    <s v="General Journal"/>
    <d v="2015-08-31T00:00:00"/>
    <x v="7"/>
    <s v="No Name"/>
    <s v="Interco. Expense Allocation"/>
    <s v="69003 · Shipping Supplies"/>
    <s v="Corporate"/>
    <s v="19100 · Due (to) / from DT INC"/>
    <n v="-494.69"/>
    <x v="0"/>
  </r>
  <r>
    <s v="General Journal"/>
    <d v="2015-08-31T00:00:00"/>
    <x v="7"/>
    <s v="No Name"/>
    <s v="Interco. Expense Allocation"/>
    <s v="70500 · Office Supplies"/>
    <s v="Corporate"/>
    <s v="19100 · Due (to) / from DT INC"/>
    <n v="-58.4"/>
    <x v="0"/>
  </r>
  <r>
    <s v="General Journal"/>
    <d v="2015-08-31T00:00:00"/>
    <x v="7"/>
    <s v="No Name"/>
    <s v="Interco. Expense Allocation"/>
    <s v="71000 · Telephone &amp; Internet"/>
    <s v="Corporate"/>
    <s v="19100 · Due (to) / from DT INC"/>
    <n v="-43.09"/>
    <x v="0"/>
  </r>
  <r>
    <s v="General Journal"/>
    <d v="2015-08-31T00:00:00"/>
    <x v="7"/>
    <s v="No Name"/>
    <s v="Interco. Expense Allocation"/>
    <s v="71001 · Telephone"/>
    <s v="Corporate"/>
    <s v="19100 · Due (to) / from DT INC"/>
    <n v="-63.31"/>
    <x v="0"/>
  </r>
  <r>
    <s v="General Journal"/>
    <d v="2015-08-31T00:00:00"/>
    <x v="7"/>
    <s v="No Name"/>
    <s v="Interco. Expense Allocation"/>
    <s v="71002 · Internet"/>
    <s v="Corporate"/>
    <s v="19100 · Due (to) / from DT INC"/>
    <n v="-254.35"/>
    <x v="0"/>
  </r>
  <r>
    <s v="General Journal"/>
    <d v="2015-08-31T00:00:00"/>
    <x v="7"/>
    <s v="No Name"/>
    <s v="Interco. Expense Allocation"/>
    <s v="71004 · Employee Mobile"/>
    <s v="Corporate"/>
    <s v="19100 · Due (to) / from DT INC"/>
    <n v="-472.65"/>
    <x v="0"/>
  </r>
  <r>
    <s v="General Journal"/>
    <d v="2015-08-31T00:00:00"/>
    <x v="7"/>
    <s v="No Name"/>
    <s v="Interco. Expense Allocation"/>
    <s v="71501 · Online Retailer Selling Fee"/>
    <s v="Corporate"/>
    <s v="19100 · Due (to) / from DT INC"/>
    <n v="-72.81"/>
    <x v="0"/>
  </r>
  <r>
    <s v="General Journal"/>
    <d v="2015-08-31T00:00:00"/>
    <x v="7"/>
    <s v="No Name"/>
    <s v="Interco. Expense Allocation"/>
    <s v="72500 · Web Development"/>
    <s v="Corporate"/>
    <s v="19100 · Due (to) / from DT INC"/>
    <n v="-153.94999999999999"/>
    <x v="0"/>
  </r>
  <r>
    <s v="General Journal"/>
    <d v="2015-08-31T00:00:00"/>
    <x v="7"/>
    <s v="No Name"/>
    <s v="Interco. Expense Allocation"/>
    <s v="73502 · Legal Fees"/>
    <s v="Corporate"/>
    <s v="19100 · Due (to) / from DT INC"/>
    <n v="-60.12"/>
    <x v="0"/>
  </r>
  <r>
    <s v="General Journal"/>
    <d v="2015-08-31T00:00:00"/>
    <x v="7"/>
    <s v="No Name"/>
    <s v="Interco. Expense Allocation"/>
    <s v="74001 · Credit Card Fee"/>
    <s v="Corporate"/>
    <s v="19100 · Due (to) / from DT INC"/>
    <n v="-572.57000000000005"/>
    <x v="0"/>
  </r>
  <r>
    <s v="General Journal"/>
    <d v="2015-08-31T00:00:00"/>
    <x v="7"/>
    <s v="No Name"/>
    <s v="Interco. Expense Allocation"/>
    <s v="74002 · Credit Card Merchant Fees"/>
    <s v="Corporate"/>
    <s v="19100 · Due (to) / from DT INC"/>
    <n v="6.32"/>
    <x v="0"/>
  </r>
  <r>
    <s v="General Journal"/>
    <d v="2015-08-31T00:00:00"/>
    <x v="7"/>
    <s v="No Name"/>
    <s v="Interco. Expense Allocation"/>
    <s v="74003 · Domestic Bank Charges"/>
    <s v="Corporate"/>
    <s v="19100 · Due (to) / from DT INC"/>
    <n v="-18.510000000000002"/>
    <x v="0"/>
  </r>
  <r>
    <s v="General Journal"/>
    <d v="2015-08-31T00:00:00"/>
    <x v="7"/>
    <s v="No Name"/>
    <s v="Interco. Expense Allocation"/>
    <s v="74004 · International Bank Charges"/>
    <s v="Corporate"/>
    <s v="19100 · Due (to) / from DT INC"/>
    <n v="-14.98"/>
    <x v="0"/>
  </r>
  <r>
    <s v="General Journal"/>
    <d v="2015-08-31T00:00:00"/>
    <x v="7"/>
    <s v="No Name"/>
    <s v="Interco. Expense Allocation"/>
    <s v="74006 · A/R Funding Fees"/>
    <s v="Corporate"/>
    <s v="19100 · Due (to) / from DT INC"/>
    <n v="89.76"/>
    <x v="0"/>
  </r>
  <r>
    <s v="General Journal"/>
    <d v="2015-08-31T00:00:00"/>
    <x v="7"/>
    <s v="No Name"/>
    <s v="Interco. Expense Allocation"/>
    <s v="75000 · Miscellaneous"/>
    <s v="Corporate"/>
    <s v="19100 · Due (to) / from DT INC"/>
    <n v="-46.66"/>
    <x v="0"/>
  </r>
  <r>
    <s v="General Journal"/>
    <d v="2015-01-31T00:00:00"/>
    <x v="8"/>
    <s v="No Name"/>
    <s v="Interco. Expense Allocation"/>
    <s v="19200 · Due (to) / from DT LLC"/>
    <s v="Corporate"/>
    <s v="-SPLIT-"/>
    <n v="-17509.66"/>
    <x v="1"/>
  </r>
  <r>
    <s v="General Journal"/>
    <d v="2015-01-31T00:00:00"/>
    <x v="8"/>
    <s v="No Name"/>
    <s v="Interco. Expense Allocation"/>
    <s v="61000 · Payroll"/>
    <s v="Corporate"/>
    <s v="19200 · Due (to) / from DT LLC"/>
    <n v="-146.06"/>
    <x v="1"/>
  </r>
  <r>
    <s v="General Journal"/>
    <d v="2015-01-31T00:00:00"/>
    <x v="8"/>
    <s v="No Name"/>
    <s v="Interco. Expense Allocation"/>
    <s v="62101 · Social Security/Medicare"/>
    <s v="Corporate"/>
    <s v="19200 · Due (to) / from DT LLC"/>
    <n v="-54.2"/>
    <x v="1"/>
  </r>
  <r>
    <s v="General Journal"/>
    <d v="2015-01-31T00:00:00"/>
    <x v="8"/>
    <s v="No Name"/>
    <s v="Interco. Expense Allocation"/>
    <s v="62102 · SUI"/>
    <s v="Corporate"/>
    <s v="19200 · Due (to) / from DT LLC"/>
    <n v="612.13"/>
    <x v="1"/>
  </r>
  <r>
    <s v="General Journal"/>
    <d v="2015-01-31T00:00:00"/>
    <x v="8"/>
    <s v="No Name"/>
    <s v="Interco. Expense Allocation"/>
    <s v="62200 · Consulting"/>
    <s v="Corporate"/>
    <s v="19200 · Due (to) / from DT LLC"/>
    <n v="-84.05"/>
    <x v="1"/>
  </r>
  <r>
    <s v="General Journal"/>
    <d v="2015-01-31T00:00:00"/>
    <x v="8"/>
    <s v="No Name"/>
    <s v="Interco. Expense Allocation"/>
    <s v="62201 · Labor - Customer Service"/>
    <s v="Corporate"/>
    <s v="19200 · Due (to) / from DT LLC"/>
    <n v="4348.55"/>
    <x v="1"/>
  </r>
  <r>
    <s v="General Journal"/>
    <d v="2015-01-31T00:00:00"/>
    <x v="8"/>
    <s v="No Name"/>
    <s v="Interco. Expense Allocation"/>
    <s v="62202 · Labor - Sales"/>
    <s v="Corporate"/>
    <s v="19200 · Due (to) / from DT LLC"/>
    <n v="-118.1"/>
    <x v="1"/>
  </r>
  <r>
    <s v="General Journal"/>
    <d v="2015-01-31T00:00:00"/>
    <x v="8"/>
    <s v="No Name"/>
    <s v="Interco. Expense Allocation"/>
    <s v="62203 · Labor - Warehouse Staff"/>
    <s v="Corporate"/>
    <s v="19200 · Due (to) / from DT LLC"/>
    <n v="417"/>
    <x v="1"/>
  </r>
  <r>
    <s v="General Journal"/>
    <d v="2015-01-31T00:00:00"/>
    <x v="8"/>
    <s v="No Name"/>
    <s v="Interco. Expense Allocation"/>
    <s v="62204 · Labor - Product Listing"/>
    <s v="Corporate"/>
    <s v="19200 · Due (to) / from DT LLC"/>
    <n v="42.3"/>
    <x v="1"/>
  </r>
  <r>
    <s v="General Journal"/>
    <d v="2015-01-31T00:00:00"/>
    <x v="8"/>
    <s v="No Name"/>
    <s v="Interco. Expense Allocation"/>
    <s v="62205 · Labor - Graphic Design"/>
    <s v="Corporate"/>
    <s v="19200 · Due (to) / from DT LLC"/>
    <n v="172.85"/>
    <x v="1"/>
  </r>
  <r>
    <s v="General Journal"/>
    <d v="2015-01-31T00:00:00"/>
    <x v="8"/>
    <s v="No Name"/>
    <s v="Interco. Expense Allocation"/>
    <s v="62207 · Labor - Translation"/>
    <s v="Corporate"/>
    <s v="19200 · Due (to) / from DT LLC"/>
    <n v="47.57"/>
    <x v="1"/>
  </r>
  <r>
    <s v="General Journal"/>
    <d v="2015-01-31T00:00:00"/>
    <x v="8"/>
    <s v="No Name"/>
    <s v="Interco. Expense Allocation"/>
    <s v="62213 · Labor - SEO"/>
    <s v="Corporate"/>
    <s v="19200 · Due (to) / from DT LLC"/>
    <n v="181.63"/>
    <x v="1"/>
  </r>
  <r>
    <s v="General Journal"/>
    <d v="2015-01-31T00:00:00"/>
    <x v="8"/>
    <s v="No Name"/>
    <s v="Interco. Expense Allocation"/>
    <s v="62218 · Labor - Recruiting"/>
    <s v="Corporate"/>
    <s v="19200 · Due (to) / from DT LLC"/>
    <n v="57.08"/>
    <x v="1"/>
  </r>
  <r>
    <s v="General Journal"/>
    <d v="2015-01-31T00:00:00"/>
    <x v="8"/>
    <s v="No Name"/>
    <s v="Interco. Expense Allocation"/>
    <s v="63001 · Rent"/>
    <s v="Corporate"/>
    <s v="19200 · Due (to) / from DT LLC"/>
    <n v="2387.25"/>
    <x v="1"/>
  </r>
  <r>
    <s v="General Journal"/>
    <d v="2015-01-31T00:00:00"/>
    <x v="8"/>
    <s v="No Name"/>
    <s v="Interco. Expense Allocation"/>
    <s v="63002 · Utilities"/>
    <s v="Corporate"/>
    <s v="19200 · Due (to) / from DT LLC"/>
    <n v="-7.86"/>
    <x v="1"/>
  </r>
  <r>
    <s v="General Journal"/>
    <d v="2015-01-31T00:00:00"/>
    <x v="8"/>
    <s v="No Name"/>
    <s v="Interco. Expense Allocation"/>
    <s v="63004 · Security"/>
    <s v="Corporate"/>
    <s v="19200 · Due (to) / from DT LLC"/>
    <n v="65.45"/>
    <x v="1"/>
  </r>
  <r>
    <s v="General Journal"/>
    <d v="2015-01-31T00:00:00"/>
    <x v="8"/>
    <s v="No Name"/>
    <s v="Interco. Expense Allocation"/>
    <s v="63500 · Insurance"/>
    <s v="Corporate"/>
    <s v="19200 · Due (to) / from DT LLC"/>
    <n v="-18.54"/>
    <x v="1"/>
  </r>
  <r>
    <s v="General Journal"/>
    <d v="2015-01-31T00:00:00"/>
    <x v="8"/>
    <s v="No Name"/>
    <s v="Interco. Expense Allocation"/>
    <s v="63501 · Insurance - Wellness Programs"/>
    <s v="Corporate"/>
    <s v="19200 · Due (to) / from DT LLC"/>
    <n v="400.27"/>
    <x v="1"/>
  </r>
  <r>
    <s v="General Journal"/>
    <d v="2015-01-31T00:00:00"/>
    <x v="8"/>
    <s v="No Name"/>
    <s v="Interco. Expense Allocation"/>
    <s v="64500 · Warehousing"/>
    <s v="Corporate"/>
    <s v="19200 · Due (to) / from DT LLC"/>
    <n v="-21.07"/>
    <x v="1"/>
  </r>
  <r>
    <s v="General Journal"/>
    <d v="2015-01-31T00:00:00"/>
    <x v="8"/>
    <s v="No Name"/>
    <s v="Interco. Expense Allocation"/>
    <s v="66001 · Advertising - End Consumer"/>
    <s v="Corporate"/>
    <s v="19200 · Due (to) / from DT LLC"/>
    <n v="41.43"/>
    <x v="1"/>
  </r>
  <r>
    <s v="General Journal"/>
    <d v="2015-01-31T00:00:00"/>
    <x v="8"/>
    <s v="No Name"/>
    <s v="Interco. Expense Allocation"/>
    <s v="66501 · Market Research"/>
    <s v="Corporate"/>
    <s v="19200 · Due (to) / from DT LLC"/>
    <n v="124.21"/>
    <x v="1"/>
  </r>
  <r>
    <s v="General Journal"/>
    <d v="2015-01-31T00:00:00"/>
    <x v="8"/>
    <s v="No Name"/>
    <s v="Interco. Expense Allocation"/>
    <s v="67500 · Charitable Donations"/>
    <s v="Corporate"/>
    <s v="19200 · Due (to) / from DT LLC"/>
    <n v="4.62"/>
    <x v="1"/>
  </r>
  <r>
    <s v="General Journal"/>
    <d v="2015-01-31T00:00:00"/>
    <x v="8"/>
    <s v="No Name"/>
    <s v="Interco. Expense Allocation"/>
    <s v="68002 · Computer - Software"/>
    <s v="Corporate"/>
    <s v="19200 · Due (to) / from DT LLC"/>
    <n v="268.13"/>
    <x v="1"/>
  </r>
  <r>
    <s v="General Journal"/>
    <d v="2015-01-31T00:00:00"/>
    <x v="8"/>
    <s v="No Name"/>
    <s v="Interco. Expense Allocation"/>
    <s v="69000 · Postage &amp; Delivery"/>
    <s v="Corporate"/>
    <s v="19200 · Due (to) / from DT LLC"/>
    <n v="5215.07"/>
    <x v="1"/>
  </r>
  <r>
    <s v="General Journal"/>
    <d v="2015-01-31T00:00:00"/>
    <x v="8"/>
    <s v="No Name"/>
    <s v="Interco. Expense Allocation"/>
    <s v="69001 · Postage"/>
    <s v="Corporate"/>
    <s v="19200 · Due (to) / from DT LLC"/>
    <n v="-3.65"/>
    <x v="1"/>
  </r>
  <r>
    <s v="General Journal"/>
    <d v="2015-01-31T00:00:00"/>
    <x v="8"/>
    <s v="No Name"/>
    <s v="Interco. Expense Allocation"/>
    <s v="69003 · Shipping Supplies"/>
    <s v="Corporate"/>
    <s v="19200 · Due (to) / from DT LLC"/>
    <n v="2458.63"/>
    <x v="1"/>
  </r>
  <r>
    <s v="General Journal"/>
    <d v="2015-01-31T00:00:00"/>
    <x v="8"/>
    <s v="No Name"/>
    <s v="Interco. Expense Allocation"/>
    <s v="69500 · Printing Expense"/>
    <s v="Corporate"/>
    <s v="19200 · Due (to) / from DT LLC"/>
    <n v="68.87"/>
    <x v="1"/>
  </r>
  <r>
    <s v="General Journal"/>
    <d v="2015-01-31T00:00:00"/>
    <x v="8"/>
    <s v="No Name"/>
    <s v="Interco. Expense Allocation"/>
    <s v="70500 · Office Supplies"/>
    <s v="Corporate"/>
    <s v="19200 · Due (to) / from DT LLC"/>
    <n v="16.43"/>
    <x v="1"/>
  </r>
  <r>
    <s v="General Journal"/>
    <d v="2015-01-31T00:00:00"/>
    <x v="8"/>
    <s v="No Name"/>
    <s v="Interco. Expense Allocation"/>
    <s v="71000 · Telephone &amp; Internet"/>
    <s v="Corporate"/>
    <s v="19200 · Due (to) / from DT LLC"/>
    <n v="91.68"/>
    <x v="1"/>
  </r>
  <r>
    <s v="General Journal"/>
    <d v="2015-01-31T00:00:00"/>
    <x v="8"/>
    <s v="No Name"/>
    <s v="Interco. Expense Allocation"/>
    <s v="71001 · Telephone"/>
    <s v="Corporate"/>
    <s v="19200 · Due (to) / from DT LLC"/>
    <n v="430.66"/>
    <x v="1"/>
  </r>
  <r>
    <s v="General Journal"/>
    <d v="2015-01-31T00:00:00"/>
    <x v="8"/>
    <s v="No Name"/>
    <s v="Interco. Expense Allocation"/>
    <s v="71002 · Internet"/>
    <s v="Corporate"/>
    <s v="19200 · Due (to) / from DT LLC"/>
    <n v="753.86"/>
    <x v="1"/>
  </r>
  <r>
    <s v="General Journal"/>
    <d v="2015-01-31T00:00:00"/>
    <x v="8"/>
    <s v="No Name"/>
    <s v="Interco. Expense Allocation"/>
    <s v="71004 · Employee Mobile"/>
    <s v="Corporate"/>
    <s v="19200 · Due (to) / from DT LLC"/>
    <n v="460.2"/>
    <x v="1"/>
  </r>
  <r>
    <s v="General Journal"/>
    <d v="2015-01-31T00:00:00"/>
    <x v="8"/>
    <s v="No Name"/>
    <s v="Interco. Expense Allocation"/>
    <s v="71501 · Online Retailer Selling Fee"/>
    <s v="Corporate"/>
    <s v="19200 · Due (to) / from DT LLC"/>
    <n v="201.49"/>
    <x v="1"/>
  </r>
  <r>
    <s v="General Journal"/>
    <d v="2015-01-31T00:00:00"/>
    <x v="8"/>
    <s v="No Name"/>
    <s v="Interco. Expense Allocation"/>
    <s v="72500 · Web Development"/>
    <s v="Corporate"/>
    <s v="19200 · Due (to) / from DT LLC"/>
    <n v="869.08"/>
    <x v="1"/>
  </r>
  <r>
    <s v="General Journal"/>
    <d v="2015-01-31T00:00:00"/>
    <x v="8"/>
    <s v="No Name"/>
    <s v="Interco. Expense Allocation"/>
    <s v="72503 · Web Development - eBay"/>
    <s v="Corporate"/>
    <s v="19200 · Due (to) / from DT LLC"/>
    <n v="605.59"/>
    <x v="1"/>
  </r>
  <r>
    <s v="General Journal"/>
    <d v="2015-01-31T00:00:00"/>
    <x v="8"/>
    <s v="No Name"/>
    <s v="Interco. Expense Allocation"/>
    <s v="73002 · T&amp;E - Airfare"/>
    <s v="Corporate"/>
    <s v="19200 · Due (to) / from DT LLC"/>
    <n v="403.94"/>
    <x v="1"/>
  </r>
  <r>
    <s v="General Journal"/>
    <d v="2015-01-31T00:00:00"/>
    <x v="8"/>
    <s v="No Name"/>
    <s v="Interco. Expense Allocation"/>
    <s v="73501 · Accounting Fees"/>
    <s v="Corporate"/>
    <s v="19200 · Due (to) / from DT LLC"/>
    <n v="-51.44"/>
    <x v="1"/>
  </r>
  <r>
    <s v="General Journal"/>
    <d v="2015-01-31T00:00:00"/>
    <x v="8"/>
    <s v="No Name"/>
    <s v="Interco. Expense Allocation"/>
    <s v="73502 · Legal Fees"/>
    <s v="Corporate"/>
    <s v="19200 · Due (to) / from DT LLC"/>
    <n v="123.73"/>
    <x v="1"/>
  </r>
  <r>
    <s v="General Journal"/>
    <d v="2015-01-31T00:00:00"/>
    <x v="8"/>
    <s v="No Name"/>
    <s v="Interco. Expense Allocation"/>
    <s v="74001 · Credit Card Fee"/>
    <s v="Corporate"/>
    <s v="19200 · Due (to) / from DT LLC"/>
    <n v="547.5"/>
    <x v="1"/>
  </r>
  <r>
    <s v="General Journal"/>
    <d v="2015-01-31T00:00:00"/>
    <x v="8"/>
    <s v="No Name"/>
    <s v="Interco. Expense Allocation"/>
    <s v="74002 · Credit Card Merchant Fees"/>
    <s v="Corporate"/>
    <s v="19200 · Due (to) / from DT LLC"/>
    <n v="47.51"/>
    <x v="1"/>
  </r>
  <r>
    <s v="General Journal"/>
    <d v="2015-01-31T00:00:00"/>
    <x v="8"/>
    <s v="No Name"/>
    <s v="Interco. Expense Allocation"/>
    <s v="74003 · Domestic Bank Charges"/>
    <s v="Corporate"/>
    <s v="19200 · Due (to) / from DT LLC"/>
    <n v="41.17"/>
    <x v="1"/>
  </r>
  <r>
    <s v="General Journal"/>
    <d v="2015-01-31T00:00:00"/>
    <x v="8"/>
    <s v="No Name"/>
    <s v="Interco. Expense Allocation"/>
    <s v="74004 · International Bank Charges"/>
    <s v="Corporate"/>
    <s v="19200 · Due (to) / from DT LLC"/>
    <n v="35.409999999999997"/>
    <x v="1"/>
  </r>
  <r>
    <s v="General Journal"/>
    <d v="2015-01-31T00:00:00"/>
    <x v="8"/>
    <s v="No Name"/>
    <s v="Interco. Expense Allocation"/>
    <s v="74005 · Payroll Fees"/>
    <s v="Corporate"/>
    <s v="19200 · Due (to) / from DT LLC"/>
    <n v="36.520000000000003"/>
    <x v="1"/>
  </r>
  <r>
    <s v="General Journal"/>
    <d v="2015-01-31T00:00:00"/>
    <x v="8"/>
    <s v="No Name"/>
    <s v="Interco. Expense Allocation"/>
    <s v="74006 · A/R Funding Fees"/>
    <s v="Corporate"/>
    <s v="19200 · Due (to) / from DT LLC"/>
    <n v="-73.599999999999994"/>
    <x v="1"/>
  </r>
  <r>
    <s v="General Journal"/>
    <d v="2015-01-31T00:00:00"/>
    <x v="8"/>
    <s v="No Name"/>
    <s v="Interco. Expense Allocation"/>
    <s v="75000 · Miscellaneous"/>
    <s v="Corporate"/>
    <s v="19200 · Due (to) / from DT LLC"/>
    <n v="10.42"/>
    <x v="1"/>
  </r>
  <r>
    <s v="General Journal"/>
    <d v="2015-01-31T00:00:00"/>
    <x v="8"/>
    <s v="No Name"/>
    <s v="Interco. Expense Allocation"/>
    <s v="76000 · LLC Service Fee"/>
    <s v="Corporate"/>
    <s v="19200 · Due (to) / from DT LLC"/>
    <n v="-169.84"/>
    <x v="1"/>
  </r>
  <r>
    <s v="General Journal"/>
    <d v="2015-01-31T00:00:00"/>
    <x v="8"/>
    <s v="No Name"/>
    <s v="Interco. Expense Allocation"/>
    <s v="86000 · Service Fee Income"/>
    <s v="Corporate"/>
    <s v="19200 · Due (to) / from DT LLC"/>
    <n v="-3330.16"/>
    <x v="1"/>
  </r>
  <r>
    <s v="General Journal"/>
    <d v="2015-02-28T00:00:00"/>
    <x v="9"/>
    <s v="No Name"/>
    <s v="Interco. Expense Allocation"/>
    <s v="19200 · Due (to) / from DT LLC"/>
    <s v="Corporate"/>
    <s v="-SPLIT-"/>
    <n v="-21864.68"/>
    <x v="1"/>
  </r>
  <r>
    <s v="General Journal"/>
    <d v="2015-02-28T00:00:00"/>
    <x v="9"/>
    <s v="No Name"/>
    <s v="Interco. Expense Allocation"/>
    <s v="61000 · Payroll"/>
    <s v="Corporate"/>
    <s v="19200 · Due (to) / from DT LLC"/>
    <n v="-147.43"/>
    <x v="1"/>
  </r>
  <r>
    <s v="General Journal"/>
    <d v="2015-02-28T00:00:00"/>
    <x v="9"/>
    <s v="No Name"/>
    <s v="Interco. Expense Allocation"/>
    <s v="62101 · Social Security/Medicare"/>
    <s v="Corporate"/>
    <s v="19200 · Due (to) / from DT LLC"/>
    <n v="-31.86"/>
    <x v="1"/>
  </r>
  <r>
    <s v="General Journal"/>
    <d v="2015-02-28T00:00:00"/>
    <x v="9"/>
    <s v="No Name"/>
    <s v="Interco. Expense Allocation"/>
    <s v="62200 · Consulting"/>
    <s v="Corporate"/>
    <s v="19200 · Due (to) / from DT LLC"/>
    <n v="-6.66"/>
    <x v="1"/>
  </r>
  <r>
    <s v="General Journal"/>
    <d v="2015-02-28T00:00:00"/>
    <x v="9"/>
    <s v="No Name"/>
    <s v="Interco. Expense Allocation"/>
    <s v="62201 · Labor - Customer Service"/>
    <s v="Corporate"/>
    <s v="19200 · Due (to) / from DT LLC"/>
    <n v="4623.4799999999996"/>
    <x v="1"/>
  </r>
  <r>
    <s v="General Journal"/>
    <d v="2015-02-28T00:00:00"/>
    <x v="9"/>
    <s v="No Name"/>
    <s v="Interco. Expense Allocation"/>
    <s v="62202 · Labor - Sales"/>
    <s v="Corporate"/>
    <s v="19200 · Due (to) / from DT LLC"/>
    <n v="1485.31"/>
    <x v="1"/>
  </r>
  <r>
    <s v="General Journal"/>
    <d v="2015-02-28T00:00:00"/>
    <x v="9"/>
    <s v="No Name"/>
    <s v="Interco. Expense Allocation"/>
    <s v="62203 · Labor - Warehouse Staff"/>
    <s v="Corporate"/>
    <s v="19200 · Due (to) / from DT LLC"/>
    <n v="1013.22"/>
    <x v="1"/>
  </r>
  <r>
    <s v="General Journal"/>
    <d v="2015-02-28T00:00:00"/>
    <x v="9"/>
    <s v="No Name"/>
    <s v="Interco. Expense Allocation"/>
    <s v="62204 · Labor - Product Listing"/>
    <s v="Corporate"/>
    <s v="19200 · Due (to) / from DT LLC"/>
    <n v="71.290000000000006"/>
    <x v="1"/>
  </r>
  <r>
    <s v="General Journal"/>
    <d v="2015-02-28T00:00:00"/>
    <x v="9"/>
    <s v="No Name"/>
    <s v="Interco. Expense Allocation"/>
    <s v="62205 · Labor - Graphic Design"/>
    <s v="Corporate"/>
    <s v="19200 · Due (to) / from DT LLC"/>
    <n v="164.8"/>
    <x v="1"/>
  </r>
  <r>
    <s v="General Journal"/>
    <d v="2015-02-28T00:00:00"/>
    <x v="9"/>
    <s v="No Name"/>
    <s v="Interco. Expense Allocation"/>
    <s v="62206 · Labor - Photo Shoots/Shop"/>
    <s v="Corporate"/>
    <s v="19200 · Due (to) / from DT LLC"/>
    <n v="-11.98"/>
    <x v="1"/>
  </r>
  <r>
    <s v="General Journal"/>
    <d v="2015-02-28T00:00:00"/>
    <x v="9"/>
    <s v="No Name"/>
    <s v="Interco. Expense Allocation"/>
    <s v="62207 · Labor - Translation"/>
    <s v="Corporate"/>
    <s v="19200 · Due (to) / from DT LLC"/>
    <n v="16"/>
    <x v="1"/>
  </r>
  <r>
    <s v="General Journal"/>
    <d v="2015-02-28T00:00:00"/>
    <x v="9"/>
    <s v="No Name"/>
    <s v="Interco. Expense Allocation"/>
    <s v="62213 · Labor - SEO"/>
    <s v="Corporate"/>
    <s v="19200 · Due (to) / from DT LLC"/>
    <n v="213.52"/>
    <x v="1"/>
  </r>
  <r>
    <s v="General Journal"/>
    <d v="2015-02-28T00:00:00"/>
    <x v="9"/>
    <s v="No Name"/>
    <s v="Interco. Expense Allocation"/>
    <s v="62215 · Labor - Int'l Customer Service"/>
    <s v="Corporate"/>
    <s v="19200 · Due (to) / from DT LLC"/>
    <n v="-4.53"/>
    <x v="1"/>
  </r>
  <r>
    <s v="General Journal"/>
    <d v="2015-02-28T00:00:00"/>
    <x v="9"/>
    <s v="No Name"/>
    <s v="Interco. Expense Allocation"/>
    <s v="62218 · Labor - Recruiting"/>
    <s v="Corporate"/>
    <s v="19200 · Due (to) / from DT LLC"/>
    <n v="57.59"/>
    <x v="1"/>
  </r>
  <r>
    <s v="General Journal"/>
    <d v="2015-02-28T00:00:00"/>
    <x v="9"/>
    <s v="No Name"/>
    <s v="Interco. Expense Allocation"/>
    <s v="63001 · Rent"/>
    <s v="Corporate"/>
    <s v="19200 · Due (to) / from DT LLC"/>
    <n v="2417.8000000000002"/>
    <x v="1"/>
  </r>
  <r>
    <s v="General Journal"/>
    <d v="2015-02-28T00:00:00"/>
    <x v="9"/>
    <s v="No Name"/>
    <s v="Interco. Expense Allocation"/>
    <s v="63002 · Utilities"/>
    <s v="Corporate"/>
    <s v="19200 · Due (to) / from DT LLC"/>
    <n v="-5.23"/>
    <x v="1"/>
  </r>
  <r>
    <s v="General Journal"/>
    <d v="2015-02-28T00:00:00"/>
    <x v="9"/>
    <s v="No Name"/>
    <s v="Interco. Expense Allocation"/>
    <s v="63003 · Cleaning Services"/>
    <s v="Corporate"/>
    <s v="19200 · Due (to) / from DT LLC"/>
    <n v="-6.27"/>
    <x v="1"/>
  </r>
  <r>
    <s v="General Journal"/>
    <d v="2015-02-28T00:00:00"/>
    <x v="9"/>
    <s v="No Name"/>
    <s v="Interco. Expense Allocation"/>
    <s v="63004 · Security"/>
    <s v="Corporate"/>
    <s v="19200 · Due (to) / from DT LLC"/>
    <n v="66.040000000000006"/>
    <x v="1"/>
  </r>
  <r>
    <s v="General Journal"/>
    <d v="2015-02-28T00:00:00"/>
    <x v="9"/>
    <s v="No Name"/>
    <s v="Interco. Expense Allocation"/>
    <s v="63500 · Insurance"/>
    <s v="Corporate"/>
    <s v="19200 · Due (to) / from DT LLC"/>
    <n v="-11.58"/>
    <x v="1"/>
  </r>
  <r>
    <s v="General Journal"/>
    <d v="2015-02-28T00:00:00"/>
    <x v="9"/>
    <s v="No Name"/>
    <s v="Interco. Expense Allocation"/>
    <s v="63501 · Insurance - Wellness Programs"/>
    <s v="Corporate"/>
    <s v="19200 · Due (to) / from DT LLC"/>
    <n v="305.83999999999997"/>
    <x v="1"/>
  </r>
  <r>
    <s v="General Journal"/>
    <d v="2015-02-28T00:00:00"/>
    <x v="9"/>
    <s v="No Name"/>
    <s v="Interco. Expense Allocation"/>
    <s v="64000 · Repairs &amp; Maintenance"/>
    <s v="Corporate"/>
    <s v="19200 · Due (to) / from DT LLC"/>
    <n v="66.790000000000006"/>
    <x v="1"/>
  </r>
  <r>
    <s v="General Journal"/>
    <d v="2015-02-28T00:00:00"/>
    <x v="9"/>
    <s v="No Name"/>
    <s v="Interco. Expense Allocation"/>
    <s v="64500 · Warehousing"/>
    <s v="Corporate"/>
    <s v="19200 · Due (to) / from DT LLC"/>
    <n v="-24.65"/>
    <x v="1"/>
  </r>
  <r>
    <s v="General Journal"/>
    <d v="2015-02-28T00:00:00"/>
    <x v="9"/>
    <s v="No Name"/>
    <s v="Interco. Expense Allocation"/>
    <s v="66001 · Advertising - End Consumer"/>
    <s v="Corporate"/>
    <s v="19200 · Due (to) / from DT LLC"/>
    <n v="215.31"/>
    <x v="1"/>
  </r>
  <r>
    <s v="General Journal"/>
    <d v="2015-02-28T00:00:00"/>
    <x v="9"/>
    <s v="No Name"/>
    <s v="Interco. Expense Allocation"/>
    <s v="66501 · Market Research"/>
    <s v="Corporate"/>
    <s v="19200 · Due (to) / from DT LLC"/>
    <n v="125.33"/>
    <x v="1"/>
  </r>
  <r>
    <s v="General Journal"/>
    <d v="2015-02-28T00:00:00"/>
    <x v="9"/>
    <s v="No Name"/>
    <s v="Interco. Expense Allocation"/>
    <s v="67500 · Charitable Donations"/>
    <s v="Corporate"/>
    <s v="19200 · Due (to) / from DT LLC"/>
    <n v="13.99"/>
    <x v="1"/>
  </r>
  <r>
    <s v="General Journal"/>
    <d v="2015-02-28T00:00:00"/>
    <x v="9"/>
    <s v="No Name"/>
    <s v="Interco. Expense Allocation"/>
    <s v="68000 · Computer Expense"/>
    <s v="Corporate"/>
    <s v="19200 · Due (to) / from DT LLC"/>
    <n v="-3.91"/>
    <x v="1"/>
  </r>
  <r>
    <s v="General Journal"/>
    <d v="2015-02-28T00:00:00"/>
    <x v="9"/>
    <s v="No Name"/>
    <s v="Interco. Expense Allocation"/>
    <s v="68002 · Computer - Software"/>
    <s v="Corporate"/>
    <s v="19200 · Due (to) / from DT LLC"/>
    <n v="259.45"/>
    <x v="1"/>
  </r>
  <r>
    <s v="General Journal"/>
    <d v="2015-02-28T00:00:00"/>
    <x v="9"/>
    <s v="No Name"/>
    <s v="Interco. Expense Allocation"/>
    <s v="69000 · Postage &amp; Delivery"/>
    <s v="Corporate"/>
    <s v="19200 · Due (to) / from DT LLC"/>
    <n v="6283.15"/>
    <x v="1"/>
  </r>
  <r>
    <s v="General Journal"/>
    <d v="2015-02-28T00:00:00"/>
    <x v="9"/>
    <s v="No Name"/>
    <s v="Interco. Expense Allocation"/>
    <s v="69001 · Postage"/>
    <s v="Corporate"/>
    <s v="19200 · Due (to) / from DT LLC"/>
    <n v="80.45"/>
    <x v="1"/>
  </r>
  <r>
    <s v="General Journal"/>
    <d v="2015-02-28T00:00:00"/>
    <x v="9"/>
    <s v="No Name"/>
    <s v="Interco. Expense Allocation"/>
    <s v="69500 · Printing Expense"/>
    <s v="Corporate"/>
    <s v="19200 · Due (to) / from DT LLC"/>
    <n v="111.7"/>
    <x v="1"/>
  </r>
  <r>
    <s v="General Journal"/>
    <d v="2015-02-28T00:00:00"/>
    <x v="9"/>
    <s v="No Name"/>
    <s v="Interco. Expense Allocation"/>
    <s v="70500 · Office Supplies"/>
    <s v="Corporate"/>
    <s v="19200 · Due (to) / from DT LLC"/>
    <n v="240.7"/>
    <x v="1"/>
  </r>
  <r>
    <s v="General Journal"/>
    <d v="2015-02-28T00:00:00"/>
    <x v="9"/>
    <s v="No Name"/>
    <s v="Interco. Expense Allocation"/>
    <s v="71000 · Telephone &amp; Internet"/>
    <s v="Corporate"/>
    <s v="19200 · Due (to) / from DT LLC"/>
    <n v="34.979999999999997"/>
    <x v="1"/>
  </r>
  <r>
    <s v="General Journal"/>
    <d v="2015-02-28T00:00:00"/>
    <x v="9"/>
    <s v="No Name"/>
    <s v="Interco. Expense Allocation"/>
    <s v="71001 · Telephone"/>
    <s v="Corporate"/>
    <s v="19200 · Due (to) / from DT LLC"/>
    <n v="434.57"/>
    <x v="1"/>
  </r>
  <r>
    <s v="General Journal"/>
    <d v="2015-02-28T00:00:00"/>
    <x v="9"/>
    <s v="No Name"/>
    <s v="Interco. Expense Allocation"/>
    <s v="71002 · Internet"/>
    <s v="Corporate"/>
    <s v="19200 · Due (to) / from DT LLC"/>
    <n v="614.99"/>
    <x v="1"/>
  </r>
  <r>
    <s v="General Journal"/>
    <d v="2015-02-28T00:00:00"/>
    <x v="9"/>
    <s v="No Name"/>
    <s v="Interco. Expense Allocation"/>
    <s v="71004 · Employee Mobile"/>
    <s v="Corporate"/>
    <s v="19200 · Due (to) / from DT LLC"/>
    <n v="645.16"/>
    <x v="1"/>
  </r>
  <r>
    <s v="General Journal"/>
    <d v="2015-02-28T00:00:00"/>
    <x v="9"/>
    <s v="No Name"/>
    <s v="Interco. Expense Allocation"/>
    <s v="71501 · Online Retailer Selling Fee"/>
    <s v="Corporate"/>
    <s v="19200 · Due (to) / from DT LLC"/>
    <n v="34.130000000000003"/>
    <x v="1"/>
  </r>
  <r>
    <s v="General Journal"/>
    <d v="2015-02-28T00:00:00"/>
    <x v="9"/>
    <s v="No Name"/>
    <s v="Interco. Expense Allocation"/>
    <s v="72500 · Web Development"/>
    <s v="Corporate"/>
    <s v="19200 · Due (to) / from DT LLC"/>
    <n v="897.12"/>
    <x v="1"/>
  </r>
  <r>
    <s v="General Journal"/>
    <d v="2015-02-28T00:00:00"/>
    <x v="9"/>
    <s v="No Name"/>
    <s v="Interco. Expense Allocation"/>
    <s v="72503 · Web Development - eBay"/>
    <s v="Corporate"/>
    <s v="19200 · Due (to) / from DT LLC"/>
    <n v="901.59"/>
    <x v="1"/>
  </r>
  <r>
    <s v="General Journal"/>
    <d v="2015-02-28T00:00:00"/>
    <x v="9"/>
    <s v="No Name"/>
    <s v="Interco. Expense Allocation"/>
    <s v="73502 · Legal Fees"/>
    <s v="Corporate"/>
    <s v="19200 · Due (to) / from DT LLC"/>
    <n v="93.16"/>
    <x v="1"/>
  </r>
  <r>
    <s v="General Journal"/>
    <d v="2015-02-28T00:00:00"/>
    <x v="9"/>
    <s v="No Name"/>
    <s v="Interco. Expense Allocation"/>
    <s v="73503 · Licenses &amp; Permits Fees"/>
    <s v="Corporate"/>
    <s v="19200 · Due (to) / from DT LLC"/>
    <n v="-1.6"/>
    <x v="1"/>
  </r>
  <r>
    <s v="General Journal"/>
    <d v="2015-02-28T00:00:00"/>
    <x v="9"/>
    <s v="No Name"/>
    <s v="Interco. Expense Allocation"/>
    <s v="74001 · Credit Card Fee"/>
    <s v="Corporate"/>
    <s v="19200 · Due (to) / from DT LLC"/>
    <n v="543.52"/>
    <x v="1"/>
  </r>
  <r>
    <s v="General Journal"/>
    <d v="2015-02-28T00:00:00"/>
    <x v="9"/>
    <s v="No Name"/>
    <s v="Interco. Expense Allocation"/>
    <s v="74002 · Credit Card Merchant Fees"/>
    <s v="Corporate"/>
    <s v="19200 · Due (to) / from DT LLC"/>
    <n v="62.11"/>
    <x v="1"/>
  </r>
  <r>
    <s v="General Journal"/>
    <d v="2015-02-28T00:00:00"/>
    <x v="9"/>
    <s v="No Name"/>
    <s v="Interco. Expense Allocation"/>
    <s v="74003 · Domestic Bank Charges"/>
    <s v="Corporate"/>
    <s v="19200 · Due (to) / from DT LLC"/>
    <n v="24.04"/>
    <x v="1"/>
  </r>
  <r>
    <s v="General Journal"/>
    <d v="2015-02-28T00:00:00"/>
    <x v="9"/>
    <s v="No Name"/>
    <s v="Interco. Expense Allocation"/>
    <s v="74004 · International Bank Charges"/>
    <s v="Corporate"/>
    <s v="19200 · Due (to) / from DT LLC"/>
    <n v="11.43"/>
    <x v="1"/>
  </r>
  <r>
    <s v="General Journal"/>
    <d v="2015-02-28T00:00:00"/>
    <x v="9"/>
    <s v="No Name"/>
    <s v="Interco. Expense Allocation"/>
    <s v="74005 · Payroll Fees"/>
    <s v="Corporate"/>
    <s v="19200 · Due (to) / from DT LLC"/>
    <n v="36.85"/>
    <x v="1"/>
  </r>
  <r>
    <s v="General Journal"/>
    <d v="2015-02-28T00:00:00"/>
    <x v="9"/>
    <s v="No Name"/>
    <s v="Interco. Expense Allocation"/>
    <s v="74006 · A/R Funding Fees"/>
    <s v="Corporate"/>
    <s v="19200 · Due (to) / from DT LLC"/>
    <n v="-45.03"/>
    <x v="1"/>
  </r>
  <r>
    <s v="General Journal"/>
    <d v="2015-03-31T00:00:00"/>
    <x v="10"/>
    <s v="No Name"/>
    <s v="Interco. Expense Allocation"/>
    <s v="19200 · Due (to) / from DT LLC"/>
    <s v="Corporate"/>
    <s v="-SPLIT-"/>
    <n v="-19360.62"/>
    <x v="1"/>
  </r>
  <r>
    <s v="General Journal"/>
    <d v="2015-03-31T00:00:00"/>
    <x v="10"/>
    <s v="No Name"/>
    <s v="Interco. Expense Allocation"/>
    <s v="61000 · Payroll"/>
    <s v="Corporate"/>
    <s v="19200 · Due (to) / from DT LLC"/>
    <n v="-548.25"/>
    <x v="1"/>
  </r>
  <r>
    <s v="General Journal"/>
    <d v="2015-03-31T00:00:00"/>
    <x v="10"/>
    <s v="No Name"/>
    <s v="Interco. Expense Allocation"/>
    <s v="62101 · Social Security/Medicare"/>
    <s v="Corporate"/>
    <s v="19200 · Due (to) / from DT LLC"/>
    <n v="-100.51"/>
    <x v="1"/>
  </r>
  <r>
    <s v="General Journal"/>
    <d v="2015-03-31T00:00:00"/>
    <x v="10"/>
    <s v="No Name"/>
    <s v="Interco. Expense Allocation"/>
    <s v="62201 · Labor - Customer Service"/>
    <s v="Corporate"/>
    <s v="19200 · Due (to) / from DT LLC"/>
    <n v="4483.1499999999996"/>
    <x v="1"/>
  </r>
  <r>
    <s v="General Journal"/>
    <d v="2015-03-31T00:00:00"/>
    <x v="10"/>
    <s v="No Name"/>
    <s v="Interco. Expense Allocation"/>
    <s v="62202 · Labor - Sales"/>
    <s v="Corporate"/>
    <s v="19200 · Due (to) / from DT LLC"/>
    <n v="-527.64"/>
    <x v="1"/>
  </r>
  <r>
    <s v="General Journal"/>
    <d v="2015-03-31T00:00:00"/>
    <x v="10"/>
    <s v="No Name"/>
    <s v="Interco. Expense Allocation"/>
    <s v="62203 · Labor - Warehouse Staff"/>
    <s v="Corporate"/>
    <s v="19200 · Due (to) / from DT LLC"/>
    <n v="2800.49"/>
    <x v="1"/>
  </r>
  <r>
    <s v="General Journal"/>
    <d v="2015-03-31T00:00:00"/>
    <x v="10"/>
    <s v="No Name"/>
    <s v="Interco. Expense Allocation"/>
    <s v="62204 · Labor - Product Listing"/>
    <s v="Corporate"/>
    <s v="19200 · Due (to) / from DT LLC"/>
    <n v="63.96"/>
    <x v="1"/>
  </r>
  <r>
    <s v="General Journal"/>
    <d v="2015-03-31T00:00:00"/>
    <x v="10"/>
    <s v="No Name"/>
    <s v="Interco. Expense Allocation"/>
    <s v="62205 · Labor - Graphic Design"/>
    <s v="Corporate"/>
    <s v="19200 · Due (to) / from DT LLC"/>
    <n v="134.38999999999999"/>
    <x v="1"/>
  </r>
  <r>
    <s v="General Journal"/>
    <d v="2015-03-31T00:00:00"/>
    <x v="10"/>
    <s v="No Name"/>
    <s v="Interco. Expense Allocation"/>
    <s v="62206 · Labor - Photo Shoots/Shop"/>
    <s v="Corporate"/>
    <s v="19200 · Due (to) / from DT LLC"/>
    <n v="115.06"/>
    <x v="1"/>
  </r>
  <r>
    <s v="General Journal"/>
    <d v="2015-03-31T00:00:00"/>
    <x v="10"/>
    <s v="No Name"/>
    <s v="Interco. Expense Allocation"/>
    <s v="62207 · Labor - Translation"/>
    <s v="Corporate"/>
    <s v="19200 · Due (to) / from DT LLC"/>
    <n v="20.13"/>
    <x v="1"/>
  </r>
  <r>
    <s v="General Journal"/>
    <d v="2015-03-31T00:00:00"/>
    <x v="10"/>
    <s v="No Name"/>
    <s v="Interco. Expense Allocation"/>
    <s v="62210 · Labor - Writing"/>
    <s v="Corporate"/>
    <s v="19200 · Due (to) / from DT LLC"/>
    <n v="45.3"/>
    <x v="1"/>
  </r>
  <r>
    <s v="General Journal"/>
    <d v="2015-03-31T00:00:00"/>
    <x v="10"/>
    <s v="No Name"/>
    <s v="Interco. Expense Allocation"/>
    <s v="62213 · Labor - SEO"/>
    <s v="Corporate"/>
    <s v="19200 · Due (to) / from DT LLC"/>
    <n v="248.52"/>
    <x v="1"/>
  </r>
  <r>
    <s v="General Journal"/>
    <d v="2015-03-31T00:00:00"/>
    <x v="10"/>
    <s v="No Name"/>
    <s v="Interco. Expense Allocation"/>
    <s v="62218 · Labor - Recruiting"/>
    <s v="Corporate"/>
    <s v="19200 · Due (to) / from DT LLC"/>
    <n v="54.35"/>
    <x v="1"/>
  </r>
  <r>
    <s v="General Journal"/>
    <d v="2015-03-31T00:00:00"/>
    <x v="10"/>
    <s v="No Name"/>
    <s v="Interco. Expense Allocation"/>
    <s v="63001 · Rent"/>
    <s v="Corporate"/>
    <s v="19200 · Due (to) / from DT LLC"/>
    <n v="-2527.5500000000002"/>
    <x v="1"/>
  </r>
  <r>
    <s v="General Journal"/>
    <d v="2015-03-31T00:00:00"/>
    <x v="10"/>
    <s v="No Name"/>
    <s v="Interco. Expense Allocation"/>
    <s v="63002 · Utilities"/>
    <s v="Corporate"/>
    <s v="19200 · Due (to) / from DT LLC"/>
    <n v="-10.9"/>
    <x v="1"/>
  </r>
  <r>
    <s v="General Journal"/>
    <d v="2015-03-31T00:00:00"/>
    <x v="10"/>
    <s v="No Name"/>
    <s v="Interco. Expense Allocation"/>
    <s v="63003 · Cleaning Services"/>
    <s v="Corporate"/>
    <s v="19200 · Due (to) / from DT LLC"/>
    <n v="-14.75"/>
    <x v="1"/>
  </r>
  <r>
    <s v="General Journal"/>
    <d v="2015-03-31T00:00:00"/>
    <x v="10"/>
    <s v="No Name"/>
    <s v="Interco. Expense Allocation"/>
    <s v="63004 · Security"/>
    <s v="Corporate"/>
    <s v="19200 · Due (to) / from DT LLC"/>
    <n v="62.33"/>
    <x v="1"/>
  </r>
  <r>
    <s v="General Journal"/>
    <d v="2015-03-31T00:00:00"/>
    <x v="10"/>
    <s v="No Name"/>
    <s v="Interco. Expense Allocation"/>
    <s v="63500 · Insurance"/>
    <s v="Corporate"/>
    <s v="19200 · Due (to) / from DT LLC"/>
    <n v="-27.24"/>
    <x v="1"/>
  </r>
  <r>
    <s v="General Journal"/>
    <d v="2015-03-31T00:00:00"/>
    <x v="10"/>
    <s v="No Name"/>
    <s v="Interco. Expense Allocation"/>
    <s v="63501 · Insurance - Wellness Programs"/>
    <s v="Corporate"/>
    <s v="19200 · Due (to) / from DT LLC"/>
    <n v="236.24"/>
    <x v="1"/>
  </r>
  <r>
    <s v="General Journal"/>
    <d v="2015-03-31T00:00:00"/>
    <x v="10"/>
    <s v="No Name"/>
    <s v="Interco. Expense Allocation"/>
    <s v="64500 · Warehousing"/>
    <s v="Corporate"/>
    <s v="19200 · Due (to) / from DT LLC"/>
    <n v="-23.98"/>
    <x v="1"/>
  </r>
  <r>
    <s v="General Journal"/>
    <d v="2015-03-31T00:00:00"/>
    <x v="10"/>
    <s v="No Name"/>
    <s v="Interco. Expense Allocation"/>
    <s v="66001 · Advertising - End Consumer"/>
    <s v="Corporate"/>
    <s v="19200 · Due (to) / from DT LLC"/>
    <n v="62.52"/>
    <x v="1"/>
  </r>
  <r>
    <s v="General Journal"/>
    <d v="2015-03-31T00:00:00"/>
    <x v="10"/>
    <s v="No Name"/>
    <s v="Interco. Expense Allocation"/>
    <s v="66501 · Market Research"/>
    <s v="Corporate"/>
    <s v="19200 · Due (to) / from DT LLC"/>
    <n v="118.27"/>
    <x v="1"/>
  </r>
  <r>
    <s v="General Journal"/>
    <d v="2015-03-31T00:00:00"/>
    <x v="10"/>
    <s v="No Name"/>
    <s v="Interco. Expense Allocation"/>
    <s v="67500 · Charitable Donations"/>
    <s v="Corporate"/>
    <s v="19200 · Due (to) / from DT LLC"/>
    <n v="8.9"/>
    <x v="1"/>
  </r>
  <r>
    <s v="General Journal"/>
    <d v="2015-03-31T00:00:00"/>
    <x v="10"/>
    <s v="No Name"/>
    <s v="Interco. Expense Allocation"/>
    <s v="68002 · Computer - Software"/>
    <s v="Corporate"/>
    <s v="19200 · Due (to) / from DT LLC"/>
    <n v="223.65"/>
    <x v="1"/>
  </r>
  <r>
    <s v="General Journal"/>
    <d v="2015-03-31T00:00:00"/>
    <x v="10"/>
    <s v="No Name"/>
    <s v="Interco. Expense Allocation"/>
    <s v="69000 · Postage &amp; Delivery"/>
    <s v="Corporate"/>
    <s v="19200 · Due (to) / from DT LLC"/>
    <n v="6986.06"/>
    <x v="1"/>
  </r>
  <r>
    <s v="General Journal"/>
    <d v="2015-03-31T00:00:00"/>
    <x v="10"/>
    <s v="No Name"/>
    <s v="Interco. Expense Allocation"/>
    <s v="69001 · Postage"/>
    <s v="Corporate"/>
    <s v="19200 · Due (to) / from DT LLC"/>
    <n v="3.14"/>
    <x v="1"/>
  </r>
  <r>
    <s v="General Journal"/>
    <d v="2015-03-31T00:00:00"/>
    <x v="10"/>
    <s v="No Name"/>
    <s v="Interco. Expense Allocation"/>
    <s v="69003 · Shipping Supplies"/>
    <s v="Corporate"/>
    <s v="19200 · Due (to) / from DT LLC"/>
    <n v="2586.4699999999998"/>
    <x v="1"/>
  </r>
  <r>
    <s v="General Journal"/>
    <d v="2015-03-31T00:00:00"/>
    <x v="10"/>
    <s v="No Name"/>
    <s v="Interco. Expense Allocation"/>
    <s v="70002 · Office Furniture - Kitchen"/>
    <s v="Corporate"/>
    <s v="19200 · Due (to) / from DT LLC"/>
    <n v="-135.9"/>
    <x v="1"/>
  </r>
  <r>
    <s v="General Journal"/>
    <d v="2015-03-31T00:00:00"/>
    <x v="10"/>
    <s v="No Name"/>
    <s v="Interco. Expense Allocation"/>
    <s v="70500 · Office Supplies"/>
    <s v="Corporate"/>
    <s v="19200 · Due (to) / from DT LLC"/>
    <n v="59.92"/>
    <x v="1"/>
  </r>
  <r>
    <s v="General Journal"/>
    <d v="2015-03-31T00:00:00"/>
    <x v="10"/>
    <s v="No Name"/>
    <s v="Interco. Expense Allocation"/>
    <s v="71000 · Telephone &amp; Internet"/>
    <s v="Corporate"/>
    <s v="19200 · Due (to) / from DT LLC"/>
    <n v="32.53"/>
    <x v="1"/>
  </r>
  <r>
    <s v="General Journal"/>
    <d v="2015-03-31T00:00:00"/>
    <x v="10"/>
    <s v="No Name"/>
    <s v="Interco. Expense Allocation"/>
    <s v="71001 · Telephone"/>
    <s v="Corporate"/>
    <s v="19200 · Due (to) / from DT LLC"/>
    <n v="297.68"/>
    <x v="1"/>
  </r>
  <r>
    <s v="General Journal"/>
    <d v="2015-03-31T00:00:00"/>
    <x v="10"/>
    <s v="No Name"/>
    <s v="Interco. Expense Allocation"/>
    <s v="71002 · Internet"/>
    <s v="Corporate"/>
    <s v="19200 · Due (to) / from DT LLC"/>
    <n v="393.59"/>
    <x v="1"/>
  </r>
  <r>
    <s v="General Journal"/>
    <d v="2015-03-31T00:00:00"/>
    <x v="10"/>
    <s v="No Name"/>
    <s v="Interco. Expense Allocation"/>
    <s v="71004 · Employee Mobile"/>
    <s v="Corporate"/>
    <s v="19200 · Due (to) / from DT LLC"/>
    <n v="703.72"/>
    <x v="1"/>
  </r>
  <r>
    <s v="General Journal"/>
    <d v="2015-03-31T00:00:00"/>
    <x v="10"/>
    <s v="No Name"/>
    <s v="Interco. Expense Allocation"/>
    <s v="71501 · Online Retailer Selling Fee"/>
    <s v="Corporate"/>
    <s v="19200 · Due (to) / from DT LLC"/>
    <n v="88.33"/>
    <x v="1"/>
  </r>
  <r>
    <s v="General Journal"/>
    <d v="2015-03-31T00:00:00"/>
    <x v="10"/>
    <s v="No Name"/>
    <s v="Interco. Expense Allocation"/>
    <s v="72500 · Web Development"/>
    <s v="Corporate"/>
    <s v="19200 · Due (to) / from DT LLC"/>
    <n v="784.31"/>
    <x v="1"/>
  </r>
  <r>
    <s v="General Journal"/>
    <d v="2015-03-31T00:00:00"/>
    <x v="10"/>
    <s v="No Name"/>
    <s v="Interco. Expense Allocation"/>
    <s v="72503 · Web Development - eBay"/>
    <s v="Corporate"/>
    <s v="19200 · Due (to) / from DT LLC"/>
    <n v="795.21"/>
    <x v="1"/>
  </r>
  <r>
    <s v="General Journal"/>
    <d v="2015-03-31T00:00:00"/>
    <x v="10"/>
    <s v="No Name"/>
    <s v="Interco. Expense Allocation"/>
    <s v="73500 · Fee, Dues &amp; Subscriptions"/>
    <s v="Corporate"/>
    <s v="19200 · Due (to) / from DT LLC"/>
    <n v="489.25"/>
    <x v="1"/>
  </r>
  <r>
    <s v="General Journal"/>
    <d v="2015-03-31T00:00:00"/>
    <x v="10"/>
    <s v="No Name"/>
    <s v="Interco. Expense Allocation"/>
    <s v="73502 · Legal Fees"/>
    <s v="Corporate"/>
    <s v="19200 · Due (to) / from DT LLC"/>
    <n v="1043.77"/>
    <x v="1"/>
  </r>
  <r>
    <s v="General Journal"/>
    <d v="2015-03-31T00:00:00"/>
    <x v="10"/>
    <s v="No Name"/>
    <s v="Interco. Expense Allocation"/>
    <s v="74001 · Credit Card Fee"/>
    <s v="Corporate"/>
    <s v="19200 · Due (to) / from DT LLC"/>
    <n v="450.19"/>
    <x v="1"/>
  </r>
  <r>
    <s v="General Journal"/>
    <d v="2015-03-31T00:00:00"/>
    <x v="10"/>
    <s v="No Name"/>
    <s v="Interco. Expense Allocation"/>
    <s v="74002 · Credit Card Merchant Fees"/>
    <s v="Corporate"/>
    <s v="19200 · Due (to) / from DT LLC"/>
    <n v="35.56"/>
    <x v="1"/>
  </r>
  <r>
    <s v="General Journal"/>
    <d v="2015-03-31T00:00:00"/>
    <x v="10"/>
    <s v="No Name"/>
    <s v="Interco. Expense Allocation"/>
    <s v="74003 · Domestic Bank Charges"/>
    <s v="Corporate"/>
    <s v="19200 · Due (to) / from DT LLC"/>
    <n v="-12.41"/>
    <x v="1"/>
  </r>
  <r>
    <s v="General Journal"/>
    <d v="2015-03-31T00:00:00"/>
    <x v="10"/>
    <s v="No Name"/>
    <s v="Interco. Expense Allocation"/>
    <s v="74004 · International Bank Charges"/>
    <s v="Corporate"/>
    <s v="19200 · Due (to) / from DT LLC"/>
    <n v="11.93"/>
    <x v="1"/>
  </r>
  <r>
    <s v="General Journal"/>
    <d v="2015-03-31T00:00:00"/>
    <x v="10"/>
    <s v="No Name"/>
    <s v="Interco. Expense Allocation"/>
    <s v="74005 · Payroll Fees"/>
    <s v="Corporate"/>
    <s v="19200 · Due (to) / from DT LLC"/>
    <n v="34.770000000000003"/>
    <x v="1"/>
  </r>
  <r>
    <s v="General Journal"/>
    <d v="2015-03-31T00:00:00"/>
    <x v="10"/>
    <s v="No Name"/>
    <s v="Interco. Expense Allocation"/>
    <s v="74006 · A/R Funding Fees"/>
    <s v="Corporate"/>
    <s v="19200 · Due (to) / from DT LLC"/>
    <n v="-183.94"/>
    <x v="1"/>
  </r>
  <r>
    <s v="General Journal"/>
    <d v="2015-04-30T00:00:00"/>
    <x v="11"/>
    <s v="No Name"/>
    <s v="Interco. Expense Allocation"/>
    <s v="19200 · Due (to) / from DT LLC"/>
    <s v="Corporate"/>
    <s v="-SPLIT-"/>
    <n v="-23743.27"/>
    <x v="1"/>
  </r>
  <r>
    <s v="General Journal"/>
    <d v="2015-04-30T00:00:00"/>
    <x v="11"/>
    <s v="No Name"/>
    <s v="Interco. Expense Allocation"/>
    <s v="61000 · Payroll"/>
    <s v="Corporate"/>
    <s v="19200 · Due (to) / from DT LLC"/>
    <n v="-292.36"/>
    <x v="1"/>
  </r>
  <r>
    <s v="General Journal"/>
    <d v="2015-04-30T00:00:00"/>
    <x v="11"/>
    <s v="No Name"/>
    <s v="Interco. Expense Allocation"/>
    <s v="62101 · Social Security/Medicare"/>
    <s v="Corporate"/>
    <s v="19200 · Due (to) / from DT LLC"/>
    <n v="-104.54"/>
    <x v="1"/>
  </r>
  <r>
    <s v="General Journal"/>
    <d v="2015-04-30T00:00:00"/>
    <x v="11"/>
    <s v="No Name"/>
    <s v="Interco. Expense Allocation"/>
    <s v="62102 · SUI"/>
    <s v="Corporate"/>
    <s v="19200 · Due (to) / from DT LLC"/>
    <n v="-4.28"/>
    <x v="1"/>
  </r>
  <r>
    <s v="General Journal"/>
    <d v="2015-04-30T00:00:00"/>
    <x v="11"/>
    <s v="No Name"/>
    <s v="Interco. Expense Allocation"/>
    <s v="62201 · Labor - Customer Service"/>
    <s v="Corporate"/>
    <s v="19200 · Due (to) / from DT LLC"/>
    <n v="2557.6999999999998"/>
    <x v="1"/>
  </r>
  <r>
    <s v="General Journal"/>
    <d v="2015-04-30T00:00:00"/>
    <x v="11"/>
    <s v="No Name"/>
    <s v="Interco. Expense Allocation"/>
    <s v="62202 · Labor - Sales"/>
    <s v="Corporate"/>
    <s v="19200 · Due (to) / from DT LLC"/>
    <n v="1847.55"/>
    <x v="1"/>
  </r>
  <r>
    <s v="General Journal"/>
    <d v="2015-04-30T00:00:00"/>
    <x v="11"/>
    <s v="No Name"/>
    <s v="Interco. Expense Allocation"/>
    <s v="62203 · Labor - Warehouse Staff"/>
    <s v="Corporate"/>
    <s v="19200 · Due (to) / from DT LLC"/>
    <n v="4525.78"/>
    <x v="1"/>
  </r>
  <r>
    <s v="General Journal"/>
    <d v="2015-04-30T00:00:00"/>
    <x v="11"/>
    <s v="No Name"/>
    <s v="Interco. Expense Allocation"/>
    <s v="62204 · Labor - Product Listing"/>
    <s v="Corporate"/>
    <s v="19200 · Due (to) / from DT LLC"/>
    <n v="13.78"/>
    <x v="1"/>
  </r>
  <r>
    <s v="General Journal"/>
    <d v="2015-04-30T00:00:00"/>
    <x v="11"/>
    <s v="No Name"/>
    <s v="Interco. Expense Allocation"/>
    <s v="62205 · Labor - Graphic Design"/>
    <s v="Corporate"/>
    <s v="19200 · Due (to) / from DT LLC"/>
    <n v="68.87"/>
    <x v="1"/>
  </r>
  <r>
    <s v="General Journal"/>
    <d v="2015-04-30T00:00:00"/>
    <x v="11"/>
    <s v="No Name"/>
    <s v="Interco. Expense Allocation"/>
    <s v="62207 · Labor - Translation"/>
    <s v="Corporate"/>
    <s v="19200 · Due (to) / from DT LLC"/>
    <n v="5.21"/>
    <x v="1"/>
  </r>
  <r>
    <s v="General Journal"/>
    <d v="2015-04-30T00:00:00"/>
    <x v="11"/>
    <s v="No Name"/>
    <s v="Interco. Expense Allocation"/>
    <s v="62210 · Labor - Writing"/>
    <s v="Corporate"/>
    <s v="19200 · Due (to) / from DT LLC"/>
    <n v="51.66"/>
    <x v="1"/>
  </r>
  <r>
    <s v="General Journal"/>
    <d v="2015-04-30T00:00:00"/>
    <x v="11"/>
    <s v="No Name"/>
    <s v="Interco. Expense Allocation"/>
    <s v="62212 · Labor - IT"/>
    <s v="Corporate"/>
    <s v="19200 · Due (to) / from DT LLC"/>
    <n v="138.82"/>
    <x v="1"/>
  </r>
  <r>
    <s v="General Journal"/>
    <d v="2015-04-30T00:00:00"/>
    <x v="11"/>
    <s v="No Name"/>
    <s v="Interco. Expense Allocation"/>
    <s v="62213 · Labor - SEO"/>
    <s v="Corporate"/>
    <s v="19200 · Due (to) / from DT LLC"/>
    <n v="208.01"/>
    <x v="1"/>
  </r>
  <r>
    <s v="General Journal"/>
    <d v="2015-04-30T00:00:00"/>
    <x v="11"/>
    <s v="No Name"/>
    <s v="Interco. Expense Allocation"/>
    <s v="62218 · Labor - Recruiting"/>
    <s v="Corporate"/>
    <s v="19200 · Due (to) / from DT LLC"/>
    <n v="56.35"/>
    <x v="1"/>
  </r>
  <r>
    <s v="General Journal"/>
    <d v="2015-04-30T00:00:00"/>
    <x v="11"/>
    <s v="No Name"/>
    <s v="Interco. Expense Allocation"/>
    <s v="63001 · Rent"/>
    <s v="Corporate"/>
    <s v="19200 · Due (to) / from DT LLC"/>
    <n v="-60.76"/>
    <x v="1"/>
  </r>
  <r>
    <s v="General Journal"/>
    <d v="2015-04-30T00:00:00"/>
    <x v="11"/>
    <s v="No Name"/>
    <s v="Interco. Expense Allocation"/>
    <s v="63003 · Cleaning Services"/>
    <s v="Corporate"/>
    <s v="19200 · Due (to) / from DT LLC"/>
    <n v="-9.5399999999999991"/>
    <x v="1"/>
  </r>
  <r>
    <s v="General Journal"/>
    <d v="2015-04-30T00:00:00"/>
    <x v="11"/>
    <s v="No Name"/>
    <s v="Interco. Expense Allocation"/>
    <s v="63004 · Security"/>
    <s v="Corporate"/>
    <s v="19200 · Due (to) / from DT LLC"/>
    <n v="59.96"/>
    <x v="1"/>
  </r>
  <r>
    <s v="General Journal"/>
    <d v="2015-04-30T00:00:00"/>
    <x v="11"/>
    <s v="No Name"/>
    <s v="Interco. Expense Allocation"/>
    <s v="63500 · Insurance"/>
    <s v="Corporate"/>
    <s v="19200 · Due (to) / from DT LLC"/>
    <n v="-45.79"/>
    <x v="1"/>
  </r>
  <r>
    <s v="General Journal"/>
    <d v="2015-04-30T00:00:00"/>
    <x v="11"/>
    <s v="No Name"/>
    <s v="Interco. Expense Allocation"/>
    <s v="63501 · Insurance - Wellness Programs"/>
    <s v="Corporate"/>
    <s v="19200 · Due (to) / from DT LLC"/>
    <n v="249.59"/>
    <x v="1"/>
  </r>
  <r>
    <s v="General Journal"/>
    <d v="2015-04-30T00:00:00"/>
    <x v="11"/>
    <s v="No Name"/>
    <s v="Interco. Expense Allocation"/>
    <s v="64000 · Repairs &amp; Maintenance"/>
    <s v="Corporate"/>
    <s v="19200 · Due (to) / from DT LLC"/>
    <n v="1470.71"/>
    <x v="1"/>
  </r>
  <r>
    <s v="General Journal"/>
    <d v="2015-04-30T00:00:00"/>
    <x v="11"/>
    <s v="No Name"/>
    <s v="Interco. Expense Allocation"/>
    <s v="64500 · Warehousing"/>
    <s v="Corporate"/>
    <s v="19200 · Due (to) / from DT LLC"/>
    <n v="-43.08"/>
    <x v="1"/>
  </r>
  <r>
    <s v="General Journal"/>
    <d v="2015-04-30T00:00:00"/>
    <x v="11"/>
    <s v="No Name"/>
    <s v="Interco. Expense Allocation"/>
    <s v="66001 · Advertising - End Consumer"/>
    <s v="Corporate"/>
    <s v="19200 · Due (to) / from DT LLC"/>
    <n v="81.849999999999994"/>
    <x v="1"/>
  </r>
  <r>
    <s v="General Journal"/>
    <d v="2015-04-30T00:00:00"/>
    <x v="11"/>
    <s v="No Name"/>
    <s v="Interco. Expense Allocation"/>
    <s v="66501 · Market Research"/>
    <s v="Corporate"/>
    <s v="19200 · Due (to) / from DT LLC"/>
    <n v="122.61"/>
    <x v="1"/>
  </r>
  <r>
    <s v="General Journal"/>
    <d v="2015-04-30T00:00:00"/>
    <x v="11"/>
    <s v="No Name"/>
    <s v="Interco. Expense Allocation"/>
    <s v="67500 · Charitable Donations"/>
    <s v="Corporate"/>
    <s v="19200 · Due (to) / from DT LLC"/>
    <n v="11.21"/>
    <x v="1"/>
  </r>
  <r>
    <s v="General Journal"/>
    <d v="2015-04-30T00:00:00"/>
    <x v="11"/>
    <s v="No Name"/>
    <s v="Interco. Expense Allocation"/>
    <s v="68002 · Computer - Software"/>
    <s v="Corporate"/>
    <s v="19200 · Due (to) / from DT LLC"/>
    <n v="224.34"/>
    <x v="1"/>
  </r>
  <r>
    <s v="General Journal"/>
    <d v="2015-04-30T00:00:00"/>
    <x v="11"/>
    <s v="No Name"/>
    <s v="Interco. Expense Allocation"/>
    <s v="69000 · Postage &amp; Delivery"/>
    <s v="Corporate"/>
    <s v="19200 · Due (to) / from DT LLC"/>
    <n v="7093.25"/>
    <x v="1"/>
  </r>
  <r>
    <s v="General Journal"/>
    <d v="2015-04-30T00:00:00"/>
    <x v="11"/>
    <s v="No Name"/>
    <s v="Interco. Expense Allocation"/>
    <s v="69003 · Shipping Supplies"/>
    <s v="Corporate"/>
    <s v="19200 · Due (to) / from DT LLC"/>
    <n v="1340"/>
    <x v="1"/>
  </r>
  <r>
    <s v="General Journal"/>
    <d v="2015-04-30T00:00:00"/>
    <x v="11"/>
    <s v="No Name"/>
    <s v="Interco. Expense Allocation"/>
    <s v="69500 · Printing Expense"/>
    <s v="Corporate"/>
    <s v="19200 · Due (to) / from DT LLC"/>
    <n v="50.78"/>
    <x v="1"/>
  </r>
  <r>
    <s v="General Journal"/>
    <d v="2015-04-30T00:00:00"/>
    <x v="11"/>
    <s v="No Name"/>
    <s v="Interco. Expense Allocation"/>
    <s v="70500 · Office Supplies"/>
    <s v="Corporate"/>
    <s v="19200 · Due (to) / from DT LLC"/>
    <n v="17.03"/>
    <x v="1"/>
  </r>
  <r>
    <s v="General Journal"/>
    <d v="2015-04-30T00:00:00"/>
    <x v="11"/>
    <s v="No Name"/>
    <s v="Interco. Expense Allocation"/>
    <s v="71000 · Telephone &amp; Internet"/>
    <s v="Corporate"/>
    <s v="19200 · Due (to) / from DT LLC"/>
    <n v="24.65"/>
    <x v="1"/>
  </r>
  <r>
    <s v="General Journal"/>
    <d v="2015-04-30T00:00:00"/>
    <x v="11"/>
    <s v="No Name"/>
    <s v="Interco. Expense Allocation"/>
    <s v="71001 · Telephone"/>
    <s v="Corporate"/>
    <s v="19200 · Due (to) / from DT LLC"/>
    <n v="378.45"/>
    <x v="1"/>
  </r>
  <r>
    <s v="General Journal"/>
    <d v="2015-04-30T00:00:00"/>
    <x v="11"/>
    <s v="No Name"/>
    <s v="Interco. Expense Allocation"/>
    <s v="71002 · Internet"/>
    <s v="Corporate"/>
    <s v="19200 · Due (to) / from DT LLC"/>
    <n v="350.77"/>
    <x v="1"/>
  </r>
  <r>
    <s v="General Journal"/>
    <d v="2015-04-30T00:00:00"/>
    <x v="11"/>
    <s v="No Name"/>
    <s v="Interco. Expense Allocation"/>
    <s v="71004 · Employee Mobile"/>
    <s v="Corporate"/>
    <s v="19200 · Due (to) / from DT LLC"/>
    <n v="713"/>
    <x v="1"/>
  </r>
  <r>
    <s v="General Journal"/>
    <d v="2015-04-30T00:00:00"/>
    <x v="11"/>
    <s v="No Name"/>
    <s v="Interco. Expense Allocation"/>
    <s v="71501 · Online Retailer Selling Fee"/>
    <s v="Corporate"/>
    <s v="19200 · Due (to) / from DT LLC"/>
    <n v="225.26"/>
    <x v="1"/>
  </r>
  <r>
    <s v="General Journal"/>
    <d v="2015-04-30T00:00:00"/>
    <x v="11"/>
    <s v="No Name"/>
    <s v="Interco. Expense Allocation"/>
    <s v="72500 · Web Development"/>
    <s v="Corporate"/>
    <s v="19200 · Due (to) / from DT LLC"/>
    <n v="918.13"/>
    <x v="1"/>
  </r>
  <r>
    <s v="General Journal"/>
    <d v="2015-04-30T00:00:00"/>
    <x v="11"/>
    <s v="No Name"/>
    <s v="Interco. Expense Allocation"/>
    <s v="72503 · Web Development - eBay"/>
    <s v="Corporate"/>
    <s v="19200 · Due (to) / from DT LLC"/>
    <n v="514.73"/>
    <x v="1"/>
  </r>
  <r>
    <s v="General Journal"/>
    <d v="2015-04-30T00:00:00"/>
    <x v="11"/>
    <s v="No Name"/>
    <s v="Interco. Expense Allocation"/>
    <s v="73002 · T&amp;E - Airfare"/>
    <s v="Corporate"/>
    <s v="19200 · Due (to) / from DT LLC"/>
    <n v="404.06"/>
    <x v="1"/>
  </r>
  <r>
    <s v="General Journal"/>
    <d v="2015-04-30T00:00:00"/>
    <x v="11"/>
    <s v="No Name"/>
    <s v="Interco. Expense Allocation"/>
    <s v="73502 · Legal Fees"/>
    <s v="Corporate"/>
    <s v="19200 · Due (to) / from DT LLC"/>
    <n v="91.14"/>
    <x v="1"/>
  </r>
  <r>
    <s v="General Journal"/>
    <d v="2015-04-30T00:00:00"/>
    <x v="11"/>
    <s v="No Name"/>
    <s v="Interco. Expense Allocation"/>
    <s v="74001 · Credit Card Fee"/>
    <s v="Corporate"/>
    <s v="19200 · Due (to) / from DT LLC"/>
    <n v="506.7"/>
    <x v="1"/>
  </r>
  <r>
    <s v="General Journal"/>
    <d v="2015-04-30T00:00:00"/>
    <x v="11"/>
    <s v="No Name"/>
    <s v="Interco. Expense Allocation"/>
    <s v="74002 · Credit Card Merchant Fees"/>
    <s v="Corporate"/>
    <s v="19200 · Due (to) / from DT LLC"/>
    <n v="43.63"/>
    <x v="1"/>
  </r>
  <r>
    <s v="General Journal"/>
    <d v="2015-04-30T00:00:00"/>
    <x v="11"/>
    <s v="No Name"/>
    <s v="Interco. Expense Allocation"/>
    <s v="74003 · Domestic Bank Charges"/>
    <s v="Corporate"/>
    <s v="19200 · Due (to) / from DT LLC"/>
    <n v="-9.33"/>
    <x v="1"/>
  </r>
  <r>
    <s v="General Journal"/>
    <d v="2015-04-30T00:00:00"/>
    <x v="11"/>
    <s v="No Name"/>
    <s v="Interco. Expense Allocation"/>
    <s v="74004 · International Bank Charges"/>
    <s v="Corporate"/>
    <s v="19200 · Due (to) / from DT LLC"/>
    <n v="10.199999999999999"/>
    <x v="1"/>
  </r>
  <r>
    <s v="General Journal"/>
    <d v="2015-04-30T00:00:00"/>
    <x v="11"/>
    <s v="No Name"/>
    <s v="Interco. Expense Allocation"/>
    <s v="74005 · Payroll Fees"/>
    <s v="Corporate"/>
    <s v="19200 · Due (to) / from DT LLC"/>
    <n v="36.049999999999997"/>
    <x v="1"/>
  </r>
  <r>
    <s v="General Journal"/>
    <d v="2015-04-30T00:00:00"/>
    <x v="11"/>
    <s v="No Name"/>
    <s v="Interco. Expense Allocation"/>
    <s v="74006 · A/R Funding Fees"/>
    <s v="Corporate"/>
    <s v="19200 · Due (to) / from DT LLC"/>
    <n v="-98.88"/>
    <x v="1"/>
  </r>
  <r>
    <s v="General Journal"/>
    <d v="2015-05-31T00:00:00"/>
    <x v="12"/>
    <s v="No Name"/>
    <s v="Interco. Expense Allocation"/>
    <s v="19200 · Due (to) / from DT LLC"/>
    <s v="Corporate"/>
    <s v="-SPLIT-"/>
    <n v="-17009.41"/>
    <x v="1"/>
  </r>
  <r>
    <s v="General Journal"/>
    <d v="2015-05-31T00:00:00"/>
    <x v="12"/>
    <s v="No Name"/>
    <s v="Interco. Expense Allocation"/>
    <s v="61000 · Payroll"/>
    <s v="Corporate"/>
    <s v="19200 · Due (to) / from DT LLC"/>
    <n v="-256.47000000000003"/>
    <x v="1"/>
  </r>
  <r>
    <s v="General Journal"/>
    <d v="2015-05-31T00:00:00"/>
    <x v="12"/>
    <s v="No Name"/>
    <s v="Interco. Expense Allocation"/>
    <s v="62102 · SUI"/>
    <s v="Corporate"/>
    <s v="19200 · Due (to) / from DT LLC"/>
    <n v="596.61"/>
    <x v="1"/>
  </r>
  <r>
    <s v="General Journal"/>
    <d v="2015-05-31T00:00:00"/>
    <x v="12"/>
    <s v="No Name"/>
    <s v="Interco. Expense Allocation"/>
    <s v="62201 · Labor - Customer Service"/>
    <s v="Corporate"/>
    <s v="19200 · Due (to) / from DT LLC"/>
    <n v="168.87"/>
    <x v="1"/>
  </r>
  <r>
    <s v="General Journal"/>
    <d v="2015-05-31T00:00:00"/>
    <x v="12"/>
    <s v="No Name"/>
    <s v="Interco. Expense Allocation"/>
    <s v="62202 · Labor - Sales"/>
    <s v="Corporate"/>
    <s v="19200 · Due (to) / from DT LLC"/>
    <n v="291.58999999999997"/>
    <x v="1"/>
  </r>
  <r>
    <s v="General Journal"/>
    <d v="2015-05-31T00:00:00"/>
    <x v="12"/>
    <s v="No Name"/>
    <s v="Interco. Expense Allocation"/>
    <s v="62203 · Labor - Warehouse Staff"/>
    <s v="Corporate"/>
    <s v="19200 · Due (to) / from DT LLC"/>
    <n v="1867.59"/>
    <x v="1"/>
  </r>
  <r>
    <s v="General Journal"/>
    <d v="2015-05-31T00:00:00"/>
    <x v="12"/>
    <s v="No Name"/>
    <s v="Interco. Expense Allocation"/>
    <s v="62204 · Labor - Product Listing"/>
    <s v="Corporate"/>
    <s v="19200 · Due (to) / from DT LLC"/>
    <n v="18.649999999999999"/>
    <x v="1"/>
  </r>
  <r>
    <s v="General Journal"/>
    <d v="2015-05-31T00:00:00"/>
    <x v="12"/>
    <s v="No Name"/>
    <s v="Interco. Expense Allocation"/>
    <s v="62205 · Labor - Graphic Design"/>
    <s v="Corporate"/>
    <s v="19200 · Due (to) / from DT LLC"/>
    <n v="53.63"/>
    <x v="1"/>
  </r>
  <r>
    <s v="General Journal"/>
    <d v="2015-05-31T00:00:00"/>
    <x v="12"/>
    <s v="No Name"/>
    <s v="Interco. Expense Allocation"/>
    <s v="62206 · Labor - Photo Shoots/Shop"/>
    <s v="Corporate"/>
    <s v="19200 · Due (to) / from DT LLC"/>
    <n v="161.56"/>
    <x v="1"/>
  </r>
  <r>
    <s v="General Journal"/>
    <d v="2015-05-31T00:00:00"/>
    <x v="12"/>
    <s v="No Name"/>
    <s v="Interco. Expense Allocation"/>
    <s v="62207 · Labor - Translation"/>
    <s v="Corporate"/>
    <s v="19200 · Due (to) / from DT LLC"/>
    <n v="3.5"/>
    <x v="1"/>
  </r>
  <r>
    <s v="General Journal"/>
    <d v="2015-05-31T00:00:00"/>
    <x v="12"/>
    <s v="No Name"/>
    <s v="Interco. Expense Allocation"/>
    <s v="62212 · Labor - IT"/>
    <s v="Corporate"/>
    <s v="19200 · Due (to) / from DT LLC"/>
    <n v="38.79"/>
    <x v="1"/>
  </r>
  <r>
    <s v="General Journal"/>
    <d v="2015-05-31T00:00:00"/>
    <x v="12"/>
    <s v="No Name"/>
    <s v="Interco. Expense Allocation"/>
    <s v="62213 · Labor - SEO"/>
    <s v="Corporate"/>
    <s v="19200 · Due (to) / from DT LLC"/>
    <n v="190.29"/>
    <x v="1"/>
  </r>
  <r>
    <s v="General Journal"/>
    <d v="2015-05-31T00:00:00"/>
    <x v="12"/>
    <s v="No Name"/>
    <s v="Interco. Expense Allocation"/>
    <s v="62215 · Labor - Int'l Customer Service"/>
    <s v="Corporate"/>
    <s v="19200 · Due (to) / from DT LLC"/>
    <n v="-4.0199999999999996"/>
    <x v="1"/>
  </r>
  <r>
    <s v="General Journal"/>
    <d v="2015-05-31T00:00:00"/>
    <x v="12"/>
    <s v="No Name"/>
    <s v="Interco. Expense Allocation"/>
    <s v="62218 · Labor - Recruiting"/>
    <s v="Corporate"/>
    <s v="19200 · Due (to) / from DT LLC"/>
    <n v="56.77"/>
    <x v="1"/>
  </r>
  <r>
    <s v="General Journal"/>
    <d v="2015-05-31T00:00:00"/>
    <x v="12"/>
    <s v="No Name"/>
    <s v="Interco. Expense Allocation"/>
    <s v="63001 · Rent"/>
    <s v="Corporate"/>
    <s v="19200 · Due (to) / from DT LLC"/>
    <n v="-53.69"/>
    <x v="1"/>
  </r>
  <r>
    <s v="General Journal"/>
    <d v="2015-05-31T00:00:00"/>
    <x v="12"/>
    <s v="No Name"/>
    <s v="Interco. Expense Allocation"/>
    <s v="63003 · Cleaning Services"/>
    <s v="Corporate"/>
    <s v="19200 · Due (to) / from DT LLC"/>
    <n v="-9.8800000000000008"/>
    <x v="1"/>
  </r>
  <r>
    <s v="General Journal"/>
    <d v="2015-05-31T00:00:00"/>
    <x v="12"/>
    <s v="No Name"/>
    <s v="Interco. Expense Allocation"/>
    <s v="63004 · Security"/>
    <s v="Corporate"/>
    <s v="19200 · Due (to) / from DT LLC"/>
    <n v="9.42"/>
    <x v="1"/>
  </r>
  <r>
    <s v="General Journal"/>
    <d v="2015-05-31T00:00:00"/>
    <x v="12"/>
    <s v="No Name"/>
    <s v="Interco. Expense Allocation"/>
    <s v="63500 · Insurance"/>
    <s v="Corporate"/>
    <s v="19200 · Due (to) / from DT LLC"/>
    <n v="-15.56"/>
    <x v="1"/>
  </r>
  <r>
    <s v="General Journal"/>
    <d v="2015-05-31T00:00:00"/>
    <x v="12"/>
    <s v="No Name"/>
    <s v="Interco. Expense Allocation"/>
    <s v="63501 · Insurance - Wellness Programs"/>
    <s v="Corporate"/>
    <s v="19200 · Due (to) / from DT LLC"/>
    <n v="161.58000000000001"/>
    <x v="1"/>
  </r>
  <r>
    <s v="General Journal"/>
    <d v="2015-05-31T00:00:00"/>
    <x v="12"/>
    <s v="No Name"/>
    <s v="Interco. Expense Allocation"/>
    <s v="64500 · Warehousing"/>
    <s v="Corporate"/>
    <s v="19200 · Due (to) / from DT LLC"/>
    <n v="-17.350000000000001"/>
    <x v="1"/>
  </r>
  <r>
    <s v="General Journal"/>
    <d v="2015-05-31T00:00:00"/>
    <x v="12"/>
    <s v="No Name"/>
    <s v="Interco. Expense Allocation"/>
    <s v="66001 · Advertising - End Consumer"/>
    <s v="Corporate"/>
    <s v="19200 · Due (to) / from DT LLC"/>
    <n v="80.44"/>
    <x v="1"/>
  </r>
  <r>
    <s v="General Journal"/>
    <d v="2015-05-31T00:00:00"/>
    <x v="12"/>
    <s v="No Name"/>
    <s v="Interco. Expense Allocation"/>
    <s v="66501 · Market Research"/>
    <s v="Corporate"/>
    <s v="19200 · Due (to) / from DT LLC"/>
    <n v="123.53"/>
    <x v="1"/>
  </r>
  <r>
    <s v="General Journal"/>
    <d v="2015-05-31T00:00:00"/>
    <x v="12"/>
    <s v="No Name"/>
    <s v="Interco. Expense Allocation"/>
    <s v="67500 · Charitable Donations"/>
    <s v="Corporate"/>
    <s v="19200 · Due (to) / from DT LLC"/>
    <n v="26.75"/>
    <x v="1"/>
  </r>
  <r>
    <s v="General Journal"/>
    <d v="2015-05-31T00:00:00"/>
    <x v="12"/>
    <s v="No Name"/>
    <s v="Interco. Expense Allocation"/>
    <s v="68002 · Computer - Software"/>
    <s v="Corporate"/>
    <s v="19200 · Due (to) / from DT LLC"/>
    <n v="226.03"/>
    <x v="1"/>
  </r>
  <r>
    <s v="General Journal"/>
    <d v="2015-05-31T00:00:00"/>
    <x v="12"/>
    <s v="No Name"/>
    <s v="Interco. Expense Allocation"/>
    <s v="69000 · Postage &amp; Delivery"/>
    <s v="Corporate"/>
    <s v="19200 · Due (to) / from DT LLC"/>
    <n v="6496.53"/>
    <x v="1"/>
  </r>
  <r>
    <s v="General Journal"/>
    <d v="2015-05-31T00:00:00"/>
    <x v="12"/>
    <s v="No Name"/>
    <s v="Interco. Expense Allocation"/>
    <s v="69003 · Shipping Supplies"/>
    <s v="Corporate"/>
    <s v="19200 · Due (to) / from DT LLC"/>
    <n v="2396.4499999999998"/>
    <x v="1"/>
  </r>
  <r>
    <s v="General Journal"/>
    <d v="2015-05-31T00:00:00"/>
    <x v="12"/>
    <s v="No Name"/>
    <s v="Interco. Expense Allocation"/>
    <s v="70500 · Office Supplies"/>
    <s v="Corporate"/>
    <s v="19200 · Due (to) / from DT LLC"/>
    <n v="98.7"/>
    <x v="1"/>
  </r>
  <r>
    <s v="General Journal"/>
    <d v="2015-05-31T00:00:00"/>
    <x v="12"/>
    <s v="No Name"/>
    <s v="Interco. Expense Allocation"/>
    <s v="71000 · Telephone &amp; Internet"/>
    <s v="Corporate"/>
    <s v="19200 · Due (to) / from DT LLC"/>
    <n v="24.9"/>
    <x v="1"/>
  </r>
  <r>
    <s v="General Journal"/>
    <d v="2015-05-31T00:00:00"/>
    <x v="12"/>
    <s v="No Name"/>
    <s v="Interco. Expense Allocation"/>
    <s v="71001 · Telephone"/>
    <s v="Corporate"/>
    <s v="19200 · Due (to) / from DT LLC"/>
    <n v="357.57"/>
    <x v="1"/>
  </r>
  <r>
    <s v="General Journal"/>
    <d v="2015-05-31T00:00:00"/>
    <x v="12"/>
    <s v="No Name"/>
    <s v="Interco. Expense Allocation"/>
    <s v="71002 · Internet"/>
    <s v="Corporate"/>
    <s v="19200 · Due (to) / from DT LLC"/>
    <n v="268.35000000000002"/>
    <x v="1"/>
  </r>
  <r>
    <s v="General Journal"/>
    <d v="2015-05-31T00:00:00"/>
    <x v="12"/>
    <s v="No Name"/>
    <s v="Interco. Expense Allocation"/>
    <s v="71004 · Employee Mobile"/>
    <s v="Corporate"/>
    <s v="19200 · Due (to) / from DT LLC"/>
    <n v="833.72"/>
    <x v="1"/>
  </r>
  <r>
    <s v="General Journal"/>
    <d v="2015-05-31T00:00:00"/>
    <x v="12"/>
    <s v="No Name"/>
    <s v="Interco. Expense Allocation"/>
    <s v="71501 · Online Retailer Selling Fee"/>
    <s v="Corporate"/>
    <s v="19200 · Due (to) / from DT LLC"/>
    <n v="44.3"/>
    <x v="1"/>
  </r>
  <r>
    <s v="General Journal"/>
    <d v="2015-05-31T00:00:00"/>
    <x v="12"/>
    <s v="No Name"/>
    <s v="Interco. Expense Allocation"/>
    <s v="72500 · Web Development"/>
    <s v="Corporate"/>
    <s v="19200 · Due (to) / from DT LLC"/>
    <n v="833.55"/>
    <x v="1"/>
  </r>
  <r>
    <s v="General Journal"/>
    <d v="2015-05-31T00:00:00"/>
    <x v="12"/>
    <s v="No Name"/>
    <s v="Interco. Expense Allocation"/>
    <s v="72503 · Web Development - eBay"/>
    <s v="Corporate"/>
    <s v="19200 · Due (to) / from DT LLC"/>
    <n v="776.6"/>
    <x v="1"/>
  </r>
  <r>
    <s v="General Journal"/>
    <d v="2015-05-31T00:00:00"/>
    <x v="12"/>
    <s v="No Name"/>
    <s v="Interco. Expense Allocation"/>
    <s v="73502 · Legal Fees"/>
    <s v="Corporate"/>
    <s v="19200 · Due (to) / from DT LLC"/>
    <n v="128.74"/>
    <x v="1"/>
  </r>
  <r>
    <s v="General Journal"/>
    <d v="2015-05-31T00:00:00"/>
    <x v="12"/>
    <s v="No Name"/>
    <s v="Interco. Expense Allocation"/>
    <s v="74001 · Credit Card Fee"/>
    <s v="Corporate"/>
    <s v="19200 · Due (to) / from DT LLC"/>
    <n v="530.96"/>
    <x v="1"/>
  </r>
  <r>
    <s v="General Journal"/>
    <d v="2015-05-31T00:00:00"/>
    <x v="12"/>
    <s v="No Name"/>
    <s v="Interco. Expense Allocation"/>
    <s v="74002 · Credit Card Merchant Fees"/>
    <s v="Corporate"/>
    <s v="19200 · Due (to) / from DT LLC"/>
    <n v="42.18"/>
    <x v="1"/>
  </r>
  <r>
    <s v="General Journal"/>
    <d v="2015-05-31T00:00:00"/>
    <x v="12"/>
    <s v="No Name"/>
    <s v="Interco. Expense Allocation"/>
    <s v="74003 · Domestic Bank Charges"/>
    <s v="Corporate"/>
    <s v="19200 · Due (to) / from DT LLC"/>
    <n v="59.73"/>
    <x v="1"/>
  </r>
  <r>
    <s v="General Journal"/>
    <d v="2015-05-31T00:00:00"/>
    <x v="12"/>
    <s v="No Name"/>
    <s v="Interco. Expense Allocation"/>
    <s v="74004 · International Bank Charges"/>
    <s v="Corporate"/>
    <s v="19200 · Due (to) / from DT LLC"/>
    <n v="9.81"/>
    <x v="1"/>
  </r>
  <r>
    <s v="General Journal"/>
    <d v="2015-05-31T00:00:00"/>
    <x v="12"/>
    <s v="No Name"/>
    <s v="Interco. Expense Allocation"/>
    <s v="74005 · Payroll Fees"/>
    <s v="Corporate"/>
    <s v="19200 · Due (to) / from DT LLC"/>
    <n v="36.32"/>
    <x v="1"/>
  </r>
  <r>
    <s v="General Journal"/>
    <d v="2015-05-31T00:00:00"/>
    <x v="12"/>
    <s v="No Name"/>
    <s v="Interco. Expense Allocation"/>
    <s v="74006 · A/R Funding Fees"/>
    <s v="Corporate"/>
    <s v="19200 · Due (to) / from DT LLC"/>
    <n v="-67.41"/>
    <x v="1"/>
  </r>
  <r>
    <s v="General Journal"/>
    <d v="2015-05-31T00:00:00"/>
    <x v="12"/>
    <s v="No Name"/>
    <s v="Interco. Expense Allocation"/>
    <s v="91000 · FX Translation"/>
    <s v="Corporate"/>
    <s v="19200 · Due (to) / from DT LLC"/>
    <n v="419.78"/>
    <x v="1"/>
  </r>
  <r>
    <s v="General Journal"/>
    <d v="2015-06-30T00:00:00"/>
    <x v="13"/>
    <s v="No Name"/>
    <s v="Interco. Expense Allocation"/>
    <s v="19200 · Due (to) / from DT LLC"/>
    <s v="Corporate"/>
    <s v="-SPLIT-"/>
    <n v="-17887.900000000001"/>
    <x v="1"/>
  </r>
  <r>
    <s v="General Journal"/>
    <d v="2015-06-30T00:00:00"/>
    <x v="13"/>
    <s v="No Name"/>
    <s v="Interco. Expense Allocation"/>
    <s v="61000 · Payroll"/>
    <s v="Corporate"/>
    <s v="19200 · Due (to) / from DT LLC"/>
    <n v="-195.74"/>
    <x v="1"/>
  </r>
  <r>
    <s v="General Journal"/>
    <d v="2015-06-30T00:00:00"/>
    <x v="13"/>
    <s v="No Name"/>
    <s v="Interco. Expense Allocation"/>
    <s v="62101 · Social Security/Medicare"/>
    <s v="Corporate"/>
    <s v="19200 · Due (to) / from DT LLC"/>
    <n v="-60.52"/>
    <x v="1"/>
  </r>
  <r>
    <s v="General Journal"/>
    <d v="2015-06-30T00:00:00"/>
    <x v="13"/>
    <s v="No Name"/>
    <s v="Interco. Expense Allocation"/>
    <s v="62200 · Consulting"/>
    <s v="Corporate"/>
    <s v="19200 · Due (to) / from DT LLC"/>
    <n v="2438.15"/>
    <x v="1"/>
  </r>
  <r>
    <s v="General Journal"/>
    <d v="2015-06-30T00:00:00"/>
    <x v="13"/>
    <s v="No Name"/>
    <s v="Interco. Expense Allocation"/>
    <s v="62201 · Labor - Customer Service"/>
    <s v="Corporate"/>
    <s v="19200 · Due (to) / from DT LLC"/>
    <n v="616.62"/>
    <x v="1"/>
  </r>
  <r>
    <s v="General Journal"/>
    <d v="2015-06-30T00:00:00"/>
    <x v="13"/>
    <s v="No Name"/>
    <s v="Interco. Expense Allocation"/>
    <s v="62202 · Labor - Sales"/>
    <s v="Corporate"/>
    <s v="19200 · Due (to) / from DT LLC"/>
    <n v="-174.03"/>
    <x v="1"/>
  </r>
  <r>
    <s v="General Journal"/>
    <d v="2015-06-30T00:00:00"/>
    <x v="13"/>
    <s v="No Name"/>
    <s v="Interco. Expense Allocation"/>
    <s v="62203 · Labor - Warehouse Staff"/>
    <s v="Corporate"/>
    <s v="19200 · Due (to) / from DT LLC"/>
    <n v="152.52000000000001"/>
    <x v="1"/>
  </r>
  <r>
    <s v="General Journal"/>
    <d v="2015-06-30T00:00:00"/>
    <x v="13"/>
    <s v="No Name"/>
    <s v="Interco. Expense Allocation"/>
    <s v="62204 · Labor - Product Listing"/>
    <s v="Corporate"/>
    <s v="19200 · Due (to) / from DT LLC"/>
    <n v="56.19"/>
    <x v="1"/>
  </r>
  <r>
    <s v="General Journal"/>
    <d v="2015-06-30T00:00:00"/>
    <x v="13"/>
    <s v="No Name"/>
    <s v="Interco. Expense Allocation"/>
    <s v="62205 · Labor - Graphic Design"/>
    <s v="Corporate"/>
    <s v="19200 · Due (to) / from DT LLC"/>
    <n v="28.73"/>
    <x v="1"/>
  </r>
  <r>
    <s v="General Journal"/>
    <d v="2015-06-30T00:00:00"/>
    <x v="13"/>
    <s v="No Name"/>
    <s v="Interco. Expense Allocation"/>
    <s v="62207 · Labor - Translation"/>
    <s v="Corporate"/>
    <s v="19200 · Due (to) / from DT LLC"/>
    <n v="7.09"/>
    <x v="1"/>
  </r>
  <r>
    <s v="General Journal"/>
    <d v="2015-06-30T00:00:00"/>
    <x v="13"/>
    <s v="No Name"/>
    <s v="Interco. Expense Allocation"/>
    <s v="62210 · Labor - Writing"/>
    <s v="Corporate"/>
    <s v="19200 · Due (to) / from DT LLC"/>
    <n v="53.2"/>
    <x v="1"/>
  </r>
  <r>
    <s v="General Journal"/>
    <d v="2015-06-30T00:00:00"/>
    <x v="13"/>
    <s v="No Name"/>
    <s v="Interco. Expense Allocation"/>
    <s v="62212 · Labor - IT"/>
    <s v="Corporate"/>
    <s v="19200 · Due (to) / from DT LLC"/>
    <n v="47.89"/>
    <x v="1"/>
  </r>
  <r>
    <s v="General Journal"/>
    <d v="2015-06-30T00:00:00"/>
    <x v="13"/>
    <s v="No Name"/>
    <s v="Interco. Expense Allocation"/>
    <s v="62213 · Labor - SEO"/>
    <s v="Corporate"/>
    <s v="19200 · Due (to) / from DT LLC"/>
    <n v="28.4"/>
    <x v="1"/>
  </r>
  <r>
    <s v="General Journal"/>
    <d v="2015-06-30T00:00:00"/>
    <x v="13"/>
    <s v="No Name"/>
    <s v="Interco. Expense Allocation"/>
    <s v="63001 · Rent"/>
    <s v="Corporate"/>
    <s v="19200 · Due (to) / from DT LLC"/>
    <n v="-42.22"/>
    <x v="1"/>
  </r>
  <r>
    <s v="General Journal"/>
    <d v="2015-06-30T00:00:00"/>
    <x v="13"/>
    <s v="No Name"/>
    <s v="Interco. Expense Allocation"/>
    <s v="63003 · Cleaning Services"/>
    <s v="Corporate"/>
    <s v="19200 · Due (to) / from DT LLC"/>
    <n v="-7.77"/>
    <x v="1"/>
  </r>
  <r>
    <s v="General Journal"/>
    <d v="2015-06-30T00:00:00"/>
    <x v="13"/>
    <s v="No Name"/>
    <s v="Interco. Expense Allocation"/>
    <s v="63004 · Security"/>
    <s v="Corporate"/>
    <s v="19200 · Due (to) / from DT LLC"/>
    <n v="65.069999999999993"/>
    <x v="1"/>
  </r>
  <r>
    <s v="General Journal"/>
    <d v="2015-06-30T00:00:00"/>
    <x v="13"/>
    <s v="No Name"/>
    <s v="Interco. Expense Allocation"/>
    <s v="63500 · Insurance"/>
    <s v="Corporate"/>
    <s v="19200 · Due (to) / from DT LLC"/>
    <n v="-12.24"/>
    <x v="1"/>
  </r>
  <r>
    <s v="General Journal"/>
    <d v="2015-06-30T00:00:00"/>
    <x v="13"/>
    <s v="No Name"/>
    <s v="Interco. Expense Allocation"/>
    <s v="63501 · Insurance - Wellness Programs"/>
    <s v="Corporate"/>
    <s v="19200 · Due (to) / from DT LLC"/>
    <n v="93.62"/>
    <x v="1"/>
  </r>
  <r>
    <s v="General Journal"/>
    <d v="2015-06-30T00:00:00"/>
    <x v="13"/>
    <s v="No Name"/>
    <s v="Interco. Expense Allocation"/>
    <s v="64000 · Repairs &amp; Maintenance"/>
    <s v="Corporate"/>
    <s v="19200 · Due (to) / from DT LLC"/>
    <n v="911.28"/>
    <x v="1"/>
  </r>
  <r>
    <s v="General Journal"/>
    <d v="2015-06-30T00:00:00"/>
    <x v="13"/>
    <s v="No Name"/>
    <s v="Interco. Expense Allocation"/>
    <s v="64500 · Warehousing"/>
    <s v="Corporate"/>
    <s v="19200 · Due (to) / from DT LLC"/>
    <n v="-14.97"/>
    <x v="1"/>
  </r>
  <r>
    <s v="General Journal"/>
    <d v="2015-06-30T00:00:00"/>
    <x v="13"/>
    <s v="No Name"/>
    <s v="Interco. Expense Allocation"/>
    <s v="66001 · Advertising - End Consumer"/>
    <s v="Corporate"/>
    <s v="19200 · Due (to) / from DT LLC"/>
    <n v="14.37"/>
    <x v="1"/>
  </r>
  <r>
    <s v="General Journal"/>
    <d v="2015-06-30T00:00:00"/>
    <x v="13"/>
    <s v="No Name"/>
    <s v="Interco. Expense Allocation"/>
    <s v="66500 · Marketing"/>
    <s v="Corporate"/>
    <s v="19200 · Due (to) / from DT LLC"/>
    <n v="94.48"/>
    <x v="1"/>
  </r>
  <r>
    <s v="General Journal"/>
    <d v="2015-06-30T00:00:00"/>
    <x v="13"/>
    <s v="No Name"/>
    <s v="Interco. Expense Allocation"/>
    <s v="66501 · Market Research"/>
    <s v="Corporate"/>
    <s v="19200 · Due (to) / from DT LLC"/>
    <n v="125.03"/>
    <x v="1"/>
  </r>
  <r>
    <s v="General Journal"/>
    <d v="2015-06-30T00:00:00"/>
    <x v="13"/>
    <s v="No Name"/>
    <s v="Interco. Expense Allocation"/>
    <s v="67500 · Charitable Donations"/>
    <s v="Corporate"/>
    <s v="19200 · Due (to) / from DT LLC"/>
    <n v="18.62"/>
    <x v="1"/>
  </r>
  <r>
    <s v="General Journal"/>
    <d v="2015-06-30T00:00:00"/>
    <x v="13"/>
    <s v="No Name"/>
    <s v="Interco. Expense Allocation"/>
    <s v="68002 · Computer - Software"/>
    <s v="Corporate"/>
    <s v="19200 · Due (to) / from DT LLC"/>
    <n v="210.57"/>
    <x v="1"/>
  </r>
  <r>
    <s v="General Journal"/>
    <d v="2015-06-30T00:00:00"/>
    <x v="13"/>
    <s v="No Name"/>
    <s v="Interco. Expense Allocation"/>
    <s v="69000 · Postage &amp; Delivery"/>
    <s v="Corporate"/>
    <s v="19200 · Due (to) / from DT LLC"/>
    <n v="8319"/>
    <x v="1"/>
  </r>
  <r>
    <s v="General Journal"/>
    <d v="2015-06-30T00:00:00"/>
    <x v="13"/>
    <s v="No Name"/>
    <s v="Interco. Expense Allocation"/>
    <s v="69001 · Postage"/>
    <s v="Corporate"/>
    <s v="19200 · Due (to) / from DT LLC"/>
    <n v="-1.07"/>
    <x v="1"/>
  </r>
  <r>
    <s v="General Journal"/>
    <d v="2015-06-30T00:00:00"/>
    <x v="13"/>
    <s v="No Name"/>
    <s v="Interco. Expense Allocation"/>
    <s v="69003 · Shipping Supplies"/>
    <s v="Corporate"/>
    <s v="19200 · Due (to) / from DT LLC"/>
    <n v="1184.3"/>
    <x v="1"/>
  </r>
  <r>
    <s v="General Journal"/>
    <d v="2015-06-30T00:00:00"/>
    <x v="13"/>
    <s v="No Name"/>
    <s v="Interco. Expense Allocation"/>
    <s v="70500 · Office Supplies"/>
    <s v="Corporate"/>
    <s v="19200 · Due (to) / from DT LLC"/>
    <n v="15.25"/>
    <x v="1"/>
  </r>
  <r>
    <s v="General Journal"/>
    <d v="2015-06-30T00:00:00"/>
    <x v="13"/>
    <s v="No Name"/>
    <s v="Interco. Expense Allocation"/>
    <s v="71000 · Telephone &amp; Internet"/>
    <s v="Corporate"/>
    <s v="19200 · Due (to) / from DT LLC"/>
    <n v="25.3"/>
    <x v="1"/>
  </r>
  <r>
    <s v="General Journal"/>
    <d v="2015-06-30T00:00:00"/>
    <x v="13"/>
    <s v="No Name"/>
    <s v="Interco. Expense Allocation"/>
    <s v="71001 · Telephone"/>
    <s v="Corporate"/>
    <s v="19200 · Due (to) / from DT LLC"/>
    <n v="66"/>
    <x v="1"/>
  </r>
  <r>
    <s v="General Journal"/>
    <d v="2015-06-30T00:00:00"/>
    <x v="13"/>
    <s v="No Name"/>
    <s v="Interco. Expense Allocation"/>
    <s v="71002 · Internet"/>
    <s v="Corporate"/>
    <s v="19200 · Due (to) / from DT LLC"/>
    <n v="261.69"/>
    <x v="1"/>
  </r>
  <r>
    <s v="General Journal"/>
    <d v="2015-06-30T00:00:00"/>
    <x v="13"/>
    <s v="No Name"/>
    <s v="Interco. Expense Allocation"/>
    <s v="71004 · Employee Mobile"/>
    <s v="Corporate"/>
    <s v="19200 · Due (to) / from DT LLC"/>
    <n v="646.4"/>
    <x v="1"/>
  </r>
  <r>
    <s v="General Journal"/>
    <d v="2015-06-30T00:00:00"/>
    <x v="13"/>
    <s v="No Name"/>
    <s v="Interco. Expense Allocation"/>
    <s v="71501 · Online Retailer Selling Fee"/>
    <s v="Corporate"/>
    <s v="19200 · Due (to) / from DT LLC"/>
    <n v="197.76"/>
    <x v="1"/>
  </r>
  <r>
    <s v="General Journal"/>
    <d v="2015-06-30T00:00:00"/>
    <x v="13"/>
    <s v="No Name"/>
    <s v="Interco. Expense Allocation"/>
    <s v="72500 · Web Development"/>
    <s v="Corporate"/>
    <s v="19200 · Due (to) / from DT LLC"/>
    <n v="836.32"/>
    <x v="1"/>
  </r>
  <r>
    <s v="General Journal"/>
    <d v="2015-06-30T00:00:00"/>
    <x v="13"/>
    <s v="No Name"/>
    <s v="Interco. Expense Allocation"/>
    <s v="72503 · Web Development - eBay"/>
    <s v="Corporate"/>
    <s v="19200 · Due (to) / from DT LLC"/>
    <n v="623.08000000000004"/>
    <x v="1"/>
  </r>
  <r>
    <s v="General Journal"/>
    <d v="2015-06-30T00:00:00"/>
    <x v="13"/>
    <s v="No Name"/>
    <s v="Interco. Expense Allocation"/>
    <s v="73500 · Fee, Dues &amp; Subscriptions"/>
    <s v="Corporate"/>
    <s v="19200 · Due (to) / from DT LLC"/>
    <n v="102.65"/>
    <x v="1"/>
  </r>
  <r>
    <s v="General Journal"/>
    <d v="2015-06-30T00:00:00"/>
    <x v="13"/>
    <s v="No Name"/>
    <s v="Interco. Expense Allocation"/>
    <s v="73502 · Legal Fees"/>
    <s v="Corporate"/>
    <s v="19200 · Due (to) / from DT LLC"/>
    <n v="571.83000000000004"/>
    <x v="1"/>
  </r>
  <r>
    <s v="General Journal"/>
    <d v="2015-06-30T00:00:00"/>
    <x v="13"/>
    <s v="No Name"/>
    <s v="Interco. Expense Allocation"/>
    <s v="74001 · Credit Card Fee"/>
    <s v="Corporate"/>
    <s v="19200 · Due (to) / from DT LLC"/>
    <n v="500.38"/>
    <x v="1"/>
  </r>
  <r>
    <s v="General Journal"/>
    <d v="2015-06-30T00:00:00"/>
    <x v="13"/>
    <s v="No Name"/>
    <s v="Interco. Expense Allocation"/>
    <s v="74002 · Credit Card Merchant Fees"/>
    <s v="Corporate"/>
    <s v="19200 · Due (to) / from DT LLC"/>
    <n v="8.56"/>
    <x v="1"/>
  </r>
  <r>
    <s v="General Journal"/>
    <d v="2015-06-30T00:00:00"/>
    <x v="13"/>
    <s v="No Name"/>
    <s v="Interco. Expense Allocation"/>
    <s v="74003 · Domestic Bank Charges"/>
    <s v="Corporate"/>
    <s v="19200 · Due (to) / from DT LLC"/>
    <n v="24.99"/>
    <x v="1"/>
  </r>
  <r>
    <s v="General Journal"/>
    <d v="2015-06-30T00:00:00"/>
    <x v="13"/>
    <s v="No Name"/>
    <s v="Interco. Expense Allocation"/>
    <s v="74004 · International Bank Charges"/>
    <s v="Corporate"/>
    <s v="19200 · Due (to) / from DT LLC"/>
    <n v="37.43"/>
    <x v="1"/>
  </r>
  <r>
    <s v="General Journal"/>
    <d v="2015-06-30T00:00:00"/>
    <x v="13"/>
    <s v="No Name"/>
    <s v="Interco. Expense Allocation"/>
    <s v="74005 · Payroll Fees"/>
    <s v="Corporate"/>
    <s v="19200 · Due (to) / from DT LLC"/>
    <n v="36.76"/>
    <x v="1"/>
  </r>
  <r>
    <s v="General Journal"/>
    <d v="2015-06-30T00:00:00"/>
    <x v="13"/>
    <s v="No Name"/>
    <s v="Interco. Expense Allocation"/>
    <s v="74006 · A/R Funding Fees"/>
    <s v="Corporate"/>
    <s v="19200 · Due (to) / from DT LLC"/>
    <n v="-50.85"/>
    <x v="1"/>
  </r>
  <r>
    <s v="General Journal"/>
    <d v="2015-06-30T00:00:00"/>
    <x v="13"/>
    <s v="No Name"/>
    <s v="Interco. Expense Allocation"/>
    <s v="75000 · Miscellaneous"/>
    <s v="Corporate"/>
    <s v="19200 · Due (to) / from DT LLC"/>
    <n v="27.78"/>
    <x v="1"/>
  </r>
  <r>
    <s v="General Journal"/>
    <d v="2015-07-31T00:00:00"/>
    <x v="14"/>
    <s v="No Name"/>
    <s v="Interco. Expense Allocation"/>
    <s v="19200 · Due (to) / from DT LLC"/>
    <s v="Corporate"/>
    <s v="-SPLIT-"/>
    <n v="-15582.59"/>
    <x v="1"/>
  </r>
  <r>
    <s v="General Journal"/>
    <d v="2015-07-31T00:00:00"/>
    <x v="14"/>
    <s v="No Name"/>
    <s v="Interco. Expense Allocation"/>
    <s v="61000 · Payroll"/>
    <s v="Corporate"/>
    <s v="19200 · Due (to) / from DT LLC"/>
    <n v="-256.08"/>
    <x v="1"/>
  </r>
  <r>
    <s v="General Journal"/>
    <d v="2015-07-31T00:00:00"/>
    <x v="14"/>
    <s v="No Name"/>
    <s v="Interco. Expense Allocation"/>
    <s v="62101 · Social Security/Medicare"/>
    <s v="Corporate"/>
    <s v="19200 · Due (to) / from DT LLC"/>
    <n v="-146.1"/>
    <x v="1"/>
  </r>
  <r>
    <s v="General Journal"/>
    <d v="2015-07-31T00:00:00"/>
    <x v="14"/>
    <s v="No Name"/>
    <s v="Interco. Expense Allocation"/>
    <s v="62102 · SUI"/>
    <s v="Corporate"/>
    <s v="19200 · Due (to) / from DT LLC"/>
    <n v="-2.73"/>
    <x v="1"/>
  </r>
  <r>
    <s v="General Journal"/>
    <d v="2015-07-31T00:00:00"/>
    <x v="14"/>
    <s v="No Name"/>
    <s v="Interco. Expense Allocation"/>
    <s v="62201 · Labor - Customer Service"/>
    <s v="Corporate"/>
    <s v="19200 · Due (to) / from DT LLC"/>
    <n v="-113.45"/>
    <x v="1"/>
  </r>
  <r>
    <s v="General Journal"/>
    <d v="2015-07-31T00:00:00"/>
    <x v="14"/>
    <s v="No Name"/>
    <s v="Interco. Expense Allocation"/>
    <s v="62202 · Labor - Sales"/>
    <s v="Corporate"/>
    <s v="19200 · Due (to) / from DT LLC"/>
    <n v="2318.2800000000002"/>
    <x v="1"/>
  </r>
  <r>
    <s v="General Journal"/>
    <d v="2015-07-31T00:00:00"/>
    <x v="14"/>
    <s v="No Name"/>
    <s v="Interco. Expense Allocation"/>
    <s v="62203 · Labor - Warehouse Staff"/>
    <s v="Corporate"/>
    <s v="19200 · Due (to) / from DT LLC"/>
    <n v="1056.79"/>
    <x v="1"/>
  </r>
  <r>
    <s v="General Journal"/>
    <d v="2015-07-31T00:00:00"/>
    <x v="14"/>
    <s v="No Name"/>
    <s v="Interco. Expense Allocation"/>
    <s v="62204 · Labor - Product Listing"/>
    <s v="Corporate"/>
    <s v="19200 · Due (to) / from DT LLC"/>
    <n v="84.34"/>
    <x v="1"/>
  </r>
  <r>
    <s v="General Journal"/>
    <d v="2015-07-31T00:00:00"/>
    <x v="14"/>
    <s v="No Name"/>
    <s v="Interco. Expense Allocation"/>
    <s v="62205 · Labor - Graphic Design"/>
    <s v="Corporate"/>
    <s v="19200 · Due (to) / from DT LLC"/>
    <n v="55.61"/>
    <x v="1"/>
  </r>
  <r>
    <s v="General Journal"/>
    <d v="2015-07-31T00:00:00"/>
    <x v="14"/>
    <s v="No Name"/>
    <s v="Interco. Expense Allocation"/>
    <s v="62206 · Labor - Photo Shoots/Shop"/>
    <s v="Corporate"/>
    <s v="19200 · Due (to) / from DT LLC"/>
    <n v="1.76"/>
    <x v="1"/>
  </r>
  <r>
    <s v="General Journal"/>
    <d v="2015-07-31T00:00:00"/>
    <x v="14"/>
    <s v="No Name"/>
    <s v="Interco. Expense Allocation"/>
    <s v="62207 · Labor - Translation"/>
    <s v="Corporate"/>
    <s v="19200 · Due (to) / from DT LLC"/>
    <n v="3.53"/>
    <x v="1"/>
  </r>
  <r>
    <s v="General Journal"/>
    <d v="2015-07-31T00:00:00"/>
    <x v="14"/>
    <s v="No Name"/>
    <s v="Interco. Expense Allocation"/>
    <s v="62217 · Labor - Commission"/>
    <s v="Corporate"/>
    <s v="19200 · Due (to) / from DT LLC"/>
    <n v="-6.98"/>
    <x v="1"/>
  </r>
  <r>
    <s v="General Journal"/>
    <d v="2015-07-31T00:00:00"/>
    <x v="14"/>
    <s v="No Name"/>
    <s v="Interco. Expense Allocation"/>
    <s v="63001 · Rent"/>
    <s v="Corporate"/>
    <s v="19200 · Due (to) / from DT LLC"/>
    <n v="-46.55"/>
    <x v="1"/>
  </r>
  <r>
    <s v="General Journal"/>
    <d v="2015-07-31T00:00:00"/>
    <x v="14"/>
    <s v="No Name"/>
    <s v="Interco. Expense Allocation"/>
    <s v="63002 · Utilities"/>
    <s v="Corporate"/>
    <s v="19200 · Due (to) / from DT LLC"/>
    <n v="-14.13"/>
    <x v="1"/>
  </r>
  <r>
    <s v="General Journal"/>
    <d v="2015-07-31T00:00:00"/>
    <x v="14"/>
    <s v="No Name"/>
    <s v="Interco. Expense Allocation"/>
    <s v="63003 · Cleaning Services"/>
    <s v="Corporate"/>
    <s v="19200 · Due (to) / from DT LLC"/>
    <n v="-17.13"/>
    <x v="1"/>
  </r>
  <r>
    <s v="General Journal"/>
    <d v="2015-07-31T00:00:00"/>
    <x v="14"/>
    <s v="No Name"/>
    <s v="Interco. Expense Allocation"/>
    <s v="63004 · Security"/>
    <s v="Corporate"/>
    <s v="19200 · Due (to) / from DT LLC"/>
    <n v="262.64999999999998"/>
    <x v="1"/>
  </r>
  <r>
    <s v="General Journal"/>
    <d v="2015-07-31T00:00:00"/>
    <x v="14"/>
    <s v="No Name"/>
    <s v="Interco. Expense Allocation"/>
    <s v="63500 · Insurance"/>
    <s v="Corporate"/>
    <s v="19200 · Due (to) / from DT LLC"/>
    <n v="-13.49"/>
    <x v="1"/>
  </r>
  <r>
    <s v="General Journal"/>
    <d v="2015-07-31T00:00:00"/>
    <x v="14"/>
    <s v="No Name"/>
    <s v="Interco. Expense Allocation"/>
    <s v="63501 · Insurance - Wellness Programs"/>
    <s v="Corporate"/>
    <s v="19200 · Due (to) / from DT LLC"/>
    <n v="139.19999999999999"/>
    <x v="1"/>
  </r>
  <r>
    <s v="General Journal"/>
    <d v="2015-07-31T00:00:00"/>
    <x v="14"/>
    <s v="No Name"/>
    <s v="Interco. Expense Allocation"/>
    <s v="63502 · Insurance - Workers Comp"/>
    <s v="Corporate"/>
    <s v="19200 · Due (to) / from DT LLC"/>
    <n v="62.93"/>
    <x v="1"/>
  </r>
  <r>
    <s v="General Journal"/>
    <d v="2015-07-31T00:00:00"/>
    <x v="14"/>
    <s v="No Name"/>
    <s v="Interco. Expense Allocation"/>
    <s v="64001 · Maintenance"/>
    <s v="Corporate"/>
    <s v="19200 · Due (to) / from DT LLC"/>
    <n v="138.31"/>
    <x v="1"/>
  </r>
  <r>
    <s v="General Journal"/>
    <d v="2015-07-31T00:00:00"/>
    <x v="14"/>
    <s v="No Name"/>
    <s v="Interco. Expense Allocation"/>
    <s v="64500 · Warehousing"/>
    <s v="Corporate"/>
    <s v="19200 · Due (to) / from DT LLC"/>
    <n v="-24.95"/>
    <x v="1"/>
  </r>
  <r>
    <s v="General Journal"/>
    <d v="2015-07-31T00:00:00"/>
    <x v="14"/>
    <s v="No Name"/>
    <s v="Interco. Expense Allocation"/>
    <s v="66001 · Advertising - End Consumer"/>
    <s v="Corporate"/>
    <s v="19200 · Due (to) / from DT LLC"/>
    <n v="98.22"/>
    <x v="1"/>
  </r>
  <r>
    <s v="General Journal"/>
    <d v="2015-07-31T00:00:00"/>
    <x v="14"/>
    <s v="No Name"/>
    <s v="Interco. Expense Allocation"/>
    <s v="66500 · Marketing"/>
    <s v="Corporate"/>
    <s v="19200 · Due (to) / from DT LLC"/>
    <n v="142.71"/>
    <x v="1"/>
  </r>
  <r>
    <s v="General Journal"/>
    <d v="2015-07-31T00:00:00"/>
    <x v="14"/>
    <s v="No Name"/>
    <s v="Interco. Expense Allocation"/>
    <s v="66501 · Market Research"/>
    <s v="Corporate"/>
    <s v="19200 · Due (to) / from DT LLC"/>
    <n v="123.75"/>
    <x v="1"/>
  </r>
  <r>
    <s v="General Journal"/>
    <d v="2015-07-31T00:00:00"/>
    <x v="14"/>
    <s v="No Name"/>
    <s v="Interco. Expense Allocation"/>
    <s v="67500 · Charitable Donations"/>
    <s v="Corporate"/>
    <s v="19200 · Due (to) / from DT LLC"/>
    <n v="20.65"/>
    <x v="1"/>
  </r>
  <r>
    <s v="General Journal"/>
    <d v="2015-07-31T00:00:00"/>
    <x v="14"/>
    <s v="No Name"/>
    <s v="Interco. Expense Allocation"/>
    <s v="68001 · Computer - Hardware"/>
    <s v="Corporate"/>
    <s v="19200 · Due (to) / from DT LLC"/>
    <n v="352.93"/>
    <x v="1"/>
  </r>
  <r>
    <s v="General Journal"/>
    <d v="2015-07-31T00:00:00"/>
    <x v="14"/>
    <s v="No Name"/>
    <s v="Interco. Expense Allocation"/>
    <s v="68002 · Computer - Software"/>
    <s v="Corporate"/>
    <s v="19200 · Due (to) / from DT LLC"/>
    <n v="209.62"/>
    <x v="1"/>
  </r>
  <r>
    <s v="General Journal"/>
    <d v="2015-07-31T00:00:00"/>
    <x v="14"/>
    <s v="No Name"/>
    <s v="Interco. Expense Allocation"/>
    <s v="69000 · Postage &amp; Delivery"/>
    <s v="Corporate"/>
    <s v="19200 · Due (to) / from DT LLC"/>
    <n v="5691.53"/>
    <x v="1"/>
  </r>
  <r>
    <s v="General Journal"/>
    <d v="2015-07-31T00:00:00"/>
    <x v="14"/>
    <s v="No Name"/>
    <s v="Interco. Expense Allocation"/>
    <s v="69003 · Shipping Supplies"/>
    <s v="Corporate"/>
    <s v="19200 · Due (to) / from DT LLC"/>
    <n v="1413.19"/>
    <x v="1"/>
  </r>
  <r>
    <s v="General Journal"/>
    <d v="2015-07-31T00:00:00"/>
    <x v="14"/>
    <s v="No Name"/>
    <s v="Interco. Expense Allocation"/>
    <s v="69500 · Printing Expense"/>
    <s v="Corporate"/>
    <s v="19200 · Due (to) / from DT LLC"/>
    <n v="42.91"/>
    <x v="1"/>
  </r>
  <r>
    <s v="General Journal"/>
    <d v="2015-07-31T00:00:00"/>
    <x v="14"/>
    <s v="No Name"/>
    <s v="Interco. Expense Allocation"/>
    <s v="70001 · Office Furniture - Fixtures"/>
    <s v="Corporate"/>
    <s v="19200 · Due (to) / from DT LLC"/>
    <n v="6.67"/>
    <x v="1"/>
  </r>
  <r>
    <s v="General Journal"/>
    <d v="2015-07-31T00:00:00"/>
    <x v="14"/>
    <s v="No Name"/>
    <s v="Interco. Expense Allocation"/>
    <s v="70500 · Office Supplies"/>
    <s v="Corporate"/>
    <s v="19200 · Due (to) / from DT LLC"/>
    <n v="35.96"/>
    <x v="1"/>
  </r>
  <r>
    <s v="General Journal"/>
    <d v="2015-07-31T00:00:00"/>
    <x v="14"/>
    <s v="No Name"/>
    <s v="Interco. Expense Allocation"/>
    <s v="71000 · Telephone &amp; Internet"/>
    <s v="Corporate"/>
    <s v="19200 · Due (to) / from DT LLC"/>
    <n v="36.76"/>
    <x v="1"/>
  </r>
  <r>
    <s v="General Journal"/>
    <d v="2015-07-31T00:00:00"/>
    <x v="14"/>
    <s v="No Name"/>
    <s v="Interco. Expense Allocation"/>
    <s v="71001 · Telephone"/>
    <s v="Corporate"/>
    <s v="19200 · Due (to) / from DT LLC"/>
    <n v="86.79"/>
    <x v="1"/>
  </r>
  <r>
    <s v="General Journal"/>
    <d v="2015-07-31T00:00:00"/>
    <x v="14"/>
    <s v="No Name"/>
    <s v="Interco. Expense Allocation"/>
    <s v="71002 · Internet"/>
    <s v="Corporate"/>
    <s v="19200 · Due (to) / from DT LLC"/>
    <n v="260.83"/>
    <x v="1"/>
  </r>
  <r>
    <s v="General Journal"/>
    <d v="2015-07-31T00:00:00"/>
    <x v="14"/>
    <s v="No Name"/>
    <s v="Interco. Expense Allocation"/>
    <s v="71004 · Employee Mobile"/>
    <s v="Corporate"/>
    <s v="19200 · Due (to) / from DT LLC"/>
    <n v="1016.26"/>
    <x v="1"/>
  </r>
  <r>
    <s v="General Journal"/>
    <d v="2015-07-31T00:00:00"/>
    <x v="14"/>
    <s v="No Name"/>
    <s v="Interco. Expense Allocation"/>
    <s v="71501 · Online Retailer Selling Fee"/>
    <s v="Corporate"/>
    <s v="19200 · Due (to) / from DT LLC"/>
    <n v="248.41"/>
    <x v="1"/>
  </r>
  <r>
    <s v="General Journal"/>
    <d v="2015-07-31T00:00:00"/>
    <x v="14"/>
    <s v="No Name"/>
    <s v="Interco. Expense Allocation"/>
    <s v="72500 · Web Development"/>
    <s v="Corporate"/>
    <s v="19200 · Due (to) / from DT LLC"/>
    <n v="850.02"/>
    <x v="1"/>
  </r>
  <r>
    <s v="General Journal"/>
    <d v="2015-07-31T00:00:00"/>
    <x v="14"/>
    <s v="No Name"/>
    <s v="Interco. Expense Allocation"/>
    <s v="72503 · Web Development - eBay"/>
    <s v="Corporate"/>
    <s v="19200 · Due (to) / from DT LLC"/>
    <n v="554.35"/>
    <x v="1"/>
  </r>
  <r>
    <s v="General Journal"/>
    <d v="2015-07-31T00:00:00"/>
    <x v="14"/>
    <s v="No Name"/>
    <s v="Interco. Expense Allocation"/>
    <s v="73001 · T&amp;E - Meals and Entertainment"/>
    <s v="Corporate"/>
    <s v="19200 · Due (to) / from DT LLC"/>
    <n v="44.39"/>
    <x v="1"/>
  </r>
  <r>
    <s v="General Journal"/>
    <d v="2015-07-31T00:00:00"/>
    <x v="14"/>
    <s v="No Name"/>
    <s v="Interco. Expense Allocation"/>
    <s v="73002 · T&amp;E - Airfare"/>
    <s v="Corporate"/>
    <s v="19200 · Due (to) / from DT LLC"/>
    <n v="64.83"/>
    <x v="1"/>
  </r>
  <r>
    <s v="General Journal"/>
    <d v="2015-07-31T00:00:00"/>
    <x v="14"/>
    <s v="No Name"/>
    <s v="Interco. Expense Allocation"/>
    <s v="73005 · T&amp;E - Gas"/>
    <s v="Corporate"/>
    <s v="19200 · Due (to) / from DT LLC"/>
    <n v="34.72"/>
    <x v="1"/>
  </r>
  <r>
    <s v="General Journal"/>
    <d v="2015-07-31T00:00:00"/>
    <x v="14"/>
    <s v="No Name"/>
    <s v="Interco. Expense Allocation"/>
    <s v="73502 · Legal Fees"/>
    <s v="Corporate"/>
    <s v="19200 · Due (to) / from DT LLC"/>
    <n v="61.43"/>
    <x v="1"/>
  </r>
  <r>
    <s v="General Journal"/>
    <d v="2015-07-31T00:00:00"/>
    <x v="14"/>
    <s v="No Name"/>
    <s v="Interco. Expense Allocation"/>
    <s v="74001 · Credit Card Fee"/>
    <s v="Corporate"/>
    <s v="19200 · Due (to) / from DT LLC"/>
    <n v="469.02"/>
    <x v="1"/>
  </r>
  <r>
    <s v="General Journal"/>
    <d v="2015-07-31T00:00:00"/>
    <x v="14"/>
    <s v="No Name"/>
    <s v="Interco. Expense Allocation"/>
    <s v="74002 · Credit Card Merchant Fees"/>
    <s v="Corporate"/>
    <s v="19200 · Due (to) / from DT LLC"/>
    <n v="8.2100000000000009"/>
    <x v="1"/>
  </r>
  <r>
    <s v="General Journal"/>
    <d v="2015-07-31T00:00:00"/>
    <x v="14"/>
    <s v="No Name"/>
    <s v="Interco. Expense Allocation"/>
    <s v="74003 · Domestic Bank Charges"/>
    <s v="Corporate"/>
    <s v="19200 · Due (to) / from DT LLC"/>
    <n v="23.18"/>
    <x v="1"/>
  </r>
  <r>
    <s v="General Journal"/>
    <d v="2015-07-31T00:00:00"/>
    <x v="14"/>
    <s v="No Name"/>
    <s v="Interco. Expense Allocation"/>
    <s v="74004 · International Bank Charges"/>
    <s v="Corporate"/>
    <s v="19200 · Due (to) / from DT LLC"/>
    <n v="8.8800000000000008"/>
    <x v="1"/>
  </r>
  <r>
    <s v="General Journal"/>
    <d v="2015-07-31T00:00:00"/>
    <x v="14"/>
    <s v="No Name"/>
    <s v="Interco. Expense Allocation"/>
    <s v="74005 · Payroll Fees"/>
    <s v="Corporate"/>
    <s v="19200 · Due (to) / from DT LLC"/>
    <n v="36.590000000000003"/>
    <x v="1"/>
  </r>
  <r>
    <s v="General Journal"/>
    <d v="2015-07-31T00:00:00"/>
    <x v="14"/>
    <s v="No Name"/>
    <s v="Interco. Expense Allocation"/>
    <s v="74006 · A/R Funding Fees"/>
    <s v="Corporate"/>
    <s v="19200 · Due (to) / from DT LLC"/>
    <n v="-42.48"/>
    <x v="1"/>
  </r>
  <r>
    <s v="General Journal"/>
    <d v="2015-07-31T00:00:00"/>
    <x v="14"/>
    <s v="No Name"/>
    <s v="Interco. Expense Allocation"/>
    <s v="75000 · Miscellaneous"/>
    <s v="Corporate"/>
    <s v="19200 · Due (to) / from DT LLC"/>
    <n v="209.76"/>
    <x v="1"/>
  </r>
  <r>
    <s v="General Journal"/>
    <d v="2015-07-31T00:00:00"/>
    <x v="14"/>
    <s v="No Name"/>
    <s v="Interco. Expense Allocation"/>
    <s v="85001 · Income Taxes"/>
    <s v="Corporate"/>
    <s v="19200 · Due (to) / from DT LLC"/>
    <n v="-9.31"/>
    <x v="1"/>
  </r>
  <r>
    <s v="General Journal"/>
    <d v="2015-08-31T00:00:00"/>
    <x v="15"/>
    <s v="No Name"/>
    <s v="Interco. Expense Allocation"/>
    <s v="19200 · Due (to) / from DT LLC"/>
    <s v="Corporate"/>
    <s v="-SPLIT-"/>
    <n v="-10995.5"/>
    <x v="1"/>
  </r>
  <r>
    <s v="General Journal"/>
    <d v="2015-08-31T00:00:00"/>
    <x v="15"/>
    <s v="No Name"/>
    <s v="Interco. Expense Allocation"/>
    <s v="61000 · Payroll"/>
    <s v="Corporate"/>
    <s v="19200 · Due (to) / from DT LLC"/>
    <n v="-335.13"/>
    <x v="1"/>
  </r>
  <r>
    <s v="General Journal"/>
    <d v="2015-08-31T00:00:00"/>
    <x v="15"/>
    <s v="No Name"/>
    <s v="Interco. Expense Allocation"/>
    <s v="62201 · Labor - Customer Service"/>
    <s v="Corporate"/>
    <s v="19200 · Due (to) / from DT LLC"/>
    <n v="1623.11"/>
    <x v="1"/>
  </r>
  <r>
    <s v="General Journal"/>
    <d v="2015-08-31T00:00:00"/>
    <x v="15"/>
    <s v="No Name"/>
    <s v="Interco. Expense Allocation"/>
    <s v="62202 · Labor - Sales"/>
    <s v="Corporate"/>
    <s v="19200 · Due (to) / from DT LLC"/>
    <n v="-193.3"/>
    <x v="1"/>
  </r>
  <r>
    <s v="General Journal"/>
    <d v="2015-08-31T00:00:00"/>
    <x v="15"/>
    <s v="No Name"/>
    <s v="Interco. Expense Allocation"/>
    <s v="62203 · Labor - Warehouse Staff"/>
    <s v="Corporate"/>
    <s v="19200 · Due (to) / from DT LLC"/>
    <n v="1122.3"/>
    <x v="1"/>
  </r>
  <r>
    <s v="General Journal"/>
    <d v="2015-08-31T00:00:00"/>
    <x v="15"/>
    <s v="No Name"/>
    <s v="Interco. Expense Allocation"/>
    <s v="62204 · Labor - Product Listing"/>
    <s v="Corporate"/>
    <s v="19200 · Due (to) / from DT LLC"/>
    <n v="124.06"/>
    <x v="1"/>
  </r>
  <r>
    <s v="General Journal"/>
    <d v="2015-08-31T00:00:00"/>
    <x v="15"/>
    <s v="No Name"/>
    <s v="Interco. Expense Allocation"/>
    <s v="62205 · Labor - Graphic Design"/>
    <s v="Corporate"/>
    <s v="19200 · Due (to) / from DT LLC"/>
    <n v="51.1"/>
    <x v="1"/>
  </r>
  <r>
    <s v="General Journal"/>
    <d v="2015-08-31T00:00:00"/>
    <x v="15"/>
    <s v="No Name"/>
    <s v="Interco. Expense Allocation"/>
    <s v="62206 · Labor - Photo Shoots/Shop"/>
    <s v="Corporate"/>
    <s v="19200 · Due (to) / from DT LLC"/>
    <n v="20.73"/>
    <x v="1"/>
  </r>
  <r>
    <s v="General Journal"/>
    <d v="2015-08-31T00:00:00"/>
    <x v="15"/>
    <s v="No Name"/>
    <s v="Interco. Expense Allocation"/>
    <s v="62207 · Labor - Translation"/>
    <s v="Corporate"/>
    <s v="19200 · Due (to) / from DT LLC"/>
    <n v="6.54"/>
    <x v="1"/>
  </r>
  <r>
    <s v="General Journal"/>
    <d v="2015-08-31T00:00:00"/>
    <x v="15"/>
    <s v="No Name"/>
    <s v="Interco. Expense Allocation"/>
    <s v="63001 · Rent"/>
    <s v="Corporate"/>
    <s v="19200 · Due (to) / from DT LLC"/>
    <n v="-66.849999999999994"/>
    <x v="1"/>
  </r>
  <r>
    <s v="General Journal"/>
    <d v="2015-08-31T00:00:00"/>
    <x v="15"/>
    <s v="No Name"/>
    <s v="Interco. Expense Allocation"/>
    <s v="63004 · Security"/>
    <s v="Corporate"/>
    <s v="19200 · Due (to) / from DT LLC"/>
    <n v="49.27"/>
    <x v="1"/>
  </r>
  <r>
    <s v="General Journal"/>
    <d v="2015-08-31T00:00:00"/>
    <x v="15"/>
    <s v="No Name"/>
    <s v="Interco. Expense Allocation"/>
    <s v="63500 · Insurance"/>
    <s v="Corporate"/>
    <s v="19200 · Due (to) / from DT LLC"/>
    <n v="-78.400000000000006"/>
    <x v="1"/>
  </r>
  <r>
    <s v="General Journal"/>
    <d v="2015-08-31T00:00:00"/>
    <x v="15"/>
    <s v="No Name"/>
    <s v="Interco. Expense Allocation"/>
    <s v="63501 · Insurance - Wellness Programs"/>
    <s v="Corporate"/>
    <s v="19200 · Due (to) / from DT LLC"/>
    <n v="68.12"/>
    <x v="1"/>
  </r>
  <r>
    <s v="General Journal"/>
    <d v="2015-08-31T00:00:00"/>
    <x v="15"/>
    <s v="No Name"/>
    <s v="Interco. Expense Allocation"/>
    <s v="64500 · Warehousing"/>
    <s v="Corporate"/>
    <s v="19200 · Due (to) / from DT LLC"/>
    <n v="-15.09"/>
    <x v="1"/>
  </r>
  <r>
    <s v="General Journal"/>
    <d v="2015-08-31T00:00:00"/>
    <x v="15"/>
    <s v="No Name"/>
    <s v="Interco. Expense Allocation"/>
    <s v="66500 · Marketing"/>
    <s v="Corporate"/>
    <s v="19200 · Due (to) / from DT LLC"/>
    <n v="28.33"/>
    <x v="1"/>
  </r>
  <r>
    <s v="General Journal"/>
    <d v="2015-08-31T00:00:00"/>
    <x v="15"/>
    <s v="No Name"/>
    <s v="Interco. Expense Allocation"/>
    <s v="66501 · Market Research"/>
    <s v="Corporate"/>
    <s v="19200 · Due (to) / from DT LLC"/>
    <n v="121.11"/>
    <x v="1"/>
  </r>
  <r>
    <s v="General Journal"/>
    <d v="2015-08-31T00:00:00"/>
    <x v="15"/>
    <s v="No Name"/>
    <s v="Interco. Expense Allocation"/>
    <s v="68002 · Computer - Software"/>
    <s v="Corporate"/>
    <s v="19200 · Due (to) / from DT LLC"/>
    <n v="251.22"/>
    <x v="1"/>
  </r>
  <r>
    <s v="General Journal"/>
    <d v="2015-08-31T00:00:00"/>
    <x v="15"/>
    <s v="No Name"/>
    <s v="Interco. Expense Allocation"/>
    <s v="69000 · Postage &amp; Delivery"/>
    <s v="Corporate"/>
    <s v="19200 · Due (to) / from DT LLC"/>
    <n v="5988.37"/>
    <x v="1"/>
  </r>
  <r>
    <s v="General Journal"/>
    <d v="2015-08-31T00:00:00"/>
    <x v="15"/>
    <s v="No Name"/>
    <s v="Interco. Expense Allocation"/>
    <s v="69003 · Shipping Supplies"/>
    <s v="Corporate"/>
    <s v="19200 · Due (to) / from DT LLC"/>
    <n v="494.69"/>
    <x v="1"/>
  </r>
  <r>
    <s v="General Journal"/>
    <d v="2015-08-31T00:00:00"/>
    <x v="15"/>
    <s v="No Name"/>
    <s v="Interco. Expense Allocation"/>
    <s v="70500 · Office Supplies"/>
    <s v="Corporate"/>
    <s v="19200 · Due (to) / from DT LLC"/>
    <n v="58.4"/>
    <x v="1"/>
  </r>
  <r>
    <s v="General Journal"/>
    <d v="2015-08-31T00:00:00"/>
    <x v="15"/>
    <s v="No Name"/>
    <s v="Interco. Expense Allocation"/>
    <s v="71000 · Telephone &amp; Internet"/>
    <s v="Corporate"/>
    <s v="19200 · Due (to) / from DT LLC"/>
    <n v="43.09"/>
    <x v="1"/>
  </r>
  <r>
    <s v="General Journal"/>
    <d v="2015-08-31T00:00:00"/>
    <x v="15"/>
    <s v="No Name"/>
    <s v="Interco. Expense Allocation"/>
    <s v="71001 · Telephone"/>
    <s v="Corporate"/>
    <s v="19200 · Due (to) / from DT LLC"/>
    <n v="63.31"/>
    <x v="1"/>
  </r>
  <r>
    <s v="General Journal"/>
    <d v="2015-08-31T00:00:00"/>
    <x v="15"/>
    <s v="No Name"/>
    <s v="Interco. Expense Allocation"/>
    <s v="71002 · Internet"/>
    <s v="Corporate"/>
    <s v="19200 · Due (to) / from DT LLC"/>
    <n v="254.35"/>
    <x v="1"/>
  </r>
  <r>
    <s v="General Journal"/>
    <d v="2015-08-31T00:00:00"/>
    <x v="15"/>
    <s v="No Name"/>
    <s v="Interco. Expense Allocation"/>
    <s v="71004 · Employee Mobile"/>
    <s v="Corporate"/>
    <s v="19200 · Due (to) / from DT LLC"/>
    <n v="472.65"/>
    <x v="1"/>
  </r>
  <r>
    <s v="General Journal"/>
    <d v="2015-08-31T00:00:00"/>
    <x v="15"/>
    <s v="No Name"/>
    <s v="Interco. Expense Allocation"/>
    <s v="71501 · Online Retailer Selling Fee"/>
    <s v="Corporate"/>
    <s v="19200 · Due (to) / from DT LLC"/>
    <n v="72.81"/>
    <x v="1"/>
  </r>
  <r>
    <s v="General Journal"/>
    <d v="2015-08-31T00:00:00"/>
    <x v="15"/>
    <s v="No Name"/>
    <s v="Interco. Expense Allocation"/>
    <s v="72500 · Web Development"/>
    <s v="Corporate"/>
    <s v="19200 · Due (to) / from DT LLC"/>
    <n v="153.94999999999999"/>
    <x v="1"/>
  </r>
  <r>
    <s v="General Journal"/>
    <d v="2015-08-31T00:00:00"/>
    <x v="15"/>
    <s v="No Name"/>
    <s v="Interco. Expense Allocation"/>
    <s v="73502 · Legal Fees"/>
    <s v="Corporate"/>
    <s v="19200 · Due (to) / from DT LLC"/>
    <n v="60.12"/>
    <x v="1"/>
  </r>
  <r>
    <s v="General Journal"/>
    <d v="2015-08-31T00:00:00"/>
    <x v="15"/>
    <s v="No Name"/>
    <s v="Interco. Expense Allocation"/>
    <s v="74001 · Credit Card Fee"/>
    <s v="Corporate"/>
    <s v="19200 · Due (to) / from DT LLC"/>
    <n v="572.57000000000005"/>
    <x v="1"/>
  </r>
  <r>
    <s v="General Journal"/>
    <d v="2015-08-31T00:00:00"/>
    <x v="15"/>
    <s v="No Name"/>
    <s v="Interco. Expense Allocation"/>
    <s v="74002 · Credit Card Merchant Fees"/>
    <s v="Corporate"/>
    <s v="19200 · Due (to) / from DT LLC"/>
    <n v="-6.32"/>
    <x v="1"/>
  </r>
  <r>
    <s v="General Journal"/>
    <d v="2015-08-31T00:00:00"/>
    <x v="15"/>
    <s v="No Name"/>
    <s v="Interco. Expense Allocation"/>
    <s v="74003 · Domestic Bank Charges"/>
    <s v="Corporate"/>
    <s v="19200 · Due (to) / from DT LLC"/>
    <n v="18.510000000000002"/>
    <x v="1"/>
  </r>
  <r>
    <s v="General Journal"/>
    <d v="2015-08-31T00:00:00"/>
    <x v="15"/>
    <s v="No Name"/>
    <s v="Interco. Expense Allocation"/>
    <s v="74004 · International Bank Charges"/>
    <s v="Corporate"/>
    <s v="19200 · Due (to) / from DT LLC"/>
    <n v="14.98"/>
    <x v="1"/>
  </r>
  <r>
    <s v="General Journal"/>
    <d v="2015-08-31T00:00:00"/>
    <x v="15"/>
    <s v="No Name"/>
    <s v="Interco. Expense Allocation"/>
    <s v="74006 · A/R Funding Fees"/>
    <s v="Corporate"/>
    <s v="19200 · Due (to) / from DT LLC"/>
    <n v="-89.76"/>
    <x v="1"/>
  </r>
  <r>
    <s v="General Journal"/>
    <d v="2015-08-31T00:00:00"/>
    <x v="15"/>
    <s v="No Name"/>
    <s v="Interco. Expense Allocation"/>
    <s v="75000 · Miscellaneous"/>
    <s v="Corporate"/>
    <s v="19200 · Due (to) / from DT LLC"/>
    <n v="46.6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3:O22" firstHeaderRow="1" firstDataRow="2" firstDataCol="2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outline="0" showAll="0"/>
    <pivotField compact="0" outline="0" showAll="0"/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outline="0" showAll="0"/>
    <pivotField axis="axisRow" compact="0" outline="0" showAll="0">
      <items count="98">
        <item h="1" x="84"/>
        <item h="1" x="64"/>
        <item h="1" x="67"/>
        <item h="1" x="53"/>
        <item h="1" x="37"/>
        <item h="1" x="55"/>
        <item h="1" x="89"/>
        <item x="18"/>
        <item m="1" x="95"/>
        <item h="1" x="62"/>
        <item h="1" x="28"/>
        <item h="1" x="58"/>
        <item h="1" x="87"/>
        <item h="1" x="86"/>
        <item h="1" x="59"/>
        <item h="1" x="69"/>
        <item h="1" x="9"/>
        <item h="1" x="39"/>
        <item h="1"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  <item t="default"/>
      </items>
    </pivotField>
    <pivotField axis="axisRow" compact="0" outline="0" showAll="0" sortType="descending">
      <items count="1640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2">
    <field x="10"/>
    <field x="11"/>
  </rowFields>
  <rowItems count="18">
    <i>
      <x v="7"/>
      <x v="124"/>
    </i>
    <i r="1">
      <x v="123"/>
    </i>
    <i r="1">
      <x v="38"/>
    </i>
    <i r="1">
      <x v="76"/>
    </i>
    <i r="1">
      <x v="32"/>
    </i>
    <i r="1">
      <x v="138"/>
    </i>
    <i r="1">
      <x v="1276"/>
    </i>
    <i r="1">
      <x v="129"/>
    </i>
    <i r="1">
      <x v="156"/>
    </i>
    <i r="1">
      <x v="160"/>
    </i>
    <i r="1">
      <x v="168"/>
    </i>
    <i r="1">
      <x v="1438"/>
    </i>
    <i r="1">
      <x v="114"/>
    </i>
    <i r="1">
      <x v="21"/>
    </i>
    <i r="1">
      <x v="82"/>
    </i>
    <i r="1">
      <x v="65"/>
    </i>
    <i t="default">
      <x v="7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FOR JE" fld="4" baseField="0" baseItem="0" numFmtId="164"/>
  </dataFields>
  <formats count="3">
    <format dxfId="604">
      <pivotArea outline="0" collapsedLevelsAreSubtotals="1" fieldPosition="0"/>
    </format>
    <format dxfId="603">
      <pivotArea dataOnly="0" labelOnly="1" grandCol="1" outline="0" fieldPosition="0"/>
    </format>
    <format dxfId="602">
      <pivotArea dataOnly="0" outline="0" fieldPosition="0">
        <references count="1">
          <reference field="10" count="0" defaultSubtotal="1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4:P20" firstHeaderRow="1" firstDataRow="2" firstDataCol="4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1">
        <item x="10"/>
        <item x="9"/>
        <item x="3"/>
        <item x="5"/>
        <item x="6"/>
        <item x="4"/>
        <item x="8"/>
        <item x="1"/>
        <item x="0"/>
        <item x="2"/>
        <item x="7"/>
      </items>
    </pivotField>
    <pivotField axis="axisRow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Page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5"/>
        <item h="1" x="62"/>
        <item h="1" x="28"/>
        <item h="1" x="58"/>
        <item h="1" x="87"/>
        <item h="1" x="86"/>
        <item h="1" x="59"/>
        <item h="1" x="69"/>
        <item h="1" x="9"/>
        <item x="39"/>
        <item h="1"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compact="0" outline="0" showAll="0" defaultSubtotal="0"/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57"/>
        <item x="54"/>
        <item x="32"/>
        <item x="10"/>
        <item x="8"/>
        <item x="15"/>
        <item x="14"/>
        <item x="13"/>
        <item x="11"/>
        <item x="20"/>
        <item x="25"/>
        <item x="24"/>
        <item x="29"/>
        <item x="19"/>
        <item x="26"/>
        <item x="12"/>
        <item x="21"/>
        <item x="30"/>
        <item x="35"/>
        <item x="41"/>
        <item x="43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71"/>
        <item x="52"/>
        <item x="72"/>
        <item x="40"/>
        <item x="58"/>
        <item x="37"/>
        <item x="1"/>
        <item x="2"/>
        <item x="0"/>
        <item x="60"/>
        <item x="34"/>
        <item x="47"/>
        <item x="48"/>
        <item x="69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4">
    <field x="7"/>
    <field x="6"/>
    <field x="12"/>
    <field x="15"/>
  </rowFields>
  <rowItems count="15">
    <i>
      <x/>
      <x v="2"/>
      <x v="2"/>
      <x v="6"/>
    </i>
    <i r="3">
      <x v="9"/>
    </i>
    <i r="1">
      <x v="3"/>
      <x v="2"/>
      <x v="28"/>
    </i>
    <i r="3">
      <x v="48"/>
    </i>
    <i r="3">
      <x v="72"/>
    </i>
    <i r="1">
      <x v="5"/>
      <x v="2"/>
      <x v="15"/>
    </i>
    <i r="3">
      <x v="46"/>
    </i>
    <i t="default">
      <x/>
    </i>
    <i>
      <x v="1"/>
      <x v="4"/>
      <x v="2"/>
      <x v="3"/>
    </i>
    <i r="3">
      <x v="45"/>
    </i>
    <i r="1">
      <x v="7"/>
      <x v="2"/>
      <x v="33"/>
    </i>
    <i r="3">
      <x v="35"/>
    </i>
    <i r="3">
      <x v="71"/>
    </i>
    <i t="default">
      <x v="1"/>
    </i>
    <i t="grand">
      <x/>
    </i>
  </rowItems>
  <colFields count="1">
    <field x="8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10" hier="-1"/>
  </pageFields>
  <dataFields count="1">
    <dataField name="Sum of FOR JE" fld="4" baseField="0" baseItem="0"/>
  </dataFields>
  <formats count="3">
    <format dxfId="598">
      <pivotArea outline="0" collapsedLevelsAreSubtotals="1" fieldPosition="0"/>
    </format>
    <format dxfId="597">
      <pivotArea dataOnly="0" outline="0" fieldPosition="0">
        <references count="1">
          <reference field="6" count="0" defaultSubtotal="1"/>
        </references>
      </pivotArea>
    </format>
    <format dxfId="596">
      <pivotArea dataOnly="0" outline="0" fieldPosition="0">
        <references count="1">
          <reference field="7" count="0" defaultSubtotal="1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24:F28" firstHeaderRow="1" firstDataRow="2" firstDataCol="4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1">
        <item x="10"/>
        <item x="9"/>
        <item x="3"/>
        <item x="5"/>
        <item x="6"/>
        <item x="4"/>
        <item x="8"/>
        <item x="1"/>
        <item x="0"/>
        <item x="2"/>
        <item x="7"/>
      </items>
    </pivotField>
    <pivotField axis="axisRow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Page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5"/>
        <item h="1" x="62"/>
        <item h="1" x="28"/>
        <item h="1" x="58"/>
        <item h="1" x="87"/>
        <item h="1" x="86"/>
        <item h="1" x="59"/>
        <item h="1" x="69"/>
        <item h="1" x="9"/>
        <item h="1" x="39"/>
        <item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compact="0" outline="0" showAll="0" defaultSubtotal="0"/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57"/>
        <item x="54"/>
        <item x="32"/>
        <item x="10"/>
        <item x="8"/>
        <item x="15"/>
        <item x="14"/>
        <item x="13"/>
        <item x="11"/>
        <item x="20"/>
        <item x="25"/>
        <item x="24"/>
        <item x="29"/>
        <item x="19"/>
        <item x="26"/>
        <item x="12"/>
        <item x="21"/>
        <item x="30"/>
        <item x="35"/>
        <item x="41"/>
        <item x="43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71"/>
        <item x="52"/>
        <item x="72"/>
        <item x="40"/>
        <item x="58"/>
        <item x="37"/>
        <item x="1"/>
        <item x="2"/>
        <item x="0"/>
        <item x="60"/>
        <item x="34"/>
        <item x="47"/>
        <item x="48"/>
        <item x="69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4">
    <field x="7"/>
    <field x="6"/>
    <field x="12"/>
    <field x="15"/>
  </rowFields>
  <rowItems count="3">
    <i>
      <x/>
      <x v="5"/>
      <x v="2"/>
      <x v="42"/>
    </i>
    <i t="default">
      <x/>
    </i>
    <i t="grand">
      <x/>
    </i>
  </rowItems>
  <colFields count="1">
    <field x="8"/>
  </colFields>
  <colItems count="2">
    <i>
      <x v="7"/>
    </i>
    <i t="grand">
      <x/>
    </i>
  </colItems>
  <pageFields count="1">
    <pageField fld="10" hier="-1"/>
  </pageFields>
  <dataFields count="1">
    <dataField name="Sum of FOR JE" fld="4" baseField="0" baseItem="0"/>
  </dataFields>
  <formats count="3">
    <format dxfId="601">
      <pivotArea outline="0" collapsedLevelsAreSubtotals="1" fieldPosition="0"/>
    </format>
    <format dxfId="600">
      <pivotArea dataOnly="0" outline="0" fieldPosition="0">
        <references count="1">
          <reference field="6" count="0" defaultSubtotal="1"/>
        </references>
      </pivotArea>
    </format>
    <format dxfId="599">
      <pivotArea dataOnly="0" outline="0" fieldPosition="0">
        <references count="1">
          <reference field="7" count="0" defaultSubtotal="1"/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20:O27" firstHeaderRow="1" firstDataRow="2" firstDataCol="5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1">
        <item x="10"/>
        <item x="9"/>
        <item x="3"/>
        <item x="5"/>
        <item x="6"/>
        <item x="4"/>
        <item x="8"/>
        <item x="1"/>
        <item x="0"/>
        <item x="2"/>
        <item x="7"/>
      </items>
    </pivotField>
    <pivotField axis="axisRow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multipleItemSelectionAllowed="1" showAll="0" defaultSubtotal="0">
      <items count="97">
        <item x="84"/>
        <item x="64"/>
        <item x="67"/>
        <item x="53"/>
        <item x="37"/>
        <item x="55"/>
        <item x="89"/>
        <item x="18"/>
        <item m="1" x="95"/>
        <item x="62"/>
        <item x="28"/>
        <item x="58"/>
        <item x="87"/>
        <item x="86"/>
        <item x="59"/>
        <item x="69"/>
        <item x="9"/>
        <item x="39"/>
        <item x="71"/>
        <item x="57"/>
        <item x="63"/>
        <item x="72"/>
        <item x="70"/>
        <item x="51"/>
        <item x="40"/>
        <item x="80"/>
        <item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3"/>
        <item x="81"/>
        <item x="20"/>
        <item m="1" x="92"/>
        <item x="30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22"/>
        <item x="79"/>
        <item x="41"/>
        <item x="32"/>
        <item x="48"/>
        <item x="60"/>
        <item x="36"/>
        <item x="24"/>
        <item x="74"/>
        <item x="85"/>
        <item x="0"/>
        <item m="1" x="96"/>
        <item x="50"/>
        <item m="1" x="94"/>
        <item x="75"/>
        <item x="77"/>
        <item x="47"/>
        <item x="61"/>
        <item x="88"/>
        <item x="15"/>
        <item x="42"/>
        <item x="49"/>
        <item x="83"/>
      </items>
    </pivotField>
    <pivotField axis="axisPage" compact="0" outline="0" showAll="0" defaultSubtotal="0">
      <items count="1639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57"/>
        <item x="54"/>
        <item x="32"/>
        <item x="10"/>
        <item x="8"/>
        <item x="15"/>
        <item x="14"/>
        <item x="13"/>
        <item x="11"/>
        <item x="20"/>
        <item x="25"/>
        <item x="24"/>
        <item x="29"/>
        <item x="19"/>
        <item x="26"/>
        <item x="12"/>
        <item x="21"/>
        <item x="30"/>
        <item x="35"/>
        <item x="41"/>
        <item x="43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71"/>
        <item x="52"/>
        <item x="72"/>
        <item x="40"/>
        <item x="58"/>
        <item x="37"/>
        <item x="1"/>
        <item x="2"/>
        <item x="0"/>
        <item x="60"/>
        <item x="34"/>
        <item x="47"/>
        <item x="48"/>
        <item x="69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5">
    <field x="7"/>
    <field x="10"/>
    <field x="6"/>
    <field x="12"/>
    <field x="15"/>
  </rowFields>
  <rowItems count="6">
    <i>
      <x/>
      <x v="32"/>
      <x v="3"/>
      <x v="14"/>
      <x v="21"/>
    </i>
    <i r="2">
      <x v="5"/>
      <x v="14"/>
      <x v="12"/>
    </i>
    <i t="default">
      <x/>
    </i>
    <i>
      <x v="1"/>
      <x v="32"/>
      <x v="4"/>
      <x v="14"/>
      <x/>
    </i>
    <i t="default">
      <x v="1"/>
    </i>
    <i t="grand">
      <x/>
    </i>
  </rowItems>
  <colFields count="1">
    <field x="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1" item="132" hier="-1"/>
  </pageFields>
  <dataFields count="1">
    <dataField name="Sum of FOR JE" fld="4" baseField="0" baseItem="0" numFmtId="164"/>
  </dataFields>
  <formats count="3">
    <format dxfId="587">
      <pivotArea dataOnly="0" outline="0" fieldPosition="0">
        <references count="1">
          <reference field="6" count="0" defaultSubtotal="1"/>
        </references>
      </pivotArea>
    </format>
    <format dxfId="586">
      <pivotArea dataOnly="0" outline="0" fieldPosition="0">
        <references count="1">
          <reference field="7" count="0" defaultSubtotal="1"/>
        </references>
      </pivotArea>
    </format>
    <format dxfId="585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B4:O15" firstHeaderRow="1" firstDataRow="2" firstDataCol="4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1">
        <item x="10"/>
        <item x="9"/>
        <item x="3"/>
        <item x="5"/>
        <item x="6"/>
        <item x="4"/>
        <item x="8"/>
        <item x="1"/>
        <item x="0"/>
        <item x="2"/>
        <item x="7"/>
      </items>
    </pivotField>
    <pivotField axis="axisRow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Page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5"/>
        <item h="1" x="62"/>
        <item h="1" x="28"/>
        <item h="1" x="58"/>
        <item h="1" x="87"/>
        <item h="1" x="86"/>
        <item h="1" x="59"/>
        <item h="1" x="69"/>
        <item x="9"/>
        <item h="1" x="39"/>
        <item h="1"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compact="0" outline="0" showAll="0" defaultSubtotal="0"/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57"/>
        <item x="54"/>
        <item x="32"/>
        <item x="10"/>
        <item x="8"/>
        <item x="15"/>
        <item x="14"/>
        <item x="13"/>
        <item x="11"/>
        <item x="20"/>
        <item x="25"/>
        <item x="24"/>
        <item x="29"/>
        <item x="19"/>
        <item x="26"/>
        <item x="12"/>
        <item x="21"/>
        <item x="30"/>
        <item x="35"/>
        <item x="41"/>
        <item x="43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71"/>
        <item x="52"/>
        <item x="72"/>
        <item x="40"/>
        <item x="58"/>
        <item x="37"/>
        <item x="1"/>
        <item x="2"/>
        <item x="0"/>
        <item x="60"/>
        <item x="34"/>
        <item x="47"/>
        <item x="48"/>
        <item x="69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4">
    <field x="7"/>
    <field x="6"/>
    <field x="12"/>
    <field x="15"/>
  </rowFields>
  <rowItems count="10">
    <i>
      <x/>
      <x v="1"/>
      <x v="7"/>
      <x v="50"/>
    </i>
    <i r="1">
      <x v="5"/>
      <x v="2"/>
      <x v="14"/>
    </i>
    <i t="default">
      <x/>
    </i>
    <i>
      <x v="1"/>
      <x/>
      <x v="7"/>
      <x v="55"/>
    </i>
    <i r="1">
      <x v="4"/>
      <x v="2"/>
      <x v="65"/>
    </i>
    <i r="1">
      <x v="7"/>
      <x v="2"/>
      <x v="33"/>
    </i>
    <i r="3">
      <x v="34"/>
    </i>
    <i r="1">
      <x v="10"/>
      <x v="11"/>
      <x v="41"/>
    </i>
    <i t="default">
      <x v="1"/>
    </i>
    <i t="grand">
      <x/>
    </i>
  </rowItems>
  <colFields count="1">
    <field x="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2"/>
    </i>
    <i t="grand">
      <x/>
    </i>
  </colItems>
  <pageFields count="1">
    <pageField fld="10" hier="-1"/>
  </pageFields>
  <dataFields count="1">
    <dataField name="Sum of FOR JE" fld="4" baseField="0" baseItem="0" numFmtId="164"/>
  </dataFields>
  <formats count="5">
    <format dxfId="592">
      <pivotArea dataOnly="0" outline="0" fieldPosition="0">
        <references count="1">
          <reference field="6" count="0" defaultSubtotal="1"/>
        </references>
      </pivotArea>
    </format>
    <format dxfId="591">
      <pivotArea dataOnly="0" outline="0" fieldPosition="0">
        <references count="1">
          <reference field="7" count="0" defaultSubtotal="1"/>
        </references>
      </pivotArea>
    </format>
    <format dxfId="590">
      <pivotArea outline="0" collapsedLevelsAreSubtotals="1" fieldPosition="0"/>
    </format>
    <format dxfId="589">
      <pivotArea dataOnly="0" labelOnly="1" outline="0" fieldPosition="0">
        <references count="1">
          <reference field="8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88">
      <pivotArea dataOnly="0" labelOnly="1" grandCol="1" outline="0" fieldPosition="0"/>
    </format>
  </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41:M45" firstHeaderRow="1" firstDataRow="2" firstDataCol="5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1">
        <item x="10"/>
        <item x="9"/>
        <item x="3"/>
        <item x="5"/>
        <item x="6"/>
        <item x="4"/>
        <item x="8"/>
        <item x="1"/>
        <item x="0"/>
        <item x="2"/>
        <item x="7"/>
      </items>
    </pivotField>
    <pivotField axis="axisRow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multipleItemSelectionAllowed="1" showAll="0" defaultSubtotal="0">
      <items count="97">
        <item x="84"/>
        <item x="64"/>
        <item x="67"/>
        <item x="53"/>
        <item x="37"/>
        <item x="55"/>
        <item x="89"/>
        <item x="18"/>
        <item m="1" x="95"/>
        <item x="62"/>
        <item x="28"/>
        <item x="58"/>
        <item x="87"/>
        <item x="86"/>
        <item x="59"/>
        <item x="69"/>
        <item x="9"/>
        <item x="39"/>
        <item x="71"/>
        <item x="57"/>
        <item x="63"/>
        <item x="72"/>
        <item x="70"/>
        <item x="51"/>
        <item x="40"/>
        <item x="80"/>
        <item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3"/>
        <item x="81"/>
        <item x="20"/>
        <item m="1" x="92"/>
        <item x="30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22"/>
        <item x="79"/>
        <item x="41"/>
        <item x="32"/>
        <item x="48"/>
        <item x="60"/>
        <item x="36"/>
        <item x="24"/>
        <item x="74"/>
        <item x="85"/>
        <item x="0"/>
        <item m="1" x="96"/>
        <item x="50"/>
        <item m="1" x="94"/>
        <item x="75"/>
        <item x="77"/>
        <item x="47"/>
        <item x="61"/>
        <item x="88"/>
        <item x="15"/>
        <item x="42"/>
        <item x="49"/>
        <item x="83"/>
      </items>
    </pivotField>
    <pivotField axis="axisPage" compact="0" outline="0" showAll="0" defaultSubtotal="0">
      <items count="1639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57"/>
        <item x="54"/>
        <item x="32"/>
        <item x="10"/>
        <item x="8"/>
        <item x="15"/>
        <item x="14"/>
        <item x="13"/>
        <item x="11"/>
        <item x="20"/>
        <item x="25"/>
        <item x="24"/>
        <item x="29"/>
        <item x="19"/>
        <item x="26"/>
        <item x="12"/>
        <item x="21"/>
        <item x="30"/>
        <item x="35"/>
        <item x="41"/>
        <item x="43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71"/>
        <item x="52"/>
        <item x="72"/>
        <item x="40"/>
        <item x="58"/>
        <item x="37"/>
        <item x="1"/>
        <item x="2"/>
        <item x="0"/>
        <item x="60"/>
        <item x="34"/>
        <item x="47"/>
        <item x="48"/>
        <item x="69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5">
    <field x="7"/>
    <field x="10"/>
    <field x="6"/>
    <field x="12"/>
    <field x="15"/>
  </rowFields>
  <rowItems count="3">
    <i>
      <x v="1"/>
      <x v="31"/>
      <x v="4"/>
      <x v="13"/>
      <x/>
    </i>
    <i t="default">
      <x v="1"/>
    </i>
    <i t="grand">
      <x/>
    </i>
  </rowItems>
  <colFields count="1">
    <field x="8"/>
  </colFields>
  <col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colItems>
  <pageFields count="1">
    <pageField fld="11" item="103" hier="-1"/>
  </pageFields>
  <dataFields count="1">
    <dataField name="Sum of FOR JE" fld="4" baseField="0" baseItem="0" numFmtId="164"/>
  </dataFields>
  <formats count="3">
    <format dxfId="595">
      <pivotArea dataOnly="0" outline="0" fieldPosition="0">
        <references count="1">
          <reference field="6" count="0" defaultSubtotal="1"/>
        </references>
      </pivotArea>
    </format>
    <format dxfId="594">
      <pivotArea dataOnly="0" outline="0" fieldPosition="0">
        <references count="1">
          <reference field="7" count="0" defaultSubtotal="1"/>
        </references>
      </pivotArea>
    </format>
    <format dxfId="593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N2:Q20" firstHeaderRow="1" firstDataRow="2" firstDataCol="1"/>
  <pivotFields count="10">
    <pivotField showAll="0"/>
    <pivotField numFmtId="165"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numFmtId="43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Sum of Amount" fld="8" baseField="0" baseItem="0" numFmtId="43"/>
  </dataFields>
  <formats count="1">
    <format dxfId="584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4:G798" firstHeaderRow="1" firstDataRow="1" firstDataCol="6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h="1" x="84"/>
        <item h="1" x="64"/>
        <item h="1" x="67"/>
        <item h="1" x="53"/>
        <item h="1" x="37"/>
        <item h="1" x="55"/>
        <item h="1" x="89"/>
        <item x="18"/>
        <item m="1" x="95"/>
        <item h="1" x="62"/>
        <item h="1" x="28"/>
        <item h="1" x="58"/>
        <item h="1" x="87"/>
        <item h="1" x="86"/>
        <item h="1" x="59"/>
        <item x="69"/>
        <item x="9"/>
        <item x="39"/>
        <item x="71"/>
        <item h="1" x="57"/>
        <item h="1" x="63"/>
        <item h="1" x="72"/>
        <item h="1" x="70"/>
        <item x="51"/>
        <item x="40"/>
        <item x="80"/>
        <item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3"/>
        <item x="81"/>
        <item x="20"/>
        <item m="1" x="92"/>
        <item x="30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22"/>
        <item x="79"/>
        <item x="41"/>
        <item x="32"/>
        <item x="48"/>
        <item x="60"/>
        <item x="36"/>
        <item x="24"/>
        <item x="74"/>
        <item h="1" x="85"/>
        <item h="1" x="0"/>
        <item m="1" x="96"/>
        <item x="50"/>
        <item h="1" m="1" x="94"/>
        <item x="75"/>
        <item x="77"/>
        <item x="47"/>
        <item x="61"/>
        <item x="88"/>
        <item x="15"/>
        <item h="1" x="42"/>
        <item h="1" x="49"/>
        <item x="83"/>
      </items>
    </pivotField>
    <pivotField axis="axisRow" compact="0" outline="0" showAll="0" defaultSubtotal="0">
      <items count="1639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60"/>
        <item x="57"/>
        <item x="54"/>
        <item x="32"/>
        <item x="10"/>
        <item x="8"/>
        <item x="15"/>
        <item x="14"/>
        <item x="13"/>
        <item x="11"/>
        <item x="20"/>
        <item x="25"/>
        <item x="34"/>
        <item x="24"/>
        <item x="29"/>
        <item x="19"/>
        <item x="26"/>
        <item x="12"/>
        <item x="21"/>
        <item x="30"/>
        <item x="35"/>
        <item x="41"/>
        <item x="43"/>
        <item x="47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69"/>
        <item x="71"/>
        <item x="52"/>
        <item x="72"/>
        <item x="40"/>
        <item x="48"/>
        <item x="58"/>
        <item x="37"/>
        <item x="1"/>
        <item x="2"/>
        <item x="0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6">
    <field x="8"/>
    <field x="6"/>
    <field x="10"/>
    <field x="12"/>
    <field x="11"/>
    <field x="15"/>
  </rowFields>
  <rowItems count="794">
    <i>
      <x/>
      <x/>
      <x v="58"/>
      <x v="7"/>
      <x v="61"/>
      <x v="58"/>
    </i>
    <i r="2">
      <x v="63"/>
      <x v="2"/>
      <x v="145"/>
      <x v="58"/>
    </i>
    <i r="4">
      <x v="146"/>
      <x v="58"/>
    </i>
    <i r="2">
      <x v="67"/>
      <x v="2"/>
      <x v="122"/>
      <x v="58"/>
    </i>
    <i r="5">
      <x v="61"/>
    </i>
    <i r="3">
      <x v="7"/>
      <x v="122"/>
      <x v="58"/>
    </i>
    <i r="5">
      <x v="60"/>
    </i>
    <i r="2">
      <x v="68"/>
      <x v="7"/>
      <x v="782"/>
      <x v="58"/>
    </i>
    <i r="2">
      <x v="69"/>
      <x v="7"/>
      <x v="61"/>
      <x v="58"/>
    </i>
    <i t="default" r="1">
      <x/>
    </i>
    <i r="1">
      <x v="4"/>
      <x v="31"/>
      <x v="13"/>
      <x v="63"/>
      <x/>
    </i>
    <i r="4">
      <x v="99"/>
      <x/>
    </i>
    <i r="4">
      <x v="103"/>
      <x/>
    </i>
    <i r="2">
      <x v="43"/>
      <x v="12"/>
      <x v="26"/>
      <x/>
    </i>
    <i r="2">
      <x v="57"/>
      <x v="2"/>
      <x v="68"/>
      <x v="5"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21"/>
      <x v="36"/>
    </i>
    <i r="4">
      <x v="32"/>
      <x v="36"/>
    </i>
    <i r="4">
      <x v="76"/>
      <x v="36"/>
    </i>
    <i r="4">
      <x v="168"/>
      <x v="36"/>
    </i>
    <i r="2">
      <x v="16"/>
      <x v="2"/>
      <x v="7"/>
      <x v="37"/>
    </i>
    <i r="4">
      <x v="44"/>
      <x v="37"/>
    </i>
    <i r="2">
      <x v="29"/>
      <x v="9"/>
      <x v="154"/>
      <x v="36"/>
    </i>
    <i r="2">
      <x v="30"/>
      <x v="15"/>
      <x v="97"/>
      <x v="36"/>
    </i>
    <i r="2">
      <x v="32"/>
      <x v="14"/>
      <x v="1279"/>
      <x v="36"/>
    </i>
    <i r="2">
      <x v="33"/>
      <x v="9"/>
      <x v="158"/>
      <x v="36"/>
    </i>
    <i r="2">
      <x v="34"/>
      <x v="7"/>
      <x v="143"/>
      <x v="67"/>
    </i>
    <i r="2">
      <x v="35"/>
      <x v="2"/>
      <x v="151"/>
      <x v="67"/>
    </i>
    <i r="2">
      <x v="37"/>
      <x v="8"/>
      <x v="101"/>
      <x v="67"/>
    </i>
    <i r="2">
      <x v="40"/>
      <x v="6"/>
      <x v="134"/>
      <x v="67"/>
    </i>
    <i r="2">
      <x v="42"/>
      <x v="2"/>
      <x v="80"/>
      <x v="36"/>
    </i>
    <i r="2">
      <x v="46"/>
      <x v="9"/>
      <x v="3"/>
      <x v="36"/>
    </i>
    <i r="3">
      <x v="12"/>
      <x v="58"/>
      <x v="36"/>
    </i>
    <i r="2">
      <x v="48"/>
      <x v="2"/>
      <x v="117"/>
      <x v="36"/>
    </i>
    <i r="3">
      <x v="9"/>
      <x v="96"/>
      <x v="36"/>
    </i>
    <i r="3">
      <x v="11"/>
      <x v="104"/>
      <x v="36"/>
    </i>
    <i r="2">
      <x v="52"/>
      <x v="2"/>
      <x v="41"/>
      <x v="36"/>
    </i>
    <i r="4">
      <x v="67"/>
      <x v="36"/>
    </i>
    <i r="2">
      <x v="54"/>
      <x v="2"/>
      <x v="111"/>
      <x v="36"/>
    </i>
    <i r="2">
      <x v="56"/>
      <x v="2"/>
      <x v="27"/>
      <x v="36"/>
    </i>
    <i r="4">
      <x v="31"/>
      <x v="36"/>
    </i>
    <i r="4">
      <x v="162"/>
      <x v="36"/>
    </i>
    <i r="4">
      <x v="173"/>
      <x v="36"/>
    </i>
    <i r="4">
      <x v="175"/>
      <x v="36"/>
    </i>
    <i r="2">
      <x v="57"/>
      <x v="2"/>
      <x v="68"/>
      <x v="36"/>
    </i>
    <i r="4">
      <x v="147"/>
      <x v="36"/>
    </i>
    <i r="4">
      <x v="165"/>
      <x v="36"/>
    </i>
    <i r="4">
      <x v="166"/>
      <x v="36"/>
    </i>
    <i r="2">
      <x v="59"/>
      <x v="2"/>
      <x v="163"/>
      <x v="36"/>
    </i>
    <i r="2">
      <x v="60"/>
      <x v="2"/>
      <x v="131"/>
      <x v="36"/>
    </i>
    <i r="2">
      <x v="62"/>
      <x v="12"/>
      <x v="130"/>
      <x v="36"/>
    </i>
    <i r="2">
      <x v="63"/>
      <x v="2"/>
      <x v="119"/>
      <x v="36"/>
    </i>
    <i r="2">
      <x v="64"/>
      <x v="12"/>
      <x v="169"/>
      <x v="36"/>
    </i>
    <i r="3">
      <x v="13"/>
      <x v="135"/>
      <x v="36"/>
    </i>
    <i r="2">
      <x v="65"/>
      <x v="2"/>
      <x v="18"/>
      <x v="36"/>
    </i>
    <i r="4">
      <x v="25"/>
      <x v="36"/>
    </i>
    <i r="3">
      <x v="9"/>
      <x v="157"/>
      <x v="36"/>
    </i>
    <i r="3">
      <x v="12"/>
      <x v="157"/>
      <x v="36"/>
    </i>
    <i r="2">
      <x v="66"/>
      <x v="9"/>
      <x v="152"/>
      <x v="36"/>
    </i>
    <i r="3">
      <x v="11"/>
      <x v="18"/>
      <x v="36"/>
    </i>
    <i r="4">
      <x v="169"/>
      <x v="36"/>
    </i>
    <i r="2">
      <x v="67"/>
      <x v="2"/>
      <x v="66"/>
      <x v="36"/>
    </i>
    <i r="2">
      <x v="68"/>
      <x v="2"/>
      <x v="1"/>
      <x v="36"/>
    </i>
    <i r="4">
      <x v="72"/>
      <x v="36"/>
    </i>
    <i r="4">
      <x v="171"/>
      <x v="36"/>
    </i>
    <i r="4">
      <x v="205"/>
      <x v="36"/>
    </i>
    <i r="3">
      <x v="10"/>
      <x v="71"/>
      <x v="36"/>
    </i>
    <i r="2">
      <x v="69"/>
      <x v="2"/>
      <x v="61"/>
      <x v="36"/>
    </i>
    <i r="2">
      <x v="74"/>
      <x v="2"/>
      <x v="39"/>
      <x v="36"/>
    </i>
    <i r="4">
      <x v="177"/>
      <x v="36"/>
    </i>
    <i r="2">
      <x v="77"/>
      <x v="2"/>
      <x v="23"/>
      <x v="36"/>
    </i>
    <i r="2">
      <x v="80"/>
      <x v="2"/>
      <x v="84"/>
      <x v="36"/>
    </i>
    <i r="2">
      <x v="81"/>
      <x v="2"/>
      <x v="47"/>
      <x v="36"/>
    </i>
    <i r="2">
      <x v="93"/>
      <x v="11"/>
      <x v="81"/>
      <x v="36"/>
    </i>
    <i t="default" r="1">
      <x v="7"/>
    </i>
    <i r="1">
      <x v="10"/>
      <x v="16"/>
      <x v="11"/>
      <x v="83"/>
      <x v="44"/>
    </i>
    <i r="2">
      <x v="76"/>
      <x v="2"/>
      <x v="24"/>
      <x v="42"/>
    </i>
    <i t="default" r="1">
      <x v="10"/>
    </i>
    <i t="default">
      <x/>
    </i>
    <i>
      <x v="1"/>
      <x/>
      <x v="58"/>
      <x v="7"/>
      <x v="61"/>
      <x v="58"/>
    </i>
    <i r="2"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58"/>
    </i>
    <i r="5">
      <x v="60"/>
    </i>
    <i r="2">
      <x v="68"/>
      <x v="7"/>
      <x v="782"/>
      <x v="58"/>
    </i>
    <i r="2">
      <x v="69"/>
      <x v="7"/>
      <x v="61"/>
      <x v="58"/>
    </i>
    <i t="default" r="1">
      <x/>
    </i>
    <i r="1">
      <x v="4"/>
      <x v="17"/>
      <x v="2"/>
      <x v="97"/>
      <x v="4"/>
    </i>
    <i r="5">
      <x v="48"/>
    </i>
    <i r="2">
      <x v="31"/>
      <x v="13"/>
      <x v="63"/>
      <x/>
    </i>
    <i r="4">
      <x v="99"/>
      <x/>
    </i>
    <i r="4">
      <x v="103"/>
      <x/>
    </i>
    <i r="2">
      <x v="32"/>
      <x v="14"/>
      <x v="132"/>
      <x/>
    </i>
    <i r="2">
      <x v="43"/>
      <x v="12"/>
      <x v="26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21"/>
      <x v="36"/>
    </i>
    <i r="4">
      <x v="114"/>
      <x v="36"/>
    </i>
    <i r="4">
      <x v="129"/>
      <x v="36"/>
    </i>
    <i r="4">
      <x v="156"/>
      <x v="36"/>
    </i>
    <i r="2">
      <x v="16"/>
      <x v="2"/>
      <x v="7"/>
      <x v="37"/>
    </i>
    <i r="4">
      <x v="44"/>
      <x v="36"/>
    </i>
    <i r="5">
      <x v="37"/>
    </i>
    <i r="2">
      <x v="30"/>
      <x v="15"/>
      <x v="97"/>
      <x v="36"/>
    </i>
    <i r="2">
      <x v="32"/>
      <x v="14"/>
      <x v="1279"/>
      <x v="36"/>
    </i>
    <i r="3">
      <x v="29"/>
      <x v="7"/>
      <x v="36"/>
    </i>
    <i r="2">
      <x v="33"/>
      <x v="9"/>
      <x v="158"/>
      <x v="36"/>
    </i>
    <i r="2">
      <x v="34"/>
      <x v="7"/>
      <x v="143"/>
      <x v="67"/>
    </i>
    <i r="2">
      <x v="35"/>
      <x v="2"/>
      <x v="151"/>
      <x v="67"/>
    </i>
    <i r="2">
      <x v="37"/>
      <x v="8"/>
      <x v="101"/>
      <x v="67"/>
    </i>
    <i r="2">
      <x v="40"/>
      <x v="6"/>
      <x v="134"/>
      <x v="67"/>
    </i>
    <i r="2">
      <x v="42"/>
      <x v="2"/>
      <x v="80"/>
      <x v="36"/>
    </i>
    <i r="2">
      <x v="46"/>
      <x v="9"/>
      <x v="3"/>
      <x v="36"/>
    </i>
    <i r="3">
      <x v="12"/>
      <x v="58"/>
      <x v="36"/>
    </i>
    <i r="2">
      <x v="48"/>
      <x v="2"/>
      <x v="117"/>
      <x v="36"/>
    </i>
    <i r="3">
      <x v="9"/>
      <x v="96"/>
      <x v="36"/>
    </i>
    <i r="3">
      <x v="11"/>
      <x v="104"/>
      <x v="36"/>
    </i>
    <i r="2">
      <x v="52"/>
      <x v="2"/>
      <x v="67"/>
      <x v="36"/>
    </i>
    <i r="2">
      <x v="54"/>
      <x v="2"/>
      <x v="111"/>
      <x v="36"/>
    </i>
    <i r="2">
      <x v="56"/>
      <x v="2"/>
      <x v="2"/>
      <x v="36"/>
    </i>
    <i r="4">
      <x v="27"/>
      <x v="36"/>
    </i>
    <i r="4">
      <x v="31"/>
      <x v="36"/>
    </i>
    <i r="4"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5"/>
      <x v="36"/>
    </i>
    <i r="4">
      <x v="166"/>
      <x v="36"/>
    </i>
    <i r="2">
      <x v="60"/>
      <x v="2"/>
      <x v="179"/>
      <x v="36"/>
    </i>
    <i r="2">
      <x v="62"/>
      <x v="12"/>
      <x v="130"/>
      <x v="36"/>
    </i>
    <i r="2">
      <x v="63"/>
      <x v="2"/>
      <x v="119"/>
      <x v="36"/>
    </i>
    <i r="3">
      <x v="9"/>
      <x v="145"/>
      <x v="36"/>
    </i>
    <i r="2">
      <x v="64"/>
      <x v="12"/>
      <x v="169"/>
      <x v="36"/>
    </i>
    <i r="3">
      <x v="13"/>
      <x v="135"/>
      <x v="36"/>
    </i>
    <i r="2">
      <x v="65"/>
      <x v="2"/>
      <x v="18"/>
      <x v="36"/>
    </i>
    <i r="4">
      <x v="25"/>
      <x v="36"/>
    </i>
    <i r="3">
      <x v="9"/>
      <x v="157"/>
      <x v="36"/>
    </i>
    <i r="3">
      <x v="12"/>
      <x v="157"/>
      <x v="36"/>
    </i>
    <i r="2">
      <x v="66"/>
      <x v="9"/>
      <x v="152"/>
      <x v="36"/>
    </i>
    <i r="4">
      <x v="169"/>
      <x v="36"/>
    </i>
    <i r="3">
      <x v="11"/>
      <x v="18"/>
      <x v="36"/>
    </i>
    <i r="4">
      <x v="169"/>
      <x v="36"/>
    </i>
    <i r="2">
      <x v="68"/>
      <x v="2"/>
      <x v="1"/>
      <x v="36"/>
    </i>
    <i r="4">
      <x v="71"/>
      <x v="36"/>
    </i>
    <i r="4">
      <x v="72"/>
      <x v="36"/>
    </i>
    <i r="4">
      <x v="171"/>
      <x v="36"/>
    </i>
    <i r="4">
      <x v="205"/>
      <x v="36"/>
    </i>
    <i r="2">
      <x v="69"/>
      <x v="2"/>
      <x v="61"/>
      <x v="36"/>
    </i>
    <i r="2">
      <x v="74"/>
      <x v="2"/>
      <x v="39"/>
      <x v="36"/>
    </i>
    <i r="2">
      <x v="77"/>
      <x v="2"/>
      <x v="23"/>
      <x v="36"/>
    </i>
    <i r="2">
      <x v="80"/>
      <x v="2"/>
      <x v="84"/>
      <x v="36"/>
    </i>
    <i r="2">
      <x v="93"/>
      <x v="11"/>
      <x v="81"/>
      <x v="36"/>
    </i>
    <i t="default" r="1">
      <x v="7"/>
    </i>
    <i r="1">
      <x v="10"/>
      <x v="16"/>
      <x v="11"/>
      <x v="83"/>
      <x v="44"/>
    </i>
    <i r="2">
      <x v="76"/>
      <x v="2"/>
      <x v="24"/>
      <x v="42"/>
    </i>
    <i t="default" r="1">
      <x v="10"/>
    </i>
    <i t="default">
      <x v="1"/>
    </i>
    <i>
      <x v="2"/>
      <x/>
      <x v="58"/>
      <x v="7"/>
      <x v="61"/>
      <x v="58"/>
    </i>
    <i r="2"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58"/>
    </i>
    <i r="5">
      <x v="60"/>
    </i>
    <i r="2">
      <x v="69"/>
      <x v="7"/>
      <x v="61"/>
      <x v="58"/>
    </i>
    <i t="default" r="1">
      <x/>
    </i>
    <i r="1">
      <x v="4"/>
      <x v="17"/>
      <x v="2"/>
      <x v="97"/>
      <x v="4"/>
    </i>
    <i r="2">
      <x v="31"/>
      <x v="13"/>
      <x v="63"/>
      <x/>
    </i>
    <i r="4">
      <x v="99"/>
      <x/>
    </i>
    <i r="4">
      <x v="103"/>
      <x/>
    </i>
    <i r="2">
      <x v="43"/>
      <x v="12"/>
      <x v="26"/>
      <x v="65"/>
    </i>
    <i r="2">
      <x v="68"/>
      <x v="4"/>
      <x v="173"/>
      <x/>
    </i>
    <i r="2">
      <x v="77"/>
      <x v="2"/>
      <x v="19"/>
      <x/>
    </i>
    <i r="2">
      <x v="92"/>
      <x v="12"/>
      <x v="1268"/>
      <x v="5"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21"/>
      <x v="36"/>
    </i>
    <i r="4">
      <x v="32"/>
      <x v="36"/>
    </i>
    <i r="4">
      <x v="65"/>
      <x v="36"/>
    </i>
    <i r="4">
      <x v="76"/>
      <x v="36"/>
    </i>
    <i r="4">
      <x v="114"/>
      <x v="36"/>
    </i>
    <i r="4">
      <x v="129"/>
      <x v="36"/>
    </i>
    <i r="4">
      <x v="156"/>
      <x v="36"/>
    </i>
    <i r="2">
      <x v="16"/>
      <x v="2"/>
      <x v="7"/>
      <x v="37"/>
    </i>
    <i r="4">
      <x v="44"/>
      <x v="37"/>
    </i>
    <i r="2">
      <x v="30"/>
      <x v="15"/>
      <x v="97"/>
      <x v="36"/>
    </i>
    <i r="2">
      <x v="32"/>
      <x v="14"/>
      <x v="1279"/>
      <x v="36"/>
    </i>
    <i r="2">
      <x v="33"/>
      <x v="9"/>
      <x v="158"/>
      <x v="36"/>
    </i>
    <i r="2">
      <x v="34"/>
      <x v="7"/>
      <x v="143"/>
      <x v="67"/>
    </i>
    <i r="2">
      <x v="35"/>
      <x v="2"/>
      <x v="151"/>
      <x v="67"/>
    </i>
    <i r="2">
      <x v="36"/>
      <x v="2"/>
      <x v="153"/>
      <x v="67"/>
    </i>
    <i r="2">
      <x v="37"/>
      <x v="8"/>
      <x v="101"/>
      <x v="67"/>
    </i>
    <i r="2">
      <x v="38"/>
      <x v="2"/>
      <x v="34"/>
      <x v="67"/>
    </i>
    <i r="2">
      <x v="40"/>
      <x v="6"/>
      <x v="134"/>
      <x v="67"/>
    </i>
    <i r="2">
      <x v="42"/>
      <x v="2"/>
      <x v="80"/>
      <x v="36"/>
    </i>
    <i r="2">
      <x v="46"/>
      <x v="9"/>
      <x v="3"/>
      <x v="36"/>
    </i>
    <i r="3">
      <x v="12"/>
      <x v="58"/>
      <x v="36"/>
    </i>
    <i r="2">
      <x v="48"/>
      <x v="2"/>
      <x v="117"/>
      <x v="36"/>
    </i>
    <i r="3">
      <x v="9"/>
      <x v="96"/>
      <x v="36"/>
    </i>
    <i r="3">
      <x v="11"/>
      <x v="104"/>
      <x v="36"/>
    </i>
    <i r="2">
      <x v="52"/>
      <x v="2"/>
      <x v="67"/>
      <x v="36"/>
    </i>
    <i r="2">
      <x v="54"/>
      <x v="2"/>
      <x v="111"/>
      <x v="36"/>
    </i>
    <i r="2">
      <x v="56"/>
      <x v="2"/>
      <x v="27"/>
      <x v="36"/>
    </i>
    <i r="4">
      <x v="31"/>
      <x v="36"/>
    </i>
    <i r="4"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5"/>
      <x v="36"/>
    </i>
    <i r="4">
      <x v="166"/>
      <x v="36"/>
    </i>
    <i r="2">
      <x v="59"/>
      <x v="2"/>
      <x v="163"/>
      <x v="36"/>
    </i>
    <i r="2">
      <x v="62"/>
      <x v="14"/>
      <x v="148"/>
      <x v="36"/>
    </i>
    <i r="2">
      <x v="63"/>
      <x v="2"/>
      <x v="119"/>
      <x v="36"/>
    </i>
    <i r="3">
      <x v="9"/>
      <x v="145"/>
      <x v="36"/>
    </i>
    <i r="2">
      <x v="64"/>
      <x v="12"/>
      <x v="169"/>
      <x v="36"/>
    </i>
    <i r="3">
      <x v="13"/>
      <x v="135"/>
      <x v="36"/>
    </i>
    <i r="2">
      <x v="65"/>
      <x v="2"/>
      <x v="18"/>
      <x v="36"/>
    </i>
    <i r="4">
      <x v="25"/>
      <x v="36"/>
    </i>
    <i r="3">
      <x v="9"/>
      <x v="157"/>
      <x v="36"/>
    </i>
    <i r="3">
      <x v="12"/>
      <x v="157"/>
      <x v="36"/>
    </i>
    <i r="2">
      <x v="66"/>
      <x v="9"/>
      <x v="152"/>
      <x v="36"/>
    </i>
    <i r="4">
      <x v="169"/>
      <x v="36"/>
    </i>
    <i r="3">
      <x v="11"/>
      <x v="18"/>
      <x v="36"/>
    </i>
    <i r="4">
      <x v="169"/>
      <x v="36"/>
    </i>
    <i r="2">
      <x v="67"/>
      <x v="1"/>
      <x v="7"/>
      <x v="36"/>
    </i>
    <i r="2">
      <x v="68"/>
      <x v="2"/>
      <x v="1"/>
      <x v="36"/>
    </i>
    <i r="4">
      <x v="72"/>
      <x v="36"/>
    </i>
    <i r="4">
      <x v="171"/>
      <x v="36"/>
    </i>
    <i r="4">
      <x v="205"/>
      <x v="36"/>
    </i>
    <i r="2">
      <x v="69"/>
      <x v="2"/>
      <x v="61"/>
      <x v="36"/>
    </i>
    <i r="2">
      <x v="73"/>
      <x v="2"/>
      <x v="59"/>
      <x v="36"/>
    </i>
    <i r="2">
      <x v="74"/>
      <x v="2"/>
      <x v="39"/>
      <x v="36"/>
    </i>
    <i r="2">
      <x v="77"/>
      <x v="2"/>
      <x v="23"/>
      <x v="36"/>
    </i>
    <i r="2">
      <x v="80"/>
      <x v="2"/>
      <x v="84"/>
      <x v="36"/>
    </i>
    <i r="2">
      <x v="93"/>
      <x v="11"/>
      <x v="81"/>
      <x v="36"/>
    </i>
    <i t="default" r="1">
      <x v="7"/>
    </i>
    <i r="1">
      <x v="10"/>
      <x v="16"/>
      <x v="11"/>
      <x v="83"/>
      <x v="44"/>
    </i>
    <i r="2">
      <x v="76"/>
      <x v="2"/>
      <x v="24"/>
      <x v="42"/>
    </i>
    <i t="default" r="1">
      <x v="10"/>
    </i>
    <i t="default">
      <x v="2"/>
    </i>
    <i>
      <x v="3"/>
      <x/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60"/>
    </i>
    <i t="default" r="1">
      <x/>
    </i>
    <i r="1">
      <x v="4"/>
      <x v="31"/>
      <x v="13"/>
      <x v="99"/>
      <x/>
    </i>
    <i r="4">
      <x v="103"/>
      <x/>
    </i>
    <i r="2">
      <x v="32"/>
      <x v="14"/>
      <x v="132"/>
      <x/>
    </i>
    <i r="2">
      <x v="47"/>
      <x v="2"/>
      <x v="155"/>
      <x v="5"/>
    </i>
    <i r="2">
      <x v="62"/>
      <x v="12"/>
      <x v="130"/>
      <x v="5"/>
    </i>
    <i r="2">
      <x v="68"/>
      <x v="4"/>
      <x v="173"/>
      <x/>
    </i>
    <i r="2">
      <x v="77"/>
      <x v="2"/>
      <x v="19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21"/>
      <x v="36"/>
    </i>
    <i r="4">
      <x v="32"/>
      <x v="36"/>
    </i>
    <i r="4">
      <x v="65"/>
      <x v="36"/>
    </i>
    <i r="4">
      <x v="76"/>
      <x v="36"/>
    </i>
    <i r="4">
      <x v="168"/>
      <x v="36"/>
    </i>
    <i r="2">
      <x v="16"/>
      <x v="2"/>
      <x v="7"/>
      <x v="37"/>
    </i>
    <i r="4">
      <x v="44"/>
      <x v="37"/>
    </i>
    <i r="2">
      <x v="17"/>
      <x v="2"/>
      <x v="97"/>
      <x v="71"/>
    </i>
    <i r="2">
      <x v="30"/>
      <x v="15"/>
      <x v="97"/>
      <x v="36"/>
    </i>
    <i r="2">
      <x v="32"/>
      <x v="14"/>
      <x v="1279"/>
      <x v="36"/>
    </i>
    <i r="2">
      <x v="33"/>
      <x v="9"/>
      <x v="158"/>
      <x v="36"/>
    </i>
    <i r="3">
      <x v="14"/>
      <x v="158"/>
      <x v="36"/>
    </i>
    <i r="2">
      <x v="34"/>
      <x v="7"/>
      <x v="143"/>
      <x v="67"/>
    </i>
    <i r="2">
      <x v="35"/>
      <x v="2"/>
      <x v="151"/>
      <x v="67"/>
    </i>
    <i r="2">
      <x v="37"/>
      <x v="8"/>
      <x v="101"/>
      <x v="67"/>
    </i>
    <i r="2">
      <x v="38"/>
      <x v="2"/>
      <x v="34"/>
      <x v="67"/>
    </i>
    <i r="2">
      <x v="39"/>
      <x v="2"/>
      <x v="102"/>
      <x v="67"/>
    </i>
    <i r="2">
      <x v="40"/>
      <x v="6"/>
      <x v="134"/>
      <x v="67"/>
    </i>
    <i r="2">
      <x v="42"/>
      <x v="2"/>
      <x v="80"/>
      <x v="36"/>
    </i>
    <i r="2">
      <x v="46"/>
      <x v="9"/>
      <x v="3"/>
      <x v="36"/>
    </i>
    <i r="3">
      <x v="12"/>
      <x v="58"/>
      <x v="36"/>
    </i>
    <i r="2">
      <x v="48"/>
      <x v="2"/>
      <x v="117"/>
      <x v="36"/>
    </i>
    <i r="3">
      <x v="9"/>
      <x v="96"/>
      <x v="36"/>
    </i>
    <i r="3">
      <x v="11"/>
      <x v="104"/>
      <x v="36"/>
    </i>
    <i r="2">
      <x v="52"/>
      <x v="2"/>
      <x v="67"/>
      <x v="36"/>
    </i>
    <i r="2">
      <x v="54"/>
      <x v="2"/>
      <x v="111"/>
      <x v="36"/>
    </i>
    <i r="2">
      <x v="56"/>
      <x v="2"/>
      <x v="27"/>
      <x v="36"/>
    </i>
    <i r="4">
      <x v="31"/>
      <x v="36"/>
    </i>
    <i r="4"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5"/>
      <x v="36"/>
    </i>
    <i r="4">
      <x v="166"/>
      <x v="36"/>
    </i>
    <i r="2">
      <x v="59"/>
      <x v="2"/>
      <x v="163"/>
      <x v="36"/>
    </i>
    <i r="2">
      <x v="60"/>
      <x v="2"/>
      <x v="179"/>
      <x v="36"/>
    </i>
    <i r="2">
      <x v="62"/>
      <x v="9"/>
      <x v="118"/>
      <x v="36"/>
    </i>
    <i r="2">
      <x v="63"/>
      <x v="2"/>
      <x v="119"/>
      <x v="36"/>
    </i>
    <i r="2">
      <x v="64"/>
      <x v="12"/>
      <x v="169"/>
      <x v="36"/>
    </i>
    <i r="3">
      <x v="13"/>
      <x v="135"/>
      <x v="36"/>
    </i>
    <i r="2">
      <x v="65"/>
      <x v="2"/>
      <x v="18"/>
      <x v="36"/>
    </i>
    <i r="4">
      <x v="25"/>
      <x v="36"/>
    </i>
    <i r="3">
      <x v="9"/>
      <x v="157"/>
      <x v="36"/>
    </i>
    <i r="2">
      <x v="66"/>
      <x v="9"/>
      <x v="152"/>
      <x v="36"/>
    </i>
    <i r="4">
      <x v="169"/>
      <x v="36"/>
    </i>
    <i r="3">
      <x v="11"/>
      <x v="18"/>
      <x v="36"/>
    </i>
    <i r="4">
      <x v="169"/>
      <x v="36"/>
    </i>
    <i r="3">
      <x v="14"/>
      <x v="18"/>
      <x v="36"/>
    </i>
    <i r="2">
      <x v="68"/>
      <x v="2"/>
      <x v="1"/>
      <x v="36"/>
    </i>
    <i r="4">
      <x v="72"/>
      <x v="36"/>
    </i>
    <i r="4">
      <x v="171"/>
      <x v="36"/>
    </i>
    <i r="4">
      <x v="205"/>
      <x v="36"/>
    </i>
    <i r="2">
      <x v="69"/>
      <x v="2"/>
      <x v="61"/>
      <x v="36"/>
    </i>
    <i r="2">
      <x v="74"/>
      <x v="2"/>
      <x v="39"/>
      <x v="36"/>
    </i>
    <i r="2">
      <x v="77"/>
      <x v="2"/>
      <x v="23"/>
      <x v="36"/>
    </i>
    <i r="2">
      <x v="80"/>
      <x v="2"/>
      <x v="84"/>
      <x v="36"/>
    </i>
    <i r="2">
      <x v="93"/>
      <x v="11"/>
      <x v="81"/>
      <x v="36"/>
    </i>
    <i t="default" r="1">
      <x v="7"/>
    </i>
    <i r="1">
      <x v="10"/>
      <x v="16"/>
      <x v="11"/>
      <x v="83"/>
      <x v="44"/>
    </i>
    <i r="2">
      <x v="76"/>
      <x v="2"/>
      <x v="24"/>
      <x v="42"/>
    </i>
    <i t="default" r="1">
      <x v="10"/>
    </i>
    <i t="default">
      <x v="3"/>
    </i>
    <i>
      <x v="4"/>
      <x/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60"/>
    </i>
    <i t="default" r="1">
      <x/>
    </i>
    <i r="1">
      <x v="4"/>
      <x v="31"/>
      <x v="13"/>
      <x v="103"/>
      <x/>
    </i>
    <i r="2">
      <x v="32"/>
      <x v="14"/>
      <x v="132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32"/>
      <x v="36"/>
    </i>
    <i r="4">
      <x v="65"/>
      <x v="36"/>
    </i>
    <i r="4">
      <x v="156"/>
      <x v="36"/>
    </i>
    <i r="2">
      <x v="16"/>
      <x v="2"/>
      <x v="7"/>
      <x v="37"/>
    </i>
    <i r="4">
      <x v="44"/>
      <x v="37"/>
    </i>
    <i r="2">
      <x v="24"/>
      <x v="2"/>
      <x v="192"/>
      <x v="36"/>
    </i>
    <i r="2">
      <x v="29"/>
      <x v="9"/>
      <x v="154"/>
      <x v="36"/>
    </i>
    <i r="2">
      <x v="30"/>
      <x v="15"/>
      <x v="97"/>
      <x v="36"/>
    </i>
    <i r="2">
      <x v="32"/>
      <x v="14"/>
      <x v="1279"/>
      <x v="36"/>
    </i>
    <i r="2">
      <x v="33"/>
      <x v="9"/>
      <x v="158"/>
      <x v="36"/>
    </i>
    <i r="3">
      <x v="25"/>
      <x v="7"/>
      <x v="36"/>
    </i>
    <i r="2">
      <x v="34"/>
      <x v="7"/>
      <x v="143"/>
      <x v="67"/>
    </i>
    <i r="2">
      <x v="35"/>
      <x v="2"/>
      <x v="151"/>
      <x v="67"/>
    </i>
    <i r="2">
      <x v="36"/>
      <x v="2"/>
      <x v="153"/>
      <x v="67"/>
    </i>
    <i r="2">
      <x v="37"/>
      <x v="8"/>
      <x v="101"/>
      <x v="67"/>
    </i>
    <i r="2">
      <x v="39"/>
      <x v="2"/>
      <x v="102"/>
      <x v="67"/>
    </i>
    <i r="2">
      <x v="40"/>
      <x v="6"/>
      <x v="134"/>
      <x v="67"/>
    </i>
    <i r="2">
      <x v="42"/>
      <x v="2"/>
      <x v="80"/>
      <x v="36"/>
    </i>
    <i r="2">
      <x v="46"/>
      <x v="12"/>
      <x v="58"/>
      <x v="36"/>
    </i>
    <i r="2">
      <x v="48"/>
      <x v="9"/>
      <x v="96"/>
      <x v="36"/>
    </i>
    <i r="3">
      <x v="11"/>
      <x v="104"/>
      <x v="36"/>
    </i>
    <i r="2">
      <x v="52"/>
      <x v="2"/>
      <x v="67"/>
      <x v="36"/>
    </i>
    <i r="2">
      <x v="54"/>
      <x v="2"/>
      <x v="111"/>
      <x v="36"/>
    </i>
    <i r="2">
      <x v="56"/>
      <x v="2"/>
      <x v="27"/>
      <x v="36"/>
    </i>
    <i r="4"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5"/>
      <x v="36"/>
    </i>
    <i r="4">
      <x v="166"/>
      <x v="36"/>
    </i>
    <i r="2">
      <x v="59"/>
      <x v="2"/>
      <x v="163"/>
      <x v="36"/>
    </i>
    <i r="2">
      <x v="62"/>
      <x v="9"/>
      <x v="118"/>
      <x v="36"/>
    </i>
    <i r="2">
      <x v="63"/>
      <x v="2"/>
      <x v="119"/>
      <x v="36"/>
    </i>
    <i r="2">
      <x v="64"/>
      <x v="12"/>
      <x v="169"/>
      <x v="36"/>
    </i>
    <i r="3">
      <x v="13"/>
      <x v="135"/>
      <x v="36"/>
    </i>
    <i r="2">
      <x v="65"/>
      <x v="2"/>
      <x v="18"/>
      <x v="36"/>
    </i>
    <i r="4">
      <x v="25"/>
      <x v="36"/>
    </i>
    <i r="3">
      <x v="9"/>
      <x v="157"/>
      <x v="36"/>
    </i>
    <i r="2">
      <x v="66"/>
      <x v="9"/>
      <x v="152"/>
      <x v="36"/>
    </i>
    <i r="4">
      <x v="169"/>
      <x v="36"/>
    </i>
    <i r="4">
      <x v="190"/>
      <x v="36"/>
    </i>
    <i r="3">
      <x v="11"/>
      <x v="18"/>
      <x v="36"/>
    </i>
    <i r="4">
      <x v="169"/>
      <x v="36"/>
    </i>
    <i r="2">
      <x v="68"/>
      <x v="2"/>
      <x v="1"/>
      <x v="36"/>
    </i>
    <i r="4">
      <x v="72"/>
      <x v="36"/>
    </i>
    <i r="4">
      <x v="171"/>
      <x v="36"/>
    </i>
    <i r="4">
      <x v="205"/>
      <x v="36"/>
    </i>
    <i r="2">
      <x v="69"/>
      <x v="2"/>
      <x v="61"/>
      <x v="36"/>
    </i>
    <i r="2">
      <x v="74"/>
      <x v="2"/>
      <x v="39"/>
      <x v="36"/>
    </i>
    <i r="2">
      <x v="76"/>
      <x v="2"/>
      <x v="59"/>
      <x v="36"/>
    </i>
    <i r="2">
      <x v="77"/>
      <x v="2"/>
      <x v="23"/>
      <x v="36"/>
    </i>
    <i r="2">
      <x v="80"/>
      <x v="2"/>
      <x v="84"/>
      <x v="36"/>
    </i>
    <i r="2">
      <x v="93"/>
      <x v="11"/>
      <x v="81"/>
      <x v="36"/>
    </i>
    <i t="default" r="1">
      <x v="7"/>
    </i>
    <i r="1">
      <x v="10"/>
      <x v="16"/>
      <x v="11"/>
      <x v="83"/>
      <x v="44"/>
    </i>
    <i r="2">
      <x v="76"/>
      <x v="2"/>
      <x v="24"/>
      <x v="42"/>
    </i>
    <i r="2">
      <x v="78"/>
      <x v="2"/>
      <x v="24"/>
      <x v="42"/>
    </i>
    <i t="default" r="1">
      <x v="10"/>
    </i>
    <i t="default">
      <x v="4"/>
    </i>
    <i>
      <x v="5"/>
      <x/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60"/>
    </i>
    <i t="default" r="1">
      <x/>
    </i>
    <i r="1">
      <x v="4"/>
      <x v="31"/>
      <x v="13"/>
      <x v="103"/>
      <x/>
    </i>
    <i r="2">
      <x v="62"/>
      <x v="12"/>
      <x v="130"/>
      <x v="5"/>
    </i>
    <i r="2">
      <x v="67"/>
      <x v="7"/>
      <x v="61"/>
      <x v="61"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76"/>
      <x v="36"/>
    </i>
    <i r="2">
      <x v="16"/>
      <x v="2"/>
      <x v="7"/>
      <x v="37"/>
    </i>
    <i r="4">
      <x v="44"/>
      <x v="37"/>
    </i>
    <i r="2">
      <x v="30"/>
      <x v="15"/>
      <x v="97"/>
      <x v="36"/>
    </i>
    <i r="2">
      <x v="33"/>
      <x v="9"/>
      <x v="158"/>
      <x v="36"/>
    </i>
    <i r="2">
      <x v="34"/>
      <x v="7"/>
      <x v="143"/>
      <x v="67"/>
    </i>
    <i r="2">
      <x v="35"/>
      <x v="2"/>
      <x v="151"/>
      <x v="67"/>
    </i>
    <i r="2">
      <x v="37"/>
      <x v="8"/>
      <x v="101"/>
      <x v="67"/>
    </i>
    <i r="2">
      <x v="38"/>
      <x v="2"/>
      <x v="34"/>
      <x v="67"/>
    </i>
    <i r="2">
      <x v="39"/>
      <x v="2"/>
      <x v="102"/>
      <x v="67"/>
    </i>
    <i r="2">
      <x v="40"/>
      <x v="6"/>
      <x v="134"/>
      <x v="67"/>
    </i>
    <i r="2">
      <x v="46"/>
      <x v="9"/>
      <x v="3"/>
      <x v="36"/>
    </i>
    <i r="3">
      <x v="12"/>
      <x v="58"/>
      <x v="36"/>
    </i>
    <i r="2">
      <x v="48"/>
      <x v="9"/>
      <x v="96"/>
      <x v="36"/>
    </i>
    <i r="3">
      <x v="11"/>
      <x v="104"/>
      <x v="36"/>
    </i>
    <i r="2">
      <x v="52"/>
      <x v="2"/>
      <x v="67"/>
      <x v="36"/>
    </i>
    <i r="2">
      <x v="54"/>
      <x v="2"/>
      <x v="111"/>
      <x v="36"/>
    </i>
    <i r="2">
      <x v="56"/>
      <x v="2"/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6"/>
      <x v="36"/>
    </i>
    <i r="2">
      <x v="59"/>
      <x v="2"/>
      <x v="163"/>
      <x v="36"/>
    </i>
    <i r="2">
      <x v="62"/>
      <x v="9"/>
      <x v="118"/>
      <x v="36"/>
    </i>
    <i r="2">
      <x v="63"/>
      <x v="2"/>
      <x v="119"/>
      <x v="36"/>
    </i>
    <i r="2">
      <x v="64"/>
      <x v="13"/>
      <x v="135"/>
      <x v="36"/>
    </i>
    <i r="2">
      <x v="65"/>
      <x v="2"/>
      <x v="18"/>
      <x v="36"/>
    </i>
    <i r="3">
      <x v="9"/>
      <x v="157"/>
      <x v="36"/>
    </i>
    <i r="2">
      <x v="66"/>
      <x v="9"/>
      <x v="152"/>
      <x v="36"/>
    </i>
    <i r="3">
      <x v="11"/>
      <x v="18"/>
      <x v="36"/>
    </i>
    <i r="4">
      <x v="169"/>
      <x v="36"/>
    </i>
    <i r="2">
      <x v="68"/>
      <x v="2"/>
      <x v="1"/>
      <x v="36"/>
    </i>
    <i r="4">
      <x v="72"/>
      <x v="36"/>
    </i>
    <i r="4">
      <x v="171"/>
      <x v="36"/>
    </i>
    <i r="4">
      <x v="205"/>
      <x v="36"/>
    </i>
    <i r="2">
      <x v="69"/>
      <x v="2"/>
      <x v="61"/>
      <x v="36"/>
    </i>
    <i r="2">
      <x v="73"/>
      <x v="2"/>
      <x v="7"/>
      <x v="36"/>
    </i>
    <i r="2">
      <x v="74"/>
      <x v="2"/>
      <x v="39"/>
      <x v="36"/>
    </i>
    <i r="2">
      <x v="80"/>
      <x v="2"/>
      <x v="84"/>
      <x v="36"/>
    </i>
    <i r="2">
      <x v="86"/>
      <x v="2"/>
      <x v="7"/>
      <x v="36"/>
    </i>
    <i r="2">
      <x v="93"/>
      <x v="11"/>
      <x v="81"/>
      <x v="36"/>
    </i>
    <i t="default" r="1">
      <x v="7"/>
    </i>
    <i r="1">
      <x v="10"/>
      <x v="76"/>
      <x v="2"/>
      <x v="24"/>
      <x v="42"/>
    </i>
    <i t="default" r="1">
      <x v="10"/>
    </i>
    <i t="default">
      <x v="5"/>
    </i>
    <i>
      <x v="6"/>
      <x/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60"/>
    </i>
    <i t="default" r="1">
      <x/>
    </i>
    <i r="1">
      <x v="4"/>
      <x v="16"/>
      <x v="2"/>
      <x v="44"/>
      <x v="3"/>
    </i>
    <i r="2">
      <x v="17"/>
      <x v="2"/>
      <x v="97"/>
      <x v="48"/>
    </i>
    <i r="2">
      <x v="32"/>
      <x v="14"/>
      <x v="132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32"/>
      <x v="36"/>
    </i>
    <i r="4">
      <x v="76"/>
      <x v="36"/>
    </i>
    <i r="4">
      <x v="82"/>
      <x v="36"/>
    </i>
    <i r="4">
      <x v="160"/>
      <x v="36"/>
    </i>
    <i r="2">
      <x v="30"/>
      <x v="15"/>
      <x v="97"/>
      <x v="36"/>
    </i>
    <i r="2">
      <x v="33"/>
      <x v="9"/>
      <x v="158"/>
      <x v="36"/>
    </i>
    <i r="2">
      <x v="34"/>
      <x v="7"/>
      <x v="143"/>
      <x v="67"/>
    </i>
    <i r="2">
      <x v="35"/>
      <x v="2"/>
      <x v="151"/>
      <x v="67"/>
    </i>
    <i r="2">
      <x v="36"/>
      <x v="2"/>
      <x v="153"/>
      <x v="67"/>
    </i>
    <i r="2">
      <x v="37"/>
      <x v="8"/>
      <x v="101"/>
      <x v="67"/>
    </i>
    <i r="2">
      <x v="46"/>
      <x v="9"/>
      <x v="3"/>
      <x v="36"/>
    </i>
    <i r="2">
      <x v="48"/>
      <x v="9"/>
      <x v="96"/>
      <x v="36"/>
    </i>
    <i r="2">
      <x v="49"/>
      <x v="2"/>
      <x v="15"/>
      <x v="36"/>
    </i>
    <i r="2">
      <x v="52"/>
      <x v="2"/>
      <x v="67"/>
      <x v="36"/>
    </i>
    <i r="2">
      <x v="54"/>
      <x v="2"/>
      <x v="111"/>
      <x v="36"/>
    </i>
    <i r="2">
      <x v="56"/>
      <x v="2"/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6"/>
      <x v="36"/>
    </i>
    <i r="2">
      <x v="59"/>
      <x v="2"/>
      <x v="163"/>
      <x v="36"/>
    </i>
    <i r="2">
      <x v="60"/>
      <x v="2"/>
      <x v="179"/>
      <x v="36"/>
    </i>
    <i r="2">
      <x v="62"/>
      <x v="9"/>
      <x v="118"/>
      <x v="36"/>
    </i>
    <i r="2">
      <x v="63"/>
      <x v="2"/>
      <x v="119"/>
      <x v="36"/>
    </i>
    <i r="3">
      <x v="9"/>
      <x v="145"/>
      <x v="36"/>
    </i>
    <i r="2">
      <x v="64"/>
      <x v="13"/>
      <x v="135"/>
      <x v="36"/>
    </i>
    <i r="2">
      <x v="65"/>
      <x v="2"/>
      <x v="18"/>
      <x v="36"/>
    </i>
    <i r="3">
      <x v="9"/>
      <x v="157"/>
      <x v="36"/>
    </i>
    <i r="2">
      <x v="66"/>
      <x v="2"/>
      <x v="169"/>
      <x v="36"/>
    </i>
    <i r="3">
      <x v="9"/>
      <x v="152"/>
      <x v="36"/>
    </i>
    <i r="4">
      <x v="169"/>
      <x v="36"/>
    </i>
    <i r="3">
      <x v="11"/>
      <x v="18"/>
      <x v="36"/>
    </i>
    <i r="2">
      <x v="67"/>
      <x v="30"/>
      <x v="7"/>
      <x v="36"/>
    </i>
    <i r="2">
      <x v="68"/>
      <x v="2"/>
      <x v="1"/>
      <x v="36"/>
    </i>
    <i r="4">
      <x v="72"/>
      <x v="36"/>
    </i>
    <i r="4">
      <x v="171"/>
      <x v="36"/>
    </i>
    <i r="4">
      <x v="194"/>
      <x v="36"/>
    </i>
    <i r="4">
      <x v="205"/>
      <x v="36"/>
    </i>
    <i r="2">
      <x v="69"/>
      <x v="2"/>
      <x v="61"/>
      <x v="36"/>
    </i>
    <i r="2">
      <x v="70"/>
      <x v="9"/>
      <x v="196"/>
      <x v="36"/>
    </i>
    <i r="3">
      <x v="15"/>
      <x v="30"/>
      <x v="36"/>
    </i>
    <i r="4">
      <x v="195"/>
      <x v="36"/>
    </i>
    <i r="2">
      <x v="71"/>
      <x v="2"/>
      <x v="164"/>
      <x v="36"/>
    </i>
    <i r="2">
      <x v="72"/>
      <x v="2"/>
      <x v="167"/>
      <x v="36"/>
    </i>
    <i r="2">
      <x v="74"/>
      <x v="2"/>
      <x v="39"/>
      <x v="36"/>
    </i>
    <i r="2">
      <x v="80"/>
      <x v="2"/>
      <x v="84"/>
      <x v="36"/>
    </i>
    <i r="2">
      <x v="86"/>
      <x v="2"/>
      <x v="7"/>
      <x v="36"/>
    </i>
    <i r="2">
      <x v="93"/>
      <x v="11"/>
      <x v="81"/>
      <x v="36"/>
    </i>
    <i t="default" r="1">
      <x v="7"/>
    </i>
    <i r="1">
      <x v="10"/>
      <x v="61"/>
      <x v="2"/>
      <x v="100"/>
      <x v="42"/>
    </i>
    <i r="2">
      <x v="76"/>
      <x v="2"/>
      <x v="24"/>
      <x v="42"/>
    </i>
    <i r="2">
      <x v="81"/>
      <x v="2"/>
      <x v="219"/>
      <x v="43"/>
    </i>
    <i t="default" r="1">
      <x v="10"/>
    </i>
    <i t="default">
      <x v="6"/>
    </i>
    <i>
      <x v="7"/>
      <x/>
      <x v="63"/>
      <x v="2"/>
      <x v="146"/>
      <x v="58"/>
    </i>
    <i r="2">
      <x v="67"/>
      <x v="2"/>
      <x v="122"/>
      <x v="58"/>
    </i>
    <i r="5">
      <x v="61"/>
    </i>
    <i r="3">
      <x v="7"/>
      <x v="122"/>
      <x v="60"/>
    </i>
    <i t="default" r="1">
      <x/>
    </i>
    <i r="1">
      <x v="4"/>
      <x v="17"/>
      <x v="2"/>
      <x v="97"/>
      <x v="4"/>
    </i>
    <i r="2">
      <x v="31"/>
      <x v="13"/>
      <x v="99"/>
      <x/>
    </i>
    <i r="4">
      <x v="103"/>
      <x/>
    </i>
    <i r="2">
      <x v="33"/>
      <x v="9"/>
      <x v="158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32"/>
      <x v="36"/>
    </i>
    <i r="4">
      <x v="76"/>
      <x v="36"/>
    </i>
    <i r="2">
      <x v="16"/>
      <x v="2"/>
      <x v="7"/>
      <x v="37"/>
    </i>
    <i r="2">
      <x v="33"/>
      <x v="9"/>
      <x v="158"/>
      <x v="36"/>
    </i>
    <i r="2">
      <x v="34"/>
      <x v="7"/>
      <x v="143"/>
      <x v="67"/>
    </i>
    <i r="2">
      <x v="35"/>
      <x v="2"/>
      <x v="151"/>
      <x v="67"/>
    </i>
    <i r="2">
      <x v="36"/>
      <x v="2"/>
      <x v="153"/>
      <x v="67"/>
    </i>
    <i r="2">
      <x v="37"/>
      <x v="8"/>
      <x v="101"/>
      <x v="67"/>
    </i>
    <i r="2">
      <x v="46"/>
      <x v="9"/>
      <x v="3"/>
      <x v="36"/>
    </i>
    <i r="2">
      <x v="48"/>
      <x v="9"/>
      <x v="96"/>
      <x v="36"/>
    </i>
    <i r="2">
      <x v="56"/>
      <x v="2"/>
      <x v="162"/>
      <x v="36"/>
    </i>
    <i r="4">
      <x v="173"/>
      <x v="36"/>
    </i>
    <i r="3">
      <x v="6"/>
      <x v="203"/>
      <x v="36"/>
    </i>
    <i r="2">
      <x v="57"/>
      <x v="2"/>
      <x v="68"/>
      <x v="36"/>
    </i>
    <i r="4">
      <x v="147"/>
      <x v="36"/>
    </i>
    <i r="4">
      <x v="166"/>
      <x v="36"/>
    </i>
    <i r="2">
      <x v="59"/>
      <x v="2"/>
      <x v="163"/>
      <x v="36"/>
    </i>
    <i r="2">
      <x v="63"/>
      <x v="2"/>
      <x v="119"/>
      <x v="36"/>
    </i>
    <i r="2">
      <x v="64"/>
      <x v="13"/>
      <x v="135"/>
      <x v="36"/>
    </i>
    <i r="2">
      <x v="65"/>
      <x v="2"/>
      <x v="18"/>
      <x v="36"/>
    </i>
    <i r="3">
      <x v="9"/>
      <x v="157"/>
      <x v="36"/>
    </i>
    <i r="2">
      <x v="66"/>
      <x v="9"/>
      <x v="152"/>
      <x v="36"/>
    </i>
    <i r="4">
      <x v="169"/>
      <x v="36"/>
    </i>
    <i r="3">
      <x v="11"/>
      <x v="169"/>
      <x v="36"/>
    </i>
    <i r="2">
      <x v="68"/>
      <x v="2"/>
      <x v="1"/>
      <x v="36"/>
    </i>
    <i r="4">
      <x v="72"/>
      <x v="36"/>
    </i>
    <i r="4">
      <x v="171"/>
      <x v="36"/>
    </i>
    <i r="4">
      <x v="205"/>
      <x v="36"/>
    </i>
    <i r="2">
      <x v="74"/>
      <x v="2"/>
      <x v="39"/>
      <x v="36"/>
    </i>
    <i r="2">
      <x v="76"/>
      <x v="2"/>
      <x v="59"/>
      <x v="36"/>
    </i>
    <i r="2">
      <x v="86"/>
      <x v="2"/>
      <x v="7"/>
      <x v="36"/>
    </i>
    <i r="2">
      <x v="93"/>
      <x v="11"/>
      <x v="81"/>
      <x v="36"/>
    </i>
    <i t="default" r="1">
      <x v="7"/>
    </i>
    <i r="1">
      <x v="10"/>
      <x v="76"/>
      <x v="2"/>
      <x v="24"/>
      <x v="42"/>
    </i>
    <i t="default" r="1">
      <x v="10"/>
    </i>
    <i t="default">
      <x v="7"/>
    </i>
    <i>
      <x v="8"/>
      <x/>
      <x v="24"/>
      <x v="2"/>
      <x v="17"/>
      <x v="58"/>
    </i>
    <i r="2">
      <x v="63"/>
      <x v="2"/>
      <x v="146"/>
      <x v="58"/>
    </i>
    <i r="2">
      <x v="67"/>
      <x v="2"/>
      <x v="122"/>
      <x v="58"/>
    </i>
    <i r="5">
      <x v="61"/>
    </i>
    <i r="5">
      <x v="62"/>
    </i>
    <i r="3">
      <x v="7"/>
      <x v="122"/>
      <x v="58"/>
    </i>
    <i r="5">
      <x v="60"/>
    </i>
    <i t="default" r="1">
      <x/>
    </i>
    <i r="1">
      <x v="4"/>
      <x v="17"/>
      <x v="2"/>
      <x v="97"/>
      <x v="4"/>
    </i>
    <i r="2">
      <x v="30"/>
      <x v="15"/>
      <x v="97"/>
      <x/>
    </i>
    <i r="2">
      <x v="31"/>
      <x v="13"/>
      <x v="99"/>
      <x/>
    </i>
    <i r="2">
      <x v="33"/>
      <x v="9"/>
      <x v="158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32"/>
      <x v="36"/>
    </i>
    <i r="2">
      <x v="23"/>
      <x v="10"/>
      <x v="7"/>
      <x v="36"/>
    </i>
    <i r="2">
      <x v="33"/>
      <x v="9"/>
      <x v="158"/>
      <x v="36"/>
    </i>
    <i r="4">
      <x v="1431"/>
      <x v="36"/>
    </i>
    <i r="2">
      <x v="52"/>
      <x v="2"/>
      <x v="67"/>
      <x v="36"/>
    </i>
    <i r="3">
      <x v="11"/>
      <x v="1275"/>
      <x v="36"/>
    </i>
    <i r="2">
      <x v="56"/>
      <x v="2"/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6"/>
      <x v="36"/>
    </i>
    <i r="2">
      <x v="59"/>
      <x v="2"/>
      <x v="163"/>
      <x v="36"/>
    </i>
    <i r="2">
      <x v="63"/>
      <x v="2"/>
      <x v="119"/>
      <x v="36"/>
    </i>
    <i r="2">
      <x v="64"/>
      <x v="13"/>
      <x v="135"/>
      <x v="36"/>
    </i>
    <i r="2">
      <x v="65"/>
      <x v="2"/>
      <x v="18"/>
      <x v="36"/>
    </i>
    <i r="3">
      <x v="9"/>
      <x v="157"/>
      <x v="36"/>
    </i>
    <i r="2">
      <x v="66"/>
      <x v="9"/>
      <x v="152"/>
      <x v="36"/>
    </i>
    <i r="4">
      <x v="169"/>
      <x v="36"/>
    </i>
    <i r="3">
      <x v="11"/>
      <x v="18"/>
      <x v="36"/>
    </i>
    <i r="2">
      <x v="68"/>
      <x v="2"/>
      <x v="1"/>
      <x v="36"/>
    </i>
    <i r="4">
      <x v="72"/>
      <x v="36"/>
    </i>
    <i r="4">
      <x v="171"/>
      <x v="36"/>
    </i>
    <i r="2">
      <x v="69"/>
      <x v="2"/>
      <x v="61"/>
      <x v="36"/>
    </i>
    <i r="2">
      <x v="74"/>
      <x v="2"/>
      <x v="39"/>
      <x v="36"/>
    </i>
    <i r="2">
      <x v="93"/>
      <x v="11"/>
      <x v="81"/>
      <x v="36"/>
    </i>
    <i t="default" r="1">
      <x v="7"/>
    </i>
    <i r="1">
      <x v="10"/>
      <x v="48"/>
      <x v="9"/>
      <x v="96"/>
      <x v="42"/>
    </i>
    <i r="2">
      <x v="57"/>
      <x v="2"/>
      <x v="68"/>
      <x v="42"/>
    </i>
    <i r="2">
      <x v="60"/>
      <x v="2"/>
      <x v="1284"/>
      <x v="42"/>
    </i>
    <i r="2">
      <x v="76"/>
      <x v="2"/>
      <x v="24"/>
      <x v="42"/>
    </i>
    <i r="2">
      <x v="78"/>
      <x v="2"/>
      <x v="24"/>
      <x v="42"/>
    </i>
    <i t="default" r="1">
      <x v="10"/>
    </i>
    <i t="default">
      <x v="8"/>
    </i>
    <i>
      <x v="10"/>
      <x/>
      <x v="24"/>
      <x v="2"/>
      <x v="17"/>
      <x v="58"/>
    </i>
    <i r="2">
      <x v="63"/>
      <x v="2"/>
      <x v="145"/>
      <x v="58"/>
    </i>
    <i r="4">
      <x v="146"/>
      <x v="58"/>
    </i>
    <i r="2">
      <x v="67"/>
      <x v="2"/>
      <x v="122"/>
      <x v="58"/>
    </i>
    <i r="5">
      <x v="61"/>
    </i>
    <i r="3">
      <x v="7"/>
      <x v="122"/>
      <x v="58"/>
    </i>
    <i r="5">
      <x v="60"/>
    </i>
    <i t="default" r="1">
      <x/>
    </i>
    <i r="1">
      <x v="4"/>
      <x v="30"/>
      <x v="15"/>
      <x v="97"/>
      <x/>
    </i>
    <i r="2">
      <x v="31"/>
      <x v="13"/>
      <x v="99"/>
      <x/>
    </i>
    <i r="2">
      <x v="33"/>
      <x v="9"/>
      <x v="158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21"/>
      <x v="36"/>
    </i>
    <i r="4">
      <x v="32"/>
      <x v="36"/>
    </i>
    <i r="4">
      <x v="168"/>
      <x v="36"/>
    </i>
    <i r="4">
      <x v="1276"/>
      <x v="36"/>
    </i>
    <i r="2">
      <x v="17"/>
      <x v="2"/>
      <x v="1432"/>
      <x v="36"/>
    </i>
    <i r="2">
      <x v="30"/>
      <x v="15"/>
      <x v="97"/>
      <x v="36"/>
    </i>
    <i r="2">
      <x v="33"/>
      <x v="9"/>
      <x v="158"/>
      <x v="36"/>
    </i>
    <i r="4">
      <x v="1431"/>
      <x v="36"/>
    </i>
    <i r="2">
      <x v="46"/>
      <x v="9"/>
      <x v="3"/>
      <x v="36"/>
    </i>
    <i r="2">
      <x v="52"/>
      <x v="11"/>
      <x v="1275"/>
      <x v="36"/>
    </i>
    <i r="2">
      <x v="56"/>
      <x v="2"/>
      <x v="162"/>
      <x v="36"/>
    </i>
    <i r="4">
      <x v="173"/>
      <x v="36"/>
    </i>
    <i r="3">
      <x v="6"/>
      <x v="203"/>
      <x v="36"/>
    </i>
    <i r="2">
      <x v="57"/>
      <x v="2"/>
      <x v="68"/>
      <x v="36"/>
    </i>
    <i r="4">
      <x v="147"/>
      <x v="36"/>
    </i>
    <i r="4">
      <x v="166"/>
      <x v="36"/>
    </i>
    <i r="2">
      <x v="59"/>
      <x v="2"/>
      <x v="163"/>
      <x v="36"/>
    </i>
    <i r="2">
      <x v="62"/>
      <x v="9"/>
      <x v="118"/>
      <x v="36"/>
    </i>
    <i r="2">
      <x v="63"/>
      <x v="2"/>
      <x v="119"/>
      <x v="36"/>
    </i>
    <i r="2">
      <x v="64"/>
      <x v="13"/>
      <x v="135"/>
      <x v="36"/>
    </i>
    <i r="2">
      <x v="65"/>
      <x v="2"/>
      <x v="18"/>
      <x v="36"/>
    </i>
    <i r="2">
      <x v="66"/>
      <x v="9"/>
      <x v="152"/>
      <x v="36"/>
    </i>
    <i r="4">
      <x v="169"/>
      <x v="36"/>
    </i>
    <i r="2">
      <x v="68"/>
      <x v="2"/>
      <x v="1"/>
      <x v="36"/>
    </i>
    <i r="4">
      <x v="7"/>
      <x v="36"/>
    </i>
    <i r="4">
      <x v="72"/>
      <x v="36"/>
    </i>
    <i r="4">
      <x v="171"/>
      <x v="36"/>
    </i>
    <i r="2">
      <x v="69"/>
      <x v="2"/>
      <x v="61"/>
      <x v="36"/>
    </i>
    <i r="2">
      <x v="74"/>
      <x v="2"/>
      <x v="39"/>
      <x v="36"/>
    </i>
    <i r="2">
      <x v="76"/>
      <x v="2"/>
      <x v="59"/>
      <x v="36"/>
    </i>
    <i r="2">
      <x v="93"/>
      <x v="11"/>
      <x v="81"/>
      <x v="36"/>
    </i>
    <i t="default" r="1">
      <x v="7"/>
    </i>
    <i r="1">
      <x v="10"/>
      <x v="23"/>
      <x v="2"/>
      <x v="7"/>
      <x v="42"/>
    </i>
    <i r="2">
      <x v="52"/>
      <x v="2"/>
      <x v="1275"/>
      <x v="42"/>
    </i>
    <i r="2">
      <x v="57"/>
      <x v="2"/>
      <x v="166"/>
      <x v="42"/>
    </i>
    <i r="2">
      <x v="59"/>
      <x v="2"/>
      <x v="163"/>
      <x v="42"/>
    </i>
    <i r="2">
      <x v="76"/>
      <x v="2"/>
      <x v="24"/>
      <x v="42"/>
    </i>
    <i t="default" r="1">
      <x v="10"/>
    </i>
    <i t="default">
      <x v="10"/>
    </i>
    <i>
      <x v="11"/>
      <x/>
      <x v="63"/>
      <x v="2"/>
      <x v="145"/>
      <x v="58"/>
    </i>
    <i r="4">
      <x v="146"/>
      <x v="58"/>
    </i>
    <i r="2">
      <x v="67"/>
      <x v="2"/>
      <x v="122"/>
      <x v="61"/>
    </i>
    <i r="3">
      <x v="7"/>
      <x v="122"/>
      <x v="58"/>
    </i>
    <i r="5">
      <x v="60"/>
    </i>
    <i t="default" r="1">
      <x/>
    </i>
    <i r="1">
      <x v="4"/>
      <x v="30"/>
      <x v="15"/>
      <x v="97"/>
      <x/>
    </i>
    <i r="2">
      <x v="31"/>
      <x v="13"/>
      <x v="99"/>
      <x/>
    </i>
    <i r="2">
      <x v="33"/>
      <x v="9"/>
      <x v="158"/>
      <x/>
    </i>
    <i r="2">
      <x v="68"/>
      <x v="4"/>
      <x v="173"/>
      <x/>
    </i>
    <i r="2">
      <x v="77"/>
      <x v="2"/>
      <x v="19"/>
      <x/>
    </i>
    <i r="2">
      <x v="78"/>
      <x v="2"/>
      <x v="24"/>
      <x/>
    </i>
    <i r="2">
      <x v="90"/>
      <x v="2"/>
      <x v="85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32"/>
      <x v="36"/>
    </i>
    <i r="4">
      <x v="129"/>
      <x v="36"/>
    </i>
    <i r="4">
      <x v="156"/>
      <x v="36"/>
    </i>
    <i r="4">
      <x v="1276"/>
      <x v="36"/>
    </i>
    <i r="2">
      <x v="17"/>
      <x v="2"/>
      <x v="1432"/>
      <x v="36"/>
    </i>
    <i r="2">
      <x v="23"/>
      <x v="10"/>
      <x v="7"/>
      <x v="36"/>
    </i>
    <i r="2">
      <x v="24"/>
      <x v="2"/>
      <x v="1434"/>
      <x v="36"/>
    </i>
    <i r="2">
      <x v="30"/>
      <x v="15"/>
      <x v="97"/>
      <x v="36"/>
    </i>
    <i r="2">
      <x v="33"/>
      <x v="9"/>
      <x v="158"/>
      <x v="36"/>
    </i>
    <i r="4">
      <x v="1431"/>
      <x v="36"/>
    </i>
    <i r="3">
      <x v="25"/>
      <x v="158"/>
      <x v="36"/>
    </i>
    <i r="2">
      <x v="46"/>
      <x v="9"/>
      <x v="3"/>
      <x v="36"/>
    </i>
    <i r="2">
      <x v="52"/>
      <x v="2"/>
      <x v="67"/>
      <x v="36"/>
    </i>
    <i r="3">
      <x v="11"/>
      <x v="1275"/>
      <x v="36"/>
    </i>
    <i r="2">
      <x v="56"/>
      <x v="2"/>
      <x v="162"/>
      <x v="36"/>
    </i>
    <i r="4">
      <x v="173"/>
      <x v="36"/>
    </i>
    <i r="2">
      <x v="57"/>
      <x v="2"/>
      <x v="68"/>
      <x v="36"/>
    </i>
    <i r="4">
      <x v="147"/>
      <x v="36"/>
    </i>
    <i r="4">
      <x v="166"/>
      <x v="36"/>
    </i>
    <i r="2">
      <x v="62"/>
      <x v="9"/>
      <x v="118"/>
      <x v="36"/>
    </i>
    <i r="2">
      <x v="63"/>
      <x v="2"/>
      <x v="119"/>
      <x v="36"/>
    </i>
    <i r="2">
      <x v="64"/>
      <x v="13"/>
      <x v="135"/>
      <x v="36"/>
    </i>
    <i r="2">
      <x v="65"/>
      <x v="2"/>
      <x v="18"/>
      <x v="36"/>
    </i>
    <i r="2">
      <x v="66"/>
      <x v="9"/>
      <x v="152"/>
      <x v="36"/>
    </i>
    <i r="4">
      <x v="169"/>
      <x v="36"/>
    </i>
    <i r="2">
      <x v="68"/>
      <x v="2"/>
      <x v="1"/>
      <x v="36"/>
    </i>
    <i r="4">
      <x v="71"/>
      <x v="36"/>
    </i>
    <i r="4">
      <x v="72"/>
      <x v="36"/>
    </i>
    <i r="4">
      <x v="171"/>
      <x v="36"/>
    </i>
    <i r="2">
      <x v="69"/>
      <x v="2"/>
      <x v="61"/>
      <x v="36"/>
    </i>
    <i r="2">
      <x v="70"/>
      <x v="15"/>
      <x v="1433"/>
      <x v="36"/>
    </i>
    <i r="2">
      <x v="73"/>
      <x v="2"/>
      <x v="7"/>
      <x v="36"/>
    </i>
    <i r="2">
      <x v="74"/>
      <x v="2"/>
      <x v="39"/>
      <x v="36"/>
    </i>
    <i r="4">
      <x v="1277"/>
      <x v="36"/>
    </i>
    <i r="2">
      <x v="78"/>
      <x v="2"/>
      <x v="1436"/>
      <x v="36"/>
    </i>
    <i r="2">
      <x v="90"/>
      <x v="2"/>
      <x v="1435"/>
      <x v="36"/>
    </i>
    <i r="2">
      <x v="93"/>
      <x v="11"/>
      <x v="81"/>
      <x v="36"/>
    </i>
    <i t="default" r="1">
      <x v="7"/>
    </i>
    <i r="1">
      <x v="10"/>
      <x v="52"/>
      <x v="2"/>
      <x v="1275"/>
      <x v="42"/>
    </i>
    <i r="2">
      <x v="76"/>
      <x v="2"/>
      <x v="24"/>
      <x v="42"/>
    </i>
    <i r="2">
      <x v="78"/>
      <x v="2"/>
      <x v="24"/>
      <x v="42"/>
    </i>
    <i t="default" r="1">
      <x v="10"/>
    </i>
    <i t="default">
      <x v="11"/>
    </i>
    <i>
      <x v="12"/>
      <x/>
      <x v="16"/>
      <x v="7"/>
      <x v="508"/>
      <x v="58"/>
    </i>
    <i r="2">
      <x v="63"/>
      <x v="2"/>
      <x v="146"/>
      <x v="58"/>
    </i>
    <i t="default" r="1">
      <x/>
    </i>
    <i r="1">
      <x v="4"/>
      <x v="68"/>
      <x v="4"/>
      <x v="173"/>
      <x/>
    </i>
    <i r="2">
      <x v="77"/>
      <x v="2"/>
      <x v="19"/>
      <x/>
    </i>
    <i r="2">
      <x v="78"/>
      <x v="2"/>
      <x v="24"/>
      <x/>
    </i>
    <i r="2">
      <x v="90"/>
      <x v="2"/>
      <x v="85"/>
      <x/>
    </i>
    <i t="default" r="1">
      <x v="4"/>
    </i>
    <i r="1">
      <x v="6"/>
      <x v="79"/>
      <x v="2"/>
      <x v="78"/>
      <x v="46"/>
    </i>
    <i t="default" r="1">
      <x v="6"/>
    </i>
    <i r="1">
      <x v="7"/>
      <x v="7"/>
      <x v="2"/>
      <x v="32"/>
      <x v="36"/>
    </i>
    <i r="4">
      <x v="168"/>
      <x v="36"/>
    </i>
    <i r="4">
      <x v="1438"/>
      <x v="36"/>
    </i>
    <i r="2">
      <x v="17"/>
      <x v="2"/>
      <x v="1432"/>
      <x v="36"/>
    </i>
    <i r="5">
      <x v="38"/>
    </i>
    <i r="2">
      <x v="23"/>
      <x v="10"/>
      <x v="7"/>
      <x v="36"/>
    </i>
    <i r="2">
      <x v="30"/>
      <x v="15"/>
      <x v="97"/>
      <x v="36"/>
    </i>
    <i r="2">
      <x v="33"/>
      <x v="9"/>
      <x v="158"/>
      <x v="36"/>
    </i>
    <i r="4">
      <x v="1431"/>
      <x v="36"/>
    </i>
    <i r="4">
      <x v="1437"/>
      <x v="36"/>
    </i>
    <i r="2">
      <x v="46"/>
      <x v="9"/>
      <x v="3"/>
      <x v="36"/>
    </i>
    <i r="2">
      <x v="52"/>
      <x v="2"/>
      <x v="67"/>
      <x v="36"/>
    </i>
    <i r="3">
      <x v="11"/>
      <x v="1275"/>
      <x v="36"/>
    </i>
    <i r="2">
      <x v="55"/>
      <x v="14"/>
      <x v="7"/>
      <x v="36"/>
    </i>
    <i r="2">
      <x v="56"/>
      <x v="2"/>
      <x v="162"/>
      <x v="36"/>
    </i>
    <i r="4">
      <x v="173"/>
      <x v="36"/>
    </i>
    <i r="4">
      <x v="203"/>
      <x v="36"/>
    </i>
    <i r="3">
      <x v="27"/>
      <x v="1440"/>
      <x v="36"/>
    </i>
    <i r="2">
      <x v="57"/>
      <x v="2"/>
      <x v="68"/>
      <x v="36"/>
    </i>
    <i r="4">
      <x v="147"/>
      <x v="36"/>
    </i>
    <i r="4">
      <x v="166"/>
      <x v="36"/>
    </i>
    <i r="2">
      <x v="59"/>
      <x v="2"/>
      <x v="163"/>
      <x v="36"/>
    </i>
    <i r="2">
      <x v="62"/>
      <x v="9"/>
      <x v="1439"/>
      <x v="36"/>
    </i>
    <i r="2">
      <x v="63"/>
      <x v="2"/>
      <x v="119"/>
      <x v="36"/>
    </i>
    <i r="4">
      <x v="145"/>
      <x v="36"/>
    </i>
    <i r="2">
      <x v="64"/>
      <x v="13"/>
      <x v="135"/>
      <x v="36"/>
    </i>
    <i r="2">
      <x v="65"/>
      <x v="2"/>
      <x v="18"/>
      <x v="36"/>
    </i>
    <i r="3">
      <x v="9"/>
      <x v="157"/>
      <x v="36"/>
    </i>
    <i r="2">
      <x v="66"/>
      <x v="9"/>
      <x v="152"/>
      <x v="36"/>
    </i>
    <i r="4">
      <x v="169"/>
      <x v="36"/>
    </i>
    <i r="2">
      <x v="68"/>
      <x v="2"/>
      <x v="1"/>
      <x v="36"/>
    </i>
    <i r="4">
      <x v="72"/>
      <x v="36"/>
    </i>
    <i r="4">
      <x v="171"/>
      <x v="36"/>
    </i>
    <i r="2">
      <x v="69"/>
      <x v="2"/>
      <x v="61"/>
      <x v="36"/>
    </i>
    <i r="2">
      <x v="74"/>
      <x v="2"/>
      <x v="39"/>
      <x v="36"/>
    </i>
    <i r="2">
      <x v="93"/>
      <x v="11"/>
      <x v="81"/>
      <x v="36"/>
    </i>
    <i t="default" r="1">
      <x v="7"/>
    </i>
    <i r="1">
      <x v="10"/>
      <x v="76"/>
      <x v="2"/>
      <x v="24"/>
      <x v="42"/>
    </i>
    <i r="2">
      <x v="78"/>
      <x v="2"/>
      <x v="24"/>
      <x v="42"/>
    </i>
    <i t="default" r="1">
      <x v="10"/>
    </i>
    <i t="default">
      <x v="12"/>
    </i>
    <i t="grand">
      <x/>
    </i>
  </rowItems>
  <colItems count="1">
    <i/>
  </colItems>
  <pageFields count="1">
    <pageField fld="7" item="1" hier="-1"/>
  </pageFields>
  <dataFields count="1">
    <dataField name="Sum of FOR JE" fld="4" baseField="0" baseItem="0"/>
  </dataFields>
  <formats count="9">
    <format dxfId="580">
      <pivotArea outline="0" collapsedLevelsAreSubtotals="1" fieldPosition="0"/>
    </format>
    <format dxfId="579">
      <pivotArea dataOnly="0" outline="0" fieldPosition="0">
        <references count="1">
          <reference field="6" count="0" defaultSubtotal="1"/>
        </references>
      </pivotArea>
    </format>
    <format dxfId="578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7" selected="0">
            <x v="16"/>
            <x v="20"/>
            <x v="31"/>
            <x v="43"/>
            <x v="47"/>
            <x v="77"/>
            <x v="78"/>
          </reference>
          <reference field="11" count="8" selected="0">
            <x v="0"/>
            <x v="19"/>
            <x v="24"/>
            <x v="26"/>
            <x v="44"/>
            <x v="63"/>
            <x v="99"/>
            <x v="155"/>
          </reference>
          <reference field="12" count="3" selected="0">
            <x v="0"/>
            <x v="2"/>
            <x v="4"/>
          </reference>
        </references>
      </pivotArea>
    </format>
    <format dxfId="577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3" selected="0">
            <x v="47"/>
            <x v="77"/>
            <x v="78"/>
          </reference>
          <reference field="11" count="3" selected="0">
            <x v="19"/>
            <x v="24"/>
            <x v="155"/>
          </reference>
          <reference field="12" count="1" selected="0">
            <x v="2"/>
          </reference>
        </references>
      </pivotArea>
    </format>
    <format dxfId="57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2" selected="0">
            <x v="16"/>
            <x v="20"/>
          </reference>
          <reference field="11" count="2" selected="0">
            <x v="0"/>
            <x v="44"/>
          </reference>
          <reference field="12" count="2" selected="0">
            <x v="0"/>
            <x v="4"/>
          </reference>
        </references>
      </pivotArea>
    </format>
    <format dxfId="575">
      <pivotArea outline="0" collapsedLevelsAreSubtotals="1" fieldPosition="0">
        <references count="5">
          <reference field="6" count="1" selected="0">
            <x v="6"/>
          </reference>
          <reference field="8" count="1" selected="0">
            <x v="8"/>
          </reference>
          <reference field="10" count="2" selected="0">
            <x v="20"/>
            <x v="79"/>
          </reference>
          <reference field="11" count="2" selected="0">
            <x v="8"/>
            <x v="78"/>
          </reference>
          <reference field="12" count="1" selected="0">
            <x v="2"/>
          </reference>
        </references>
      </pivotArea>
    </format>
    <format dxfId="574">
      <pivotArea outline="0" collapsedLevelsAreSubtotals="1" fieldPosition="0"/>
    </format>
    <format dxfId="573">
      <pivotArea dataOnly="0" labelOnly="1" outline="0" axis="axisValues" fieldPosition="0"/>
    </format>
    <format dxfId="572">
      <pivotArea dataOnly="0" outline="0" fieldPosition="0">
        <references count="2">
          <reference field="6" count="0" defaultSubtotal="1"/>
          <reference field="7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J4:K17" firstHeaderRow="1" firstDataRow="1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showAll="0">
      <items count="4">
        <item x="2"/>
        <item x="1"/>
        <item x="0"/>
        <item t="default"/>
      </items>
    </pivotField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rowItems>
  <colItems count="1">
    <i/>
  </colItems>
  <pageFields count="1">
    <pageField fld="7" item="1" hier="-1"/>
  </pageFields>
  <dataFields count="1">
    <dataField name="Sum of FOR JE" fld="4" baseField="0" baseItem="0"/>
  </dataFields>
  <formats count="3">
    <format dxfId="583">
      <pivotArea outline="0" collapsedLevelsAreSubtotals="1" fieldPosition="0"/>
    </format>
    <format dxfId="582">
      <pivotArea outline="0" collapsedLevelsAreSubtotals="1" fieldPosition="0"/>
    </format>
    <format dxfId="581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J4:K17" firstHeaderRow="1" firstDataRow="1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showAll="0">
      <items count="4">
        <item x="2"/>
        <item x="1"/>
        <item x="0"/>
        <item t="default"/>
      </items>
    </pivotField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rowItems>
  <colItems count="1">
    <i/>
  </colItems>
  <pageFields count="1">
    <pageField fld="7" item="0" hier="-1"/>
  </pageFields>
  <dataFields count="1">
    <dataField name="Sum of FOR JE" fld="4" baseField="0" baseItem="0"/>
  </dataFields>
  <formats count="3">
    <format dxfId="553">
      <pivotArea outline="0" collapsedLevelsAreSubtotals="1" fieldPosition="0"/>
    </format>
    <format dxfId="552">
      <pivotArea outline="0" collapsedLevelsAreSubtotals="1" fieldPosition="0"/>
    </format>
    <format dxfId="551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4:G573" firstHeaderRow="1" firstDataRow="1" firstDataCol="6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Row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h="1" x="84"/>
        <item h="1" x="64"/>
        <item h="1" x="67"/>
        <item h="1" x="53"/>
        <item h="1" x="37"/>
        <item h="1" x="55"/>
        <item h="1" x="89"/>
        <item x="18"/>
        <item m="1" x="95"/>
        <item h="1" x="62"/>
        <item h="1" x="28"/>
        <item h="1" x="58"/>
        <item h="1" x="87"/>
        <item h="1" x="86"/>
        <item h="1" x="59"/>
        <item x="69"/>
        <item x="9"/>
        <item x="39"/>
        <item x="71"/>
        <item h="1" x="57"/>
        <item h="1" x="63"/>
        <item h="1" x="72"/>
        <item h="1" x="70"/>
        <item x="51"/>
        <item x="40"/>
        <item x="80"/>
        <item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3"/>
        <item x="81"/>
        <item x="20"/>
        <item m="1" x="92"/>
        <item x="30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22"/>
        <item x="79"/>
        <item x="41"/>
        <item x="32"/>
        <item x="48"/>
        <item x="60"/>
        <item x="36"/>
        <item x="24"/>
        <item h="1" x="74"/>
        <item h="1" x="85"/>
        <item h="1" x="0"/>
        <item m="1" x="96"/>
        <item x="50"/>
        <item m="1" x="94"/>
        <item x="75"/>
        <item x="77"/>
        <item x="47"/>
        <item x="61"/>
        <item x="88"/>
        <item x="15"/>
        <item h="1" x="42"/>
        <item h="1" x="49"/>
        <item h="1" x="83"/>
      </items>
    </pivotField>
    <pivotField axis="axisRow" compact="0" outline="0" showAll="0" defaultSubtotal="0">
      <items count="1639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h="1" x="121"/>
        <item h="1"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h="1" x="81"/>
        <item h="1" x="82"/>
        <item h="1" x="85"/>
        <item h="1" x="86"/>
        <item h="1" x="87"/>
        <item h="1" x="88"/>
        <item h="1" x="89"/>
        <item h="1" x="90"/>
        <item h="1" x="91"/>
        <item h="1" x="92"/>
        <item h="1" x="95"/>
        <item h="1" x="128"/>
        <item h="1" x="153"/>
        <item h="1" x="154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4"/>
        <item h="1" x="965"/>
        <item h="1" x="967"/>
        <item h="1" x="968"/>
        <item h="1" x="969"/>
        <item h="1" x="970"/>
        <item h="1" x="971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60"/>
        <item x="57"/>
        <item x="54"/>
        <item x="32"/>
        <item x="10"/>
        <item x="8"/>
        <item x="15"/>
        <item x="14"/>
        <item x="13"/>
        <item x="11"/>
        <item x="20"/>
        <item x="25"/>
        <item x="34"/>
        <item x="24"/>
        <item x="29"/>
        <item x="19"/>
        <item x="26"/>
        <item x="12"/>
        <item x="21"/>
        <item x="30"/>
        <item x="35"/>
        <item x="41"/>
        <item x="43"/>
        <item x="47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69"/>
        <item x="71"/>
        <item x="52"/>
        <item x="72"/>
        <item x="40"/>
        <item x="48"/>
        <item x="58"/>
        <item x="37"/>
        <item x="1"/>
        <item x="2"/>
        <item x="0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6">
    <field x="8"/>
    <field x="6"/>
    <field x="10"/>
    <field x="12"/>
    <field x="11"/>
    <field x="15"/>
  </rowFields>
  <rowItems count="569">
    <i>
      <x/>
      <x v="1"/>
      <x v="58"/>
      <x v="7"/>
      <x v="61"/>
      <x v="52"/>
    </i>
    <i r="2">
      <x v="63"/>
      <x v="2"/>
      <x v="79"/>
      <x v="52"/>
    </i>
    <i r="2">
      <x v="67"/>
      <x v="2"/>
      <x v="122"/>
      <x v="52"/>
    </i>
    <i r="5">
      <x v="56"/>
    </i>
    <i r="3">
      <x v="4"/>
      <x v="122"/>
      <x v="54"/>
    </i>
    <i r="3">
      <x v="7"/>
      <x v="61"/>
      <x v="52"/>
    </i>
    <i r="4">
      <x v="122"/>
      <x v="52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7"/>
      <x v="2"/>
      <x v="138"/>
      <x v="23"/>
    </i>
    <i r="2">
      <x v="26"/>
      <x v="2"/>
      <x v="115"/>
      <x v="23"/>
    </i>
    <i r="2">
      <x v="30"/>
      <x v="15"/>
      <x v="97"/>
      <x v="23"/>
    </i>
    <i r="5">
      <x v="50"/>
    </i>
    <i r="2">
      <x v="33"/>
      <x v="9"/>
      <x v="158"/>
      <x v="66"/>
    </i>
    <i r="2">
      <x v="43"/>
      <x v="9"/>
      <x v="69"/>
      <x v="23"/>
    </i>
    <i r="2">
      <x v="44"/>
      <x v="9"/>
      <x v="40"/>
      <x v="23"/>
    </i>
    <i r="2">
      <x v="78"/>
      <x v="2"/>
      <x v="24"/>
      <x v="23"/>
    </i>
    <i r="2">
      <x v="88"/>
      <x v="2"/>
      <x v="208"/>
      <x v="23"/>
    </i>
    <i t="default" r="1">
      <x v="3"/>
    </i>
    <i r="1">
      <x v="5"/>
      <x v="7"/>
      <x v="2"/>
      <x v="38"/>
      <x v="13"/>
    </i>
    <i r="2">
      <x v="16"/>
      <x v="2"/>
      <x v="44"/>
      <x v="16"/>
    </i>
    <i r="2">
      <x v="27"/>
      <x v="9"/>
      <x v="46"/>
      <x v="13"/>
    </i>
    <i r="4">
      <x v="55"/>
      <x v="13"/>
    </i>
    <i r="4">
      <x v="88"/>
      <x v="13"/>
    </i>
    <i r="2">
      <x v="28"/>
      <x v="9"/>
      <x v="85"/>
      <x v="13"/>
    </i>
    <i r="2">
      <x v="29"/>
      <x v="9"/>
      <x v="154"/>
      <x v="13"/>
    </i>
    <i r="2">
      <x v="32"/>
      <x v="14"/>
      <x v="132"/>
      <x v="13"/>
    </i>
    <i r="2">
      <x v="47"/>
      <x v="2"/>
      <x v="155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6"/>
      <x v="2"/>
      <x v="24"/>
      <x v="40"/>
    </i>
    <i t="default" r="1">
      <x v="9"/>
    </i>
    <i t="default">
      <x/>
    </i>
    <i>
      <x v="1"/>
      <x v="1"/>
      <x v="16"/>
      <x v="7"/>
      <x v="308"/>
      <x v="53"/>
    </i>
    <i r="2">
      <x v="58"/>
      <x v="7"/>
      <x v="61"/>
      <x v="52"/>
    </i>
    <i r="2">
      <x v="63"/>
      <x v="2"/>
      <x v="79"/>
      <x v="52"/>
    </i>
    <i r="2">
      <x v="67"/>
      <x v="2"/>
      <x v="122"/>
      <x v="52"/>
    </i>
    <i r="5">
      <x v="56"/>
    </i>
    <i r="3">
      <x v="4"/>
      <x v="122"/>
      <x v="54"/>
    </i>
    <i r="3">
      <x v="7"/>
      <x v="122"/>
      <x v="52"/>
    </i>
    <i r="5">
      <x v="53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4"/>
      <x v="9"/>
      <x v="40"/>
      <x v="7"/>
    </i>
    <i r="2"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17"/>
      <x v="2"/>
      <x v="97"/>
      <x v="51"/>
    </i>
    <i r="2">
      <x v="25"/>
      <x v="22"/>
      <x v="77"/>
      <x v="23"/>
    </i>
    <i r="2">
      <x v="31"/>
      <x v="13"/>
      <x v="206"/>
      <x v="23"/>
    </i>
    <i r="2">
      <x v="33"/>
      <x v="9"/>
      <x v="158"/>
      <x v="66"/>
    </i>
    <i r="2">
      <x v="36"/>
      <x v="2"/>
      <x v="110"/>
      <x v="23"/>
    </i>
    <i r="2">
      <x v="43"/>
      <x v="9"/>
      <x v="69"/>
      <x v="23"/>
    </i>
    <i r="2">
      <x v="45"/>
      <x v="9"/>
      <x v="4"/>
      <x v="23"/>
    </i>
    <i r="2">
      <x v="51"/>
      <x v="2"/>
      <x v="113"/>
      <x v="23"/>
    </i>
    <i r="2">
      <x v="75"/>
      <x v="9"/>
      <x v="37"/>
      <x v="23"/>
    </i>
    <i r="2">
      <x v="78"/>
      <x v="2"/>
      <x v="24"/>
      <x v="23"/>
    </i>
    <i r="2">
      <x v="89"/>
      <x v="12"/>
      <x v="209"/>
      <x v="23"/>
    </i>
    <i t="default" r="1">
      <x v="3"/>
    </i>
    <i r="1">
      <x v="5"/>
      <x v="7"/>
      <x v="2"/>
      <x v="38"/>
      <x v="13"/>
    </i>
    <i r="2">
      <x v="27"/>
      <x v="9"/>
      <x v="46"/>
      <x v="13"/>
    </i>
    <i r="4">
      <x v="55"/>
      <x v="13"/>
    </i>
    <i r="3">
      <x v="13"/>
      <x v="206"/>
      <x v="13"/>
    </i>
    <i r="2">
      <x v="28"/>
      <x v="9"/>
      <x v="85"/>
      <x v="13"/>
    </i>
    <i r="2">
      <x v="32"/>
      <x v="14"/>
      <x v="132"/>
      <x v="13"/>
    </i>
    <i r="2">
      <x v="33"/>
      <x v="9"/>
      <x v="158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6"/>
      <x v="2"/>
      <x v="24"/>
      <x v="40"/>
    </i>
    <i t="default" r="1">
      <x v="9"/>
    </i>
    <i t="default">
      <x v="1"/>
    </i>
    <i>
      <x v="2"/>
      <x v="1"/>
      <x v="58"/>
      <x v="7"/>
      <x v="61"/>
      <x v="52"/>
    </i>
    <i r="2">
      <x v="63"/>
      <x v="2"/>
      <x v="79"/>
      <x v="52"/>
    </i>
    <i r="2">
      <x v="67"/>
      <x v="2"/>
      <x v="122"/>
      <x v="52"/>
    </i>
    <i r="5">
      <x v="56"/>
    </i>
    <i r="3">
      <x v="4"/>
      <x v="122"/>
      <x v="54"/>
    </i>
    <i r="3">
      <x v="7"/>
      <x v="61"/>
      <x v="22"/>
    </i>
    <i r="5">
      <x v="52"/>
    </i>
    <i r="4">
      <x v="122"/>
      <x v="22"/>
    </i>
    <i r="5">
      <x v="52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4"/>
      <x v="9"/>
      <x v="40"/>
      <x v="7"/>
    </i>
    <i r="2"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7"/>
      <x v="2"/>
      <x v="138"/>
      <x v="23"/>
    </i>
    <i r="2">
      <x v="26"/>
      <x v="2"/>
      <x v="115"/>
      <x v="23"/>
    </i>
    <i r="2">
      <x v="33"/>
      <x v="9"/>
      <x v="158"/>
      <x v="66"/>
    </i>
    <i r="2">
      <x v="43"/>
      <x v="9"/>
      <x v="69"/>
      <x v="23"/>
    </i>
    <i r="2">
      <x v="45"/>
      <x v="9"/>
      <x v="4"/>
      <x v="23"/>
    </i>
    <i r="2">
      <x v="54"/>
      <x v="2"/>
      <x v="210"/>
      <x v="63"/>
    </i>
    <i t="default" r="1">
      <x v="3"/>
    </i>
    <i r="1">
      <x v="5"/>
      <x v="27"/>
      <x v="9"/>
      <x v="46"/>
      <x v="13"/>
    </i>
    <i r="4">
      <x v="55"/>
      <x v="13"/>
    </i>
    <i r="3">
      <x v="13"/>
      <x v="206"/>
      <x v="13"/>
    </i>
    <i r="2">
      <x v="28"/>
      <x v="9"/>
      <x v="85"/>
      <x v="13"/>
    </i>
    <i r="2">
      <x v="32"/>
      <x v="14"/>
      <x v="132"/>
      <x v="13"/>
    </i>
    <i r="2">
      <x v="67"/>
      <x v="7"/>
      <x v="61"/>
      <x v="56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6"/>
      <x v="2"/>
      <x v="24"/>
      <x v="40"/>
    </i>
    <i t="default" r="1">
      <x v="9"/>
    </i>
    <i t="default">
      <x v="2"/>
    </i>
    <i>
      <x v="3"/>
      <x v="1"/>
      <x v="24"/>
      <x v="2"/>
      <x v="17"/>
      <x v="52"/>
    </i>
    <i r="2">
      <x v="63"/>
      <x v="2"/>
      <x v="79"/>
      <x v="52"/>
    </i>
    <i r="2">
      <x v="67"/>
      <x v="2"/>
      <x v="122"/>
      <x v="22"/>
    </i>
    <i r="5">
      <x v="52"/>
    </i>
    <i r="5">
      <x v="56"/>
    </i>
    <i r="3">
      <x v="4"/>
      <x v="122"/>
      <x v="54"/>
    </i>
    <i r="3">
      <x v="7"/>
      <x v="122"/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32"/>
      <x v="14"/>
      <x v="132"/>
      <x v="23"/>
    </i>
    <i r="2">
      <x v="33"/>
      <x v="9"/>
      <x v="158"/>
      <x v="23"/>
    </i>
    <i r="5">
      <x v="66"/>
    </i>
    <i r="4">
      <x v="211"/>
      <x v="23"/>
    </i>
    <i r="4">
      <x v="213"/>
      <x v="23"/>
    </i>
    <i r="2">
      <x v="43"/>
      <x v="9"/>
      <x v="69"/>
      <x v="23"/>
    </i>
    <i r="2">
      <x v="45"/>
      <x v="9"/>
      <x v="4"/>
      <x v="23"/>
    </i>
    <i r="2">
      <x v="57"/>
      <x v="2"/>
      <x v="68"/>
      <x v="25"/>
    </i>
    <i r="2">
      <x v="65"/>
      <x v="12"/>
      <x v="157"/>
      <x v="32"/>
    </i>
    <i r="2">
      <x v="78"/>
      <x v="2"/>
      <x v="24"/>
      <x v="23"/>
    </i>
    <i r="2">
      <x v="79"/>
      <x v="2"/>
      <x v="24"/>
      <x v="23"/>
    </i>
    <i t="default" r="1">
      <x v="3"/>
    </i>
    <i r="1">
      <x v="5"/>
      <x v="7"/>
      <x v="2"/>
      <x v="38"/>
      <x v="13"/>
    </i>
    <i r="2">
      <x v="16"/>
      <x v="2"/>
      <x v="44"/>
      <x v="16"/>
    </i>
    <i r="2">
      <x v="17"/>
      <x v="2"/>
      <x v="97"/>
      <x v="49"/>
    </i>
    <i r="2">
      <x v="27"/>
      <x v="9"/>
      <x v="46"/>
      <x v="13"/>
    </i>
    <i r="4">
      <x v="55"/>
      <x v="13"/>
    </i>
    <i r="3">
      <x v="13"/>
      <x v="206"/>
      <x v="13"/>
    </i>
    <i r="2">
      <x v="28"/>
      <x v="9"/>
      <x v="85"/>
      <x v="13"/>
    </i>
    <i r="2">
      <x v="29"/>
      <x v="9"/>
      <x v="154"/>
      <x v="13"/>
    </i>
    <i r="2">
      <x v="67"/>
      <x v="7"/>
      <x v="61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6"/>
      <x v="2"/>
      <x v="24"/>
      <x v="40"/>
    </i>
    <i t="default" r="1">
      <x v="9"/>
    </i>
    <i t="default">
      <x v="3"/>
    </i>
    <i>
      <x v="4"/>
      <x v="1"/>
      <x v="16"/>
      <x v="7"/>
      <x v="508"/>
      <x v="53"/>
    </i>
    <i r="2">
      <x v="63"/>
      <x v="2"/>
      <x v="79"/>
      <x v="52"/>
    </i>
    <i r="2">
      <x v="67"/>
      <x v="2"/>
      <x v="122"/>
      <x v="52"/>
    </i>
    <i r="5">
      <x v="56"/>
    </i>
    <i r="3">
      <x v="4"/>
      <x v="122"/>
      <x v="54"/>
    </i>
    <i r="3">
      <x v="7"/>
      <x v="61"/>
      <x v="22"/>
    </i>
    <i r="5">
      <x v="52"/>
    </i>
    <i r="4">
      <x v="122"/>
      <x v="22"/>
    </i>
    <i r="5">
      <x v="52"/>
    </i>
    <i r="5">
      <x v="53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7"/>
      <x v="2"/>
      <x v="138"/>
      <x v="23"/>
    </i>
    <i r="2">
      <x v="17"/>
      <x v="2"/>
      <x v="97"/>
      <x v="31"/>
    </i>
    <i r="2">
      <x v="32"/>
      <x v="14"/>
      <x v="132"/>
      <x v="23"/>
    </i>
    <i r="2">
      <x v="33"/>
      <x v="9"/>
      <x v="158"/>
      <x v="23"/>
    </i>
    <i r="2">
      <x v="43"/>
      <x v="9"/>
      <x v="69"/>
      <x v="23"/>
    </i>
    <i r="2">
      <x v="45"/>
      <x v="9"/>
      <x v="4"/>
      <x v="23"/>
    </i>
    <i r="2">
      <x v="51"/>
      <x v="2"/>
      <x v="113"/>
      <x v="23"/>
    </i>
    <i r="2">
      <x v="78"/>
      <x v="2"/>
      <x v="24"/>
      <x v="23"/>
    </i>
    <i t="default" r="1">
      <x v="3"/>
    </i>
    <i r="1">
      <x v="5"/>
      <x v="7"/>
      <x v="2"/>
      <x v="38"/>
      <x v="13"/>
    </i>
    <i r="2">
      <x v="15"/>
      <x v="2"/>
      <x v="154"/>
      <x v="13"/>
    </i>
    <i r="2">
      <x v="17"/>
      <x v="2"/>
      <x v="97"/>
      <x v="17"/>
    </i>
    <i r="2">
      <x v="27"/>
      <x v="9"/>
      <x v="46"/>
      <x v="13"/>
    </i>
    <i r="4">
      <x v="55"/>
      <x v="13"/>
    </i>
    <i r="3">
      <x v="13"/>
      <x v="206"/>
      <x v="13"/>
    </i>
    <i r="2">
      <x v="31"/>
      <x v="13"/>
      <x v="99"/>
      <x v="13"/>
    </i>
    <i r="2">
      <x v="32"/>
      <x v="14"/>
      <x v="132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6"/>
      <x v="2"/>
      <x v="24"/>
      <x v="40"/>
    </i>
    <i t="default" r="1">
      <x v="9"/>
    </i>
    <i t="default">
      <x v="4"/>
    </i>
    <i>
      <x v="5"/>
      <x v="1"/>
      <x v="16"/>
      <x v="7"/>
      <x v="508"/>
      <x v="53"/>
    </i>
    <i r="2">
      <x v="58"/>
      <x v="7"/>
      <x v="61"/>
      <x v="52"/>
    </i>
    <i r="2">
      <x v="63"/>
      <x v="2"/>
      <x v="79"/>
      <x v="52"/>
    </i>
    <i r="2">
      <x v="67"/>
      <x v="2"/>
      <x v="122"/>
      <x v="52"/>
    </i>
    <i r="5">
      <x v="56"/>
    </i>
    <i r="3">
      <x v="7"/>
      <x v="122"/>
      <x v="52"/>
    </i>
    <i r="5">
      <x v="53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17"/>
      <x v="2"/>
      <x v="97"/>
      <x v="10"/>
    </i>
    <i r="2"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26"/>
      <x v="2"/>
      <x v="115"/>
      <x v="23"/>
    </i>
    <i r="2">
      <x v="27"/>
      <x v="9"/>
      <x v="46"/>
      <x v="23"/>
    </i>
    <i r="4">
      <x v="55"/>
      <x v="23"/>
    </i>
    <i r="2">
      <x v="30"/>
      <x v="15"/>
      <x v="97"/>
      <x v="23"/>
    </i>
    <i r="2">
      <x v="31"/>
      <x v="13"/>
      <x v="99"/>
      <x v="23"/>
    </i>
    <i r="2">
      <x v="32"/>
      <x v="14"/>
      <x v="132"/>
      <x v="23"/>
    </i>
    <i r="2">
      <x v="33"/>
      <x v="9"/>
      <x v="158"/>
      <x v="23"/>
    </i>
    <i r="2">
      <x v="43"/>
      <x v="9"/>
      <x v="69"/>
      <x v="23"/>
    </i>
    <i r="2">
      <x v="45"/>
      <x v="9"/>
      <x v="4"/>
      <x v="23"/>
    </i>
    <i r="2">
      <x v="51"/>
      <x v="2"/>
      <x v="112"/>
      <x v="23"/>
    </i>
    <i r="2">
      <x v="78"/>
      <x v="2"/>
      <x v="24"/>
      <x v="23"/>
    </i>
    <i t="default" r="1">
      <x v="3"/>
    </i>
    <i r="1">
      <x v="5"/>
      <x v="7"/>
      <x v="2"/>
      <x v="38"/>
      <x v="13"/>
    </i>
    <i r="2">
      <x v="17"/>
      <x v="2"/>
      <x v="97"/>
      <x v="17"/>
    </i>
    <i r="2">
      <x v="27"/>
      <x v="9"/>
      <x v="46"/>
      <x v="13"/>
    </i>
    <i r="4">
      <x v="55"/>
      <x v="13"/>
    </i>
    <i r="3">
      <x v="13"/>
      <x v="206"/>
      <x v="13"/>
    </i>
    <i r="2">
      <x v="28"/>
      <x v="9"/>
      <x v="85"/>
      <x v="13"/>
    </i>
    <i r="2">
      <x v="31"/>
      <x v="13"/>
      <x v="99"/>
      <x v="13"/>
    </i>
    <i r="2">
      <x v="32"/>
      <x v="14"/>
      <x v="132"/>
      <x v="13"/>
    </i>
    <i r="2">
      <x v="33"/>
      <x v="9"/>
      <x v="158"/>
      <x v="13"/>
    </i>
    <i r="2">
      <x v="67"/>
      <x v="7"/>
      <x v="61"/>
      <x v="56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6"/>
      <x v="2"/>
      <x v="24"/>
      <x v="40"/>
    </i>
    <i t="default" r="1">
      <x v="9"/>
    </i>
    <i t="default">
      <x v="5"/>
    </i>
    <i>
      <x v="6"/>
      <x v="1"/>
      <x v="7"/>
      <x v="2"/>
      <x v="38"/>
      <x v="22"/>
    </i>
    <i r="5">
      <x v="52"/>
    </i>
    <i r="2">
      <x v="63"/>
      <x v="2"/>
      <x v="79"/>
      <x v="22"/>
    </i>
    <i r="5">
      <x v="52"/>
    </i>
    <i r="2">
      <x v="67"/>
      <x v="2"/>
      <x v="122"/>
      <x v="22"/>
    </i>
    <i r="5">
      <x v="52"/>
    </i>
    <i r="5">
      <x v="56"/>
    </i>
    <i r="3">
      <x v="4"/>
      <x v="122"/>
      <x v="54"/>
    </i>
    <i r="3">
      <x v="7"/>
      <x v="61"/>
      <x v="22"/>
    </i>
    <i r="5">
      <x v="52"/>
    </i>
    <i r="4">
      <x v="122"/>
      <x v="22"/>
    </i>
    <i r="5">
      <x v="52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4"/>
      <x v="9"/>
      <x v="40"/>
      <x v="7"/>
    </i>
    <i r="2"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27"/>
      <x v="9"/>
      <x v="46"/>
      <x v="23"/>
    </i>
    <i r="4">
      <x v="55"/>
      <x v="23"/>
    </i>
    <i r="2">
      <x v="31"/>
      <x v="13"/>
      <x v="206"/>
      <x v="23"/>
    </i>
    <i r="2">
      <x v="33"/>
      <x v="9"/>
      <x v="24"/>
      <x v="23"/>
    </i>
    <i r="4">
      <x v="211"/>
      <x v="23"/>
    </i>
    <i r="4">
      <x v="216"/>
      <x v="23"/>
    </i>
    <i r="2">
      <x v="41"/>
      <x v="14"/>
      <x v="150"/>
      <x v="23"/>
    </i>
    <i r="2">
      <x v="43"/>
      <x v="9"/>
      <x v="69"/>
      <x v="23"/>
    </i>
    <i r="2">
      <x v="45"/>
      <x v="9"/>
      <x v="4"/>
      <x v="23"/>
    </i>
    <i r="2">
      <x v="51"/>
      <x v="2"/>
      <x v="113"/>
      <x v="23"/>
    </i>
    <i r="2">
      <x v="78"/>
      <x v="2"/>
      <x v="24"/>
      <x v="23"/>
    </i>
    <i r="2">
      <x v="90"/>
      <x v="2"/>
      <x v="217"/>
      <x v="23"/>
    </i>
    <i t="default" r="1">
      <x v="3"/>
    </i>
    <i r="1">
      <x v="5"/>
      <x v="7"/>
      <x v="2"/>
      <x v="38"/>
      <x v="13"/>
    </i>
    <i r="2">
      <x v="17"/>
      <x v="2"/>
      <x v="97"/>
      <x v="17"/>
    </i>
    <i r="2">
      <x v="27"/>
      <x v="9"/>
      <x v="46"/>
      <x v="13"/>
    </i>
    <i r="4">
      <x v="55"/>
      <x v="13"/>
    </i>
    <i r="3">
      <x v="13"/>
      <x v="206"/>
      <x v="13"/>
    </i>
    <i r="2">
      <x v="28"/>
      <x v="9"/>
      <x v="85"/>
      <x v="13"/>
    </i>
    <i r="2">
      <x v="29"/>
      <x v="9"/>
      <x v="154"/>
      <x v="13"/>
    </i>
    <i r="2">
      <x v="31"/>
      <x v="13"/>
      <x v="99"/>
      <x v="13"/>
    </i>
    <i r="2">
      <x v="32"/>
      <x v="14"/>
      <x v="132"/>
      <x v="13"/>
    </i>
    <i r="2">
      <x v="33"/>
      <x v="9"/>
      <x v="158"/>
      <x v="13"/>
    </i>
    <i r="2">
      <x v="63"/>
      <x v="2"/>
      <x v="79"/>
      <x v="13"/>
    </i>
    <i r="2">
      <x v="67"/>
      <x v="7"/>
      <x v="61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"/>
      <x v="2"/>
      <x v="138"/>
      <x v="40"/>
    </i>
    <i r="2">
      <x v="62"/>
      <x v="9"/>
      <x v="118"/>
      <x v="40"/>
    </i>
    <i r="2">
      <x v="76"/>
      <x v="2"/>
      <x v="24"/>
      <x v="40"/>
    </i>
    <i t="default" r="1">
      <x v="9"/>
    </i>
    <i t="default">
      <x v="6"/>
    </i>
    <i>
      <x v="7"/>
      <x v="1"/>
      <x v="63"/>
      <x v="2"/>
      <x v="79"/>
      <x v="52"/>
    </i>
    <i r="2">
      <x v="67"/>
      <x v="2"/>
      <x v="122"/>
      <x v="52"/>
    </i>
    <i r="5">
      <x v="56"/>
    </i>
    <i r="3">
      <x v="4"/>
      <x v="122"/>
      <x v="54"/>
    </i>
    <i r="3">
      <x v="7"/>
      <x v="61"/>
      <x v="22"/>
    </i>
    <i r="5">
      <x v="52"/>
    </i>
    <i r="4">
      <x v="122"/>
      <x v="22"/>
    </i>
    <i r="5">
      <x v="52"/>
    </i>
    <i r="5">
      <x v="54"/>
    </i>
    <i r="3">
      <x v="10"/>
      <x v="122"/>
      <x v="54"/>
    </i>
    <i r="3">
      <x v="17"/>
      <x v="122"/>
      <x v="54"/>
    </i>
    <i t="default" r="1">
      <x v="1"/>
    </i>
    <i r="1">
      <x v="2"/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26"/>
      <x v="2"/>
      <x v="115"/>
      <x v="23"/>
    </i>
    <i r="2">
      <x v="27"/>
      <x v="9"/>
      <x v="55"/>
      <x v="23"/>
    </i>
    <i r="2">
      <x v="32"/>
      <x v="14"/>
      <x v="132"/>
      <x v="23"/>
    </i>
    <i r="2">
      <x v="33"/>
      <x v="9"/>
      <x v="216"/>
      <x v="23"/>
    </i>
    <i r="2">
      <x v="43"/>
      <x v="9"/>
      <x v="69"/>
      <x v="23"/>
    </i>
    <i r="2">
      <x v="78"/>
      <x v="2"/>
      <x v="24"/>
      <x v="23"/>
    </i>
    <i t="default" r="1">
      <x v="3"/>
    </i>
    <i r="1">
      <x v="5"/>
      <x v="17"/>
      <x v="2"/>
      <x v="97"/>
      <x v="17"/>
    </i>
    <i r="2">
      <x v="18"/>
      <x v="2"/>
      <x v="43"/>
      <x v="45"/>
    </i>
    <i r="2">
      <x v="27"/>
      <x v="9"/>
      <x v="46"/>
      <x v="13"/>
    </i>
    <i r="4">
      <x v="55"/>
      <x v="13"/>
    </i>
    <i r="3">
      <x v="13"/>
      <x v="206"/>
      <x v="13"/>
    </i>
    <i r="2">
      <x v="31"/>
      <x v="13"/>
      <x v="99"/>
      <x v="13"/>
    </i>
    <i r="2">
      <x v="32"/>
      <x v="14"/>
      <x v="132"/>
      <x v="13"/>
    </i>
    <i r="2">
      <x v="33"/>
      <x v="9"/>
      <x v="158"/>
      <x v="13"/>
    </i>
    <i r="2">
      <x v="67"/>
      <x v="7"/>
      <x v="61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t="default" r="1">
      <x v="5"/>
    </i>
    <i r="1">
      <x v="9"/>
      <x v="7"/>
      <x v="2"/>
      <x v="160"/>
      <x v="40"/>
    </i>
    <i r="2">
      <x v="34"/>
      <x v="7"/>
      <x v="143"/>
      <x v="68"/>
    </i>
    <i r="2">
      <x v="35"/>
      <x v="2"/>
      <x v="151"/>
      <x v="68"/>
    </i>
    <i r="2">
      <x v="37"/>
      <x v="8"/>
      <x v="101"/>
      <x v="68"/>
    </i>
    <i r="2">
      <x v="57"/>
      <x v="2"/>
      <x v="166"/>
      <x v="40"/>
    </i>
    <i r="2">
      <x v="62"/>
      <x v="9"/>
      <x v="7"/>
      <x v="40"/>
    </i>
    <i r="2">
      <x v="67"/>
      <x v="7"/>
      <x v="61"/>
      <x v="40"/>
    </i>
    <i r="2">
      <x v="68"/>
      <x v="2"/>
      <x v="171"/>
      <x v="40"/>
    </i>
    <i r="2">
      <x v="76"/>
      <x v="2"/>
      <x v="24"/>
      <x v="40"/>
    </i>
    <i t="default" r="1">
      <x v="9"/>
    </i>
    <i t="default">
      <x v="7"/>
    </i>
    <i>
      <x v="8"/>
      <x v="1"/>
      <x v="30"/>
      <x v="15"/>
      <x v="97"/>
      <x v="52"/>
    </i>
    <i r="2">
      <x v="63"/>
      <x v="2"/>
      <x v="79"/>
      <x v="52"/>
    </i>
    <i r="2">
      <x v="67"/>
      <x v="2"/>
      <x v="122"/>
      <x v="52"/>
    </i>
    <i r="5">
      <x v="56"/>
    </i>
    <i r="5">
      <x v="57"/>
    </i>
    <i r="3">
      <x v="4"/>
      <x v="122"/>
      <x v="54"/>
    </i>
    <i r="3">
      <x v="7"/>
      <x v="61"/>
      <x v="22"/>
    </i>
    <i r="5">
      <x v="52"/>
    </i>
    <i r="4">
      <x v="122"/>
      <x v="22"/>
    </i>
    <i r="5">
      <x v="52"/>
    </i>
    <i r="5">
      <x v="54"/>
    </i>
    <i r="3">
      <x v="10"/>
      <x v="122"/>
      <x v="52"/>
    </i>
    <i r="5">
      <x v="54"/>
    </i>
    <i r="3">
      <x v="15"/>
      <x v="122"/>
      <x v="52"/>
    </i>
    <i r="3">
      <x v="17"/>
      <x v="122"/>
      <x v="54"/>
    </i>
    <i t="default" r="1">
      <x v="1"/>
    </i>
    <i r="1">
      <x v="2"/>
      <x v="7"/>
      <x v="2"/>
      <x v="38"/>
      <x v="7"/>
    </i>
    <i r="4">
      <x v="1276"/>
      <x v="7"/>
    </i>
    <i r="2">
      <x v="17"/>
      <x v="2"/>
      <x v="97"/>
      <x v="7"/>
    </i>
    <i r="2">
      <x v="47"/>
      <x v="2"/>
      <x v="74"/>
      <x v="7"/>
    </i>
    <i r="2">
      <x v="68"/>
      <x v="4"/>
      <x v="173"/>
      <x v="7"/>
    </i>
    <i r="2">
      <x v="78"/>
      <x v="2"/>
      <x v="24"/>
      <x v="7"/>
    </i>
    <i r="2">
      <x v="79"/>
      <x v="2"/>
      <x v="24"/>
      <x v="7"/>
    </i>
    <i t="default" r="1">
      <x v="2"/>
    </i>
    <i r="1">
      <x v="3"/>
      <x v="26"/>
      <x v="2"/>
      <x v="115"/>
      <x v="23"/>
    </i>
    <i r="2">
      <x v="27"/>
      <x v="9"/>
      <x v="46"/>
      <x v="23"/>
    </i>
    <i r="4">
      <x v="55"/>
      <x v="23"/>
    </i>
    <i r="2">
      <x v="31"/>
      <x v="13"/>
      <x v="206"/>
      <x v="23"/>
    </i>
    <i r="2">
      <x v="33"/>
      <x v="9"/>
      <x v="158"/>
      <x v="23"/>
    </i>
    <i r="4">
      <x v="216"/>
      <x v="23"/>
    </i>
    <i r="4">
      <x v="1280"/>
      <x v="23"/>
    </i>
    <i r="2">
      <x v="44"/>
      <x v="9"/>
      <x v="40"/>
      <x v="23"/>
    </i>
    <i r="2">
      <x v="78"/>
      <x v="2"/>
      <x v="24"/>
      <x v="23"/>
    </i>
    <i t="default" r="1">
      <x v="3"/>
    </i>
    <i r="1">
      <x v="5"/>
      <x v="15"/>
      <x v="2"/>
      <x v="154"/>
      <x v="13"/>
    </i>
    <i r="2">
      <x v="17"/>
      <x v="2"/>
      <x v="97"/>
      <x v="17"/>
    </i>
    <i r="2">
      <x v="27"/>
      <x v="9"/>
      <x v="46"/>
      <x v="13"/>
    </i>
    <i r="4">
      <x v="55"/>
      <x v="13"/>
    </i>
    <i r="3">
      <x v="13"/>
      <x v="206"/>
      <x v="13"/>
    </i>
    <i r="4">
      <x v="1278"/>
      <x v="13"/>
    </i>
    <i r="2">
      <x v="31"/>
      <x v="13"/>
      <x v="99"/>
      <x v="13"/>
    </i>
    <i r="2">
      <x v="32"/>
      <x v="14"/>
      <x v="132"/>
      <x v="13"/>
    </i>
    <i r="4">
      <x v="1279"/>
      <x v="13"/>
    </i>
    <i r="2">
      <x v="33"/>
      <x v="9"/>
      <x v="158"/>
      <x v="13"/>
    </i>
    <i r="2">
      <x v="67"/>
      <x v="7"/>
      <x v="61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r="2">
      <x v="80"/>
      <x v="9"/>
      <x v="84"/>
      <x v="13"/>
    </i>
    <i r="2">
      <x v="90"/>
      <x v="2"/>
      <x v="85"/>
      <x v="13"/>
    </i>
    <i t="default" r="1">
      <x v="5"/>
    </i>
    <i r="1">
      <x v="7"/>
      <x v="34"/>
      <x v="3"/>
      <x v="143"/>
      <x v="67"/>
    </i>
    <i r="2">
      <x v="35"/>
      <x v="2"/>
      <x v="151"/>
      <x v="67"/>
    </i>
    <i r="2">
      <x v="37"/>
      <x v="1"/>
      <x v="101"/>
      <x v="67"/>
    </i>
    <i t="default" r="1">
      <x v="7"/>
    </i>
    <i r="1">
      <x v="9"/>
      <x v="7"/>
      <x v="2"/>
      <x v="168"/>
      <x v="40"/>
    </i>
    <i r="2">
      <x v="34"/>
      <x v="3"/>
      <x v="143"/>
      <x v="68"/>
    </i>
    <i r="3">
      <x v="7"/>
      <x v="143"/>
      <x v="68"/>
    </i>
    <i r="2">
      <x v="35"/>
      <x v="2"/>
      <x v="151"/>
      <x v="68"/>
    </i>
    <i r="2">
      <x v="37"/>
      <x v="8"/>
      <x v="101"/>
      <x v="68"/>
    </i>
    <i r="2">
      <x v="57"/>
      <x v="2"/>
      <x v="166"/>
      <x v="40"/>
    </i>
    <i r="2">
      <x v="62"/>
      <x v="9"/>
      <x v="7"/>
      <x v="40"/>
    </i>
    <i r="2">
      <x v="68"/>
      <x v="2"/>
      <x v="171"/>
      <x v="40"/>
    </i>
    <i r="3">
      <x v="6"/>
      <x v="7"/>
      <x v="40"/>
    </i>
    <i r="4">
      <x v="218"/>
      <x v="40"/>
    </i>
    <i r="2">
      <x v="76"/>
      <x v="2"/>
      <x v="24"/>
      <x v="40"/>
    </i>
    <i t="default" r="1">
      <x v="9"/>
    </i>
    <i t="default">
      <x v="8"/>
    </i>
    <i>
      <x v="10"/>
      <x v="1"/>
      <x v="33"/>
      <x v="9"/>
      <x v="158"/>
      <x v="59"/>
    </i>
    <i r="2">
      <x v="63"/>
      <x v="2"/>
      <x v="79"/>
      <x v="52"/>
    </i>
    <i r="2">
      <x v="67"/>
      <x v="2"/>
      <x v="122"/>
      <x v="52"/>
    </i>
    <i r="5">
      <x v="56"/>
    </i>
    <i r="3">
      <x v="7"/>
      <x v="61"/>
      <x v="22"/>
    </i>
    <i r="5">
      <x v="52"/>
    </i>
    <i r="4">
      <x v="122"/>
      <x v="22"/>
    </i>
    <i r="5">
      <x v="52"/>
    </i>
    <i r="5">
      <x v="54"/>
    </i>
    <i r="3">
      <x v="9"/>
      <x v="122"/>
      <x v="59"/>
    </i>
    <i r="3">
      <x v="10"/>
      <x v="122"/>
      <x v="52"/>
    </i>
    <i r="5">
      <x v="54"/>
    </i>
    <i r="3">
      <x v="17"/>
      <x v="122"/>
      <x v="54"/>
    </i>
    <i t="default" r="1">
      <x v="1"/>
    </i>
    <i r="1">
      <x v="2"/>
      <x v="44"/>
      <x v="9"/>
      <x v="40"/>
      <x v="7"/>
    </i>
    <i r="2">
      <x v="47"/>
      <x v="2"/>
      <x v="74"/>
      <x v="7"/>
    </i>
    <i r="2">
      <x v="57"/>
      <x v="2"/>
      <x v="166"/>
      <x v="7"/>
    </i>
    <i r="2">
      <x v="68"/>
      <x v="4"/>
      <x v="173"/>
      <x v="7"/>
    </i>
    <i t="default" r="1">
      <x v="2"/>
    </i>
    <i r="1">
      <x v="3"/>
      <x v="26"/>
      <x v="2"/>
      <x v="115"/>
      <x v="23"/>
    </i>
    <i r="2">
      <x v="33"/>
      <x v="9"/>
      <x v="158"/>
      <x v="23"/>
    </i>
    <i r="4">
      <x v="167"/>
      <x v="23"/>
    </i>
    <i r="4">
      <x v="216"/>
      <x v="23"/>
    </i>
    <i r="4">
      <x v="1281"/>
      <x v="23"/>
    </i>
    <i r="4">
      <x v="1282"/>
      <x v="23"/>
    </i>
    <i r="2">
      <x v="43"/>
      <x v="9"/>
      <x v="69"/>
      <x v="23"/>
    </i>
    <i r="2">
      <x v="45"/>
      <x v="9"/>
      <x v="4"/>
      <x v="23"/>
    </i>
    <i r="2">
      <x v="51"/>
      <x v="2"/>
      <x v="113"/>
      <x v="23"/>
    </i>
    <i r="2">
      <x v="78"/>
      <x v="2"/>
      <x v="24"/>
      <x v="23"/>
    </i>
    <i r="5">
      <x v="26"/>
    </i>
    <i r="2">
      <x v="90"/>
      <x v="2"/>
      <x v="85"/>
      <x v="23"/>
    </i>
    <i t="default" r="1">
      <x v="3"/>
    </i>
    <i r="1">
      <x v="5"/>
      <x v="7"/>
      <x v="2"/>
      <x v="38"/>
      <x v="13"/>
    </i>
    <i r="2">
      <x v="17"/>
      <x v="2"/>
      <x v="97"/>
      <x v="17"/>
    </i>
    <i r="2">
      <x v="27"/>
      <x v="9"/>
      <x v="46"/>
      <x v="13"/>
    </i>
    <i r="4">
      <x v="55"/>
      <x v="13"/>
    </i>
    <i r="3">
      <x v="13"/>
      <x v="1278"/>
      <x v="13"/>
    </i>
    <i r="2">
      <x v="31"/>
      <x v="13"/>
      <x v="99"/>
      <x v="13"/>
    </i>
    <i r="2">
      <x v="32"/>
      <x v="14"/>
      <x v="1279"/>
      <x v="13"/>
    </i>
    <i r="2">
      <x v="33"/>
      <x v="9"/>
      <x v="158"/>
      <x v="13"/>
    </i>
    <i r="2">
      <x v="67"/>
      <x v="7"/>
      <x v="61"/>
      <x v="13"/>
    </i>
    <i r="2">
      <x v="68"/>
      <x v="4"/>
      <x v="173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r="2">
      <x v="80"/>
      <x v="9"/>
      <x v="84"/>
      <x v="13"/>
    </i>
    <i t="default" r="1">
      <x v="5"/>
    </i>
    <i r="1">
      <x v="7"/>
      <x v="34"/>
      <x v="3"/>
      <x v="143"/>
      <x v="67"/>
    </i>
    <i r="2">
      <x v="35"/>
      <x v="2"/>
      <x v="151"/>
      <x v="67"/>
    </i>
    <i r="2">
      <x v="36"/>
      <x v="2"/>
      <x v="153"/>
      <x v="67"/>
    </i>
    <i r="2">
      <x v="37"/>
      <x v="1"/>
      <x v="101"/>
      <x v="67"/>
    </i>
    <i t="default" r="1">
      <x v="7"/>
    </i>
    <i r="1">
      <x v="9"/>
      <x v="67"/>
      <x v="16"/>
      <x v="7"/>
      <x v="40"/>
    </i>
    <i r="2">
      <x v="68"/>
      <x v="2"/>
      <x v="205"/>
      <x v="40"/>
    </i>
    <i r="2">
      <x v="76"/>
      <x v="2"/>
      <x v="24"/>
      <x v="40"/>
    </i>
    <i t="default" r="1">
      <x v="9"/>
    </i>
    <i t="default">
      <x v="10"/>
    </i>
    <i>
      <x v="11"/>
      <x v="1"/>
      <x v="67"/>
      <x v="2"/>
      <x v="122"/>
      <x v="56"/>
    </i>
    <i r="3">
      <x v="7"/>
      <x v="122"/>
      <x v="54"/>
    </i>
    <i r="3">
      <x v="10"/>
      <x v="122"/>
      <x v="54"/>
    </i>
    <i t="default" r="1">
      <x v="1"/>
    </i>
    <i r="1">
      <x v="2"/>
      <x v="30"/>
      <x v="15"/>
      <x v="97"/>
      <x v="7"/>
    </i>
    <i r="2">
      <x v="33"/>
      <x v="25"/>
      <x v="158"/>
      <x v="7"/>
    </i>
    <i r="2">
      <x v="47"/>
      <x v="2"/>
      <x v="74"/>
      <x v="7"/>
    </i>
    <i r="2">
      <x v="68"/>
      <x v="4"/>
      <x v="173"/>
      <x v="7"/>
    </i>
    <i r="2">
      <x v="91"/>
      <x v="17"/>
      <x v="174"/>
      <x v="7"/>
    </i>
    <i t="default" r="1">
      <x v="2"/>
    </i>
    <i r="1">
      <x v="3"/>
      <x v="17"/>
      <x v="2"/>
      <x v="97"/>
      <x v="72"/>
    </i>
    <i r="2">
      <x v="25"/>
      <x v="22"/>
      <x v="77"/>
      <x v="23"/>
    </i>
    <i r="2">
      <x v="27"/>
      <x v="9"/>
      <x v="46"/>
      <x v="23"/>
    </i>
    <i r="2">
      <x v="33"/>
      <x v="9"/>
      <x v="158"/>
      <x v="23"/>
    </i>
    <i r="4">
      <x v="216"/>
      <x v="23"/>
    </i>
    <i r="2">
      <x v="43"/>
      <x v="9"/>
      <x v="69"/>
      <x v="23"/>
    </i>
    <i r="2">
      <x v="51"/>
      <x v="2"/>
      <x v="113"/>
      <x v="23"/>
    </i>
    <i r="4">
      <x v="150"/>
      <x v="23"/>
    </i>
    <i r="2">
      <x v="78"/>
      <x v="2"/>
      <x v="24"/>
      <x v="23"/>
    </i>
    <i r="2">
      <x v="88"/>
      <x v="2"/>
      <x v="208"/>
      <x v="23"/>
    </i>
    <i t="default" r="1">
      <x v="3"/>
    </i>
    <i r="1">
      <x v="5"/>
      <x v="27"/>
      <x v="9"/>
      <x v="46"/>
      <x v="13"/>
    </i>
    <i r="4">
      <x v="55"/>
      <x v="13"/>
    </i>
    <i r="3">
      <x v="13"/>
      <x v="1278"/>
      <x v="13"/>
    </i>
    <i r="3">
      <x v="25"/>
      <x v="46"/>
      <x v="13"/>
    </i>
    <i r="4">
      <x v="55"/>
      <x v="13"/>
    </i>
    <i r="3">
      <x v="31"/>
      <x v="1278"/>
      <x v="13"/>
    </i>
    <i r="2">
      <x v="28"/>
      <x v="9"/>
      <x v="85"/>
      <x v="13"/>
    </i>
    <i r="2">
      <x v="31"/>
      <x v="13"/>
      <x v="99"/>
      <x v="13"/>
    </i>
    <i r="2">
      <x v="32"/>
      <x v="14"/>
      <x v="1279"/>
      <x v="13"/>
    </i>
    <i r="2">
      <x v="33"/>
      <x v="9"/>
      <x v="158"/>
      <x v="13"/>
    </i>
    <i r="2">
      <x v="67"/>
      <x v="7"/>
      <x v="61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r="2">
      <x v="80"/>
      <x v="9"/>
      <x v="84"/>
      <x v="13"/>
    </i>
    <i t="default" r="1">
      <x v="5"/>
    </i>
    <i r="1">
      <x v="7"/>
      <x v="35"/>
      <x v="2"/>
      <x v="151"/>
      <x v="67"/>
    </i>
    <i r="2">
      <x v="36"/>
      <x v="2"/>
      <x v="153"/>
      <x v="67"/>
    </i>
    <i r="2">
      <x v="37"/>
      <x v="1"/>
      <x v="101"/>
      <x v="67"/>
    </i>
    <i t="default" r="1">
      <x v="7"/>
    </i>
    <i r="1">
      <x v="9"/>
      <x v="68"/>
      <x v="6"/>
      <x v="7"/>
      <x v="40"/>
    </i>
    <i r="2">
      <x v="76"/>
      <x v="2"/>
      <x v="24"/>
      <x v="40"/>
    </i>
    <i t="default" r="1">
      <x v="9"/>
    </i>
    <i t="default">
      <x v="11"/>
    </i>
    <i>
      <x v="12"/>
      <x v="1"/>
      <x v="24"/>
      <x v="2"/>
      <x v="17"/>
      <x v="52"/>
    </i>
    <i r="2">
      <x v="67"/>
      <x v="7"/>
      <x v="61"/>
      <x v="52"/>
    </i>
    <i t="default" r="1">
      <x v="1"/>
    </i>
    <i r="1">
      <x v="2"/>
      <x v="30"/>
      <x v="15"/>
      <x v="97"/>
      <x v="7"/>
    </i>
    <i r="2">
      <x v="47"/>
      <x v="2"/>
      <x v="74"/>
      <x v="7"/>
    </i>
    <i r="2">
      <x v="68"/>
      <x v="4"/>
      <x v="173"/>
      <x v="7"/>
    </i>
    <i r="2">
      <x v="78"/>
      <x v="2"/>
      <x v="24"/>
      <x v="7"/>
    </i>
    <i t="default" r="1">
      <x v="2"/>
    </i>
    <i r="1">
      <x v="3"/>
      <x v="7"/>
      <x v="2"/>
      <x v="138"/>
      <x v="23"/>
    </i>
    <i r="2">
      <x v="26"/>
      <x v="2"/>
      <x v="115"/>
      <x v="23"/>
    </i>
    <i r="2">
      <x v="27"/>
      <x v="9"/>
      <x v="46"/>
      <x v="23"/>
    </i>
    <i r="4">
      <x v="55"/>
      <x v="23"/>
    </i>
    <i r="3">
      <x v="13"/>
      <x v="206"/>
      <x v="23"/>
    </i>
    <i r="2">
      <x v="31"/>
      <x v="13"/>
      <x v="55"/>
      <x v="23"/>
    </i>
    <i r="2">
      <x v="33"/>
      <x v="2"/>
      <x v="158"/>
      <x v="23"/>
    </i>
    <i r="4">
      <x v="216"/>
      <x v="23"/>
    </i>
    <i r="2">
      <x v="43"/>
      <x v="9"/>
      <x v="69"/>
      <x v="23"/>
    </i>
    <i r="2">
      <x v="44"/>
      <x v="9"/>
      <x v="40"/>
      <x v="23"/>
    </i>
    <i r="2">
      <x v="78"/>
      <x v="2"/>
      <x v="24"/>
      <x v="23"/>
    </i>
    <i r="2">
      <x v="91"/>
      <x v="17"/>
      <x/>
      <x v="23"/>
    </i>
    <i t="default" r="1">
      <x v="3"/>
    </i>
    <i r="1">
      <x v="5"/>
      <x v="7"/>
      <x v="2"/>
      <x v="38"/>
      <x v="13"/>
    </i>
    <i r="2">
      <x v="17"/>
      <x v="2"/>
      <x v="97"/>
      <x v="17"/>
    </i>
    <i r="2">
      <x v="27"/>
      <x v="25"/>
      <x v="46"/>
      <x v="13"/>
    </i>
    <i r="4">
      <x v="55"/>
      <x v="13"/>
    </i>
    <i r="3">
      <x v="31"/>
      <x v="1278"/>
      <x v="13"/>
    </i>
    <i r="2">
      <x v="31"/>
      <x v="13"/>
      <x v="99"/>
      <x v="13"/>
    </i>
    <i r="2">
      <x v="32"/>
      <x v="14"/>
      <x v="1279"/>
      <x v="13"/>
    </i>
    <i r="2">
      <x v="33"/>
      <x v="9"/>
      <x v="158"/>
      <x v="13"/>
    </i>
    <i r="2">
      <x v="68"/>
      <x v="4"/>
      <x v="173"/>
      <x v="13"/>
    </i>
    <i r="2">
      <x v="77"/>
      <x v="2"/>
      <x v="19"/>
      <x v="13"/>
    </i>
    <i r="2">
      <x v="78"/>
      <x v="2"/>
      <x v="24"/>
      <x v="13"/>
    </i>
    <i r="2">
      <x v="79"/>
      <x v="2"/>
      <x v="24"/>
      <x v="13"/>
    </i>
    <i r="2">
      <x v="80"/>
      <x v="9"/>
      <x v="84"/>
      <x v="13"/>
    </i>
    <i t="default" r="1">
      <x v="5"/>
    </i>
    <i r="1">
      <x v="7"/>
      <x v="35"/>
      <x v="2"/>
      <x v="151"/>
      <x v="67"/>
    </i>
    <i r="2">
      <x v="36"/>
      <x v="2"/>
      <x v="153"/>
      <x v="67"/>
    </i>
    <i t="default" r="1">
      <x v="7"/>
    </i>
    <i r="1">
      <x v="9"/>
      <x v="33"/>
      <x v="9"/>
      <x v="158"/>
      <x v="40"/>
    </i>
    <i r="2">
      <x v="67"/>
      <x v="16"/>
      <x v="7"/>
      <x v="40"/>
    </i>
    <i r="2">
      <x v="68"/>
      <x v="2"/>
      <x v="205"/>
      <x v="40"/>
    </i>
    <i r="3">
      <x v="6"/>
      <x v="7"/>
      <x v="40"/>
    </i>
    <i r="2">
      <x v="76"/>
      <x v="2"/>
      <x v="24"/>
      <x v="40"/>
    </i>
    <i t="default" r="1">
      <x v="9"/>
    </i>
    <i t="default">
      <x v="12"/>
    </i>
    <i t="grand">
      <x/>
    </i>
  </rowItems>
  <colItems count="1">
    <i/>
  </colItems>
  <pageFields count="1">
    <pageField fld="7" item="0" hier="-1"/>
  </pageFields>
  <dataFields count="1">
    <dataField name="Sum of FOR JE" fld="4" baseField="0" baseItem="0"/>
  </dataFields>
  <formats count="18">
    <format dxfId="571">
      <pivotArea outline="0" collapsedLevelsAreSubtotals="1" fieldPosition="0"/>
    </format>
    <format dxfId="570">
      <pivotArea dataOnly="0" outline="0" fieldPosition="0">
        <references count="1">
          <reference field="6" count="0" defaultSubtotal="1"/>
        </references>
      </pivotArea>
    </format>
    <format dxfId="569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7"/>
          </reference>
          <reference field="11" count="3" selected="0">
            <x v="38"/>
            <x v="123"/>
            <x v="124"/>
          </reference>
          <reference field="12" count="1" selected="0">
            <x v="2"/>
          </reference>
        </references>
      </pivotArea>
    </format>
    <format dxfId="56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2" selected="0">
            <x v="16"/>
            <x v="17"/>
          </reference>
          <reference field="11" count="1" selected="0">
            <x v="44"/>
          </reference>
          <reference field="12" count="1" selected="0">
            <x v="2"/>
          </reference>
        </references>
      </pivotArea>
    </format>
    <format dxfId="56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20"/>
          </reference>
          <reference field="11" count="6" selected="0">
            <x v="0"/>
            <x v="9"/>
            <x v="10"/>
            <x v="12"/>
            <x v="13"/>
            <x v="22"/>
          </reference>
          <reference field="12" count="1" selected="0">
            <x v="0"/>
          </reference>
        </references>
      </pivotArea>
    </format>
    <format dxfId="566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5" selected="0">
            <x v="27"/>
            <x v="28"/>
            <x v="39"/>
            <x v="68"/>
            <x v="77"/>
          </reference>
          <reference field="11" count="6" selected="0">
            <x v="19"/>
            <x v="55"/>
            <x v="85"/>
            <x v="88"/>
            <x v="132"/>
            <x v="173"/>
          </reference>
          <reference field="12" count="2" selected="0">
            <x v="2"/>
            <x v="4"/>
          </reference>
        </references>
      </pivotArea>
    </format>
    <format dxfId="565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2" selected="0">
            <x v="78"/>
            <x v="79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564">
      <pivotArea outline="0" collapsedLevelsAreSubtotals="1" fieldPosition="0">
        <references count="5">
          <reference field="6" count="1" selected="0">
            <x v="1"/>
          </reference>
          <reference field="8" count="0" selected="0"/>
          <reference field="10" count="3" selected="0">
            <x v="8"/>
            <x v="58"/>
            <x v="63"/>
          </reference>
          <reference field="11" count="3" selected="0">
            <x v="17"/>
            <x v="61"/>
            <x v="79"/>
          </reference>
          <reference field="12" count="2" selected="0">
            <x v="2"/>
            <x v="3"/>
          </reference>
        </references>
      </pivotArea>
    </format>
    <format dxfId="563">
      <pivotArea outline="0" collapsedLevelsAreSubtotals="1" fieldPosition="0">
        <references count="5">
          <reference field="6" count="1" selected="0">
            <x v="1"/>
          </reference>
          <reference field="8" count="0" selected="0"/>
          <reference field="10" count="1" selected="0">
            <x v="67"/>
          </reference>
          <reference field="11" count="2" selected="0">
            <x v="61"/>
            <x v="122"/>
          </reference>
          <reference field="12" count="1" selected="0">
            <x v="3"/>
          </reference>
        </references>
      </pivotArea>
    </format>
    <format dxfId="562">
      <pivotArea outline="0" collapsedLevelsAreSubtotals="1" fieldPosition="0">
        <references count="5">
          <reference field="6" count="1" selected="0">
            <x v="1"/>
          </reference>
          <reference field="8" count="0" selected="0"/>
          <reference field="10" count="1" selected="0">
            <x v="67"/>
          </reference>
          <reference field="11" count="1" selected="0">
            <x v="122"/>
          </reference>
          <reference field="12" count="1" selected="0">
            <x v="4"/>
          </reference>
        </references>
      </pivotArea>
    </format>
    <format dxfId="561">
      <pivotArea outline="0" collapsedLevelsAreSubtotals="1" fieldPosition="0"/>
    </format>
    <format dxfId="560">
      <pivotArea dataOnly="0" labelOnly="1" outline="0" axis="axisValues" fieldPosition="0"/>
    </format>
    <format dxfId="559">
      <pivotArea dataOnly="0" outline="0" fieldPosition="0">
        <references count="2">
          <reference field="6" count="0" defaultSubtotal="1"/>
          <reference field="7" count="1" selected="0">
            <x v="0"/>
          </reference>
        </references>
      </pivotArea>
    </format>
    <format dxfId="558">
      <pivotArea outline="0" collapsedLevelsAreSubtotals="1" fieldPosition="0">
        <references count="6">
          <reference field="6" count="1" selected="0">
            <x v="1"/>
          </reference>
          <reference field="8" count="1" selected="0">
            <x v="3"/>
          </reference>
          <reference field="10" count="3" selected="0">
            <x v="24"/>
            <x v="63"/>
            <x v="67"/>
          </reference>
          <reference field="11" count="3" selected="0">
            <x v="17"/>
            <x v="79"/>
            <x v="122"/>
          </reference>
          <reference field="12" count="5" selected="0">
            <x v="2"/>
            <x v="4"/>
            <x v="7"/>
            <x v="10"/>
            <x v="17"/>
          </reference>
          <reference field="15" count="4" selected="0">
            <x v="22"/>
            <x v="52"/>
            <x v="54"/>
            <x v="56"/>
          </reference>
        </references>
      </pivotArea>
    </format>
    <format dxfId="557">
      <pivotArea outline="0" collapsedLevelsAreSubtotals="1" fieldPosition="0">
        <references count="6">
          <reference field="6" count="1" selected="0">
            <x v="2"/>
          </reference>
          <reference field="8" count="1" selected="0">
            <x v="3"/>
          </reference>
          <reference field="10" count="3" selected="0">
            <x v="47"/>
            <x v="68"/>
            <x v="78"/>
          </reference>
          <reference field="11" count="3" selected="0">
            <x v="24"/>
            <x v="74"/>
            <x v="173"/>
          </reference>
          <reference field="12" count="2" selected="0">
            <x v="2"/>
            <x v="4"/>
          </reference>
          <reference field="15" count="1" selected="0">
            <x v="7"/>
          </reference>
        </references>
      </pivotArea>
    </format>
    <format dxfId="556">
      <pivotArea outline="0" collapsedLevelsAreSubtotals="1" fieldPosition="0">
        <references count="6">
          <reference field="6" count="1" selected="0">
            <x v="3"/>
          </reference>
          <reference field="8" count="1" selected="0">
            <x v="3"/>
          </reference>
          <reference field="10" count="8" selected="0">
            <x v="32"/>
            <x v="33"/>
            <x v="43"/>
            <x v="45"/>
            <x v="57"/>
            <x v="65"/>
            <x v="78"/>
            <x v="79"/>
          </reference>
          <reference field="11" count="9" selected="0">
            <x v="4"/>
            <x v="24"/>
            <x v="68"/>
            <x v="69"/>
            <x v="132"/>
            <x v="157"/>
            <x v="158"/>
            <x v="211"/>
            <x v="213"/>
          </reference>
          <reference field="12" count="4" selected="0">
            <x v="2"/>
            <x v="9"/>
            <x v="12"/>
            <x v="14"/>
          </reference>
          <reference field="15" count="4" selected="0">
            <x v="23"/>
            <x v="25"/>
            <x v="32"/>
            <x v="66"/>
          </reference>
        </references>
      </pivotArea>
    </format>
    <format dxfId="555">
      <pivotArea outline="0" collapsedLevelsAreSubtotals="1" fieldPosition="0">
        <references count="6">
          <reference field="6" count="1" selected="0">
            <x v="5"/>
          </reference>
          <reference field="8" count="1" selected="0">
            <x v="3"/>
          </reference>
          <reference field="10" count="11" selected="0">
            <x v="7"/>
            <x v="16"/>
            <x v="17"/>
            <x v="27"/>
            <x v="28"/>
            <x v="29"/>
            <x v="67"/>
            <x v="77"/>
            <x v="78"/>
            <x v="79"/>
            <x v="91"/>
          </reference>
          <reference field="11" count="12" selected="0">
            <x v="19"/>
            <x v="24"/>
            <x v="38"/>
            <x v="44"/>
            <x v="46"/>
            <x v="55"/>
            <x v="61"/>
            <x v="85"/>
            <x v="97"/>
            <x v="154"/>
            <x v="206"/>
            <x v="1263"/>
          </reference>
          <reference field="12" count="4" selected="0">
            <x v="2"/>
            <x v="7"/>
            <x v="9"/>
            <x v="13"/>
          </reference>
          <reference field="15" count="4" selected="0">
            <x v="13"/>
            <x v="16"/>
            <x v="18"/>
            <x v="49"/>
          </reference>
        </references>
      </pivotArea>
    </format>
    <format dxfId="554">
      <pivotArea outline="0" collapsedLevelsAreSubtotals="1" fieldPosition="0">
        <references count="6">
          <reference field="6" count="1" selected="0">
            <x v="9"/>
          </reference>
          <reference field="8" count="1" selected="0">
            <x v="3"/>
          </reference>
          <reference field="10" count="1" selected="0">
            <x v="76"/>
          </reference>
          <reference field="11" count="1" selected="0">
            <x v="24"/>
          </reference>
          <reference field="12" count="1" selected="0">
            <x v="2"/>
          </reference>
          <reference field="15" count="1" selected="0">
            <x v="4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5:O48" firstHeaderRow="1" firstDataRow="2" firstDataCol="2" rowPageCount="2" colPageCount="1"/>
  <pivotFields count="19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11">
        <item h="1" x="10"/>
        <item h="1" x="9"/>
        <item h="1" x="3"/>
        <item h="1" x="5"/>
        <item h="1" x="6"/>
        <item x="4"/>
        <item h="1" x="8"/>
        <item h="1" x="1"/>
        <item h="1" x="0"/>
        <item h="1" x="2"/>
        <item h="1" x="7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x="84"/>
        <item x="64"/>
        <item x="67"/>
        <item x="53"/>
        <item x="37"/>
        <item x="55"/>
        <item x="89"/>
        <item x="18"/>
        <item m="1" x="95"/>
        <item x="62"/>
        <item x="28"/>
        <item x="58"/>
        <item x="87"/>
        <item x="86"/>
        <item x="59"/>
        <item x="69"/>
        <item x="9"/>
        <item x="39"/>
        <item x="71"/>
        <item x="57"/>
        <item x="63"/>
        <item x="72"/>
        <item x="70"/>
        <item x="51"/>
        <item x="40"/>
        <item x="80"/>
        <item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3"/>
        <item x="81"/>
        <item x="20"/>
        <item m="1" x="92"/>
        <item x="30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22"/>
        <item x="79"/>
        <item x="41"/>
        <item x="32"/>
        <item x="48"/>
        <item x="60"/>
        <item x="36"/>
        <item x="24"/>
        <item x="74"/>
        <item x="85"/>
        <item x="0"/>
        <item m="1" x="96"/>
        <item x="50"/>
        <item m="1" x="94"/>
        <item x="75"/>
        <item x="77"/>
        <item x="47"/>
        <item x="61"/>
        <item x="88"/>
        <item x="15"/>
        <item x="42"/>
        <item x="49"/>
        <item x="83"/>
      </items>
    </pivotField>
    <pivotField compact="0" outline="0" showAll="0" defaultSubtotal="0"/>
    <pivotField compact="0" outline="0" showAll="0" defaultSubtotal="0"/>
    <pivotField compact="0" outline="0" showAll="0"/>
    <pivotField compact="0" outline="0" showAll="0"/>
    <pivotField axis="axisRow" compact="0" outline="0" showAll="0">
      <items count="75">
        <item x="53"/>
        <item x="6"/>
        <item x="55"/>
        <item x="60"/>
        <item x="57"/>
        <item x="54"/>
        <item x="32"/>
        <item x="10"/>
        <item x="8"/>
        <item x="15"/>
        <item x="14"/>
        <item x="13"/>
        <item x="11"/>
        <item x="20"/>
        <item x="25"/>
        <item x="34"/>
        <item x="24"/>
        <item x="29"/>
        <item x="19"/>
        <item x="26"/>
        <item x="12"/>
        <item x="21"/>
        <item x="30"/>
        <item x="35"/>
        <item x="41"/>
        <item x="43"/>
        <item x="47"/>
        <item x="36"/>
        <item x="5"/>
        <item x="42"/>
        <item x="45"/>
        <item x="46"/>
        <item x="44"/>
        <item x="16"/>
        <item x="23"/>
        <item m="1" x="73"/>
        <item x="3"/>
        <item x="4"/>
        <item x="9"/>
        <item x="27"/>
        <item x="51"/>
        <item x="33"/>
        <item x="62"/>
        <item x="63"/>
        <item x="61"/>
        <item x="31"/>
        <item x="64"/>
        <item x="59"/>
        <item x="56"/>
        <item x="28"/>
        <item x="38"/>
        <item x="39"/>
        <item x="66"/>
        <item x="67"/>
        <item x="65"/>
        <item x="18"/>
        <item x="22"/>
        <item x="68"/>
        <item x="70"/>
        <item x="69"/>
        <item x="71"/>
        <item x="52"/>
        <item x="72"/>
        <item x="40"/>
        <item x="48"/>
        <item x="58"/>
        <item x="37"/>
        <item x="1"/>
        <item x="2"/>
        <item x="0"/>
        <item x="17"/>
        <item x="7"/>
        <item x="49"/>
        <item x="50"/>
        <item t="default"/>
      </items>
    </pivotField>
    <pivotField compact="0" outline="0" showAll="0"/>
    <pivotField compact="0" outline="0" showAll="0" defaultSubtotal="0"/>
    <pivotField compact="0" outline="0" showAll="0" defaultSubtotal="0"/>
  </pivotFields>
  <rowFields count="2">
    <field x="10"/>
    <field x="15"/>
  </rowFields>
  <rowItems count="42">
    <i>
      <x v="1"/>
      <x v="22"/>
    </i>
    <i r="1">
      <x v="56"/>
    </i>
    <i>
      <x v="2"/>
      <x v="11"/>
    </i>
    <i r="1">
      <x v="20"/>
    </i>
    <i>
      <x v="3"/>
      <x v="21"/>
    </i>
    <i r="1">
      <x v="34"/>
    </i>
    <i>
      <x v="7"/>
      <x v="13"/>
    </i>
    <i>
      <x v="9"/>
      <x v="55"/>
    </i>
    <i>
      <x v="11"/>
      <x v="6"/>
    </i>
    <i r="1">
      <x v="15"/>
    </i>
    <i r="1">
      <x v="19"/>
    </i>
    <i r="1">
      <x v="39"/>
    </i>
    <i>
      <x v="14"/>
      <x v="14"/>
    </i>
    <i r="1">
      <x v="41"/>
    </i>
    <i>
      <x v="15"/>
      <x v="13"/>
    </i>
    <i>
      <x v="16"/>
      <x v="16"/>
    </i>
    <i>
      <x v="17"/>
      <x v="17"/>
    </i>
    <i r="1">
      <x v="49"/>
    </i>
    <i>
      <x v="18"/>
      <x v="45"/>
    </i>
    <i>
      <x v="19"/>
      <x v="18"/>
    </i>
    <i>
      <x v="20"/>
      <x v="13"/>
    </i>
    <i r="1">
      <x v="18"/>
    </i>
    <i>
      <x v="21"/>
      <x v="13"/>
    </i>
    <i r="1">
      <x v="18"/>
    </i>
    <i>
      <x v="22"/>
      <x v="13"/>
    </i>
    <i>
      <x v="27"/>
      <x v="13"/>
    </i>
    <i>
      <x v="28"/>
      <x v="13"/>
    </i>
    <i>
      <x v="29"/>
      <x v="13"/>
    </i>
    <i>
      <x v="31"/>
      <x v="13"/>
    </i>
    <i>
      <x v="32"/>
      <x v="13"/>
    </i>
    <i>
      <x v="33"/>
      <x v="13"/>
    </i>
    <i>
      <x v="47"/>
      <x v="13"/>
    </i>
    <i>
      <x v="63"/>
      <x v="13"/>
    </i>
    <i>
      <x v="67"/>
      <x v="13"/>
    </i>
    <i r="1">
      <x v="56"/>
    </i>
    <i>
      <x v="68"/>
      <x v="13"/>
    </i>
    <i>
      <x v="77"/>
      <x v="13"/>
    </i>
    <i>
      <x v="78"/>
      <x v="13"/>
    </i>
    <i>
      <x v="79"/>
      <x v="13"/>
    </i>
    <i>
      <x v="80"/>
      <x v="13"/>
    </i>
    <i>
      <x v="90"/>
      <x v="13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2">
    <pageField fld="7" item="0" hier="-1"/>
    <pageField fld="6" hier="-1"/>
  </pageFields>
  <dataFields count="1">
    <dataField name="Sum of AMOUNT" fld="2" baseField="0" baseItem="0"/>
  </dataFields>
  <formats count="40">
    <format dxfId="550">
      <pivotArea outline="0" collapsedLevelsAreSubtotals="1" fieldPosition="0"/>
    </format>
    <format dxfId="549">
      <pivotArea dataOnly="0" outline="0" fieldPosition="0">
        <references count="1">
          <reference field="6" count="0" defaultSubtotal="1"/>
        </references>
      </pivotArea>
    </format>
    <format dxfId="548">
      <pivotArea outline="0" collapsedLevelsAreSubtotals="1" fieldPosition="0"/>
    </format>
    <format dxfId="547">
      <pivotArea dataOnly="0" labelOnly="1" outline="0" axis="axisValues" fieldPosition="0"/>
    </format>
    <format dxfId="546">
      <pivotArea dataOnly="0" outline="0" fieldPosition="0">
        <references count="2">
          <reference field="6" count="0" defaultSubtotal="1"/>
          <reference field="7" count="1" selected="0">
            <x v="0"/>
          </reference>
        </references>
      </pivotArea>
    </format>
    <format dxfId="545">
      <pivotArea dataOnly="0" outline="0" fieldPosition="0">
        <references count="3">
          <reference field="6" count="0" selected="0"/>
          <reference field="7" count="1" selected="0">
            <x v="0"/>
          </reference>
          <reference field="10" count="1">
            <x v="7"/>
          </reference>
        </references>
      </pivotArea>
    </format>
    <format dxfId="544">
      <pivotArea outline="0" collapsedLevelsAreSubtotals="1" fieldPosition="0"/>
    </format>
    <format dxfId="543">
      <pivotArea dataOnly="0" labelOnly="1" grandRow="1" outline="0" fieldPosition="0"/>
    </format>
    <format dxfId="542">
      <pivotArea dataOnly="0" labelOnly="1" outline="0" fieldPosition="0">
        <references count="2">
          <reference field="10" count="1" selected="0">
            <x v="1"/>
          </reference>
          <reference field="15" count="1">
            <x v="56"/>
          </reference>
        </references>
      </pivotArea>
    </format>
    <format dxfId="541">
      <pivotArea dataOnly="0" labelOnly="1" outline="0" fieldPosition="0">
        <references count="2">
          <reference field="10" count="1" selected="0">
            <x v="2"/>
          </reference>
          <reference field="15" count="2">
            <x v="11"/>
            <x v="20"/>
          </reference>
        </references>
      </pivotArea>
    </format>
    <format dxfId="540">
      <pivotArea dataOnly="0" labelOnly="1" outline="0" fieldPosition="0">
        <references count="2">
          <reference field="10" count="1" selected="0">
            <x v="3"/>
          </reference>
          <reference field="15" count="2">
            <x v="21"/>
            <x v="34"/>
          </reference>
        </references>
      </pivotArea>
    </format>
    <format dxfId="539">
      <pivotArea dataOnly="0" labelOnly="1" outline="0" fieldPosition="0">
        <references count="2">
          <reference field="10" count="1" selected="0">
            <x v="7"/>
          </reference>
          <reference field="15" count="1">
            <x v="13"/>
          </reference>
        </references>
      </pivotArea>
    </format>
    <format dxfId="538">
      <pivotArea dataOnly="0" labelOnly="1" outline="0" fieldPosition="0">
        <references count="2">
          <reference field="10" count="1" selected="0">
            <x v="9"/>
          </reference>
          <reference field="15" count="1">
            <x v="55"/>
          </reference>
        </references>
      </pivotArea>
    </format>
    <format dxfId="537">
      <pivotArea dataOnly="0" labelOnly="1" outline="0" fieldPosition="0">
        <references count="2">
          <reference field="10" count="1" selected="0">
            <x v="11"/>
          </reference>
          <reference field="15" count="3">
            <x v="6"/>
            <x v="15"/>
            <x v="19"/>
          </reference>
        </references>
      </pivotArea>
    </format>
    <format dxfId="536">
      <pivotArea dataOnly="0" labelOnly="1" outline="0" fieldPosition="0">
        <references count="2">
          <reference field="10" count="1" selected="0">
            <x v="14"/>
          </reference>
          <reference field="15" count="2">
            <x v="14"/>
            <x v="41"/>
          </reference>
        </references>
      </pivotArea>
    </format>
    <format dxfId="535">
      <pivotArea dataOnly="0" labelOnly="1" outline="0" fieldPosition="0">
        <references count="2">
          <reference field="10" count="1" selected="0">
            <x v="15"/>
          </reference>
          <reference field="15" count="1">
            <x v="13"/>
          </reference>
        </references>
      </pivotArea>
    </format>
    <format dxfId="534">
      <pivotArea dataOnly="0" labelOnly="1" outline="0" fieldPosition="0">
        <references count="2">
          <reference field="10" count="1" selected="0">
            <x v="16"/>
          </reference>
          <reference field="15" count="1">
            <x v="16"/>
          </reference>
        </references>
      </pivotArea>
    </format>
    <format dxfId="533">
      <pivotArea dataOnly="0" labelOnly="1" outline="0" fieldPosition="0">
        <references count="2">
          <reference field="10" count="1" selected="0">
            <x v="17"/>
          </reference>
          <reference field="15" count="2">
            <x v="17"/>
            <x v="49"/>
          </reference>
        </references>
      </pivotArea>
    </format>
    <format dxfId="532">
      <pivotArea dataOnly="0" labelOnly="1" outline="0" fieldPosition="0">
        <references count="2">
          <reference field="10" count="1" selected="0">
            <x v="18"/>
          </reference>
          <reference field="15" count="1">
            <x v="45"/>
          </reference>
        </references>
      </pivotArea>
    </format>
    <format dxfId="531">
      <pivotArea dataOnly="0" labelOnly="1" outline="0" fieldPosition="0">
        <references count="2">
          <reference field="10" count="1" selected="0">
            <x v="19"/>
          </reference>
          <reference field="15" count="1">
            <x v="18"/>
          </reference>
        </references>
      </pivotArea>
    </format>
    <format dxfId="530">
      <pivotArea dataOnly="0" labelOnly="1" outline="0" fieldPosition="0">
        <references count="2">
          <reference field="10" count="1" selected="0">
            <x v="20"/>
          </reference>
          <reference field="15" count="1">
            <x v="18"/>
          </reference>
        </references>
      </pivotArea>
    </format>
    <format dxfId="529">
      <pivotArea dataOnly="0" labelOnly="1" outline="0" fieldPosition="0">
        <references count="2">
          <reference field="10" count="1" selected="0">
            <x v="21"/>
          </reference>
          <reference field="15" count="1">
            <x v="18"/>
          </reference>
        </references>
      </pivotArea>
    </format>
    <format dxfId="528">
      <pivotArea dataOnly="0" labelOnly="1" outline="0" fieldPosition="0">
        <references count="2">
          <reference field="10" count="1" selected="0">
            <x v="22"/>
          </reference>
          <reference field="15" count="1">
            <x v="13"/>
          </reference>
        </references>
      </pivotArea>
    </format>
    <format dxfId="527">
      <pivotArea dataOnly="0" labelOnly="1" outline="0" fieldPosition="0">
        <references count="2">
          <reference field="10" count="1" selected="0">
            <x v="27"/>
          </reference>
          <reference field="15" count="1">
            <x v="13"/>
          </reference>
        </references>
      </pivotArea>
    </format>
    <format dxfId="526">
      <pivotArea dataOnly="0" labelOnly="1" outline="0" fieldPosition="0">
        <references count="2">
          <reference field="10" count="1" selected="0">
            <x v="28"/>
          </reference>
          <reference field="15" count="1">
            <x v="13"/>
          </reference>
        </references>
      </pivotArea>
    </format>
    <format dxfId="525">
      <pivotArea dataOnly="0" labelOnly="1" outline="0" fieldPosition="0">
        <references count="2">
          <reference field="10" count="1" selected="0">
            <x v="29"/>
          </reference>
          <reference field="15" count="1">
            <x v="13"/>
          </reference>
        </references>
      </pivotArea>
    </format>
    <format dxfId="524">
      <pivotArea dataOnly="0" labelOnly="1" outline="0" fieldPosition="0">
        <references count="2">
          <reference field="10" count="1" selected="0">
            <x v="30"/>
          </reference>
          <reference field="15" count="1">
            <x v="39"/>
          </reference>
        </references>
      </pivotArea>
    </format>
    <format dxfId="523">
      <pivotArea dataOnly="0" labelOnly="1" outline="0" fieldPosition="0">
        <references count="2">
          <reference field="10" count="1" selected="0">
            <x v="31"/>
          </reference>
          <reference field="15" count="1">
            <x v="13"/>
          </reference>
        </references>
      </pivotArea>
    </format>
    <format dxfId="522">
      <pivotArea dataOnly="0" labelOnly="1" outline="0" fieldPosition="0">
        <references count="2">
          <reference field="10" count="1" selected="0">
            <x v="32"/>
          </reference>
          <reference field="15" count="1">
            <x v="13"/>
          </reference>
        </references>
      </pivotArea>
    </format>
    <format dxfId="521">
      <pivotArea dataOnly="0" labelOnly="1" outline="0" fieldPosition="0">
        <references count="2">
          <reference field="10" count="1" selected="0">
            <x v="33"/>
          </reference>
          <reference field="15" count="1">
            <x v="13"/>
          </reference>
        </references>
      </pivotArea>
    </format>
    <format dxfId="520">
      <pivotArea dataOnly="0" labelOnly="1" outline="0" fieldPosition="0">
        <references count="2">
          <reference field="10" count="1" selected="0">
            <x v="47"/>
          </reference>
          <reference field="15" count="1">
            <x v="13"/>
          </reference>
        </references>
      </pivotArea>
    </format>
    <format dxfId="519">
      <pivotArea dataOnly="0" labelOnly="1" outline="0" fieldPosition="0">
        <references count="2">
          <reference field="10" count="1" selected="0">
            <x v="57"/>
          </reference>
          <reference field="15" count="1">
            <x v="18"/>
          </reference>
        </references>
      </pivotArea>
    </format>
    <format dxfId="518">
      <pivotArea dataOnly="0" labelOnly="1" outline="0" fieldPosition="0">
        <references count="2">
          <reference field="10" count="1" selected="0">
            <x v="67"/>
          </reference>
          <reference field="15" count="2">
            <x v="13"/>
            <x v="22"/>
          </reference>
        </references>
      </pivotArea>
    </format>
    <format dxfId="517">
      <pivotArea dataOnly="0" labelOnly="1" outline="0" fieldPosition="0">
        <references count="2">
          <reference field="10" count="1" selected="0">
            <x v="68"/>
          </reference>
          <reference field="15" count="1">
            <x v="13"/>
          </reference>
        </references>
      </pivotArea>
    </format>
    <format dxfId="516">
      <pivotArea dataOnly="0" labelOnly="1" outline="0" fieldPosition="0">
        <references count="2">
          <reference field="10" count="1" selected="0">
            <x v="77"/>
          </reference>
          <reference field="15" count="1">
            <x v="13"/>
          </reference>
        </references>
      </pivotArea>
    </format>
    <format dxfId="515">
      <pivotArea dataOnly="0" labelOnly="1" outline="0" fieldPosition="0">
        <references count="2">
          <reference field="10" count="1" selected="0">
            <x v="78"/>
          </reference>
          <reference field="15" count="1">
            <x v="13"/>
          </reference>
        </references>
      </pivotArea>
    </format>
    <format dxfId="514">
      <pivotArea dataOnly="0" labelOnly="1" outline="0" fieldPosition="0">
        <references count="2">
          <reference field="10" count="1" selected="0">
            <x v="79"/>
          </reference>
          <reference field="15" count="1">
            <x v="13"/>
          </reference>
        </references>
      </pivotArea>
    </format>
    <format dxfId="513">
      <pivotArea dataOnly="0" labelOnly="1" outline="0" fieldPosition="0">
        <references count="2">
          <reference field="10" count="1" selected="0">
            <x v="80"/>
          </reference>
          <reference field="15" count="1">
            <x v="13"/>
          </reference>
        </references>
      </pivotArea>
    </format>
    <format dxfId="512">
      <pivotArea dataOnly="0" labelOnly="1" outline="0" fieldPosition="0">
        <references count="2">
          <reference field="10" count="1" selected="0">
            <x v="90"/>
          </reference>
          <reference field="15" count="1">
            <x v="13"/>
          </reference>
        </references>
      </pivotArea>
    </format>
    <format dxfId="511">
      <pivotArea dataOnly="0" labelOnly="1" outline="0" fieldPosition="0">
        <references count="2">
          <reference field="10" count="1" selected="0">
            <x v="91"/>
          </reference>
          <reference field="15" count="1">
            <x v="18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2:R10" firstHeaderRow="1" firstDataRow="3" firstDataCol="4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Col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x="84"/>
        <item x="64"/>
        <item x="67"/>
        <item x="53"/>
        <item x="37"/>
        <item x="55"/>
        <item x="89"/>
        <item x="18"/>
        <item m="1" x="95"/>
        <item x="62"/>
        <item x="28"/>
        <item x="58"/>
        <item x="87"/>
        <item x="86"/>
        <item x="59"/>
        <item x="69"/>
        <item x="9"/>
        <item x="39"/>
        <item x="71"/>
        <item x="57"/>
        <item x="63"/>
        <item x="72"/>
        <item x="70"/>
        <item x="51"/>
        <item x="40"/>
        <item x="80"/>
        <item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3"/>
        <item x="81"/>
        <item x="20"/>
        <item m="1" x="92"/>
        <item x="30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22"/>
        <item x="79"/>
        <item x="41"/>
        <item x="32"/>
        <item x="48"/>
        <item x="60"/>
        <item x="36"/>
        <item x="24"/>
        <item x="74"/>
        <item x="85"/>
        <item x="0"/>
        <item m="1" x="96"/>
        <item x="50"/>
        <item m="1" x="94"/>
        <item x="75"/>
        <item x="77"/>
        <item x="47"/>
        <item x="61"/>
        <item x="88"/>
        <item x="15"/>
        <item x="42"/>
        <item x="49"/>
        <item x="83"/>
      </items>
    </pivotField>
    <pivotField axis="axisRow" compact="0" outline="0" showAll="0">
      <items count="1640">
        <item h="1" x="103"/>
        <item h="1" x="26"/>
        <item h="1" x="59"/>
        <item h="1" x="57"/>
        <item h="1" x="134"/>
        <item h="1" x="234"/>
        <item h="1" x="1399"/>
        <item h="1" x="94"/>
        <item h="1" x="170"/>
        <item h="1" x="106"/>
        <item h="1" x="115"/>
        <item h="1" x="119"/>
        <item h="1" x="116"/>
        <item h="1" x="109"/>
        <item h="1" x="117"/>
        <item h="1" x="73"/>
        <item h="1" x="69"/>
        <item h="1" x="399"/>
        <item h="1" x="19"/>
        <item h="1" x="105"/>
        <item h="1" x="757"/>
        <item h="1" x="25"/>
        <item h="1" x="107"/>
        <item h="1" x="51"/>
        <item h="1" x="96"/>
        <item h="1" x="45"/>
        <item h="1" x="159"/>
        <item h="1" x="50"/>
        <item h="1" x="576"/>
        <item h="1" x="235"/>
        <item h="1" x="78"/>
        <item h="1" x="16"/>
        <item h="1" x="22"/>
        <item h="1" x="564"/>
        <item h="1" x="5"/>
        <item h="1" x="291"/>
        <item h="1" x="1449"/>
        <item h="1" x="136"/>
        <item h="1" x="101"/>
        <item h="1" x="32"/>
        <item h="1" x="99"/>
        <item h="1" x="27"/>
        <item h="1" x="216"/>
        <item h="1" x="126"/>
        <item h="1" x="9"/>
        <item h="1" x="1137"/>
        <item h="1" x="114"/>
        <item h="1" x="36"/>
        <item h="1" x="97"/>
        <item h="1" x="120"/>
        <item h="1" x="758"/>
        <item h="1" x="761"/>
        <item h="1" x="312"/>
        <item h="1" m="1" x="1632"/>
        <item h="1" x="713"/>
        <item h="1" x="111"/>
        <item h="1" x="456"/>
        <item h="1" x="181"/>
        <item h="1" x="34"/>
        <item h="1" x="46"/>
        <item h="1" x="260"/>
        <item h="1" x="47"/>
        <item h="1" x="993"/>
        <item h="1" x="156"/>
        <item h="1" x="1055"/>
        <item h="1" x="65"/>
        <item h="1" x="11"/>
        <item h="1" x="56"/>
        <item h="1" x="8"/>
        <item h="1" x="132"/>
        <item h="1" x="1134"/>
        <item h="1" x="14"/>
        <item h="1" x="23"/>
        <item h="1" x="195"/>
        <item h="1" x="98"/>
        <item h="1" x="279"/>
        <item h="1" x="31"/>
        <item h="1" x="137"/>
        <item h="1" x="171"/>
        <item h="1" x="125"/>
        <item h="1" x="54"/>
        <item h="1" x="18"/>
        <item h="1" x="70"/>
        <item h="1" x="166"/>
        <item h="1" x="55"/>
        <item h="1" x="118"/>
        <item h="1" x="180"/>
        <item h="1" x="341"/>
        <item h="1" x="112"/>
        <item h="1" x="499"/>
        <item h="1" x="522"/>
        <item h="1" x="350"/>
        <item h="1" x="746"/>
        <item h="1" x="285"/>
        <item h="1" x="569"/>
        <item h="1" x="545"/>
        <item h="1" x="37"/>
        <item h="1" x="20"/>
        <item h="1" x="214"/>
        <item h="1" x="124"/>
        <item h="1" x="168"/>
        <item h="1" x="4"/>
        <item h="1" x="7"/>
        <item h="1" x="157"/>
        <item h="1" x="12"/>
        <item h="1" x="479"/>
        <item h="1" x="621"/>
        <item h="1" x="255"/>
        <item h="1" x="984"/>
        <item h="1" x="743"/>
        <item h="1" x="135"/>
        <item h="1" x="48"/>
        <item h="1" x="145"/>
        <item h="1" x="138"/>
        <item h="1" x="62"/>
        <item h="1" x="129"/>
        <item h="1" m="1" x="1627"/>
        <item h="1" x="13"/>
        <item h="1" x="66"/>
        <item h="1" x="49"/>
        <item h="1" x="414"/>
        <item h="1" x="524"/>
        <item h="1" x="108"/>
        <item x="121"/>
        <item x="110"/>
        <item h="1" x="100"/>
        <item h="1" x="197"/>
        <item h="1" x="313"/>
        <item h="1" x="700"/>
        <item h="1" x="61"/>
        <item h="1" x="43"/>
        <item h="1" x="52"/>
        <item h="1" x="104"/>
        <item h="1" x="429"/>
        <item h="1" x="1"/>
        <item h="1" x="40"/>
        <item h="1" x="203"/>
        <item h="1" x="1076"/>
        <item h="1" x="131"/>
        <item h="1" x="191"/>
        <item h="1" x="720"/>
        <item h="1" x="368"/>
        <item h="1" x="215"/>
        <item h="1" x="3"/>
        <item h="1" x="366"/>
        <item h="1" x="63"/>
        <item h="1" x="1036"/>
        <item h="1" x="42"/>
        <item h="1" x="64"/>
        <item h="1" x="612"/>
        <item h="1" x="147"/>
        <item h="1" x="2"/>
        <item h="1" x="21"/>
        <item h="1" x="6"/>
        <item h="1" x="53"/>
        <item h="1" x="113"/>
        <item h="1" x="60"/>
        <item h="1" x="28"/>
        <item h="1" x="10"/>
        <item h="1" x="263"/>
        <item h="1" x="71"/>
        <item h="1" x="435"/>
        <item h="1" x="33"/>
        <item h="1" x="30"/>
        <item h="1" x="77"/>
        <item h="1" x="15"/>
        <item h="1" x="17"/>
        <item h="1" x="76"/>
        <item h="1" x="35"/>
        <item h="1" x="38"/>
        <item h="1" x="185"/>
        <item h="1" x="39"/>
        <item h="1" x="1072"/>
        <item h="1" x="24"/>
        <item h="1" x="0"/>
        <item h="1" x="29"/>
        <item h="1" m="1" x="1628"/>
        <item h="1" x="41"/>
        <item h="1" m="1" x="1616"/>
        <item h="1" x="58"/>
        <item h="1" m="1" x="1638"/>
        <item h="1" m="1" x="1614"/>
        <item h="1" m="1" x="1611"/>
        <item h="1" m="1" x="1617"/>
        <item h="1" m="1" x="1624"/>
        <item h="1" m="1" x="1613"/>
        <item h="1" m="1" x="1626"/>
        <item h="1" m="1" x="1629"/>
        <item h="1" m="1" x="1612"/>
        <item h="1" m="1" x="1620"/>
        <item h="1" x="67"/>
        <item h="1" m="1" x="1619"/>
        <item h="1" x="68"/>
        <item h="1" m="1" x="1618"/>
        <item h="1" x="72"/>
        <item h="1" x="74"/>
        <item h="1" x="75"/>
        <item h="1" m="1" x="1637"/>
        <item h="1" m="1" x="1635"/>
        <item h="1" m="1" x="1621"/>
        <item h="1" m="1" x="1623"/>
        <item h="1" m="1" x="1636"/>
        <item h="1" m="1" x="1622"/>
        <item h="1" x="79"/>
        <item h="1" m="1" x="1631"/>
        <item h="1" x="93"/>
        <item h="1" x="122"/>
        <item h="1" m="1" x="1633"/>
        <item h="1" x="130"/>
        <item h="1" x="133"/>
        <item h="1" x="139"/>
        <item h="1" x="140"/>
        <item h="1" x="141"/>
        <item h="1" x="142"/>
        <item h="1" x="143"/>
        <item h="1" x="144"/>
        <item h="1" x="146"/>
        <item h="1" x="148"/>
        <item h="1" x="155"/>
        <item h="1" x="167"/>
        <item h="1" x="172"/>
        <item h="1" x="173"/>
        <item h="1" x="174"/>
        <item h="1" x="175"/>
        <item h="1" x="176"/>
        <item h="1" x="177"/>
        <item h="1" x="178"/>
        <item h="1" x="179"/>
        <item h="1" x="182"/>
        <item h="1" x="183"/>
        <item h="1" x="184"/>
        <item h="1" x="186"/>
        <item h="1" x="187"/>
        <item h="1" x="188"/>
        <item h="1" x="189"/>
        <item h="1" x="190"/>
        <item h="1" x="192"/>
        <item h="1" x="193"/>
        <item h="1" x="194"/>
        <item h="1" x="196"/>
        <item h="1" x="198"/>
        <item h="1" x="199"/>
        <item h="1" x="200"/>
        <item h="1" x="201"/>
        <item h="1" x="202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6"/>
        <item h="1" x="257"/>
        <item h="1" x="258"/>
        <item h="1" x="259"/>
        <item h="1" x="261"/>
        <item h="1" x="262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80"/>
        <item h="1" x="281"/>
        <item h="1" x="282"/>
        <item h="1" x="283"/>
        <item h="1" x="284"/>
        <item h="1" x="286"/>
        <item h="1" x="287"/>
        <item h="1" x="288"/>
        <item h="1" x="289"/>
        <item h="1" x="290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2"/>
        <item h="1" x="343"/>
        <item h="1" x="344"/>
        <item h="1" x="345"/>
        <item h="1" x="346"/>
        <item h="1" x="347"/>
        <item h="1" x="348"/>
        <item h="1" x="349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7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30"/>
        <item h="1" x="431"/>
        <item h="1" x="432"/>
        <item h="1" x="433"/>
        <item h="1" x="434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3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5"/>
        <item h="1" x="566"/>
        <item h="1" x="567"/>
        <item h="1" x="568"/>
        <item h="1" x="570"/>
        <item h="1" x="571"/>
        <item h="1" x="572"/>
        <item h="1" x="573"/>
        <item h="1" x="574"/>
        <item h="1" x="575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3"/>
        <item h="1" x="614"/>
        <item h="1" x="615"/>
        <item h="1" x="616"/>
        <item h="1" x="617"/>
        <item h="1" x="618"/>
        <item h="1" x="619"/>
        <item h="1" x="620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4"/>
        <item h="1" x="715"/>
        <item h="1" x="716"/>
        <item h="1" x="717"/>
        <item h="1" x="718"/>
        <item h="1" x="719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4"/>
        <item h="1" x="745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9"/>
        <item h="1" x="760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5"/>
        <item h="1" x="986"/>
        <item h="1" x="987"/>
        <item h="1" x="988"/>
        <item h="1" x="989"/>
        <item h="1" x="990"/>
        <item h="1" x="991"/>
        <item h="1" x="992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7"/>
        <item h="1" x="891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823"/>
        <item h="1" x="1052"/>
        <item h="1" x="1053"/>
        <item h="1" x="1054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3"/>
        <item h="1" x="1074"/>
        <item h="1" x="1075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966"/>
        <item h="1" x="1128"/>
        <item h="1" x="1129"/>
        <item h="1" x="1130"/>
        <item h="1" x="1131"/>
        <item h="1" x="1132"/>
        <item h="1" x="1133"/>
        <item h="1" x="1135"/>
        <item h="1" x="1136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824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830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400"/>
        <item h="1" x="1401"/>
        <item h="1" x="1402"/>
        <item h="1" x="1403"/>
        <item h="1" x="1404"/>
        <item h="1" x="1405"/>
        <item h="1" x="1406"/>
        <item h="1" x="963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50"/>
        <item h="1" x="1451"/>
        <item h="1" x="1452"/>
        <item h="1" x="1453"/>
        <item h="1" m="1" x="1615"/>
        <item h="1" x="165"/>
        <item h="1" m="1" x="1609"/>
        <item h="1" m="1" x="1630"/>
        <item h="1" m="1" x="1610"/>
        <item h="1" x="102"/>
        <item h="1" m="1" x="1625"/>
        <item h="1" m="1" x="1634"/>
        <item h="1" x="163"/>
        <item h="1" x="164"/>
        <item h="1" x="158"/>
        <item h="1" x="160"/>
        <item h="1" x="161"/>
        <item h="1" x="162"/>
        <item h="1" x="123"/>
        <item h="1" x="80"/>
        <item h="1" x="83"/>
        <item h="1" x="84"/>
        <item h="1" x="127"/>
        <item h="1" x="44"/>
        <item h="1" x="149"/>
        <item h="1" x="150"/>
        <item h="1" x="151"/>
        <item h="1" x="152"/>
        <item h="1" x="169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5"/>
        <item h="1" x="826"/>
        <item h="1" x="827"/>
        <item h="1" x="828"/>
        <item h="1" x="829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81"/>
        <item h="1" x="82"/>
        <item h="1" x="85"/>
        <item h="1" x="86"/>
        <item h="1" x="87"/>
        <item h="1" x="88"/>
        <item h="1" x="89"/>
        <item h="1" x="90"/>
        <item h="1" x="91"/>
        <item h="1" x="92"/>
        <item h="1" x="95"/>
        <item h="1" x="128"/>
        <item h="1" x="153"/>
        <item h="1" x="154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4"/>
        <item h="1" x="965"/>
        <item h="1" x="967"/>
        <item h="1" x="968"/>
        <item h="1" x="969"/>
        <item h="1" x="970"/>
        <item h="1" x="971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t="default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4">
    <field x="6"/>
    <field x="10"/>
    <field x="12"/>
    <field x="11"/>
  </rowFields>
  <rowItems count="6">
    <i>
      <x v="3"/>
      <x v="7"/>
      <x v="2"/>
      <x v="124"/>
    </i>
    <i t="default">
      <x v="3"/>
    </i>
    <i>
      <x v="5"/>
      <x v="7"/>
      <x v="2"/>
      <x v="123"/>
    </i>
    <i r="3">
      <x v="124"/>
    </i>
    <i t="default">
      <x v="5"/>
    </i>
    <i t="grand">
      <x/>
    </i>
  </rowItems>
  <colFields count="2">
    <field x="7"/>
    <field x="8"/>
  </colFields>
  <colItems count="1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t="default">
      <x/>
    </i>
    <i t="grand">
      <x/>
    </i>
  </colItems>
  <dataFields count="1">
    <dataField name="Sum of FOR JE" fld="4" baseField="0" baseItem="0"/>
  </dataFields>
  <formats count="13">
    <format dxfId="509">
      <pivotArea outline="0" collapsedLevelsAreSubtotals="1" fieldPosition="0"/>
    </format>
    <format dxfId="508">
      <pivotArea dataOnly="0" outline="0" fieldPosition="0">
        <references count="1">
          <reference field="6" count="0" defaultSubtotal="1"/>
        </references>
      </pivotArea>
    </format>
    <format dxfId="50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7"/>
          </reference>
          <reference field="11" count="3" selected="0">
            <x v="38"/>
            <x v="123"/>
            <x v="124"/>
          </reference>
          <reference field="12" count="1" selected="0">
            <x v="2"/>
          </reference>
        </references>
      </pivotArea>
    </format>
    <format dxfId="506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2" selected="0">
            <x v="16"/>
            <x v="17"/>
          </reference>
          <reference field="11" count="1" selected="0">
            <x v="44"/>
          </reference>
          <reference field="12" count="1" selected="0">
            <x v="2"/>
          </reference>
        </references>
      </pivotArea>
    </format>
    <format dxfId="505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20"/>
          </reference>
          <reference field="11" count="6" selected="0">
            <x v="0"/>
            <x v="9"/>
            <x v="10"/>
            <x v="12"/>
            <x v="13"/>
            <x v="22"/>
          </reference>
          <reference field="12" count="1" selected="0">
            <x v="0"/>
          </reference>
        </references>
      </pivotArea>
    </format>
    <format dxfId="504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5" selected="0">
            <x v="27"/>
            <x v="28"/>
            <x v="39"/>
            <x v="68"/>
            <x v="77"/>
          </reference>
          <reference field="11" count="6" selected="0">
            <x v="19"/>
            <x v="55"/>
            <x v="85"/>
            <x v="88"/>
            <x v="132"/>
            <x v="173"/>
          </reference>
          <reference field="12" count="2" selected="0">
            <x v="2"/>
            <x v="4"/>
          </reference>
        </references>
      </pivotArea>
    </format>
    <format dxfId="503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2" selected="0">
            <x v="78"/>
            <x v="79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502">
      <pivotArea outline="0" collapsedLevelsAreSubtotals="1" fieldPosition="0">
        <references count="5">
          <reference field="6" count="1" selected="0">
            <x v="1"/>
          </reference>
          <reference field="8" count="0" selected="0"/>
          <reference field="10" count="3" selected="0">
            <x v="8"/>
            <x v="58"/>
            <x v="63"/>
          </reference>
          <reference field="11" count="3" selected="0">
            <x v="17"/>
            <x v="61"/>
            <x v="79"/>
          </reference>
          <reference field="12" count="2" selected="0">
            <x v="2"/>
            <x v="3"/>
          </reference>
        </references>
      </pivotArea>
    </format>
    <format dxfId="501">
      <pivotArea outline="0" collapsedLevelsAreSubtotals="1" fieldPosition="0">
        <references count="5">
          <reference field="6" count="1" selected="0">
            <x v="1"/>
          </reference>
          <reference field="8" count="0" selected="0"/>
          <reference field="10" count="1" selected="0">
            <x v="67"/>
          </reference>
          <reference field="11" count="2" selected="0">
            <x v="61"/>
            <x v="122"/>
          </reference>
          <reference field="12" count="1" selected="0">
            <x v="3"/>
          </reference>
        </references>
      </pivotArea>
    </format>
    <format dxfId="500">
      <pivotArea outline="0" collapsedLevelsAreSubtotals="1" fieldPosition="0">
        <references count="5">
          <reference field="6" count="1" selected="0">
            <x v="1"/>
          </reference>
          <reference field="8" count="0" selected="0"/>
          <reference field="10" count="1" selected="0">
            <x v="67"/>
          </reference>
          <reference field="11" count="1" selected="0">
            <x v="122"/>
          </reference>
          <reference field="12" count="1" selected="0">
            <x v="4"/>
          </reference>
        </references>
      </pivotArea>
    </format>
    <format dxfId="499">
      <pivotArea outline="0" collapsedLevelsAreSubtotals="1" fieldPosition="0"/>
    </format>
    <format dxfId="498">
      <pivotArea dataOnly="0" labelOnly="1" outline="0" axis="axisValues" fieldPosition="0"/>
    </format>
    <format dxfId="497">
      <pivotArea dataOnly="0" outline="0" fieldPosition="0">
        <references count="2">
          <reference field="6" count="0" defaultSubtotal="1"/>
          <reference field="7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C3:S30" firstHeaderRow="1" firstDataRow="2" firstDataCol="4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x="84"/>
        <item x="64"/>
        <item x="67"/>
        <item x="53"/>
        <item x="37"/>
        <item x="55"/>
        <item x="89"/>
        <item h="1" x="18"/>
        <item h="1" m="1" x="95"/>
        <item x="62"/>
        <item x="28"/>
        <item x="58"/>
        <item x="87"/>
        <item x="86"/>
        <item x="59"/>
        <item h="1" x="69"/>
        <item h="1" x="9"/>
        <item h="1" x="39"/>
        <item h="1"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x="74"/>
        <item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axis="axisRow" compact="0" outline="0" showAll="0">
      <items count="1640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t="default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4">
    <field x="6"/>
    <field x="10"/>
    <field x="12"/>
    <field x="11"/>
  </rowFields>
  <rowItems count="26">
    <i>
      <x v="1"/>
      <x v="5"/>
      <x v="2"/>
      <x v="48"/>
    </i>
    <i r="1">
      <x v="9"/>
      <x v="2"/>
      <x v="48"/>
    </i>
    <i t="default">
      <x v="1"/>
    </i>
    <i>
      <x v="2"/>
      <x v="3"/>
      <x v="2"/>
      <x v="48"/>
    </i>
    <i r="1">
      <x v="5"/>
      <x v="2"/>
      <x v="48"/>
    </i>
    <i r="1">
      <x v="11"/>
      <x v="2"/>
      <x v="59"/>
    </i>
    <i r="1">
      <x v="14"/>
      <x v="2"/>
      <x v="24"/>
    </i>
    <i t="default">
      <x v="2"/>
    </i>
    <i>
      <x v="3"/>
      <x v="2"/>
      <x v="2"/>
      <x v="48"/>
    </i>
    <i r="1">
      <x v="5"/>
      <x v="2"/>
      <x v="48"/>
    </i>
    <i r="1">
      <x v="11"/>
      <x v="2"/>
      <x v="49"/>
    </i>
    <i r="3">
      <x v="59"/>
    </i>
    <i r="1">
      <x v="82"/>
      <x v="2"/>
      <x v="49"/>
    </i>
    <i t="default">
      <x v="3"/>
    </i>
    <i>
      <x v="5"/>
      <x v="1"/>
      <x v="2"/>
      <x v="122"/>
    </i>
    <i r="1">
      <x v="2"/>
      <x v="2"/>
      <x v="48"/>
    </i>
    <i r="1">
      <x v="3"/>
      <x v="2"/>
      <x v="48"/>
    </i>
    <i r="1">
      <x v="9"/>
      <x v="2"/>
      <x v="48"/>
    </i>
    <i r="1">
      <x v="11"/>
      <x v="2"/>
      <x v="24"/>
    </i>
    <i r="3">
      <x v="49"/>
    </i>
    <i r="3">
      <x v="59"/>
    </i>
    <i r="1">
      <x v="14"/>
      <x v="2"/>
      <x v="24"/>
    </i>
    <i t="default">
      <x v="5"/>
    </i>
    <i>
      <x v="9"/>
      <x v="5"/>
      <x v="2"/>
      <x v="24"/>
    </i>
    <i t="default">
      <x v="9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7" item="0" hier="-1"/>
  </pageFields>
  <dataFields count="1">
    <dataField name="Sum of FOR JE" fld="4" baseField="0" baseItem="0"/>
  </dataFields>
  <formats count="210">
    <format dxfId="496">
      <pivotArea outline="0" collapsedLevelsAreSubtotals="1" fieldPosition="0"/>
    </format>
    <format dxfId="495">
      <pivotArea dataOnly="0" outline="0" fieldPosition="0">
        <references count="1">
          <reference field="6" count="0" defaultSubtotal="1"/>
        </references>
      </pivotArea>
    </format>
    <format dxfId="494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0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93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92">
      <pivotArea outline="0" collapsedLevelsAreSubtotals="1" fieldPosition="0">
        <references count="4">
          <reference field="6" count="1" selected="0">
            <x v="1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91">
      <pivotArea dataOnly="0" labelOnly="1" outline="0" fieldPosition="0">
        <references count="2">
          <reference field="6" count="1" selected="0">
            <x v="1"/>
          </reference>
          <reference field="10" count="1">
            <x v="2"/>
          </reference>
        </references>
      </pivotArea>
    </format>
    <format dxfId="490">
      <pivotArea dataOnly="0" labelOnly="1" outline="0" offset="IV1" fieldPosition="0">
        <references count="3">
          <reference field="6" count="1" selected="0">
            <x v="1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489">
      <pivotArea dataOnly="0" labelOnly="1" outline="0" fieldPosition="0">
        <references count="4">
          <reference field="6" count="1" selected="0">
            <x v="1"/>
          </reference>
          <reference field="10" count="1" selected="0">
            <x v="2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488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87">
      <pivotArea dataOnly="0" labelOnly="1" outline="0" fieldPosition="0">
        <references count="2">
          <reference field="6" count="1" selected="0">
            <x v="2"/>
          </reference>
          <reference field="10" count="1">
            <x v="1"/>
          </reference>
        </references>
      </pivotArea>
    </format>
    <format dxfId="486">
      <pivotArea dataOnly="0" labelOnly="1" outline="0" offset="IV1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85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1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484">
      <pivotArea dataOnly="0" labelOnly="1" outline="0" offset="IV2" fieldPosition="0">
        <references count="3">
          <reference field="6" count="1" selected="0">
            <x v="1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483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82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81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80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2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79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3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78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5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77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76">
      <pivotArea dataOnly="0" labelOnly="1" outline="0" fieldPosition="0">
        <references count="2">
          <reference field="6" count="1" selected="0">
            <x v="1"/>
          </reference>
          <reference field="10" count="1">
            <x v="9"/>
          </reference>
        </references>
      </pivotArea>
    </format>
    <format dxfId="475">
      <pivotArea dataOnly="0" labelOnly="1" outline="0" offset="IV3" fieldPosition="0">
        <references count="3">
          <reference field="6" count="1" selected="0">
            <x v="1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474">
      <pivotArea dataOnly="0" labelOnly="1" outline="0" fieldPosition="0">
        <references count="4">
          <reference field="6" count="1" selected="0">
            <x v="1"/>
          </reference>
          <reference field="10" count="1" selected="0">
            <x v="9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473">
      <pivotArea outline="0" collapsedLevelsAreSubtotals="1" fieldPosition="0">
        <references count="5">
          <reference field="6" count="1" selected="0">
            <x v="2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72">
      <pivotArea dataOnly="0" labelOnly="1" outline="0" fieldPosition="0">
        <references count="2">
          <reference field="6" count="1" selected="0">
            <x v="2"/>
          </reference>
          <reference field="10" count="1">
            <x v="9"/>
          </reference>
        </references>
      </pivotArea>
    </format>
    <format dxfId="471">
      <pivotArea dataOnly="0" labelOnly="1" outline="0" offset="IV4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70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9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469">
      <pivotArea outline="0" collapsedLevelsAreSubtotals="1" fieldPosition="0">
        <references count="5">
          <reference field="6" count="1" selected="0">
            <x v="1"/>
          </reference>
          <reference field="8" count="2" selected="0">
            <x v="7"/>
            <x v="8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6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67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7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66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8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65">
      <pivotArea outline="0" collapsedLevelsAreSubtotals="1" fieldPosition="0">
        <references count="5">
          <reference field="6" count="1" selected="0">
            <x v="1"/>
          </reference>
          <reference field="8" count="2" selected="0">
            <x v="7"/>
            <x v="8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64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63">
      <pivotArea dataOnly="0" labelOnly="1" outline="0" offset="IV2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62">
      <pivotArea dataOnly="0" labelOnly="1" outline="0" offset="IV3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61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460">
      <pivotArea dataOnly="0" labelOnly="1" outline="0" fieldPosition="0">
        <references count="2">
          <reference field="6" count="1" selected="0">
            <x v="2"/>
          </reference>
          <reference field="10" count="1">
            <x v="14"/>
          </reference>
        </references>
      </pivotArea>
    </format>
    <format dxfId="459">
      <pivotArea dataOnly="0" labelOnly="1" outline="0" offset="IV256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58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14"/>
          </reference>
          <reference field="11" count="1">
            <x v="24"/>
          </reference>
          <reference field="12" count="1" selected="0">
            <x v="2"/>
          </reference>
        </references>
      </pivotArea>
    </format>
    <format dxfId="457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56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55">
      <pivotArea outline="0" collapsedLevelsAreSubtotals="1" fieldPosition="0">
        <references count="5">
          <reference field="6" count="1" selected="0">
            <x v="2"/>
          </reference>
          <reference field="8" count="2" selected="0">
            <x v="5"/>
            <x v="6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54">
      <pivotArea outline="0" collapsedLevelsAreSubtotals="1" fieldPosition="0">
        <references count="5">
          <reference field="6" count="1" selected="0">
            <x v="2"/>
          </reference>
          <reference field="8" count="2" selected="0">
            <x v="5"/>
            <x v="6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53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4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52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4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51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7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50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7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9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7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7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6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8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5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4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8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3">
      <pivotArea field="12" grandCol="1" outline="0" collapsedLevelsAreSubtotals="1" axis="axisRow" fieldPosition="2">
        <references count="4">
          <reference field="6" count="1" selected="0">
            <x v="2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2">
      <pivotArea field="12" grandCol="1" outline="0" collapsedLevelsAreSubtotals="1" axis="axisRow" fieldPosition="2">
        <references count="4">
          <reference field="6" count="1" selected="0">
            <x v="2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1">
      <pivotArea field="12" grandCol="1" outline="0" collapsedLevelsAreSubtotals="1" axis="axisRow" fieldPosition="2">
        <references count="4">
          <reference field="6" count="1" selected="0">
            <x v="1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40">
      <pivotArea field="12" grandCol="1" outline="0" collapsedLevelsAreSubtotals="1" axis="axisRow" fieldPosition="2">
        <references count="4">
          <reference field="6" count="1" selected="0">
            <x v="1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39">
      <pivotArea field="12" grandCol="1" outline="0" collapsedLevelsAreSubtotals="1" axis="axisRow" fieldPosition="2">
        <references count="4">
          <reference field="6" count="1" selected="0">
            <x v="1"/>
          </reference>
          <reference field="10" count="1" selected="0">
            <x v="11"/>
          </reference>
          <reference field="11" count="1" selected="0">
            <x v="61"/>
          </reference>
          <reference field="12" count="1" selected="0">
            <x v="3"/>
          </reference>
        </references>
      </pivotArea>
    </format>
    <format dxfId="438">
      <pivotArea field="12" grandCol="1" outline="0" collapsedLevelsAreSubtotals="1" axis="axisRow" fieldPosition="2">
        <references count="4">
          <reference field="6" count="1" selected="0">
            <x v="3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37">
      <pivotArea field="12" grandCol="1" outline="0" collapsedLevelsAreSubtotals="1" axis="axisRow" fieldPosition="2">
        <references count="4">
          <reference field="6" count="1" selected="0">
            <x v="5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36">
      <pivotArea field="12" grandCol="1" outline="0" collapsedLevelsAreSubtotals="1" axis="axisRow" fieldPosition="2">
        <references count="4">
          <reference field="6" count="1" selected="0">
            <x v="3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35">
      <pivotArea field="12" grandCol="1" outline="0" collapsedLevelsAreSubtotals="1" axis="axisRow" fieldPosition="2">
        <references count="4">
          <reference field="6" count="1" selected="0">
            <x v="5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34">
      <pivotArea field="12" grandCol="1" outline="0" collapsedLevelsAreSubtotals="1" axis="axisRow" fieldPosition="2">
        <references count="4">
          <reference field="6" count="1" selected="0">
            <x v="3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433">
      <pivotArea field="12" grandCol="1" outline="0" collapsedLevelsAreSubtotals="1" axis="axisRow" fieldPosition="2">
        <references count="4">
          <reference field="6" count="1" selected="0">
            <x v="3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432">
      <pivotArea field="12" grandCol="1" outline="0" collapsedLevelsAreSubtotals="1" axis="axisRow" fieldPosition="2">
        <references count="4">
          <reference field="6" count="1" selected="0">
            <x v="2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431">
      <pivotArea field="12" grandCol="1" outline="0" collapsedLevelsAreSubtotals="1" axis="axisRow" fieldPosition="2">
        <references count="4">
          <reference field="6" count="1" selected="0">
            <x v="1"/>
          </reference>
          <reference field="10" count="1" selected="0">
            <x v="11"/>
          </reference>
          <reference field="11" count="1" selected="0">
            <x v="61"/>
          </reference>
          <reference field="12" count="1" selected="0">
            <x v="3"/>
          </reference>
        </references>
      </pivotArea>
    </format>
    <format dxfId="430">
      <pivotArea type="all" dataOnly="0" outline="0" fieldPosition="0"/>
    </format>
    <format dxfId="429">
      <pivotArea dataOnly="0" outline="0" fieldPosition="0">
        <references count="2">
          <reference field="6" count="0" defaultSubtotal="1"/>
          <reference field="7" count="1" selected="0">
            <x v="0"/>
          </reference>
        </references>
      </pivotArea>
    </format>
    <format dxfId="428">
      <pivotArea outline="0" collapsedLevelsAreSubtotals="1" fieldPosition="0"/>
    </format>
    <format dxfId="427">
      <pivotArea outline="0" collapsedLevelsAreSubtotals="1" fieldPosition="0"/>
    </format>
    <format dxfId="426">
      <pivotArea dataOnly="0" outline="0" fieldPosition="0">
        <references count="2">
          <reference field="7" count="1" selected="0">
            <x v="0"/>
          </reference>
          <reference field="10" count="1">
            <x v="11"/>
          </reference>
        </references>
      </pivotArea>
    </format>
    <format dxfId="425">
      <pivotArea dataOnly="0" labelOnly="1" outline="0" offset="IV3" fieldPosition="0">
        <references count="3">
          <reference field="6" count="1" selected="0">
            <x v="2"/>
          </reference>
          <reference field="10" count="1" selected="0">
            <x v="3"/>
          </reference>
          <reference field="12" count="1">
            <x v="2"/>
          </reference>
        </references>
      </pivotArea>
    </format>
    <format dxfId="424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11"/>
          </reference>
          <reference field="11" count="1">
            <x v="59"/>
          </reference>
          <reference field="12" count="1" selected="0">
            <x v="2"/>
          </reference>
        </references>
      </pivotArea>
    </format>
    <format dxfId="423">
      <pivotArea dataOnly="0" labelOnly="1" outline="0" offset="IV3" fieldPosition="0">
        <references count="3">
          <reference field="6" count="1" selected="0">
            <x v="3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422">
      <pivotArea dataOnly="0" labelOnly="1" outline="0" fieldPosition="0">
        <references count="4">
          <reference field="6" count="1" selected="0">
            <x v="3"/>
          </reference>
          <reference field="10" count="1" selected="0">
            <x v="11"/>
          </reference>
          <reference field="11" count="1">
            <x v="59"/>
          </reference>
          <reference field="12" count="1" selected="0">
            <x v="2"/>
          </reference>
        </references>
      </pivotArea>
    </format>
    <format dxfId="421">
      <pivotArea outline="0" collapsedLevelsAreSubtotals="1" fieldPosition="0">
        <references count="4">
          <reference field="6" count="1" selected="0">
            <x v="5"/>
          </reference>
          <reference field="10" count="6" selected="0">
            <x v="1"/>
            <x v="2"/>
            <x v="3"/>
            <x v="9"/>
            <x v="11"/>
            <x v="14"/>
          </reference>
          <reference field="11" count="4" selected="0">
            <x v="24"/>
            <x v="48"/>
            <x v="49"/>
            <x v="122"/>
          </reference>
          <reference field="12" count="1" selected="0">
            <x v="2"/>
          </reference>
        </references>
      </pivotArea>
    </format>
    <format dxfId="420">
      <pivotArea dataOnly="0" labelOnly="1" outline="0" fieldPosition="0">
        <references count="2">
          <reference field="6" count="1" selected="0">
            <x v="5"/>
          </reference>
          <reference field="10" count="6">
            <x v="1"/>
            <x v="2"/>
            <x v="3"/>
            <x v="9"/>
            <x v="11"/>
            <x v="14"/>
          </reference>
        </references>
      </pivotArea>
    </format>
    <format dxfId="419">
      <pivotArea dataOnly="0" labelOnly="1" outline="0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18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9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417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16">
      <pivotArea dataOnly="0" labelOnly="1" outline="0" fieldPosition="0">
        <references count="2">
          <reference field="6" count="1" selected="0">
            <x v="5"/>
          </reference>
          <reference field="10" count="1">
            <x v="11"/>
          </reference>
        </references>
      </pivotArea>
    </format>
    <format dxfId="415">
      <pivotArea dataOnly="0" labelOnly="1" outline="0" offset="IV5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14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11"/>
          </reference>
          <reference field="11" count="1">
            <x v="49"/>
          </reference>
          <reference field="12" count="1" selected="0">
            <x v="2"/>
          </reference>
        </references>
      </pivotArea>
    </format>
    <format dxfId="413">
      <pivotArea outline="0" collapsedLevelsAreSubtotals="1" fieldPosition="0">
        <references count="4">
          <reference field="6" count="1" selected="0">
            <x v="3"/>
          </reference>
          <reference field="10" count="1" selected="0">
            <x v="82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12">
      <pivotArea dataOnly="0" labelOnly="1" outline="0" fieldPosition="0">
        <references count="2">
          <reference field="6" count="1" selected="0">
            <x v="3"/>
          </reference>
          <reference field="10" count="1">
            <x v="82"/>
          </reference>
        </references>
      </pivotArea>
    </format>
    <format dxfId="411">
      <pivotArea dataOnly="0" labelOnly="1" outline="0" offset="IV256" fieldPosition="0">
        <references count="3">
          <reference field="6" count="1" selected="0">
            <x v="3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410">
      <pivotArea dataOnly="0" labelOnly="1" outline="0" fieldPosition="0">
        <references count="4">
          <reference field="6" count="1" selected="0">
            <x v="3"/>
          </reference>
          <reference field="10" count="1" selected="0">
            <x v="82"/>
          </reference>
          <reference field="11" count="1">
            <x v="49"/>
          </reference>
          <reference field="12" count="1" selected="0">
            <x v="2"/>
          </reference>
        </references>
      </pivotArea>
    </format>
    <format dxfId="409">
      <pivotArea outline="0" collapsedLevelsAreSubtotals="1" fieldPosition="0">
        <references count="4">
          <reference field="6" count="1" selected="0">
            <x v="1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08">
      <pivotArea dataOnly="0" labelOnly="1" outline="0" fieldPosition="0">
        <references count="2">
          <reference field="6" count="1" selected="0">
            <x v="1"/>
          </reference>
          <reference field="10" count="1">
            <x v="5"/>
          </reference>
        </references>
      </pivotArea>
    </format>
    <format dxfId="407">
      <pivotArea dataOnly="0" labelOnly="1" outline="0" offset="IV1" fieldPosition="0">
        <references count="3">
          <reference field="6" count="1" selected="0">
            <x v="1"/>
          </reference>
          <reference field="10" count="1" selected="0">
            <x v="5"/>
          </reference>
          <reference field="12" count="1">
            <x v="2"/>
          </reference>
        </references>
      </pivotArea>
    </format>
    <format dxfId="406">
      <pivotArea dataOnly="0" labelOnly="1" outline="0" fieldPosition="0">
        <references count="4">
          <reference field="6" count="1" selected="0">
            <x v="1"/>
          </reference>
          <reference field="10" count="1" selected="0">
            <x v="5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405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404">
      <pivotArea dataOnly="0" labelOnly="1" outline="0" fieldPosition="0">
        <references count="2">
          <reference field="6" count="1" selected="0">
            <x v="5"/>
          </reference>
          <reference field="10" count="1">
            <x v="1"/>
          </reference>
        </references>
      </pivotArea>
    </format>
    <format dxfId="403">
      <pivotArea dataOnly="0" labelOnly="1" outline="0" offset="IV1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02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1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401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400">
      <pivotArea dataOnly="0" labelOnly="1" outline="0" fieldPosition="0">
        <references count="2">
          <reference field="6" count="1" selected="0">
            <x v="2"/>
          </reference>
          <reference field="10" count="1">
            <x v="5"/>
          </reference>
        </references>
      </pivotArea>
    </format>
    <format dxfId="399">
      <pivotArea dataOnly="0" labelOnly="1" outline="0" offset="IV2" fieldPosition="0">
        <references count="3">
          <reference field="6" count="1" selected="0">
            <x v="2"/>
          </reference>
          <reference field="10" count="1" selected="0">
            <x v="3"/>
          </reference>
          <reference field="12" count="1">
            <x v="2"/>
          </reference>
        </references>
      </pivotArea>
    </format>
    <format dxfId="398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5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397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96">
      <pivotArea dataOnly="0" labelOnly="1" outline="0" fieldPosition="0">
        <references count="2">
          <reference field="6" count="1" selected="0">
            <x v="5"/>
          </reference>
          <reference field="10" count="1">
            <x v="2"/>
          </reference>
        </references>
      </pivotArea>
    </format>
    <format dxfId="395">
      <pivotArea dataOnly="0" labelOnly="1" outline="0" offset="IV2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394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2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393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92">
      <pivotArea dataOnly="0" labelOnly="1" outline="0" fieldPosition="0">
        <references count="2">
          <reference field="6" count="1" selected="0">
            <x v="2"/>
          </reference>
          <reference field="10" count="1">
            <x v="3"/>
          </reference>
        </references>
      </pivotArea>
    </format>
    <format dxfId="391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90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89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88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87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8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86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85">
      <pivotArea dataOnly="0" labelOnly="1" outline="0" fieldPosition="0">
        <references count="2">
          <reference field="6" count="1" selected="0">
            <x v="2"/>
          </reference>
          <reference field="10" count="1">
            <x v="3"/>
          </reference>
        </references>
      </pivotArea>
    </format>
    <format dxfId="384">
      <pivotArea dataOnly="0" labelOnly="1" outline="0" offset="IV1" fieldPosition="0">
        <references count="3">
          <reference field="6" count="1" selected="0">
            <x v="2"/>
          </reference>
          <reference field="10" count="1" selected="0">
            <x v="3"/>
          </reference>
          <reference field="12" count="1">
            <x v="2"/>
          </reference>
        </references>
      </pivotArea>
    </format>
    <format dxfId="383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382">
      <pivotArea outline="0" collapsedLevelsAreSubtotals="1" fieldPosition="0">
        <references count="4">
          <reference field="6" count="1" selected="0">
            <x v="3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81">
      <pivotArea dataOnly="0" labelOnly="1" outline="0" fieldPosition="0">
        <references count="2">
          <reference field="6" count="1" selected="0">
            <x v="3"/>
          </reference>
          <reference field="10" count="1">
            <x v="2"/>
          </reference>
        </references>
      </pivotArea>
    </format>
    <format dxfId="380">
      <pivotArea dataOnly="0" labelOnly="1" outline="0" offset="IV1" fieldPosition="0">
        <references count="3">
          <reference field="6" count="1" selected="0">
            <x v="3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379">
      <pivotArea dataOnly="0" labelOnly="1" outline="0" fieldPosition="0">
        <references count="4">
          <reference field="6" count="1" selected="0">
            <x v="3"/>
          </reference>
          <reference field="10" count="1" selected="0">
            <x v="2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378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77">
      <pivotArea dataOnly="0" labelOnly="1" outline="0" fieldPosition="0">
        <references count="2">
          <reference field="6" count="1" selected="0">
            <x v="5"/>
          </reference>
          <reference field="10" count="1">
            <x v="3"/>
          </reference>
        </references>
      </pivotArea>
    </format>
    <format dxfId="376">
      <pivotArea dataOnly="0" labelOnly="1" outline="0" offset="IV3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375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3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374">
      <pivotArea outline="0" collapsedLevelsAreSubtotals="1" fieldPosition="0">
        <references count="4">
          <reference field="6" count="1" selected="0">
            <x v="3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73">
      <pivotArea dataOnly="0" labelOnly="1" outline="0" fieldPosition="0">
        <references count="2">
          <reference field="6" count="1" selected="0">
            <x v="3"/>
          </reference>
          <reference field="10" count="1">
            <x v="5"/>
          </reference>
        </references>
      </pivotArea>
    </format>
    <format dxfId="372">
      <pivotArea dataOnly="0" labelOnly="1" outline="0" offset="IV2" fieldPosition="0">
        <references count="3">
          <reference field="6" count="1" selected="0">
            <x v="3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371">
      <pivotArea dataOnly="0" labelOnly="1" outline="0" fieldPosition="0">
        <references count="4">
          <reference field="6" count="1" selected="0">
            <x v="3"/>
          </reference>
          <reference field="10" count="1" selected="0">
            <x v="5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370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69">
      <pivotArea dataOnly="0" labelOnly="1" outline="0" fieldPosition="0">
        <references count="2">
          <reference field="6" count="1" selected="0">
            <x v="5"/>
          </reference>
          <reference field="10" count="1">
            <x v="14"/>
          </reference>
        </references>
      </pivotArea>
    </format>
    <format dxfId="368">
      <pivotArea dataOnly="0" labelOnly="1" outline="0" offset="IV256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367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14"/>
          </reference>
          <reference field="11" count="1">
            <x v="24"/>
          </reference>
          <reference field="12" count="1" selected="0">
            <x v="2"/>
          </reference>
        </references>
      </pivotArea>
    </format>
    <format dxfId="366">
      <pivotArea outline="0" collapsedLevelsAreSubtotals="1" fieldPosition="0">
        <references count="4">
          <reference field="6" count="1" selected="0">
            <x v="9"/>
          </reference>
          <reference field="10" count="1" selected="0">
            <x v="5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65">
      <pivotArea dataOnly="0" labelOnly="1" outline="0" fieldPosition="0">
        <references count="2">
          <reference field="6" count="1" selected="0">
            <x v="9"/>
          </reference>
          <reference field="10" count="1">
            <x v="5"/>
          </reference>
        </references>
      </pivotArea>
    </format>
    <format dxfId="364">
      <pivotArea dataOnly="0" labelOnly="1" outline="0" fieldPosition="0">
        <references count="3">
          <reference field="6" count="1" selected="0">
            <x v="9"/>
          </reference>
          <reference field="10" count="1" selected="0">
            <x v="5"/>
          </reference>
          <reference field="12" count="1">
            <x v="2"/>
          </reference>
        </references>
      </pivotArea>
    </format>
    <format dxfId="363">
      <pivotArea dataOnly="0" labelOnly="1" outline="0" fieldPosition="0">
        <references count="4">
          <reference field="6" count="1" selected="0">
            <x v="9"/>
          </reference>
          <reference field="10" count="1" selected="0">
            <x v="5"/>
          </reference>
          <reference field="11" count="1">
            <x v="24"/>
          </reference>
          <reference field="12" count="1" selected="0">
            <x v="2"/>
          </reference>
        </references>
      </pivotArea>
    </format>
    <format dxfId="362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0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61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0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360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59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0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58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0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5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0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56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0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355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0"/>
          </reference>
          <reference field="10" count="1" selected="0">
            <x v="82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354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0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53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0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52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1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51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350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1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9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8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1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6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345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4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343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2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1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40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9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2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33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33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36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3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5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4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3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2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1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30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9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7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3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6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3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5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3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4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3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23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3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322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3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321">
      <pivotArea dataOnly="0" outline="0" fieldPosition="0">
        <references count="2">
          <reference field="7" count="1" selected="0">
            <x v="0"/>
          </reference>
          <reference field="10" count="1">
            <x v="11"/>
          </reference>
        </references>
      </pivotArea>
    </format>
    <format dxfId="320">
      <pivotArea outline="0" collapsedLevelsAreSubtotals="1" fieldPosition="0">
        <references count="1">
          <reference field="6" count="4" selected="0" defaultSubtotal="1">
            <x v="1"/>
            <x v="2"/>
            <x v="3"/>
            <x v="5"/>
          </reference>
        </references>
      </pivotArea>
    </format>
    <format dxfId="319">
      <pivotArea outline="0" collapsedLevelsAreSubtotals="1" fieldPosition="0">
        <references count="4">
          <reference field="6" count="1" selected="0">
            <x v="9"/>
          </reference>
          <reference field="10" count="1" selected="0">
            <x v="5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18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1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16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15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14">
      <pivotArea outline="0" collapsedLevelsAreSubtotals="1" fieldPosition="0">
        <references count="1">
          <reference field="8" count="4" selected="0">
            <x v="4"/>
            <x v="5"/>
            <x v="6"/>
            <x v="7"/>
          </reference>
        </references>
      </pivotArea>
    </format>
    <format dxfId="313">
      <pivotArea outline="0" collapsedLevelsAreSubtotals="1" fieldPosition="0">
        <references count="1">
          <reference field="8" count="1" selected="0">
            <x v="7"/>
          </reference>
        </references>
      </pivotArea>
    </format>
    <format dxfId="312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11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10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7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09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7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308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8"/>
          </reference>
          <reference field="10" count="2" selected="0">
            <x v="5"/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07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8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06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05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8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304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8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03">
      <pivotArea outline="0" collapsedLevelsAreSubtotals="1" fieldPosition="0">
        <references count="5">
          <reference field="6" count="1" selected="0">
            <x v="9"/>
          </reference>
          <reference field="8" count="1" selected="0">
            <x v="8"/>
          </reference>
          <reference field="10" count="1" selected="0">
            <x v="5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302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8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01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300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99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11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29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0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97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10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96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10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95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10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94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0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93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10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92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10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291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10"/>
          </reference>
          <reference field="10" count="1" selected="0">
            <x v="11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290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10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89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0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88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10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287">
      <pivotArea outline="0" collapsedLevelsAreSubtotals="1" fieldPosition="0">
        <references count="5">
          <reference field="6" count="1" selected="0">
            <x v="9"/>
          </reference>
          <reference field="8" count="1" selected="0">
            <x v="10"/>
          </reference>
          <reference field="10" count="1" selected="0">
            <x v="5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C3:S23" firstHeaderRow="1" firstDataRow="2" firstDataCol="4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x="84"/>
        <item x="64"/>
        <item x="67"/>
        <item x="53"/>
        <item x="37"/>
        <item x="55"/>
        <item x="89"/>
        <item h="1" x="18"/>
        <item h="1" m="1" x="95"/>
        <item x="62"/>
        <item x="28"/>
        <item x="58"/>
        <item x="87"/>
        <item x="86"/>
        <item x="59"/>
        <item h="1" x="69"/>
        <item h="1" x="9"/>
        <item h="1" x="39"/>
        <item h="1"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axis="axisRow" compact="0" outline="0" showAll="0">
      <items count="1640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t="default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4">
    <field x="6"/>
    <field x="10"/>
    <field x="12"/>
    <field x="11"/>
  </rowFields>
  <rowItems count="19">
    <i>
      <x/>
      <x v="4"/>
      <x v="2"/>
      <x v="49"/>
    </i>
    <i r="1">
      <x v="9"/>
      <x v="2"/>
      <x v="49"/>
    </i>
    <i t="default">
      <x/>
    </i>
    <i>
      <x v="4"/>
      <x/>
      <x v="2"/>
      <x v="122"/>
    </i>
    <i r="1">
      <x v="6"/>
      <x v="23"/>
      <x v="49"/>
    </i>
    <i r="1">
      <x v="10"/>
      <x v="2"/>
      <x v="48"/>
    </i>
    <i r="1">
      <x v="12"/>
      <x v="2"/>
      <x v="59"/>
    </i>
    <i r="1">
      <x v="13"/>
      <x v="2"/>
      <x v="24"/>
    </i>
    <i r="1">
      <x v="83"/>
      <x v="2"/>
      <x v="48"/>
    </i>
    <i t="default">
      <x v="4"/>
    </i>
    <i>
      <x v="6"/>
      <x v="4"/>
      <x v="2"/>
      <x v="49"/>
    </i>
    <i t="default">
      <x v="6"/>
    </i>
    <i>
      <x v="7"/>
      <x v="4"/>
      <x v="2"/>
      <x v="59"/>
    </i>
    <i r="1">
      <x v="10"/>
      <x v="2"/>
      <x v="59"/>
    </i>
    <i t="default">
      <x v="7"/>
    </i>
    <i>
      <x v="10"/>
      <x v="4"/>
      <x v="2"/>
      <x v="49"/>
    </i>
    <i r="1">
      <x v="10"/>
      <x v="2"/>
      <x v="48"/>
    </i>
    <i t="default">
      <x v="10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7" item="1" hier="-1"/>
  </pageFields>
  <dataFields count="1">
    <dataField name="Sum of FOR JE" fld="4" baseField="0" baseItem="0"/>
  </dataFields>
  <formats count="238">
    <format dxfId="286">
      <pivotArea outline="0" collapsedLevelsAreSubtotals="1" fieldPosition="0"/>
    </format>
    <format dxfId="285">
      <pivotArea dataOnly="0" outline="0" fieldPosition="0">
        <references count="1">
          <reference field="6" count="0" defaultSubtotal="1"/>
        </references>
      </pivotArea>
    </format>
    <format dxfId="284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0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83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82">
      <pivotArea outline="0" collapsedLevelsAreSubtotals="1" fieldPosition="0">
        <references count="4">
          <reference field="6" count="1" selected="0">
            <x v="1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81">
      <pivotArea dataOnly="0" labelOnly="1" outline="0" fieldPosition="0">
        <references count="2">
          <reference field="6" count="1" selected="0">
            <x v="1"/>
          </reference>
          <reference field="10" count="1">
            <x v="2"/>
          </reference>
        </references>
      </pivotArea>
    </format>
    <format dxfId="280">
      <pivotArea dataOnly="0" labelOnly="1" outline="0" offset="IV1" fieldPosition="0">
        <references count="3">
          <reference field="6" count="1" selected="0">
            <x v="1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279">
      <pivotArea dataOnly="0" labelOnly="1" outline="0" fieldPosition="0">
        <references count="4">
          <reference field="6" count="1" selected="0">
            <x v="1"/>
          </reference>
          <reference field="10" count="1" selected="0">
            <x v="2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78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77">
      <pivotArea dataOnly="0" labelOnly="1" outline="0" fieldPosition="0">
        <references count="2">
          <reference field="6" count="1" selected="0">
            <x v="2"/>
          </reference>
          <reference field="10" count="1">
            <x v="1"/>
          </reference>
        </references>
      </pivotArea>
    </format>
    <format dxfId="276">
      <pivotArea dataOnly="0" labelOnly="1" outline="0" offset="IV1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75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1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274">
      <pivotArea outline="0" collapsedLevelsAreSubtotals="1" fieldPosition="0">
        <references count="4">
          <reference field="6" count="1" selected="0">
            <x v="1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73">
      <pivotArea dataOnly="0" labelOnly="1" outline="0" fieldPosition="0">
        <references count="2">
          <reference field="6" count="1" selected="0">
            <x v="1"/>
          </reference>
          <reference field="10" count="1">
            <x v="5"/>
          </reference>
        </references>
      </pivotArea>
    </format>
    <format dxfId="272">
      <pivotArea dataOnly="0" labelOnly="1" outline="0" offset="IV2" fieldPosition="0">
        <references count="3">
          <reference field="6" count="1" selected="0">
            <x v="1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271">
      <pivotArea dataOnly="0" labelOnly="1" outline="0" fieldPosition="0">
        <references count="4">
          <reference field="6" count="1" selected="0">
            <x v="1"/>
          </reference>
          <reference field="10" count="1" selected="0">
            <x v="5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70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1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69">
      <pivotArea dataOnly="0" labelOnly="1" outline="0" fieldPosition="0">
        <references count="2">
          <reference field="6" count="1" selected="0">
            <x v="5"/>
          </reference>
          <reference field="10" count="1">
            <x v="1"/>
          </reference>
        </references>
      </pivotArea>
    </format>
    <format dxfId="268">
      <pivotArea dataOnly="0" labelOnly="1" outline="0" offset="IV1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67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1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266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65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64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63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2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62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3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61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5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60">
      <pivotArea outline="0" collapsedLevelsAreSubtotals="1" fieldPosition="0">
        <references count="5">
          <reference field="6" count="1" selected="0">
            <x v="1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59">
      <pivotArea dataOnly="0" labelOnly="1" outline="0" fieldPosition="0">
        <references count="2">
          <reference field="6" count="1" selected="0">
            <x v="1"/>
          </reference>
          <reference field="10" count="1">
            <x v="9"/>
          </reference>
        </references>
      </pivotArea>
    </format>
    <format dxfId="258">
      <pivotArea dataOnly="0" labelOnly="1" outline="0" offset="IV3" fieldPosition="0">
        <references count="3">
          <reference field="6" count="1" selected="0">
            <x v="1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257">
      <pivotArea dataOnly="0" labelOnly="1" outline="0" fieldPosition="0">
        <references count="4">
          <reference field="6" count="1" selected="0">
            <x v="1"/>
          </reference>
          <reference field="10" count="1" selected="0">
            <x v="9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56">
      <pivotArea outline="0" collapsedLevelsAreSubtotals="1" fieldPosition="0">
        <references count="5">
          <reference field="6" count="1" selected="0">
            <x v="2"/>
          </reference>
          <reference field="8" count="7" selected="0">
            <x v="0"/>
            <x v="1"/>
            <x v="2"/>
            <x v="3"/>
            <x v="4"/>
            <x v="5"/>
            <x v="6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55">
      <pivotArea dataOnly="0" labelOnly="1" outline="0" fieldPosition="0">
        <references count="2">
          <reference field="6" count="1" selected="0">
            <x v="2"/>
          </reference>
          <reference field="10" count="1">
            <x v="9"/>
          </reference>
        </references>
      </pivotArea>
    </format>
    <format dxfId="254">
      <pivotArea dataOnly="0" labelOnly="1" outline="0" offset="IV4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53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9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252">
      <pivotArea outline="0" collapsedLevelsAreSubtotals="1" fieldPosition="0">
        <references count="5">
          <reference field="6" count="1" selected="0">
            <x v="1"/>
          </reference>
          <reference field="8" count="2" selected="0">
            <x v="7"/>
            <x v="8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51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50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7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49">
      <pivotArea outline="0" collapsedLevelsAreSubtotals="1" fieldPosition="0">
        <references count="5">
          <reference field="6" count="1" selected="0">
            <x v="1"/>
          </reference>
          <reference field="8" count="1" selected="0">
            <x v="8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48">
      <pivotArea outline="0" collapsedLevelsAreSubtotals="1" fieldPosition="0">
        <references count="5">
          <reference field="6" count="1" selected="0">
            <x v="1"/>
          </reference>
          <reference field="8" count="2" selected="0">
            <x v="7"/>
            <x v="8"/>
          </reference>
          <reference field="10" count="1" selected="0">
            <x v="9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47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8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46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8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45">
      <pivotArea outline="0" collapsedLevelsAreSubtotals="1" fieldPosition="0">
        <references count="5">
          <reference field="6" count="1" selected="0">
            <x v="3"/>
          </reference>
          <reference field="8" count="1" selected="0">
            <x v="8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44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43">
      <pivotArea dataOnly="0" labelOnly="1" outline="0" fieldPosition="0">
        <references count="2">
          <reference field="6" count="1" selected="0">
            <x v="2"/>
          </reference>
          <reference field="10" count="1">
            <x v="3"/>
          </reference>
        </references>
      </pivotArea>
    </format>
    <format dxfId="242">
      <pivotArea dataOnly="0" labelOnly="1" outline="0" offset="IV2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41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3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40">
      <pivotArea outline="0" collapsedLevelsAreSubtotals="1" fieldPosition="0">
        <references count="4">
          <reference field="6" count="1" selected="0">
            <x v="3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39">
      <pivotArea dataOnly="0" labelOnly="1" outline="0" fieldPosition="0">
        <references count="2">
          <reference field="6" count="1" selected="0">
            <x v="3"/>
          </reference>
          <reference field="10" count="1">
            <x v="2"/>
          </reference>
        </references>
      </pivotArea>
    </format>
    <format dxfId="238">
      <pivotArea dataOnly="0" labelOnly="1" outline="0" offset="IV1" fieldPosition="0">
        <references count="3">
          <reference field="6" count="1" selected="0">
            <x v="3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237">
      <pivotArea dataOnly="0" labelOnly="1" outline="0" fieldPosition="0">
        <references count="4">
          <reference field="6" count="1" selected="0">
            <x v="3"/>
          </reference>
          <reference field="10" count="1" selected="0">
            <x v="2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36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35">
      <pivotArea outline="0" collapsedLevelsAreSubtotals="1" fieldPosition="0">
        <references count="5">
          <reference field="6" count="1" selected="0">
            <x v="5"/>
          </reference>
          <reference field="8" count="1" selected="0">
            <x v="0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34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33">
      <pivotArea dataOnly="0" labelOnly="1" outline="0" fieldPosition="0">
        <references count="2">
          <reference field="6" count="1" selected="0">
            <x v="2"/>
          </reference>
          <reference field="10" count="1">
            <x v="5"/>
          </reference>
        </references>
      </pivotArea>
    </format>
    <format dxfId="232">
      <pivotArea dataOnly="0" labelOnly="1" outline="0" offset="IV3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31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5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30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2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29">
      <pivotArea dataOnly="0" labelOnly="1" outline="0" fieldPosition="0">
        <references count="2">
          <reference field="6" count="1" selected="0">
            <x v="5"/>
          </reference>
          <reference field="10" count="1">
            <x v="2"/>
          </reference>
        </references>
      </pivotArea>
    </format>
    <format dxfId="228">
      <pivotArea dataOnly="0" labelOnly="1" outline="0" offset="IV2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27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2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26">
      <pivotArea dataOnly="0" outline="0" fieldPosition="0">
        <references count="2">
          <reference field="7" count="1" selected="0">
            <x v="0"/>
          </reference>
          <reference field="10" count="1">
            <x v="11"/>
          </reference>
        </references>
      </pivotArea>
    </format>
    <format dxfId="225">
      <pivotArea outline="0" collapsedLevelsAreSubtotals="1" fieldPosition="0">
        <references count="4">
          <reference field="6" count="1" selected="0">
            <x v="2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224">
      <pivotArea dataOnly="0" labelOnly="1" outline="0" fieldPosition="0">
        <references count="2">
          <reference field="6" count="1" selected="0">
            <x v="2"/>
          </reference>
          <reference field="10" count="1">
            <x v="14"/>
          </reference>
        </references>
      </pivotArea>
    </format>
    <format dxfId="223">
      <pivotArea dataOnly="0" labelOnly="1" outline="0" offset="IV256" fieldPosition="0">
        <references count="3">
          <reference field="6" count="1" selected="0">
            <x v="2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22">
      <pivotArea dataOnly="0" labelOnly="1" outline="0" fieldPosition="0">
        <references count="4">
          <reference field="6" count="1" selected="0">
            <x v="2"/>
          </reference>
          <reference field="10" count="1" selected="0">
            <x v="14"/>
          </reference>
          <reference field="11" count="1">
            <x v="24"/>
          </reference>
          <reference field="12" count="1" selected="0">
            <x v="2"/>
          </reference>
        </references>
      </pivotArea>
    </format>
    <format dxfId="221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20">
      <pivotArea outline="0" collapsedLevelsAreSubtotals="1" fieldPosition="0">
        <references count="5">
          <reference field="6" count="1" selected="0">
            <x v="2"/>
          </reference>
          <reference field="8" count="1" selected="0">
            <x v="0"/>
          </reference>
          <reference field="10" count="1" selected="0">
            <x v="9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219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18">
      <pivotArea dataOnly="0" labelOnly="1" outline="0" fieldPosition="0">
        <references count="2">
          <reference field="6" count="1" selected="0">
            <x v="5"/>
          </reference>
          <reference field="10" count="1">
            <x v="3"/>
          </reference>
        </references>
      </pivotArea>
    </format>
    <format dxfId="217">
      <pivotArea dataOnly="0" labelOnly="1" outline="0" offset="IV3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16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3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15">
      <pivotArea outline="0" collapsedLevelsAreSubtotals="1" fieldPosition="0">
        <references count="4">
          <reference field="6" count="1" selected="0">
            <x v="3"/>
          </reference>
          <reference field="10" count="1" selected="0">
            <x v="5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14">
      <pivotArea dataOnly="0" labelOnly="1" outline="0" fieldPosition="0">
        <references count="2">
          <reference field="6" count="1" selected="0">
            <x v="3"/>
          </reference>
          <reference field="10" count="1">
            <x v="5"/>
          </reference>
        </references>
      </pivotArea>
    </format>
    <format dxfId="213">
      <pivotArea dataOnly="0" labelOnly="1" outline="0" offset="IV2" fieldPosition="0">
        <references count="3">
          <reference field="6" count="1" selected="0">
            <x v="3"/>
          </reference>
          <reference field="10" count="1" selected="0">
            <x v="2"/>
          </reference>
          <reference field="12" count="1">
            <x v="2"/>
          </reference>
        </references>
      </pivotArea>
    </format>
    <format dxfId="212">
      <pivotArea dataOnly="0" labelOnly="1" outline="0" fieldPosition="0">
        <references count="4">
          <reference field="6" count="1" selected="0">
            <x v="3"/>
          </reference>
          <reference field="10" count="1" selected="0">
            <x v="5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211">
      <pivotArea outline="0" collapsedLevelsAreSubtotals="1" fieldPosition="0">
        <references count="4">
          <reference field="6" count="1" selected="0">
            <x v="5"/>
          </reference>
          <reference field="10" count="1" selected="0">
            <x v="14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210">
      <pivotArea dataOnly="0" labelOnly="1" outline="0" fieldPosition="0">
        <references count="2">
          <reference field="6" count="1" selected="0">
            <x v="5"/>
          </reference>
          <reference field="10" count="1">
            <x v="14"/>
          </reference>
        </references>
      </pivotArea>
    </format>
    <format dxfId="209">
      <pivotArea dataOnly="0" labelOnly="1" outline="0" offset="IV256" fieldPosition="0">
        <references count="3">
          <reference field="6" count="1" selected="0">
            <x v="5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208">
      <pivotArea dataOnly="0" labelOnly="1" outline="0" fieldPosition="0">
        <references count="4">
          <reference field="6" count="1" selected="0">
            <x v="5"/>
          </reference>
          <reference field="10" count="1" selected="0">
            <x v="14"/>
          </reference>
          <reference field="11" count="1">
            <x v="24"/>
          </reference>
          <reference field="12" count="1" selected="0">
            <x v="2"/>
          </reference>
        </references>
      </pivotArea>
    </format>
    <format dxfId="207">
      <pivotArea dataOnly="0" outline="0" fieldPosition="0">
        <references count="2">
          <reference field="7" count="1" selected="0">
            <x v="1"/>
          </reference>
          <reference field="10" count="1">
            <x v="10"/>
          </reference>
        </references>
      </pivotArea>
    </format>
    <format dxfId="206">
      <pivotArea outline="0" collapsedLevelsAreSubtotals="1" fieldPosition="0">
        <references count="5">
          <reference field="6" count="1" selected="0">
            <x v="4"/>
          </reference>
          <reference field="8" count="2" selected="0">
            <x v="5"/>
            <x v="6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05">
      <pivotArea outline="0" collapsedLevelsAreSubtotals="1" fieldPosition="0">
        <references count="5">
          <reference field="6" count="1" selected="0">
            <x v="4"/>
          </reference>
          <reference field="8" count="2" selected="0">
            <x v="5"/>
            <x v="6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04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4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03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4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0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7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01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7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200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99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98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0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197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196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95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94">
      <pivotArea outline="0" collapsedLevelsAreSubtotals="1" fieldPosition="0">
        <references count="4">
          <reference field="6" count="1" selected="0">
            <x v="6"/>
          </reference>
          <reference field="10" count="1" selected="0">
            <x v="4"/>
          </reference>
          <reference field="11" count="2" selected="0">
            <x v="24"/>
            <x v="49"/>
          </reference>
          <reference field="12" count="1" selected="0">
            <x v="2"/>
          </reference>
        </references>
      </pivotArea>
    </format>
    <format dxfId="193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92">
      <pivotArea outline="0" collapsedLevelsAreSubtotals="1" fieldPosition="0">
        <references count="4">
          <reference field="6" count="1" selected="0">
            <x v="6"/>
          </reference>
          <reference field="10" count="1" selected="0">
            <x v="4"/>
          </reference>
          <reference field="11" count="2" selected="0">
            <x v="24"/>
            <x v="49"/>
          </reference>
          <reference field="12" count="1" selected="0">
            <x v="2"/>
          </reference>
        </references>
      </pivotArea>
    </format>
    <format dxfId="191">
      <pivotArea outline="0" collapsedLevelsAreSubtotals="1" fieldPosition="0">
        <references count="5">
          <reference field="6" count="1" selected="0">
            <x v="0"/>
          </reference>
          <reference field="8" count="9" selected="0">
            <x v="0"/>
            <x v="1"/>
            <x v="2"/>
            <x v="3"/>
            <x v="4"/>
            <x v="5"/>
            <x v="6"/>
            <x v="7"/>
            <x v="8"/>
          </reference>
          <reference field="10" count="3" selected="0">
            <x v="4"/>
            <x v="9"/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90">
      <pivotArea outline="0" collapsedLevelsAreSubtotals="1" fieldPosition="0">
        <references count="5">
          <reference field="6" count="1" selected="0">
            <x v="4"/>
          </reference>
          <reference field="8" count="9" selected="0">
            <x v="0"/>
            <x v="1"/>
            <x v="2"/>
            <x v="3"/>
            <x v="4"/>
            <x v="5"/>
            <x v="6"/>
            <x v="7"/>
            <x v="8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89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8"/>
          </reference>
          <reference field="10" count="3" selected="0">
            <x v="4"/>
            <x v="9"/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88">
      <pivotArea outline="0" collapsedLevelsAreSubtotals="1" fieldPosition="0">
        <references count="2">
          <reference field="6" count="1" selected="0" defaultSubtotal="1">
            <x v="0"/>
          </reference>
          <reference field="8" count="1" selected="0">
            <x v="8"/>
          </reference>
        </references>
      </pivotArea>
    </format>
    <format dxfId="187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0"/>
          </reference>
          <reference field="11" count="2" selected="0">
            <x v="49"/>
            <x v="122"/>
          </reference>
          <reference field="12" count="1" selected="0">
            <x v="2"/>
          </reference>
        </references>
      </pivotArea>
    </format>
    <format dxfId="18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8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84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83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8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181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80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7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79">
      <pivotArea outline="0" collapsedLevelsAreSubtotals="1" fieldPosition="0">
        <references count="5">
          <reference field="6" count="1" selected="0">
            <x v="0"/>
          </reference>
          <reference field="8" count="2" selected="0">
            <x v="7"/>
            <x v="8"/>
          </reference>
          <reference field="10" count="3" selected="0">
            <x v="4"/>
            <x v="9"/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78">
      <pivotArea outline="0" collapsedLevelsAreSubtotals="1" fieldPosition="0">
        <references count="2">
          <reference field="6" count="1" selected="0" defaultSubtotal="1">
            <x v="0"/>
          </reference>
          <reference field="8" count="2" selected="0">
            <x v="7"/>
            <x v="8"/>
          </reference>
        </references>
      </pivotArea>
    </format>
    <format dxfId="177">
      <pivotArea outline="0" collapsedLevelsAreSubtotals="1" fieldPosition="0">
        <references count="2">
          <reference field="6" count="3" selected="0" defaultSubtotal="1">
            <x v="4"/>
            <x v="6"/>
            <x v="7"/>
          </reference>
          <reference field="8" count="2" selected="0">
            <x v="7"/>
            <x v="8"/>
          </reference>
        </references>
      </pivotArea>
    </format>
    <format dxfId="176">
      <pivotArea field="8" grandRow="1" outline="0" collapsedLevelsAreSubtotals="1" axis="axisCol" fieldPosition="0">
        <references count="1">
          <reference field="8" count="2" selected="0">
            <x v="7"/>
            <x v="8"/>
          </reference>
        </references>
      </pivotArea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dataOnly="0" outline="0" fieldPosition="0">
        <references count="2">
          <reference field="6" count="0" defaultSubtotal="1"/>
          <reference field="7" count="1" selected="0">
            <x v="1"/>
          </reference>
        </references>
      </pivotArea>
    </format>
    <format dxfId="172">
      <pivotArea outline="0" collapsedLevelsAreSubtotals="1" fieldPosition="0">
        <references count="5">
          <reference field="6" count="1" selected="0">
            <x v="0"/>
          </reference>
          <reference field="8" count="9" selected="0">
            <x v="0"/>
            <x v="1"/>
            <x v="2"/>
            <x v="3"/>
            <x v="4"/>
            <x v="5"/>
            <x v="6"/>
            <x v="7"/>
            <x v="8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71">
      <pivotArea dataOnly="0" labelOnly="1" outline="0" fieldPosition="0">
        <references count="2">
          <reference field="6" count="1" selected="0">
            <x v="0"/>
          </reference>
          <reference field="10" count="1">
            <x v="4"/>
          </reference>
        </references>
      </pivotArea>
    </format>
    <format dxfId="170">
      <pivotArea dataOnly="0" labelOnly="1" outline="0" offset="IV1" fieldPosition="0">
        <references count="3">
          <reference field="6" count="1" selected="0">
            <x v="0"/>
          </reference>
          <reference field="10" count="1" selected="0">
            <x v="4"/>
          </reference>
          <reference field="12" count="1">
            <x v="2"/>
          </reference>
        </references>
      </pivotArea>
    </format>
    <format dxfId="169">
      <pivotArea dataOnly="0" labelOnly="1" outline="0" fieldPosition="0">
        <references count="4">
          <reference field="6" count="1" selected="0">
            <x v="0"/>
          </reference>
          <reference field="10" count="1" selected="0">
            <x v="4"/>
          </reference>
          <reference field="11" count="1">
            <x v="49"/>
          </reference>
          <reference field="12" count="1" selected="0">
            <x v="2"/>
          </reference>
        </references>
      </pivotArea>
    </format>
    <format dxfId="168">
      <pivotArea outline="0" collapsedLevelsAreSubtotals="1" fieldPosition="0">
        <references count="5">
          <reference field="6" count="1" selected="0">
            <x v="4"/>
          </reference>
          <reference field="8" count="9" selected="0">
            <x v="0"/>
            <x v="1"/>
            <x v="2"/>
            <x v="3"/>
            <x v="4"/>
            <x v="5"/>
            <x v="6"/>
            <x v="7"/>
            <x v="8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67">
      <pivotArea dataOnly="0" labelOnly="1" outline="0" fieldPosition="0">
        <references count="2">
          <reference field="6" count="1" selected="0">
            <x v="4"/>
          </reference>
          <reference field="10" count="1">
            <x v="0"/>
          </reference>
        </references>
      </pivotArea>
    </format>
    <format dxfId="166">
      <pivotArea dataOnly="0" labelOnly="1" outline="0" offset="IV1" fieldPosition="0">
        <references count="3">
          <reference field="6" count="1" selected="0">
            <x v="4"/>
          </reference>
          <reference field="10" count="1" selected="0">
            <x v="0"/>
          </reference>
          <reference field="12" count="1">
            <x v="2"/>
          </reference>
        </references>
      </pivotArea>
    </format>
    <format dxfId="165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0"/>
          </reference>
          <reference field="11" count="1">
            <x v="122"/>
          </reference>
          <reference field="12" count="1" selected="0">
            <x v="2"/>
          </reference>
        </references>
      </pivotArea>
    </format>
    <format dxfId="164">
      <pivotArea field="12" grandCol="1" outline="0" collapsedLevelsAreSubtotals="1" axis="axisRow" fieldPosition="2">
        <references count="4">
          <reference field="6" count="1" selected="0">
            <x v="4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63">
      <pivotArea field="12" grandCol="1" outline="0" collapsedLevelsAreSubtotals="1" axis="axisRow" fieldPosition="2">
        <references count="4">
          <reference field="6" count="1" selected="0">
            <x v="0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62">
      <pivotArea outline="0" collapsedLevelsAreSubtotals="1" fieldPosition="0">
        <references count="4">
          <reference field="6" count="1" selected="0">
            <x v="0"/>
          </reference>
          <reference field="10" count="1" selected="0">
            <x v="9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61">
      <pivotArea dataOnly="0" labelOnly="1" outline="0" fieldPosition="0">
        <references count="2">
          <reference field="6" count="1" selected="0">
            <x v="0"/>
          </reference>
          <reference field="10" count="1">
            <x v="9"/>
          </reference>
        </references>
      </pivotArea>
    </format>
    <format dxfId="160">
      <pivotArea dataOnly="0" labelOnly="1" outline="0" offset="IV256" fieldPosition="0">
        <references count="3">
          <reference field="6" count="1" selected="0">
            <x v="0"/>
          </reference>
          <reference field="10" count="1" selected="0">
            <x v="4"/>
          </reference>
          <reference field="12" count="1">
            <x v="2"/>
          </reference>
        </references>
      </pivotArea>
    </format>
    <format dxfId="159">
      <pivotArea dataOnly="0" labelOnly="1" outline="0" fieldPosition="0">
        <references count="4">
          <reference field="6" count="1" selected="0">
            <x v="0"/>
          </reference>
          <reference field="10" count="1" selected="0">
            <x v="9"/>
          </reference>
          <reference field="11" count="1">
            <x v="49"/>
          </reference>
          <reference field="12" count="1" selected="0">
            <x v="2"/>
          </reference>
        </references>
      </pivotArea>
    </format>
    <format dxfId="158">
      <pivotArea outline="0" collapsedLevelsAreSubtotals="1" fieldPosition="0">
        <references count="4">
          <reference field="6" count="1" selected="0">
            <x v="7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157">
      <pivotArea dataOnly="0" labelOnly="1" outline="0" fieldPosition="0">
        <references count="2">
          <reference field="6" count="1" selected="0">
            <x v="7"/>
          </reference>
          <reference field="10" count="1">
            <x v="10"/>
          </reference>
        </references>
      </pivotArea>
    </format>
    <format dxfId="156">
      <pivotArea dataOnly="0" labelOnly="1" outline="0" fieldPosition="0">
        <references count="4">
          <reference field="6" count="1" selected="0">
            <x v="7"/>
          </reference>
          <reference field="10" count="1" selected="0">
            <x v="10"/>
          </reference>
          <reference field="11" count="1">
            <x v="59"/>
          </reference>
          <reference field="12" count="1" selected="0">
            <x v="2"/>
          </reference>
        </references>
      </pivotArea>
    </format>
    <format dxfId="155">
      <pivotArea dataOnly="0" labelOnly="1" outline="0" offset="IV256" fieldPosition="0">
        <references count="3">
          <reference field="6" count="1" selected="0">
            <x v="7"/>
          </reference>
          <reference field="10" count="1" selected="0">
            <x v="4"/>
          </reference>
          <reference field="12" count="1">
            <x v="2"/>
          </reference>
        </references>
      </pivotArea>
    </format>
    <format dxfId="154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3"/>
          </reference>
        </references>
      </pivotArea>
    </format>
    <format dxfId="153">
      <pivotArea dataOnly="0" labelOnly="1" outline="0" fieldPosition="0">
        <references count="2">
          <reference field="6" count="1" selected="0">
            <x v="4"/>
          </reference>
          <reference field="10" count="1">
            <x v="6"/>
          </reference>
        </references>
      </pivotArea>
    </format>
    <format dxfId="152">
      <pivotArea dataOnly="0" labelOnly="1" outline="0" fieldPosition="0">
        <references count="3">
          <reference field="6" count="1" selected="0">
            <x v="4"/>
          </reference>
          <reference field="10" count="1" selected="0">
            <x v="6"/>
          </reference>
          <reference field="12" count="1">
            <x v="23"/>
          </reference>
        </references>
      </pivotArea>
    </format>
    <format dxfId="151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6"/>
          </reference>
          <reference field="11" count="1">
            <x v="49"/>
          </reference>
          <reference field="12" count="1" selected="0">
            <x v="23"/>
          </reference>
        </references>
      </pivotArea>
    </format>
    <format dxfId="150">
      <pivotArea outline="0" collapsedLevelsAreSubtotals="1" fieldPosition="0">
        <references count="4">
          <reference field="6" count="1" selected="0">
            <x v="6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49">
      <pivotArea dataOnly="0" labelOnly="1" outline="0" fieldPosition="0">
        <references count="2">
          <reference field="6" count="1" selected="0">
            <x v="6"/>
          </reference>
          <reference field="10" count="1">
            <x v="4"/>
          </reference>
        </references>
      </pivotArea>
    </format>
    <format dxfId="148">
      <pivotArea dataOnly="0" labelOnly="1" outline="0" fieldPosition="0">
        <references count="3">
          <reference field="6" count="1" selected="0">
            <x v="6"/>
          </reference>
          <reference field="10" count="1" selected="0">
            <x v="4"/>
          </reference>
          <reference field="12" count="1">
            <x v="2"/>
          </reference>
        </references>
      </pivotArea>
    </format>
    <format dxfId="147">
      <pivotArea dataOnly="0" labelOnly="1" outline="0" fieldPosition="0">
        <references count="4">
          <reference field="6" count="1" selected="0">
            <x v="6"/>
          </reference>
          <reference field="10" count="1" selected="0">
            <x v="4"/>
          </reference>
          <reference field="11" count="1">
            <x v="49"/>
          </reference>
          <reference field="12" count="1" selected="0">
            <x v="2"/>
          </reference>
        </references>
      </pivotArea>
    </format>
    <format dxfId="146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45">
      <pivotArea dataOnly="0" labelOnly="1" outline="0" fieldPosition="0">
        <references count="2">
          <reference field="6" count="1" selected="0">
            <x v="4"/>
          </reference>
          <reference field="10" count="1">
            <x v="10"/>
          </reference>
        </references>
      </pivotArea>
    </format>
    <format dxfId="144">
      <pivotArea dataOnly="0" labelOnly="1" outline="0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43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142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41">
      <pivotArea dataOnly="0" labelOnly="1" outline="0" fieldPosition="0">
        <references count="2">
          <reference field="6" count="1" selected="0">
            <x v="4"/>
          </reference>
          <reference field="10" count="1">
            <x v="10"/>
          </reference>
        </references>
      </pivotArea>
    </format>
    <format dxfId="140">
      <pivotArea dataOnly="0" labelOnly="1" outline="0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39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138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37">
      <pivotArea dataOnly="0" labelOnly="1" outline="0" fieldPosition="0">
        <references count="2">
          <reference field="6" count="1" selected="0">
            <x v="4"/>
          </reference>
          <reference field="10" count="1">
            <x v="10"/>
          </reference>
        </references>
      </pivotArea>
    </format>
    <format dxfId="136">
      <pivotArea dataOnly="0" labelOnly="1" outline="0" offset="IV1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35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134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33">
      <pivotArea dataOnly="0" labelOnly="1" outline="0" fieldPosition="0">
        <references count="2">
          <reference field="6" count="1" selected="0">
            <x v="4"/>
          </reference>
          <reference field="10" count="1">
            <x v="10"/>
          </reference>
        </references>
      </pivotArea>
    </format>
    <format dxfId="132">
      <pivotArea dataOnly="0" labelOnly="1" outline="0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31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10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130">
      <pivotArea outline="0" collapsedLevelsAreSubtotals="1" fieldPosition="0">
        <references count="4">
          <reference field="6" count="1" selected="0">
            <x v="7"/>
          </reference>
          <reference field="10" count="1" selected="0">
            <x v="4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129">
      <pivotArea dataOnly="0" labelOnly="1" outline="0" fieldPosition="0">
        <references count="2">
          <reference field="6" count="1" selected="0">
            <x v="7"/>
          </reference>
          <reference field="10" count="1">
            <x v="4"/>
          </reference>
        </references>
      </pivotArea>
    </format>
    <format dxfId="128">
      <pivotArea dataOnly="0" labelOnly="1" outline="0" offset="IV1" fieldPosition="0">
        <references count="3">
          <reference field="6" count="1" selected="0">
            <x v="7"/>
          </reference>
          <reference field="10" count="1" selected="0">
            <x v="4"/>
          </reference>
          <reference field="12" count="1">
            <x v="2"/>
          </reference>
        </references>
      </pivotArea>
    </format>
    <format dxfId="127">
      <pivotArea dataOnly="0" labelOnly="1" outline="0" fieldPosition="0">
        <references count="4">
          <reference field="6" count="1" selected="0">
            <x v="7"/>
          </reference>
          <reference field="10" count="1" selected="0">
            <x v="4"/>
          </reference>
          <reference field="11" count="1">
            <x v="59"/>
          </reference>
          <reference field="12" count="1" selected="0">
            <x v="2"/>
          </reference>
        </references>
      </pivotArea>
    </format>
    <format dxfId="126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2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125">
      <pivotArea dataOnly="0" labelOnly="1" outline="0" fieldPosition="0">
        <references count="2">
          <reference field="6" count="1" selected="0">
            <x v="4"/>
          </reference>
          <reference field="10" count="1">
            <x v="12"/>
          </reference>
        </references>
      </pivotArea>
    </format>
    <format dxfId="124">
      <pivotArea dataOnly="0" labelOnly="1" outline="0" offset="IV2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23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12"/>
          </reference>
          <reference field="11" count="1">
            <x v="59"/>
          </reference>
          <reference field="12" count="1" selected="0">
            <x v="2"/>
          </reference>
        </references>
      </pivotArea>
    </format>
    <format dxfId="122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121">
      <pivotArea dataOnly="0" labelOnly="1" outline="0" fieldPosition="0">
        <references count="2">
          <reference field="6" count="1" selected="0">
            <x v="4"/>
          </reference>
          <reference field="10" count="1">
            <x v="13"/>
          </reference>
        </references>
      </pivotArea>
    </format>
    <format dxfId="120">
      <pivotArea dataOnly="0" labelOnly="1" outline="0" offset="IV3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19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13"/>
          </reference>
          <reference field="11" count="1">
            <x v="24"/>
          </reference>
          <reference field="12" count="1" selected="0">
            <x v="2"/>
          </reference>
        </references>
      </pivotArea>
    </format>
    <format dxfId="118">
      <pivotArea outline="0" collapsedLevelsAreSubtotals="1" fieldPosition="0">
        <references count="4">
          <reference field="6" count="1" selected="0">
            <x v="10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17">
      <pivotArea dataOnly="0" labelOnly="1" outline="0" fieldPosition="0">
        <references count="2">
          <reference field="6" count="1" selected="0">
            <x v="10"/>
          </reference>
          <reference field="10" count="1">
            <x v="4"/>
          </reference>
        </references>
      </pivotArea>
    </format>
    <format dxfId="116">
      <pivotArea dataOnly="0" labelOnly="1" outline="0" fieldPosition="0">
        <references count="3">
          <reference field="6" count="1" selected="0">
            <x v="10"/>
          </reference>
          <reference field="10" count="1" selected="0">
            <x v="4"/>
          </reference>
          <reference field="12" count="1">
            <x v="2"/>
          </reference>
        </references>
      </pivotArea>
    </format>
    <format dxfId="115">
      <pivotArea dataOnly="0" labelOnly="1" outline="0" fieldPosition="0">
        <references count="4">
          <reference field="6" count="1" selected="0">
            <x v="10"/>
          </reference>
          <reference field="10" count="1" selected="0">
            <x v="4"/>
          </reference>
          <reference field="11" count="1">
            <x v="49"/>
          </reference>
          <reference field="12" count="1" selected="0">
            <x v="2"/>
          </reference>
        </references>
      </pivotArea>
    </format>
    <format dxfId="114">
      <pivotArea outline="0" collapsedLevelsAreSubtotals="1" fieldPosition="0">
        <references count="4">
          <reference field="6" count="1" selected="0">
            <x v="4"/>
          </reference>
          <reference field="10" count="1" selected="0">
            <x v="8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13">
      <pivotArea dataOnly="0" labelOnly="1" outline="0" fieldPosition="0">
        <references count="2">
          <reference field="6" count="1" selected="0">
            <x v="4"/>
          </reference>
          <reference field="10" count="1">
            <x v="83"/>
          </reference>
        </references>
      </pivotArea>
    </format>
    <format dxfId="112">
      <pivotArea dataOnly="0" labelOnly="1" outline="0" offset="IV256" fieldPosition="0">
        <references count="3">
          <reference field="6" count="1" selected="0">
            <x v="4"/>
          </reference>
          <reference field="10" count="1" selected="0">
            <x v="10"/>
          </reference>
          <reference field="12" count="1">
            <x v="2"/>
          </reference>
        </references>
      </pivotArea>
    </format>
    <format dxfId="111">
      <pivotArea dataOnly="0" labelOnly="1" outline="0" fieldPosition="0">
        <references count="4">
          <reference field="6" count="1" selected="0">
            <x v="4"/>
          </reference>
          <reference field="10" count="1" selected="0">
            <x v="83"/>
          </reference>
          <reference field="11" count="1">
            <x v="48"/>
          </reference>
          <reference field="12" count="1" selected="0">
            <x v="2"/>
          </reference>
        </references>
      </pivotArea>
    </format>
    <format dxfId="110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0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09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0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08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0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07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0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10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0"/>
          </reference>
          <reference field="10" count="1" selected="0">
            <x v="83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05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104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1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103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1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10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1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101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1"/>
          </reference>
          <reference field="10" count="1" selected="0">
            <x v="12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100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1"/>
          </reference>
          <reference field="10" count="1" selected="0">
            <x v="4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99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1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98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1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97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2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9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2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9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2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94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2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93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2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92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2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91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3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90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3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89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3"/>
          </reference>
          <reference field="10" count="1" selected="0">
            <x v="12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88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3"/>
          </reference>
          <reference field="10" count="1" selected="0">
            <x v="4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87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3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86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4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8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4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84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4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3"/>
          </reference>
        </references>
      </pivotArea>
    </format>
    <format dxfId="83">
      <pivotArea outline="0" collapsedLevelsAreSubtotals="1" fieldPosition="0">
        <references count="5">
          <reference field="6" count="1" selected="0">
            <x v="6"/>
          </reference>
          <reference field="8" count="1" selected="0">
            <x v="4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8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4"/>
          </reference>
          <reference field="10" count="1" selected="0">
            <x v="12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81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4"/>
          </reference>
          <reference field="10" count="1" selected="0">
            <x v="4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80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4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79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4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78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4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77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5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7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5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7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5"/>
          </reference>
          <reference field="10" count="1" selected="0">
            <x v="12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74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5"/>
          </reference>
          <reference field="10" count="1" selected="0">
            <x v="4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73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5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7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5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71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5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70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6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69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6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68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6"/>
          </reference>
          <reference field="10" count="1" selected="0">
            <x v="12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67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6"/>
          </reference>
          <reference field="10" count="1" selected="0">
            <x v="4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66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6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6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6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64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6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63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7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6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7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61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7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60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7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59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8"/>
          </reference>
          <reference field="10" count="2" selected="0">
            <x v="4"/>
            <x v="9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58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57">
      <pivotArea outline="0" collapsedLevelsAreSubtotals="1" fieldPosition="0">
        <references count="5">
          <reference field="6" count="1" selected="0">
            <x v="6"/>
          </reference>
          <reference field="8" count="1" selected="0">
            <x v="8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5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6"/>
          </reference>
          <reference field="11" count="1" selected="0">
            <x v="49"/>
          </reference>
          <reference field="12" count="1" selected="0">
            <x v="23"/>
          </reference>
        </references>
      </pivotArea>
    </format>
    <format dxfId="5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10"/>
          </reference>
          <reference field="11" count="1" selected="0">
            <x v="48"/>
          </reference>
          <reference field="12" count="1" selected="0">
            <x v="2"/>
          </reference>
        </references>
      </pivotArea>
    </format>
    <format dxfId="54">
      <pivotArea outline="0" collapsedLevelsAreSubtotals="1" fieldPosition="0">
        <references count="5">
          <reference field="6" count="1" selected="0">
            <x v="10"/>
          </reference>
          <reference field="8" count="1" selected="0">
            <x v="8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53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1" selected="0">
            <x v="13"/>
          </reference>
          <reference field="11" count="1" selected="0">
            <x v="24"/>
          </reference>
          <reference field="12" count="1" selected="0">
            <x v="2"/>
          </reference>
        </references>
      </pivotArea>
    </format>
    <format dxfId="52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8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  <format dxfId="51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10"/>
          </reference>
          <reference field="10" count="1" selected="0">
            <x v="0"/>
          </reference>
          <reference field="11" count="1" selected="0">
            <x v="122"/>
          </reference>
          <reference field="12" count="1" selected="0">
            <x v="2"/>
          </reference>
        </references>
      </pivotArea>
    </format>
    <format dxfId="50">
      <pivotArea outline="0" collapsedLevelsAreSubtotals="1" fieldPosition="0">
        <references count="5">
          <reference field="6" count="1" selected="0">
            <x v="0"/>
          </reference>
          <reference field="8" count="1" selected="0">
            <x v="10"/>
          </reference>
          <reference field="10" count="1" selected="0">
            <x v="4"/>
          </reference>
          <reference field="11" count="1" selected="0">
            <x v="49"/>
          </reference>
          <reference field="12" count="1" selected="0">
            <x v="2"/>
          </reference>
        </references>
      </pivotArea>
    </format>
    <format dxfId="49">
      <pivotArea outline="0" collapsedLevelsAreSubtotals="1" fieldPosition="0">
        <references count="5">
          <reference field="6" count="1" selected="0">
            <x v="7"/>
          </reference>
          <reference field="8" count="1" selected="0">
            <x v="10"/>
          </reference>
          <reference field="10" count="1" selected="0">
            <x v="10"/>
          </reference>
          <reference field="11" count="1" selected="0">
            <x v="59"/>
          </reference>
          <reference field="1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B22:Q51" firstHeaderRow="1" firstDataRow="2" firstDataCol="3" rowPageCount="2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5"/>
        <item h="1" x="62"/>
        <item h="1" x="28"/>
        <item h="1" x="58"/>
        <item h="1" x="87"/>
        <item h="1" x="86"/>
        <item h="1" x="59"/>
        <item h="1" x="69"/>
        <item h="1" x="9"/>
        <item h="1" x="39"/>
        <item h="1" x="71"/>
        <item x="57"/>
        <item x="63"/>
        <item x="72"/>
        <item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axis="axisPage" compact="0" outline="0" showAll="0">
      <items count="1640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t="default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3">
    <field x="6"/>
    <field x="10"/>
    <field x="12"/>
  </rowFields>
  <rowItems count="28">
    <i>
      <x v="1"/>
      <x v="19"/>
      <x v="4"/>
    </i>
    <i r="2">
      <x v="7"/>
    </i>
    <i r="2">
      <x v="10"/>
    </i>
    <i r="2">
      <x v="17"/>
    </i>
    <i r="1">
      <x v="21"/>
      <x v="4"/>
    </i>
    <i r="2">
      <x v="7"/>
    </i>
    <i r="2">
      <x v="10"/>
    </i>
    <i t="default">
      <x v="1"/>
    </i>
    <i>
      <x v="2"/>
      <x v="19"/>
      <x v="4"/>
    </i>
    <i t="default">
      <x v="2"/>
    </i>
    <i>
      <x v="3"/>
      <x v="19"/>
      <x v="4"/>
    </i>
    <i r="1">
      <x v="21"/>
      <x v="10"/>
    </i>
    <i r="2">
      <x v="20"/>
    </i>
    <i t="default">
      <x v="3"/>
    </i>
    <i>
      <x v="5"/>
      <x v="19"/>
      <x v="4"/>
    </i>
    <i r="1">
      <x v="20"/>
      <x/>
    </i>
    <i r="2">
      <x v="8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4"/>
    </i>
    <i r="1">
      <x v="21"/>
      <x v="7"/>
    </i>
    <i r="1">
      <x v="22"/>
      <x/>
    </i>
    <i t="default">
      <x v="5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2">
    <pageField fld="7" item="0" hier="-1"/>
    <pageField fld="11" hier="-1"/>
  </pageFields>
  <dataFields count="1">
    <dataField name="Sum of FOR JE" fld="4" baseField="0" baseItem="0"/>
  </dataFields>
  <formats count="23">
    <format dxfId="36">
      <pivotArea outline="0" collapsedLevelsAreSubtotals="1" fieldPosition="0"/>
    </format>
    <format dxfId="35">
      <pivotArea dataOnly="0" outline="0" fieldPosition="0">
        <references count="1">
          <reference field="6" count="0" defaultSubtotal="1"/>
        </references>
      </pivotArea>
    </format>
    <format dxfId="34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7" selected="0">
            <x v="16"/>
            <x v="20"/>
            <x v="31"/>
            <x v="43"/>
            <x v="47"/>
            <x v="77"/>
            <x v="78"/>
          </reference>
          <reference field="11" count="8" selected="0">
            <x v="0"/>
            <x v="19"/>
            <x v="24"/>
            <x v="26"/>
            <x v="44"/>
            <x v="63"/>
            <x v="99"/>
            <x v="155"/>
          </reference>
          <reference field="12" count="3" selected="0">
            <x v="0"/>
            <x v="2"/>
            <x v="4"/>
          </reference>
        </references>
      </pivotArea>
    </format>
    <format dxfId="33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3" selected="0">
            <x v="47"/>
            <x v="77"/>
            <x v="78"/>
          </reference>
          <reference field="11" count="3" selected="0">
            <x v="19"/>
            <x v="24"/>
            <x v="155"/>
          </reference>
          <reference field="12" count="1" selected="0">
            <x v="2"/>
          </reference>
        </references>
      </pivotArea>
    </format>
    <format dxfId="32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2" selected="0">
            <x v="16"/>
            <x v="20"/>
          </reference>
          <reference field="11" count="2" selected="0">
            <x v="0"/>
            <x v="44"/>
          </reference>
          <reference field="12" count="2" selected="0">
            <x v="0"/>
            <x v="4"/>
          </reference>
        </references>
      </pivotArea>
    </format>
    <format dxfId="31">
      <pivotArea outline="0" collapsedLevelsAreSubtotals="1" fieldPosition="0">
        <references count="5">
          <reference field="6" count="1" selected="0">
            <x v="6"/>
          </reference>
          <reference field="8" count="1" selected="0">
            <x v="8"/>
          </reference>
          <reference field="10" count="2" selected="0">
            <x v="20"/>
            <x v="79"/>
          </reference>
          <reference field="11" count="2" selected="0">
            <x v="8"/>
            <x v="78"/>
          </reference>
          <reference field="12" count="1" selected="0">
            <x v="2"/>
          </reference>
        </references>
      </pivotArea>
    </format>
    <format dxfId="30">
      <pivotArea outline="0" collapsedLevelsAreSubtotals="1" fieldPosition="0"/>
    </format>
    <format dxfId="29">
      <pivotArea dataOnly="0" labelOnly="1" outline="0" axis="axisValues" fieldPosition="0"/>
    </format>
    <format dxfId="28">
      <pivotArea dataOnly="0" outline="0" fieldPosition="0">
        <references count="2">
          <reference field="6" count="0" defaultSubtotal="1"/>
          <reference field="7" count="1" selected="0">
            <x v="1"/>
          </reference>
        </references>
      </pivotArea>
    </format>
    <format dxfId="27">
      <pivotArea dataOnly="0" outline="0" fieldPosition="0">
        <references count="2">
          <reference field="6" count="0" defaultSubtotal="1"/>
          <reference field="7" count="1" selected="0">
            <x v="0"/>
          </reference>
        </references>
      </pivotArea>
    </format>
    <format dxfId="26">
      <pivotArea dataOnly="0" outline="0" fieldPosition="0">
        <references count="2">
          <reference field="7" count="1" selected="0">
            <x v="0"/>
          </reference>
          <reference field="10" count="1">
            <x v="20"/>
          </reference>
        </references>
      </pivotArea>
    </format>
    <format dxfId="25">
      <pivotArea outline="0" collapsedLevelsAreSubtotals="1" fieldPosition="0">
        <references count="3">
          <reference field="6" count="1" selected="0">
            <x v="5"/>
          </reference>
          <reference field="10" count="1" selected="0">
            <x v="20"/>
          </reference>
          <reference field="12" count="1" selected="0">
            <x v="0"/>
          </reference>
        </references>
      </pivotArea>
    </format>
    <format dxfId="24">
      <pivotArea dataOnly="0" labelOnly="1" outline="0" fieldPosition="0">
        <references count="3">
          <reference field="6" count="1" selected="0">
            <x v="5"/>
          </reference>
          <reference field="10" count="1" selected="0">
            <x v="20"/>
          </reference>
          <reference field="12" count="1">
            <x v="0"/>
          </reference>
        </references>
      </pivotArea>
    </format>
    <format dxfId="23">
      <pivotArea dataOnly="0" outline="0" fieldPosition="0">
        <references count="2">
          <reference field="7" count="1" selected="0">
            <x v="0"/>
          </reference>
          <reference field="12" count="1">
            <x v="4"/>
          </reference>
        </references>
      </pivotArea>
    </format>
    <format dxfId="22">
      <pivotArea dataOnly="0" outline="0" fieldPosition="0">
        <references count="2">
          <reference field="7" count="1" selected="0">
            <x v="0"/>
          </reference>
          <reference field="12" count="1">
            <x v="10"/>
          </reference>
        </references>
      </pivotArea>
    </format>
    <format dxfId="21">
      <pivotArea dataOnly="0" outline="0" fieldPosition="0">
        <references count="2">
          <reference field="7" count="1" selected="0">
            <x v="0"/>
          </reference>
          <reference field="12" count="1">
            <x v="17"/>
          </reference>
        </references>
      </pivotArea>
    </format>
    <format dxfId="20">
      <pivotArea dataOnly="0" outline="0" fieldPosition="0">
        <references count="2">
          <reference field="7" count="1" selected="0">
            <x v="0"/>
          </reference>
          <reference field="12" count="1">
            <x v="7"/>
          </reference>
        </references>
      </pivotArea>
    </format>
    <format dxfId="19">
      <pivotArea outline="0" collapsedLevelsAreSubtotals="1" fieldPosition="0">
        <references count="4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0"/>
          </reference>
          <reference field="12" count="1" selected="0">
            <x v="20"/>
          </reference>
        </references>
      </pivotArea>
    </format>
    <format dxfId="18">
      <pivotArea outline="0" collapsedLevelsAreSubtotals="1" fieldPosition="0">
        <references count="4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0"/>
          </reference>
          <reference field="12" count="1" selected="0">
            <x v="16"/>
          </reference>
        </references>
      </pivotArea>
    </format>
    <format dxfId="17">
      <pivotArea outline="0" collapsedLevelsAreSubtotals="1" fieldPosition="0">
        <references count="4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0"/>
          </reference>
          <reference field="12" count="1" selected="0">
            <x v="21"/>
          </reference>
        </references>
      </pivotArea>
    </format>
    <format dxfId="16">
      <pivotArea outline="0" collapsedLevelsAreSubtotals="1" fieldPosition="0">
        <references count="4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0"/>
          </reference>
          <reference field="12" count="1" selected="0">
            <x v="18"/>
          </reference>
        </references>
      </pivotArea>
    </format>
    <format dxfId="15">
      <pivotArea outline="0" collapsedLevelsAreSubtotals="1" fieldPosition="0">
        <references count="4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0"/>
          </reference>
          <reference field="12" count="1" selected="0">
            <x v="19"/>
          </reference>
        </references>
      </pivotArea>
    </format>
    <format dxfId="14">
      <pivotArea outline="0" collapsedLevelsAreSubtotals="1" fieldPosition="0">
        <references count="4">
          <reference field="6" count="1" selected="0">
            <x v="5"/>
          </reference>
          <reference field="8" count="1" selected="0">
            <x v="2"/>
          </reference>
          <reference field="10" count="1" selected="0">
            <x v="20"/>
          </reference>
          <reference field="12" count="1" selected="0">
            <x v="2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B4:Q14" firstHeaderRow="1" firstDataRow="2" firstDataCol="3" rowPageCount="2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2">
        <item x="10"/>
        <item x="9"/>
        <item x="3"/>
        <item x="5"/>
        <item x="6"/>
        <item x="4"/>
        <item x="8"/>
        <item x="1"/>
        <item x="0"/>
        <item x="2"/>
        <item x="7"/>
        <item t="default"/>
      </items>
    </pivotField>
    <pivotField axis="axisPage" compact="0" outline="0" showAll="0">
      <items count="4">
        <item x="2"/>
        <item x="1"/>
        <item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5"/>
        <item h="1" x="62"/>
        <item h="1" x="28"/>
        <item h="1" x="58"/>
        <item h="1" x="87"/>
        <item h="1" x="86"/>
        <item h="1" x="59"/>
        <item h="1" x="69"/>
        <item h="1" x="9"/>
        <item h="1" x="39"/>
        <item h="1" x="71"/>
        <item x="57"/>
        <item x="63"/>
        <item x="72"/>
        <item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3"/>
        <item h="1" x="81"/>
        <item h="1" x="20"/>
        <item h="1" m="1" x="92"/>
        <item h="1" x="30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85"/>
        <item h="1" x="0"/>
        <item h="1" m="1" x="96"/>
        <item h="1" x="50"/>
        <item h="1" m="1" x="94"/>
        <item h="1" x="75"/>
        <item h="1" x="77"/>
        <item h="1" x="47"/>
        <item h="1" x="61"/>
        <item h="1" x="88"/>
        <item h="1" x="15"/>
        <item h="1" x="42"/>
        <item h="1" x="49"/>
        <item h="1" x="83"/>
      </items>
    </pivotField>
    <pivotField axis="axisPage" compact="0" outline="0" showAll="0">
      <items count="1640">
        <item x="103"/>
        <item x="26"/>
        <item x="59"/>
        <item x="57"/>
        <item x="134"/>
        <item x="234"/>
        <item x="1399"/>
        <item x="94"/>
        <item x="170"/>
        <item x="106"/>
        <item x="115"/>
        <item x="119"/>
        <item x="116"/>
        <item x="109"/>
        <item x="117"/>
        <item x="73"/>
        <item x="69"/>
        <item x="399"/>
        <item x="19"/>
        <item x="105"/>
        <item x="757"/>
        <item x="25"/>
        <item x="107"/>
        <item x="51"/>
        <item x="96"/>
        <item x="45"/>
        <item x="159"/>
        <item x="50"/>
        <item x="576"/>
        <item x="235"/>
        <item x="78"/>
        <item x="16"/>
        <item x="22"/>
        <item x="564"/>
        <item x="5"/>
        <item x="291"/>
        <item x="1449"/>
        <item x="136"/>
        <item x="101"/>
        <item x="32"/>
        <item x="99"/>
        <item x="27"/>
        <item x="216"/>
        <item x="126"/>
        <item x="9"/>
        <item x="1137"/>
        <item x="114"/>
        <item x="36"/>
        <item x="97"/>
        <item x="120"/>
        <item x="758"/>
        <item x="761"/>
        <item x="312"/>
        <item m="1" x="1632"/>
        <item x="713"/>
        <item x="111"/>
        <item x="456"/>
        <item x="181"/>
        <item x="34"/>
        <item x="46"/>
        <item x="260"/>
        <item x="47"/>
        <item x="993"/>
        <item x="156"/>
        <item x="1055"/>
        <item x="65"/>
        <item x="11"/>
        <item x="56"/>
        <item x="8"/>
        <item x="132"/>
        <item x="1134"/>
        <item x="14"/>
        <item x="23"/>
        <item x="195"/>
        <item x="98"/>
        <item x="279"/>
        <item x="31"/>
        <item x="137"/>
        <item x="171"/>
        <item x="125"/>
        <item x="54"/>
        <item x="18"/>
        <item x="70"/>
        <item x="166"/>
        <item x="55"/>
        <item x="118"/>
        <item x="180"/>
        <item x="341"/>
        <item x="112"/>
        <item x="499"/>
        <item x="522"/>
        <item x="350"/>
        <item x="746"/>
        <item x="285"/>
        <item x="569"/>
        <item x="545"/>
        <item x="37"/>
        <item x="20"/>
        <item x="214"/>
        <item x="124"/>
        <item x="168"/>
        <item x="4"/>
        <item x="7"/>
        <item x="157"/>
        <item x="12"/>
        <item x="479"/>
        <item x="621"/>
        <item x="255"/>
        <item x="984"/>
        <item x="743"/>
        <item x="135"/>
        <item x="48"/>
        <item x="145"/>
        <item x="138"/>
        <item x="62"/>
        <item x="129"/>
        <item m="1" x="1627"/>
        <item x="13"/>
        <item x="66"/>
        <item x="49"/>
        <item x="414"/>
        <item x="524"/>
        <item x="108"/>
        <item x="121"/>
        <item x="110"/>
        <item x="100"/>
        <item x="197"/>
        <item x="313"/>
        <item x="700"/>
        <item x="61"/>
        <item x="43"/>
        <item x="52"/>
        <item x="104"/>
        <item x="429"/>
        <item x="1"/>
        <item x="40"/>
        <item x="203"/>
        <item x="1076"/>
        <item x="131"/>
        <item x="191"/>
        <item x="720"/>
        <item x="368"/>
        <item x="215"/>
        <item x="3"/>
        <item x="366"/>
        <item x="63"/>
        <item x="1036"/>
        <item x="42"/>
        <item x="64"/>
        <item x="612"/>
        <item x="147"/>
        <item x="2"/>
        <item x="21"/>
        <item x="6"/>
        <item x="53"/>
        <item x="113"/>
        <item x="60"/>
        <item x="28"/>
        <item x="10"/>
        <item x="263"/>
        <item x="71"/>
        <item x="435"/>
        <item x="33"/>
        <item x="30"/>
        <item x="77"/>
        <item x="15"/>
        <item x="17"/>
        <item x="76"/>
        <item x="35"/>
        <item x="38"/>
        <item x="185"/>
        <item x="39"/>
        <item x="1072"/>
        <item x="24"/>
        <item x="0"/>
        <item x="29"/>
        <item m="1" x="1628"/>
        <item x="41"/>
        <item m="1" x="1616"/>
        <item x="58"/>
        <item m="1" x="1638"/>
        <item m="1" x="1614"/>
        <item m="1" x="1611"/>
        <item m="1" x="1617"/>
        <item m="1" x="1624"/>
        <item m="1" x="1613"/>
        <item m="1" x="1626"/>
        <item m="1" x="1629"/>
        <item m="1" x="1612"/>
        <item m="1" x="1620"/>
        <item x="67"/>
        <item m="1" x="1619"/>
        <item x="68"/>
        <item m="1" x="1618"/>
        <item x="72"/>
        <item x="74"/>
        <item x="75"/>
        <item m="1" x="1637"/>
        <item m="1" x="1635"/>
        <item m="1" x="1621"/>
        <item m="1" x="1623"/>
        <item m="1" x="1636"/>
        <item m="1" x="1622"/>
        <item x="79"/>
        <item m="1" x="1631"/>
        <item x="93"/>
        <item x="122"/>
        <item m="1" x="1633"/>
        <item x="130"/>
        <item x="133"/>
        <item x="139"/>
        <item x="140"/>
        <item x="141"/>
        <item x="142"/>
        <item x="143"/>
        <item x="144"/>
        <item x="146"/>
        <item x="148"/>
        <item x="155"/>
        <item x="167"/>
        <item x="172"/>
        <item x="173"/>
        <item x="174"/>
        <item x="175"/>
        <item x="176"/>
        <item x="177"/>
        <item x="178"/>
        <item x="179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6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5"/>
        <item x="566"/>
        <item x="567"/>
        <item x="568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891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823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966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824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830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400"/>
        <item x="1401"/>
        <item x="1402"/>
        <item x="1403"/>
        <item x="1404"/>
        <item x="1405"/>
        <item x="1406"/>
        <item x="963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m="1" x="1615"/>
        <item x="165"/>
        <item m="1" x="1609"/>
        <item m="1" x="1630"/>
        <item m="1" x="1610"/>
        <item x="102"/>
        <item m="1" x="1625"/>
        <item m="1" x="1634"/>
        <item x="163"/>
        <item x="164"/>
        <item x="158"/>
        <item x="160"/>
        <item x="161"/>
        <item x="162"/>
        <item x="123"/>
        <item x="80"/>
        <item x="83"/>
        <item x="84"/>
        <item x="127"/>
        <item x="44"/>
        <item x="149"/>
        <item x="150"/>
        <item x="151"/>
        <item x="152"/>
        <item x="16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81"/>
        <item x="82"/>
        <item x="85"/>
        <item x="86"/>
        <item x="87"/>
        <item x="88"/>
        <item x="89"/>
        <item x="90"/>
        <item x="91"/>
        <item x="92"/>
        <item x="95"/>
        <item x="128"/>
        <item x="153"/>
        <item x="154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5"/>
        <item x="967"/>
        <item x="968"/>
        <item x="969"/>
        <item x="970"/>
        <item x="971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t="default"/>
      </items>
    </pivotField>
    <pivotField axis="axisRow" compact="0" outline="0" showAll="0" defaultSubtotal="0">
      <items count="32">
        <item x="22"/>
        <item x="6"/>
        <item x="2"/>
        <item x="5"/>
        <item x="20"/>
        <item x="0"/>
        <item x="1"/>
        <item x="3"/>
        <item x="4"/>
        <item x="7"/>
        <item x="9"/>
        <item x="8"/>
        <item x="11"/>
        <item x="12"/>
        <item x="13"/>
        <item x="10"/>
        <item x="27"/>
        <item x="21"/>
        <item x="23"/>
        <item x="24"/>
        <item x="25"/>
        <item x="26"/>
        <item x="28"/>
        <item x="31"/>
        <item x="29"/>
        <item x="15"/>
        <item x="14"/>
        <item x="16"/>
        <item x="17"/>
        <item x="18"/>
        <item x="19"/>
        <item x="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3">
    <field x="6"/>
    <field x="10"/>
    <field x="12"/>
  </rowFields>
  <rowItems count="9">
    <i>
      <x/>
      <x v="19"/>
      <x v="7"/>
    </i>
    <i r="1">
      <x v="21"/>
      <x v="7"/>
    </i>
    <i t="default">
      <x/>
    </i>
    <i>
      <x v="4"/>
      <x v="19"/>
      <x v="4"/>
    </i>
    <i r="2">
      <x v="7"/>
    </i>
    <i t="default">
      <x v="4"/>
    </i>
    <i>
      <x v="6"/>
      <x v="20"/>
      <x v="23"/>
    </i>
    <i t="default">
      <x v="6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2">
    <pageField fld="7" item="1" hier="-1"/>
    <pageField fld="11" hier="-1"/>
  </pageFields>
  <dataFields count="1">
    <dataField name="Sum of FOR JE" fld="4" baseField="0" baseItem="0"/>
  </dataFields>
  <formats count="12">
    <format dxfId="48">
      <pivotArea outline="0" collapsedLevelsAreSubtotals="1" fieldPosition="0"/>
    </format>
    <format dxfId="47">
      <pivotArea dataOnly="0" outline="0" fieldPosition="0">
        <references count="1">
          <reference field="6" count="0" defaultSubtotal="1"/>
        </references>
      </pivotArea>
    </format>
    <format dxfId="46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7" selected="0">
            <x v="16"/>
            <x v="20"/>
            <x v="31"/>
            <x v="43"/>
            <x v="47"/>
            <x v="77"/>
            <x v="78"/>
          </reference>
          <reference field="11" count="8" selected="0">
            <x v="0"/>
            <x v="19"/>
            <x v="24"/>
            <x v="26"/>
            <x v="44"/>
            <x v="63"/>
            <x v="99"/>
            <x v="155"/>
          </reference>
          <reference field="12" count="3" selected="0">
            <x v="0"/>
            <x v="2"/>
            <x v="4"/>
          </reference>
        </references>
      </pivotArea>
    </format>
    <format dxfId="45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3" selected="0">
            <x v="47"/>
            <x v="77"/>
            <x v="78"/>
          </reference>
          <reference field="11" count="3" selected="0">
            <x v="19"/>
            <x v="24"/>
            <x v="155"/>
          </reference>
          <reference field="12" count="1" selected="0">
            <x v="2"/>
          </reference>
        </references>
      </pivotArea>
    </format>
    <format dxfId="44">
      <pivotArea outline="0" collapsedLevelsAreSubtotals="1" fieldPosition="0">
        <references count="5">
          <reference field="6" count="1" selected="0">
            <x v="4"/>
          </reference>
          <reference field="8" count="1" selected="0">
            <x v="8"/>
          </reference>
          <reference field="10" count="2" selected="0">
            <x v="16"/>
            <x v="20"/>
          </reference>
          <reference field="11" count="2" selected="0">
            <x v="0"/>
            <x v="44"/>
          </reference>
          <reference field="12" count="2" selected="0">
            <x v="0"/>
            <x v="4"/>
          </reference>
        </references>
      </pivotArea>
    </format>
    <format dxfId="43">
      <pivotArea outline="0" collapsedLevelsAreSubtotals="1" fieldPosition="0">
        <references count="5">
          <reference field="6" count="1" selected="0">
            <x v="6"/>
          </reference>
          <reference field="8" count="1" selected="0">
            <x v="8"/>
          </reference>
          <reference field="10" count="2" selected="0">
            <x v="20"/>
            <x v="79"/>
          </reference>
          <reference field="11" count="2" selected="0">
            <x v="8"/>
            <x v="78"/>
          </reference>
          <reference field="12" count="1" selected="0">
            <x v="2"/>
          </reference>
        </references>
      </pivotArea>
    </format>
    <format dxfId="42">
      <pivotArea outline="0" collapsedLevelsAreSubtotals="1" fieldPosition="0"/>
    </format>
    <format dxfId="41">
      <pivotArea dataOnly="0" labelOnly="1" outline="0" axis="axisValues" fieldPosition="0"/>
    </format>
    <format dxfId="40">
      <pivotArea dataOnly="0" outline="0" fieldPosition="0">
        <references count="2">
          <reference field="6" count="0" defaultSubtotal="1"/>
          <reference field="7" count="1" selected="0">
            <x v="1"/>
          </reference>
        </references>
      </pivotArea>
    </format>
    <format dxfId="39">
      <pivotArea dataOnly="0" outline="0" fieldPosition="0">
        <references count="2">
          <reference field="7" count="1" selected="0">
            <x v="1"/>
          </reference>
          <reference field="10" count="1">
            <x v="20"/>
          </reference>
        </references>
      </pivotArea>
    </format>
    <format dxfId="38">
      <pivotArea dataOnly="0" outline="0" fieldPosition="0">
        <references count="2">
          <reference field="7" count="1" selected="0">
            <x v="1"/>
          </reference>
          <reference field="12" count="1">
            <x v="4"/>
          </reference>
        </references>
      </pivotArea>
    </format>
    <format dxfId="37">
      <pivotArea dataOnly="0" outline="0" fieldPosition="0">
        <references count="2">
          <reference field="7" count="1" selected="0">
            <x v="1"/>
          </reference>
          <reference field="12" count="1">
            <x v="7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B5:O9" firstHeaderRow="1" firstDataRow="2" firstDataCol="1" rowPageCount="1" colPageCount="1"/>
  <pivotFields count="17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h="1"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Page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3"/>
        <item h="1" x="62"/>
        <item h="1" x="28"/>
        <item h="1" x="58"/>
        <item h="1" x="87"/>
        <item h="1" x="86"/>
        <item h="1" x="59"/>
        <item h="1" x="69"/>
        <item h="1" x="9"/>
        <item h="1" x="39"/>
        <item h="1" x="71"/>
        <item x="57"/>
        <item x="63"/>
        <item x="72"/>
        <item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4"/>
        <item h="1" m="1" x="92"/>
        <item h="1" x="81"/>
        <item h="1" x="20"/>
        <item h="1" x="50"/>
        <item h="1" m="1" x="95"/>
        <item h="1" x="30"/>
        <item h="1" x="77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75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47"/>
        <item h="1" x="85"/>
        <item h="1" m="1" x="96"/>
        <item x="42"/>
        <item h="1" x="0"/>
        <item h="1" x="61"/>
        <item h="1" x="88"/>
        <item h="1" x="15"/>
        <item h="1" x="49"/>
        <item h="1" x="83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3">
    <i>
      <x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10" hier="-1"/>
  </pageFields>
  <dataFields count="1">
    <dataField name="Sum of FOR JE" fld="4" baseField="0" baseItem="0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33:O51" firstHeaderRow="1" firstDataRow="2" firstDataCol="2"/>
  <pivotFields count="17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h="1"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Row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x="18"/>
        <item m="1" x="93"/>
        <item h="1" x="62"/>
        <item x="28"/>
        <item x="58"/>
        <item x="87"/>
        <item x="86"/>
        <item x="59"/>
        <item x="69"/>
        <item x="9"/>
        <item x="39"/>
        <item x="71"/>
        <item h="1" x="57"/>
        <item h="1" x="63"/>
        <item h="1" x="72"/>
        <item h="1" x="70"/>
        <item h="1" x="51"/>
        <item h="1" x="40"/>
        <item h="1" x="80"/>
        <item h="1"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4"/>
        <item h="1" m="1" x="92"/>
        <item h="1" x="81"/>
        <item h="1" x="20"/>
        <item h="1" x="50"/>
        <item h="1" m="1" x="95"/>
        <item h="1" x="30"/>
        <item h="1" x="77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75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47"/>
        <item h="1" x="85"/>
        <item h="1" m="1" x="96"/>
        <item x="42"/>
        <item h="1" x="0"/>
        <item h="1" x="61"/>
        <item h="1" x="88"/>
        <item h="1" x="15"/>
        <item h="1" x="49"/>
        <item h="1" x="83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2">
    <field x="7"/>
    <field x="10"/>
  </rowFields>
  <rowItems count="17">
    <i>
      <x/>
      <x v="7"/>
    </i>
    <i r="1">
      <x v="11"/>
    </i>
    <i r="1">
      <x v="14"/>
    </i>
    <i r="1">
      <x v="15"/>
    </i>
    <i r="1">
      <x v="16"/>
    </i>
    <i r="1">
      <x v="17"/>
    </i>
    <i r="1">
      <x v="18"/>
    </i>
    <i t="default">
      <x/>
    </i>
    <i>
      <x v="1"/>
      <x v="7"/>
    </i>
    <i r="1">
      <x v="10"/>
    </i>
    <i r="1">
      <x v="12"/>
    </i>
    <i r="1">
      <x v="13"/>
    </i>
    <i r="1">
      <x v="16"/>
    </i>
    <i r="1">
      <x v="17"/>
    </i>
    <i r="1">
      <x v="90"/>
    </i>
    <i t="default"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dataFields count="1">
    <dataField name="Sum of FOR JE" fld="4" baseField="0" baseItem="0"/>
  </dataFields>
  <formats count="5">
    <format dxfId="7">
      <pivotArea outline="0" collapsedLevelsAreSubtotals="1" fieldPosition="0"/>
    </format>
    <format dxfId="6">
      <pivotArea outline="0" collapsedLevelsAreSubtotals="1" fieldPosition="0"/>
    </format>
    <format dxfId="5">
      <pivotArea dataOnly="0" labelOnly="1" outline="0" axis="axisValues" fieldPosition="0"/>
    </format>
    <format dxfId="4">
      <pivotArea dataOnly="0" outline="0" fieldPosition="0">
        <references count="1">
          <reference field="7" count="0" defaultSubtotal="1"/>
        </references>
      </pivotArea>
    </format>
    <format dxfId="3">
      <pivotArea dataOnly="0" outline="0" fieldPosition="0">
        <references count="1">
          <reference field="10" count="2"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0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B24:O28" firstHeaderRow="1" firstDataRow="2" firstDataCol="1" rowPageCount="1" colPageCount="1"/>
  <pivotFields count="17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h="1"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Page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3"/>
        <item h="1" x="62"/>
        <item h="1" x="28"/>
        <item h="1" x="58"/>
        <item h="1" x="87"/>
        <item h="1" x="86"/>
        <item h="1" x="59"/>
        <item h="1" x="69"/>
        <item h="1" x="9"/>
        <item h="1" x="39"/>
        <item h="1" x="71"/>
        <item h="1" x="57"/>
        <item h="1" x="63"/>
        <item h="1" x="72"/>
        <item h="1" x="70"/>
        <item h="1" x="51"/>
        <item h="1" x="40"/>
        <item h="1" x="80"/>
        <item h="1" x="73"/>
        <item x="65"/>
        <item x="66"/>
        <item x="34"/>
        <item x="17"/>
        <item x="68"/>
        <item x="27"/>
        <item x="10"/>
        <item x="3"/>
        <item x="2"/>
        <item x="6"/>
        <item x="4"/>
        <item x="5"/>
        <item x="7"/>
        <item x="1"/>
        <item x="82"/>
        <item x="35"/>
        <item x="76"/>
        <item x="56"/>
        <item x="78"/>
        <item x="23"/>
        <item x="54"/>
        <item x="12"/>
        <item x="43"/>
        <item m="1" x="94"/>
        <item m="1" x="92"/>
        <item x="81"/>
        <item x="20"/>
        <item x="50"/>
        <item m="1" x="95"/>
        <item x="30"/>
        <item x="77"/>
        <item x="52"/>
        <item x="14"/>
        <item x="8"/>
        <item x="91"/>
        <item x="21"/>
        <item x="33"/>
        <item x="90"/>
        <item x="26"/>
        <item x="31"/>
        <item x="25"/>
        <item x="19"/>
        <item x="16"/>
        <item x="11"/>
        <item x="13"/>
        <item x="29"/>
        <item x="44"/>
        <item x="46"/>
        <item x="45"/>
        <item x="38"/>
        <item x="75"/>
        <item x="22"/>
        <item x="79"/>
        <item x="41"/>
        <item x="32"/>
        <item x="48"/>
        <item x="60"/>
        <item x="36"/>
        <item x="24"/>
        <item x="74"/>
        <item x="47"/>
        <item x="85"/>
        <item h="1" m="1" x="96"/>
        <item x="42"/>
        <item h="1" x="0"/>
        <item h="1" x="61"/>
        <item h="1" x="88"/>
        <item h="1" x="15"/>
        <item h="1" x="49"/>
        <item h="1" x="83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3">
    <i>
      <x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10" hier="-1"/>
  </pageFields>
  <dataFields count="1">
    <dataField name="Sum of FOR JE" fld="4" baseField="0" baseItem="0"/>
  </dataFields>
  <formats count="3">
    <format dxfId="10">
      <pivotArea outline="0" collapsedLevelsAreSubtotals="1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B14:O18" firstHeaderRow="1" firstDataRow="2" firstDataCol="1" rowPageCount="1" colPageCount="1"/>
  <pivotFields count="17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h="1" x="0"/>
        <item t="default"/>
      </items>
    </pivotField>
    <pivotField axis="axisCol" compact="0" outline="0" showAll="0">
      <items count="14">
        <item x="1"/>
        <item x="2"/>
        <item x="3"/>
        <item x="4"/>
        <item x="5"/>
        <item x="6"/>
        <item x="7"/>
        <item x="8"/>
        <item x="9"/>
        <item x="0"/>
        <item x="10"/>
        <item x="11"/>
        <item x="12"/>
        <item t="default"/>
      </items>
    </pivotField>
    <pivotField compact="0" outline="0" showAll="0"/>
    <pivotField axis="axisPage" compact="0" outline="0" multipleItemSelectionAllowed="1" showAll="0" defaultSubtotal="0">
      <items count="97">
        <item h="1" x="84"/>
        <item h="1" x="64"/>
        <item h="1" x="67"/>
        <item h="1" x="53"/>
        <item h="1" x="37"/>
        <item h="1" x="55"/>
        <item h="1" x="89"/>
        <item h="1" x="18"/>
        <item h="1" m="1" x="93"/>
        <item h="1" x="62"/>
        <item h="1" x="28"/>
        <item h="1" x="58"/>
        <item h="1" x="87"/>
        <item h="1" x="86"/>
        <item h="1" x="59"/>
        <item h="1" x="69"/>
        <item h="1" x="9"/>
        <item h="1" x="39"/>
        <item h="1" x="71"/>
        <item h="1" x="57"/>
        <item h="1" x="63"/>
        <item h="1" x="72"/>
        <item h="1" x="70"/>
        <item x="51"/>
        <item x="40"/>
        <item x="80"/>
        <item x="73"/>
        <item h="1" x="65"/>
        <item h="1" x="66"/>
        <item h="1" x="34"/>
        <item h="1" x="17"/>
        <item h="1" x="68"/>
        <item h="1" x="27"/>
        <item h="1" x="10"/>
        <item h="1" x="3"/>
        <item h="1" x="2"/>
        <item h="1" x="6"/>
        <item h="1" x="4"/>
        <item h="1" x="5"/>
        <item h="1" x="7"/>
        <item h="1" x="1"/>
        <item h="1" x="82"/>
        <item h="1" x="35"/>
        <item h="1" x="76"/>
        <item h="1" x="56"/>
        <item h="1" x="78"/>
        <item h="1" x="23"/>
        <item h="1" x="54"/>
        <item h="1" x="12"/>
        <item h="1" x="43"/>
        <item h="1" m="1" x="94"/>
        <item h="1" m="1" x="92"/>
        <item h="1" x="81"/>
        <item h="1" x="20"/>
        <item h="1" x="50"/>
        <item h="1" m="1" x="95"/>
        <item h="1" x="30"/>
        <item h="1" x="77"/>
        <item h="1" x="52"/>
        <item h="1" x="14"/>
        <item h="1" x="8"/>
        <item h="1" x="91"/>
        <item h="1" x="21"/>
        <item h="1" x="33"/>
        <item h="1" x="90"/>
        <item h="1" x="26"/>
        <item h="1" x="31"/>
        <item h="1" x="25"/>
        <item h="1" x="19"/>
        <item h="1" x="16"/>
        <item h="1" x="11"/>
        <item h="1" x="13"/>
        <item h="1" x="29"/>
        <item h="1" x="44"/>
        <item h="1" x="46"/>
        <item h="1" x="45"/>
        <item h="1" x="38"/>
        <item h="1" x="75"/>
        <item h="1" x="22"/>
        <item h="1" x="79"/>
        <item h="1" x="41"/>
        <item h="1" x="32"/>
        <item h="1" x="48"/>
        <item h="1" x="60"/>
        <item h="1" x="36"/>
        <item h="1" x="24"/>
        <item h="1" x="74"/>
        <item h="1" x="47"/>
        <item h="1" x="85"/>
        <item h="1" m="1" x="96"/>
        <item x="42"/>
        <item h="1" x="0"/>
        <item h="1" x="61"/>
        <item h="1" x="88"/>
        <item h="1" x="15"/>
        <item h="1" x="49"/>
        <item h="1" x="83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3">
    <i>
      <x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10" hier="-1"/>
  </pageFields>
  <dataFields count="1">
    <dataField name="Sum of FOR JE" fld="4" baseField="0" baseItem="0"/>
  </dataFields>
  <formats count="3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billing@deantylerproducts.com" TargetMode="External"/><Relationship Id="rId1" Type="http://schemas.openxmlformats.org/officeDocument/2006/relationships/hyperlink" Target="mailto:tim@deantylerproducts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showGridLines="0" workbookViewId="0">
      <pane ySplit="4" topLeftCell="A5" activePane="bottomLeft" state="frozen"/>
      <selection pane="bottomLeft" activeCell="B5" sqref="B5"/>
    </sheetView>
  </sheetViews>
  <sheetFormatPr defaultRowHeight="14.4"/>
  <cols>
    <col min="1" max="1" width="36.6640625" customWidth="1"/>
    <col min="2" max="2" width="32.88671875" customWidth="1"/>
    <col min="3" max="14" width="10.33203125" bestFit="1" customWidth="1"/>
    <col min="15" max="15" width="12.6640625" bestFit="1" customWidth="1"/>
    <col min="16" max="16" width="8.6640625" customWidth="1"/>
    <col min="17" max="17" width="10.5546875" bestFit="1" customWidth="1"/>
    <col min="18" max="18" width="16.6640625" bestFit="1" customWidth="1"/>
    <col min="19" max="19" width="19.44140625" bestFit="1" customWidth="1"/>
    <col min="20" max="20" width="13.5546875" bestFit="1" customWidth="1"/>
    <col min="21" max="21" width="19.6640625" bestFit="1" customWidth="1"/>
    <col min="22" max="22" width="16.6640625" bestFit="1" customWidth="1"/>
    <col min="23" max="23" width="17" bestFit="1" customWidth="1"/>
    <col min="24" max="24" width="22.6640625" bestFit="1" customWidth="1"/>
    <col min="25" max="25" width="6.44140625" customWidth="1"/>
    <col min="26" max="26" width="11.33203125" bestFit="1" customWidth="1"/>
  </cols>
  <sheetData>
    <row r="3" spans="1:15">
      <c r="A3" s="48" t="s">
        <v>1059</v>
      </c>
      <c r="C3" s="48" t="s">
        <v>8</v>
      </c>
    </row>
    <row r="4" spans="1:15">
      <c r="A4" s="48" t="s">
        <v>10</v>
      </c>
      <c r="B4" s="48" t="s">
        <v>11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 s="49" t="s">
        <v>1058</v>
      </c>
    </row>
    <row r="5" spans="1:15">
      <c r="A5" t="s">
        <v>31</v>
      </c>
      <c r="B5" t="s">
        <v>32</v>
      </c>
      <c r="C5" s="49">
        <v>37610.78</v>
      </c>
      <c r="D5" s="49">
        <v>11879.44</v>
      </c>
      <c r="E5" s="49">
        <v>18147</v>
      </c>
      <c r="F5" s="49">
        <v>52178.05</v>
      </c>
      <c r="G5" s="49">
        <v>21072</v>
      </c>
      <c r="H5" s="49">
        <v>23245.41</v>
      </c>
      <c r="I5" s="49">
        <v>15755</v>
      </c>
      <c r="J5" s="49"/>
      <c r="K5" s="49">
        <v>9000</v>
      </c>
      <c r="L5" s="49">
        <v>9859.76</v>
      </c>
      <c r="M5" s="49">
        <v>20000</v>
      </c>
      <c r="N5" s="49">
        <v>14000</v>
      </c>
      <c r="O5" s="49">
        <v>232747.44000000003</v>
      </c>
    </row>
    <row r="6" spans="1:15">
      <c r="B6" t="s">
        <v>174</v>
      </c>
      <c r="C6" s="49"/>
      <c r="D6" s="49">
        <v>10300</v>
      </c>
      <c r="E6" s="49">
        <v>17890</v>
      </c>
      <c r="F6" s="49"/>
      <c r="G6" s="49"/>
      <c r="H6" s="49">
        <v>10000</v>
      </c>
      <c r="I6" s="49">
        <v>17433</v>
      </c>
      <c r="J6" s="49">
        <v>10326.23</v>
      </c>
      <c r="K6" s="49">
        <v>12090</v>
      </c>
      <c r="L6" s="49">
        <v>8200</v>
      </c>
      <c r="M6" s="49"/>
      <c r="N6" s="49"/>
      <c r="O6" s="49">
        <v>86239.23</v>
      </c>
    </row>
    <row r="7" spans="1:15">
      <c r="B7" t="s">
        <v>62</v>
      </c>
      <c r="C7" s="49">
        <v>3184</v>
      </c>
      <c r="D7" s="49">
        <v>1312.56</v>
      </c>
      <c r="E7" s="49"/>
      <c r="F7" s="49">
        <v>2845.25</v>
      </c>
      <c r="G7" s="49">
        <v>1440</v>
      </c>
      <c r="H7" s="49">
        <v>993.75</v>
      </c>
      <c r="I7" s="49">
        <v>2515.15</v>
      </c>
      <c r="J7" s="49"/>
      <c r="K7" s="49">
        <v>673.75</v>
      </c>
      <c r="L7" s="49">
        <v>2505</v>
      </c>
      <c r="M7" s="49"/>
      <c r="N7" s="49">
        <v>638</v>
      </c>
      <c r="O7" s="49">
        <v>16107.46</v>
      </c>
    </row>
    <row r="8" spans="1:15">
      <c r="B8" t="s">
        <v>110</v>
      </c>
      <c r="C8" s="49">
        <v>3589.89</v>
      </c>
      <c r="D8" s="49"/>
      <c r="E8" s="49">
        <v>2772.4</v>
      </c>
      <c r="F8" s="49">
        <v>473</v>
      </c>
      <c r="G8" s="49"/>
      <c r="H8" s="49">
        <v>3861.97</v>
      </c>
      <c r="I8" s="49">
        <v>154.65</v>
      </c>
      <c r="J8" s="49">
        <v>782.31</v>
      </c>
      <c r="K8" s="49"/>
      <c r="L8" s="49"/>
      <c r="M8" s="49"/>
      <c r="N8" s="49"/>
      <c r="O8" s="49">
        <v>11634.22</v>
      </c>
    </row>
    <row r="9" spans="1:15">
      <c r="B9" t="s">
        <v>234</v>
      </c>
      <c r="C9" s="49">
        <v>1091.8</v>
      </c>
      <c r="D9" s="49"/>
      <c r="E9" s="49">
        <v>1520.5</v>
      </c>
      <c r="F9" s="49">
        <v>698</v>
      </c>
      <c r="G9" s="49">
        <v>299</v>
      </c>
      <c r="H9" s="49"/>
      <c r="I9" s="49">
        <v>498.5</v>
      </c>
      <c r="J9" s="49">
        <v>399</v>
      </c>
      <c r="K9" s="49">
        <v>1396.5</v>
      </c>
      <c r="L9" s="49">
        <v>638.4</v>
      </c>
      <c r="M9" s="49">
        <v>399</v>
      </c>
      <c r="N9" s="49">
        <v>673.5</v>
      </c>
      <c r="O9" s="49">
        <v>7614.2</v>
      </c>
    </row>
    <row r="10" spans="1:15">
      <c r="B10" t="s">
        <v>73</v>
      </c>
      <c r="C10" s="49">
        <v>2321.9499999999998</v>
      </c>
      <c r="D10" s="49"/>
      <c r="E10" s="49">
        <v>304.68</v>
      </c>
      <c r="F10" s="49"/>
      <c r="G10" s="49">
        <v>993.3</v>
      </c>
      <c r="H10" s="49"/>
      <c r="I10" s="49">
        <v>1857.06</v>
      </c>
      <c r="J10" s="49"/>
      <c r="K10" s="49"/>
      <c r="L10" s="49"/>
      <c r="M10" s="49"/>
      <c r="N10" s="49">
        <v>1080</v>
      </c>
      <c r="O10" s="49">
        <v>6556.99</v>
      </c>
    </row>
    <row r="11" spans="1:15">
      <c r="B11" t="s">
        <v>3838</v>
      </c>
      <c r="C11" s="49"/>
      <c r="D11" s="49"/>
      <c r="E11" s="49"/>
      <c r="F11" s="49"/>
      <c r="G11" s="49"/>
      <c r="H11" s="49"/>
      <c r="I11" s="49"/>
      <c r="J11" s="49"/>
      <c r="K11" s="49">
        <v>638.39</v>
      </c>
      <c r="L11" s="49">
        <v>716.22</v>
      </c>
      <c r="M11" s="49">
        <v>1740.5</v>
      </c>
      <c r="N11" s="49"/>
      <c r="O11" s="49">
        <v>3095.11</v>
      </c>
    </row>
    <row r="12" spans="1:15">
      <c r="B12" t="s">
        <v>1287</v>
      </c>
      <c r="C12" s="49"/>
      <c r="D12" s="49">
        <v>126.4</v>
      </c>
      <c r="E12" s="49">
        <v>839.95</v>
      </c>
      <c r="F12" s="49"/>
      <c r="G12" s="49"/>
      <c r="H12" s="49"/>
      <c r="I12" s="49"/>
      <c r="J12" s="49"/>
      <c r="K12" s="49"/>
      <c r="L12" s="49"/>
      <c r="M12" s="49">
        <v>110.95</v>
      </c>
      <c r="N12" s="49"/>
      <c r="O12" s="49">
        <v>1077.3</v>
      </c>
    </row>
    <row r="13" spans="1:15">
      <c r="B13" t="s">
        <v>128</v>
      </c>
      <c r="C13" s="49"/>
      <c r="D13" s="49">
        <v>25.98</v>
      </c>
      <c r="E13" s="49">
        <v>455.88</v>
      </c>
      <c r="F13" s="49"/>
      <c r="G13" s="49">
        <v>17.059999999999999</v>
      </c>
      <c r="H13" s="49"/>
      <c r="I13" s="49"/>
      <c r="J13" s="49"/>
      <c r="K13" s="49"/>
      <c r="L13" s="49"/>
      <c r="M13" s="49">
        <v>21.36</v>
      </c>
      <c r="N13" s="49"/>
      <c r="O13" s="49">
        <v>520.28</v>
      </c>
    </row>
    <row r="14" spans="1:15">
      <c r="B14" t="s">
        <v>1247</v>
      </c>
      <c r="C14" s="49"/>
      <c r="D14" s="49"/>
      <c r="E14" s="49"/>
      <c r="F14" s="49"/>
      <c r="G14" s="49"/>
      <c r="H14" s="49"/>
      <c r="I14" s="49">
        <v>179.94</v>
      </c>
      <c r="J14" s="49">
        <v>179.94</v>
      </c>
      <c r="K14" s="49"/>
      <c r="L14" s="49"/>
      <c r="M14" s="49"/>
      <c r="N14" s="49"/>
      <c r="O14" s="49">
        <v>359.88</v>
      </c>
    </row>
    <row r="15" spans="1:15">
      <c r="B15" t="s">
        <v>1276</v>
      </c>
      <c r="C15" s="49">
        <v>42.27</v>
      </c>
      <c r="D15" s="49"/>
      <c r="E15" s="49"/>
      <c r="F15" s="49">
        <v>80.84</v>
      </c>
      <c r="G15" s="49"/>
      <c r="H15" s="49"/>
      <c r="I15" s="49"/>
      <c r="J15" s="49"/>
      <c r="K15" s="49">
        <v>34.090000000000003</v>
      </c>
      <c r="L15" s="49">
        <v>33.24</v>
      </c>
      <c r="M15" s="49"/>
      <c r="N15" s="49">
        <v>73.3</v>
      </c>
      <c r="O15" s="49">
        <v>263.74</v>
      </c>
    </row>
    <row r="16" spans="1:15">
      <c r="B16" t="s">
        <v>4949</v>
      </c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>
        <v>162.24</v>
      </c>
      <c r="O16" s="49">
        <v>162.24</v>
      </c>
    </row>
    <row r="17" spans="1:15">
      <c r="B17" t="s">
        <v>1264</v>
      </c>
      <c r="C17" s="49"/>
      <c r="D17" s="49">
        <v>20</v>
      </c>
      <c r="E17" s="49">
        <v>25.63</v>
      </c>
      <c r="F17" s="49"/>
      <c r="G17" s="49"/>
      <c r="H17" s="49"/>
      <c r="I17" s="49"/>
      <c r="J17" s="49"/>
      <c r="K17" s="49"/>
      <c r="L17" s="49"/>
      <c r="M17" s="49"/>
      <c r="N17" s="49"/>
      <c r="O17" s="49">
        <v>45.629999999999995</v>
      </c>
    </row>
    <row r="18" spans="1:15">
      <c r="B18" t="s">
        <v>1240</v>
      </c>
      <c r="C18" s="49">
        <v>13</v>
      </c>
      <c r="D18" s="49">
        <v>6.35</v>
      </c>
      <c r="E18" s="49">
        <v>6.35</v>
      </c>
      <c r="F18" s="49">
        <v>12.7</v>
      </c>
      <c r="G18" s="49"/>
      <c r="H18" s="49"/>
      <c r="I18" s="49"/>
      <c r="J18" s="49"/>
      <c r="K18" s="49"/>
      <c r="L18" s="49">
        <v>6.35</v>
      </c>
      <c r="M18" s="49"/>
      <c r="N18" s="49"/>
      <c r="O18" s="49">
        <v>44.750000000000007</v>
      </c>
    </row>
    <row r="19" spans="1:15">
      <c r="B19" t="s">
        <v>1286</v>
      </c>
      <c r="C19" s="49"/>
      <c r="D19" s="49"/>
      <c r="E19" s="49"/>
      <c r="F19" s="49"/>
      <c r="G19" s="49"/>
      <c r="H19" s="49"/>
      <c r="I19" s="49">
        <v>36.950000000000003</v>
      </c>
      <c r="J19" s="49"/>
      <c r="K19" s="49"/>
      <c r="L19" s="49"/>
      <c r="M19" s="49"/>
      <c r="N19" s="49"/>
      <c r="O19" s="49">
        <v>36.950000000000003</v>
      </c>
    </row>
    <row r="20" spans="1:15">
      <c r="B20" t="s">
        <v>1244</v>
      </c>
      <c r="C20" s="49"/>
      <c r="D20" s="49"/>
      <c r="E20" s="49">
        <v>8</v>
      </c>
      <c r="F20" s="49">
        <v>7</v>
      </c>
      <c r="G20" s="49">
        <v>15</v>
      </c>
      <c r="H20" s="49"/>
      <c r="I20" s="49"/>
      <c r="J20" s="49"/>
      <c r="K20" s="49"/>
      <c r="L20" s="49"/>
      <c r="M20" s="49"/>
      <c r="N20" s="49"/>
      <c r="O20" s="49">
        <v>30</v>
      </c>
    </row>
    <row r="21" spans="1:15">
      <c r="A21" s="16" t="s">
        <v>1316</v>
      </c>
      <c r="B21" s="16"/>
      <c r="C21" s="62">
        <v>47853.689999999995</v>
      </c>
      <c r="D21" s="62">
        <v>23670.73</v>
      </c>
      <c r="E21" s="62">
        <v>41970.39</v>
      </c>
      <c r="F21" s="62">
        <v>56294.84</v>
      </c>
      <c r="G21" s="62">
        <v>23836.36</v>
      </c>
      <c r="H21" s="62">
        <v>38101.129999999997</v>
      </c>
      <c r="I21" s="62">
        <v>38430.25</v>
      </c>
      <c r="J21" s="62">
        <v>11687.48</v>
      </c>
      <c r="K21" s="62">
        <v>23832.73</v>
      </c>
      <c r="L21" s="62">
        <v>21958.970000000005</v>
      </c>
      <c r="M21" s="62">
        <v>22271.81</v>
      </c>
      <c r="N21" s="62">
        <v>16627.04</v>
      </c>
      <c r="O21" s="62">
        <v>366535.42</v>
      </c>
    </row>
    <row r="22" spans="1:15">
      <c r="A22" t="s">
        <v>1058</v>
      </c>
      <c r="C22" s="49">
        <v>47853.689999999995</v>
      </c>
      <c r="D22" s="49">
        <v>23670.73</v>
      </c>
      <c r="E22" s="49">
        <v>41970.39</v>
      </c>
      <c r="F22" s="49">
        <v>56294.84</v>
      </c>
      <c r="G22" s="49">
        <v>23836.36</v>
      </c>
      <c r="H22" s="49">
        <v>38101.129999999997</v>
      </c>
      <c r="I22" s="49">
        <v>38430.25</v>
      </c>
      <c r="J22" s="49">
        <v>11687.48</v>
      </c>
      <c r="K22" s="49">
        <v>23832.73</v>
      </c>
      <c r="L22" s="49">
        <v>21958.970000000005</v>
      </c>
      <c r="M22" s="49">
        <v>22271.81</v>
      </c>
      <c r="N22" s="49">
        <v>16627.04</v>
      </c>
      <c r="O22" s="49">
        <v>366535.42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showGridLines="0" workbookViewId="0">
      <selection activeCell="K40" sqref="K40"/>
    </sheetView>
  </sheetViews>
  <sheetFormatPr defaultRowHeight="14.4"/>
  <cols>
    <col min="1" max="1" width="21.5546875" bestFit="1" customWidth="1"/>
    <col min="2" max="2" width="7.44140625" bestFit="1" customWidth="1"/>
  </cols>
  <sheetData>
    <row r="1" spans="1:3">
      <c r="A1" t="s">
        <v>59</v>
      </c>
      <c r="B1" s="69" t="s">
        <v>1327</v>
      </c>
      <c r="C1" t="s">
        <v>1328</v>
      </c>
    </row>
    <row r="2" spans="1:3" ht="15" thickBot="1">
      <c r="B2" s="69" t="s">
        <v>1329</v>
      </c>
      <c r="C2" s="70" t="s">
        <v>1330</v>
      </c>
    </row>
    <row r="3" spans="1:3" ht="15" thickBot="1">
      <c r="B3" s="69"/>
      <c r="C3" s="70" t="s">
        <v>1331</v>
      </c>
    </row>
    <row r="4" spans="1:3">
      <c r="B4" s="69"/>
    </row>
    <row r="5" spans="1:3" ht="15">
      <c r="B5" s="69" t="s">
        <v>1332</v>
      </c>
      <c r="C5" s="71" t="s">
        <v>1333</v>
      </c>
    </row>
    <row r="6" spans="1:3" ht="15">
      <c r="C6" s="71" t="s">
        <v>1334</v>
      </c>
    </row>
    <row r="8" spans="1:3">
      <c r="B8" t="s">
        <v>1329</v>
      </c>
      <c r="C8" s="72" t="s">
        <v>1330</v>
      </c>
    </row>
    <row r="9" spans="1:3">
      <c r="C9" t="s">
        <v>1331</v>
      </c>
    </row>
    <row r="11" spans="1:3">
      <c r="A11" t="s">
        <v>39</v>
      </c>
      <c r="B11" s="69" t="s">
        <v>1332</v>
      </c>
      <c r="C11" t="s">
        <v>1335</v>
      </c>
    </row>
    <row r="12" spans="1:3">
      <c r="C12" t="s">
        <v>1336</v>
      </c>
    </row>
    <row r="14" spans="1:3">
      <c r="B14" t="s">
        <v>1329</v>
      </c>
      <c r="C14" s="72" t="s">
        <v>1337</v>
      </c>
    </row>
    <row r="15" spans="1:3">
      <c r="C15" t="s">
        <v>1338</v>
      </c>
    </row>
  </sheetData>
  <hyperlinks>
    <hyperlink ref="C8" r:id="rId1"/>
    <hyperlink ref="C14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8"/>
  <sheetViews>
    <sheetView showGridLines="0" zoomScale="85" zoomScaleNormal="85" workbookViewId="0">
      <pane ySplit="4" topLeftCell="A5" activePane="bottomLeft" state="frozen"/>
      <selection pane="bottomLeft" activeCell="C23" sqref="C23"/>
    </sheetView>
  </sheetViews>
  <sheetFormatPr defaultRowHeight="14.4"/>
  <cols>
    <col min="1" max="1" width="13.44140625" bestFit="1" customWidth="1"/>
    <col min="2" max="2" width="23.44140625" bestFit="1" customWidth="1"/>
    <col min="3" max="3" width="11.6640625" bestFit="1" customWidth="1"/>
    <col min="4" max="4" width="43.6640625" customWidth="1"/>
    <col min="5" max="6" width="11.44140625" customWidth="1"/>
    <col min="7" max="12" width="11.44140625" bestFit="1" customWidth="1"/>
    <col min="13" max="14" width="11.44140625" customWidth="1"/>
    <col min="15" max="16" width="11.44140625" bestFit="1" customWidth="1"/>
  </cols>
  <sheetData>
    <row r="2" spans="1:16">
      <c r="A2" s="48" t="s">
        <v>10</v>
      </c>
      <c r="B2" t="s">
        <v>100</v>
      </c>
    </row>
    <row r="4" spans="1:16">
      <c r="A4" s="48" t="s">
        <v>1059</v>
      </c>
      <c r="E4" s="48" t="s">
        <v>8</v>
      </c>
    </row>
    <row r="5" spans="1:16">
      <c r="A5" s="48" t="s">
        <v>7</v>
      </c>
      <c r="B5" s="48" t="s">
        <v>6</v>
      </c>
      <c r="C5" s="48" t="s">
        <v>12</v>
      </c>
      <c r="D5" s="48" t="s">
        <v>15</v>
      </c>
      <c r="E5">
        <v>2</v>
      </c>
      <c r="F5">
        <v>3</v>
      </c>
      <c r="G5">
        <v>4</v>
      </c>
      <c r="H5">
        <v>5</v>
      </c>
      <c r="I5">
        <v>6</v>
      </c>
      <c r="J5">
        <v>7</v>
      </c>
      <c r="K5">
        <v>8</v>
      </c>
      <c r="L5">
        <v>9</v>
      </c>
      <c r="M5">
        <v>10</v>
      </c>
      <c r="N5">
        <v>11</v>
      </c>
      <c r="O5">
        <v>12</v>
      </c>
      <c r="P5" t="s">
        <v>1058</v>
      </c>
    </row>
    <row r="6" spans="1:16">
      <c r="A6" t="s">
        <v>20</v>
      </c>
      <c r="B6" t="s">
        <v>19</v>
      </c>
      <c r="C6" t="s">
        <v>23</v>
      </c>
      <c r="D6" t="s">
        <v>33</v>
      </c>
      <c r="E6" s="52"/>
      <c r="F6" s="52"/>
      <c r="G6" s="52"/>
      <c r="H6" s="52"/>
      <c r="I6" s="52"/>
      <c r="J6" s="52"/>
      <c r="K6" s="52"/>
      <c r="L6" s="52">
        <v>40</v>
      </c>
      <c r="M6" s="52"/>
      <c r="N6" s="52"/>
      <c r="O6" s="52"/>
      <c r="P6" s="52">
        <v>40</v>
      </c>
    </row>
    <row r="7" spans="1:16">
      <c r="D7" t="s">
        <v>2155</v>
      </c>
      <c r="E7" s="52"/>
      <c r="F7" s="52"/>
      <c r="G7" s="52"/>
      <c r="H7" s="52"/>
      <c r="I7" s="52">
        <v>353.27</v>
      </c>
      <c r="J7" s="52"/>
      <c r="K7" s="52"/>
      <c r="L7" s="52"/>
      <c r="M7" s="52"/>
      <c r="N7" s="52"/>
      <c r="O7" s="52"/>
      <c r="P7" s="52">
        <v>353.27</v>
      </c>
    </row>
    <row r="8" spans="1:16">
      <c r="B8" t="s">
        <v>158</v>
      </c>
      <c r="C8" t="s">
        <v>23</v>
      </c>
      <c r="D8" t="s">
        <v>2335</v>
      </c>
      <c r="E8" s="52"/>
      <c r="F8" s="52"/>
      <c r="G8" s="52"/>
      <c r="H8" s="52">
        <v>2235.11</v>
      </c>
      <c r="I8" s="52"/>
      <c r="J8" s="52"/>
      <c r="K8" s="52"/>
      <c r="L8" s="52"/>
      <c r="M8" s="52"/>
      <c r="N8" s="52"/>
      <c r="O8" s="52"/>
      <c r="P8" s="52">
        <v>2235.11</v>
      </c>
    </row>
    <row r="9" spans="1:16">
      <c r="D9" t="s">
        <v>829</v>
      </c>
      <c r="E9" s="52">
        <v>21667.87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>
        <v>21667.87</v>
      </c>
    </row>
    <row r="10" spans="1:16">
      <c r="D10" t="s">
        <v>4479</v>
      </c>
      <c r="E10" s="52"/>
      <c r="F10" s="52"/>
      <c r="G10" s="52"/>
      <c r="H10" s="52"/>
      <c r="I10" s="52"/>
      <c r="J10" s="52"/>
      <c r="K10" s="52"/>
      <c r="L10" s="52"/>
      <c r="M10" s="52"/>
      <c r="N10" s="52">
        <v>1915.03</v>
      </c>
      <c r="O10" s="52"/>
      <c r="P10" s="52">
        <v>1915.03</v>
      </c>
    </row>
    <row r="11" spans="1:16">
      <c r="B11" t="s">
        <v>58</v>
      </c>
      <c r="C11" t="s">
        <v>23</v>
      </c>
      <c r="D11" t="s">
        <v>2191</v>
      </c>
      <c r="E11" s="52"/>
      <c r="F11" s="52"/>
      <c r="G11" s="52"/>
      <c r="H11" s="52">
        <v>2210.9499999999998</v>
      </c>
      <c r="I11" s="52">
        <v>500</v>
      </c>
      <c r="J11" s="52">
        <v>1400</v>
      </c>
      <c r="K11" s="52">
        <v>1400</v>
      </c>
      <c r="L11" s="52">
        <v>200</v>
      </c>
      <c r="M11" s="52">
        <v>200</v>
      </c>
      <c r="N11" s="52"/>
      <c r="O11" s="52">
        <v>3000</v>
      </c>
      <c r="P11" s="52">
        <v>8910.9500000000007</v>
      </c>
    </row>
    <row r="12" spans="1:16">
      <c r="D12" t="s">
        <v>1315</v>
      </c>
      <c r="E12" s="52"/>
      <c r="F12" s="52"/>
      <c r="G12" s="52">
        <v>-500</v>
      </c>
      <c r="H12" s="52"/>
      <c r="I12" s="52"/>
      <c r="J12" s="52"/>
      <c r="K12" s="52"/>
      <c r="L12" s="52"/>
      <c r="M12" s="52"/>
      <c r="N12" s="52"/>
      <c r="O12" s="52"/>
      <c r="P12" s="52">
        <v>-500</v>
      </c>
    </row>
    <row r="13" spans="1:16">
      <c r="A13" s="87" t="s">
        <v>3618</v>
      </c>
      <c r="B13" s="87"/>
      <c r="C13" s="87"/>
      <c r="D13" s="87"/>
      <c r="E13" s="73">
        <v>21667.87</v>
      </c>
      <c r="F13" s="73"/>
      <c r="G13" s="73">
        <v>-500</v>
      </c>
      <c r="H13" s="73">
        <v>4446.0599999999995</v>
      </c>
      <c r="I13" s="73">
        <v>853.27</v>
      </c>
      <c r="J13" s="73">
        <v>1400</v>
      </c>
      <c r="K13" s="73">
        <v>1400</v>
      </c>
      <c r="L13" s="73">
        <v>240</v>
      </c>
      <c r="M13" s="73">
        <v>200</v>
      </c>
      <c r="N13" s="73">
        <v>1915.03</v>
      </c>
      <c r="O13" s="73">
        <v>3000</v>
      </c>
      <c r="P13" s="73">
        <v>34622.229999999996</v>
      </c>
    </row>
    <row r="14" spans="1:16">
      <c r="A14" t="s">
        <v>189</v>
      </c>
      <c r="B14" t="s">
        <v>137</v>
      </c>
      <c r="C14" t="s">
        <v>23</v>
      </c>
      <c r="D14" t="s">
        <v>2409</v>
      </c>
      <c r="E14" s="52">
        <v>15662.130000000001</v>
      </c>
      <c r="F14" s="52">
        <v>142.25</v>
      </c>
      <c r="G14" s="52"/>
      <c r="H14" s="52"/>
      <c r="I14" s="52"/>
      <c r="J14" s="52"/>
      <c r="K14" s="52">
        <v>700</v>
      </c>
      <c r="L14" s="52">
        <v>500</v>
      </c>
      <c r="M14" s="52"/>
      <c r="N14" s="52"/>
      <c r="O14" s="52"/>
      <c r="P14" s="52">
        <v>17004.38</v>
      </c>
    </row>
    <row r="15" spans="1:16">
      <c r="D15" t="s">
        <v>2408</v>
      </c>
      <c r="E15" s="52">
        <v>-42330</v>
      </c>
      <c r="F15" s="52"/>
      <c r="G15" s="52"/>
      <c r="H15" s="52"/>
      <c r="I15" s="52"/>
      <c r="J15" s="52">
        <v>-2100</v>
      </c>
      <c r="K15" s="52"/>
      <c r="L15" s="52"/>
      <c r="M15" s="52"/>
      <c r="N15" s="52"/>
      <c r="O15" s="52"/>
      <c r="P15" s="52">
        <v>-44430</v>
      </c>
    </row>
    <row r="16" spans="1:16">
      <c r="B16" t="s">
        <v>207</v>
      </c>
      <c r="C16" t="s">
        <v>23</v>
      </c>
      <c r="D16" t="s">
        <v>2130</v>
      </c>
      <c r="E16" s="52"/>
      <c r="F16" s="52"/>
      <c r="G16" s="52"/>
      <c r="H16" s="52"/>
      <c r="I16" s="52"/>
      <c r="J16" s="52"/>
      <c r="K16" s="52"/>
      <c r="L16" s="52"/>
      <c r="M16" s="52">
        <v>8.65</v>
      </c>
      <c r="N16" s="52">
        <v>26.82</v>
      </c>
      <c r="O16" s="52">
        <v>59.65</v>
      </c>
      <c r="P16" s="52">
        <v>95.12</v>
      </c>
    </row>
    <row r="17" spans="1:16">
      <c r="D17" t="s">
        <v>2132</v>
      </c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>
        <v>201.47</v>
      </c>
      <c r="P17" s="52">
        <v>201.47</v>
      </c>
    </row>
    <row r="18" spans="1:16">
      <c r="D18" t="s">
        <v>4953</v>
      </c>
      <c r="E18" s="52"/>
      <c r="F18" s="52"/>
      <c r="G18" s="52">
        <v>-3096.06</v>
      </c>
      <c r="H18" s="52"/>
      <c r="I18" s="52"/>
      <c r="J18" s="52"/>
      <c r="K18" s="52"/>
      <c r="L18" s="52"/>
      <c r="M18" s="52"/>
      <c r="N18" s="52"/>
      <c r="O18" s="52"/>
      <c r="P18" s="52">
        <v>-3096.06</v>
      </c>
    </row>
    <row r="19" spans="1:16">
      <c r="A19" s="87" t="s">
        <v>3619</v>
      </c>
      <c r="B19" s="87"/>
      <c r="C19" s="87"/>
      <c r="D19" s="87"/>
      <c r="E19" s="73">
        <v>-26667.87</v>
      </c>
      <c r="F19" s="73">
        <v>142.25</v>
      </c>
      <c r="G19" s="73">
        <v>-3096.06</v>
      </c>
      <c r="H19" s="73"/>
      <c r="I19" s="73"/>
      <c r="J19" s="73">
        <v>-2100</v>
      </c>
      <c r="K19" s="73">
        <v>700</v>
      </c>
      <c r="L19" s="73">
        <v>500</v>
      </c>
      <c r="M19" s="73">
        <v>8.65</v>
      </c>
      <c r="N19" s="73">
        <v>26.82</v>
      </c>
      <c r="O19" s="73">
        <v>261.12</v>
      </c>
      <c r="P19" s="73">
        <v>-30225.09</v>
      </c>
    </row>
    <row r="20" spans="1:16">
      <c r="A20" t="s">
        <v>1058</v>
      </c>
      <c r="E20" s="52">
        <v>-5000</v>
      </c>
      <c r="F20" s="52">
        <v>142.25</v>
      </c>
      <c r="G20" s="52">
        <v>-3596.06</v>
      </c>
      <c r="H20" s="52">
        <v>4446.0599999999995</v>
      </c>
      <c r="I20" s="52">
        <v>853.27</v>
      </c>
      <c r="J20" s="52">
        <v>-700</v>
      </c>
      <c r="K20" s="52">
        <v>2100</v>
      </c>
      <c r="L20" s="52">
        <v>740</v>
      </c>
      <c r="M20" s="52">
        <v>208.65</v>
      </c>
      <c r="N20" s="52">
        <v>1941.85</v>
      </c>
      <c r="O20" s="52">
        <v>3261.12</v>
      </c>
      <c r="P20" s="52">
        <v>4397.1400000000012</v>
      </c>
    </row>
    <row r="21" spans="1:16"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</row>
    <row r="22" spans="1:16">
      <c r="A22" s="48" t="s">
        <v>10</v>
      </c>
      <c r="B22" t="s">
        <v>148</v>
      </c>
    </row>
    <row r="24" spans="1:16">
      <c r="A24" s="48" t="s">
        <v>1059</v>
      </c>
      <c r="E24" s="48" t="s">
        <v>8</v>
      </c>
    </row>
    <row r="25" spans="1:16">
      <c r="A25" s="48" t="s">
        <v>7</v>
      </c>
      <c r="B25" s="48" t="s">
        <v>6</v>
      </c>
      <c r="C25" s="48" t="s">
        <v>12</v>
      </c>
      <c r="D25" s="48" t="s">
        <v>15</v>
      </c>
      <c r="E25">
        <v>8</v>
      </c>
      <c r="F25" t="s">
        <v>1058</v>
      </c>
    </row>
    <row r="26" spans="1:16">
      <c r="A26" t="s">
        <v>20</v>
      </c>
      <c r="B26" t="s">
        <v>58</v>
      </c>
      <c r="C26" t="s">
        <v>23</v>
      </c>
      <c r="D26" t="s">
        <v>2286</v>
      </c>
      <c r="E26" s="52">
        <v>-5000</v>
      </c>
      <c r="F26" s="52">
        <v>-5000</v>
      </c>
    </row>
    <row r="27" spans="1:16">
      <c r="A27" s="87" t="s">
        <v>3618</v>
      </c>
      <c r="B27" s="87"/>
      <c r="C27" s="87"/>
      <c r="D27" s="87"/>
      <c r="E27" s="73">
        <v>-5000</v>
      </c>
      <c r="F27" s="73">
        <v>-5000</v>
      </c>
    </row>
    <row r="28" spans="1:16">
      <c r="A28" t="s">
        <v>1058</v>
      </c>
      <c r="E28" s="52">
        <v>-5000</v>
      </c>
      <c r="F28" s="52">
        <v>-5000</v>
      </c>
    </row>
  </sheetData>
  <pageMargins left="0.7" right="0.7" top="0.75" bottom="0.75" header="0.3" footer="0.3"/>
  <pageSetup orientation="portrait" horizontalDpi="4294967293" verticalDpi="4294967293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8"/>
  <sheetViews>
    <sheetView showGridLines="0" zoomScale="85" zoomScaleNormal="85" workbookViewId="0">
      <pane ySplit="4" topLeftCell="A5" activePane="bottomLeft" state="frozen"/>
      <selection pane="bottomLeft" activeCell="F30" sqref="F30"/>
    </sheetView>
  </sheetViews>
  <sheetFormatPr defaultRowHeight="14.4"/>
  <cols>
    <col min="1" max="1" width="20.5546875" bestFit="1" customWidth="1"/>
    <col min="2" max="2" width="23.44140625" bestFit="1" customWidth="1"/>
    <col min="3" max="3" width="23.5546875" bestFit="1" customWidth="1"/>
    <col min="4" max="4" width="29.44140625" customWidth="1"/>
    <col min="5" max="5" width="17.44140625" customWidth="1"/>
    <col min="6" max="6" width="10.5546875" customWidth="1"/>
    <col min="7" max="11" width="10.5546875" bestFit="1" customWidth="1"/>
    <col min="12" max="14" width="10.5546875" customWidth="1"/>
    <col min="15" max="15" width="11.44140625" customWidth="1"/>
    <col min="16" max="16" width="11.44140625" bestFit="1" customWidth="1"/>
  </cols>
  <sheetData>
    <row r="2" spans="2:15">
      <c r="B2" s="48" t="s">
        <v>10</v>
      </c>
      <c r="C2" t="s">
        <v>97</v>
      </c>
    </row>
    <row r="4" spans="2:15">
      <c r="B4" s="48" t="s">
        <v>1059</v>
      </c>
      <c r="F4" s="48" t="s">
        <v>8</v>
      </c>
    </row>
    <row r="5" spans="2:15">
      <c r="B5" s="48" t="s">
        <v>7</v>
      </c>
      <c r="C5" s="48" t="s">
        <v>6</v>
      </c>
      <c r="D5" s="48" t="s">
        <v>12</v>
      </c>
      <c r="E5" s="48" t="s">
        <v>15</v>
      </c>
      <c r="F5" s="49">
        <v>1</v>
      </c>
      <c r="G5" s="49">
        <v>2</v>
      </c>
      <c r="H5" s="49">
        <v>3</v>
      </c>
      <c r="I5" s="49">
        <v>4</v>
      </c>
      <c r="J5" s="49">
        <v>5</v>
      </c>
      <c r="K5" s="49">
        <v>6</v>
      </c>
      <c r="L5" s="49">
        <v>7</v>
      </c>
      <c r="M5" s="49">
        <v>8</v>
      </c>
      <c r="N5">
        <v>12</v>
      </c>
      <c r="O5" s="49" t="s">
        <v>1058</v>
      </c>
    </row>
    <row r="6" spans="2:15">
      <c r="B6" t="s">
        <v>20</v>
      </c>
      <c r="C6" t="s">
        <v>21</v>
      </c>
      <c r="D6" t="s">
        <v>302</v>
      </c>
      <c r="E6" t="s">
        <v>3099</v>
      </c>
      <c r="F6" s="49"/>
      <c r="G6" s="49">
        <v>39.89</v>
      </c>
      <c r="H6" s="49"/>
      <c r="I6" s="49"/>
      <c r="J6" s="49">
        <v>750</v>
      </c>
      <c r="K6" s="49">
        <v>600</v>
      </c>
      <c r="L6" s="49"/>
      <c r="M6" s="49"/>
      <c r="N6" s="49"/>
      <c r="O6" s="49">
        <v>1389.8899999999999</v>
      </c>
    </row>
    <row r="7" spans="2:15">
      <c r="C7" t="s">
        <v>58</v>
      </c>
      <c r="D7" t="s">
        <v>23</v>
      </c>
      <c r="E7" t="s">
        <v>2189</v>
      </c>
      <c r="F7" s="49">
        <v>2094.88</v>
      </c>
      <c r="G7" s="49"/>
      <c r="H7" s="49"/>
      <c r="I7" s="49">
        <v>730</v>
      </c>
      <c r="J7" s="49"/>
      <c r="K7" s="49"/>
      <c r="L7" s="49"/>
      <c r="M7" s="49"/>
      <c r="N7" s="49"/>
      <c r="O7" s="49">
        <v>2824.88</v>
      </c>
    </row>
    <row r="8" spans="2:15">
      <c r="B8" s="87" t="s">
        <v>3618</v>
      </c>
      <c r="C8" s="87"/>
      <c r="D8" s="87"/>
      <c r="E8" s="87"/>
      <c r="F8" s="197">
        <v>2094.88</v>
      </c>
      <c r="G8" s="197">
        <v>39.89</v>
      </c>
      <c r="H8" s="197"/>
      <c r="I8" s="197">
        <v>730</v>
      </c>
      <c r="J8" s="197">
        <v>750</v>
      </c>
      <c r="K8" s="197">
        <v>600</v>
      </c>
      <c r="L8" s="197"/>
      <c r="M8" s="197"/>
      <c r="N8" s="197"/>
      <c r="O8" s="197">
        <v>4214.7700000000004</v>
      </c>
    </row>
    <row r="9" spans="2:15">
      <c r="B9" t="s">
        <v>189</v>
      </c>
      <c r="C9" t="s">
        <v>195</v>
      </c>
      <c r="D9" t="s">
        <v>302</v>
      </c>
      <c r="E9" t="s">
        <v>3598</v>
      </c>
      <c r="F9" s="49"/>
      <c r="G9" s="49"/>
      <c r="H9" s="49"/>
      <c r="I9" s="49"/>
      <c r="J9" s="49"/>
      <c r="K9" s="49"/>
      <c r="L9" s="49"/>
      <c r="M9" s="49"/>
      <c r="N9" s="49">
        <v>0</v>
      </c>
      <c r="O9" s="49">
        <v>0</v>
      </c>
    </row>
    <row r="10" spans="2:15">
      <c r="C10" t="s">
        <v>137</v>
      </c>
      <c r="D10" t="s">
        <v>23</v>
      </c>
      <c r="E10" t="s">
        <v>3728</v>
      </c>
      <c r="F10" s="49"/>
      <c r="G10" s="49"/>
      <c r="H10" s="49"/>
      <c r="I10" s="49"/>
      <c r="J10" s="49"/>
      <c r="K10" s="49"/>
      <c r="L10" s="49">
        <v>0</v>
      </c>
      <c r="M10" s="49"/>
      <c r="N10" s="49"/>
      <c r="O10" s="49">
        <v>0</v>
      </c>
    </row>
    <row r="11" spans="2:15">
      <c r="C11" t="s">
        <v>207</v>
      </c>
      <c r="D11" t="s">
        <v>23</v>
      </c>
      <c r="E11" t="s">
        <v>2130</v>
      </c>
      <c r="F11" s="49"/>
      <c r="G11" s="49">
        <v>17.48</v>
      </c>
      <c r="H11" s="49"/>
      <c r="I11" s="49"/>
      <c r="J11" s="49"/>
      <c r="K11" s="49"/>
      <c r="L11" s="49"/>
      <c r="M11" s="49"/>
      <c r="N11" s="49"/>
      <c r="O11" s="49">
        <v>17.48</v>
      </c>
    </row>
    <row r="12" spans="2:15">
      <c r="E12" t="s">
        <v>2131</v>
      </c>
      <c r="F12" s="49">
        <v>1694.09</v>
      </c>
      <c r="G12" s="49">
        <v>958.52</v>
      </c>
      <c r="H12" s="49">
        <v>2800.75</v>
      </c>
      <c r="I12" s="49">
        <v>1160.67</v>
      </c>
      <c r="J12" s="49">
        <v>1018.77</v>
      </c>
      <c r="K12" s="49">
        <v>1005.21</v>
      </c>
      <c r="L12" s="49"/>
      <c r="M12" s="49">
        <v>61.52</v>
      </c>
      <c r="N12" s="49"/>
      <c r="O12" s="49">
        <v>8699.5299999999988</v>
      </c>
    </row>
    <row r="13" spans="2:15">
      <c r="C13" t="s">
        <v>209</v>
      </c>
      <c r="D13" t="s">
        <v>288</v>
      </c>
      <c r="E13" t="s">
        <v>2469</v>
      </c>
      <c r="F13" s="49">
        <v>170</v>
      </c>
      <c r="G13" s="49">
        <v>150</v>
      </c>
      <c r="H13" s="49">
        <v>150</v>
      </c>
      <c r="I13" s="49">
        <v>150</v>
      </c>
      <c r="J13" s="49">
        <v>0</v>
      </c>
      <c r="K13" s="49"/>
      <c r="L13" s="49"/>
      <c r="M13" s="49"/>
      <c r="N13" s="49"/>
      <c r="O13" s="49">
        <v>620</v>
      </c>
    </row>
    <row r="14" spans="2:15">
      <c r="B14" s="87" t="s">
        <v>3619</v>
      </c>
      <c r="C14" s="87"/>
      <c r="D14" s="87"/>
      <c r="E14" s="87"/>
      <c r="F14" s="197">
        <v>1864.09</v>
      </c>
      <c r="G14" s="197">
        <v>1126</v>
      </c>
      <c r="H14" s="197">
        <v>2950.75</v>
      </c>
      <c r="I14" s="197">
        <v>1310.67</v>
      </c>
      <c r="J14" s="197">
        <v>1018.77</v>
      </c>
      <c r="K14" s="197">
        <v>1005.21</v>
      </c>
      <c r="L14" s="197">
        <v>0</v>
      </c>
      <c r="M14" s="197">
        <v>61.52</v>
      </c>
      <c r="N14" s="197">
        <v>0</v>
      </c>
      <c r="O14" s="197">
        <v>9337.0099999999984</v>
      </c>
    </row>
    <row r="15" spans="2:15">
      <c r="B15" t="s">
        <v>1058</v>
      </c>
      <c r="F15" s="49">
        <v>3958.9700000000003</v>
      </c>
      <c r="G15" s="49">
        <v>1165.8899999999999</v>
      </c>
      <c r="H15" s="49">
        <v>2950.75</v>
      </c>
      <c r="I15" s="49">
        <v>2040.67</v>
      </c>
      <c r="J15" s="49">
        <v>1768.77</v>
      </c>
      <c r="K15" s="49">
        <v>1605.21</v>
      </c>
      <c r="L15" s="49">
        <v>0</v>
      </c>
      <c r="M15" s="49">
        <v>61.52</v>
      </c>
      <c r="N15" s="49">
        <v>0</v>
      </c>
      <c r="O15" s="49">
        <v>13551.779999999999</v>
      </c>
    </row>
    <row r="16" spans="2:15">
      <c r="E16" t="s">
        <v>3729</v>
      </c>
      <c r="F16" s="162">
        <f>F13-F15</f>
        <v>-3788.9700000000003</v>
      </c>
      <c r="G16" s="162">
        <f t="shared" ref="G16:M16" si="0">G13-G15</f>
        <v>-1015.8899999999999</v>
      </c>
      <c r="H16" s="162">
        <f t="shared" si="0"/>
        <v>-2800.75</v>
      </c>
      <c r="I16" s="162">
        <f t="shared" si="0"/>
        <v>-1890.67</v>
      </c>
      <c r="J16" s="162">
        <f t="shared" si="0"/>
        <v>-1768.77</v>
      </c>
      <c r="K16" s="162">
        <f t="shared" si="0"/>
        <v>-1605.21</v>
      </c>
      <c r="L16" s="162">
        <f t="shared" si="0"/>
        <v>0</v>
      </c>
      <c r="M16" s="162">
        <f t="shared" si="0"/>
        <v>-61.52</v>
      </c>
      <c r="N16" s="162">
        <f>SUM(F16:M16)</f>
        <v>-12931.780000000002</v>
      </c>
    </row>
    <row r="18" spans="1:16">
      <c r="A18" s="48" t="s">
        <v>11</v>
      </c>
      <c r="B18" t="s">
        <v>117</v>
      </c>
    </row>
    <row r="20" spans="1:16">
      <c r="A20" s="48" t="s">
        <v>1059</v>
      </c>
      <c r="F20" s="48" t="s">
        <v>8</v>
      </c>
    </row>
    <row r="21" spans="1:16">
      <c r="A21" s="48" t="s">
        <v>7</v>
      </c>
      <c r="B21" s="48" t="s">
        <v>10</v>
      </c>
      <c r="C21" s="48" t="s">
        <v>6</v>
      </c>
      <c r="D21" s="48" t="s">
        <v>12</v>
      </c>
      <c r="E21" s="48" t="s">
        <v>15</v>
      </c>
      <c r="F21">
        <v>1</v>
      </c>
      <c r="G21">
        <v>2</v>
      </c>
      <c r="H21">
        <v>3</v>
      </c>
      <c r="I21">
        <v>4</v>
      </c>
      <c r="J21">
        <v>5</v>
      </c>
      <c r="K21">
        <v>6</v>
      </c>
      <c r="L21">
        <v>7</v>
      </c>
      <c r="M21">
        <v>8</v>
      </c>
      <c r="N21">
        <v>9</v>
      </c>
      <c r="O21" t="s">
        <v>1058</v>
      </c>
    </row>
    <row r="22" spans="1:16">
      <c r="A22" t="s">
        <v>20</v>
      </c>
      <c r="B22" t="s">
        <v>175</v>
      </c>
      <c r="C22" t="s">
        <v>158</v>
      </c>
      <c r="D22" t="s">
        <v>296</v>
      </c>
      <c r="E22" t="s">
        <v>178</v>
      </c>
      <c r="F22" s="49"/>
      <c r="G22" s="49"/>
      <c r="H22" s="49"/>
      <c r="I22" s="49">
        <v>2329.88</v>
      </c>
      <c r="J22" s="49">
        <v>1480.8</v>
      </c>
      <c r="K22" s="49">
        <v>1622.45</v>
      </c>
      <c r="L22" s="49"/>
      <c r="M22" s="49">
        <v>2454.38</v>
      </c>
      <c r="N22" s="49"/>
      <c r="O22" s="49">
        <v>7887.51</v>
      </c>
    </row>
    <row r="23" spans="1:16">
      <c r="C23" t="s">
        <v>58</v>
      </c>
      <c r="D23" t="s">
        <v>296</v>
      </c>
      <c r="E23" t="s">
        <v>161</v>
      </c>
      <c r="F23" s="49">
        <v>3120</v>
      </c>
      <c r="G23" s="49">
        <v>2200</v>
      </c>
      <c r="H23" s="49">
        <v>6071.81</v>
      </c>
      <c r="I23" s="49"/>
      <c r="J23" s="49">
        <v>3701.6800000000003</v>
      </c>
      <c r="K23" s="49">
        <v>2499.38</v>
      </c>
      <c r="L23" s="49">
        <v>750</v>
      </c>
      <c r="M23" s="49">
        <v>750</v>
      </c>
      <c r="N23" s="49">
        <v>1196.25</v>
      </c>
      <c r="O23" s="49">
        <v>20289.120000000003</v>
      </c>
    </row>
    <row r="24" spans="1:16">
      <c r="A24" s="87" t="s">
        <v>3618</v>
      </c>
      <c r="B24" s="87"/>
      <c r="C24" s="87"/>
      <c r="D24" s="87"/>
      <c r="E24" s="87"/>
      <c r="F24" s="197">
        <v>3120</v>
      </c>
      <c r="G24" s="197">
        <v>2200</v>
      </c>
      <c r="H24" s="197">
        <v>6071.81</v>
      </c>
      <c r="I24" s="197">
        <v>2329.88</v>
      </c>
      <c r="J24" s="197">
        <v>5182.4800000000005</v>
      </c>
      <c r="K24" s="197">
        <v>4121.83</v>
      </c>
      <c r="L24" s="197">
        <v>750</v>
      </c>
      <c r="M24" s="197">
        <v>3204.38</v>
      </c>
      <c r="N24" s="197">
        <v>1196.25</v>
      </c>
      <c r="O24" s="197">
        <v>28176.630000000005</v>
      </c>
    </row>
    <row r="25" spans="1:16">
      <c r="A25" t="s">
        <v>189</v>
      </c>
      <c r="B25" t="s">
        <v>175</v>
      </c>
      <c r="C25" t="s">
        <v>137</v>
      </c>
      <c r="D25" t="s">
        <v>296</v>
      </c>
      <c r="E25" t="s">
        <v>191</v>
      </c>
      <c r="F25" s="49"/>
      <c r="G25" s="49">
        <v>1525.82</v>
      </c>
      <c r="H25" s="49"/>
      <c r="I25" s="49">
        <v>1497.38</v>
      </c>
      <c r="J25" s="49">
        <v>512.12</v>
      </c>
      <c r="K25" s="49"/>
      <c r="L25" s="49">
        <v>2468.08</v>
      </c>
      <c r="M25" s="49"/>
      <c r="N25" s="49"/>
      <c r="O25" s="49">
        <v>6003.4</v>
      </c>
    </row>
    <row r="26" spans="1:16">
      <c r="A26" s="87" t="s">
        <v>3619</v>
      </c>
      <c r="B26" s="87"/>
      <c r="C26" s="87"/>
      <c r="D26" s="87"/>
      <c r="E26" s="87"/>
      <c r="F26" s="197"/>
      <c r="G26" s="197">
        <v>1525.82</v>
      </c>
      <c r="H26" s="197"/>
      <c r="I26" s="197">
        <v>1497.38</v>
      </c>
      <c r="J26" s="197">
        <v>512.12</v>
      </c>
      <c r="K26" s="197"/>
      <c r="L26" s="197">
        <v>2468.08</v>
      </c>
      <c r="M26" s="197"/>
      <c r="N26" s="197"/>
      <c r="O26" s="197">
        <v>6003.4</v>
      </c>
    </row>
    <row r="27" spans="1:16">
      <c r="A27" t="s">
        <v>1058</v>
      </c>
      <c r="F27" s="49">
        <v>3120</v>
      </c>
      <c r="G27" s="49">
        <v>3725.8199999999997</v>
      </c>
      <c r="H27" s="49">
        <v>6071.81</v>
      </c>
      <c r="I27" s="49">
        <v>3827.26</v>
      </c>
      <c r="J27" s="49">
        <v>5694.6</v>
      </c>
      <c r="K27" s="49">
        <v>4121.83</v>
      </c>
      <c r="L27" s="49">
        <v>3218.08</v>
      </c>
      <c r="M27" s="49">
        <v>3204.38</v>
      </c>
      <c r="N27" s="49">
        <v>1196.25</v>
      </c>
      <c r="O27" s="49">
        <v>34180.030000000006</v>
      </c>
    </row>
    <row r="28" spans="1:16"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6">
      <c r="F29" s="1"/>
      <c r="G29" s="1"/>
      <c r="H29" s="1"/>
      <c r="I29" s="1"/>
      <c r="J29" s="1"/>
      <c r="K29" s="1"/>
      <c r="L29" s="1"/>
      <c r="M29" s="1"/>
      <c r="N29" s="1"/>
    </row>
    <row r="30" spans="1:16">
      <c r="D30" t="s">
        <v>3730</v>
      </c>
      <c r="E30" t="str">
        <f>[13]summary!A$7</f>
        <v>Ilya Ratner</v>
      </c>
      <c r="F30" s="1">
        <f>[13]summary!B$7</f>
        <v>2230.5300000000002</v>
      </c>
      <c r="G30" s="1">
        <f>[13]summary!C$7</f>
        <v>2303.11</v>
      </c>
      <c r="H30" s="1">
        <f>[13]summary!D$7</f>
        <v>2565.8200000000015</v>
      </c>
      <c r="I30" s="1">
        <f>[13]summary!E$7</f>
        <v>2997.4499999999994</v>
      </c>
      <c r="J30" s="1">
        <f>[13]summary!F$7</f>
        <v>3103.4000000000015</v>
      </c>
      <c r="K30" s="1">
        <f>[13]summary!G$7</f>
        <v>2582.2600000000002</v>
      </c>
      <c r="L30" s="1">
        <f>[13]summary!H$7</f>
        <v>2475.0099999999998</v>
      </c>
      <c r="M30" s="1">
        <f>[13]summary!I$7</f>
        <v>2360.8199999999997</v>
      </c>
      <c r="N30" s="1">
        <f>SUM(F30:M30)</f>
        <v>20618.400000000001</v>
      </c>
      <c r="P30">
        <f>512.12+3103.4</f>
        <v>3615.52</v>
      </c>
    </row>
    <row r="31" spans="1:16">
      <c r="E31" s="200" t="s">
        <v>3731</v>
      </c>
      <c r="F31" s="201">
        <f t="shared" ref="F31:M31" si="1">F27-F30</f>
        <v>889.4699999999998</v>
      </c>
      <c r="G31" s="201">
        <f>G27-G30</f>
        <v>1422.7099999999996</v>
      </c>
      <c r="H31" s="201">
        <f t="shared" si="1"/>
        <v>3505.9899999999989</v>
      </c>
      <c r="I31" s="201">
        <f t="shared" si="1"/>
        <v>829.81000000000085</v>
      </c>
      <c r="J31" s="201">
        <f>J27-J30</f>
        <v>2591.1999999999989</v>
      </c>
      <c r="K31" s="201">
        <f t="shared" si="1"/>
        <v>1539.5699999999997</v>
      </c>
      <c r="L31" s="201">
        <f t="shared" si="1"/>
        <v>743.07000000000016</v>
      </c>
      <c r="M31" s="201">
        <f t="shared" si="1"/>
        <v>843.5600000000004</v>
      </c>
      <c r="N31" s="202">
        <f>SUM(F31:M31)</f>
        <v>12365.379999999997</v>
      </c>
    </row>
    <row r="32" spans="1:16">
      <c r="E32" s="199" t="s">
        <v>3734</v>
      </c>
      <c r="F32" s="1"/>
      <c r="G32" s="1"/>
      <c r="H32" s="1"/>
      <c r="I32" s="1"/>
      <c r="J32" s="1"/>
      <c r="K32" s="1"/>
      <c r="L32" s="1"/>
      <c r="M32" s="1"/>
      <c r="N32" s="1"/>
    </row>
    <row r="33" spans="1:15">
      <c r="D33" t="s">
        <v>3735</v>
      </c>
      <c r="E33" t="s">
        <v>3736</v>
      </c>
      <c r="F33" s="203">
        <f>F31</f>
        <v>889.4699999999998</v>
      </c>
      <c r="G33" s="1"/>
      <c r="H33" s="203">
        <f>H31</f>
        <v>3505.9899999999989</v>
      </c>
      <c r="I33" s="1"/>
      <c r="J33" s="203">
        <f>J24-J34</f>
        <v>2591.1999999999989</v>
      </c>
      <c r="K33" s="203">
        <f>K31</f>
        <v>1539.5699999999997</v>
      </c>
      <c r="L33" s="1"/>
      <c r="M33" s="203">
        <f>M31</f>
        <v>843.5600000000004</v>
      </c>
      <c r="N33" s="1">
        <f t="shared" ref="N33:N38" si="2">SUM(F33:M33)</f>
        <v>9369.7899999999972</v>
      </c>
    </row>
    <row r="34" spans="1:15">
      <c r="E34" t="s">
        <v>3737</v>
      </c>
      <c r="F34" s="203">
        <f>-(F31-F23)</f>
        <v>2230.5300000000002</v>
      </c>
      <c r="G34" s="1"/>
      <c r="H34" s="203">
        <f>-(H31-H23)</f>
        <v>2565.8200000000015</v>
      </c>
      <c r="I34" s="1"/>
      <c r="J34" s="203">
        <f>J30-J37</f>
        <v>2591.2800000000016</v>
      </c>
      <c r="K34" s="203">
        <f>-(K31-K23)</f>
        <v>959.8100000000004</v>
      </c>
      <c r="L34" s="1"/>
      <c r="M34" s="203">
        <f>-(M31-M24)</f>
        <v>2360.8199999999997</v>
      </c>
      <c r="N34" s="1">
        <f t="shared" si="2"/>
        <v>10708.260000000004</v>
      </c>
    </row>
    <row r="35" spans="1:15">
      <c r="F35" s="1"/>
      <c r="G35" s="1"/>
      <c r="H35" s="1"/>
      <c r="I35" s="1"/>
      <c r="J35" s="1"/>
      <c r="K35" s="1"/>
      <c r="L35" s="1"/>
      <c r="M35" s="1"/>
      <c r="N35" s="1">
        <f t="shared" si="2"/>
        <v>0</v>
      </c>
    </row>
    <row r="36" spans="1:15">
      <c r="E36" t="s">
        <v>3738</v>
      </c>
      <c r="F36" s="1"/>
      <c r="G36" s="203">
        <f>G31</f>
        <v>1422.7099999999996</v>
      </c>
      <c r="H36" s="1"/>
      <c r="I36" s="203">
        <f>I31</f>
        <v>829.81000000000085</v>
      </c>
      <c r="J36" s="1"/>
      <c r="K36" s="1"/>
      <c r="L36" s="1">
        <f>L31</f>
        <v>743.07000000000016</v>
      </c>
      <c r="M36" s="1"/>
      <c r="N36" s="1">
        <f t="shared" si="2"/>
        <v>2995.5900000000006</v>
      </c>
    </row>
    <row r="37" spans="1:15">
      <c r="E37" t="s">
        <v>3739</v>
      </c>
      <c r="F37" s="1"/>
      <c r="G37" s="203">
        <f>-(G36-G26)</f>
        <v>103.11000000000035</v>
      </c>
      <c r="H37" s="1"/>
      <c r="I37" s="203">
        <f>-(I36-I26)</f>
        <v>667.56999999999925</v>
      </c>
      <c r="J37" s="1">
        <f>J25</f>
        <v>512.12</v>
      </c>
      <c r="K37" s="1"/>
      <c r="L37" s="1">
        <f>-(L36-L26)</f>
        <v>1725.0099999999998</v>
      </c>
      <c r="M37" s="1"/>
      <c r="N37" s="1">
        <f t="shared" si="2"/>
        <v>3007.8099999999995</v>
      </c>
    </row>
    <row r="38" spans="1:15">
      <c r="F38" s="1">
        <f>SUM(F33:F37)</f>
        <v>3120</v>
      </c>
      <c r="G38" s="1">
        <f t="shared" ref="G38:M38" si="3">SUM(G33:G37)</f>
        <v>1525.82</v>
      </c>
      <c r="H38" s="1">
        <f t="shared" si="3"/>
        <v>6071.81</v>
      </c>
      <c r="I38" s="1">
        <f t="shared" si="3"/>
        <v>1497.38</v>
      </c>
      <c r="J38" s="1">
        <f t="shared" si="3"/>
        <v>5694.6</v>
      </c>
      <c r="K38" s="1">
        <f t="shared" si="3"/>
        <v>2499.38</v>
      </c>
      <c r="L38" s="1">
        <f t="shared" si="3"/>
        <v>2468.08</v>
      </c>
      <c r="M38" s="1">
        <f t="shared" si="3"/>
        <v>3204.38</v>
      </c>
      <c r="N38" s="1">
        <f t="shared" si="2"/>
        <v>26081.45</v>
      </c>
    </row>
    <row r="39" spans="1:15">
      <c r="A39" s="48" t="s">
        <v>11</v>
      </c>
      <c r="B39" t="s">
        <v>201</v>
      </c>
      <c r="F39" s="1"/>
      <c r="G39" s="1"/>
      <c r="H39" s="1"/>
      <c r="I39" s="1"/>
      <c r="J39" s="1"/>
      <c r="K39" s="1"/>
      <c r="L39" s="1"/>
      <c r="M39" s="1"/>
      <c r="N39" s="1"/>
    </row>
    <row r="41" spans="1:15">
      <c r="A41" s="48" t="s">
        <v>1059</v>
      </c>
      <c r="F41" s="48" t="s">
        <v>8</v>
      </c>
    </row>
    <row r="42" spans="1:15">
      <c r="A42" s="48" t="s">
        <v>7</v>
      </c>
      <c r="B42" s="48" t="s">
        <v>10</v>
      </c>
      <c r="C42" s="48" t="s">
        <v>6</v>
      </c>
      <c r="D42" s="48" t="s">
        <v>12</v>
      </c>
      <c r="E42" s="48" t="s">
        <v>15</v>
      </c>
      <c r="F42">
        <v>1</v>
      </c>
      <c r="G42">
        <v>2</v>
      </c>
      <c r="H42">
        <v>3</v>
      </c>
      <c r="I42">
        <v>4</v>
      </c>
      <c r="J42">
        <v>5</v>
      </c>
      <c r="K42">
        <v>6</v>
      </c>
      <c r="L42">
        <v>8</v>
      </c>
      <c r="M42" t="s">
        <v>1058</v>
      </c>
    </row>
    <row r="43" spans="1:15">
      <c r="A43" t="s">
        <v>189</v>
      </c>
      <c r="B43" t="s">
        <v>197</v>
      </c>
      <c r="C43" t="s">
        <v>137</v>
      </c>
      <c r="D43" t="s">
        <v>281</v>
      </c>
      <c r="E43" t="s">
        <v>191</v>
      </c>
      <c r="F43" s="49">
        <v>1342.74</v>
      </c>
      <c r="G43" s="49">
        <v>996.38</v>
      </c>
      <c r="H43" s="49">
        <v>847</v>
      </c>
      <c r="I43" s="49">
        <v>481.88</v>
      </c>
      <c r="J43" s="49">
        <v>301</v>
      </c>
      <c r="K43" s="49">
        <v>765.24</v>
      </c>
      <c r="L43" s="49">
        <v>196</v>
      </c>
      <c r="M43" s="49">
        <v>4930.24</v>
      </c>
    </row>
    <row r="44" spans="1:15">
      <c r="A44" s="87" t="s">
        <v>3619</v>
      </c>
      <c r="B44" s="87"/>
      <c r="C44" s="87"/>
      <c r="D44" s="87"/>
      <c r="E44" s="87"/>
      <c r="F44" s="197">
        <v>1342.74</v>
      </c>
      <c r="G44" s="197">
        <v>996.38</v>
      </c>
      <c r="H44" s="197">
        <v>847</v>
      </c>
      <c r="I44" s="197">
        <v>481.88</v>
      </c>
      <c r="J44" s="197">
        <v>301</v>
      </c>
      <c r="K44" s="197">
        <v>765.24</v>
      </c>
      <c r="L44" s="197">
        <v>196</v>
      </c>
      <c r="M44" s="197">
        <v>4930.24</v>
      </c>
    </row>
    <row r="45" spans="1:15">
      <c r="A45" t="s">
        <v>1058</v>
      </c>
      <c r="F45" s="49">
        <v>1342.74</v>
      </c>
      <c r="G45" s="49">
        <v>996.38</v>
      </c>
      <c r="H45" s="49">
        <v>847</v>
      </c>
      <c r="I45" s="49">
        <v>481.88</v>
      </c>
      <c r="J45" s="49">
        <v>301</v>
      </c>
      <c r="K45" s="49">
        <v>765.24</v>
      </c>
      <c r="L45" s="49">
        <v>196</v>
      </c>
      <c r="M45" s="49">
        <v>4930.24</v>
      </c>
    </row>
    <row r="47" spans="1:15">
      <c r="D47" t="s">
        <v>3730</v>
      </c>
      <c r="E47" t="str">
        <f>[13]summary!A$10</f>
        <v>Marina Meishkova</v>
      </c>
      <c r="F47" s="162">
        <f>[13]summary!B$10</f>
        <v>1470.1399999999999</v>
      </c>
      <c r="G47" s="162">
        <f>[13]summary!C$10</f>
        <v>820.26</v>
      </c>
      <c r="H47" s="162">
        <f>[13]summary!D$10</f>
        <v>938.98</v>
      </c>
      <c r="I47" s="162">
        <f>[13]summary!E$10</f>
        <v>574</v>
      </c>
      <c r="J47" s="162">
        <f>[13]summary!F$10</f>
        <v>810.74</v>
      </c>
      <c r="K47" s="162">
        <f>[13]summary!G$10</f>
        <v>467.88</v>
      </c>
      <c r="L47" s="162">
        <f>[13]summary!H$10</f>
        <v>0</v>
      </c>
      <c r="M47" s="49">
        <f>SUM(F47:L47)</f>
        <v>5082</v>
      </c>
      <c r="N47" s="49"/>
    </row>
    <row r="48" spans="1:15">
      <c r="E48" s="198" t="s">
        <v>3732</v>
      </c>
      <c r="F48" s="196">
        <f t="shared" ref="F48:L48" si="4">F45-F47</f>
        <v>-127.39999999999986</v>
      </c>
      <c r="G48" s="196">
        <f t="shared" si="4"/>
        <v>176.12</v>
      </c>
      <c r="H48" s="196">
        <f t="shared" si="4"/>
        <v>-91.980000000000018</v>
      </c>
      <c r="I48" s="196">
        <f t="shared" si="4"/>
        <v>-92.12</v>
      </c>
      <c r="J48" s="196">
        <f t="shared" si="4"/>
        <v>-509.74</v>
      </c>
      <c r="K48" s="196">
        <f t="shared" si="4"/>
        <v>297.36</v>
      </c>
      <c r="L48" s="196">
        <f t="shared" si="4"/>
        <v>196</v>
      </c>
      <c r="M48" s="196">
        <f>SUM(F48:L48)</f>
        <v>-151.75999999999988</v>
      </c>
      <c r="N48" s="196"/>
      <c r="O48" t="s">
        <v>3733</v>
      </c>
    </row>
  </sheetData>
  <pageMargins left="0.7" right="0.7" top="0.75" bottom="0.75" header="0.3" footer="0.3"/>
  <pageSetup orientation="portrait" horizontalDpi="4294967293" verticalDpi="4294967293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06"/>
  <sheetViews>
    <sheetView showGridLines="0" workbookViewId="0">
      <pane ySplit="2" topLeftCell="A3" activePane="bottomLeft" state="frozen"/>
      <selection pane="bottomLeft" activeCell="N6" sqref="N6"/>
    </sheetView>
  </sheetViews>
  <sheetFormatPr defaultRowHeight="14.4"/>
  <cols>
    <col min="1" max="1" width="11.88671875" bestFit="1" customWidth="1"/>
    <col min="2" max="2" width="8.6640625" bestFit="1" customWidth="1"/>
    <col min="3" max="3" width="4.5546875" bestFit="1" customWidth="1"/>
    <col min="4" max="4" width="7.109375" bestFit="1" customWidth="1"/>
    <col min="5" max="5" width="20" bestFit="1" customWidth="1"/>
    <col min="6" max="6" width="28.88671875" bestFit="1" customWidth="1"/>
    <col min="7" max="7" width="7.88671875" bestFit="1" customWidth="1"/>
    <col min="8" max="8" width="22.109375" bestFit="1" customWidth="1"/>
    <col min="9" max="9" width="9" style="1" bestFit="1" customWidth="1"/>
    <col min="14" max="14" width="14.88671875" bestFit="1" customWidth="1"/>
    <col min="15" max="15" width="16.33203125" style="1" bestFit="1" customWidth="1"/>
    <col min="16" max="16" width="6.6640625" customWidth="1"/>
    <col min="17" max="17" width="11.33203125" customWidth="1"/>
  </cols>
  <sheetData>
    <row r="2" spans="1:17" ht="15" thickBot="1">
      <c r="A2" s="218" t="s">
        <v>4261</v>
      </c>
      <c r="B2" s="218" t="s">
        <v>1306</v>
      </c>
      <c r="C2" s="218" t="s">
        <v>4262</v>
      </c>
      <c r="D2" s="218" t="s">
        <v>4263</v>
      </c>
      <c r="E2" s="218" t="s">
        <v>4264</v>
      </c>
      <c r="F2" s="218" t="s">
        <v>4265</v>
      </c>
      <c r="G2" s="218" t="s">
        <v>4266</v>
      </c>
      <c r="H2" s="218" t="s">
        <v>4267</v>
      </c>
      <c r="I2" s="222" t="s">
        <v>1307</v>
      </c>
      <c r="J2" s="221" t="s">
        <v>7</v>
      </c>
      <c r="N2" s="48" t="s">
        <v>4280</v>
      </c>
      <c r="O2" s="48" t="s">
        <v>4290</v>
      </c>
    </row>
    <row r="3" spans="1:17" ht="15" thickTop="1">
      <c r="A3" s="219" t="s">
        <v>4268</v>
      </c>
      <c r="B3" s="220">
        <v>42035</v>
      </c>
      <c r="C3" s="219" t="s">
        <v>4269</v>
      </c>
      <c r="D3" s="219" t="s">
        <v>292</v>
      </c>
      <c r="E3" s="219" t="s">
        <v>4270</v>
      </c>
      <c r="F3" s="219" t="s">
        <v>218</v>
      </c>
      <c r="G3" s="219" t="s">
        <v>23</v>
      </c>
      <c r="H3" s="219" t="s">
        <v>4271</v>
      </c>
      <c r="I3" s="223">
        <v>17509.66</v>
      </c>
      <c r="J3" s="219" t="s">
        <v>189</v>
      </c>
      <c r="N3" s="48" t="s">
        <v>4279</v>
      </c>
      <c r="O3" t="s">
        <v>20</v>
      </c>
      <c r="P3" t="s">
        <v>189</v>
      </c>
      <c r="Q3" t="s">
        <v>1058</v>
      </c>
    </row>
    <row r="4" spans="1:17">
      <c r="A4" s="219" t="s">
        <v>4268</v>
      </c>
      <c r="B4" s="220">
        <v>42035</v>
      </c>
      <c r="C4" s="219" t="s">
        <v>4269</v>
      </c>
      <c r="D4" s="219" t="s">
        <v>292</v>
      </c>
      <c r="E4" s="219" t="s">
        <v>4270</v>
      </c>
      <c r="F4" s="219" t="s">
        <v>70</v>
      </c>
      <c r="G4" s="219" t="s">
        <v>23</v>
      </c>
      <c r="H4" s="219" t="s">
        <v>218</v>
      </c>
      <c r="I4" s="223">
        <v>146.06</v>
      </c>
      <c r="J4" s="219" t="s">
        <v>189</v>
      </c>
      <c r="N4" s="216" t="s">
        <v>4269</v>
      </c>
      <c r="O4" s="52"/>
      <c r="P4" s="52">
        <v>3.1832314562052488E-12</v>
      </c>
      <c r="Q4" s="52">
        <v>3.1832314562052488E-12</v>
      </c>
    </row>
    <row r="5" spans="1:17">
      <c r="A5" s="219" t="s">
        <v>4268</v>
      </c>
      <c r="B5" s="220">
        <v>42035</v>
      </c>
      <c r="C5" s="219" t="s">
        <v>4269</v>
      </c>
      <c r="D5" s="219" t="s">
        <v>292</v>
      </c>
      <c r="E5" s="219" t="s">
        <v>4270</v>
      </c>
      <c r="F5" s="219" t="s">
        <v>40</v>
      </c>
      <c r="G5" s="219" t="s">
        <v>23</v>
      </c>
      <c r="H5" s="219" t="s">
        <v>218</v>
      </c>
      <c r="I5" s="223">
        <v>54.2</v>
      </c>
      <c r="J5" s="219" t="s">
        <v>189</v>
      </c>
      <c r="N5" s="216" t="s">
        <v>4272</v>
      </c>
      <c r="O5" s="52"/>
      <c r="P5" s="52">
        <v>-2.4868995751603507E-13</v>
      </c>
      <c r="Q5" s="52">
        <v>-2.4868995751603507E-13</v>
      </c>
    </row>
    <row r="6" spans="1:17">
      <c r="A6" s="219" t="s">
        <v>4268</v>
      </c>
      <c r="B6" s="220">
        <v>42035</v>
      </c>
      <c r="C6" s="219" t="s">
        <v>4269</v>
      </c>
      <c r="D6" s="219" t="s">
        <v>292</v>
      </c>
      <c r="E6" s="219" t="s">
        <v>4270</v>
      </c>
      <c r="F6" s="219" t="s">
        <v>89</v>
      </c>
      <c r="G6" s="219" t="s">
        <v>23</v>
      </c>
      <c r="H6" s="219" t="s">
        <v>218</v>
      </c>
      <c r="I6" s="223">
        <v>-612.13</v>
      </c>
      <c r="J6" s="219" t="s">
        <v>189</v>
      </c>
      <c r="N6" s="216" t="s">
        <v>4273</v>
      </c>
      <c r="O6" s="52"/>
      <c r="P6" s="52">
        <v>-5.6843418860808015E-13</v>
      </c>
      <c r="Q6" s="52">
        <v>-5.6843418860808015E-13</v>
      </c>
    </row>
    <row r="7" spans="1:17">
      <c r="A7" s="219" t="s">
        <v>4268</v>
      </c>
      <c r="B7" s="220">
        <v>42035</v>
      </c>
      <c r="C7" s="219" t="s">
        <v>4269</v>
      </c>
      <c r="D7" s="219" t="s">
        <v>292</v>
      </c>
      <c r="E7" s="219" t="s">
        <v>4270</v>
      </c>
      <c r="F7" s="219" t="s">
        <v>123</v>
      </c>
      <c r="G7" s="219" t="s">
        <v>23</v>
      </c>
      <c r="H7" s="219" t="s">
        <v>218</v>
      </c>
      <c r="I7" s="223">
        <v>84.05</v>
      </c>
      <c r="J7" s="219" t="s">
        <v>189</v>
      </c>
      <c r="N7" s="216" t="s">
        <v>4274</v>
      </c>
      <c r="O7" s="52"/>
      <c r="P7" s="52">
        <v>2.9700686354772188E-12</v>
      </c>
      <c r="Q7" s="52">
        <v>2.9700686354772188E-12</v>
      </c>
    </row>
    <row r="8" spans="1:17">
      <c r="A8" s="219" t="s">
        <v>4268</v>
      </c>
      <c r="B8" s="220">
        <v>42035</v>
      </c>
      <c r="C8" s="219" t="s">
        <v>4269</v>
      </c>
      <c r="D8" s="219" t="s">
        <v>292</v>
      </c>
      <c r="E8" s="219" t="s">
        <v>4270</v>
      </c>
      <c r="F8" s="219" t="s">
        <v>197</v>
      </c>
      <c r="G8" s="219" t="s">
        <v>23</v>
      </c>
      <c r="H8" s="219" t="s">
        <v>218</v>
      </c>
      <c r="I8" s="223">
        <v>-4348.55</v>
      </c>
      <c r="J8" s="219" t="s">
        <v>189</v>
      </c>
      <c r="N8" s="216" t="s">
        <v>4275</v>
      </c>
      <c r="O8" s="52"/>
      <c r="P8" s="52">
        <v>-7.9580786405131221E-13</v>
      </c>
      <c r="Q8" s="52">
        <v>-7.9580786405131221E-13</v>
      </c>
    </row>
    <row r="9" spans="1:17">
      <c r="A9" s="219" t="s">
        <v>4268</v>
      </c>
      <c r="B9" s="220">
        <v>42035</v>
      </c>
      <c r="C9" s="219" t="s">
        <v>4269</v>
      </c>
      <c r="D9" s="219" t="s">
        <v>292</v>
      </c>
      <c r="E9" s="219" t="s">
        <v>4270</v>
      </c>
      <c r="F9" s="219" t="s">
        <v>175</v>
      </c>
      <c r="G9" s="219" t="s">
        <v>23</v>
      </c>
      <c r="H9" s="219" t="s">
        <v>218</v>
      </c>
      <c r="I9" s="223">
        <v>118.1</v>
      </c>
      <c r="J9" s="219" t="s">
        <v>189</v>
      </c>
      <c r="N9" s="216" t="s">
        <v>4276</v>
      </c>
      <c r="O9" s="52"/>
      <c r="P9" s="52">
        <v>-1.7408297026122455E-12</v>
      </c>
      <c r="Q9" s="52">
        <v>-1.7408297026122455E-12</v>
      </c>
    </row>
    <row r="10" spans="1:17">
      <c r="A10" s="219" t="s">
        <v>4268</v>
      </c>
      <c r="B10" s="220">
        <v>42035</v>
      </c>
      <c r="C10" s="219" t="s">
        <v>4269</v>
      </c>
      <c r="D10" s="219" t="s">
        <v>292</v>
      </c>
      <c r="E10" s="219" t="s">
        <v>4270</v>
      </c>
      <c r="F10" s="219" t="s">
        <v>34</v>
      </c>
      <c r="G10" s="219" t="s">
        <v>23</v>
      </c>
      <c r="H10" s="219" t="s">
        <v>218</v>
      </c>
      <c r="I10" s="223">
        <v>-417</v>
      </c>
      <c r="J10" s="219" t="s">
        <v>189</v>
      </c>
      <c r="N10" s="216" t="s">
        <v>4277</v>
      </c>
      <c r="O10" s="52"/>
      <c r="P10" s="52">
        <v>-1.6786572132332367E-12</v>
      </c>
      <c r="Q10" s="52">
        <v>-1.6786572132332367E-12</v>
      </c>
    </row>
    <row r="11" spans="1:17">
      <c r="A11" s="219" t="s">
        <v>4268</v>
      </c>
      <c r="B11" s="220">
        <v>42035</v>
      </c>
      <c r="C11" s="219" t="s">
        <v>4269</v>
      </c>
      <c r="D11" s="219" t="s">
        <v>292</v>
      </c>
      <c r="E11" s="219" t="s">
        <v>4270</v>
      </c>
      <c r="F11" s="219" t="s">
        <v>377</v>
      </c>
      <c r="G11" s="219" t="s">
        <v>23</v>
      </c>
      <c r="H11" s="219" t="s">
        <v>218</v>
      </c>
      <c r="I11" s="223">
        <v>-42.3</v>
      </c>
      <c r="J11" s="219" t="s">
        <v>189</v>
      </c>
      <c r="N11" s="216" t="s">
        <v>4278</v>
      </c>
      <c r="O11" s="52"/>
      <c r="P11" s="52">
        <v>-2.5579538487363607E-12</v>
      </c>
      <c r="Q11" s="52">
        <v>-2.5579538487363607E-12</v>
      </c>
    </row>
    <row r="12" spans="1:17">
      <c r="A12" s="219" t="s">
        <v>4268</v>
      </c>
      <c r="B12" s="220">
        <v>42035</v>
      </c>
      <c r="C12" s="219" t="s">
        <v>4269</v>
      </c>
      <c r="D12" s="219" t="s">
        <v>292</v>
      </c>
      <c r="E12" s="219" t="s">
        <v>4270</v>
      </c>
      <c r="F12" s="219" t="s">
        <v>378</v>
      </c>
      <c r="G12" s="219" t="s">
        <v>23</v>
      </c>
      <c r="H12" s="219" t="s">
        <v>218</v>
      </c>
      <c r="I12" s="223">
        <v>-172.85</v>
      </c>
      <c r="J12" s="219" t="s">
        <v>189</v>
      </c>
      <c r="N12" s="216" t="s">
        <v>4282</v>
      </c>
      <c r="O12" s="52">
        <v>-3.1832314562052488E-12</v>
      </c>
      <c r="P12" s="52"/>
      <c r="Q12" s="52">
        <v>-3.1832314562052488E-12</v>
      </c>
    </row>
    <row r="13" spans="1:17">
      <c r="A13" s="219" t="s">
        <v>4268</v>
      </c>
      <c r="B13" s="220">
        <v>42035</v>
      </c>
      <c r="C13" s="219" t="s">
        <v>4269</v>
      </c>
      <c r="D13" s="219" t="s">
        <v>292</v>
      </c>
      <c r="E13" s="219" t="s">
        <v>4270</v>
      </c>
      <c r="F13" s="219" t="s">
        <v>379</v>
      </c>
      <c r="G13" s="219" t="s">
        <v>23</v>
      </c>
      <c r="H13" s="219" t="s">
        <v>218</v>
      </c>
      <c r="I13" s="223">
        <v>-47.57</v>
      </c>
      <c r="J13" s="219" t="s">
        <v>189</v>
      </c>
      <c r="N13" s="216" t="s">
        <v>4283</v>
      </c>
      <c r="O13" s="52">
        <v>2.4868995751603507E-13</v>
      </c>
      <c r="P13" s="52"/>
      <c r="Q13" s="52">
        <v>2.4868995751603507E-13</v>
      </c>
    </row>
    <row r="14" spans="1:17">
      <c r="A14" s="219" t="s">
        <v>4268</v>
      </c>
      <c r="B14" s="220">
        <v>42035</v>
      </c>
      <c r="C14" s="219" t="s">
        <v>4269</v>
      </c>
      <c r="D14" s="219" t="s">
        <v>292</v>
      </c>
      <c r="E14" s="219" t="s">
        <v>4270</v>
      </c>
      <c r="F14" s="219" t="s">
        <v>384</v>
      </c>
      <c r="G14" s="219" t="s">
        <v>23</v>
      </c>
      <c r="H14" s="219" t="s">
        <v>218</v>
      </c>
      <c r="I14" s="223">
        <v>-181.63</v>
      </c>
      <c r="J14" s="219" t="s">
        <v>189</v>
      </c>
      <c r="N14" s="216" t="s">
        <v>4284</v>
      </c>
      <c r="O14" s="52">
        <v>5.6843418860808015E-13</v>
      </c>
      <c r="P14" s="52"/>
      <c r="Q14" s="52">
        <v>5.6843418860808015E-13</v>
      </c>
    </row>
    <row r="15" spans="1:17">
      <c r="A15" s="219" t="s">
        <v>4268</v>
      </c>
      <c r="B15" s="220">
        <v>42035</v>
      </c>
      <c r="C15" s="219" t="s">
        <v>4269</v>
      </c>
      <c r="D15" s="219" t="s">
        <v>292</v>
      </c>
      <c r="E15" s="219" t="s">
        <v>4270</v>
      </c>
      <c r="F15" s="219" t="s">
        <v>388</v>
      </c>
      <c r="G15" s="219" t="s">
        <v>23</v>
      </c>
      <c r="H15" s="219" t="s">
        <v>218</v>
      </c>
      <c r="I15" s="223">
        <v>-57.08</v>
      </c>
      <c r="J15" s="219" t="s">
        <v>189</v>
      </c>
      <c r="N15" s="216" t="s">
        <v>4285</v>
      </c>
      <c r="O15" s="52">
        <v>-2.9700686354772188E-12</v>
      </c>
      <c r="P15" s="52"/>
      <c r="Q15" s="52">
        <v>-2.9700686354772188E-12</v>
      </c>
    </row>
    <row r="16" spans="1:17">
      <c r="A16" s="219" t="s">
        <v>4268</v>
      </c>
      <c r="B16" s="220">
        <v>42035</v>
      </c>
      <c r="C16" s="219" t="s">
        <v>4269</v>
      </c>
      <c r="D16" s="219" t="s">
        <v>292</v>
      </c>
      <c r="E16" s="219" t="s">
        <v>4270</v>
      </c>
      <c r="F16" s="219" t="s">
        <v>92</v>
      </c>
      <c r="G16" s="219" t="s">
        <v>23</v>
      </c>
      <c r="H16" s="219" t="s">
        <v>218</v>
      </c>
      <c r="I16" s="223">
        <v>-2387.25</v>
      </c>
      <c r="J16" s="219" t="s">
        <v>189</v>
      </c>
      <c r="N16" s="216" t="s">
        <v>4286</v>
      </c>
      <c r="O16" s="52">
        <v>7.9580786405131221E-13</v>
      </c>
      <c r="P16" s="52"/>
      <c r="Q16" s="52">
        <v>7.9580786405131221E-13</v>
      </c>
    </row>
    <row r="17" spans="1:17">
      <c r="A17" s="219" t="s">
        <v>4268</v>
      </c>
      <c r="B17" s="220">
        <v>42035</v>
      </c>
      <c r="C17" s="219" t="s">
        <v>4269</v>
      </c>
      <c r="D17" s="219" t="s">
        <v>292</v>
      </c>
      <c r="E17" s="219" t="s">
        <v>4270</v>
      </c>
      <c r="F17" s="219" t="s">
        <v>153</v>
      </c>
      <c r="G17" s="219" t="s">
        <v>23</v>
      </c>
      <c r="H17" s="219" t="s">
        <v>218</v>
      </c>
      <c r="I17" s="223">
        <v>7.86</v>
      </c>
      <c r="J17" s="219" t="s">
        <v>189</v>
      </c>
      <c r="N17" s="216" t="s">
        <v>4287</v>
      </c>
      <c r="O17" s="52">
        <v>1.7408297026122455E-12</v>
      </c>
      <c r="P17" s="52"/>
      <c r="Q17" s="52">
        <v>1.7408297026122455E-12</v>
      </c>
    </row>
    <row r="18" spans="1:17">
      <c r="A18" s="219" t="s">
        <v>4268</v>
      </c>
      <c r="B18" s="220">
        <v>42035</v>
      </c>
      <c r="C18" s="219" t="s">
        <v>4269</v>
      </c>
      <c r="D18" s="219" t="s">
        <v>292</v>
      </c>
      <c r="E18" s="219" t="s">
        <v>4270</v>
      </c>
      <c r="F18" s="219" t="s">
        <v>139</v>
      </c>
      <c r="G18" s="219" t="s">
        <v>23</v>
      </c>
      <c r="H18" s="219" t="s">
        <v>218</v>
      </c>
      <c r="I18" s="223">
        <v>-65.45</v>
      </c>
      <c r="J18" s="219" t="s">
        <v>189</v>
      </c>
      <c r="N18" s="216" t="s">
        <v>4288</v>
      </c>
      <c r="O18" s="52">
        <v>1.6786572132332367E-12</v>
      </c>
      <c r="P18" s="52"/>
      <c r="Q18" s="52">
        <v>1.6786572132332367E-12</v>
      </c>
    </row>
    <row r="19" spans="1:17">
      <c r="A19" s="219" t="s">
        <v>4268</v>
      </c>
      <c r="B19" s="220">
        <v>42035</v>
      </c>
      <c r="C19" s="219" t="s">
        <v>4269</v>
      </c>
      <c r="D19" s="219" t="s">
        <v>292</v>
      </c>
      <c r="E19" s="219" t="s">
        <v>4270</v>
      </c>
      <c r="F19" s="219" t="s">
        <v>119</v>
      </c>
      <c r="G19" s="219" t="s">
        <v>23</v>
      </c>
      <c r="H19" s="219" t="s">
        <v>218</v>
      </c>
      <c r="I19" s="223">
        <v>18.54</v>
      </c>
      <c r="J19" s="219" t="s">
        <v>189</v>
      </c>
      <c r="N19" s="216" t="s">
        <v>4289</v>
      </c>
      <c r="O19" s="52">
        <v>2.5579538487363607E-12</v>
      </c>
      <c r="P19" s="52"/>
      <c r="Q19" s="52">
        <v>2.5579538487363607E-12</v>
      </c>
    </row>
    <row r="20" spans="1:17">
      <c r="A20" s="219" t="s">
        <v>4268</v>
      </c>
      <c r="B20" s="220">
        <v>42035</v>
      </c>
      <c r="C20" s="219" t="s">
        <v>4269</v>
      </c>
      <c r="D20" s="219" t="s">
        <v>292</v>
      </c>
      <c r="E20" s="219" t="s">
        <v>4270</v>
      </c>
      <c r="F20" s="219" t="s">
        <v>397</v>
      </c>
      <c r="G20" s="219" t="s">
        <v>23</v>
      </c>
      <c r="H20" s="219" t="s">
        <v>218</v>
      </c>
      <c r="I20" s="223">
        <v>-400.27</v>
      </c>
      <c r="J20" s="219" t="s">
        <v>189</v>
      </c>
      <c r="N20" s="216" t="s">
        <v>1058</v>
      </c>
      <c r="O20" s="52">
        <v>1.4370726830748026E-12</v>
      </c>
      <c r="P20" s="52">
        <v>-1.4370726830748026E-12</v>
      </c>
      <c r="Q20" s="52">
        <v>0</v>
      </c>
    </row>
    <row r="21" spans="1:17">
      <c r="A21" s="219" t="s">
        <v>4268</v>
      </c>
      <c r="B21" s="220">
        <v>42035</v>
      </c>
      <c r="C21" s="219" t="s">
        <v>4269</v>
      </c>
      <c r="D21" s="219" t="s">
        <v>292</v>
      </c>
      <c r="E21" s="219" t="s">
        <v>4270</v>
      </c>
      <c r="F21" s="219" t="s">
        <v>86</v>
      </c>
      <c r="G21" s="219" t="s">
        <v>23</v>
      </c>
      <c r="H21" s="219" t="s">
        <v>218</v>
      </c>
      <c r="I21" s="223">
        <v>21.07</v>
      </c>
      <c r="J21" s="219" t="s">
        <v>189</v>
      </c>
    </row>
    <row r="22" spans="1:17">
      <c r="A22" s="219" t="s">
        <v>4268</v>
      </c>
      <c r="B22" s="220">
        <v>42035</v>
      </c>
      <c r="C22" s="219" t="s">
        <v>4269</v>
      </c>
      <c r="D22" s="219" t="s">
        <v>292</v>
      </c>
      <c r="E22" s="219" t="s">
        <v>4270</v>
      </c>
      <c r="F22" s="219" t="s">
        <v>413</v>
      </c>
      <c r="G22" s="219" t="s">
        <v>23</v>
      </c>
      <c r="H22" s="219" t="s">
        <v>218</v>
      </c>
      <c r="I22" s="223">
        <v>-41.43</v>
      </c>
      <c r="J22" s="219" t="s">
        <v>189</v>
      </c>
    </row>
    <row r="23" spans="1:17">
      <c r="A23" s="219" t="s">
        <v>4268</v>
      </c>
      <c r="B23" s="220">
        <v>42035</v>
      </c>
      <c r="C23" s="219" t="s">
        <v>4269</v>
      </c>
      <c r="D23" s="219" t="s">
        <v>292</v>
      </c>
      <c r="E23" s="219" t="s">
        <v>4270</v>
      </c>
      <c r="F23" s="219" t="s">
        <v>419</v>
      </c>
      <c r="G23" s="219" t="s">
        <v>23</v>
      </c>
      <c r="H23" s="219" t="s">
        <v>218</v>
      </c>
      <c r="I23" s="223">
        <v>-124.21</v>
      </c>
      <c r="J23" s="219" t="s">
        <v>189</v>
      </c>
    </row>
    <row r="24" spans="1:17">
      <c r="A24" s="219" t="s">
        <v>4268</v>
      </c>
      <c r="B24" s="220">
        <v>42035</v>
      </c>
      <c r="C24" s="219" t="s">
        <v>4269</v>
      </c>
      <c r="D24" s="219" t="s">
        <v>292</v>
      </c>
      <c r="E24" s="219" t="s">
        <v>4270</v>
      </c>
      <c r="F24" s="219" t="s">
        <v>428</v>
      </c>
      <c r="G24" s="219" t="s">
        <v>23</v>
      </c>
      <c r="H24" s="219" t="s">
        <v>218</v>
      </c>
      <c r="I24" s="223">
        <v>-4.62</v>
      </c>
      <c r="J24" s="219" t="s">
        <v>189</v>
      </c>
    </row>
    <row r="25" spans="1:17">
      <c r="A25" s="219" t="s">
        <v>4268</v>
      </c>
      <c r="B25" s="220">
        <v>42035</v>
      </c>
      <c r="C25" s="219" t="s">
        <v>4269</v>
      </c>
      <c r="D25" s="219" t="s">
        <v>292</v>
      </c>
      <c r="E25" s="219" t="s">
        <v>4270</v>
      </c>
      <c r="F25" s="219" t="s">
        <v>435</v>
      </c>
      <c r="G25" s="219" t="s">
        <v>23</v>
      </c>
      <c r="H25" s="219" t="s">
        <v>218</v>
      </c>
      <c r="I25" s="223">
        <v>-268.13</v>
      </c>
      <c r="J25" s="219" t="s">
        <v>189</v>
      </c>
    </row>
    <row r="26" spans="1:17">
      <c r="A26" s="219" t="s">
        <v>4268</v>
      </c>
      <c r="B26" s="220">
        <v>42035</v>
      </c>
      <c r="C26" s="219" t="s">
        <v>4269</v>
      </c>
      <c r="D26" s="219" t="s">
        <v>292</v>
      </c>
      <c r="E26" s="219" t="s">
        <v>4270</v>
      </c>
      <c r="F26" s="219" t="s">
        <v>182</v>
      </c>
      <c r="G26" s="219" t="s">
        <v>23</v>
      </c>
      <c r="H26" s="219" t="s">
        <v>218</v>
      </c>
      <c r="I26" s="223">
        <v>-5215.07</v>
      </c>
      <c r="J26" s="219" t="s">
        <v>189</v>
      </c>
    </row>
    <row r="27" spans="1:17">
      <c r="A27" s="219" t="s">
        <v>4268</v>
      </c>
      <c r="B27" s="220">
        <v>42035</v>
      </c>
      <c r="C27" s="219" t="s">
        <v>4269</v>
      </c>
      <c r="D27" s="219" t="s">
        <v>292</v>
      </c>
      <c r="E27" s="219" t="s">
        <v>4270</v>
      </c>
      <c r="F27" s="219" t="s">
        <v>231</v>
      </c>
      <c r="G27" s="219" t="s">
        <v>23</v>
      </c>
      <c r="H27" s="219" t="s">
        <v>218</v>
      </c>
      <c r="I27" s="223">
        <v>3.65</v>
      </c>
      <c r="J27" s="219" t="s">
        <v>189</v>
      </c>
    </row>
    <row r="28" spans="1:17">
      <c r="A28" s="219" t="s">
        <v>4268</v>
      </c>
      <c r="B28" s="220">
        <v>42035</v>
      </c>
      <c r="C28" s="219" t="s">
        <v>4269</v>
      </c>
      <c r="D28" s="219" t="s">
        <v>292</v>
      </c>
      <c r="E28" s="219" t="s">
        <v>4270</v>
      </c>
      <c r="F28" s="219" t="s">
        <v>446</v>
      </c>
      <c r="G28" s="219" t="s">
        <v>23</v>
      </c>
      <c r="H28" s="219" t="s">
        <v>218</v>
      </c>
      <c r="I28" s="223">
        <v>-2458.63</v>
      </c>
      <c r="J28" s="219" t="s">
        <v>189</v>
      </c>
    </row>
    <row r="29" spans="1:17">
      <c r="A29" s="219" t="s">
        <v>4268</v>
      </c>
      <c r="B29" s="220">
        <v>42035</v>
      </c>
      <c r="C29" s="219" t="s">
        <v>4269</v>
      </c>
      <c r="D29" s="219" t="s">
        <v>292</v>
      </c>
      <c r="E29" s="219" t="s">
        <v>4270</v>
      </c>
      <c r="F29" s="219" t="s">
        <v>447</v>
      </c>
      <c r="G29" s="219" t="s">
        <v>23</v>
      </c>
      <c r="H29" s="219" t="s">
        <v>218</v>
      </c>
      <c r="I29" s="223">
        <v>-68.87</v>
      </c>
      <c r="J29" s="219" t="s">
        <v>189</v>
      </c>
    </row>
    <row r="30" spans="1:17">
      <c r="A30" s="219" t="s">
        <v>4268</v>
      </c>
      <c r="B30" s="220">
        <v>42035</v>
      </c>
      <c r="C30" s="219" t="s">
        <v>4269</v>
      </c>
      <c r="D30" s="219" t="s">
        <v>292</v>
      </c>
      <c r="E30" s="219" t="s">
        <v>4270</v>
      </c>
      <c r="F30" s="219" t="s">
        <v>104</v>
      </c>
      <c r="G30" s="219" t="s">
        <v>23</v>
      </c>
      <c r="H30" s="219" t="s">
        <v>218</v>
      </c>
      <c r="I30" s="223">
        <v>-16.43</v>
      </c>
      <c r="J30" s="219" t="s">
        <v>189</v>
      </c>
    </row>
    <row r="31" spans="1:17">
      <c r="A31" s="219" t="s">
        <v>4268</v>
      </c>
      <c r="B31" s="220">
        <v>42035</v>
      </c>
      <c r="C31" s="219" t="s">
        <v>4269</v>
      </c>
      <c r="D31" s="219" t="s">
        <v>292</v>
      </c>
      <c r="E31" s="219" t="s">
        <v>4270</v>
      </c>
      <c r="F31" s="219" t="s">
        <v>458</v>
      </c>
      <c r="G31" s="219" t="s">
        <v>23</v>
      </c>
      <c r="H31" s="219" t="s">
        <v>218</v>
      </c>
      <c r="I31" s="223">
        <v>-91.68</v>
      </c>
      <c r="J31" s="219" t="s">
        <v>189</v>
      </c>
    </row>
    <row r="32" spans="1:17">
      <c r="A32" s="219" t="s">
        <v>4268</v>
      </c>
      <c r="B32" s="220">
        <v>42035</v>
      </c>
      <c r="C32" s="219" t="s">
        <v>4269</v>
      </c>
      <c r="D32" s="219" t="s">
        <v>292</v>
      </c>
      <c r="E32" s="219" t="s">
        <v>4270</v>
      </c>
      <c r="F32" s="219" t="s">
        <v>460</v>
      </c>
      <c r="G32" s="219" t="s">
        <v>23</v>
      </c>
      <c r="H32" s="219" t="s">
        <v>218</v>
      </c>
      <c r="I32" s="223">
        <v>-430.66</v>
      </c>
      <c r="J32" s="219" t="s">
        <v>189</v>
      </c>
    </row>
    <row r="33" spans="1:10">
      <c r="A33" s="219" t="s">
        <v>4268</v>
      </c>
      <c r="B33" s="220">
        <v>42035</v>
      </c>
      <c r="C33" s="219" t="s">
        <v>4269</v>
      </c>
      <c r="D33" s="219" t="s">
        <v>292</v>
      </c>
      <c r="E33" s="219" t="s">
        <v>4270</v>
      </c>
      <c r="F33" s="219" t="s">
        <v>461</v>
      </c>
      <c r="G33" s="219" t="s">
        <v>23</v>
      </c>
      <c r="H33" s="219" t="s">
        <v>218</v>
      </c>
      <c r="I33" s="223">
        <v>-753.86</v>
      </c>
      <c r="J33" s="219" t="s">
        <v>189</v>
      </c>
    </row>
    <row r="34" spans="1:10">
      <c r="A34" s="219" t="s">
        <v>4268</v>
      </c>
      <c r="B34" s="220">
        <v>42035</v>
      </c>
      <c r="C34" s="219" t="s">
        <v>4269</v>
      </c>
      <c r="D34" s="219" t="s">
        <v>292</v>
      </c>
      <c r="E34" s="219" t="s">
        <v>4270</v>
      </c>
      <c r="F34" s="219" t="s">
        <v>463</v>
      </c>
      <c r="G34" s="219" t="s">
        <v>23</v>
      </c>
      <c r="H34" s="219" t="s">
        <v>218</v>
      </c>
      <c r="I34" s="223">
        <v>-460.2</v>
      </c>
      <c r="J34" s="219" t="s">
        <v>189</v>
      </c>
    </row>
    <row r="35" spans="1:10">
      <c r="A35" s="219" t="s">
        <v>4268</v>
      </c>
      <c r="B35" s="220">
        <v>42035</v>
      </c>
      <c r="C35" s="219" t="s">
        <v>4269</v>
      </c>
      <c r="D35" s="219" t="s">
        <v>292</v>
      </c>
      <c r="E35" s="219" t="s">
        <v>4270</v>
      </c>
      <c r="F35" s="219" t="s">
        <v>56</v>
      </c>
      <c r="G35" s="219" t="s">
        <v>23</v>
      </c>
      <c r="H35" s="219" t="s">
        <v>218</v>
      </c>
      <c r="I35" s="223">
        <v>-201.49</v>
      </c>
      <c r="J35" s="219" t="s">
        <v>189</v>
      </c>
    </row>
    <row r="36" spans="1:10">
      <c r="A36" s="219" t="s">
        <v>4268</v>
      </c>
      <c r="B36" s="220">
        <v>42035</v>
      </c>
      <c r="C36" s="219" t="s">
        <v>4269</v>
      </c>
      <c r="D36" s="219" t="s">
        <v>292</v>
      </c>
      <c r="E36" s="219" t="s">
        <v>4270</v>
      </c>
      <c r="F36" s="219" t="s">
        <v>78</v>
      </c>
      <c r="G36" s="219" t="s">
        <v>23</v>
      </c>
      <c r="H36" s="219" t="s">
        <v>218</v>
      </c>
      <c r="I36" s="223">
        <v>-869.08</v>
      </c>
      <c r="J36" s="219" t="s">
        <v>189</v>
      </c>
    </row>
    <row r="37" spans="1:10">
      <c r="A37" s="219" t="s">
        <v>4268</v>
      </c>
      <c r="B37" s="220">
        <v>42035</v>
      </c>
      <c r="C37" s="219" t="s">
        <v>4269</v>
      </c>
      <c r="D37" s="219" t="s">
        <v>292</v>
      </c>
      <c r="E37" s="219" t="s">
        <v>4270</v>
      </c>
      <c r="F37" s="219" t="s">
        <v>478</v>
      </c>
      <c r="G37" s="219" t="s">
        <v>23</v>
      </c>
      <c r="H37" s="219" t="s">
        <v>218</v>
      </c>
      <c r="I37" s="223">
        <v>-605.59</v>
      </c>
      <c r="J37" s="219" t="s">
        <v>189</v>
      </c>
    </row>
    <row r="38" spans="1:10">
      <c r="A38" s="219" t="s">
        <v>4268</v>
      </c>
      <c r="B38" s="220">
        <v>42035</v>
      </c>
      <c r="C38" s="219" t="s">
        <v>4269</v>
      </c>
      <c r="D38" s="219" t="s">
        <v>292</v>
      </c>
      <c r="E38" s="219" t="s">
        <v>4270</v>
      </c>
      <c r="F38" s="219" t="s">
        <v>483</v>
      </c>
      <c r="G38" s="219" t="s">
        <v>23</v>
      </c>
      <c r="H38" s="219" t="s">
        <v>218</v>
      </c>
      <c r="I38" s="223">
        <v>-403.94</v>
      </c>
      <c r="J38" s="219" t="s">
        <v>189</v>
      </c>
    </row>
    <row r="39" spans="1:10">
      <c r="A39" s="219" t="s">
        <v>4268</v>
      </c>
      <c r="B39" s="220">
        <v>42035</v>
      </c>
      <c r="C39" s="219" t="s">
        <v>4269</v>
      </c>
      <c r="D39" s="219" t="s">
        <v>292</v>
      </c>
      <c r="E39" s="219" t="s">
        <v>4270</v>
      </c>
      <c r="F39" s="219" t="s">
        <v>494</v>
      </c>
      <c r="G39" s="219" t="s">
        <v>23</v>
      </c>
      <c r="H39" s="219" t="s">
        <v>218</v>
      </c>
      <c r="I39" s="223">
        <v>51.44</v>
      </c>
      <c r="J39" s="219" t="s">
        <v>189</v>
      </c>
    </row>
    <row r="40" spans="1:10">
      <c r="A40" s="219" t="s">
        <v>4268</v>
      </c>
      <c r="B40" s="220">
        <v>42035</v>
      </c>
      <c r="C40" s="219" t="s">
        <v>4269</v>
      </c>
      <c r="D40" s="219" t="s">
        <v>292</v>
      </c>
      <c r="E40" s="219" t="s">
        <v>4270</v>
      </c>
      <c r="F40" s="219" t="s">
        <v>496</v>
      </c>
      <c r="G40" s="219" t="s">
        <v>23</v>
      </c>
      <c r="H40" s="219" t="s">
        <v>218</v>
      </c>
      <c r="I40" s="223">
        <v>-123.73</v>
      </c>
      <c r="J40" s="219" t="s">
        <v>189</v>
      </c>
    </row>
    <row r="41" spans="1:10">
      <c r="A41" s="219" t="s">
        <v>4268</v>
      </c>
      <c r="B41" s="220">
        <v>42035</v>
      </c>
      <c r="C41" s="219" t="s">
        <v>4269</v>
      </c>
      <c r="D41" s="219" t="s">
        <v>292</v>
      </c>
      <c r="E41" s="219" t="s">
        <v>4270</v>
      </c>
      <c r="F41" s="219" t="s">
        <v>226</v>
      </c>
      <c r="G41" s="219" t="s">
        <v>23</v>
      </c>
      <c r="H41" s="219" t="s">
        <v>218</v>
      </c>
      <c r="I41" s="223">
        <v>-547.5</v>
      </c>
      <c r="J41" s="219" t="s">
        <v>189</v>
      </c>
    </row>
    <row r="42" spans="1:10">
      <c r="A42" s="219" t="s">
        <v>4268</v>
      </c>
      <c r="B42" s="220">
        <v>42035</v>
      </c>
      <c r="C42" s="219" t="s">
        <v>4269</v>
      </c>
      <c r="D42" s="219" t="s">
        <v>292</v>
      </c>
      <c r="E42" s="219" t="s">
        <v>4270</v>
      </c>
      <c r="F42" s="219" t="s">
        <v>43</v>
      </c>
      <c r="G42" s="219" t="s">
        <v>23</v>
      </c>
      <c r="H42" s="219" t="s">
        <v>218</v>
      </c>
      <c r="I42" s="223">
        <v>-47.51</v>
      </c>
      <c r="J42" s="219" t="s">
        <v>189</v>
      </c>
    </row>
    <row r="43" spans="1:10">
      <c r="A43" s="219" t="s">
        <v>4268</v>
      </c>
      <c r="B43" s="220">
        <v>42035</v>
      </c>
      <c r="C43" s="219" t="s">
        <v>4269</v>
      </c>
      <c r="D43" s="219" t="s">
        <v>292</v>
      </c>
      <c r="E43" s="219" t="s">
        <v>4270</v>
      </c>
      <c r="F43" s="219" t="s">
        <v>53</v>
      </c>
      <c r="G43" s="219" t="s">
        <v>23</v>
      </c>
      <c r="H43" s="219" t="s">
        <v>218</v>
      </c>
      <c r="I43" s="223">
        <v>-41.17</v>
      </c>
      <c r="J43" s="219" t="s">
        <v>189</v>
      </c>
    </row>
    <row r="44" spans="1:10">
      <c r="A44" s="219" t="s">
        <v>4268</v>
      </c>
      <c r="B44" s="220">
        <v>42035</v>
      </c>
      <c r="C44" s="219" t="s">
        <v>4269</v>
      </c>
      <c r="D44" s="219" t="s">
        <v>292</v>
      </c>
      <c r="E44" s="219" t="s">
        <v>4270</v>
      </c>
      <c r="F44" s="219" t="s">
        <v>51</v>
      </c>
      <c r="G44" s="219" t="s">
        <v>23</v>
      </c>
      <c r="H44" s="219" t="s">
        <v>218</v>
      </c>
      <c r="I44" s="223">
        <v>-35.409999999999997</v>
      </c>
      <c r="J44" s="219" t="s">
        <v>189</v>
      </c>
    </row>
    <row r="45" spans="1:10">
      <c r="A45" s="219" t="s">
        <v>4268</v>
      </c>
      <c r="B45" s="220">
        <v>42035</v>
      </c>
      <c r="C45" s="219" t="s">
        <v>4269</v>
      </c>
      <c r="D45" s="219" t="s">
        <v>292</v>
      </c>
      <c r="E45" s="219" t="s">
        <v>4270</v>
      </c>
      <c r="F45" s="219" t="s">
        <v>48</v>
      </c>
      <c r="G45" s="219" t="s">
        <v>23</v>
      </c>
      <c r="H45" s="219" t="s">
        <v>218</v>
      </c>
      <c r="I45" s="223">
        <v>-36.520000000000003</v>
      </c>
      <c r="J45" s="219" t="s">
        <v>189</v>
      </c>
    </row>
    <row r="46" spans="1:10">
      <c r="A46" s="219" t="s">
        <v>4268</v>
      </c>
      <c r="B46" s="220">
        <v>42035</v>
      </c>
      <c r="C46" s="219" t="s">
        <v>4269</v>
      </c>
      <c r="D46" s="219" t="s">
        <v>292</v>
      </c>
      <c r="E46" s="219" t="s">
        <v>4270</v>
      </c>
      <c r="F46" s="219" t="s">
        <v>503</v>
      </c>
      <c r="G46" s="219" t="s">
        <v>23</v>
      </c>
      <c r="H46" s="219" t="s">
        <v>218</v>
      </c>
      <c r="I46" s="223">
        <v>73.599999999999994</v>
      </c>
      <c r="J46" s="219" t="s">
        <v>189</v>
      </c>
    </row>
    <row r="47" spans="1:10">
      <c r="A47" s="219" t="s">
        <v>4268</v>
      </c>
      <c r="B47" s="220">
        <v>42035</v>
      </c>
      <c r="C47" s="219" t="s">
        <v>4269</v>
      </c>
      <c r="D47" s="219" t="s">
        <v>292</v>
      </c>
      <c r="E47" s="219" t="s">
        <v>4270</v>
      </c>
      <c r="F47" s="219" t="s">
        <v>37</v>
      </c>
      <c r="G47" s="219" t="s">
        <v>23</v>
      </c>
      <c r="H47" s="219" t="s">
        <v>218</v>
      </c>
      <c r="I47" s="223">
        <v>-10.42</v>
      </c>
      <c r="J47" s="219" t="s">
        <v>189</v>
      </c>
    </row>
    <row r="48" spans="1:10">
      <c r="A48" s="219" t="s">
        <v>4268</v>
      </c>
      <c r="B48" s="220">
        <v>42035</v>
      </c>
      <c r="C48" s="219" t="s">
        <v>4269</v>
      </c>
      <c r="D48" s="219" t="s">
        <v>292</v>
      </c>
      <c r="E48" s="219" t="s">
        <v>4270</v>
      </c>
      <c r="F48" s="219" t="s">
        <v>38</v>
      </c>
      <c r="G48" s="219" t="s">
        <v>23</v>
      </c>
      <c r="H48" s="219" t="s">
        <v>218</v>
      </c>
      <c r="I48" s="223">
        <v>169.84</v>
      </c>
      <c r="J48" s="219" t="s">
        <v>189</v>
      </c>
    </row>
    <row r="49" spans="1:10">
      <c r="A49" s="219" t="s">
        <v>4268</v>
      </c>
      <c r="B49" s="220">
        <v>42035</v>
      </c>
      <c r="C49" s="219" t="s">
        <v>4269</v>
      </c>
      <c r="D49" s="219" t="s">
        <v>292</v>
      </c>
      <c r="E49" s="219" t="s">
        <v>4270</v>
      </c>
      <c r="F49" s="219" t="s">
        <v>206</v>
      </c>
      <c r="G49" s="219" t="s">
        <v>23</v>
      </c>
      <c r="H49" s="219" t="s">
        <v>218</v>
      </c>
      <c r="I49" s="223">
        <v>3330.16</v>
      </c>
      <c r="J49" s="219" t="s">
        <v>189</v>
      </c>
    </row>
    <row r="50" spans="1:10">
      <c r="A50" s="219" t="s">
        <v>4268</v>
      </c>
      <c r="B50" s="220">
        <v>42063</v>
      </c>
      <c r="C50" s="219" t="s">
        <v>4272</v>
      </c>
      <c r="D50" s="219" t="s">
        <v>292</v>
      </c>
      <c r="E50" s="219" t="s">
        <v>4270</v>
      </c>
      <c r="F50" s="219" t="s">
        <v>218</v>
      </c>
      <c r="G50" s="219" t="s">
        <v>23</v>
      </c>
      <c r="H50" s="219" t="s">
        <v>4271</v>
      </c>
      <c r="I50" s="223">
        <v>21864.68</v>
      </c>
      <c r="J50" s="219" t="s">
        <v>189</v>
      </c>
    </row>
    <row r="51" spans="1:10">
      <c r="A51" s="219" t="s">
        <v>4268</v>
      </c>
      <c r="B51" s="220">
        <v>42063</v>
      </c>
      <c r="C51" s="219" t="s">
        <v>4272</v>
      </c>
      <c r="D51" s="219" t="s">
        <v>292</v>
      </c>
      <c r="E51" s="219" t="s">
        <v>4270</v>
      </c>
      <c r="F51" s="219" t="s">
        <v>70</v>
      </c>
      <c r="G51" s="219" t="s">
        <v>23</v>
      </c>
      <c r="H51" s="219" t="s">
        <v>218</v>
      </c>
      <c r="I51" s="223">
        <v>147.43</v>
      </c>
      <c r="J51" s="219" t="s">
        <v>189</v>
      </c>
    </row>
    <row r="52" spans="1:10">
      <c r="A52" s="219" t="s">
        <v>4268</v>
      </c>
      <c r="B52" s="220">
        <v>42063</v>
      </c>
      <c r="C52" s="219" t="s">
        <v>4272</v>
      </c>
      <c r="D52" s="219" t="s">
        <v>292</v>
      </c>
      <c r="E52" s="219" t="s">
        <v>4270</v>
      </c>
      <c r="F52" s="219" t="s">
        <v>40</v>
      </c>
      <c r="G52" s="219" t="s">
        <v>23</v>
      </c>
      <c r="H52" s="219" t="s">
        <v>218</v>
      </c>
      <c r="I52" s="223">
        <v>31.86</v>
      </c>
      <c r="J52" s="219" t="s">
        <v>189</v>
      </c>
    </row>
    <row r="53" spans="1:10">
      <c r="A53" s="219" t="s">
        <v>4268</v>
      </c>
      <c r="B53" s="220">
        <v>42063</v>
      </c>
      <c r="C53" s="219" t="s">
        <v>4272</v>
      </c>
      <c r="D53" s="219" t="s">
        <v>292</v>
      </c>
      <c r="E53" s="219" t="s">
        <v>4270</v>
      </c>
      <c r="F53" s="219" t="s">
        <v>123</v>
      </c>
      <c r="G53" s="219" t="s">
        <v>23</v>
      </c>
      <c r="H53" s="219" t="s">
        <v>218</v>
      </c>
      <c r="I53" s="223">
        <v>6.66</v>
      </c>
      <c r="J53" s="219" t="s">
        <v>189</v>
      </c>
    </row>
    <row r="54" spans="1:10">
      <c r="A54" s="219" t="s">
        <v>4268</v>
      </c>
      <c r="B54" s="220">
        <v>42063</v>
      </c>
      <c r="C54" s="219" t="s">
        <v>4272</v>
      </c>
      <c r="D54" s="219" t="s">
        <v>292</v>
      </c>
      <c r="E54" s="219" t="s">
        <v>4270</v>
      </c>
      <c r="F54" s="219" t="s">
        <v>197</v>
      </c>
      <c r="G54" s="219" t="s">
        <v>23</v>
      </c>
      <c r="H54" s="219" t="s">
        <v>218</v>
      </c>
      <c r="I54" s="223">
        <v>-4623.4799999999996</v>
      </c>
      <c r="J54" s="219" t="s">
        <v>189</v>
      </c>
    </row>
    <row r="55" spans="1:10">
      <c r="A55" s="219" t="s">
        <v>4268</v>
      </c>
      <c r="B55" s="220">
        <v>42063</v>
      </c>
      <c r="C55" s="219" t="s">
        <v>4272</v>
      </c>
      <c r="D55" s="219" t="s">
        <v>292</v>
      </c>
      <c r="E55" s="219" t="s">
        <v>4270</v>
      </c>
      <c r="F55" s="219" t="s">
        <v>175</v>
      </c>
      <c r="G55" s="219" t="s">
        <v>23</v>
      </c>
      <c r="H55" s="219" t="s">
        <v>218</v>
      </c>
      <c r="I55" s="223">
        <v>-1485.31</v>
      </c>
      <c r="J55" s="219" t="s">
        <v>189</v>
      </c>
    </row>
    <row r="56" spans="1:10">
      <c r="A56" s="219" t="s">
        <v>4268</v>
      </c>
      <c r="B56" s="220">
        <v>42063</v>
      </c>
      <c r="C56" s="219" t="s">
        <v>4272</v>
      </c>
      <c r="D56" s="219" t="s">
        <v>292</v>
      </c>
      <c r="E56" s="219" t="s">
        <v>4270</v>
      </c>
      <c r="F56" s="219" t="s">
        <v>34</v>
      </c>
      <c r="G56" s="219" t="s">
        <v>23</v>
      </c>
      <c r="H56" s="219" t="s">
        <v>218</v>
      </c>
      <c r="I56" s="223">
        <v>-1013.22</v>
      </c>
      <c r="J56" s="219" t="s">
        <v>189</v>
      </c>
    </row>
    <row r="57" spans="1:10">
      <c r="A57" s="219" t="s">
        <v>4268</v>
      </c>
      <c r="B57" s="220">
        <v>42063</v>
      </c>
      <c r="C57" s="219" t="s">
        <v>4272</v>
      </c>
      <c r="D57" s="219" t="s">
        <v>292</v>
      </c>
      <c r="E57" s="219" t="s">
        <v>4270</v>
      </c>
      <c r="F57" s="219" t="s">
        <v>377</v>
      </c>
      <c r="G57" s="219" t="s">
        <v>23</v>
      </c>
      <c r="H57" s="219" t="s">
        <v>218</v>
      </c>
      <c r="I57" s="223">
        <v>-71.290000000000006</v>
      </c>
      <c r="J57" s="219" t="s">
        <v>189</v>
      </c>
    </row>
    <row r="58" spans="1:10">
      <c r="A58" s="219" t="s">
        <v>4268</v>
      </c>
      <c r="B58" s="220">
        <v>42063</v>
      </c>
      <c r="C58" s="219" t="s">
        <v>4272</v>
      </c>
      <c r="D58" s="219" t="s">
        <v>292</v>
      </c>
      <c r="E58" s="219" t="s">
        <v>4270</v>
      </c>
      <c r="F58" s="219" t="s">
        <v>378</v>
      </c>
      <c r="G58" s="219" t="s">
        <v>23</v>
      </c>
      <c r="H58" s="219" t="s">
        <v>218</v>
      </c>
      <c r="I58" s="223">
        <v>-164.8</v>
      </c>
      <c r="J58" s="219" t="s">
        <v>189</v>
      </c>
    </row>
    <row r="59" spans="1:10">
      <c r="A59" s="219" t="s">
        <v>4268</v>
      </c>
      <c r="B59" s="220">
        <v>42063</v>
      </c>
      <c r="C59" s="219" t="s">
        <v>4272</v>
      </c>
      <c r="D59" s="219" t="s">
        <v>292</v>
      </c>
      <c r="E59" s="219" t="s">
        <v>4270</v>
      </c>
      <c r="F59" s="219" t="s">
        <v>67</v>
      </c>
      <c r="G59" s="219" t="s">
        <v>23</v>
      </c>
      <c r="H59" s="219" t="s">
        <v>218</v>
      </c>
      <c r="I59" s="223">
        <v>11.98</v>
      </c>
      <c r="J59" s="219" t="s">
        <v>189</v>
      </c>
    </row>
    <row r="60" spans="1:10">
      <c r="A60" s="219" t="s">
        <v>4268</v>
      </c>
      <c r="B60" s="220">
        <v>42063</v>
      </c>
      <c r="C60" s="219" t="s">
        <v>4272</v>
      </c>
      <c r="D60" s="219" t="s">
        <v>292</v>
      </c>
      <c r="E60" s="219" t="s">
        <v>4270</v>
      </c>
      <c r="F60" s="219" t="s">
        <v>379</v>
      </c>
      <c r="G60" s="219" t="s">
        <v>23</v>
      </c>
      <c r="H60" s="219" t="s">
        <v>218</v>
      </c>
      <c r="I60" s="223">
        <v>-16</v>
      </c>
      <c r="J60" s="219" t="s">
        <v>189</v>
      </c>
    </row>
    <row r="61" spans="1:10">
      <c r="A61" s="219" t="s">
        <v>4268</v>
      </c>
      <c r="B61" s="220">
        <v>42063</v>
      </c>
      <c r="C61" s="219" t="s">
        <v>4272</v>
      </c>
      <c r="D61" s="219" t="s">
        <v>292</v>
      </c>
      <c r="E61" s="219" t="s">
        <v>4270</v>
      </c>
      <c r="F61" s="219" t="s">
        <v>384</v>
      </c>
      <c r="G61" s="219" t="s">
        <v>23</v>
      </c>
      <c r="H61" s="219" t="s">
        <v>218</v>
      </c>
      <c r="I61" s="223">
        <v>-213.52</v>
      </c>
      <c r="J61" s="219" t="s">
        <v>189</v>
      </c>
    </row>
    <row r="62" spans="1:10">
      <c r="A62" s="219" t="s">
        <v>4268</v>
      </c>
      <c r="B62" s="220">
        <v>42063</v>
      </c>
      <c r="C62" s="219" t="s">
        <v>4272</v>
      </c>
      <c r="D62" s="219" t="s">
        <v>292</v>
      </c>
      <c r="E62" s="219" t="s">
        <v>4270</v>
      </c>
      <c r="F62" s="219" t="s">
        <v>386</v>
      </c>
      <c r="G62" s="219" t="s">
        <v>23</v>
      </c>
      <c r="H62" s="219" t="s">
        <v>218</v>
      </c>
      <c r="I62" s="223">
        <v>4.53</v>
      </c>
      <c r="J62" s="219" t="s">
        <v>189</v>
      </c>
    </row>
    <row r="63" spans="1:10">
      <c r="A63" s="219" t="s">
        <v>4268</v>
      </c>
      <c r="B63" s="220">
        <v>42063</v>
      </c>
      <c r="C63" s="219" t="s">
        <v>4272</v>
      </c>
      <c r="D63" s="219" t="s">
        <v>292</v>
      </c>
      <c r="E63" s="219" t="s">
        <v>4270</v>
      </c>
      <c r="F63" s="219" t="s">
        <v>388</v>
      </c>
      <c r="G63" s="219" t="s">
        <v>23</v>
      </c>
      <c r="H63" s="219" t="s">
        <v>218</v>
      </c>
      <c r="I63" s="223">
        <v>-57.59</v>
      </c>
      <c r="J63" s="219" t="s">
        <v>189</v>
      </c>
    </row>
    <row r="64" spans="1:10">
      <c r="A64" s="219" t="s">
        <v>4268</v>
      </c>
      <c r="B64" s="220">
        <v>42063</v>
      </c>
      <c r="C64" s="219" t="s">
        <v>4272</v>
      </c>
      <c r="D64" s="219" t="s">
        <v>292</v>
      </c>
      <c r="E64" s="219" t="s">
        <v>4270</v>
      </c>
      <c r="F64" s="219" t="s">
        <v>92</v>
      </c>
      <c r="G64" s="219" t="s">
        <v>23</v>
      </c>
      <c r="H64" s="219" t="s">
        <v>218</v>
      </c>
      <c r="I64" s="223">
        <v>-2417.8000000000002</v>
      </c>
      <c r="J64" s="219" t="s">
        <v>189</v>
      </c>
    </row>
    <row r="65" spans="1:10">
      <c r="A65" s="219" t="s">
        <v>4268</v>
      </c>
      <c r="B65" s="220">
        <v>42063</v>
      </c>
      <c r="C65" s="219" t="s">
        <v>4272</v>
      </c>
      <c r="D65" s="219" t="s">
        <v>292</v>
      </c>
      <c r="E65" s="219" t="s">
        <v>4270</v>
      </c>
      <c r="F65" s="219" t="s">
        <v>153</v>
      </c>
      <c r="G65" s="219" t="s">
        <v>23</v>
      </c>
      <c r="H65" s="219" t="s">
        <v>218</v>
      </c>
      <c r="I65" s="223">
        <v>5.23</v>
      </c>
      <c r="J65" s="219" t="s">
        <v>189</v>
      </c>
    </row>
    <row r="66" spans="1:10">
      <c r="A66" s="219" t="s">
        <v>4268</v>
      </c>
      <c r="B66" s="220">
        <v>42063</v>
      </c>
      <c r="C66" s="219" t="s">
        <v>4272</v>
      </c>
      <c r="D66" s="219" t="s">
        <v>292</v>
      </c>
      <c r="E66" s="219" t="s">
        <v>4270</v>
      </c>
      <c r="F66" s="219" t="s">
        <v>75</v>
      </c>
      <c r="G66" s="219" t="s">
        <v>23</v>
      </c>
      <c r="H66" s="219" t="s">
        <v>218</v>
      </c>
      <c r="I66" s="223">
        <v>6.27</v>
      </c>
      <c r="J66" s="219" t="s">
        <v>189</v>
      </c>
    </row>
    <row r="67" spans="1:10">
      <c r="A67" s="219" t="s">
        <v>4268</v>
      </c>
      <c r="B67" s="220">
        <v>42063</v>
      </c>
      <c r="C67" s="219" t="s">
        <v>4272</v>
      </c>
      <c r="D67" s="219" t="s">
        <v>292</v>
      </c>
      <c r="E67" s="219" t="s">
        <v>4270</v>
      </c>
      <c r="F67" s="219" t="s">
        <v>139</v>
      </c>
      <c r="G67" s="219" t="s">
        <v>23</v>
      </c>
      <c r="H67" s="219" t="s">
        <v>218</v>
      </c>
      <c r="I67" s="223">
        <v>-66.040000000000006</v>
      </c>
      <c r="J67" s="219" t="s">
        <v>189</v>
      </c>
    </row>
    <row r="68" spans="1:10">
      <c r="A68" s="219" t="s">
        <v>4268</v>
      </c>
      <c r="B68" s="220">
        <v>42063</v>
      </c>
      <c r="C68" s="219" t="s">
        <v>4272</v>
      </c>
      <c r="D68" s="219" t="s">
        <v>292</v>
      </c>
      <c r="E68" s="219" t="s">
        <v>4270</v>
      </c>
      <c r="F68" s="219" t="s">
        <v>119</v>
      </c>
      <c r="G68" s="219" t="s">
        <v>23</v>
      </c>
      <c r="H68" s="219" t="s">
        <v>218</v>
      </c>
      <c r="I68" s="223">
        <v>11.58</v>
      </c>
      <c r="J68" s="219" t="s">
        <v>189</v>
      </c>
    </row>
    <row r="69" spans="1:10">
      <c r="A69" s="219" t="s">
        <v>4268</v>
      </c>
      <c r="B69" s="220">
        <v>42063</v>
      </c>
      <c r="C69" s="219" t="s">
        <v>4272</v>
      </c>
      <c r="D69" s="219" t="s">
        <v>292</v>
      </c>
      <c r="E69" s="219" t="s">
        <v>4270</v>
      </c>
      <c r="F69" s="219" t="s">
        <v>397</v>
      </c>
      <c r="G69" s="219" t="s">
        <v>23</v>
      </c>
      <c r="H69" s="219" t="s">
        <v>218</v>
      </c>
      <c r="I69" s="223">
        <v>-305.83999999999997</v>
      </c>
      <c r="J69" s="219" t="s">
        <v>189</v>
      </c>
    </row>
    <row r="70" spans="1:10">
      <c r="A70" s="219" t="s">
        <v>4268</v>
      </c>
      <c r="B70" s="220">
        <v>42063</v>
      </c>
      <c r="C70" s="219" t="s">
        <v>4272</v>
      </c>
      <c r="D70" s="219" t="s">
        <v>292</v>
      </c>
      <c r="E70" s="219" t="s">
        <v>4270</v>
      </c>
      <c r="F70" s="219" t="s">
        <v>401</v>
      </c>
      <c r="G70" s="219" t="s">
        <v>23</v>
      </c>
      <c r="H70" s="219" t="s">
        <v>218</v>
      </c>
      <c r="I70" s="223">
        <v>-66.790000000000006</v>
      </c>
      <c r="J70" s="219" t="s">
        <v>189</v>
      </c>
    </row>
    <row r="71" spans="1:10">
      <c r="A71" s="219" t="s">
        <v>4268</v>
      </c>
      <c r="B71" s="220">
        <v>42063</v>
      </c>
      <c r="C71" s="219" t="s">
        <v>4272</v>
      </c>
      <c r="D71" s="219" t="s">
        <v>292</v>
      </c>
      <c r="E71" s="219" t="s">
        <v>4270</v>
      </c>
      <c r="F71" s="219" t="s">
        <v>86</v>
      </c>
      <c r="G71" s="219" t="s">
        <v>23</v>
      </c>
      <c r="H71" s="219" t="s">
        <v>218</v>
      </c>
      <c r="I71" s="223">
        <v>24.65</v>
      </c>
      <c r="J71" s="219" t="s">
        <v>189</v>
      </c>
    </row>
    <row r="72" spans="1:10">
      <c r="A72" s="219" t="s">
        <v>4268</v>
      </c>
      <c r="B72" s="220">
        <v>42063</v>
      </c>
      <c r="C72" s="219" t="s">
        <v>4272</v>
      </c>
      <c r="D72" s="219" t="s">
        <v>292</v>
      </c>
      <c r="E72" s="219" t="s">
        <v>4270</v>
      </c>
      <c r="F72" s="219" t="s">
        <v>413</v>
      </c>
      <c r="G72" s="219" t="s">
        <v>23</v>
      </c>
      <c r="H72" s="219" t="s">
        <v>218</v>
      </c>
      <c r="I72" s="223">
        <v>-215.31</v>
      </c>
      <c r="J72" s="219" t="s">
        <v>189</v>
      </c>
    </row>
    <row r="73" spans="1:10">
      <c r="A73" s="219" t="s">
        <v>4268</v>
      </c>
      <c r="B73" s="220">
        <v>42063</v>
      </c>
      <c r="C73" s="219" t="s">
        <v>4272</v>
      </c>
      <c r="D73" s="219" t="s">
        <v>292</v>
      </c>
      <c r="E73" s="219" t="s">
        <v>4270</v>
      </c>
      <c r="F73" s="219" t="s">
        <v>419</v>
      </c>
      <c r="G73" s="219" t="s">
        <v>23</v>
      </c>
      <c r="H73" s="219" t="s">
        <v>218</v>
      </c>
      <c r="I73" s="223">
        <v>-125.33</v>
      </c>
      <c r="J73" s="219" t="s">
        <v>189</v>
      </c>
    </row>
    <row r="74" spans="1:10">
      <c r="A74" s="219" t="s">
        <v>4268</v>
      </c>
      <c r="B74" s="220">
        <v>42063</v>
      </c>
      <c r="C74" s="219" t="s">
        <v>4272</v>
      </c>
      <c r="D74" s="219" t="s">
        <v>292</v>
      </c>
      <c r="E74" s="219" t="s">
        <v>4270</v>
      </c>
      <c r="F74" s="219" t="s">
        <v>428</v>
      </c>
      <c r="G74" s="219" t="s">
        <v>23</v>
      </c>
      <c r="H74" s="219" t="s">
        <v>218</v>
      </c>
      <c r="I74" s="223">
        <v>-13.99</v>
      </c>
      <c r="J74" s="219" t="s">
        <v>189</v>
      </c>
    </row>
    <row r="75" spans="1:10">
      <c r="A75" s="219" t="s">
        <v>4268</v>
      </c>
      <c r="B75" s="220">
        <v>42063</v>
      </c>
      <c r="C75" s="219" t="s">
        <v>4272</v>
      </c>
      <c r="D75" s="219" t="s">
        <v>292</v>
      </c>
      <c r="E75" s="219" t="s">
        <v>4270</v>
      </c>
      <c r="F75" s="219" t="s">
        <v>432</v>
      </c>
      <c r="G75" s="219" t="s">
        <v>23</v>
      </c>
      <c r="H75" s="219" t="s">
        <v>218</v>
      </c>
      <c r="I75" s="223">
        <v>3.91</v>
      </c>
      <c r="J75" s="219" t="s">
        <v>189</v>
      </c>
    </row>
    <row r="76" spans="1:10">
      <c r="A76" s="219" t="s">
        <v>4268</v>
      </c>
      <c r="B76" s="220">
        <v>42063</v>
      </c>
      <c r="C76" s="219" t="s">
        <v>4272</v>
      </c>
      <c r="D76" s="219" t="s">
        <v>292</v>
      </c>
      <c r="E76" s="219" t="s">
        <v>4270</v>
      </c>
      <c r="F76" s="219" t="s">
        <v>435</v>
      </c>
      <c r="G76" s="219" t="s">
        <v>23</v>
      </c>
      <c r="H76" s="219" t="s">
        <v>218</v>
      </c>
      <c r="I76" s="223">
        <v>-259.45</v>
      </c>
      <c r="J76" s="219" t="s">
        <v>189</v>
      </c>
    </row>
    <row r="77" spans="1:10">
      <c r="A77" s="219" t="s">
        <v>4268</v>
      </c>
      <c r="B77" s="220">
        <v>42063</v>
      </c>
      <c r="C77" s="219" t="s">
        <v>4272</v>
      </c>
      <c r="D77" s="219" t="s">
        <v>292</v>
      </c>
      <c r="E77" s="219" t="s">
        <v>4270</v>
      </c>
      <c r="F77" s="219" t="s">
        <v>182</v>
      </c>
      <c r="G77" s="219" t="s">
        <v>23</v>
      </c>
      <c r="H77" s="219" t="s">
        <v>218</v>
      </c>
      <c r="I77" s="223">
        <v>-6283.15</v>
      </c>
      <c r="J77" s="219" t="s">
        <v>189</v>
      </c>
    </row>
    <row r="78" spans="1:10">
      <c r="A78" s="219" t="s">
        <v>4268</v>
      </c>
      <c r="B78" s="220">
        <v>42063</v>
      </c>
      <c r="C78" s="219" t="s">
        <v>4272</v>
      </c>
      <c r="D78" s="219" t="s">
        <v>292</v>
      </c>
      <c r="E78" s="219" t="s">
        <v>4270</v>
      </c>
      <c r="F78" s="219" t="s">
        <v>231</v>
      </c>
      <c r="G78" s="219" t="s">
        <v>23</v>
      </c>
      <c r="H78" s="219" t="s">
        <v>218</v>
      </c>
      <c r="I78" s="223">
        <v>-80.45</v>
      </c>
      <c r="J78" s="219" t="s">
        <v>189</v>
      </c>
    </row>
    <row r="79" spans="1:10">
      <c r="A79" s="219" t="s">
        <v>4268</v>
      </c>
      <c r="B79" s="220">
        <v>42063</v>
      </c>
      <c r="C79" s="219" t="s">
        <v>4272</v>
      </c>
      <c r="D79" s="219" t="s">
        <v>292</v>
      </c>
      <c r="E79" s="219" t="s">
        <v>4270</v>
      </c>
      <c r="F79" s="219" t="s">
        <v>447</v>
      </c>
      <c r="G79" s="219" t="s">
        <v>23</v>
      </c>
      <c r="H79" s="219" t="s">
        <v>218</v>
      </c>
      <c r="I79" s="223">
        <v>-111.7</v>
      </c>
      <c r="J79" s="219" t="s">
        <v>189</v>
      </c>
    </row>
    <row r="80" spans="1:10">
      <c r="A80" s="219" t="s">
        <v>4268</v>
      </c>
      <c r="B80" s="220">
        <v>42063</v>
      </c>
      <c r="C80" s="219" t="s">
        <v>4272</v>
      </c>
      <c r="D80" s="219" t="s">
        <v>292</v>
      </c>
      <c r="E80" s="219" t="s">
        <v>4270</v>
      </c>
      <c r="F80" s="219" t="s">
        <v>104</v>
      </c>
      <c r="G80" s="219" t="s">
        <v>23</v>
      </c>
      <c r="H80" s="219" t="s">
        <v>218</v>
      </c>
      <c r="I80" s="223">
        <v>-240.7</v>
      </c>
      <c r="J80" s="219" t="s">
        <v>189</v>
      </c>
    </row>
    <row r="81" spans="1:10">
      <c r="A81" s="219" t="s">
        <v>4268</v>
      </c>
      <c r="B81" s="220">
        <v>42063</v>
      </c>
      <c r="C81" s="219" t="s">
        <v>4272</v>
      </c>
      <c r="D81" s="219" t="s">
        <v>292</v>
      </c>
      <c r="E81" s="219" t="s">
        <v>4270</v>
      </c>
      <c r="F81" s="219" t="s">
        <v>458</v>
      </c>
      <c r="G81" s="219" t="s">
        <v>23</v>
      </c>
      <c r="H81" s="219" t="s">
        <v>218</v>
      </c>
      <c r="I81" s="223">
        <v>-34.979999999999997</v>
      </c>
      <c r="J81" s="219" t="s">
        <v>189</v>
      </c>
    </row>
    <row r="82" spans="1:10">
      <c r="A82" s="219" t="s">
        <v>4268</v>
      </c>
      <c r="B82" s="220">
        <v>42063</v>
      </c>
      <c r="C82" s="219" t="s">
        <v>4272</v>
      </c>
      <c r="D82" s="219" t="s">
        <v>292</v>
      </c>
      <c r="E82" s="219" t="s">
        <v>4270</v>
      </c>
      <c r="F82" s="219" t="s">
        <v>460</v>
      </c>
      <c r="G82" s="219" t="s">
        <v>23</v>
      </c>
      <c r="H82" s="219" t="s">
        <v>218</v>
      </c>
      <c r="I82" s="223">
        <v>-434.57</v>
      </c>
      <c r="J82" s="219" t="s">
        <v>189</v>
      </c>
    </row>
    <row r="83" spans="1:10">
      <c r="A83" s="219" t="s">
        <v>4268</v>
      </c>
      <c r="B83" s="220">
        <v>42063</v>
      </c>
      <c r="C83" s="219" t="s">
        <v>4272</v>
      </c>
      <c r="D83" s="219" t="s">
        <v>292</v>
      </c>
      <c r="E83" s="219" t="s">
        <v>4270</v>
      </c>
      <c r="F83" s="219" t="s">
        <v>461</v>
      </c>
      <c r="G83" s="219" t="s">
        <v>23</v>
      </c>
      <c r="H83" s="219" t="s">
        <v>218</v>
      </c>
      <c r="I83" s="223">
        <v>-614.99</v>
      </c>
      <c r="J83" s="219" t="s">
        <v>189</v>
      </c>
    </row>
    <row r="84" spans="1:10">
      <c r="A84" s="219" t="s">
        <v>4268</v>
      </c>
      <c r="B84" s="220">
        <v>42063</v>
      </c>
      <c r="C84" s="219" t="s">
        <v>4272</v>
      </c>
      <c r="D84" s="219" t="s">
        <v>292</v>
      </c>
      <c r="E84" s="219" t="s">
        <v>4270</v>
      </c>
      <c r="F84" s="219" t="s">
        <v>463</v>
      </c>
      <c r="G84" s="219" t="s">
        <v>23</v>
      </c>
      <c r="H84" s="219" t="s">
        <v>218</v>
      </c>
      <c r="I84" s="223">
        <v>-645.16</v>
      </c>
      <c r="J84" s="219" t="s">
        <v>189</v>
      </c>
    </row>
    <row r="85" spans="1:10">
      <c r="A85" s="219" t="s">
        <v>4268</v>
      </c>
      <c r="B85" s="220">
        <v>42063</v>
      </c>
      <c r="C85" s="219" t="s">
        <v>4272</v>
      </c>
      <c r="D85" s="219" t="s">
        <v>292</v>
      </c>
      <c r="E85" s="219" t="s">
        <v>4270</v>
      </c>
      <c r="F85" s="219" t="s">
        <v>56</v>
      </c>
      <c r="G85" s="219" t="s">
        <v>23</v>
      </c>
      <c r="H85" s="219" t="s">
        <v>218</v>
      </c>
      <c r="I85" s="223">
        <v>-34.130000000000003</v>
      </c>
      <c r="J85" s="219" t="s">
        <v>189</v>
      </c>
    </row>
    <row r="86" spans="1:10">
      <c r="A86" s="219" t="s">
        <v>4268</v>
      </c>
      <c r="B86" s="220">
        <v>42063</v>
      </c>
      <c r="C86" s="219" t="s">
        <v>4272</v>
      </c>
      <c r="D86" s="219" t="s">
        <v>292</v>
      </c>
      <c r="E86" s="219" t="s">
        <v>4270</v>
      </c>
      <c r="F86" s="219" t="s">
        <v>78</v>
      </c>
      <c r="G86" s="219" t="s">
        <v>23</v>
      </c>
      <c r="H86" s="219" t="s">
        <v>218</v>
      </c>
      <c r="I86" s="223">
        <v>-897.12</v>
      </c>
      <c r="J86" s="219" t="s">
        <v>189</v>
      </c>
    </row>
    <row r="87" spans="1:10">
      <c r="A87" s="219" t="s">
        <v>4268</v>
      </c>
      <c r="B87" s="220">
        <v>42063</v>
      </c>
      <c r="C87" s="219" t="s">
        <v>4272</v>
      </c>
      <c r="D87" s="219" t="s">
        <v>292</v>
      </c>
      <c r="E87" s="219" t="s">
        <v>4270</v>
      </c>
      <c r="F87" s="219" t="s">
        <v>478</v>
      </c>
      <c r="G87" s="219" t="s">
        <v>23</v>
      </c>
      <c r="H87" s="219" t="s">
        <v>218</v>
      </c>
      <c r="I87" s="223">
        <v>-901.59</v>
      </c>
      <c r="J87" s="219" t="s">
        <v>189</v>
      </c>
    </row>
    <row r="88" spans="1:10">
      <c r="A88" s="219" t="s">
        <v>4268</v>
      </c>
      <c r="B88" s="220">
        <v>42063</v>
      </c>
      <c r="C88" s="219" t="s">
        <v>4272</v>
      </c>
      <c r="D88" s="219" t="s">
        <v>292</v>
      </c>
      <c r="E88" s="219" t="s">
        <v>4270</v>
      </c>
      <c r="F88" s="219" t="s">
        <v>496</v>
      </c>
      <c r="G88" s="219" t="s">
        <v>23</v>
      </c>
      <c r="H88" s="219" t="s">
        <v>218</v>
      </c>
      <c r="I88" s="223">
        <v>-93.16</v>
      </c>
      <c r="J88" s="219" t="s">
        <v>189</v>
      </c>
    </row>
    <row r="89" spans="1:10">
      <c r="A89" s="219" t="s">
        <v>4268</v>
      </c>
      <c r="B89" s="220">
        <v>42063</v>
      </c>
      <c r="C89" s="219" t="s">
        <v>4272</v>
      </c>
      <c r="D89" s="219" t="s">
        <v>292</v>
      </c>
      <c r="E89" s="219" t="s">
        <v>4270</v>
      </c>
      <c r="F89" s="219" t="s">
        <v>112</v>
      </c>
      <c r="G89" s="219" t="s">
        <v>23</v>
      </c>
      <c r="H89" s="219" t="s">
        <v>218</v>
      </c>
      <c r="I89" s="223">
        <v>1.6</v>
      </c>
      <c r="J89" s="219" t="s">
        <v>189</v>
      </c>
    </row>
    <row r="90" spans="1:10">
      <c r="A90" s="219" t="s">
        <v>4268</v>
      </c>
      <c r="B90" s="220">
        <v>42063</v>
      </c>
      <c r="C90" s="219" t="s">
        <v>4272</v>
      </c>
      <c r="D90" s="219" t="s">
        <v>292</v>
      </c>
      <c r="E90" s="219" t="s">
        <v>4270</v>
      </c>
      <c r="F90" s="219" t="s">
        <v>226</v>
      </c>
      <c r="G90" s="219" t="s">
        <v>23</v>
      </c>
      <c r="H90" s="219" t="s">
        <v>218</v>
      </c>
      <c r="I90" s="223">
        <v>-543.52</v>
      </c>
      <c r="J90" s="219" t="s">
        <v>189</v>
      </c>
    </row>
    <row r="91" spans="1:10">
      <c r="A91" s="219" t="s">
        <v>4268</v>
      </c>
      <c r="B91" s="220">
        <v>42063</v>
      </c>
      <c r="C91" s="219" t="s">
        <v>4272</v>
      </c>
      <c r="D91" s="219" t="s">
        <v>292</v>
      </c>
      <c r="E91" s="219" t="s">
        <v>4270</v>
      </c>
      <c r="F91" s="219" t="s">
        <v>43</v>
      </c>
      <c r="G91" s="219" t="s">
        <v>23</v>
      </c>
      <c r="H91" s="219" t="s">
        <v>218</v>
      </c>
      <c r="I91" s="223">
        <v>-62.11</v>
      </c>
      <c r="J91" s="219" t="s">
        <v>189</v>
      </c>
    </row>
    <row r="92" spans="1:10">
      <c r="A92" s="219" t="s">
        <v>4268</v>
      </c>
      <c r="B92" s="220">
        <v>42063</v>
      </c>
      <c r="C92" s="219" t="s">
        <v>4272</v>
      </c>
      <c r="D92" s="219" t="s">
        <v>292</v>
      </c>
      <c r="E92" s="219" t="s">
        <v>4270</v>
      </c>
      <c r="F92" s="219" t="s">
        <v>53</v>
      </c>
      <c r="G92" s="219" t="s">
        <v>23</v>
      </c>
      <c r="H92" s="219" t="s">
        <v>218</v>
      </c>
      <c r="I92" s="223">
        <v>-24.04</v>
      </c>
      <c r="J92" s="219" t="s">
        <v>189</v>
      </c>
    </row>
    <row r="93" spans="1:10">
      <c r="A93" s="219" t="s">
        <v>4268</v>
      </c>
      <c r="B93" s="220">
        <v>42063</v>
      </c>
      <c r="C93" s="219" t="s">
        <v>4272</v>
      </c>
      <c r="D93" s="219" t="s">
        <v>292</v>
      </c>
      <c r="E93" s="219" t="s">
        <v>4270</v>
      </c>
      <c r="F93" s="219" t="s">
        <v>51</v>
      </c>
      <c r="G93" s="219" t="s">
        <v>23</v>
      </c>
      <c r="H93" s="219" t="s">
        <v>218</v>
      </c>
      <c r="I93" s="223">
        <v>-11.43</v>
      </c>
      <c r="J93" s="219" t="s">
        <v>189</v>
      </c>
    </row>
    <row r="94" spans="1:10">
      <c r="A94" s="219" t="s">
        <v>4268</v>
      </c>
      <c r="B94" s="220">
        <v>42063</v>
      </c>
      <c r="C94" s="219" t="s">
        <v>4272</v>
      </c>
      <c r="D94" s="219" t="s">
        <v>292</v>
      </c>
      <c r="E94" s="219" t="s">
        <v>4270</v>
      </c>
      <c r="F94" s="219" t="s">
        <v>48</v>
      </c>
      <c r="G94" s="219" t="s">
        <v>23</v>
      </c>
      <c r="H94" s="219" t="s">
        <v>218</v>
      </c>
      <c r="I94" s="223">
        <v>-36.85</v>
      </c>
      <c r="J94" s="219" t="s">
        <v>189</v>
      </c>
    </row>
    <row r="95" spans="1:10">
      <c r="A95" s="219" t="s">
        <v>4268</v>
      </c>
      <c r="B95" s="220">
        <v>42063</v>
      </c>
      <c r="C95" s="219" t="s">
        <v>4272</v>
      </c>
      <c r="D95" s="219" t="s">
        <v>292</v>
      </c>
      <c r="E95" s="219" t="s">
        <v>4270</v>
      </c>
      <c r="F95" s="219" t="s">
        <v>503</v>
      </c>
      <c r="G95" s="219" t="s">
        <v>23</v>
      </c>
      <c r="H95" s="219" t="s">
        <v>218</v>
      </c>
      <c r="I95" s="223">
        <v>45.03</v>
      </c>
      <c r="J95" s="219" t="s">
        <v>189</v>
      </c>
    </row>
    <row r="96" spans="1:10">
      <c r="A96" s="219" t="s">
        <v>4268</v>
      </c>
      <c r="B96" s="220">
        <v>42094</v>
      </c>
      <c r="C96" s="219" t="s">
        <v>4273</v>
      </c>
      <c r="D96" s="219" t="s">
        <v>292</v>
      </c>
      <c r="E96" s="219" t="s">
        <v>4270</v>
      </c>
      <c r="F96" s="219" t="s">
        <v>218</v>
      </c>
      <c r="G96" s="219" t="s">
        <v>23</v>
      </c>
      <c r="H96" s="219" t="s">
        <v>4271</v>
      </c>
      <c r="I96" s="223">
        <v>19360.62</v>
      </c>
      <c r="J96" s="219" t="s">
        <v>189</v>
      </c>
    </row>
    <row r="97" spans="1:10">
      <c r="A97" s="219" t="s">
        <v>4268</v>
      </c>
      <c r="B97" s="220">
        <v>42094</v>
      </c>
      <c r="C97" s="219" t="s">
        <v>4273</v>
      </c>
      <c r="D97" s="219" t="s">
        <v>292</v>
      </c>
      <c r="E97" s="219" t="s">
        <v>4270</v>
      </c>
      <c r="F97" s="219" t="s">
        <v>70</v>
      </c>
      <c r="G97" s="219" t="s">
        <v>23</v>
      </c>
      <c r="H97" s="219" t="s">
        <v>218</v>
      </c>
      <c r="I97" s="223">
        <v>548.25</v>
      </c>
      <c r="J97" s="219" t="s">
        <v>189</v>
      </c>
    </row>
    <row r="98" spans="1:10">
      <c r="A98" s="219" t="s">
        <v>4268</v>
      </c>
      <c r="B98" s="220">
        <v>42094</v>
      </c>
      <c r="C98" s="219" t="s">
        <v>4273</v>
      </c>
      <c r="D98" s="219" t="s">
        <v>292</v>
      </c>
      <c r="E98" s="219" t="s">
        <v>4270</v>
      </c>
      <c r="F98" s="219" t="s">
        <v>40</v>
      </c>
      <c r="G98" s="219" t="s">
        <v>23</v>
      </c>
      <c r="H98" s="219" t="s">
        <v>218</v>
      </c>
      <c r="I98" s="223">
        <v>100.51</v>
      </c>
      <c r="J98" s="219" t="s">
        <v>189</v>
      </c>
    </row>
    <row r="99" spans="1:10">
      <c r="A99" s="219" t="s">
        <v>4268</v>
      </c>
      <c r="B99" s="220">
        <v>42094</v>
      </c>
      <c r="C99" s="219" t="s">
        <v>4273</v>
      </c>
      <c r="D99" s="219" t="s">
        <v>292</v>
      </c>
      <c r="E99" s="219" t="s">
        <v>4270</v>
      </c>
      <c r="F99" s="219" t="s">
        <v>197</v>
      </c>
      <c r="G99" s="219" t="s">
        <v>23</v>
      </c>
      <c r="H99" s="219" t="s">
        <v>218</v>
      </c>
      <c r="I99" s="223">
        <v>-4483.1499999999996</v>
      </c>
      <c r="J99" s="219" t="s">
        <v>189</v>
      </c>
    </row>
    <row r="100" spans="1:10">
      <c r="A100" s="219" t="s">
        <v>4268</v>
      </c>
      <c r="B100" s="220">
        <v>42094</v>
      </c>
      <c r="C100" s="219" t="s">
        <v>4273</v>
      </c>
      <c r="D100" s="219" t="s">
        <v>292</v>
      </c>
      <c r="E100" s="219" t="s">
        <v>4270</v>
      </c>
      <c r="F100" s="219" t="s">
        <v>175</v>
      </c>
      <c r="G100" s="219" t="s">
        <v>23</v>
      </c>
      <c r="H100" s="219" t="s">
        <v>218</v>
      </c>
      <c r="I100" s="223">
        <v>527.64</v>
      </c>
      <c r="J100" s="219" t="s">
        <v>189</v>
      </c>
    </row>
    <row r="101" spans="1:10">
      <c r="A101" s="219" t="s">
        <v>4268</v>
      </c>
      <c r="B101" s="220">
        <v>42094</v>
      </c>
      <c r="C101" s="219" t="s">
        <v>4273</v>
      </c>
      <c r="D101" s="219" t="s">
        <v>292</v>
      </c>
      <c r="E101" s="219" t="s">
        <v>4270</v>
      </c>
      <c r="F101" s="219" t="s">
        <v>34</v>
      </c>
      <c r="G101" s="219" t="s">
        <v>23</v>
      </c>
      <c r="H101" s="219" t="s">
        <v>218</v>
      </c>
      <c r="I101" s="223">
        <v>-2800.49</v>
      </c>
      <c r="J101" s="219" t="s">
        <v>189</v>
      </c>
    </row>
    <row r="102" spans="1:10">
      <c r="A102" s="219" t="s">
        <v>4268</v>
      </c>
      <c r="B102" s="220">
        <v>42094</v>
      </c>
      <c r="C102" s="219" t="s">
        <v>4273</v>
      </c>
      <c r="D102" s="219" t="s">
        <v>292</v>
      </c>
      <c r="E102" s="219" t="s">
        <v>4270</v>
      </c>
      <c r="F102" s="219" t="s">
        <v>377</v>
      </c>
      <c r="G102" s="219" t="s">
        <v>23</v>
      </c>
      <c r="H102" s="219" t="s">
        <v>218</v>
      </c>
      <c r="I102" s="223">
        <v>-63.96</v>
      </c>
      <c r="J102" s="219" t="s">
        <v>189</v>
      </c>
    </row>
    <row r="103" spans="1:10">
      <c r="A103" s="219" t="s">
        <v>4268</v>
      </c>
      <c r="B103" s="220">
        <v>42094</v>
      </c>
      <c r="C103" s="219" t="s">
        <v>4273</v>
      </c>
      <c r="D103" s="219" t="s">
        <v>292</v>
      </c>
      <c r="E103" s="219" t="s">
        <v>4270</v>
      </c>
      <c r="F103" s="219" t="s">
        <v>378</v>
      </c>
      <c r="G103" s="219" t="s">
        <v>23</v>
      </c>
      <c r="H103" s="219" t="s">
        <v>218</v>
      </c>
      <c r="I103" s="223">
        <v>-134.38999999999999</v>
      </c>
      <c r="J103" s="219" t="s">
        <v>189</v>
      </c>
    </row>
    <row r="104" spans="1:10">
      <c r="A104" s="219" t="s">
        <v>4268</v>
      </c>
      <c r="B104" s="220">
        <v>42094</v>
      </c>
      <c r="C104" s="219" t="s">
        <v>4273</v>
      </c>
      <c r="D104" s="219" t="s">
        <v>292</v>
      </c>
      <c r="E104" s="219" t="s">
        <v>4270</v>
      </c>
      <c r="F104" s="219" t="s">
        <v>67</v>
      </c>
      <c r="G104" s="219" t="s">
        <v>23</v>
      </c>
      <c r="H104" s="219" t="s">
        <v>218</v>
      </c>
      <c r="I104" s="223">
        <v>-115.06</v>
      </c>
      <c r="J104" s="219" t="s">
        <v>189</v>
      </c>
    </row>
    <row r="105" spans="1:10">
      <c r="A105" s="219" t="s">
        <v>4268</v>
      </c>
      <c r="B105" s="220">
        <v>42094</v>
      </c>
      <c r="C105" s="219" t="s">
        <v>4273</v>
      </c>
      <c r="D105" s="219" t="s">
        <v>292</v>
      </c>
      <c r="E105" s="219" t="s">
        <v>4270</v>
      </c>
      <c r="F105" s="219" t="s">
        <v>379</v>
      </c>
      <c r="G105" s="219" t="s">
        <v>23</v>
      </c>
      <c r="H105" s="219" t="s">
        <v>218</v>
      </c>
      <c r="I105" s="223">
        <v>-20.13</v>
      </c>
      <c r="J105" s="219" t="s">
        <v>189</v>
      </c>
    </row>
    <row r="106" spans="1:10">
      <c r="A106" s="219" t="s">
        <v>4268</v>
      </c>
      <c r="B106" s="220">
        <v>42094</v>
      </c>
      <c r="C106" s="219" t="s">
        <v>4273</v>
      </c>
      <c r="D106" s="219" t="s">
        <v>292</v>
      </c>
      <c r="E106" s="219" t="s">
        <v>4270</v>
      </c>
      <c r="F106" s="219" t="s">
        <v>381</v>
      </c>
      <c r="G106" s="219" t="s">
        <v>23</v>
      </c>
      <c r="H106" s="219" t="s">
        <v>218</v>
      </c>
      <c r="I106" s="223">
        <v>-45.3</v>
      </c>
      <c r="J106" s="219" t="s">
        <v>189</v>
      </c>
    </row>
    <row r="107" spans="1:10">
      <c r="A107" s="219" t="s">
        <v>4268</v>
      </c>
      <c r="B107" s="220">
        <v>42094</v>
      </c>
      <c r="C107" s="219" t="s">
        <v>4273</v>
      </c>
      <c r="D107" s="219" t="s">
        <v>292</v>
      </c>
      <c r="E107" s="219" t="s">
        <v>4270</v>
      </c>
      <c r="F107" s="219" t="s">
        <v>384</v>
      </c>
      <c r="G107" s="219" t="s">
        <v>23</v>
      </c>
      <c r="H107" s="219" t="s">
        <v>218</v>
      </c>
      <c r="I107" s="223">
        <v>-248.52</v>
      </c>
      <c r="J107" s="219" t="s">
        <v>189</v>
      </c>
    </row>
    <row r="108" spans="1:10">
      <c r="A108" s="219" t="s">
        <v>4268</v>
      </c>
      <c r="B108" s="220">
        <v>42094</v>
      </c>
      <c r="C108" s="219" t="s">
        <v>4273</v>
      </c>
      <c r="D108" s="219" t="s">
        <v>292</v>
      </c>
      <c r="E108" s="219" t="s">
        <v>4270</v>
      </c>
      <c r="F108" s="219" t="s">
        <v>388</v>
      </c>
      <c r="G108" s="219" t="s">
        <v>23</v>
      </c>
      <c r="H108" s="219" t="s">
        <v>218</v>
      </c>
      <c r="I108" s="223">
        <v>-54.35</v>
      </c>
      <c r="J108" s="219" t="s">
        <v>189</v>
      </c>
    </row>
    <row r="109" spans="1:10">
      <c r="A109" s="219" t="s">
        <v>4268</v>
      </c>
      <c r="B109" s="220">
        <v>42094</v>
      </c>
      <c r="C109" s="219" t="s">
        <v>4273</v>
      </c>
      <c r="D109" s="219" t="s">
        <v>292</v>
      </c>
      <c r="E109" s="219" t="s">
        <v>4270</v>
      </c>
      <c r="F109" s="219" t="s">
        <v>92</v>
      </c>
      <c r="G109" s="219" t="s">
        <v>23</v>
      </c>
      <c r="H109" s="219" t="s">
        <v>218</v>
      </c>
      <c r="I109" s="223">
        <v>2527.5500000000002</v>
      </c>
      <c r="J109" s="219" t="s">
        <v>189</v>
      </c>
    </row>
    <row r="110" spans="1:10">
      <c r="A110" s="219" t="s">
        <v>4268</v>
      </c>
      <c r="B110" s="220">
        <v>42094</v>
      </c>
      <c r="C110" s="219" t="s">
        <v>4273</v>
      </c>
      <c r="D110" s="219" t="s">
        <v>292</v>
      </c>
      <c r="E110" s="219" t="s">
        <v>4270</v>
      </c>
      <c r="F110" s="219" t="s">
        <v>153</v>
      </c>
      <c r="G110" s="219" t="s">
        <v>23</v>
      </c>
      <c r="H110" s="219" t="s">
        <v>218</v>
      </c>
      <c r="I110" s="223">
        <v>10.9</v>
      </c>
      <c r="J110" s="219" t="s">
        <v>189</v>
      </c>
    </row>
    <row r="111" spans="1:10">
      <c r="A111" s="219" t="s">
        <v>4268</v>
      </c>
      <c r="B111" s="220">
        <v>42094</v>
      </c>
      <c r="C111" s="219" t="s">
        <v>4273</v>
      </c>
      <c r="D111" s="219" t="s">
        <v>292</v>
      </c>
      <c r="E111" s="219" t="s">
        <v>4270</v>
      </c>
      <c r="F111" s="219" t="s">
        <v>75</v>
      </c>
      <c r="G111" s="219" t="s">
        <v>23</v>
      </c>
      <c r="H111" s="219" t="s">
        <v>218</v>
      </c>
      <c r="I111" s="223">
        <v>14.75</v>
      </c>
      <c r="J111" s="219" t="s">
        <v>189</v>
      </c>
    </row>
    <row r="112" spans="1:10">
      <c r="A112" s="219" t="s">
        <v>4268</v>
      </c>
      <c r="B112" s="220">
        <v>42094</v>
      </c>
      <c r="C112" s="219" t="s">
        <v>4273</v>
      </c>
      <c r="D112" s="219" t="s">
        <v>292</v>
      </c>
      <c r="E112" s="219" t="s">
        <v>4270</v>
      </c>
      <c r="F112" s="219" t="s">
        <v>139</v>
      </c>
      <c r="G112" s="219" t="s">
        <v>23</v>
      </c>
      <c r="H112" s="219" t="s">
        <v>218</v>
      </c>
      <c r="I112" s="223">
        <v>-62.33</v>
      </c>
      <c r="J112" s="219" t="s">
        <v>189</v>
      </c>
    </row>
    <row r="113" spans="1:10">
      <c r="A113" s="219" t="s">
        <v>4268</v>
      </c>
      <c r="B113" s="220">
        <v>42094</v>
      </c>
      <c r="C113" s="219" t="s">
        <v>4273</v>
      </c>
      <c r="D113" s="219" t="s">
        <v>292</v>
      </c>
      <c r="E113" s="219" t="s">
        <v>4270</v>
      </c>
      <c r="F113" s="219" t="s">
        <v>119</v>
      </c>
      <c r="G113" s="219" t="s">
        <v>23</v>
      </c>
      <c r="H113" s="219" t="s">
        <v>218</v>
      </c>
      <c r="I113" s="223">
        <v>27.24</v>
      </c>
      <c r="J113" s="219" t="s">
        <v>189</v>
      </c>
    </row>
    <row r="114" spans="1:10">
      <c r="A114" s="219" t="s">
        <v>4268</v>
      </c>
      <c r="B114" s="220">
        <v>42094</v>
      </c>
      <c r="C114" s="219" t="s">
        <v>4273</v>
      </c>
      <c r="D114" s="219" t="s">
        <v>292</v>
      </c>
      <c r="E114" s="219" t="s">
        <v>4270</v>
      </c>
      <c r="F114" s="219" t="s">
        <v>397</v>
      </c>
      <c r="G114" s="219" t="s">
        <v>23</v>
      </c>
      <c r="H114" s="219" t="s">
        <v>218</v>
      </c>
      <c r="I114" s="223">
        <v>-236.24</v>
      </c>
      <c r="J114" s="219" t="s">
        <v>189</v>
      </c>
    </row>
    <row r="115" spans="1:10">
      <c r="A115" s="219" t="s">
        <v>4268</v>
      </c>
      <c r="B115" s="220">
        <v>42094</v>
      </c>
      <c r="C115" s="219" t="s">
        <v>4273</v>
      </c>
      <c r="D115" s="219" t="s">
        <v>292</v>
      </c>
      <c r="E115" s="219" t="s">
        <v>4270</v>
      </c>
      <c r="F115" s="219" t="s">
        <v>86</v>
      </c>
      <c r="G115" s="219" t="s">
        <v>23</v>
      </c>
      <c r="H115" s="219" t="s">
        <v>218</v>
      </c>
      <c r="I115" s="223">
        <v>23.98</v>
      </c>
      <c r="J115" s="219" t="s">
        <v>189</v>
      </c>
    </row>
    <row r="116" spans="1:10">
      <c r="A116" s="219" t="s">
        <v>4268</v>
      </c>
      <c r="B116" s="220">
        <v>42094</v>
      </c>
      <c r="C116" s="219" t="s">
        <v>4273</v>
      </c>
      <c r="D116" s="219" t="s">
        <v>292</v>
      </c>
      <c r="E116" s="219" t="s">
        <v>4270</v>
      </c>
      <c r="F116" s="219" t="s">
        <v>413</v>
      </c>
      <c r="G116" s="219" t="s">
        <v>23</v>
      </c>
      <c r="H116" s="219" t="s">
        <v>218</v>
      </c>
      <c r="I116" s="223">
        <v>-62.52</v>
      </c>
      <c r="J116" s="219" t="s">
        <v>189</v>
      </c>
    </row>
    <row r="117" spans="1:10">
      <c r="A117" s="219" t="s">
        <v>4268</v>
      </c>
      <c r="B117" s="220">
        <v>42094</v>
      </c>
      <c r="C117" s="219" t="s">
        <v>4273</v>
      </c>
      <c r="D117" s="219" t="s">
        <v>292</v>
      </c>
      <c r="E117" s="219" t="s">
        <v>4270</v>
      </c>
      <c r="F117" s="219" t="s">
        <v>419</v>
      </c>
      <c r="G117" s="219" t="s">
        <v>23</v>
      </c>
      <c r="H117" s="219" t="s">
        <v>218</v>
      </c>
      <c r="I117" s="223">
        <v>-118.27</v>
      </c>
      <c r="J117" s="219" t="s">
        <v>189</v>
      </c>
    </row>
    <row r="118" spans="1:10">
      <c r="A118" s="219" t="s">
        <v>4268</v>
      </c>
      <c r="B118" s="220">
        <v>42094</v>
      </c>
      <c r="C118" s="219" t="s">
        <v>4273</v>
      </c>
      <c r="D118" s="219" t="s">
        <v>292</v>
      </c>
      <c r="E118" s="219" t="s">
        <v>4270</v>
      </c>
      <c r="F118" s="219" t="s">
        <v>428</v>
      </c>
      <c r="G118" s="219" t="s">
        <v>23</v>
      </c>
      <c r="H118" s="219" t="s">
        <v>218</v>
      </c>
      <c r="I118" s="223">
        <v>-8.9</v>
      </c>
      <c r="J118" s="219" t="s">
        <v>189</v>
      </c>
    </row>
    <row r="119" spans="1:10">
      <c r="A119" s="219" t="s">
        <v>4268</v>
      </c>
      <c r="B119" s="220">
        <v>42094</v>
      </c>
      <c r="C119" s="219" t="s">
        <v>4273</v>
      </c>
      <c r="D119" s="219" t="s">
        <v>292</v>
      </c>
      <c r="E119" s="219" t="s">
        <v>4270</v>
      </c>
      <c r="F119" s="219" t="s">
        <v>435</v>
      </c>
      <c r="G119" s="219" t="s">
        <v>23</v>
      </c>
      <c r="H119" s="219" t="s">
        <v>218</v>
      </c>
      <c r="I119" s="223">
        <v>-223.65</v>
      </c>
      <c r="J119" s="219" t="s">
        <v>189</v>
      </c>
    </row>
    <row r="120" spans="1:10">
      <c r="A120" s="219" t="s">
        <v>4268</v>
      </c>
      <c r="B120" s="220">
        <v>42094</v>
      </c>
      <c r="C120" s="219" t="s">
        <v>4273</v>
      </c>
      <c r="D120" s="219" t="s">
        <v>292</v>
      </c>
      <c r="E120" s="219" t="s">
        <v>4270</v>
      </c>
      <c r="F120" s="219" t="s">
        <v>182</v>
      </c>
      <c r="G120" s="219" t="s">
        <v>23</v>
      </c>
      <c r="H120" s="219" t="s">
        <v>218</v>
      </c>
      <c r="I120" s="223">
        <v>-6986.06</v>
      </c>
      <c r="J120" s="219" t="s">
        <v>189</v>
      </c>
    </row>
    <row r="121" spans="1:10">
      <c r="A121" s="219" t="s">
        <v>4268</v>
      </c>
      <c r="B121" s="220">
        <v>42094</v>
      </c>
      <c r="C121" s="219" t="s">
        <v>4273</v>
      </c>
      <c r="D121" s="219" t="s">
        <v>292</v>
      </c>
      <c r="E121" s="219" t="s">
        <v>4270</v>
      </c>
      <c r="F121" s="219" t="s">
        <v>231</v>
      </c>
      <c r="G121" s="219" t="s">
        <v>23</v>
      </c>
      <c r="H121" s="219" t="s">
        <v>218</v>
      </c>
      <c r="I121" s="223">
        <v>-3.14</v>
      </c>
      <c r="J121" s="219" t="s">
        <v>189</v>
      </c>
    </row>
    <row r="122" spans="1:10">
      <c r="A122" s="219" t="s">
        <v>4268</v>
      </c>
      <c r="B122" s="220">
        <v>42094</v>
      </c>
      <c r="C122" s="219" t="s">
        <v>4273</v>
      </c>
      <c r="D122" s="219" t="s">
        <v>292</v>
      </c>
      <c r="E122" s="219" t="s">
        <v>4270</v>
      </c>
      <c r="F122" s="219" t="s">
        <v>446</v>
      </c>
      <c r="G122" s="219" t="s">
        <v>23</v>
      </c>
      <c r="H122" s="219" t="s">
        <v>218</v>
      </c>
      <c r="I122" s="223">
        <v>-2586.4699999999998</v>
      </c>
      <c r="J122" s="219" t="s">
        <v>189</v>
      </c>
    </row>
    <row r="123" spans="1:10">
      <c r="A123" s="219" t="s">
        <v>4268</v>
      </c>
      <c r="B123" s="220">
        <v>42094</v>
      </c>
      <c r="C123" s="219" t="s">
        <v>4273</v>
      </c>
      <c r="D123" s="219" t="s">
        <v>292</v>
      </c>
      <c r="E123" s="219" t="s">
        <v>4270</v>
      </c>
      <c r="F123" s="219" t="s">
        <v>454</v>
      </c>
      <c r="G123" s="219" t="s">
        <v>23</v>
      </c>
      <c r="H123" s="219" t="s">
        <v>218</v>
      </c>
      <c r="I123" s="223">
        <v>135.9</v>
      </c>
      <c r="J123" s="219" t="s">
        <v>189</v>
      </c>
    </row>
    <row r="124" spans="1:10">
      <c r="A124" s="219" t="s">
        <v>4268</v>
      </c>
      <c r="B124" s="220">
        <v>42094</v>
      </c>
      <c r="C124" s="219" t="s">
        <v>4273</v>
      </c>
      <c r="D124" s="219" t="s">
        <v>292</v>
      </c>
      <c r="E124" s="219" t="s">
        <v>4270</v>
      </c>
      <c r="F124" s="219" t="s">
        <v>104</v>
      </c>
      <c r="G124" s="219" t="s">
        <v>23</v>
      </c>
      <c r="H124" s="219" t="s">
        <v>218</v>
      </c>
      <c r="I124" s="223">
        <v>-59.92</v>
      </c>
      <c r="J124" s="219" t="s">
        <v>189</v>
      </c>
    </row>
    <row r="125" spans="1:10">
      <c r="A125" s="219" t="s">
        <v>4268</v>
      </c>
      <c r="B125" s="220">
        <v>42094</v>
      </c>
      <c r="C125" s="219" t="s">
        <v>4273</v>
      </c>
      <c r="D125" s="219" t="s">
        <v>292</v>
      </c>
      <c r="E125" s="219" t="s">
        <v>4270</v>
      </c>
      <c r="F125" s="219" t="s">
        <v>458</v>
      </c>
      <c r="G125" s="219" t="s">
        <v>23</v>
      </c>
      <c r="H125" s="219" t="s">
        <v>218</v>
      </c>
      <c r="I125" s="223">
        <v>-32.53</v>
      </c>
      <c r="J125" s="219" t="s">
        <v>189</v>
      </c>
    </row>
    <row r="126" spans="1:10">
      <c r="A126" s="219" t="s">
        <v>4268</v>
      </c>
      <c r="B126" s="220">
        <v>42094</v>
      </c>
      <c r="C126" s="219" t="s">
        <v>4273</v>
      </c>
      <c r="D126" s="219" t="s">
        <v>292</v>
      </c>
      <c r="E126" s="219" t="s">
        <v>4270</v>
      </c>
      <c r="F126" s="219" t="s">
        <v>460</v>
      </c>
      <c r="G126" s="219" t="s">
        <v>23</v>
      </c>
      <c r="H126" s="219" t="s">
        <v>218</v>
      </c>
      <c r="I126" s="223">
        <v>-297.68</v>
      </c>
      <c r="J126" s="219" t="s">
        <v>189</v>
      </c>
    </row>
    <row r="127" spans="1:10">
      <c r="A127" s="219" t="s">
        <v>4268</v>
      </c>
      <c r="B127" s="220">
        <v>42094</v>
      </c>
      <c r="C127" s="219" t="s">
        <v>4273</v>
      </c>
      <c r="D127" s="219" t="s">
        <v>292</v>
      </c>
      <c r="E127" s="219" t="s">
        <v>4270</v>
      </c>
      <c r="F127" s="219" t="s">
        <v>461</v>
      </c>
      <c r="G127" s="219" t="s">
        <v>23</v>
      </c>
      <c r="H127" s="219" t="s">
        <v>218</v>
      </c>
      <c r="I127" s="223">
        <v>-393.59</v>
      </c>
      <c r="J127" s="219" t="s">
        <v>189</v>
      </c>
    </row>
    <row r="128" spans="1:10">
      <c r="A128" s="219" t="s">
        <v>4268</v>
      </c>
      <c r="B128" s="220">
        <v>42094</v>
      </c>
      <c r="C128" s="219" t="s">
        <v>4273</v>
      </c>
      <c r="D128" s="219" t="s">
        <v>292</v>
      </c>
      <c r="E128" s="219" t="s">
        <v>4270</v>
      </c>
      <c r="F128" s="219" t="s">
        <v>463</v>
      </c>
      <c r="G128" s="219" t="s">
        <v>23</v>
      </c>
      <c r="H128" s="219" t="s">
        <v>218</v>
      </c>
      <c r="I128" s="223">
        <v>-703.72</v>
      </c>
      <c r="J128" s="219" t="s">
        <v>189</v>
      </c>
    </row>
    <row r="129" spans="1:10">
      <c r="A129" s="219" t="s">
        <v>4268</v>
      </c>
      <c r="B129" s="220">
        <v>42094</v>
      </c>
      <c r="C129" s="219" t="s">
        <v>4273</v>
      </c>
      <c r="D129" s="219" t="s">
        <v>292</v>
      </c>
      <c r="E129" s="219" t="s">
        <v>4270</v>
      </c>
      <c r="F129" s="219" t="s">
        <v>56</v>
      </c>
      <c r="G129" s="219" t="s">
        <v>23</v>
      </c>
      <c r="H129" s="219" t="s">
        <v>218</v>
      </c>
      <c r="I129" s="223">
        <v>-88.33</v>
      </c>
      <c r="J129" s="219" t="s">
        <v>189</v>
      </c>
    </row>
    <row r="130" spans="1:10">
      <c r="A130" s="219" t="s">
        <v>4268</v>
      </c>
      <c r="B130" s="220">
        <v>42094</v>
      </c>
      <c r="C130" s="219" t="s">
        <v>4273</v>
      </c>
      <c r="D130" s="219" t="s">
        <v>292</v>
      </c>
      <c r="E130" s="219" t="s">
        <v>4270</v>
      </c>
      <c r="F130" s="219" t="s">
        <v>78</v>
      </c>
      <c r="G130" s="219" t="s">
        <v>23</v>
      </c>
      <c r="H130" s="219" t="s">
        <v>218</v>
      </c>
      <c r="I130" s="223">
        <v>-784.31</v>
      </c>
      <c r="J130" s="219" t="s">
        <v>189</v>
      </c>
    </row>
    <row r="131" spans="1:10">
      <c r="A131" s="219" t="s">
        <v>4268</v>
      </c>
      <c r="B131" s="220">
        <v>42094</v>
      </c>
      <c r="C131" s="219" t="s">
        <v>4273</v>
      </c>
      <c r="D131" s="219" t="s">
        <v>292</v>
      </c>
      <c r="E131" s="219" t="s">
        <v>4270</v>
      </c>
      <c r="F131" s="219" t="s">
        <v>478</v>
      </c>
      <c r="G131" s="219" t="s">
        <v>23</v>
      </c>
      <c r="H131" s="219" t="s">
        <v>218</v>
      </c>
      <c r="I131" s="223">
        <v>-795.21</v>
      </c>
      <c r="J131" s="219" t="s">
        <v>189</v>
      </c>
    </row>
    <row r="132" spans="1:10">
      <c r="A132" s="219" t="s">
        <v>4268</v>
      </c>
      <c r="B132" s="220">
        <v>42094</v>
      </c>
      <c r="C132" s="219" t="s">
        <v>4273</v>
      </c>
      <c r="D132" s="219" t="s">
        <v>292</v>
      </c>
      <c r="E132" s="219" t="s">
        <v>4270</v>
      </c>
      <c r="F132" s="219" t="s">
        <v>491</v>
      </c>
      <c r="G132" s="219" t="s">
        <v>23</v>
      </c>
      <c r="H132" s="219" t="s">
        <v>218</v>
      </c>
      <c r="I132" s="223">
        <v>-489.25</v>
      </c>
      <c r="J132" s="219" t="s">
        <v>189</v>
      </c>
    </row>
    <row r="133" spans="1:10">
      <c r="A133" s="219" t="s">
        <v>4268</v>
      </c>
      <c r="B133" s="220">
        <v>42094</v>
      </c>
      <c r="C133" s="219" t="s">
        <v>4273</v>
      </c>
      <c r="D133" s="219" t="s">
        <v>292</v>
      </c>
      <c r="E133" s="219" t="s">
        <v>4270</v>
      </c>
      <c r="F133" s="219" t="s">
        <v>496</v>
      </c>
      <c r="G133" s="219" t="s">
        <v>23</v>
      </c>
      <c r="H133" s="219" t="s">
        <v>218</v>
      </c>
      <c r="I133" s="223">
        <v>-1043.77</v>
      </c>
      <c r="J133" s="219" t="s">
        <v>189</v>
      </c>
    </row>
    <row r="134" spans="1:10">
      <c r="A134" s="219" t="s">
        <v>4268</v>
      </c>
      <c r="B134" s="220">
        <v>42094</v>
      </c>
      <c r="C134" s="219" t="s">
        <v>4273</v>
      </c>
      <c r="D134" s="219" t="s">
        <v>292</v>
      </c>
      <c r="E134" s="219" t="s">
        <v>4270</v>
      </c>
      <c r="F134" s="219" t="s">
        <v>226</v>
      </c>
      <c r="G134" s="219" t="s">
        <v>23</v>
      </c>
      <c r="H134" s="219" t="s">
        <v>218</v>
      </c>
      <c r="I134" s="223">
        <v>-450.19</v>
      </c>
      <c r="J134" s="219" t="s">
        <v>189</v>
      </c>
    </row>
    <row r="135" spans="1:10">
      <c r="A135" s="219" t="s">
        <v>4268</v>
      </c>
      <c r="B135" s="220">
        <v>42094</v>
      </c>
      <c r="C135" s="219" t="s">
        <v>4273</v>
      </c>
      <c r="D135" s="219" t="s">
        <v>292</v>
      </c>
      <c r="E135" s="219" t="s">
        <v>4270</v>
      </c>
      <c r="F135" s="219" t="s">
        <v>43</v>
      </c>
      <c r="G135" s="219" t="s">
        <v>23</v>
      </c>
      <c r="H135" s="219" t="s">
        <v>218</v>
      </c>
      <c r="I135" s="223">
        <v>-35.56</v>
      </c>
      <c r="J135" s="219" t="s">
        <v>189</v>
      </c>
    </row>
    <row r="136" spans="1:10">
      <c r="A136" s="219" t="s">
        <v>4268</v>
      </c>
      <c r="B136" s="220">
        <v>42094</v>
      </c>
      <c r="C136" s="219" t="s">
        <v>4273</v>
      </c>
      <c r="D136" s="219" t="s">
        <v>292</v>
      </c>
      <c r="E136" s="219" t="s">
        <v>4270</v>
      </c>
      <c r="F136" s="219" t="s">
        <v>53</v>
      </c>
      <c r="G136" s="219" t="s">
        <v>23</v>
      </c>
      <c r="H136" s="219" t="s">
        <v>218</v>
      </c>
      <c r="I136" s="223">
        <v>12.41</v>
      </c>
      <c r="J136" s="219" t="s">
        <v>189</v>
      </c>
    </row>
    <row r="137" spans="1:10">
      <c r="A137" s="219" t="s">
        <v>4268</v>
      </c>
      <c r="B137" s="220">
        <v>42094</v>
      </c>
      <c r="C137" s="219" t="s">
        <v>4273</v>
      </c>
      <c r="D137" s="219" t="s">
        <v>292</v>
      </c>
      <c r="E137" s="219" t="s">
        <v>4270</v>
      </c>
      <c r="F137" s="219" t="s">
        <v>51</v>
      </c>
      <c r="G137" s="219" t="s">
        <v>23</v>
      </c>
      <c r="H137" s="219" t="s">
        <v>218</v>
      </c>
      <c r="I137" s="223">
        <v>-11.93</v>
      </c>
      <c r="J137" s="219" t="s">
        <v>189</v>
      </c>
    </row>
    <row r="138" spans="1:10">
      <c r="A138" s="219" t="s">
        <v>4268</v>
      </c>
      <c r="B138" s="220">
        <v>42094</v>
      </c>
      <c r="C138" s="219" t="s">
        <v>4273</v>
      </c>
      <c r="D138" s="219" t="s">
        <v>292</v>
      </c>
      <c r="E138" s="219" t="s">
        <v>4270</v>
      </c>
      <c r="F138" s="219" t="s">
        <v>48</v>
      </c>
      <c r="G138" s="219" t="s">
        <v>23</v>
      </c>
      <c r="H138" s="219" t="s">
        <v>218</v>
      </c>
      <c r="I138" s="223">
        <v>-34.770000000000003</v>
      </c>
      <c r="J138" s="219" t="s">
        <v>189</v>
      </c>
    </row>
    <row r="139" spans="1:10">
      <c r="A139" s="219" t="s">
        <v>4268</v>
      </c>
      <c r="B139" s="220">
        <v>42094</v>
      </c>
      <c r="C139" s="219" t="s">
        <v>4273</v>
      </c>
      <c r="D139" s="219" t="s">
        <v>292</v>
      </c>
      <c r="E139" s="219" t="s">
        <v>4270</v>
      </c>
      <c r="F139" s="219" t="s">
        <v>503</v>
      </c>
      <c r="G139" s="219" t="s">
        <v>23</v>
      </c>
      <c r="H139" s="219" t="s">
        <v>218</v>
      </c>
      <c r="I139" s="223">
        <v>183.94</v>
      </c>
      <c r="J139" s="219" t="s">
        <v>189</v>
      </c>
    </row>
    <row r="140" spans="1:10">
      <c r="A140" s="219" t="s">
        <v>4268</v>
      </c>
      <c r="B140" s="220">
        <v>42124</v>
      </c>
      <c r="C140" s="219" t="s">
        <v>4274</v>
      </c>
      <c r="D140" s="219" t="s">
        <v>292</v>
      </c>
      <c r="E140" s="219" t="s">
        <v>4270</v>
      </c>
      <c r="F140" s="219" t="s">
        <v>218</v>
      </c>
      <c r="G140" s="219" t="s">
        <v>23</v>
      </c>
      <c r="H140" s="219" t="s">
        <v>4271</v>
      </c>
      <c r="I140" s="223">
        <v>23743.27</v>
      </c>
      <c r="J140" s="219" t="s">
        <v>189</v>
      </c>
    </row>
    <row r="141" spans="1:10">
      <c r="A141" s="219" t="s">
        <v>4268</v>
      </c>
      <c r="B141" s="220">
        <v>42124</v>
      </c>
      <c r="C141" s="219" t="s">
        <v>4274</v>
      </c>
      <c r="D141" s="219" t="s">
        <v>292</v>
      </c>
      <c r="E141" s="219" t="s">
        <v>4270</v>
      </c>
      <c r="F141" s="219" t="s">
        <v>70</v>
      </c>
      <c r="G141" s="219" t="s">
        <v>23</v>
      </c>
      <c r="H141" s="219" t="s">
        <v>218</v>
      </c>
      <c r="I141" s="223">
        <v>292.36</v>
      </c>
      <c r="J141" s="219" t="s">
        <v>189</v>
      </c>
    </row>
    <row r="142" spans="1:10">
      <c r="A142" s="219" t="s">
        <v>4268</v>
      </c>
      <c r="B142" s="220">
        <v>42124</v>
      </c>
      <c r="C142" s="219" t="s">
        <v>4274</v>
      </c>
      <c r="D142" s="219" t="s">
        <v>292</v>
      </c>
      <c r="E142" s="219" t="s">
        <v>4270</v>
      </c>
      <c r="F142" s="219" t="s">
        <v>40</v>
      </c>
      <c r="G142" s="219" t="s">
        <v>23</v>
      </c>
      <c r="H142" s="219" t="s">
        <v>218</v>
      </c>
      <c r="I142" s="223">
        <v>104.54</v>
      </c>
      <c r="J142" s="219" t="s">
        <v>189</v>
      </c>
    </row>
    <row r="143" spans="1:10">
      <c r="A143" s="219" t="s">
        <v>4268</v>
      </c>
      <c r="B143" s="220">
        <v>42124</v>
      </c>
      <c r="C143" s="219" t="s">
        <v>4274</v>
      </c>
      <c r="D143" s="219" t="s">
        <v>292</v>
      </c>
      <c r="E143" s="219" t="s">
        <v>4270</v>
      </c>
      <c r="F143" s="219" t="s">
        <v>89</v>
      </c>
      <c r="G143" s="219" t="s">
        <v>23</v>
      </c>
      <c r="H143" s="219" t="s">
        <v>218</v>
      </c>
      <c r="I143" s="223">
        <v>4.28</v>
      </c>
      <c r="J143" s="219" t="s">
        <v>189</v>
      </c>
    </row>
    <row r="144" spans="1:10">
      <c r="A144" s="219" t="s">
        <v>4268</v>
      </c>
      <c r="B144" s="220">
        <v>42124</v>
      </c>
      <c r="C144" s="219" t="s">
        <v>4274</v>
      </c>
      <c r="D144" s="219" t="s">
        <v>292</v>
      </c>
      <c r="E144" s="219" t="s">
        <v>4270</v>
      </c>
      <c r="F144" s="219" t="s">
        <v>197</v>
      </c>
      <c r="G144" s="219" t="s">
        <v>23</v>
      </c>
      <c r="H144" s="219" t="s">
        <v>218</v>
      </c>
      <c r="I144" s="223">
        <v>-2557.6999999999998</v>
      </c>
      <c r="J144" s="219" t="s">
        <v>189</v>
      </c>
    </row>
    <row r="145" spans="1:10">
      <c r="A145" s="219" t="s">
        <v>4268</v>
      </c>
      <c r="B145" s="220">
        <v>42124</v>
      </c>
      <c r="C145" s="219" t="s">
        <v>4274</v>
      </c>
      <c r="D145" s="219" t="s">
        <v>292</v>
      </c>
      <c r="E145" s="219" t="s">
        <v>4270</v>
      </c>
      <c r="F145" s="219" t="s">
        <v>175</v>
      </c>
      <c r="G145" s="219" t="s">
        <v>23</v>
      </c>
      <c r="H145" s="219" t="s">
        <v>218</v>
      </c>
      <c r="I145" s="223">
        <v>-1847.55</v>
      </c>
      <c r="J145" s="219" t="s">
        <v>189</v>
      </c>
    </row>
    <row r="146" spans="1:10">
      <c r="A146" s="219" t="s">
        <v>4268</v>
      </c>
      <c r="B146" s="220">
        <v>42124</v>
      </c>
      <c r="C146" s="219" t="s">
        <v>4274</v>
      </c>
      <c r="D146" s="219" t="s">
        <v>292</v>
      </c>
      <c r="E146" s="219" t="s">
        <v>4270</v>
      </c>
      <c r="F146" s="219" t="s">
        <v>34</v>
      </c>
      <c r="G146" s="219" t="s">
        <v>23</v>
      </c>
      <c r="H146" s="219" t="s">
        <v>218</v>
      </c>
      <c r="I146" s="223">
        <v>-4525.78</v>
      </c>
      <c r="J146" s="219" t="s">
        <v>189</v>
      </c>
    </row>
    <row r="147" spans="1:10">
      <c r="A147" s="219" t="s">
        <v>4268</v>
      </c>
      <c r="B147" s="220">
        <v>42124</v>
      </c>
      <c r="C147" s="219" t="s">
        <v>4274</v>
      </c>
      <c r="D147" s="219" t="s">
        <v>292</v>
      </c>
      <c r="E147" s="219" t="s">
        <v>4270</v>
      </c>
      <c r="F147" s="219" t="s">
        <v>377</v>
      </c>
      <c r="G147" s="219" t="s">
        <v>23</v>
      </c>
      <c r="H147" s="219" t="s">
        <v>218</v>
      </c>
      <c r="I147" s="223">
        <v>-13.78</v>
      </c>
      <c r="J147" s="219" t="s">
        <v>189</v>
      </c>
    </row>
    <row r="148" spans="1:10">
      <c r="A148" s="219" t="s">
        <v>4268</v>
      </c>
      <c r="B148" s="220">
        <v>42124</v>
      </c>
      <c r="C148" s="219" t="s">
        <v>4274</v>
      </c>
      <c r="D148" s="219" t="s">
        <v>292</v>
      </c>
      <c r="E148" s="219" t="s">
        <v>4270</v>
      </c>
      <c r="F148" s="219" t="s">
        <v>378</v>
      </c>
      <c r="G148" s="219" t="s">
        <v>23</v>
      </c>
      <c r="H148" s="219" t="s">
        <v>218</v>
      </c>
      <c r="I148" s="223">
        <v>-68.87</v>
      </c>
      <c r="J148" s="219" t="s">
        <v>189</v>
      </c>
    </row>
    <row r="149" spans="1:10">
      <c r="A149" s="219" t="s">
        <v>4268</v>
      </c>
      <c r="B149" s="220">
        <v>42124</v>
      </c>
      <c r="C149" s="219" t="s">
        <v>4274</v>
      </c>
      <c r="D149" s="219" t="s">
        <v>292</v>
      </c>
      <c r="E149" s="219" t="s">
        <v>4270</v>
      </c>
      <c r="F149" s="219" t="s">
        <v>379</v>
      </c>
      <c r="G149" s="219" t="s">
        <v>23</v>
      </c>
      <c r="H149" s="219" t="s">
        <v>218</v>
      </c>
      <c r="I149" s="223">
        <v>-5.21</v>
      </c>
      <c r="J149" s="219" t="s">
        <v>189</v>
      </c>
    </row>
    <row r="150" spans="1:10">
      <c r="A150" s="219" t="s">
        <v>4268</v>
      </c>
      <c r="B150" s="220">
        <v>42124</v>
      </c>
      <c r="C150" s="219" t="s">
        <v>4274</v>
      </c>
      <c r="D150" s="219" t="s">
        <v>292</v>
      </c>
      <c r="E150" s="219" t="s">
        <v>4270</v>
      </c>
      <c r="F150" s="219" t="s">
        <v>381</v>
      </c>
      <c r="G150" s="219" t="s">
        <v>23</v>
      </c>
      <c r="H150" s="219" t="s">
        <v>218</v>
      </c>
      <c r="I150" s="223">
        <v>-51.66</v>
      </c>
      <c r="J150" s="219" t="s">
        <v>189</v>
      </c>
    </row>
    <row r="151" spans="1:10">
      <c r="A151" s="219" t="s">
        <v>4268</v>
      </c>
      <c r="B151" s="220">
        <v>42124</v>
      </c>
      <c r="C151" s="219" t="s">
        <v>4274</v>
      </c>
      <c r="D151" s="219" t="s">
        <v>292</v>
      </c>
      <c r="E151" s="219" t="s">
        <v>4270</v>
      </c>
      <c r="F151" s="219" t="s">
        <v>116</v>
      </c>
      <c r="G151" s="219" t="s">
        <v>23</v>
      </c>
      <c r="H151" s="219" t="s">
        <v>218</v>
      </c>
      <c r="I151" s="223">
        <v>-138.82</v>
      </c>
      <c r="J151" s="219" t="s">
        <v>189</v>
      </c>
    </row>
    <row r="152" spans="1:10">
      <c r="A152" s="219" t="s">
        <v>4268</v>
      </c>
      <c r="B152" s="220">
        <v>42124</v>
      </c>
      <c r="C152" s="219" t="s">
        <v>4274</v>
      </c>
      <c r="D152" s="219" t="s">
        <v>292</v>
      </c>
      <c r="E152" s="219" t="s">
        <v>4270</v>
      </c>
      <c r="F152" s="219" t="s">
        <v>384</v>
      </c>
      <c r="G152" s="219" t="s">
        <v>23</v>
      </c>
      <c r="H152" s="219" t="s">
        <v>218</v>
      </c>
      <c r="I152" s="223">
        <v>-208.01</v>
      </c>
      <c r="J152" s="219" t="s">
        <v>189</v>
      </c>
    </row>
    <row r="153" spans="1:10">
      <c r="A153" s="219" t="s">
        <v>4268</v>
      </c>
      <c r="B153" s="220">
        <v>42124</v>
      </c>
      <c r="C153" s="219" t="s">
        <v>4274</v>
      </c>
      <c r="D153" s="219" t="s">
        <v>292</v>
      </c>
      <c r="E153" s="219" t="s">
        <v>4270</v>
      </c>
      <c r="F153" s="219" t="s">
        <v>388</v>
      </c>
      <c r="G153" s="219" t="s">
        <v>23</v>
      </c>
      <c r="H153" s="219" t="s">
        <v>218</v>
      </c>
      <c r="I153" s="223">
        <v>-56.35</v>
      </c>
      <c r="J153" s="219" t="s">
        <v>189</v>
      </c>
    </row>
    <row r="154" spans="1:10">
      <c r="A154" s="219" t="s">
        <v>4268</v>
      </c>
      <c r="B154" s="220">
        <v>42124</v>
      </c>
      <c r="C154" s="219" t="s">
        <v>4274</v>
      </c>
      <c r="D154" s="219" t="s">
        <v>292</v>
      </c>
      <c r="E154" s="219" t="s">
        <v>4270</v>
      </c>
      <c r="F154" s="219" t="s">
        <v>92</v>
      </c>
      <c r="G154" s="219" t="s">
        <v>23</v>
      </c>
      <c r="H154" s="219" t="s">
        <v>218</v>
      </c>
      <c r="I154" s="223">
        <v>60.76</v>
      </c>
      <c r="J154" s="219" t="s">
        <v>189</v>
      </c>
    </row>
    <row r="155" spans="1:10">
      <c r="A155" s="219" t="s">
        <v>4268</v>
      </c>
      <c r="B155" s="220">
        <v>42124</v>
      </c>
      <c r="C155" s="219" t="s">
        <v>4274</v>
      </c>
      <c r="D155" s="219" t="s">
        <v>292</v>
      </c>
      <c r="E155" s="219" t="s">
        <v>4270</v>
      </c>
      <c r="F155" s="219" t="s">
        <v>75</v>
      </c>
      <c r="G155" s="219" t="s">
        <v>23</v>
      </c>
      <c r="H155" s="219" t="s">
        <v>218</v>
      </c>
      <c r="I155" s="223">
        <v>9.5399999999999991</v>
      </c>
      <c r="J155" s="219" t="s">
        <v>189</v>
      </c>
    </row>
    <row r="156" spans="1:10">
      <c r="A156" s="219" t="s">
        <v>4268</v>
      </c>
      <c r="B156" s="220">
        <v>42124</v>
      </c>
      <c r="C156" s="219" t="s">
        <v>4274</v>
      </c>
      <c r="D156" s="219" t="s">
        <v>292</v>
      </c>
      <c r="E156" s="219" t="s">
        <v>4270</v>
      </c>
      <c r="F156" s="219" t="s">
        <v>139</v>
      </c>
      <c r="G156" s="219" t="s">
        <v>23</v>
      </c>
      <c r="H156" s="219" t="s">
        <v>218</v>
      </c>
      <c r="I156" s="223">
        <v>-59.96</v>
      </c>
      <c r="J156" s="219" t="s">
        <v>189</v>
      </c>
    </row>
    <row r="157" spans="1:10">
      <c r="A157" s="219" t="s">
        <v>4268</v>
      </c>
      <c r="B157" s="220">
        <v>42124</v>
      </c>
      <c r="C157" s="219" t="s">
        <v>4274</v>
      </c>
      <c r="D157" s="219" t="s">
        <v>292</v>
      </c>
      <c r="E157" s="219" t="s">
        <v>4270</v>
      </c>
      <c r="F157" s="219" t="s">
        <v>119</v>
      </c>
      <c r="G157" s="219" t="s">
        <v>23</v>
      </c>
      <c r="H157" s="219" t="s">
        <v>218</v>
      </c>
      <c r="I157" s="223">
        <v>45.79</v>
      </c>
      <c r="J157" s="219" t="s">
        <v>189</v>
      </c>
    </row>
    <row r="158" spans="1:10">
      <c r="A158" s="219" t="s">
        <v>4268</v>
      </c>
      <c r="B158" s="220">
        <v>42124</v>
      </c>
      <c r="C158" s="219" t="s">
        <v>4274</v>
      </c>
      <c r="D158" s="219" t="s">
        <v>292</v>
      </c>
      <c r="E158" s="219" t="s">
        <v>4270</v>
      </c>
      <c r="F158" s="219" t="s">
        <v>397</v>
      </c>
      <c r="G158" s="219" t="s">
        <v>23</v>
      </c>
      <c r="H158" s="219" t="s">
        <v>218</v>
      </c>
      <c r="I158" s="223">
        <v>-249.59</v>
      </c>
      <c r="J158" s="219" t="s">
        <v>189</v>
      </c>
    </row>
    <row r="159" spans="1:10">
      <c r="A159" s="219" t="s">
        <v>4268</v>
      </c>
      <c r="B159" s="220">
        <v>42124</v>
      </c>
      <c r="C159" s="219" t="s">
        <v>4274</v>
      </c>
      <c r="D159" s="219" t="s">
        <v>292</v>
      </c>
      <c r="E159" s="219" t="s">
        <v>4270</v>
      </c>
      <c r="F159" s="219" t="s">
        <v>401</v>
      </c>
      <c r="G159" s="219" t="s">
        <v>23</v>
      </c>
      <c r="H159" s="219" t="s">
        <v>218</v>
      </c>
      <c r="I159" s="223">
        <v>-1470.71</v>
      </c>
      <c r="J159" s="219" t="s">
        <v>189</v>
      </c>
    </row>
    <row r="160" spans="1:10">
      <c r="A160" s="219" t="s">
        <v>4268</v>
      </c>
      <c r="B160" s="220">
        <v>42124</v>
      </c>
      <c r="C160" s="219" t="s">
        <v>4274</v>
      </c>
      <c r="D160" s="219" t="s">
        <v>292</v>
      </c>
      <c r="E160" s="219" t="s">
        <v>4270</v>
      </c>
      <c r="F160" s="219" t="s">
        <v>86</v>
      </c>
      <c r="G160" s="219" t="s">
        <v>23</v>
      </c>
      <c r="H160" s="219" t="s">
        <v>218</v>
      </c>
      <c r="I160" s="223">
        <v>43.08</v>
      </c>
      <c r="J160" s="219" t="s">
        <v>189</v>
      </c>
    </row>
    <row r="161" spans="1:10">
      <c r="A161" s="219" t="s">
        <v>4268</v>
      </c>
      <c r="B161" s="220">
        <v>42124</v>
      </c>
      <c r="C161" s="219" t="s">
        <v>4274</v>
      </c>
      <c r="D161" s="219" t="s">
        <v>292</v>
      </c>
      <c r="E161" s="219" t="s">
        <v>4270</v>
      </c>
      <c r="F161" s="219" t="s">
        <v>413</v>
      </c>
      <c r="G161" s="219" t="s">
        <v>23</v>
      </c>
      <c r="H161" s="219" t="s">
        <v>218</v>
      </c>
      <c r="I161" s="223">
        <v>-81.849999999999994</v>
      </c>
      <c r="J161" s="219" t="s">
        <v>189</v>
      </c>
    </row>
    <row r="162" spans="1:10">
      <c r="A162" s="219" t="s">
        <v>4268</v>
      </c>
      <c r="B162" s="220">
        <v>42124</v>
      </c>
      <c r="C162" s="219" t="s">
        <v>4274</v>
      </c>
      <c r="D162" s="219" t="s">
        <v>292</v>
      </c>
      <c r="E162" s="219" t="s">
        <v>4270</v>
      </c>
      <c r="F162" s="219" t="s">
        <v>419</v>
      </c>
      <c r="G162" s="219" t="s">
        <v>23</v>
      </c>
      <c r="H162" s="219" t="s">
        <v>218</v>
      </c>
      <c r="I162" s="223">
        <v>-122.61</v>
      </c>
      <c r="J162" s="219" t="s">
        <v>189</v>
      </c>
    </row>
    <row r="163" spans="1:10">
      <c r="A163" s="219" t="s">
        <v>4268</v>
      </c>
      <c r="B163" s="220">
        <v>42124</v>
      </c>
      <c r="C163" s="219" t="s">
        <v>4274</v>
      </c>
      <c r="D163" s="219" t="s">
        <v>292</v>
      </c>
      <c r="E163" s="219" t="s">
        <v>4270</v>
      </c>
      <c r="F163" s="219" t="s">
        <v>428</v>
      </c>
      <c r="G163" s="219" t="s">
        <v>23</v>
      </c>
      <c r="H163" s="219" t="s">
        <v>218</v>
      </c>
      <c r="I163" s="223">
        <v>-11.21</v>
      </c>
      <c r="J163" s="219" t="s">
        <v>189</v>
      </c>
    </row>
    <row r="164" spans="1:10">
      <c r="A164" s="219" t="s">
        <v>4268</v>
      </c>
      <c r="B164" s="220">
        <v>42124</v>
      </c>
      <c r="C164" s="219" t="s">
        <v>4274</v>
      </c>
      <c r="D164" s="219" t="s">
        <v>292</v>
      </c>
      <c r="E164" s="219" t="s">
        <v>4270</v>
      </c>
      <c r="F164" s="219" t="s">
        <v>435</v>
      </c>
      <c r="G164" s="219" t="s">
        <v>23</v>
      </c>
      <c r="H164" s="219" t="s">
        <v>218</v>
      </c>
      <c r="I164" s="223">
        <v>-224.34</v>
      </c>
      <c r="J164" s="219" t="s">
        <v>189</v>
      </c>
    </row>
    <row r="165" spans="1:10">
      <c r="A165" s="219" t="s">
        <v>4268</v>
      </c>
      <c r="B165" s="220">
        <v>42124</v>
      </c>
      <c r="C165" s="219" t="s">
        <v>4274</v>
      </c>
      <c r="D165" s="219" t="s">
        <v>292</v>
      </c>
      <c r="E165" s="219" t="s">
        <v>4270</v>
      </c>
      <c r="F165" s="219" t="s">
        <v>182</v>
      </c>
      <c r="G165" s="219" t="s">
        <v>23</v>
      </c>
      <c r="H165" s="219" t="s">
        <v>218</v>
      </c>
      <c r="I165" s="223">
        <v>-7093.25</v>
      </c>
      <c r="J165" s="219" t="s">
        <v>189</v>
      </c>
    </row>
    <row r="166" spans="1:10">
      <c r="A166" s="219" t="s">
        <v>4268</v>
      </c>
      <c r="B166" s="220">
        <v>42124</v>
      </c>
      <c r="C166" s="219" t="s">
        <v>4274</v>
      </c>
      <c r="D166" s="219" t="s">
        <v>292</v>
      </c>
      <c r="E166" s="219" t="s">
        <v>4270</v>
      </c>
      <c r="F166" s="219" t="s">
        <v>446</v>
      </c>
      <c r="G166" s="219" t="s">
        <v>23</v>
      </c>
      <c r="H166" s="219" t="s">
        <v>218</v>
      </c>
      <c r="I166" s="223">
        <v>-1340</v>
      </c>
      <c r="J166" s="219" t="s">
        <v>189</v>
      </c>
    </row>
    <row r="167" spans="1:10">
      <c r="A167" s="219" t="s">
        <v>4268</v>
      </c>
      <c r="B167" s="220">
        <v>42124</v>
      </c>
      <c r="C167" s="219" t="s">
        <v>4274</v>
      </c>
      <c r="D167" s="219" t="s">
        <v>292</v>
      </c>
      <c r="E167" s="219" t="s">
        <v>4270</v>
      </c>
      <c r="F167" s="219" t="s">
        <v>447</v>
      </c>
      <c r="G167" s="219" t="s">
        <v>23</v>
      </c>
      <c r="H167" s="219" t="s">
        <v>218</v>
      </c>
      <c r="I167" s="223">
        <v>-50.78</v>
      </c>
      <c r="J167" s="219" t="s">
        <v>189</v>
      </c>
    </row>
    <row r="168" spans="1:10">
      <c r="A168" s="219" t="s">
        <v>4268</v>
      </c>
      <c r="B168" s="220">
        <v>42124</v>
      </c>
      <c r="C168" s="219" t="s">
        <v>4274</v>
      </c>
      <c r="D168" s="219" t="s">
        <v>292</v>
      </c>
      <c r="E168" s="219" t="s">
        <v>4270</v>
      </c>
      <c r="F168" s="219" t="s">
        <v>104</v>
      </c>
      <c r="G168" s="219" t="s">
        <v>23</v>
      </c>
      <c r="H168" s="219" t="s">
        <v>218</v>
      </c>
      <c r="I168" s="223">
        <v>-17.03</v>
      </c>
      <c r="J168" s="219" t="s">
        <v>189</v>
      </c>
    </row>
    <row r="169" spans="1:10">
      <c r="A169" s="219" t="s">
        <v>4268</v>
      </c>
      <c r="B169" s="220">
        <v>42124</v>
      </c>
      <c r="C169" s="219" t="s">
        <v>4274</v>
      </c>
      <c r="D169" s="219" t="s">
        <v>292</v>
      </c>
      <c r="E169" s="219" t="s">
        <v>4270</v>
      </c>
      <c r="F169" s="219" t="s">
        <v>458</v>
      </c>
      <c r="G169" s="219" t="s">
        <v>23</v>
      </c>
      <c r="H169" s="219" t="s">
        <v>218</v>
      </c>
      <c r="I169" s="223">
        <v>-24.65</v>
      </c>
      <c r="J169" s="219" t="s">
        <v>189</v>
      </c>
    </row>
    <row r="170" spans="1:10">
      <c r="A170" s="219" t="s">
        <v>4268</v>
      </c>
      <c r="B170" s="220">
        <v>42124</v>
      </c>
      <c r="C170" s="219" t="s">
        <v>4274</v>
      </c>
      <c r="D170" s="219" t="s">
        <v>292</v>
      </c>
      <c r="E170" s="219" t="s">
        <v>4270</v>
      </c>
      <c r="F170" s="219" t="s">
        <v>460</v>
      </c>
      <c r="G170" s="219" t="s">
        <v>23</v>
      </c>
      <c r="H170" s="219" t="s">
        <v>218</v>
      </c>
      <c r="I170" s="223">
        <v>-378.45</v>
      </c>
      <c r="J170" s="219" t="s">
        <v>189</v>
      </c>
    </row>
    <row r="171" spans="1:10">
      <c r="A171" s="219" t="s">
        <v>4268</v>
      </c>
      <c r="B171" s="220">
        <v>42124</v>
      </c>
      <c r="C171" s="219" t="s">
        <v>4274</v>
      </c>
      <c r="D171" s="219" t="s">
        <v>292</v>
      </c>
      <c r="E171" s="219" t="s">
        <v>4270</v>
      </c>
      <c r="F171" s="219" t="s">
        <v>461</v>
      </c>
      <c r="G171" s="219" t="s">
        <v>23</v>
      </c>
      <c r="H171" s="219" t="s">
        <v>218</v>
      </c>
      <c r="I171" s="223">
        <v>-350.77</v>
      </c>
      <c r="J171" s="219" t="s">
        <v>189</v>
      </c>
    </row>
    <row r="172" spans="1:10">
      <c r="A172" s="219" t="s">
        <v>4268</v>
      </c>
      <c r="B172" s="220">
        <v>42124</v>
      </c>
      <c r="C172" s="219" t="s">
        <v>4274</v>
      </c>
      <c r="D172" s="219" t="s">
        <v>292</v>
      </c>
      <c r="E172" s="219" t="s">
        <v>4270</v>
      </c>
      <c r="F172" s="219" t="s">
        <v>463</v>
      </c>
      <c r="G172" s="219" t="s">
        <v>23</v>
      </c>
      <c r="H172" s="219" t="s">
        <v>218</v>
      </c>
      <c r="I172" s="223">
        <v>-713</v>
      </c>
      <c r="J172" s="219" t="s">
        <v>189</v>
      </c>
    </row>
    <row r="173" spans="1:10">
      <c r="A173" s="219" t="s">
        <v>4268</v>
      </c>
      <c r="B173" s="220">
        <v>42124</v>
      </c>
      <c r="C173" s="219" t="s">
        <v>4274</v>
      </c>
      <c r="D173" s="219" t="s">
        <v>292</v>
      </c>
      <c r="E173" s="219" t="s">
        <v>4270</v>
      </c>
      <c r="F173" s="219" t="s">
        <v>56</v>
      </c>
      <c r="G173" s="219" t="s">
        <v>23</v>
      </c>
      <c r="H173" s="219" t="s">
        <v>218</v>
      </c>
      <c r="I173" s="223">
        <v>-225.26</v>
      </c>
      <c r="J173" s="219" t="s">
        <v>189</v>
      </c>
    </row>
    <row r="174" spans="1:10">
      <c r="A174" s="219" t="s">
        <v>4268</v>
      </c>
      <c r="B174" s="220">
        <v>42124</v>
      </c>
      <c r="C174" s="219" t="s">
        <v>4274</v>
      </c>
      <c r="D174" s="219" t="s">
        <v>292</v>
      </c>
      <c r="E174" s="219" t="s">
        <v>4270</v>
      </c>
      <c r="F174" s="219" t="s">
        <v>78</v>
      </c>
      <c r="G174" s="219" t="s">
        <v>23</v>
      </c>
      <c r="H174" s="219" t="s">
        <v>218</v>
      </c>
      <c r="I174" s="223">
        <v>-918.13</v>
      </c>
      <c r="J174" s="219" t="s">
        <v>189</v>
      </c>
    </row>
    <row r="175" spans="1:10">
      <c r="A175" s="219" t="s">
        <v>4268</v>
      </c>
      <c r="B175" s="220">
        <v>42124</v>
      </c>
      <c r="C175" s="219" t="s">
        <v>4274</v>
      </c>
      <c r="D175" s="219" t="s">
        <v>292</v>
      </c>
      <c r="E175" s="219" t="s">
        <v>4270</v>
      </c>
      <c r="F175" s="219" t="s">
        <v>478</v>
      </c>
      <c r="G175" s="219" t="s">
        <v>23</v>
      </c>
      <c r="H175" s="219" t="s">
        <v>218</v>
      </c>
      <c r="I175" s="223">
        <v>-514.73</v>
      </c>
      <c r="J175" s="219" t="s">
        <v>189</v>
      </c>
    </row>
    <row r="176" spans="1:10">
      <c r="A176" s="219" t="s">
        <v>4268</v>
      </c>
      <c r="B176" s="220">
        <v>42124</v>
      </c>
      <c r="C176" s="219" t="s">
        <v>4274</v>
      </c>
      <c r="D176" s="219" t="s">
        <v>292</v>
      </c>
      <c r="E176" s="219" t="s">
        <v>4270</v>
      </c>
      <c r="F176" s="219" t="s">
        <v>483</v>
      </c>
      <c r="G176" s="219" t="s">
        <v>23</v>
      </c>
      <c r="H176" s="219" t="s">
        <v>218</v>
      </c>
      <c r="I176" s="223">
        <v>-404.06</v>
      </c>
      <c r="J176" s="219" t="s">
        <v>189</v>
      </c>
    </row>
    <row r="177" spans="1:10">
      <c r="A177" s="219" t="s">
        <v>4268</v>
      </c>
      <c r="B177" s="220">
        <v>42124</v>
      </c>
      <c r="C177" s="219" t="s">
        <v>4274</v>
      </c>
      <c r="D177" s="219" t="s">
        <v>292</v>
      </c>
      <c r="E177" s="219" t="s">
        <v>4270</v>
      </c>
      <c r="F177" s="219" t="s">
        <v>496</v>
      </c>
      <c r="G177" s="219" t="s">
        <v>23</v>
      </c>
      <c r="H177" s="219" t="s">
        <v>218</v>
      </c>
      <c r="I177" s="223">
        <v>-91.14</v>
      </c>
      <c r="J177" s="219" t="s">
        <v>189</v>
      </c>
    </row>
    <row r="178" spans="1:10">
      <c r="A178" s="219" t="s">
        <v>4268</v>
      </c>
      <c r="B178" s="220">
        <v>42124</v>
      </c>
      <c r="C178" s="219" t="s">
        <v>4274</v>
      </c>
      <c r="D178" s="219" t="s">
        <v>292</v>
      </c>
      <c r="E178" s="219" t="s">
        <v>4270</v>
      </c>
      <c r="F178" s="219" t="s">
        <v>226</v>
      </c>
      <c r="G178" s="219" t="s">
        <v>23</v>
      </c>
      <c r="H178" s="219" t="s">
        <v>218</v>
      </c>
      <c r="I178" s="223">
        <v>-506.7</v>
      </c>
      <c r="J178" s="219" t="s">
        <v>189</v>
      </c>
    </row>
    <row r="179" spans="1:10">
      <c r="A179" s="219" t="s">
        <v>4268</v>
      </c>
      <c r="B179" s="220">
        <v>42124</v>
      </c>
      <c r="C179" s="219" t="s">
        <v>4274</v>
      </c>
      <c r="D179" s="219" t="s">
        <v>292</v>
      </c>
      <c r="E179" s="219" t="s">
        <v>4270</v>
      </c>
      <c r="F179" s="219" t="s">
        <v>43</v>
      </c>
      <c r="G179" s="219" t="s">
        <v>23</v>
      </c>
      <c r="H179" s="219" t="s">
        <v>218</v>
      </c>
      <c r="I179" s="223">
        <v>-43.63</v>
      </c>
      <c r="J179" s="219" t="s">
        <v>189</v>
      </c>
    </row>
    <row r="180" spans="1:10">
      <c r="A180" s="219" t="s">
        <v>4268</v>
      </c>
      <c r="B180" s="220">
        <v>42124</v>
      </c>
      <c r="C180" s="219" t="s">
        <v>4274</v>
      </c>
      <c r="D180" s="219" t="s">
        <v>292</v>
      </c>
      <c r="E180" s="219" t="s">
        <v>4270</v>
      </c>
      <c r="F180" s="219" t="s">
        <v>53</v>
      </c>
      <c r="G180" s="219" t="s">
        <v>23</v>
      </c>
      <c r="H180" s="219" t="s">
        <v>218</v>
      </c>
      <c r="I180" s="223">
        <v>9.33</v>
      </c>
      <c r="J180" s="219" t="s">
        <v>189</v>
      </c>
    </row>
    <row r="181" spans="1:10">
      <c r="A181" s="219" t="s">
        <v>4268</v>
      </c>
      <c r="B181" s="220">
        <v>42124</v>
      </c>
      <c r="C181" s="219" t="s">
        <v>4274</v>
      </c>
      <c r="D181" s="219" t="s">
        <v>292</v>
      </c>
      <c r="E181" s="219" t="s">
        <v>4270</v>
      </c>
      <c r="F181" s="219" t="s">
        <v>51</v>
      </c>
      <c r="G181" s="219" t="s">
        <v>23</v>
      </c>
      <c r="H181" s="219" t="s">
        <v>218</v>
      </c>
      <c r="I181" s="223">
        <v>-10.199999999999999</v>
      </c>
      <c r="J181" s="219" t="s">
        <v>189</v>
      </c>
    </row>
    <row r="182" spans="1:10">
      <c r="A182" s="219" t="s">
        <v>4268</v>
      </c>
      <c r="B182" s="220">
        <v>42124</v>
      </c>
      <c r="C182" s="219" t="s">
        <v>4274</v>
      </c>
      <c r="D182" s="219" t="s">
        <v>292</v>
      </c>
      <c r="E182" s="219" t="s">
        <v>4270</v>
      </c>
      <c r="F182" s="219" t="s">
        <v>48</v>
      </c>
      <c r="G182" s="219" t="s">
        <v>23</v>
      </c>
      <c r="H182" s="219" t="s">
        <v>218</v>
      </c>
      <c r="I182" s="223">
        <v>-36.049999999999997</v>
      </c>
      <c r="J182" s="219" t="s">
        <v>189</v>
      </c>
    </row>
    <row r="183" spans="1:10">
      <c r="A183" s="219" t="s">
        <v>4268</v>
      </c>
      <c r="B183" s="220">
        <v>42124</v>
      </c>
      <c r="C183" s="219" t="s">
        <v>4274</v>
      </c>
      <c r="D183" s="219" t="s">
        <v>292</v>
      </c>
      <c r="E183" s="219" t="s">
        <v>4270</v>
      </c>
      <c r="F183" s="219" t="s">
        <v>503</v>
      </c>
      <c r="G183" s="219" t="s">
        <v>23</v>
      </c>
      <c r="H183" s="219" t="s">
        <v>218</v>
      </c>
      <c r="I183" s="223">
        <v>98.88</v>
      </c>
      <c r="J183" s="219" t="s">
        <v>189</v>
      </c>
    </row>
    <row r="184" spans="1:10">
      <c r="A184" s="219" t="s">
        <v>4268</v>
      </c>
      <c r="B184" s="220">
        <v>42155</v>
      </c>
      <c r="C184" s="219" t="s">
        <v>4275</v>
      </c>
      <c r="D184" s="219" t="s">
        <v>292</v>
      </c>
      <c r="E184" s="219" t="s">
        <v>4270</v>
      </c>
      <c r="F184" s="219" t="s">
        <v>218</v>
      </c>
      <c r="G184" s="219" t="s">
        <v>23</v>
      </c>
      <c r="H184" s="219" t="s">
        <v>4271</v>
      </c>
      <c r="I184" s="223">
        <v>17009.41</v>
      </c>
      <c r="J184" s="219" t="s">
        <v>189</v>
      </c>
    </row>
    <row r="185" spans="1:10">
      <c r="A185" s="219" t="s">
        <v>4268</v>
      </c>
      <c r="B185" s="220">
        <v>42155</v>
      </c>
      <c r="C185" s="219" t="s">
        <v>4275</v>
      </c>
      <c r="D185" s="219" t="s">
        <v>292</v>
      </c>
      <c r="E185" s="219" t="s">
        <v>4270</v>
      </c>
      <c r="F185" s="219" t="s">
        <v>70</v>
      </c>
      <c r="G185" s="219" t="s">
        <v>23</v>
      </c>
      <c r="H185" s="219" t="s">
        <v>218</v>
      </c>
      <c r="I185" s="223">
        <v>256.47000000000003</v>
      </c>
      <c r="J185" s="219" t="s">
        <v>189</v>
      </c>
    </row>
    <row r="186" spans="1:10">
      <c r="A186" s="219" t="s">
        <v>4268</v>
      </c>
      <c r="B186" s="220">
        <v>42155</v>
      </c>
      <c r="C186" s="219" t="s">
        <v>4275</v>
      </c>
      <c r="D186" s="219" t="s">
        <v>292</v>
      </c>
      <c r="E186" s="219" t="s">
        <v>4270</v>
      </c>
      <c r="F186" s="219" t="s">
        <v>89</v>
      </c>
      <c r="G186" s="219" t="s">
        <v>23</v>
      </c>
      <c r="H186" s="219" t="s">
        <v>218</v>
      </c>
      <c r="I186" s="223">
        <v>-596.61</v>
      </c>
      <c r="J186" s="219" t="s">
        <v>189</v>
      </c>
    </row>
    <row r="187" spans="1:10">
      <c r="A187" s="219" t="s">
        <v>4268</v>
      </c>
      <c r="B187" s="220">
        <v>42155</v>
      </c>
      <c r="C187" s="219" t="s">
        <v>4275</v>
      </c>
      <c r="D187" s="219" t="s">
        <v>292</v>
      </c>
      <c r="E187" s="219" t="s">
        <v>4270</v>
      </c>
      <c r="F187" s="219" t="s">
        <v>197</v>
      </c>
      <c r="G187" s="219" t="s">
        <v>23</v>
      </c>
      <c r="H187" s="219" t="s">
        <v>218</v>
      </c>
      <c r="I187" s="223">
        <v>-168.87</v>
      </c>
      <c r="J187" s="219" t="s">
        <v>189</v>
      </c>
    </row>
    <row r="188" spans="1:10">
      <c r="A188" s="219" t="s">
        <v>4268</v>
      </c>
      <c r="B188" s="220">
        <v>42155</v>
      </c>
      <c r="C188" s="219" t="s">
        <v>4275</v>
      </c>
      <c r="D188" s="219" t="s">
        <v>292</v>
      </c>
      <c r="E188" s="219" t="s">
        <v>4270</v>
      </c>
      <c r="F188" s="219" t="s">
        <v>175</v>
      </c>
      <c r="G188" s="219" t="s">
        <v>23</v>
      </c>
      <c r="H188" s="219" t="s">
        <v>218</v>
      </c>
      <c r="I188" s="223">
        <v>-291.58999999999997</v>
      </c>
      <c r="J188" s="219" t="s">
        <v>189</v>
      </c>
    </row>
    <row r="189" spans="1:10">
      <c r="A189" s="219" t="s">
        <v>4268</v>
      </c>
      <c r="B189" s="220">
        <v>42155</v>
      </c>
      <c r="C189" s="219" t="s">
        <v>4275</v>
      </c>
      <c r="D189" s="219" t="s">
        <v>292</v>
      </c>
      <c r="E189" s="219" t="s">
        <v>4270</v>
      </c>
      <c r="F189" s="219" t="s">
        <v>34</v>
      </c>
      <c r="G189" s="219" t="s">
        <v>23</v>
      </c>
      <c r="H189" s="219" t="s">
        <v>218</v>
      </c>
      <c r="I189" s="223">
        <v>-1867.59</v>
      </c>
      <c r="J189" s="219" t="s">
        <v>189</v>
      </c>
    </row>
    <row r="190" spans="1:10">
      <c r="A190" s="219" t="s">
        <v>4268</v>
      </c>
      <c r="B190" s="220">
        <v>42155</v>
      </c>
      <c r="C190" s="219" t="s">
        <v>4275</v>
      </c>
      <c r="D190" s="219" t="s">
        <v>292</v>
      </c>
      <c r="E190" s="219" t="s">
        <v>4270</v>
      </c>
      <c r="F190" s="219" t="s">
        <v>377</v>
      </c>
      <c r="G190" s="219" t="s">
        <v>23</v>
      </c>
      <c r="H190" s="219" t="s">
        <v>218</v>
      </c>
      <c r="I190" s="223">
        <v>-18.649999999999999</v>
      </c>
      <c r="J190" s="219" t="s">
        <v>189</v>
      </c>
    </row>
    <row r="191" spans="1:10">
      <c r="A191" s="219" t="s">
        <v>4268</v>
      </c>
      <c r="B191" s="220">
        <v>42155</v>
      </c>
      <c r="C191" s="219" t="s">
        <v>4275</v>
      </c>
      <c r="D191" s="219" t="s">
        <v>292</v>
      </c>
      <c r="E191" s="219" t="s">
        <v>4270</v>
      </c>
      <c r="F191" s="219" t="s">
        <v>378</v>
      </c>
      <c r="G191" s="219" t="s">
        <v>23</v>
      </c>
      <c r="H191" s="219" t="s">
        <v>218</v>
      </c>
      <c r="I191" s="223">
        <v>-53.63</v>
      </c>
      <c r="J191" s="219" t="s">
        <v>189</v>
      </c>
    </row>
    <row r="192" spans="1:10">
      <c r="A192" s="219" t="s">
        <v>4268</v>
      </c>
      <c r="B192" s="220">
        <v>42155</v>
      </c>
      <c r="C192" s="219" t="s">
        <v>4275</v>
      </c>
      <c r="D192" s="219" t="s">
        <v>292</v>
      </c>
      <c r="E192" s="219" t="s">
        <v>4270</v>
      </c>
      <c r="F192" s="219" t="s">
        <v>67</v>
      </c>
      <c r="G192" s="219" t="s">
        <v>23</v>
      </c>
      <c r="H192" s="219" t="s">
        <v>218</v>
      </c>
      <c r="I192" s="223">
        <v>-161.56</v>
      </c>
      <c r="J192" s="219" t="s">
        <v>189</v>
      </c>
    </row>
    <row r="193" spans="1:10">
      <c r="A193" s="219" t="s">
        <v>4268</v>
      </c>
      <c r="B193" s="220">
        <v>42155</v>
      </c>
      <c r="C193" s="219" t="s">
        <v>4275</v>
      </c>
      <c r="D193" s="219" t="s">
        <v>292</v>
      </c>
      <c r="E193" s="219" t="s">
        <v>4270</v>
      </c>
      <c r="F193" s="219" t="s">
        <v>379</v>
      </c>
      <c r="G193" s="219" t="s">
        <v>23</v>
      </c>
      <c r="H193" s="219" t="s">
        <v>218</v>
      </c>
      <c r="I193" s="223">
        <v>-3.5</v>
      </c>
      <c r="J193" s="219" t="s">
        <v>189</v>
      </c>
    </row>
    <row r="194" spans="1:10">
      <c r="A194" s="219" t="s">
        <v>4268</v>
      </c>
      <c r="B194" s="220">
        <v>42155</v>
      </c>
      <c r="C194" s="219" t="s">
        <v>4275</v>
      </c>
      <c r="D194" s="219" t="s">
        <v>292</v>
      </c>
      <c r="E194" s="219" t="s">
        <v>4270</v>
      </c>
      <c r="F194" s="219" t="s">
        <v>116</v>
      </c>
      <c r="G194" s="219" t="s">
        <v>23</v>
      </c>
      <c r="H194" s="219" t="s">
        <v>218</v>
      </c>
      <c r="I194" s="223">
        <v>-38.79</v>
      </c>
      <c r="J194" s="219" t="s">
        <v>189</v>
      </c>
    </row>
    <row r="195" spans="1:10">
      <c r="A195" s="219" t="s">
        <v>4268</v>
      </c>
      <c r="B195" s="220">
        <v>42155</v>
      </c>
      <c r="C195" s="219" t="s">
        <v>4275</v>
      </c>
      <c r="D195" s="219" t="s">
        <v>292</v>
      </c>
      <c r="E195" s="219" t="s">
        <v>4270</v>
      </c>
      <c r="F195" s="219" t="s">
        <v>384</v>
      </c>
      <c r="G195" s="219" t="s">
        <v>23</v>
      </c>
      <c r="H195" s="219" t="s">
        <v>218</v>
      </c>
      <c r="I195" s="223">
        <v>-190.29</v>
      </c>
      <c r="J195" s="219" t="s">
        <v>189</v>
      </c>
    </row>
    <row r="196" spans="1:10">
      <c r="A196" s="219" t="s">
        <v>4268</v>
      </c>
      <c r="B196" s="220">
        <v>42155</v>
      </c>
      <c r="C196" s="219" t="s">
        <v>4275</v>
      </c>
      <c r="D196" s="219" t="s">
        <v>292</v>
      </c>
      <c r="E196" s="219" t="s">
        <v>4270</v>
      </c>
      <c r="F196" s="219" t="s">
        <v>386</v>
      </c>
      <c r="G196" s="219" t="s">
        <v>23</v>
      </c>
      <c r="H196" s="219" t="s">
        <v>218</v>
      </c>
      <c r="I196" s="223">
        <v>4.0199999999999996</v>
      </c>
      <c r="J196" s="219" t="s">
        <v>189</v>
      </c>
    </row>
    <row r="197" spans="1:10">
      <c r="A197" s="219" t="s">
        <v>4268</v>
      </c>
      <c r="B197" s="220">
        <v>42155</v>
      </c>
      <c r="C197" s="219" t="s">
        <v>4275</v>
      </c>
      <c r="D197" s="219" t="s">
        <v>292</v>
      </c>
      <c r="E197" s="219" t="s">
        <v>4270</v>
      </c>
      <c r="F197" s="219" t="s">
        <v>388</v>
      </c>
      <c r="G197" s="219" t="s">
        <v>23</v>
      </c>
      <c r="H197" s="219" t="s">
        <v>218</v>
      </c>
      <c r="I197" s="223">
        <v>-56.77</v>
      </c>
      <c r="J197" s="219" t="s">
        <v>189</v>
      </c>
    </row>
    <row r="198" spans="1:10">
      <c r="A198" s="219" t="s">
        <v>4268</v>
      </c>
      <c r="B198" s="220">
        <v>42155</v>
      </c>
      <c r="C198" s="219" t="s">
        <v>4275</v>
      </c>
      <c r="D198" s="219" t="s">
        <v>292</v>
      </c>
      <c r="E198" s="219" t="s">
        <v>4270</v>
      </c>
      <c r="F198" s="219" t="s">
        <v>92</v>
      </c>
      <c r="G198" s="219" t="s">
        <v>23</v>
      </c>
      <c r="H198" s="219" t="s">
        <v>218</v>
      </c>
      <c r="I198" s="223">
        <v>53.69</v>
      </c>
      <c r="J198" s="219" t="s">
        <v>189</v>
      </c>
    </row>
    <row r="199" spans="1:10">
      <c r="A199" s="219" t="s">
        <v>4268</v>
      </c>
      <c r="B199" s="220">
        <v>42155</v>
      </c>
      <c r="C199" s="219" t="s">
        <v>4275</v>
      </c>
      <c r="D199" s="219" t="s">
        <v>292</v>
      </c>
      <c r="E199" s="219" t="s">
        <v>4270</v>
      </c>
      <c r="F199" s="219" t="s">
        <v>75</v>
      </c>
      <c r="G199" s="219" t="s">
        <v>23</v>
      </c>
      <c r="H199" s="219" t="s">
        <v>218</v>
      </c>
      <c r="I199" s="223">
        <v>9.8800000000000008</v>
      </c>
      <c r="J199" s="219" t="s">
        <v>189</v>
      </c>
    </row>
    <row r="200" spans="1:10">
      <c r="A200" s="219" t="s">
        <v>4268</v>
      </c>
      <c r="B200" s="220">
        <v>42155</v>
      </c>
      <c r="C200" s="219" t="s">
        <v>4275</v>
      </c>
      <c r="D200" s="219" t="s">
        <v>292</v>
      </c>
      <c r="E200" s="219" t="s">
        <v>4270</v>
      </c>
      <c r="F200" s="219" t="s">
        <v>139</v>
      </c>
      <c r="G200" s="219" t="s">
        <v>23</v>
      </c>
      <c r="H200" s="219" t="s">
        <v>218</v>
      </c>
      <c r="I200" s="223">
        <v>-9.42</v>
      </c>
      <c r="J200" s="219" t="s">
        <v>189</v>
      </c>
    </row>
    <row r="201" spans="1:10">
      <c r="A201" s="219" t="s">
        <v>4268</v>
      </c>
      <c r="B201" s="220">
        <v>42155</v>
      </c>
      <c r="C201" s="219" t="s">
        <v>4275</v>
      </c>
      <c r="D201" s="219" t="s">
        <v>292</v>
      </c>
      <c r="E201" s="219" t="s">
        <v>4270</v>
      </c>
      <c r="F201" s="219" t="s">
        <v>119</v>
      </c>
      <c r="G201" s="219" t="s">
        <v>23</v>
      </c>
      <c r="H201" s="219" t="s">
        <v>218</v>
      </c>
      <c r="I201" s="223">
        <v>15.56</v>
      </c>
      <c r="J201" s="219" t="s">
        <v>189</v>
      </c>
    </row>
    <row r="202" spans="1:10">
      <c r="A202" s="219" t="s">
        <v>4268</v>
      </c>
      <c r="B202" s="220">
        <v>42155</v>
      </c>
      <c r="C202" s="219" t="s">
        <v>4275</v>
      </c>
      <c r="D202" s="219" t="s">
        <v>292</v>
      </c>
      <c r="E202" s="219" t="s">
        <v>4270</v>
      </c>
      <c r="F202" s="219" t="s">
        <v>397</v>
      </c>
      <c r="G202" s="219" t="s">
        <v>23</v>
      </c>
      <c r="H202" s="219" t="s">
        <v>218</v>
      </c>
      <c r="I202" s="223">
        <v>-161.58000000000001</v>
      </c>
      <c r="J202" s="219" t="s">
        <v>189</v>
      </c>
    </row>
    <row r="203" spans="1:10">
      <c r="A203" s="219" t="s">
        <v>4268</v>
      </c>
      <c r="B203" s="220">
        <v>42155</v>
      </c>
      <c r="C203" s="219" t="s">
        <v>4275</v>
      </c>
      <c r="D203" s="219" t="s">
        <v>292</v>
      </c>
      <c r="E203" s="219" t="s">
        <v>4270</v>
      </c>
      <c r="F203" s="219" t="s">
        <v>86</v>
      </c>
      <c r="G203" s="219" t="s">
        <v>23</v>
      </c>
      <c r="H203" s="219" t="s">
        <v>218</v>
      </c>
      <c r="I203" s="223">
        <v>17.350000000000001</v>
      </c>
      <c r="J203" s="219" t="s">
        <v>189</v>
      </c>
    </row>
    <row r="204" spans="1:10">
      <c r="A204" s="219" t="s">
        <v>4268</v>
      </c>
      <c r="B204" s="220">
        <v>42155</v>
      </c>
      <c r="C204" s="219" t="s">
        <v>4275</v>
      </c>
      <c r="D204" s="219" t="s">
        <v>292</v>
      </c>
      <c r="E204" s="219" t="s">
        <v>4270</v>
      </c>
      <c r="F204" s="219" t="s">
        <v>413</v>
      </c>
      <c r="G204" s="219" t="s">
        <v>23</v>
      </c>
      <c r="H204" s="219" t="s">
        <v>218</v>
      </c>
      <c r="I204" s="223">
        <v>-80.44</v>
      </c>
      <c r="J204" s="219" t="s">
        <v>189</v>
      </c>
    </row>
    <row r="205" spans="1:10">
      <c r="A205" s="219" t="s">
        <v>4268</v>
      </c>
      <c r="B205" s="220">
        <v>42155</v>
      </c>
      <c r="C205" s="219" t="s">
        <v>4275</v>
      </c>
      <c r="D205" s="219" t="s">
        <v>292</v>
      </c>
      <c r="E205" s="219" t="s">
        <v>4270</v>
      </c>
      <c r="F205" s="219" t="s">
        <v>419</v>
      </c>
      <c r="G205" s="219" t="s">
        <v>23</v>
      </c>
      <c r="H205" s="219" t="s">
        <v>218</v>
      </c>
      <c r="I205" s="223">
        <v>-123.53</v>
      </c>
      <c r="J205" s="219" t="s">
        <v>189</v>
      </c>
    </row>
    <row r="206" spans="1:10">
      <c r="A206" s="219" t="s">
        <v>4268</v>
      </c>
      <c r="B206" s="220">
        <v>42155</v>
      </c>
      <c r="C206" s="219" t="s">
        <v>4275</v>
      </c>
      <c r="D206" s="219" t="s">
        <v>292</v>
      </c>
      <c r="E206" s="219" t="s">
        <v>4270</v>
      </c>
      <c r="F206" s="219" t="s">
        <v>428</v>
      </c>
      <c r="G206" s="219" t="s">
        <v>23</v>
      </c>
      <c r="H206" s="219" t="s">
        <v>218</v>
      </c>
      <c r="I206" s="223">
        <v>-26.75</v>
      </c>
      <c r="J206" s="219" t="s">
        <v>189</v>
      </c>
    </row>
    <row r="207" spans="1:10">
      <c r="A207" s="219" t="s">
        <v>4268</v>
      </c>
      <c r="B207" s="220">
        <v>42155</v>
      </c>
      <c r="C207" s="219" t="s">
        <v>4275</v>
      </c>
      <c r="D207" s="219" t="s">
        <v>292</v>
      </c>
      <c r="E207" s="219" t="s">
        <v>4270</v>
      </c>
      <c r="F207" s="219" t="s">
        <v>435</v>
      </c>
      <c r="G207" s="219" t="s">
        <v>23</v>
      </c>
      <c r="H207" s="219" t="s">
        <v>218</v>
      </c>
      <c r="I207" s="223">
        <v>-226.03</v>
      </c>
      <c r="J207" s="219" t="s">
        <v>189</v>
      </c>
    </row>
    <row r="208" spans="1:10">
      <c r="A208" s="219" t="s">
        <v>4268</v>
      </c>
      <c r="B208" s="220">
        <v>42155</v>
      </c>
      <c r="C208" s="219" t="s">
        <v>4275</v>
      </c>
      <c r="D208" s="219" t="s">
        <v>292</v>
      </c>
      <c r="E208" s="219" t="s">
        <v>4270</v>
      </c>
      <c r="F208" s="219" t="s">
        <v>182</v>
      </c>
      <c r="G208" s="219" t="s">
        <v>23</v>
      </c>
      <c r="H208" s="219" t="s">
        <v>218</v>
      </c>
      <c r="I208" s="223">
        <v>-6496.53</v>
      </c>
      <c r="J208" s="219" t="s">
        <v>189</v>
      </c>
    </row>
    <row r="209" spans="1:10">
      <c r="A209" s="219" t="s">
        <v>4268</v>
      </c>
      <c r="B209" s="220">
        <v>42155</v>
      </c>
      <c r="C209" s="219" t="s">
        <v>4275</v>
      </c>
      <c r="D209" s="219" t="s">
        <v>292</v>
      </c>
      <c r="E209" s="219" t="s">
        <v>4270</v>
      </c>
      <c r="F209" s="219" t="s">
        <v>446</v>
      </c>
      <c r="G209" s="219" t="s">
        <v>23</v>
      </c>
      <c r="H209" s="219" t="s">
        <v>218</v>
      </c>
      <c r="I209" s="223">
        <v>-2396.4499999999998</v>
      </c>
      <c r="J209" s="219" t="s">
        <v>189</v>
      </c>
    </row>
    <row r="210" spans="1:10">
      <c r="A210" s="219" t="s">
        <v>4268</v>
      </c>
      <c r="B210" s="220">
        <v>42155</v>
      </c>
      <c r="C210" s="219" t="s">
        <v>4275</v>
      </c>
      <c r="D210" s="219" t="s">
        <v>292</v>
      </c>
      <c r="E210" s="219" t="s">
        <v>4270</v>
      </c>
      <c r="F210" s="219" t="s">
        <v>104</v>
      </c>
      <c r="G210" s="219" t="s">
        <v>23</v>
      </c>
      <c r="H210" s="219" t="s">
        <v>218</v>
      </c>
      <c r="I210" s="223">
        <v>-98.7</v>
      </c>
      <c r="J210" s="219" t="s">
        <v>189</v>
      </c>
    </row>
    <row r="211" spans="1:10">
      <c r="A211" s="219" t="s">
        <v>4268</v>
      </c>
      <c r="B211" s="220">
        <v>42155</v>
      </c>
      <c r="C211" s="219" t="s">
        <v>4275</v>
      </c>
      <c r="D211" s="219" t="s">
        <v>292</v>
      </c>
      <c r="E211" s="219" t="s">
        <v>4270</v>
      </c>
      <c r="F211" s="219" t="s">
        <v>458</v>
      </c>
      <c r="G211" s="219" t="s">
        <v>23</v>
      </c>
      <c r="H211" s="219" t="s">
        <v>218</v>
      </c>
      <c r="I211" s="223">
        <v>-24.9</v>
      </c>
      <c r="J211" s="219" t="s">
        <v>189</v>
      </c>
    </row>
    <row r="212" spans="1:10">
      <c r="A212" s="219" t="s">
        <v>4268</v>
      </c>
      <c r="B212" s="220">
        <v>42155</v>
      </c>
      <c r="C212" s="219" t="s">
        <v>4275</v>
      </c>
      <c r="D212" s="219" t="s">
        <v>292</v>
      </c>
      <c r="E212" s="219" t="s">
        <v>4270</v>
      </c>
      <c r="F212" s="219" t="s">
        <v>460</v>
      </c>
      <c r="G212" s="219" t="s">
        <v>23</v>
      </c>
      <c r="H212" s="219" t="s">
        <v>218</v>
      </c>
      <c r="I212" s="223">
        <v>-357.57</v>
      </c>
      <c r="J212" s="219" t="s">
        <v>189</v>
      </c>
    </row>
    <row r="213" spans="1:10">
      <c r="A213" s="219" t="s">
        <v>4268</v>
      </c>
      <c r="B213" s="220">
        <v>42155</v>
      </c>
      <c r="C213" s="219" t="s">
        <v>4275</v>
      </c>
      <c r="D213" s="219" t="s">
        <v>292</v>
      </c>
      <c r="E213" s="219" t="s">
        <v>4270</v>
      </c>
      <c r="F213" s="219" t="s">
        <v>461</v>
      </c>
      <c r="G213" s="219" t="s">
        <v>23</v>
      </c>
      <c r="H213" s="219" t="s">
        <v>218</v>
      </c>
      <c r="I213" s="223">
        <v>-268.35000000000002</v>
      </c>
      <c r="J213" s="219" t="s">
        <v>189</v>
      </c>
    </row>
    <row r="214" spans="1:10">
      <c r="A214" s="219" t="s">
        <v>4268</v>
      </c>
      <c r="B214" s="220">
        <v>42155</v>
      </c>
      <c r="C214" s="219" t="s">
        <v>4275</v>
      </c>
      <c r="D214" s="219" t="s">
        <v>292</v>
      </c>
      <c r="E214" s="219" t="s">
        <v>4270</v>
      </c>
      <c r="F214" s="219" t="s">
        <v>463</v>
      </c>
      <c r="G214" s="219" t="s">
        <v>23</v>
      </c>
      <c r="H214" s="219" t="s">
        <v>218</v>
      </c>
      <c r="I214" s="223">
        <v>-833.72</v>
      </c>
      <c r="J214" s="219" t="s">
        <v>189</v>
      </c>
    </row>
    <row r="215" spans="1:10">
      <c r="A215" s="219" t="s">
        <v>4268</v>
      </c>
      <c r="B215" s="220">
        <v>42155</v>
      </c>
      <c r="C215" s="219" t="s">
        <v>4275</v>
      </c>
      <c r="D215" s="219" t="s">
        <v>292</v>
      </c>
      <c r="E215" s="219" t="s">
        <v>4270</v>
      </c>
      <c r="F215" s="219" t="s">
        <v>56</v>
      </c>
      <c r="G215" s="219" t="s">
        <v>23</v>
      </c>
      <c r="H215" s="219" t="s">
        <v>218</v>
      </c>
      <c r="I215" s="223">
        <v>-44.3</v>
      </c>
      <c r="J215" s="219" t="s">
        <v>189</v>
      </c>
    </row>
    <row r="216" spans="1:10">
      <c r="A216" s="219" t="s">
        <v>4268</v>
      </c>
      <c r="B216" s="220">
        <v>42155</v>
      </c>
      <c r="C216" s="219" t="s">
        <v>4275</v>
      </c>
      <c r="D216" s="219" t="s">
        <v>292</v>
      </c>
      <c r="E216" s="219" t="s">
        <v>4270</v>
      </c>
      <c r="F216" s="219" t="s">
        <v>78</v>
      </c>
      <c r="G216" s="219" t="s">
        <v>23</v>
      </c>
      <c r="H216" s="219" t="s">
        <v>218</v>
      </c>
      <c r="I216" s="223">
        <v>-833.55</v>
      </c>
      <c r="J216" s="219" t="s">
        <v>189</v>
      </c>
    </row>
    <row r="217" spans="1:10">
      <c r="A217" s="219" t="s">
        <v>4268</v>
      </c>
      <c r="B217" s="220">
        <v>42155</v>
      </c>
      <c r="C217" s="219" t="s">
        <v>4275</v>
      </c>
      <c r="D217" s="219" t="s">
        <v>292</v>
      </c>
      <c r="E217" s="219" t="s">
        <v>4270</v>
      </c>
      <c r="F217" s="219" t="s">
        <v>478</v>
      </c>
      <c r="G217" s="219" t="s">
        <v>23</v>
      </c>
      <c r="H217" s="219" t="s">
        <v>218</v>
      </c>
      <c r="I217" s="223">
        <v>-776.6</v>
      </c>
      <c r="J217" s="219" t="s">
        <v>189</v>
      </c>
    </row>
    <row r="218" spans="1:10">
      <c r="A218" s="219" t="s">
        <v>4268</v>
      </c>
      <c r="B218" s="220">
        <v>42155</v>
      </c>
      <c r="C218" s="219" t="s">
        <v>4275</v>
      </c>
      <c r="D218" s="219" t="s">
        <v>292</v>
      </c>
      <c r="E218" s="219" t="s">
        <v>4270</v>
      </c>
      <c r="F218" s="219" t="s">
        <v>496</v>
      </c>
      <c r="G218" s="219" t="s">
        <v>23</v>
      </c>
      <c r="H218" s="219" t="s">
        <v>218</v>
      </c>
      <c r="I218" s="223">
        <v>-128.74</v>
      </c>
      <c r="J218" s="219" t="s">
        <v>189</v>
      </c>
    </row>
    <row r="219" spans="1:10">
      <c r="A219" s="219" t="s">
        <v>4268</v>
      </c>
      <c r="B219" s="220">
        <v>42155</v>
      </c>
      <c r="C219" s="219" t="s">
        <v>4275</v>
      </c>
      <c r="D219" s="219" t="s">
        <v>292</v>
      </c>
      <c r="E219" s="219" t="s">
        <v>4270</v>
      </c>
      <c r="F219" s="219" t="s">
        <v>226</v>
      </c>
      <c r="G219" s="219" t="s">
        <v>23</v>
      </c>
      <c r="H219" s="219" t="s">
        <v>218</v>
      </c>
      <c r="I219" s="223">
        <v>-530.96</v>
      </c>
      <c r="J219" s="219" t="s">
        <v>189</v>
      </c>
    </row>
    <row r="220" spans="1:10">
      <c r="A220" s="219" t="s">
        <v>4268</v>
      </c>
      <c r="B220" s="220">
        <v>42155</v>
      </c>
      <c r="C220" s="219" t="s">
        <v>4275</v>
      </c>
      <c r="D220" s="219" t="s">
        <v>292</v>
      </c>
      <c r="E220" s="219" t="s">
        <v>4270</v>
      </c>
      <c r="F220" s="219" t="s">
        <v>43</v>
      </c>
      <c r="G220" s="219" t="s">
        <v>23</v>
      </c>
      <c r="H220" s="219" t="s">
        <v>218</v>
      </c>
      <c r="I220" s="223">
        <v>-42.18</v>
      </c>
      <c r="J220" s="219" t="s">
        <v>189</v>
      </c>
    </row>
    <row r="221" spans="1:10">
      <c r="A221" s="219" t="s">
        <v>4268</v>
      </c>
      <c r="B221" s="220">
        <v>42155</v>
      </c>
      <c r="C221" s="219" t="s">
        <v>4275</v>
      </c>
      <c r="D221" s="219" t="s">
        <v>292</v>
      </c>
      <c r="E221" s="219" t="s">
        <v>4270</v>
      </c>
      <c r="F221" s="219" t="s">
        <v>53</v>
      </c>
      <c r="G221" s="219" t="s">
        <v>23</v>
      </c>
      <c r="H221" s="219" t="s">
        <v>218</v>
      </c>
      <c r="I221" s="223">
        <v>-59.73</v>
      </c>
      <c r="J221" s="219" t="s">
        <v>189</v>
      </c>
    </row>
    <row r="222" spans="1:10">
      <c r="A222" s="219" t="s">
        <v>4268</v>
      </c>
      <c r="B222" s="220">
        <v>42155</v>
      </c>
      <c r="C222" s="219" t="s">
        <v>4275</v>
      </c>
      <c r="D222" s="219" t="s">
        <v>292</v>
      </c>
      <c r="E222" s="219" t="s">
        <v>4270</v>
      </c>
      <c r="F222" s="219" t="s">
        <v>51</v>
      </c>
      <c r="G222" s="219" t="s">
        <v>23</v>
      </c>
      <c r="H222" s="219" t="s">
        <v>218</v>
      </c>
      <c r="I222" s="223">
        <v>-9.81</v>
      </c>
      <c r="J222" s="219" t="s">
        <v>189</v>
      </c>
    </row>
    <row r="223" spans="1:10">
      <c r="A223" s="219" t="s">
        <v>4268</v>
      </c>
      <c r="B223" s="220">
        <v>42155</v>
      </c>
      <c r="C223" s="219" t="s">
        <v>4275</v>
      </c>
      <c r="D223" s="219" t="s">
        <v>292</v>
      </c>
      <c r="E223" s="219" t="s">
        <v>4270</v>
      </c>
      <c r="F223" s="219" t="s">
        <v>48</v>
      </c>
      <c r="G223" s="219" t="s">
        <v>23</v>
      </c>
      <c r="H223" s="219" t="s">
        <v>218</v>
      </c>
      <c r="I223" s="223">
        <v>-36.32</v>
      </c>
      <c r="J223" s="219" t="s">
        <v>189</v>
      </c>
    </row>
    <row r="224" spans="1:10">
      <c r="A224" s="219" t="s">
        <v>4268</v>
      </c>
      <c r="B224" s="220">
        <v>42155</v>
      </c>
      <c r="C224" s="219" t="s">
        <v>4275</v>
      </c>
      <c r="D224" s="219" t="s">
        <v>292</v>
      </c>
      <c r="E224" s="219" t="s">
        <v>4270</v>
      </c>
      <c r="F224" s="219" t="s">
        <v>503</v>
      </c>
      <c r="G224" s="219" t="s">
        <v>23</v>
      </c>
      <c r="H224" s="219" t="s">
        <v>218</v>
      </c>
      <c r="I224" s="223">
        <v>67.41</v>
      </c>
      <c r="J224" s="219" t="s">
        <v>189</v>
      </c>
    </row>
    <row r="225" spans="1:10">
      <c r="A225" s="219" t="s">
        <v>4268</v>
      </c>
      <c r="B225" s="220">
        <v>42155</v>
      </c>
      <c r="C225" s="219" t="s">
        <v>4275</v>
      </c>
      <c r="D225" s="219" t="s">
        <v>292</v>
      </c>
      <c r="E225" s="219" t="s">
        <v>4270</v>
      </c>
      <c r="F225" s="219" t="s">
        <v>517</v>
      </c>
      <c r="G225" s="219" t="s">
        <v>23</v>
      </c>
      <c r="H225" s="219" t="s">
        <v>218</v>
      </c>
      <c r="I225" s="223">
        <v>-419.78</v>
      </c>
      <c r="J225" s="219" t="s">
        <v>189</v>
      </c>
    </row>
    <row r="226" spans="1:10">
      <c r="A226" s="219" t="s">
        <v>4268</v>
      </c>
      <c r="B226" s="220">
        <v>42185</v>
      </c>
      <c r="C226" s="219" t="s">
        <v>4276</v>
      </c>
      <c r="D226" s="219" t="s">
        <v>292</v>
      </c>
      <c r="E226" s="219" t="s">
        <v>4270</v>
      </c>
      <c r="F226" s="219" t="s">
        <v>218</v>
      </c>
      <c r="G226" s="219" t="s">
        <v>23</v>
      </c>
      <c r="H226" s="219" t="s">
        <v>4271</v>
      </c>
      <c r="I226" s="223">
        <v>17887.900000000001</v>
      </c>
      <c r="J226" s="219" t="s">
        <v>189</v>
      </c>
    </row>
    <row r="227" spans="1:10">
      <c r="A227" s="219" t="s">
        <v>4268</v>
      </c>
      <c r="B227" s="220">
        <v>42185</v>
      </c>
      <c r="C227" s="219" t="s">
        <v>4276</v>
      </c>
      <c r="D227" s="219" t="s">
        <v>292</v>
      </c>
      <c r="E227" s="219" t="s">
        <v>4270</v>
      </c>
      <c r="F227" s="219" t="s">
        <v>70</v>
      </c>
      <c r="G227" s="219" t="s">
        <v>23</v>
      </c>
      <c r="H227" s="219" t="s">
        <v>218</v>
      </c>
      <c r="I227" s="223">
        <v>195.74</v>
      </c>
      <c r="J227" s="219" t="s">
        <v>189</v>
      </c>
    </row>
    <row r="228" spans="1:10">
      <c r="A228" s="219" t="s">
        <v>4268</v>
      </c>
      <c r="B228" s="220">
        <v>42185</v>
      </c>
      <c r="C228" s="219" t="s">
        <v>4276</v>
      </c>
      <c r="D228" s="219" t="s">
        <v>292</v>
      </c>
      <c r="E228" s="219" t="s">
        <v>4270</v>
      </c>
      <c r="F228" s="219" t="s">
        <v>40</v>
      </c>
      <c r="G228" s="219" t="s">
        <v>23</v>
      </c>
      <c r="H228" s="219" t="s">
        <v>218</v>
      </c>
      <c r="I228" s="223">
        <v>60.52</v>
      </c>
      <c r="J228" s="219" t="s">
        <v>189</v>
      </c>
    </row>
    <row r="229" spans="1:10">
      <c r="A229" s="219" t="s">
        <v>4268</v>
      </c>
      <c r="B229" s="220">
        <v>42185</v>
      </c>
      <c r="C229" s="219" t="s">
        <v>4276</v>
      </c>
      <c r="D229" s="219" t="s">
        <v>292</v>
      </c>
      <c r="E229" s="219" t="s">
        <v>4270</v>
      </c>
      <c r="F229" s="219" t="s">
        <v>123</v>
      </c>
      <c r="G229" s="219" t="s">
        <v>23</v>
      </c>
      <c r="H229" s="219" t="s">
        <v>218</v>
      </c>
      <c r="I229" s="223">
        <v>-2438.15</v>
      </c>
      <c r="J229" s="219" t="s">
        <v>189</v>
      </c>
    </row>
    <row r="230" spans="1:10">
      <c r="A230" s="219" t="s">
        <v>4268</v>
      </c>
      <c r="B230" s="220">
        <v>42185</v>
      </c>
      <c r="C230" s="219" t="s">
        <v>4276</v>
      </c>
      <c r="D230" s="219" t="s">
        <v>292</v>
      </c>
      <c r="E230" s="219" t="s">
        <v>4270</v>
      </c>
      <c r="F230" s="219" t="s">
        <v>197</v>
      </c>
      <c r="G230" s="219" t="s">
        <v>23</v>
      </c>
      <c r="H230" s="219" t="s">
        <v>218</v>
      </c>
      <c r="I230" s="223">
        <v>-616.62</v>
      </c>
      <c r="J230" s="219" t="s">
        <v>189</v>
      </c>
    </row>
    <row r="231" spans="1:10">
      <c r="A231" s="219" t="s">
        <v>4268</v>
      </c>
      <c r="B231" s="220">
        <v>42185</v>
      </c>
      <c r="C231" s="219" t="s">
        <v>4276</v>
      </c>
      <c r="D231" s="219" t="s">
        <v>292</v>
      </c>
      <c r="E231" s="219" t="s">
        <v>4270</v>
      </c>
      <c r="F231" s="219" t="s">
        <v>175</v>
      </c>
      <c r="G231" s="219" t="s">
        <v>23</v>
      </c>
      <c r="H231" s="219" t="s">
        <v>218</v>
      </c>
      <c r="I231" s="223">
        <v>174.03</v>
      </c>
      <c r="J231" s="219" t="s">
        <v>189</v>
      </c>
    </row>
    <row r="232" spans="1:10">
      <c r="A232" s="219" t="s">
        <v>4268</v>
      </c>
      <c r="B232" s="220">
        <v>42185</v>
      </c>
      <c r="C232" s="219" t="s">
        <v>4276</v>
      </c>
      <c r="D232" s="219" t="s">
        <v>292</v>
      </c>
      <c r="E232" s="219" t="s">
        <v>4270</v>
      </c>
      <c r="F232" s="219" t="s">
        <v>34</v>
      </c>
      <c r="G232" s="219" t="s">
        <v>23</v>
      </c>
      <c r="H232" s="219" t="s">
        <v>218</v>
      </c>
      <c r="I232" s="223">
        <v>-152.52000000000001</v>
      </c>
      <c r="J232" s="219" t="s">
        <v>189</v>
      </c>
    </row>
    <row r="233" spans="1:10">
      <c r="A233" s="219" t="s">
        <v>4268</v>
      </c>
      <c r="B233" s="220">
        <v>42185</v>
      </c>
      <c r="C233" s="219" t="s">
        <v>4276</v>
      </c>
      <c r="D233" s="219" t="s">
        <v>292</v>
      </c>
      <c r="E233" s="219" t="s">
        <v>4270</v>
      </c>
      <c r="F233" s="219" t="s">
        <v>377</v>
      </c>
      <c r="G233" s="219" t="s">
        <v>23</v>
      </c>
      <c r="H233" s="219" t="s">
        <v>218</v>
      </c>
      <c r="I233" s="223">
        <v>-56.19</v>
      </c>
      <c r="J233" s="219" t="s">
        <v>189</v>
      </c>
    </row>
    <row r="234" spans="1:10">
      <c r="A234" s="219" t="s">
        <v>4268</v>
      </c>
      <c r="B234" s="220">
        <v>42185</v>
      </c>
      <c r="C234" s="219" t="s">
        <v>4276</v>
      </c>
      <c r="D234" s="219" t="s">
        <v>292</v>
      </c>
      <c r="E234" s="219" t="s">
        <v>4270</v>
      </c>
      <c r="F234" s="219" t="s">
        <v>378</v>
      </c>
      <c r="G234" s="219" t="s">
        <v>23</v>
      </c>
      <c r="H234" s="219" t="s">
        <v>218</v>
      </c>
      <c r="I234" s="223">
        <v>-28.73</v>
      </c>
      <c r="J234" s="219" t="s">
        <v>189</v>
      </c>
    </row>
    <row r="235" spans="1:10">
      <c r="A235" s="219" t="s">
        <v>4268</v>
      </c>
      <c r="B235" s="220">
        <v>42185</v>
      </c>
      <c r="C235" s="219" t="s">
        <v>4276</v>
      </c>
      <c r="D235" s="219" t="s">
        <v>292</v>
      </c>
      <c r="E235" s="219" t="s">
        <v>4270</v>
      </c>
      <c r="F235" s="219" t="s">
        <v>379</v>
      </c>
      <c r="G235" s="219" t="s">
        <v>23</v>
      </c>
      <c r="H235" s="219" t="s">
        <v>218</v>
      </c>
      <c r="I235" s="223">
        <v>-7.09</v>
      </c>
      <c r="J235" s="219" t="s">
        <v>189</v>
      </c>
    </row>
    <row r="236" spans="1:10">
      <c r="A236" s="219" t="s">
        <v>4268</v>
      </c>
      <c r="B236" s="220">
        <v>42185</v>
      </c>
      <c r="C236" s="219" t="s">
        <v>4276</v>
      </c>
      <c r="D236" s="219" t="s">
        <v>292</v>
      </c>
      <c r="E236" s="219" t="s">
        <v>4270</v>
      </c>
      <c r="F236" s="219" t="s">
        <v>381</v>
      </c>
      <c r="G236" s="219" t="s">
        <v>23</v>
      </c>
      <c r="H236" s="219" t="s">
        <v>218</v>
      </c>
      <c r="I236" s="223">
        <v>-53.2</v>
      </c>
      <c r="J236" s="219" t="s">
        <v>189</v>
      </c>
    </row>
    <row r="237" spans="1:10">
      <c r="A237" s="219" t="s">
        <v>4268</v>
      </c>
      <c r="B237" s="220">
        <v>42185</v>
      </c>
      <c r="C237" s="219" t="s">
        <v>4276</v>
      </c>
      <c r="D237" s="219" t="s">
        <v>292</v>
      </c>
      <c r="E237" s="219" t="s">
        <v>4270</v>
      </c>
      <c r="F237" s="219" t="s">
        <v>116</v>
      </c>
      <c r="G237" s="219" t="s">
        <v>23</v>
      </c>
      <c r="H237" s="219" t="s">
        <v>218</v>
      </c>
      <c r="I237" s="223">
        <v>-47.89</v>
      </c>
      <c r="J237" s="219" t="s">
        <v>189</v>
      </c>
    </row>
    <row r="238" spans="1:10">
      <c r="A238" s="219" t="s">
        <v>4268</v>
      </c>
      <c r="B238" s="220">
        <v>42185</v>
      </c>
      <c r="C238" s="219" t="s">
        <v>4276</v>
      </c>
      <c r="D238" s="219" t="s">
        <v>292</v>
      </c>
      <c r="E238" s="219" t="s">
        <v>4270</v>
      </c>
      <c r="F238" s="219" t="s">
        <v>384</v>
      </c>
      <c r="G238" s="219" t="s">
        <v>23</v>
      </c>
      <c r="H238" s="219" t="s">
        <v>218</v>
      </c>
      <c r="I238" s="223">
        <v>-28.4</v>
      </c>
      <c r="J238" s="219" t="s">
        <v>189</v>
      </c>
    </row>
    <row r="239" spans="1:10">
      <c r="A239" s="219" t="s">
        <v>4268</v>
      </c>
      <c r="B239" s="220">
        <v>42185</v>
      </c>
      <c r="C239" s="219" t="s">
        <v>4276</v>
      </c>
      <c r="D239" s="219" t="s">
        <v>292</v>
      </c>
      <c r="E239" s="219" t="s">
        <v>4270</v>
      </c>
      <c r="F239" s="219" t="s">
        <v>92</v>
      </c>
      <c r="G239" s="219" t="s">
        <v>23</v>
      </c>
      <c r="H239" s="219" t="s">
        <v>218</v>
      </c>
      <c r="I239" s="223">
        <v>42.22</v>
      </c>
      <c r="J239" s="219" t="s">
        <v>189</v>
      </c>
    </row>
    <row r="240" spans="1:10">
      <c r="A240" s="219" t="s">
        <v>4268</v>
      </c>
      <c r="B240" s="220">
        <v>42185</v>
      </c>
      <c r="C240" s="219" t="s">
        <v>4276</v>
      </c>
      <c r="D240" s="219" t="s">
        <v>292</v>
      </c>
      <c r="E240" s="219" t="s">
        <v>4270</v>
      </c>
      <c r="F240" s="219" t="s">
        <v>75</v>
      </c>
      <c r="G240" s="219" t="s">
        <v>23</v>
      </c>
      <c r="H240" s="219" t="s">
        <v>218</v>
      </c>
      <c r="I240" s="223">
        <v>7.77</v>
      </c>
      <c r="J240" s="219" t="s">
        <v>189</v>
      </c>
    </row>
    <row r="241" spans="1:10">
      <c r="A241" s="219" t="s">
        <v>4268</v>
      </c>
      <c r="B241" s="220">
        <v>42185</v>
      </c>
      <c r="C241" s="219" t="s">
        <v>4276</v>
      </c>
      <c r="D241" s="219" t="s">
        <v>292</v>
      </c>
      <c r="E241" s="219" t="s">
        <v>4270</v>
      </c>
      <c r="F241" s="219" t="s">
        <v>139</v>
      </c>
      <c r="G241" s="219" t="s">
        <v>23</v>
      </c>
      <c r="H241" s="219" t="s">
        <v>218</v>
      </c>
      <c r="I241" s="223">
        <v>-65.069999999999993</v>
      </c>
      <c r="J241" s="219" t="s">
        <v>189</v>
      </c>
    </row>
    <row r="242" spans="1:10">
      <c r="A242" s="219" t="s">
        <v>4268</v>
      </c>
      <c r="B242" s="220">
        <v>42185</v>
      </c>
      <c r="C242" s="219" t="s">
        <v>4276</v>
      </c>
      <c r="D242" s="219" t="s">
        <v>292</v>
      </c>
      <c r="E242" s="219" t="s">
        <v>4270</v>
      </c>
      <c r="F242" s="219" t="s">
        <v>119</v>
      </c>
      <c r="G242" s="219" t="s">
        <v>23</v>
      </c>
      <c r="H242" s="219" t="s">
        <v>218</v>
      </c>
      <c r="I242" s="223">
        <v>12.24</v>
      </c>
      <c r="J242" s="219" t="s">
        <v>189</v>
      </c>
    </row>
    <row r="243" spans="1:10">
      <c r="A243" s="219" t="s">
        <v>4268</v>
      </c>
      <c r="B243" s="220">
        <v>42185</v>
      </c>
      <c r="C243" s="219" t="s">
        <v>4276</v>
      </c>
      <c r="D243" s="219" t="s">
        <v>292</v>
      </c>
      <c r="E243" s="219" t="s">
        <v>4270</v>
      </c>
      <c r="F243" s="219" t="s">
        <v>397</v>
      </c>
      <c r="G243" s="219" t="s">
        <v>23</v>
      </c>
      <c r="H243" s="219" t="s">
        <v>218</v>
      </c>
      <c r="I243" s="223">
        <v>-93.62</v>
      </c>
      <c r="J243" s="219" t="s">
        <v>189</v>
      </c>
    </row>
    <row r="244" spans="1:10">
      <c r="A244" s="219" t="s">
        <v>4268</v>
      </c>
      <c r="B244" s="220">
        <v>42185</v>
      </c>
      <c r="C244" s="219" t="s">
        <v>4276</v>
      </c>
      <c r="D244" s="219" t="s">
        <v>292</v>
      </c>
      <c r="E244" s="219" t="s">
        <v>4270</v>
      </c>
      <c r="F244" s="219" t="s">
        <v>401</v>
      </c>
      <c r="G244" s="219" t="s">
        <v>23</v>
      </c>
      <c r="H244" s="219" t="s">
        <v>218</v>
      </c>
      <c r="I244" s="223">
        <v>-911.28</v>
      </c>
      <c r="J244" s="219" t="s">
        <v>189</v>
      </c>
    </row>
    <row r="245" spans="1:10">
      <c r="A245" s="219" t="s">
        <v>4268</v>
      </c>
      <c r="B245" s="220">
        <v>42185</v>
      </c>
      <c r="C245" s="219" t="s">
        <v>4276</v>
      </c>
      <c r="D245" s="219" t="s">
        <v>292</v>
      </c>
      <c r="E245" s="219" t="s">
        <v>4270</v>
      </c>
      <c r="F245" s="219" t="s">
        <v>86</v>
      </c>
      <c r="G245" s="219" t="s">
        <v>23</v>
      </c>
      <c r="H245" s="219" t="s">
        <v>218</v>
      </c>
      <c r="I245" s="223">
        <v>14.97</v>
      </c>
      <c r="J245" s="219" t="s">
        <v>189</v>
      </c>
    </row>
    <row r="246" spans="1:10">
      <c r="A246" s="219" t="s">
        <v>4268</v>
      </c>
      <c r="B246" s="220">
        <v>42185</v>
      </c>
      <c r="C246" s="219" t="s">
        <v>4276</v>
      </c>
      <c r="D246" s="219" t="s">
        <v>292</v>
      </c>
      <c r="E246" s="219" t="s">
        <v>4270</v>
      </c>
      <c r="F246" s="219" t="s">
        <v>413</v>
      </c>
      <c r="G246" s="219" t="s">
        <v>23</v>
      </c>
      <c r="H246" s="219" t="s">
        <v>218</v>
      </c>
      <c r="I246" s="223">
        <v>-14.37</v>
      </c>
      <c r="J246" s="219" t="s">
        <v>189</v>
      </c>
    </row>
    <row r="247" spans="1:10">
      <c r="A247" s="219" t="s">
        <v>4268</v>
      </c>
      <c r="B247" s="220">
        <v>42185</v>
      </c>
      <c r="C247" s="219" t="s">
        <v>4276</v>
      </c>
      <c r="D247" s="219" t="s">
        <v>292</v>
      </c>
      <c r="E247" s="219" t="s">
        <v>4270</v>
      </c>
      <c r="F247" s="219" t="s">
        <v>417</v>
      </c>
      <c r="G247" s="219" t="s">
        <v>23</v>
      </c>
      <c r="H247" s="219" t="s">
        <v>218</v>
      </c>
      <c r="I247" s="223">
        <v>-94.48</v>
      </c>
      <c r="J247" s="219" t="s">
        <v>189</v>
      </c>
    </row>
    <row r="248" spans="1:10">
      <c r="A248" s="219" t="s">
        <v>4268</v>
      </c>
      <c r="B248" s="220">
        <v>42185</v>
      </c>
      <c r="C248" s="219" t="s">
        <v>4276</v>
      </c>
      <c r="D248" s="219" t="s">
        <v>292</v>
      </c>
      <c r="E248" s="219" t="s">
        <v>4270</v>
      </c>
      <c r="F248" s="219" t="s">
        <v>419</v>
      </c>
      <c r="G248" s="219" t="s">
        <v>23</v>
      </c>
      <c r="H248" s="219" t="s">
        <v>218</v>
      </c>
      <c r="I248" s="223">
        <v>-125.03</v>
      </c>
      <c r="J248" s="219" t="s">
        <v>189</v>
      </c>
    </row>
    <row r="249" spans="1:10">
      <c r="A249" s="219" t="s">
        <v>4268</v>
      </c>
      <c r="B249" s="220">
        <v>42185</v>
      </c>
      <c r="C249" s="219" t="s">
        <v>4276</v>
      </c>
      <c r="D249" s="219" t="s">
        <v>292</v>
      </c>
      <c r="E249" s="219" t="s">
        <v>4270</v>
      </c>
      <c r="F249" s="219" t="s">
        <v>428</v>
      </c>
      <c r="G249" s="219" t="s">
        <v>23</v>
      </c>
      <c r="H249" s="219" t="s">
        <v>218</v>
      </c>
      <c r="I249" s="223">
        <v>-18.62</v>
      </c>
      <c r="J249" s="219" t="s">
        <v>189</v>
      </c>
    </row>
    <row r="250" spans="1:10">
      <c r="A250" s="219" t="s">
        <v>4268</v>
      </c>
      <c r="B250" s="220">
        <v>42185</v>
      </c>
      <c r="C250" s="219" t="s">
        <v>4276</v>
      </c>
      <c r="D250" s="219" t="s">
        <v>292</v>
      </c>
      <c r="E250" s="219" t="s">
        <v>4270</v>
      </c>
      <c r="F250" s="219" t="s">
        <v>435</v>
      </c>
      <c r="G250" s="219" t="s">
        <v>23</v>
      </c>
      <c r="H250" s="219" t="s">
        <v>218</v>
      </c>
      <c r="I250" s="223">
        <v>-210.57</v>
      </c>
      <c r="J250" s="219" t="s">
        <v>189</v>
      </c>
    </row>
    <row r="251" spans="1:10">
      <c r="A251" s="219" t="s">
        <v>4268</v>
      </c>
      <c r="B251" s="220">
        <v>42185</v>
      </c>
      <c r="C251" s="219" t="s">
        <v>4276</v>
      </c>
      <c r="D251" s="219" t="s">
        <v>292</v>
      </c>
      <c r="E251" s="219" t="s">
        <v>4270</v>
      </c>
      <c r="F251" s="219" t="s">
        <v>182</v>
      </c>
      <c r="G251" s="219" t="s">
        <v>23</v>
      </c>
      <c r="H251" s="219" t="s">
        <v>218</v>
      </c>
      <c r="I251" s="223">
        <v>-8319</v>
      </c>
      <c r="J251" s="219" t="s">
        <v>189</v>
      </c>
    </row>
    <row r="252" spans="1:10">
      <c r="A252" s="219" t="s">
        <v>4268</v>
      </c>
      <c r="B252" s="220">
        <v>42185</v>
      </c>
      <c r="C252" s="219" t="s">
        <v>4276</v>
      </c>
      <c r="D252" s="219" t="s">
        <v>292</v>
      </c>
      <c r="E252" s="219" t="s">
        <v>4270</v>
      </c>
      <c r="F252" s="219" t="s">
        <v>231</v>
      </c>
      <c r="G252" s="219" t="s">
        <v>23</v>
      </c>
      <c r="H252" s="219" t="s">
        <v>218</v>
      </c>
      <c r="I252" s="223">
        <v>1.07</v>
      </c>
      <c r="J252" s="219" t="s">
        <v>189</v>
      </c>
    </row>
    <row r="253" spans="1:10">
      <c r="A253" s="219" t="s">
        <v>4268</v>
      </c>
      <c r="B253" s="220">
        <v>42185</v>
      </c>
      <c r="C253" s="219" t="s">
        <v>4276</v>
      </c>
      <c r="D253" s="219" t="s">
        <v>292</v>
      </c>
      <c r="E253" s="219" t="s">
        <v>4270</v>
      </c>
      <c r="F253" s="219" t="s">
        <v>446</v>
      </c>
      <c r="G253" s="219" t="s">
        <v>23</v>
      </c>
      <c r="H253" s="219" t="s">
        <v>218</v>
      </c>
      <c r="I253" s="223">
        <v>-1184.3</v>
      </c>
      <c r="J253" s="219" t="s">
        <v>189</v>
      </c>
    </row>
    <row r="254" spans="1:10">
      <c r="A254" s="219" t="s">
        <v>4268</v>
      </c>
      <c r="B254" s="220">
        <v>42185</v>
      </c>
      <c r="C254" s="219" t="s">
        <v>4276</v>
      </c>
      <c r="D254" s="219" t="s">
        <v>292</v>
      </c>
      <c r="E254" s="219" t="s">
        <v>4270</v>
      </c>
      <c r="F254" s="219" t="s">
        <v>104</v>
      </c>
      <c r="G254" s="219" t="s">
        <v>23</v>
      </c>
      <c r="H254" s="219" t="s">
        <v>218</v>
      </c>
      <c r="I254" s="223">
        <v>-15.25</v>
      </c>
      <c r="J254" s="219" t="s">
        <v>189</v>
      </c>
    </row>
    <row r="255" spans="1:10">
      <c r="A255" s="219" t="s">
        <v>4268</v>
      </c>
      <c r="B255" s="220">
        <v>42185</v>
      </c>
      <c r="C255" s="219" t="s">
        <v>4276</v>
      </c>
      <c r="D255" s="219" t="s">
        <v>292</v>
      </c>
      <c r="E255" s="219" t="s">
        <v>4270</v>
      </c>
      <c r="F255" s="219" t="s">
        <v>458</v>
      </c>
      <c r="G255" s="219" t="s">
        <v>23</v>
      </c>
      <c r="H255" s="219" t="s">
        <v>218</v>
      </c>
      <c r="I255" s="223">
        <v>-25.3</v>
      </c>
      <c r="J255" s="219" t="s">
        <v>189</v>
      </c>
    </row>
    <row r="256" spans="1:10">
      <c r="A256" s="219" t="s">
        <v>4268</v>
      </c>
      <c r="B256" s="220">
        <v>42185</v>
      </c>
      <c r="C256" s="219" t="s">
        <v>4276</v>
      </c>
      <c r="D256" s="219" t="s">
        <v>292</v>
      </c>
      <c r="E256" s="219" t="s">
        <v>4270</v>
      </c>
      <c r="F256" s="219" t="s">
        <v>460</v>
      </c>
      <c r="G256" s="219" t="s">
        <v>23</v>
      </c>
      <c r="H256" s="219" t="s">
        <v>218</v>
      </c>
      <c r="I256" s="223">
        <v>-66</v>
      </c>
      <c r="J256" s="219" t="s">
        <v>189</v>
      </c>
    </row>
    <row r="257" spans="1:10">
      <c r="A257" s="219" t="s">
        <v>4268</v>
      </c>
      <c r="B257" s="220">
        <v>42185</v>
      </c>
      <c r="C257" s="219" t="s">
        <v>4276</v>
      </c>
      <c r="D257" s="219" t="s">
        <v>292</v>
      </c>
      <c r="E257" s="219" t="s">
        <v>4270</v>
      </c>
      <c r="F257" s="219" t="s">
        <v>461</v>
      </c>
      <c r="G257" s="219" t="s">
        <v>23</v>
      </c>
      <c r="H257" s="219" t="s">
        <v>218</v>
      </c>
      <c r="I257" s="223">
        <v>-261.69</v>
      </c>
      <c r="J257" s="219" t="s">
        <v>189</v>
      </c>
    </row>
    <row r="258" spans="1:10">
      <c r="A258" s="219" t="s">
        <v>4268</v>
      </c>
      <c r="B258" s="220">
        <v>42185</v>
      </c>
      <c r="C258" s="219" t="s">
        <v>4276</v>
      </c>
      <c r="D258" s="219" t="s">
        <v>292</v>
      </c>
      <c r="E258" s="219" t="s">
        <v>4270</v>
      </c>
      <c r="F258" s="219" t="s">
        <v>463</v>
      </c>
      <c r="G258" s="219" t="s">
        <v>23</v>
      </c>
      <c r="H258" s="219" t="s">
        <v>218</v>
      </c>
      <c r="I258" s="223">
        <v>-646.4</v>
      </c>
      <c r="J258" s="219" t="s">
        <v>189</v>
      </c>
    </row>
    <row r="259" spans="1:10">
      <c r="A259" s="219" t="s">
        <v>4268</v>
      </c>
      <c r="B259" s="220">
        <v>42185</v>
      </c>
      <c r="C259" s="219" t="s">
        <v>4276</v>
      </c>
      <c r="D259" s="219" t="s">
        <v>292</v>
      </c>
      <c r="E259" s="219" t="s">
        <v>4270</v>
      </c>
      <c r="F259" s="219" t="s">
        <v>56</v>
      </c>
      <c r="G259" s="219" t="s">
        <v>23</v>
      </c>
      <c r="H259" s="219" t="s">
        <v>218</v>
      </c>
      <c r="I259" s="223">
        <v>-197.76</v>
      </c>
      <c r="J259" s="219" t="s">
        <v>189</v>
      </c>
    </row>
    <row r="260" spans="1:10">
      <c r="A260" s="219" t="s">
        <v>4268</v>
      </c>
      <c r="B260" s="220">
        <v>42185</v>
      </c>
      <c r="C260" s="219" t="s">
        <v>4276</v>
      </c>
      <c r="D260" s="219" t="s">
        <v>292</v>
      </c>
      <c r="E260" s="219" t="s">
        <v>4270</v>
      </c>
      <c r="F260" s="219" t="s">
        <v>78</v>
      </c>
      <c r="G260" s="219" t="s">
        <v>23</v>
      </c>
      <c r="H260" s="219" t="s">
        <v>218</v>
      </c>
      <c r="I260" s="223">
        <v>-836.32</v>
      </c>
      <c r="J260" s="219" t="s">
        <v>189</v>
      </c>
    </row>
    <row r="261" spans="1:10">
      <c r="A261" s="219" t="s">
        <v>4268</v>
      </c>
      <c r="B261" s="220">
        <v>42185</v>
      </c>
      <c r="C261" s="219" t="s">
        <v>4276</v>
      </c>
      <c r="D261" s="219" t="s">
        <v>292</v>
      </c>
      <c r="E261" s="219" t="s">
        <v>4270</v>
      </c>
      <c r="F261" s="219" t="s">
        <v>478</v>
      </c>
      <c r="G261" s="219" t="s">
        <v>23</v>
      </c>
      <c r="H261" s="219" t="s">
        <v>218</v>
      </c>
      <c r="I261" s="223">
        <v>-623.08000000000004</v>
      </c>
      <c r="J261" s="219" t="s">
        <v>189</v>
      </c>
    </row>
    <row r="262" spans="1:10">
      <c r="A262" s="219" t="s">
        <v>4268</v>
      </c>
      <c r="B262" s="220">
        <v>42185</v>
      </c>
      <c r="C262" s="219" t="s">
        <v>4276</v>
      </c>
      <c r="D262" s="219" t="s">
        <v>292</v>
      </c>
      <c r="E262" s="219" t="s">
        <v>4270</v>
      </c>
      <c r="F262" s="219" t="s">
        <v>491</v>
      </c>
      <c r="G262" s="219" t="s">
        <v>23</v>
      </c>
      <c r="H262" s="219" t="s">
        <v>218</v>
      </c>
      <c r="I262" s="223">
        <v>-102.65</v>
      </c>
      <c r="J262" s="219" t="s">
        <v>189</v>
      </c>
    </row>
    <row r="263" spans="1:10">
      <c r="A263" s="219" t="s">
        <v>4268</v>
      </c>
      <c r="B263" s="220">
        <v>42185</v>
      </c>
      <c r="C263" s="219" t="s">
        <v>4276</v>
      </c>
      <c r="D263" s="219" t="s">
        <v>292</v>
      </c>
      <c r="E263" s="219" t="s">
        <v>4270</v>
      </c>
      <c r="F263" s="219" t="s">
        <v>496</v>
      </c>
      <c r="G263" s="219" t="s">
        <v>23</v>
      </c>
      <c r="H263" s="219" t="s">
        <v>218</v>
      </c>
      <c r="I263" s="223">
        <v>-571.83000000000004</v>
      </c>
      <c r="J263" s="219" t="s">
        <v>189</v>
      </c>
    </row>
    <row r="264" spans="1:10">
      <c r="A264" s="219" t="s">
        <v>4268</v>
      </c>
      <c r="B264" s="220">
        <v>42185</v>
      </c>
      <c r="C264" s="219" t="s">
        <v>4276</v>
      </c>
      <c r="D264" s="219" t="s">
        <v>292</v>
      </c>
      <c r="E264" s="219" t="s">
        <v>4270</v>
      </c>
      <c r="F264" s="219" t="s">
        <v>226</v>
      </c>
      <c r="G264" s="219" t="s">
        <v>23</v>
      </c>
      <c r="H264" s="219" t="s">
        <v>218</v>
      </c>
      <c r="I264" s="223">
        <v>-500.38</v>
      </c>
      <c r="J264" s="219" t="s">
        <v>189</v>
      </c>
    </row>
    <row r="265" spans="1:10">
      <c r="A265" s="219" t="s">
        <v>4268</v>
      </c>
      <c r="B265" s="220">
        <v>42185</v>
      </c>
      <c r="C265" s="219" t="s">
        <v>4276</v>
      </c>
      <c r="D265" s="219" t="s">
        <v>292</v>
      </c>
      <c r="E265" s="219" t="s">
        <v>4270</v>
      </c>
      <c r="F265" s="219" t="s">
        <v>43</v>
      </c>
      <c r="G265" s="219" t="s">
        <v>23</v>
      </c>
      <c r="H265" s="219" t="s">
        <v>218</v>
      </c>
      <c r="I265" s="223">
        <v>-8.56</v>
      </c>
      <c r="J265" s="219" t="s">
        <v>189</v>
      </c>
    </row>
    <row r="266" spans="1:10">
      <c r="A266" s="219" t="s">
        <v>4268</v>
      </c>
      <c r="B266" s="220">
        <v>42185</v>
      </c>
      <c r="C266" s="219" t="s">
        <v>4276</v>
      </c>
      <c r="D266" s="219" t="s">
        <v>292</v>
      </c>
      <c r="E266" s="219" t="s">
        <v>4270</v>
      </c>
      <c r="F266" s="219" t="s">
        <v>53</v>
      </c>
      <c r="G266" s="219" t="s">
        <v>23</v>
      </c>
      <c r="H266" s="219" t="s">
        <v>218</v>
      </c>
      <c r="I266" s="223">
        <v>-24.99</v>
      </c>
      <c r="J266" s="219" t="s">
        <v>189</v>
      </c>
    </row>
    <row r="267" spans="1:10">
      <c r="A267" s="219" t="s">
        <v>4268</v>
      </c>
      <c r="B267" s="220">
        <v>42185</v>
      </c>
      <c r="C267" s="219" t="s">
        <v>4276</v>
      </c>
      <c r="D267" s="219" t="s">
        <v>292</v>
      </c>
      <c r="E267" s="219" t="s">
        <v>4270</v>
      </c>
      <c r="F267" s="219" t="s">
        <v>51</v>
      </c>
      <c r="G267" s="219" t="s">
        <v>23</v>
      </c>
      <c r="H267" s="219" t="s">
        <v>218</v>
      </c>
      <c r="I267" s="223">
        <v>-37.43</v>
      </c>
      <c r="J267" s="219" t="s">
        <v>189</v>
      </c>
    </row>
    <row r="268" spans="1:10">
      <c r="A268" s="219" t="s">
        <v>4268</v>
      </c>
      <c r="B268" s="220">
        <v>42185</v>
      </c>
      <c r="C268" s="219" t="s">
        <v>4276</v>
      </c>
      <c r="D268" s="219" t="s">
        <v>292</v>
      </c>
      <c r="E268" s="219" t="s">
        <v>4270</v>
      </c>
      <c r="F268" s="219" t="s">
        <v>48</v>
      </c>
      <c r="G268" s="219" t="s">
        <v>23</v>
      </c>
      <c r="H268" s="219" t="s">
        <v>218</v>
      </c>
      <c r="I268" s="223">
        <v>-36.76</v>
      </c>
      <c r="J268" s="219" t="s">
        <v>189</v>
      </c>
    </row>
    <row r="269" spans="1:10">
      <c r="A269" s="219" t="s">
        <v>4268</v>
      </c>
      <c r="B269" s="220">
        <v>42185</v>
      </c>
      <c r="C269" s="219" t="s">
        <v>4276</v>
      </c>
      <c r="D269" s="219" t="s">
        <v>292</v>
      </c>
      <c r="E269" s="219" t="s">
        <v>4270</v>
      </c>
      <c r="F269" s="219" t="s">
        <v>503</v>
      </c>
      <c r="G269" s="219" t="s">
        <v>23</v>
      </c>
      <c r="H269" s="219" t="s">
        <v>218</v>
      </c>
      <c r="I269" s="223">
        <v>50.85</v>
      </c>
      <c r="J269" s="219" t="s">
        <v>189</v>
      </c>
    </row>
    <row r="270" spans="1:10">
      <c r="A270" s="219" t="s">
        <v>4268</v>
      </c>
      <c r="B270" s="220">
        <v>42185</v>
      </c>
      <c r="C270" s="219" t="s">
        <v>4276</v>
      </c>
      <c r="D270" s="219" t="s">
        <v>292</v>
      </c>
      <c r="E270" s="219" t="s">
        <v>4270</v>
      </c>
      <c r="F270" s="219" t="s">
        <v>37</v>
      </c>
      <c r="G270" s="219" t="s">
        <v>23</v>
      </c>
      <c r="H270" s="219" t="s">
        <v>218</v>
      </c>
      <c r="I270" s="223">
        <v>-27.78</v>
      </c>
      <c r="J270" s="219" t="s">
        <v>189</v>
      </c>
    </row>
    <row r="271" spans="1:10">
      <c r="A271" s="219" t="s">
        <v>4268</v>
      </c>
      <c r="B271" s="220">
        <v>42216</v>
      </c>
      <c r="C271" s="219" t="s">
        <v>4277</v>
      </c>
      <c r="D271" s="219" t="s">
        <v>292</v>
      </c>
      <c r="E271" s="219" t="s">
        <v>4270</v>
      </c>
      <c r="F271" s="219" t="s">
        <v>218</v>
      </c>
      <c r="G271" s="219" t="s">
        <v>23</v>
      </c>
      <c r="H271" s="219" t="s">
        <v>4271</v>
      </c>
      <c r="I271" s="223">
        <v>15582.59</v>
      </c>
      <c r="J271" s="219" t="s">
        <v>189</v>
      </c>
    </row>
    <row r="272" spans="1:10">
      <c r="A272" s="219" t="s">
        <v>4268</v>
      </c>
      <c r="B272" s="220">
        <v>42216</v>
      </c>
      <c r="C272" s="219" t="s">
        <v>4277</v>
      </c>
      <c r="D272" s="219" t="s">
        <v>292</v>
      </c>
      <c r="E272" s="219" t="s">
        <v>4270</v>
      </c>
      <c r="F272" s="219" t="s">
        <v>70</v>
      </c>
      <c r="G272" s="219" t="s">
        <v>23</v>
      </c>
      <c r="H272" s="219" t="s">
        <v>218</v>
      </c>
      <c r="I272" s="223">
        <v>256.08</v>
      </c>
      <c r="J272" s="219" t="s">
        <v>189</v>
      </c>
    </row>
    <row r="273" spans="1:10">
      <c r="A273" s="219" t="s">
        <v>4268</v>
      </c>
      <c r="B273" s="220">
        <v>42216</v>
      </c>
      <c r="C273" s="219" t="s">
        <v>4277</v>
      </c>
      <c r="D273" s="219" t="s">
        <v>292</v>
      </c>
      <c r="E273" s="219" t="s">
        <v>4270</v>
      </c>
      <c r="F273" s="219" t="s">
        <v>40</v>
      </c>
      <c r="G273" s="219" t="s">
        <v>23</v>
      </c>
      <c r="H273" s="219" t="s">
        <v>218</v>
      </c>
      <c r="I273" s="223">
        <v>146.1</v>
      </c>
      <c r="J273" s="219" t="s">
        <v>189</v>
      </c>
    </row>
    <row r="274" spans="1:10">
      <c r="A274" s="219" t="s">
        <v>4268</v>
      </c>
      <c r="B274" s="220">
        <v>42216</v>
      </c>
      <c r="C274" s="219" t="s">
        <v>4277</v>
      </c>
      <c r="D274" s="219" t="s">
        <v>292</v>
      </c>
      <c r="E274" s="219" t="s">
        <v>4270</v>
      </c>
      <c r="F274" s="219" t="s">
        <v>89</v>
      </c>
      <c r="G274" s="219" t="s">
        <v>23</v>
      </c>
      <c r="H274" s="219" t="s">
        <v>218</v>
      </c>
      <c r="I274" s="223">
        <v>2.73</v>
      </c>
      <c r="J274" s="219" t="s">
        <v>189</v>
      </c>
    </row>
    <row r="275" spans="1:10">
      <c r="A275" s="219" t="s">
        <v>4268</v>
      </c>
      <c r="B275" s="220">
        <v>42216</v>
      </c>
      <c r="C275" s="219" t="s">
        <v>4277</v>
      </c>
      <c r="D275" s="219" t="s">
        <v>292</v>
      </c>
      <c r="E275" s="219" t="s">
        <v>4270</v>
      </c>
      <c r="F275" s="219" t="s">
        <v>197</v>
      </c>
      <c r="G275" s="219" t="s">
        <v>23</v>
      </c>
      <c r="H275" s="219" t="s">
        <v>218</v>
      </c>
      <c r="I275" s="223">
        <v>113.45</v>
      </c>
      <c r="J275" s="219" t="s">
        <v>189</v>
      </c>
    </row>
    <row r="276" spans="1:10">
      <c r="A276" s="219" t="s">
        <v>4268</v>
      </c>
      <c r="B276" s="220">
        <v>42216</v>
      </c>
      <c r="C276" s="219" t="s">
        <v>4277</v>
      </c>
      <c r="D276" s="219" t="s">
        <v>292</v>
      </c>
      <c r="E276" s="219" t="s">
        <v>4270</v>
      </c>
      <c r="F276" s="219" t="s">
        <v>175</v>
      </c>
      <c r="G276" s="219" t="s">
        <v>23</v>
      </c>
      <c r="H276" s="219" t="s">
        <v>218</v>
      </c>
      <c r="I276" s="223">
        <v>-2318.2800000000002</v>
      </c>
      <c r="J276" s="219" t="s">
        <v>189</v>
      </c>
    </row>
    <row r="277" spans="1:10">
      <c r="A277" s="219" t="s">
        <v>4268</v>
      </c>
      <c r="B277" s="220">
        <v>42216</v>
      </c>
      <c r="C277" s="219" t="s">
        <v>4277</v>
      </c>
      <c r="D277" s="219" t="s">
        <v>292</v>
      </c>
      <c r="E277" s="219" t="s">
        <v>4270</v>
      </c>
      <c r="F277" s="219" t="s">
        <v>34</v>
      </c>
      <c r="G277" s="219" t="s">
        <v>23</v>
      </c>
      <c r="H277" s="219" t="s">
        <v>218</v>
      </c>
      <c r="I277" s="223">
        <v>-1056.79</v>
      </c>
      <c r="J277" s="219" t="s">
        <v>189</v>
      </c>
    </row>
    <row r="278" spans="1:10">
      <c r="A278" s="219" t="s">
        <v>4268</v>
      </c>
      <c r="B278" s="220">
        <v>42216</v>
      </c>
      <c r="C278" s="219" t="s">
        <v>4277</v>
      </c>
      <c r="D278" s="219" t="s">
        <v>292</v>
      </c>
      <c r="E278" s="219" t="s">
        <v>4270</v>
      </c>
      <c r="F278" s="219" t="s">
        <v>377</v>
      </c>
      <c r="G278" s="219" t="s">
        <v>23</v>
      </c>
      <c r="H278" s="219" t="s">
        <v>218</v>
      </c>
      <c r="I278" s="223">
        <v>-84.34</v>
      </c>
      <c r="J278" s="219" t="s">
        <v>189</v>
      </c>
    </row>
    <row r="279" spans="1:10">
      <c r="A279" s="219" t="s">
        <v>4268</v>
      </c>
      <c r="B279" s="220">
        <v>42216</v>
      </c>
      <c r="C279" s="219" t="s">
        <v>4277</v>
      </c>
      <c r="D279" s="219" t="s">
        <v>292</v>
      </c>
      <c r="E279" s="219" t="s">
        <v>4270</v>
      </c>
      <c r="F279" s="219" t="s">
        <v>378</v>
      </c>
      <c r="G279" s="219" t="s">
        <v>23</v>
      </c>
      <c r="H279" s="219" t="s">
        <v>218</v>
      </c>
      <c r="I279" s="223">
        <v>-55.61</v>
      </c>
      <c r="J279" s="219" t="s">
        <v>189</v>
      </c>
    </row>
    <row r="280" spans="1:10">
      <c r="A280" s="219" t="s">
        <v>4268</v>
      </c>
      <c r="B280" s="220">
        <v>42216</v>
      </c>
      <c r="C280" s="219" t="s">
        <v>4277</v>
      </c>
      <c r="D280" s="219" t="s">
        <v>292</v>
      </c>
      <c r="E280" s="219" t="s">
        <v>4270</v>
      </c>
      <c r="F280" s="219" t="s">
        <v>67</v>
      </c>
      <c r="G280" s="219" t="s">
        <v>23</v>
      </c>
      <c r="H280" s="219" t="s">
        <v>218</v>
      </c>
      <c r="I280" s="223">
        <v>-1.76</v>
      </c>
      <c r="J280" s="219" t="s">
        <v>189</v>
      </c>
    </row>
    <row r="281" spans="1:10">
      <c r="A281" s="219" t="s">
        <v>4268</v>
      </c>
      <c r="B281" s="220">
        <v>42216</v>
      </c>
      <c r="C281" s="219" t="s">
        <v>4277</v>
      </c>
      <c r="D281" s="219" t="s">
        <v>292</v>
      </c>
      <c r="E281" s="219" t="s">
        <v>4270</v>
      </c>
      <c r="F281" s="219" t="s">
        <v>379</v>
      </c>
      <c r="G281" s="219" t="s">
        <v>23</v>
      </c>
      <c r="H281" s="219" t="s">
        <v>218</v>
      </c>
      <c r="I281" s="223">
        <v>-3.53</v>
      </c>
      <c r="J281" s="219" t="s">
        <v>189</v>
      </c>
    </row>
    <row r="282" spans="1:10">
      <c r="A282" s="219" t="s">
        <v>4268</v>
      </c>
      <c r="B282" s="220">
        <v>42216</v>
      </c>
      <c r="C282" s="219" t="s">
        <v>4277</v>
      </c>
      <c r="D282" s="219" t="s">
        <v>292</v>
      </c>
      <c r="E282" s="219" t="s">
        <v>4270</v>
      </c>
      <c r="F282" s="219" t="s">
        <v>202</v>
      </c>
      <c r="G282" s="219" t="s">
        <v>23</v>
      </c>
      <c r="H282" s="219" t="s">
        <v>218</v>
      </c>
      <c r="I282" s="223">
        <v>6.98</v>
      </c>
      <c r="J282" s="219" t="s">
        <v>189</v>
      </c>
    </row>
    <row r="283" spans="1:10">
      <c r="A283" s="219" t="s">
        <v>4268</v>
      </c>
      <c r="B283" s="220">
        <v>42216</v>
      </c>
      <c r="C283" s="219" t="s">
        <v>4277</v>
      </c>
      <c r="D283" s="219" t="s">
        <v>292</v>
      </c>
      <c r="E283" s="219" t="s">
        <v>4270</v>
      </c>
      <c r="F283" s="219" t="s">
        <v>92</v>
      </c>
      <c r="G283" s="219" t="s">
        <v>23</v>
      </c>
      <c r="H283" s="219" t="s">
        <v>218</v>
      </c>
      <c r="I283" s="223">
        <v>46.55</v>
      </c>
      <c r="J283" s="219" t="s">
        <v>189</v>
      </c>
    </row>
    <row r="284" spans="1:10">
      <c r="A284" s="219" t="s">
        <v>4268</v>
      </c>
      <c r="B284" s="220">
        <v>42216</v>
      </c>
      <c r="C284" s="219" t="s">
        <v>4277</v>
      </c>
      <c r="D284" s="219" t="s">
        <v>292</v>
      </c>
      <c r="E284" s="219" t="s">
        <v>4270</v>
      </c>
      <c r="F284" s="219" t="s">
        <v>153</v>
      </c>
      <c r="G284" s="219" t="s">
        <v>23</v>
      </c>
      <c r="H284" s="219" t="s">
        <v>218</v>
      </c>
      <c r="I284" s="223">
        <v>14.13</v>
      </c>
      <c r="J284" s="219" t="s">
        <v>189</v>
      </c>
    </row>
    <row r="285" spans="1:10">
      <c r="A285" s="219" t="s">
        <v>4268</v>
      </c>
      <c r="B285" s="220">
        <v>42216</v>
      </c>
      <c r="C285" s="219" t="s">
        <v>4277</v>
      </c>
      <c r="D285" s="219" t="s">
        <v>292</v>
      </c>
      <c r="E285" s="219" t="s">
        <v>4270</v>
      </c>
      <c r="F285" s="219" t="s">
        <v>75</v>
      </c>
      <c r="G285" s="219" t="s">
        <v>23</v>
      </c>
      <c r="H285" s="219" t="s">
        <v>218</v>
      </c>
      <c r="I285" s="223">
        <v>17.13</v>
      </c>
      <c r="J285" s="219" t="s">
        <v>189</v>
      </c>
    </row>
    <row r="286" spans="1:10">
      <c r="A286" s="219" t="s">
        <v>4268</v>
      </c>
      <c r="B286" s="220">
        <v>42216</v>
      </c>
      <c r="C286" s="219" t="s">
        <v>4277</v>
      </c>
      <c r="D286" s="219" t="s">
        <v>292</v>
      </c>
      <c r="E286" s="219" t="s">
        <v>4270</v>
      </c>
      <c r="F286" s="219" t="s">
        <v>139</v>
      </c>
      <c r="G286" s="219" t="s">
        <v>23</v>
      </c>
      <c r="H286" s="219" t="s">
        <v>218</v>
      </c>
      <c r="I286" s="223">
        <v>-262.64999999999998</v>
      </c>
      <c r="J286" s="219" t="s">
        <v>189</v>
      </c>
    </row>
    <row r="287" spans="1:10">
      <c r="A287" s="219" t="s">
        <v>4268</v>
      </c>
      <c r="B287" s="220">
        <v>42216</v>
      </c>
      <c r="C287" s="219" t="s">
        <v>4277</v>
      </c>
      <c r="D287" s="219" t="s">
        <v>292</v>
      </c>
      <c r="E287" s="219" t="s">
        <v>4270</v>
      </c>
      <c r="F287" s="219" t="s">
        <v>119</v>
      </c>
      <c r="G287" s="219" t="s">
        <v>23</v>
      </c>
      <c r="H287" s="219" t="s">
        <v>218</v>
      </c>
      <c r="I287" s="223">
        <v>13.49</v>
      </c>
      <c r="J287" s="219" t="s">
        <v>189</v>
      </c>
    </row>
    <row r="288" spans="1:10">
      <c r="A288" s="219" t="s">
        <v>4268</v>
      </c>
      <c r="B288" s="220">
        <v>42216</v>
      </c>
      <c r="C288" s="219" t="s">
        <v>4277</v>
      </c>
      <c r="D288" s="219" t="s">
        <v>292</v>
      </c>
      <c r="E288" s="219" t="s">
        <v>4270</v>
      </c>
      <c r="F288" s="219" t="s">
        <v>397</v>
      </c>
      <c r="G288" s="219" t="s">
        <v>23</v>
      </c>
      <c r="H288" s="219" t="s">
        <v>218</v>
      </c>
      <c r="I288" s="223">
        <v>-139.19999999999999</v>
      </c>
      <c r="J288" s="219" t="s">
        <v>189</v>
      </c>
    </row>
    <row r="289" spans="1:10">
      <c r="A289" s="219" t="s">
        <v>4268</v>
      </c>
      <c r="B289" s="220">
        <v>42216</v>
      </c>
      <c r="C289" s="219" t="s">
        <v>4277</v>
      </c>
      <c r="D289" s="219" t="s">
        <v>292</v>
      </c>
      <c r="E289" s="219" t="s">
        <v>4270</v>
      </c>
      <c r="F289" s="219" t="s">
        <v>399</v>
      </c>
      <c r="G289" s="219" t="s">
        <v>23</v>
      </c>
      <c r="H289" s="219" t="s">
        <v>218</v>
      </c>
      <c r="I289" s="223">
        <v>-62.93</v>
      </c>
      <c r="J289" s="219" t="s">
        <v>189</v>
      </c>
    </row>
    <row r="290" spans="1:10">
      <c r="A290" s="219" t="s">
        <v>4268</v>
      </c>
      <c r="B290" s="220">
        <v>42216</v>
      </c>
      <c r="C290" s="219" t="s">
        <v>4277</v>
      </c>
      <c r="D290" s="219" t="s">
        <v>292</v>
      </c>
      <c r="E290" s="219" t="s">
        <v>4270</v>
      </c>
      <c r="F290" s="219" t="s">
        <v>403</v>
      </c>
      <c r="G290" s="219" t="s">
        <v>23</v>
      </c>
      <c r="H290" s="219" t="s">
        <v>218</v>
      </c>
      <c r="I290" s="223">
        <v>-138.31</v>
      </c>
      <c r="J290" s="219" t="s">
        <v>189</v>
      </c>
    </row>
    <row r="291" spans="1:10">
      <c r="A291" s="219" t="s">
        <v>4268</v>
      </c>
      <c r="B291" s="220">
        <v>42216</v>
      </c>
      <c r="C291" s="219" t="s">
        <v>4277</v>
      </c>
      <c r="D291" s="219" t="s">
        <v>292</v>
      </c>
      <c r="E291" s="219" t="s">
        <v>4270</v>
      </c>
      <c r="F291" s="219" t="s">
        <v>86</v>
      </c>
      <c r="G291" s="219" t="s">
        <v>23</v>
      </c>
      <c r="H291" s="219" t="s">
        <v>218</v>
      </c>
      <c r="I291" s="223">
        <v>24.95</v>
      </c>
      <c r="J291" s="219" t="s">
        <v>189</v>
      </c>
    </row>
    <row r="292" spans="1:10">
      <c r="A292" s="219" t="s">
        <v>4268</v>
      </c>
      <c r="B292" s="220">
        <v>42216</v>
      </c>
      <c r="C292" s="219" t="s">
        <v>4277</v>
      </c>
      <c r="D292" s="219" t="s">
        <v>292</v>
      </c>
      <c r="E292" s="219" t="s">
        <v>4270</v>
      </c>
      <c r="F292" s="219" t="s">
        <v>413</v>
      </c>
      <c r="G292" s="219" t="s">
        <v>23</v>
      </c>
      <c r="H292" s="219" t="s">
        <v>218</v>
      </c>
      <c r="I292" s="223">
        <v>-98.22</v>
      </c>
      <c r="J292" s="219" t="s">
        <v>189</v>
      </c>
    </row>
    <row r="293" spans="1:10">
      <c r="A293" s="219" t="s">
        <v>4268</v>
      </c>
      <c r="B293" s="220">
        <v>42216</v>
      </c>
      <c r="C293" s="219" t="s">
        <v>4277</v>
      </c>
      <c r="D293" s="219" t="s">
        <v>292</v>
      </c>
      <c r="E293" s="219" t="s">
        <v>4270</v>
      </c>
      <c r="F293" s="219" t="s">
        <v>417</v>
      </c>
      <c r="G293" s="219" t="s">
        <v>23</v>
      </c>
      <c r="H293" s="219" t="s">
        <v>218</v>
      </c>
      <c r="I293" s="223">
        <v>-142.71</v>
      </c>
      <c r="J293" s="219" t="s">
        <v>189</v>
      </c>
    </row>
    <row r="294" spans="1:10">
      <c r="A294" s="219" t="s">
        <v>4268</v>
      </c>
      <c r="B294" s="220">
        <v>42216</v>
      </c>
      <c r="C294" s="219" t="s">
        <v>4277</v>
      </c>
      <c r="D294" s="219" t="s">
        <v>292</v>
      </c>
      <c r="E294" s="219" t="s">
        <v>4270</v>
      </c>
      <c r="F294" s="219" t="s">
        <v>419</v>
      </c>
      <c r="G294" s="219" t="s">
        <v>23</v>
      </c>
      <c r="H294" s="219" t="s">
        <v>218</v>
      </c>
      <c r="I294" s="223">
        <v>-123.75</v>
      </c>
      <c r="J294" s="219" t="s">
        <v>189</v>
      </c>
    </row>
    <row r="295" spans="1:10">
      <c r="A295" s="219" t="s">
        <v>4268</v>
      </c>
      <c r="B295" s="220">
        <v>42216</v>
      </c>
      <c r="C295" s="219" t="s">
        <v>4277</v>
      </c>
      <c r="D295" s="219" t="s">
        <v>292</v>
      </c>
      <c r="E295" s="219" t="s">
        <v>4270</v>
      </c>
      <c r="F295" s="219" t="s">
        <v>428</v>
      </c>
      <c r="G295" s="219" t="s">
        <v>23</v>
      </c>
      <c r="H295" s="219" t="s">
        <v>218</v>
      </c>
      <c r="I295" s="223">
        <v>-20.65</v>
      </c>
      <c r="J295" s="219" t="s">
        <v>189</v>
      </c>
    </row>
    <row r="296" spans="1:10">
      <c r="A296" s="219" t="s">
        <v>4268</v>
      </c>
      <c r="B296" s="220">
        <v>42216</v>
      </c>
      <c r="C296" s="219" t="s">
        <v>4277</v>
      </c>
      <c r="D296" s="219" t="s">
        <v>292</v>
      </c>
      <c r="E296" s="219" t="s">
        <v>4270</v>
      </c>
      <c r="F296" s="219" t="s">
        <v>180</v>
      </c>
      <c r="G296" s="219" t="s">
        <v>23</v>
      </c>
      <c r="H296" s="219" t="s">
        <v>218</v>
      </c>
      <c r="I296" s="223">
        <v>-352.93</v>
      </c>
      <c r="J296" s="219" t="s">
        <v>189</v>
      </c>
    </row>
    <row r="297" spans="1:10">
      <c r="A297" s="219" t="s">
        <v>4268</v>
      </c>
      <c r="B297" s="220">
        <v>42216</v>
      </c>
      <c r="C297" s="219" t="s">
        <v>4277</v>
      </c>
      <c r="D297" s="219" t="s">
        <v>292</v>
      </c>
      <c r="E297" s="219" t="s">
        <v>4270</v>
      </c>
      <c r="F297" s="219" t="s">
        <v>435</v>
      </c>
      <c r="G297" s="219" t="s">
        <v>23</v>
      </c>
      <c r="H297" s="219" t="s">
        <v>218</v>
      </c>
      <c r="I297" s="223">
        <v>-209.62</v>
      </c>
      <c r="J297" s="219" t="s">
        <v>189</v>
      </c>
    </row>
    <row r="298" spans="1:10">
      <c r="A298" s="219" t="s">
        <v>4268</v>
      </c>
      <c r="B298" s="220">
        <v>42216</v>
      </c>
      <c r="C298" s="219" t="s">
        <v>4277</v>
      </c>
      <c r="D298" s="219" t="s">
        <v>292</v>
      </c>
      <c r="E298" s="219" t="s">
        <v>4270</v>
      </c>
      <c r="F298" s="219" t="s">
        <v>182</v>
      </c>
      <c r="G298" s="219" t="s">
        <v>23</v>
      </c>
      <c r="H298" s="219" t="s">
        <v>218</v>
      </c>
      <c r="I298" s="223">
        <v>-5691.53</v>
      </c>
      <c r="J298" s="219" t="s">
        <v>189</v>
      </c>
    </row>
    <row r="299" spans="1:10">
      <c r="A299" s="219" t="s">
        <v>4268</v>
      </c>
      <c r="B299" s="220">
        <v>42216</v>
      </c>
      <c r="C299" s="219" t="s">
        <v>4277</v>
      </c>
      <c r="D299" s="219" t="s">
        <v>292</v>
      </c>
      <c r="E299" s="219" t="s">
        <v>4270</v>
      </c>
      <c r="F299" s="219" t="s">
        <v>446</v>
      </c>
      <c r="G299" s="219" t="s">
        <v>23</v>
      </c>
      <c r="H299" s="219" t="s">
        <v>218</v>
      </c>
      <c r="I299" s="223">
        <v>-1413.19</v>
      </c>
      <c r="J299" s="219" t="s">
        <v>189</v>
      </c>
    </row>
    <row r="300" spans="1:10">
      <c r="A300" s="219" t="s">
        <v>4268</v>
      </c>
      <c r="B300" s="220">
        <v>42216</v>
      </c>
      <c r="C300" s="219" t="s">
        <v>4277</v>
      </c>
      <c r="D300" s="219" t="s">
        <v>292</v>
      </c>
      <c r="E300" s="219" t="s">
        <v>4270</v>
      </c>
      <c r="F300" s="219" t="s">
        <v>447</v>
      </c>
      <c r="G300" s="219" t="s">
        <v>23</v>
      </c>
      <c r="H300" s="219" t="s">
        <v>218</v>
      </c>
      <c r="I300" s="223">
        <v>-42.91</v>
      </c>
      <c r="J300" s="219" t="s">
        <v>189</v>
      </c>
    </row>
    <row r="301" spans="1:10">
      <c r="A301" s="219" t="s">
        <v>4268</v>
      </c>
      <c r="B301" s="220">
        <v>42216</v>
      </c>
      <c r="C301" s="219" t="s">
        <v>4277</v>
      </c>
      <c r="D301" s="219" t="s">
        <v>292</v>
      </c>
      <c r="E301" s="219" t="s">
        <v>4270</v>
      </c>
      <c r="F301" s="219" t="s">
        <v>102</v>
      </c>
      <c r="G301" s="219" t="s">
        <v>23</v>
      </c>
      <c r="H301" s="219" t="s">
        <v>218</v>
      </c>
      <c r="I301" s="223">
        <v>-6.67</v>
      </c>
      <c r="J301" s="219" t="s">
        <v>189</v>
      </c>
    </row>
    <row r="302" spans="1:10">
      <c r="A302" s="219" t="s">
        <v>4268</v>
      </c>
      <c r="B302" s="220">
        <v>42216</v>
      </c>
      <c r="C302" s="219" t="s">
        <v>4277</v>
      </c>
      <c r="D302" s="219" t="s">
        <v>292</v>
      </c>
      <c r="E302" s="219" t="s">
        <v>4270</v>
      </c>
      <c r="F302" s="219" t="s">
        <v>104</v>
      </c>
      <c r="G302" s="219" t="s">
        <v>23</v>
      </c>
      <c r="H302" s="219" t="s">
        <v>218</v>
      </c>
      <c r="I302" s="223">
        <v>-35.96</v>
      </c>
      <c r="J302" s="219" t="s">
        <v>189</v>
      </c>
    </row>
    <row r="303" spans="1:10">
      <c r="A303" s="219" t="s">
        <v>4268</v>
      </c>
      <c r="B303" s="220">
        <v>42216</v>
      </c>
      <c r="C303" s="219" t="s">
        <v>4277</v>
      </c>
      <c r="D303" s="219" t="s">
        <v>292</v>
      </c>
      <c r="E303" s="219" t="s">
        <v>4270</v>
      </c>
      <c r="F303" s="219" t="s">
        <v>458</v>
      </c>
      <c r="G303" s="219" t="s">
        <v>23</v>
      </c>
      <c r="H303" s="219" t="s">
        <v>218</v>
      </c>
      <c r="I303" s="223">
        <v>-36.76</v>
      </c>
      <c r="J303" s="219" t="s">
        <v>189</v>
      </c>
    </row>
    <row r="304" spans="1:10">
      <c r="A304" s="219" t="s">
        <v>4268</v>
      </c>
      <c r="B304" s="220">
        <v>42216</v>
      </c>
      <c r="C304" s="219" t="s">
        <v>4277</v>
      </c>
      <c r="D304" s="219" t="s">
        <v>292</v>
      </c>
      <c r="E304" s="219" t="s">
        <v>4270</v>
      </c>
      <c r="F304" s="219" t="s">
        <v>460</v>
      </c>
      <c r="G304" s="219" t="s">
        <v>23</v>
      </c>
      <c r="H304" s="219" t="s">
        <v>218</v>
      </c>
      <c r="I304" s="223">
        <v>-86.79</v>
      </c>
      <c r="J304" s="219" t="s">
        <v>189</v>
      </c>
    </row>
    <row r="305" spans="1:10">
      <c r="A305" s="219" t="s">
        <v>4268</v>
      </c>
      <c r="B305" s="220">
        <v>42216</v>
      </c>
      <c r="C305" s="219" t="s">
        <v>4277</v>
      </c>
      <c r="D305" s="219" t="s">
        <v>292</v>
      </c>
      <c r="E305" s="219" t="s">
        <v>4270</v>
      </c>
      <c r="F305" s="219" t="s">
        <v>461</v>
      </c>
      <c r="G305" s="219" t="s">
        <v>23</v>
      </c>
      <c r="H305" s="219" t="s">
        <v>218</v>
      </c>
      <c r="I305" s="223">
        <v>-260.83</v>
      </c>
      <c r="J305" s="219" t="s">
        <v>189</v>
      </c>
    </row>
    <row r="306" spans="1:10">
      <c r="A306" s="219" t="s">
        <v>4268</v>
      </c>
      <c r="B306" s="220">
        <v>42216</v>
      </c>
      <c r="C306" s="219" t="s">
        <v>4277</v>
      </c>
      <c r="D306" s="219" t="s">
        <v>292</v>
      </c>
      <c r="E306" s="219" t="s">
        <v>4270</v>
      </c>
      <c r="F306" s="219" t="s">
        <v>463</v>
      </c>
      <c r="G306" s="219" t="s">
        <v>23</v>
      </c>
      <c r="H306" s="219" t="s">
        <v>218</v>
      </c>
      <c r="I306" s="223">
        <v>-1016.26</v>
      </c>
      <c r="J306" s="219" t="s">
        <v>189</v>
      </c>
    </row>
    <row r="307" spans="1:10">
      <c r="A307" s="219" t="s">
        <v>4268</v>
      </c>
      <c r="B307" s="220">
        <v>42216</v>
      </c>
      <c r="C307" s="219" t="s">
        <v>4277</v>
      </c>
      <c r="D307" s="219" t="s">
        <v>292</v>
      </c>
      <c r="E307" s="219" t="s">
        <v>4270</v>
      </c>
      <c r="F307" s="219" t="s">
        <v>56</v>
      </c>
      <c r="G307" s="219" t="s">
        <v>23</v>
      </c>
      <c r="H307" s="219" t="s">
        <v>218</v>
      </c>
      <c r="I307" s="223">
        <v>-248.41</v>
      </c>
      <c r="J307" s="219" t="s">
        <v>189</v>
      </c>
    </row>
    <row r="308" spans="1:10">
      <c r="A308" s="219" t="s">
        <v>4268</v>
      </c>
      <c r="B308" s="220">
        <v>42216</v>
      </c>
      <c r="C308" s="219" t="s">
        <v>4277</v>
      </c>
      <c r="D308" s="219" t="s">
        <v>292</v>
      </c>
      <c r="E308" s="219" t="s">
        <v>4270</v>
      </c>
      <c r="F308" s="219" t="s">
        <v>78</v>
      </c>
      <c r="G308" s="219" t="s">
        <v>23</v>
      </c>
      <c r="H308" s="219" t="s">
        <v>218</v>
      </c>
      <c r="I308" s="223">
        <v>-850.02</v>
      </c>
      <c r="J308" s="219" t="s">
        <v>189</v>
      </c>
    </row>
    <row r="309" spans="1:10">
      <c r="A309" s="219" t="s">
        <v>4268</v>
      </c>
      <c r="B309" s="220">
        <v>42216</v>
      </c>
      <c r="C309" s="219" t="s">
        <v>4277</v>
      </c>
      <c r="D309" s="219" t="s">
        <v>292</v>
      </c>
      <c r="E309" s="219" t="s">
        <v>4270</v>
      </c>
      <c r="F309" s="219" t="s">
        <v>478</v>
      </c>
      <c r="G309" s="219" t="s">
        <v>23</v>
      </c>
      <c r="H309" s="219" t="s">
        <v>218</v>
      </c>
      <c r="I309" s="223">
        <v>-554.35</v>
      </c>
      <c r="J309" s="219" t="s">
        <v>189</v>
      </c>
    </row>
    <row r="310" spans="1:10">
      <c r="A310" s="219" t="s">
        <v>4268</v>
      </c>
      <c r="B310" s="220">
        <v>42216</v>
      </c>
      <c r="C310" s="219" t="s">
        <v>4277</v>
      </c>
      <c r="D310" s="219" t="s">
        <v>292</v>
      </c>
      <c r="E310" s="219" t="s">
        <v>4270</v>
      </c>
      <c r="F310" s="219" t="s">
        <v>140</v>
      </c>
      <c r="G310" s="219" t="s">
        <v>23</v>
      </c>
      <c r="H310" s="219" t="s">
        <v>218</v>
      </c>
      <c r="I310" s="223">
        <v>-44.39</v>
      </c>
      <c r="J310" s="219" t="s">
        <v>189</v>
      </c>
    </row>
    <row r="311" spans="1:10">
      <c r="A311" s="219" t="s">
        <v>4268</v>
      </c>
      <c r="B311" s="220">
        <v>42216</v>
      </c>
      <c r="C311" s="219" t="s">
        <v>4277</v>
      </c>
      <c r="D311" s="219" t="s">
        <v>292</v>
      </c>
      <c r="E311" s="219" t="s">
        <v>4270</v>
      </c>
      <c r="F311" s="219" t="s">
        <v>483</v>
      </c>
      <c r="G311" s="219" t="s">
        <v>23</v>
      </c>
      <c r="H311" s="219" t="s">
        <v>218</v>
      </c>
      <c r="I311" s="223">
        <v>-64.83</v>
      </c>
      <c r="J311" s="219" t="s">
        <v>189</v>
      </c>
    </row>
    <row r="312" spans="1:10">
      <c r="A312" s="219" t="s">
        <v>4268</v>
      </c>
      <c r="B312" s="220">
        <v>42216</v>
      </c>
      <c r="C312" s="219" t="s">
        <v>4277</v>
      </c>
      <c r="D312" s="219" t="s">
        <v>292</v>
      </c>
      <c r="E312" s="219" t="s">
        <v>4270</v>
      </c>
      <c r="F312" s="219" t="s">
        <v>486</v>
      </c>
      <c r="G312" s="219" t="s">
        <v>23</v>
      </c>
      <c r="H312" s="219" t="s">
        <v>218</v>
      </c>
      <c r="I312" s="223">
        <v>-34.72</v>
      </c>
      <c r="J312" s="219" t="s">
        <v>189</v>
      </c>
    </row>
    <row r="313" spans="1:10">
      <c r="A313" s="219" t="s">
        <v>4268</v>
      </c>
      <c r="B313" s="220">
        <v>42216</v>
      </c>
      <c r="C313" s="219" t="s">
        <v>4277</v>
      </c>
      <c r="D313" s="219" t="s">
        <v>292</v>
      </c>
      <c r="E313" s="219" t="s">
        <v>4270</v>
      </c>
      <c r="F313" s="219" t="s">
        <v>496</v>
      </c>
      <c r="G313" s="219" t="s">
        <v>23</v>
      </c>
      <c r="H313" s="219" t="s">
        <v>218</v>
      </c>
      <c r="I313" s="223">
        <v>-61.43</v>
      </c>
      <c r="J313" s="219" t="s">
        <v>189</v>
      </c>
    </row>
    <row r="314" spans="1:10">
      <c r="A314" s="219" t="s">
        <v>4268</v>
      </c>
      <c r="B314" s="220">
        <v>42216</v>
      </c>
      <c r="C314" s="219" t="s">
        <v>4277</v>
      </c>
      <c r="D314" s="219" t="s">
        <v>292</v>
      </c>
      <c r="E314" s="219" t="s">
        <v>4270</v>
      </c>
      <c r="F314" s="219" t="s">
        <v>226</v>
      </c>
      <c r="G314" s="219" t="s">
        <v>23</v>
      </c>
      <c r="H314" s="219" t="s">
        <v>218</v>
      </c>
      <c r="I314" s="223">
        <v>-469.02</v>
      </c>
      <c r="J314" s="219" t="s">
        <v>189</v>
      </c>
    </row>
    <row r="315" spans="1:10">
      <c r="A315" s="219" t="s">
        <v>4268</v>
      </c>
      <c r="B315" s="220">
        <v>42216</v>
      </c>
      <c r="C315" s="219" t="s">
        <v>4277</v>
      </c>
      <c r="D315" s="219" t="s">
        <v>292</v>
      </c>
      <c r="E315" s="219" t="s">
        <v>4270</v>
      </c>
      <c r="F315" s="219" t="s">
        <v>43</v>
      </c>
      <c r="G315" s="219" t="s">
        <v>23</v>
      </c>
      <c r="H315" s="219" t="s">
        <v>218</v>
      </c>
      <c r="I315" s="223">
        <v>-8.2100000000000009</v>
      </c>
      <c r="J315" s="219" t="s">
        <v>189</v>
      </c>
    </row>
    <row r="316" spans="1:10">
      <c r="A316" s="219" t="s">
        <v>4268</v>
      </c>
      <c r="B316" s="220">
        <v>42216</v>
      </c>
      <c r="C316" s="219" t="s">
        <v>4277</v>
      </c>
      <c r="D316" s="219" t="s">
        <v>292</v>
      </c>
      <c r="E316" s="219" t="s">
        <v>4270</v>
      </c>
      <c r="F316" s="219" t="s">
        <v>53</v>
      </c>
      <c r="G316" s="219" t="s">
        <v>23</v>
      </c>
      <c r="H316" s="219" t="s">
        <v>218</v>
      </c>
      <c r="I316" s="223">
        <v>-23.18</v>
      </c>
      <c r="J316" s="219" t="s">
        <v>189</v>
      </c>
    </row>
    <row r="317" spans="1:10">
      <c r="A317" s="219" t="s">
        <v>4268</v>
      </c>
      <c r="B317" s="220">
        <v>42216</v>
      </c>
      <c r="C317" s="219" t="s">
        <v>4277</v>
      </c>
      <c r="D317" s="219" t="s">
        <v>292</v>
      </c>
      <c r="E317" s="219" t="s">
        <v>4270</v>
      </c>
      <c r="F317" s="219" t="s">
        <v>51</v>
      </c>
      <c r="G317" s="219" t="s">
        <v>23</v>
      </c>
      <c r="H317" s="219" t="s">
        <v>218</v>
      </c>
      <c r="I317" s="223">
        <v>-8.8800000000000008</v>
      </c>
      <c r="J317" s="219" t="s">
        <v>189</v>
      </c>
    </row>
    <row r="318" spans="1:10">
      <c r="A318" s="219" t="s">
        <v>4268</v>
      </c>
      <c r="B318" s="220">
        <v>42216</v>
      </c>
      <c r="C318" s="219" t="s">
        <v>4277</v>
      </c>
      <c r="D318" s="219" t="s">
        <v>292</v>
      </c>
      <c r="E318" s="219" t="s">
        <v>4270</v>
      </c>
      <c r="F318" s="219" t="s">
        <v>48</v>
      </c>
      <c r="G318" s="219" t="s">
        <v>23</v>
      </c>
      <c r="H318" s="219" t="s">
        <v>218</v>
      </c>
      <c r="I318" s="223">
        <v>-36.590000000000003</v>
      </c>
      <c r="J318" s="219" t="s">
        <v>189</v>
      </c>
    </row>
    <row r="319" spans="1:10">
      <c r="A319" s="219" t="s">
        <v>4268</v>
      </c>
      <c r="B319" s="220">
        <v>42216</v>
      </c>
      <c r="C319" s="219" t="s">
        <v>4277</v>
      </c>
      <c r="D319" s="219" t="s">
        <v>292</v>
      </c>
      <c r="E319" s="219" t="s">
        <v>4270</v>
      </c>
      <c r="F319" s="219" t="s">
        <v>503</v>
      </c>
      <c r="G319" s="219" t="s">
        <v>23</v>
      </c>
      <c r="H319" s="219" t="s">
        <v>218</v>
      </c>
      <c r="I319" s="223">
        <v>42.48</v>
      </c>
      <c r="J319" s="219" t="s">
        <v>189</v>
      </c>
    </row>
    <row r="320" spans="1:10">
      <c r="A320" s="219" t="s">
        <v>4268</v>
      </c>
      <c r="B320" s="220">
        <v>42216</v>
      </c>
      <c r="C320" s="219" t="s">
        <v>4277</v>
      </c>
      <c r="D320" s="219" t="s">
        <v>292</v>
      </c>
      <c r="E320" s="219" t="s">
        <v>4270</v>
      </c>
      <c r="F320" s="219" t="s">
        <v>37</v>
      </c>
      <c r="G320" s="219" t="s">
        <v>23</v>
      </c>
      <c r="H320" s="219" t="s">
        <v>218</v>
      </c>
      <c r="I320" s="223">
        <v>-209.76</v>
      </c>
      <c r="J320" s="219" t="s">
        <v>189</v>
      </c>
    </row>
    <row r="321" spans="1:10">
      <c r="A321" s="219" t="s">
        <v>4268</v>
      </c>
      <c r="B321" s="220">
        <v>42216</v>
      </c>
      <c r="C321" s="219" t="s">
        <v>4277</v>
      </c>
      <c r="D321" s="219" t="s">
        <v>292</v>
      </c>
      <c r="E321" s="219" t="s">
        <v>4270</v>
      </c>
      <c r="F321" s="219" t="s">
        <v>509</v>
      </c>
      <c r="G321" s="219" t="s">
        <v>23</v>
      </c>
      <c r="H321" s="219" t="s">
        <v>218</v>
      </c>
      <c r="I321" s="223">
        <v>9.31</v>
      </c>
      <c r="J321" s="219" t="s">
        <v>189</v>
      </c>
    </row>
    <row r="322" spans="1:10">
      <c r="A322" s="219" t="s">
        <v>4268</v>
      </c>
      <c r="B322" s="220">
        <v>42247</v>
      </c>
      <c r="C322" s="219" t="s">
        <v>4278</v>
      </c>
      <c r="D322" s="219" t="s">
        <v>292</v>
      </c>
      <c r="E322" s="219" t="s">
        <v>4270</v>
      </c>
      <c r="F322" s="219" t="s">
        <v>218</v>
      </c>
      <c r="G322" s="219" t="s">
        <v>23</v>
      </c>
      <c r="H322" s="219" t="s">
        <v>4271</v>
      </c>
      <c r="I322" s="223">
        <v>10995.5</v>
      </c>
      <c r="J322" s="219" t="s">
        <v>189</v>
      </c>
    </row>
    <row r="323" spans="1:10">
      <c r="A323" s="219" t="s">
        <v>4268</v>
      </c>
      <c r="B323" s="220">
        <v>42247</v>
      </c>
      <c r="C323" s="219" t="s">
        <v>4278</v>
      </c>
      <c r="D323" s="219" t="s">
        <v>292</v>
      </c>
      <c r="E323" s="219" t="s">
        <v>4270</v>
      </c>
      <c r="F323" s="219" t="s">
        <v>70</v>
      </c>
      <c r="G323" s="219" t="s">
        <v>23</v>
      </c>
      <c r="H323" s="219" t="s">
        <v>218</v>
      </c>
      <c r="I323" s="223">
        <v>335.13</v>
      </c>
      <c r="J323" s="219" t="s">
        <v>189</v>
      </c>
    </row>
    <row r="324" spans="1:10">
      <c r="A324" s="219" t="s">
        <v>4268</v>
      </c>
      <c r="B324" s="220">
        <v>42247</v>
      </c>
      <c r="C324" s="219" t="s">
        <v>4278</v>
      </c>
      <c r="D324" s="219" t="s">
        <v>292</v>
      </c>
      <c r="E324" s="219" t="s">
        <v>4270</v>
      </c>
      <c r="F324" s="219" t="s">
        <v>197</v>
      </c>
      <c r="G324" s="219" t="s">
        <v>23</v>
      </c>
      <c r="H324" s="219" t="s">
        <v>218</v>
      </c>
      <c r="I324" s="223">
        <v>-1623.11</v>
      </c>
      <c r="J324" s="219" t="s">
        <v>189</v>
      </c>
    </row>
    <row r="325" spans="1:10">
      <c r="A325" s="219" t="s">
        <v>4268</v>
      </c>
      <c r="B325" s="220">
        <v>42247</v>
      </c>
      <c r="C325" s="219" t="s">
        <v>4278</v>
      </c>
      <c r="D325" s="219" t="s">
        <v>292</v>
      </c>
      <c r="E325" s="219" t="s">
        <v>4270</v>
      </c>
      <c r="F325" s="219" t="s">
        <v>175</v>
      </c>
      <c r="G325" s="219" t="s">
        <v>23</v>
      </c>
      <c r="H325" s="219" t="s">
        <v>218</v>
      </c>
      <c r="I325" s="223">
        <v>193.3</v>
      </c>
      <c r="J325" s="219" t="s">
        <v>189</v>
      </c>
    </row>
    <row r="326" spans="1:10">
      <c r="A326" s="219" t="s">
        <v>4268</v>
      </c>
      <c r="B326" s="220">
        <v>42247</v>
      </c>
      <c r="C326" s="219" t="s">
        <v>4278</v>
      </c>
      <c r="D326" s="219" t="s">
        <v>292</v>
      </c>
      <c r="E326" s="219" t="s">
        <v>4270</v>
      </c>
      <c r="F326" s="219" t="s">
        <v>34</v>
      </c>
      <c r="G326" s="219" t="s">
        <v>23</v>
      </c>
      <c r="H326" s="219" t="s">
        <v>218</v>
      </c>
      <c r="I326" s="223">
        <v>-1122.3</v>
      </c>
      <c r="J326" s="219" t="s">
        <v>189</v>
      </c>
    </row>
    <row r="327" spans="1:10">
      <c r="A327" s="219" t="s">
        <v>4268</v>
      </c>
      <c r="B327" s="220">
        <v>42247</v>
      </c>
      <c r="C327" s="219" t="s">
        <v>4278</v>
      </c>
      <c r="D327" s="219" t="s">
        <v>292</v>
      </c>
      <c r="E327" s="219" t="s">
        <v>4270</v>
      </c>
      <c r="F327" s="219" t="s">
        <v>377</v>
      </c>
      <c r="G327" s="219" t="s">
        <v>23</v>
      </c>
      <c r="H327" s="219" t="s">
        <v>218</v>
      </c>
      <c r="I327" s="223">
        <v>-124.06</v>
      </c>
      <c r="J327" s="219" t="s">
        <v>189</v>
      </c>
    </row>
    <row r="328" spans="1:10">
      <c r="A328" s="219" t="s">
        <v>4268</v>
      </c>
      <c r="B328" s="220">
        <v>42247</v>
      </c>
      <c r="C328" s="219" t="s">
        <v>4278</v>
      </c>
      <c r="D328" s="219" t="s">
        <v>292</v>
      </c>
      <c r="E328" s="219" t="s">
        <v>4270</v>
      </c>
      <c r="F328" s="219" t="s">
        <v>378</v>
      </c>
      <c r="G328" s="219" t="s">
        <v>23</v>
      </c>
      <c r="H328" s="219" t="s">
        <v>218</v>
      </c>
      <c r="I328" s="223">
        <v>-51.1</v>
      </c>
      <c r="J328" s="219" t="s">
        <v>189</v>
      </c>
    </row>
    <row r="329" spans="1:10">
      <c r="A329" s="219" t="s">
        <v>4268</v>
      </c>
      <c r="B329" s="220">
        <v>42247</v>
      </c>
      <c r="C329" s="219" t="s">
        <v>4278</v>
      </c>
      <c r="D329" s="219" t="s">
        <v>292</v>
      </c>
      <c r="E329" s="219" t="s">
        <v>4270</v>
      </c>
      <c r="F329" s="219" t="s">
        <v>67</v>
      </c>
      <c r="G329" s="219" t="s">
        <v>23</v>
      </c>
      <c r="H329" s="219" t="s">
        <v>218</v>
      </c>
      <c r="I329" s="223">
        <v>-20.73</v>
      </c>
      <c r="J329" s="219" t="s">
        <v>189</v>
      </c>
    </row>
    <row r="330" spans="1:10">
      <c r="A330" s="219" t="s">
        <v>4268</v>
      </c>
      <c r="B330" s="220">
        <v>42247</v>
      </c>
      <c r="C330" s="219" t="s">
        <v>4278</v>
      </c>
      <c r="D330" s="219" t="s">
        <v>292</v>
      </c>
      <c r="E330" s="219" t="s">
        <v>4270</v>
      </c>
      <c r="F330" s="219" t="s">
        <v>379</v>
      </c>
      <c r="G330" s="219" t="s">
        <v>23</v>
      </c>
      <c r="H330" s="219" t="s">
        <v>218</v>
      </c>
      <c r="I330" s="223">
        <v>-6.54</v>
      </c>
      <c r="J330" s="219" t="s">
        <v>189</v>
      </c>
    </row>
    <row r="331" spans="1:10">
      <c r="A331" s="219" t="s">
        <v>4268</v>
      </c>
      <c r="B331" s="220">
        <v>42247</v>
      </c>
      <c r="C331" s="219" t="s">
        <v>4278</v>
      </c>
      <c r="D331" s="219" t="s">
        <v>292</v>
      </c>
      <c r="E331" s="219" t="s">
        <v>4270</v>
      </c>
      <c r="F331" s="219" t="s">
        <v>92</v>
      </c>
      <c r="G331" s="219" t="s">
        <v>23</v>
      </c>
      <c r="H331" s="219" t="s">
        <v>218</v>
      </c>
      <c r="I331" s="223">
        <v>66.849999999999994</v>
      </c>
      <c r="J331" s="219" t="s">
        <v>189</v>
      </c>
    </row>
    <row r="332" spans="1:10">
      <c r="A332" s="219" t="s">
        <v>4268</v>
      </c>
      <c r="B332" s="220">
        <v>42247</v>
      </c>
      <c r="C332" s="219" t="s">
        <v>4278</v>
      </c>
      <c r="D332" s="219" t="s">
        <v>292</v>
      </c>
      <c r="E332" s="219" t="s">
        <v>4270</v>
      </c>
      <c r="F332" s="219" t="s">
        <v>139</v>
      </c>
      <c r="G332" s="219" t="s">
        <v>23</v>
      </c>
      <c r="H332" s="219" t="s">
        <v>218</v>
      </c>
      <c r="I332" s="223">
        <v>-49.27</v>
      </c>
      <c r="J332" s="219" t="s">
        <v>189</v>
      </c>
    </row>
    <row r="333" spans="1:10">
      <c r="A333" s="219" t="s">
        <v>4268</v>
      </c>
      <c r="B333" s="220">
        <v>42247</v>
      </c>
      <c r="C333" s="219" t="s">
        <v>4278</v>
      </c>
      <c r="D333" s="219" t="s">
        <v>292</v>
      </c>
      <c r="E333" s="219" t="s">
        <v>4270</v>
      </c>
      <c r="F333" s="219" t="s">
        <v>119</v>
      </c>
      <c r="G333" s="219" t="s">
        <v>23</v>
      </c>
      <c r="H333" s="219" t="s">
        <v>218</v>
      </c>
      <c r="I333" s="223">
        <v>78.400000000000006</v>
      </c>
      <c r="J333" s="219" t="s">
        <v>189</v>
      </c>
    </row>
    <row r="334" spans="1:10">
      <c r="A334" s="219" t="s">
        <v>4268</v>
      </c>
      <c r="B334" s="220">
        <v>42247</v>
      </c>
      <c r="C334" s="219" t="s">
        <v>4278</v>
      </c>
      <c r="D334" s="219" t="s">
        <v>292</v>
      </c>
      <c r="E334" s="219" t="s">
        <v>4270</v>
      </c>
      <c r="F334" s="219" t="s">
        <v>397</v>
      </c>
      <c r="G334" s="219" t="s">
        <v>23</v>
      </c>
      <c r="H334" s="219" t="s">
        <v>218</v>
      </c>
      <c r="I334" s="223">
        <v>-68.12</v>
      </c>
      <c r="J334" s="219" t="s">
        <v>189</v>
      </c>
    </row>
    <row r="335" spans="1:10">
      <c r="A335" s="219" t="s">
        <v>4268</v>
      </c>
      <c r="B335" s="220">
        <v>42247</v>
      </c>
      <c r="C335" s="219" t="s">
        <v>4278</v>
      </c>
      <c r="D335" s="219" t="s">
        <v>292</v>
      </c>
      <c r="E335" s="219" t="s">
        <v>4270</v>
      </c>
      <c r="F335" s="219" t="s">
        <v>86</v>
      </c>
      <c r="G335" s="219" t="s">
        <v>23</v>
      </c>
      <c r="H335" s="219" t="s">
        <v>218</v>
      </c>
      <c r="I335" s="223">
        <v>15.09</v>
      </c>
      <c r="J335" s="219" t="s">
        <v>189</v>
      </c>
    </row>
    <row r="336" spans="1:10">
      <c r="A336" s="219" t="s">
        <v>4268</v>
      </c>
      <c r="B336" s="220">
        <v>42247</v>
      </c>
      <c r="C336" s="219" t="s">
        <v>4278</v>
      </c>
      <c r="D336" s="219" t="s">
        <v>292</v>
      </c>
      <c r="E336" s="219" t="s">
        <v>4270</v>
      </c>
      <c r="F336" s="219" t="s">
        <v>417</v>
      </c>
      <c r="G336" s="219" t="s">
        <v>23</v>
      </c>
      <c r="H336" s="219" t="s">
        <v>218</v>
      </c>
      <c r="I336" s="223">
        <v>-28.33</v>
      </c>
      <c r="J336" s="219" t="s">
        <v>189</v>
      </c>
    </row>
    <row r="337" spans="1:10">
      <c r="A337" s="219" t="s">
        <v>4268</v>
      </c>
      <c r="B337" s="220">
        <v>42247</v>
      </c>
      <c r="C337" s="219" t="s">
        <v>4278</v>
      </c>
      <c r="D337" s="219" t="s">
        <v>292</v>
      </c>
      <c r="E337" s="219" t="s">
        <v>4270</v>
      </c>
      <c r="F337" s="219" t="s">
        <v>419</v>
      </c>
      <c r="G337" s="219" t="s">
        <v>23</v>
      </c>
      <c r="H337" s="219" t="s">
        <v>218</v>
      </c>
      <c r="I337" s="223">
        <v>-121.11</v>
      </c>
      <c r="J337" s="219" t="s">
        <v>189</v>
      </c>
    </row>
    <row r="338" spans="1:10">
      <c r="A338" s="219" t="s">
        <v>4268</v>
      </c>
      <c r="B338" s="220">
        <v>42247</v>
      </c>
      <c r="C338" s="219" t="s">
        <v>4278</v>
      </c>
      <c r="D338" s="219" t="s">
        <v>292</v>
      </c>
      <c r="E338" s="219" t="s">
        <v>4270</v>
      </c>
      <c r="F338" s="219" t="s">
        <v>435</v>
      </c>
      <c r="G338" s="219" t="s">
        <v>23</v>
      </c>
      <c r="H338" s="219" t="s">
        <v>218</v>
      </c>
      <c r="I338" s="223">
        <v>-251.22</v>
      </c>
      <c r="J338" s="219" t="s">
        <v>189</v>
      </c>
    </row>
    <row r="339" spans="1:10">
      <c r="A339" s="219" t="s">
        <v>4268</v>
      </c>
      <c r="B339" s="220">
        <v>42247</v>
      </c>
      <c r="C339" s="219" t="s">
        <v>4278</v>
      </c>
      <c r="D339" s="219" t="s">
        <v>292</v>
      </c>
      <c r="E339" s="219" t="s">
        <v>4270</v>
      </c>
      <c r="F339" s="219" t="s">
        <v>182</v>
      </c>
      <c r="G339" s="219" t="s">
        <v>23</v>
      </c>
      <c r="H339" s="219" t="s">
        <v>218</v>
      </c>
      <c r="I339" s="223">
        <v>-5988.37</v>
      </c>
      <c r="J339" s="219" t="s">
        <v>189</v>
      </c>
    </row>
    <row r="340" spans="1:10">
      <c r="A340" s="219" t="s">
        <v>4268</v>
      </c>
      <c r="B340" s="220">
        <v>42247</v>
      </c>
      <c r="C340" s="219" t="s">
        <v>4278</v>
      </c>
      <c r="D340" s="219" t="s">
        <v>292</v>
      </c>
      <c r="E340" s="219" t="s">
        <v>4270</v>
      </c>
      <c r="F340" s="219" t="s">
        <v>446</v>
      </c>
      <c r="G340" s="219" t="s">
        <v>23</v>
      </c>
      <c r="H340" s="219" t="s">
        <v>218</v>
      </c>
      <c r="I340" s="223">
        <v>-494.69</v>
      </c>
      <c r="J340" s="219" t="s">
        <v>189</v>
      </c>
    </row>
    <row r="341" spans="1:10">
      <c r="A341" s="219" t="s">
        <v>4268</v>
      </c>
      <c r="B341" s="220">
        <v>42247</v>
      </c>
      <c r="C341" s="219" t="s">
        <v>4278</v>
      </c>
      <c r="D341" s="219" t="s">
        <v>292</v>
      </c>
      <c r="E341" s="219" t="s">
        <v>4270</v>
      </c>
      <c r="F341" s="219" t="s">
        <v>104</v>
      </c>
      <c r="G341" s="219" t="s">
        <v>23</v>
      </c>
      <c r="H341" s="219" t="s">
        <v>218</v>
      </c>
      <c r="I341" s="223">
        <v>-58.4</v>
      </c>
      <c r="J341" s="219" t="s">
        <v>189</v>
      </c>
    </row>
    <row r="342" spans="1:10">
      <c r="A342" s="219" t="s">
        <v>4268</v>
      </c>
      <c r="B342" s="220">
        <v>42247</v>
      </c>
      <c r="C342" s="219" t="s">
        <v>4278</v>
      </c>
      <c r="D342" s="219" t="s">
        <v>292</v>
      </c>
      <c r="E342" s="219" t="s">
        <v>4270</v>
      </c>
      <c r="F342" s="219" t="s">
        <v>458</v>
      </c>
      <c r="G342" s="219" t="s">
        <v>23</v>
      </c>
      <c r="H342" s="219" t="s">
        <v>218</v>
      </c>
      <c r="I342" s="223">
        <v>-43.09</v>
      </c>
      <c r="J342" s="219" t="s">
        <v>189</v>
      </c>
    </row>
    <row r="343" spans="1:10">
      <c r="A343" s="219" t="s">
        <v>4268</v>
      </c>
      <c r="B343" s="220">
        <v>42247</v>
      </c>
      <c r="C343" s="219" t="s">
        <v>4278</v>
      </c>
      <c r="D343" s="219" t="s">
        <v>292</v>
      </c>
      <c r="E343" s="219" t="s">
        <v>4270</v>
      </c>
      <c r="F343" s="219" t="s">
        <v>460</v>
      </c>
      <c r="G343" s="219" t="s">
        <v>23</v>
      </c>
      <c r="H343" s="219" t="s">
        <v>218</v>
      </c>
      <c r="I343" s="223">
        <v>-63.31</v>
      </c>
      <c r="J343" s="219" t="s">
        <v>189</v>
      </c>
    </row>
    <row r="344" spans="1:10">
      <c r="A344" s="219" t="s">
        <v>4268</v>
      </c>
      <c r="B344" s="220">
        <v>42247</v>
      </c>
      <c r="C344" s="219" t="s">
        <v>4278</v>
      </c>
      <c r="D344" s="219" t="s">
        <v>292</v>
      </c>
      <c r="E344" s="219" t="s">
        <v>4270</v>
      </c>
      <c r="F344" s="219" t="s">
        <v>461</v>
      </c>
      <c r="G344" s="219" t="s">
        <v>23</v>
      </c>
      <c r="H344" s="219" t="s">
        <v>218</v>
      </c>
      <c r="I344" s="223">
        <v>-254.35</v>
      </c>
      <c r="J344" s="219" t="s">
        <v>189</v>
      </c>
    </row>
    <row r="345" spans="1:10">
      <c r="A345" s="219" t="s">
        <v>4268</v>
      </c>
      <c r="B345" s="220">
        <v>42247</v>
      </c>
      <c r="C345" s="219" t="s">
        <v>4278</v>
      </c>
      <c r="D345" s="219" t="s">
        <v>292</v>
      </c>
      <c r="E345" s="219" t="s">
        <v>4270</v>
      </c>
      <c r="F345" s="219" t="s">
        <v>463</v>
      </c>
      <c r="G345" s="219" t="s">
        <v>23</v>
      </c>
      <c r="H345" s="219" t="s">
        <v>218</v>
      </c>
      <c r="I345" s="223">
        <v>-472.65</v>
      </c>
      <c r="J345" s="219" t="s">
        <v>189</v>
      </c>
    </row>
    <row r="346" spans="1:10">
      <c r="A346" s="219" t="s">
        <v>4268</v>
      </c>
      <c r="B346" s="220">
        <v>42247</v>
      </c>
      <c r="C346" s="219" t="s">
        <v>4278</v>
      </c>
      <c r="D346" s="219" t="s">
        <v>292</v>
      </c>
      <c r="E346" s="219" t="s">
        <v>4270</v>
      </c>
      <c r="F346" s="219" t="s">
        <v>56</v>
      </c>
      <c r="G346" s="219" t="s">
        <v>23</v>
      </c>
      <c r="H346" s="219" t="s">
        <v>218</v>
      </c>
      <c r="I346" s="223">
        <v>-72.81</v>
      </c>
      <c r="J346" s="219" t="s">
        <v>189</v>
      </c>
    </row>
    <row r="347" spans="1:10">
      <c r="A347" s="219" t="s">
        <v>4268</v>
      </c>
      <c r="B347" s="220">
        <v>42247</v>
      </c>
      <c r="C347" s="219" t="s">
        <v>4278</v>
      </c>
      <c r="D347" s="219" t="s">
        <v>292</v>
      </c>
      <c r="E347" s="219" t="s">
        <v>4270</v>
      </c>
      <c r="F347" s="219" t="s">
        <v>78</v>
      </c>
      <c r="G347" s="219" t="s">
        <v>23</v>
      </c>
      <c r="H347" s="219" t="s">
        <v>218</v>
      </c>
      <c r="I347" s="223">
        <v>-153.94999999999999</v>
      </c>
      <c r="J347" s="219" t="s">
        <v>189</v>
      </c>
    </row>
    <row r="348" spans="1:10">
      <c r="A348" s="219" t="s">
        <v>4268</v>
      </c>
      <c r="B348" s="220">
        <v>42247</v>
      </c>
      <c r="C348" s="219" t="s">
        <v>4278</v>
      </c>
      <c r="D348" s="219" t="s">
        <v>292</v>
      </c>
      <c r="E348" s="219" t="s">
        <v>4270</v>
      </c>
      <c r="F348" s="219" t="s">
        <v>496</v>
      </c>
      <c r="G348" s="219" t="s">
        <v>23</v>
      </c>
      <c r="H348" s="219" t="s">
        <v>218</v>
      </c>
      <c r="I348" s="223">
        <v>-60.12</v>
      </c>
      <c r="J348" s="219" t="s">
        <v>189</v>
      </c>
    </row>
    <row r="349" spans="1:10">
      <c r="A349" s="219" t="s">
        <v>4268</v>
      </c>
      <c r="B349" s="220">
        <v>42247</v>
      </c>
      <c r="C349" s="219" t="s">
        <v>4278</v>
      </c>
      <c r="D349" s="219" t="s">
        <v>292</v>
      </c>
      <c r="E349" s="219" t="s">
        <v>4270</v>
      </c>
      <c r="F349" s="219" t="s">
        <v>226</v>
      </c>
      <c r="G349" s="219" t="s">
        <v>23</v>
      </c>
      <c r="H349" s="219" t="s">
        <v>218</v>
      </c>
      <c r="I349" s="223">
        <v>-572.57000000000005</v>
      </c>
      <c r="J349" s="219" t="s">
        <v>189</v>
      </c>
    </row>
    <row r="350" spans="1:10">
      <c r="A350" s="219" t="s">
        <v>4268</v>
      </c>
      <c r="B350" s="220">
        <v>42247</v>
      </c>
      <c r="C350" s="219" t="s">
        <v>4278</v>
      </c>
      <c r="D350" s="219" t="s">
        <v>292</v>
      </c>
      <c r="E350" s="219" t="s">
        <v>4270</v>
      </c>
      <c r="F350" s="219" t="s">
        <v>43</v>
      </c>
      <c r="G350" s="219" t="s">
        <v>23</v>
      </c>
      <c r="H350" s="219" t="s">
        <v>218</v>
      </c>
      <c r="I350" s="223">
        <v>6.32</v>
      </c>
      <c r="J350" s="219" t="s">
        <v>189</v>
      </c>
    </row>
    <row r="351" spans="1:10">
      <c r="A351" s="219" t="s">
        <v>4268</v>
      </c>
      <c r="B351" s="220">
        <v>42247</v>
      </c>
      <c r="C351" s="219" t="s">
        <v>4278</v>
      </c>
      <c r="D351" s="219" t="s">
        <v>292</v>
      </c>
      <c r="E351" s="219" t="s">
        <v>4270</v>
      </c>
      <c r="F351" s="219" t="s">
        <v>53</v>
      </c>
      <c r="G351" s="219" t="s">
        <v>23</v>
      </c>
      <c r="H351" s="219" t="s">
        <v>218</v>
      </c>
      <c r="I351" s="223">
        <v>-18.510000000000002</v>
      </c>
      <c r="J351" s="219" t="s">
        <v>189</v>
      </c>
    </row>
    <row r="352" spans="1:10">
      <c r="A352" s="219" t="s">
        <v>4268</v>
      </c>
      <c r="B352" s="220">
        <v>42247</v>
      </c>
      <c r="C352" s="219" t="s">
        <v>4278</v>
      </c>
      <c r="D352" s="219" t="s">
        <v>292</v>
      </c>
      <c r="E352" s="219" t="s">
        <v>4270</v>
      </c>
      <c r="F352" s="219" t="s">
        <v>51</v>
      </c>
      <c r="G352" s="219" t="s">
        <v>23</v>
      </c>
      <c r="H352" s="219" t="s">
        <v>218</v>
      </c>
      <c r="I352" s="223">
        <v>-14.98</v>
      </c>
      <c r="J352" s="219" t="s">
        <v>189</v>
      </c>
    </row>
    <row r="353" spans="1:10">
      <c r="A353" s="219" t="s">
        <v>4268</v>
      </c>
      <c r="B353" s="220">
        <v>42247</v>
      </c>
      <c r="C353" s="219" t="s">
        <v>4278</v>
      </c>
      <c r="D353" s="219" t="s">
        <v>292</v>
      </c>
      <c r="E353" s="219" t="s">
        <v>4270</v>
      </c>
      <c r="F353" s="219" t="s">
        <v>503</v>
      </c>
      <c r="G353" s="219" t="s">
        <v>23</v>
      </c>
      <c r="H353" s="219" t="s">
        <v>218</v>
      </c>
      <c r="I353" s="223">
        <v>89.76</v>
      </c>
      <c r="J353" s="219" t="s">
        <v>189</v>
      </c>
    </row>
    <row r="354" spans="1:10">
      <c r="A354" s="219" t="s">
        <v>4268</v>
      </c>
      <c r="B354" s="220">
        <v>42247</v>
      </c>
      <c r="C354" s="219" t="s">
        <v>4278</v>
      </c>
      <c r="D354" s="219" t="s">
        <v>292</v>
      </c>
      <c r="E354" s="219" t="s">
        <v>4270</v>
      </c>
      <c r="F354" s="219" t="s">
        <v>37</v>
      </c>
      <c r="G354" s="219" t="s">
        <v>23</v>
      </c>
      <c r="H354" s="219" t="s">
        <v>218</v>
      </c>
      <c r="I354" s="224">
        <v>-46.66</v>
      </c>
      <c r="J354" s="219" t="s">
        <v>189</v>
      </c>
    </row>
    <row r="355" spans="1:10">
      <c r="A355" s="225" t="s">
        <v>4268</v>
      </c>
      <c r="B355" s="226">
        <v>42035</v>
      </c>
      <c r="C355" s="225" t="s">
        <v>4282</v>
      </c>
      <c r="D355" s="225" t="s">
        <v>292</v>
      </c>
      <c r="E355" s="225" t="s">
        <v>4270</v>
      </c>
      <c r="F355" s="225" t="s">
        <v>81</v>
      </c>
      <c r="G355" s="225" t="s">
        <v>23</v>
      </c>
      <c r="H355" s="225" t="s">
        <v>4271</v>
      </c>
      <c r="I355" s="227">
        <v>-17509.66</v>
      </c>
      <c r="J355" s="219" t="s">
        <v>20</v>
      </c>
    </row>
    <row r="356" spans="1:10">
      <c r="A356" s="225" t="s">
        <v>4268</v>
      </c>
      <c r="B356" s="226">
        <v>42035</v>
      </c>
      <c r="C356" s="225" t="s">
        <v>4282</v>
      </c>
      <c r="D356" s="225" t="s">
        <v>292</v>
      </c>
      <c r="E356" s="225" t="s">
        <v>4270</v>
      </c>
      <c r="F356" s="225" t="s">
        <v>70</v>
      </c>
      <c r="G356" s="225" t="s">
        <v>23</v>
      </c>
      <c r="H356" s="225" t="s">
        <v>81</v>
      </c>
      <c r="I356" s="227">
        <v>-146.06</v>
      </c>
      <c r="J356" s="219" t="s">
        <v>20</v>
      </c>
    </row>
    <row r="357" spans="1:10">
      <c r="A357" s="225" t="s">
        <v>4268</v>
      </c>
      <c r="B357" s="226">
        <v>42035</v>
      </c>
      <c r="C357" s="225" t="s">
        <v>4282</v>
      </c>
      <c r="D357" s="225" t="s">
        <v>292</v>
      </c>
      <c r="E357" s="225" t="s">
        <v>4270</v>
      </c>
      <c r="F357" s="225" t="s">
        <v>40</v>
      </c>
      <c r="G357" s="225" t="s">
        <v>23</v>
      </c>
      <c r="H357" s="225" t="s">
        <v>81</v>
      </c>
      <c r="I357" s="227">
        <v>-54.2</v>
      </c>
      <c r="J357" s="219" t="s">
        <v>20</v>
      </c>
    </row>
    <row r="358" spans="1:10">
      <c r="A358" s="225" t="s">
        <v>4268</v>
      </c>
      <c r="B358" s="226">
        <v>42035</v>
      </c>
      <c r="C358" s="225" t="s">
        <v>4282</v>
      </c>
      <c r="D358" s="225" t="s">
        <v>292</v>
      </c>
      <c r="E358" s="225" t="s">
        <v>4270</v>
      </c>
      <c r="F358" s="225" t="s">
        <v>89</v>
      </c>
      <c r="G358" s="225" t="s">
        <v>23</v>
      </c>
      <c r="H358" s="225" t="s">
        <v>81</v>
      </c>
      <c r="I358" s="227">
        <v>612.13</v>
      </c>
      <c r="J358" s="219" t="s">
        <v>20</v>
      </c>
    </row>
    <row r="359" spans="1:10">
      <c r="A359" s="225" t="s">
        <v>4268</v>
      </c>
      <c r="B359" s="226">
        <v>42035</v>
      </c>
      <c r="C359" s="225" t="s">
        <v>4282</v>
      </c>
      <c r="D359" s="225" t="s">
        <v>292</v>
      </c>
      <c r="E359" s="225" t="s">
        <v>4270</v>
      </c>
      <c r="F359" s="225" t="s">
        <v>123</v>
      </c>
      <c r="G359" s="225" t="s">
        <v>23</v>
      </c>
      <c r="H359" s="225" t="s">
        <v>81</v>
      </c>
      <c r="I359" s="227">
        <v>-84.05</v>
      </c>
      <c r="J359" s="219" t="s">
        <v>20</v>
      </c>
    </row>
    <row r="360" spans="1:10">
      <c r="A360" s="225" t="s">
        <v>4268</v>
      </c>
      <c r="B360" s="226">
        <v>42035</v>
      </c>
      <c r="C360" s="225" t="s">
        <v>4282</v>
      </c>
      <c r="D360" s="225" t="s">
        <v>292</v>
      </c>
      <c r="E360" s="225" t="s">
        <v>4270</v>
      </c>
      <c r="F360" s="225" t="s">
        <v>197</v>
      </c>
      <c r="G360" s="225" t="s">
        <v>23</v>
      </c>
      <c r="H360" s="225" t="s">
        <v>81</v>
      </c>
      <c r="I360" s="227">
        <v>4348.55</v>
      </c>
      <c r="J360" s="219" t="s">
        <v>20</v>
      </c>
    </row>
    <row r="361" spans="1:10">
      <c r="A361" s="225" t="s">
        <v>4268</v>
      </c>
      <c r="B361" s="226">
        <v>42035</v>
      </c>
      <c r="C361" s="225" t="s">
        <v>4282</v>
      </c>
      <c r="D361" s="225" t="s">
        <v>292</v>
      </c>
      <c r="E361" s="225" t="s">
        <v>4270</v>
      </c>
      <c r="F361" s="225" t="s">
        <v>175</v>
      </c>
      <c r="G361" s="225" t="s">
        <v>23</v>
      </c>
      <c r="H361" s="225" t="s">
        <v>81</v>
      </c>
      <c r="I361" s="227">
        <v>-118.1</v>
      </c>
      <c r="J361" s="219" t="s">
        <v>20</v>
      </c>
    </row>
    <row r="362" spans="1:10">
      <c r="A362" s="225" t="s">
        <v>4268</v>
      </c>
      <c r="B362" s="226">
        <v>42035</v>
      </c>
      <c r="C362" s="225" t="s">
        <v>4282</v>
      </c>
      <c r="D362" s="225" t="s">
        <v>292</v>
      </c>
      <c r="E362" s="225" t="s">
        <v>4270</v>
      </c>
      <c r="F362" s="225" t="s">
        <v>34</v>
      </c>
      <c r="G362" s="225" t="s">
        <v>23</v>
      </c>
      <c r="H362" s="225" t="s">
        <v>81</v>
      </c>
      <c r="I362" s="227">
        <v>417</v>
      </c>
      <c r="J362" s="219" t="s">
        <v>20</v>
      </c>
    </row>
    <row r="363" spans="1:10">
      <c r="A363" s="225" t="s">
        <v>4268</v>
      </c>
      <c r="B363" s="226">
        <v>42035</v>
      </c>
      <c r="C363" s="225" t="s">
        <v>4282</v>
      </c>
      <c r="D363" s="225" t="s">
        <v>292</v>
      </c>
      <c r="E363" s="225" t="s">
        <v>4270</v>
      </c>
      <c r="F363" s="225" t="s">
        <v>377</v>
      </c>
      <c r="G363" s="225" t="s">
        <v>23</v>
      </c>
      <c r="H363" s="225" t="s">
        <v>81</v>
      </c>
      <c r="I363" s="227">
        <v>42.3</v>
      </c>
      <c r="J363" s="219" t="s">
        <v>20</v>
      </c>
    </row>
    <row r="364" spans="1:10">
      <c r="A364" s="225" t="s">
        <v>4268</v>
      </c>
      <c r="B364" s="226">
        <v>42035</v>
      </c>
      <c r="C364" s="225" t="s">
        <v>4282</v>
      </c>
      <c r="D364" s="225" t="s">
        <v>292</v>
      </c>
      <c r="E364" s="225" t="s">
        <v>4270</v>
      </c>
      <c r="F364" s="225" t="s">
        <v>378</v>
      </c>
      <c r="G364" s="225" t="s">
        <v>23</v>
      </c>
      <c r="H364" s="225" t="s">
        <v>81</v>
      </c>
      <c r="I364" s="227">
        <v>172.85</v>
      </c>
      <c r="J364" s="219" t="s">
        <v>20</v>
      </c>
    </row>
    <row r="365" spans="1:10">
      <c r="A365" s="225" t="s">
        <v>4268</v>
      </c>
      <c r="B365" s="226">
        <v>42035</v>
      </c>
      <c r="C365" s="225" t="s">
        <v>4282</v>
      </c>
      <c r="D365" s="225" t="s">
        <v>292</v>
      </c>
      <c r="E365" s="225" t="s">
        <v>4270</v>
      </c>
      <c r="F365" s="225" t="s">
        <v>379</v>
      </c>
      <c r="G365" s="225" t="s">
        <v>23</v>
      </c>
      <c r="H365" s="225" t="s">
        <v>81</v>
      </c>
      <c r="I365" s="227">
        <v>47.57</v>
      </c>
      <c r="J365" s="219" t="s">
        <v>20</v>
      </c>
    </row>
    <row r="366" spans="1:10">
      <c r="A366" s="225" t="s">
        <v>4268</v>
      </c>
      <c r="B366" s="226">
        <v>42035</v>
      </c>
      <c r="C366" s="225" t="s">
        <v>4282</v>
      </c>
      <c r="D366" s="225" t="s">
        <v>292</v>
      </c>
      <c r="E366" s="225" t="s">
        <v>4270</v>
      </c>
      <c r="F366" s="225" t="s">
        <v>384</v>
      </c>
      <c r="G366" s="225" t="s">
        <v>23</v>
      </c>
      <c r="H366" s="225" t="s">
        <v>81</v>
      </c>
      <c r="I366" s="227">
        <v>181.63</v>
      </c>
      <c r="J366" s="219" t="s">
        <v>20</v>
      </c>
    </row>
    <row r="367" spans="1:10">
      <c r="A367" s="225" t="s">
        <v>4268</v>
      </c>
      <c r="B367" s="226">
        <v>42035</v>
      </c>
      <c r="C367" s="225" t="s">
        <v>4282</v>
      </c>
      <c r="D367" s="225" t="s">
        <v>292</v>
      </c>
      <c r="E367" s="225" t="s">
        <v>4270</v>
      </c>
      <c r="F367" s="225" t="s">
        <v>388</v>
      </c>
      <c r="G367" s="225" t="s">
        <v>23</v>
      </c>
      <c r="H367" s="225" t="s">
        <v>81</v>
      </c>
      <c r="I367" s="227">
        <v>57.08</v>
      </c>
      <c r="J367" s="219" t="s">
        <v>20</v>
      </c>
    </row>
    <row r="368" spans="1:10">
      <c r="A368" s="225" t="s">
        <v>4268</v>
      </c>
      <c r="B368" s="226">
        <v>42035</v>
      </c>
      <c r="C368" s="225" t="s">
        <v>4282</v>
      </c>
      <c r="D368" s="225" t="s">
        <v>292</v>
      </c>
      <c r="E368" s="225" t="s">
        <v>4270</v>
      </c>
      <c r="F368" s="225" t="s">
        <v>92</v>
      </c>
      <c r="G368" s="225" t="s">
        <v>23</v>
      </c>
      <c r="H368" s="225" t="s">
        <v>81</v>
      </c>
      <c r="I368" s="227">
        <v>2387.25</v>
      </c>
      <c r="J368" s="219" t="s">
        <v>20</v>
      </c>
    </row>
    <row r="369" spans="1:10">
      <c r="A369" s="225" t="s">
        <v>4268</v>
      </c>
      <c r="B369" s="226">
        <v>42035</v>
      </c>
      <c r="C369" s="225" t="s">
        <v>4282</v>
      </c>
      <c r="D369" s="225" t="s">
        <v>292</v>
      </c>
      <c r="E369" s="225" t="s">
        <v>4270</v>
      </c>
      <c r="F369" s="225" t="s">
        <v>153</v>
      </c>
      <c r="G369" s="225" t="s">
        <v>23</v>
      </c>
      <c r="H369" s="225" t="s">
        <v>81</v>
      </c>
      <c r="I369" s="227">
        <v>-7.86</v>
      </c>
      <c r="J369" s="219" t="s">
        <v>20</v>
      </c>
    </row>
    <row r="370" spans="1:10">
      <c r="A370" s="225" t="s">
        <v>4268</v>
      </c>
      <c r="B370" s="226">
        <v>42035</v>
      </c>
      <c r="C370" s="225" t="s">
        <v>4282</v>
      </c>
      <c r="D370" s="225" t="s">
        <v>292</v>
      </c>
      <c r="E370" s="225" t="s">
        <v>4270</v>
      </c>
      <c r="F370" s="225" t="s">
        <v>139</v>
      </c>
      <c r="G370" s="225" t="s">
        <v>23</v>
      </c>
      <c r="H370" s="225" t="s">
        <v>81</v>
      </c>
      <c r="I370" s="227">
        <v>65.45</v>
      </c>
      <c r="J370" s="219" t="s">
        <v>20</v>
      </c>
    </row>
    <row r="371" spans="1:10">
      <c r="A371" s="225" t="s">
        <v>4268</v>
      </c>
      <c r="B371" s="226">
        <v>42035</v>
      </c>
      <c r="C371" s="225" t="s">
        <v>4282</v>
      </c>
      <c r="D371" s="225" t="s">
        <v>292</v>
      </c>
      <c r="E371" s="225" t="s">
        <v>4270</v>
      </c>
      <c r="F371" s="225" t="s">
        <v>119</v>
      </c>
      <c r="G371" s="225" t="s">
        <v>23</v>
      </c>
      <c r="H371" s="225" t="s">
        <v>81</v>
      </c>
      <c r="I371" s="227">
        <v>-18.54</v>
      </c>
      <c r="J371" s="219" t="s">
        <v>20</v>
      </c>
    </row>
    <row r="372" spans="1:10">
      <c r="A372" s="225" t="s">
        <v>4268</v>
      </c>
      <c r="B372" s="226">
        <v>42035</v>
      </c>
      <c r="C372" s="225" t="s">
        <v>4282</v>
      </c>
      <c r="D372" s="225" t="s">
        <v>292</v>
      </c>
      <c r="E372" s="225" t="s">
        <v>4270</v>
      </c>
      <c r="F372" s="225" t="s">
        <v>397</v>
      </c>
      <c r="G372" s="225" t="s">
        <v>23</v>
      </c>
      <c r="H372" s="225" t="s">
        <v>81</v>
      </c>
      <c r="I372" s="227">
        <v>400.27</v>
      </c>
      <c r="J372" s="219" t="s">
        <v>20</v>
      </c>
    </row>
    <row r="373" spans="1:10">
      <c r="A373" s="225" t="s">
        <v>4268</v>
      </c>
      <c r="B373" s="226">
        <v>42035</v>
      </c>
      <c r="C373" s="225" t="s">
        <v>4282</v>
      </c>
      <c r="D373" s="225" t="s">
        <v>292</v>
      </c>
      <c r="E373" s="225" t="s">
        <v>4270</v>
      </c>
      <c r="F373" s="225" t="s">
        <v>86</v>
      </c>
      <c r="G373" s="225" t="s">
        <v>23</v>
      </c>
      <c r="H373" s="225" t="s">
        <v>81</v>
      </c>
      <c r="I373" s="227">
        <v>-21.07</v>
      </c>
      <c r="J373" s="219" t="s">
        <v>20</v>
      </c>
    </row>
    <row r="374" spans="1:10">
      <c r="A374" s="225" t="s">
        <v>4268</v>
      </c>
      <c r="B374" s="226">
        <v>42035</v>
      </c>
      <c r="C374" s="225" t="s">
        <v>4282</v>
      </c>
      <c r="D374" s="225" t="s">
        <v>292</v>
      </c>
      <c r="E374" s="225" t="s">
        <v>4270</v>
      </c>
      <c r="F374" s="225" t="s">
        <v>413</v>
      </c>
      <c r="G374" s="225" t="s">
        <v>23</v>
      </c>
      <c r="H374" s="225" t="s">
        <v>81</v>
      </c>
      <c r="I374" s="227">
        <v>41.43</v>
      </c>
      <c r="J374" s="219" t="s">
        <v>20</v>
      </c>
    </row>
    <row r="375" spans="1:10">
      <c r="A375" s="225" t="s">
        <v>4268</v>
      </c>
      <c r="B375" s="226">
        <v>42035</v>
      </c>
      <c r="C375" s="225" t="s">
        <v>4282</v>
      </c>
      <c r="D375" s="225" t="s">
        <v>292</v>
      </c>
      <c r="E375" s="225" t="s">
        <v>4270</v>
      </c>
      <c r="F375" s="225" t="s">
        <v>419</v>
      </c>
      <c r="G375" s="225" t="s">
        <v>23</v>
      </c>
      <c r="H375" s="225" t="s">
        <v>81</v>
      </c>
      <c r="I375" s="227">
        <v>124.21</v>
      </c>
      <c r="J375" s="219" t="s">
        <v>20</v>
      </c>
    </row>
    <row r="376" spans="1:10">
      <c r="A376" s="225" t="s">
        <v>4268</v>
      </c>
      <c r="B376" s="226">
        <v>42035</v>
      </c>
      <c r="C376" s="225" t="s">
        <v>4282</v>
      </c>
      <c r="D376" s="225" t="s">
        <v>292</v>
      </c>
      <c r="E376" s="225" t="s">
        <v>4270</v>
      </c>
      <c r="F376" s="225" t="s">
        <v>428</v>
      </c>
      <c r="G376" s="225" t="s">
        <v>23</v>
      </c>
      <c r="H376" s="225" t="s">
        <v>81</v>
      </c>
      <c r="I376" s="227">
        <v>4.62</v>
      </c>
      <c r="J376" s="219" t="s">
        <v>20</v>
      </c>
    </row>
    <row r="377" spans="1:10">
      <c r="A377" s="225" t="s">
        <v>4268</v>
      </c>
      <c r="B377" s="226">
        <v>42035</v>
      </c>
      <c r="C377" s="225" t="s">
        <v>4282</v>
      </c>
      <c r="D377" s="225" t="s">
        <v>292</v>
      </c>
      <c r="E377" s="225" t="s">
        <v>4270</v>
      </c>
      <c r="F377" s="225" t="s">
        <v>435</v>
      </c>
      <c r="G377" s="225" t="s">
        <v>23</v>
      </c>
      <c r="H377" s="225" t="s">
        <v>81</v>
      </c>
      <c r="I377" s="227">
        <v>268.13</v>
      </c>
      <c r="J377" s="219" t="s">
        <v>20</v>
      </c>
    </row>
    <row r="378" spans="1:10">
      <c r="A378" s="225" t="s">
        <v>4268</v>
      </c>
      <c r="B378" s="226">
        <v>42035</v>
      </c>
      <c r="C378" s="225" t="s">
        <v>4282</v>
      </c>
      <c r="D378" s="225" t="s">
        <v>292</v>
      </c>
      <c r="E378" s="225" t="s">
        <v>4270</v>
      </c>
      <c r="F378" s="225" t="s">
        <v>182</v>
      </c>
      <c r="G378" s="225" t="s">
        <v>23</v>
      </c>
      <c r="H378" s="225" t="s">
        <v>81</v>
      </c>
      <c r="I378" s="227">
        <v>5215.07</v>
      </c>
      <c r="J378" s="219" t="s">
        <v>20</v>
      </c>
    </row>
    <row r="379" spans="1:10">
      <c r="A379" s="225" t="s">
        <v>4268</v>
      </c>
      <c r="B379" s="226">
        <v>42035</v>
      </c>
      <c r="C379" s="225" t="s">
        <v>4282</v>
      </c>
      <c r="D379" s="225" t="s">
        <v>292</v>
      </c>
      <c r="E379" s="225" t="s">
        <v>4270</v>
      </c>
      <c r="F379" s="225" t="s">
        <v>231</v>
      </c>
      <c r="G379" s="225" t="s">
        <v>23</v>
      </c>
      <c r="H379" s="225" t="s">
        <v>81</v>
      </c>
      <c r="I379" s="227">
        <v>-3.65</v>
      </c>
      <c r="J379" s="219" t="s">
        <v>20</v>
      </c>
    </row>
    <row r="380" spans="1:10">
      <c r="A380" s="225" t="s">
        <v>4268</v>
      </c>
      <c r="B380" s="226">
        <v>42035</v>
      </c>
      <c r="C380" s="225" t="s">
        <v>4282</v>
      </c>
      <c r="D380" s="225" t="s">
        <v>292</v>
      </c>
      <c r="E380" s="225" t="s">
        <v>4270</v>
      </c>
      <c r="F380" s="225" t="s">
        <v>446</v>
      </c>
      <c r="G380" s="225" t="s">
        <v>23</v>
      </c>
      <c r="H380" s="225" t="s">
        <v>81</v>
      </c>
      <c r="I380" s="227">
        <v>2458.63</v>
      </c>
      <c r="J380" s="219" t="s">
        <v>20</v>
      </c>
    </row>
    <row r="381" spans="1:10">
      <c r="A381" s="225" t="s">
        <v>4268</v>
      </c>
      <c r="B381" s="226">
        <v>42035</v>
      </c>
      <c r="C381" s="225" t="s">
        <v>4282</v>
      </c>
      <c r="D381" s="225" t="s">
        <v>292</v>
      </c>
      <c r="E381" s="225" t="s">
        <v>4270</v>
      </c>
      <c r="F381" s="225" t="s">
        <v>447</v>
      </c>
      <c r="G381" s="225" t="s">
        <v>23</v>
      </c>
      <c r="H381" s="225" t="s">
        <v>81</v>
      </c>
      <c r="I381" s="227">
        <v>68.87</v>
      </c>
      <c r="J381" s="219" t="s">
        <v>20</v>
      </c>
    </row>
    <row r="382" spans="1:10">
      <c r="A382" s="225" t="s">
        <v>4268</v>
      </c>
      <c r="B382" s="226">
        <v>42035</v>
      </c>
      <c r="C382" s="225" t="s">
        <v>4282</v>
      </c>
      <c r="D382" s="225" t="s">
        <v>292</v>
      </c>
      <c r="E382" s="225" t="s">
        <v>4270</v>
      </c>
      <c r="F382" s="225" t="s">
        <v>104</v>
      </c>
      <c r="G382" s="225" t="s">
        <v>23</v>
      </c>
      <c r="H382" s="225" t="s">
        <v>81</v>
      </c>
      <c r="I382" s="227">
        <v>16.43</v>
      </c>
      <c r="J382" s="219" t="s">
        <v>20</v>
      </c>
    </row>
    <row r="383" spans="1:10">
      <c r="A383" s="225" t="s">
        <v>4268</v>
      </c>
      <c r="B383" s="226">
        <v>42035</v>
      </c>
      <c r="C383" s="225" t="s">
        <v>4282</v>
      </c>
      <c r="D383" s="225" t="s">
        <v>292</v>
      </c>
      <c r="E383" s="225" t="s">
        <v>4270</v>
      </c>
      <c r="F383" s="225" t="s">
        <v>458</v>
      </c>
      <c r="G383" s="225" t="s">
        <v>23</v>
      </c>
      <c r="H383" s="225" t="s">
        <v>81</v>
      </c>
      <c r="I383" s="227">
        <v>91.68</v>
      </c>
      <c r="J383" s="219" t="s">
        <v>20</v>
      </c>
    </row>
    <row r="384" spans="1:10">
      <c r="A384" s="225" t="s">
        <v>4268</v>
      </c>
      <c r="B384" s="226">
        <v>42035</v>
      </c>
      <c r="C384" s="225" t="s">
        <v>4282</v>
      </c>
      <c r="D384" s="225" t="s">
        <v>292</v>
      </c>
      <c r="E384" s="225" t="s">
        <v>4270</v>
      </c>
      <c r="F384" s="225" t="s">
        <v>460</v>
      </c>
      <c r="G384" s="225" t="s">
        <v>23</v>
      </c>
      <c r="H384" s="225" t="s">
        <v>81</v>
      </c>
      <c r="I384" s="227">
        <v>430.66</v>
      </c>
      <c r="J384" s="219" t="s">
        <v>20</v>
      </c>
    </row>
    <row r="385" spans="1:10">
      <c r="A385" s="225" t="s">
        <v>4268</v>
      </c>
      <c r="B385" s="226">
        <v>42035</v>
      </c>
      <c r="C385" s="225" t="s">
        <v>4282</v>
      </c>
      <c r="D385" s="225" t="s">
        <v>292</v>
      </c>
      <c r="E385" s="225" t="s">
        <v>4270</v>
      </c>
      <c r="F385" s="225" t="s">
        <v>461</v>
      </c>
      <c r="G385" s="225" t="s">
        <v>23</v>
      </c>
      <c r="H385" s="225" t="s">
        <v>81</v>
      </c>
      <c r="I385" s="227">
        <v>753.86</v>
      </c>
      <c r="J385" s="219" t="s">
        <v>20</v>
      </c>
    </row>
    <row r="386" spans="1:10">
      <c r="A386" s="225" t="s">
        <v>4268</v>
      </c>
      <c r="B386" s="226">
        <v>42035</v>
      </c>
      <c r="C386" s="225" t="s">
        <v>4282</v>
      </c>
      <c r="D386" s="225" t="s">
        <v>292</v>
      </c>
      <c r="E386" s="225" t="s">
        <v>4270</v>
      </c>
      <c r="F386" s="225" t="s">
        <v>463</v>
      </c>
      <c r="G386" s="225" t="s">
        <v>23</v>
      </c>
      <c r="H386" s="225" t="s">
        <v>81</v>
      </c>
      <c r="I386" s="227">
        <v>460.2</v>
      </c>
      <c r="J386" s="219" t="s">
        <v>20</v>
      </c>
    </row>
    <row r="387" spans="1:10">
      <c r="A387" s="225" t="s">
        <v>4268</v>
      </c>
      <c r="B387" s="226">
        <v>42035</v>
      </c>
      <c r="C387" s="225" t="s">
        <v>4282</v>
      </c>
      <c r="D387" s="225" t="s">
        <v>292</v>
      </c>
      <c r="E387" s="225" t="s">
        <v>4270</v>
      </c>
      <c r="F387" s="225" t="s">
        <v>56</v>
      </c>
      <c r="G387" s="225" t="s">
        <v>23</v>
      </c>
      <c r="H387" s="225" t="s">
        <v>81</v>
      </c>
      <c r="I387" s="227">
        <v>201.49</v>
      </c>
      <c r="J387" s="219" t="s">
        <v>20</v>
      </c>
    </row>
    <row r="388" spans="1:10">
      <c r="A388" s="225" t="s">
        <v>4268</v>
      </c>
      <c r="B388" s="226">
        <v>42035</v>
      </c>
      <c r="C388" s="225" t="s">
        <v>4282</v>
      </c>
      <c r="D388" s="225" t="s">
        <v>292</v>
      </c>
      <c r="E388" s="225" t="s">
        <v>4270</v>
      </c>
      <c r="F388" s="225" t="s">
        <v>78</v>
      </c>
      <c r="G388" s="225" t="s">
        <v>23</v>
      </c>
      <c r="H388" s="225" t="s">
        <v>81</v>
      </c>
      <c r="I388" s="227">
        <v>869.08</v>
      </c>
      <c r="J388" s="219" t="s">
        <v>20</v>
      </c>
    </row>
    <row r="389" spans="1:10">
      <c r="A389" s="225" t="s">
        <v>4268</v>
      </c>
      <c r="B389" s="226">
        <v>42035</v>
      </c>
      <c r="C389" s="225" t="s">
        <v>4282</v>
      </c>
      <c r="D389" s="225" t="s">
        <v>292</v>
      </c>
      <c r="E389" s="225" t="s">
        <v>4270</v>
      </c>
      <c r="F389" s="225" t="s">
        <v>478</v>
      </c>
      <c r="G389" s="225" t="s">
        <v>23</v>
      </c>
      <c r="H389" s="225" t="s">
        <v>81</v>
      </c>
      <c r="I389" s="227">
        <v>605.59</v>
      </c>
      <c r="J389" s="219" t="s">
        <v>20</v>
      </c>
    </row>
    <row r="390" spans="1:10">
      <c r="A390" s="225" t="s">
        <v>4268</v>
      </c>
      <c r="B390" s="226">
        <v>42035</v>
      </c>
      <c r="C390" s="225" t="s">
        <v>4282</v>
      </c>
      <c r="D390" s="225" t="s">
        <v>292</v>
      </c>
      <c r="E390" s="225" t="s">
        <v>4270</v>
      </c>
      <c r="F390" s="225" t="s">
        <v>483</v>
      </c>
      <c r="G390" s="225" t="s">
        <v>23</v>
      </c>
      <c r="H390" s="225" t="s">
        <v>81</v>
      </c>
      <c r="I390" s="227">
        <v>403.94</v>
      </c>
      <c r="J390" s="219" t="s">
        <v>20</v>
      </c>
    </row>
    <row r="391" spans="1:10">
      <c r="A391" s="225" t="s">
        <v>4268</v>
      </c>
      <c r="B391" s="226">
        <v>42035</v>
      </c>
      <c r="C391" s="225" t="s">
        <v>4282</v>
      </c>
      <c r="D391" s="225" t="s">
        <v>292</v>
      </c>
      <c r="E391" s="225" t="s">
        <v>4270</v>
      </c>
      <c r="F391" s="225" t="s">
        <v>494</v>
      </c>
      <c r="G391" s="225" t="s">
        <v>23</v>
      </c>
      <c r="H391" s="225" t="s">
        <v>81</v>
      </c>
      <c r="I391" s="227">
        <v>-51.44</v>
      </c>
      <c r="J391" s="219" t="s">
        <v>20</v>
      </c>
    </row>
    <row r="392" spans="1:10">
      <c r="A392" s="225" t="s">
        <v>4268</v>
      </c>
      <c r="B392" s="226">
        <v>42035</v>
      </c>
      <c r="C392" s="225" t="s">
        <v>4282</v>
      </c>
      <c r="D392" s="225" t="s">
        <v>292</v>
      </c>
      <c r="E392" s="225" t="s">
        <v>4270</v>
      </c>
      <c r="F392" s="225" t="s">
        <v>496</v>
      </c>
      <c r="G392" s="225" t="s">
        <v>23</v>
      </c>
      <c r="H392" s="225" t="s">
        <v>81</v>
      </c>
      <c r="I392" s="227">
        <v>123.73</v>
      </c>
      <c r="J392" s="219" t="s">
        <v>20</v>
      </c>
    </row>
    <row r="393" spans="1:10">
      <c r="A393" s="225" t="s">
        <v>4268</v>
      </c>
      <c r="B393" s="226">
        <v>42035</v>
      </c>
      <c r="C393" s="225" t="s">
        <v>4282</v>
      </c>
      <c r="D393" s="225" t="s">
        <v>292</v>
      </c>
      <c r="E393" s="225" t="s">
        <v>4270</v>
      </c>
      <c r="F393" s="225" t="s">
        <v>226</v>
      </c>
      <c r="G393" s="225" t="s">
        <v>23</v>
      </c>
      <c r="H393" s="225" t="s">
        <v>81</v>
      </c>
      <c r="I393" s="227">
        <v>547.5</v>
      </c>
      <c r="J393" s="219" t="s">
        <v>20</v>
      </c>
    </row>
    <row r="394" spans="1:10">
      <c r="A394" s="225" t="s">
        <v>4268</v>
      </c>
      <c r="B394" s="226">
        <v>42035</v>
      </c>
      <c r="C394" s="225" t="s">
        <v>4282</v>
      </c>
      <c r="D394" s="225" t="s">
        <v>292</v>
      </c>
      <c r="E394" s="225" t="s">
        <v>4270</v>
      </c>
      <c r="F394" s="225" t="s">
        <v>43</v>
      </c>
      <c r="G394" s="225" t="s">
        <v>23</v>
      </c>
      <c r="H394" s="225" t="s">
        <v>81</v>
      </c>
      <c r="I394" s="227">
        <v>47.51</v>
      </c>
      <c r="J394" s="219" t="s">
        <v>20</v>
      </c>
    </row>
    <row r="395" spans="1:10">
      <c r="A395" s="225" t="s">
        <v>4268</v>
      </c>
      <c r="B395" s="226">
        <v>42035</v>
      </c>
      <c r="C395" s="225" t="s">
        <v>4282</v>
      </c>
      <c r="D395" s="225" t="s">
        <v>292</v>
      </c>
      <c r="E395" s="225" t="s">
        <v>4270</v>
      </c>
      <c r="F395" s="225" t="s">
        <v>53</v>
      </c>
      <c r="G395" s="225" t="s">
        <v>23</v>
      </c>
      <c r="H395" s="225" t="s">
        <v>81</v>
      </c>
      <c r="I395" s="227">
        <v>41.17</v>
      </c>
      <c r="J395" s="219" t="s">
        <v>20</v>
      </c>
    </row>
    <row r="396" spans="1:10">
      <c r="A396" s="225" t="s">
        <v>4268</v>
      </c>
      <c r="B396" s="226">
        <v>42035</v>
      </c>
      <c r="C396" s="225" t="s">
        <v>4282</v>
      </c>
      <c r="D396" s="225" t="s">
        <v>292</v>
      </c>
      <c r="E396" s="225" t="s">
        <v>4270</v>
      </c>
      <c r="F396" s="225" t="s">
        <v>51</v>
      </c>
      <c r="G396" s="225" t="s">
        <v>23</v>
      </c>
      <c r="H396" s="225" t="s">
        <v>81</v>
      </c>
      <c r="I396" s="227">
        <v>35.409999999999997</v>
      </c>
      <c r="J396" s="219" t="s">
        <v>20</v>
      </c>
    </row>
    <row r="397" spans="1:10">
      <c r="A397" s="225" t="s">
        <v>4268</v>
      </c>
      <c r="B397" s="226">
        <v>42035</v>
      </c>
      <c r="C397" s="225" t="s">
        <v>4282</v>
      </c>
      <c r="D397" s="225" t="s">
        <v>292</v>
      </c>
      <c r="E397" s="225" t="s">
        <v>4270</v>
      </c>
      <c r="F397" s="225" t="s">
        <v>48</v>
      </c>
      <c r="G397" s="225" t="s">
        <v>23</v>
      </c>
      <c r="H397" s="225" t="s">
        <v>81</v>
      </c>
      <c r="I397" s="227">
        <v>36.520000000000003</v>
      </c>
      <c r="J397" s="219" t="s">
        <v>20</v>
      </c>
    </row>
    <row r="398" spans="1:10">
      <c r="A398" s="225" t="s">
        <v>4268</v>
      </c>
      <c r="B398" s="226">
        <v>42035</v>
      </c>
      <c r="C398" s="225" t="s">
        <v>4282</v>
      </c>
      <c r="D398" s="225" t="s">
        <v>292</v>
      </c>
      <c r="E398" s="225" t="s">
        <v>4270</v>
      </c>
      <c r="F398" s="225" t="s">
        <v>503</v>
      </c>
      <c r="G398" s="225" t="s">
        <v>23</v>
      </c>
      <c r="H398" s="225" t="s">
        <v>81</v>
      </c>
      <c r="I398" s="227">
        <v>-73.599999999999994</v>
      </c>
      <c r="J398" s="219" t="s">
        <v>20</v>
      </c>
    </row>
    <row r="399" spans="1:10">
      <c r="A399" s="225" t="s">
        <v>4268</v>
      </c>
      <c r="B399" s="226">
        <v>42035</v>
      </c>
      <c r="C399" s="225" t="s">
        <v>4282</v>
      </c>
      <c r="D399" s="225" t="s">
        <v>292</v>
      </c>
      <c r="E399" s="225" t="s">
        <v>4270</v>
      </c>
      <c r="F399" s="225" t="s">
        <v>37</v>
      </c>
      <c r="G399" s="225" t="s">
        <v>23</v>
      </c>
      <c r="H399" s="225" t="s">
        <v>81</v>
      </c>
      <c r="I399" s="227">
        <v>10.42</v>
      </c>
      <c r="J399" s="219" t="s">
        <v>20</v>
      </c>
    </row>
    <row r="400" spans="1:10">
      <c r="A400" s="225" t="s">
        <v>4268</v>
      </c>
      <c r="B400" s="226">
        <v>42035</v>
      </c>
      <c r="C400" s="225" t="s">
        <v>4282</v>
      </c>
      <c r="D400" s="225" t="s">
        <v>292</v>
      </c>
      <c r="E400" s="225" t="s">
        <v>4270</v>
      </c>
      <c r="F400" s="225" t="s">
        <v>38</v>
      </c>
      <c r="G400" s="225" t="s">
        <v>23</v>
      </c>
      <c r="H400" s="225" t="s">
        <v>81</v>
      </c>
      <c r="I400" s="227">
        <v>-169.84</v>
      </c>
      <c r="J400" s="219" t="s">
        <v>20</v>
      </c>
    </row>
    <row r="401" spans="1:10">
      <c r="A401" s="225" t="s">
        <v>4268</v>
      </c>
      <c r="B401" s="226">
        <v>42035</v>
      </c>
      <c r="C401" s="225" t="s">
        <v>4282</v>
      </c>
      <c r="D401" s="225" t="s">
        <v>292</v>
      </c>
      <c r="E401" s="225" t="s">
        <v>4270</v>
      </c>
      <c r="F401" s="225" t="s">
        <v>206</v>
      </c>
      <c r="G401" s="225" t="s">
        <v>23</v>
      </c>
      <c r="H401" s="225" t="s">
        <v>81</v>
      </c>
      <c r="I401" s="227">
        <v>-3330.16</v>
      </c>
      <c r="J401" s="219" t="s">
        <v>20</v>
      </c>
    </row>
    <row r="402" spans="1:10">
      <c r="A402" s="225" t="s">
        <v>4268</v>
      </c>
      <c r="B402" s="226">
        <v>42063</v>
      </c>
      <c r="C402" s="225" t="s">
        <v>4283</v>
      </c>
      <c r="D402" s="225" t="s">
        <v>292</v>
      </c>
      <c r="E402" s="225" t="s">
        <v>4270</v>
      </c>
      <c r="F402" s="225" t="s">
        <v>81</v>
      </c>
      <c r="G402" s="225" t="s">
        <v>23</v>
      </c>
      <c r="H402" s="225" t="s">
        <v>4271</v>
      </c>
      <c r="I402" s="227">
        <v>-21864.68</v>
      </c>
      <c r="J402" s="219" t="s">
        <v>20</v>
      </c>
    </row>
    <row r="403" spans="1:10">
      <c r="A403" s="225" t="s">
        <v>4268</v>
      </c>
      <c r="B403" s="226">
        <v>42063</v>
      </c>
      <c r="C403" s="225" t="s">
        <v>4283</v>
      </c>
      <c r="D403" s="225" t="s">
        <v>292</v>
      </c>
      <c r="E403" s="225" t="s">
        <v>4270</v>
      </c>
      <c r="F403" s="225" t="s">
        <v>70</v>
      </c>
      <c r="G403" s="225" t="s">
        <v>23</v>
      </c>
      <c r="H403" s="225" t="s">
        <v>81</v>
      </c>
      <c r="I403" s="227">
        <v>-147.43</v>
      </c>
      <c r="J403" s="219" t="s">
        <v>20</v>
      </c>
    </row>
    <row r="404" spans="1:10">
      <c r="A404" s="225" t="s">
        <v>4268</v>
      </c>
      <c r="B404" s="226">
        <v>42063</v>
      </c>
      <c r="C404" s="225" t="s">
        <v>4283</v>
      </c>
      <c r="D404" s="225" t="s">
        <v>292</v>
      </c>
      <c r="E404" s="225" t="s">
        <v>4270</v>
      </c>
      <c r="F404" s="225" t="s">
        <v>40</v>
      </c>
      <c r="G404" s="225" t="s">
        <v>23</v>
      </c>
      <c r="H404" s="225" t="s">
        <v>81</v>
      </c>
      <c r="I404" s="227">
        <v>-31.86</v>
      </c>
      <c r="J404" s="219" t="s">
        <v>20</v>
      </c>
    </row>
    <row r="405" spans="1:10">
      <c r="A405" s="225" t="s">
        <v>4268</v>
      </c>
      <c r="B405" s="226">
        <v>42063</v>
      </c>
      <c r="C405" s="225" t="s">
        <v>4283</v>
      </c>
      <c r="D405" s="225" t="s">
        <v>292</v>
      </c>
      <c r="E405" s="225" t="s">
        <v>4270</v>
      </c>
      <c r="F405" s="225" t="s">
        <v>123</v>
      </c>
      <c r="G405" s="225" t="s">
        <v>23</v>
      </c>
      <c r="H405" s="225" t="s">
        <v>81</v>
      </c>
      <c r="I405" s="227">
        <v>-6.66</v>
      </c>
      <c r="J405" s="219" t="s">
        <v>20</v>
      </c>
    </row>
    <row r="406" spans="1:10">
      <c r="A406" s="225" t="s">
        <v>4268</v>
      </c>
      <c r="B406" s="226">
        <v>42063</v>
      </c>
      <c r="C406" s="225" t="s">
        <v>4283</v>
      </c>
      <c r="D406" s="225" t="s">
        <v>292</v>
      </c>
      <c r="E406" s="225" t="s">
        <v>4270</v>
      </c>
      <c r="F406" s="225" t="s">
        <v>197</v>
      </c>
      <c r="G406" s="225" t="s">
        <v>23</v>
      </c>
      <c r="H406" s="225" t="s">
        <v>81</v>
      </c>
      <c r="I406" s="227">
        <v>4623.4799999999996</v>
      </c>
      <c r="J406" s="219" t="s">
        <v>20</v>
      </c>
    </row>
    <row r="407" spans="1:10">
      <c r="A407" s="225" t="s">
        <v>4268</v>
      </c>
      <c r="B407" s="226">
        <v>42063</v>
      </c>
      <c r="C407" s="225" t="s">
        <v>4283</v>
      </c>
      <c r="D407" s="225" t="s">
        <v>292</v>
      </c>
      <c r="E407" s="225" t="s">
        <v>4270</v>
      </c>
      <c r="F407" s="225" t="s">
        <v>175</v>
      </c>
      <c r="G407" s="225" t="s">
        <v>23</v>
      </c>
      <c r="H407" s="225" t="s">
        <v>81</v>
      </c>
      <c r="I407" s="227">
        <v>1485.31</v>
      </c>
      <c r="J407" s="219" t="s">
        <v>20</v>
      </c>
    </row>
    <row r="408" spans="1:10">
      <c r="A408" s="225" t="s">
        <v>4268</v>
      </c>
      <c r="B408" s="226">
        <v>42063</v>
      </c>
      <c r="C408" s="225" t="s">
        <v>4283</v>
      </c>
      <c r="D408" s="225" t="s">
        <v>292</v>
      </c>
      <c r="E408" s="225" t="s">
        <v>4270</v>
      </c>
      <c r="F408" s="225" t="s">
        <v>34</v>
      </c>
      <c r="G408" s="225" t="s">
        <v>23</v>
      </c>
      <c r="H408" s="225" t="s">
        <v>81</v>
      </c>
      <c r="I408" s="227">
        <v>1013.22</v>
      </c>
      <c r="J408" s="219" t="s">
        <v>20</v>
      </c>
    </row>
    <row r="409" spans="1:10">
      <c r="A409" s="225" t="s">
        <v>4268</v>
      </c>
      <c r="B409" s="226">
        <v>42063</v>
      </c>
      <c r="C409" s="225" t="s">
        <v>4283</v>
      </c>
      <c r="D409" s="225" t="s">
        <v>292</v>
      </c>
      <c r="E409" s="225" t="s">
        <v>4270</v>
      </c>
      <c r="F409" s="225" t="s">
        <v>377</v>
      </c>
      <c r="G409" s="225" t="s">
        <v>23</v>
      </c>
      <c r="H409" s="225" t="s">
        <v>81</v>
      </c>
      <c r="I409" s="227">
        <v>71.290000000000006</v>
      </c>
      <c r="J409" s="219" t="s">
        <v>20</v>
      </c>
    </row>
    <row r="410" spans="1:10">
      <c r="A410" s="225" t="s">
        <v>4268</v>
      </c>
      <c r="B410" s="226">
        <v>42063</v>
      </c>
      <c r="C410" s="225" t="s">
        <v>4283</v>
      </c>
      <c r="D410" s="225" t="s">
        <v>292</v>
      </c>
      <c r="E410" s="225" t="s">
        <v>4270</v>
      </c>
      <c r="F410" s="225" t="s">
        <v>378</v>
      </c>
      <c r="G410" s="225" t="s">
        <v>23</v>
      </c>
      <c r="H410" s="225" t="s">
        <v>81</v>
      </c>
      <c r="I410" s="227">
        <v>164.8</v>
      </c>
      <c r="J410" s="219" t="s">
        <v>20</v>
      </c>
    </row>
    <row r="411" spans="1:10">
      <c r="A411" s="225" t="s">
        <v>4268</v>
      </c>
      <c r="B411" s="226">
        <v>42063</v>
      </c>
      <c r="C411" s="225" t="s">
        <v>4283</v>
      </c>
      <c r="D411" s="225" t="s">
        <v>292</v>
      </c>
      <c r="E411" s="225" t="s">
        <v>4270</v>
      </c>
      <c r="F411" s="225" t="s">
        <v>67</v>
      </c>
      <c r="G411" s="225" t="s">
        <v>23</v>
      </c>
      <c r="H411" s="225" t="s">
        <v>81</v>
      </c>
      <c r="I411" s="227">
        <v>-11.98</v>
      </c>
      <c r="J411" s="219" t="s">
        <v>20</v>
      </c>
    </row>
    <row r="412" spans="1:10">
      <c r="A412" s="225" t="s">
        <v>4268</v>
      </c>
      <c r="B412" s="226">
        <v>42063</v>
      </c>
      <c r="C412" s="225" t="s">
        <v>4283</v>
      </c>
      <c r="D412" s="225" t="s">
        <v>292</v>
      </c>
      <c r="E412" s="225" t="s">
        <v>4270</v>
      </c>
      <c r="F412" s="225" t="s">
        <v>379</v>
      </c>
      <c r="G412" s="225" t="s">
        <v>23</v>
      </c>
      <c r="H412" s="225" t="s">
        <v>81</v>
      </c>
      <c r="I412" s="227">
        <v>16</v>
      </c>
      <c r="J412" s="219" t="s">
        <v>20</v>
      </c>
    </row>
    <row r="413" spans="1:10">
      <c r="A413" s="225" t="s">
        <v>4268</v>
      </c>
      <c r="B413" s="226">
        <v>42063</v>
      </c>
      <c r="C413" s="225" t="s">
        <v>4283</v>
      </c>
      <c r="D413" s="225" t="s">
        <v>292</v>
      </c>
      <c r="E413" s="225" t="s">
        <v>4270</v>
      </c>
      <c r="F413" s="225" t="s">
        <v>384</v>
      </c>
      <c r="G413" s="225" t="s">
        <v>23</v>
      </c>
      <c r="H413" s="225" t="s">
        <v>81</v>
      </c>
      <c r="I413" s="227">
        <v>213.52</v>
      </c>
      <c r="J413" s="219" t="s">
        <v>20</v>
      </c>
    </row>
    <row r="414" spans="1:10">
      <c r="A414" s="225" t="s">
        <v>4268</v>
      </c>
      <c r="B414" s="226">
        <v>42063</v>
      </c>
      <c r="C414" s="225" t="s">
        <v>4283</v>
      </c>
      <c r="D414" s="225" t="s">
        <v>292</v>
      </c>
      <c r="E414" s="225" t="s">
        <v>4270</v>
      </c>
      <c r="F414" s="225" t="s">
        <v>386</v>
      </c>
      <c r="G414" s="225" t="s">
        <v>23</v>
      </c>
      <c r="H414" s="225" t="s">
        <v>81</v>
      </c>
      <c r="I414" s="227">
        <v>-4.53</v>
      </c>
      <c r="J414" s="219" t="s">
        <v>20</v>
      </c>
    </row>
    <row r="415" spans="1:10">
      <c r="A415" s="225" t="s">
        <v>4268</v>
      </c>
      <c r="B415" s="226">
        <v>42063</v>
      </c>
      <c r="C415" s="225" t="s">
        <v>4283</v>
      </c>
      <c r="D415" s="225" t="s">
        <v>292</v>
      </c>
      <c r="E415" s="225" t="s">
        <v>4270</v>
      </c>
      <c r="F415" s="225" t="s">
        <v>388</v>
      </c>
      <c r="G415" s="225" t="s">
        <v>23</v>
      </c>
      <c r="H415" s="225" t="s">
        <v>81</v>
      </c>
      <c r="I415" s="227">
        <v>57.59</v>
      </c>
      <c r="J415" s="219" t="s">
        <v>20</v>
      </c>
    </row>
    <row r="416" spans="1:10">
      <c r="A416" s="225" t="s">
        <v>4268</v>
      </c>
      <c r="B416" s="226">
        <v>42063</v>
      </c>
      <c r="C416" s="225" t="s">
        <v>4283</v>
      </c>
      <c r="D416" s="225" t="s">
        <v>292</v>
      </c>
      <c r="E416" s="225" t="s">
        <v>4270</v>
      </c>
      <c r="F416" s="225" t="s">
        <v>92</v>
      </c>
      <c r="G416" s="225" t="s">
        <v>23</v>
      </c>
      <c r="H416" s="225" t="s">
        <v>81</v>
      </c>
      <c r="I416" s="227">
        <v>2417.8000000000002</v>
      </c>
      <c r="J416" s="219" t="s">
        <v>20</v>
      </c>
    </row>
    <row r="417" spans="1:10">
      <c r="A417" s="225" t="s">
        <v>4268</v>
      </c>
      <c r="B417" s="226">
        <v>42063</v>
      </c>
      <c r="C417" s="225" t="s">
        <v>4283</v>
      </c>
      <c r="D417" s="225" t="s">
        <v>292</v>
      </c>
      <c r="E417" s="225" t="s">
        <v>4270</v>
      </c>
      <c r="F417" s="225" t="s">
        <v>153</v>
      </c>
      <c r="G417" s="225" t="s">
        <v>23</v>
      </c>
      <c r="H417" s="225" t="s">
        <v>81</v>
      </c>
      <c r="I417" s="227">
        <v>-5.23</v>
      </c>
      <c r="J417" s="219" t="s">
        <v>20</v>
      </c>
    </row>
    <row r="418" spans="1:10">
      <c r="A418" s="225" t="s">
        <v>4268</v>
      </c>
      <c r="B418" s="226">
        <v>42063</v>
      </c>
      <c r="C418" s="225" t="s">
        <v>4283</v>
      </c>
      <c r="D418" s="225" t="s">
        <v>292</v>
      </c>
      <c r="E418" s="225" t="s">
        <v>4270</v>
      </c>
      <c r="F418" s="225" t="s">
        <v>75</v>
      </c>
      <c r="G418" s="225" t="s">
        <v>23</v>
      </c>
      <c r="H418" s="225" t="s">
        <v>81</v>
      </c>
      <c r="I418" s="227">
        <v>-6.27</v>
      </c>
      <c r="J418" s="219" t="s">
        <v>20</v>
      </c>
    </row>
    <row r="419" spans="1:10">
      <c r="A419" s="225" t="s">
        <v>4268</v>
      </c>
      <c r="B419" s="226">
        <v>42063</v>
      </c>
      <c r="C419" s="225" t="s">
        <v>4283</v>
      </c>
      <c r="D419" s="225" t="s">
        <v>292</v>
      </c>
      <c r="E419" s="225" t="s">
        <v>4270</v>
      </c>
      <c r="F419" s="225" t="s">
        <v>139</v>
      </c>
      <c r="G419" s="225" t="s">
        <v>23</v>
      </c>
      <c r="H419" s="225" t="s">
        <v>81</v>
      </c>
      <c r="I419" s="227">
        <v>66.040000000000006</v>
      </c>
      <c r="J419" s="219" t="s">
        <v>20</v>
      </c>
    </row>
    <row r="420" spans="1:10">
      <c r="A420" s="225" t="s">
        <v>4268</v>
      </c>
      <c r="B420" s="226">
        <v>42063</v>
      </c>
      <c r="C420" s="225" t="s">
        <v>4283</v>
      </c>
      <c r="D420" s="225" t="s">
        <v>292</v>
      </c>
      <c r="E420" s="225" t="s">
        <v>4270</v>
      </c>
      <c r="F420" s="225" t="s">
        <v>119</v>
      </c>
      <c r="G420" s="225" t="s">
        <v>23</v>
      </c>
      <c r="H420" s="225" t="s">
        <v>81</v>
      </c>
      <c r="I420" s="227">
        <v>-11.58</v>
      </c>
      <c r="J420" s="219" t="s">
        <v>20</v>
      </c>
    </row>
    <row r="421" spans="1:10">
      <c r="A421" s="225" t="s">
        <v>4268</v>
      </c>
      <c r="B421" s="226">
        <v>42063</v>
      </c>
      <c r="C421" s="225" t="s">
        <v>4283</v>
      </c>
      <c r="D421" s="225" t="s">
        <v>292</v>
      </c>
      <c r="E421" s="225" t="s">
        <v>4270</v>
      </c>
      <c r="F421" s="225" t="s">
        <v>397</v>
      </c>
      <c r="G421" s="225" t="s">
        <v>23</v>
      </c>
      <c r="H421" s="225" t="s">
        <v>81</v>
      </c>
      <c r="I421" s="227">
        <v>305.83999999999997</v>
      </c>
      <c r="J421" s="219" t="s">
        <v>20</v>
      </c>
    </row>
    <row r="422" spans="1:10">
      <c r="A422" s="225" t="s">
        <v>4268</v>
      </c>
      <c r="B422" s="226">
        <v>42063</v>
      </c>
      <c r="C422" s="225" t="s">
        <v>4283</v>
      </c>
      <c r="D422" s="225" t="s">
        <v>292</v>
      </c>
      <c r="E422" s="225" t="s">
        <v>4270</v>
      </c>
      <c r="F422" s="225" t="s">
        <v>401</v>
      </c>
      <c r="G422" s="225" t="s">
        <v>23</v>
      </c>
      <c r="H422" s="225" t="s">
        <v>81</v>
      </c>
      <c r="I422" s="227">
        <v>66.790000000000006</v>
      </c>
      <c r="J422" s="219" t="s">
        <v>20</v>
      </c>
    </row>
    <row r="423" spans="1:10">
      <c r="A423" s="225" t="s">
        <v>4268</v>
      </c>
      <c r="B423" s="226">
        <v>42063</v>
      </c>
      <c r="C423" s="225" t="s">
        <v>4283</v>
      </c>
      <c r="D423" s="225" t="s">
        <v>292</v>
      </c>
      <c r="E423" s="225" t="s">
        <v>4270</v>
      </c>
      <c r="F423" s="225" t="s">
        <v>86</v>
      </c>
      <c r="G423" s="225" t="s">
        <v>23</v>
      </c>
      <c r="H423" s="225" t="s">
        <v>81</v>
      </c>
      <c r="I423" s="227">
        <v>-24.65</v>
      </c>
      <c r="J423" s="219" t="s">
        <v>20</v>
      </c>
    </row>
    <row r="424" spans="1:10">
      <c r="A424" s="225" t="s">
        <v>4268</v>
      </c>
      <c r="B424" s="226">
        <v>42063</v>
      </c>
      <c r="C424" s="225" t="s">
        <v>4283</v>
      </c>
      <c r="D424" s="225" t="s">
        <v>292</v>
      </c>
      <c r="E424" s="225" t="s">
        <v>4270</v>
      </c>
      <c r="F424" s="225" t="s">
        <v>413</v>
      </c>
      <c r="G424" s="225" t="s">
        <v>23</v>
      </c>
      <c r="H424" s="225" t="s">
        <v>81</v>
      </c>
      <c r="I424" s="227">
        <v>215.31</v>
      </c>
      <c r="J424" s="219" t="s">
        <v>20</v>
      </c>
    </row>
    <row r="425" spans="1:10">
      <c r="A425" s="225" t="s">
        <v>4268</v>
      </c>
      <c r="B425" s="226">
        <v>42063</v>
      </c>
      <c r="C425" s="225" t="s">
        <v>4283</v>
      </c>
      <c r="D425" s="225" t="s">
        <v>292</v>
      </c>
      <c r="E425" s="225" t="s">
        <v>4270</v>
      </c>
      <c r="F425" s="225" t="s">
        <v>419</v>
      </c>
      <c r="G425" s="225" t="s">
        <v>23</v>
      </c>
      <c r="H425" s="225" t="s">
        <v>81</v>
      </c>
      <c r="I425" s="227">
        <v>125.33</v>
      </c>
      <c r="J425" s="219" t="s">
        <v>20</v>
      </c>
    </row>
    <row r="426" spans="1:10">
      <c r="A426" s="225" t="s">
        <v>4268</v>
      </c>
      <c r="B426" s="226">
        <v>42063</v>
      </c>
      <c r="C426" s="225" t="s">
        <v>4283</v>
      </c>
      <c r="D426" s="225" t="s">
        <v>292</v>
      </c>
      <c r="E426" s="225" t="s">
        <v>4270</v>
      </c>
      <c r="F426" s="225" t="s">
        <v>428</v>
      </c>
      <c r="G426" s="225" t="s">
        <v>23</v>
      </c>
      <c r="H426" s="225" t="s">
        <v>81</v>
      </c>
      <c r="I426" s="227">
        <v>13.99</v>
      </c>
      <c r="J426" s="219" t="s">
        <v>20</v>
      </c>
    </row>
    <row r="427" spans="1:10">
      <c r="A427" s="225" t="s">
        <v>4268</v>
      </c>
      <c r="B427" s="226">
        <v>42063</v>
      </c>
      <c r="C427" s="225" t="s">
        <v>4283</v>
      </c>
      <c r="D427" s="225" t="s">
        <v>292</v>
      </c>
      <c r="E427" s="225" t="s">
        <v>4270</v>
      </c>
      <c r="F427" s="225" t="s">
        <v>432</v>
      </c>
      <c r="G427" s="225" t="s">
        <v>23</v>
      </c>
      <c r="H427" s="225" t="s">
        <v>81</v>
      </c>
      <c r="I427" s="227">
        <v>-3.91</v>
      </c>
      <c r="J427" s="219" t="s">
        <v>20</v>
      </c>
    </row>
    <row r="428" spans="1:10">
      <c r="A428" s="225" t="s">
        <v>4268</v>
      </c>
      <c r="B428" s="226">
        <v>42063</v>
      </c>
      <c r="C428" s="225" t="s">
        <v>4283</v>
      </c>
      <c r="D428" s="225" t="s">
        <v>292</v>
      </c>
      <c r="E428" s="225" t="s">
        <v>4270</v>
      </c>
      <c r="F428" s="225" t="s">
        <v>435</v>
      </c>
      <c r="G428" s="225" t="s">
        <v>23</v>
      </c>
      <c r="H428" s="225" t="s">
        <v>81</v>
      </c>
      <c r="I428" s="227">
        <v>259.45</v>
      </c>
      <c r="J428" s="219" t="s">
        <v>20</v>
      </c>
    </row>
    <row r="429" spans="1:10">
      <c r="A429" s="225" t="s">
        <v>4268</v>
      </c>
      <c r="B429" s="226">
        <v>42063</v>
      </c>
      <c r="C429" s="225" t="s">
        <v>4283</v>
      </c>
      <c r="D429" s="225" t="s">
        <v>292</v>
      </c>
      <c r="E429" s="225" t="s">
        <v>4270</v>
      </c>
      <c r="F429" s="225" t="s">
        <v>182</v>
      </c>
      <c r="G429" s="225" t="s">
        <v>23</v>
      </c>
      <c r="H429" s="225" t="s">
        <v>81</v>
      </c>
      <c r="I429" s="227">
        <v>6283.15</v>
      </c>
      <c r="J429" s="219" t="s">
        <v>20</v>
      </c>
    </row>
    <row r="430" spans="1:10">
      <c r="A430" s="225" t="s">
        <v>4268</v>
      </c>
      <c r="B430" s="226">
        <v>42063</v>
      </c>
      <c r="C430" s="225" t="s">
        <v>4283</v>
      </c>
      <c r="D430" s="225" t="s">
        <v>292</v>
      </c>
      <c r="E430" s="225" t="s">
        <v>4270</v>
      </c>
      <c r="F430" s="225" t="s">
        <v>231</v>
      </c>
      <c r="G430" s="225" t="s">
        <v>23</v>
      </c>
      <c r="H430" s="225" t="s">
        <v>81</v>
      </c>
      <c r="I430" s="227">
        <v>80.45</v>
      </c>
      <c r="J430" s="219" t="s">
        <v>20</v>
      </c>
    </row>
    <row r="431" spans="1:10">
      <c r="A431" s="225" t="s">
        <v>4268</v>
      </c>
      <c r="B431" s="226">
        <v>42063</v>
      </c>
      <c r="C431" s="225" t="s">
        <v>4283</v>
      </c>
      <c r="D431" s="225" t="s">
        <v>292</v>
      </c>
      <c r="E431" s="225" t="s">
        <v>4270</v>
      </c>
      <c r="F431" s="225" t="s">
        <v>447</v>
      </c>
      <c r="G431" s="225" t="s">
        <v>23</v>
      </c>
      <c r="H431" s="225" t="s">
        <v>81</v>
      </c>
      <c r="I431" s="227">
        <v>111.7</v>
      </c>
      <c r="J431" s="219" t="s">
        <v>20</v>
      </c>
    </row>
    <row r="432" spans="1:10">
      <c r="A432" s="225" t="s">
        <v>4268</v>
      </c>
      <c r="B432" s="226">
        <v>42063</v>
      </c>
      <c r="C432" s="225" t="s">
        <v>4283</v>
      </c>
      <c r="D432" s="225" t="s">
        <v>292</v>
      </c>
      <c r="E432" s="225" t="s">
        <v>4270</v>
      </c>
      <c r="F432" s="225" t="s">
        <v>104</v>
      </c>
      <c r="G432" s="225" t="s">
        <v>23</v>
      </c>
      <c r="H432" s="225" t="s">
        <v>81</v>
      </c>
      <c r="I432" s="227">
        <v>240.7</v>
      </c>
      <c r="J432" s="219" t="s">
        <v>20</v>
      </c>
    </row>
    <row r="433" spans="1:10">
      <c r="A433" s="225" t="s">
        <v>4268</v>
      </c>
      <c r="B433" s="226">
        <v>42063</v>
      </c>
      <c r="C433" s="225" t="s">
        <v>4283</v>
      </c>
      <c r="D433" s="225" t="s">
        <v>292</v>
      </c>
      <c r="E433" s="225" t="s">
        <v>4270</v>
      </c>
      <c r="F433" s="225" t="s">
        <v>458</v>
      </c>
      <c r="G433" s="225" t="s">
        <v>23</v>
      </c>
      <c r="H433" s="225" t="s">
        <v>81</v>
      </c>
      <c r="I433" s="227">
        <v>34.979999999999997</v>
      </c>
      <c r="J433" s="219" t="s">
        <v>20</v>
      </c>
    </row>
    <row r="434" spans="1:10">
      <c r="A434" s="225" t="s">
        <v>4268</v>
      </c>
      <c r="B434" s="226">
        <v>42063</v>
      </c>
      <c r="C434" s="225" t="s">
        <v>4283</v>
      </c>
      <c r="D434" s="225" t="s">
        <v>292</v>
      </c>
      <c r="E434" s="225" t="s">
        <v>4270</v>
      </c>
      <c r="F434" s="225" t="s">
        <v>460</v>
      </c>
      <c r="G434" s="225" t="s">
        <v>23</v>
      </c>
      <c r="H434" s="225" t="s">
        <v>81</v>
      </c>
      <c r="I434" s="227">
        <v>434.57</v>
      </c>
      <c r="J434" s="219" t="s">
        <v>20</v>
      </c>
    </row>
    <row r="435" spans="1:10">
      <c r="A435" s="225" t="s">
        <v>4268</v>
      </c>
      <c r="B435" s="226">
        <v>42063</v>
      </c>
      <c r="C435" s="225" t="s">
        <v>4283</v>
      </c>
      <c r="D435" s="225" t="s">
        <v>292</v>
      </c>
      <c r="E435" s="225" t="s">
        <v>4270</v>
      </c>
      <c r="F435" s="225" t="s">
        <v>461</v>
      </c>
      <c r="G435" s="225" t="s">
        <v>23</v>
      </c>
      <c r="H435" s="225" t="s">
        <v>81</v>
      </c>
      <c r="I435" s="227">
        <v>614.99</v>
      </c>
      <c r="J435" s="219" t="s">
        <v>20</v>
      </c>
    </row>
    <row r="436" spans="1:10">
      <c r="A436" s="225" t="s">
        <v>4268</v>
      </c>
      <c r="B436" s="226">
        <v>42063</v>
      </c>
      <c r="C436" s="225" t="s">
        <v>4283</v>
      </c>
      <c r="D436" s="225" t="s">
        <v>292</v>
      </c>
      <c r="E436" s="225" t="s">
        <v>4270</v>
      </c>
      <c r="F436" s="225" t="s">
        <v>463</v>
      </c>
      <c r="G436" s="225" t="s">
        <v>23</v>
      </c>
      <c r="H436" s="225" t="s">
        <v>81</v>
      </c>
      <c r="I436" s="227">
        <v>645.16</v>
      </c>
      <c r="J436" s="219" t="s">
        <v>20</v>
      </c>
    </row>
    <row r="437" spans="1:10">
      <c r="A437" s="225" t="s">
        <v>4268</v>
      </c>
      <c r="B437" s="226">
        <v>42063</v>
      </c>
      <c r="C437" s="225" t="s">
        <v>4283</v>
      </c>
      <c r="D437" s="225" t="s">
        <v>292</v>
      </c>
      <c r="E437" s="225" t="s">
        <v>4270</v>
      </c>
      <c r="F437" s="225" t="s">
        <v>56</v>
      </c>
      <c r="G437" s="225" t="s">
        <v>23</v>
      </c>
      <c r="H437" s="225" t="s">
        <v>81</v>
      </c>
      <c r="I437" s="227">
        <v>34.130000000000003</v>
      </c>
      <c r="J437" s="219" t="s">
        <v>20</v>
      </c>
    </row>
    <row r="438" spans="1:10">
      <c r="A438" s="225" t="s">
        <v>4268</v>
      </c>
      <c r="B438" s="226">
        <v>42063</v>
      </c>
      <c r="C438" s="225" t="s">
        <v>4283</v>
      </c>
      <c r="D438" s="225" t="s">
        <v>292</v>
      </c>
      <c r="E438" s="225" t="s">
        <v>4270</v>
      </c>
      <c r="F438" s="225" t="s">
        <v>78</v>
      </c>
      <c r="G438" s="225" t="s">
        <v>23</v>
      </c>
      <c r="H438" s="225" t="s">
        <v>81</v>
      </c>
      <c r="I438" s="227">
        <v>897.12</v>
      </c>
      <c r="J438" s="219" t="s">
        <v>20</v>
      </c>
    </row>
    <row r="439" spans="1:10">
      <c r="A439" s="225" t="s">
        <v>4268</v>
      </c>
      <c r="B439" s="226">
        <v>42063</v>
      </c>
      <c r="C439" s="225" t="s">
        <v>4283</v>
      </c>
      <c r="D439" s="225" t="s">
        <v>292</v>
      </c>
      <c r="E439" s="225" t="s">
        <v>4270</v>
      </c>
      <c r="F439" s="225" t="s">
        <v>478</v>
      </c>
      <c r="G439" s="225" t="s">
        <v>23</v>
      </c>
      <c r="H439" s="225" t="s">
        <v>81</v>
      </c>
      <c r="I439" s="227">
        <v>901.59</v>
      </c>
      <c r="J439" s="219" t="s">
        <v>20</v>
      </c>
    </row>
    <row r="440" spans="1:10">
      <c r="A440" s="225" t="s">
        <v>4268</v>
      </c>
      <c r="B440" s="226">
        <v>42063</v>
      </c>
      <c r="C440" s="225" t="s">
        <v>4283</v>
      </c>
      <c r="D440" s="225" t="s">
        <v>292</v>
      </c>
      <c r="E440" s="225" t="s">
        <v>4270</v>
      </c>
      <c r="F440" s="225" t="s">
        <v>496</v>
      </c>
      <c r="G440" s="225" t="s">
        <v>23</v>
      </c>
      <c r="H440" s="225" t="s">
        <v>81</v>
      </c>
      <c r="I440" s="227">
        <v>93.16</v>
      </c>
      <c r="J440" s="219" t="s">
        <v>20</v>
      </c>
    </row>
    <row r="441" spans="1:10">
      <c r="A441" s="225" t="s">
        <v>4268</v>
      </c>
      <c r="B441" s="226">
        <v>42063</v>
      </c>
      <c r="C441" s="225" t="s">
        <v>4283</v>
      </c>
      <c r="D441" s="225" t="s">
        <v>292</v>
      </c>
      <c r="E441" s="225" t="s">
        <v>4270</v>
      </c>
      <c r="F441" s="225" t="s">
        <v>112</v>
      </c>
      <c r="G441" s="225" t="s">
        <v>23</v>
      </c>
      <c r="H441" s="225" t="s">
        <v>81</v>
      </c>
      <c r="I441" s="227">
        <v>-1.6</v>
      </c>
      <c r="J441" s="219" t="s">
        <v>20</v>
      </c>
    </row>
    <row r="442" spans="1:10">
      <c r="A442" s="225" t="s">
        <v>4268</v>
      </c>
      <c r="B442" s="226">
        <v>42063</v>
      </c>
      <c r="C442" s="225" t="s">
        <v>4283</v>
      </c>
      <c r="D442" s="225" t="s">
        <v>292</v>
      </c>
      <c r="E442" s="225" t="s">
        <v>4270</v>
      </c>
      <c r="F442" s="225" t="s">
        <v>226</v>
      </c>
      <c r="G442" s="225" t="s">
        <v>23</v>
      </c>
      <c r="H442" s="225" t="s">
        <v>81</v>
      </c>
      <c r="I442" s="227">
        <v>543.52</v>
      </c>
      <c r="J442" s="219" t="s">
        <v>20</v>
      </c>
    </row>
    <row r="443" spans="1:10">
      <c r="A443" s="225" t="s">
        <v>4268</v>
      </c>
      <c r="B443" s="226">
        <v>42063</v>
      </c>
      <c r="C443" s="225" t="s">
        <v>4283</v>
      </c>
      <c r="D443" s="225" t="s">
        <v>292</v>
      </c>
      <c r="E443" s="225" t="s">
        <v>4270</v>
      </c>
      <c r="F443" s="225" t="s">
        <v>43</v>
      </c>
      <c r="G443" s="225" t="s">
        <v>23</v>
      </c>
      <c r="H443" s="225" t="s">
        <v>81</v>
      </c>
      <c r="I443" s="227">
        <v>62.11</v>
      </c>
      <c r="J443" s="219" t="s">
        <v>20</v>
      </c>
    </row>
    <row r="444" spans="1:10">
      <c r="A444" s="225" t="s">
        <v>4268</v>
      </c>
      <c r="B444" s="226">
        <v>42063</v>
      </c>
      <c r="C444" s="225" t="s">
        <v>4283</v>
      </c>
      <c r="D444" s="225" t="s">
        <v>292</v>
      </c>
      <c r="E444" s="225" t="s">
        <v>4270</v>
      </c>
      <c r="F444" s="225" t="s">
        <v>53</v>
      </c>
      <c r="G444" s="225" t="s">
        <v>23</v>
      </c>
      <c r="H444" s="225" t="s">
        <v>81</v>
      </c>
      <c r="I444" s="227">
        <v>24.04</v>
      </c>
      <c r="J444" s="219" t="s">
        <v>20</v>
      </c>
    </row>
    <row r="445" spans="1:10">
      <c r="A445" s="225" t="s">
        <v>4268</v>
      </c>
      <c r="B445" s="226">
        <v>42063</v>
      </c>
      <c r="C445" s="225" t="s">
        <v>4283</v>
      </c>
      <c r="D445" s="225" t="s">
        <v>292</v>
      </c>
      <c r="E445" s="225" t="s">
        <v>4270</v>
      </c>
      <c r="F445" s="225" t="s">
        <v>51</v>
      </c>
      <c r="G445" s="225" t="s">
        <v>23</v>
      </c>
      <c r="H445" s="225" t="s">
        <v>81</v>
      </c>
      <c r="I445" s="227">
        <v>11.43</v>
      </c>
      <c r="J445" s="219" t="s">
        <v>20</v>
      </c>
    </row>
    <row r="446" spans="1:10">
      <c r="A446" s="225" t="s">
        <v>4268</v>
      </c>
      <c r="B446" s="226">
        <v>42063</v>
      </c>
      <c r="C446" s="225" t="s">
        <v>4283</v>
      </c>
      <c r="D446" s="225" t="s">
        <v>292</v>
      </c>
      <c r="E446" s="225" t="s">
        <v>4270</v>
      </c>
      <c r="F446" s="225" t="s">
        <v>48</v>
      </c>
      <c r="G446" s="225" t="s">
        <v>23</v>
      </c>
      <c r="H446" s="225" t="s">
        <v>81</v>
      </c>
      <c r="I446" s="227">
        <v>36.85</v>
      </c>
      <c r="J446" s="219" t="s">
        <v>20</v>
      </c>
    </row>
    <row r="447" spans="1:10">
      <c r="A447" s="225" t="s">
        <v>4268</v>
      </c>
      <c r="B447" s="226">
        <v>42063</v>
      </c>
      <c r="C447" s="225" t="s">
        <v>4283</v>
      </c>
      <c r="D447" s="225" t="s">
        <v>292</v>
      </c>
      <c r="E447" s="225" t="s">
        <v>4270</v>
      </c>
      <c r="F447" s="225" t="s">
        <v>503</v>
      </c>
      <c r="G447" s="225" t="s">
        <v>23</v>
      </c>
      <c r="H447" s="225" t="s">
        <v>81</v>
      </c>
      <c r="I447" s="227">
        <v>-45.03</v>
      </c>
      <c r="J447" s="219" t="s">
        <v>20</v>
      </c>
    </row>
    <row r="448" spans="1:10">
      <c r="A448" s="225" t="s">
        <v>4268</v>
      </c>
      <c r="B448" s="226">
        <v>42094</v>
      </c>
      <c r="C448" s="225" t="s">
        <v>4284</v>
      </c>
      <c r="D448" s="225" t="s">
        <v>292</v>
      </c>
      <c r="E448" s="225" t="s">
        <v>4270</v>
      </c>
      <c r="F448" s="225" t="s">
        <v>81</v>
      </c>
      <c r="G448" s="225" t="s">
        <v>23</v>
      </c>
      <c r="H448" s="225" t="s">
        <v>4271</v>
      </c>
      <c r="I448" s="227">
        <v>-19360.62</v>
      </c>
      <c r="J448" s="219" t="s">
        <v>20</v>
      </c>
    </row>
    <row r="449" spans="1:10">
      <c r="A449" s="225" t="s">
        <v>4268</v>
      </c>
      <c r="B449" s="226">
        <v>42094</v>
      </c>
      <c r="C449" s="225" t="s">
        <v>4284</v>
      </c>
      <c r="D449" s="225" t="s">
        <v>292</v>
      </c>
      <c r="E449" s="225" t="s">
        <v>4270</v>
      </c>
      <c r="F449" s="225" t="s">
        <v>70</v>
      </c>
      <c r="G449" s="225" t="s">
        <v>23</v>
      </c>
      <c r="H449" s="225" t="s">
        <v>81</v>
      </c>
      <c r="I449" s="227">
        <v>-548.25</v>
      </c>
      <c r="J449" s="219" t="s">
        <v>20</v>
      </c>
    </row>
    <row r="450" spans="1:10">
      <c r="A450" s="225" t="s">
        <v>4268</v>
      </c>
      <c r="B450" s="226">
        <v>42094</v>
      </c>
      <c r="C450" s="225" t="s">
        <v>4284</v>
      </c>
      <c r="D450" s="225" t="s">
        <v>292</v>
      </c>
      <c r="E450" s="225" t="s">
        <v>4270</v>
      </c>
      <c r="F450" s="225" t="s">
        <v>40</v>
      </c>
      <c r="G450" s="225" t="s">
        <v>23</v>
      </c>
      <c r="H450" s="225" t="s">
        <v>81</v>
      </c>
      <c r="I450" s="227">
        <v>-100.51</v>
      </c>
      <c r="J450" s="219" t="s">
        <v>20</v>
      </c>
    </row>
    <row r="451" spans="1:10">
      <c r="A451" s="225" t="s">
        <v>4268</v>
      </c>
      <c r="B451" s="226">
        <v>42094</v>
      </c>
      <c r="C451" s="225" t="s">
        <v>4284</v>
      </c>
      <c r="D451" s="225" t="s">
        <v>292</v>
      </c>
      <c r="E451" s="225" t="s">
        <v>4270</v>
      </c>
      <c r="F451" s="225" t="s">
        <v>197</v>
      </c>
      <c r="G451" s="225" t="s">
        <v>23</v>
      </c>
      <c r="H451" s="225" t="s">
        <v>81</v>
      </c>
      <c r="I451" s="227">
        <v>4483.1499999999996</v>
      </c>
      <c r="J451" s="219" t="s">
        <v>20</v>
      </c>
    </row>
    <row r="452" spans="1:10">
      <c r="A452" s="225" t="s">
        <v>4268</v>
      </c>
      <c r="B452" s="226">
        <v>42094</v>
      </c>
      <c r="C452" s="225" t="s">
        <v>4284</v>
      </c>
      <c r="D452" s="225" t="s">
        <v>292</v>
      </c>
      <c r="E452" s="225" t="s">
        <v>4270</v>
      </c>
      <c r="F452" s="225" t="s">
        <v>175</v>
      </c>
      <c r="G452" s="225" t="s">
        <v>23</v>
      </c>
      <c r="H452" s="225" t="s">
        <v>81</v>
      </c>
      <c r="I452" s="227">
        <v>-527.64</v>
      </c>
      <c r="J452" s="219" t="s">
        <v>20</v>
      </c>
    </row>
    <row r="453" spans="1:10">
      <c r="A453" s="225" t="s">
        <v>4268</v>
      </c>
      <c r="B453" s="226">
        <v>42094</v>
      </c>
      <c r="C453" s="225" t="s">
        <v>4284</v>
      </c>
      <c r="D453" s="225" t="s">
        <v>292</v>
      </c>
      <c r="E453" s="225" t="s">
        <v>4270</v>
      </c>
      <c r="F453" s="225" t="s">
        <v>34</v>
      </c>
      <c r="G453" s="225" t="s">
        <v>23</v>
      </c>
      <c r="H453" s="225" t="s">
        <v>81</v>
      </c>
      <c r="I453" s="227">
        <v>2800.49</v>
      </c>
      <c r="J453" s="219" t="s">
        <v>20</v>
      </c>
    </row>
    <row r="454" spans="1:10">
      <c r="A454" s="225" t="s">
        <v>4268</v>
      </c>
      <c r="B454" s="226">
        <v>42094</v>
      </c>
      <c r="C454" s="225" t="s">
        <v>4284</v>
      </c>
      <c r="D454" s="225" t="s">
        <v>292</v>
      </c>
      <c r="E454" s="225" t="s">
        <v>4270</v>
      </c>
      <c r="F454" s="225" t="s">
        <v>377</v>
      </c>
      <c r="G454" s="225" t="s">
        <v>23</v>
      </c>
      <c r="H454" s="225" t="s">
        <v>81</v>
      </c>
      <c r="I454" s="227">
        <v>63.96</v>
      </c>
      <c r="J454" s="219" t="s">
        <v>20</v>
      </c>
    </row>
    <row r="455" spans="1:10">
      <c r="A455" s="225" t="s">
        <v>4268</v>
      </c>
      <c r="B455" s="226">
        <v>42094</v>
      </c>
      <c r="C455" s="225" t="s">
        <v>4284</v>
      </c>
      <c r="D455" s="225" t="s">
        <v>292</v>
      </c>
      <c r="E455" s="225" t="s">
        <v>4270</v>
      </c>
      <c r="F455" s="225" t="s">
        <v>378</v>
      </c>
      <c r="G455" s="225" t="s">
        <v>23</v>
      </c>
      <c r="H455" s="225" t="s">
        <v>81</v>
      </c>
      <c r="I455" s="227">
        <v>134.38999999999999</v>
      </c>
      <c r="J455" s="219" t="s">
        <v>20</v>
      </c>
    </row>
    <row r="456" spans="1:10">
      <c r="A456" s="225" t="s">
        <v>4268</v>
      </c>
      <c r="B456" s="226">
        <v>42094</v>
      </c>
      <c r="C456" s="225" t="s">
        <v>4284</v>
      </c>
      <c r="D456" s="225" t="s">
        <v>292</v>
      </c>
      <c r="E456" s="225" t="s">
        <v>4270</v>
      </c>
      <c r="F456" s="225" t="s">
        <v>67</v>
      </c>
      <c r="G456" s="225" t="s">
        <v>23</v>
      </c>
      <c r="H456" s="225" t="s">
        <v>81</v>
      </c>
      <c r="I456" s="227">
        <v>115.06</v>
      </c>
      <c r="J456" s="219" t="s">
        <v>20</v>
      </c>
    </row>
    <row r="457" spans="1:10">
      <c r="A457" s="225" t="s">
        <v>4268</v>
      </c>
      <c r="B457" s="226">
        <v>42094</v>
      </c>
      <c r="C457" s="225" t="s">
        <v>4284</v>
      </c>
      <c r="D457" s="225" t="s">
        <v>292</v>
      </c>
      <c r="E457" s="225" t="s">
        <v>4270</v>
      </c>
      <c r="F457" s="225" t="s">
        <v>379</v>
      </c>
      <c r="G457" s="225" t="s">
        <v>23</v>
      </c>
      <c r="H457" s="225" t="s">
        <v>81</v>
      </c>
      <c r="I457" s="227">
        <v>20.13</v>
      </c>
      <c r="J457" s="219" t="s">
        <v>20</v>
      </c>
    </row>
    <row r="458" spans="1:10">
      <c r="A458" s="225" t="s">
        <v>4268</v>
      </c>
      <c r="B458" s="226">
        <v>42094</v>
      </c>
      <c r="C458" s="225" t="s">
        <v>4284</v>
      </c>
      <c r="D458" s="225" t="s">
        <v>292</v>
      </c>
      <c r="E458" s="225" t="s">
        <v>4270</v>
      </c>
      <c r="F458" s="225" t="s">
        <v>381</v>
      </c>
      <c r="G458" s="225" t="s">
        <v>23</v>
      </c>
      <c r="H458" s="225" t="s">
        <v>81</v>
      </c>
      <c r="I458" s="227">
        <v>45.3</v>
      </c>
      <c r="J458" s="219" t="s">
        <v>20</v>
      </c>
    </row>
    <row r="459" spans="1:10">
      <c r="A459" s="225" t="s">
        <v>4268</v>
      </c>
      <c r="B459" s="226">
        <v>42094</v>
      </c>
      <c r="C459" s="225" t="s">
        <v>4284</v>
      </c>
      <c r="D459" s="225" t="s">
        <v>292</v>
      </c>
      <c r="E459" s="225" t="s">
        <v>4270</v>
      </c>
      <c r="F459" s="225" t="s">
        <v>384</v>
      </c>
      <c r="G459" s="225" t="s">
        <v>23</v>
      </c>
      <c r="H459" s="225" t="s">
        <v>81</v>
      </c>
      <c r="I459" s="227">
        <v>248.52</v>
      </c>
      <c r="J459" s="219" t="s">
        <v>20</v>
      </c>
    </row>
    <row r="460" spans="1:10">
      <c r="A460" s="225" t="s">
        <v>4268</v>
      </c>
      <c r="B460" s="226">
        <v>42094</v>
      </c>
      <c r="C460" s="225" t="s">
        <v>4284</v>
      </c>
      <c r="D460" s="225" t="s">
        <v>292</v>
      </c>
      <c r="E460" s="225" t="s">
        <v>4270</v>
      </c>
      <c r="F460" s="225" t="s">
        <v>388</v>
      </c>
      <c r="G460" s="225" t="s">
        <v>23</v>
      </c>
      <c r="H460" s="225" t="s">
        <v>81</v>
      </c>
      <c r="I460" s="227">
        <v>54.35</v>
      </c>
      <c r="J460" s="219" t="s">
        <v>20</v>
      </c>
    </row>
    <row r="461" spans="1:10">
      <c r="A461" s="225" t="s">
        <v>4268</v>
      </c>
      <c r="B461" s="226">
        <v>42094</v>
      </c>
      <c r="C461" s="225" t="s">
        <v>4284</v>
      </c>
      <c r="D461" s="225" t="s">
        <v>292</v>
      </c>
      <c r="E461" s="225" t="s">
        <v>4270</v>
      </c>
      <c r="F461" s="225" t="s">
        <v>92</v>
      </c>
      <c r="G461" s="225" t="s">
        <v>23</v>
      </c>
      <c r="H461" s="225" t="s">
        <v>81</v>
      </c>
      <c r="I461" s="227">
        <v>-2527.5500000000002</v>
      </c>
      <c r="J461" s="219" t="s">
        <v>20</v>
      </c>
    </row>
    <row r="462" spans="1:10">
      <c r="A462" s="225" t="s">
        <v>4268</v>
      </c>
      <c r="B462" s="226">
        <v>42094</v>
      </c>
      <c r="C462" s="225" t="s">
        <v>4284</v>
      </c>
      <c r="D462" s="225" t="s">
        <v>292</v>
      </c>
      <c r="E462" s="225" t="s">
        <v>4270</v>
      </c>
      <c r="F462" s="225" t="s">
        <v>153</v>
      </c>
      <c r="G462" s="225" t="s">
        <v>23</v>
      </c>
      <c r="H462" s="225" t="s">
        <v>81</v>
      </c>
      <c r="I462" s="227">
        <v>-10.9</v>
      </c>
      <c r="J462" s="219" t="s">
        <v>20</v>
      </c>
    </row>
    <row r="463" spans="1:10">
      <c r="A463" s="225" t="s">
        <v>4268</v>
      </c>
      <c r="B463" s="226">
        <v>42094</v>
      </c>
      <c r="C463" s="225" t="s">
        <v>4284</v>
      </c>
      <c r="D463" s="225" t="s">
        <v>292</v>
      </c>
      <c r="E463" s="225" t="s">
        <v>4270</v>
      </c>
      <c r="F463" s="225" t="s">
        <v>75</v>
      </c>
      <c r="G463" s="225" t="s">
        <v>23</v>
      </c>
      <c r="H463" s="225" t="s">
        <v>81</v>
      </c>
      <c r="I463" s="227">
        <v>-14.75</v>
      </c>
      <c r="J463" s="219" t="s">
        <v>20</v>
      </c>
    </row>
    <row r="464" spans="1:10">
      <c r="A464" s="225" t="s">
        <v>4268</v>
      </c>
      <c r="B464" s="226">
        <v>42094</v>
      </c>
      <c r="C464" s="225" t="s">
        <v>4284</v>
      </c>
      <c r="D464" s="225" t="s">
        <v>292</v>
      </c>
      <c r="E464" s="225" t="s">
        <v>4270</v>
      </c>
      <c r="F464" s="225" t="s">
        <v>139</v>
      </c>
      <c r="G464" s="225" t="s">
        <v>23</v>
      </c>
      <c r="H464" s="225" t="s">
        <v>81</v>
      </c>
      <c r="I464" s="227">
        <v>62.33</v>
      </c>
      <c r="J464" s="219" t="s">
        <v>20</v>
      </c>
    </row>
    <row r="465" spans="1:10">
      <c r="A465" s="225" t="s">
        <v>4268</v>
      </c>
      <c r="B465" s="226">
        <v>42094</v>
      </c>
      <c r="C465" s="225" t="s">
        <v>4284</v>
      </c>
      <c r="D465" s="225" t="s">
        <v>292</v>
      </c>
      <c r="E465" s="225" t="s">
        <v>4270</v>
      </c>
      <c r="F465" s="225" t="s">
        <v>119</v>
      </c>
      <c r="G465" s="225" t="s">
        <v>23</v>
      </c>
      <c r="H465" s="225" t="s">
        <v>81</v>
      </c>
      <c r="I465" s="227">
        <v>-27.24</v>
      </c>
      <c r="J465" s="219" t="s">
        <v>20</v>
      </c>
    </row>
    <row r="466" spans="1:10">
      <c r="A466" s="225" t="s">
        <v>4268</v>
      </c>
      <c r="B466" s="226">
        <v>42094</v>
      </c>
      <c r="C466" s="225" t="s">
        <v>4284</v>
      </c>
      <c r="D466" s="225" t="s">
        <v>292</v>
      </c>
      <c r="E466" s="225" t="s">
        <v>4270</v>
      </c>
      <c r="F466" s="225" t="s">
        <v>397</v>
      </c>
      <c r="G466" s="225" t="s">
        <v>23</v>
      </c>
      <c r="H466" s="225" t="s">
        <v>81</v>
      </c>
      <c r="I466" s="227">
        <v>236.24</v>
      </c>
      <c r="J466" s="219" t="s">
        <v>20</v>
      </c>
    </row>
    <row r="467" spans="1:10">
      <c r="A467" s="225" t="s">
        <v>4268</v>
      </c>
      <c r="B467" s="226">
        <v>42094</v>
      </c>
      <c r="C467" s="225" t="s">
        <v>4284</v>
      </c>
      <c r="D467" s="225" t="s">
        <v>292</v>
      </c>
      <c r="E467" s="225" t="s">
        <v>4270</v>
      </c>
      <c r="F467" s="225" t="s">
        <v>86</v>
      </c>
      <c r="G467" s="225" t="s">
        <v>23</v>
      </c>
      <c r="H467" s="225" t="s">
        <v>81</v>
      </c>
      <c r="I467" s="227">
        <v>-23.98</v>
      </c>
      <c r="J467" s="219" t="s">
        <v>20</v>
      </c>
    </row>
    <row r="468" spans="1:10">
      <c r="A468" s="225" t="s">
        <v>4268</v>
      </c>
      <c r="B468" s="226">
        <v>42094</v>
      </c>
      <c r="C468" s="225" t="s">
        <v>4284</v>
      </c>
      <c r="D468" s="225" t="s">
        <v>292</v>
      </c>
      <c r="E468" s="225" t="s">
        <v>4270</v>
      </c>
      <c r="F468" s="225" t="s">
        <v>413</v>
      </c>
      <c r="G468" s="225" t="s">
        <v>23</v>
      </c>
      <c r="H468" s="225" t="s">
        <v>81</v>
      </c>
      <c r="I468" s="227">
        <v>62.52</v>
      </c>
      <c r="J468" s="219" t="s">
        <v>20</v>
      </c>
    </row>
    <row r="469" spans="1:10">
      <c r="A469" s="225" t="s">
        <v>4268</v>
      </c>
      <c r="B469" s="226">
        <v>42094</v>
      </c>
      <c r="C469" s="225" t="s">
        <v>4284</v>
      </c>
      <c r="D469" s="225" t="s">
        <v>292</v>
      </c>
      <c r="E469" s="225" t="s">
        <v>4270</v>
      </c>
      <c r="F469" s="225" t="s">
        <v>419</v>
      </c>
      <c r="G469" s="225" t="s">
        <v>23</v>
      </c>
      <c r="H469" s="225" t="s">
        <v>81</v>
      </c>
      <c r="I469" s="227">
        <v>118.27</v>
      </c>
      <c r="J469" s="219" t="s">
        <v>20</v>
      </c>
    </row>
    <row r="470" spans="1:10">
      <c r="A470" s="225" t="s">
        <v>4268</v>
      </c>
      <c r="B470" s="226">
        <v>42094</v>
      </c>
      <c r="C470" s="225" t="s">
        <v>4284</v>
      </c>
      <c r="D470" s="225" t="s">
        <v>292</v>
      </c>
      <c r="E470" s="225" t="s">
        <v>4270</v>
      </c>
      <c r="F470" s="225" t="s">
        <v>428</v>
      </c>
      <c r="G470" s="225" t="s">
        <v>23</v>
      </c>
      <c r="H470" s="225" t="s">
        <v>81</v>
      </c>
      <c r="I470" s="227">
        <v>8.9</v>
      </c>
      <c r="J470" s="219" t="s">
        <v>20</v>
      </c>
    </row>
    <row r="471" spans="1:10">
      <c r="A471" s="225" t="s">
        <v>4268</v>
      </c>
      <c r="B471" s="226">
        <v>42094</v>
      </c>
      <c r="C471" s="225" t="s">
        <v>4284</v>
      </c>
      <c r="D471" s="225" t="s">
        <v>292</v>
      </c>
      <c r="E471" s="225" t="s">
        <v>4270</v>
      </c>
      <c r="F471" s="225" t="s">
        <v>435</v>
      </c>
      <c r="G471" s="225" t="s">
        <v>23</v>
      </c>
      <c r="H471" s="225" t="s">
        <v>81</v>
      </c>
      <c r="I471" s="227">
        <v>223.65</v>
      </c>
      <c r="J471" s="219" t="s">
        <v>20</v>
      </c>
    </row>
    <row r="472" spans="1:10">
      <c r="A472" s="225" t="s">
        <v>4268</v>
      </c>
      <c r="B472" s="226">
        <v>42094</v>
      </c>
      <c r="C472" s="225" t="s">
        <v>4284</v>
      </c>
      <c r="D472" s="225" t="s">
        <v>292</v>
      </c>
      <c r="E472" s="225" t="s">
        <v>4270</v>
      </c>
      <c r="F472" s="225" t="s">
        <v>182</v>
      </c>
      <c r="G472" s="225" t="s">
        <v>23</v>
      </c>
      <c r="H472" s="225" t="s">
        <v>81</v>
      </c>
      <c r="I472" s="227">
        <v>6986.06</v>
      </c>
      <c r="J472" s="219" t="s">
        <v>20</v>
      </c>
    </row>
    <row r="473" spans="1:10">
      <c r="A473" s="225" t="s">
        <v>4268</v>
      </c>
      <c r="B473" s="226">
        <v>42094</v>
      </c>
      <c r="C473" s="225" t="s">
        <v>4284</v>
      </c>
      <c r="D473" s="225" t="s">
        <v>292</v>
      </c>
      <c r="E473" s="225" t="s">
        <v>4270</v>
      </c>
      <c r="F473" s="225" t="s">
        <v>231</v>
      </c>
      <c r="G473" s="225" t="s">
        <v>23</v>
      </c>
      <c r="H473" s="225" t="s">
        <v>81</v>
      </c>
      <c r="I473" s="227">
        <v>3.14</v>
      </c>
      <c r="J473" s="219" t="s">
        <v>20</v>
      </c>
    </row>
    <row r="474" spans="1:10">
      <c r="A474" s="225" t="s">
        <v>4268</v>
      </c>
      <c r="B474" s="226">
        <v>42094</v>
      </c>
      <c r="C474" s="225" t="s">
        <v>4284</v>
      </c>
      <c r="D474" s="225" t="s">
        <v>292</v>
      </c>
      <c r="E474" s="225" t="s">
        <v>4270</v>
      </c>
      <c r="F474" s="225" t="s">
        <v>446</v>
      </c>
      <c r="G474" s="225" t="s">
        <v>23</v>
      </c>
      <c r="H474" s="225" t="s">
        <v>81</v>
      </c>
      <c r="I474" s="227">
        <v>2586.4699999999998</v>
      </c>
      <c r="J474" s="219" t="s">
        <v>20</v>
      </c>
    </row>
    <row r="475" spans="1:10">
      <c r="A475" s="225" t="s">
        <v>4268</v>
      </c>
      <c r="B475" s="226">
        <v>42094</v>
      </c>
      <c r="C475" s="225" t="s">
        <v>4284</v>
      </c>
      <c r="D475" s="225" t="s">
        <v>292</v>
      </c>
      <c r="E475" s="225" t="s">
        <v>4270</v>
      </c>
      <c r="F475" s="225" t="s">
        <v>454</v>
      </c>
      <c r="G475" s="225" t="s">
        <v>23</v>
      </c>
      <c r="H475" s="225" t="s">
        <v>81</v>
      </c>
      <c r="I475" s="227">
        <v>-135.9</v>
      </c>
      <c r="J475" s="219" t="s">
        <v>20</v>
      </c>
    </row>
    <row r="476" spans="1:10">
      <c r="A476" s="225" t="s">
        <v>4268</v>
      </c>
      <c r="B476" s="226">
        <v>42094</v>
      </c>
      <c r="C476" s="225" t="s">
        <v>4284</v>
      </c>
      <c r="D476" s="225" t="s">
        <v>292</v>
      </c>
      <c r="E476" s="225" t="s">
        <v>4270</v>
      </c>
      <c r="F476" s="225" t="s">
        <v>104</v>
      </c>
      <c r="G476" s="225" t="s">
        <v>23</v>
      </c>
      <c r="H476" s="225" t="s">
        <v>81</v>
      </c>
      <c r="I476" s="227">
        <v>59.92</v>
      </c>
      <c r="J476" s="219" t="s">
        <v>20</v>
      </c>
    </row>
    <row r="477" spans="1:10">
      <c r="A477" s="225" t="s">
        <v>4268</v>
      </c>
      <c r="B477" s="226">
        <v>42094</v>
      </c>
      <c r="C477" s="225" t="s">
        <v>4284</v>
      </c>
      <c r="D477" s="225" t="s">
        <v>292</v>
      </c>
      <c r="E477" s="225" t="s">
        <v>4270</v>
      </c>
      <c r="F477" s="225" t="s">
        <v>458</v>
      </c>
      <c r="G477" s="225" t="s">
        <v>23</v>
      </c>
      <c r="H477" s="225" t="s">
        <v>81</v>
      </c>
      <c r="I477" s="227">
        <v>32.53</v>
      </c>
      <c r="J477" s="219" t="s">
        <v>20</v>
      </c>
    </row>
    <row r="478" spans="1:10">
      <c r="A478" s="225" t="s">
        <v>4268</v>
      </c>
      <c r="B478" s="226">
        <v>42094</v>
      </c>
      <c r="C478" s="225" t="s">
        <v>4284</v>
      </c>
      <c r="D478" s="225" t="s">
        <v>292</v>
      </c>
      <c r="E478" s="225" t="s">
        <v>4270</v>
      </c>
      <c r="F478" s="225" t="s">
        <v>460</v>
      </c>
      <c r="G478" s="225" t="s">
        <v>23</v>
      </c>
      <c r="H478" s="225" t="s">
        <v>81</v>
      </c>
      <c r="I478" s="227">
        <v>297.68</v>
      </c>
      <c r="J478" s="219" t="s">
        <v>20</v>
      </c>
    </row>
    <row r="479" spans="1:10">
      <c r="A479" s="225" t="s">
        <v>4268</v>
      </c>
      <c r="B479" s="226">
        <v>42094</v>
      </c>
      <c r="C479" s="225" t="s">
        <v>4284</v>
      </c>
      <c r="D479" s="225" t="s">
        <v>292</v>
      </c>
      <c r="E479" s="225" t="s">
        <v>4270</v>
      </c>
      <c r="F479" s="225" t="s">
        <v>461</v>
      </c>
      <c r="G479" s="225" t="s">
        <v>23</v>
      </c>
      <c r="H479" s="225" t="s">
        <v>81</v>
      </c>
      <c r="I479" s="227">
        <v>393.59</v>
      </c>
      <c r="J479" s="219" t="s">
        <v>20</v>
      </c>
    </row>
    <row r="480" spans="1:10">
      <c r="A480" s="225" t="s">
        <v>4268</v>
      </c>
      <c r="B480" s="226">
        <v>42094</v>
      </c>
      <c r="C480" s="225" t="s">
        <v>4284</v>
      </c>
      <c r="D480" s="225" t="s">
        <v>292</v>
      </c>
      <c r="E480" s="225" t="s">
        <v>4270</v>
      </c>
      <c r="F480" s="225" t="s">
        <v>463</v>
      </c>
      <c r="G480" s="225" t="s">
        <v>23</v>
      </c>
      <c r="H480" s="225" t="s">
        <v>81</v>
      </c>
      <c r="I480" s="227">
        <v>703.72</v>
      </c>
      <c r="J480" s="219" t="s">
        <v>20</v>
      </c>
    </row>
    <row r="481" spans="1:10">
      <c r="A481" s="225" t="s">
        <v>4268</v>
      </c>
      <c r="B481" s="226">
        <v>42094</v>
      </c>
      <c r="C481" s="225" t="s">
        <v>4284</v>
      </c>
      <c r="D481" s="225" t="s">
        <v>292</v>
      </c>
      <c r="E481" s="225" t="s">
        <v>4270</v>
      </c>
      <c r="F481" s="225" t="s">
        <v>56</v>
      </c>
      <c r="G481" s="225" t="s">
        <v>23</v>
      </c>
      <c r="H481" s="225" t="s">
        <v>81</v>
      </c>
      <c r="I481" s="227">
        <v>88.33</v>
      </c>
      <c r="J481" s="219" t="s">
        <v>20</v>
      </c>
    </row>
    <row r="482" spans="1:10">
      <c r="A482" s="225" t="s">
        <v>4268</v>
      </c>
      <c r="B482" s="226">
        <v>42094</v>
      </c>
      <c r="C482" s="225" t="s">
        <v>4284</v>
      </c>
      <c r="D482" s="225" t="s">
        <v>292</v>
      </c>
      <c r="E482" s="225" t="s">
        <v>4270</v>
      </c>
      <c r="F482" s="225" t="s">
        <v>78</v>
      </c>
      <c r="G482" s="225" t="s">
        <v>23</v>
      </c>
      <c r="H482" s="225" t="s">
        <v>81</v>
      </c>
      <c r="I482" s="227">
        <v>784.31</v>
      </c>
      <c r="J482" s="219" t="s">
        <v>20</v>
      </c>
    </row>
    <row r="483" spans="1:10">
      <c r="A483" s="225" t="s">
        <v>4268</v>
      </c>
      <c r="B483" s="226">
        <v>42094</v>
      </c>
      <c r="C483" s="225" t="s">
        <v>4284</v>
      </c>
      <c r="D483" s="225" t="s">
        <v>292</v>
      </c>
      <c r="E483" s="225" t="s">
        <v>4270</v>
      </c>
      <c r="F483" s="225" t="s">
        <v>478</v>
      </c>
      <c r="G483" s="225" t="s">
        <v>23</v>
      </c>
      <c r="H483" s="225" t="s">
        <v>81</v>
      </c>
      <c r="I483" s="227">
        <v>795.21</v>
      </c>
      <c r="J483" s="219" t="s">
        <v>20</v>
      </c>
    </row>
    <row r="484" spans="1:10">
      <c r="A484" s="225" t="s">
        <v>4268</v>
      </c>
      <c r="B484" s="226">
        <v>42094</v>
      </c>
      <c r="C484" s="225" t="s">
        <v>4284</v>
      </c>
      <c r="D484" s="225" t="s">
        <v>292</v>
      </c>
      <c r="E484" s="225" t="s">
        <v>4270</v>
      </c>
      <c r="F484" s="225" t="s">
        <v>491</v>
      </c>
      <c r="G484" s="225" t="s">
        <v>23</v>
      </c>
      <c r="H484" s="225" t="s">
        <v>81</v>
      </c>
      <c r="I484" s="227">
        <v>489.25</v>
      </c>
      <c r="J484" s="219" t="s">
        <v>20</v>
      </c>
    </row>
    <row r="485" spans="1:10">
      <c r="A485" s="225" t="s">
        <v>4268</v>
      </c>
      <c r="B485" s="226">
        <v>42094</v>
      </c>
      <c r="C485" s="225" t="s">
        <v>4284</v>
      </c>
      <c r="D485" s="225" t="s">
        <v>292</v>
      </c>
      <c r="E485" s="225" t="s">
        <v>4270</v>
      </c>
      <c r="F485" s="225" t="s">
        <v>496</v>
      </c>
      <c r="G485" s="225" t="s">
        <v>23</v>
      </c>
      <c r="H485" s="225" t="s">
        <v>81</v>
      </c>
      <c r="I485" s="227">
        <v>1043.77</v>
      </c>
      <c r="J485" s="219" t="s">
        <v>20</v>
      </c>
    </row>
    <row r="486" spans="1:10">
      <c r="A486" s="225" t="s">
        <v>4268</v>
      </c>
      <c r="B486" s="226">
        <v>42094</v>
      </c>
      <c r="C486" s="225" t="s">
        <v>4284</v>
      </c>
      <c r="D486" s="225" t="s">
        <v>292</v>
      </c>
      <c r="E486" s="225" t="s">
        <v>4270</v>
      </c>
      <c r="F486" s="225" t="s">
        <v>226</v>
      </c>
      <c r="G486" s="225" t="s">
        <v>23</v>
      </c>
      <c r="H486" s="225" t="s">
        <v>81</v>
      </c>
      <c r="I486" s="227">
        <v>450.19</v>
      </c>
      <c r="J486" s="219" t="s">
        <v>20</v>
      </c>
    </row>
    <row r="487" spans="1:10">
      <c r="A487" s="225" t="s">
        <v>4268</v>
      </c>
      <c r="B487" s="226">
        <v>42094</v>
      </c>
      <c r="C487" s="225" t="s">
        <v>4284</v>
      </c>
      <c r="D487" s="225" t="s">
        <v>292</v>
      </c>
      <c r="E487" s="225" t="s">
        <v>4270</v>
      </c>
      <c r="F487" s="225" t="s">
        <v>43</v>
      </c>
      <c r="G487" s="225" t="s">
        <v>23</v>
      </c>
      <c r="H487" s="225" t="s">
        <v>81</v>
      </c>
      <c r="I487" s="227">
        <v>35.56</v>
      </c>
      <c r="J487" s="219" t="s">
        <v>20</v>
      </c>
    </row>
    <row r="488" spans="1:10">
      <c r="A488" s="225" t="s">
        <v>4268</v>
      </c>
      <c r="B488" s="226">
        <v>42094</v>
      </c>
      <c r="C488" s="225" t="s">
        <v>4284</v>
      </c>
      <c r="D488" s="225" t="s">
        <v>292</v>
      </c>
      <c r="E488" s="225" t="s">
        <v>4270</v>
      </c>
      <c r="F488" s="225" t="s">
        <v>53</v>
      </c>
      <c r="G488" s="225" t="s">
        <v>23</v>
      </c>
      <c r="H488" s="225" t="s">
        <v>81</v>
      </c>
      <c r="I488" s="227">
        <v>-12.41</v>
      </c>
      <c r="J488" s="219" t="s">
        <v>20</v>
      </c>
    </row>
    <row r="489" spans="1:10">
      <c r="A489" s="225" t="s">
        <v>4268</v>
      </c>
      <c r="B489" s="226">
        <v>42094</v>
      </c>
      <c r="C489" s="225" t="s">
        <v>4284</v>
      </c>
      <c r="D489" s="225" t="s">
        <v>292</v>
      </c>
      <c r="E489" s="225" t="s">
        <v>4270</v>
      </c>
      <c r="F489" s="225" t="s">
        <v>51</v>
      </c>
      <c r="G489" s="225" t="s">
        <v>23</v>
      </c>
      <c r="H489" s="225" t="s">
        <v>81</v>
      </c>
      <c r="I489" s="227">
        <v>11.93</v>
      </c>
      <c r="J489" s="219" t="s">
        <v>20</v>
      </c>
    </row>
    <row r="490" spans="1:10">
      <c r="A490" s="225" t="s">
        <v>4268</v>
      </c>
      <c r="B490" s="226">
        <v>42094</v>
      </c>
      <c r="C490" s="225" t="s">
        <v>4284</v>
      </c>
      <c r="D490" s="225" t="s">
        <v>292</v>
      </c>
      <c r="E490" s="225" t="s">
        <v>4270</v>
      </c>
      <c r="F490" s="225" t="s">
        <v>48</v>
      </c>
      <c r="G490" s="225" t="s">
        <v>23</v>
      </c>
      <c r="H490" s="225" t="s">
        <v>81</v>
      </c>
      <c r="I490" s="227">
        <v>34.770000000000003</v>
      </c>
      <c r="J490" s="219" t="s">
        <v>20</v>
      </c>
    </row>
    <row r="491" spans="1:10">
      <c r="A491" s="225" t="s">
        <v>4268</v>
      </c>
      <c r="B491" s="226">
        <v>42094</v>
      </c>
      <c r="C491" s="225" t="s">
        <v>4284</v>
      </c>
      <c r="D491" s="225" t="s">
        <v>292</v>
      </c>
      <c r="E491" s="225" t="s">
        <v>4270</v>
      </c>
      <c r="F491" s="225" t="s">
        <v>503</v>
      </c>
      <c r="G491" s="225" t="s">
        <v>23</v>
      </c>
      <c r="H491" s="225" t="s">
        <v>81</v>
      </c>
      <c r="I491" s="227">
        <v>-183.94</v>
      </c>
      <c r="J491" s="219" t="s">
        <v>20</v>
      </c>
    </row>
    <row r="492" spans="1:10">
      <c r="A492" s="225" t="s">
        <v>4268</v>
      </c>
      <c r="B492" s="226">
        <v>42124</v>
      </c>
      <c r="C492" s="225" t="s">
        <v>4285</v>
      </c>
      <c r="D492" s="225" t="s">
        <v>292</v>
      </c>
      <c r="E492" s="225" t="s">
        <v>4270</v>
      </c>
      <c r="F492" s="225" t="s">
        <v>81</v>
      </c>
      <c r="G492" s="225" t="s">
        <v>23</v>
      </c>
      <c r="H492" s="225" t="s">
        <v>4271</v>
      </c>
      <c r="I492" s="227">
        <v>-23743.27</v>
      </c>
      <c r="J492" s="219" t="s">
        <v>20</v>
      </c>
    </row>
    <row r="493" spans="1:10">
      <c r="A493" s="225" t="s">
        <v>4268</v>
      </c>
      <c r="B493" s="226">
        <v>42124</v>
      </c>
      <c r="C493" s="225" t="s">
        <v>4285</v>
      </c>
      <c r="D493" s="225" t="s">
        <v>292</v>
      </c>
      <c r="E493" s="225" t="s">
        <v>4270</v>
      </c>
      <c r="F493" s="225" t="s">
        <v>70</v>
      </c>
      <c r="G493" s="225" t="s">
        <v>23</v>
      </c>
      <c r="H493" s="225" t="s">
        <v>81</v>
      </c>
      <c r="I493" s="227">
        <v>-292.36</v>
      </c>
      <c r="J493" s="219" t="s">
        <v>20</v>
      </c>
    </row>
    <row r="494" spans="1:10">
      <c r="A494" s="225" t="s">
        <v>4268</v>
      </c>
      <c r="B494" s="226">
        <v>42124</v>
      </c>
      <c r="C494" s="225" t="s">
        <v>4285</v>
      </c>
      <c r="D494" s="225" t="s">
        <v>292</v>
      </c>
      <c r="E494" s="225" t="s">
        <v>4270</v>
      </c>
      <c r="F494" s="225" t="s">
        <v>40</v>
      </c>
      <c r="G494" s="225" t="s">
        <v>23</v>
      </c>
      <c r="H494" s="225" t="s">
        <v>81</v>
      </c>
      <c r="I494" s="227">
        <v>-104.54</v>
      </c>
      <c r="J494" s="219" t="s">
        <v>20</v>
      </c>
    </row>
    <row r="495" spans="1:10">
      <c r="A495" s="225" t="s">
        <v>4268</v>
      </c>
      <c r="B495" s="226">
        <v>42124</v>
      </c>
      <c r="C495" s="225" t="s">
        <v>4285</v>
      </c>
      <c r="D495" s="225" t="s">
        <v>292</v>
      </c>
      <c r="E495" s="225" t="s">
        <v>4270</v>
      </c>
      <c r="F495" s="225" t="s">
        <v>89</v>
      </c>
      <c r="G495" s="225" t="s">
        <v>23</v>
      </c>
      <c r="H495" s="225" t="s">
        <v>81</v>
      </c>
      <c r="I495" s="227">
        <v>-4.28</v>
      </c>
      <c r="J495" s="219" t="s">
        <v>20</v>
      </c>
    </row>
    <row r="496" spans="1:10">
      <c r="A496" s="225" t="s">
        <v>4268</v>
      </c>
      <c r="B496" s="226">
        <v>42124</v>
      </c>
      <c r="C496" s="225" t="s">
        <v>4285</v>
      </c>
      <c r="D496" s="225" t="s">
        <v>292</v>
      </c>
      <c r="E496" s="225" t="s">
        <v>4270</v>
      </c>
      <c r="F496" s="225" t="s">
        <v>197</v>
      </c>
      <c r="G496" s="225" t="s">
        <v>23</v>
      </c>
      <c r="H496" s="225" t="s">
        <v>81</v>
      </c>
      <c r="I496" s="227">
        <v>2557.6999999999998</v>
      </c>
      <c r="J496" s="219" t="s">
        <v>20</v>
      </c>
    </row>
    <row r="497" spans="1:10">
      <c r="A497" s="225" t="s">
        <v>4268</v>
      </c>
      <c r="B497" s="226">
        <v>42124</v>
      </c>
      <c r="C497" s="225" t="s">
        <v>4285</v>
      </c>
      <c r="D497" s="225" t="s">
        <v>292</v>
      </c>
      <c r="E497" s="225" t="s">
        <v>4270</v>
      </c>
      <c r="F497" s="225" t="s">
        <v>175</v>
      </c>
      <c r="G497" s="225" t="s">
        <v>23</v>
      </c>
      <c r="H497" s="225" t="s">
        <v>81</v>
      </c>
      <c r="I497" s="227">
        <v>1847.55</v>
      </c>
      <c r="J497" s="219" t="s">
        <v>20</v>
      </c>
    </row>
    <row r="498" spans="1:10">
      <c r="A498" s="225" t="s">
        <v>4268</v>
      </c>
      <c r="B498" s="226">
        <v>42124</v>
      </c>
      <c r="C498" s="225" t="s">
        <v>4285</v>
      </c>
      <c r="D498" s="225" t="s">
        <v>292</v>
      </c>
      <c r="E498" s="225" t="s">
        <v>4270</v>
      </c>
      <c r="F498" s="225" t="s">
        <v>34</v>
      </c>
      <c r="G498" s="225" t="s">
        <v>23</v>
      </c>
      <c r="H498" s="225" t="s">
        <v>81</v>
      </c>
      <c r="I498" s="227">
        <v>4525.78</v>
      </c>
      <c r="J498" s="219" t="s">
        <v>20</v>
      </c>
    </row>
    <row r="499" spans="1:10">
      <c r="A499" s="225" t="s">
        <v>4268</v>
      </c>
      <c r="B499" s="226">
        <v>42124</v>
      </c>
      <c r="C499" s="225" t="s">
        <v>4285</v>
      </c>
      <c r="D499" s="225" t="s">
        <v>292</v>
      </c>
      <c r="E499" s="225" t="s">
        <v>4270</v>
      </c>
      <c r="F499" s="225" t="s">
        <v>377</v>
      </c>
      <c r="G499" s="225" t="s">
        <v>23</v>
      </c>
      <c r="H499" s="225" t="s">
        <v>81</v>
      </c>
      <c r="I499" s="227">
        <v>13.78</v>
      </c>
      <c r="J499" s="219" t="s">
        <v>20</v>
      </c>
    </row>
    <row r="500" spans="1:10">
      <c r="A500" s="225" t="s">
        <v>4268</v>
      </c>
      <c r="B500" s="226">
        <v>42124</v>
      </c>
      <c r="C500" s="225" t="s">
        <v>4285</v>
      </c>
      <c r="D500" s="225" t="s">
        <v>292</v>
      </c>
      <c r="E500" s="225" t="s">
        <v>4270</v>
      </c>
      <c r="F500" s="225" t="s">
        <v>378</v>
      </c>
      <c r="G500" s="225" t="s">
        <v>23</v>
      </c>
      <c r="H500" s="225" t="s">
        <v>81</v>
      </c>
      <c r="I500" s="227">
        <v>68.87</v>
      </c>
      <c r="J500" s="219" t="s">
        <v>20</v>
      </c>
    </row>
    <row r="501" spans="1:10">
      <c r="A501" s="225" t="s">
        <v>4268</v>
      </c>
      <c r="B501" s="226">
        <v>42124</v>
      </c>
      <c r="C501" s="225" t="s">
        <v>4285</v>
      </c>
      <c r="D501" s="225" t="s">
        <v>292</v>
      </c>
      <c r="E501" s="225" t="s">
        <v>4270</v>
      </c>
      <c r="F501" s="225" t="s">
        <v>379</v>
      </c>
      <c r="G501" s="225" t="s">
        <v>23</v>
      </c>
      <c r="H501" s="225" t="s">
        <v>81</v>
      </c>
      <c r="I501" s="227">
        <v>5.21</v>
      </c>
      <c r="J501" s="219" t="s">
        <v>20</v>
      </c>
    </row>
    <row r="502" spans="1:10">
      <c r="A502" s="225" t="s">
        <v>4268</v>
      </c>
      <c r="B502" s="226">
        <v>42124</v>
      </c>
      <c r="C502" s="225" t="s">
        <v>4285</v>
      </c>
      <c r="D502" s="225" t="s">
        <v>292</v>
      </c>
      <c r="E502" s="225" t="s">
        <v>4270</v>
      </c>
      <c r="F502" s="225" t="s">
        <v>381</v>
      </c>
      <c r="G502" s="225" t="s">
        <v>23</v>
      </c>
      <c r="H502" s="225" t="s">
        <v>81</v>
      </c>
      <c r="I502" s="227">
        <v>51.66</v>
      </c>
      <c r="J502" s="219" t="s">
        <v>20</v>
      </c>
    </row>
    <row r="503" spans="1:10">
      <c r="A503" s="225" t="s">
        <v>4268</v>
      </c>
      <c r="B503" s="226">
        <v>42124</v>
      </c>
      <c r="C503" s="225" t="s">
        <v>4285</v>
      </c>
      <c r="D503" s="225" t="s">
        <v>292</v>
      </c>
      <c r="E503" s="225" t="s">
        <v>4270</v>
      </c>
      <c r="F503" s="225" t="s">
        <v>116</v>
      </c>
      <c r="G503" s="225" t="s">
        <v>23</v>
      </c>
      <c r="H503" s="225" t="s">
        <v>81</v>
      </c>
      <c r="I503" s="227">
        <v>138.82</v>
      </c>
      <c r="J503" s="219" t="s">
        <v>20</v>
      </c>
    </row>
    <row r="504" spans="1:10">
      <c r="A504" s="225" t="s">
        <v>4268</v>
      </c>
      <c r="B504" s="226">
        <v>42124</v>
      </c>
      <c r="C504" s="225" t="s">
        <v>4285</v>
      </c>
      <c r="D504" s="225" t="s">
        <v>292</v>
      </c>
      <c r="E504" s="225" t="s">
        <v>4270</v>
      </c>
      <c r="F504" s="225" t="s">
        <v>384</v>
      </c>
      <c r="G504" s="225" t="s">
        <v>23</v>
      </c>
      <c r="H504" s="225" t="s">
        <v>81</v>
      </c>
      <c r="I504" s="227">
        <v>208.01</v>
      </c>
      <c r="J504" s="219" t="s">
        <v>20</v>
      </c>
    </row>
    <row r="505" spans="1:10">
      <c r="A505" s="225" t="s">
        <v>4268</v>
      </c>
      <c r="B505" s="226">
        <v>42124</v>
      </c>
      <c r="C505" s="225" t="s">
        <v>4285</v>
      </c>
      <c r="D505" s="225" t="s">
        <v>292</v>
      </c>
      <c r="E505" s="225" t="s">
        <v>4270</v>
      </c>
      <c r="F505" s="225" t="s">
        <v>388</v>
      </c>
      <c r="G505" s="225" t="s">
        <v>23</v>
      </c>
      <c r="H505" s="225" t="s">
        <v>81</v>
      </c>
      <c r="I505" s="227">
        <v>56.35</v>
      </c>
      <c r="J505" s="219" t="s">
        <v>20</v>
      </c>
    </row>
    <row r="506" spans="1:10">
      <c r="A506" s="225" t="s">
        <v>4268</v>
      </c>
      <c r="B506" s="226">
        <v>42124</v>
      </c>
      <c r="C506" s="225" t="s">
        <v>4285</v>
      </c>
      <c r="D506" s="225" t="s">
        <v>292</v>
      </c>
      <c r="E506" s="225" t="s">
        <v>4270</v>
      </c>
      <c r="F506" s="225" t="s">
        <v>92</v>
      </c>
      <c r="G506" s="225" t="s">
        <v>23</v>
      </c>
      <c r="H506" s="225" t="s">
        <v>81</v>
      </c>
      <c r="I506" s="227">
        <v>-60.76</v>
      </c>
      <c r="J506" s="219" t="s">
        <v>20</v>
      </c>
    </row>
    <row r="507" spans="1:10">
      <c r="A507" s="225" t="s">
        <v>4268</v>
      </c>
      <c r="B507" s="226">
        <v>42124</v>
      </c>
      <c r="C507" s="225" t="s">
        <v>4285</v>
      </c>
      <c r="D507" s="225" t="s">
        <v>292</v>
      </c>
      <c r="E507" s="225" t="s">
        <v>4270</v>
      </c>
      <c r="F507" s="225" t="s">
        <v>75</v>
      </c>
      <c r="G507" s="225" t="s">
        <v>23</v>
      </c>
      <c r="H507" s="225" t="s">
        <v>81</v>
      </c>
      <c r="I507" s="227">
        <v>-9.5399999999999991</v>
      </c>
      <c r="J507" s="219" t="s">
        <v>20</v>
      </c>
    </row>
    <row r="508" spans="1:10">
      <c r="A508" s="225" t="s">
        <v>4268</v>
      </c>
      <c r="B508" s="226">
        <v>42124</v>
      </c>
      <c r="C508" s="225" t="s">
        <v>4285</v>
      </c>
      <c r="D508" s="225" t="s">
        <v>292</v>
      </c>
      <c r="E508" s="225" t="s">
        <v>4270</v>
      </c>
      <c r="F508" s="225" t="s">
        <v>139</v>
      </c>
      <c r="G508" s="225" t="s">
        <v>23</v>
      </c>
      <c r="H508" s="225" t="s">
        <v>81</v>
      </c>
      <c r="I508" s="227">
        <v>59.96</v>
      </c>
      <c r="J508" s="219" t="s">
        <v>20</v>
      </c>
    </row>
    <row r="509" spans="1:10">
      <c r="A509" s="225" t="s">
        <v>4268</v>
      </c>
      <c r="B509" s="226">
        <v>42124</v>
      </c>
      <c r="C509" s="225" t="s">
        <v>4285</v>
      </c>
      <c r="D509" s="225" t="s">
        <v>292</v>
      </c>
      <c r="E509" s="225" t="s">
        <v>4270</v>
      </c>
      <c r="F509" s="225" t="s">
        <v>119</v>
      </c>
      <c r="G509" s="225" t="s">
        <v>23</v>
      </c>
      <c r="H509" s="225" t="s">
        <v>81</v>
      </c>
      <c r="I509" s="227">
        <v>-45.79</v>
      </c>
      <c r="J509" s="219" t="s">
        <v>20</v>
      </c>
    </row>
    <row r="510" spans="1:10">
      <c r="A510" s="225" t="s">
        <v>4268</v>
      </c>
      <c r="B510" s="226">
        <v>42124</v>
      </c>
      <c r="C510" s="225" t="s">
        <v>4285</v>
      </c>
      <c r="D510" s="225" t="s">
        <v>292</v>
      </c>
      <c r="E510" s="225" t="s">
        <v>4270</v>
      </c>
      <c r="F510" s="225" t="s">
        <v>397</v>
      </c>
      <c r="G510" s="225" t="s">
        <v>23</v>
      </c>
      <c r="H510" s="225" t="s">
        <v>81</v>
      </c>
      <c r="I510" s="227">
        <v>249.59</v>
      </c>
      <c r="J510" s="219" t="s">
        <v>20</v>
      </c>
    </row>
    <row r="511" spans="1:10">
      <c r="A511" s="225" t="s">
        <v>4268</v>
      </c>
      <c r="B511" s="226">
        <v>42124</v>
      </c>
      <c r="C511" s="225" t="s">
        <v>4285</v>
      </c>
      <c r="D511" s="225" t="s">
        <v>292</v>
      </c>
      <c r="E511" s="225" t="s">
        <v>4270</v>
      </c>
      <c r="F511" s="225" t="s">
        <v>401</v>
      </c>
      <c r="G511" s="225" t="s">
        <v>23</v>
      </c>
      <c r="H511" s="225" t="s">
        <v>81</v>
      </c>
      <c r="I511" s="227">
        <v>1470.71</v>
      </c>
      <c r="J511" s="219" t="s">
        <v>20</v>
      </c>
    </row>
    <row r="512" spans="1:10">
      <c r="A512" s="225" t="s">
        <v>4268</v>
      </c>
      <c r="B512" s="226">
        <v>42124</v>
      </c>
      <c r="C512" s="225" t="s">
        <v>4285</v>
      </c>
      <c r="D512" s="225" t="s">
        <v>292</v>
      </c>
      <c r="E512" s="225" t="s">
        <v>4270</v>
      </c>
      <c r="F512" s="225" t="s">
        <v>86</v>
      </c>
      <c r="G512" s="225" t="s">
        <v>23</v>
      </c>
      <c r="H512" s="225" t="s">
        <v>81</v>
      </c>
      <c r="I512" s="227">
        <v>-43.08</v>
      </c>
      <c r="J512" s="219" t="s">
        <v>20</v>
      </c>
    </row>
    <row r="513" spans="1:10">
      <c r="A513" s="225" t="s">
        <v>4268</v>
      </c>
      <c r="B513" s="226">
        <v>42124</v>
      </c>
      <c r="C513" s="225" t="s">
        <v>4285</v>
      </c>
      <c r="D513" s="225" t="s">
        <v>292</v>
      </c>
      <c r="E513" s="225" t="s">
        <v>4270</v>
      </c>
      <c r="F513" s="225" t="s">
        <v>413</v>
      </c>
      <c r="G513" s="225" t="s">
        <v>23</v>
      </c>
      <c r="H513" s="225" t="s">
        <v>81</v>
      </c>
      <c r="I513" s="227">
        <v>81.849999999999994</v>
      </c>
      <c r="J513" s="219" t="s">
        <v>20</v>
      </c>
    </row>
    <row r="514" spans="1:10">
      <c r="A514" s="225" t="s">
        <v>4268</v>
      </c>
      <c r="B514" s="226">
        <v>42124</v>
      </c>
      <c r="C514" s="225" t="s">
        <v>4285</v>
      </c>
      <c r="D514" s="225" t="s">
        <v>292</v>
      </c>
      <c r="E514" s="225" t="s">
        <v>4270</v>
      </c>
      <c r="F514" s="225" t="s">
        <v>419</v>
      </c>
      <c r="G514" s="225" t="s">
        <v>23</v>
      </c>
      <c r="H514" s="225" t="s">
        <v>81</v>
      </c>
      <c r="I514" s="227">
        <v>122.61</v>
      </c>
      <c r="J514" s="219" t="s">
        <v>20</v>
      </c>
    </row>
    <row r="515" spans="1:10">
      <c r="A515" s="225" t="s">
        <v>4268</v>
      </c>
      <c r="B515" s="226">
        <v>42124</v>
      </c>
      <c r="C515" s="225" t="s">
        <v>4285</v>
      </c>
      <c r="D515" s="225" t="s">
        <v>292</v>
      </c>
      <c r="E515" s="225" t="s">
        <v>4270</v>
      </c>
      <c r="F515" s="225" t="s">
        <v>428</v>
      </c>
      <c r="G515" s="225" t="s">
        <v>23</v>
      </c>
      <c r="H515" s="225" t="s">
        <v>81</v>
      </c>
      <c r="I515" s="227">
        <v>11.21</v>
      </c>
      <c r="J515" s="219" t="s">
        <v>20</v>
      </c>
    </row>
    <row r="516" spans="1:10">
      <c r="A516" s="225" t="s">
        <v>4268</v>
      </c>
      <c r="B516" s="226">
        <v>42124</v>
      </c>
      <c r="C516" s="225" t="s">
        <v>4285</v>
      </c>
      <c r="D516" s="225" t="s">
        <v>292</v>
      </c>
      <c r="E516" s="225" t="s">
        <v>4270</v>
      </c>
      <c r="F516" s="225" t="s">
        <v>435</v>
      </c>
      <c r="G516" s="225" t="s">
        <v>23</v>
      </c>
      <c r="H516" s="225" t="s">
        <v>81</v>
      </c>
      <c r="I516" s="227">
        <v>224.34</v>
      </c>
      <c r="J516" s="219" t="s">
        <v>20</v>
      </c>
    </row>
    <row r="517" spans="1:10">
      <c r="A517" s="225" t="s">
        <v>4268</v>
      </c>
      <c r="B517" s="226">
        <v>42124</v>
      </c>
      <c r="C517" s="225" t="s">
        <v>4285</v>
      </c>
      <c r="D517" s="225" t="s">
        <v>292</v>
      </c>
      <c r="E517" s="225" t="s">
        <v>4270</v>
      </c>
      <c r="F517" s="225" t="s">
        <v>182</v>
      </c>
      <c r="G517" s="225" t="s">
        <v>23</v>
      </c>
      <c r="H517" s="225" t="s">
        <v>81</v>
      </c>
      <c r="I517" s="227">
        <v>7093.25</v>
      </c>
      <c r="J517" s="219" t="s">
        <v>20</v>
      </c>
    </row>
    <row r="518" spans="1:10">
      <c r="A518" s="225" t="s">
        <v>4268</v>
      </c>
      <c r="B518" s="226">
        <v>42124</v>
      </c>
      <c r="C518" s="225" t="s">
        <v>4285</v>
      </c>
      <c r="D518" s="225" t="s">
        <v>292</v>
      </c>
      <c r="E518" s="225" t="s">
        <v>4270</v>
      </c>
      <c r="F518" s="225" t="s">
        <v>446</v>
      </c>
      <c r="G518" s="225" t="s">
        <v>23</v>
      </c>
      <c r="H518" s="225" t="s">
        <v>81</v>
      </c>
      <c r="I518" s="227">
        <v>1340</v>
      </c>
      <c r="J518" s="219" t="s">
        <v>20</v>
      </c>
    </row>
    <row r="519" spans="1:10">
      <c r="A519" s="225" t="s">
        <v>4268</v>
      </c>
      <c r="B519" s="226">
        <v>42124</v>
      </c>
      <c r="C519" s="225" t="s">
        <v>4285</v>
      </c>
      <c r="D519" s="225" t="s">
        <v>292</v>
      </c>
      <c r="E519" s="225" t="s">
        <v>4270</v>
      </c>
      <c r="F519" s="225" t="s">
        <v>447</v>
      </c>
      <c r="G519" s="225" t="s">
        <v>23</v>
      </c>
      <c r="H519" s="225" t="s">
        <v>81</v>
      </c>
      <c r="I519" s="227">
        <v>50.78</v>
      </c>
      <c r="J519" s="219" t="s">
        <v>20</v>
      </c>
    </row>
    <row r="520" spans="1:10">
      <c r="A520" s="225" t="s">
        <v>4268</v>
      </c>
      <c r="B520" s="226">
        <v>42124</v>
      </c>
      <c r="C520" s="225" t="s">
        <v>4285</v>
      </c>
      <c r="D520" s="225" t="s">
        <v>292</v>
      </c>
      <c r="E520" s="225" t="s">
        <v>4270</v>
      </c>
      <c r="F520" s="225" t="s">
        <v>104</v>
      </c>
      <c r="G520" s="225" t="s">
        <v>23</v>
      </c>
      <c r="H520" s="225" t="s">
        <v>81</v>
      </c>
      <c r="I520" s="227">
        <v>17.03</v>
      </c>
      <c r="J520" s="219" t="s">
        <v>20</v>
      </c>
    </row>
    <row r="521" spans="1:10">
      <c r="A521" s="225" t="s">
        <v>4268</v>
      </c>
      <c r="B521" s="226">
        <v>42124</v>
      </c>
      <c r="C521" s="225" t="s">
        <v>4285</v>
      </c>
      <c r="D521" s="225" t="s">
        <v>292</v>
      </c>
      <c r="E521" s="225" t="s">
        <v>4270</v>
      </c>
      <c r="F521" s="225" t="s">
        <v>458</v>
      </c>
      <c r="G521" s="225" t="s">
        <v>23</v>
      </c>
      <c r="H521" s="225" t="s">
        <v>81</v>
      </c>
      <c r="I521" s="227">
        <v>24.65</v>
      </c>
      <c r="J521" s="219" t="s">
        <v>20</v>
      </c>
    </row>
    <row r="522" spans="1:10">
      <c r="A522" s="225" t="s">
        <v>4268</v>
      </c>
      <c r="B522" s="226">
        <v>42124</v>
      </c>
      <c r="C522" s="225" t="s">
        <v>4285</v>
      </c>
      <c r="D522" s="225" t="s">
        <v>292</v>
      </c>
      <c r="E522" s="225" t="s">
        <v>4270</v>
      </c>
      <c r="F522" s="225" t="s">
        <v>460</v>
      </c>
      <c r="G522" s="225" t="s">
        <v>23</v>
      </c>
      <c r="H522" s="225" t="s">
        <v>81</v>
      </c>
      <c r="I522" s="227">
        <v>378.45</v>
      </c>
      <c r="J522" s="219" t="s">
        <v>20</v>
      </c>
    </row>
    <row r="523" spans="1:10">
      <c r="A523" s="225" t="s">
        <v>4268</v>
      </c>
      <c r="B523" s="226">
        <v>42124</v>
      </c>
      <c r="C523" s="225" t="s">
        <v>4285</v>
      </c>
      <c r="D523" s="225" t="s">
        <v>292</v>
      </c>
      <c r="E523" s="225" t="s">
        <v>4270</v>
      </c>
      <c r="F523" s="225" t="s">
        <v>461</v>
      </c>
      <c r="G523" s="225" t="s">
        <v>23</v>
      </c>
      <c r="H523" s="225" t="s">
        <v>81</v>
      </c>
      <c r="I523" s="227">
        <v>350.77</v>
      </c>
      <c r="J523" s="219" t="s">
        <v>20</v>
      </c>
    </row>
    <row r="524" spans="1:10">
      <c r="A524" s="225" t="s">
        <v>4268</v>
      </c>
      <c r="B524" s="226">
        <v>42124</v>
      </c>
      <c r="C524" s="225" t="s">
        <v>4285</v>
      </c>
      <c r="D524" s="225" t="s">
        <v>292</v>
      </c>
      <c r="E524" s="225" t="s">
        <v>4270</v>
      </c>
      <c r="F524" s="225" t="s">
        <v>463</v>
      </c>
      <c r="G524" s="225" t="s">
        <v>23</v>
      </c>
      <c r="H524" s="225" t="s">
        <v>81</v>
      </c>
      <c r="I524" s="227">
        <v>713</v>
      </c>
      <c r="J524" s="219" t="s">
        <v>20</v>
      </c>
    </row>
    <row r="525" spans="1:10">
      <c r="A525" s="225" t="s">
        <v>4268</v>
      </c>
      <c r="B525" s="226">
        <v>42124</v>
      </c>
      <c r="C525" s="225" t="s">
        <v>4285</v>
      </c>
      <c r="D525" s="225" t="s">
        <v>292</v>
      </c>
      <c r="E525" s="225" t="s">
        <v>4270</v>
      </c>
      <c r="F525" s="225" t="s">
        <v>56</v>
      </c>
      <c r="G525" s="225" t="s">
        <v>23</v>
      </c>
      <c r="H525" s="225" t="s">
        <v>81</v>
      </c>
      <c r="I525" s="227">
        <v>225.26</v>
      </c>
      <c r="J525" s="219" t="s">
        <v>20</v>
      </c>
    </row>
    <row r="526" spans="1:10">
      <c r="A526" s="225" t="s">
        <v>4268</v>
      </c>
      <c r="B526" s="226">
        <v>42124</v>
      </c>
      <c r="C526" s="225" t="s">
        <v>4285</v>
      </c>
      <c r="D526" s="225" t="s">
        <v>292</v>
      </c>
      <c r="E526" s="225" t="s">
        <v>4270</v>
      </c>
      <c r="F526" s="225" t="s">
        <v>78</v>
      </c>
      <c r="G526" s="225" t="s">
        <v>23</v>
      </c>
      <c r="H526" s="225" t="s">
        <v>81</v>
      </c>
      <c r="I526" s="227">
        <v>918.13</v>
      </c>
      <c r="J526" s="219" t="s">
        <v>20</v>
      </c>
    </row>
    <row r="527" spans="1:10">
      <c r="A527" s="225" t="s">
        <v>4268</v>
      </c>
      <c r="B527" s="226">
        <v>42124</v>
      </c>
      <c r="C527" s="225" t="s">
        <v>4285</v>
      </c>
      <c r="D527" s="225" t="s">
        <v>292</v>
      </c>
      <c r="E527" s="225" t="s">
        <v>4270</v>
      </c>
      <c r="F527" s="225" t="s">
        <v>478</v>
      </c>
      <c r="G527" s="225" t="s">
        <v>23</v>
      </c>
      <c r="H527" s="225" t="s">
        <v>81</v>
      </c>
      <c r="I527" s="227">
        <v>514.73</v>
      </c>
      <c r="J527" s="219" t="s">
        <v>20</v>
      </c>
    </row>
    <row r="528" spans="1:10">
      <c r="A528" s="225" t="s">
        <v>4268</v>
      </c>
      <c r="B528" s="226">
        <v>42124</v>
      </c>
      <c r="C528" s="225" t="s">
        <v>4285</v>
      </c>
      <c r="D528" s="225" t="s">
        <v>292</v>
      </c>
      <c r="E528" s="225" t="s">
        <v>4270</v>
      </c>
      <c r="F528" s="225" t="s">
        <v>483</v>
      </c>
      <c r="G528" s="225" t="s">
        <v>23</v>
      </c>
      <c r="H528" s="225" t="s">
        <v>81</v>
      </c>
      <c r="I528" s="227">
        <v>404.06</v>
      </c>
      <c r="J528" s="219" t="s">
        <v>20</v>
      </c>
    </row>
    <row r="529" spans="1:10">
      <c r="A529" s="225" t="s">
        <v>4268</v>
      </c>
      <c r="B529" s="226">
        <v>42124</v>
      </c>
      <c r="C529" s="225" t="s">
        <v>4285</v>
      </c>
      <c r="D529" s="225" t="s">
        <v>292</v>
      </c>
      <c r="E529" s="225" t="s">
        <v>4270</v>
      </c>
      <c r="F529" s="225" t="s">
        <v>496</v>
      </c>
      <c r="G529" s="225" t="s">
        <v>23</v>
      </c>
      <c r="H529" s="225" t="s">
        <v>81</v>
      </c>
      <c r="I529" s="227">
        <v>91.14</v>
      </c>
      <c r="J529" s="219" t="s">
        <v>20</v>
      </c>
    </row>
    <row r="530" spans="1:10">
      <c r="A530" s="225" t="s">
        <v>4268</v>
      </c>
      <c r="B530" s="226">
        <v>42124</v>
      </c>
      <c r="C530" s="225" t="s">
        <v>4285</v>
      </c>
      <c r="D530" s="225" t="s">
        <v>292</v>
      </c>
      <c r="E530" s="225" t="s">
        <v>4270</v>
      </c>
      <c r="F530" s="225" t="s">
        <v>226</v>
      </c>
      <c r="G530" s="225" t="s">
        <v>23</v>
      </c>
      <c r="H530" s="225" t="s">
        <v>81</v>
      </c>
      <c r="I530" s="227">
        <v>506.7</v>
      </c>
      <c r="J530" s="219" t="s">
        <v>20</v>
      </c>
    </row>
    <row r="531" spans="1:10">
      <c r="A531" s="225" t="s">
        <v>4268</v>
      </c>
      <c r="B531" s="226">
        <v>42124</v>
      </c>
      <c r="C531" s="225" t="s">
        <v>4285</v>
      </c>
      <c r="D531" s="225" t="s">
        <v>292</v>
      </c>
      <c r="E531" s="225" t="s">
        <v>4270</v>
      </c>
      <c r="F531" s="225" t="s">
        <v>43</v>
      </c>
      <c r="G531" s="225" t="s">
        <v>23</v>
      </c>
      <c r="H531" s="225" t="s">
        <v>81</v>
      </c>
      <c r="I531" s="227">
        <v>43.63</v>
      </c>
      <c r="J531" s="219" t="s">
        <v>20</v>
      </c>
    </row>
    <row r="532" spans="1:10">
      <c r="A532" s="225" t="s">
        <v>4268</v>
      </c>
      <c r="B532" s="226">
        <v>42124</v>
      </c>
      <c r="C532" s="225" t="s">
        <v>4285</v>
      </c>
      <c r="D532" s="225" t="s">
        <v>292</v>
      </c>
      <c r="E532" s="225" t="s">
        <v>4270</v>
      </c>
      <c r="F532" s="225" t="s">
        <v>53</v>
      </c>
      <c r="G532" s="225" t="s">
        <v>23</v>
      </c>
      <c r="H532" s="225" t="s">
        <v>81</v>
      </c>
      <c r="I532" s="227">
        <v>-9.33</v>
      </c>
      <c r="J532" s="219" t="s">
        <v>20</v>
      </c>
    </row>
    <row r="533" spans="1:10">
      <c r="A533" s="225" t="s">
        <v>4268</v>
      </c>
      <c r="B533" s="226">
        <v>42124</v>
      </c>
      <c r="C533" s="225" t="s">
        <v>4285</v>
      </c>
      <c r="D533" s="225" t="s">
        <v>292</v>
      </c>
      <c r="E533" s="225" t="s">
        <v>4270</v>
      </c>
      <c r="F533" s="225" t="s">
        <v>51</v>
      </c>
      <c r="G533" s="225" t="s">
        <v>23</v>
      </c>
      <c r="H533" s="225" t="s">
        <v>81</v>
      </c>
      <c r="I533" s="227">
        <v>10.199999999999999</v>
      </c>
      <c r="J533" s="219" t="s">
        <v>20</v>
      </c>
    </row>
    <row r="534" spans="1:10">
      <c r="A534" s="225" t="s">
        <v>4268</v>
      </c>
      <c r="B534" s="226">
        <v>42124</v>
      </c>
      <c r="C534" s="225" t="s">
        <v>4285</v>
      </c>
      <c r="D534" s="225" t="s">
        <v>292</v>
      </c>
      <c r="E534" s="225" t="s">
        <v>4270</v>
      </c>
      <c r="F534" s="225" t="s">
        <v>48</v>
      </c>
      <c r="G534" s="225" t="s">
        <v>23</v>
      </c>
      <c r="H534" s="225" t="s">
        <v>81</v>
      </c>
      <c r="I534" s="227">
        <v>36.049999999999997</v>
      </c>
      <c r="J534" s="219" t="s">
        <v>20</v>
      </c>
    </row>
    <row r="535" spans="1:10">
      <c r="A535" s="225" t="s">
        <v>4268</v>
      </c>
      <c r="B535" s="226">
        <v>42124</v>
      </c>
      <c r="C535" s="225" t="s">
        <v>4285</v>
      </c>
      <c r="D535" s="225" t="s">
        <v>292</v>
      </c>
      <c r="E535" s="225" t="s">
        <v>4270</v>
      </c>
      <c r="F535" s="225" t="s">
        <v>503</v>
      </c>
      <c r="G535" s="225" t="s">
        <v>23</v>
      </c>
      <c r="H535" s="225" t="s">
        <v>81</v>
      </c>
      <c r="I535" s="227">
        <v>-98.88</v>
      </c>
      <c r="J535" s="219" t="s">
        <v>20</v>
      </c>
    </row>
    <row r="536" spans="1:10">
      <c r="A536" s="225" t="s">
        <v>4268</v>
      </c>
      <c r="B536" s="226">
        <v>42155</v>
      </c>
      <c r="C536" s="225" t="s">
        <v>4286</v>
      </c>
      <c r="D536" s="225" t="s">
        <v>292</v>
      </c>
      <c r="E536" s="225" t="s">
        <v>4270</v>
      </c>
      <c r="F536" s="225" t="s">
        <v>81</v>
      </c>
      <c r="G536" s="225" t="s">
        <v>23</v>
      </c>
      <c r="H536" s="225" t="s">
        <v>4271</v>
      </c>
      <c r="I536" s="227">
        <v>-17009.41</v>
      </c>
      <c r="J536" s="219" t="s">
        <v>20</v>
      </c>
    </row>
    <row r="537" spans="1:10">
      <c r="A537" s="225" t="s">
        <v>4268</v>
      </c>
      <c r="B537" s="226">
        <v>42155</v>
      </c>
      <c r="C537" s="225" t="s">
        <v>4286</v>
      </c>
      <c r="D537" s="225" t="s">
        <v>292</v>
      </c>
      <c r="E537" s="225" t="s">
        <v>4270</v>
      </c>
      <c r="F537" s="225" t="s">
        <v>70</v>
      </c>
      <c r="G537" s="225" t="s">
        <v>23</v>
      </c>
      <c r="H537" s="225" t="s">
        <v>81</v>
      </c>
      <c r="I537" s="227">
        <v>-256.47000000000003</v>
      </c>
      <c r="J537" s="219" t="s">
        <v>20</v>
      </c>
    </row>
    <row r="538" spans="1:10">
      <c r="A538" s="225" t="s">
        <v>4268</v>
      </c>
      <c r="B538" s="226">
        <v>42155</v>
      </c>
      <c r="C538" s="225" t="s">
        <v>4286</v>
      </c>
      <c r="D538" s="225" t="s">
        <v>292</v>
      </c>
      <c r="E538" s="225" t="s">
        <v>4270</v>
      </c>
      <c r="F538" s="225" t="s">
        <v>89</v>
      </c>
      <c r="G538" s="225" t="s">
        <v>23</v>
      </c>
      <c r="H538" s="225" t="s">
        <v>81</v>
      </c>
      <c r="I538" s="227">
        <v>596.61</v>
      </c>
      <c r="J538" s="219" t="s">
        <v>20</v>
      </c>
    </row>
    <row r="539" spans="1:10">
      <c r="A539" s="225" t="s">
        <v>4268</v>
      </c>
      <c r="B539" s="226">
        <v>42155</v>
      </c>
      <c r="C539" s="225" t="s">
        <v>4286</v>
      </c>
      <c r="D539" s="225" t="s">
        <v>292</v>
      </c>
      <c r="E539" s="225" t="s">
        <v>4270</v>
      </c>
      <c r="F539" s="225" t="s">
        <v>197</v>
      </c>
      <c r="G539" s="225" t="s">
        <v>23</v>
      </c>
      <c r="H539" s="225" t="s">
        <v>81</v>
      </c>
      <c r="I539" s="227">
        <v>168.87</v>
      </c>
      <c r="J539" s="219" t="s">
        <v>20</v>
      </c>
    </row>
    <row r="540" spans="1:10">
      <c r="A540" s="225" t="s">
        <v>4268</v>
      </c>
      <c r="B540" s="226">
        <v>42155</v>
      </c>
      <c r="C540" s="225" t="s">
        <v>4286</v>
      </c>
      <c r="D540" s="225" t="s">
        <v>292</v>
      </c>
      <c r="E540" s="225" t="s">
        <v>4270</v>
      </c>
      <c r="F540" s="225" t="s">
        <v>175</v>
      </c>
      <c r="G540" s="225" t="s">
        <v>23</v>
      </c>
      <c r="H540" s="225" t="s">
        <v>81</v>
      </c>
      <c r="I540" s="227">
        <v>291.58999999999997</v>
      </c>
      <c r="J540" s="219" t="s">
        <v>20</v>
      </c>
    </row>
    <row r="541" spans="1:10">
      <c r="A541" s="225" t="s">
        <v>4268</v>
      </c>
      <c r="B541" s="226">
        <v>42155</v>
      </c>
      <c r="C541" s="225" t="s">
        <v>4286</v>
      </c>
      <c r="D541" s="225" t="s">
        <v>292</v>
      </c>
      <c r="E541" s="225" t="s">
        <v>4270</v>
      </c>
      <c r="F541" s="225" t="s">
        <v>34</v>
      </c>
      <c r="G541" s="225" t="s">
        <v>23</v>
      </c>
      <c r="H541" s="225" t="s">
        <v>81</v>
      </c>
      <c r="I541" s="227">
        <v>1867.59</v>
      </c>
      <c r="J541" s="219" t="s">
        <v>20</v>
      </c>
    </row>
    <row r="542" spans="1:10">
      <c r="A542" s="225" t="s">
        <v>4268</v>
      </c>
      <c r="B542" s="226">
        <v>42155</v>
      </c>
      <c r="C542" s="225" t="s">
        <v>4286</v>
      </c>
      <c r="D542" s="225" t="s">
        <v>292</v>
      </c>
      <c r="E542" s="225" t="s">
        <v>4270</v>
      </c>
      <c r="F542" s="225" t="s">
        <v>377</v>
      </c>
      <c r="G542" s="225" t="s">
        <v>23</v>
      </c>
      <c r="H542" s="225" t="s">
        <v>81</v>
      </c>
      <c r="I542" s="227">
        <v>18.649999999999999</v>
      </c>
      <c r="J542" s="219" t="s">
        <v>20</v>
      </c>
    </row>
    <row r="543" spans="1:10">
      <c r="A543" s="225" t="s">
        <v>4268</v>
      </c>
      <c r="B543" s="226">
        <v>42155</v>
      </c>
      <c r="C543" s="225" t="s">
        <v>4286</v>
      </c>
      <c r="D543" s="225" t="s">
        <v>292</v>
      </c>
      <c r="E543" s="225" t="s">
        <v>4270</v>
      </c>
      <c r="F543" s="225" t="s">
        <v>378</v>
      </c>
      <c r="G543" s="225" t="s">
        <v>23</v>
      </c>
      <c r="H543" s="225" t="s">
        <v>81</v>
      </c>
      <c r="I543" s="227">
        <v>53.63</v>
      </c>
      <c r="J543" s="219" t="s">
        <v>20</v>
      </c>
    </row>
    <row r="544" spans="1:10">
      <c r="A544" s="225" t="s">
        <v>4268</v>
      </c>
      <c r="B544" s="226">
        <v>42155</v>
      </c>
      <c r="C544" s="225" t="s">
        <v>4286</v>
      </c>
      <c r="D544" s="225" t="s">
        <v>292</v>
      </c>
      <c r="E544" s="225" t="s">
        <v>4270</v>
      </c>
      <c r="F544" s="225" t="s">
        <v>67</v>
      </c>
      <c r="G544" s="225" t="s">
        <v>23</v>
      </c>
      <c r="H544" s="225" t="s">
        <v>81</v>
      </c>
      <c r="I544" s="227">
        <v>161.56</v>
      </c>
      <c r="J544" s="219" t="s">
        <v>20</v>
      </c>
    </row>
    <row r="545" spans="1:10">
      <c r="A545" s="225" t="s">
        <v>4268</v>
      </c>
      <c r="B545" s="226">
        <v>42155</v>
      </c>
      <c r="C545" s="225" t="s">
        <v>4286</v>
      </c>
      <c r="D545" s="225" t="s">
        <v>292</v>
      </c>
      <c r="E545" s="225" t="s">
        <v>4270</v>
      </c>
      <c r="F545" s="225" t="s">
        <v>379</v>
      </c>
      <c r="G545" s="225" t="s">
        <v>23</v>
      </c>
      <c r="H545" s="225" t="s">
        <v>81</v>
      </c>
      <c r="I545" s="227">
        <v>3.5</v>
      </c>
      <c r="J545" s="219" t="s">
        <v>20</v>
      </c>
    </row>
    <row r="546" spans="1:10">
      <c r="A546" s="225" t="s">
        <v>4268</v>
      </c>
      <c r="B546" s="226">
        <v>42155</v>
      </c>
      <c r="C546" s="225" t="s">
        <v>4286</v>
      </c>
      <c r="D546" s="225" t="s">
        <v>292</v>
      </c>
      <c r="E546" s="225" t="s">
        <v>4270</v>
      </c>
      <c r="F546" s="225" t="s">
        <v>116</v>
      </c>
      <c r="G546" s="225" t="s">
        <v>23</v>
      </c>
      <c r="H546" s="225" t="s">
        <v>81</v>
      </c>
      <c r="I546" s="227">
        <v>38.79</v>
      </c>
      <c r="J546" s="219" t="s">
        <v>20</v>
      </c>
    </row>
    <row r="547" spans="1:10">
      <c r="A547" s="225" t="s">
        <v>4268</v>
      </c>
      <c r="B547" s="226">
        <v>42155</v>
      </c>
      <c r="C547" s="225" t="s">
        <v>4286</v>
      </c>
      <c r="D547" s="225" t="s">
        <v>292</v>
      </c>
      <c r="E547" s="225" t="s">
        <v>4270</v>
      </c>
      <c r="F547" s="225" t="s">
        <v>384</v>
      </c>
      <c r="G547" s="225" t="s">
        <v>23</v>
      </c>
      <c r="H547" s="225" t="s">
        <v>81</v>
      </c>
      <c r="I547" s="227">
        <v>190.29</v>
      </c>
      <c r="J547" s="219" t="s">
        <v>20</v>
      </c>
    </row>
    <row r="548" spans="1:10">
      <c r="A548" s="225" t="s">
        <v>4268</v>
      </c>
      <c r="B548" s="226">
        <v>42155</v>
      </c>
      <c r="C548" s="225" t="s">
        <v>4286</v>
      </c>
      <c r="D548" s="225" t="s">
        <v>292</v>
      </c>
      <c r="E548" s="225" t="s">
        <v>4270</v>
      </c>
      <c r="F548" s="225" t="s">
        <v>386</v>
      </c>
      <c r="G548" s="225" t="s">
        <v>23</v>
      </c>
      <c r="H548" s="225" t="s">
        <v>81</v>
      </c>
      <c r="I548" s="227">
        <v>-4.0199999999999996</v>
      </c>
      <c r="J548" s="219" t="s">
        <v>20</v>
      </c>
    </row>
    <row r="549" spans="1:10">
      <c r="A549" s="225" t="s">
        <v>4268</v>
      </c>
      <c r="B549" s="226">
        <v>42155</v>
      </c>
      <c r="C549" s="225" t="s">
        <v>4286</v>
      </c>
      <c r="D549" s="225" t="s">
        <v>292</v>
      </c>
      <c r="E549" s="225" t="s">
        <v>4270</v>
      </c>
      <c r="F549" s="225" t="s">
        <v>388</v>
      </c>
      <c r="G549" s="225" t="s">
        <v>23</v>
      </c>
      <c r="H549" s="225" t="s">
        <v>81</v>
      </c>
      <c r="I549" s="227">
        <v>56.77</v>
      </c>
      <c r="J549" s="219" t="s">
        <v>20</v>
      </c>
    </row>
    <row r="550" spans="1:10">
      <c r="A550" s="225" t="s">
        <v>4268</v>
      </c>
      <c r="B550" s="226">
        <v>42155</v>
      </c>
      <c r="C550" s="225" t="s">
        <v>4286</v>
      </c>
      <c r="D550" s="225" t="s">
        <v>292</v>
      </c>
      <c r="E550" s="225" t="s">
        <v>4270</v>
      </c>
      <c r="F550" s="225" t="s">
        <v>92</v>
      </c>
      <c r="G550" s="225" t="s">
        <v>23</v>
      </c>
      <c r="H550" s="225" t="s">
        <v>81</v>
      </c>
      <c r="I550" s="227">
        <v>-53.69</v>
      </c>
      <c r="J550" s="219" t="s">
        <v>20</v>
      </c>
    </row>
    <row r="551" spans="1:10">
      <c r="A551" s="225" t="s">
        <v>4268</v>
      </c>
      <c r="B551" s="226">
        <v>42155</v>
      </c>
      <c r="C551" s="225" t="s">
        <v>4286</v>
      </c>
      <c r="D551" s="225" t="s">
        <v>292</v>
      </c>
      <c r="E551" s="225" t="s">
        <v>4270</v>
      </c>
      <c r="F551" s="225" t="s">
        <v>75</v>
      </c>
      <c r="G551" s="225" t="s">
        <v>23</v>
      </c>
      <c r="H551" s="225" t="s">
        <v>81</v>
      </c>
      <c r="I551" s="227">
        <v>-9.8800000000000008</v>
      </c>
      <c r="J551" s="219" t="s">
        <v>20</v>
      </c>
    </row>
    <row r="552" spans="1:10">
      <c r="A552" s="225" t="s">
        <v>4268</v>
      </c>
      <c r="B552" s="226">
        <v>42155</v>
      </c>
      <c r="C552" s="225" t="s">
        <v>4286</v>
      </c>
      <c r="D552" s="225" t="s">
        <v>292</v>
      </c>
      <c r="E552" s="225" t="s">
        <v>4270</v>
      </c>
      <c r="F552" s="225" t="s">
        <v>139</v>
      </c>
      <c r="G552" s="225" t="s">
        <v>23</v>
      </c>
      <c r="H552" s="225" t="s">
        <v>81</v>
      </c>
      <c r="I552" s="227">
        <v>9.42</v>
      </c>
      <c r="J552" s="219" t="s">
        <v>20</v>
      </c>
    </row>
    <row r="553" spans="1:10">
      <c r="A553" s="225" t="s">
        <v>4268</v>
      </c>
      <c r="B553" s="226">
        <v>42155</v>
      </c>
      <c r="C553" s="225" t="s">
        <v>4286</v>
      </c>
      <c r="D553" s="225" t="s">
        <v>292</v>
      </c>
      <c r="E553" s="225" t="s">
        <v>4270</v>
      </c>
      <c r="F553" s="225" t="s">
        <v>119</v>
      </c>
      <c r="G553" s="225" t="s">
        <v>23</v>
      </c>
      <c r="H553" s="225" t="s">
        <v>81</v>
      </c>
      <c r="I553" s="227">
        <v>-15.56</v>
      </c>
      <c r="J553" s="219" t="s">
        <v>20</v>
      </c>
    </row>
    <row r="554" spans="1:10">
      <c r="A554" s="225" t="s">
        <v>4268</v>
      </c>
      <c r="B554" s="226">
        <v>42155</v>
      </c>
      <c r="C554" s="225" t="s">
        <v>4286</v>
      </c>
      <c r="D554" s="225" t="s">
        <v>292</v>
      </c>
      <c r="E554" s="225" t="s">
        <v>4270</v>
      </c>
      <c r="F554" s="225" t="s">
        <v>397</v>
      </c>
      <c r="G554" s="225" t="s">
        <v>23</v>
      </c>
      <c r="H554" s="225" t="s">
        <v>81</v>
      </c>
      <c r="I554" s="227">
        <v>161.58000000000001</v>
      </c>
      <c r="J554" s="219" t="s">
        <v>20</v>
      </c>
    </row>
    <row r="555" spans="1:10">
      <c r="A555" s="225" t="s">
        <v>4268</v>
      </c>
      <c r="B555" s="226">
        <v>42155</v>
      </c>
      <c r="C555" s="225" t="s">
        <v>4286</v>
      </c>
      <c r="D555" s="225" t="s">
        <v>292</v>
      </c>
      <c r="E555" s="225" t="s">
        <v>4270</v>
      </c>
      <c r="F555" s="225" t="s">
        <v>86</v>
      </c>
      <c r="G555" s="225" t="s">
        <v>23</v>
      </c>
      <c r="H555" s="225" t="s">
        <v>81</v>
      </c>
      <c r="I555" s="227">
        <v>-17.350000000000001</v>
      </c>
      <c r="J555" s="219" t="s">
        <v>20</v>
      </c>
    </row>
    <row r="556" spans="1:10">
      <c r="A556" s="225" t="s">
        <v>4268</v>
      </c>
      <c r="B556" s="226">
        <v>42155</v>
      </c>
      <c r="C556" s="225" t="s">
        <v>4286</v>
      </c>
      <c r="D556" s="225" t="s">
        <v>292</v>
      </c>
      <c r="E556" s="225" t="s">
        <v>4270</v>
      </c>
      <c r="F556" s="225" t="s">
        <v>413</v>
      </c>
      <c r="G556" s="225" t="s">
        <v>23</v>
      </c>
      <c r="H556" s="225" t="s">
        <v>81</v>
      </c>
      <c r="I556" s="227">
        <v>80.44</v>
      </c>
      <c r="J556" s="219" t="s">
        <v>20</v>
      </c>
    </row>
    <row r="557" spans="1:10">
      <c r="A557" s="225" t="s">
        <v>4268</v>
      </c>
      <c r="B557" s="226">
        <v>42155</v>
      </c>
      <c r="C557" s="225" t="s">
        <v>4286</v>
      </c>
      <c r="D557" s="225" t="s">
        <v>292</v>
      </c>
      <c r="E557" s="225" t="s">
        <v>4270</v>
      </c>
      <c r="F557" s="225" t="s">
        <v>419</v>
      </c>
      <c r="G557" s="225" t="s">
        <v>23</v>
      </c>
      <c r="H557" s="225" t="s">
        <v>81</v>
      </c>
      <c r="I557" s="227">
        <v>123.53</v>
      </c>
      <c r="J557" s="219" t="s">
        <v>20</v>
      </c>
    </row>
    <row r="558" spans="1:10">
      <c r="A558" s="225" t="s">
        <v>4268</v>
      </c>
      <c r="B558" s="226">
        <v>42155</v>
      </c>
      <c r="C558" s="225" t="s">
        <v>4286</v>
      </c>
      <c r="D558" s="225" t="s">
        <v>292</v>
      </c>
      <c r="E558" s="225" t="s">
        <v>4270</v>
      </c>
      <c r="F558" s="225" t="s">
        <v>428</v>
      </c>
      <c r="G558" s="225" t="s">
        <v>23</v>
      </c>
      <c r="H558" s="225" t="s">
        <v>81</v>
      </c>
      <c r="I558" s="227">
        <v>26.75</v>
      </c>
      <c r="J558" s="219" t="s">
        <v>20</v>
      </c>
    </row>
    <row r="559" spans="1:10">
      <c r="A559" s="225" t="s">
        <v>4268</v>
      </c>
      <c r="B559" s="226">
        <v>42155</v>
      </c>
      <c r="C559" s="225" t="s">
        <v>4286</v>
      </c>
      <c r="D559" s="225" t="s">
        <v>292</v>
      </c>
      <c r="E559" s="225" t="s">
        <v>4270</v>
      </c>
      <c r="F559" s="225" t="s">
        <v>435</v>
      </c>
      <c r="G559" s="225" t="s">
        <v>23</v>
      </c>
      <c r="H559" s="225" t="s">
        <v>81</v>
      </c>
      <c r="I559" s="227">
        <v>226.03</v>
      </c>
      <c r="J559" s="219" t="s">
        <v>20</v>
      </c>
    </row>
    <row r="560" spans="1:10">
      <c r="A560" s="225" t="s">
        <v>4268</v>
      </c>
      <c r="B560" s="226">
        <v>42155</v>
      </c>
      <c r="C560" s="225" t="s">
        <v>4286</v>
      </c>
      <c r="D560" s="225" t="s">
        <v>292</v>
      </c>
      <c r="E560" s="225" t="s">
        <v>4270</v>
      </c>
      <c r="F560" s="225" t="s">
        <v>182</v>
      </c>
      <c r="G560" s="225" t="s">
        <v>23</v>
      </c>
      <c r="H560" s="225" t="s">
        <v>81</v>
      </c>
      <c r="I560" s="227">
        <v>6496.53</v>
      </c>
      <c r="J560" s="219" t="s">
        <v>20</v>
      </c>
    </row>
    <row r="561" spans="1:10">
      <c r="A561" s="225" t="s">
        <v>4268</v>
      </c>
      <c r="B561" s="226">
        <v>42155</v>
      </c>
      <c r="C561" s="225" t="s">
        <v>4286</v>
      </c>
      <c r="D561" s="225" t="s">
        <v>292</v>
      </c>
      <c r="E561" s="225" t="s">
        <v>4270</v>
      </c>
      <c r="F561" s="225" t="s">
        <v>446</v>
      </c>
      <c r="G561" s="225" t="s">
        <v>23</v>
      </c>
      <c r="H561" s="225" t="s">
        <v>81</v>
      </c>
      <c r="I561" s="227">
        <v>2396.4499999999998</v>
      </c>
      <c r="J561" s="219" t="s">
        <v>20</v>
      </c>
    </row>
    <row r="562" spans="1:10">
      <c r="A562" s="225" t="s">
        <v>4268</v>
      </c>
      <c r="B562" s="226">
        <v>42155</v>
      </c>
      <c r="C562" s="225" t="s">
        <v>4286</v>
      </c>
      <c r="D562" s="225" t="s">
        <v>292</v>
      </c>
      <c r="E562" s="225" t="s">
        <v>4270</v>
      </c>
      <c r="F562" s="225" t="s">
        <v>104</v>
      </c>
      <c r="G562" s="225" t="s">
        <v>23</v>
      </c>
      <c r="H562" s="225" t="s">
        <v>81</v>
      </c>
      <c r="I562" s="227">
        <v>98.7</v>
      </c>
      <c r="J562" s="219" t="s">
        <v>20</v>
      </c>
    </row>
    <row r="563" spans="1:10">
      <c r="A563" s="225" t="s">
        <v>4268</v>
      </c>
      <c r="B563" s="226">
        <v>42155</v>
      </c>
      <c r="C563" s="225" t="s">
        <v>4286</v>
      </c>
      <c r="D563" s="225" t="s">
        <v>292</v>
      </c>
      <c r="E563" s="225" t="s">
        <v>4270</v>
      </c>
      <c r="F563" s="225" t="s">
        <v>458</v>
      </c>
      <c r="G563" s="225" t="s">
        <v>23</v>
      </c>
      <c r="H563" s="225" t="s">
        <v>81</v>
      </c>
      <c r="I563" s="227">
        <v>24.9</v>
      </c>
      <c r="J563" s="219" t="s">
        <v>20</v>
      </c>
    </row>
    <row r="564" spans="1:10">
      <c r="A564" s="225" t="s">
        <v>4268</v>
      </c>
      <c r="B564" s="226">
        <v>42155</v>
      </c>
      <c r="C564" s="225" t="s">
        <v>4286</v>
      </c>
      <c r="D564" s="225" t="s">
        <v>292</v>
      </c>
      <c r="E564" s="225" t="s">
        <v>4270</v>
      </c>
      <c r="F564" s="225" t="s">
        <v>460</v>
      </c>
      <c r="G564" s="225" t="s">
        <v>23</v>
      </c>
      <c r="H564" s="225" t="s">
        <v>81</v>
      </c>
      <c r="I564" s="227">
        <v>357.57</v>
      </c>
      <c r="J564" s="219" t="s">
        <v>20</v>
      </c>
    </row>
    <row r="565" spans="1:10">
      <c r="A565" s="225" t="s">
        <v>4268</v>
      </c>
      <c r="B565" s="226">
        <v>42155</v>
      </c>
      <c r="C565" s="225" t="s">
        <v>4286</v>
      </c>
      <c r="D565" s="225" t="s">
        <v>292</v>
      </c>
      <c r="E565" s="225" t="s">
        <v>4270</v>
      </c>
      <c r="F565" s="225" t="s">
        <v>461</v>
      </c>
      <c r="G565" s="225" t="s">
        <v>23</v>
      </c>
      <c r="H565" s="225" t="s">
        <v>81</v>
      </c>
      <c r="I565" s="227">
        <v>268.35000000000002</v>
      </c>
      <c r="J565" s="219" t="s">
        <v>20</v>
      </c>
    </row>
    <row r="566" spans="1:10">
      <c r="A566" s="225" t="s">
        <v>4268</v>
      </c>
      <c r="B566" s="226">
        <v>42155</v>
      </c>
      <c r="C566" s="225" t="s">
        <v>4286</v>
      </c>
      <c r="D566" s="225" t="s">
        <v>292</v>
      </c>
      <c r="E566" s="225" t="s">
        <v>4270</v>
      </c>
      <c r="F566" s="225" t="s">
        <v>463</v>
      </c>
      <c r="G566" s="225" t="s">
        <v>23</v>
      </c>
      <c r="H566" s="225" t="s">
        <v>81</v>
      </c>
      <c r="I566" s="227">
        <v>833.72</v>
      </c>
      <c r="J566" s="219" t="s">
        <v>20</v>
      </c>
    </row>
    <row r="567" spans="1:10">
      <c r="A567" s="225" t="s">
        <v>4268</v>
      </c>
      <c r="B567" s="226">
        <v>42155</v>
      </c>
      <c r="C567" s="225" t="s">
        <v>4286</v>
      </c>
      <c r="D567" s="225" t="s">
        <v>292</v>
      </c>
      <c r="E567" s="225" t="s">
        <v>4270</v>
      </c>
      <c r="F567" s="225" t="s">
        <v>56</v>
      </c>
      <c r="G567" s="225" t="s">
        <v>23</v>
      </c>
      <c r="H567" s="225" t="s">
        <v>81</v>
      </c>
      <c r="I567" s="227">
        <v>44.3</v>
      </c>
      <c r="J567" s="219" t="s">
        <v>20</v>
      </c>
    </row>
    <row r="568" spans="1:10">
      <c r="A568" s="225" t="s">
        <v>4268</v>
      </c>
      <c r="B568" s="226">
        <v>42155</v>
      </c>
      <c r="C568" s="225" t="s">
        <v>4286</v>
      </c>
      <c r="D568" s="225" t="s">
        <v>292</v>
      </c>
      <c r="E568" s="225" t="s">
        <v>4270</v>
      </c>
      <c r="F568" s="225" t="s">
        <v>78</v>
      </c>
      <c r="G568" s="225" t="s">
        <v>23</v>
      </c>
      <c r="H568" s="225" t="s">
        <v>81</v>
      </c>
      <c r="I568" s="227">
        <v>833.55</v>
      </c>
      <c r="J568" s="219" t="s">
        <v>20</v>
      </c>
    </row>
    <row r="569" spans="1:10">
      <c r="A569" s="225" t="s">
        <v>4268</v>
      </c>
      <c r="B569" s="226">
        <v>42155</v>
      </c>
      <c r="C569" s="225" t="s">
        <v>4286</v>
      </c>
      <c r="D569" s="225" t="s">
        <v>292</v>
      </c>
      <c r="E569" s="225" t="s">
        <v>4270</v>
      </c>
      <c r="F569" s="225" t="s">
        <v>478</v>
      </c>
      <c r="G569" s="225" t="s">
        <v>23</v>
      </c>
      <c r="H569" s="225" t="s">
        <v>81</v>
      </c>
      <c r="I569" s="227">
        <v>776.6</v>
      </c>
      <c r="J569" s="219" t="s">
        <v>20</v>
      </c>
    </row>
    <row r="570" spans="1:10">
      <c r="A570" s="225" t="s">
        <v>4268</v>
      </c>
      <c r="B570" s="226">
        <v>42155</v>
      </c>
      <c r="C570" s="225" t="s">
        <v>4286</v>
      </c>
      <c r="D570" s="225" t="s">
        <v>292</v>
      </c>
      <c r="E570" s="225" t="s">
        <v>4270</v>
      </c>
      <c r="F570" s="225" t="s">
        <v>496</v>
      </c>
      <c r="G570" s="225" t="s">
        <v>23</v>
      </c>
      <c r="H570" s="225" t="s">
        <v>81</v>
      </c>
      <c r="I570" s="227">
        <v>128.74</v>
      </c>
      <c r="J570" s="219" t="s">
        <v>20</v>
      </c>
    </row>
    <row r="571" spans="1:10">
      <c r="A571" s="225" t="s">
        <v>4268</v>
      </c>
      <c r="B571" s="226">
        <v>42155</v>
      </c>
      <c r="C571" s="225" t="s">
        <v>4286</v>
      </c>
      <c r="D571" s="225" t="s">
        <v>292</v>
      </c>
      <c r="E571" s="225" t="s">
        <v>4270</v>
      </c>
      <c r="F571" s="225" t="s">
        <v>226</v>
      </c>
      <c r="G571" s="225" t="s">
        <v>23</v>
      </c>
      <c r="H571" s="225" t="s">
        <v>81</v>
      </c>
      <c r="I571" s="227">
        <v>530.96</v>
      </c>
      <c r="J571" s="219" t="s">
        <v>20</v>
      </c>
    </row>
    <row r="572" spans="1:10">
      <c r="A572" s="225" t="s">
        <v>4268</v>
      </c>
      <c r="B572" s="226">
        <v>42155</v>
      </c>
      <c r="C572" s="225" t="s">
        <v>4286</v>
      </c>
      <c r="D572" s="225" t="s">
        <v>292</v>
      </c>
      <c r="E572" s="225" t="s">
        <v>4270</v>
      </c>
      <c r="F572" s="225" t="s">
        <v>43</v>
      </c>
      <c r="G572" s="225" t="s">
        <v>23</v>
      </c>
      <c r="H572" s="225" t="s">
        <v>81</v>
      </c>
      <c r="I572" s="227">
        <v>42.18</v>
      </c>
      <c r="J572" s="219" t="s">
        <v>20</v>
      </c>
    </row>
    <row r="573" spans="1:10">
      <c r="A573" s="225" t="s">
        <v>4268</v>
      </c>
      <c r="B573" s="226">
        <v>42155</v>
      </c>
      <c r="C573" s="225" t="s">
        <v>4286</v>
      </c>
      <c r="D573" s="225" t="s">
        <v>292</v>
      </c>
      <c r="E573" s="225" t="s">
        <v>4270</v>
      </c>
      <c r="F573" s="225" t="s">
        <v>53</v>
      </c>
      <c r="G573" s="225" t="s">
        <v>23</v>
      </c>
      <c r="H573" s="225" t="s">
        <v>81</v>
      </c>
      <c r="I573" s="227">
        <v>59.73</v>
      </c>
      <c r="J573" s="219" t="s">
        <v>20</v>
      </c>
    </row>
    <row r="574" spans="1:10">
      <c r="A574" s="225" t="s">
        <v>4268</v>
      </c>
      <c r="B574" s="226">
        <v>42155</v>
      </c>
      <c r="C574" s="225" t="s">
        <v>4286</v>
      </c>
      <c r="D574" s="225" t="s">
        <v>292</v>
      </c>
      <c r="E574" s="225" t="s">
        <v>4270</v>
      </c>
      <c r="F574" s="225" t="s">
        <v>51</v>
      </c>
      <c r="G574" s="225" t="s">
        <v>23</v>
      </c>
      <c r="H574" s="225" t="s">
        <v>81</v>
      </c>
      <c r="I574" s="227">
        <v>9.81</v>
      </c>
      <c r="J574" s="219" t="s">
        <v>20</v>
      </c>
    </row>
    <row r="575" spans="1:10">
      <c r="A575" s="225" t="s">
        <v>4268</v>
      </c>
      <c r="B575" s="226">
        <v>42155</v>
      </c>
      <c r="C575" s="225" t="s">
        <v>4286</v>
      </c>
      <c r="D575" s="225" t="s">
        <v>292</v>
      </c>
      <c r="E575" s="225" t="s">
        <v>4270</v>
      </c>
      <c r="F575" s="225" t="s">
        <v>48</v>
      </c>
      <c r="G575" s="225" t="s">
        <v>23</v>
      </c>
      <c r="H575" s="225" t="s">
        <v>81</v>
      </c>
      <c r="I575" s="227">
        <v>36.32</v>
      </c>
      <c r="J575" s="219" t="s">
        <v>20</v>
      </c>
    </row>
    <row r="576" spans="1:10">
      <c r="A576" s="225" t="s">
        <v>4268</v>
      </c>
      <c r="B576" s="226">
        <v>42155</v>
      </c>
      <c r="C576" s="225" t="s">
        <v>4286</v>
      </c>
      <c r="D576" s="225" t="s">
        <v>292</v>
      </c>
      <c r="E576" s="225" t="s">
        <v>4270</v>
      </c>
      <c r="F576" s="225" t="s">
        <v>503</v>
      </c>
      <c r="G576" s="225" t="s">
        <v>23</v>
      </c>
      <c r="H576" s="225" t="s">
        <v>81</v>
      </c>
      <c r="I576" s="227">
        <v>-67.41</v>
      </c>
      <c r="J576" s="219" t="s">
        <v>20</v>
      </c>
    </row>
    <row r="577" spans="1:10">
      <c r="A577" s="225" t="s">
        <v>4268</v>
      </c>
      <c r="B577" s="226">
        <v>42155</v>
      </c>
      <c r="C577" s="225" t="s">
        <v>4286</v>
      </c>
      <c r="D577" s="225" t="s">
        <v>292</v>
      </c>
      <c r="E577" s="225" t="s">
        <v>4270</v>
      </c>
      <c r="F577" s="225" t="s">
        <v>517</v>
      </c>
      <c r="G577" s="225" t="s">
        <v>23</v>
      </c>
      <c r="H577" s="225" t="s">
        <v>81</v>
      </c>
      <c r="I577" s="227">
        <v>419.78</v>
      </c>
      <c r="J577" s="219" t="s">
        <v>20</v>
      </c>
    </row>
    <row r="578" spans="1:10">
      <c r="A578" s="225" t="s">
        <v>4268</v>
      </c>
      <c r="B578" s="226">
        <v>42185</v>
      </c>
      <c r="C578" s="225" t="s">
        <v>4287</v>
      </c>
      <c r="D578" s="225" t="s">
        <v>292</v>
      </c>
      <c r="E578" s="225" t="s">
        <v>4270</v>
      </c>
      <c r="F578" s="225" t="s">
        <v>81</v>
      </c>
      <c r="G578" s="225" t="s">
        <v>23</v>
      </c>
      <c r="H578" s="225" t="s">
        <v>4271</v>
      </c>
      <c r="I578" s="227">
        <v>-17887.900000000001</v>
      </c>
      <c r="J578" s="219" t="s">
        <v>20</v>
      </c>
    </row>
    <row r="579" spans="1:10">
      <c r="A579" s="225" t="s">
        <v>4268</v>
      </c>
      <c r="B579" s="226">
        <v>42185</v>
      </c>
      <c r="C579" s="225" t="s">
        <v>4287</v>
      </c>
      <c r="D579" s="225" t="s">
        <v>292</v>
      </c>
      <c r="E579" s="225" t="s">
        <v>4270</v>
      </c>
      <c r="F579" s="225" t="s">
        <v>70</v>
      </c>
      <c r="G579" s="225" t="s">
        <v>23</v>
      </c>
      <c r="H579" s="225" t="s">
        <v>81</v>
      </c>
      <c r="I579" s="227">
        <v>-195.74</v>
      </c>
      <c r="J579" s="219" t="s">
        <v>20</v>
      </c>
    </row>
    <row r="580" spans="1:10">
      <c r="A580" s="225" t="s">
        <v>4268</v>
      </c>
      <c r="B580" s="226">
        <v>42185</v>
      </c>
      <c r="C580" s="225" t="s">
        <v>4287</v>
      </c>
      <c r="D580" s="225" t="s">
        <v>292</v>
      </c>
      <c r="E580" s="225" t="s">
        <v>4270</v>
      </c>
      <c r="F580" s="225" t="s">
        <v>40</v>
      </c>
      <c r="G580" s="225" t="s">
        <v>23</v>
      </c>
      <c r="H580" s="225" t="s">
        <v>81</v>
      </c>
      <c r="I580" s="227">
        <v>-60.52</v>
      </c>
      <c r="J580" s="219" t="s">
        <v>20</v>
      </c>
    </row>
    <row r="581" spans="1:10">
      <c r="A581" s="225" t="s">
        <v>4268</v>
      </c>
      <c r="B581" s="226">
        <v>42185</v>
      </c>
      <c r="C581" s="225" t="s">
        <v>4287</v>
      </c>
      <c r="D581" s="225" t="s">
        <v>292</v>
      </c>
      <c r="E581" s="225" t="s">
        <v>4270</v>
      </c>
      <c r="F581" s="225" t="s">
        <v>123</v>
      </c>
      <c r="G581" s="225" t="s">
        <v>23</v>
      </c>
      <c r="H581" s="225" t="s">
        <v>81</v>
      </c>
      <c r="I581" s="227">
        <v>2438.15</v>
      </c>
      <c r="J581" s="219" t="s">
        <v>20</v>
      </c>
    </row>
    <row r="582" spans="1:10">
      <c r="A582" s="225" t="s">
        <v>4268</v>
      </c>
      <c r="B582" s="226">
        <v>42185</v>
      </c>
      <c r="C582" s="225" t="s">
        <v>4287</v>
      </c>
      <c r="D582" s="225" t="s">
        <v>292</v>
      </c>
      <c r="E582" s="225" t="s">
        <v>4270</v>
      </c>
      <c r="F582" s="225" t="s">
        <v>197</v>
      </c>
      <c r="G582" s="225" t="s">
        <v>23</v>
      </c>
      <c r="H582" s="225" t="s">
        <v>81</v>
      </c>
      <c r="I582" s="227">
        <v>616.62</v>
      </c>
      <c r="J582" s="219" t="s">
        <v>20</v>
      </c>
    </row>
    <row r="583" spans="1:10">
      <c r="A583" s="225" t="s">
        <v>4268</v>
      </c>
      <c r="B583" s="226">
        <v>42185</v>
      </c>
      <c r="C583" s="225" t="s">
        <v>4287</v>
      </c>
      <c r="D583" s="225" t="s">
        <v>292</v>
      </c>
      <c r="E583" s="225" t="s">
        <v>4270</v>
      </c>
      <c r="F583" s="225" t="s">
        <v>175</v>
      </c>
      <c r="G583" s="225" t="s">
        <v>23</v>
      </c>
      <c r="H583" s="225" t="s">
        <v>81</v>
      </c>
      <c r="I583" s="227">
        <v>-174.03</v>
      </c>
      <c r="J583" s="219" t="s">
        <v>20</v>
      </c>
    </row>
    <row r="584" spans="1:10">
      <c r="A584" s="225" t="s">
        <v>4268</v>
      </c>
      <c r="B584" s="226">
        <v>42185</v>
      </c>
      <c r="C584" s="225" t="s">
        <v>4287</v>
      </c>
      <c r="D584" s="225" t="s">
        <v>292</v>
      </c>
      <c r="E584" s="225" t="s">
        <v>4270</v>
      </c>
      <c r="F584" s="225" t="s">
        <v>34</v>
      </c>
      <c r="G584" s="225" t="s">
        <v>23</v>
      </c>
      <c r="H584" s="225" t="s">
        <v>81</v>
      </c>
      <c r="I584" s="227">
        <v>152.52000000000001</v>
      </c>
      <c r="J584" s="219" t="s">
        <v>20</v>
      </c>
    </row>
    <row r="585" spans="1:10">
      <c r="A585" s="225" t="s">
        <v>4268</v>
      </c>
      <c r="B585" s="226">
        <v>42185</v>
      </c>
      <c r="C585" s="225" t="s">
        <v>4287</v>
      </c>
      <c r="D585" s="225" t="s">
        <v>292</v>
      </c>
      <c r="E585" s="225" t="s">
        <v>4270</v>
      </c>
      <c r="F585" s="225" t="s">
        <v>377</v>
      </c>
      <c r="G585" s="225" t="s">
        <v>23</v>
      </c>
      <c r="H585" s="225" t="s">
        <v>81</v>
      </c>
      <c r="I585" s="227">
        <v>56.19</v>
      </c>
      <c r="J585" s="219" t="s">
        <v>20</v>
      </c>
    </row>
    <row r="586" spans="1:10">
      <c r="A586" s="225" t="s">
        <v>4268</v>
      </c>
      <c r="B586" s="226">
        <v>42185</v>
      </c>
      <c r="C586" s="225" t="s">
        <v>4287</v>
      </c>
      <c r="D586" s="225" t="s">
        <v>292</v>
      </c>
      <c r="E586" s="225" t="s">
        <v>4270</v>
      </c>
      <c r="F586" s="225" t="s">
        <v>378</v>
      </c>
      <c r="G586" s="225" t="s">
        <v>23</v>
      </c>
      <c r="H586" s="225" t="s">
        <v>81</v>
      </c>
      <c r="I586" s="227">
        <v>28.73</v>
      </c>
      <c r="J586" s="219" t="s">
        <v>20</v>
      </c>
    </row>
    <row r="587" spans="1:10">
      <c r="A587" s="225" t="s">
        <v>4268</v>
      </c>
      <c r="B587" s="226">
        <v>42185</v>
      </c>
      <c r="C587" s="225" t="s">
        <v>4287</v>
      </c>
      <c r="D587" s="225" t="s">
        <v>292</v>
      </c>
      <c r="E587" s="225" t="s">
        <v>4270</v>
      </c>
      <c r="F587" s="225" t="s">
        <v>379</v>
      </c>
      <c r="G587" s="225" t="s">
        <v>23</v>
      </c>
      <c r="H587" s="225" t="s">
        <v>81</v>
      </c>
      <c r="I587" s="227">
        <v>7.09</v>
      </c>
      <c r="J587" s="219" t="s">
        <v>20</v>
      </c>
    </row>
    <row r="588" spans="1:10">
      <c r="A588" s="225" t="s">
        <v>4268</v>
      </c>
      <c r="B588" s="226">
        <v>42185</v>
      </c>
      <c r="C588" s="225" t="s">
        <v>4287</v>
      </c>
      <c r="D588" s="225" t="s">
        <v>292</v>
      </c>
      <c r="E588" s="225" t="s">
        <v>4270</v>
      </c>
      <c r="F588" s="225" t="s">
        <v>381</v>
      </c>
      <c r="G588" s="225" t="s">
        <v>23</v>
      </c>
      <c r="H588" s="225" t="s">
        <v>81</v>
      </c>
      <c r="I588" s="227">
        <v>53.2</v>
      </c>
      <c r="J588" s="219" t="s">
        <v>20</v>
      </c>
    </row>
    <row r="589" spans="1:10">
      <c r="A589" s="225" t="s">
        <v>4268</v>
      </c>
      <c r="B589" s="226">
        <v>42185</v>
      </c>
      <c r="C589" s="225" t="s">
        <v>4287</v>
      </c>
      <c r="D589" s="225" t="s">
        <v>292</v>
      </c>
      <c r="E589" s="225" t="s">
        <v>4270</v>
      </c>
      <c r="F589" s="225" t="s">
        <v>116</v>
      </c>
      <c r="G589" s="225" t="s">
        <v>23</v>
      </c>
      <c r="H589" s="225" t="s">
        <v>81</v>
      </c>
      <c r="I589" s="227">
        <v>47.89</v>
      </c>
      <c r="J589" s="219" t="s">
        <v>20</v>
      </c>
    </row>
    <row r="590" spans="1:10">
      <c r="A590" s="225" t="s">
        <v>4268</v>
      </c>
      <c r="B590" s="226">
        <v>42185</v>
      </c>
      <c r="C590" s="225" t="s">
        <v>4287</v>
      </c>
      <c r="D590" s="225" t="s">
        <v>292</v>
      </c>
      <c r="E590" s="225" t="s">
        <v>4270</v>
      </c>
      <c r="F590" s="225" t="s">
        <v>384</v>
      </c>
      <c r="G590" s="225" t="s">
        <v>23</v>
      </c>
      <c r="H590" s="225" t="s">
        <v>81</v>
      </c>
      <c r="I590" s="227">
        <v>28.4</v>
      </c>
      <c r="J590" s="219" t="s">
        <v>20</v>
      </c>
    </row>
    <row r="591" spans="1:10">
      <c r="A591" s="225" t="s">
        <v>4268</v>
      </c>
      <c r="B591" s="226">
        <v>42185</v>
      </c>
      <c r="C591" s="225" t="s">
        <v>4287</v>
      </c>
      <c r="D591" s="225" t="s">
        <v>292</v>
      </c>
      <c r="E591" s="225" t="s">
        <v>4270</v>
      </c>
      <c r="F591" s="225" t="s">
        <v>92</v>
      </c>
      <c r="G591" s="225" t="s">
        <v>23</v>
      </c>
      <c r="H591" s="225" t="s">
        <v>81</v>
      </c>
      <c r="I591" s="227">
        <v>-42.22</v>
      </c>
      <c r="J591" s="219" t="s">
        <v>20</v>
      </c>
    </row>
    <row r="592" spans="1:10">
      <c r="A592" s="225" t="s">
        <v>4268</v>
      </c>
      <c r="B592" s="226">
        <v>42185</v>
      </c>
      <c r="C592" s="225" t="s">
        <v>4287</v>
      </c>
      <c r="D592" s="225" t="s">
        <v>292</v>
      </c>
      <c r="E592" s="225" t="s">
        <v>4270</v>
      </c>
      <c r="F592" s="225" t="s">
        <v>75</v>
      </c>
      <c r="G592" s="225" t="s">
        <v>23</v>
      </c>
      <c r="H592" s="225" t="s">
        <v>81</v>
      </c>
      <c r="I592" s="227">
        <v>-7.77</v>
      </c>
      <c r="J592" s="219" t="s">
        <v>20</v>
      </c>
    </row>
    <row r="593" spans="1:10">
      <c r="A593" s="225" t="s">
        <v>4268</v>
      </c>
      <c r="B593" s="226">
        <v>42185</v>
      </c>
      <c r="C593" s="225" t="s">
        <v>4287</v>
      </c>
      <c r="D593" s="225" t="s">
        <v>292</v>
      </c>
      <c r="E593" s="225" t="s">
        <v>4270</v>
      </c>
      <c r="F593" s="225" t="s">
        <v>139</v>
      </c>
      <c r="G593" s="225" t="s">
        <v>23</v>
      </c>
      <c r="H593" s="225" t="s">
        <v>81</v>
      </c>
      <c r="I593" s="227">
        <v>65.069999999999993</v>
      </c>
      <c r="J593" s="219" t="s">
        <v>20</v>
      </c>
    </row>
    <row r="594" spans="1:10">
      <c r="A594" s="225" t="s">
        <v>4268</v>
      </c>
      <c r="B594" s="226">
        <v>42185</v>
      </c>
      <c r="C594" s="225" t="s">
        <v>4287</v>
      </c>
      <c r="D594" s="225" t="s">
        <v>292</v>
      </c>
      <c r="E594" s="225" t="s">
        <v>4270</v>
      </c>
      <c r="F594" s="225" t="s">
        <v>119</v>
      </c>
      <c r="G594" s="225" t="s">
        <v>23</v>
      </c>
      <c r="H594" s="225" t="s">
        <v>81</v>
      </c>
      <c r="I594" s="227">
        <v>-12.24</v>
      </c>
      <c r="J594" s="219" t="s">
        <v>20</v>
      </c>
    </row>
    <row r="595" spans="1:10">
      <c r="A595" s="225" t="s">
        <v>4268</v>
      </c>
      <c r="B595" s="226">
        <v>42185</v>
      </c>
      <c r="C595" s="225" t="s">
        <v>4287</v>
      </c>
      <c r="D595" s="225" t="s">
        <v>292</v>
      </c>
      <c r="E595" s="225" t="s">
        <v>4270</v>
      </c>
      <c r="F595" s="225" t="s">
        <v>397</v>
      </c>
      <c r="G595" s="225" t="s">
        <v>23</v>
      </c>
      <c r="H595" s="225" t="s">
        <v>81</v>
      </c>
      <c r="I595" s="227">
        <v>93.62</v>
      </c>
      <c r="J595" s="219" t="s">
        <v>20</v>
      </c>
    </row>
    <row r="596" spans="1:10">
      <c r="A596" s="225" t="s">
        <v>4268</v>
      </c>
      <c r="B596" s="226">
        <v>42185</v>
      </c>
      <c r="C596" s="225" t="s">
        <v>4287</v>
      </c>
      <c r="D596" s="225" t="s">
        <v>292</v>
      </c>
      <c r="E596" s="225" t="s">
        <v>4270</v>
      </c>
      <c r="F596" s="225" t="s">
        <v>401</v>
      </c>
      <c r="G596" s="225" t="s">
        <v>23</v>
      </c>
      <c r="H596" s="225" t="s">
        <v>81</v>
      </c>
      <c r="I596" s="227">
        <v>911.28</v>
      </c>
      <c r="J596" s="219" t="s">
        <v>20</v>
      </c>
    </row>
    <row r="597" spans="1:10">
      <c r="A597" s="225" t="s">
        <v>4268</v>
      </c>
      <c r="B597" s="226">
        <v>42185</v>
      </c>
      <c r="C597" s="225" t="s">
        <v>4287</v>
      </c>
      <c r="D597" s="225" t="s">
        <v>292</v>
      </c>
      <c r="E597" s="225" t="s">
        <v>4270</v>
      </c>
      <c r="F597" s="225" t="s">
        <v>86</v>
      </c>
      <c r="G597" s="225" t="s">
        <v>23</v>
      </c>
      <c r="H597" s="225" t="s">
        <v>81</v>
      </c>
      <c r="I597" s="227">
        <v>-14.97</v>
      </c>
      <c r="J597" s="219" t="s">
        <v>20</v>
      </c>
    </row>
    <row r="598" spans="1:10">
      <c r="A598" s="225" t="s">
        <v>4268</v>
      </c>
      <c r="B598" s="226">
        <v>42185</v>
      </c>
      <c r="C598" s="225" t="s">
        <v>4287</v>
      </c>
      <c r="D598" s="225" t="s">
        <v>292</v>
      </c>
      <c r="E598" s="225" t="s">
        <v>4270</v>
      </c>
      <c r="F598" s="225" t="s">
        <v>413</v>
      </c>
      <c r="G598" s="225" t="s">
        <v>23</v>
      </c>
      <c r="H598" s="225" t="s">
        <v>81</v>
      </c>
      <c r="I598" s="227">
        <v>14.37</v>
      </c>
      <c r="J598" s="219" t="s">
        <v>20</v>
      </c>
    </row>
    <row r="599" spans="1:10">
      <c r="A599" s="225" t="s">
        <v>4268</v>
      </c>
      <c r="B599" s="226">
        <v>42185</v>
      </c>
      <c r="C599" s="225" t="s">
        <v>4287</v>
      </c>
      <c r="D599" s="225" t="s">
        <v>292</v>
      </c>
      <c r="E599" s="225" t="s">
        <v>4270</v>
      </c>
      <c r="F599" s="225" t="s">
        <v>417</v>
      </c>
      <c r="G599" s="225" t="s">
        <v>23</v>
      </c>
      <c r="H599" s="225" t="s">
        <v>81</v>
      </c>
      <c r="I599" s="227">
        <v>94.48</v>
      </c>
      <c r="J599" s="219" t="s">
        <v>20</v>
      </c>
    </row>
    <row r="600" spans="1:10">
      <c r="A600" s="225" t="s">
        <v>4268</v>
      </c>
      <c r="B600" s="226">
        <v>42185</v>
      </c>
      <c r="C600" s="225" t="s">
        <v>4287</v>
      </c>
      <c r="D600" s="225" t="s">
        <v>292</v>
      </c>
      <c r="E600" s="225" t="s">
        <v>4270</v>
      </c>
      <c r="F600" s="225" t="s">
        <v>419</v>
      </c>
      <c r="G600" s="225" t="s">
        <v>23</v>
      </c>
      <c r="H600" s="225" t="s">
        <v>81</v>
      </c>
      <c r="I600" s="227">
        <v>125.03</v>
      </c>
      <c r="J600" s="219" t="s">
        <v>20</v>
      </c>
    </row>
    <row r="601" spans="1:10">
      <c r="A601" s="225" t="s">
        <v>4268</v>
      </c>
      <c r="B601" s="226">
        <v>42185</v>
      </c>
      <c r="C601" s="225" t="s">
        <v>4287</v>
      </c>
      <c r="D601" s="225" t="s">
        <v>292</v>
      </c>
      <c r="E601" s="225" t="s">
        <v>4270</v>
      </c>
      <c r="F601" s="225" t="s">
        <v>428</v>
      </c>
      <c r="G601" s="225" t="s">
        <v>23</v>
      </c>
      <c r="H601" s="225" t="s">
        <v>81</v>
      </c>
      <c r="I601" s="227">
        <v>18.62</v>
      </c>
      <c r="J601" s="219" t="s">
        <v>20</v>
      </c>
    </row>
    <row r="602" spans="1:10">
      <c r="A602" s="225" t="s">
        <v>4268</v>
      </c>
      <c r="B602" s="226">
        <v>42185</v>
      </c>
      <c r="C602" s="225" t="s">
        <v>4287</v>
      </c>
      <c r="D602" s="225" t="s">
        <v>292</v>
      </c>
      <c r="E602" s="225" t="s">
        <v>4270</v>
      </c>
      <c r="F602" s="225" t="s">
        <v>435</v>
      </c>
      <c r="G602" s="225" t="s">
        <v>23</v>
      </c>
      <c r="H602" s="225" t="s">
        <v>81</v>
      </c>
      <c r="I602" s="227">
        <v>210.57</v>
      </c>
      <c r="J602" s="219" t="s">
        <v>20</v>
      </c>
    </row>
    <row r="603" spans="1:10">
      <c r="A603" s="225" t="s">
        <v>4268</v>
      </c>
      <c r="B603" s="226">
        <v>42185</v>
      </c>
      <c r="C603" s="225" t="s">
        <v>4287</v>
      </c>
      <c r="D603" s="225" t="s">
        <v>292</v>
      </c>
      <c r="E603" s="225" t="s">
        <v>4270</v>
      </c>
      <c r="F603" s="225" t="s">
        <v>182</v>
      </c>
      <c r="G603" s="225" t="s">
        <v>23</v>
      </c>
      <c r="H603" s="225" t="s">
        <v>81</v>
      </c>
      <c r="I603" s="227">
        <v>8319</v>
      </c>
      <c r="J603" s="219" t="s">
        <v>20</v>
      </c>
    </row>
    <row r="604" spans="1:10">
      <c r="A604" s="225" t="s">
        <v>4268</v>
      </c>
      <c r="B604" s="226">
        <v>42185</v>
      </c>
      <c r="C604" s="225" t="s">
        <v>4287</v>
      </c>
      <c r="D604" s="225" t="s">
        <v>292</v>
      </c>
      <c r="E604" s="225" t="s">
        <v>4270</v>
      </c>
      <c r="F604" s="225" t="s">
        <v>231</v>
      </c>
      <c r="G604" s="225" t="s">
        <v>23</v>
      </c>
      <c r="H604" s="225" t="s">
        <v>81</v>
      </c>
      <c r="I604" s="227">
        <v>-1.07</v>
      </c>
      <c r="J604" s="219" t="s">
        <v>20</v>
      </c>
    </row>
    <row r="605" spans="1:10">
      <c r="A605" s="225" t="s">
        <v>4268</v>
      </c>
      <c r="B605" s="226">
        <v>42185</v>
      </c>
      <c r="C605" s="225" t="s">
        <v>4287</v>
      </c>
      <c r="D605" s="225" t="s">
        <v>292</v>
      </c>
      <c r="E605" s="225" t="s">
        <v>4270</v>
      </c>
      <c r="F605" s="225" t="s">
        <v>446</v>
      </c>
      <c r="G605" s="225" t="s">
        <v>23</v>
      </c>
      <c r="H605" s="225" t="s">
        <v>81</v>
      </c>
      <c r="I605" s="227">
        <v>1184.3</v>
      </c>
      <c r="J605" s="219" t="s">
        <v>20</v>
      </c>
    </row>
    <row r="606" spans="1:10">
      <c r="A606" s="225" t="s">
        <v>4268</v>
      </c>
      <c r="B606" s="226">
        <v>42185</v>
      </c>
      <c r="C606" s="225" t="s">
        <v>4287</v>
      </c>
      <c r="D606" s="225" t="s">
        <v>292</v>
      </c>
      <c r="E606" s="225" t="s">
        <v>4270</v>
      </c>
      <c r="F606" s="225" t="s">
        <v>104</v>
      </c>
      <c r="G606" s="225" t="s">
        <v>23</v>
      </c>
      <c r="H606" s="225" t="s">
        <v>81</v>
      </c>
      <c r="I606" s="227">
        <v>15.25</v>
      </c>
      <c r="J606" s="219" t="s">
        <v>20</v>
      </c>
    </row>
    <row r="607" spans="1:10">
      <c r="A607" s="225" t="s">
        <v>4268</v>
      </c>
      <c r="B607" s="226">
        <v>42185</v>
      </c>
      <c r="C607" s="225" t="s">
        <v>4287</v>
      </c>
      <c r="D607" s="225" t="s">
        <v>292</v>
      </c>
      <c r="E607" s="225" t="s">
        <v>4270</v>
      </c>
      <c r="F607" s="225" t="s">
        <v>458</v>
      </c>
      <c r="G607" s="225" t="s">
        <v>23</v>
      </c>
      <c r="H607" s="225" t="s">
        <v>81</v>
      </c>
      <c r="I607" s="227">
        <v>25.3</v>
      </c>
      <c r="J607" s="219" t="s">
        <v>20</v>
      </c>
    </row>
    <row r="608" spans="1:10">
      <c r="A608" s="225" t="s">
        <v>4268</v>
      </c>
      <c r="B608" s="226">
        <v>42185</v>
      </c>
      <c r="C608" s="225" t="s">
        <v>4287</v>
      </c>
      <c r="D608" s="225" t="s">
        <v>292</v>
      </c>
      <c r="E608" s="225" t="s">
        <v>4270</v>
      </c>
      <c r="F608" s="225" t="s">
        <v>460</v>
      </c>
      <c r="G608" s="225" t="s">
        <v>23</v>
      </c>
      <c r="H608" s="225" t="s">
        <v>81</v>
      </c>
      <c r="I608" s="227">
        <v>66</v>
      </c>
      <c r="J608" s="219" t="s">
        <v>20</v>
      </c>
    </row>
    <row r="609" spans="1:10">
      <c r="A609" s="225" t="s">
        <v>4268</v>
      </c>
      <c r="B609" s="226">
        <v>42185</v>
      </c>
      <c r="C609" s="225" t="s">
        <v>4287</v>
      </c>
      <c r="D609" s="225" t="s">
        <v>292</v>
      </c>
      <c r="E609" s="225" t="s">
        <v>4270</v>
      </c>
      <c r="F609" s="225" t="s">
        <v>461</v>
      </c>
      <c r="G609" s="225" t="s">
        <v>23</v>
      </c>
      <c r="H609" s="225" t="s">
        <v>81</v>
      </c>
      <c r="I609" s="227">
        <v>261.69</v>
      </c>
      <c r="J609" s="219" t="s">
        <v>20</v>
      </c>
    </row>
    <row r="610" spans="1:10">
      <c r="A610" s="225" t="s">
        <v>4268</v>
      </c>
      <c r="B610" s="226">
        <v>42185</v>
      </c>
      <c r="C610" s="225" t="s">
        <v>4287</v>
      </c>
      <c r="D610" s="225" t="s">
        <v>292</v>
      </c>
      <c r="E610" s="225" t="s">
        <v>4270</v>
      </c>
      <c r="F610" s="225" t="s">
        <v>463</v>
      </c>
      <c r="G610" s="225" t="s">
        <v>23</v>
      </c>
      <c r="H610" s="225" t="s">
        <v>81</v>
      </c>
      <c r="I610" s="227">
        <v>646.4</v>
      </c>
      <c r="J610" s="219" t="s">
        <v>20</v>
      </c>
    </row>
    <row r="611" spans="1:10">
      <c r="A611" s="225" t="s">
        <v>4268</v>
      </c>
      <c r="B611" s="226">
        <v>42185</v>
      </c>
      <c r="C611" s="225" t="s">
        <v>4287</v>
      </c>
      <c r="D611" s="225" t="s">
        <v>292</v>
      </c>
      <c r="E611" s="225" t="s">
        <v>4270</v>
      </c>
      <c r="F611" s="225" t="s">
        <v>56</v>
      </c>
      <c r="G611" s="225" t="s">
        <v>23</v>
      </c>
      <c r="H611" s="225" t="s">
        <v>81</v>
      </c>
      <c r="I611" s="227">
        <v>197.76</v>
      </c>
      <c r="J611" s="219" t="s">
        <v>20</v>
      </c>
    </row>
    <row r="612" spans="1:10">
      <c r="A612" s="225" t="s">
        <v>4268</v>
      </c>
      <c r="B612" s="226">
        <v>42185</v>
      </c>
      <c r="C612" s="225" t="s">
        <v>4287</v>
      </c>
      <c r="D612" s="225" t="s">
        <v>292</v>
      </c>
      <c r="E612" s="225" t="s">
        <v>4270</v>
      </c>
      <c r="F612" s="225" t="s">
        <v>78</v>
      </c>
      <c r="G612" s="225" t="s">
        <v>23</v>
      </c>
      <c r="H612" s="225" t="s">
        <v>81</v>
      </c>
      <c r="I612" s="227">
        <v>836.32</v>
      </c>
      <c r="J612" s="219" t="s">
        <v>20</v>
      </c>
    </row>
    <row r="613" spans="1:10">
      <c r="A613" s="225" t="s">
        <v>4268</v>
      </c>
      <c r="B613" s="226">
        <v>42185</v>
      </c>
      <c r="C613" s="225" t="s">
        <v>4287</v>
      </c>
      <c r="D613" s="225" t="s">
        <v>292</v>
      </c>
      <c r="E613" s="225" t="s">
        <v>4270</v>
      </c>
      <c r="F613" s="225" t="s">
        <v>478</v>
      </c>
      <c r="G613" s="225" t="s">
        <v>23</v>
      </c>
      <c r="H613" s="225" t="s">
        <v>81</v>
      </c>
      <c r="I613" s="227">
        <v>623.08000000000004</v>
      </c>
      <c r="J613" s="219" t="s">
        <v>20</v>
      </c>
    </row>
    <row r="614" spans="1:10">
      <c r="A614" s="225" t="s">
        <v>4268</v>
      </c>
      <c r="B614" s="226">
        <v>42185</v>
      </c>
      <c r="C614" s="225" t="s">
        <v>4287</v>
      </c>
      <c r="D614" s="225" t="s">
        <v>292</v>
      </c>
      <c r="E614" s="225" t="s">
        <v>4270</v>
      </c>
      <c r="F614" s="225" t="s">
        <v>491</v>
      </c>
      <c r="G614" s="225" t="s">
        <v>23</v>
      </c>
      <c r="H614" s="225" t="s">
        <v>81</v>
      </c>
      <c r="I614" s="227">
        <v>102.65</v>
      </c>
      <c r="J614" s="219" t="s">
        <v>20</v>
      </c>
    </row>
    <row r="615" spans="1:10">
      <c r="A615" s="225" t="s">
        <v>4268</v>
      </c>
      <c r="B615" s="226">
        <v>42185</v>
      </c>
      <c r="C615" s="225" t="s">
        <v>4287</v>
      </c>
      <c r="D615" s="225" t="s">
        <v>292</v>
      </c>
      <c r="E615" s="225" t="s">
        <v>4270</v>
      </c>
      <c r="F615" s="225" t="s">
        <v>496</v>
      </c>
      <c r="G615" s="225" t="s">
        <v>23</v>
      </c>
      <c r="H615" s="225" t="s">
        <v>81</v>
      </c>
      <c r="I615" s="227">
        <v>571.83000000000004</v>
      </c>
      <c r="J615" s="219" t="s">
        <v>20</v>
      </c>
    </row>
    <row r="616" spans="1:10">
      <c r="A616" s="225" t="s">
        <v>4268</v>
      </c>
      <c r="B616" s="226">
        <v>42185</v>
      </c>
      <c r="C616" s="225" t="s">
        <v>4287</v>
      </c>
      <c r="D616" s="225" t="s">
        <v>292</v>
      </c>
      <c r="E616" s="225" t="s">
        <v>4270</v>
      </c>
      <c r="F616" s="225" t="s">
        <v>226</v>
      </c>
      <c r="G616" s="225" t="s">
        <v>23</v>
      </c>
      <c r="H616" s="225" t="s">
        <v>81</v>
      </c>
      <c r="I616" s="227">
        <v>500.38</v>
      </c>
      <c r="J616" s="219" t="s">
        <v>20</v>
      </c>
    </row>
    <row r="617" spans="1:10">
      <c r="A617" s="225" t="s">
        <v>4268</v>
      </c>
      <c r="B617" s="226">
        <v>42185</v>
      </c>
      <c r="C617" s="225" t="s">
        <v>4287</v>
      </c>
      <c r="D617" s="225" t="s">
        <v>292</v>
      </c>
      <c r="E617" s="225" t="s">
        <v>4270</v>
      </c>
      <c r="F617" s="225" t="s">
        <v>43</v>
      </c>
      <c r="G617" s="225" t="s">
        <v>23</v>
      </c>
      <c r="H617" s="225" t="s">
        <v>81</v>
      </c>
      <c r="I617" s="227">
        <v>8.56</v>
      </c>
      <c r="J617" s="219" t="s">
        <v>20</v>
      </c>
    </row>
    <row r="618" spans="1:10">
      <c r="A618" s="225" t="s">
        <v>4268</v>
      </c>
      <c r="B618" s="226">
        <v>42185</v>
      </c>
      <c r="C618" s="225" t="s">
        <v>4287</v>
      </c>
      <c r="D618" s="225" t="s">
        <v>292</v>
      </c>
      <c r="E618" s="225" t="s">
        <v>4270</v>
      </c>
      <c r="F618" s="225" t="s">
        <v>53</v>
      </c>
      <c r="G618" s="225" t="s">
        <v>23</v>
      </c>
      <c r="H618" s="225" t="s">
        <v>81</v>
      </c>
      <c r="I618" s="227">
        <v>24.99</v>
      </c>
      <c r="J618" s="219" t="s">
        <v>20</v>
      </c>
    </row>
    <row r="619" spans="1:10">
      <c r="A619" s="225" t="s">
        <v>4268</v>
      </c>
      <c r="B619" s="226">
        <v>42185</v>
      </c>
      <c r="C619" s="225" t="s">
        <v>4287</v>
      </c>
      <c r="D619" s="225" t="s">
        <v>292</v>
      </c>
      <c r="E619" s="225" t="s">
        <v>4270</v>
      </c>
      <c r="F619" s="225" t="s">
        <v>51</v>
      </c>
      <c r="G619" s="225" t="s">
        <v>23</v>
      </c>
      <c r="H619" s="225" t="s">
        <v>81</v>
      </c>
      <c r="I619" s="227">
        <v>37.43</v>
      </c>
      <c r="J619" s="219" t="s">
        <v>20</v>
      </c>
    </row>
    <row r="620" spans="1:10">
      <c r="A620" s="225" t="s">
        <v>4268</v>
      </c>
      <c r="B620" s="226">
        <v>42185</v>
      </c>
      <c r="C620" s="225" t="s">
        <v>4287</v>
      </c>
      <c r="D620" s="225" t="s">
        <v>292</v>
      </c>
      <c r="E620" s="225" t="s">
        <v>4270</v>
      </c>
      <c r="F620" s="225" t="s">
        <v>48</v>
      </c>
      <c r="G620" s="225" t="s">
        <v>23</v>
      </c>
      <c r="H620" s="225" t="s">
        <v>81</v>
      </c>
      <c r="I620" s="227">
        <v>36.76</v>
      </c>
      <c r="J620" s="219" t="s">
        <v>20</v>
      </c>
    </row>
    <row r="621" spans="1:10">
      <c r="A621" s="225" t="s">
        <v>4268</v>
      </c>
      <c r="B621" s="226">
        <v>42185</v>
      </c>
      <c r="C621" s="225" t="s">
        <v>4287</v>
      </c>
      <c r="D621" s="225" t="s">
        <v>292</v>
      </c>
      <c r="E621" s="225" t="s">
        <v>4270</v>
      </c>
      <c r="F621" s="225" t="s">
        <v>503</v>
      </c>
      <c r="G621" s="225" t="s">
        <v>23</v>
      </c>
      <c r="H621" s="225" t="s">
        <v>81</v>
      </c>
      <c r="I621" s="227">
        <v>-50.85</v>
      </c>
      <c r="J621" s="219" t="s">
        <v>20</v>
      </c>
    </row>
    <row r="622" spans="1:10">
      <c r="A622" s="225" t="s">
        <v>4268</v>
      </c>
      <c r="B622" s="226">
        <v>42185</v>
      </c>
      <c r="C622" s="225" t="s">
        <v>4287</v>
      </c>
      <c r="D622" s="225" t="s">
        <v>292</v>
      </c>
      <c r="E622" s="225" t="s">
        <v>4270</v>
      </c>
      <c r="F622" s="225" t="s">
        <v>37</v>
      </c>
      <c r="G622" s="225" t="s">
        <v>23</v>
      </c>
      <c r="H622" s="225" t="s">
        <v>81</v>
      </c>
      <c r="I622" s="227">
        <v>27.78</v>
      </c>
      <c r="J622" s="219" t="s">
        <v>20</v>
      </c>
    </row>
    <row r="623" spans="1:10">
      <c r="A623" s="225" t="s">
        <v>4268</v>
      </c>
      <c r="B623" s="226">
        <v>42216</v>
      </c>
      <c r="C623" s="225" t="s">
        <v>4288</v>
      </c>
      <c r="D623" s="225" t="s">
        <v>292</v>
      </c>
      <c r="E623" s="225" t="s">
        <v>4270</v>
      </c>
      <c r="F623" s="225" t="s">
        <v>81</v>
      </c>
      <c r="G623" s="225" t="s">
        <v>23</v>
      </c>
      <c r="H623" s="225" t="s">
        <v>4271</v>
      </c>
      <c r="I623" s="227">
        <v>-15582.59</v>
      </c>
      <c r="J623" s="219" t="s">
        <v>20</v>
      </c>
    </row>
    <row r="624" spans="1:10">
      <c r="A624" s="225" t="s">
        <v>4268</v>
      </c>
      <c r="B624" s="226">
        <v>42216</v>
      </c>
      <c r="C624" s="225" t="s">
        <v>4288</v>
      </c>
      <c r="D624" s="225" t="s">
        <v>292</v>
      </c>
      <c r="E624" s="225" t="s">
        <v>4270</v>
      </c>
      <c r="F624" s="225" t="s">
        <v>70</v>
      </c>
      <c r="G624" s="225" t="s">
        <v>23</v>
      </c>
      <c r="H624" s="225" t="s">
        <v>81</v>
      </c>
      <c r="I624" s="227">
        <v>-256.08</v>
      </c>
      <c r="J624" s="219" t="s">
        <v>20</v>
      </c>
    </row>
    <row r="625" spans="1:10">
      <c r="A625" s="225" t="s">
        <v>4268</v>
      </c>
      <c r="B625" s="226">
        <v>42216</v>
      </c>
      <c r="C625" s="225" t="s">
        <v>4288</v>
      </c>
      <c r="D625" s="225" t="s">
        <v>292</v>
      </c>
      <c r="E625" s="225" t="s">
        <v>4270</v>
      </c>
      <c r="F625" s="225" t="s">
        <v>40</v>
      </c>
      <c r="G625" s="225" t="s">
        <v>23</v>
      </c>
      <c r="H625" s="225" t="s">
        <v>81</v>
      </c>
      <c r="I625" s="227">
        <v>-146.1</v>
      </c>
      <c r="J625" s="219" t="s">
        <v>20</v>
      </c>
    </row>
    <row r="626" spans="1:10">
      <c r="A626" s="225" t="s">
        <v>4268</v>
      </c>
      <c r="B626" s="226">
        <v>42216</v>
      </c>
      <c r="C626" s="225" t="s">
        <v>4288</v>
      </c>
      <c r="D626" s="225" t="s">
        <v>292</v>
      </c>
      <c r="E626" s="225" t="s">
        <v>4270</v>
      </c>
      <c r="F626" s="225" t="s">
        <v>89</v>
      </c>
      <c r="G626" s="225" t="s">
        <v>23</v>
      </c>
      <c r="H626" s="225" t="s">
        <v>81</v>
      </c>
      <c r="I626" s="227">
        <v>-2.73</v>
      </c>
      <c r="J626" s="219" t="s">
        <v>20</v>
      </c>
    </row>
    <row r="627" spans="1:10">
      <c r="A627" s="225" t="s">
        <v>4268</v>
      </c>
      <c r="B627" s="226">
        <v>42216</v>
      </c>
      <c r="C627" s="225" t="s">
        <v>4288</v>
      </c>
      <c r="D627" s="225" t="s">
        <v>292</v>
      </c>
      <c r="E627" s="225" t="s">
        <v>4270</v>
      </c>
      <c r="F627" s="225" t="s">
        <v>197</v>
      </c>
      <c r="G627" s="225" t="s">
        <v>23</v>
      </c>
      <c r="H627" s="225" t="s">
        <v>81</v>
      </c>
      <c r="I627" s="227">
        <v>-113.45</v>
      </c>
      <c r="J627" s="219" t="s">
        <v>20</v>
      </c>
    </row>
    <row r="628" spans="1:10">
      <c r="A628" s="225" t="s">
        <v>4268</v>
      </c>
      <c r="B628" s="226">
        <v>42216</v>
      </c>
      <c r="C628" s="225" t="s">
        <v>4288</v>
      </c>
      <c r="D628" s="225" t="s">
        <v>292</v>
      </c>
      <c r="E628" s="225" t="s">
        <v>4270</v>
      </c>
      <c r="F628" s="225" t="s">
        <v>175</v>
      </c>
      <c r="G628" s="225" t="s">
        <v>23</v>
      </c>
      <c r="H628" s="225" t="s">
        <v>81</v>
      </c>
      <c r="I628" s="227">
        <v>2318.2800000000002</v>
      </c>
      <c r="J628" s="219" t="s">
        <v>20</v>
      </c>
    </row>
    <row r="629" spans="1:10">
      <c r="A629" s="225" t="s">
        <v>4268</v>
      </c>
      <c r="B629" s="226">
        <v>42216</v>
      </c>
      <c r="C629" s="225" t="s">
        <v>4288</v>
      </c>
      <c r="D629" s="225" t="s">
        <v>292</v>
      </c>
      <c r="E629" s="225" t="s">
        <v>4270</v>
      </c>
      <c r="F629" s="225" t="s">
        <v>34</v>
      </c>
      <c r="G629" s="225" t="s">
        <v>23</v>
      </c>
      <c r="H629" s="225" t="s">
        <v>81</v>
      </c>
      <c r="I629" s="227">
        <v>1056.79</v>
      </c>
      <c r="J629" s="219" t="s">
        <v>20</v>
      </c>
    </row>
    <row r="630" spans="1:10">
      <c r="A630" s="225" t="s">
        <v>4268</v>
      </c>
      <c r="B630" s="226">
        <v>42216</v>
      </c>
      <c r="C630" s="225" t="s">
        <v>4288</v>
      </c>
      <c r="D630" s="225" t="s">
        <v>292</v>
      </c>
      <c r="E630" s="225" t="s">
        <v>4270</v>
      </c>
      <c r="F630" s="225" t="s">
        <v>377</v>
      </c>
      <c r="G630" s="225" t="s">
        <v>23</v>
      </c>
      <c r="H630" s="225" t="s">
        <v>81</v>
      </c>
      <c r="I630" s="227">
        <v>84.34</v>
      </c>
      <c r="J630" s="219" t="s">
        <v>20</v>
      </c>
    </row>
    <row r="631" spans="1:10">
      <c r="A631" s="225" t="s">
        <v>4268</v>
      </c>
      <c r="B631" s="226">
        <v>42216</v>
      </c>
      <c r="C631" s="225" t="s">
        <v>4288</v>
      </c>
      <c r="D631" s="225" t="s">
        <v>292</v>
      </c>
      <c r="E631" s="225" t="s">
        <v>4270</v>
      </c>
      <c r="F631" s="225" t="s">
        <v>378</v>
      </c>
      <c r="G631" s="225" t="s">
        <v>23</v>
      </c>
      <c r="H631" s="225" t="s">
        <v>81</v>
      </c>
      <c r="I631" s="227">
        <v>55.61</v>
      </c>
      <c r="J631" s="219" t="s">
        <v>20</v>
      </c>
    </row>
    <row r="632" spans="1:10">
      <c r="A632" s="225" t="s">
        <v>4268</v>
      </c>
      <c r="B632" s="226">
        <v>42216</v>
      </c>
      <c r="C632" s="225" t="s">
        <v>4288</v>
      </c>
      <c r="D632" s="225" t="s">
        <v>292</v>
      </c>
      <c r="E632" s="225" t="s">
        <v>4270</v>
      </c>
      <c r="F632" s="225" t="s">
        <v>67</v>
      </c>
      <c r="G632" s="225" t="s">
        <v>23</v>
      </c>
      <c r="H632" s="225" t="s">
        <v>81</v>
      </c>
      <c r="I632" s="227">
        <v>1.76</v>
      </c>
      <c r="J632" s="219" t="s">
        <v>20</v>
      </c>
    </row>
    <row r="633" spans="1:10">
      <c r="A633" s="225" t="s">
        <v>4268</v>
      </c>
      <c r="B633" s="226">
        <v>42216</v>
      </c>
      <c r="C633" s="225" t="s">
        <v>4288</v>
      </c>
      <c r="D633" s="225" t="s">
        <v>292</v>
      </c>
      <c r="E633" s="225" t="s">
        <v>4270</v>
      </c>
      <c r="F633" s="225" t="s">
        <v>379</v>
      </c>
      <c r="G633" s="225" t="s">
        <v>23</v>
      </c>
      <c r="H633" s="225" t="s">
        <v>81</v>
      </c>
      <c r="I633" s="227">
        <v>3.53</v>
      </c>
      <c r="J633" s="219" t="s">
        <v>20</v>
      </c>
    </row>
    <row r="634" spans="1:10">
      <c r="A634" s="225" t="s">
        <v>4268</v>
      </c>
      <c r="B634" s="226">
        <v>42216</v>
      </c>
      <c r="C634" s="225" t="s">
        <v>4288</v>
      </c>
      <c r="D634" s="225" t="s">
        <v>292</v>
      </c>
      <c r="E634" s="225" t="s">
        <v>4270</v>
      </c>
      <c r="F634" s="225" t="s">
        <v>202</v>
      </c>
      <c r="G634" s="225" t="s">
        <v>23</v>
      </c>
      <c r="H634" s="225" t="s">
        <v>81</v>
      </c>
      <c r="I634" s="227">
        <v>-6.98</v>
      </c>
      <c r="J634" s="219" t="s">
        <v>20</v>
      </c>
    </row>
    <row r="635" spans="1:10">
      <c r="A635" s="225" t="s">
        <v>4268</v>
      </c>
      <c r="B635" s="226">
        <v>42216</v>
      </c>
      <c r="C635" s="225" t="s">
        <v>4288</v>
      </c>
      <c r="D635" s="225" t="s">
        <v>292</v>
      </c>
      <c r="E635" s="225" t="s">
        <v>4270</v>
      </c>
      <c r="F635" s="225" t="s">
        <v>92</v>
      </c>
      <c r="G635" s="225" t="s">
        <v>23</v>
      </c>
      <c r="H635" s="225" t="s">
        <v>81</v>
      </c>
      <c r="I635" s="227">
        <v>-46.55</v>
      </c>
      <c r="J635" s="219" t="s">
        <v>20</v>
      </c>
    </row>
    <row r="636" spans="1:10">
      <c r="A636" s="225" t="s">
        <v>4268</v>
      </c>
      <c r="B636" s="226">
        <v>42216</v>
      </c>
      <c r="C636" s="225" t="s">
        <v>4288</v>
      </c>
      <c r="D636" s="225" t="s">
        <v>292</v>
      </c>
      <c r="E636" s="225" t="s">
        <v>4270</v>
      </c>
      <c r="F636" s="225" t="s">
        <v>153</v>
      </c>
      <c r="G636" s="225" t="s">
        <v>23</v>
      </c>
      <c r="H636" s="225" t="s">
        <v>81</v>
      </c>
      <c r="I636" s="227">
        <v>-14.13</v>
      </c>
      <c r="J636" s="219" t="s">
        <v>20</v>
      </c>
    </row>
    <row r="637" spans="1:10">
      <c r="A637" s="225" t="s">
        <v>4268</v>
      </c>
      <c r="B637" s="226">
        <v>42216</v>
      </c>
      <c r="C637" s="225" t="s">
        <v>4288</v>
      </c>
      <c r="D637" s="225" t="s">
        <v>292</v>
      </c>
      <c r="E637" s="225" t="s">
        <v>4270</v>
      </c>
      <c r="F637" s="225" t="s">
        <v>75</v>
      </c>
      <c r="G637" s="225" t="s">
        <v>23</v>
      </c>
      <c r="H637" s="225" t="s">
        <v>81</v>
      </c>
      <c r="I637" s="227">
        <v>-17.13</v>
      </c>
      <c r="J637" s="219" t="s">
        <v>20</v>
      </c>
    </row>
    <row r="638" spans="1:10">
      <c r="A638" s="225" t="s">
        <v>4268</v>
      </c>
      <c r="B638" s="226">
        <v>42216</v>
      </c>
      <c r="C638" s="225" t="s">
        <v>4288</v>
      </c>
      <c r="D638" s="225" t="s">
        <v>292</v>
      </c>
      <c r="E638" s="225" t="s">
        <v>4270</v>
      </c>
      <c r="F638" s="225" t="s">
        <v>139</v>
      </c>
      <c r="G638" s="225" t="s">
        <v>23</v>
      </c>
      <c r="H638" s="225" t="s">
        <v>81</v>
      </c>
      <c r="I638" s="227">
        <v>262.64999999999998</v>
      </c>
      <c r="J638" s="219" t="s">
        <v>20</v>
      </c>
    </row>
    <row r="639" spans="1:10">
      <c r="A639" s="225" t="s">
        <v>4268</v>
      </c>
      <c r="B639" s="226">
        <v>42216</v>
      </c>
      <c r="C639" s="225" t="s">
        <v>4288</v>
      </c>
      <c r="D639" s="225" t="s">
        <v>292</v>
      </c>
      <c r="E639" s="225" t="s">
        <v>4270</v>
      </c>
      <c r="F639" s="225" t="s">
        <v>119</v>
      </c>
      <c r="G639" s="225" t="s">
        <v>23</v>
      </c>
      <c r="H639" s="225" t="s">
        <v>81</v>
      </c>
      <c r="I639" s="227">
        <v>-13.49</v>
      </c>
      <c r="J639" s="219" t="s">
        <v>20</v>
      </c>
    </row>
    <row r="640" spans="1:10">
      <c r="A640" s="225" t="s">
        <v>4268</v>
      </c>
      <c r="B640" s="226">
        <v>42216</v>
      </c>
      <c r="C640" s="225" t="s">
        <v>4288</v>
      </c>
      <c r="D640" s="225" t="s">
        <v>292</v>
      </c>
      <c r="E640" s="225" t="s">
        <v>4270</v>
      </c>
      <c r="F640" s="225" t="s">
        <v>397</v>
      </c>
      <c r="G640" s="225" t="s">
        <v>23</v>
      </c>
      <c r="H640" s="225" t="s">
        <v>81</v>
      </c>
      <c r="I640" s="227">
        <v>139.19999999999999</v>
      </c>
      <c r="J640" s="219" t="s">
        <v>20</v>
      </c>
    </row>
    <row r="641" spans="1:10">
      <c r="A641" s="225" t="s">
        <v>4268</v>
      </c>
      <c r="B641" s="226">
        <v>42216</v>
      </c>
      <c r="C641" s="225" t="s">
        <v>4288</v>
      </c>
      <c r="D641" s="225" t="s">
        <v>292</v>
      </c>
      <c r="E641" s="225" t="s">
        <v>4270</v>
      </c>
      <c r="F641" s="225" t="s">
        <v>399</v>
      </c>
      <c r="G641" s="225" t="s">
        <v>23</v>
      </c>
      <c r="H641" s="225" t="s">
        <v>81</v>
      </c>
      <c r="I641" s="227">
        <v>62.93</v>
      </c>
      <c r="J641" s="219" t="s">
        <v>20</v>
      </c>
    </row>
    <row r="642" spans="1:10">
      <c r="A642" s="225" t="s">
        <v>4268</v>
      </c>
      <c r="B642" s="226">
        <v>42216</v>
      </c>
      <c r="C642" s="225" t="s">
        <v>4288</v>
      </c>
      <c r="D642" s="225" t="s">
        <v>292</v>
      </c>
      <c r="E642" s="225" t="s">
        <v>4270</v>
      </c>
      <c r="F642" s="225" t="s">
        <v>403</v>
      </c>
      <c r="G642" s="225" t="s">
        <v>23</v>
      </c>
      <c r="H642" s="225" t="s">
        <v>81</v>
      </c>
      <c r="I642" s="227">
        <v>138.31</v>
      </c>
      <c r="J642" s="219" t="s">
        <v>20</v>
      </c>
    </row>
    <row r="643" spans="1:10">
      <c r="A643" s="225" t="s">
        <v>4268</v>
      </c>
      <c r="B643" s="226">
        <v>42216</v>
      </c>
      <c r="C643" s="225" t="s">
        <v>4288</v>
      </c>
      <c r="D643" s="225" t="s">
        <v>292</v>
      </c>
      <c r="E643" s="225" t="s">
        <v>4270</v>
      </c>
      <c r="F643" s="225" t="s">
        <v>86</v>
      </c>
      <c r="G643" s="225" t="s">
        <v>23</v>
      </c>
      <c r="H643" s="225" t="s">
        <v>81</v>
      </c>
      <c r="I643" s="227">
        <v>-24.95</v>
      </c>
      <c r="J643" s="219" t="s">
        <v>20</v>
      </c>
    </row>
    <row r="644" spans="1:10">
      <c r="A644" s="225" t="s">
        <v>4268</v>
      </c>
      <c r="B644" s="226">
        <v>42216</v>
      </c>
      <c r="C644" s="225" t="s">
        <v>4288</v>
      </c>
      <c r="D644" s="225" t="s">
        <v>292</v>
      </c>
      <c r="E644" s="225" t="s">
        <v>4270</v>
      </c>
      <c r="F644" s="225" t="s">
        <v>413</v>
      </c>
      <c r="G644" s="225" t="s">
        <v>23</v>
      </c>
      <c r="H644" s="225" t="s">
        <v>81</v>
      </c>
      <c r="I644" s="227">
        <v>98.22</v>
      </c>
      <c r="J644" s="219" t="s">
        <v>20</v>
      </c>
    </row>
    <row r="645" spans="1:10">
      <c r="A645" s="225" t="s">
        <v>4268</v>
      </c>
      <c r="B645" s="226">
        <v>42216</v>
      </c>
      <c r="C645" s="225" t="s">
        <v>4288</v>
      </c>
      <c r="D645" s="225" t="s">
        <v>292</v>
      </c>
      <c r="E645" s="225" t="s">
        <v>4270</v>
      </c>
      <c r="F645" s="225" t="s">
        <v>417</v>
      </c>
      <c r="G645" s="225" t="s">
        <v>23</v>
      </c>
      <c r="H645" s="225" t="s">
        <v>81</v>
      </c>
      <c r="I645" s="227">
        <v>142.71</v>
      </c>
      <c r="J645" s="219" t="s">
        <v>20</v>
      </c>
    </row>
    <row r="646" spans="1:10">
      <c r="A646" s="225" t="s">
        <v>4268</v>
      </c>
      <c r="B646" s="226">
        <v>42216</v>
      </c>
      <c r="C646" s="225" t="s">
        <v>4288</v>
      </c>
      <c r="D646" s="225" t="s">
        <v>292</v>
      </c>
      <c r="E646" s="225" t="s">
        <v>4270</v>
      </c>
      <c r="F646" s="225" t="s">
        <v>419</v>
      </c>
      <c r="G646" s="225" t="s">
        <v>23</v>
      </c>
      <c r="H646" s="225" t="s">
        <v>81</v>
      </c>
      <c r="I646" s="227">
        <v>123.75</v>
      </c>
      <c r="J646" s="219" t="s">
        <v>20</v>
      </c>
    </row>
    <row r="647" spans="1:10">
      <c r="A647" s="225" t="s">
        <v>4268</v>
      </c>
      <c r="B647" s="226">
        <v>42216</v>
      </c>
      <c r="C647" s="225" t="s">
        <v>4288</v>
      </c>
      <c r="D647" s="225" t="s">
        <v>292</v>
      </c>
      <c r="E647" s="225" t="s">
        <v>4270</v>
      </c>
      <c r="F647" s="225" t="s">
        <v>428</v>
      </c>
      <c r="G647" s="225" t="s">
        <v>23</v>
      </c>
      <c r="H647" s="225" t="s">
        <v>81</v>
      </c>
      <c r="I647" s="227">
        <v>20.65</v>
      </c>
      <c r="J647" s="219" t="s">
        <v>20</v>
      </c>
    </row>
    <row r="648" spans="1:10">
      <c r="A648" s="225" t="s">
        <v>4268</v>
      </c>
      <c r="B648" s="226">
        <v>42216</v>
      </c>
      <c r="C648" s="225" t="s">
        <v>4288</v>
      </c>
      <c r="D648" s="225" t="s">
        <v>292</v>
      </c>
      <c r="E648" s="225" t="s">
        <v>4270</v>
      </c>
      <c r="F648" s="225" t="s">
        <v>180</v>
      </c>
      <c r="G648" s="225" t="s">
        <v>23</v>
      </c>
      <c r="H648" s="225" t="s">
        <v>81</v>
      </c>
      <c r="I648" s="227">
        <v>352.93</v>
      </c>
      <c r="J648" s="219" t="s">
        <v>20</v>
      </c>
    </row>
    <row r="649" spans="1:10">
      <c r="A649" s="225" t="s">
        <v>4268</v>
      </c>
      <c r="B649" s="226">
        <v>42216</v>
      </c>
      <c r="C649" s="225" t="s">
        <v>4288</v>
      </c>
      <c r="D649" s="225" t="s">
        <v>292</v>
      </c>
      <c r="E649" s="225" t="s">
        <v>4270</v>
      </c>
      <c r="F649" s="225" t="s">
        <v>435</v>
      </c>
      <c r="G649" s="225" t="s">
        <v>23</v>
      </c>
      <c r="H649" s="225" t="s">
        <v>81</v>
      </c>
      <c r="I649" s="227">
        <v>209.62</v>
      </c>
      <c r="J649" s="219" t="s">
        <v>20</v>
      </c>
    </row>
    <row r="650" spans="1:10">
      <c r="A650" s="225" t="s">
        <v>4268</v>
      </c>
      <c r="B650" s="226">
        <v>42216</v>
      </c>
      <c r="C650" s="225" t="s">
        <v>4288</v>
      </c>
      <c r="D650" s="225" t="s">
        <v>292</v>
      </c>
      <c r="E650" s="225" t="s">
        <v>4270</v>
      </c>
      <c r="F650" s="225" t="s">
        <v>182</v>
      </c>
      <c r="G650" s="225" t="s">
        <v>23</v>
      </c>
      <c r="H650" s="225" t="s">
        <v>81</v>
      </c>
      <c r="I650" s="227">
        <v>5691.53</v>
      </c>
      <c r="J650" s="219" t="s">
        <v>20</v>
      </c>
    </row>
    <row r="651" spans="1:10">
      <c r="A651" s="225" t="s">
        <v>4268</v>
      </c>
      <c r="B651" s="226">
        <v>42216</v>
      </c>
      <c r="C651" s="225" t="s">
        <v>4288</v>
      </c>
      <c r="D651" s="225" t="s">
        <v>292</v>
      </c>
      <c r="E651" s="225" t="s">
        <v>4270</v>
      </c>
      <c r="F651" s="225" t="s">
        <v>446</v>
      </c>
      <c r="G651" s="225" t="s">
        <v>23</v>
      </c>
      <c r="H651" s="225" t="s">
        <v>81</v>
      </c>
      <c r="I651" s="227">
        <v>1413.19</v>
      </c>
      <c r="J651" s="219" t="s">
        <v>20</v>
      </c>
    </row>
    <row r="652" spans="1:10">
      <c r="A652" s="225" t="s">
        <v>4268</v>
      </c>
      <c r="B652" s="226">
        <v>42216</v>
      </c>
      <c r="C652" s="225" t="s">
        <v>4288</v>
      </c>
      <c r="D652" s="225" t="s">
        <v>292</v>
      </c>
      <c r="E652" s="225" t="s">
        <v>4270</v>
      </c>
      <c r="F652" s="225" t="s">
        <v>447</v>
      </c>
      <c r="G652" s="225" t="s">
        <v>23</v>
      </c>
      <c r="H652" s="225" t="s">
        <v>81</v>
      </c>
      <c r="I652" s="227">
        <v>42.91</v>
      </c>
      <c r="J652" s="219" t="s">
        <v>20</v>
      </c>
    </row>
    <row r="653" spans="1:10">
      <c r="A653" s="225" t="s">
        <v>4268</v>
      </c>
      <c r="B653" s="226">
        <v>42216</v>
      </c>
      <c r="C653" s="225" t="s">
        <v>4288</v>
      </c>
      <c r="D653" s="225" t="s">
        <v>292</v>
      </c>
      <c r="E653" s="225" t="s">
        <v>4270</v>
      </c>
      <c r="F653" s="225" t="s">
        <v>102</v>
      </c>
      <c r="G653" s="225" t="s">
        <v>23</v>
      </c>
      <c r="H653" s="225" t="s">
        <v>81</v>
      </c>
      <c r="I653" s="227">
        <v>6.67</v>
      </c>
      <c r="J653" s="219" t="s">
        <v>20</v>
      </c>
    </row>
    <row r="654" spans="1:10">
      <c r="A654" s="225" t="s">
        <v>4268</v>
      </c>
      <c r="B654" s="226">
        <v>42216</v>
      </c>
      <c r="C654" s="225" t="s">
        <v>4288</v>
      </c>
      <c r="D654" s="225" t="s">
        <v>292</v>
      </c>
      <c r="E654" s="225" t="s">
        <v>4270</v>
      </c>
      <c r="F654" s="225" t="s">
        <v>104</v>
      </c>
      <c r="G654" s="225" t="s">
        <v>23</v>
      </c>
      <c r="H654" s="225" t="s">
        <v>81</v>
      </c>
      <c r="I654" s="227">
        <v>35.96</v>
      </c>
      <c r="J654" s="219" t="s">
        <v>20</v>
      </c>
    </row>
    <row r="655" spans="1:10">
      <c r="A655" s="225" t="s">
        <v>4268</v>
      </c>
      <c r="B655" s="226">
        <v>42216</v>
      </c>
      <c r="C655" s="225" t="s">
        <v>4288</v>
      </c>
      <c r="D655" s="225" t="s">
        <v>292</v>
      </c>
      <c r="E655" s="225" t="s">
        <v>4270</v>
      </c>
      <c r="F655" s="225" t="s">
        <v>458</v>
      </c>
      <c r="G655" s="225" t="s">
        <v>23</v>
      </c>
      <c r="H655" s="225" t="s">
        <v>81</v>
      </c>
      <c r="I655" s="227">
        <v>36.76</v>
      </c>
      <c r="J655" s="219" t="s">
        <v>20</v>
      </c>
    </row>
    <row r="656" spans="1:10">
      <c r="A656" s="225" t="s">
        <v>4268</v>
      </c>
      <c r="B656" s="226">
        <v>42216</v>
      </c>
      <c r="C656" s="225" t="s">
        <v>4288</v>
      </c>
      <c r="D656" s="225" t="s">
        <v>292</v>
      </c>
      <c r="E656" s="225" t="s">
        <v>4270</v>
      </c>
      <c r="F656" s="225" t="s">
        <v>460</v>
      </c>
      <c r="G656" s="225" t="s">
        <v>23</v>
      </c>
      <c r="H656" s="225" t="s">
        <v>81</v>
      </c>
      <c r="I656" s="227">
        <v>86.79</v>
      </c>
      <c r="J656" s="219" t="s">
        <v>20</v>
      </c>
    </row>
    <row r="657" spans="1:10">
      <c r="A657" s="225" t="s">
        <v>4268</v>
      </c>
      <c r="B657" s="226">
        <v>42216</v>
      </c>
      <c r="C657" s="225" t="s">
        <v>4288</v>
      </c>
      <c r="D657" s="225" t="s">
        <v>292</v>
      </c>
      <c r="E657" s="225" t="s">
        <v>4270</v>
      </c>
      <c r="F657" s="225" t="s">
        <v>461</v>
      </c>
      <c r="G657" s="225" t="s">
        <v>23</v>
      </c>
      <c r="H657" s="225" t="s">
        <v>81</v>
      </c>
      <c r="I657" s="227">
        <v>260.83</v>
      </c>
      <c r="J657" s="219" t="s">
        <v>20</v>
      </c>
    </row>
    <row r="658" spans="1:10">
      <c r="A658" s="225" t="s">
        <v>4268</v>
      </c>
      <c r="B658" s="226">
        <v>42216</v>
      </c>
      <c r="C658" s="225" t="s">
        <v>4288</v>
      </c>
      <c r="D658" s="225" t="s">
        <v>292</v>
      </c>
      <c r="E658" s="225" t="s">
        <v>4270</v>
      </c>
      <c r="F658" s="225" t="s">
        <v>463</v>
      </c>
      <c r="G658" s="225" t="s">
        <v>23</v>
      </c>
      <c r="H658" s="225" t="s">
        <v>81</v>
      </c>
      <c r="I658" s="227">
        <v>1016.26</v>
      </c>
      <c r="J658" s="219" t="s">
        <v>20</v>
      </c>
    </row>
    <row r="659" spans="1:10">
      <c r="A659" s="225" t="s">
        <v>4268</v>
      </c>
      <c r="B659" s="226">
        <v>42216</v>
      </c>
      <c r="C659" s="225" t="s">
        <v>4288</v>
      </c>
      <c r="D659" s="225" t="s">
        <v>292</v>
      </c>
      <c r="E659" s="225" t="s">
        <v>4270</v>
      </c>
      <c r="F659" s="225" t="s">
        <v>56</v>
      </c>
      <c r="G659" s="225" t="s">
        <v>23</v>
      </c>
      <c r="H659" s="225" t="s">
        <v>81</v>
      </c>
      <c r="I659" s="227">
        <v>248.41</v>
      </c>
      <c r="J659" s="219" t="s">
        <v>20</v>
      </c>
    </row>
    <row r="660" spans="1:10">
      <c r="A660" s="225" t="s">
        <v>4268</v>
      </c>
      <c r="B660" s="226">
        <v>42216</v>
      </c>
      <c r="C660" s="225" t="s">
        <v>4288</v>
      </c>
      <c r="D660" s="225" t="s">
        <v>292</v>
      </c>
      <c r="E660" s="225" t="s">
        <v>4270</v>
      </c>
      <c r="F660" s="225" t="s">
        <v>78</v>
      </c>
      <c r="G660" s="225" t="s">
        <v>23</v>
      </c>
      <c r="H660" s="225" t="s">
        <v>81</v>
      </c>
      <c r="I660" s="227">
        <v>850.02</v>
      </c>
      <c r="J660" s="219" t="s">
        <v>20</v>
      </c>
    </row>
    <row r="661" spans="1:10">
      <c r="A661" s="225" t="s">
        <v>4268</v>
      </c>
      <c r="B661" s="226">
        <v>42216</v>
      </c>
      <c r="C661" s="225" t="s">
        <v>4288</v>
      </c>
      <c r="D661" s="225" t="s">
        <v>292</v>
      </c>
      <c r="E661" s="225" t="s">
        <v>4270</v>
      </c>
      <c r="F661" s="225" t="s">
        <v>478</v>
      </c>
      <c r="G661" s="225" t="s">
        <v>23</v>
      </c>
      <c r="H661" s="225" t="s">
        <v>81</v>
      </c>
      <c r="I661" s="227">
        <v>554.35</v>
      </c>
      <c r="J661" s="219" t="s">
        <v>20</v>
      </c>
    </row>
    <row r="662" spans="1:10">
      <c r="A662" s="225" t="s">
        <v>4268</v>
      </c>
      <c r="B662" s="226">
        <v>42216</v>
      </c>
      <c r="C662" s="225" t="s">
        <v>4288</v>
      </c>
      <c r="D662" s="225" t="s">
        <v>292</v>
      </c>
      <c r="E662" s="225" t="s">
        <v>4270</v>
      </c>
      <c r="F662" s="225" t="s">
        <v>140</v>
      </c>
      <c r="G662" s="225" t="s">
        <v>23</v>
      </c>
      <c r="H662" s="225" t="s">
        <v>81</v>
      </c>
      <c r="I662" s="227">
        <v>44.39</v>
      </c>
      <c r="J662" s="219" t="s">
        <v>20</v>
      </c>
    </row>
    <row r="663" spans="1:10">
      <c r="A663" s="225" t="s">
        <v>4268</v>
      </c>
      <c r="B663" s="226">
        <v>42216</v>
      </c>
      <c r="C663" s="225" t="s">
        <v>4288</v>
      </c>
      <c r="D663" s="225" t="s">
        <v>292</v>
      </c>
      <c r="E663" s="225" t="s">
        <v>4270</v>
      </c>
      <c r="F663" s="225" t="s">
        <v>483</v>
      </c>
      <c r="G663" s="225" t="s">
        <v>23</v>
      </c>
      <c r="H663" s="225" t="s">
        <v>81</v>
      </c>
      <c r="I663" s="227">
        <v>64.83</v>
      </c>
      <c r="J663" s="219" t="s">
        <v>20</v>
      </c>
    </row>
    <row r="664" spans="1:10">
      <c r="A664" s="225" t="s">
        <v>4268</v>
      </c>
      <c r="B664" s="226">
        <v>42216</v>
      </c>
      <c r="C664" s="225" t="s">
        <v>4288</v>
      </c>
      <c r="D664" s="225" t="s">
        <v>292</v>
      </c>
      <c r="E664" s="225" t="s">
        <v>4270</v>
      </c>
      <c r="F664" s="225" t="s">
        <v>486</v>
      </c>
      <c r="G664" s="225" t="s">
        <v>23</v>
      </c>
      <c r="H664" s="225" t="s">
        <v>81</v>
      </c>
      <c r="I664" s="227">
        <v>34.72</v>
      </c>
      <c r="J664" s="219" t="s">
        <v>20</v>
      </c>
    </row>
    <row r="665" spans="1:10">
      <c r="A665" s="225" t="s">
        <v>4268</v>
      </c>
      <c r="B665" s="226">
        <v>42216</v>
      </c>
      <c r="C665" s="225" t="s">
        <v>4288</v>
      </c>
      <c r="D665" s="225" t="s">
        <v>292</v>
      </c>
      <c r="E665" s="225" t="s">
        <v>4270</v>
      </c>
      <c r="F665" s="225" t="s">
        <v>496</v>
      </c>
      <c r="G665" s="225" t="s">
        <v>23</v>
      </c>
      <c r="H665" s="225" t="s">
        <v>81</v>
      </c>
      <c r="I665" s="227">
        <v>61.43</v>
      </c>
      <c r="J665" s="219" t="s">
        <v>20</v>
      </c>
    </row>
    <row r="666" spans="1:10">
      <c r="A666" s="225" t="s">
        <v>4268</v>
      </c>
      <c r="B666" s="226">
        <v>42216</v>
      </c>
      <c r="C666" s="225" t="s">
        <v>4288</v>
      </c>
      <c r="D666" s="225" t="s">
        <v>292</v>
      </c>
      <c r="E666" s="225" t="s">
        <v>4270</v>
      </c>
      <c r="F666" s="225" t="s">
        <v>226</v>
      </c>
      <c r="G666" s="225" t="s">
        <v>23</v>
      </c>
      <c r="H666" s="225" t="s">
        <v>81</v>
      </c>
      <c r="I666" s="227">
        <v>469.02</v>
      </c>
      <c r="J666" s="219" t="s">
        <v>20</v>
      </c>
    </row>
    <row r="667" spans="1:10">
      <c r="A667" s="225" t="s">
        <v>4268</v>
      </c>
      <c r="B667" s="226">
        <v>42216</v>
      </c>
      <c r="C667" s="225" t="s">
        <v>4288</v>
      </c>
      <c r="D667" s="225" t="s">
        <v>292</v>
      </c>
      <c r="E667" s="225" t="s">
        <v>4270</v>
      </c>
      <c r="F667" s="225" t="s">
        <v>43</v>
      </c>
      <c r="G667" s="225" t="s">
        <v>23</v>
      </c>
      <c r="H667" s="225" t="s">
        <v>81</v>
      </c>
      <c r="I667" s="227">
        <v>8.2100000000000009</v>
      </c>
      <c r="J667" s="219" t="s">
        <v>20</v>
      </c>
    </row>
    <row r="668" spans="1:10">
      <c r="A668" s="225" t="s">
        <v>4268</v>
      </c>
      <c r="B668" s="226">
        <v>42216</v>
      </c>
      <c r="C668" s="225" t="s">
        <v>4288</v>
      </c>
      <c r="D668" s="225" t="s">
        <v>292</v>
      </c>
      <c r="E668" s="225" t="s">
        <v>4270</v>
      </c>
      <c r="F668" s="225" t="s">
        <v>53</v>
      </c>
      <c r="G668" s="225" t="s">
        <v>23</v>
      </c>
      <c r="H668" s="225" t="s">
        <v>81</v>
      </c>
      <c r="I668" s="227">
        <v>23.18</v>
      </c>
      <c r="J668" s="219" t="s">
        <v>20</v>
      </c>
    </row>
    <row r="669" spans="1:10">
      <c r="A669" s="225" t="s">
        <v>4268</v>
      </c>
      <c r="B669" s="226">
        <v>42216</v>
      </c>
      <c r="C669" s="225" t="s">
        <v>4288</v>
      </c>
      <c r="D669" s="225" t="s">
        <v>292</v>
      </c>
      <c r="E669" s="225" t="s">
        <v>4270</v>
      </c>
      <c r="F669" s="225" t="s">
        <v>51</v>
      </c>
      <c r="G669" s="225" t="s">
        <v>23</v>
      </c>
      <c r="H669" s="225" t="s">
        <v>81</v>
      </c>
      <c r="I669" s="227">
        <v>8.8800000000000008</v>
      </c>
      <c r="J669" s="219" t="s">
        <v>20</v>
      </c>
    </row>
    <row r="670" spans="1:10">
      <c r="A670" s="225" t="s">
        <v>4268</v>
      </c>
      <c r="B670" s="226">
        <v>42216</v>
      </c>
      <c r="C670" s="225" t="s">
        <v>4288</v>
      </c>
      <c r="D670" s="225" t="s">
        <v>292</v>
      </c>
      <c r="E670" s="225" t="s">
        <v>4270</v>
      </c>
      <c r="F670" s="225" t="s">
        <v>48</v>
      </c>
      <c r="G670" s="225" t="s">
        <v>23</v>
      </c>
      <c r="H670" s="225" t="s">
        <v>81</v>
      </c>
      <c r="I670" s="227">
        <v>36.590000000000003</v>
      </c>
      <c r="J670" s="219" t="s">
        <v>20</v>
      </c>
    </row>
    <row r="671" spans="1:10">
      <c r="A671" s="225" t="s">
        <v>4268</v>
      </c>
      <c r="B671" s="226">
        <v>42216</v>
      </c>
      <c r="C671" s="225" t="s">
        <v>4288</v>
      </c>
      <c r="D671" s="225" t="s">
        <v>292</v>
      </c>
      <c r="E671" s="225" t="s">
        <v>4270</v>
      </c>
      <c r="F671" s="225" t="s">
        <v>503</v>
      </c>
      <c r="G671" s="225" t="s">
        <v>23</v>
      </c>
      <c r="H671" s="225" t="s">
        <v>81</v>
      </c>
      <c r="I671" s="227">
        <v>-42.48</v>
      </c>
      <c r="J671" s="219" t="s">
        <v>20</v>
      </c>
    </row>
    <row r="672" spans="1:10">
      <c r="A672" s="225" t="s">
        <v>4268</v>
      </c>
      <c r="B672" s="226">
        <v>42216</v>
      </c>
      <c r="C672" s="225" t="s">
        <v>4288</v>
      </c>
      <c r="D672" s="225" t="s">
        <v>292</v>
      </c>
      <c r="E672" s="225" t="s">
        <v>4270</v>
      </c>
      <c r="F672" s="225" t="s">
        <v>37</v>
      </c>
      <c r="G672" s="225" t="s">
        <v>23</v>
      </c>
      <c r="H672" s="225" t="s">
        <v>81</v>
      </c>
      <c r="I672" s="227">
        <v>209.76</v>
      </c>
      <c r="J672" s="219" t="s">
        <v>20</v>
      </c>
    </row>
    <row r="673" spans="1:10">
      <c r="A673" s="225" t="s">
        <v>4268</v>
      </c>
      <c r="B673" s="226">
        <v>42216</v>
      </c>
      <c r="C673" s="225" t="s">
        <v>4288</v>
      </c>
      <c r="D673" s="225" t="s">
        <v>292</v>
      </c>
      <c r="E673" s="225" t="s">
        <v>4270</v>
      </c>
      <c r="F673" s="225" t="s">
        <v>509</v>
      </c>
      <c r="G673" s="225" t="s">
        <v>23</v>
      </c>
      <c r="H673" s="225" t="s">
        <v>81</v>
      </c>
      <c r="I673" s="227">
        <v>-9.31</v>
      </c>
      <c r="J673" s="219" t="s">
        <v>20</v>
      </c>
    </row>
    <row r="674" spans="1:10">
      <c r="A674" s="225" t="s">
        <v>4268</v>
      </c>
      <c r="B674" s="226">
        <v>42247</v>
      </c>
      <c r="C674" s="225" t="s">
        <v>4289</v>
      </c>
      <c r="D674" s="225" t="s">
        <v>292</v>
      </c>
      <c r="E674" s="225" t="s">
        <v>4270</v>
      </c>
      <c r="F674" s="225" t="s">
        <v>81</v>
      </c>
      <c r="G674" s="225" t="s">
        <v>23</v>
      </c>
      <c r="H674" s="225" t="s">
        <v>4271</v>
      </c>
      <c r="I674" s="227">
        <v>-10995.5</v>
      </c>
      <c r="J674" s="219" t="s">
        <v>20</v>
      </c>
    </row>
    <row r="675" spans="1:10">
      <c r="A675" s="225" t="s">
        <v>4268</v>
      </c>
      <c r="B675" s="226">
        <v>42247</v>
      </c>
      <c r="C675" s="225" t="s">
        <v>4289</v>
      </c>
      <c r="D675" s="225" t="s">
        <v>292</v>
      </c>
      <c r="E675" s="225" t="s">
        <v>4270</v>
      </c>
      <c r="F675" s="225" t="s">
        <v>70</v>
      </c>
      <c r="G675" s="225" t="s">
        <v>23</v>
      </c>
      <c r="H675" s="225" t="s">
        <v>81</v>
      </c>
      <c r="I675" s="227">
        <v>-335.13</v>
      </c>
      <c r="J675" s="219" t="s">
        <v>20</v>
      </c>
    </row>
    <row r="676" spans="1:10">
      <c r="A676" s="225" t="s">
        <v>4268</v>
      </c>
      <c r="B676" s="226">
        <v>42247</v>
      </c>
      <c r="C676" s="225" t="s">
        <v>4289</v>
      </c>
      <c r="D676" s="225" t="s">
        <v>292</v>
      </c>
      <c r="E676" s="225" t="s">
        <v>4270</v>
      </c>
      <c r="F676" s="225" t="s">
        <v>197</v>
      </c>
      <c r="G676" s="225" t="s">
        <v>23</v>
      </c>
      <c r="H676" s="225" t="s">
        <v>81</v>
      </c>
      <c r="I676" s="227">
        <v>1623.11</v>
      </c>
      <c r="J676" s="219" t="s">
        <v>20</v>
      </c>
    </row>
    <row r="677" spans="1:10">
      <c r="A677" s="225" t="s">
        <v>4268</v>
      </c>
      <c r="B677" s="226">
        <v>42247</v>
      </c>
      <c r="C677" s="225" t="s">
        <v>4289</v>
      </c>
      <c r="D677" s="225" t="s">
        <v>292</v>
      </c>
      <c r="E677" s="225" t="s">
        <v>4270</v>
      </c>
      <c r="F677" s="225" t="s">
        <v>175</v>
      </c>
      <c r="G677" s="225" t="s">
        <v>23</v>
      </c>
      <c r="H677" s="225" t="s">
        <v>81</v>
      </c>
      <c r="I677" s="227">
        <v>-193.3</v>
      </c>
      <c r="J677" s="219" t="s">
        <v>20</v>
      </c>
    </row>
    <row r="678" spans="1:10">
      <c r="A678" s="225" t="s">
        <v>4268</v>
      </c>
      <c r="B678" s="226">
        <v>42247</v>
      </c>
      <c r="C678" s="225" t="s">
        <v>4289</v>
      </c>
      <c r="D678" s="225" t="s">
        <v>292</v>
      </c>
      <c r="E678" s="225" t="s">
        <v>4270</v>
      </c>
      <c r="F678" s="225" t="s">
        <v>34</v>
      </c>
      <c r="G678" s="225" t="s">
        <v>23</v>
      </c>
      <c r="H678" s="225" t="s">
        <v>81</v>
      </c>
      <c r="I678" s="227">
        <v>1122.3</v>
      </c>
      <c r="J678" s="219" t="s">
        <v>20</v>
      </c>
    </row>
    <row r="679" spans="1:10">
      <c r="A679" s="225" t="s">
        <v>4268</v>
      </c>
      <c r="B679" s="226">
        <v>42247</v>
      </c>
      <c r="C679" s="225" t="s">
        <v>4289</v>
      </c>
      <c r="D679" s="225" t="s">
        <v>292</v>
      </c>
      <c r="E679" s="225" t="s">
        <v>4270</v>
      </c>
      <c r="F679" s="225" t="s">
        <v>377</v>
      </c>
      <c r="G679" s="225" t="s">
        <v>23</v>
      </c>
      <c r="H679" s="225" t="s">
        <v>81</v>
      </c>
      <c r="I679" s="227">
        <v>124.06</v>
      </c>
      <c r="J679" s="219" t="s">
        <v>20</v>
      </c>
    </row>
    <row r="680" spans="1:10">
      <c r="A680" s="225" t="s">
        <v>4268</v>
      </c>
      <c r="B680" s="226">
        <v>42247</v>
      </c>
      <c r="C680" s="225" t="s">
        <v>4289</v>
      </c>
      <c r="D680" s="225" t="s">
        <v>292</v>
      </c>
      <c r="E680" s="225" t="s">
        <v>4270</v>
      </c>
      <c r="F680" s="225" t="s">
        <v>378</v>
      </c>
      <c r="G680" s="225" t="s">
        <v>23</v>
      </c>
      <c r="H680" s="225" t="s">
        <v>81</v>
      </c>
      <c r="I680" s="227">
        <v>51.1</v>
      </c>
      <c r="J680" s="219" t="s">
        <v>20</v>
      </c>
    </row>
    <row r="681" spans="1:10">
      <c r="A681" s="225" t="s">
        <v>4268</v>
      </c>
      <c r="B681" s="226">
        <v>42247</v>
      </c>
      <c r="C681" s="225" t="s">
        <v>4289</v>
      </c>
      <c r="D681" s="225" t="s">
        <v>292</v>
      </c>
      <c r="E681" s="225" t="s">
        <v>4270</v>
      </c>
      <c r="F681" s="225" t="s">
        <v>67</v>
      </c>
      <c r="G681" s="225" t="s">
        <v>23</v>
      </c>
      <c r="H681" s="225" t="s">
        <v>81</v>
      </c>
      <c r="I681" s="227">
        <v>20.73</v>
      </c>
      <c r="J681" s="219" t="s">
        <v>20</v>
      </c>
    </row>
    <row r="682" spans="1:10">
      <c r="A682" s="225" t="s">
        <v>4268</v>
      </c>
      <c r="B682" s="226">
        <v>42247</v>
      </c>
      <c r="C682" s="225" t="s">
        <v>4289</v>
      </c>
      <c r="D682" s="225" t="s">
        <v>292</v>
      </c>
      <c r="E682" s="225" t="s">
        <v>4270</v>
      </c>
      <c r="F682" s="225" t="s">
        <v>379</v>
      </c>
      <c r="G682" s="225" t="s">
        <v>23</v>
      </c>
      <c r="H682" s="225" t="s">
        <v>81</v>
      </c>
      <c r="I682" s="227">
        <v>6.54</v>
      </c>
      <c r="J682" s="219" t="s">
        <v>20</v>
      </c>
    </row>
    <row r="683" spans="1:10">
      <c r="A683" s="225" t="s">
        <v>4268</v>
      </c>
      <c r="B683" s="226">
        <v>42247</v>
      </c>
      <c r="C683" s="225" t="s">
        <v>4289</v>
      </c>
      <c r="D683" s="225" t="s">
        <v>292</v>
      </c>
      <c r="E683" s="225" t="s">
        <v>4270</v>
      </c>
      <c r="F683" s="225" t="s">
        <v>92</v>
      </c>
      <c r="G683" s="225" t="s">
        <v>23</v>
      </c>
      <c r="H683" s="225" t="s">
        <v>81</v>
      </c>
      <c r="I683" s="227">
        <v>-66.849999999999994</v>
      </c>
      <c r="J683" s="219" t="s">
        <v>20</v>
      </c>
    </row>
    <row r="684" spans="1:10">
      <c r="A684" s="225" t="s">
        <v>4268</v>
      </c>
      <c r="B684" s="226">
        <v>42247</v>
      </c>
      <c r="C684" s="225" t="s">
        <v>4289</v>
      </c>
      <c r="D684" s="225" t="s">
        <v>292</v>
      </c>
      <c r="E684" s="225" t="s">
        <v>4270</v>
      </c>
      <c r="F684" s="225" t="s">
        <v>139</v>
      </c>
      <c r="G684" s="225" t="s">
        <v>23</v>
      </c>
      <c r="H684" s="225" t="s">
        <v>81</v>
      </c>
      <c r="I684" s="227">
        <v>49.27</v>
      </c>
      <c r="J684" s="219" t="s">
        <v>20</v>
      </c>
    </row>
    <row r="685" spans="1:10">
      <c r="A685" s="225" t="s">
        <v>4268</v>
      </c>
      <c r="B685" s="226">
        <v>42247</v>
      </c>
      <c r="C685" s="225" t="s">
        <v>4289</v>
      </c>
      <c r="D685" s="225" t="s">
        <v>292</v>
      </c>
      <c r="E685" s="225" t="s">
        <v>4270</v>
      </c>
      <c r="F685" s="225" t="s">
        <v>119</v>
      </c>
      <c r="G685" s="225" t="s">
        <v>23</v>
      </c>
      <c r="H685" s="225" t="s">
        <v>81</v>
      </c>
      <c r="I685" s="227">
        <v>-78.400000000000006</v>
      </c>
      <c r="J685" s="219" t="s">
        <v>20</v>
      </c>
    </row>
    <row r="686" spans="1:10">
      <c r="A686" s="225" t="s">
        <v>4268</v>
      </c>
      <c r="B686" s="226">
        <v>42247</v>
      </c>
      <c r="C686" s="225" t="s">
        <v>4289</v>
      </c>
      <c r="D686" s="225" t="s">
        <v>292</v>
      </c>
      <c r="E686" s="225" t="s">
        <v>4270</v>
      </c>
      <c r="F686" s="225" t="s">
        <v>397</v>
      </c>
      <c r="G686" s="225" t="s">
        <v>23</v>
      </c>
      <c r="H686" s="225" t="s">
        <v>81</v>
      </c>
      <c r="I686" s="227">
        <v>68.12</v>
      </c>
      <c r="J686" s="219" t="s">
        <v>20</v>
      </c>
    </row>
    <row r="687" spans="1:10">
      <c r="A687" s="225" t="s">
        <v>4268</v>
      </c>
      <c r="B687" s="226">
        <v>42247</v>
      </c>
      <c r="C687" s="225" t="s">
        <v>4289</v>
      </c>
      <c r="D687" s="225" t="s">
        <v>292</v>
      </c>
      <c r="E687" s="225" t="s">
        <v>4270</v>
      </c>
      <c r="F687" s="225" t="s">
        <v>86</v>
      </c>
      <c r="G687" s="225" t="s">
        <v>23</v>
      </c>
      <c r="H687" s="225" t="s">
        <v>81</v>
      </c>
      <c r="I687" s="227">
        <v>-15.09</v>
      </c>
      <c r="J687" s="219" t="s">
        <v>20</v>
      </c>
    </row>
    <row r="688" spans="1:10">
      <c r="A688" s="225" t="s">
        <v>4268</v>
      </c>
      <c r="B688" s="226">
        <v>42247</v>
      </c>
      <c r="C688" s="225" t="s">
        <v>4289</v>
      </c>
      <c r="D688" s="225" t="s">
        <v>292</v>
      </c>
      <c r="E688" s="225" t="s">
        <v>4270</v>
      </c>
      <c r="F688" s="225" t="s">
        <v>417</v>
      </c>
      <c r="G688" s="225" t="s">
        <v>23</v>
      </c>
      <c r="H688" s="225" t="s">
        <v>81</v>
      </c>
      <c r="I688" s="227">
        <v>28.33</v>
      </c>
      <c r="J688" s="219" t="s">
        <v>20</v>
      </c>
    </row>
    <row r="689" spans="1:10">
      <c r="A689" s="225" t="s">
        <v>4268</v>
      </c>
      <c r="B689" s="226">
        <v>42247</v>
      </c>
      <c r="C689" s="225" t="s">
        <v>4289</v>
      </c>
      <c r="D689" s="225" t="s">
        <v>292</v>
      </c>
      <c r="E689" s="225" t="s">
        <v>4270</v>
      </c>
      <c r="F689" s="225" t="s">
        <v>419</v>
      </c>
      <c r="G689" s="225" t="s">
        <v>23</v>
      </c>
      <c r="H689" s="225" t="s">
        <v>81</v>
      </c>
      <c r="I689" s="227">
        <v>121.11</v>
      </c>
      <c r="J689" s="219" t="s">
        <v>20</v>
      </c>
    </row>
    <row r="690" spans="1:10">
      <c r="A690" s="225" t="s">
        <v>4268</v>
      </c>
      <c r="B690" s="226">
        <v>42247</v>
      </c>
      <c r="C690" s="225" t="s">
        <v>4289</v>
      </c>
      <c r="D690" s="225" t="s">
        <v>292</v>
      </c>
      <c r="E690" s="225" t="s">
        <v>4270</v>
      </c>
      <c r="F690" s="225" t="s">
        <v>435</v>
      </c>
      <c r="G690" s="225" t="s">
        <v>23</v>
      </c>
      <c r="H690" s="225" t="s">
        <v>81</v>
      </c>
      <c r="I690" s="227">
        <v>251.22</v>
      </c>
      <c r="J690" s="219" t="s">
        <v>20</v>
      </c>
    </row>
    <row r="691" spans="1:10">
      <c r="A691" s="225" t="s">
        <v>4268</v>
      </c>
      <c r="B691" s="226">
        <v>42247</v>
      </c>
      <c r="C691" s="225" t="s">
        <v>4289</v>
      </c>
      <c r="D691" s="225" t="s">
        <v>292</v>
      </c>
      <c r="E691" s="225" t="s">
        <v>4270</v>
      </c>
      <c r="F691" s="225" t="s">
        <v>182</v>
      </c>
      <c r="G691" s="225" t="s">
        <v>23</v>
      </c>
      <c r="H691" s="225" t="s">
        <v>81</v>
      </c>
      <c r="I691" s="227">
        <v>5988.37</v>
      </c>
      <c r="J691" s="219" t="s">
        <v>20</v>
      </c>
    </row>
    <row r="692" spans="1:10">
      <c r="A692" s="225" t="s">
        <v>4268</v>
      </c>
      <c r="B692" s="226">
        <v>42247</v>
      </c>
      <c r="C692" s="225" t="s">
        <v>4289</v>
      </c>
      <c r="D692" s="225" t="s">
        <v>292</v>
      </c>
      <c r="E692" s="225" t="s">
        <v>4270</v>
      </c>
      <c r="F692" s="225" t="s">
        <v>446</v>
      </c>
      <c r="G692" s="225" t="s">
        <v>23</v>
      </c>
      <c r="H692" s="225" t="s">
        <v>81</v>
      </c>
      <c r="I692" s="227">
        <v>494.69</v>
      </c>
      <c r="J692" s="219" t="s">
        <v>20</v>
      </c>
    </row>
    <row r="693" spans="1:10">
      <c r="A693" s="225" t="s">
        <v>4268</v>
      </c>
      <c r="B693" s="226">
        <v>42247</v>
      </c>
      <c r="C693" s="225" t="s">
        <v>4289</v>
      </c>
      <c r="D693" s="225" t="s">
        <v>292</v>
      </c>
      <c r="E693" s="225" t="s">
        <v>4270</v>
      </c>
      <c r="F693" s="225" t="s">
        <v>104</v>
      </c>
      <c r="G693" s="225" t="s">
        <v>23</v>
      </c>
      <c r="H693" s="225" t="s">
        <v>81</v>
      </c>
      <c r="I693" s="227">
        <v>58.4</v>
      </c>
      <c r="J693" s="219" t="s">
        <v>20</v>
      </c>
    </row>
    <row r="694" spans="1:10">
      <c r="A694" s="225" t="s">
        <v>4268</v>
      </c>
      <c r="B694" s="226">
        <v>42247</v>
      </c>
      <c r="C694" s="225" t="s">
        <v>4289</v>
      </c>
      <c r="D694" s="225" t="s">
        <v>292</v>
      </c>
      <c r="E694" s="225" t="s">
        <v>4270</v>
      </c>
      <c r="F694" s="225" t="s">
        <v>458</v>
      </c>
      <c r="G694" s="225" t="s">
        <v>23</v>
      </c>
      <c r="H694" s="225" t="s">
        <v>81</v>
      </c>
      <c r="I694" s="227">
        <v>43.09</v>
      </c>
      <c r="J694" s="219" t="s">
        <v>20</v>
      </c>
    </row>
    <row r="695" spans="1:10">
      <c r="A695" s="225" t="s">
        <v>4268</v>
      </c>
      <c r="B695" s="226">
        <v>42247</v>
      </c>
      <c r="C695" s="225" t="s">
        <v>4289</v>
      </c>
      <c r="D695" s="225" t="s">
        <v>292</v>
      </c>
      <c r="E695" s="225" t="s">
        <v>4270</v>
      </c>
      <c r="F695" s="225" t="s">
        <v>460</v>
      </c>
      <c r="G695" s="225" t="s">
        <v>23</v>
      </c>
      <c r="H695" s="225" t="s">
        <v>81</v>
      </c>
      <c r="I695" s="227">
        <v>63.31</v>
      </c>
      <c r="J695" s="219" t="s">
        <v>20</v>
      </c>
    </row>
    <row r="696" spans="1:10">
      <c r="A696" s="225" t="s">
        <v>4268</v>
      </c>
      <c r="B696" s="226">
        <v>42247</v>
      </c>
      <c r="C696" s="225" t="s">
        <v>4289</v>
      </c>
      <c r="D696" s="225" t="s">
        <v>292</v>
      </c>
      <c r="E696" s="225" t="s">
        <v>4270</v>
      </c>
      <c r="F696" s="225" t="s">
        <v>461</v>
      </c>
      <c r="G696" s="225" t="s">
        <v>23</v>
      </c>
      <c r="H696" s="225" t="s">
        <v>81</v>
      </c>
      <c r="I696" s="227">
        <v>254.35</v>
      </c>
      <c r="J696" s="219" t="s">
        <v>20</v>
      </c>
    </row>
    <row r="697" spans="1:10">
      <c r="A697" s="225" t="s">
        <v>4268</v>
      </c>
      <c r="B697" s="226">
        <v>42247</v>
      </c>
      <c r="C697" s="225" t="s">
        <v>4289</v>
      </c>
      <c r="D697" s="225" t="s">
        <v>292</v>
      </c>
      <c r="E697" s="225" t="s">
        <v>4270</v>
      </c>
      <c r="F697" s="225" t="s">
        <v>463</v>
      </c>
      <c r="G697" s="225" t="s">
        <v>23</v>
      </c>
      <c r="H697" s="225" t="s">
        <v>81</v>
      </c>
      <c r="I697" s="227">
        <v>472.65</v>
      </c>
      <c r="J697" s="219" t="s">
        <v>20</v>
      </c>
    </row>
    <row r="698" spans="1:10">
      <c r="A698" s="225" t="s">
        <v>4268</v>
      </c>
      <c r="B698" s="226">
        <v>42247</v>
      </c>
      <c r="C698" s="225" t="s">
        <v>4289</v>
      </c>
      <c r="D698" s="225" t="s">
        <v>292</v>
      </c>
      <c r="E698" s="225" t="s">
        <v>4270</v>
      </c>
      <c r="F698" s="225" t="s">
        <v>56</v>
      </c>
      <c r="G698" s="225" t="s">
        <v>23</v>
      </c>
      <c r="H698" s="225" t="s">
        <v>81</v>
      </c>
      <c r="I698" s="227">
        <v>72.81</v>
      </c>
      <c r="J698" s="219" t="s">
        <v>20</v>
      </c>
    </row>
    <row r="699" spans="1:10">
      <c r="A699" s="225" t="s">
        <v>4268</v>
      </c>
      <c r="B699" s="226">
        <v>42247</v>
      </c>
      <c r="C699" s="225" t="s">
        <v>4289</v>
      </c>
      <c r="D699" s="225" t="s">
        <v>292</v>
      </c>
      <c r="E699" s="225" t="s">
        <v>4270</v>
      </c>
      <c r="F699" s="225" t="s">
        <v>78</v>
      </c>
      <c r="G699" s="225" t="s">
        <v>23</v>
      </c>
      <c r="H699" s="225" t="s">
        <v>81</v>
      </c>
      <c r="I699" s="227">
        <v>153.94999999999999</v>
      </c>
      <c r="J699" s="219" t="s">
        <v>20</v>
      </c>
    </row>
    <row r="700" spans="1:10">
      <c r="A700" s="225" t="s">
        <v>4268</v>
      </c>
      <c r="B700" s="226">
        <v>42247</v>
      </c>
      <c r="C700" s="225" t="s">
        <v>4289</v>
      </c>
      <c r="D700" s="225" t="s">
        <v>292</v>
      </c>
      <c r="E700" s="225" t="s">
        <v>4270</v>
      </c>
      <c r="F700" s="225" t="s">
        <v>496</v>
      </c>
      <c r="G700" s="225" t="s">
        <v>23</v>
      </c>
      <c r="H700" s="225" t="s">
        <v>81</v>
      </c>
      <c r="I700" s="227">
        <v>60.12</v>
      </c>
      <c r="J700" s="219" t="s">
        <v>20</v>
      </c>
    </row>
    <row r="701" spans="1:10">
      <c r="A701" s="225" t="s">
        <v>4268</v>
      </c>
      <c r="B701" s="226">
        <v>42247</v>
      </c>
      <c r="C701" s="225" t="s">
        <v>4289</v>
      </c>
      <c r="D701" s="225" t="s">
        <v>292</v>
      </c>
      <c r="E701" s="225" t="s">
        <v>4270</v>
      </c>
      <c r="F701" s="225" t="s">
        <v>226</v>
      </c>
      <c r="G701" s="225" t="s">
        <v>23</v>
      </c>
      <c r="H701" s="225" t="s">
        <v>81</v>
      </c>
      <c r="I701" s="227">
        <v>572.57000000000005</v>
      </c>
      <c r="J701" s="219" t="s">
        <v>20</v>
      </c>
    </row>
    <row r="702" spans="1:10">
      <c r="A702" s="225" t="s">
        <v>4268</v>
      </c>
      <c r="B702" s="226">
        <v>42247</v>
      </c>
      <c r="C702" s="225" t="s">
        <v>4289</v>
      </c>
      <c r="D702" s="225" t="s">
        <v>292</v>
      </c>
      <c r="E702" s="225" t="s">
        <v>4270</v>
      </c>
      <c r="F702" s="225" t="s">
        <v>43</v>
      </c>
      <c r="G702" s="225" t="s">
        <v>23</v>
      </c>
      <c r="H702" s="225" t="s">
        <v>81</v>
      </c>
      <c r="I702" s="227">
        <v>-6.32</v>
      </c>
      <c r="J702" s="219" t="s">
        <v>20</v>
      </c>
    </row>
    <row r="703" spans="1:10">
      <c r="A703" s="225" t="s">
        <v>4268</v>
      </c>
      <c r="B703" s="226">
        <v>42247</v>
      </c>
      <c r="C703" s="225" t="s">
        <v>4289</v>
      </c>
      <c r="D703" s="225" t="s">
        <v>292</v>
      </c>
      <c r="E703" s="225" t="s">
        <v>4270</v>
      </c>
      <c r="F703" s="225" t="s">
        <v>53</v>
      </c>
      <c r="G703" s="225" t="s">
        <v>23</v>
      </c>
      <c r="H703" s="225" t="s">
        <v>81</v>
      </c>
      <c r="I703" s="227">
        <v>18.510000000000002</v>
      </c>
      <c r="J703" s="219" t="s">
        <v>20</v>
      </c>
    </row>
    <row r="704" spans="1:10">
      <c r="A704" s="225" t="s">
        <v>4268</v>
      </c>
      <c r="B704" s="226">
        <v>42247</v>
      </c>
      <c r="C704" s="225" t="s">
        <v>4289</v>
      </c>
      <c r="D704" s="225" t="s">
        <v>292</v>
      </c>
      <c r="E704" s="225" t="s">
        <v>4270</v>
      </c>
      <c r="F704" s="225" t="s">
        <v>51</v>
      </c>
      <c r="G704" s="225" t="s">
        <v>23</v>
      </c>
      <c r="H704" s="225" t="s">
        <v>81</v>
      </c>
      <c r="I704" s="227">
        <v>14.98</v>
      </c>
      <c r="J704" s="219" t="s">
        <v>20</v>
      </c>
    </row>
    <row r="705" spans="1:10">
      <c r="A705" s="225" t="s">
        <v>4268</v>
      </c>
      <c r="B705" s="226">
        <v>42247</v>
      </c>
      <c r="C705" s="225" t="s">
        <v>4289</v>
      </c>
      <c r="D705" s="225" t="s">
        <v>292</v>
      </c>
      <c r="E705" s="225" t="s">
        <v>4270</v>
      </c>
      <c r="F705" s="225" t="s">
        <v>503</v>
      </c>
      <c r="G705" s="225" t="s">
        <v>23</v>
      </c>
      <c r="H705" s="225" t="s">
        <v>81</v>
      </c>
      <c r="I705" s="227">
        <v>-89.76</v>
      </c>
      <c r="J705" s="219" t="s">
        <v>20</v>
      </c>
    </row>
    <row r="706" spans="1:10">
      <c r="A706" s="225" t="s">
        <v>4268</v>
      </c>
      <c r="B706" s="226">
        <v>42247</v>
      </c>
      <c r="C706" s="225" t="s">
        <v>4289</v>
      </c>
      <c r="D706" s="225" t="s">
        <v>292</v>
      </c>
      <c r="E706" s="225" t="s">
        <v>4270</v>
      </c>
      <c r="F706" s="225" t="s">
        <v>37</v>
      </c>
      <c r="G706" s="225" t="s">
        <v>23</v>
      </c>
      <c r="H706" s="225" t="s">
        <v>81</v>
      </c>
      <c r="I706" s="228">
        <v>46.66</v>
      </c>
      <c r="J706" s="219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399"/>
  <sheetViews>
    <sheetView showGridLines="0" topLeftCell="G1" zoomScale="85" zoomScaleNormal="85" workbookViewId="0">
      <pane ySplit="4" topLeftCell="A767" activePane="bottomLeft" state="frozen"/>
      <selection pane="bottomLeft" activeCell="I795" sqref="I795"/>
    </sheetView>
  </sheetViews>
  <sheetFormatPr defaultRowHeight="14.4"/>
  <cols>
    <col min="1" max="1" width="12.109375" bestFit="1" customWidth="1"/>
    <col min="2" max="2" width="32.5546875" bestFit="1" customWidth="1"/>
    <col min="3" max="3" width="38.88671875" bestFit="1" customWidth="1"/>
    <col min="4" max="4" width="24.33203125" bestFit="1" customWidth="1"/>
    <col min="5" max="5" width="33.6640625" customWidth="1"/>
    <col min="6" max="6" width="46" style="82" bestFit="1" customWidth="1"/>
    <col min="7" max="7" width="13.44140625" bestFit="1" customWidth="1"/>
    <col min="8" max="8" width="10.33203125" customWidth="1"/>
    <col min="10" max="10" width="11.33203125" customWidth="1"/>
    <col min="11" max="12" width="13.44140625" customWidth="1"/>
    <col min="13" max="13" width="11.33203125" bestFit="1" customWidth="1"/>
    <col min="14" max="14" width="11.5546875" bestFit="1" customWidth="1"/>
    <col min="15" max="15" width="12.33203125" bestFit="1" customWidth="1"/>
    <col min="16" max="16" width="12.33203125" style="82" bestFit="1" customWidth="1"/>
    <col min="17" max="17" width="18" customWidth="1"/>
    <col min="18" max="18" width="33.6640625" bestFit="1" customWidth="1"/>
  </cols>
  <sheetData>
    <row r="2" spans="1:17">
      <c r="A2" s="48" t="s">
        <v>7</v>
      </c>
      <c r="B2" t="s">
        <v>189</v>
      </c>
      <c r="J2" s="48" t="s">
        <v>7</v>
      </c>
      <c r="K2" t="s">
        <v>189</v>
      </c>
    </row>
    <row r="4" spans="1:17">
      <c r="A4" s="48" t="s">
        <v>8</v>
      </c>
      <c r="B4" s="48" t="s">
        <v>6</v>
      </c>
      <c r="C4" s="48" t="s">
        <v>10</v>
      </c>
      <c r="D4" s="48" t="s">
        <v>12</v>
      </c>
      <c r="E4" s="48" t="s">
        <v>11</v>
      </c>
      <c r="F4" s="48" t="s">
        <v>15</v>
      </c>
      <c r="G4" s="82" t="s">
        <v>1059</v>
      </c>
      <c r="J4" s="48" t="s">
        <v>8</v>
      </c>
      <c r="K4" s="82" t="s">
        <v>1059</v>
      </c>
      <c r="L4" s="82"/>
      <c r="M4" s="51" t="s">
        <v>204</v>
      </c>
      <c r="N4" s="51" t="s">
        <v>30</v>
      </c>
      <c r="O4" s="51" t="s">
        <v>1326</v>
      </c>
      <c r="P4" s="51" t="s">
        <v>3613</v>
      </c>
      <c r="Q4" s="51"/>
    </row>
    <row r="5" spans="1:17">
      <c r="A5">
        <v>1</v>
      </c>
      <c r="B5" t="s">
        <v>195</v>
      </c>
      <c r="C5" t="s">
        <v>231</v>
      </c>
      <c r="D5" t="s">
        <v>302</v>
      </c>
      <c r="E5" t="s">
        <v>57</v>
      </c>
      <c r="F5" t="s">
        <v>3598</v>
      </c>
      <c r="G5" s="83">
        <v>6.25</v>
      </c>
      <c r="J5">
        <v>1</v>
      </c>
      <c r="K5" s="83">
        <v>512.24000000000024</v>
      </c>
      <c r="L5" s="83"/>
      <c r="M5" s="51"/>
      <c r="N5" s="51"/>
      <c r="O5" s="51"/>
      <c r="P5" s="51"/>
      <c r="Q5" s="51"/>
    </row>
    <row r="6" spans="1:17">
      <c r="C6" t="s">
        <v>458</v>
      </c>
      <c r="D6" t="s">
        <v>23</v>
      </c>
      <c r="E6" t="s">
        <v>1277</v>
      </c>
      <c r="F6" t="s">
        <v>3598</v>
      </c>
      <c r="G6" s="83">
        <v>60</v>
      </c>
      <c r="J6">
        <v>2</v>
      </c>
      <c r="K6" s="83">
        <v>-8848.3799999999992</v>
      </c>
      <c r="L6" s="83"/>
      <c r="M6" s="51"/>
      <c r="N6" s="51"/>
      <c r="O6" s="51"/>
      <c r="P6" s="51"/>
      <c r="Q6" s="51"/>
    </row>
    <row r="7" spans="1:17">
      <c r="E7" t="s">
        <v>1248</v>
      </c>
      <c r="F7" t="s">
        <v>3598</v>
      </c>
      <c r="G7" s="83">
        <v>9.99</v>
      </c>
      <c r="J7">
        <v>3</v>
      </c>
      <c r="K7" s="83">
        <v>9839.8799999999937</v>
      </c>
      <c r="L7" s="83"/>
      <c r="M7" s="51"/>
      <c r="N7" s="51"/>
      <c r="O7" s="51"/>
      <c r="P7" s="51"/>
      <c r="Q7" s="51"/>
    </row>
    <row r="8" spans="1:17">
      <c r="C8" t="s">
        <v>56</v>
      </c>
      <c r="D8" t="s">
        <v>23</v>
      </c>
      <c r="E8" t="s">
        <v>22</v>
      </c>
      <c r="F8" t="s">
        <v>3598</v>
      </c>
      <c r="G8" s="83">
        <v>0</v>
      </c>
      <c r="J8">
        <v>4</v>
      </c>
      <c r="K8" s="83">
        <v>-4946.78999999999</v>
      </c>
      <c r="L8" s="83"/>
      <c r="M8" s="51"/>
      <c r="N8" s="51"/>
      <c r="O8" s="51"/>
      <c r="P8" s="51"/>
      <c r="Q8" s="51"/>
    </row>
    <row r="9" spans="1:17">
      <c r="F9" t="s">
        <v>196</v>
      </c>
      <c r="G9" s="83">
        <v>0</v>
      </c>
      <c r="J9">
        <v>5</v>
      </c>
      <c r="K9" s="83">
        <v>-1946.3800000000022</v>
      </c>
      <c r="L9" s="83"/>
      <c r="M9" s="51"/>
      <c r="N9" s="51"/>
      <c r="O9" s="51"/>
      <c r="P9" s="51"/>
      <c r="Q9" s="51"/>
    </row>
    <row r="10" spans="1:17">
      <c r="D10" t="s">
        <v>302</v>
      </c>
      <c r="E10" t="s">
        <v>22</v>
      </c>
      <c r="F10" t="s">
        <v>3598</v>
      </c>
      <c r="G10" s="83">
        <v>0</v>
      </c>
      <c r="J10">
        <v>6</v>
      </c>
      <c r="K10" s="83">
        <v>7163.9400000000005</v>
      </c>
      <c r="L10" s="83"/>
      <c r="M10" s="51"/>
      <c r="N10" s="51"/>
      <c r="O10" s="51"/>
      <c r="P10" s="51"/>
      <c r="Q10" s="51"/>
    </row>
    <row r="11" spans="1:17">
      <c r="F11" t="s">
        <v>3599</v>
      </c>
      <c r="G11" s="83">
        <v>115.67000000000004</v>
      </c>
      <c r="J11">
        <v>7</v>
      </c>
      <c r="K11" s="83">
        <v>7546.1100000000033</v>
      </c>
      <c r="L11" s="83"/>
      <c r="M11" s="51"/>
      <c r="N11" s="51"/>
      <c r="O11" s="51"/>
      <c r="P11" s="51"/>
      <c r="Q11" s="51"/>
    </row>
    <row r="12" spans="1:17">
      <c r="C12" t="s">
        <v>78</v>
      </c>
      <c r="D12" t="s">
        <v>302</v>
      </c>
      <c r="E12" t="s">
        <v>3597</v>
      </c>
      <c r="F12" t="s">
        <v>3598</v>
      </c>
      <c r="G12" s="83">
        <v>0</v>
      </c>
      <c r="J12">
        <v>8</v>
      </c>
      <c r="K12" s="83">
        <v>-16298.510000000004</v>
      </c>
      <c r="L12" s="83"/>
      <c r="M12" s="51"/>
      <c r="N12" s="51"/>
      <c r="O12" s="51"/>
      <c r="P12" s="51"/>
      <c r="Q12" s="51"/>
    </row>
    <row r="13" spans="1:17">
      <c r="C13" t="s">
        <v>478</v>
      </c>
      <c r="D13" t="s">
        <v>302</v>
      </c>
      <c r="E13" t="s">
        <v>57</v>
      </c>
      <c r="F13" t="s">
        <v>3598</v>
      </c>
      <c r="G13" s="83">
        <v>3.99</v>
      </c>
      <c r="J13">
        <v>9</v>
      </c>
      <c r="K13" s="83">
        <v>-3429.4599999999964</v>
      </c>
      <c r="L13" s="83"/>
      <c r="M13" s="51"/>
      <c r="N13" s="51"/>
      <c r="O13" s="51"/>
      <c r="P13" s="51"/>
      <c r="Q13" s="51"/>
    </row>
    <row r="14" spans="1:17">
      <c r="B14" s="63" t="s">
        <v>1321</v>
      </c>
      <c r="C14" s="63"/>
      <c r="D14" s="63"/>
      <c r="E14" s="63"/>
      <c r="F14" s="63"/>
      <c r="G14" s="64">
        <v>195.90000000000003</v>
      </c>
      <c r="J14">
        <v>10</v>
      </c>
      <c r="K14" s="83">
        <v>-1010.4299999999995</v>
      </c>
      <c r="L14" s="83"/>
      <c r="M14" s="51"/>
      <c r="N14" s="51"/>
      <c r="O14" s="51"/>
      <c r="P14" s="51"/>
      <c r="Q14" s="51"/>
    </row>
    <row r="15" spans="1:17">
      <c r="B15" t="s">
        <v>137</v>
      </c>
      <c r="C15" t="s">
        <v>197</v>
      </c>
      <c r="D15" t="s">
        <v>281</v>
      </c>
      <c r="E15" t="s">
        <v>198</v>
      </c>
      <c r="F15" t="s">
        <v>191</v>
      </c>
      <c r="G15" s="83">
        <v>1350.15</v>
      </c>
      <c r="J15">
        <v>11</v>
      </c>
      <c r="K15" s="83">
        <v>-273.54000000000053</v>
      </c>
      <c r="M15" s="51"/>
      <c r="N15" s="51"/>
      <c r="O15" s="51"/>
      <c r="P15" s="51"/>
      <c r="Q15" s="51"/>
    </row>
    <row r="16" spans="1:17">
      <c r="E16" t="s">
        <v>200</v>
      </c>
      <c r="F16" t="s">
        <v>191</v>
      </c>
      <c r="G16" s="83">
        <v>1877.44</v>
      </c>
      <c r="J16">
        <v>12</v>
      </c>
      <c r="K16" s="83">
        <v>1463.1900000000003</v>
      </c>
      <c r="M16" s="68">
        <f>Sales!P14</f>
        <v>-2601.1000000000004</v>
      </c>
      <c r="N16" s="68">
        <f>VLOOKUP("Grand Total",A:G,7,0)</f>
        <v>228067.20999999985</v>
      </c>
      <c r="O16" s="68">
        <f>'LLC Accounts'!R23</f>
        <v>-13161.109999999999</v>
      </c>
      <c r="P16" s="68">
        <f>SUM(M16:O16)</f>
        <v>212304.99999999985</v>
      </c>
      <c r="Q16" s="164">
        <f>K16-P16</f>
        <v>-210841.80999999985</v>
      </c>
    </row>
    <row r="17" spans="2:16">
      <c r="E17" t="s">
        <v>201</v>
      </c>
      <c r="F17" t="s">
        <v>191</v>
      </c>
      <c r="G17" s="83">
        <v>1342.74</v>
      </c>
      <c r="J17" t="s">
        <v>1058</v>
      </c>
      <c r="K17" s="83">
        <v>-10228.129999999996</v>
      </c>
      <c r="P17"/>
    </row>
    <row r="18" spans="2:16">
      <c r="C18" t="s">
        <v>92</v>
      </c>
      <c r="D18" t="s">
        <v>294</v>
      </c>
      <c r="E18" t="s">
        <v>213</v>
      </c>
      <c r="F18" t="s">
        <v>191</v>
      </c>
      <c r="G18" s="83">
        <v>2560</v>
      </c>
      <c r="L18" t="s">
        <v>4259</v>
      </c>
      <c r="M18" t="s">
        <v>4260</v>
      </c>
      <c r="N18" t="s">
        <v>4260</v>
      </c>
      <c r="O18" t="s">
        <v>4260</v>
      </c>
      <c r="P18"/>
    </row>
    <row r="19" spans="2:16">
      <c r="C19" t="s">
        <v>182</v>
      </c>
      <c r="D19" t="s">
        <v>23</v>
      </c>
      <c r="E19" t="s">
        <v>183</v>
      </c>
      <c r="F19" t="s">
        <v>192</v>
      </c>
      <c r="G19" s="83">
        <v>-227.1</v>
      </c>
      <c r="P19"/>
    </row>
    <row r="20" spans="2:16">
      <c r="C20" t="s">
        <v>43</v>
      </c>
      <c r="D20" t="s">
        <v>23</v>
      </c>
      <c r="E20" t="s">
        <v>44</v>
      </c>
      <c r="F20" t="s">
        <v>191</v>
      </c>
      <c r="G20" s="83">
        <v>39.950000000000003</v>
      </c>
      <c r="P20"/>
    </row>
    <row r="21" spans="2:16">
      <c r="C21" t="s">
        <v>53</v>
      </c>
      <c r="D21" t="s">
        <v>23</v>
      </c>
      <c r="E21" t="s">
        <v>52</v>
      </c>
      <c r="F21" t="s">
        <v>191</v>
      </c>
      <c r="G21" s="83">
        <v>49.95</v>
      </c>
      <c r="P21"/>
    </row>
    <row r="22" spans="2:16">
      <c r="B22" s="63" t="s">
        <v>1323</v>
      </c>
      <c r="C22" s="63"/>
      <c r="D22" s="63"/>
      <c r="E22" s="63"/>
      <c r="F22" s="63"/>
      <c r="G22" s="64">
        <v>6993.1299999999992</v>
      </c>
      <c r="P22"/>
    </row>
    <row r="23" spans="2:16">
      <c r="B23" t="s">
        <v>219</v>
      </c>
      <c r="C23" t="s">
        <v>51</v>
      </c>
      <c r="D23" t="s">
        <v>23</v>
      </c>
      <c r="E23" t="s">
        <v>243</v>
      </c>
      <c r="F23" t="s">
        <v>2478</v>
      </c>
      <c r="G23" s="83">
        <v>46.4</v>
      </c>
      <c r="P23"/>
    </row>
    <row r="24" spans="2:16">
      <c r="B24" s="63" t="s">
        <v>1324</v>
      </c>
      <c r="C24" s="63"/>
      <c r="D24" s="63"/>
      <c r="E24" s="63"/>
      <c r="F24" s="63"/>
      <c r="G24" s="64">
        <v>46.4</v>
      </c>
      <c r="P24"/>
    </row>
    <row r="25" spans="2:16">
      <c r="B25" t="s">
        <v>207</v>
      </c>
      <c r="C25" t="s">
        <v>31</v>
      </c>
      <c r="D25" t="s">
        <v>23</v>
      </c>
      <c r="E25" t="s">
        <v>1240</v>
      </c>
      <c r="F25" t="s">
        <v>2130</v>
      </c>
      <c r="G25" s="83">
        <v>13</v>
      </c>
      <c r="P25"/>
    </row>
    <row r="26" spans="2:16">
      <c r="E26" t="s">
        <v>234</v>
      </c>
      <c r="F26" t="s">
        <v>2130</v>
      </c>
      <c r="G26" s="83">
        <v>1091.8</v>
      </c>
      <c r="P26"/>
    </row>
    <row r="27" spans="2:16">
      <c r="E27" t="s">
        <v>110</v>
      </c>
      <c r="F27" t="s">
        <v>2130</v>
      </c>
      <c r="G27" s="83">
        <v>3589.89</v>
      </c>
      <c r="P27"/>
    </row>
    <row r="28" spans="2:16">
      <c r="E28" t="s">
        <v>1276</v>
      </c>
      <c r="F28" t="s">
        <v>2130</v>
      </c>
      <c r="G28" s="83">
        <v>42.27</v>
      </c>
      <c r="P28"/>
    </row>
    <row r="29" spans="2:16">
      <c r="C29" t="s">
        <v>97</v>
      </c>
      <c r="D29" t="s">
        <v>23</v>
      </c>
      <c r="E29" t="s">
        <v>1288</v>
      </c>
      <c r="F29" t="s">
        <v>2131</v>
      </c>
      <c r="G29" s="83">
        <v>819.45</v>
      </c>
      <c r="P29"/>
    </row>
    <row r="30" spans="2:16">
      <c r="E30" t="s">
        <v>98</v>
      </c>
      <c r="F30" t="s">
        <v>2131</v>
      </c>
      <c r="G30" s="83">
        <v>874.64</v>
      </c>
      <c r="P30"/>
    </row>
    <row r="31" spans="2:16">
      <c r="C31" t="s">
        <v>89</v>
      </c>
      <c r="D31" t="s">
        <v>299</v>
      </c>
      <c r="E31" t="s">
        <v>90</v>
      </c>
      <c r="F31" t="s">
        <v>2130</v>
      </c>
      <c r="G31" s="83">
        <v>652.11</v>
      </c>
      <c r="P31"/>
    </row>
    <row r="32" spans="2:16">
      <c r="C32" t="s">
        <v>123</v>
      </c>
      <c r="D32" t="s">
        <v>284</v>
      </c>
      <c r="E32" t="s">
        <v>101</v>
      </c>
      <c r="F32" t="s">
        <v>2130</v>
      </c>
      <c r="G32" s="83">
        <v>1525.1799999999996</v>
      </c>
      <c r="P32"/>
    </row>
    <row r="33" spans="3:16">
      <c r="C33" t="s">
        <v>175</v>
      </c>
      <c r="D33" t="s">
        <v>296</v>
      </c>
      <c r="E33" t="s">
        <v>3883</v>
      </c>
      <c r="F33" t="s">
        <v>2130</v>
      </c>
      <c r="G33" s="83">
        <v>35</v>
      </c>
      <c r="P33"/>
    </row>
    <row r="34" spans="3:16">
      <c r="C34" t="s">
        <v>34</v>
      </c>
      <c r="D34" t="s">
        <v>299</v>
      </c>
      <c r="E34" t="s">
        <v>35</v>
      </c>
      <c r="F34" t="s">
        <v>2130</v>
      </c>
      <c r="G34" s="83">
        <v>481.62</v>
      </c>
      <c r="P34"/>
    </row>
    <row r="35" spans="3:16">
      <c r="C35" t="s">
        <v>377</v>
      </c>
      <c r="D35" t="s">
        <v>302</v>
      </c>
      <c r="E35" t="s">
        <v>1294</v>
      </c>
      <c r="F35" t="s">
        <v>1340</v>
      </c>
      <c r="G35" s="83">
        <v>44.46</v>
      </c>
      <c r="P35"/>
    </row>
    <row r="36" spans="3:16">
      <c r="C36" t="s">
        <v>378</v>
      </c>
      <c r="D36" t="s">
        <v>23</v>
      </c>
      <c r="E36" t="s">
        <v>1291</v>
      </c>
      <c r="F36" t="s">
        <v>1340</v>
      </c>
      <c r="G36" s="83">
        <v>181.67000000000002</v>
      </c>
      <c r="P36"/>
    </row>
    <row r="37" spans="3:16">
      <c r="C37" t="s">
        <v>379</v>
      </c>
      <c r="D37" t="s">
        <v>268</v>
      </c>
      <c r="E37" t="s">
        <v>1293</v>
      </c>
      <c r="F37" t="s">
        <v>1340</v>
      </c>
      <c r="G37" s="83">
        <v>50</v>
      </c>
      <c r="P37"/>
    </row>
    <row r="38" spans="3:16">
      <c r="C38" t="s">
        <v>384</v>
      </c>
      <c r="D38" t="s">
        <v>286</v>
      </c>
      <c r="E38" t="s">
        <v>1290</v>
      </c>
      <c r="F38" t="s">
        <v>1340</v>
      </c>
      <c r="G38" s="83">
        <v>190.89</v>
      </c>
      <c r="P38"/>
    </row>
    <row r="39" spans="3:16">
      <c r="C39" t="s">
        <v>388</v>
      </c>
      <c r="D39" t="s">
        <v>23</v>
      </c>
      <c r="E39" t="s">
        <v>1266</v>
      </c>
      <c r="F39" t="s">
        <v>2130</v>
      </c>
      <c r="G39" s="83">
        <v>59.99</v>
      </c>
      <c r="P39"/>
    </row>
    <row r="40" spans="3:16">
      <c r="C40" t="s">
        <v>139</v>
      </c>
      <c r="D40" t="s">
        <v>299</v>
      </c>
      <c r="E40" t="s">
        <v>1267</v>
      </c>
      <c r="F40" t="s">
        <v>2130</v>
      </c>
      <c r="G40" s="83">
        <v>53.89</v>
      </c>
      <c r="P40"/>
    </row>
    <row r="41" spans="3:16">
      <c r="D41" t="s">
        <v>294</v>
      </c>
      <c r="E41" t="s">
        <v>1252</v>
      </c>
      <c r="F41" t="s">
        <v>2130</v>
      </c>
      <c r="G41" s="83">
        <v>14.9</v>
      </c>
      <c r="P41"/>
    </row>
    <row r="42" spans="3:16">
      <c r="C42" t="s">
        <v>397</v>
      </c>
      <c r="D42" t="s">
        <v>23</v>
      </c>
      <c r="E42" t="s">
        <v>1239</v>
      </c>
      <c r="F42" t="s">
        <v>2130</v>
      </c>
      <c r="G42" s="83">
        <v>249.93</v>
      </c>
      <c r="P42"/>
    </row>
    <row r="43" spans="3:16">
      <c r="D43" t="s">
        <v>299</v>
      </c>
      <c r="E43" t="s">
        <v>1256</v>
      </c>
      <c r="F43" t="s">
        <v>2130</v>
      </c>
      <c r="G43" s="83">
        <v>73</v>
      </c>
      <c r="P43"/>
    </row>
    <row r="44" spans="3:16">
      <c r="D44" t="s">
        <v>288</v>
      </c>
      <c r="E44" t="s">
        <v>1273</v>
      </c>
      <c r="F44" t="s">
        <v>2130</v>
      </c>
      <c r="G44" s="83">
        <v>97.75</v>
      </c>
      <c r="P44"/>
    </row>
    <row r="45" spans="3:16">
      <c r="C45" t="s">
        <v>413</v>
      </c>
      <c r="D45" t="s">
        <v>23</v>
      </c>
      <c r="E45" t="s">
        <v>1246</v>
      </c>
      <c r="F45" t="s">
        <v>2130</v>
      </c>
      <c r="G45" s="83">
        <v>25</v>
      </c>
      <c r="P45"/>
    </row>
    <row r="46" spans="3:16">
      <c r="E46" t="s">
        <v>1238</v>
      </c>
      <c r="F46" t="s">
        <v>2130</v>
      </c>
      <c r="G46" s="83">
        <v>18.54</v>
      </c>
      <c r="P46"/>
    </row>
    <row r="47" spans="3:16">
      <c r="C47" t="s">
        <v>428</v>
      </c>
      <c r="D47" t="s">
        <v>23</v>
      </c>
      <c r="E47" t="s">
        <v>1275</v>
      </c>
      <c r="F47" t="s">
        <v>2130</v>
      </c>
      <c r="G47" s="83">
        <v>4.8600000000000003</v>
      </c>
      <c r="P47"/>
    </row>
    <row r="48" spans="3:16">
      <c r="C48" t="s">
        <v>435</v>
      </c>
      <c r="D48" t="s">
        <v>23</v>
      </c>
      <c r="E48" t="s">
        <v>1272</v>
      </c>
      <c r="F48" t="s">
        <v>2130</v>
      </c>
      <c r="G48" s="83">
        <v>19</v>
      </c>
      <c r="P48"/>
    </row>
    <row r="49" spans="3:16">
      <c r="E49" t="s">
        <v>1241</v>
      </c>
      <c r="F49" t="s">
        <v>2130</v>
      </c>
      <c r="G49" s="83">
        <v>8</v>
      </c>
      <c r="P49"/>
    </row>
    <row r="50" spans="3:16">
      <c r="E50" t="s">
        <v>1255</v>
      </c>
      <c r="F50" t="s">
        <v>2130</v>
      </c>
      <c r="G50" s="83">
        <v>39.85</v>
      </c>
      <c r="P50"/>
    </row>
    <row r="51" spans="3:16">
      <c r="E51" t="s">
        <v>79</v>
      </c>
      <c r="F51" t="s">
        <v>2130</v>
      </c>
      <c r="G51" s="83">
        <v>180</v>
      </c>
      <c r="P51"/>
    </row>
    <row r="52" spans="3:16">
      <c r="E52" t="s">
        <v>2133</v>
      </c>
      <c r="F52" t="s">
        <v>2130</v>
      </c>
      <c r="G52" s="83">
        <v>34.950000000000003</v>
      </c>
      <c r="P52"/>
    </row>
    <row r="53" spans="3:16">
      <c r="C53" t="s">
        <v>182</v>
      </c>
      <c r="D53" t="s">
        <v>23</v>
      </c>
      <c r="E53" t="s">
        <v>183</v>
      </c>
      <c r="F53" t="s">
        <v>2130</v>
      </c>
      <c r="G53" s="83">
        <v>3744.8500000000008</v>
      </c>
      <c r="P53"/>
    </row>
    <row r="54" spans="3:16">
      <c r="E54" t="s">
        <v>1261</v>
      </c>
      <c r="F54" t="s">
        <v>2130</v>
      </c>
      <c r="G54" s="83">
        <v>73.41</v>
      </c>
      <c r="P54"/>
    </row>
    <row r="55" spans="3:16">
      <c r="E55" t="s">
        <v>1257</v>
      </c>
      <c r="F55" t="s">
        <v>2130</v>
      </c>
      <c r="G55" s="83">
        <v>88.730000000000018</v>
      </c>
      <c r="P55"/>
    </row>
    <row r="56" spans="3:16">
      <c r="E56" t="s">
        <v>232</v>
      </c>
      <c r="F56" t="s">
        <v>2130</v>
      </c>
      <c r="G56" s="83">
        <v>1801.15</v>
      </c>
      <c r="P56"/>
    </row>
    <row r="57" spans="3:16">
      <c r="C57" t="s">
        <v>446</v>
      </c>
      <c r="D57" t="s">
        <v>23</v>
      </c>
      <c r="E57" t="s">
        <v>1268</v>
      </c>
      <c r="F57" t="s">
        <v>2130</v>
      </c>
      <c r="G57" s="83">
        <v>2584.0200000000004</v>
      </c>
      <c r="P57"/>
    </row>
    <row r="58" spans="3:16">
      <c r="C58" t="s">
        <v>447</v>
      </c>
      <c r="D58" t="s">
        <v>23</v>
      </c>
      <c r="E58" t="s">
        <v>1284</v>
      </c>
      <c r="F58" t="s">
        <v>2130</v>
      </c>
      <c r="G58" s="83">
        <v>72.38</v>
      </c>
      <c r="P58"/>
    </row>
    <row r="59" spans="3:16">
      <c r="C59" t="s">
        <v>104</v>
      </c>
      <c r="D59" t="s">
        <v>294</v>
      </c>
      <c r="E59" t="s">
        <v>1260</v>
      </c>
      <c r="F59" t="s">
        <v>2130</v>
      </c>
      <c r="G59" s="83">
        <v>17.27</v>
      </c>
      <c r="P59"/>
    </row>
    <row r="60" spans="3:16">
      <c r="C60" t="s">
        <v>458</v>
      </c>
      <c r="D60" t="s">
        <v>23</v>
      </c>
      <c r="E60" t="s">
        <v>1274</v>
      </c>
      <c r="F60" t="s">
        <v>2130</v>
      </c>
      <c r="G60" s="83">
        <v>26.8</v>
      </c>
      <c r="P60"/>
    </row>
    <row r="61" spans="3:16">
      <c r="C61" t="s">
        <v>460</v>
      </c>
      <c r="D61" t="s">
        <v>294</v>
      </c>
      <c r="E61" t="s">
        <v>1253</v>
      </c>
      <c r="F61" t="s">
        <v>2130</v>
      </c>
      <c r="G61" s="83">
        <v>304.39999999999998</v>
      </c>
      <c r="P61"/>
    </row>
    <row r="62" spans="3:16">
      <c r="D62" t="s">
        <v>281</v>
      </c>
      <c r="E62" t="s">
        <v>1259</v>
      </c>
      <c r="F62" t="s">
        <v>2130</v>
      </c>
      <c r="G62" s="83">
        <v>148.22</v>
      </c>
      <c r="P62"/>
    </row>
    <row r="63" spans="3:16">
      <c r="C63" t="s">
        <v>461</v>
      </c>
      <c r="D63" t="s">
        <v>23</v>
      </c>
      <c r="E63" t="s">
        <v>1243</v>
      </c>
      <c r="F63" t="s">
        <v>2130</v>
      </c>
      <c r="G63" s="83">
        <v>64.25</v>
      </c>
      <c r="P63"/>
    </row>
    <row r="64" spans="3:16">
      <c r="E64" t="s">
        <v>1262</v>
      </c>
      <c r="F64" t="s">
        <v>2130</v>
      </c>
      <c r="G64" s="83">
        <v>9.9499999999999993</v>
      </c>
      <c r="P64"/>
    </row>
    <row r="65" spans="3:16">
      <c r="D65" t="s">
        <v>299</v>
      </c>
      <c r="E65" t="s">
        <v>1249</v>
      </c>
      <c r="F65" t="s">
        <v>2130</v>
      </c>
      <c r="G65" s="83">
        <v>132.63</v>
      </c>
      <c r="P65"/>
    </row>
    <row r="66" spans="3:16">
      <c r="D66" t="s">
        <v>294</v>
      </c>
      <c r="E66" t="s">
        <v>1249</v>
      </c>
      <c r="F66" t="s">
        <v>2130</v>
      </c>
      <c r="G66" s="83">
        <v>585.48</v>
      </c>
      <c r="P66"/>
    </row>
    <row r="67" spans="3:16">
      <c r="C67" t="s">
        <v>463</v>
      </c>
      <c r="D67" t="s">
        <v>299</v>
      </c>
      <c r="E67" t="s">
        <v>1285</v>
      </c>
      <c r="F67" t="s">
        <v>2130</v>
      </c>
      <c r="G67" s="83">
        <v>11.9</v>
      </c>
      <c r="P67"/>
    </row>
    <row r="68" spans="3:16">
      <c r="D68" t="s">
        <v>288</v>
      </c>
      <c r="E68" t="s">
        <v>1243</v>
      </c>
      <c r="F68" t="s">
        <v>2130</v>
      </c>
      <c r="G68" s="83">
        <v>195.27</v>
      </c>
      <c r="P68"/>
    </row>
    <row r="69" spans="3:16">
      <c r="E69" t="s">
        <v>1253</v>
      </c>
      <c r="F69" t="s">
        <v>2130</v>
      </c>
      <c r="G69" s="83">
        <v>276.5</v>
      </c>
      <c r="P69"/>
    </row>
    <row r="70" spans="3:16">
      <c r="C70" t="s">
        <v>56</v>
      </c>
      <c r="D70" t="s">
        <v>23</v>
      </c>
      <c r="E70" t="s">
        <v>1282</v>
      </c>
      <c r="F70" t="s">
        <v>2130</v>
      </c>
      <c r="G70" s="83">
        <v>60.43</v>
      </c>
      <c r="P70"/>
    </row>
    <row r="71" spans="3:16">
      <c r="C71" t="s">
        <v>78</v>
      </c>
      <c r="D71" t="s">
        <v>23</v>
      </c>
      <c r="E71" t="s">
        <v>1245</v>
      </c>
      <c r="F71" t="s">
        <v>2130</v>
      </c>
      <c r="G71" s="83">
        <v>147</v>
      </c>
      <c r="P71"/>
    </row>
    <row r="72" spans="3:16">
      <c r="E72" t="s">
        <v>1263</v>
      </c>
      <c r="F72" t="s">
        <v>2130</v>
      </c>
      <c r="G72" s="83">
        <v>10.97</v>
      </c>
      <c r="P72"/>
    </row>
    <row r="73" spans="3:16">
      <c r="E73" t="s">
        <v>1258</v>
      </c>
      <c r="F73" t="s">
        <v>2130</v>
      </c>
      <c r="G73" s="83">
        <v>637.17999999999995</v>
      </c>
      <c r="P73"/>
    </row>
    <row r="74" spans="3:16">
      <c r="E74" t="s">
        <v>2152</v>
      </c>
      <c r="F74" t="s">
        <v>2130</v>
      </c>
      <c r="G74" s="83">
        <v>60.91</v>
      </c>
      <c r="P74"/>
    </row>
    <row r="75" spans="3:16">
      <c r="D75" t="s">
        <v>309</v>
      </c>
      <c r="E75" t="s">
        <v>1271</v>
      </c>
      <c r="F75" t="s">
        <v>2130</v>
      </c>
      <c r="G75" s="83">
        <v>57.85</v>
      </c>
      <c r="P75"/>
    </row>
    <row r="76" spans="3:16">
      <c r="C76" t="s">
        <v>478</v>
      </c>
      <c r="D76" t="s">
        <v>23</v>
      </c>
      <c r="E76" t="s">
        <v>57</v>
      </c>
      <c r="F76" t="s">
        <v>2130</v>
      </c>
      <c r="G76" s="83">
        <v>632.49</v>
      </c>
      <c r="P76"/>
    </row>
    <row r="77" spans="3:16">
      <c r="C77" t="s">
        <v>496</v>
      </c>
      <c r="D77" t="s">
        <v>23</v>
      </c>
      <c r="E77" t="s">
        <v>1251</v>
      </c>
      <c r="F77" t="s">
        <v>2130</v>
      </c>
      <c r="G77" s="83">
        <v>97.039999999999992</v>
      </c>
      <c r="P77"/>
    </row>
    <row r="78" spans="3:16">
      <c r="E78" t="s">
        <v>2134</v>
      </c>
      <c r="F78" t="s">
        <v>2130</v>
      </c>
      <c r="G78" s="83">
        <v>33</v>
      </c>
      <c r="P78"/>
    </row>
    <row r="79" spans="3:16">
      <c r="C79" t="s">
        <v>43</v>
      </c>
      <c r="D79" t="s">
        <v>23</v>
      </c>
      <c r="E79" t="s">
        <v>1265</v>
      </c>
      <c r="F79" t="s">
        <v>2130</v>
      </c>
      <c r="G79" s="83">
        <v>39</v>
      </c>
      <c r="P79"/>
    </row>
    <row r="80" spans="3:16">
      <c r="C80" t="s">
        <v>48</v>
      </c>
      <c r="D80" t="s">
        <v>23</v>
      </c>
      <c r="E80" t="s">
        <v>49</v>
      </c>
      <c r="F80" t="s">
        <v>2130</v>
      </c>
      <c r="G80" s="83">
        <v>38.380000000000003</v>
      </c>
      <c r="P80"/>
    </row>
    <row r="81" spans="1:16">
      <c r="C81" t="s">
        <v>37</v>
      </c>
      <c r="D81" t="s">
        <v>23</v>
      </c>
      <c r="E81" t="s">
        <v>1281</v>
      </c>
      <c r="F81" t="s">
        <v>2130</v>
      </c>
      <c r="G81" s="83">
        <v>10.95</v>
      </c>
      <c r="P81"/>
    </row>
    <row r="82" spans="1:16">
      <c r="C82" t="s">
        <v>423</v>
      </c>
      <c r="D82" t="s">
        <v>288</v>
      </c>
      <c r="E82" t="s">
        <v>1242</v>
      </c>
      <c r="F82" t="s">
        <v>2130</v>
      </c>
      <c r="G82" s="83">
        <v>130.54</v>
      </c>
      <c r="P82"/>
    </row>
    <row r="83" spans="1:16">
      <c r="B83" s="63" t="s">
        <v>1325</v>
      </c>
      <c r="C83" s="63"/>
      <c r="D83" s="63"/>
      <c r="E83" s="63"/>
      <c r="F83" s="63"/>
      <c r="G83" s="64">
        <v>22564.590000000015</v>
      </c>
      <c r="P83"/>
    </row>
    <row r="84" spans="1:16">
      <c r="B84" t="s">
        <v>209</v>
      </c>
      <c r="C84" t="s">
        <v>97</v>
      </c>
      <c r="D84" t="s">
        <v>288</v>
      </c>
      <c r="E84" t="s">
        <v>236</v>
      </c>
      <c r="F84" t="s">
        <v>2469</v>
      </c>
      <c r="G84" s="83">
        <v>170</v>
      </c>
      <c r="P84"/>
    </row>
    <row r="85" spans="1:16">
      <c r="C85" t="s">
        <v>226</v>
      </c>
      <c r="D85" t="s">
        <v>23</v>
      </c>
      <c r="E85" t="s">
        <v>52</v>
      </c>
      <c r="F85" t="s">
        <v>237</v>
      </c>
      <c r="G85" s="83">
        <v>581.99</v>
      </c>
      <c r="P85"/>
    </row>
    <row r="86" spans="1:16">
      <c r="B86" s="63" t="s">
        <v>3603</v>
      </c>
      <c r="C86" s="63"/>
      <c r="D86" s="63"/>
      <c r="E86" s="63"/>
      <c r="F86" s="63"/>
      <c r="G86" s="64">
        <v>751.99</v>
      </c>
      <c r="P86"/>
    </row>
    <row r="87" spans="1:16">
      <c r="A87" t="s">
        <v>3604</v>
      </c>
      <c r="F87"/>
      <c r="G87" s="83">
        <v>30552.01000000002</v>
      </c>
      <c r="P87"/>
    </row>
    <row r="88" spans="1:16">
      <c r="A88">
        <v>2</v>
      </c>
      <c r="B88" t="s">
        <v>195</v>
      </c>
      <c r="C88" t="s">
        <v>231</v>
      </c>
      <c r="D88" t="s">
        <v>302</v>
      </c>
      <c r="E88" t="s">
        <v>57</v>
      </c>
      <c r="F88" t="s">
        <v>3598</v>
      </c>
      <c r="G88" s="83">
        <v>96.38</v>
      </c>
      <c r="P88"/>
    </row>
    <row r="89" spans="1:16">
      <c r="C89" t="s">
        <v>458</v>
      </c>
      <c r="D89" t="s">
        <v>23</v>
      </c>
      <c r="E89" t="s">
        <v>1248</v>
      </c>
      <c r="F89" t="s">
        <v>3598</v>
      </c>
      <c r="G89" s="83">
        <v>9.99</v>
      </c>
      <c r="P89"/>
    </row>
    <row r="90" spans="1:16">
      <c r="C90" t="s">
        <v>56</v>
      </c>
      <c r="D90" t="s">
        <v>23</v>
      </c>
      <c r="E90" t="s">
        <v>22</v>
      </c>
      <c r="F90" t="s">
        <v>3598</v>
      </c>
      <c r="G90" s="83">
        <v>0</v>
      </c>
      <c r="P90"/>
    </row>
    <row r="91" spans="1:16">
      <c r="F91" t="s">
        <v>196</v>
      </c>
      <c r="G91" s="83">
        <v>0</v>
      </c>
      <c r="P91"/>
    </row>
    <row r="92" spans="1:16">
      <c r="D92" t="s">
        <v>302</v>
      </c>
      <c r="E92" t="s">
        <v>22</v>
      </c>
      <c r="F92" t="s">
        <v>3598</v>
      </c>
      <c r="G92" s="83">
        <v>0</v>
      </c>
      <c r="P92"/>
    </row>
    <row r="93" spans="1:16">
      <c r="F93" t="s">
        <v>3599</v>
      </c>
      <c r="G93" s="83">
        <v>30.720000000000027</v>
      </c>
      <c r="P93"/>
    </row>
    <row r="94" spans="1:16">
      <c r="C94" t="s">
        <v>78</v>
      </c>
      <c r="D94" t="s">
        <v>302</v>
      </c>
      <c r="E94" t="s">
        <v>3597</v>
      </c>
      <c r="F94" t="s">
        <v>3598</v>
      </c>
      <c r="G94" s="83">
        <v>29.04</v>
      </c>
      <c r="P94"/>
    </row>
    <row r="95" spans="1:16">
      <c r="C95" t="s">
        <v>478</v>
      </c>
      <c r="D95" t="s">
        <v>302</v>
      </c>
      <c r="E95" t="s">
        <v>57</v>
      </c>
      <c r="F95" t="s">
        <v>3598</v>
      </c>
      <c r="G95" s="83">
        <v>3.99</v>
      </c>
      <c r="P95"/>
    </row>
    <row r="96" spans="1:16">
      <c r="B96" s="63" t="s">
        <v>1321</v>
      </c>
      <c r="C96" s="63"/>
      <c r="D96" s="63"/>
      <c r="E96" s="63"/>
      <c r="F96" s="63"/>
      <c r="G96" s="64">
        <v>170.12000000000003</v>
      </c>
      <c r="P96"/>
    </row>
    <row r="97" spans="2:16">
      <c r="B97" t="s">
        <v>137</v>
      </c>
      <c r="C97" t="s">
        <v>100</v>
      </c>
      <c r="D97" t="s">
        <v>23</v>
      </c>
      <c r="E97" t="s">
        <v>101</v>
      </c>
      <c r="F97" t="s">
        <v>2409</v>
      </c>
      <c r="G97" s="83">
        <v>15662.130000000001</v>
      </c>
      <c r="P97"/>
    </row>
    <row r="98" spans="2:16">
      <c r="F98" t="s">
        <v>2408</v>
      </c>
      <c r="G98" s="83">
        <v>-42330</v>
      </c>
      <c r="P98"/>
    </row>
    <row r="99" spans="2:16">
      <c r="C99" t="s">
        <v>197</v>
      </c>
      <c r="D99" t="s">
        <v>281</v>
      </c>
      <c r="E99" t="s">
        <v>198</v>
      </c>
      <c r="F99" t="s">
        <v>191</v>
      </c>
      <c r="G99" s="83">
        <v>1369.05</v>
      </c>
      <c r="P99"/>
    </row>
    <row r="100" spans="2:16">
      <c r="E100" t="s">
        <v>200</v>
      </c>
      <c r="F100" t="s">
        <v>191</v>
      </c>
      <c r="G100" s="83">
        <v>2463.06</v>
      </c>
      <c r="P100"/>
    </row>
    <row r="101" spans="2:16">
      <c r="E101" t="s">
        <v>201</v>
      </c>
      <c r="F101" t="s">
        <v>191</v>
      </c>
      <c r="G101" s="83">
        <v>996.38</v>
      </c>
      <c r="P101"/>
    </row>
    <row r="102" spans="2:16">
      <c r="C102" t="s">
        <v>175</v>
      </c>
      <c r="D102" t="s">
        <v>296</v>
      </c>
      <c r="E102" t="s">
        <v>117</v>
      </c>
      <c r="F102" t="s">
        <v>191</v>
      </c>
      <c r="G102" s="83">
        <v>1525.82</v>
      </c>
      <c r="P102"/>
    </row>
    <row r="103" spans="2:16">
      <c r="C103" t="s">
        <v>92</v>
      </c>
      <c r="D103" t="s">
        <v>294</v>
      </c>
      <c r="E103" t="s">
        <v>213</v>
      </c>
      <c r="F103" t="s">
        <v>191</v>
      </c>
      <c r="G103" s="83">
        <v>2560</v>
      </c>
      <c r="P103"/>
    </row>
    <row r="104" spans="2:16">
      <c r="C104" t="s">
        <v>78</v>
      </c>
      <c r="D104" t="s">
        <v>80</v>
      </c>
      <c r="E104" t="s">
        <v>79</v>
      </c>
      <c r="F104" t="s">
        <v>191</v>
      </c>
      <c r="G104" s="83">
        <v>20</v>
      </c>
      <c r="P104"/>
    </row>
    <row r="105" spans="2:16">
      <c r="C105" t="s">
        <v>43</v>
      </c>
      <c r="D105" t="s">
        <v>23</v>
      </c>
      <c r="E105" t="s">
        <v>44</v>
      </c>
      <c r="F105" t="s">
        <v>191</v>
      </c>
      <c r="G105" s="83">
        <v>45.64</v>
      </c>
      <c r="P105"/>
    </row>
    <row r="106" spans="2:16">
      <c r="C106" t="s">
        <v>53</v>
      </c>
      <c r="D106" t="s">
        <v>23</v>
      </c>
      <c r="E106" t="s">
        <v>52</v>
      </c>
      <c r="F106" t="s">
        <v>191</v>
      </c>
      <c r="G106" s="83">
        <v>32.950000000000003</v>
      </c>
      <c r="P106"/>
    </row>
    <row r="107" spans="2:16">
      <c r="B107" s="63" t="s">
        <v>1323</v>
      </c>
      <c r="C107" s="63"/>
      <c r="D107" s="63"/>
      <c r="E107" s="63"/>
      <c r="F107" s="63"/>
      <c r="G107" s="64">
        <v>-17654.969999999998</v>
      </c>
      <c r="P107"/>
    </row>
    <row r="108" spans="2:16">
      <c r="B108" t="s">
        <v>219</v>
      </c>
      <c r="C108" t="s">
        <v>51</v>
      </c>
      <c r="D108" t="s">
        <v>23</v>
      </c>
      <c r="E108" t="s">
        <v>243</v>
      </c>
      <c r="F108" t="s">
        <v>2478</v>
      </c>
      <c r="G108" s="83">
        <v>22.5</v>
      </c>
      <c r="P108"/>
    </row>
    <row r="109" spans="2:16">
      <c r="B109" s="63" t="s">
        <v>1324</v>
      </c>
      <c r="C109" s="63"/>
      <c r="D109" s="63"/>
      <c r="E109" s="63"/>
      <c r="F109" s="63"/>
      <c r="G109" s="64">
        <v>22.5</v>
      </c>
      <c r="P109"/>
    </row>
    <row r="110" spans="2:16">
      <c r="B110" t="s">
        <v>207</v>
      </c>
      <c r="C110" t="s">
        <v>31</v>
      </c>
      <c r="D110" t="s">
        <v>23</v>
      </c>
      <c r="E110" t="s">
        <v>1240</v>
      </c>
      <c r="F110" t="s">
        <v>2130</v>
      </c>
      <c r="G110" s="83">
        <v>6.35</v>
      </c>
      <c r="P110"/>
    </row>
    <row r="111" spans="2:16">
      <c r="E111" t="s">
        <v>1264</v>
      </c>
      <c r="F111" t="s">
        <v>2130</v>
      </c>
      <c r="G111" s="83">
        <v>20</v>
      </c>
      <c r="P111"/>
    </row>
    <row r="112" spans="2:16">
      <c r="E112" t="s">
        <v>1287</v>
      </c>
      <c r="F112" t="s">
        <v>2130</v>
      </c>
      <c r="G112" s="83">
        <v>126.4</v>
      </c>
      <c r="P112"/>
    </row>
    <row r="113" spans="3:16">
      <c r="E113" t="s">
        <v>128</v>
      </c>
      <c r="F113" t="s">
        <v>2130</v>
      </c>
      <c r="G113" s="83">
        <v>25.98</v>
      </c>
      <c r="P113"/>
    </row>
    <row r="114" spans="3:16">
      <c r="C114" t="s">
        <v>97</v>
      </c>
      <c r="D114" t="s">
        <v>23</v>
      </c>
      <c r="E114" t="s">
        <v>1288</v>
      </c>
      <c r="F114" t="s">
        <v>2131</v>
      </c>
      <c r="G114" s="83">
        <v>-16.460000000000051</v>
      </c>
      <c r="P114"/>
    </row>
    <row r="115" spans="3:16">
      <c r="E115" t="s">
        <v>98</v>
      </c>
      <c r="F115" t="s">
        <v>2130</v>
      </c>
      <c r="G115" s="83">
        <v>17.48</v>
      </c>
      <c r="H115" s="52"/>
      <c r="P115"/>
    </row>
    <row r="116" spans="3:16">
      <c r="F116" t="s">
        <v>2131</v>
      </c>
      <c r="G116" s="83">
        <v>974.98000000000013</v>
      </c>
      <c r="P116"/>
    </row>
    <row r="117" spans="3:16">
      <c r="C117" t="s">
        <v>123</v>
      </c>
      <c r="D117" t="s">
        <v>284</v>
      </c>
      <c r="E117" t="s">
        <v>101</v>
      </c>
      <c r="F117" t="s">
        <v>2130</v>
      </c>
      <c r="G117" s="83">
        <v>348.65</v>
      </c>
      <c r="P117"/>
    </row>
    <row r="118" spans="3:16">
      <c r="C118" t="s">
        <v>175</v>
      </c>
      <c r="D118" t="s">
        <v>296</v>
      </c>
      <c r="E118" t="s">
        <v>3883</v>
      </c>
      <c r="F118" t="s">
        <v>2130</v>
      </c>
      <c r="G118" s="83">
        <v>52.95</v>
      </c>
      <c r="P118"/>
    </row>
    <row r="119" spans="3:16">
      <c r="D119" t="s">
        <v>204</v>
      </c>
      <c r="E119" t="s">
        <v>1288</v>
      </c>
      <c r="F119" t="s">
        <v>2130</v>
      </c>
      <c r="G119" s="83">
        <v>59.87</v>
      </c>
      <c r="P119"/>
    </row>
    <row r="120" spans="3:16">
      <c r="C120" t="s">
        <v>34</v>
      </c>
      <c r="D120" t="s">
        <v>299</v>
      </c>
      <c r="E120" t="s">
        <v>35</v>
      </c>
      <c r="F120" t="s">
        <v>2130</v>
      </c>
      <c r="G120" s="83">
        <v>956.14</v>
      </c>
      <c r="P120"/>
    </row>
    <row r="121" spans="3:16">
      <c r="C121" t="s">
        <v>377</v>
      </c>
      <c r="D121" t="s">
        <v>302</v>
      </c>
      <c r="E121" t="s">
        <v>1294</v>
      </c>
      <c r="F121" t="s">
        <v>1340</v>
      </c>
      <c r="G121" s="83">
        <v>74.260000000000005</v>
      </c>
      <c r="H121" s="52"/>
      <c r="P121"/>
    </row>
    <row r="122" spans="3:16">
      <c r="C122" t="s">
        <v>378</v>
      </c>
      <c r="D122" t="s">
        <v>23</v>
      </c>
      <c r="E122" t="s">
        <v>1291</v>
      </c>
      <c r="F122" t="s">
        <v>1340</v>
      </c>
      <c r="G122" s="83">
        <v>171.66</v>
      </c>
      <c r="P122"/>
    </row>
    <row r="123" spans="3:16">
      <c r="C123" t="s">
        <v>379</v>
      </c>
      <c r="D123" t="s">
        <v>268</v>
      </c>
      <c r="E123" t="s">
        <v>1293</v>
      </c>
      <c r="F123" t="s">
        <v>1340</v>
      </c>
      <c r="G123" s="83">
        <v>16.669999999999998</v>
      </c>
      <c r="P123"/>
    </row>
    <row r="124" spans="3:16">
      <c r="C124" t="s">
        <v>384</v>
      </c>
      <c r="D124" t="s">
        <v>286</v>
      </c>
      <c r="E124" t="s">
        <v>1290</v>
      </c>
      <c r="F124" t="s">
        <v>1340</v>
      </c>
      <c r="G124" s="83">
        <v>222.4</v>
      </c>
      <c r="P124"/>
    </row>
    <row r="125" spans="3:16">
      <c r="C125" t="s">
        <v>388</v>
      </c>
      <c r="D125" t="s">
        <v>23</v>
      </c>
      <c r="E125" t="s">
        <v>1266</v>
      </c>
      <c r="F125" t="s">
        <v>2130</v>
      </c>
      <c r="G125" s="83">
        <v>59.99</v>
      </c>
      <c r="P125"/>
    </row>
    <row r="126" spans="3:16">
      <c r="C126" t="s">
        <v>139</v>
      </c>
      <c r="D126" t="s">
        <v>299</v>
      </c>
      <c r="E126" t="s">
        <v>1267</v>
      </c>
      <c r="F126" t="s">
        <v>2130</v>
      </c>
      <c r="G126" s="83">
        <v>53.89</v>
      </c>
      <c r="P126"/>
    </row>
    <row r="127" spans="3:16">
      <c r="D127" t="s">
        <v>294</v>
      </c>
      <c r="E127" t="s">
        <v>1252</v>
      </c>
      <c r="F127" t="s">
        <v>2130</v>
      </c>
      <c r="G127" s="83">
        <v>14.9</v>
      </c>
      <c r="P127"/>
    </row>
    <row r="128" spans="3:16">
      <c r="C128" t="s">
        <v>397</v>
      </c>
      <c r="D128" t="s">
        <v>23</v>
      </c>
      <c r="E128" t="s">
        <v>1239</v>
      </c>
      <c r="F128" t="s">
        <v>2130</v>
      </c>
      <c r="G128" s="83">
        <v>147.82</v>
      </c>
      <c r="P128"/>
    </row>
    <row r="129" spans="3:16">
      <c r="D129" t="s">
        <v>299</v>
      </c>
      <c r="E129" t="s">
        <v>1256</v>
      </c>
      <c r="F129" t="s">
        <v>2130</v>
      </c>
      <c r="G129" s="83">
        <v>73</v>
      </c>
      <c r="P129"/>
    </row>
    <row r="130" spans="3:16">
      <c r="D130" t="s">
        <v>288</v>
      </c>
      <c r="E130" t="s">
        <v>1273</v>
      </c>
      <c r="F130" t="s">
        <v>2130</v>
      </c>
      <c r="G130" s="83">
        <v>97.75</v>
      </c>
      <c r="P130"/>
    </row>
    <row r="131" spans="3:16">
      <c r="C131" t="s">
        <v>413</v>
      </c>
      <c r="D131" t="s">
        <v>23</v>
      </c>
      <c r="E131" t="s">
        <v>1238</v>
      </c>
      <c r="F131" t="s">
        <v>2130</v>
      </c>
      <c r="G131" s="83">
        <v>224.27</v>
      </c>
      <c r="P131"/>
    </row>
    <row r="132" spans="3:16">
      <c r="C132" t="s">
        <v>428</v>
      </c>
      <c r="D132" t="s">
        <v>23</v>
      </c>
      <c r="E132" t="s">
        <v>1275</v>
      </c>
      <c r="F132" t="s">
        <v>2130</v>
      </c>
      <c r="G132" s="83">
        <v>14.57</v>
      </c>
      <c r="P132"/>
    </row>
    <row r="133" spans="3:16">
      <c r="C133" t="s">
        <v>435</v>
      </c>
      <c r="D133" t="s">
        <v>23</v>
      </c>
      <c r="E133" t="s">
        <v>1270</v>
      </c>
      <c r="F133" t="s">
        <v>2130</v>
      </c>
      <c r="G133" s="83">
        <v>23.39</v>
      </c>
      <c r="P133"/>
    </row>
    <row r="134" spans="3:16">
      <c r="E134" t="s">
        <v>1272</v>
      </c>
      <c r="F134" t="s">
        <v>2130</v>
      </c>
      <c r="G134" s="83">
        <v>19</v>
      </c>
      <c r="P134"/>
    </row>
    <row r="135" spans="3:16">
      <c r="E135" t="s">
        <v>1241</v>
      </c>
      <c r="F135" t="s">
        <v>2130</v>
      </c>
      <c r="G135" s="83">
        <v>8</v>
      </c>
      <c r="P135"/>
    </row>
    <row r="136" spans="3:16">
      <c r="E136" t="s">
        <v>1255</v>
      </c>
      <c r="F136" t="s">
        <v>2130</v>
      </c>
      <c r="G136" s="83">
        <v>39.85</v>
      </c>
      <c r="P136"/>
    </row>
    <row r="137" spans="3:16">
      <c r="E137" t="s">
        <v>79</v>
      </c>
      <c r="F137" t="s">
        <v>2130</v>
      </c>
      <c r="G137" s="83">
        <v>180</v>
      </c>
      <c r="P137"/>
    </row>
    <row r="138" spans="3:16">
      <c r="C138" t="s">
        <v>182</v>
      </c>
      <c r="D138" t="s">
        <v>23</v>
      </c>
      <c r="E138" t="s">
        <v>183</v>
      </c>
      <c r="F138" t="s">
        <v>2130</v>
      </c>
      <c r="G138" s="83">
        <v>4928.7200000000012</v>
      </c>
      <c r="P138"/>
    </row>
    <row r="139" spans="3:16">
      <c r="E139" t="s">
        <v>1261</v>
      </c>
      <c r="F139" t="s">
        <v>2130</v>
      </c>
      <c r="G139" s="83">
        <v>77.83</v>
      </c>
      <c r="P139"/>
    </row>
    <row r="140" spans="3:16">
      <c r="E140" t="s">
        <v>1257</v>
      </c>
      <c r="F140" t="s">
        <v>2130</v>
      </c>
      <c r="G140" s="83">
        <v>38.020000000000003</v>
      </c>
      <c r="P140"/>
    </row>
    <row r="141" spans="3:16">
      <c r="E141" t="s">
        <v>232</v>
      </c>
      <c r="F141" t="s">
        <v>2130</v>
      </c>
      <c r="G141" s="83">
        <v>1500</v>
      </c>
      <c r="P141"/>
    </row>
    <row r="142" spans="3:16">
      <c r="C142" t="s">
        <v>447</v>
      </c>
      <c r="D142" t="s">
        <v>23</v>
      </c>
      <c r="E142" t="s">
        <v>2135</v>
      </c>
      <c r="F142" t="s">
        <v>2130</v>
      </c>
      <c r="G142" s="83">
        <v>116.35</v>
      </c>
      <c r="P142"/>
    </row>
    <row r="143" spans="3:16">
      <c r="C143" t="s">
        <v>104</v>
      </c>
      <c r="D143" t="s">
        <v>294</v>
      </c>
      <c r="E143" t="s">
        <v>1260</v>
      </c>
      <c r="F143" t="s">
        <v>2130</v>
      </c>
      <c r="G143" s="83">
        <v>140.93</v>
      </c>
      <c r="P143"/>
    </row>
    <row r="144" spans="3:16">
      <c r="C144" t="s">
        <v>458</v>
      </c>
      <c r="D144" t="s">
        <v>23</v>
      </c>
      <c r="E144" t="s">
        <v>1274</v>
      </c>
      <c r="F144" t="s">
        <v>2130</v>
      </c>
      <c r="G144" s="83">
        <v>16.8</v>
      </c>
      <c r="P144"/>
    </row>
    <row r="145" spans="3:16">
      <c r="D145" t="s">
        <v>299</v>
      </c>
      <c r="E145" t="s">
        <v>1277</v>
      </c>
      <c r="F145" t="s">
        <v>2130</v>
      </c>
      <c r="G145" s="83">
        <v>10</v>
      </c>
      <c r="H145" s="52"/>
      <c r="P145"/>
    </row>
    <row r="146" spans="3:16">
      <c r="C146" t="s">
        <v>460</v>
      </c>
      <c r="D146" t="s">
        <v>294</v>
      </c>
      <c r="E146" t="s">
        <v>1253</v>
      </c>
      <c r="F146" t="s">
        <v>2130</v>
      </c>
      <c r="G146" s="83">
        <v>304.39999999999998</v>
      </c>
      <c r="P146"/>
    </row>
    <row r="147" spans="3:16">
      <c r="D147" t="s">
        <v>281</v>
      </c>
      <c r="E147" t="s">
        <v>1259</v>
      </c>
      <c r="F147" t="s">
        <v>2130</v>
      </c>
      <c r="G147" s="83">
        <v>148.25</v>
      </c>
      <c r="P147"/>
    </row>
    <row r="148" spans="3:16">
      <c r="C148" t="s">
        <v>461</v>
      </c>
      <c r="D148" t="s">
        <v>23</v>
      </c>
      <c r="E148" t="s">
        <v>1243</v>
      </c>
      <c r="F148" t="s">
        <v>2130</v>
      </c>
      <c r="G148" s="83">
        <v>64.150000000000006</v>
      </c>
      <c r="P148"/>
    </row>
    <row r="149" spans="3:16">
      <c r="E149" t="s">
        <v>1262</v>
      </c>
      <c r="F149" t="s">
        <v>2130</v>
      </c>
      <c r="G149" s="83">
        <v>9.9499999999999993</v>
      </c>
      <c r="P149"/>
    </row>
    <row r="150" spans="3:16">
      <c r="D150" t="s">
        <v>299</v>
      </c>
      <c r="E150" t="s">
        <v>1249</v>
      </c>
      <c r="F150" t="s">
        <v>2130</v>
      </c>
      <c r="G150" s="83">
        <v>132.63</v>
      </c>
      <c r="P150"/>
    </row>
    <row r="151" spans="3:16">
      <c r="D151" t="s">
        <v>294</v>
      </c>
      <c r="E151" t="s">
        <v>1249</v>
      </c>
      <c r="F151" t="s">
        <v>2130</v>
      </c>
      <c r="G151" s="83">
        <v>433.85</v>
      </c>
      <c r="P151"/>
    </row>
    <row r="152" spans="3:16">
      <c r="C152" t="s">
        <v>463</v>
      </c>
      <c r="D152" t="s">
        <v>299</v>
      </c>
      <c r="E152" t="s">
        <v>1285</v>
      </c>
      <c r="F152" t="s">
        <v>2130</v>
      </c>
      <c r="G152" s="83">
        <v>11.9</v>
      </c>
      <c r="P152"/>
    </row>
    <row r="153" spans="3:16">
      <c r="E153" t="s">
        <v>1253</v>
      </c>
      <c r="F153" t="s">
        <v>2130</v>
      </c>
      <c r="G153" s="83">
        <v>253.09</v>
      </c>
      <c r="P153"/>
    </row>
    <row r="154" spans="3:16">
      <c r="D154" t="s">
        <v>288</v>
      </c>
      <c r="E154" t="s">
        <v>1243</v>
      </c>
      <c r="F154" t="s">
        <v>2130</v>
      </c>
      <c r="G154" s="83">
        <v>195.45000000000002</v>
      </c>
      <c r="P154"/>
    </row>
    <row r="155" spans="3:16">
      <c r="E155" t="s">
        <v>1253</v>
      </c>
      <c r="F155" t="s">
        <v>2130</v>
      </c>
      <c r="G155" s="83">
        <v>211.56</v>
      </c>
      <c r="P155"/>
    </row>
    <row r="156" spans="3:16">
      <c r="C156" t="s">
        <v>78</v>
      </c>
      <c r="D156" t="s">
        <v>23</v>
      </c>
      <c r="E156" t="s">
        <v>1245</v>
      </c>
      <c r="F156" t="s">
        <v>2130</v>
      </c>
      <c r="G156" s="83">
        <v>147</v>
      </c>
      <c r="P156"/>
    </row>
    <row r="157" spans="3:16">
      <c r="E157" t="s">
        <v>1271</v>
      </c>
      <c r="F157" t="s">
        <v>2130</v>
      </c>
      <c r="G157" s="83">
        <v>15.17</v>
      </c>
      <c r="P157"/>
    </row>
    <row r="158" spans="3:16">
      <c r="E158" t="s">
        <v>1263</v>
      </c>
      <c r="F158" t="s">
        <v>2130</v>
      </c>
      <c r="G158" s="83">
        <v>10.97</v>
      </c>
      <c r="P158"/>
    </row>
    <row r="159" spans="3:16">
      <c r="E159" t="s">
        <v>1258</v>
      </c>
      <c r="F159" t="s">
        <v>2130</v>
      </c>
      <c r="G159" s="83">
        <v>640.16999999999996</v>
      </c>
      <c r="P159"/>
    </row>
    <row r="160" spans="3:16">
      <c r="E160" t="s">
        <v>2152</v>
      </c>
      <c r="F160" t="s">
        <v>2130</v>
      </c>
      <c r="G160" s="83">
        <v>87.68</v>
      </c>
      <c r="P160"/>
    </row>
    <row r="161" spans="1:16">
      <c r="C161" t="s">
        <v>478</v>
      </c>
      <c r="D161" t="s">
        <v>23</v>
      </c>
      <c r="E161" t="s">
        <v>57</v>
      </c>
      <c r="F161" t="s">
        <v>2130</v>
      </c>
      <c r="G161" s="83">
        <v>935.11</v>
      </c>
      <c r="P161"/>
    </row>
    <row r="162" spans="1:16">
      <c r="C162" t="s">
        <v>496</v>
      </c>
      <c r="D162" t="s">
        <v>23</v>
      </c>
      <c r="E162" t="s">
        <v>1251</v>
      </c>
      <c r="F162" t="s">
        <v>2130</v>
      </c>
      <c r="G162" s="83">
        <v>97.039999999999992</v>
      </c>
      <c r="P162"/>
    </row>
    <row r="163" spans="1:16">
      <c r="C163" t="s">
        <v>43</v>
      </c>
      <c r="D163" t="s">
        <v>23</v>
      </c>
      <c r="E163" t="s">
        <v>1265</v>
      </c>
      <c r="F163" t="s">
        <v>2130</v>
      </c>
      <c r="G163" s="83">
        <v>39</v>
      </c>
      <c r="P163"/>
    </row>
    <row r="164" spans="1:16">
      <c r="C164" t="s">
        <v>48</v>
      </c>
      <c r="D164" t="s">
        <v>23</v>
      </c>
      <c r="E164" t="s">
        <v>49</v>
      </c>
      <c r="F164" t="s">
        <v>2130</v>
      </c>
      <c r="G164" s="83">
        <v>38.380000000000003</v>
      </c>
      <c r="P164"/>
    </row>
    <row r="165" spans="1:16">
      <c r="C165" t="s">
        <v>423</v>
      </c>
      <c r="D165" t="s">
        <v>288</v>
      </c>
      <c r="E165" t="s">
        <v>1242</v>
      </c>
      <c r="F165" t="s">
        <v>2130</v>
      </c>
      <c r="G165" s="83">
        <v>130.54</v>
      </c>
      <c r="P165"/>
    </row>
    <row r="166" spans="1:16">
      <c r="B166" s="63" t="s">
        <v>1325</v>
      </c>
      <c r="C166" s="63"/>
      <c r="D166" s="63"/>
      <c r="E166" s="63"/>
      <c r="F166" s="63"/>
      <c r="G166" s="64">
        <v>14748.700000000003</v>
      </c>
      <c r="P166"/>
    </row>
    <row r="167" spans="1:16">
      <c r="B167" t="s">
        <v>209</v>
      </c>
      <c r="C167" t="s">
        <v>97</v>
      </c>
      <c r="D167" t="s">
        <v>288</v>
      </c>
      <c r="E167" t="s">
        <v>236</v>
      </c>
      <c r="F167" t="s">
        <v>2469</v>
      </c>
      <c r="G167" s="83">
        <v>150</v>
      </c>
      <c r="P167"/>
    </row>
    <row r="168" spans="1:16">
      <c r="C168" t="s">
        <v>226</v>
      </c>
      <c r="D168" t="s">
        <v>23</v>
      </c>
      <c r="E168" t="s">
        <v>52</v>
      </c>
      <c r="F168" t="s">
        <v>237</v>
      </c>
      <c r="G168" s="83">
        <v>571.29999999999995</v>
      </c>
      <c r="P168"/>
    </row>
    <row r="169" spans="1:16">
      <c r="B169" s="63" t="s">
        <v>3603</v>
      </c>
      <c r="C169" s="63"/>
      <c r="D169" s="63"/>
      <c r="E169" s="63"/>
      <c r="F169" s="63"/>
      <c r="G169" s="64">
        <v>721.3</v>
      </c>
      <c r="P169"/>
    </row>
    <row r="170" spans="1:16">
      <c r="A170" t="s">
        <v>3605</v>
      </c>
      <c r="F170"/>
      <c r="G170" s="83">
        <v>-1992.3499999999979</v>
      </c>
      <c r="P170"/>
    </row>
    <row r="171" spans="1:16">
      <c r="A171">
        <v>3</v>
      </c>
      <c r="B171" t="s">
        <v>195</v>
      </c>
      <c r="C171" t="s">
        <v>231</v>
      </c>
      <c r="D171" t="s">
        <v>302</v>
      </c>
      <c r="E171" t="s">
        <v>57</v>
      </c>
      <c r="F171" t="s">
        <v>3598</v>
      </c>
      <c r="G171" s="83">
        <v>4.18</v>
      </c>
      <c r="P171"/>
    </row>
    <row r="172" spans="1:16">
      <c r="C172" t="s">
        <v>458</v>
      </c>
      <c r="D172" t="s">
        <v>23</v>
      </c>
      <c r="E172" t="s">
        <v>1248</v>
      </c>
      <c r="F172" t="s">
        <v>3598</v>
      </c>
      <c r="G172" s="83">
        <v>9.99</v>
      </c>
      <c r="P172"/>
    </row>
    <row r="173" spans="1:16">
      <c r="C173" t="s">
        <v>56</v>
      </c>
      <c r="D173" t="s">
        <v>23</v>
      </c>
      <c r="E173" t="s">
        <v>22</v>
      </c>
      <c r="F173" t="s">
        <v>3598</v>
      </c>
      <c r="G173" s="83">
        <v>0</v>
      </c>
      <c r="P173"/>
    </row>
    <row r="174" spans="1:16">
      <c r="F174" t="s">
        <v>196</v>
      </c>
      <c r="G174" s="83">
        <v>0</v>
      </c>
      <c r="P174"/>
    </row>
    <row r="175" spans="1:16">
      <c r="D175" t="s">
        <v>302</v>
      </c>
      <c r="E175" t="s">
        <v>22</v>
      </c>
      <c r="F175" t="s">
        <v>3598</v>
      </c>
      <c r="G175" s="83">
        <v>0</v>
      </c>
      <c r="P175"/>
    </row>
    <row r="176" spans="1:16">
      <c r="F176" t="s">
        <v>3599</v>
      </c>
      <c r="G176" s="83">
        <v>163.89999999999995</v>
      </c>
      <c r="P176"/>
    </row>
    <row r="177" spans="2:16">
      <c r="C177" t="s">
        <v>478</v>
      </c>
      <c r="D177" t="s">
        <v>302</v>
      </c>
      <c r="E177" t="s">
        <v>57</v>
      </c>
      <c r="F177" t="s">
        <v>3598</v>
      </c>
      <c r="G177" s="83">
        <v>3.99</v>
      </c>
      <c r="P177"/>
    </row>
    <row r="178" spans="2:16">
      <c r="B178" s="63" t="s">
        <v>1321</v>
      </c>
      <c r="C178" s="63"/>
      <c r="D178" s="63"/>
      <c r="E178" s="63"/>
      <c r="F178" s="63"/>
      <c r="G178" s="64">
        <v>182.05999999999995</v>
      </c>
      <c r="P178"/>
    </row>
    <row r="179" spans="2:16">
      <c r="B179" t="s">
        <v>137</v>
      </c>
      <c r="C179" t="s">
        <v>100</v>
      </c>
      <c r="D179" t="s">
        <v>23</v>
      </c>
      <c r="E179" t="s">
        <v>101</v>
      </c>
      <c r="F179" t="s">
        <v>2409</v>
      </c>
      <c r="G179" s="83">
        <v>142.25</v>
      </c>
      <c r="P179"/>
    </row>
    <row r="180" spans="2:16">
      <c r="C180" t="s">
        <v>197</v>
      </c>
      <c r="D180" t="s">
        <v>281</v>
      </c>
      <c r="E180" t="s">
        <v>198</v>
      </c>
      <c r="F180" t="s">
        <v>191</v>
      </c>
      <c r="G180" s="83">
        <v>1486.46</v>
      </c>
      <c r="P180"/>
    </row>
    <row r="181" spans="2:16">
      <c r="E181" t="s">
        <v>200</v>
      </c>
      <c r="F181" t="s">
        <v>191</v>
      </c>
      <c r="G181" s="83">
        <v>2614.7200000000003</v>
      </c>
      <c r="P181"/>
    </row>
    <row r="182" spans="2:16">
      <c r="E182" t="s">
        <v>201</v>
      </c>
      <c r="F182" t="s">
        <v>191</v>
      </c>
      <c r="G182" s="83">
        <v>847</v>
      </c>
      <c r="P182"/>
    </row>
    <row r="183" spans="2:16">
      <c r="C183" t="s">
        <v>92</v>
      </c>
      <c r="D183" t="s">
        <v>294</v>
      </c>
      <c r="E183" t="s">
        <v>213</v>
      </c>
      <c r="F183" t="s">
        <v>3630</v>
      </c>
      <c r="G183" s="83">
        <v>-2686</v>
      </c>
      <c r="P183"/>
    </row>
    <row r="184" spans="2:16">
      <c r="C184" t="s">
        <v>78</v>
      </c>
      <c r="D184" t="s">
        <v>80</v>
      </c>
      <c r="E184" t="s">
        <v>79</v>
      </c>
      <c r="F184" t="s">
        <v>191</v>
      </c>
      <c r="G184" s="83">
        <v>20</v>
      </c>
      <c r="P184"/>
    </row>
    <row r="185" spans="2:16">
      <c r="C185" t="s">
        <v>43</v>
      </c>
      <c r="D185" t="s">
        <v>23</v>
      </c>
      <c r="E185" t="s">
        <v>44</v>
      </c>
      <c r="F185" t="s">
        <v>191</v>
      </c>
      <c r="G185" s="83">
        <v>42.38</v>
      </c>
      <c r="P185"/>
    </row>
    <row r="186" spans="2:16">
      <c r="C186" t="s">
        <v>454</v>
      </c>
      <c r="D186" t="s">
        <v>294</v>
      </c>
      <c r="E186" t="s">
        <v>3629</v>
      </c>
      <c r="F186" t="s">
        <v>192</v>
      </c>
      <c r="G186" s="83">
        <v>-150</v>
      </c>
      <c r="P186"/>
    </row>
    <row r="187" spans="2:16">
      <c r="B187" s="63" t="s">
        <v>1323</v>
      </c>
      <c r="C187" s="63"/>
      <c r="D187" s="63"/>
      <c r="E187" s="63"/>
      <c r="F187" s="63"/>
      <c r="G187" s="64">
        <v>2316.8100000000004</v>
      </c>
      <c r="P187"/>
    </row>
    <row r="188" spans="2:16">
      <c r="B188" t="s">
        <v>219</v>
      </c>
      <c r="C188" t="s">
        <v>51</v>
      </c>
      <c r="D188" t="s">
        <v>23</v>
      </c>
      <c r="E188" t="s">
        <v>243</v>
      </c>
      <c r="F188" t="s">
        <v>2478</v>
      </c>
      <c r="G188" s="83">
        <v>22.5</v>
      </c>
      <c r="P188"/>
    </row>
    <row r="189" spans="2:16">
      <c r="B189" s="63" t="s">
        <v>1324</v>
      </c>
      <c r="C189" s="63"/>
      <c r="D189" s="63"/>
      <c r="E189" s="63"/>
      <c r="F189" s="63"/>
      <c r="G189" s="64">
        <v>22.5</v>
      </c>
      <c r="P189"/>
    </row>
    <row r="190" spans="2:16">
      <c r="B190" t="s">
        <v>207</v>
      </c>
      <c r="C190" t="s">
        <v>31</v>
      </c>
      <c r="D190" t="s">
        <v>23</v>
      </c>
      <c r="E190" t="s">
        <v>1240</v>
      </c>
      <c r="F190" t="s">
        <v>2130</v>
      </c>
      <c r="G190" s="83">
        <v>6.35</v>
      </c>
      <c r="P190"/>
    </row>
    <row r="191" spans="2:16">
      <c r="E191" t="s">
        <v>234</v>
      </c>
      <c r="F191" t="s">
        <v>2130</v>
      </c>
      <c r="G191" s="83">
        <v>1520.5</v>
      </c>
      <c r="P191"/>
    </row>
    <row r="192" spans="2:16">
      <c r="E192" t="s">
        <v>1244</v>
      </c>
      <c r="F192" t="s">
        <v>2130</v>
      </c>
      <c r="G192" s="83">
        <v>8</v>
      </c>
      <c r="P192"/>
    </row>
    <row r="193" spans="3:16">
      <c r="E193" t="s">
        <v>110</v>
      </c>
      <c r="F193" t="s">
        <v>2130</v>
      </c>
      <c r="G193" s="83">
        <v>2772.4</v>
      </c>
      <c r="P193"/>
    </row>
    <row r="194" spans="3:16">
      <c r="E194" t="s">
        <v>1264</v>
      </c>
      <c r="F194" t="s">
        <v>2130</v>
      </c>
      <c r="G194" s="83">
        <v>25.63</v>
      </c>
      <c r="P194"/>
    </row>
    <row r="195" spans="3:16">
      <c r="E195" t="s">
        <v>1287</v>
      </c>
      <c r="F195" t="s">
        <v>2130</v>
      </c>
      <c r="G195" s="83">
        <v>839.95</v>
      </c>
      <c r="P195"/>
    </row>
    <row r="196" spans="3:16">
      <c r="E196" t="s">
        <v>128</v>
      </c>
      <c r="F196" t="s">
        <v>2130</v>
      </c>
      <c r="G196" s="83">
        <v>455.88</v>
      </c>
      <c r="P196"/>
    </row>
    <row r="197" spans="3:16">
      <c r="C197" t="s">
        <v>97</v>
      </c>
      <c r="D197" t="s">
        <v>23</v>
      </c>
      <c r="E197" t="s">
        <v>1288</v>
      </c>
      <c r="F197" t="s">
        <v>2131</v>
      </c>
      <c r="G197" s="83">
        <v>4.13</v>
      </c>
      <c r="P197"/>
    </row>
    <row r="198" spans="3:16">
      <c r="E198" t="s">
        <v>98</v>
      </c>
      <c r="F198" t="s">
        <v>2131</v>
      </c>
      <c r="G198" s="83">
        <v>2796.62</v>
      </c>
      <c r="P198"/>
    </row>
    <row r="199" spans="3:16">
      <c r="C199" t="s">
        <v>123</v>
      </c>
      <c r="D199" t="s">
        <v>284</v>
      </c>
      <c r="E199" t="s">
        <v>101</v>
      </c>
      <c r="F199" t="s">
        <v>2130</v>
      </c>
      <c r="G199" s="83">
        <v>1055</v>
      </c>
      <c r="P199"/>
    </row>
    <row r="200" spans="3:16">
      <c r="C200" t="s">
        <v>175</v>
      </c>
      <c r="D200" t="s">
        <v>296</v>
      </c>
      <c r="E200" t="s">
        <v>3883</v>
      </c>
      <c r="F200" t="s">
        <v>2130</v>
      </c>
      <c r="G200" s="83">
        <v>47.45</v>
      </c>
      <c r="P200"/>
    </row>
    <row r="201" spans="3:16">
      <c r="C201" t="s">
        <v>34</v>
      </c>
      <c r="D201" t="s">
        <v>299</v>
      </c>
      <c r="E201" t="s">
        <v>35</v>
      </c>
      <c r="F201" t="s">
        <v>2130</v>
      </c>
      <c r="G201" s="83">
        <v>2631.9600000000005</v>
      </c>
      <c r="P201"/>
    </row>
    <row r="202" spans="3:16">
      <c r="C202" t="s">
        <v>377</v>
      </c>
      <c r="D202" t="s">
        <v>302</v>
      </c>
      <c r="E202" t="s">
        <v>1294</v>
      </c>
      <c r="F202" t="s">
        <v>1340</v>
      </c>
      <c r="G202" s="83">
        <v>70.59</v>
      </c>
      <c r="P202"/>
    </row>
    <row r="203" spans="3:16">
      <c r="C203" t="s">
        <v>378</v>
      </c>
      <c r="D203" t="s">
        <v>23</v>
      </c>
      <c r="E203" t="s">
        <v>1291</v>
      </c>
      <c r="F203" t="s">
        <v>1340</v>
      </c>
      <c r="G203" s="83">
        <v>148.32999999999998</v>
      </c>
      <c r="P203"/>
    </row>
    <row r="204" spans="3:16">
      <c r="C204" t="s">
        <v>67</v>
      </c>
      <c r="D204" t="s">
        <v>23</v>
      </c>
      <c r="E204" t="s">
        <v>1289</v>
      </c>
      <c r="F204" t="s">
        <v>1340</v>
      </c>
      <c r="G204" s="83">
        <v>127</v>
      </c>
      <c r="P204"/>
    </row>
    <row r="205" spans="3:16">
      <c r="C205" t="s">
        <v>379</v>
      </c>
      <c r="D205" t="s">
        <v>268</v>
      </c>
      <c r="E205" t="s">
        <v>1293</v>
      </c>
      <c r="F205" t="s">
        <v>1340</v>
      </c>
      <c r="G205" s="83">
        <v>22.220000000000002</v>
      </c>
      <c r="P205"/>
    </row>
    <row r="206" spans="3:16">
      <c r="C206" t="s">
        <v>381</v>
      </c>
      <c r="D206" t="s">
        <v>23</v>
      </c>
      <c r="E206" t="s">
        <v>1292</v>
      </c>
      <c r="F206" t="s">
        <v>1340</v>
      </c>
      <c r="G206" s="83">
        <v>50</v>
      </c>
      <c r="P206"/>
    </row>
    <row r="207" spans="3:16">
      <c r="C207" t="s">
        <v>384</v>
      </c>
      <c r="D207" t="s">
        <v>286</v>
      </c>
      <c r="E207" t="s">
        <v>1290</v>
      </c>
      <c r="F207" t="s">
        <v>1340</v>
      </c>
      <c r="G207" s="83">
        <v>274.3</v>
      </c>
      <c r="P207"/>
    </row>
    <row r="208" spans="3:16">
      <c r="C208" t="s">
        <v>388</v>
      </c>
      <c r="D208" t="s">
        <v>23</v>
      </c>
      <c r="E208" t="s">
        <v>1266</v>
      </c>
      <c r="F208" t="s">
        <v>2130</v>
      </c>
      <c r="G208" s="83">
        <v>59.99</v>
      </c>
      <c r="P208"/>
    </row>
    <row r="209" spans="3:16">
      <c r="C209" t="s">
        <v>139</v>
      </c>
      <c r="D209" t="s">
        <v>299</v>
      </c>
      <c r="E209" t="s">
        <v>1267</v>
      </c>
      <c r="F209" t="s">
        <v>2130</v>
      </c>
      <c r="G209" s="83">
        <v>53.89</v>
      </c>
      <c r="P209"/>
    </row>
    <row r="210" spans="3:16">
      <c r="D210" t="s">
        <v>294</v>
      </c>
      <c r="E210" t="s">
        <v>1252</v>
      </c>
      <c r="F210" t="s">
        <v>2130</v>
      </c>
      <c r="G210" s="83">
        <v>14.9</v>
      </c>
      <c r="P210"/>
    </row>
    <row r="211" spans="3:16">
      <c r="C211" t="s">
        <v>397</v>
      </c>
      <c r="D211" t="s">
        <v>23</v>
      </c>
      <c r="E211" t="s">
        <v>1239</v>
      </c>
      <c r="F211" t="s">
        <v>2130</v>
      </c>
      <c r="G211" s="83">
        <v>89.99</v>
      </c>
      <c r="P211"/>
    </row>
    <row r="212" spans="3:16">
      <c r="D212" t="s">
        <v>299</v>
      </c>
      <c r="E212" t="s">
        <v>1256</v>
      </c>
      <c r="F212" t="s">
        <v>2130</v>
      </c>
      <c r="G212" s="83">
        <v>73</v>
      </c>
      <c r="P212"/>
    </row>
    <row r="213" spans="3:16">
      <c r="D213" t="s">
        <v>288</v>
      </c>
      <c r="E213" t="s">
        <v>1273</v>
      </c>
      <c r="F213" t="s">
        <v>2130</v>
      </c>
      <c r="G213" s="83">
        <v>97.75</v>
      </c>
      <c r="P213"/>
    </row>
    <row r="214" spans="3:16">
      <c r="C214" t="s">
        <v>413</v>
      </c>
      <c r="D214" t="s">
        <v>23</v>
      </c>
      <c r="E214" t="s">
        <v>1238</v>
      </c>
      <c r="F214" t="s">
        <v>2130</v>
      </c>
      <c r="G214" s="83">
        <v>69</v>
      </c>
      <c r="P214"/>
    </row>
    <row r="215" spans="3:16">
      <c r="C215" t="s">
        <v>428</v>
      </c>
      <c r="D215" t="s">
        <v>23</v>
      </c>
      <c r="E215" t="s">
        <v>1275</v>
      </c>
      <c r="F215" t="s">
        <v>2130</v>
      </c>
      <c r="G215" s="83">
        <v>10.59</v>
      </c>
      <c r="P215"/>
    </row>
    <row r="216" spans="3:16">
      <c r="C216" t="s">
        <v>435</v>
      </c>
      <c r="D216" t="s">
        <v>23</v>
      </c>
      <c r="E216" t="s">
        <v>1272</v>
      </c>
      <c r="F216" t="s">
        <v>2130</v>
      </c>
      <c r="G216" s="83">
        <v>19</v>
      </c>
      <c r="P216"/>
    </row>
    <row r="217" spans="3:16">
      <c r="E217" t="s">
        <v>1241</v>
      </c>
      <c r="F217" t="s">
        <v>2130</v>
      </c>
      <c r="G217" s="83">
        <v>8</v>
      </c>
      <c r="P217"/>
    </row>
    <row r="218" spans="3:16">
      <c r="E218" t="s">
        <v>1255</v>
      </c>
      <c r="F218" t="s">
        <v>2130</v>
      </c>
      <c r="G218" s="83">
        <v>39.85</v>
      </c>
      <c r="P218"/>
    </row>
    <row r="219" spans="3:16">
      <c r="E219" t="s">
        <v>79</v>
      </c>
      <c r="F219" t="s">
        <v>2130</v>
      </c>
      <c r="G219" s="83">
        <v>180</v>
      </c>
      <c r="P219"/>
    </row>
    <row r="220" spans="3:16">
      <c r="C220" t="s">
        <v>182</v>
      </c>
      <c r="D220" t="s">
        <v>23</v>
      </c>
      <c r="E220" t="s">
        <v>183</v>
      </c>
      <c r="F220" t="s">
        <v>2130</v>
      </c>
      <c r="G220" s="83">
        <v>5280.31</v>
      </c>
      <c r="P220"/>
    </row>
    <row r="221" spans="3:16">
      <c r="E221" t="s">
        <v>1261</v>
      </c>
      <c r="F221" t="s">
        <v>2130</v>
      </c>
      <c r="G221" s="83">
        <v>43.63</v>
      </c>
      <c r="P221"/>
    </row>
    <row r="222" spans="3:16">
      <c r="E222" t="s">
        <v>1257</v>
      </c>
      <c r="F222" t="s">
        <v>2130</v>
      </c>
      <c r="G222" s="83">
        <v>74.08</v>
      </c>
      <c r="P222"/>
    </row>
    <row r="223" spans="3:16">
      <c r="E223" t="s">
        <v>232</v>
      </c>
      <c r="F223" t="s">
        <v>2130</v>
      </c>
      <c r="G223" s="83">
        <v>2301.0500000000002</v>
      </c>
      <c r="P223"/>
    </row>
    <row r="224" spans="3:16">
      <c r="C224" t="s">
        <v>446</v>
      </c>
      <c r="D224" t="s">
        <v>23</v>
      </c>
      <c r="E224" t="s">
        <v>1268</v>
      </c>
      <c r="F224" t="s">
        <v>2130</v>
      </c>
      <c r="G224" s="83">
        <v>2854.7599999999998</v>
      </c>
      <c r="P224"/>
    </row>
    <row r="225" spans="3:16">
      <c r="C225" t="s">
        <v>104</v>
      </c>
      <c r="D225" t="s">
        <v>296</v>
      </c>
      <c r="E225" t="s">
        <v>1254</v>
      </c>
      <c r="F225" t="s">
        <v>2130</v>
      </c>
      <c r="G225" s="83">
        <v>7.83</v>
      </c>
      <c r="P225"/>
    </row>
    <row r="226" spans="3:16">
      <c r="C226" t="s">
        <v>458</v>
      </c>
      <c r="D226" t="s">
        <v>23</v>
      </c>
      <c r="E226" t="s">
        <v>1274</v>
      </c>
      <c r="F226" t="s">
        <v>2130</v>
      </c>
      <c r="G226" s="83">
        <v>16.8</v>
      </c>
      <c r="P226"/>
    </row>
    <row r="227" spans="3:16">
      <c r="D227" t="s">
        <v>299</v>
      </c>
      <c r="E227" t="s">
        <v>1277</v>
      </c>
      <c r="F227" t="s">
        <v>2130</v>
      </c>
      <c r="G227" s="83">
        <v>10</v>
      </c>
      <c r="P227"/>
    </row>
    <row r="228" spans="3:16">
      <c r="C228" t="s">
        <v>460</v>
      </c>
      <c r="D228" t="s">
        <v>294</v>
      </c>
      <c r="E228" t="s">
        <v>1253</v>
      </c>
      <c r="F228" t="s">
        <v>2130</v>
      </c>
      <c r="G228" s="83">
        <v>304.39999999999998</v>
      </c>
      <c r="P228"/>
    </row>
    <row r="229" spans="3:16">
      <c r="D229" t="s">
        <v>281</v>
      </c>
      <c r="E229" t="s">
        <v>1259</v>
      </c>
      <c r="F229" t="s">
        <v>2130</v>
      </c>
      <c r="G229" s="83">
        <v>24.16</v>
      </c>
      <c r="P229"/>
    </row>
    <row r="230" spans="3:16">
      <c r="C230" t="s">
        <v>461</v>
      </c>
      <c r="D230" t="s">
        <v>23</v>
      </c>
      <c r="E230" t="s">
        <v>1243</v>
      </c>
      <c r="F230" t="s">
        <v>2130</v>
      </c>
      <c r="G230" s="83">
        <v>65.23</v>
      </c>
      <c r="P230"/>
    </row>
    <row r="231" spans="3:16">
      <c r="E231" t="s">
        <v>1262</v>
      </c>
      <c r="F231" t="s">
        <v>2130</v>
      </c>
      <c r="G231" s="83">
        <v>9.9499999999999993</v>
      </c>
      <c r="P231"/>
    </row>
    <row r="232" spans="3:16">
      <c r="D232" t="s">
        <v>299</v>
      </c>
      <c r="E232" t="s">
        <v>1249</v>
      </c>
      <c r="F232" t="s">
        <v>2130</v>
      </c>
      <c r="G232" s="83">
        <v>132.63</v>
      </c>
      <c r="P232"/>
    </row>
    <row r="233" spans="3:16">
      <c r="D233" t="s">
        <v>294</v>
      </c>
      <c r="E233" t="s">
        <v>1249</v>
      </c>
      <c r="F233" t="s">
        <v>2130</v>
      </c>
      <c r="G233" s="83">
        <v>226.61</v>
      </c>
      <c r="P233"/>
    </row>
    <row r="234" spans="3:16">
      <c r="C234" t="s">
        <v>463</v>
      </c>
      <c r="D234" t="s">
        <v>299</v>
      </c>
      <c r="E234" t="s">
        <v>1285</v>
      </c>
      <c r="F234" t="s">
        <v>2130</v>
      </c>
      <c r="G234" s="83">
        <v>11.9</v>
      </c>
      <c r="P234"/>
    </row>
    <row r="235" spans="3:16">
      <c r="E235" t="s">
        <v>1253</v>
      </c>
      <c r="F235" t="s">
        <v>2130</v>
      </c>
      <c r="G235" s="83">
        <v>213</v>
      </c>
      <c r="P235"/>
    </row>
    <row r="236" spans="3:16">
      <c r="D236" t="s">
        <v>288</v>
      </c>
      <c r="E236" t="s">
        <v>1243</v>
      </c>
      <c r="F236" t="s">
        <v>2130</v>
      </c>
      <c r="G236" s="83">
        <v>340.26</v>
      </c>
      <c r="P236"/>
    </row>
    <row r="237" spans="3:16">
      <c r="E237" t="s">
        <v>1253</v>
      </c>
      <c r="F237" t="s">
        <v>2130</v>
      </c>
      <c r="G237" s="83">
        <v>211.56</v>
      </c>
      <c r="P237"/>
    </row>
    <row r="238" spans="3:16">
      <c r="C238" t="s">
        <v>56</v>
      </c>
      <c r="D238" t="s">
        <v>167</v>
      </c>
      <c r="E238" t="s">
        <v>1288</v>
      </c>
      <c r="F238" t="s">
        <v>2130</v>
      </c>
      <c r="G238" s="83">
        <v>106.28</v>
      </c>
      <c r="P238"/>
    </row>
    <row r="239" spans="3:16">
      <c r="C239" t="s">
        <v>78</v>
      </c>
      <c r="D239" t="s">
        <v>23</v>
      </c>
      <c r="E239" t="s">
        <v>1245</v>
      </c>
      <c r="F239" t="s">
        <v>2130</v>
      </c>
      <c r="G239" s="83">
        <v>147</v>
      </c>
      <c r="P239"/>
    </row>
    <row r="240" spans="3:16">
      <c r="E240" t="s">
        <v>1263</v>
      </c>
      <c r="F240" t="s">
        <v>2130</v>
      </c>
      <c r="G240" s="83">
        <v>10.97</v>
      </c>
      <c r="P240"/>
    </row>
    <row r="241" spans="1:16">
      <c r="E241" t="s">
        <v>1258</v>
      </c>
      <c r="F241" t="s">
        <v>2130</v>
      </c>
      <c r="G241" s="83">
        <v>629.72</v>
      </c>
      <c r="P241"/>
    </row>
    <row r="242" spans="1:16">
      <c r="E242" t="s">
        <v>2152</v>
      </c>
      <c r="F242" t="s">
        <v>2130</v>
      </c>
      <c r="G242" s="83">
        <v>59.01</v>
      </c>
      <c r="P242"/>
    </row>
    <row r="243" spans="1:16">
      <c r="C243" t="s">
        <v>478</v>
      </c>
      <c r="D243" t="s">
        <v>23</v>
      </c>
      <c r="E243" t="s">
        <v>57</v>
      </c>
      <c r="F243" t="s">
        <v>2130</v>
      </c>
      <c r="G243" s="83">
        <v>873.71</v>
      </c>
      <c r="P243"/>
    </row>
    <row r="244" spans="1:16">
      <c r="C244" t="s">
        <v>491</v>
      </c>
      <c r="D244" t="s">
        <v>23</v>
      </c>
      <c r="E244" t="s">
        <v>82</v>
      </c>
      <c r="F244" t="s">
        <v>2130</v>
      </c>
      <c r="G244" s="83">
        <v>540</v>
      </c>
      <c r="P244"/>
    </row>
    <row r="245" spans="1:16">
      <c r="C245" t="s">
        <v>496</v>
      </c>
      <c r="D245" t="s">
        <v>23</v>
      </c>
      <c r="E245" t="s">
        <v>1251</v>
      </c>
      <c r="F245" t="s">
        <v>2130</v>
      </c>
      <c r="G245" s="83">
        <v>97.039999999999992</v>
      </c>
      <c r="P245"/>
    </row>
    <row r="246" spans="1:16">
      <c r="C246" t="s">
        <v>43</v>
      </c>
      <c r="D246" t="s">
        <v>23</v>
      </c>
      <c r="E246" t="s">
        <v>1265</v>
      </c>
      <c r="F246" t="s">
        <v>2130</v>
      </c>
      <c r="G246" s="83">
        <v>39</v>
      </c>
      <c r="P246"/>
    </row>
    <row r="247" spans="1:16">
      <c r="C247" t="s">
        <v>48</v>
      </c>
      <c r="D247" t="s">
        <v>23</v>
      </c>
      <c r="E247" t="s">
        <v>49</v>
      </c>
      <c r="F247" t="s">
        <v>2130</v>
      </c>
      <c r="G247" s="83">
        <v>38.380000000000003</v>
      </c>
      <c r="P247"/>
    </row>
    <row r="248" spans="1:16">
      <c r="C248" t="s">
        <v>423</v>
      </c>
      <c r="D248" t="s">
        <v>288</v>
      </c>
      <c r="E248" t="s">
        <v>1242</v>
      </c>
      <c r="F248" t="s">
        <v>2130</v>
      </c>
      <c r="G248" s="83">
        <v>130.54</v>
      </c>
      <c r="P248"/>
    </row>
    <row r="249" spans="1:16">
      <c r="B249" s="63" t="s">
        <v>1325</v>
      </c>
      <c r="C249" s="63"/>
      <c r="D249" s="63"/>
      <c r="E249" s="63"/>
      <c r="F249" s="63"/>
      <c r="G249" s="64">
        <v>28372.080000000005</v>
      </c>
      <c r="P249"/>
    </row>
    <row r="250" spans="1:16">
      <c r="B250" t="s">
        <v>209</v>
      </c>
      <c r="C250" t="s">
        <v>97</v>
      </c>
      <c r="D250" t="s">
        <v>288</v>
      </c>
      <c r="E250" t="s">
        <v>236</v>
      </c>
      <c r="F250" t="s">
        <v>2469</v>
      </c>
      <c r="G250" s="83">
        <v>150</v>
      </c>
      <c r="P250"/>
    </row>
    <row r="251" spans="1:16">
      <c r="C251" t="s">
        <v>226</v>
      </c>
      <c r="D251" t="s">
        <v>23</v>
      </c>
      <c r="E251" t="s">
        <v>52</v>
      </c>
      <c r="F251" t="s">
        <v>237</v>
      </c>
      <c r="G251" s="83">
        <v>508.44999999999993</v>
      </c>
      <c r="P251"/>
    </row>
    <row r="252" spans="1:16">
      <c r="B252" s="63" t="s">
        <v>3603</v>
      </c>
      <c r="C252" s="63"/>
      <c r="D252" s="63"/>
      <c r="E252" s="63"/>
      <c r="F252" s="63"/>
      <c r="G252" s="64">
        <v>658.44999999999993</v>
      </c>
      <c r="P252"/>
    </row>
    <row r="253" spans="1:16">
      <c r="A253" t="s">
        <v>3606</v>
      </c>
      <c r="F253"/>
      <c r="G253" s="83">
        <v>31551.900000000009</v>
      </c>
      <c r="P253"/>
    </row>
    <row r="254" spans="1:16">
      <c r="A254">
        <v>4</v>
      </c>
      <c r="B254" t="s">
        <v>195</v>
      </c>
      <c r="C254" t="s">
        <v>458</v>
      </c>
      <c r="D254" t="s">
        <v>23</v>
      </c>
      <c r="E254" t="s">
        <v>1248</v>
      </c>
      <c r="F254" t="s">
        <v>3598</v>
      </c>
      <c r="G254" s="83">
        <v>9.99</v>
      </c>
      <c r="P254"/>
    </row>
    <row r="255" spans="1:16">
      <c r="C255" t="s">
        <v>56</v>
      </c>
      <c r="D255" t="s">
        <v>23</v>
      </c>
      <c r="E255" t="s">
        <v>22</v>
      </c>
      <c r="F255" t="s">
        <v>3598</v>
      </c>
      <c r="G255" s="83">
        <v>0</v>
      </c>
      <c r="P255"/>
    </row>
    <row r="256" spans="1:16">
      <c r="F256" t="s">
        <v>196</v>
      </c>
      <c r="G256" s="83">
        <v>0</v>
      </c>
      <c r="P256"/>
    </row>
    <row r="257" spans="2:16">
      <c r="D257" t="s">
        <v>302</v>
      </c>
      <c r="E257" t="s">
        <v>22</v>
      </c>
      <c r="F257" t="s">
        <v>3599</v>
      </c>
      <c r="G257" s="83">
        <v>186.62000000000003</v>
      </c>
      <c r="P257"/>
    </row>
    <row r="258" spans="2:16">
      <c r="B258" s="63" t="s">
        <v>1321</v>
      </c>
      <c r="C258" s="63"/>
      <c r="D258" s="63"/>
      <c r="E258" s="63"/>
      <c r="F258" s="63"/>
      <c r="G258" s="64">
        <v>196.61000000000004</v>
      </c>
      <c r="P258"/>
    </row>
    <row r="259" spans="2:16">
      <c r="B259" t="s">
        <v>137</v>
      </c>
      <c r="C259" t="s">
        <v>197</v>
      </c>
      <c r="D259" t="s">
        <v>281</v>
      </c>
      <c r="E259" t="s">
        <v>200</v>
      </c>
      <c r="F259" t="s">
        <v>191</v>
      </c>
      <c r="G259" s="83">
        <v>2241.2799999999997</v>
      </c>
      <c r="P259"/>
    </row>
    <row r="260" spans="2:16">
      <c r="E260" t="s">
        <v>201</v>
      </c>
      <c r="F260" t="s">
        <v>191</v>
      </c>
      <c r="G260" s="83">
        <v>481.88</v>
      </c>
      <c r="P260"/>
    </row>
    <row r="261" spans="2:16">
      <c r="C261" t="s">
        <v>175</v>
      </c>
      <c r="D261" t="s">
        <v>296</v>
      </c>
      <c r="E261" t="s">
        <v>117</v>
      </c>
      <c r="F261" t="s">
        <v>191</v>
      </c>
      <c r="G261" s="83">
        <v>1497.38</v>
      </c>
      <c r="P261"/>
    </row>
    <row r="262" spans="2:16">
      <c r="C262" t="s">
        <v>119</v>
      </c>
      <c r="D262" t="s">
        <v>23</v>
      </c>
      <c r="E262" t="s">
        <v>221</v>
      </c>
      <c r="F262" t="s">
        <v>192</v>
      </c>
      <c r="G262" s="83">
        <v>-30</v>
      </c>
      <c r="P262"/>
    </row>
    <row r="263" spans="2:16">
      <c r="C263" t="s">
        <v>104</v>
      </c>
      <c r="D263" t="s">
        <v>294</v>
      </c>
      <c r="E263" t="s">
        <v>1260</v>
      </c>
      <c r="F263" t="s">
        <v>192</v>
      </c>
      <c r="G263" s="83">
        <v>-46.67</v>
      </c>
      <c r="P263"/>
    </row>
    <row r="264" spans="2:16">
      <c r="C264" t="s">
        <v>78</v>
      </c>
      <c r="D264" t="s">
        <v>80</v>
      </c>
      <c r="E264" t="s">
        <v>79</v>
      </c>
      <c r="F264" t="s">
        <v>191</v>
      </c>
      <c r="G264" s="83">
        <v>20</v>
      </c>
      <c r="P264"/>
    </row>
    <row r="265" spans="2:16">
      <c r="C265" t="s">
        <v>43</v>
      </c>
      <c r="D265" t="s">
        <v>23</v>
      </c>
      <c r="E265" t="s">
        <v>44</v>
      </c>
      <c r="F265" t="s">
        <v>191</v>
      </c>
      <c r="G265" s="83">
        <v>39.950000000000003</v>
      </c>
      <c r="P265"/>
    </row>
    <row r="266" spans="2:16">
      <c r="B266" s="63" t="s">
        <v>1323</v>
      </c>
      <c r="C266" s="63"/>
      <c r="D266" s="63"/>
      <c r="E266" s="63"/>
      <c r="F266" s="63"/>
      <c r="G266" s="64">
        <v>4203.82</v>
      </c>
      <c r="P266"/>
    </row>
    <row r="267" spans="2:16">
      <c r="B267" t="s">
        <v>219</v>
      </c>
      <c r="C267" t="s">
        <v>51</v>
      </c>
      <c r="D267" t="s">
        <v>23</v>
      </c>
      <c r="E267" t="s">
        <v>243</v>
      </c>
      <c r="F267" t="s">
        <v>2478</v>
      </c>
      <c r="G267" s="83">
        <v>22.5</v>
      </c>
      <c r="H267" s="52"/>
      <c r="P267"/>
    </row>
    <row r="268" spans="2:16">
      <c r="B268" s="63" t="s">
        <v>1324</v>
      </c>
      <c r="C268" s="63"/>
      <c r="D268" s="63"/>
      <c r="E268" s="63"/>
      <c r="F268" s="63"/>
      <c r="G268" s="64">
        <v>22.5</v>
      </c>
      <c r="P268"/>
    </row>
    <row r="269" spans="2:16">
      <c r="B269" t="s">
        <v>207</v>
      </c>
      <c r="C269" t="s">
        <v>31</v>
      </c>
      <c r="D269" t="s">
        <v>23</v>
      </c>
      <c r="E269" t="s">
        <v>1240</v>
      </c>
      <c r="F269" t="s">
        <v>2130</v>
      </c>
      <c r="G269" s="83">
        <v>12.7</v>
      </c>
      <c r="P269"/>
    </row>
    <row r="270" spans="2:16">
      <c r="E270" t="s">
        <v>234</v>
      </c>
      <c r="F270" t="s">
        <v>2130</v>
      </c>
      <c r="G270" s="83">
        <v>698</v>
      </c>
      <c r="P270"/>
    </row>
    <row r="271" spans="2:16">
      <c r="E271" t="s">
        <v>1244</v>
      </c>
      <c r="F271" t="s">
        <v>2130</v>
      </c>
      <c r="G271" s="83">
        <v>7</v>
      </c>
      <c r="P271"/>
    </row>
    <row r="272" spans="2:16">
      <c r="E272" t="s">
        <v>110</v>
      </c>
      <c r="F272" t="s">
        <v>2130</v>
      </c>
      <c r="G272" s="83">
        <v>473</v>
      </c>
      <c r="P272"/>
    </row>
    <row r="273" spans="3:16">
      <c r="E273" t="s">
        <v>1276</v>
      </c>
      <c r="F273" t="s">
        <v>2130</v>
      </c>
      <c r="G273" s="83">
        <v>80.84</v>
      </c>
      <c r="P273"/>
    </row>
    <row r="274" spans="3:16">
      <c r="C274" t="s">
        <v>97</v>
      </c>
      <c r="D274" t="s">
        <v>23</v>
      </c>
      <c r="E274" t="s">
        <v>1288</v>
      </c>
      <c r="F274" t="s">
        <v>2131</v>
      </c>
      <c r="G274" s="83">
        <v>474.73</v>
      </c>
      <c r="P274"/>
    </row>
    <row r="275" spans="3:16">
      <c r="E275" t="s">
        <v>98</v>
      </c>
      <c r="F275" t="s">
        <v>2131</v>
      </c>
      <c r="G275" s="83">
        <v>685.94</v>
      </c>
      <c r="P275"/>
    </row>
    <row r="276" spans="3:16">
      <c r="C276" t="s">
        <v>100</v>
      </c>
      <c r="D276" t="s">
        <v>23</v>
      </c>
      <c r="E276" t="s">
        <v>101</v>
      </c>
      <c r="F276" t="s">
        <v>4953</v>
      </c>
      <c r="G276" s="83">
        <v>-3096.06</v>
      </c>
      <c r="P276"/>
    </row>
    <row r="277" spans="3:16">
      <c r="C277" t="s">
        <v>123</v>
      </c>
      <c r="D277" t="s">
        <v>284</v>
      </c>
      <c r="E277" t="s">
        <v>101</v>
      </c>
      <c r="F277" t="s">
        <v>2130</v>
      </c>
      <c r="G277" s="83">
        <v>2310.79</v>
      </c>
      <c r="P277"/>
    </row>
    <row r="278" spans="3:16">
      <c r="C278" t="s">
        <v>175</v>
      </c>
      <c r="D278" t="s">
        <v>296</v>
      </c>
      <c r="E278" t="s">
        <v>3883</v>
      </c>
      <c r="F278" t="s">
        <v>2130</v>
      </c>
      <c r="G278" s="83">
        <v>282.27</v>
      </c>
      <c r="P278"/>
    </row>
    <row r="279" spans="3:16">
      <c r="C279" t="s">
        <v>34</v>
      </c>
      <c r="D279" t="s">
        <v>299</v>
      </c>
      <c r="E279" t="s">
        <v>35</v>
      </c>
      <c r="F279" t="s">
        <v>2130</v>
      </c>
      <c r="G279" s="83">
        <v>4716.4600000000009</v>
      </c>
      <c r="P279"/>
    </row>
    <row r="280" spans="3:16">
      <c r="D280" t="s">
        <v>296</v>
      </c>
      <c r="E280" t="s">
        <v>35</v>
      </c>
      <c r="F280" t="s">
        <v>2130</v>
      </c>
      <c r="G280" s="83">
        <v>235.93</v>
      </c>
      <c r="P280"/>
    </row>
    <row r="281" spans="3:16">
      <c r="C281" t="s">
        <v>377</v>
      </c>
      <c r="D281" t="s">
        <v>302</v>
      </c>
      <c r="E281" t="s">
        <v>1294</v>
      </c>
      <c r="F281" t="s">
        <v>1340</v>
      </c>
      <c r="G281" s="83">
        <v>14.669999999999998</v>
      </c>
      <c r="P281"/>
    </row>
    <row r="282" spans="3:16">
      <c r="C282" t="s">
        <v>378</v>
      </c>
      <c r="D282" t="s">
        <v>23</v>
      </c>
      <c r="E282" t="s">
        <v>1291</v>
      </c>
      <c r="F282" t="s">
        <v>1340</v>
      </c>
      <c r="G282" s="83">
        <v>73.33</v>
      </c>
      <c r="P282"/>
    </row>
    <row r="283" spans="3:16">
      <c r="C283" t="s">
        <v>379</v>
      </c>
      <c r="D283" t="s">
        <v>268</v>
      </c>
      <c r="E283" t="s">
        <v>1293</v>
      </c>
      <c r="F283" t="s">
        <v>1340</v>
      </c>
      <c r="G283" s="83">
        <v>5.5500000000000007</v>
      </c>
      <c r="P283"/>
    </row>
    <row r="284" spans="3:16">
      <c r="C284" t="s">
        <v>381</v>
      </c>
      <c r="D284" t="s">
        <v>23</v>
      </c>
      <c r="E284" t="s">
        <v>1292</v>
      </c>
      <c r="F284" t="s">
        <v>1340</v>
      </c>
      <c r="G284" s="83">
        <v>55</v>
      </c>
      <c r="P284"/>
    </row>
    <row r="285" spans="3:16">
      <c r="C285" t="s">
        <v>116</v>
      </c>
      <c r="D285" t="s">
        <v>23</v>
      </c>
      <c r="E285" t="s">
        <v>1295</v>
      </c>
      <c r="F285" t="s">
        <v>1340</v>
      </c>
      <c r="G285" s="83">
        <v>250</v>
      </c>
      <c r="P285"/>
    </row>
    <row r="286" spans="3:16">
      <c r="C286" t="s">
        <v>384</v>
      </c>
      <c r="D286" t="s">
        <v>286</v>
      </c>
      <c r="E286" t="s">
        <v>1290</v>
      </c>
      <c r="F286" t="s">
        <v>1340</v>
      </c>
      <c r="G286" s="83">
        <v>221.47</v>
      </c>
      <c r="P286"/>
    </row>
    <row r="287" spans="3:16">
      <c r="C287" t="s">
        <v>388</v>
      </c>
      <c r="D287" t="s">
        <v>23</v>
      </c>
      <c r="E287" t="s">
        <v>1266</v>
      </c>
      <c r="F287" t="s">
        <v>2130</v>
      </c>
      <c r="G287" s="83">
        <v>59.99</v>
      </c>
      <c r="P287"/>
    </row>
    <row r="288" spans="3:16">
      <c r="C288" t="s">
        <v>139</v>
      </c>
      <c r="D288" t="s">
        <v>299</v>
      </c>
      <c r="E288" t="s">
        <v>1267</v>
      </c>
      <c r="F288" t="s">
        <v>2130</v>
      </c>
      <c r="G288" s="83">
        <v>53.89</v>
      </c>
      <c r="P288"/>
    </row>
    <row r="289" spans="3:16">
      <c r="D289" t="s">
        <v>294</v>
      </c>
      <c r="E289" t="s">
        <v>1252</v>
      </c>
      <c r="F289" t="s">
        <v>2130</v>
      </c>
      <c r="G289" s="83">
        <v>9.9499999999999993</v>
      </c>
      <c r="P289"/>
    </row>
    <row r="290" spans="3:16">
      <c r="C290" t="s">
        <v>397</v>
      </c>
      <c r="D290" t="s">
        <v>23</v>
      </c>
      <c r="E290" t="s">
        <v>1239</v>
      </c>
      <c r="F290" t="s">
        <v>2130</v>
      </c>
      <c r="G290" s="83">
        <v>89.99</v>
      </c>
      <c r="P290"/>
    </row>
    <row r="291" spans="3:16">
      <c r="D291" t="s">
        <v>299</v>
      </c>
      <c r="E291" t="s">
        <v>1256</v>
      </c>
      <c r="F291" t="s">
        <v>2130</v>
      </c>
      <c r="G291" s="83">
        <v>73</v>
      </c>
      <c r="P291"/>
    </row>
    <row r="292" spans="3:16">
      <c r="D292" t="s">
        <v>288</v>
      </c>
      <c r="E292" t="s">
        <v>1273</v>
      </c>
      <c r="F292" t="s">
        <v>2130</v>
      </c>
      <c r="G292" s="83">
        <v>102.75</v>
      </c>
      <c r="P292"/>
    </row>
    <row r="293" spans="3:16">
      <c r="C293" t="s">
        <v>413</v>
      </c>
      <c r="D293" t="s">
        <v>23</v>
      </c>
      <c r="E293" t="s">
        <v>1238</v>
      </c>
      <c r="F293" t="s">
        <v>2130</v>
      </c>
      <c r="G293" s="83">
        <v>87.15</v>
      </c>
      <c r="P293"/>
    </row>
    <row r="294" spans="3:16">
      <c r="C294" t="s">
        <v>428</v>
      </c>
      <c r="D294" t="s">
        <v>23</v>
      </c>
      <c r="E294" t="s">
        <v>1275</v>
      </c>
      <c r="F294" t="s">
        <v>2130</v>
      </c>
      <c r="G294" s="83">
        <v>11.940000000000001</v>
      </c>
      <c r="P294"/>
    </row>
    <row r="295" spans="3:16">
      <c r="C295" t="s">
        <v>435</v>
      </c>
      <c r="D295" t="s">
        <v>23</v>
      </c>
      <c r="E295" t="s">
        <v>1272</v>
      </c>
      <c r="F295" t="s">
        <v>2130</v>
      </c>
      <c r="G295" s="83">
        <v>19</v>
      </c>
      <c r="P295"/>
    </row>
    <row r="296" spans="3:16">
      <c r="E296" t="s">
        <v>1241</v>
      </c>
      <c r="F296" t="s">
        <v>2130</v>
      </c>
      <c r="G296" s="83">
        <v>0</v>
      </c>
      <c r="P296"/>
    </row>
    <row r="297" spans="3:16">
      <c r="E297" t="s">
        <v>1255</v>
      </c>
      <c r="F297" t="s">
        <v>2130</v>
      </c>
      <c r="G297" s="83">
        <v>39.85</v>
      </c>
      <c r="P297"/>
    </row>
    <row r="298" spans="3:16">
      <c r="E298" t="s">
        <v>79</v>
      </c>
      <c r="F298" t="s">
        <v>2130</v>
      </c>
      <c r="G298" s="83">
        <v>180</v>
      </c>
      <c r="P298"/>
    </row>
    <row r="299" spans="3:16">
      <c r="C299" t="s">
        <v>182</v>
      </c>
      <c r="D299" t="s">
        <v>23</v>
      </c>
      <c r="E299" t="s">
        <v>183</v>
      </c>
      <c r="F299" t="s">
        <v>2130</v>
      </c>
      <c r="G299" s="83">
        <v>5163.8500000000004</v>
      </c>
      <c r="P299"/>
    </row>
    <row r="300" spans="3:16">
      <c r="E300" t="s">
        <v>1261</v>
      </c>
      <c r="F300" t="s">
        <v>2130</v>
      </c>
      <c r="G300" s="83">
        <v>31.59</v>
      </c>
      <c r="P300"/>
    </row>
    <row r="301" spans="3:16">
      <c r="E301" t="s">
        <v>1257</v>
      </c>
      <c r="F301" t="s">
        <v>2130</v>
      </c>
      <c r="G301" s="83">
        <v>44.599999999999994</v>
      </c>
      <c r="P301"/>
    </row>
    <row r="302" spans="3:16">
      <c r="E302" t="s">
        <v>232</v>
      </c>
      <c r="F302" t="s">
        <v>2130</v>
      </c>
      <c r="G302" s="83">
        <v>2221.5</v>
      </c>
      <c r="P302"/>
    </row>
    <row r="303" spans="3:16">
      <c r="C303" t="s">
        <v>446</v>
      </c>
      <c r="D303" t="s">
        <v>23</v>
      </c>
      <c r="E303" t="s">
        <v>1268</v>
      </c>
      <c r="F303" t="s">
        <v>2130</v>
      </c>
      <c r="G303" s="83">
        <v>1426.68</v>
      </c>
      <c r="P303"/>
    </row>
    <row r="304" spans="3:16">
      <c r="C304" t="s">
        <v>447</v>
      </c>
      <c r="D304" t="s">
        <v>23</v>
      </c>
      <c r="E304" t="s">
        <v>2135</v>
      </c>
      <c r="F304" t="s">
        <v>2130</v>
      </c>
      <c r="G304" s="83">
        <v>54.07</v>
      </c>
      <c r="P304"/>
    </row>
    <row r="305" spans="3:16">
      <c r="C305" t="s">
        <v>104</v>
      </c>
      <c r="D305" t="s">
        <v>299</v>
      </c>
      <c r="E305" t="s">
        <v>105</v>
      </c>
      <c r="F305" t="s">
        <v>2130</v>
      </c>
      <c r="G305" s="83">
        <v>41.66</v>
      </c>
      <c r="P305"/>
    </row>
    <row r="306" spans="3:16">
      <c r="C306" t="s">
        <v>458</v>
      </c>
      <c r="D306" t="s">
        <v>23</v>
      </c>
      <c r="E306" t="s">
        <v>1274</v>
      </c>
      <c r="F306" t="s">
        <v>2130</v>
      </c>
      <c r="G306" s="83">
        <v>16.8</v>
      </c>
      <c r="P306"/>
    </row>
    <row r="307" spans="3:16">
      <c r="C307" t="s">
        <v>460</v>
      </c>
      <c r="D307" t="s">
        <v>294</v>
      </c>
      <c r="E307" t="s">
        <v>1253</v>
      </c>
      <c r="F307" t="s">
        <v>2130</v>
      </c>
      <c r="G307" s="83">
        <v>304.85000000000002</v>
      </c>
      <c r="P307"/>
    </row>
    <row r="308" spans="3:16">
      <c r="D308" t="s">
        <v>281</v>
      </c>
      <c r="E308" t="s">
        <v>1259</v>
      </c>
      <c r="F308" t="s">
        <v>2130</v>
      </c>
      <c r="G308" s="83">
        <v>98.080000000000013</v>
      </c>
      <c r="P308"/>
    </row>
    <row r="309" spans="3:16">
      <c r="C309" t="s">
        <v>461</v>
      </c>
      <c r="D309" t="s">
        <v>23</v>
      </c>
      <c r="E309" t="s">
        <v>1243</v>
      </c>
      <c r="F309" t="s">
        <v>2130</v>
      </c>
      <c r="G309" s="83">
        <v>65.23</v>
      </c>
      <c r="P309"/>
    </row>
    <row r="310" spans="3:16">
      <c r="E310" t="s">
        <v>1262</v>
      </c>
      <c r="F310" t="s">
        <v>2130</v>
      </c>
      <c r="G310" s="83">
        <v>9.9499999999999993</v>
      </c>
      <c r="P310"/>
    </row>
    <row r="311" spans="3:16">
      <c r="D311" t="s">
        <v>299</v>
      </c>
      <c r="E311" t="s">
        <v>1249</v>
      </c>
      <c r="F311" t="s">
        <v>2130</v>
      </c>
      <c r="G311" s="83">
        <v>293.29000000000002</v>
      </c>
      <c r="P311"/>
    </row>
    <row r="312" spans="3:16">
      <c r="C312" t="s">
        <v>463</v>
      </c>
      <c r="D312" t="s">
        <v>299</v>
      </c>
      <c r="E312" t="s">
        <v>1285</v>
      </c>
      <c r="F312" t="s">
        <v>2130</v>
      </c>
      <c r="G312" s="83">
        <v>11.9</v>
      </c>
      <c r="P312"/>
    </row>
    <row r="313" spans="3:16">
      <c r="E313" t="s">
        <v>1253</v>
      </c>
      <c r="F313" t="s">
        <v>2130</v>
      </c>
      <c r="G313" s="83">
        <v>300</v>
      </c>
      <c r="P313"/>
    </row>
    <row r="314" spans="3:16">
      <c r="D314" t="s">
        <v>288</v>
      </c>
      <c r="E314" t="s">
        <v>1243</v>
      </c>
      <c r="F314" t="s">
        <v>2130</v>
      </c>
      <c r="G314" s="83">
        <v>164.17000000000002</v>
      </c>
      <c r="P314"/>
    </row>
    <row r="315" spans="3:16">
      <c r="E315" t="s">
        <v>1253</v>
      </c>
      <c r="F315" t="s">
        <v>2130</v>
      </c>
      <c r="G315" s="83">
        <v>213.38</v>
      </c>
      <c r="P315"/>
    </row>
    <row r="316" spans="3:16">
      <c r="D316" t="s">
        <v>296</v>
      </c>
      <c r="E316" t="s">
        <v>1243</v>
      </c>
      <c r="F316" t="s">
        <v>2130</v>
      </c>
      <c r="G316" s="83">
        <v>69.67</v>
      </c>
      <c r="P316"/>
    </row>
    <row r="317" spans="3:16">
      <c r="C317" t="s">
        <v>78</v>
      </c>
      <c r="D317" t="s">
        <v>23</v>
      </c>
      <c r="E317" t="s">
        <v>1245</v>
      </c>
      <c r="F317" t="s">
        <v>2130</v>
      </c>
      <c r="G317" s="83">
        <v>147</v>
      </c>
      <c r="P317"/>
    </row>
    <row r="318" spans="3:16">
      <c r="E318" t="s">
        <v>1263</v>
      </c>
      <c r="F318" t="s">
        <v>2130</v>
      </c>
      <c r="G318" s="83">
        <v>13</v>
      </c>
      <c r="P318"/>
    </row>
    <row r="319" spans="3:16">
      <c r="E319" t="s">
        <v>1258</v>
      </c>
      <c r="F319" t="s">
        <v>2130</v>
      </c>
      <c r="G319" s="83">
        <v>735.78</v>
      </c>
      <c r="P319"/>
    </row>
    <row r="320" spans="3:16">
      <c r="E320" t="s">
        <v>2152</v>
      </c>
      <c r="F320" t="s">
        <v>2130</v>
      </c>
      <c r="G320" s="83">
        <v>62.39</v>
      </c>
      <c r="P320"/>
    </row>
    <row r="321" spans="1:16">
      <c r="C321" t="s">
        <v>478</v>
      </c>
      <c r="D321" t="s">
        <v>23</v>
      </c>
      <c r="E321" t="s">
        <v>57</v>
      </c>
      <c r="F321" t="s">
        <v>2130</v>
      </c>
      <c r="G321" s="83">
        <v>548.03</v>
      </c>
      <c r="P321"/>
    </row>
    <row r="322" spans="1:16">
      <c r="C322" t="s">
        <v>496</v>
      </c>
      <c r="D322" t="s">
        <v>23</v>
      </c>
      <c r="E322" t="s">
        <v>1251</v>
      </c>
      <c r="F322" t="s">
        <v>2130</v>
      </c>
      <c r="G322" s="83">
        <v>97.039999999999992</v>
      </c>
      <c r="P322"/>
    </row>
    <row r="323" spans="1:16">
      <c r="C323" t="s">
        <v>43</v>
      </c>
      <c r="D323" t="s">
        <v>23</v>
      </c>
      <c r="E323" t="s">
        <v>1265</v>
      </c>
      <c r="F323" t="s">
        <v>2130</v>
      </c>
      <c r="G323" s="83">
        <v>39</v>
      </c>
      <c r="P323"/>
    </row>
    <row r="324" spans="1:16">
      <c r="C324" t="s">
        <v>48</v>
      </c>
      <c r="D324" t="s">
        <v>23</v>
      </c>
      <c r="E324" t="s">
        <v>49</v>
      </c>
      <c r="F324" t="s">
        <v>2130</v>
      </c>
      <c r="G324" s="83">
        <v>38.380000000000003</v>
      </c>
      <c r="P324"/>
    </row>
    <row r="325" spans="1:16">
      <c r="C325" t="s">
        <v>423</v>
      </c>
      <c r="D325" t="s">
        <v>288</v>
      </c>
      <c r="E325" t="s">
        <v>1242</v>
      </c>
      <c r="F325" t="s">
        <v>2130</v>
      </c>
      <c r="G325" s="83">
        <v>130.54</v>
      </c>
      <c r="P325"/>
    </row>
    <row r="326" spans="1:16">
      <c r="B326" s="63" t="s">
        <v>1325</v>
      </c>
      <c r="C326" s="63"/>
      <c r="D326" s="63"/>
      <c r="E326" s="63"/>
      <c r="F326" s="63"/>
      <c r="G326" s="64">
        <v>20571.560000000001</v>
      </c>
      <c r="P326"/>
    </row>
    <row r="327" spans="1:16">
      <c r="B327" t="s">
        <v>209</v>
      </c>
      <c r="C327" t="s">
        <v>97</v>
      </c>
      <c r="D327" t="s">
        <v>288</v>
      </c>
      <c r="E327" t="s">
        <v>236</v>
      </c>
      <c r="F327" t="s">
        <v>2469</v>
      </c>
      <c r="G327" s="83">
        <v>150</v>
      </c>
      <c r="P327"/>
    </row>
    <row r="328" spans="1:16">
      <c r="C328" t="s">
        <v>226</v>
      </c>
      <c r="D328" t="s">
        <v>23</v>
      </c>
      <c r="E328" t="s">
        <v>52</v>
      </c>
      <c r="F328" t="s">
        <v>237</v>
      </c>
      <c r="G328" s="83">
        <v>547.35</v>
      </c>
      <c r="P328"/>
    </row>
    <row r="329" spans="1:16">
      <c r="B329" s="63" t="s">
        <v>3603</v>
      </c>
      <c r="C329" s="63"/>
      <c r="D329" s="63"/>
      <c r="E329" s="63"/>
      <c r="F329" s="63"/>
      <c r="G329" s="64">
        <v>697.35</v>
      </c>
      <c r="P329"/>
    </row>
    <row r="330" spans="1:16">
      <c r="A330" t="s">
        <v>3607</v>
      </c>
      <c r="F330"/>
      <c r="G330" s="83">
        <v>25691.839999999997</v>
      </c>
      <c r="P330"/>
    </row>
    <row r="331" spans="1:16">
      <c r="A331">
        <v>5</v>
      </c>
      <c r="B331" t="s">
        <v>195</v>
      </c>
      <c r="C331" t="s">
        <v>458</v>
      </c>
      <c r="D331" t="s">
        <v>23</v>
      </c>
      <c r="E331" t="s">
        <v>1248</v>
      </c>
      <c r="F331" t="s">
        <v>3598</v>
      </c>
      <c r="G331" s="83">
        <v>9.99</v>
      </c>
      <c r="P331"/>
    </row>
    <row r="332" spans="1:16">
      <c r="C332" t="s">
        <v>56</v>
      </c>
      <c r="D332" t="s">
        <v>23</v>
      </c>
      <c r="E332" t="s">
        <v>22</v>
      </c>
      <c r="F332" t="s">
        <v>3598</v>
      </c>
      <c r="G332" s="83">
        <v>0</v>
      </c>
      <c r="P332"/>
    </row>
    <row r="333" spans="1:16">
      <c r="F333" t="s">
        <v>196</v>
      </c>
      <c r="G333" s="83">
        <v>0</v>
      </c>
      <c r="P333"/>
    </row>
    <row r="334" spans="1:16">
      <c r="D334" t="s">
        <v>302</v>
      </c>
      <c r="E334" t="s">
        <v>22</v>
      </c>
      <c r="F334" t="s">
        <v>3599</v>
      </c>
      <c r="G334" s="83">
        <v>129.91000000000003</v>
      </c>
      <c r="P334"/>
    </row>
    <row r="335" spans="1:16">
      <c r="B335" s="63" t="s">
        <v>1321</v>
      </c>
      <c r="C335" s="63"/>
      <c r="D335" s="63"/>
      <c r="E335" s="63"/>
      <c r="F335" s="63"/>
      <c r="G335" s="64">
        <v>139.90000000000003</v>
      </c>
      <c r="P335"/>
    </row>
    <row r="336" spans="1:16">
      <c r="B336" t="s">
        <v>137</v>
      </c>
      <c r="C336" t="s">
        <v>197</v>
      </c>
      <c r="D336" t="s">
        <v>281</v>
      </c>
      <c r="E336" t="s">
        <v>201</v>
      </c>
      <c r="F336" t="s">
        <v>191</v>
      </c>
      <c r="G336" s="83">
        <v>301</v>
      </c>
      <c r="P336"/>
    </row>
    <row r="337" spans="2:16">
      <c r="C337" t="s">
        <v>175</v>
      </c>
      <c r="D337" t="s">
        <v>296</v>
      </c>
      <c r="E337" t="s">
        <v>117</v>
      </c>
      <c r="F337" t="s">
        <v>191</v>
      </c>
      <c r="G337" s="83">
        <v>512.12</v>
      </c>
      <c r="P337"/>
    </row>
    <row r="338" spans="2:16">
      <c r="C338" t="s">
        <v>78</v>
      </c>
      <c r="D338" t="s">
        <v>80</v>
      </c>
      <c r="E338" t="s">
        <v>79</v>
      </c>
      <c r="F338" t="s">
        <v>191</v>
      </c>
      <c r="G338" s="83">
        <v>20</v>
      </c>
      <c r="P338"/>
    </row>
    <row r="339" spans="2:16">
      <c r="C339" t="s">
        <v>43</v>
      </c>
      <c r="D339" t="s">
        <v>23</v>
      </c>
      <c r="E339" t="s">
        <v>44</v>
      </c>
      <c r="F339" t="s">
        <v>191</v>
      </c>
      <c r="G339" s="83">
        <v>39.950000000000003</v>
      </c>
      <c r="P339"/>
    </row>
    <row r="340" spans="2:16">
      <c r="C340" t="s">
        <v>53</v>
      </c>
      <c r="D340" t="s">
        <v>23</v>
      </c>
      <c r="E340" t="s">
        <v>52</v>
      </c>
      <c r="F340" t="s">
        <v>191</v>
      </c>
      <c r="G340" s="83">
        <v>32.950000000000003</v>
      </c>
      <c r="P340"/>
    </row>
    <row r="341" spans="2:16">
      <c r="B341" s="63" t="s">
        <v>1323</v>
      </c>
      <c r="C341" s="63"/>
      <c r="D341" s="63"/>
      <c r="E341" s="63"/>
      <c r="F341" s="63"/>
      <c r="G341" s="64">
        <v>906.0200000000001</v>
      </c>
      <c r="P341"/>
    </row>
    <row r="342" spans="2:16">
      <c r="B342" t="s">
        <v>219</v>
      </c>
      <c r="C342" t="s">
        <v>51</v>
      </c>
      <c r="D342" t="s">
        <v>23</v>
      </c>
      <c r="E342" t="s">
        <v>243</v>
      </c>
      <c r="F342" t="s">
        <v>2478</v>
      </c>
      <c r="G342" s="83">
        <v>22.5</v>
      </c>
      <c r="P342"/>
    </row>
    <row r="343" spans="2:16">
      <c r="B343" s="63" t="s">
        <v>1324</v>
      </c>
      <c r="C343" s="63"/>
      <c r="D343" s="63"/>
      <c r="E343" s="63"/>
      <c r="F343" s="63"/>
      <c r="G343" s="64">
        <v>22.5</v>
      </c>
      <c r="P343"/>
    </row>
    <row r="344" spans="2:16">
      <c r="B344" t="s">
        <v>207</v>
      </c>
      <c r="C344" t="s">
        <v>31</v>
      </c>
      <c r="D344" t="s">
        <v>23</v>
      </c>
      <c r="E344" t="s">
        <v>234</v>
      </c>
      <c r="F344" t="s">
        <v>2130</v>
      </c>
      <c r="G344" s="83">
        <v>299</v>
      </c>
      <c r="P344"/>
    </row>
    <row r="345" spans="2:16">
      <c r="E345" t="s">
        <v>1244</v>
      </c>
      <c r="F345" t="s">
        <v>2130</v>
      </c>
      <c r="G345" s="83">
        <v>15</v>
      </c>
      <c r="P345"/>
    </row>
    <row r="346" spans="2:16">
      <c r="E346" t="s">
        <v>128</v>
      </c>
      <c r="F346" t="s">
        <v>2130</v>
      </c>
      <c r="G346" s="83">
        <v>17.059999999999999</v>
      </c>
      <c r="P346"/>
    </row>
    <row r="347" spans="2:16">
      <c r="C347" t="s">
        <v>97</v>
      </c>
      <c r="D347" t="s">
        <v>23</v>
      </c>
      <c r="E347" t="s">
        <v>1288</v>
      </c>
      <c r="F347" t="s">
        <v>2131</v>
      </c>
      <c r="G347" s="83">
        <v>41.95</v>
      </c>
      <c r="P347"/>
    </row>
    <row r="348" spans="2:16">
      <c r="E348" t="s">
        <v>98</v>
      </c>
      <c r="F348" t="s">
        <v>2131</v>
      </c>
      <c r="G348" s="83">
        <v>976.82</v>
      </c>
      <c r="P348"/>
    </row>
    <row r="349" spans="2:16">
      <c r="C349" t="s">
        <v>357</v>
      </c>
      <c r="D349" t="s">
        <v>23</v>
      </c>
      <c r="E349" t="s">
        <v>2137</v>
      </c>
      <c r="F349" t="s">
        <v>2130</v>
      </c>
      <c r="G349" s="83">
        <v>368.36</v>
      </c>
      <c r="P349"/>
    </row>
    <row r="350" spans="2:16">
      <c r="C350" t="s">
        <v>89</v>
      </c>
      <c r="D350" t="s">
        <v>299</v>
      </c>
      <c r="E350" t="s">
        <v>90</v>
      </c>
      <c r="F350" t="s">
        <v>2130</v>
      </c>
      <c r="G350" s="83">
        <v>630.46</v>
      </c>
      <c r="P350"/>
    </row>
    <row r="351" spans="2:16">
      <c r="C351" t="s">
        <v>123</v>
      </c>
      <c r="D351" t="s">
        <v>284</v>
      </c>
      <c r="E351" t="s">
        <v>101</v>
      </c>
      <c r="F351" t="s">
        <v>2130</v>
      </c>
      <c r="G351" s="83">
        <v>577.84</v>
      </c>
      <c r="P351"/>
    </row>
    <row r="352" spans="2:16">
      <c r="C352" t="s">
        <v>175</v>
      </c>
      <c r="D352" t="s">
        <v>296</v>
      </c>
      <c r="E352" t="s">
        <v>3883</v>
      </c>
      <c r="F352" t="s">
        <v>2130</v>
      </c>
      <c r="G352" s="83">
        <v>6.03</v>
      </c>
      <c r="P352"/>
    </row>
    <row r="353" spans="3:16">
      <c r="C353" t="s">
        <v>34</v>
      </c>
      <c r="D353" t="s">
        <v>299</v>
      </c>
      <c r="E353" t="s">
        <v>35</v>
      </c>
      <c r="F353" t="s">
        <v>2130</v>
      </c>
      <c r="G353" s="83">
        <v>1974.03</v>
      </c>
      <c r="P353"/>
    </row>
    <row r="354" spans="3:16">
      <c r="D354" t="s">
        <v>36</v>
      </c>
      <c r="E354" t="s">
        <v>1288</v>
      </c>
      <c r="F354" t="s">
        <v>2130</v>
      </c>
      <c r="G354" s="83">
        <v>3.24</v>
      </c>
      <c r="P354"/>
    </row>
    <row r="355" spans="3:16">
      <c r="C355" t="s">
        <v>377</v>
      </c>
      <c r="D355" t="s">
        <v>302</v>
      </c>
      <c r="E355" t="s">
        <v>1294</v>
      </c>
      <c r="F355" t="s">
        <v>1340</v>
      </c>
      <c r="G355" s="83">
        <v>19.71</v>
      </c>
      <c r="P355"/>
    </row>
    <row r="356" spans="3:16">
      <c r="C356" t="s">
        <v>378</v>
      </c>
      <c r="D356" t="s">
        <v>23</v>
      </c>
      <c r="E356" t="s">
        <v>1291</v>
      </c>
      <c r="F356" t="s">
        <v>1340</v>
      </c>
      <c r="G356" s="83">
        <v>56.67</v>
      </c>
      <c r="P356"/>
    </row>
    <row r="357" spans="3:16">
      <c r="C357" t="s">
        <v>67</v>
      </c>
      <c r="D357" t="s">
        <v>23</v>
      </c>
      <c r="E357" t="s">
        <v>1289</v>
      </c>
      <c r="F357" t="s">
        <v>1340</v>
      </c>
      <c r="G357" s="83">
        <v>170.73000000000002</v>
      </c>
      <c r="P357"/>
    </row>
    <row r="358" spans="3:16">
      <c r="C358" t="s">
        <v>379</v>
      </c>
      <c r="D358" t="s">
        <v>268</v>
      </c>
      <c r="E358" t="s">
        <v>1293</v>
      </c>
      <c r="F358" t="s">
        <v>1340</v>
      </c>
      <c r="G358" s="83">
        <v>3.7</v>
      </c>
      <c r="P358"/>
    </row>
    <row r="359" spans="3:16">
      <c r="C359" t="s">
        <v>116</v>
      </c>
      <c r="D359" t="s">
        <v>23</v>
      </c>
      <c r="E359" t="s">
        <v>1295</v>
      </c>
      <c r="F359" t="s">
        <v>1340</v>
      </c>
      <c r="G359" s="83">
        <v>125</v>
      </c>
      <c r="P359"/>
    </row>
    <row r="360" spans="3:16">
      <c r="C360" t="s">
        <v>384</v>
      </c>
      <c r="D360" t="s">
        <v>286</v>
      </c>
      <c r="E360" t="s">
        <v>1290</v>
      </c>
      <c r="F360" t="s">
        <v>1340</v>
      </c>
      <c r="G360" s="83">
        <v>201.09</v>
      </c>
      <c r="P360"/>
    </row>
    <row r="361" spans="3:16">
      <c r="C361" t="s">
        <v>388</v>
      </c>
      <c r="D361" t="s">
        <v>23</v>
      </c>
      <c r="E361" t="s">
        <v>1266</v>
      </c>
      <c r="F361" t="s">
        <v>2130</v>
      </c>
      <c r="G361" s="83">
        <v>59.99</v>
      </c>
      <c r="P361"/>
    </row>
    <row r="362" spans="3:16">
      <c r="C362" t="s">
        <v>139</v>
      </c>
      <c r="D362" t="s">
        <v>294</v>
      </c>
      <c r="E362" t="s">
        <v>1252</v>
      </c>
      <c r="F362" t="s">
        <v>2130</v>
      </c>
      <c r="G362" s="83">
        <v>9.9499999999999993</v>
      </c>
      <c r="P362"/>
    </row>
    <row r="363" spans="3:16">
      <c r="C363" t="s">
        <v>397</v>
      </c>
      <c r="D363" t="s">
        <v>299</v>
      </c>
      <c r="E363" t="s">
        <v>1256</v>
      </c>
      <c r="F363" t="s">
        <v>2130</v>
      </c>
      <c r="G363" s="83">
        <v>73</v>
      </c>
      <c r="P363"/>
    </row>
    <row r="364" spans="3:16">
      <c r="D364" t="s">
        <v>288</v>
      </c>
      <c r="E364" t="s">
        <v>1273</v>
      </c>
      <c r="F364" t="s">
        <v>2130</v>
      </c>
      <c r="G364" s="83">
        <v>97.75</v>
      </c>
      <c r="P364"/>
    </row>
    <row r="365" spans="3:16">
      <c r="C365" t="s">
        <v>413</v>
      </c>
      <c r="D365" t="s">
        <v>23</v>
      </c>
      <c r="E365" t="s">
        <v>1238</v>
      </c>
      <c r="F365" t="s">
        <v>2130</v>
      </c>
      <c r="G365" s="83">
        <v>85</v>
      </c>
      <c r="P365"/>
    </row>
    <row r="366" spans="3:16">
      <c r="C366" t="s">
        <v>428</v>
      </c>
      <c r="D366" t="s">
        <v>23</v>
      </c>
      <c r="E366" t="s">
        <v>1275</v>
      </c>
      <c r="F366" t="s">
        <v>2130</v>
      </c>
      <c r="G366" s="83">
        <v>28.27</v>
      </c>
      <c r="P366"/>
    </row>
    <row r="367" spans="3:16">
      <c r="C367" t="s">
        <v>435</v>
      </c>
      <c r="D367" t="s">
        <v>23</v>
      </c>
      <c r="E367" t="s">
        <v>1272</v>
      </c>
      <c r="F367" t="s">
        <v>2130</v>
      </c>
      <c r="G367" s="83">
        <v>19</v>
      </c>
      <c r="P367"/>
    </row>
    <row r="368" spans="3:16">
      <c r="E368" t="s">
        <v>1255</v>
      </c>
      <c r="F368" t="s">
        <v>2130</v>
      </c>
      <c r="G368" s="83">
        <v>39.85</v>
      </c>
      <c r="P368"/>
    </row>
    <row r="369" spans="3:16">
      <c r="E369" t="s">
        <v>79</v>
      </c>
      <c r="F369" t="s">
        <v>2130</v>
      </c>
      <c r="G369" s="83">
        <v>180</v>
      </c>
      <c r="P369"/>
    </row>
    <row r="370" spans="3:16">
      <c r="C370" t="s">
        <v>182</v>
      </c>
      <c r="D370" t="s">
        <v>23</v>
      </c>
      <c r="E370" t="s">
        <v>183</v>
      </c>
      <c r="F370" t="s">
        <v>2130</v>
      </c>
      <c r="G370" s="83">
        <v>4609.97</v>
      </c>
      <c r="P370"/>
    </row>
    <row r="371" spans="3:16">
      <c r="E371" t="s">
        <v>1261</v>
      </c>
      <c r="F371" t="s">
        <v>2130</v>
      </c>
      <c r="G371" s="83">
        <v>48.03</v>
      </c>
      <c r="P371"/>
    </row>
    <row r="372" spans="3:16">
      <c r="E372" t="s">
        <v>1257</v>
      </c>
      <c r="F372" t="s">
        <v>2130</v>
      </c>
      <c r="G372" s="83">
        <v>107.11999999999999</v>
      </c>
      <c r="P372"/>
    </row>
    <row r="373" spans="3:16">
      <c r="E373" t="s">
        <v>232</v>
      </c>
      <c r="F373" t="s">
        <v>2130</v>
      </c>
      <c r="G373" s="83">
        <v>2100</v>
      </c>
      <c r="P373"/>
    </row>
    <row r="374" spans="3:16">
      <c r="C374" t="s">
        <v>446</v>
      </c>
      <c r="D374" t="s">
        <v>23</v>
      </c>
      <c r="E374" t="s">
        <v>1268</v>
      </c>
      <c r="F374" t="s">
        <v>2130</v>
      </c>
      <c r="G374" s="83">
        <v>2532.4100000000003</v>
      </c>
      <c r="P374"/>
    </row>
    <row r="375" spans="3:16">
      <c r="C375" t="s">
        <v>104</v>
      </c>
      <c r="D375" t="s">
        <v>299</v>
      </c>
      <c r="E375" t="s">
        <v>105</v>
      </c>
      <c r="F375" t="s">
        <v>2130</v>
      </c>
      <c r="G375" s="83">
        <v>104.3</v>
      </c>
      <c r="P375"/>
    </row>
    <row r="376" spans="3:16">
      <c r="C376" t="s">
        <v>458</v>
      </c>
      <c r="D376" t="s">
        <v>23</v>
      </c>
      <c r="E376" t="s">
        <v>1274</v>
      </c>
      <c r="F376" t="s">
        <v>2130</v>
      </c>
      <c r="G376" s="83">
        <v>16.8</v>
      </c>
      <c r="P376"/>
    </row>
    <row r="377" spans="3:16">
      <c r="C377" t="s">
        <v>460</v>
      </c>
      <c r="D377" t="s">
        <v>294</v>
      </c>
      <c r="E377" t="s">
        <v>1253</v>
      </c>
      <c r="F377" t="s">
        <v>2130</v>
      </c>
      <c r="G377" s="83">
        <v>304.85000000000002</v>
      </c>
      <c r="P377"/>
    </row>
    <row r="378" spans="3:16">
      <c r="D378" t="s">
        <v>281</v>
      </c>
      <c r="E378" t="s">
        <v>1259</v>
      </c>
      <c r="F378" t="s">
        <v>2130</v>
      </c>
      <c r="G378" s="83">
        <v>73.010000000000005</v>
      </c>
      <c r="P378"/>
    </row>
    <row r="379" spans="3:16">
      <c r="C379" t="s">
        <v>461</v>
      </c>
      <c r="D379" t="s">
        <v>23</v>
      </c>
      <c r="E379" t="s">
        <v>1243</v>
      </c>
      <c r="F379" t="s">
        <v>2130</v>
      </c>
      <c r="G379" s="83">
        <v>65.319999999999993</v>
      </c>
      <c r="P379"/>
    </row>
    <row r="380" spans="3:16">
      <c r="E380" t="s">
        <v>1262</v>
      </c>
      <c r="F380" t="s">
        <v>2130</v>
      </c>
      <c r="G380" s="83">
        <v>9.9499999999999993</v>
      </c>
      <c r="P380"/>
    </row>
    <row r="381" spans="3:16">
      <c r="D381" t="s">
        <v>299</v>
      </c>
      <c r="E381" t="s">
        <v>1249</v>
      </c>
      <c r="F381" t="s">
        <v>2130</v>
      </c>
      <c r="G381" s="83">
        <v>208.3</v>
      </c>
      <c r="P381"/>
    </row>
    <row r="382" spans="3:16">
      <c r="C382" t="s">
        <v>463</v>
      </c>
      <c r="D382" t="s">
        <v>299</v>
      </c>
      <c r="E382" t="s">
        <v>1285</v>
      </c>
      <c r="F382" t="s">
        <v>2130</v>
      </c>
      <c r="G382" s="83">
        <v>11.9</v>
      </c>
      <c r="P382"/>
    </row>
    <row r="383" spans="3:16">
      <c r="E383" t="s">
        <v>1253</v>
      </c>
      <c r="F383" t="s">
        <v>2130</v>
      </c>
      <c r="G383" s="83">
        <v>422.6</v>
      </c>
      <c r="H383" s="52"/>
      <c r="P383"/>
    </row>
    <row r="384" spans="3:16">
      <c r="E384" t="s">
        <v>2136</v>
      </c>
      <c r="F384" t="s">
        <v>2130</v>
      </c>
      <c r="G384" s="83">
        <v>70</v>
      </c>
      <c r="P384"/>
    </row>
    <row r="385" spans="2:16">
      <c r="D385" t="s">
        <v>288</v>
      </c>
      <c r="E385" t="s">
        <v>1243</v>
      </c>
      <c r="F385" t="s">
        <v>2130</v>
      </c>
      <c r="G385" s="83">
        <v>164.93</v>
      </c>
      <c r="H385" s="52"/>
      <c r="P385"/>
    </row>
    <row r="386" spans="2:16">
      <c r="E386" t="s">
        <v>1253</v>
      </c>
      <c r="F386" t="s">
        <v>2130</v>
      </c>
      <c r="G386" s="83">
        <v>211.59</v>
      </c>
      <c r="P386"/>
    </row>
    <row r="387" spans="2:16">
      <c r="C387" t="s">
        <v>78</v>
      </c>
      <c r="D387" t="s">
        <v>23</v>
      </c>
      <c r="E387" t="s">
        <v>1245</v>
      </c>
      <c r="F387" t="s">
        <v>2130</v>
      </c>
      <c r="G387" s="83">
        <v>147</v>
      </c>
      <c r="P387"/>
    </row>
    <row r="388" spans="2:16">
      <c r="E388" t="s">
        <v>1263</v>
      </c>
      <c r="F388" t="s">
        <v>2130</v>
      </c>
      <c r="G388" s="83">
        <v>15.97</v>
      </c>
      <c r="P388"/>
    </row>
    <row r="389" spans="2:16">
      <c r="E389" t="s">
        <v>1258</v>
      </c>
      <c r="F389" t="s">
        <v>2130</v>
      </c>
      <c r="G389" s="83">
        <v>638.66999999999996</v>
      </c>
      <c r="P389"/>
    </row>
    <row r="390" spans="2:16">
      <c r="E390" t="s">
        <v>2152</v>
      </c>
      <c r="F390" t="s">
        <v>2130</v>
      </c>
      <c r="G390" s="83">
        <v>59.77</v>
      </c>
      <c r="P390"/>
    </row>
    <row r="391" spans="2:16">
      <c r="C391" t="s">
        <v>478</v>
      </c>
      <c r="D391" t="s">
        <v>23</v>
      </c>
      <c r="E391" t="s">
        <v>57</v>
      </c>
      <c r="F391" t="s">
        <v>2130</v>
      </c>
      <c r="G391" s="83">
        <v>820.66</v>
      </c>
      <c r="P391"/>
    </row>
    <row r="392" spans="2:16">
      <c r="C392" t="s">
        <v>496</v>
      </c>
      <c r="D392" t="s">
        <v>23</v>
      </c>
      <c r="E392" t="s">
        <v>1251</v>
      </c>
      <c r="F392" t="s">
        <v>2130</v>
      </c>
      <c r="G392" s="83">
        <v>97.039999999999992</v>
      </c>
      <c r="P392"/>
    </row>
    <row r="393" spans="2:16">
      <c r="C393" t="s">
        <v>226</v>
      </c>
      <c r="D393" t="s">
        <v>23</v>
      </c>
      <c r="E393" t="s">
        <v>82</v>
      </c>
      <c r="F393" t="s">
        <v>2130</v>
      </c>
      <c r="G393" s="83">
        <v>38</v>
      </c>
      <c r="P393"/>
    </row>
    <row r="394" spans="2:16">
      <c r="C394" t="s">
        <v>43</v>
      </c>
      <c r="D394" t="s">
        <v>23</v>
      </c>
      <c r="E394" t="s">
        <v>1265</v>
      </c>
      <c r="F394" t="s">
        <v>2130</v>
      </c>
      <c r="G394" s="83">
        <v>39</v>
      </c>
      <c r="P394"/>
    </row>
    <row r="395" spans="2:16">
      <c r="C395" t="s">
        <v>48</v>
      </c>
      <c r="D395" t="s">
        <v>23</v>
      </c>
      <c r="E395" t="s">
        <v>49</v>
      </c>
      <c r="F395" t="s">
        <v>2130</v>
      </c>
      <c r="G395" s="83">
        <v>38.380000000000003</v>
      </c>
      <c r="P395"/>
    </row>
    <row r="396" spans="2:16">
      <c r="C396" t="s">
        <v>423</v>
      </c>
      <c r="D396" t="s">
        <v>288</v>
      </c>
      <c r="E396" t="s">
        <v>1242</v>
      </c>
      <c r="F396" t="s">
        <v>2130</v>
      </c>
      <c r="G396" s="83">
        <v>130.54</v>
      </c>
      <c r="P396"/>
    </row>
    <row r="397" spans="2:16">
      <c r="B397" s="63" t="s">
        <v>1325</v>
      </c>
      <c r="C397" s="63"/>
      <c r="D397" s="63"/>
      <c r="E397" s="63"/>
      <c r="F397" s="63"/>
      <c r="G397" s="64">
        <v>19165.610000000004</v>
      </c>
      <c r="P397"/>
    </row>
    <row r="398" spans="2:16">
      <c r="B398" t="s">
        <v>209</v>
      </c>
      <c r="C398" t="s">
        <v>97</v>
      </c>
      <c r="D398" t="s">
        <v>288</v>
      </c>
      <c r="E398" t="s">
        <v>236</v>
      </c>
      <c r="F398" t="s">
        <v>2469</v>
      </c>
      <c r="G398" s="83">
        <v>0</v>
      </c>
      <c r="P398"/>
    </row>
    <row r="399" spans="2:16">
      <c r="C399" t="s">
        <v>226</v>
      </c>
      <c r="D399" t="s">
        <v>23</v>
      </c>
      <c r="E399" t="s">
        <v>52</v>
      </c>
      <c r="F399" t="s">
        <v>237</v>
      </c>
      <c r="G399" s="83">
        <v>529.73</v>
      </c>
      <c r="P399"/>
    </row>
    <row r="400" spans="2:16">
      <c r="C400" t="s">
        <v>53</v>
      </c>
      <c r="D400" t="s">
        <v>23</v>
      </c>
      <c r="E400" t="s">
        <v>52</v>
      </c>
      <c r="F400" t="s">
        <v>237</v>
      </c>
      <c r="G400" s="83">
        <v>49</v>
      </c>
      <c r="P400"/>
    </row>
    <row r="401" spans="1:16">
      <c r="B401" s="63" t="s">
        <v>3603</v>
      </c>
      <c r="C401" s="63"/>
      <c r="D401" s="63"/>
      <c r="E401" s="63"/>
      <c r="F401" s="63"/>
      <c r="G401" s="64">
        <v>578.73</v>
      </c>
      <c r="P401"/>
    </row>
    <row r="402" spans="1:16">
      <c r="A402" t="s">
        <v>1339</v>
      </c>
      <c r="F402"/>
      <c r="G402" s="83">
        <v>20812.759999999998</v>
      </c>
      <c r="P402"/>
    </row>
    <row r="403" spans="1:16">
      <c r="A403">
        <v>6</v>
      </c>
      <c r="B403" t="s">
        <v>195</v>
      </c>
      <c r="C403" t="s">
        <v>458</v>
      </c>
      <c r="D403" t="s">
        <v>23</v>
      </c>
      <c r="E403" t="s">
        <v>1248</v>
      </c>
      <c r="F403" t="s">
        <v>3598</v>
      </c>
      <c r="G403" s="83">
        <v>9.99</v>
      </c>
      <c r="P403"/>
    </row>
    <row r="404" spans="1:16">
      <c r="C404" t="s">
        <v>56</v>
      </c>
      <c r="D404" t="s">
        <v>23</v>
      </c>
      <c r="E404" t="s">
        <v>22</v>
      </c>
      <c r="F404" t="s">
        <v>3598</v>
      </c>
      <c r="G404" s="83">
        <v>0</v>
      </c>
      <c r="P404"/>
    </row>
    <row r="405" spans="1:16">
      <c r="F405" t="s">
        <v>196</v>
      </c>
      <c r="G405" s="83">
        <v>0</v>
      </c>
      <c r="P405"/>
    </row>
    <row r="406" spans="1:16">
      <c r="D406" t="s">
        <v>302</v>
      </c>
      <c r="E406" t="s">
        <v>22</v>
      </c>
      <c r="F406" t="s">
        <v>3599</v>
      </c>
      <c r="G406" s="83">
        <v>81.21999999999997</v>
      </c>
      <c r="P406"/>
    </row>
    <row r="407" spans="1:16">
      <c r="B407" s="63" t="s">
        <v>1321</v>
      </c>
      <c r="C407" s="63"/>
      <c r="D407" s="63"/>
      <c r="E407" s="63"/>
      <c r="F407" s="63"/>
      <c r="G407" s="64">
        <v>91.209999999999965</v>
      </c>
      <c r="P407"/>
    </row>
    <row r="408" spans="1:16">
      <c r="B408" t="s">
        <v>137</v>
      </c>
      <c r="C408" t="s">
        <v>197</v>
      </c>
      <c r="D408" t="s">
        <v>281</v>
      </c>
      <c r="E408" t="s">
        <v>201</v>
      </c>
      <c r="F408" t="s">
        <v>191</v>
      </c>
      <c r="G408" s="83">
        <v>765.24</v>
      </c>
      <c r="P408"/>
    </row>
    <row r="409" spans="1:16">
      <c r="C409" t="s">
        <v>104</v>
      </c>
      <c r="D409" t="s">
        <v>294</v>
      </c>
      <c r="E409" t="s">
        <v>1260</v>
      </c>
      <c r="F409" t="s">
        <v>192</v>
      </c>
      <c r="G409" s="83">
        <v>-14.7</v>
      </c>
      <c r="P409"/>
    </row>
    <row r="410" spans="1:16">
      <c r="C410" t="s">
        <v>56</v>
      </c>
      <c r="D410" t="s">
        <v>302</v>
      </c>
      <c r="E410" t="s">
        <v>57</v>
      </c>
      <c r="F410" t="s">
        <v>196</v>
      </c>
      <c r="G410" s="83">
        <v>87.39</v>
      </c>
      <c r="P410"/>
    </row>
    <row r="411" spans="1:16">
      <c r="C411" t="s">
        <v>78</v>
      </c>
      <c r="D411" t="s">
        <v>80</v>
      </c>
      <c r="E411" t="s">
        <v>79</v>
      </c>
      <c r="F411" t="s">
        <v>191</v>
      </c>
      <c r="G411" s="83">
        <v>20</v>
      </c>
      <c r="P411"/>
    </row>
    <row r="412" spans="1:16">
      <c r="C412" t="s">
        <v>43</v>
      </c>
      <c r="D412" t="s">
        <v>23</v>
      </c>
      <c r="E412" t="s">
        <v>44</v>
      </c>
      <c r="F412" t="s">
        <v>191</v>
      </c>
      <c r="G412" s="83">
        <v>39.950000000000003</v>
      </c>
      <c r="P412"/>
    </row>
    <row r="413" spans="1:16">
      <c r="C413" t="s">
        <v>53</v>
      </c>
      <c r="D413" t="s">
        <v>23</v>
      </c>
      <c r="E413" t="s">
        <v>52</v>
      </c>
      <c r="F413" t="s">
        <v>191</v>
      </c>
      <c r="G413" s="83">
        <v>29.95</v>
      </c>
      <c r="P413"/>
    </row>
    <row r="414" spans="1:16">
      <c r="B414" s="63" t="s">
        <v>1323</v>
      </c>
      <c r="C414" s="63"/>
      <c r="D414" s="63"/>
      <c r="E414" s="63"/>
      <c r="F414" s="63"/>
      <c r="G414" s="64">
        <v>927.83</v>
      </c>
      <c r="P414"/>
    </row>
    <row r="415" spans="1:16">
      <c r="B415" t="s">
        <v>219</v>
      </c>
      <c r="C415" t="s">
        <v>51</v>
      </c>
      <c r="D415" t="s">
        <v>23</v>
      </c>
      <c r="E415" t="s">
        <v>243</v>
      </c>
      <c r="F415" t="s">
        <v>2478</v>
      </c>
      <c r="G415" s="83">
        <v>47.02</v>
      </c>
      <c r="P415"/>
    </row>
    <row r="416" spans="1:16">
      <c r="B416" s="63" t="s">
        <v>1324</v>
      </c>
      <c r="C416" s="63"/>
      <c r="D416" s="63"/>
      <c r="E416" s="63"/>
      <c r="F416" s="63"/>
      <c r="G416" s="64">
        <v>47.02</v>
      </c>
      <c r="P416"/>
    </row>
    <row r="417" spans="2:16">
      <c r="B417" t="s">
        <v>207</v>
      </c>
      <c r="C417" t="s">
        <v>31</v>
      </c>
      <c r="D417" t="s">
        <v>23</v>
      </c>
      <c r="E417" t="s">
        <v>110</v>
      </c>
      <c r="F417" t="s">
        <v>2130</v>
      </c>
      <c r="G417" s="83">
        <v>3861.97</v>
      </c>
      <c r="P417"/>
    </row>
    <row r="418" spans="2:16">
      <c r="C418" t="s">
        <v>97</v>
      </c>
      <c r="D418" t="s">
        <v>23</v>
      </c>
      <c r="E418" t="s">
        <v>1288</v>
      </c>
      <c r="F418" t="s">
        <v>2131</v>
      </c>
      <c r="G418" s="83">
        <v>162.26</v>
      </c>
      <c r="P418"/>
    </row>
    <row r="419" spans="2:16">
      <c r="E419" t="s">
        <v>98</v>
      </c>
      <c r="F419" t="s">
        <v>2131</v>
      </c>
      <c r="G419" s="83">
        <v>842.94999999999993</v>
      </c>
      <c r="P419"/>
    </row>
    <row r="420" spans="2:16">
      <c r="C420" t="s">
        <v>123</v>
      </c>
      <c r="D420" t="s">
        <v>284</v>
      </c>
      <c r="E420" t="s">
        <v>101</v>
      </c>
      <c r="F420" t="s">
        <v>2130</v>
      </c>
      <c r="G420" s="83">
        <v>3744.9500000000003</v>
      </c>
      <c r="P420"/>
    </row>
    <row r="421" spans="2:16">
      <c r="C421" t="s">
        <v>34</v>
      </c>
      <c r="D421" t="s">
        <v>299</v>
      </c>
      <c r="E421" t="s">
        <v>35</v>
      </c>
      <c r="F421" t="s">
        <v>2130</v>
      </c>
      <c r="G421" s="83">
        <v>257</v>
      </c>
      <c r="P421"/>
    </row>
    <row r="422" spans="2:16">
      <c r="C422" t="s">
        <v>377</v>
      </c>
      <c r="D422" t="s">
        <v>302</v>
      </c>
      <c r="E422" t="s">
        <v>1294</v>
      </c>
      <c r="F422" t="s">
        <v>1340</v>
      </c>
      <c r="G422" s="83">
        <v>58.67</v>
      </c>
      <c r="P422"/>
    </row>
    <row r="423" spans="2:16">
      <c r="C423" t="s">
        <v>378</v>
      </c>
      <c r="D423" t="s">
        <v>23</v>
      </c>
      <c r="E423" t="s">
        <v>1291</v>
      </c>
      <c r="F423" t="s">
        <v>1340</v>
      </c>
      <c r="G423" s="83">
        <v>30</v>
      </c>
      <c r="P423"/>
    </row>
    <row r="424" spans="2:16">
      <c r="C424" t="s">
        <v>379</v>
      </c>
      <c r="D424" t="s">
        <v>268</v>
      </c>
      <c r="E424" t="s">
        <v>1293</v>
      </c>
      <c r="F424" t="s">
        <v>1340</v>
      </c>
      <c r="G424" s="83">
        <v>7.4</v>
      </c>
      <c r="P424"/>
    </row>
    <row r="425" spans="2:16">
      <c r="C425" t="s">
        <v>381</v>
      </c>
      <c r="D425" t="s">
        <v>23</v>
      </c>
      <c r="E425" t="s">
        <v>1292</v>
      </c>
      <c r="F425" t="s">
        <v>1340</v>
      </c>
      <c r="G425" s="83">
        <v>55.55</v>
      </c>
      <c r="P425"/>
    </row>
    <row r="426" spans="2:16">
      <c r="C426" t="s">
        <v>116</v>
      </c>
      <c r="D426" t="s">
        <v>23</v>
      </c>
      <c r="E426" t="s">
        <v>1295</v>
      </c>
      <c r="F426" t="s">
        <v>1340</v>
      </c>
      <c r="G426" s="83">
        <v>50</v>
      </c>
      <c r="P426"/>
    </row>
    <row r="427" spans="2:16">
      <c r="C427" t="s">
        <v>384</v>
      </c>
      <c r="D427" t="s">
        <v>286</v>
      </c>
      <c r="E427" t="s">
        <v>1290</v>
      </c>
      <c r="F427" t="s">
        <v>1340</v>
      </c>
      <c r="G427" s="83">
        <v>29.65</v>
      </c>
      <c r="P427"/>
    </row>
    <row r="428" spans="2:16">
      <c r="C428" t="s">
        <v>139</v>
      </c>
      <c r="D428" t="s">
        <v>299</v>
      </c>
      <c r="E428" t="s">
        <v>1267</v>
      </c>
      <c r="F428" t="s">
        <v>2130</v>
      </c>
      <c r="G428" s="83">
        <v>57.99</v>
      </c>
      <c r="P428"/>
    </row>
    <row r="429" spans="2:16">
      <c r="D429" t="s">
        <v>294</v>
      </c>
      <c r="E429" t="s">
        <v>1252</v>
      </c>
      <c r="F429" t="s">
        <v>2130</v>
      </c>
      <c r="G429" s="83">
        <v>9.9499999999999993</v>
      </c>
      <c r="P429"/>
    </row>
    <row r="430" spans="2:16">
      <c r="C430" t="s">
        <v>397</v>
      </c>
      <c r="D430" t="s">
        <v>299</v>
      </c>
      <c r="E430" t="s">
        <v>1256</v>
      </c>
      <c r="F430" t="s">
        <v>2130</v>
      </c>
      <c r="G430" s="83">
        <v>0</v>
      </c>
      <c r="P430"/>
    </row>
    <row r="431" spans="2:16">
      <c r="D431" t="s">
        <v>288</v>
      </c>
      <c r="E431" t="s">
        <v>1273</v>
      </c>
      <c r="F431" t="s">
        <v>2130</v>
      </c>
      <c r="G431" s="83">
        <v>97.75</v>
      </c>
      <c r="P431"/>
    </row>
    <row r="432" spans="2:16">
      <c r="C432" t="s">
        <v>413</v>
      </c>
      <c r="D432" t="s">
        <v>23</v>
      </c>
      <c r="E432" t="s">
        <v>1238</v>
      </c>
      <c r="F432" t="s">
        <v>2130</v>
      </c>
      <c r="G432" s="83">
        <v>15</v>
      </c>
      <c r="P432"/>
    </row>
    <row r="433" spans="3:16">
      <c r="C433" t="s">
        <v>428</v>
      </c>
      <c r="D433" t="s">
        <v>23</v>
      </c>
      <c r="E433" t="s">
        <v>1275</v>
      </c>
      <c r="F433" t="s">
        <v>2130</v>
      </c>
      <c r="G433" s="83">
        <v>19.440000000000001</v>
      </c>
      <c r="P433"/>
    </row>
    <row r="434" spans="3:16">
      <c r="C434" t="s">
        <v>435</v>
      </c>
      <c r="D434" t="s">
        <v>23</v>
      </c>
      <c r="E434" t="s">
        <v>1255</v>
      </c>
      <c r="F434" t="s">
        <v>2130</v>
      </c>
      <c r="G434" s="83">
        <v>39.85</v>
      </c>
      <c r="P434"/>
    </row>
    <row r="435" spans="3:16">
      <c r="E435" t="s">
        <v>79</v>
      </c>
      <c r="F435" t="s">
        <v>2130</v>
      </c>
      <c r="G435" s="83">
        <v>180</v>
      </c>
      <c r="P435"/>
    </row>
    <row r="436" spans="3:16">
      <c r="C436" t="s">
        <v>182</v>
      </c>
      <c r="D436" t="s">
        <v>23</v>
      </c>
      <c r="E436" t="s">
        <v>183</v>
      </c>
      <c r="F436" t="s">
        <v>2130</v>
      </c>
      <c r="G436" s="83">
        <v>6136.11</v>
      </c>
      <c r="P436"/>
    </row>
    <row r="437" spans="3:16">
      <c r="E437" t="s">
        <v>1261</v>
      </c>
      <c r="F437" t="s">
        <v>2130</v>
      </c>
      <c r="G437" s="83">
        <v>40.159999999999997</v>
      </c>
      <c r="P437"/>
    </row>
    <row r="438" spans="3:16">
      <c r="E438" t="s">
        <v>232</v>
      </c>
      <c r="F438" t="s">
        <v>2130</v>
      </c>
      <c r="G438" s="83">
        <v>2509.4499999999998</v>
      </c>
      <c r="P438"/>
    </row>
    <row r="439" spans="3:16">
      <c r="C439" t="s">
        <v>446</v>
      </c>
      <c r="D439" t="s">
        <v>23</v>
      </c>
      <c r="E439" t="s">
        <v>1268</v>
      </c>
      <c r="F439" t="s">
        <v>2130</v>
      </c>
      <c r="G439" s="83">
        <v>1236.51</v>
      </c>
      <c r="P439"/>
    </row>
    <row r="440" spans="3:16">
      <c r="C440" t="s">
        <v>104</v>
      </c>
      <c r="D440" t="s">
        <v>299</v>
      </c>
      <c r="E440" t="s">
        <v>105</v>
      </c>
      <c r="F440" t="s">
        <v>2130</v>
      </c>
      <c r="G440" s="83">
        <v>30.62</v>
      </c>
      <c r="P440"/>
    </row>
    <row r="441" spans="3:16">
      <c r="C441" t="s">
        <v>458</v>
      </c>
      <c r="D441" t="s">
        <v>23</v>
      </c>
      <c r="E441" t="s">
        <v>1274</v>
      </c>
      <c r="F441" t="s">
        <v>2130</v>
      </c>
      <c r="G441" s="83">
        <v>16.8</v>
      </c>
      <c r="P441"/>
    </row>
    <row r="442" spans="3:16">
      <c r="C442" t="s">
        <v>460</v>
      </c>
      <c r="D442" t="s">
        <v>281</v>
      </c>
      <c r="E442" t="s">
        <v>1259</v>
      </c>
      <c r="F442" t="s">
        <v>2130</v>
      </c>
      <c r="G442" s="83">
        <v>68.91</v>
      </c>
      <c r="P442"/>
    </row>
    <row r="443" spans="3:16">
      <c r="C443" t="s">
        <v>461</v>
      </c>
      <c r="D443" t="s">
        <v>23</v>
      </c>
      <c r="E443" t="s">
        <v>1243</v>
      </c>
      <c r="F443" t="s">
        <v>2130</v>
      </c>
      <c r="G443" s="83">
        <v>65.319999999999993</v>
      </c>
      <c r="P443"/>
    </row>
    <row r="444" spans="3:16">
      <c r="D444" t="s">
        <v>299</v>
      </c>
      <c r="E444" t="s">
        <v>1249</v>
      </c>
      <c r="F444" t="s">
        <v>2130</v>
      </c>
      <c r="G444" s="83">
        <v>207.91</v>
      </c>
      <c r="P444"/>
    </row>
    <row r="445" spans="3:16">
      <c r="C445" t="s">
        <v>463</v>
      </c>
      <c r="D445" t="s">
        <v>299</v>
      </c>
      <c r="E445" t="s">
        <v>1285</v>
      </c>
      <c r="F445" t="s">
        <v>2130</v>
      </c>
      <c r="G445" s="83">
        <v>11.9</v>
      </c>
      <c r="P445"/>
    </row>
    <row r="446" spans="3:16">
      <c r="D446" t="s">
        <v>288</v>
      </c>
      <c r="E446" t="s">
        <v>1243</v>
      </c>
      <c r="F446" t="s">
        <v>2130</v>
      </c>
      <c r="G446" s="83">
        <v>328.66</v>
      </c>
      <c r="P446"/>
    </row>
    <row r="447" spans="3:16">
      <c r="E447" t="s">
        <v>1253</v>
      </c>
      <c r="F447" t="s">
        <v>2130</v>
      </c>
      <c r="G447" s="83">
        <v>334.33</v>
      </c>
      <c r="P447"/>
    </row>
    <row r="448" spans="3:16">
      <c r="C448" t="s">
        <v>78</v>
      </c>
      <c r="D448" t="s">
        <v>23</v>
      </c>
      <c r="E448" t="s">
        <v>1245</v>
      </c>
      <c r="F448" t="s">
        <v>2130</v>
      </c>
      <c r="G448" s="83">
        <v>147</v>
      </c>
      <c r="P448"/>
    </row>
    <row r="449" spans="1:16">
      <c r="E449" t="s">
        <v>1263</v>
      </c>
      <c r="F449" t="s">
        <v>2130</v>
      </c>
      <c r="G449" s="83">
        <v>15.97</v>
      </c>
      <c r="P449"/>
    </row>
    <row r="450" spans="1:16">
      <c r="E450" t="s">
        <v>1258</v>
      </c>
      <c r="F450" t="s">
        <v>2130</v>
      </c>
      <c r="G450" s="83">
        <v>629.72</v>
      </c>
      <c r="P450"/>
    </row>
    <row r="451" spans="1:16">
      <c r="E451" t="s">
        <v>2152</v>
      </c>
      <c r="F451" t="s">
        <v>2130</v>
      </c>
      <c r="G451" s="83">
        <v>60.94</v>
      </c>
      <c r="P451"/>
    </row>
    <row r="452" spans="1:16">
      <c r="C452" t="s">
        <v>478</v>
      </c>
      <c r="D452" t="s">
        <v>23</v>
      </c>
      <c r="E452" t="s">
        <v>57</v>
      </c>
      <c r="F452" t="s">
        <v>2130</v>
      </c>
      <c r="G452" s="83">
        <v>650.54999999999995</v>
      </c>
      <c r="P452"/>
    </row>
    <row r="453" spans="1:16">
      <c r="C453" t="s">
        <v>491</v>
      </c>
      <c r="D453" t="s">
        <v>23</v>
      </c>
      <c r="E453" t="s">
        <v>1288</v>
      </c>
      <c r="F453" t="s">
        <v>2130</v>
      </c>
      <c r="G453" s="83">
        <v>107.17</v>
      </c>
      <c r="P453"/>
    </row>
    <row r="454" spans="1:16">
      <c r="C454" t="s">
        <v>496</v>
      </c>
      <c r="D454" t="s">
        <v>23</v>
      </c>
      <c r="E454" t="s">
        <v>1251</v>
      </c>
      <c r="F454" t="s">
        <v>2130</v>
      </c>
      <c r="G454" s="83">
        <v>597.04</v>
      </c>
      <c r="P454"/>
    </row>
    <row r="455" spans="1:16">
      <c r="C455" t="s">
        <v>48</v>
      </c>
      <c r="D455" t="s">
        <v>23</v>
      </c>
      <c r="E455" t="s">
        <v>49</v>
      </c>
      <c r="F455" t="s">
        <v>2130</v>
      </c>
      <c r="G455" s="83">
        <v>38.380000000000003</v>
      </c>
      <c r="P455"/>
    </row>
    <row r="456" spans="1:16">
      <c r="C456" t="s">
        <v>417</v>
      </c>
      <c r="D456" t="s">
        <v>23</v>
      </c>
      <c r="E456" t="s">
        <v>1288</v>
      </c>
      <c r="F456" t="s">
        <v>2130</v>
      </c>
      <c r="G456" s="83">
        <v>98.65</v>
      </c>
      <c r="P456"/>
    </row>
    <row r="457" spans="1:16">
      <c r="C457" t="s">
        <v>423</v>
      </c>
      <c r="D457" t="s">
        <v>288</v>
      </c>
      <c r="E457" t="s">
        <v>1242</v>
      </c>
      <c r="F457" t="s">
        <v>2130</v>
      </c>
      <c r="G457" s="83">
        <v>130.54</v>
      </c>
      <c r="P457"/>
    </row>
    <row r="458" spans="1:16">
      <c r="B458" s="63" t="s">
        <v>1325</v>
      </c>
      <c r="C458" s="63"/>
      <c r="D458" s="63"/>
      <c r="E458" s="63"/>
      <c r="F458" s="63"/>
      <c r="G458" s="64">
        <v>22983.02</v>
      </c>
      <c r="P458"/>
    </row>
    <row r="459" spans="1:16">
      <c r="B459" t="s">
        <v>209</v>
      </c>
      <c r="C459" t="s">
        <v>226</v>
      </c>
      <c r="D459" t="s">
        <v>23</v>
      </c>
      <c r="E459" t="s">
        <v>52</v>
      </c>
      <c r="F459" t="s">
        <v>237</v>
      </c>
      <c r="G459" s="83">
        <v>527.70000000000005</v>
      </c>
      <c r="P459"/>
    </row>
    <row r="460" spans="1:16">
      <c r="B460" s="63" t="s">
        <v>3603</v>
      </c>
      <c r="C460" s="63"/>
      <c r="D460" s="63"/>
      <c r="E460" s="63"/>
      <c r="F460" s="63"/>
      <c r="G460" s="64">
        <v>527.70000000000005</v>
      </c>
      <c r="P460"/>
    </row>
    <row r="461" spans="1:16">
      <c r="A461" t="s">
        <v>3608</v>
      </c>
      <c r="F461"/>
      <c r="G461" s="83">
        <v>24576.780000000002</v>
      </c>
      <c r="P461"/>
    </row>
    <row r="462" spans="1:16">
      <c r="A462">
        <v>7</v>
      </c>
      <c r="B462" t="s">
        <v>195</v>
      </c>
      <c r="C462" t="s">
        <v>458</v>
      </c>
      <c r="D462" t="s">
        <v>23</v>
      </c>
      <c r="E462" t="s">
        <v>1248</v>
      </c>
      <c r="F462" t="s">
        <v>3598</v>
      </c>
      <c r="G462" s="83">
        <v>9.99</v>
      </c>
      <c r="P462"/>
    </row>
    <row r="463" spans="1:16">
      <c r="C463" t="s">
        <v>56</v>
      </c>
      <c r="D463" t="s">
        <v>23</v>
      </c>
      <c r="E463" t="s">
        <v>22</v>
      </c>
      <c r="F463" t="s">
        <v>3598</v>
      </c>
      <c r="G463" s="83">
        <v>0</v>
      </c>
      <c r="P463"/>
    </row>
    <row r="464" spans="1:16">
      <c r="F464" t="s">
        <v>196</v>
      </c>
      <c r="G464" s="83">
        <v>0</v>
      </c>
      <c r="P464"/>
    </row>
    <row r="465" spans="2:16">
      <c r="D465" t="s">
        <v>302</v>
      </c>
      <c r="E465" t="s">
        <v>22</v>
      </c>
      <c r="F465" t="s">
        <v>3599</v>
      </c>
      <c r="G465" s="83">
        <v>107.13000000000001</v>
      </c>
      <c r="P465"/>
    </row>
    <row r="466" spans="2:16">
      <c r="B466" s="63" t="s">
        <v>1321</v>
      </c>
      <c r="C466" s="63"/>
      <c r="D466" s="63"/>
      <c r="E466" s="63"/>
      <c r="F466" s="63"/>
      <c r="G466" s="64">
        <v>117.12</v>
      </c>
      <c r="P466"/>
    </row>
    <row r="467" spans="2:16">
      <c r="B467" t="s">
        <v>137</v>
      </c>
      <c r="C467" t="s">
        <v>97</v>
      </c>
      <c r="D467" t="s">
        <v>23</v>
      </c>
      <c r="E467" t="s">
        <v>98</v>
      </c>
      <c r="F467" t="s">
        <v>3728</v>
      </c>
      <c r="G467" s="83">
        <v>0</v>
      </c>
      <c r="P467"/>
    </row>
    <row r="468" spans="2:16">
      <c r="C468" t="s">
        <v>100</v>
      </c>
      <c r="D468" t="s">
        <v>23</v>
      </c>
      <c r="E468" t="s">
        <v>101</v>
      </c>
      <c r="F468" t="s">
        <v>2408</v>
      </c>
      <c r="G468" s="83">
        <v>-2100</v>
      </c>
      <c r="P468"/>
    </row>
    <row r="469" spans="2:16">
      <c r="C469" t="s">
        <v>175</v>
      </c>
      <c r="D469" t="s">
        <v>296</v>
      </c>
      <c r="E469" t="s">
        <v>117</v>
      </c>
      <c r="F469" t="s">
        <v>191</v>
      </c>
      <c r="G469" s="83">
        <v>2468.08</v>
      </c>
      <c r="P469"/>
    </row>
    <row r="470" spans="2:16">
      <c r="C470" t="s">
        <v>78</v>
      </c>
      <c r="D470" t="s">
        <v>80</v>
      </c>
      <c r="E470" t="s">
        <v>79</v>
      </c>
      <c r="F470" t="s">
        <v>191</v>
      </c>
      <c r="G470" s="83">
        <v>20</v>
      </c>
      <c r="P470"/>
    </row>
    <row r="471" spans="2:16">
      <c r="C471" t="s">
        <v>43</v>
      </c>
      <c r="D471" t="s">
        <v>23</v>
      </c>
      <c r="E471" t="s">
        <v>44</v>
      </c>
      <c r="F471" t="s">
        <v>191</v>
      </c>
      <c r="G471" s="83">
        <v>39.950000000000003</v>
      </c>
      <c r="P471"/>
    </row>
    <row r="472" spans="2:16">
      <c r="C472" t="s">
        <v>53</v>
      </c>
      <c r="D472" t="s">
        <v>23</v>
      </c>
      <c r="E472" t="s">
        <v>52</v>
      </c>
      <c r="F472" t="s">
        <v>191</v>
      </c>
      <c r="G472" s="83">
        <v>32.950000000000003</v>
      </c>
      <c r="P472"/>
    </row>
    <row r="473" spans="2:16">
      <c r="B473" s="63" t="s">
        <v>1323</v>
      </c>
      <c r="C473" s="63"/>
      <c r="D473" s="63"/>
      <c r="E473" s="63"/>
      <c r="F473" s="63"/>
      <c r="G473" s="64">
        <v>460.9799999999999</v>
      </c>
      <c r="P473"/>
    </row>
    <row r="474" spans="2:16">
      <c r="B474" t="s">
        <v>219</v>
      </c>
      <c r="C474" t="s">
        <v>51</v>
      </c>
      <c r="D474" t="s">
        <v>23</v>
      </c>
      <c r="E474" t="s">
        <v>243</v>
      </c>
      <c r="F474" t="s">
        <v>2478</v>
      </c>
      <c r="G474" s="83">
        <v>22.5</v>
      </c>
      <c r="P474"/>
    </row>
    <row r="475" spans="2:16">
      <c r="B475" s="63" t="s">
        <v>1324</v>
      </c>
      <c r="C475" s="63"/>
      <c r="D475" s="63"/>
      <c r="E475" s="63"/>
      <c r="F475" s="63"/>
      <c r="G475" s="64">
        <v>22.5</v>
      </c>
      <c r="P475"/>
    </row>
    <row r="476" spans="2:16">
      <c r="B476" t="s">
        <v>207</v>
      </c>
      <c r="C476" t="s">
        <v>31</v>
      </c>
      <c r="D476" t="s">
        <v>23</v>
      </c>
      <c r="E476" t="s">
        <v>234</v>
      </c>
      <c r="F476" t="s">
        <v>2130</v>
      </c>
      <c r="G476" s="83">
        <v>498.5</v>
      </c>
      <c r="P476"/>
    </row>
    <row r="477" spans="2:16">
      <c r="E477" t="s">
        <v>110</v>
      </c>
      <c r="F477" t="s">
        <v>2130</v>
      </c>
      <c r="G477" s="83">
        <v>154.65</v>
      </c>
      <c r="P477"/>
    </row>
    <row r="478" spans="2:16">
      <c r="E478" t="s">
        <v>1286</v>
      </c>
      <c r="F478" t="s">
        <v>2130</v>
      </c>
      <c r="G478" s="83">
        <v>36.950000000000003</v>
      </c>
      <c r="P478"/>
    </row>
    <row r="479" spans="2:16">
      <c r="E479" t="s">
        <v>1247</v>
      </c>
      <c r="F479" t="s">
        <v>2130</v>
      </c>
      <c r="G479" s="83">
        <v>179.94</v>
      </c>
      <c r="P479"/>
    </row>
    <row r="480" spans="2:16">
      <c r="C480" t="s">
        <v>123</v>
      </c>
      <c r="D480" t="s">
        <v>284</v>
      </c>
      <c r="E480" t="s">
        <v>101</v>
      </c>
      <c r="F480" t="s">
        <v>2130</v>
      </c>
      <c r="G480" s="83">
        <v>748.94999999999982</v>
      </c>
      <c r="P480"/>
    </row>
    <row r="481" spans="3:16">
      <c r="C481" t="s">
        <v>34</v>
      </c>
      <c r="D481" t="s">
        <v>299</v>
      </c>
      <c r="E481" t="s">
        <v>35</v>
      </c>
      <c r="F481" t="s">
        <v>2130</v>
      </c>
      <c r="G481" s="83">
        <v>1142.33</v>
      </c>
      <c r="P481"/>
    </row>
    <row r="482" spans="3:16">
      <c r="C482" t="s">
        <v>377</v>
      </c>
      <c r="D482" t="s">
        <v>302</v>
      </c>
      <c r="E482" t="s">
        <v>1294</v>
      </c>
      <c r="F482" t="s">
        <v>1340</v>
      </c>
      <c r="G482" s="83">
        <v>88.460000000000008</v>
      </c>
      <c r="P482"/>
    </row>
    <row r="483" spans="3:16">
      <c r="C483" t="s">
        <v>378</v>
      </c>
      <c r="D483" t="s">
        <v>23</v>
      </c>
      <c r="E483" t="s">
        <v>1291</v>
      </c>
      <c r="F483" t="s">
        <v>1340</v>
      </c>
      <c r="G483" s="83">
        <v>58.33</v>
      </c>
      <c r="P483"/>
    </row>
    <row r="484" spans="3:16">
      <c r="C484" t="s">
        <v>67</v>
      </c>
      <c r="D484" t="s">
        <v>23</v>
      </c>
      <c r="E484" t="s">
        <v>1289</v>
      </c>
      <c r="F484" t="s">
        <v>1340</v>
      </c>
      <c r="G484" s="83">
        <v>1.85</v>
      </c>
      <c r="P484"/>
    </row>
    <row r="485" spans="3:16">
      <c r="C485" t="s">
        <v>379</v>
      </c>
      <c r="D485" t="s">
        <v>268</v>
      </c>
      <c r="E485" t="s">
        <v>1293</v>
      </c>
      <c r="F485" t="s">
        <v>1340</v>
      </c>
      <c r="G485" s="83">
        <v>3.7</v>
      </c>
      <c r="P485"/>
    </row>
    <row r="486" spans="3:16">
      <c r="C486" t="s">
        <v>139</v>
      </c>
      <c r="D486" t="s">
        <v>299</v>
      </c>
      <c r="E486" t="s">
        <v>1267</v>
      </c>
      <c r="F486" t="s">
        <v>2130</v>
      </c>
      <c r="G486" s="83">
        <v>275.47000000000003</v>
      </c>
      <c r="P486"/>
    </row>
    <row r="487" spans="3:16">
      <c r="C487" t="s">
        <v>397</v>
      </c>
      <c r="D487" t="s">
        <v>299</v>
      </c>
      <c r="E487" t="s">
        <v>1256</v>
      </c>
      <c r="F487" t="s">
        <v>2130</v>
      </c>
      <c r="G487" s="83">
        <v>146</v>
      </c>
      <c r="P487"/>
    </row>
    <row r="488" spans="3:16">
      <c r="C488" t="s">
        <v>399</v>
      </c>
      <c r="D488" t="s">
        <v>23</v>
      </c>
      <c r="E488" t="s">
        <v>1269</v>
      </c>
      <c r="F488" t="s">
        <v>2130</v>
      </c>
      <c r="G488" s="83">
        <v>66</v>
      </c>
      <c r="P488"/>
    </row>
    <row r="489" spans="3:16">
      <c r="C489" t="s">
        <v>413</v>
      </c>
      <c r="D489" t="s">
        <v>23</v>
      </c>
      <c r="E489" t="s">
        <v>1238</v>
      </c>
      <c r="F489" t="s">
        <v>2130</v>
      </c>
      <c r="G489" s="83">
        <v>103.02</v>
      </c>
      <c r="P489"/>
    </row>
    <row r="490" spans="3:16">
      <c r="C490" t="s">
        <v>428</v>
      </c>
      <c r="D490" t="s">
        <v>23</v>
      </c>
      <c r="E490" t="s">
        <v>1275</v>
      </c>
      <c r="F490" t="s">
        <v>2130</v>
      </c>
      <c r="G490" s="83">
        <v>21.66</v>
      </c>
      <c r="P490"/>
    </row>
    <row r="491" spans="3:16">
      <c r="C491" t="s">
        <v>435</v>
      </c>
      <c r="D491" t="s">
        <v>23</v>
      </c>
      <c r="E491" t="s">
        <v>1255</v>
      </c>
      <c r="F491" t="s">
        <v>2130</v>
      </c>
      <c r="G491" s="83">
        <v>39.85</v>
      </c>
      <c r="P491"/>
    </row>
    <row r="492" spans="3:16">
      <c r="E492" t="s">
        <v>79</v>
      </c>
      <c r="F492" t="s">
        <v>2130</v>
      </c>
      <c r="G492" s="83">
        <v>180</v>
      </c>
      <c r="P492"/>
    </row>
    <row r="493" spans="3:16">
      <c r="C493" t="s">
        <v>182</v>
      </c>
      <c r="D493" t="s">
        <v>23</v>
      </c>
      <c r="E493" t="s">
        <v>183</v>
      </c>
      <c r="F493" t="s">
        <v>2130</v>
      </c>
      <c r="G493" s="83">
        <v>3728.9300000000007</v>
      </c>
      <c r="P493"/>
    </row>
    <row r="494" spans="3:16">
      <c r="E494" t="s">
        <v>1261</v>
      </c>
      <c r="F494" t="s">
        <v>2130</v>
      </c>
      <c r="G494" s="83">
        <v>24.99</v>
      </c>
      <c r="P494"/>
    </row>
    <row r="495" spans="3:16">
      <c r="E495" t="s">
        <v>232</v>
      </c>
      <c r="F495" t="s">
        <v>2130</v>
      </c>
      <c r="G495" s="83">
        <v>2214.6999999999998</v>
      </c>
      <c r="P495"/>
    </row>
    <row r="496" spans="3:16">
      <c r="C496" t="s">
        <v>446</v>
      </c>
      <c r="D496" t="s">
        <v>23</v>
      </c>
      <c r="E496" t="s">
        <v>1268</v>
      </c>
      <c r="F496" t="s">
        <v>2130</v>
      </c>
      <c r="G496" s="83">
        <v>1482.18</v>
      </c>
      <c r="P496"/>
    </row>
    <row r="497" spans="3:16">
      <c r="C497" t="s">
        <v>447</v>
      </c>
      <c r="D497" t="s">
        <v>23</v>
      </c>
      <c r="E497" t="s">
        <v>2135</v>
      </c>
      <c r="F497" t="s">
        <v>2130</v>
      </c>
      <c r="G497" s="83">
        <v>45</v>
      </c>
      <c r="P497"/>
    </row>
    <row r="498" spans="3:16">
      <c r="C498" t="s">
        <v>104</v>
      </c>
      <c r="D498" t="s">
        <v>299</v>
      </c>
      <c r="E498" t="s">
        <v>105</v>
      </c>
      <c r="F498" t="s">
        <v>2130</v>
      </c>
      <c r="G498" s="83">
        <v>40.04</v>
      </c>
      <c r="P498"/>
    </row>
    <row r="499" spans="3:16">
      <c r="C499" t="s">
        <v>458</v>
      </c>
      <c r="D499" t="s">
        <v>23</v>
      </c>
      <c r="E499" t="s">
        <v>1274</v>
      </c>
      <c r="F499" t="s">
        <v>2130</v>
      </c>
      <c r="G499" s="83">
        <v>18.559999999999999</v>
      </c>
      <c r="P499"/>
    </row>
    <row r="500" spans="3:16">
      <c r="D500" t="s">
        <v>299</v>
      </c>
      <c r="E500" t="s">
        <v>1277</v>
      </c>
      <c r="F500" t="s">
        <v>2130</v>
      </c>
      <c r="G500" s="83">
        <v>10</v>
      </c>
      <c r="P500"/>
    </row>
    <row r="501" spans="3:16">
      <c r="C501" t="s">
        <v>460</v>
      </c>
      <c r="D501" t="s">
        <v>281</v>
      </c>
      <c r="E501" t="s">
        <v>1259</v>
      </c>
      <c r="F501" t="s">
        <v>2130</v>
      </c>
      <c r="G501" s="83">
        <v>91.03</v>
      </c>
      <c r="P501"/>
    </row>
    <row r="502" spans="3:16">
      <c r="C502" t="s">
        <v>461</v>
      </c>
      <c r="D502" t="s">
        <v>23</v>
      </c>
      <c r="E502" t="s">
        <v>1243</v>
      </c>
      <c r="F502" t="s">
        <v>2130</v>
      </c>
      <c r="G502" s="83">
        <v>65.319999999999993</v>
      </c>
      <c r="P502"/>
    </row>
    <row r="503" spans="3:16">
      <c r="D503" t="s">
        <v>299</v>
      </c>
      <c r="E503" t="s">
        <v>1249</v>
      </c>
      <c r="F503" t="s">
        <v>2130</v>
      </c>
      <c r="G503" s="83">
        <v>208.24</v>
      </c>
      <c r="P503"/>
    </row>
    <row r="504" spans="3:16">
      <c r="C504" t="s">
        <v>463</v>
      </c>
      <c r="D504" t="s">
        <v>23</v>
      </c>
      <c r="E504" t="s">
        <v>1253</v>
      </c>
      <c r="F504" t="s">
        <v>2130</v>
      </c>
      <c r="G504" s="83">
        <v>317.95</v>
      </c>
      <c r="P504"/>
    </row>
    <row r="505" spans="3:16">
      <c r="D505" t="s">
        <v>299</v>
      </c>
      <c r="E505" t="s">
        <v>1285</v>
      </c>
      <c r="F505" t="s">
        <v>2130</v>
      </c>
      <c r="G505" s="83">
        <v>11.9</v>
      </c>
      <c r="P505"/>
    </row>
    <row r="506" spans="3:16">
      <c r="E506" t="s">
        <v>1253</v>
      </c>
      <c r="F506" t="s">
        <v>2130</v>
      </c>
      <c r="G506" s="83">
        <v>210.81</v>
      </c>
      <c r="P506"/>
    </row>
    <row r="507" spans="3:16">
      <c r="D507" t="s">
        <v>288</v>
      </c>
      <c r="E507" t="s">
        <v>1243</v>
      </c>
      <c r="F507" t="s">
        <v>2130</v>
      </c>
      <c r="G507" s="83">
        <v>525.22</v>
      </c>
      <c r="P507"/>
    </row>
    <row r="508" spans="3:16">
      <c r="C508" t="s">
        <v>56</v>
      </c>
      <c r="D508" t="s">
        <v>165</v>
      </c>
      <c r="E508" t="s">
        <v>1288</v>
      </c>
      <c r="F508" t="s">
        <v>2130</v>
      </c>
      <c r="G508" s="83">
        <v>174.76999999999998</v>
      </c>
      <c r="P508"/>
    </row>
    <row r="509" spans="3:16">
      <c r="C509" t="s">
        <v>78</v>
      </c>
      <c r="D509" t="s">
        <v>23</v>
      </c>
      <c r="E509" t="s">
        <v>1245</v>
      </c>
      <c r="F509" t="s">
        <v>2130</v>
      </c>
      <c r="G509" s="83">
        <v>147</v>
      </c>
      <c r="P509"/>
    </row>
    <row r="510" spans="3:16">
      <c r="E510" t="s">
        <v>1263</v>
      </c>
      <c r="F510" t="s">
        <v>2130</v>
      </c>
      <c r="G510" s="83">
        <v>13.98</v>
      </c>
      <c r="P510"/>
    </row>
    <row r="511" spans="3:16">
      <c r="E511" t="s">
        <v>1258</v>
      </c>
      <c r="F511" t="s">
        <v>2130</v>
      </c>
      <c r="G511" s="83">
        <v>640.91</v>
      </c>
      <c r="P511"/>
    </row>
    <row r="512" spans="3:16">
      <c r="E512" t="s">
        <v>2138</v>
      </c>
      <c r="F512" t="s">
        <v>2130</v>
      </c>
      <c r="G512" s="83">
        <v>10.87</v>
      </c>
      <c r="P512"/>
    </row>
    <row r="513" spans="2:16">
      <c r="E513" t="s">
        <v>2152</v>
      </c>
      <c r="F513" t="s">
        <v>2130</v>
      </c>
      <c r="G513" s="83">
        <v>59.25</v>
      </c>
      <c r="P513"/>
    </row>
    <row r="514" spans="2:16">
      <c r="C514" t="s">
        <v>478</v>
      </c>
      <c r="D514" t="s">
        <v>23</v>
      </c>
      <c r="E514" t="s">
        <v>57</v>
      </c>
      <c r="F514" t="s">
        <v>2130</v>
      </c>
      <c r="G514" s="83">
        <v>581.41</v>
      </c>
      <c r="P514"/>
    </row>
    <row r="515" spans="2:16">
      <c r="C515" t="s">
        <v>140</v>
      </c>
      <c r="D515" t="s">
        <v>299</v>
      </c>
      <c r="E515" t="s">
        <v>2140</v>
      </c>
      <c r="F515" t="s">
        <v>2130</v>
      </c>
      <c r="G515" s="83">
        <v>6.48</v>
      </c>
      <c r="P515"/>
    </row>
    <row r="516" spans="2:16">
      <c r="D516" t="s">
        <v>284</v>
      </c>
      <c r="E516" t="s">
        <v>1280</v>
      </c>
      <c r="F516" t="s">
        <v>2130</v>
      </c>
      <c r="G516" s="83">
        <v>15.09</v>
      </c>
      <c r="P516"/>
    </row>
    <row r="517" spans="2:16">
      <c r="E517" t="s">
        <v>2139</v>
      </c>
      <c r="F517" t="s">
        <v>2130</v>
      </c>
      <c r="G517" s="83">
        <v>24.99</v>
      </c>
      <c r="P517"/>
    </row>
    <row r="518" spans="2:16">
      <c r="C518" t="s">
        <v>483</v>
      </c>
      <c r="D518" t="s">
        <v>23</v>
      </c>
      <c r="E518" t="s">
        <v>1279</v>
      </c>
      <c r="F518" t="s">
        <v>2130</v>
      </c>
      <c r="G518" s="83">
        <v>67.989999999999995</v>
      </c>
      <c r="P518"/>
    </row>
    <row r="519" spans="2:16">
      <c r="C519" t="s">
        <v>486</v>
      </c>
      <c r="D519" t="s">
        <v>23</v>
      </c>
      <c r="E519" t="s">
        <v>1250</v>
      </c>
      <c r="F519" t="s">
        <v>2130</v>
      </c>
      <c r="G519" s="83">
        <v>36.409999999999997</v>
      </c>
      <c r="P519"/>
    </row>
    <row r="520" spans="2:16">
      <c r="C520" t="s">
        <v>496</v>
      </c>
      <c r="D520" t="s">
        <v>23</v>
      </c>
      <c r="E520" t="s">
        <v>1251</v>
      </c>
      <c r="F520" t="s">
        <v>2130</v>
      </c>
      <c r="G520" s="83">
        <v>64.430000000000007</v>
      </c>
      <c r="P520"/>
    </row>
    <row r="521" spans="2:16">
      <c r="C521" t="s">
        <v>48</v>
      </c>
      <c r="D521" t="s">
        <v>23</v>
      </c>
      <c r="E521" t="s">
        <v>49</v>
      </c>
      <c r="F521" t="s">
        <v>2130</v>
      </c>
      <c r="G521" s="83">
        <v>38.380000000000003</v>
      </c>
      <c r="P521"/>
    </row>
    <row r="522" spans="2:16">
      <c r="C522" t="s">
        <v>417</v>
      </c>
      <c r="D522" t="s">
        <v>23</v>
      </c>
      <c r="E522" t="s">
        <v>1288</v>
      </c>
      <c r="F522" t="s">
        <v>2130</v>
      </c>
      <c r="G522" s="83">
        <v>149.68</v>
      </c>
      <c r="P522"/>
    </row>
    <row r="523" spans="2:16">
      <c r="C523" t="s">
        <v>423</v>
      </c>
      <c r="D523" t="s">
        <v>288</v>
      </c>
      <c r="E523" t="s">
        <v>1242</v>
      </c>
      <c r="F523" t="s">
        <v>2130</v>
      </c>
      <c r="G523" s="83">
        <v>129.79</v>
      </c>
      <c r="P523"/>
    </row>
    <row r="524" spans="2:16">
      <c r="B524" s="63" t="s">
        <v>1325</v>
      </c>
      <c r="C524" s="63"/>
      <c r="D524" s="63"/>
      <c r="E524" s="63"/>
      <c r="F524" s="63"/>
      <c r="G524" s="64">
        <v>14901.96</v>
      </c>
      <c r="P524"/>
    </row>
    <row r="525" spans="2:16">
      <c r="B525" t="s">
        <v>209</v>
      </c>
      <c r="C525" t="s">
        <v>102</v>
      </c>
      <c r="D525" t="s">
        <v>23</v>
      </c>
      <c r="E525" t="s">
        <v>1283</v>
      </c>
      <c r="F525" t="s">
        <v>237</v>
      </c>
      <c r="G525" s="83">
        <v>7</v>
      </c>
      <c r="P525"/>
    </row>
    <row r="526" spans="2:16">
      <c r="C526" t="s">
        <v>226</v>
      </c>
      <c r="D526" t="s">
        <v>23</v>
      </c>
      <c r="E526" t="s">
        <v>52</v>
      </c>
      <c r="F526" t="s">
        <v>237</v>
      </c>
      <c r="G526" s="83">
        <v>499.92999999999995</v>
      </c>
      <c r="P526"/>
    </row>
    <row r="527" spans="2:16">
      <c r="C527" t="s">
        <v>37</v>
      </c>
      <c r="D527" t="s">
        <v>23</v>
      </c>
      <c r="E527" t="s">
        <v>2464</v>
      </c>
      <c r="F527" t="s">
        <v>2470</v>
      </c>
      <c r="G527" s="83">
        <v>249</v>
      </c>
      <c r="P527"/>
    </row>
    <row r="528" spans="2:16">
      <c r="B528" s="63" t="s">
        <v>3603</v>
      </c>
      <c r="C528" s="63"/>
      <c r="D528" s="63"/>
      <c r="E528" s="63"/>
      <c r="F528" s="63"/>
      <c r="G528" s="64">
        <v>755.93</v>
      </c>
      <c r="P528"/>
    </row>
    <row r="529" spans="1:16">
      <c r="A529" t="s">
        <v>3609</v>
      </c>
      <c r="F529"/>
      <c r="G529" s="83">
        <v>16258.490000000002</v>
      </c>
      <c r="P529"/>
    </row>
    <row r="530" spans="1:16">
      <c r="A530">
        <v>8</v>
      </c>
      <c r="B530" t="s">
        <v>195</v>
      </c>
      <c r="C530" t="s">
        <v>458</v>
      </c>
      <c r="D530" t="s">
        <v>23</v>
      </c>
      <c r="E530" t="s">
        <v>1248</v>
      </c>
      <c r="F530" t="s">
        <v>3598</v>
      </c>
      <c r="G530" s="83">
        <v>9.99</v>
      </c>
      <c r="P530"/>
    </row>
    <row r="531" spans="1:16">
      <c r="C531" t="s">
        <v>56</v>
      </c>
      <c r="D531" t="s">
        <v>23</v>
      </c>
      <c r="E531" t="s">
        <v>22</v>
      </c>
      <c r="F531" t="s">
        <v>3598</v>
      </c>
      <c r="G531" s="83">
        <v>0</v>
      </c>
      <c r="P531"/>
    </row>
    <row r="532" spans="1:16">
      <c r="F532" t="s">
        <v>196</v>
      </c>
      <c r="G532" s="83">
        <v>0</v>
      </c>
      <c r="P532"/>
    </row>
    <row r="533" spans="1:16">
      <c r="D533" t="s">
        <v>302</v>
      </c>
      <c r="E533" t="s">
        <v>22</v>
      </c>
      <c r="F533" t="s">
        <v>3599</v>
      </c>
      <c r="G533" s="83">
        <v>111.86000000000001</v>
      </c>
      <c r="P533"/>
    </row>
    <row r="534" spans="1:16">
      <c r="B534" s="63" t="s">
        <v>1321</v>
      </c>
      <c r="C534" s="63"/>
      <c r="D534" s="63"/>
      <c r="E534" s="63"/>
      <c r="F534" s="63"/>
      <c r="G534" s="64">
        <v>121.85000000000001</v>
      </c>
      <c r="P534"/>
    </row>
    <row r="535" spans="1:16">
      <c r="B535" t="s">
        <v>137</v>
      </c>
      <c r="C535" t="s">
        <v>100</v>
      </c>
      <c r="D535" t="s">
        <v>23</v>
      </c>
      <c r="E535" t="s">
        <v>101</v>
      </c>
      <c r="F535" t="s">
        <v>2409</v>
      </c>
      <c r="G535" s="83">
        <v>700</v>
      </c>
      <c r="P535"/>
    </row>
    <row r="536" spans="1:16">
      <c r="C536" t="s">
        <v>197</v>
      </c>
      <c r="D536" t="s">
        <v>281</v>
      </c>
      <c r="E536" t="s">
        <v>200</v>
      </c>
      <c r="F536" t="s">
        <v>191</v>
      </c>
      <c r="G536" s="83">
        <v>1584.16</v>
      </c>
      <c r="P536"/>
    </row>
    <row r="537" spans="1:16">
      <c r="E537" t="s">
        <v>201</v>
      </c>
      <c r="F537" t="s">
        <v>191</v>
      </c>
      <c r="G537" s="83">
        <v>196</v>
      </c>
      <c r="P537"/>
    </row>
    <row r="538" spans="1:16">
      <c r="C538" t="s">
        <v>34</v>
      </c>
      <c r="D538" t="s">
        <v>299</v>
      </c>
      <c r="E538" t="s">
        <v>35</v>
      </c>
      <c r="F538" t="s">
        <v>191</v>
      </c>
      <c r="G538" s="83">
        <v>202.99</v>
      </c>
      <c r="P538"/>
    </row>
    <row r="539" spans="1:16">
      <c r="C539" t="s">
        <v>78</v>
      </c>
      <c r="D539" t="s">
        <v>80</v>
      </c>
      <c r="E539" t="s">
        <v>79</v>
      </c>
      <c r="F539" t="s">
        <v>191</v>
      </c>
      <c r="G539" s="83">
        <v>20</v>
      </c>
      <c r="P539"/>
    </row>
    <row r="540" spans="1:16">
      <c r="C540" t="s">
        <v>43</v>
      </c>
      <c r="D540" t="s">
        <v>23</v>
      </c>
      <c r="E540" t="s">
        <v>44</v>
      </c>
      <c r="F540" t="s">
        <v>191</v>
      </c>
      <c r="G540" s="83">
        <v>39.950000000000003</v>
      </c>
      <c r="P540"/>
    </row>
    <row r="541" spans="1:16">
      <c r="C541" t="s">
        <v>53</v>
      </c>
      <c r="D541" t="s">
        <v>23</v>
      </c>
      <c r="E541" t="s">
        <v>52</v>
      </c>
      <c r="F541" t="s">
        <v>191</v>
      </c>
      <c r="G541" s="83">
        <v>34.950000000000003</v>
      </c>
      <c r="P541"/>
    </row>
    <row r="542" spans="1:16">
      <c r="B542" s="63" t="s">
        <v>1323</v>
      </c>
      <c r="C542" s="63"/>
      <c r="D542" s="63"/>
      <c r="E542" s="63"/>
      <c r="F542" s="63"/>
      <c r="G542" s="64">
        <v>2778.0499999999993</v>
      </c>
      <c r="P542"/>
    </row>
    <row r="543" spans="1:16">
      <c r="B543" t="s">
        <v>219</v>
      </c>
      <c r="C543" t="s">
        <v>51</v>
      </c>
      <c r="D543" t="s">
        <v>23</v>
      </c>
      <c r="E543" t="s">
        <v>243</v>
      </c>
      <c r="F543" t="s">
        <v>2478</v>
      </c>
      <c r="G543" s="83">
        <v>22.5</v>
      </c>
      <c r="P543"/>
    </row>
    <row r="544" spans="1:16">
      <c r="B544" s="63" t="s">
        <v>1324</v>
      </c>
      <c r="C544" s="63"/>
      <c r="D544" s="63"/>
      <c r="E544" s="63"/>
      <c r="F544" s="63"/>
      <c r="G544" s="64">
        <v>22.5</v>
      </c>
      <c r="P544"/>
    </row>
    <row r="545" spans="2:16">
      <c r="B545" t="s">
        <v>207</v>
      </c>
      <c r="C545" t="s">
        <v>31</v>
      </c>
      <c r="D545" t="s">
        <v>23</v>
      </c>
      <c r="E545" t="s">
        <v>234</v>
      </c>
      <c r="F545" t="s">
        <v>2130</v>
      </c>
      <c r="G545" s="83">
        <v>399</v>
      </c>
      <c r="P545"/>
    </row>
    <row r="546" spans="2:16">
      <c r="E546" t="s">
        <v>110</v>
      </c>
      <c r="F546" t="s">
        <v>2130</v>
      </c>
      <c r="G546" s="83">
        <v>782.31</v>
      </c>
      <c r="P546"/>
    </row>
    <row r="547" spans="2:16">
      <c r="C547" t="s">
        <v>97</v>
      </c>
      <c r="D547" t="s">
        <v>23</v>
      </c>
      <c r="E547" t="s">
        <v>1288</v>
      </c>
      <c r="F547" t="s">
        <v>2131</v>
      </c>
      <c r="G547" s="83">
        <v>61.52</v>
      </c>
      <c r="P547"/>
    </row>
    <row r="548" spans="2:16">
      <c r="C548" t="s">
        <v>34</v>
      </c>
      <c r="D548" t="s">
        <v>299</v>
      </c>
      <c r="E548" t="s">
        <v>35</v>
      </c>
      <c r="F548" t="s">
        <v>2130</v>
      </c>
      <c r="G548" s="83">
        <v>1000.5199999999999</v>
      </c>
      <c r="P548"/>
    </row>
    <row r="549" spans="2:16">
      <c r="C549" t="s">
        <v>377</v>
      </c>
      <c r="D549" t="s">
        <v>302</v>
      </c>
      <c r="E549" t="s">
        <v>1294</v>
      </c>
      <c r="F549" t="s">
        <v>1340</v>
      </c>
      <c r="G549" s="83">
        <v>135.20999999999998</v>
      </c>
      <c r="P549"/>
    </row>
    <row r="550" spans="2:16">
      <c r="C550" t="s">
        <v>378</v>
      </c>
      <c r="D550" t="s">
        <v>23</v>
      </c>
      <c r="E550" t="s">
        <v>1291</v>
      </c>
      <c r="F550" t="s">
        <v>1340</v>
      </c>
      <c r="G550" s="83">
        <v>55</v>
      </c>
      <c r="P550"/>
    </row>
    <row r="551" spans="2:16">
      <c r="C551" t="s">
        <v>67</v>
      </c>
      <c r="D551" t="s">
        <v>23</v>
      </c>
      <c r="E551" t="s">
        <v>1289</v>
      </c>
      <c r="F551" t="s">
        <v>1340</v>
      </c>
      <c r="G551" s="83">
        <v>22.22</v>
      </c>
      <c r="P551"/>
    </row>
    <row r="552" spans="2:16">
      <c r="C552" t="s">
        <v>379</v>
      </c>
      <c r="D552" t="s">
        <v>268</v>
      </c>
      <c r="E552" t="s">
        <v>1293</v>
      </c>
      <c r="F552" t="s">
        <v>1340</v>
      </c>
      <c r="G552" s="83">
        <v>7.41</v>
      </c>
      <c r="P552"/>
    </row>
    <row r="553" spans="2:16">
      <c r="C553" t="s">
        <v>139</v>
      </c>
      <c r="D553" t="s">
        <v>299</v>
      </c>
      <c r="E553" t="s">
        <v>1267</v>
      </c>
      <c r="F553" t="s">
        <v>2130</v>
      </c>
      <c r="G553" s="83">
        <v>52.8</v>
      </c>
      <c r="P553"/>
    </row>
    <row r="554" spans="2:16">
      <c r="C554" t="s">
        <v>397</v>
      </c>
      <c r="D554" t="s">
        <v>299</v>
      </c>
      <c r="E554" t="s">
        <v>1256</v>
      </c>
      <c r="F554" t="s">
        <v>2130</v>
      </c>
      <c r="G554" s="83">
        <v>73</v>
      </c>
      <c r="P554"/>
    </row>
    <row r="555" spans="2:16">
      <c r="C555" t="s">
        <v>435</v>
      </c>
      <c r="D555" t="s">
        <v>23</v>
      </c>
      <c r="E555" t="s">
        <v>1255</v>
      </c>
      <c r="F555" t="s">
        <v>2130</v>
      </c>
      <c r="G555" s="83">
        <v>39.85</v>
      </c>
      <c r="P555"/>
    </row>
    <row r="556" spans="2:16">
      <c r="E556" t="s">
        <v>79</v>
      </c>
      <c r="F556" t="s">
        <v>2130</v>
      </c>
      <c r="G556" s="83">
        <v>165</v>
      </c>
      <c r="P556"/>
    </row>
    <row r="557" spans="2:16">
      <c r="D557" t="s">
        <v>286</v>
      </c>
      <c r="E557" t="s">
        <v>2141</v>
      </c>
      <c r="F557" t="s">
        <v>2130</v>
      </c>
      <c r="G557" s="83">
        <v>64.37</v>
      </c>
      <c r="P557"/>
    </row>
    <row r="558" spans="2:16">
      <c r="C558" t="s">
        <v>182</v>
      </c>
      <c r="D558" t="s">
        <v>23</v>
      </c>
      <c r="E558" t="s">
        <v>183</v>
      </c>
      <c r="F558" t="s">
        <v>2130</v>
      </c>
      <c r="G558" s="83">
        <v>4623.3099999999995</v>
      </c>
      <c r="P558"/>
    </row>
    <row r="559" spans="2:16">
      <c r="E559" t="s">
        <v>1261</v>
      </c>
      <c r="F559" t="s">
        <v>2130</v>
      </c>
      <c r="G559" s="83">
        <v>29.85</v>
      </c>
      <c r="P559"/>
    </row>
    <row r="560" spans="2:16">
      <c r="E560" t="s">
        <v>232</v>
      </c>
      <c r="F560" t="s">
        <v>2130</v>
      </c>
      <c r="G560" s="83">
        <v>1800</v>
      </c>
      <c r="P560"/>
    </row>
    <row r="561" spans="3:16">
      <c r="C561" t="s">
        <v>446</v>
      </c>
      <c r="D561" t="s">
        <v>23</v>
      </c>
      <c r="E561" t="s">
        <v>1268</v>
      </c>
      <c r="F561" t="s">
        <v>2130</v>
      </c>
      <c r="G561" s="83">
        <v>530.13</v>
      </c>
      <c r="P561"/>
    </row>
    <row r="562" spans="3:16">
      <c r="C562" t="s">
        <v>458</v>
      </c>
      <c r="D562" t="s">
        <v>23</v>
      </c>
      <c r="E562" t="s">
        <v>1274</v>
      </c>
      <c r="F562" t="s">
        <v>2130</v>
      </c>
      <c r="G562" s="83">
        <v>36.799999999999997</v>
      </c>
      <c r="P562"/>
    </row>
    <row r="563" spans="3:16">
      <c r="C563" t="s">
        <v>460</v>
      </c>
      <c r="D563" t="s">
        <v>281</v>
      </c>
      <c r="E563" t="s">
        <v>1259</v>
      </c>
      <c r="F563" t="s">
        <v>2130</v>
      </c>
      <c r="G563" s="83">
        <v>67.849999999999994</v>
      </c>
      <c r="P563"/>
    </row>
    <row r="564" spans="3:16">
      <c r="C564" t="s">
        <v>461</v>
      </c>
      <c r="D564" t="s">
        <v>23</v>
      </c>
      <c r="E564" t="s">
        <v>1243</v>
      </c>
      <c r="F564" t="s">
        <v>2130</v>
      </c>
      <c r="G564" s="83">
        <v>65.2</v>
      </c>
      <c r="P564"/>
    </row>
    <row r="565" spans="3:16">
      <c r="D565" t="s">
        <v>299</v>
      </c>
      <c r="E565" t="s">
        <v>1249</v>
      </c>
      <c r="F565" t="s">
        <v>2130</v>
      </c>
      <c r="G565" s="83">
        <v>207.37</v>
      </c>
      <c r="P565"/>
    </row>
    <row r="566" spans="3:16">
      <c r="C566" t="s">
        <v>463</v>
      </c>
      <c r="D566" t="s">
        <v>299</v>
      </c>
      <c r="E566" t="s">
        <v>1285</v>
      </c>
      <c r="F566" t="s">
        <v>2130</v>
      </c>
      <c r="G566" s="83">
        <v>11.9</v>
      </c>
      <c r="P566"/>
    </row>
    <row r="567" spans="3:16">
      <c r="E567" t="s">
        <v>1253</v>
      </c>
      <c r="F567" t="s">
        <v>2130</v>
      </c>
      <c r="G567" s="83">
        <v>221.37</v>
      </c>
      <c r="P567"/>
    </row>
    <row r="568" spans="3:16">
      <c r="D568" t="s">
        <v>288</v>
      </c>
      <c r="E568" t="s">
        <v>1253</v>
      </c>
      <c r="F568" t="s">
        <v>2130</v>
      </c>
      <c r="G568" s="83">
        <v>273.24</v>
      </c>
      <c r="P568"/>
    </row>
    <row r="569" spans="3:16">
      <c r="C569" t="s">
        <v>78</v>
      </c>
      <c r="D569" t="s">
        <v>23</v>
      </c>
      <c r="E569" t="s">
        <v>1245</v>
      </c>
      <c r="F569" t="s">
        <v>2130</v>
      </c>
      <c r="G569" s="83">
        <v>49</v>
      </c>
      <c r="P569"/>
    </row>
    <row r="570" spans="3:16">
      <c r="E570" t="s">
        <v>1263</v>
      </c>
      <c r="F570" t="s">
        <v>2130</v>
      </c>
      <c r="G570" s="83">
        <v>15.98</v>
      </c>
      <c r="P570"/>
    </row>
    <row r="571" spans="3:16">
      <c r="E571" t="s">
        <v>1258</v>
      </c>
      <c r="F571" t="s">
        <v>2130</v>
      </c>
      <c r="G571" s="83">
        <v>57.33</v>
      </c>
      <c r="P571"/>
    </row>
    <row r="572" spans="3:16">
      <c r="E572" t="s">
        <v>2152</v>
      </c>
      <c r="F572" t="s">
        <v>2130</v>
      </c>
      <c r="G572" s="83">
        <v>64.39</v>
      </c>
      <c r="P572"/>
    </row>
    <row r="573" spans="3:16">
      <c r="C573" t="s">
        <v>496</v>
      </c>
      <c r="D573" t="s">
        <v>23</v>
      </c>
      <c r="E573" t="s">
        <v>1251</v>
      </c>
      <c r="F573" t="s">
        <v>2130</v>
      </c>
      <c r="G573" s="83">
        <v>64.430000000000007</v>
      </c>
      <c r="P573"/>
    </row>
    <row r="574" spans="3:16">
      <c r="C574" t="s">
        <v>226</v>
      </c>
      <c r="D574" t="s">
        <v>23</v>
      </c>
      <c r="E574" t="s">
        <v>82</v>
      </c>
      <c r="F574" t="s">
        <v>2130</v>
      </c>
      <c r="G574" s="83">
        <v>114</v>
      </c>
      <c r="P574"/>
    </row>
    <row r="575" spans="3:16">
      <c r="C575" t="s">
        <v>417</v>
      </c>
      <c r="D575" t="s">
        <v>23</v>
      </c>
      <c r="E575" t="s">
        <v>1288</v>
      </c>
      <c r="F575" t="s">
        <v>2130</v>
      </c>
      <c r="G575" s="83">
        <v>30.36</v>
      </c>
      <c r="P575"/>
    </row>
    <row r="576" spans="3:16">
      <c r="C576" t="s">
        <v>423</v>
      </c>
      <c r="D576" t="s">
        <v>288</v>
      </c>
      <c r="E576" t="s">
        <v>1242</v>
      </c>
      <c r="F576" t="s">
        <v>2130</v>
      </c>
      <c r="G576" s="83">
        <v>129.79</v>
      </c>
      <c r="P576"/>
    </row>
    <row r="577" spans="1:16">
      <c r="B577" s="63" t="s">
        <v>1325</v>
      </c>
      <c r="C577" s="63"/>
      <c r="D577" s="63"/>
      <c r="E577" s="63"/>
      <c r="F577" s="63"/>
      <c r="G577" s="64">
        <v>11250.51</v>
      </c>
      <c r="P577"/>
    </row>
    <row r="578" spans="1:16">
      <c r="B578" t="s">
        <v>209</v>
      </c>
      <c r="C578" t="s">
        <v>226</v>
      </c>
      <c r="D578" t="s">
        <v>23</v>
      </c>
      <c r="E578" t="s">
        <v>52</v>
      </c>
      <c r="F578" t="s">
        <v>237</v>
      </c>
      <c r="G578" s="83">
        <v>513.09</v>
      </c>
      <c r="P578"/>
    </row>
    <row r="579" spans="1:16">
      <c r="B579" s="63" t="s">
        <v>3603</v>
      </c>
      <c r="C579" s="63"/>
      <c r="D579" s="63"/>
      <c r="E579" s="63"/>
      <c r="F579" s="63"/>
      <c r="G579" s="64">
        <v>513.09</v>
      </c>
      <c r="P579"/>
    </row>
    <row r="580" spans="1:16">
      <c r="A580" t="s">
        <v>3610</v>
      </c>
      <c r="F580"/>
      <c r="G580" s="83">
        <v>14686</v>
      </c>
      <c r="P580"/>
    </row>
    <row r="581" spans="1:16">
      <c r="A581">
        <v>9</v>
      </c>
      <c r="B581" t="s">
        <v>195</v>
      </c>
      <c r="C581" t="s">
        <v>357</v>
      </c>
      <c r="D581" t="s">
        <v>23</v>
      </c>
      <c r="E581" t="s">
        <v>1122</v>
      </c>
      <c r="F581" t="s">
        <v>3598</v>
      </c>
      <c r="G581" s="83">
        <v>199.77</v>
      </c>
      <c r="P581"/>
    </row>
    <row r="582" spans="1:16">
      <c r="C582" t="s">
        <v>458</v>
      </c>
      <c r="D582" t="s">
        <v>23</v>
      </c>
      <c r="E582" t="s">
        <v>1248</v>
      </c>
      <c r="F582" t="s">
        <v>3598</v>
      </c>
      <c r="G582" s="83">
        <v>9.99</v>
      </c>
      <c r="P582"/>
    </row>
    <row r="583" spans="1:16">
      <c r="C583" t="s">
        <v>56</v>
      </c>
      <c r="D583" t="s">
        <v>23</v>
      </c>
      <c r="E583" t="s">
        <v>22</v>
      </c>
      <c r="F583" t="s">
        <v>3598</v>
      </c>
      <c r="G583" s="83">
        <v>0</v>
      </c>
      <c r="P583"/>
    </row>
    <row r="584" spans="1:16">
      <c r="F584" t="s">
        <v>196</v>
      </c>
      <c r="G584" s="83">
        <v>0</v>
      </c>
      <c r="P584"/>
    </row>
    <row r="585" spans="1:16">
      <c r="F585" t="s">
        <v>3602</v>
      </c>
      <c r="G585" s="83">
        <v>0</v>
      </c>
      <c r="P585"/>
    </row>
    <row r="586" spans="1:16">
      <c r="D586" t="s">
        <v>302</v>
      </c>
      <c r="E586" t="s">
        <v>22</v>
      </c>
      <c r="F586" t="s">
        <v>3598</v>
      </c>
      <c r="G586" s="83">
        <v>-8</v>
      </c>
      <c r="P586"/>
    </row>
    <row r="587" spans="1:16">
      <c r="F587" t="s">
        <v>3599</v>
      </c>
      <c r="G587" s="83">
        <v>125.76000000000002</v>
      </c>
      <c r="P587"/>
    </row>
    <row r="588" spans="1:16">
      <c r="B588" s="63" t="s">
        <v>1321</v>
      </c>
      <c r="C588" s="63"/>
      <c r="D588" s="63"/>
      <c r="E588" s="63"/>
      <c r="F588" s="63"/>
      <c r="G588" s="64">
        <v>327.52000000000004</v>
      </c>
      <c r="P588"/>
    </row>
    <row r="589" spans="1:16">
      <c r="B589" t="s">
        <v>137</v>
      </c>
      <c r="C589" t="s">
        <v>100</v>
      </c>
      <c r="D589" t="s">
        <v>23</v>
      </c>
      <c r="E589" t="s">
        <v>101</v>
      </c>
      <c r="F589" t="s">
        <v>2409</v>
      </c>
      <c r="G589" s="83">
        <v>500</v>
      </c>
      <c r="P589"/>
    </row>
    <row r="590" spans="1:16">
      <c r="C590" t="s">
        <v>123</v>
      </c>
      <c r="D590" t="s">
        <v>284</v>
      </c>
      <c r="E590" t="s">
        <v>101</v>
      </c>
      <c r="F590" t="s">
        <v>191</v>
      </c>
      <c r="G590" s="83">
        <v>450</v>
      </c>
      <c r="P590"/>
    </row>
    <row r="591" spans="1:16">
      <c r="C591" t="s">
        <v>197</v>
      </c>
      <c r="D591" t="s">
        <v>281</v>
      </c>
      <c r="E591" t="s">
        <v>200</v>
      </c>
      <c r="F591" t="s">
        <v>191</v>
      </c>
      <c r="G591" s="83">
        <v>874.72</v>
      </c>
      <c r="P591"/>
    </row>
    <row r="592" spans="1:16">
      <c r="C592" t="s">
        <v>34</v>
      </c>
      <c r="D592" t="s">
        <v>299</v>
      </c>
      <c r="E592" t="s">
        <v>35</v>
      </c>
      <c r="F592" t="s">
        <v>191</v>
      </c>
      <c r="G592" s="83">
        <v>200</v>
      </c>
      <c r="P592"/>
    </row>
    <row r="593" spans="2:16">
      <c r="C593" t="s">
        <v>78</v>
      </c>
      <c r="D593" t="s">
        <v>80</v>
      </c>
      <c r="E593" t="s">
        <v>79</v>
      </c>
      <c r="F593" t="s">
        <v>191</v>
      </c>
      <c r="G593" s="83">
        <v>20</v>
      </c>
      <c r="P593"/>
    </row>
    <row r="594" spans="2:16">
      <c r="C594" t="s">
        <v>43</v>
      </c>
      <c r="D594" t="s">
        <v>23</v>
      </c>
      <c r="E594" t="s">
        <v>44</v>
      </c>
      <c r="F594" t="s">
        <v>191</v>
      </c>
      <c r="G594" s="83">
        <v>39.950000000000003</v>
      </c>
      <c r="P594"/>
    </row>
    <row r="595" spans="2:16">
      <c r="C595" t="s">
        <v>53</v>
      </c>
      <c r="D595" t="s">
        <v>23</v>
      </c>
      <c r="E595" t="s">
        <v>52</v>
      </c>
      <c r="F595" t="s">
        <v>191</v>
      </c>
      <c r="G595" s="83">
        <v>29.95</v>
      </c>
      <c r="P595"/>
    </row>
    <row r="596" spans="2:16">
      <c r="B596" s="63" t="s">
        <v>1323</v>
      </c>
      <c r="C596" s="63"/>
      <c r="D596" s="63"/>
      <c r="E596" s="63"/>
      <c r="F596" s="63"/>
      <c r="G596" s="64">
        <v>2114.62</v>
      </c>
      <c r="P596"/>
    </row>
    <row r="597" spans="2:16">
      <c r="B597" t="s">
        <v>219</v>
      </c>
      <c r="C597" t="s">
        <v>51</v>
      </c>
      <c r="D597" t="s">
        <v>23</v>
      </c>
      <c r="E597" t="s">
        <v>243</v>
      </c>
      <c r="F597" t="s">
        <v>2478</v>
      </c>
      <c r="G597" s="83">
        <v>22.5</v>
      </c>
      <c r="P597"/>
    </row>
    <row r="598" spans="2:16">
      <c r="B598" s="63" t="s">
        <v>1324</v>
      </c>
      <c r="C598" s="63"/>
      <c r="D598" s="63"/>
      <c r="E598" s="63"/>
      <c r="F598" s="63"/>
      <c r="G598" s="64">
        <v>22.5</v>
      </c>
      <c r="P598"/>
    </row>
    <row r="599" spans="2:16">
      <c r="B599" t="s">
        <v>207</v>
      </c>
      <c r="C599" t="s">
        <v>31</v>
      </c>
      <c r="D599" t="s">
        <v>23</v>
      </c>
      <c r="E599" t="s">
        <v>234</v>
      </c>
      <c r="F599" t="s">
        <v>2130</v>
      </c>
      <c r="G599" s="83">
        <v>1396.5</v>
      </c>
      <c r="P599"/>
    </row>
    <row r="600" spans="2:16">
      <c r="C600" t="s">
        <v>351</v>
      </c>
      <c r="D600" t="s">
        <v>309</v>
      </c>
      <c r="E600" t="s">
        <v>1288</v>
      </c>
      <c r="F600" t="s">
        <v>2130</v>
      </c>
      <c r="G600" s="83">
        <v>145.79</v>
      </c>
      <c r="P600"/>
    </row>
    <row r="601" spans="2:16">
      <c r="C601" t="s">
        <v>34</v>
      </c>
      <c r="D601" t="s">
        <v>299</v>
      </c>
      <c r="E601" t="s">
        <v>35</v>
      </c>
      <c r="F601" t="s">
        <v>2130</v>
      </c>
      <c r="G601" s="83">
        <v>439.17999999999995</v>
      </c>
      <c r="P601"/>
    </row>
    <row r="602" spans="2:16">
      <c r="E602" t="s">
        <v>4944</v>
      </c>
      <c r="F602" t="s">
        <v>2130</v>
      </c>
      <c r="G602" s="83">
        <v>57.99</v>
      </c>
      <c r="P602"/>
    </row>
    <row r="603" spans="2:16">
      <c r="C603" t="s">
        <v>413</v>
      </c>
      <c r="D603" t="s">
        <v>23</v>
      </c>
      <c r="E603" t="s">
        <v>1238</v>
      </c>
      <c r="F603" t="s">
        <v>2130</v>
      </c>
      <c r="G603" s="83">
        <v>6</v>
      </c>
      <c r="P603"/>
    </row>
    <row r="604" spans="2:16">
      <c r="D604" t="s">
        <v>288</v>
      </c>
      <c r="E604" t="s">
        <v>3837</v>
      </c>
      <c r="F604" t="s">
        <v>2130</v>
      </c>
      <c r="G604" s="83">
        <v>16.440000000000001</v>
      </c>
      <c r="P604"/>
    </row>
    <row r="605" spans="2:16">
      <c r="C605" t="s">
        <v>435</v>
      </c>
      <c r="D605" t="s">
        <v>23</v>
      </c>
      <c r="E605" t="s">
        <v>1255</v>
      </c>
      <c r="F605" t="s">
        <v>2130</v>
      </c>
      <c r="G605" s="83">
        <v>39.85</v>
      </c>
      <c r="P605"/>
    </row>
    <row r="606" spans="2:16">
      <c r="E606" t="s">
        <v>79</v>
      </c>
      <c r="F606" t="s">
        <v>2130</v>
      </c>
      <c r="G606" s="83">
        <v>165</v>
      </c>
    </row>
    <row r="607" spans="2:16">
      <c r="C607" t="s">
        <v>182</v>
      </c>
      <c r="D607" t="s">
        <v>23</v>
      </c>
      <c r="E607" t="s">
        <v>183</v>
      </c>
      <c r="F607" t="s">
        <v>2130</v>
      </c>
      <c r="G607" s="83">
        <v>2277.9</v>
      </c>
    </row>
    <row r="608" spans="2:16">
      <c r="E608" t="s">
        <v>1261</v>
      </c>
      <c r="F608" t="s">
        <v>2130</v>
      </c>
      <c r="G608" s="83">
        <v>27.78</v>
      </c>
    </row>
    <row r="609" spans="2:16">
      <c r="E609" t="s">
        <v>232</v>
      </c>
      <c r="F609" t="s">
        <v>2130</v>
      </c>
      <c r="G609" s="83">
        <v>1200</v>
      </c>
    </row>
    <row r="610" spans="2:16">
      <c r="C610" t="s">
        <v>446</v>
      </c>
      <c r="D610" t="s">
        <v>23</v>
      </c>
      <c r="E610" t="s">
        <v>1268</v>
      </c>
      <c r="F610" t="s">
        <v>2130</v>
      </c>
      <c r="G610" s="83">
        <v>1191.02</v>
      </c>
      <c r="P610"/>
    </row>
    <row r="611" spans="2:16">
      <c r="C611" t="s">
        <v>458</v>
      </c>
      <c r="D611" t="s">
        <v>23</v>
      </c>
      <c r="E611" t="s">
        <v>1274</v>
      </c>
      <c r="F611" t="s">
        <v>2130</v>
      </c>
      <c r="G611" s="83">
        <v>18.399999999999999</v>
      </c>
      <c r="P611"/>
    </row>
    <row r="612" spans="2:16">
      <c r="C612" t="s">
        <v>460</v>
      </c>
      <c r="D612" t="s">
        <v>281</v>
      </c>
      <c r="E612" t="s">
        <v>1259</v>
      </c>
      <c r="F612" t="s">
        <v>2130</v>
      </c>
      <c r="G612" s="83">
        <v>67.849999999999994</v>
      </c>
      <c r="P612"/>
    </row>
    <row r="613" spans="2:16">
      <c r="C613" t="s">
        <v>461</v>
      </c>
      <c r="D613" t="s">
        <v>23</v>
      </c>
      <c r="E613" t="s">
        <v>1243</v>
      </c>
      <c r="F613" t="s">
        <v>2130</v>
      </c>
      <c r="G613" s="83">
        <v>65.2</v>
      </c>
      <c r="P613"/>
    </row>
    <row r="614" spans="2:16">
      <c r="D614" t="s">
        <v>299</v>
      </c>
      <c r="E614" t="s">
        <v>1249</v>
      </c>
      <c r="F614" t="s">
        <v>2130</v>
      </c>
      <c r="G614" s="83">
        <v>207.43</v>
      </c>
      <c r="P614"/>
    </row>
    <row r="615" spans="2:16">
      <c r="C615" t="s">
        <v>463</v>
      </c>
      <c r="D615" t="s">
        <v>299</v>
      </c>
      <c r="E615" t="s">
        <v>1285</v>
      </c>
      <c r="F615" t="s">
        <v>2130</v>
      </c>
      <c r="G615" s="83">
        <v>11.9</v>
      </c>
      <c r="P615"/>
    </row>
    <row r="616" spans="2:16">
      <c r="E616" t="s">
        <v>1253</v>
      </c>
      <c r="F616" t="s">
        <v>2130</v>
      </c>
      <c r="G616" s="83">
        <v>237.07</v>
      </c>
      <c r="P616"/>
    </row>
    <row r="617" spans="2:16">
      <c r="D617" t="s">
        <v>288</v>
      </c>
      <c r="E617" t="s">
        <v>1243</v>
      </c>
      <c r="F617" t="s">
        <v>2130</v>
      </c>
      <c r="G617" s="83">
        <v>516.38</v>
      </c>
      <c r="P617"/>
    </row>
    <row r="618" spans="2:16">
      <c r="C618" t="s">
        <v>78</v>
      </c>
      <c r="D618" t="s">
        <v>23</v>
      </c>
      <c r="E618" t="s">
        <v>1245</v>
      </c>
      <c r="F618" t="s">
        <v>2130</v>
      </c>
      <c r="G618" s="83">
        <v>147</v>
      </c>
      <c r="P618"/>
    </row>
    <row r="619" spans="2:16">
      <c r="E619" t="s">
        <v>1263</v>
      </c>
      <c r="F619" t="s">
        <v>2130</v>
      </c>
      <c r="G619" s="83">
        <v>1.99</v>
      </c>
    </row>
    <row r="620" spans="2:16">
      <c r="E620" t="s">
        <v>1258</v>
      </c>
      <c r="F620" t="s">
        <v>2130</v>
      </c>
      <c r="G620" s="83">
        <v>572.39</v>
      </c>
    </row>
    <row r="621" spans="2:16">
      <c r="C621" t="s">
        <v>478</v>
      </c>
      <c r="D621" t="s">
        <v>23</v>
      </c>
      <c r="E621" t="s">
        <v>57</v>
      </c>
      <c r="F621" t="s">
        <v>2130</v>
      </c>
      <c r="G621" s="83">
        <v>411.72</v>
      </c>
    </row>
    <row r="622" spans="2:16">
      <c r="C622" t="s">
        <v>496</v>
      </c>
      <c r="D622" t="s">
        <v>23</v>
      </c>
      <c r="E622" t="s">
        <v>1251</v>
      </c>
      <c r="F622" t="s">
        <v>2130</v>
      </c>
      <c r="G622" s="83">
        <v>64.430000000000007</v>
      </c>
      <c r="L622" s="12"/>
      <c r="O622" s="52"/>
      <c r="P622"/>
    </row>
    <row r="623" spans="2:16">
      <c r="C623" t="s">
        <v>423</v>
      </c>
      <c r="D623" t="s">
        <v>288</v>
      </c>
      <c r="E623" t="s">
        <v>1242</v>
      </c>
      <c r="F623" t="s">
        <v>2130</v>
      </c>
      <c r="G623" s="83">
        <v>129.79</v>
      </c>
      <c r="L623" s="12"/>
      <c r="O623" s="52"/>
      <c r="P623"/>
    </row>
    <row r="624" spans="2:16">
      <c r="B624" s="63" t="s">
        <v>1325</v>
      </c>
      <c r="C624" s="63"/>
      <c r="D624" s="63"/>
      <c r="E624" s="63"/>
      <c r="F624" s="63"/>
      <c r="G624" s="64">
        <v>9414.9999999999982</v>
      </c>
      <c r="L624" s="12"/>
      <c r="O624" s="52"/>
      <c r="P624"/>
    </row>
    <row r="625" spans="1:16">
      <c r="B625" t="s">
        <v>209</v>
      </c>
      <c r="C625" t="s">
        <v>397</v>
      </c>
      <c r="D625" t="s">
        <v>299</v>
      </c>
      <c r="E625" t="s">
        <v>1256</v>
      </c>
      <c r="F625" t="s">
        <v>237</v>
      </c>
      <c r="G625" s="83">
        <v>98</v>
      </c>
      <c r="L625" s="12"/>
      <c r="O625" s="52"/>
      <c r="P625"/>
    </row>
    <row r="626" spans="1:16">
      <c r="C626" t="s">
        <v>182</v>
      </c>
      <c r="D626" t="s">
        <v>23</v>
      </c>
      <c r="E626" t="s">
        <v>183</v>
      </c>
      <c r="F626" t="s">
        <v>237</v>
      </c>
      <c r="G626" s="83">
        <v>1168.1499999999999</v>
      </c>
      <c r="L626" s="12"/>
      <c r="O626" s="52"/>
      <c r="P626"/>
    </row>
    <row r="627" spans="1:16">
      <c r="C627" t="s">
        <v>447</v>
      </c>
      <c r="D627" t="s">
        <v>23</v>
      </c>
      <c r="E627" t="s">
        <v>4086</v>
      </c>
      <c r="F627" t="s">
        <v>237</v>
      </c>
      <c r="G627" s="83">
        <v>18.38</v>
      </c>
      <c r="L627" s="12"/>
      <c r="O627" s="52"/>
      <c r="P627"/>
    </row>
    <row r="628" spans="1:16">
      <c r="C628" t="s">
        <v>226</v>
      </c>
      <c r="D628" t="s">
        <v>23</v>
      </c>
      <c r="E628" t="s">
        <v>52</v>
      </c>
      <c r="F628" t="s">
        <v>237</v>
      </c>
      <c r="G628" s="83">
        <v>511.12</v>
      </c>
      <c r="L628" s="12"/>
      <c r="O628" s="52"/>
      <c r="P628"/>
    </row>
    <row r="629" spans="1:16">
      <c r="C629" t="s">
        <v>53</v>
      </c>
      <c r="D629" t="s">
        <v>23</v>
      </c>
      <c r="E629" t="s">
        <v>52</v>
      </c>
      <c r="F629" t="s">
        <v>237</v>
      </c>
      <c r="G629" s="83">
        <v>49</v>
      </c>
      <c r="L629" s="12"/>
      <c r="O629" s="52"/>
      <c r="P629"/>
    </row>
    <row r="630" spans="1:16">
      <c r="B630" s="63" t="s">
        <v>3603</v>
      </c>
      <c r="C630" s="63"/>
      <c r="D630" s="63"/>
      <c r="E630" s="63"/>
      <c r="F630" s="63"/>
      <c r="G630" s="64">
        <v>1844.65</v>
      </c>
      <c r="L630" s="12"/>
      <c r="O630" s="52"/>
      <c r="P630"/>
    </row>
    <row r="631" spans="1:16">
      <c r="A631" t="s">
        <v>1320</v>
      </c>
      <c r="F631"/>
      <c r="G631" s="83">
        <v>13724.289999999999</v>
      </c>
      <c r="L631" s="12"/>
      <c r="O631" s="52"/>
      <c r="P631"/>
    </row>
    <row r="632" spans="1:16">
      <c r="A632">
        <v>10</v>
      </c>
      <c r="B632" t="s">
        <v>195</v>
      </c>
      <c r="C632" t="s">
        <v>357</v>
      </c>
      <c r="D632" t="s">
        <v>23</v>
      </c>
      <c r="E632" t="s">
        <v>1122</v>
      </c>
      <c r="F632" t="s">
        <v>3598</v>
      </c>
      <c r="G632" s="83">
        <v>179.89</v>
      </c>
      <c r="L632" s="12"/>
      <c r="O632" s="52"/>
      <c r="P632"/>
    </row>
    <row r="633" spans="1:16">
      <c r="C633" t="s">
        <v>458</v>
      </c>
      <c r="D633" t="s">
        <v>23</v>
      </c>
      <c r="E633" t="s">
        <v>1277</v>
      </c>
      <c r="F633" t="s">
        <v>3598</v>
      </c>
      <c r="G633" s="83">
        <v>60</v>
      </c>
      <c r="L633" s="12"/>
      <c r="O633" s="52"/>
      <c r="P633"/>
    </row>
    <row r="634" spans="1:16">
      <c r="E634" t="s">
        <v>1248</v>
      </c>
      <c r="F634" t="s">
        <v>3598</v>
      </c>
      <c r="G634" s="83">
        <v>9.99</v>
      </c>
      <c r="L634" s="12"/>
      <c r="O634" s="52"/>
      <c r="P634"/>
    </row>
    <row r="635" spans="1:16">
      <c r="C635" t="s">
        <v>56</v>
      </c>
      <c r="D635" t="s">
        <v>23</v>
      </c>
      <c r="E635" t="s">
        <v>22</v>
      </c>
      <c r="F635" t="s">
        <v>3598</v>
      </c>
      <c r="G635" s="83">
        <v>0</v>
      </c>
      <c r="L635" s="12"/>
      <c r="O635" s="52"/>
      <c r="P635"/>
    </row>
    <row r="636" spans="1:16">
      <c r="F636" t="s">
        <v>196</v>
      </c>
      <c r="G636" s="83">
        <v>0</v>
      </c>
      <c r="L636" s="12"/>
      <c r="O636" s="52"/>
      <c r="P636"/>
    </row>
    <row r="637" spans="1:16">
      <c r="D637" t="s">
        <v>302</v>
      </c>
      <c r="E637" t="s">
        <v>22</v>
      </c>
      <c r="F637" t="s">
        <v>3598</v>
      </c>
      <c r="G637" s="83">
        <v>-0.85000000000000009</v>
      </c>
      <c r="L637" s="12"/>
      <c r="O637" s="52"/>
      <c r="P637"/>
    </row>
    <row r="638" spans="1:16">
      <c r="F638" t="s">
        <v>3599</v>
      </c>
      <c r="G638" s="83">
        <v>124.26</v>
      </c>
      <c r="L638" s="12"/>
      <c r="O638" s="52"/>
      <c r="P638"/>
    </row>
    <row r="639" spans="1:16">
      <c r="B639" s="63" t="s">
        <v>1321</v>
      </c>
      <c r="C639" s="63"/>
      <c r="D639" s="63"/>
      <c r="E639" s="63"/>
      <c r="F639" s="63"/>
      <c r="G639" s="64">
        <v>373.29</v>
      </c>
      <c r="L639" s="12"/>
      <c r="O639" s="52"/>
      <c r="P639"/>
    </row>
    <row r="640" spans="1:16">
      <c r="B640" t="s">
        <v>137</v>
      </c>
      <c r="C640" t="s">
        <v>123</v>
      </c>
      <c r="D640" t="s">
        <v>284</v>
      </c>
      <c r="E640" t="s">
        <v>101</v>
      </c>
      <c r="F640" t="s">
        <v>191</v>
      </c>
      <c r="G640" s="83">
        <v>600</v>
      </c>
      <c r="L640" s="12"/>
      <c r="O640" s="52"/>
      <c r="P640"/>
    </row>
    <row r="641" spans="2:16">
      <c r="C641" t="s">
        <v>197</v>
      </c>
      <c r="D641" t="s">
        <v>281</v>
      </c>
      <c r="E641" t="s">
        <v>200</v>
      </c>
      <c r="F641" t="s">
        <v>191</v>
      </c>
      <c r="G641" s="83">
        <v>2270.91</v>
      </c>
      <c r="L641" s="12"/>
      <c r="O641" s="52"/>
      <c r="P641"/>
    </row>
    <row r="642" spans="2:16">
      <c r="C642" t="s">
        <v>34</v>
      </c>
      <c r="D642" t="s">
        <v>299</v>
      </c>
      <c r="E642" t="s">
        <v>35</v>
      </c>
      <c r="F642" t="s">
        <v>191</v>
      </c>
      <c r="G642" s="83">
        <v>200</v>
      </c>
      <c r="L642" s="12"/>
      <c r="O642" s="52"/>
      <c r="P642"/>
    </row>
    <row r="643" spans="2:16">
      <c r="C643" t="s">
        <v>78</v>
      </c>
      <c r="D643" t="s">
        <v>80</v>
      </c>
      <c r="E643" t="s">
        <v>79</v>
      </c>
      <c r="F643" t="s">
        <v>191</v>
      </c>
      <c r="G643" s="83">
        <v>30</v>
      </c>
      <c r="L643" s="12"/>
      <c r="O643" s="52"/>
      <c r="P643"/>
    </row>
    <row r="644" spans="2:16">
      <c r="C644" t="s">
        <v>43</v>
      </c>
      <c r="D644" t="s">
        <v>23</v>
      </c>
      <c r="E644" t="s">
        <v>44</v>
      </c>
      <c r="F644" t="s">
        <v>191</v>
      </c>
      <c r="G644" s="83">
        <v>39.950000000000003</v>
      </c>
      <c r="L644" s="12"/>
      <c r="O644" s="52"/>
      <c r="P644"/>
    </row>
    <row r="645" spans="2:16">
      <c r="C645" t="s">
        <v>53</v>
      </c>
      <c r="D645" t="s">
        <v>23</v>
      </c>
      <c r="E645" t="s">
        <v>52</v>
      </c>
      <c r="F645" t="s">
        <v>191</v>
      </c>
      <c r="G645" s="83">
        <v>29.95</v>
      </c>
      <c r="L645" s="12"/>
      <c r="O645" s="52"/>
      <c r="P645"/>
    </row>
    <row r="646" spans="2:16">
      <c r="B646" s="63" t="s">
        <v>1323</v>
      </c>
      <c r="C646" s="63"/>
      <c r="D646" s="63"/>
      <c r="E646" s="63"/>
      <c r="F646" s="63"/>
      <c r="G646" s="64">
        <v>3170.8099999999995</v>
      </c>
      <c r="L646" s="12"/>
      <c r="O646" s="52"/>
      <c r="P646"/>
    </row>
    <row r="647" spans="2:16">
      <c r="B647" t="s">
        <v>219</v>
      </c>
      <c r="C647" t="s">
        <v>51</v>
      </c>
      <c r="D647" t="s">
        <v>23</v>
      </c>
      <c r="E647" t="s">
        <v>243</v>
      </c>
      <c r="F647" t="s">
        <v>2478</v>
      </c>
      <c r="G647" s="83">
        <v>37.5</v>
      </c>
      <c r="L647" s="12"/>
      <c r="O647" s="52"/>
      <c r="P647"/>
    </row>
    <row r="648" spans="2:16">
      <c r="B648" s="63" t="s">
        <v>1324</v>
      </c>
      <c r="C648" s="63"/>
      <c r="D648" s="63"/>
      <c r="E648" s="63"/>
      <c r="F648" s="63"/>
      <c r="G648" s="64">
        <v>37.5</v>
      </c>
      <c r="L648" s="12"/>
      <c r="O648" s="52"/>
      <c r="P648"/>
    </row>
    <row r="649" spans="2:16">
      <c r="B649" t="s">
        <v>207</v>
      </c>
      <c r="C649" t="s">
        <v>31</v>
      </c>
      <c r="D649" t="s">
        <v>23</v>
      </c>
      <c r="E649" t="s">
        <v>1240</v>
      </c>
      <c r="F649" t="s">
        <v>2130</v>
      </c>
      <c r="G649" s="83">
        <v>6.35</v>
      </c>
      <c r="L649" s="12"/>
      <c r="O649" s="52"/>
      <c r="P649"/>
    </row>
    <row r="650" spans="2:16">
      <c r="E650" t="s">
        <v>234</v>
      </c>
      <c r="F650" t="s">
        <v>2130</v>
      </c>
      <c r="G650" s="83">
        <v>638.4</v>
      </c>
      <c r="L650" s="12"/>
      <c r="O650" s="52"/>
      <c r="P650"/>
    </row>
    <row r="651" spans="2:16">
      <c r="E651" t="s">
        <v>1276</v>
      </c>
      <c r="F651" t="s">
        <v>2130</v>
      </c>
      <c r="G651" s="83">
        <v>33.24</v>
      </c>
      <c r="L651" s="12"/>
      <c r="O651" s="52"/>
      <c r="P651"/>
    </row>
    <row r="652" spans="2:16">
      <c r="E652" t="s">
        <v>3838</v>
      </c>
      <c r="F652" t="s">
        <v>2130</v>
      </c>
      <c r="G652" s="83">
        <v>716.22</v>
      </c>
      <c r="L652" s="12"/>
      <c r="O652" s="52"/>
      <c r="P652"/>
    </row>
    <row r="653" spans="2:16">
      <c r="C653" t="s">
        <v>100</v>
      </c>
      <c r="D653" t="s">
        <v>23</v>
      </c>
      <c r="E653" t="s">
        <v>4942</v>
      </c>
      <c r="F653" t="s">
        <v>2130</v>
      </c>
      <c r="G653" s="83">
        <v>8.65</v>
      </c>
      <c r="L653" s="12"/>
      <c r="O653" s="52"/>
      <c r="P653"/>
    </row>
    <row r="654" spans="2:16">
      <c r="C654" t="s">
        <v>123</v>
      </c>
      <c r="D654" t="s">
        <v>284</v>
      </c>
      <c r="E654" t="s">
        <v>101</v>
      </c>
      <c r="F654" t="s">
        <v>2130</v>
      </c>
      <c r="G654" s="83">
        <v>123.41</v>
      </c>
      <c r="L654" s="12"/>
      <c r="O654" s="52"/>
      <c r="P654"/>
    </row>
    <row r="655" spans="2:16">
      <c r="C655" t="s">
        <v>34</v>
      </c>
      <c r="D655" t="s">
        <v>299</v>
      </c>
      <c r="E655" t="s">
        <v>35</v>
      </c>
      <c r="F655" t="s">
        <v>2130</v>
      </c>
      <c r="G655" s="83">
        <v>410.23</v>
      </c>
      <c r="L655" s="12"/>
      <c r="O655" s="52"/>
      <c r="P655"/>
    </row>
    <row r="656" spans="2:16">
      <c r="E656" t="s">
        <v>4944</v>
      </c>
      <c r="F656" t="s">
        <v>2130</v>
      </c>
      <c r="G656" s="83">
        <v>57.99</v>
      </c>
      <c r="L656" s="12"/>
      <c r="O656" s="52"/>
      <c r="P656"/>
    </row>
    <row r="657" spans="3:16">
      <c r="C657" t="s">
        <v>139</v>
      </c>
      <c r="D657" t="s">
        <v>299</v>
      </c>
      <c r="E657" t="s">
        <v>1267</v>
      </c>
      <c r="F657" t="s">
        <v>2130</v>
      </c>
      <c r="G657" s="83">
        <v>52.8</v>
      </c>
      <c r="L657" s="12"/>
      <c r="O657" s="52"/>
      <c r="P657"/>
    </row>
    <row r="658" spans="3:16">
      <c r="C658" t="s">
        <v>413</v>
      </c>
      <c r="D658" t="s">
        <v>288</v>
      </c>
      <c r="E658" t="s">
        <v>3837</v>
      </c>
      <c r="F658" t="s">
        <v>2130</v>
      </c>
      <c r="G658" s="83">
        <v>15</v>
      </c>
      <c r="L658" s="12"/>
      <c r="O658" s="52"/>
      <c r="P658"/>
    </row>
    <row r="659" spans="3:16">
      <c r="C659" t="s">
        <v>435</v>
      </c>
      <c r="D659" t="s">
        <v>23</v>
      </c>
      <c r="E659" t="s">
        <v>1255</v>
      </c>
      <c r="F659" t="s">
        <v>2130</v>
      </c>
      <c r="G659" s="83">
        <v>39.85</v>
      </c>
      <c r="L659" s="12"/>
      <c r="O659" s="52"/>
      <c r="P659"/>
    </row>
    <row r="660" spans="3:16">
      <c r="E660" t="s">
        <v>79</v>
      </c>
      <c r="F660" t="s">
        <v>2130</v>
      </c>
      <c r="G660" s="83">
        <v>165</v>
      </c>
      <c r="L660" s="12"/>
      <c r="O660" s="52"/>
      <c r="P660"/>
    </row>
    <row r="661" spans="3:16">
      <c r="D661" t="s">
        <v>286</v>
      </c>
      <c r="E661" t="s">
        <v>2141</v>
      </c>
      <c r="F661" t="s">
        <v>2130</v>
      </c>
      <c r="G661" s="83">
        <v>75.760000000000005</v>
      </c>
      <c r="L661" s="12"/>
      <c r="O661" s="52"/>
      <c r="P661"/>
    </row>
    <row r="662" spans="3:16">
      <c r="C662" t="s">
        <v>182</v>
      </c>
      <c r="D662" t="s">
        <v>23</v>
      </c>
      <c r="E662" t="s">
        <v>183</v>
      </c>
      <c r="F662" t="s">
        <v>2130</v>
      </c>
      <c r="G662" s="83">
        <v>4402.0200000000004</v>
      </c>
      <c r="L662" s="12"/>
      <c r="O662" s="52"/>
      <c r="P662"/>
    </row>
    <row r="663" spans="3:16">
      <c r="E663" t="s">
        <v>1261</v>
      </c>
      <c r="F663" t="s">
        <v>2130</v>
      </c>
      <c r="G663" s="83">
        <v>24.99</v>
      </c>
      <c r="L663" s="12"/>
      <c r="O663" s="52"/>
      <c r="P663"/>
    </row>
    <row r="664" spans="3:16">
      <c r="E664" t="s">
        <v>232</v>
      </c>
      <c r="F664" t="s">
        <v>2130</v>
      </c>
      <c r="G664" s="83">
        <v>1000</v>
      </c>
      <c r="L664" s="12"/>
      <c r="O664" s="52"/>
      <c r="P664"/>
    </row>
    <row r="665" spans="3:16">
      <c r="C665" t="s">
        <v>446</v>
      </c>
      <c r="D665" t="s">
        <v>23</v>
      </c>
      <c r="E665" t="s">
        <v>1268</v>
      </c>
      <c r="F665" t="s">
        <v>2130</v>
      </c>
      <c r="G665" s="83">
        <v>710.1</v>
      </c>
      <c r="L665" s="12"/>
      <c r="O665" s="52"/>
      <c r="P665"/>
    </row>
    <row r="666" spans="3:16">
      <c r="C666" t="s">
        <v>104</v>
      </c>
      <c r="D666" t="s">
        <v>299</v>
      </c>
      <c r="E666" t="s">
        <v>105</v>
      </c>
      <c r="F666" t="s">
        <v>2130</v>
      </c>
      <c r="G666" s="83">
        <v>55.03</v>
      </c>
      <c r="L666" s="12"/>
      <c r="O666" s="52"/>
      <c r="P666"/>
    </row>
    <row r="667" spans="3:16">
      <c r="C667" t="s">
        <v>458</v>
      </c>
      <c r="D667" t="s">
        <v>23</v>
      </c>
      <c r="E667" t="s">
        <v>1274</v>
      </c>
      <c r="F667" t="s">
        <v>2130</v>
      </c>
      <c r="G667" s="83">
        <v>26.8</v>
      </c>
      <c r="L667" s="12"/>
      <c r="O667" s="52"/>
      <c r="P667"/>
    </row>
    <row r="668" spans="3:16">
      <c r="C668" t="s">
        <v>460</v>
      </c>
      <c r="D668" t="s">
        <v>281</v>
      </c>
      <c r="E668" t="s">
        <v>1259</v>
      </c>
      <c r="F668" t="s">
        <v>2130</v>
      </c>
      <c r="G668" s="83">
        <v>67.56</v>
      </c>
      <c r="L668" s="12"/>
      <c r="O668" s="52"/>
      <c r="P668"/>
    </row>
    <row r="669" spans="3:16">
      <c r="C669" t="s">
        <v>461</v>
      </c>
      <c r="D669" t="s">
        <v>23</v>
      </c>
      <c r="E669" t="s">
        <v>1243</v>
      </c>
      <c r="F669" t="s">
        <v>2130</v>
      </c>
      <c r="G669" s="83">
        <v>77.83</v>
      </c>
      <c r="L669" s="12"/>
      <c r="O669" s="52"/>
      <c r="P669"/>
    </row>
    <row r="670" spans="3:16">
      <c r="C670" t="s">
        <v>463</v>
      </c>
      <c r="D670" t="s">
        <v>299</v>
      </c>
      <c r="E670" t="s">
        <v>1285</v>
      </c>
      <c r="F670" t="s">
        <v>2130</v>
      </c>
      <c r="G670" s="83">
        <v>11.9</v>
      </c>
      <c r="L670" s="12"/>
      <c r="O670" s="52"/>
      <c r="P670"/>
    </row>
    <row r="671" spans="3:16">
      <c r="E671" t="s">
        <v>1253</v>
      </c>
      <c r="F671" t="s">
        <v>2130</v>
      </c>
      <c r="G671" s="83">
        <v>217.4</v>
      </c>
      <c r="L671" s="12"/>
      <c r="O671" s="52"/>
      <c r="P671"/>
    </row>
    <row r="672" spans="3:16">
      <c r="C672" t="s">
        <v>78</v>
      </c>
      <c r="D672" t="s">
        <v>23</v>
      </c>
      <c r="E672" t="s">
        <v>1245</v>
      </c>
      <c r="F672" t="s">
        <v>2130</v>
      </c>
      <c r="G672" s="83">
        <v>147</v>
      </c>
      <c r="L672" s="12"/>
      <c r="O672" s="52"/>
      <c r="P672"/>
    </row>
    <row r="673" spans="1:16">
      <c r="E673" t="s">
        <v>1288</v>
      </c>
      <c r="F673" t="s">
        <v>2130</v>
      </c>
      <c r="G673" s="83">
        <v>3.24</v>
      </c>
      <c r="L673" s="12"/>
      <c r="O673" s="52"/>
      <c r="P673"/>
    </row>
    <row r="674" spans="1:16">
      <c r="E674" t="s">
        <v>1263</v>
      </c>
      <c r="F674" t="s">
        <v>2130</v>
      </c>
      <c r="G674" s="83">
        <v>4.1399999999999997</v>
      </c>
      <c r="L674" s="12"/>
      <c r="O674" s="52"/>
      <c r="P674"/>
    </row>
    <row r="675" spans="1:16">
      <c r="E675" t="s">
        <v>1258</v>
      </c>
      <c r="F675" t="s">
        <v>2130</v>
      </c>
      <c r="G675" s="83">
        <v>212.85000000000002</v>
      </c>
      <c r="L675" s="12"/>
      <c r="O675" s="52"/>
      <c r="P675"/>
    </row>
    <row r="676" spans="1:16">
      <c r="C676" t="s">
        <v>478</v>
      </c>
      <c r="D676" t="s">
        <v>23</v>
      </c>
      <c r="E676" t="s">
        <v>57</v>
      </c>
      <c r="F676" t="s">
        <v>2130</v>
      </c>
      <c r="G676" s="83">
        <v>518.92999999999995</v>
      </c>
      <c r="L676" s="12"/>
      <c r="O676" s="52"/>
      <c r="P676"/>
    </row>
    <row r="677" spans="1:16">
      <c r="C677" t="s">
        <v>496</v>
      </c>
      <c r="D677" t="s">
        <v>23</v>
      </c>
      <c r="E677" t="s">
        <v>1251</v>
      </c>
      <c r="F677" t="s">
        <v>2130</v>
      </c>
      <c r="G677" s="83">
        <v>64.430000000000007</v>
      </c>
      <c r="L677" s="12"/>
      <c r="O677" s="52"/>
      <c r="P677"/>
    </row>
    <row r="678" spans="1:16">
      <c r="C678" t="s">
        <v>226</v>
      </c>
      <c r="D678" t="s">
        <v>23</v>
      </c>
      <c r="E678" t="s">
        <v>82</v>
      </c>
      <c r="F678" t="s">
        <v>2130</v>
      </c>
      <c r="G678" s="83">
        <v>38</v>
      </c>
      <c r="L678" s="12"/>
      <c r="O678" s="52"/>
      <c r="P678"/>
    </row>
    <row r="679" spans="1:16">
      <c r="C679" t="s">
        <v>423</v>
      </c>
      <c r="D679" t="s">
        <v>288</v>
      </c>
      <c r="E679" t="s">
        <v>1242</v>
      </c>
      <c r="F679" t="s">
        <v>2130</v>
      </c>
      <c r="G679" s="83">
        <v>129.79</v>
      </c>
      <c r="L679" s="12"/>
      <c r="O679" s="52"/>
      <c r="P679"/>
    </row>
    <row r="680" spans="1:16">
      <c r="B680" s="63" t="s">
        <v>1325</v>
      </c>
      <c r="C680" s="63"/>
      <c r="D680" s="63"/>
      <c r="E680" s="63"/>
      <c r="F680" s="63"/>
      <c r="G680" s="64">
        <v>10054.91</v>
      </c>
      <c r="L680" s="12"/>
      <c r="O680" s="52"/>
      <c r="P680"/>
    </row>
    <row r="681" spans="1:16">
      <c r="B681" t="s">
        <v>209</v>
      </c>
      <c r="C681" t="s">
        <v>351</v>
      </c>
      <c r="D681" t="s">
        <v>23</v>
      </c>
      <c r="E681" t="s">
        <v>1288</v>
      </c>
      <c r="F681" t="s">
        <v>237</v>
      </c>
      <c r="G681" s="83">
        <v>286.64</v>
      </c>
      <c r="L681" s="12"/>
      <c r="O681" s="52"/>
      <c r="P681"/>
    </row>
    <row r="682" spans="1:16">
      <c r="C682" t="s">
        <v>413</v>
      </c>
      <c r="D682" t="s">
        <v>23</v>
      </c>
      <c r="E682" t="s">
        <v>3837</v>
      </c>
      <c r="F682" t="s">
        <v>237</v>
      </c>
      <c r="G682" s="83">
        <v>50</v>
      </c>
      <c r="P682"/>
    </row>
    <row r="683" spans="1:16">
      <c r="C683" t="s">
        <v>182</v>
      </c>
      <c r="D683" t="s">
        <v>23</v>
      </c>
      <c r="E683" t="s">
        <v>232</v>
      </c>
      <c r="F683" t="s">
        <v>237</v>
      </c>
      <c r="G683" s="83">
        <v>1000</v>
      </c>
      <c r="P683"/>
    </row>
    <row r="684" spans="1:16">
      <c r="C684" t="s">
        <v>446</v>
      </c>
      <c r="D684" t="s">
        <v>23</v>
      </c>
      <c r="E684" t="s">
        <v>1268</v>
      </c>
      <c r="F684" t="s">
        <v>237</v>
      </c>
      <c r="G684" s="83">
        <v>1598.37</v>
      </c>
      <c r="P684"/>
    </row>
    <row r="685" spans="1:16">
      <c r="C685" t="s">
        <v>226</v>
      </c>
      <c r="D685" t="s">
        <v>23</v>
      </c>
      <c r="E685" t="s">
        <v>52</v>
      </c>
      <c r="F685" t="s">
        <v>237</v>
      </c>
      <c r="G685" s="83">
        <v>500.39</v>
      </c>
      <c r="P685"/>
    </row>
    <row r="686" spans="1:16">
      <c r="B686" s="63" t="s">
        <v>3603</v>
      </c>
      <c r="C686" s="63"/>
      <c r="D686" s="63"/>
      <c r="E686" s="63"/>
      <c r="F686" s="63"/>
      <c r="G686" s="64">
        <v>3435.3999999999996</v>
      </c>
      <c r="P686"/>
    </row>
    <row r="687" spans="1:16">
      <c r="A687" t="s">
        <v>4244</v>
      </c>
      <c r="F687"/>
      <c r="G687" s="83">
        <v>17071.91</v>
      </c>
      <c r="P687"/>
    </row>
    <row r="688" spans="1:16">
      <c r="A688">
        <v>11</v>
      </c>
      <c r="B688" t="s">
        <v>195</v>
      </c>
      <c r="C688" t="s">
        <v>458</v>
      </c>
      <c r="D688" t="s">
        <v>23</v>
      </c>
      <c r="E688" t="s">
        <v>1277</v>
      </c>
      <c r="F688" t="s">
        <v>3598</v>
      </c>
      <c r="G688" s="83">
        <v>-60</v>
      </c>
      <c r="P688"/>
    </row>
    <row r="689" spans="2:16">
      <c r="E689" t="s">
        <v>1248</v>
      </c>
      <c r="F689" t="s">
        <v>3598</v>
      </c>
      <c r="G689" s="83">
        <v>9.99</v>
      </c>
      <c r="P689"/>
    </row>
    <row r="690" spans="2:16">
      <c r="C690" t="s">
        <v>56</v>
      </c>
      <c r="D690" t="s">
        <v>23</v>
      </c>
      <c r="E690" t="s">
        <v>22</v>
      </c>
      <c r="F690" t="s">
        <v>196</v>
      </c>
      <c r="G690" s="83">
        <v>0</v>
      </c>
      <c r="P690"/>
    </row>
    <row r="691" spans="2:16">
      <c r="D691" t="s">
        <v>302</v>
      </c>
      <c r="E691" t="s">
        <v>22</v>
      </c>
      <c r="F691" t="s">
        <v>3598</v>
      </c>
      <c r="G691" s="83">
        <v>-1.19</v>
      </c>
      <c r="P691"/>
    </row>
    <row r="692" spans="2:16">
      <c r="F692" t="s">
        <v>3599</v>
      </c>
      <c r="G692" s="83">
        <v>3.9899999999999998</v>
      </c>
      <c r="P692"/>
    </row>
    <row r="693" spans="2:16">
      <c r="B693" s="63" t="s">
        <v>1321</v>
      </c>
      <c r="C693" s="63"/>
      <c r="D693" s="63"/>
      <c r="E693" s="63"/>
      <c r="F693" s="63"/>
      <c r="G693" s="64">
        <v>-47.209999999999994</v>
      </c>
      <c r="P693"/>
    </row>
    <row r="694" spans="2:16">
      <c r="B694" t="s">
        <v>137</v>
      </c>
      <c r="C694" t="s">
        <v>123</v>
      </c>
      <c r="D694" t="s">
        <v>284</v>
      </c>
      <c r="E694" t="s">
        <v>101</v>
      </c>
      <c r="F694" t="s">
        <v>191</v>
      </c>
      <c r="G694" s="83">
        <v>538.96</v>
      </c>
      <c r="P694"/>
    </row>
    <row r="695" spans="2:16">
      <c r="C695" t="s">
        <v>197</v>
      </c>
      <c r="D695" t="s">
        <v>281</v>
      </c>
      <c r="E695" t="s">
        <v>200</v>
      </c>
      <c r="F695" t="s">
        <v>191</v>
      </c>
      <c r="G695" s="83">
        <v>477.28</v>
      </c>
      <c r="P695"/>
    </row>
    <row r="696" spans="2:16">
      <c r="C696" t="s">
        <v>34</v>
      </c>
      <c r="D696" t="s">
        <v>299</v>
      </c>
      <c r="E696" t="s">
        <v>35</v>
      </c>
      <c r="F696" t="s">
        <v>191</v>
      </c>
      <c r="G696" s="83">
        <v>100</v>
      </c>
      <c r="P696"/>
    </row>
    <row r="697" spans="2:16">
      <c r="C697" t="s">
        <v>78</v>
      </c>
      <c r="D697" t="s">
        <v>80</v>
      </c>
      <c r="E697" t="s">
        <v>79</v>
      </c>
      <c r="F697" t="s">
        <v>191</v>
      </c>
      <c r="G697" s="83">
        <v>20</v>
      </c>
      <c r="P697"/>
    </row>
    <row r="698" spans="2:16">
      <c r="C698" t="s">
        <v>43</v>
      </c>
      <c r="D698" t="s">
        <v>23</v>
      </c>
      <c r="E698" t="s">
        <v>44</v>
      </c>
      <c r="F698" t="s">
        <v>191</v>
      </c>
      <c r="G698" s="83">
        <v>191.7</v>
      </c>
      <c r="P698"/>
    </row>
    <row r="699" spans="2:16">
      <c r="C699" t="s">
        <v>53</v>
      </c>
      <c r="D699" t="s">
        <v>23</v>
      </c>
      <c r="E699" t="s">
        <v>52</v>
      </c>
      <c r="F699" t="s">
        <v>191</v>
      </c>
      <c r="G699" s="83">
        <v>-70.05</v>
      </c>
      <c r="P699"/>
    </row>
    <row r="700" spans="2:16">
      <c r="C700" t="s">
        <v>509</v>
      </c>
      <c r="D700" t="s">
        <v>23</v>
      </c>
      <c r="E700" t="s">
        <v>41</v>
      </c>
      <c r="F700" t="s">
        <v>191</v>
      </c>
      <c r="G700" s="83">
        <v>250</v>
      </c>
      <c r="P700"/>
    </row>
    <row r="701" spans="2:16">
      <c r="B701" s="63" t="s">
        <v>1323</v>
      </c>
      <c r="C701" s="63"/>
      <c r="D701" s="63"/>
      <c r="E701" s="63"/>
      <c r="F701" s="63"/>
      <c r="G701" s="64">
        <v>1507.89</v>
      </c>
      <c r="P701"/>
    </row>
    <row r="702" spans="2:16">
      <c r="B702" t="s">
        <v>219</v>
      </c>
      <c r="C702" t="s">
        <v>51</v>
      </c>
      <c r="D702" t="s">
        <v>23</v>
      </c>
      <c r="E702" t="s">
        <v>243</v>
      </c>
      <c r="F702" t="s">
        <v>2478</v>
      </c>
      <c r="G702" s="83">
        <v>22.5</v>
      </c>
      <c r="P702"/>
    </row>
    <row r="703" spans="2:16">
      <c r="B703" s="63" t="s">
        <v>1324</v>
      </c>
      <c r="C703" s="63"/>
      <c r="D703" s="63"/>
      <c r="E703" s="63"/>
      <c r="F703" s="63"/>
      <c r="G703" s="64">
        <v>22.5</v>
      </c>
      <c r="P703"/>
    </row>
    <row r="704" spans="2:16">
      <c r="B704" t="s">
        <v>207</v>
      </c>
      <c r="C704" t="s">
        <v>31</v>
      </c>
      <c r="D704" t="s">
        <v>23</v>
      </c>
      <c r="E704" t="s">
        <v>234</v>
      </c>
      <c r="F704" t="s">
        <v>2130</v>
      </c>
      <c r="G704" s="83">
        <v>399</v>
      </c>
      <c r="P704"/>
    </row>
    <row r="705" spans="3:16">
      <c r="E705" t="s">
        <v>1287</v>
      </c>
      <c r="F705" t="s">
        <v>2130</v>
      </c>
      <c r="G705" s="83">
        <v>110.95</v>
      </c>
      <c r="P705"/>
    </row>
    <row r="706" spans="3:16">
      <c r="E706" t="s">
        <v>128</v>
      </c>
      <c r="F706" t="s">
        <v>2130</v>
      </c>
      <c r="G706" s="83">
        <v>21.36</v>
      </c>
      <c r="P706"/>
    </row>
    <row r="707" spans="3:16">
      <c r="E707" t="s">
        <v>3838</v>
      </c>
      <c r="F707" t="s">
        <v>2130</v>
      </c>
      <c r="G707" s="83">
        <v>1740.5</v>
      </c>
      <c r="P707"/>
    </row>
    <row r="708" spans="3:16">
      <c r="C708" t="s">
        <v>100</v>
      </c>
      <c r="D708" t="s">
        <v>23</v>
      </c>
      <c r="E708" t="s">
        <v>4942</v>
      </c>
      <c r="F708" t="s">
        <v>2130</v>
      </c>
      <c r="G708" s="83">
        <v>26.82</v>
      </c>
      <c r="P708"/>
    </row>
    <row r="709" spans="3:16">
      <c r="C709" t="s">
        <v>351</v>
      </c>
      <c r="D709" t="s">
        <v>309</v>
      </c>
      <c r="E709" t="s">
        <v>1288</v>
      </c>
      <c r="F709" t="s">
        <v>2130</v>
      </c>
      <c r="G709" s="83">
        <v>381.87</v>
      </c>
      <c r="P709"/>
    </row>
    <row r="710" spans="3:16">
      <c r="C710" t="s">
        <v>357</v>
      </c>
      <c r="D710" t="s">
        <v>23</v>
      </c>
      <c r="E710" t="s">
        <v>4945</v>
      </c>
      <c r="F710" t="s">
        <v>2130</v>
      </c>
      <c r="G710" s="83">
        <v>365.31</v>
      </c>
      <c r="P710"/>
    </row>
    <row r="711" spans="3:16">
      <c r="C711" t="s">
        <v>123</v>
      </c>
      <c r="D711" t="s">
        <v>284</v>
      </c>
      <c r="E711" t="s">
        <v>101</v>
      </c>
      <c r="F711" t="s">
        <v>2130</v>
      </c>
      <c r="G711" s="83">
        <v>230.53</v>
      </c>
      <c r="P711"/>
    </row>
    <row r="712" spans="3:16">
      <c r="C712" t="s">
        <v>34</v>
      </c>
      <c r="D712" t="s">
        <v>299</v>
      </c>
      <c r="E712" t="s">
        <v>35</v>
      </c>
      <c r="F712" t="s">
        <v>2130</v>
      </c>
      <c r="G712" s="83">
        <v>1171.75</v>
      </c>
      <c r="P712"/>
    </row>
    <row r="713" spans="3:16">
      <c r="E713" t="s">
        <v>4944</v>
      </c>
      <c r="F713" t="s">
        <v>2130</v>
      </c>
      <c r="G713" s="83">
        <v>781.53</v>
      </c>
      <c r="P713"/>
    </row>
    <row r="714" spans="3:16">
      <c r="D714" t="s">
        <v>36</v>
      </c>
      <c r="E714" t="s">
        <v>35</v>
      </c>
      <c r="F714" t="s">
        <v>2130</v>
      </c>
      <c r="G714" s="83">
        <v>18.13</v>
      </c>
      <c r="P714"/>
    </row>
    <row r="715" spans="3:16">
      <c r="C715" t="s">
        <v>139</v>
      </c>
      <c r="D715" t="s">
        <v>299</v>
      </c>
      <c r="E715" t="s">
        <v>1267</v>
      </c>
      <c r="F715" t="s">
        <v>2130</v>
      </c>
      <c r="G715" s="83">
        <v>52.8</v>
      </c>
      <c r="P715"/>
    </row>
    <row r="716" spans="3:16">
      <c r="C716" t="s">
        <v>413</v>
      </c>
      <c r="D716" t="s">
        <v>23</v>
      </c>
      <c r="E716" t="s">
        <v>1238</v>
      </c>
      <c r="F716" t="s">
        <v>2130</v>
      </c>
      <c r="G716" s="83">
        <v>42.96</v>
      </c>
      <c r="P716"/>
    </row>
    <row r="717" spans="3:16">
      <c r="D717" t="s">
        <v>288</v>
      </c>
      <c r="E717" t="s">
        <v>3837</v>
      </c>
      <c r="F717" t="s">
        <v>2130</v>
      </c>
      <c r="G717" s="83">
        <v>10.48</v>
      </c>
      <c r="P717"/>
    </row>
    <row r="718" spans="3:16">
      <c r="C718" t="s">
        <v>435</v>
      </c>
      <c r="D718" t="s">
        <v>23</v>
      </c>
      <c r="E718" t="s">
        <v>1255</v>
      </c>
      <c r="F718" t="s">
        <v>2130</v>
      </c>
      <c r="G718" s="83">
        <v>39.85</v>
      </c>
      <c r="P718"/>
    </row>
    <row r="719" spans="3:16">
      <c r="E719" t="s">
        <v>79</v>
      </c>
      <c r="F719" t="s">
        <v>2130</v>
      </c>
      <c r="G719" s="83">
        <v>165</v>
      </c>
      <c r="P719"/>
    </row>
    <row r="720" spans="3:16">
      <c r="C720" t="s">
        <v>182</v>
      </c>
      <c r="D720" t="s">
        <v>23</v>
      </c>
      <c r="E720" t="s">
        <v>183</v>
      </c>
      <c r="F720" t="s">
        <v>2130</v>
      </c>
      <c r="G720" s="83">
        <v>5474.8600000000006</v>
      </c>
      <c r="P720"/>
    </row>
    <row r="721" spans="3:16">
      <c r="E721" t="s">
        <v>1261</v>
      </c>
      <c r="F721" t="s">
        <v>2130</v>
      </c>
      <c r="G721" s="83">
        <v>32.96</v>
      </c>
      <c r="P721"/>
    </row>
    <row r="722" spans="3:16">
      <c r="E722" t="s">
        <v>232</v>
      </c>
      <c r="F722" t="s">
        <v>2130</v>
      </c>
      <c r="G722" s="83">
        <v>2150</v>
      </c>
      <c r="P722"/>
    </row>
    <row r="723" spans="3:16">
      <c r="C723" t="s">
        <v>104</v>
      </c>
      <c r="D723" t="s">
        <v>299</v>
      </c>
      <c r="E723" t="s">
        <v>105</v>
      </c>
      <c r="F723" t="s">
        <v>2130</v>
      </c>
      <c r="G723" s="83">
        <v>86.83</v>
      </c>
      <c r="P723"/>
    </row>
    <row r="724" spans="3:16">
      <c r="C724" t="s">
        <v>458</v>
      </c>
      <c r="D724" t="s">
        <v>23</v>
      </c>
      <c r="E724" t="s">
        <v>1274</v>
      </c>
      <c r="F724" t="s">
        <v>2130</v>
      </c>
      <c r="G724" s="83">
        <v>16.8</v>
      </c>
      <c r="P724"/>
    </row>
    <row r="725" spans="3:16">
      <c r="C725" t="s">
        <v>460</v>
      </c>
      <c r="D725" t="s">
        <v>281</v>
      </c>
      <c r="E725" t="s">
        <v>1259</v>
      </c>
      <c r="F725" t="s">
        <v>2130</v>
      </c>
      <c r="G725" s="83">
        <v>67.56</v>
      </c>
      <c r="P725"/>
    </row>
    <row r="726" spans="3:16">
      <c r="C726" t="s">
        <v>461</v>
      </c>
      <c r="D726" t="s">
        <v>23</v>
      </c>
      <c r="E726" t="s">
        <v>1243</v>
      </c>
      <c r="F726" t="s">
        <v>2130</v>
      </c>
      <c r="G726" s="83">
        <v>72.78</v>
      </c>
      <c r="P726"/>
    </row>
    <row r="727" spans="3:16">
      <c r="C727" t="s">
        <v>463</v>
      </c>
      <c r="D727" t="s">
        <v>299</v>
      </c>
      <c r="E727" t="s">
        <v>1285</v>
      </c>
      <c r="F727" t="s">
        <v>2130</v>
      </c>
      <c r="G727" s="83">
        <v>11.9</v>
      </c>
      <c r="P727"/>
    </row>
    <row r="728" spans="3:16">
      <c r="E728" t="s">
        <v>1253</v>
      </c>
      <c r="F728" t="s">
        <v>2130</v>
      </c>
      <c r="G728" s="83">
        <v>228.12</v>
      </c>
      <c r="P728"/>
    </row>
    <row r="729" spans="3:16">
      <c r="C729" t="s">
        <v>78</v>
      </c>
      <c r="D729" t="s">
        <v>23</v>
      </c>
      <c r="E729" t="s">
        <v>1245</v>
      </c>
      <c r="F729" t="s">
        <v>2130</v>
      </c>
      <c r="G729" s="83">
        <v>147</v>
      </c>
      <c r="P729"/>
    </row>
    <row r="730" spans="3:16">
      <c r="E730" t="s">
        <v>1271</v>
      </c>
      <c r="F730" t="s">
        <v>2130</v>
      </c>
      <c r="G730" s="83">
        <v>17.98</v>
      </c>
      <c r="P730"/>
    </row>
    <row r="731" spans="3:16">
      <c r="E731" t="s">
        <v>1263</v>
      </c>
      <c r="F731" t="s">
        <v>2130</v>
      </c>
      <c r="G731" s="83">
        <v>4.1399999999999997</v>
      </c>
      <c r="P731"/>
    </row>
    <row r="732" spans="3:16">
      <c r="E732" t="s">
        <v>1258</v>
      </c>
      <c r="F732" t="s">
        <v>2130</v>
      </c>
      <c r="G732" s="83">
        <v>213.59</v>
      </c>
      <c r="P732"/>
    </row>
    <row r="733" spans="3:16">
      <c r="C733" t="s">
        <v>478</v>
      </c>
      <c r="D733" t="s">
        <v>23</v>
      </c>
      <c r="E733" t="s">
        <v>57</v>
      </c>
      <c r="F733" t="s">
        <v>2130</v>
      </c>
      <c r="G733" s="83">
        <v>367.08</v>
      </c>
      <c r="P733"/>
    </row>
    <row r="734" spans="3:16">
      <c r="C734" t="s">
        <v>140</v>
      </c>
      <c r="D734" t="s">
        <v>284</v>
      </c>
      <c r="E734" t="s">
        <v>4943</v>
      </c>
      <c r="F734" t="s">
        <v>2130</v>
      </c>
      <c r="G734" s="83">
        <v>6.26</v>
      </c>
      <c r="P734"/>
    </row>
    <row r="735" spans="3:16">
      <c r="C735" t="s">
        <v>491</v>
      </c>
      <c r="D735" t="s">
        <v>23</v>
      </c>
      <c r="E735" t="s">
        <v>1288</v>
      </c>
      <c r="F735" t="s">
        <v>2130</v>
      </c>
      <c r="G735" s="83">
        <v>107.17</v>
      </c>
      <c r="P735"/>
    </row>
    <row r="736" spans="3:16">
      <c r="C736" t="s">
        <v>496</v>
      </c>
      <c r="D736" t="s">
        <v>23</v>
      </c>
      <c r="E736" t="s">
        <v>1251</v>
      </c>
      <c r="F736" t="s">
        <v>2130</v>
      </c>
      <c r="G736" s="83">
        <v>64.430000000000007</v>
      </c>
      <c r="P736"/>
    </row>
    <row r="737" spans="1:18">
      <c r="E737" t="s">
        <v>3839</v>
      </c>
      <c r="F737" t="s">
        <v>2130</v>
      </c>
      <c r="G737" s="83">
        <v>40</v>
      </c>
      <c r="P737"/>
    </row>
    <row r="738" spans="1:18">
      <c r="C738" t="s">
        <v>53</v>
      </c>
      <c r="D738" t="s">
        <v>23</v>
      </c>
      <c r="E738" t="s">
        <v>4947</v>
      </c>
      <c r="F738" t="s">
        <v>2130</v>
      </c>
      <c r="G738" s="83">
        <v>12.45</v>
      </c>
      <c r="P738"/>
    </row>
    <row r="739" spans="1:18">
      <c r="C739" t="s">
        <v>509</v>
      </c>
      <c r="D739" t="s">
        <v>23</v>
      </c>
      <c r="E739" t="s">
        <v>4946</v>
      </c>
      <c r="F739" t="s">
        <v>2130</v>
      </c>
      <c r="G739" s="83">
        <v>666</v>
      </c>
      <c r="P739"/>
    </row>
    <row r="740" spans="1:18">
      <c r="C740" t="s">
        <v>423</v>
      </c>
      <c r="D740" t="s">
        <v>288</v>
      </c>
      <c r="E740" t="s">
        <v>1242</v>
      </c>
      <c r="F740" t="s">
        <v>2130</v>
      </c>
      <c r="G740" s="83">
        <v>279.78999999999996</v>
      </c>
      <c r="P740"/>
    </row>
    <row r="741" spans="1:18">
      <c r="B741" s="63" t="s">
        <v>1325</v>
      </c>
      <c r="C741" s="63"/>
      <c r="D741" s="63"/>
      <c r="E741" s="63"/>
      <c r="F741" s="63"/>
      <c r="G741" s="64">
        <v>15626.54</v>
      </c>
      <c r="P741"/>
    </row>
    <row r="742" spans="1:18">
      <c r="B742" t="s">
        <v>209</v>
      </c>
      <c r="C742" t="s">
        <v>413</v>
      </c>
      <c r="D742" t="s">
        <v>23</v>
      </c>
      <c r="E742" t="s">
        <v>3837</v>
      </c>
      <c r="F742" t="s">
        <v>237</v>
      </c>
      <c r="G742" s="83">
        <v>41.6</v>
      </c>
      <c r="P742"/>
    </row>
    <row r="743" spans="1:18">
      <c r="C743" t="s">
        <v>226</v>
      </c>
      <c r="D743" t="s">
        <v>23</v>
      </c>
      <c r="E743" t="s">
        <v>52</v>
      </c>
      <c r="F743" t="s">
        <v>237</v>
      </c>
      <c r="G743" s="83">
        <v>556.86</v>
      </c>
      <c r="L743" s="12"/>
      <c r="O743" s="52"/>
      <c r="P743"/>
    </row>
    <row r="744" spans="1:18">
      <c r="C744" t="s">
        <v>53</v>
      </c>
      <c r="D744" t="s">
        <v>23</v>
      </c>
      <c r="E744" t="s">
        <v>52</v>
      </c>
      <c r="F744" t="s">
        <v>237</v>
      </c>
      <c r="G744" s="83">
        <v>200</v>
      </c>
      <c r="I744" t="s">
        <v>3667</v>
      </c>
      <c r="J744" t="s">
        <v>3668</v>
      </c>
      <c r="K744" t="s">
        <v>3669</v>
      </c>
      <c r="L744" t="s">
        <v>0</v>
      </c>
      <c r="M744" t="s">
        <v>3670</v>
      </c>
      <c r="N744" t="s">
        <v>12</v>
      </c>
      <c r="O744" t="s">
        <v>2</v>
      </c>
      <c r="P744" t="s">
        <v>3671</v>
      </c>
      <c r="Q744" t="s">
        <v>15</v>
      </c>
      <c r="R744" t="s">
        <v>3672</v>
      </c>
    </row>
    <row r="745" spans="1:18">
      <c r="B745" s="63" t="s">
        <v>3603</v>
      </c>
      <c r="C745" s="63"/>
      <c r="D745" s="63"/>
      <c r="E745" s="63"/>
      <c r="F745" s="63"/>
      <c r="G745" s="64">
        <v>798.46</v>
      </c>
      <c r="I745" t="s">
        <v>4258</v>
      </c>
      <c r="P745"/>
    </row>
    <row r="746" spans="1:18">
      <c r="A746" t="s">
        <v>4245</v>
      </c>
      <c r="F746"/>
      <c r="G746" s="83">
        <v>17908.18</v>
      </c>
      <c r="I746" s="63" t="s">
        <v>3664</v>
      </c>
      <c r="J746" s="63"/>
      <c r="K746" s="63" t="s">
        <v>3666</v>
      </c>
      <c r="L746" s="167">
        <v>42369</v>
      </c>
      <c r="M746" s="63" t="str">
        <f>LEFT(B747,5)</f>
        <v>11200</v>
      </c>
      <c r="N746" s="63" t="s">
        <v>23</v>
      </c>
      <c r="O746" s="64">
        <f>-SUM(O747:O748)</f>
        <v>-9.99</v>
      </c>
      <c r="P746" s="63"/>
      <c r="Q746" s="63" t="str">
        <f>Q747</f>
        <v>PayPal (LLC) Activity</v>
      </c>
      <c r="R746" s="63" t="s">
        <v>292</v>
      </c>
    </row>
    <row r="747" spans="1:18">
      <c r="A747">
        <v>12</v>
      </c>
      <c r="B747" t="s">
        <v>195</v>
      </c>
      <c r="C747" t="s">
        <v>97</v>
      </c>
      <c r="D747" t="s">
        <v>302</v>
      </c>
      <c r="E747" t="s">
        <v>2802</v>
      </c>
      <c r="F747" t="s">
        <v>3598</v>
      </c>
      <c r="G747" s="83">
        <v>0</v>
      </c>
      <c r="I747" t="s">
        <v>3665</v>
      </c>
      <c r="K747" t="s">
        <v>3666</v>
      </c>
      <c r="L747" s="12">
        <v>42369</v>
      </c>
      <c r="M747" t="str">
        <f>IF(C747="",M746,LEFT(C747,5))</f>
        <v>29100</v>
      </c>
      <c r="N747" t="str">
        <f>IF(D747="",N746,D747)</f>
        <v>eBay:eBay</v>
      </c>
      <c r="O747" s="52">
        <f>G747</f>
        <v>0</v>
      </c>
      <c r="P747"/>
      <c r="Q747" t="str">
        <f>F747</f>
        <v>PayPal (LLC) Activity</v>
      </c>
      <c r="R747" t="str">
        <f>IF(E747="",R746,E747)</f>
        <v>David Ratner</v>
      </c>
    </row>
    <row r="748" spans="1:18">
      <c r="C748" t="s">
        <v>458</v>
      </c>
      <c r="D748" t="s">
        <v>23</v>
      </c>
      <c r="E748" t="s">
        <v>1248</v>
      </c>
      <c r="F748" t="s">
        <v>3598</v>
      </c>
      <c r="G748" s="83">
        <v>9.99</v>
      </c>
      <c r="I748" t="s">
        <v>3665</v>
      </c>
      <c r="K748" t="s">
        <v>3666</v>
      </c>
      <c r="L748" s="12">
        <v>42369</v>
      </c>
      <c r="M748" t="str">
        <f>IF(C748="",M747,LEFT(C748,5))</f>
        <v>71000</v>
      </c>
      <c r="N748" t="str">
        <f>IF(D748="",N747,D748)</f>
        <v>Corporate</v>
      </c>
      <c r="O748" s="52">
        <f>G748</f>
        <v>9.99</v>
      </c>
      <c r="P748"/>
      <c r="Q748" t="str">
        <f>F748</f>
        <v>PayPal (LLC) Activity</v>
      </c>
      <c r="R748" t="str">
        <f>IF(E748="",R747,E748)</f>
        <v>Spotify</v>
      </c>
    </row>
    <row r="749" spans="1:18">
      <c r="B749" s="63" t="s">
        <v>1321</v>
      </c>
      <c r="C749" s="63"/>
      <c r="D749" s="63"/>
      <c r="E749" s="63"/>
      <c r="F749" s="63"/>
      <c r="G749" s="64">
        <v>9.99</v>
      </c>
      <c r="I749" s="63" t="s">
        <v>3664</v>
      </c>
      <c r="J749" s="63"/>
      <c r="K749" s="63" t="s">
        <v>3666</v>
      </c>
      <c r="L749" s="167">
        <v>42369</v>
      </c>
      <c r="M749" s="63" t="str">
        <f>LEFT(B750,5)</f>
        <v>11600</v>
      </c>
      <c r="N749" s="63" t="s">
        <v>23</v>
      </c>
      <c r="O749" s="64">
        <f>-SUM(O750:O753)</f>
        <v>-279.95</v>
      </c>
      <c r="P749" s="63"/>
      <c r="Q749" s="63" t="str">
        <f>Q750</f>
        <v>0592 (LLC) Activity</v>
      </c>
      <c r="R749" s="63" t="s">
        <v>292</v>
      </c>
    </row>
    <row r="750" spans="1:18">
      <c r="B750" t="s">
        <v>137</v>
      </c>
      <c r="C750" t="s">
        <v>78</v>
      </c>
      <c r="D750" t="s">
        <v>80</v>
      </c>
      <c r="E750" t="s">
        <v>79</v>
      </c>
      <c r="F750" t="s">
        <v>191</v>
      </c>
      <c r="G750" s="83">
        <v>20</v>
      </c>
      <c r="I750" t="s">
        <v>3665</v>
      </c>
      <c r="K750" t="s">
        <v>3666</v>
      </c>
      <c r="L750" s="12">
        <v>42369</v>
      </c>
      <c r="M750" t="str">
        <f>IF(C750="",M749,LEFT(C750,5))</f>
        <v>72500</v>
      </c>
      <c r="N750" t="str">
        <f>IF(D750="",N749,D750)</f>
        <v>Wholesale</v>
      </c>
      <c r="O750" s="52">
        <f>G750</f>
        <v>20</v>
      </c>
      <c r="P750"/>
      <c r="Q750" t="str">
        <f>F750</f>
        <v>0592 (LLC) Activity</v>
      </c>
      <c r="R750" t="str">
        <f>IF(E750="",R749,E750)</f>
        <v>ZoHo</v>
      </c>
    </row>
    <row r="751" spans="1:18">
      <c r="C751" t="s">
        <v>43</v>
      </c>
      <c r="D751" t="s">
        <v>23</v>
      </c>
      <c r="E751" t="s">
        <v>44</v>
      </c>
      <c r="F751" t="s">
        <v>191</v>
      </c>
      <c r="G751" s="83">
        <v>30</v>
      </c>
      <c r="I751" t="s">
        <v>3665</v>
      </c>
      <c r="K751" t="s">
        <v>3666</v>
      </c>
      <c r="L751" s="12">
        <v>42369</v>
      </c>
      <c r="M751" t="str">
        <f>IF(C751="",M750,LEFT(C751,5))</f>
        <v>74002</v>
      </c>
      <c r="N751" t="str">
        <f>IF(D751="",N750,D751)</f>
        <v>Corporate</v>
      </c>
      <c r="O751" s="52">
        <f>G751</f>
        <v>30</v>
      </c>
      <c r="P751"/>
      <c r="Q751" t="str">
        <f>F751</f>
        <v>0592 (LLC) Activity</v>
      </c>
      <c r="R751" t="str">
        <f>IF(E751="",R750,E751)</f>
        <v>Authorize.net</v>
      </c>
    </row>
    <row r="752" spans="1:18">
      <c r="C752" t="s">
        <v>53</v>
      </c>
      <c r="D752" t="s">
        <v>23</v>
      </c>
      <c r="E752" t="s">
        <v>52</v>
      </c>
      <c r="F752" t="s">
        <v>191</v>
      </c>
      <c r="G752" s="83">
        <v>29.95</v>
      </c>
      <c r="I752" t="s">
        <v>3665</v>
      </c>
      <c r="K752" t="s">
        <v>3666</v>
      </c>
      <c r="L752" s="12">
        <v>42369</v>
      </c>
      <c r="M752" t="str">
        <f>IF(C752="",M751,LEFT(C752,5))</f>
        <v>74003</v>
      </c>
      <c r="N752" t="str">
        <f>IF(D752="",N751,D752)</f>
        <v>Corporate</v>
      </c>
      <c r="O752" s="52">
        <f>G752</f>
        <v>29.95</v>
      </c>
      <c r="P752"/>
      <c r="Q752" t="str">
        <f>F752</f>
        <v>0592 (LLC) Activity</v>
      </c>
      <c r="R752" t="str">
        <f>IF(E752="",R751,E752)</f>
        <v>BofA</v>
      </c>
    </row>
    <row r="753" spans="2:18">
      <c r="C753" t="s">
        <v>509</v>
      </c>
      <c r="D753" t="s">
        <v>23</v>
      </c>
      <c r="E753" t="s">
        <v>41</v>
      </c>
      <c r="F753" t="s">
        <v>191</v>
      </c>
      <c r="G753" s="83">
        <v>200</v>
      </c>
      <c r="I753" t="s">
        <v>3665</v>
      </c>
      <c r="K753" t="s">
        <v>3666</v>
      </c>
      <c r="L753" s="12">
        <v>42369</v>
      </c>
      <c r="M753" t="str">
        <f>IF(C753="",M752,LEFT(C753,5))</f>
        <v>85001</v>
      </c>
      <c r="N753" t="str">
        <f>IF(D753="",N752,D753)</f>
        <v>Corporate</v>
      </c>
      <c r="O753" s="52">
        <f>G753</f>
        <v>200</v>
      </c>
      <c r="P753"/>
      <c r="Q753" t="str">
        <f>F753</f>
        <v>0592 (LLC) Activity</v>
      </c>
      <c r="R753" t="str">
        <f>IF(E753="",R752,E753)</f>
        <v>IRS</v>
      </c>
    </row>
    <row r="754" spans="2:18">
      <c r="B754" s="63" t="s">
        <v>1323</v>
      </c>
      <c r="C754" s="63"/>
      <c r="D754" s="63"/>
      <c r="E754" s="63"/>
      <c r="F754" s="63"/>
      <c r="G754" s="64">
        <v>279.95</v>
      </c>
      <c r="I754" s="63" t="s">
        <v>3664</v>
      </c>
      <c r="J754" s="63"/>
      <c r="K754" s="63" t="s">
        <v>3666</v>
      </c>
      <c r="L754" s="167">
        <v>42369</v>
      </c>
      <c r="M754" s="63" t="str">
        <f>LEFT(B755,5)</f>
        <v>11800</v>
      </c>
      <c r="N754" s="63" t="s">
        <v>23</v>
      </c>
      <c r="O754" s="64">
        <f>-O755</f>
        <v>-22.5</v>
      </c>
      <c r="P754" s="63"/>
      <c r="Q754" s="63" t="str">
        <f>Q755</f>
        <v>HSBC (LLC) Sales Activity</v>
      </c>
      <c r="R754" s="63" t="s">
        <v>292</v>
      </c>
    </row>
    <row r="755" spans="2:18">
      <c r="B755" t="s">
        <v>219</v>
      </c>
      <c r="C755" t="s">
        <v>51</v>
      </c>
      <c r="D755" t="s">
        <v>23</v>
      </c>
      <c r="E755" t="s">
        <v>243</v>
      </c>
      <c r="F755" t="s">
        <v>2478</v>
      </c>
      <c r="G755" s="83">
        <v>22.5</v>
      </c>
      <c r="I755" t="s">
        <v>3665</v>
      </c>
      <c r="K755" t="s">
        <v>3666</v>
      </c>
      <c r="L755" s="12">
        <v>42369</v>
      </c>
      <c r="M755" t="str">
        <f>IF(C755="",M754,LEFT(C755,5))</f>
        <v>74004</v>
      </c>
      <c r="N755" t="str">
        <f>IF(D755="",N754,D755)</f>
        <v>Corporate</v>
      </c>
      <c r="O755" s="52">
        <f>G755</f>
        <v>22.5</v>
      </c>
      <c r="P755"/>
      <c r="Q755" t="str">
        <f>F755</f>
        <v>HSBC (LLC) Sales Activity</v>
      </c>
      <c r="R755" t="str">
        <f>IF(E755="",R754,E755)</f>
        <v>HSBC</v>
      </c>
    </row>
    <row r="756" spans="2:18">
      <c r="B756" s="63" t="s">
        <v>1324</v>
      </c>
      <c r="C756" s="63"/>
      <c r="D756" s="63"/>
      <c r="E756" s="63"/>
      <c r="F756" s="63"/>
      <c r="G756" s="64">
        <v>22.5</v>
      </c>
      <c r="I756" s="63" t="s">
        <v>3664</v>
      </c>
      <c r="J756" s="63"/>
      <c r="K756" s="63" t="s">
        <v>3666</v>
      </c>
      <c r="L756" s="167">
        <v>42369</v>
      </c>
      <c r="M756" s="63" t="str">
        <f>LEFT(B757,5)</f>
        <v>22000</v>
      </c>
      <c r="N756" s="63" t="s">
        <v>23</v>
      </c>
      <c r="O756" s="64">
        <f>-SUM(O757:O792)</f>
        <v>-16371.919999999998</v>
      </c>
      <c r="P756" s="63"/>
      <c r="Q756" s="63" t="str">
        <f>Q757</f>
        <v>AMEX (LLC) Activity</v>
      </c>
      <c r="R756" s="63" t="s">
        <v>292</v>
      </c>
    </row>
    <row r="757" spans="2:18">
      <c r="B757" t="s">
        <v>207</v>
      </c>
      <c r="C757" t="s">
        <v>31</v>
      </c>
      <c r="D757" t="s">
        <v>23</v>
      </c>
      <c r="E757" t="s">
        <v>234</v>
      </c>
      <c r="F757" t="s">
        <v>2130</v>
      </c>
      <c r="G757" s="83">
        <v>673.5</v>
      </c>
      <c r="I757" t="s">
        <v>3665</v>
      </c>
      <c r="K757" t="s">
        <v>3666</v>
      </c>
      <c r="L757" s="12">
        <v>42369</v>
      </c>
      <c r="M757" t="str">
        <f t="shared" ref="M757:M792" si="0">IF(C757="",M756,LEFT(C757,5))</f>
        <v>13100</v>
      </c>
      <c r="N757" t="str">
        <f t="shared" ref="N757:N792" si="1">IF(D757="",N756,D757)</f>
        <v>Corporate</v>
      </c>
      <c r="O757" s="52">
        <f t="shared" ref="O757:O792" si="2">G757</f>
        <v>673.5</v>
      </c>
      <c r="P757"/>
      <c r="Q757" t="str">
        <f t="shared" ref="Q757:Q792" si="3">F757</f>
        <v>AMEX (LLC) Activity</v>
      </c>
      <c r="R757" t="str">
        <f t="shared" ref="R757:R792" si="4">IF(E757="",R756,E757)</f>
        <v>Canine Innovations (Pet Convincer)</v>
      </c>
    </row>
    <row r="758" spans="2:18">
      <c r="E758" t="s">
        <v>1276</v>
      </c>
      <c r="F758" t="s">
        <v>2130</v>
      </c>
      <c r="G758" s="83">
        <v>73.3</v>
      </c>
      <c r="I758" t="s">
        <v>3665</v>
      </c>
      <c r="K758" t="s">
        <v>3666</v>
      </c>
      <c r="L758" s="12">
        <v>42369</v>
      </c>
      <c r="M758" t="str">
        <f t="shared" si="0"/>
        <v>13100</v>
      </c>
      <c r="N758" t="str">
        <f t="shared" si="1"/>
        <v>Corporate</v>
      </c>
      <c r="O758" s="52">
        <f t="shared" si="2"/>
        <v>73.3</v>
      </c>
      <c r="P758"/>
      <c r="Q758" t="str">
        <f t="shared" si="3"/>
        <v>AMEX (LLC) Activity</v>
      </c>
      <c r="R758" t="str">
        <f t="shared" si="4"/>
        <v>Varsity Pets (large balls)</v>
      </c>
    </row>
    <row r="759" spans="2:18">
      <c r="E759" t="s">
        <v>4949</v>
      </c>
      <c r="F759" t="s">
        <v>2130</v>
      </c>
      <c r="G759" s="83">
        <v>162.24</v>
      </c>
      <c r="I759" t="s">
        <v>3665</v>
      </c>
      <c r="K759" t="s">
        <v>3666</v>
      </c>
      <c r="L759" s="12">
        <v>42369</v>
      </c>
      <c r="M759" t="str">
        <f t="shared" si="0"/>
        <v>13100</v>
      </c>
      <c r="N759" t="str">
        <f t="shared" si="1"/>
        <v>Corporate</v>
      </c>
      <c r="O759" s="52">
        <f t="shared" si="2"/>
        <v>162.24</v>
      </c>
      <c r="P759"/>
      <c r="Q759" t="str">
        <f t="shared" si="3"/>
        <v>AMEX (LLC) Activity</v>
      </c>
      <c r="R759" t="str">
        <f t="shared" si="4"/>
        <v>Bickmore</v>
      </c>
    </row>
    <row r="760" spans="2:18">
      <c r="C760" t="s">
        <v>100</v>
      </c>
      <c r="D760" t="s">
        <v>23</v>
      </c>
      <c r="E760" t="s">
        <v>4942</v>
      </c>
      <c r="F760" t="s">
        <v>2130</v>
      </c>
      <c r="G760" s="83">
        <v>59.65</v>
      </c>
      <c r="I760" t="s">
        <v>3665</v>
      </c>
      <c r="K760" t="s">
        <v>3666</v>
      </c>
      <c r="L760" s="12">
        <v>42369</v>
      </c>
      <c r="M760" t="str">
        <f t="shared" si="0"/>
        <v>29200</v>
      </c>
      <c r="N760" t="str">
        <f t="shared" si="1"/>
        <v>Corporate</v>
      </c>
      <c r="O760" s="52">
        <f t="shared" si="2"/>
        <v>59.65</v>
      </c>
      <c r="P760"/>
      <c r="Q760" t="str">
        <f t="shared" si="3"/>
        <v>AMEX (LLC) Activity</v>
      </c>
      <c r="R760" t="str">
        <f t="shared" si="4"/>
        <v>Kristna Koger</v>
      </c>
    </row>
    <row r="761" spans="2:18">
      <c r="F761" t="s">
        <v>2132</v>
      </c>
      <c r="G761" s="83">
        <v>201.47</v>
      </c>
      <c r="I761" t="s">
        <v>3665</v>
      </c>
      <c r="K761" t="s">
        <v>3666</v>
      </c>
      <c r="L761" s="12">
        <v>42369</v>
      </c>
      <c r="M761" t="str">
        <f t="shared" si="0"/>
        <v>29200</v>
      </c>
      <c r="N761" t="str">
        <f t="shared" si="1"/>
        <v>Corporate</v>
      </c>
      <c r="O761" s="52">
        <f t="shared" si="2"/>
        <v>201.47</v>
      </c>
      <c r="P761"/>
      <c r="Q761" t="str">
        <f t="shared" si="3"/>
        <v>AMEX (LLC) repays Kristina note</v>
      </c>
      <c r="R761" t="str">
        <f t="shared" si="4"/>
        <v>Kristna Koger</v>
      </c>
    </row>
    <row r="762" spans="2:18">
      <c r="C762" t="s">
        <v>351</v>
      </c>
      <c r="D762" t="s">
        <v>309</v>
      </c>
      <c r="E762" t="s">
        <v>1288</v>
      </c>
      <c r="F762" t="s">
        <v>2130</v>
      </c>
      <c r="G762" s="83">
        <v>678.26000000000022</v>
      </c>
      <c r="I762" t="s">
        <v>3665</v>
      </c>
      <c r="K762" t="s">
        <v>3666</v>
      </c>
      <c r="L762" s="12">
        <v>42369</v>
      </c>
      <c r="M762" t="str">
        <f t="shared" si="0"/>
        <v>50000</v>
      </c>
      <c r="N762" t="str">
        <f t="shared" si="1"/>
        <v>e-Commerce:DT.com</v>
      </c>
      <c r="O762" s="52">
        <f t="shared" si="2"/>
        <v>678.26000000000022</v>
      </c>
      <c r="P762"/>
      <c r="Q762" t="str">
        <f t="shared" si="3"/>
        <v>AMEX (LLC) Activity</v>
      </c>
      <c r="R762" t="str">
        <f t="shared" si="4"/>
        <v>Amazon</v>
      </c>
    </row>
    <row r="763" spans="2:18">
      <c r="C763" t="s">
        <v>123</v>
      </c>
      <c r="D763" t="s">
        <v>284</v>
      </c>
      <c r="E763" t="s">
        <v>101</v>
      </c>
      <c r="F763" t="s">
        <v>2130</v>
      </c>
      <c r="G763" s="83">
        <v>38.96</v>
      </c>
      <c r="I763" t="s">
        <v>3665</v>
      </c>
      <c r="K763" t="s">
        <v>3666</v>
      </c>
      <c r="L763" s="12">
        <v>42369</v>
      </c>
      <c r="M763" t="str">
        <f t="shared" si="0"/>
        <v>62200</v>
      </c>
      <c r="N763" t="str">
        <f t="shared" si="1"/>
        <v>Corporate:FP&amp;A</v>
      </c>
      <c r="O763" s="52">
        <f t="shared" si="2"/>
        <v>38.96</v>
      </c>
      <c r="P763"/>
      <c r="Q763" t="str">
        <f t="shared" si="3"/>
        <v>AMEX (LLC) Activity</v>
      </c>
      <c r="R763" t="str">
        <f t="shared" si="4"/>
        <v>Kristina Koger</v>
      </c>
    </row>
    <row r="764" spans="2:18">
      <c r="C764" t="s">
        <v>34</v>
      </c>
      <c r="D764" t="s">
        <v>299</v>
      </c>
      <c r="E764" t="s">
        <v>35</v>
      </c>
      <c r="F764" t="s">
        <v>2130</v>
      </c>
      <c r="G764" s="83">
        <v>605.30000000000007</v>
      </c>
      <c r="I764" t="s">
        <v>3665</v>
      </c>
      <c r="K764" t="s">
        <v>3666</v>
      </c>
      <c r="L764" s="12">
        <v>42369</v>
      </c>
      <c r="M764" t="str">
        <f t="shared" si="0"/>
        <v>62203</v>
      </c>
      <c r="N764" t="str">
        <f t="shared" si="1"/>
        <v>Corporate:Warehouse</v>
      </c>
      <c r="O764" s="52">
        <f t="shared" si="2"/>
        <v>605.30000000000007</v>
      </c>
      <c r="P764"/>
      <c r="Q764" t="str">
        <f t="shared" si="3"/>
        <v>AMEX (LLC) Activity</v>
      </c>
      <c r="R764" t="str">
        <f t="shared" si="4"/>
        <v>Timofey Trofimenkov</v>
      </c>
    </row>
    <row r="765" spans="2:18">
      <c r="E765" t="s">
        <v>4944</v>
      </c>
      <c r="F765" t="s">
        <v>2130</v>
      </c>
      <c r="G765" s="83">
        <v>222.76000000000002</v>
      </c>
      <c r="I765" t="s">
        <v>3665</v>
      </c>
      <c r="K765" t="s">
        <v>3666</v>
      </c>
      <c r="L765" s="12">
        <v>42369</v>
      </c>
      <c r="M765" t="str">
        <f t="shared" si="0"/>
        <v>62203</v>
      </c>
      <c r="N765" t="str">
        <f t="shared" si="1"/>
        <v>Corporate:Warehouse</v>
      </c>
      <c r="O765" s="52">
        <f t="shared" si="2"/>
        <v>222.76000000000002</v>
      </c>
      <c r="P765"/>
      <c r="Q765" t="str">
        <f t="shared" si="3"/>
        <v>AMEX (LLC) Activity</v>
      </c>
      <c r="R765" t="str">
        <f t="shared" si="4"/>
        <v>KT Alchemy, LLC</v>
      </c>
    </row>
    <row r="766" spans="2:18">
      <c r="E766" t="s">
        <v>4948</v>
      </c>
      <c r="F766" t="s">
        <v>2130</v>
      </c>
      <c r="G766" s="83">
        <v>299.99</v>
      </c>
      <c r="I766" t="s">
        <v>3665</v>
      </c>
      <c r="K766" t="s">
        <v>3666</v>
      </c>
      <c r="L766" s="12">
        <v>42369</v>
      </c>
      <c r="M766" t="str">
        <f t="shared" si="0"/>
        <v>62203</v>
      </c>
      <c r="N766" t="str">
        <f t="shared" si="1"/>
        <v>Corporate:Warehouse</v>
      </c>
      <c r="O766" s="52">
        <f t="shared" si="2"/>
        <v>299.99</v>
      </c>
      <c r="P766"/>
      <c r="Q766" t="str">
        <f t="shared" si="3"/>
        <v>AMEX (LLC) Activity</v>
      </c>
      <c r="R766" t="str">
        <f t="shared" si="4"/>
        <v>KT Element, LLC</v>
      </c>
    </row>
    <row r="767" spans="2:18">
      <c r="C767" t="s">
        <v>139</v>
      </c>
      <c r="D767" t="s">
        <v>299</v>
      </c>
      <c r="E767" t="s">
        <v>1267</v>
      </c>
      <c r="F767" t="s">
        <v>2130</v>
      </c>
      <c r="G767" s="83">
        <v>52.8</v>
      </c>
      <c r="I767" t="s">
        <v>3665</v>
      </c>
      <c r="K767" t="s">
        <v>3666</v>
      </c>
      <c r="L767" s="12">
        <v>42369</v>
      </c>
      <c r="M767" t="str">
        <f t="shared" si="0"/>
        <v>63004</v>
      </c>
      <c r="N767" t="str">
        <f t="shared" si="1"/>
        <v>Corporate:Warehouse</v>
      </c>
      <c r="O767" s="52">
        <f t="shared" si="2"/>
        <v>52.8</v>
      </c>
      <c r="P767"/>
      <c r="Q767" t="str">
        <f t="shared" si="3"/>
        <v>AMEX (LLC) Activity</v>
      </c>
      <c r="R767" t="str">
        <f t="shared" si="4"/>
        <v>ADT</v>
      </c>
    </row>
    <row r="768" spans="2:18">
      <c r="C768" t="s">
        <v>413</v>
      </c>
      <c r="D768" t="s">
        <v>23</v>
      </c>
      <c r="E768" t="s">
        <v>1238</v>
      </c>
      <c r="F768" t="s">
        <v>2130</v>
      </c>
      <c r="G768" s="83">
        <v>100.22</v>
      </c>
      <c r="I768" t="s">
        <v>3665</v>
      </c>
      <c r="K768" t="s">
        <v>3666</v>
      </c>
      <c r="L768" s="12">
        <v>42369</v>
      </c>
      <c r="M768" t="str">
        <f t="shared" si="0"/>
        <v>66001</v>
      </c>
      <c r="N768" t="str">
        <f t="shared" si="1"/>
        <v>Corporate</v>
      </c>
      <c r="O768" s="52">
        <f t="shared" si="2"/>
        <v>100.22</v>
      </c>
      <c r="P768"/>
      <c r="Q768" t="str">
        <f t="shared" si="3"/>
        <v>AMEX (LLC) Activity</v>
      </c>
      <c r="R768" t="str">
        <f t="shared" si="4"/>
        <v>Facebook</v>
      </c>
    </row>
    <row r="769" spans="3:18">
      <c r="D769" t="s">
        <v>288</v>
      </c>
      <c r="E769" t="s">
        <v>3837</v>
      </c>
      <c r="F769" t="s">
        <v>2130</v>
      </c>
      <c r="G769" s="83">
        <v>10</v>
      </c>
      <c r="I769" t="s">
        <v>3665</v>
      </c>
      <c r="K769" t="s">
        <v>3666</v>
      </c>
      <c r="L769" s="12">
        <v>42369</v>
      </c>
      <c r="M769" t="str">
        <f t="shared" si="0"/>
        <v>66001</v>
      </c>
      <c r="N769" t="str">
        <f t="shared" si="1"/>
        <v>Corporate:Marketing</v>
      </c>
      <c r="O769" s="52">
        <f t="shared" si="2"/>
        <v>10</v>
      </c>
      <c r="P769"/>
      <c r="Q769" t="str">
        <f t="shared" si="3"/>
        <v>AMEX (LLC) Activity</v>
      </c>
      <c r="R769" t="str">
        <f t="shared" si="4"/>
        <v>Google Adwords</v>
      </c>
    </row>
    <row r="770" spans="3:18">
      <c r="C770" t="s">
        <v>180</v>
      </c>
      <c r="D770" t="s">
        <v>296</v>
      </c>
      <c r="E770" t="s">
        <v>1288</v>
      </c>
      <c r="F770" t="s">
        <v>2130</v>
      </c>
      <c r="G770" s="83">
        <v>568.91</v>
      </c>
      <c r="I770" t="s">
        <v>3665</v>
      </c>
      <c r="K770" t="s">
        <v>3666</v>
      </c>
      <c r="L770" s="12">
        <v>42369</v>
      </c>
      <c r="M770" t="str">
        <f t="shared" si="0"/>
        <v>68001</v>
      </c>
      <c r="N770" t="str">
        <f t="shared" si="1"/>
        <v>Corporate:Sales</v>
      </c>
      <c r="O770" s="52">
        <f t="shared" si="2"/>
        <v>568.91</v>
      </c>
      <c r="P770"/>
      <c r="Q770" t="str">
        <f t="shared" si="3"/>
        <v>AMEX (LLC) Activity</v>
      </c>
      <c r="R770" t="str">
        <f t="shared" si="4"/>
        <v>Amazon</v>
      </c>
    </row>
    <row r="771" spans="3:18">
      <c r="C771" t="s">
        <v>435</v>
      </c>
      <c r="D771" t="s">
        <v>23</v>
      </c>
      <c r="E771" t="s">
        <v>1255</v>
      </c>
      <c r="F771" t="s">
        <v>2130</v>
      </c>
      <c r="G771" s="83">
        <v>39.85</v>
      </c>
      <c r="I771" t="s">
        <v>3665</v>
      </c>
      <c r="K771" t="s">
        <v>3666</v>
      </c>
      <c r="L771" s="12">
        <v>42369</v>
      </c>
      <c r="M771" t="str">
        <f t="shared" si="0"/>
        <v>68002</v>
      </c>
      <c r="N771" t="str">
        <f t="shared" si="1"/>
        <v>Corporate</v>
      </c>
      <c r="O771" s="52">
        <f t="shared" si="2"/>
        <v>39.85</v>
      </c>
      <c r="P771"/>
      <c r="Q771" t="str">
        <f t="shared" si="3"/>
        <v>AMEX (LLC) Activity</v>
      </c>
      <c r="R771" t="str">
        <f t="shared" si="4"/>
        <v>Trueship</v>
      </c>
    </row>
    <row r="772" spans="3:18">
      <c r="E772" t="s">
        <v>79</v>
      </c>
      <c r="F772" t="s">
        <v>2130</v>
      </c>
      <c r="G772" s="83">
        <v>165</v>
      </c>
      <c r="I772" t="s">
        <v>3665</v>
      </c>
      <c r="K772" t="s">
        <v>3666</v>
      </c>
      <c r="L772" s="12">
        <v>42369</v>
      </c>
      <c r="M772" t="str">
        <f t="shared" si="0"/>
        <v>68002</v>
      </c>
      <c r="N772" t="str">
        <f t="shared" si="1"/>
        <v>Corporate</v>
      </c>
      <c r="O772" s="52">
        <f t="shared" si="2"/>
        <v>165</v>
      </c>
      <c r="P772"/>
      <c r="Q772" t="str">
        <f t="shared" si="3"/>
        <v>AMEX (LLC) Activity</v>
      </c>
      <c r="R772" t="str">
        <f t="shared" si="4"/>
        <v>ZoHo</v>
      </c>
    </row>
    <row r="773" spans="3:18">
      <c r="E773" t="s">
        <v>2141</v>
      </c>
      <c r="F773" t="s">
        <v>2130</v>
      </c>
      <c r="G773" s="83">
        <v>81.650000000000006</v>
      </c>
      <c r="I773" t="s">
        <v>3665</v>
      </c>
      <c r="K773" t="s">
        <v>3666</v>
      </c>
      <c r="L773" s="12">
        <v>42369</v>
      </c>
      <c r="M773" t="str">
        <f t="shared" si="0"/>
        <v>68002</v>
      </c>
      <c r="N773" t="str">
        <f t="shared" si="1"/>
        <v>Corporate</v>
      </c>
      <c r="O773" s="52">
        <f t="shared" si="2"/>
        <v>81.650000000000006</v>
      </c>
      <c r="P773"/>
      <c r="Q773" t="str">
        <f t="shared" si="3"/>
        <v>AMEX (LLC) Activity</v>
      </c>
      <c r="R773" t="str">
        <f t="shared" si="4"/>
        <v>Kaspersky</v>
      </c>
    </row>
    <row r="774" spans="3:18">
      <c r="D774" t="s">
        <v>4952</v>
      </c>
      <c r="E774" t="s">
        <v>4951</v>
      </c>
      <c r="F774" t="s">
        <v>2130</v>
      </c>
      <c r="G774" s="83">
        <v>147.11000000000001</v>
      </c>
      <c r="I774" t="s">
        <v>3665</v>
      </c>
      <c r="K774" t="s">
        <v>3666</v>
      </c>
      <c r="L774" s="12">
        <v>42369</v>
      </c>
      <c r="M774" t="str">
        <f t="shared" si="0"/>
        <v>68002</v>
      </c>
      <c r="N774" t="str">
        <f t="shared" si="1"/>
        <v>Corproate:IT</v>
      </c>
      <c r="O774" s="52">
        <f t="shared" si="2"/>
        <v>147.11000000000001</v>
      </c>
      <c r="P774"/>
      <c r="Q774" t="str">
        <f t="shared" si="3"/>
        <v>AMEX (LLC) Activity</v>
      </c>
      <c r="R774" t="str">
        <f t="shared" si="4"/>
        <v>Dropbox</v>
      </c>
    </row>
    <row r="775" spans="3:18">
      <c r="C775" t="s">
        <v>182</v>
      </c>
      <c r="D775" t="s">
        <v>23</v>
      </c>
      <c r="E775" t="s">
        <v>183</v>
      </c>
      <c r="F775" t="s">
        <v>2130</v>
      </c>
      <c r="G775" s="83">
        <v>5606.89</v>
      </c>
      <c r="I775" t="s">
        <v>3665</v>
      </c>
      <c r="K775" t="s">
        <v>3666</v>
      </c>
      <c r="L775" s="12">
        <v>42369</v>
      </c>
      <c r="M775" t="str">
        <f t="shared" si="0"/>
        <v>69000</v>
      </c>
      <c r="N775" t="str">
        <f t="shared" si="1"/>
        <v>Corporate</v>
      </c>
      <c r="O775" s="52">
        <f t="shared" si="2"/>
        <v>5606.89</v>
      </c>
      <c r="P775"/>
      <c r="Q775" t="str">
        <f t="shared" si="3"/>
        <v>AMEX (LLC) Activity</v>
      </c>
      <c r="R775" t="str">
        <f t="shared" si="4"/>
        <v>FedEx</v>
      </c>
    </row>
    <row r="776" spans="3:18">
      <c r="E776" t="s">
        <v>1261</v>
      </c>
      <c r="F776" t="s">
        <v>2130</v>
      </c>
      <c r="G776" s="83">
        <v>36.049999999999997</v>
      </c>
      <c r="I776" t="s">
        <v>3665</v>
      </c>
      <c r="K776" t="s">
        <v>3666</v>
      </c>
      <c r="L776" s="12">
        <v>42369</v>
      </c>
      <c r="M776" t="str">
        <f t="shared" si="0"/>
        <v>69000</v>
      </c>
      <c r="N776" t="str">
        <f t="shared" si="1"/>
        <v>Corporate</v>
      </c>
      <c r="O776" s="52">
        <f t="shared" si="2"/>
        <v>36.049999999999997</v>
      </c>
      <c r="P776"/>
      <c r="Q776" t="str">
        <f t="shared" si="3"/>
        <v>AMEX (LLC) Activity</v>
      </c>
      <c r="R776" t="str">
        <f t="shared" si="4"/>
        <v>Stamps.com</v>
      </c>
    </row>
    <row r="777" spans="3:18">
      <c r="E777" t="s">
        <v>232</v>
      </c>
      <c r="F777" t="s">
        <v>2130</v>
      </c>
      <c r="G777" s="83">
        <v>2400</v>
      </c>
      <c r="I777" t="s">
        <v>3665</v>
      </c>
      <c r="K777" t="s">
        <v>3666</v>
      </c>
      <c r="L777" s="12">
        <v>42369</v>
      </c>
      <c r="M777" t="str">
        <f t="shared" si="0"/>
        <v>69000</v>
      </c>
      <c r="N777" t="str">
        <f t="shared" si="1"/>
        <v>Corporate</v>
      </c>
      <c r="O777" s="52">
        <f t="shared" si="2"/>
        <v>2400</v>
      </c>
      <c r="P777"/>
      <c r="Q777" t="str">
        <f t="shared" si="3"/>
        <v>AMEX (LLC) Activity</v>
      </c>
      <c r="R777" t="str">
        <f t="shared" si="4"/>
        <v>USPS</v>
      </c>
    </row>
    <row r="778" spans="3:18">
      <c r="C778" t="s">
        <v>446</v>
      </c>
      <c r="D778" t="s">
        <v>23</v>
      </c>
      <c r="E778" t="s">
        <v>1268</v>
      </c>
      <c r="F778" t="s">
        <v>2130</v>
      </c>
      <c r="G778" s="83">
        <v>2465.6400000000003</v>
      </c>
      <c r="I778" t="s">
        <v>3665</v>
      </c>
      <c r="K778" t="s">
        <v>3666</v>
      </c>
      <c r="L778" s="12">
        <v>42369</v>
      </c>
      <c r="M778" t="str">
        <f t="shared" si="0"/>
        <v>69003</v>
      </c>
      <c r="N778" t="str">
        <f t="shared" si="1"/>
        <v>Corporate</v>
      </c>
      <c r="O778" s="52">
        <f t="shared" si="2"/>
        <v>2465.6400000000003</v>
      </c>
      <c r="P778"/>
      <c r="Q778" t="str">
        <f t="shared" si="3"/>
        <v>AMEX (LLC) Activity</v>
      </c>
      <c r="R778" t="str">
        <f t="shared" si="4"/>
        <v>Uline</v>
      </c>
    </row>
    <row r="779" spans="3:18">
      <c r="C779" t="s">
        <v>104</v>
      </c>
      <c r="D779" t="s">
        <v>299</v>
      </c>
      <c r="E779" t="s">
        <v>4950</v>
      </c>
      <c r="F779" t="s">
        <v>2130</v>
      </c>
      <c r="G779" s="83">
        <v>10.77</v>
      </c>
      <c r="I779" t="s">
        <v>3665</v>
      </c>
      <c r="K779" t="s">
        <v>3666</v>
      </c>
      <c r="L779" s="12">
        <v>42369</v>
      </c>
      <c r="M779" t="str">
        <f t="shared" si="0"/>
        <v>70500</v>
      </c>
      <c r="N779" t="str">
        <f t="shared" si="1"/>
        <v>Corporate:Warehouse</v>
      </c>
      <c r="O779" s="52">
        <f t="shared" si="2"/>
        <v>10.77</v>
      </c>
      <c r="P779"/>
      <c r="Q779" t="str">
        <f t="shared" si="3"/>
        <v>AMEX (LLC) Activity</v>
      </c>
      <c r="R779" t="str">
        <f t="shared" si="4"/>
        <v>Hobby Lobby</v>
      </c>
    </row>
    <row r="780" spans="3:18">
      <c r="C780" t="s">
        <v>458</v>
      </c>
      <c r="D780" t="s">
        <v>23</v>
      </c>
      <c r="E780" t="s">
        <v>1274</v>
      </c>
      <c r="F780" t="s">
        <v>2130</v>
      </c>
      <c r="G780" s="83">
        <v>26.8</v>
      </c>
      <c r="I780" t="s">
        <v>3665</v>
      </c>
      <c r="K780" t="s">
        <v>3666</v>
      </c>
      <c r="L780" s="12">
        <v>42369</v>
      </c>
      <c r="M780" t="str">
        <f t="shared" si="0"/>
        <v>71000</v>
      </c>
      <c r="N780" t="str">
        <f t="shared" si="1"/>
        <v>Corporate</v>
      </c>
      <c r="O780" s="52">
        <f t="shared" si="2"/>
        <v>26.8</v>
      </c>
      <c r="P780"/>
      <c r="Q780" t="str">
        <f t="shared" si="3"/>
        <v>AMEX (LLC) Activity</v>
      </c>
      <c r="R780" t="str">
        <f t="shared" si="4"/>
        <v>Omni Telecom</v>
      </c>
    </row>
    <row r="781" spans="3:18">
      <c r="E781" t="s">
        <v>1277</v>
      </c>
      <c r="F781" t="s">
        <v>2130</v>
      </c>
      <c r="G781" s="83">
        <v>10</v>
      </c>
      <c r="I781" t="s">
        <v>3665</v>
      </c>
      <c r="K781" t="s">
        <v>3666</v>
      </c>
      <c r="L781" s="12">
        <v>42369</v>
      </c>
      <c r="M781" t="str">
        <f t="shared" si="0"/>
        <v>71000</v>
      </c>
      <c r="N781" t="str">
        <f t="shared" si="1"/>
        <v>Corporate</v>
      </c>
      <c r="O781" s="52">
        <f t="shared" si="2"/>
        <v>10</v>
      </c>
      <c r="P781"/>
      <c r="Q781" t="str">
        <f t="shared" si="3"/>
        <v>AMEX (LLC) Activity</v>
      </c>
      <c r="R781" t="str">
        <f t="shared" si="4"/>
        <v>Skype</v>
      </c>
    </row>
    <row r="782" spans="3:18">
      <c r="C782" t="s">
        <v>460</v>
      </c>
      <c r="D782" t="s">
        <v>281</v>
      </c>
      <c r="E782" t="s">
        <v>1259</v>
      </c>
      <c r="F782" t="s">
        <v>2130</v>
      </c>
      <c r="G782" s="83">
        <v>67.56</v>
      </c>
      <c r="I782" t="s">
        <v>3665</v>
      </c>
      <c r="K782" t="s">
        <v>3666</v>
      </c>
      <c r="L782" s="12">
        <v>42369</v>
      </c>
      <c r="M782" t="str">
        <f t="shared" si="0"/>
        <v>71001</v>
      </c>
      <c r="N782" t="str">
        <f t="shared" si="1"/>
        <v>Corporate:Customer Service</v>
      </c>
      <c r="O782" s="52">
        <f t="shared" si="2"/>
        <v>67.56</v>
      </c>
      <c r="P782"/>
      <c r="Q782" t="str">
        <f t="shared" si="3"/>
        <v>AMEX (LLC) Activity</v>
      </c>
      <c r="R782" t="str">
        <f t="shared" si="4"/>
        <v>RingCentral</v>
      </c>
    </row>
    <row r="783" spans="3:18">
      <c r="C783" t="s">
        <v>461</v>
      </c>
      <c r="D783" t="s">
        <v>23</v>
      </c>
      <c r="E783" t="s">
        <v>1243</v>
      </c>
      <c r="F783" t="s">
        <v>2130</v>
      </c>
      <c r="G783" s="83">
        <v>72.78</v>
      </c>
      <c r="I783" t="s">
        <v>3665</v>
      </c>
      <c r="K783" t="s">
        <v>3666</v>
      </c>
      <c r="L783" s="12">
        <v>42369</v>
      </c>
      <c r="M783" t="str">
        <f t="shared" si="0"/>
        <v>71002</v>
      </c>
      <c r="N783" t="str">
        <f t="shared" si="1"/>
        <v>Corporate</v>
      </c>
      <c r="O783" s="52">
        <f t="shared" si="2"/>
        <v>72.78</v>
      </c>
      <c r="P783"/>
      <c r="Q783" t="str">
        <f t="shared" si="3"/>
        <v>AMEX (LLC) Activity</v>
      </c>
      <c r="R783" t="str">
        <f t="shared" si="4"/>
        <v>AT&amp;T</v>
      </c>
    </row>
    <row r="784" spans="3:18">
      <c r="D784" t="s">
        <v>299</v>
      </c>
      <c r="E784" t="s">
        <v>1249</v>
      </c>
      <c r="F784" t="s">
        <v>2130</v>
      </c>
      <c r="G784" s="83">
        <v>689.97</v>
      </c>
      <c r="I784" t="s">
        <v>3665</v>
      </c>
      <c r="K784" t="s">
        <v>3666</v>
      </c>
      <c r="L784" s="12">
        <v>42369</v>
      </c>
      <c r="M784" t="str">
        <f t="shared" si="0"/>
        <v>71002</v>
      </c>
      <c r="N784" t="str">
        <f t="shared" si="1"/>
        <v>Corporate:Warehouse</v>
      </c>
      <c r="O784" s="52">
        <f t="shared" si="2"/>
        <v>689.97</v>
      </c>
      <c r="P784"/>
      <c r="Q784" t="str">
        <f t="shared" si="3"/>
        <v>AMEX (LLC) Activity</v>
      </c>
      <c r="R784" t="str">
        <f t="shared" si="4"/>
        <v>Time Warner Cable</v>
      </c>
    </row>
    <row r="785" spans="1:18">
      <c r="C785" t="s">
        <v>463</v>
      </c>
      <c r="D785" t="s">
        <v>299</v>
      </c>
      <c r="E785" t="s">
        <v>1285</v>
      </c>
      <c r="F785" t="s">
        <v>2130</v>
      </c>
      <c r="G785" s="83">
        <v>11.9</v>
      </c>
      <c r="I785" t="s">
        <v>3665</v>
      </c>
      <c r="K785" t="s">
        <v>3666</v>
      </c>
      <c r="L785" s="12">
        <v>42369</v>
      </c>
      <c r="M785" t="str">
        <f t="shared" si="0"/>
        <v>71004</v>
      </c>
      <c r="N785" t="str">
        <f t="shared" si="1"/>
        <v>Corporate:Warehouse</v>
      </c>
      <c r="O785" s="52">
        <f t="shared" si="2"/>
        <v>11.9</v>
      </c>
      <c r="P785"/>
      <c r="Q785" t="str">
        <f t="shared" si="3"/>
        <v>AMEX (LLC) Activity</v>
      </c>
      <c r="R785" t="str">
        <f t="shared" si="4"/>
        <v>TechProtect</v>
      </c>
    </row>
    <row r="786" spans="1:18">
      <c r="E786" t="s">
        <v>1253</v>
      </c>
      <c r="F786" t="s">
        <v>2130</v>
      </c>
      <c r="G786" s="83">
        <v>156.52000000000001</v>
      </c>
      <c r="I786" t="s">
        <v>3665</v>
      </c>
      <c r="K786" t="s">
        <v>3666</v>
      </c>
      <c r="L786" s="12">
        <v>42369</v>
      </c>
      <c r="M786" t="str">
        <f t="shared" si="0"/>
        <v>71004</v>
      </c>
      <c r="N786" t="str">
        <f t="shared" si="1"/>
        <v>Corporate:Warehouse</v>
      </c>
      <c r="O786" s="52">
        <f t="shared" si="2"/>
        <v>156.52000000000001</v>
      </c>
      <c r="P786"/>
      <c r="Q786" t="str">
        <f t="shared" si="3"/>
        <v>AMEX (LLC) Activity</v>
      </c>
      <c r="R786" t="str">
        <f t="shared" si="4"/>
        <v>Verizon</v>
      </c>
    </row>
    <row r="787" spans="1:18">
      <c r="C787" t="s">
        <v>78</v>
      </c>
      <c r="D787" t="s">
        <v>23</v>
      </c>
      <c r="E787" t="s">
        <v>1245</v>
      </c>
      <c r="F787" t="s">
        <v>2130</v>
      </c>
      <c r="G787" s="83">
        <v>147</v>
      </c>
      <c r="I787" t="s">
        <v>3665</v>
      </c>
      <c r="K787" t="s">
        <v>3666</v>
      </c>
      <c r="L787" s="12">
        <v>42369</v>
      </c>
      <c r="M787" t="str">
        <f t="shared" si="0"/>
        <v>72500</v>
      </c>
      <c r="N787" t="str">
        <f t="shared" si="1"/>
        <v>Corporate</v>
      </c>
      <c r="O787" s="52">
        <f t="shared" si="2"/>
        <v>147</v>
      </c>
      <c r="P787"/>
      <c r="Q787" t="str">
        <f t="shared" si="3"/>
        <v>AMEX (LLC) Activity</v>
      </c>
      <c r="R787" t="str">
        <f t="shared" si="4"/>
        <v>4 Tell</v>
      </c>
    </row>
    <row r="788" spans="1:18">
      <c r="E788" t="s">
        <v>1263</v>
      </c>
      <c r="F788" t="s">
        <v>2130</v>
      </c>
      <c r="G788" s="83">
        <v>2.15</v>
      </c>
      <c r="I788" t="s">
        <v>3665</v>
      </c>
      <c r="K788" t="s">
        <v>3666</v>
      </c>
      <c r="L788" s="12">
        <v>42369</v>
      </c>
      <c r="M788" t="str">
        <f t="shared" si="0"/>
        <v>72500</v>
      </c>
      <c r="N788" t="str">
        <f t="shared" si="1"/>
        <v>Corporate</v>
      </c>
      <c r="O788" s="52">
        <f t="shared" si="2"/>
        <v>2.15</v>
      </c>
      <c r="P788"/>
      <c r="Q788" t="str">
        <f t="shared" si="3"/>
        <v>AMEX (LLC) Activity</v>
      </c>
      <c r="R788" t="str">
        <f t="shared" si="4"/>
        <v>Google Checkout</v>
      </c>
    </row>
    <row r="789" spans="1:18">
      <c r="E789" t="s">
        <v>1258</v>
      </c>
      <c r="F789" t="s">
        <v>2130</v>
      </c>
      <c r="G789" s="83">
        <v>216.57999999999998</v>
      </c>
      <c r="I789" t="s">
        <v>3665</v>
      </c>
      <c r="K789" t="s">
        <v>3666</v>
      </c>
      <c r="L789" s="12">
        <v>42369</v>
      </c>
      <c r="M789" t="str">
        <f t="shared" si="0"/>
        <v>72500</v>
      </c>
      <c r="N789" t="str">
        <f t="shared" si="1"/>
        <v>Corporate</v>
      </c>
      <c r="O789" s="52">
        <f t="shared" si="2"/>
        <v>216.57999999999998</v>
      </c>
      <c r="P789"/>
      <c r="Q789" t="str">
        <f t="shared" si="3"/>
        <v>AMEX (LLC) Activity</v>
      </c>
      <c r="R789" t="str">
        <f t="shared" si="4"/>
        <v>Volusion</v>
      </c>
    </row>
    <row r="790" spans="1:18">
      <c r="C790" t="s">
        <v>478</v>
      </c>
      <c r="D790" t="s">
        <v>23</v>
      </c>
      <c r="E790" t="s">
        <v>57</v>
      </c>
      <c r="F790" t="s">
        <v>2130</v>
      </c>
      <c r="G790" s="83">
        <v>34.47</v>
      </c>
      <c r="I790" t="s">
        <v>3665</v>
      </c>
      <c r="K790" t="s">
        <v>3666</v>
      </c>
      <c r="L790" s="12">
        <v>42369</v>
      </c>
      <c r="M790" t="str">
        <f t="shared" si="0"/>
        <v>72503</v>
      </c>
      <c r="N790" t="str">
        <f t="shared" si="1"/>
        <v>Corporate</v>
      </c>
      <c r="O790" s="52">
        <f t="shared" si="2"/>
        <v>34.47</v>
      </c>
      <c r="P790"/>
      <c r="Q790" t="str">
        <f t="shared" si="3"/>
        <v>AMEX (LLC) Activity</v>
      </c>
      <c r="R790" t="str">
        <f t="shared" si="4"/>
        <v>eBay</v>
      </c>
    </row>
    <row r="791" spans="1:18">
      <c r="C791" t="s">
        <v>496</v>
      </c>
      <c r="D791" t="s">
        <v>23</v>
      </c>
      <c r="E791" t="s">
        <v>1251</v>
      </c>
      <c r="F791" t="s">
        <v>2130</v>
      </c>
      <c r="G791" s="83">
        <v>64.430000000000007</v>
      </c>
      <c r="I791" t="s">
        <v>3665</v>
      </c>
      <c r="K791" t="s">
        <v>3666</v>
      </c>
      <c r="L791" s="12">
        <v>42369</v>
      </c>
      <c r="M791" t="str">
        <f t="shared" si="0"/>
        <v>73502</v>
      </c>
      <c r="N791" t="str">
        <f t="shared" si="1"/>
        <v>Corporate</v>
      </c>
      <c r="O791" s="52">
        <f t="shared" si="2"/>
        <v>64.430000000000007</v>
      </c>
      <c r="P791"/>
      <c r="Q791" t="str">
        <f t="shared" si="3"/>
        <v>AMEX (LLC) Activity</v>
      </c>
      <c r="R791" t="str">
        <f t="shared" si="4"/>
        <v>Consumer Info</v>
      </c>
    </row>
    <row r="792" spans="1:18">
      <c r="C792" t="s">
        <v>423</v>
      </c>
      <c r="D792" t="s">
        <v>288</v>
      </c>
      <c r="E792" t="s">
        <v>1242</v>
      </c>
      <c r="F792" t="s">
        <v>2130</v>
      </c>
      <c r="G792" s="83">
        <v>171.44</v>
      </c>
      <c r="I792" t="s">
        <v>3665</v>
      </c>
      <c r="K792" t="s">
        <v>3666</v>
      </c>
      <c r="L792" s="12">
        <v>42369</v>
      </c>
      <c r="M792" t="str">
        <f t="shared" si="0"/>
        <v>67001</v>
      </c>
      <c r="N792" t="str">
        <f t="shared" si="1"/>
        <v>Corporate:Marketing</v>
      </c>
      <c r="O792" s="52">
        <f t="shared" si="2"/>
        <v>171.44</v>
      </c>
      <c r="P792"/>
      <c r="Q792" t="str">
        <f t="shared" si="3"/>
        <v>AMEX (LLC) Activity</v>
      </c>
      <c r="R792" t="str">
        <f t="shared" si="4"/>
        <v>iContact</v>
      </c>
    </row>
    <row r="793" spans="1:18">
      <c r="B793" s="63" t="s">
        <v>1325</v>
      </c>
      <c r="C793" s="63"/>
      <c r="D793" s="63"/>
      <c r="E793" s="63"/>
      <c r="F793" s="63"/>
      <c r="G793" s="64">
        <v>16371.919999999998</v>
      </c>
      <c r="I793" s="63" t="s">
        <v>3664</v>
      </c>
      <c r="J793" s="63"/>
      <c r="K793" s="63" t="s">
        <v>3666</v>
      </c>
      <c r="L793" s="167">
        <v>42369</v>
      </c>
      <c r="M793" s="63" t="str">
        <f>LEFT(B794,5)</f>
        <v>23000</v>
      </c>
      <c r="N793" s="63" t="s">
        <v>23</v>
      </c>
      <c r="O793" s="64">
        <f>-O794</f>
        <v>-541.04</v>
      </c>
      <c r="P793" s="63"/>
      <c r="Q793" s="63" t="str">
        <f>Q794</f>
        <v>BofA CC (LLC) Activity</v>
      </c>
      <c r="R793" s="63" t="s">
        <v>292</v>
      </c>
    </row>
    <row r="794" spans="1:18">
      <c r="B794" t="s">
        <v>209</v>
      </c>
      <c r="C794" t="s">
        <v>226</v>
      </c>
      <c r="D794" t="s">
        <v>23</v>
      </c>
      <c r="E794" t="s">
        <v>52</v>
      </c>
      <c r="F794" t="s">
        <v>237</v>
      </c>
      <c r="G794" s="83">
        <v>541.04</v>
      </c>
      <c r="I794" t="s">
        <v>3665</v>
      </c>
      <c r="K794" t="s">
        <v>3666</v>
      </c>
      <c r="L794" s="12">
        <v>42369</v>
      </c>
      <c r="M794" t="str">
        <f>IF(C794="",M793,LEFT(C794,5))</f>
        <v>74001</v>
      </c>
      <c r="N794" t="str">
        <f>IF(D794="",N793,D794)</f>
        <v>Corporate</v>
      </c>
      <c r="O794" s="52">
        <f>G794</f>
        <v>541.04</v>
      </c>
      <c r="P794"/>
      <c r="Q794" t="str">
        <f>F794</f>
        <v>BofA CC (LLC) Activity</v>
      </c>
      <c r="R794" t="str">
        <f>IF(E794="",R793,E794)</f>
        <v>BofA</v>
      </c>
    </row>
    <row r="795" spans="1:18">
      <c r="C795" t="s">
        <v>53</v>
      </c>
      <c r="D795" t="s">
        <v>23</v>
      </c>
      <c r="E795" t="s">
        <v>52</v>
      </c>
      <c r="F795" t="s">
        <v>237</v>
      </c>
      <c r="G795" s="83">
        <v>0</v>
      </c>
      <c r="I795" t="s">
        <v>3673</v>
      </c>
      <c r="P795"/>
    </row>
    <row r="796" spans="1:18">
      <c r="B796" s="63" t="s">
        <v>3603</v>
      </c>
      <c r="C796" s="63"/>
      <c r="D796" s="63"/>
      <c r="E796" s="63"/>
      <c r="F796" s="63"/>
      <c r="G796" s="64">
        <v>541.04</v>
      </c>
      <c r="P796"/>
    </row>
    <row r="797" spans="1:18">
      <c r="A797" t="s">
        <v>4957</v>
      </c>
      <c r="F797"/>
      <c r="G797" s="83">
        <v>17225.399999999998</v>
      </c>
      <c r="P797"/>
    </row>
    <row r="798" spans="1:18">
      <c r="A798" t="s">
        <v>1058</v>
      </c>
      <c r="F798"/>
      <c r="G798" s="83">
        <v>228067.20999999985</v>
      </c>
      <c r="P798"/>
    </row>
    <row r="799" spans="1:18">
      <c r="F799"/>
      <c r="P799"/>
    </row>
    <row r="800" spans="1:18">
      <c r="F800"/>
      <c r="P800"/>
    </row>
    <row r="801" spans="6:16">
      <c r="F801"/>
      <c r="P801"/>
    </row>
    <row r="802" spans="6:16">
      <c r="F802"/>
      <c r="P802"/>
    </row>
    <row r="803" spans="6:16">
      <c r="F803"/>
      <c r="P803"/>
    </row>
    <row r="804" spans="6:16">
      <c r="F804"/>
      <c r="P804"/>
    </row>
    <row r="805" spans="6:16">
      <c r="F805"/>
      <c r="P805"/>
    </row>
    <row r="806" spans="6:16">
      <c r="F806"/>
      <c r="P806"/>
    </row>
    <row r="807" spans="6:16">
      <c r="F807"/>
      <c r="P807"/>
    </row>
    <row r="808" spans="6:16">
      <c r="F808"/>
      <c r="P808"/>
    </row>
    <row r="809" spans="6:16">
      <c r="F809"/>
      <c r="P809"/>
    </row>
    <row r="810" spans="6:16">
      <c r="F810"/>
      <c r="P810"/>
    </row>
    <row r="811" spans="6:16">
      <c r="F811"/>
      <c r="P811"/>
    </row>
    <row r="812" spans="6:16">
      <c r="F812"/>
      <c r="P812"/>
    </row>
    <row r="813" spans="6:16">
      <c r="F813"/>
      <c r="P813"/>
    </row>
    <row r="814" spans="6:16">
      <c r="F814"/>
      <c r="P814"/>
    </row>
    <row r="815" spans="6:16">
      <c r="F815"/>
      <c r="P815"/>
    </row>
    <row r="816" spans="6:16">
      <c r="F816"/>
      <c r="P816"/>
    </row>
    <row r="817" spans="6:16">
      <c r="F817"/>
      <c r="P817"/>
    </row>
    <row r="818" spans="6:16">
      <c r="F818"/>
      <c r="P818"/>
    </row>
    <row r="819" spans="6:16">
      <c r="F819"/>
      <c r="P819"/>
    </row>
    <row r="820" spans="6:16">
      <c r="F820"/>
      <c r="P820"/>
    </row>
    <row r="821" spans="6:16">
      <c r="F821"/>
      <c r="P821"/>
    </row>
    <row r="822" spans="6:16">
      <c r="F822"/>
      <c r="P822"/>
    </row>
    <row r="823" spans="6:16">
      <c r="F823"/>
      <c r="P823"/>
    </row>
    <row r="824" spans="6:16">
      <c r="F824"/>
      <c r="P824"/>
    </row>
    <row r="825" spans="6:16">
      <c r="F825"/>
      <c r="P825"/>
    </row>
    <row r="826" spans="6:16">
      <c r="F826"/>
      <c r="P826"/>
    </row>
    <row r="827" spans="6:16">
      <c r="F827"/>
      <c r="P827"/>
    </row>
    <row r="828" spans="6:16">
      <c r="F828"/>
      <c r="P828"/>
    </row>
    <row r="829" spans="6:16">
      <c r="F829"/>
      <c r="P829"/>
    </row>
    <row r="830" spans="6:16">
      <c r="F830"/>
      <c r="P830"/>
    </row>
    <row r="831" spans="6:16">
      <c r="F831"/>
      <c r="P831"/>
    </row>
    <row r="832" spans="6:16">
      <c r="F832"/>
      <c r="P832"/>
    </row>
    <row r="833" spans="6:16">
      <c r="F833"/>
      <c r="P833"/>
    </row>
    <row r="834" spans="6:16">
      <c r="F834"/>
      <c r="P834"/>
    </row>
    <row r="835" spans="6:16">
      <c r="F835"/>
      <c r="P835"/>
    </row>
    <row r="836" spans="6:16">
      <c r="F836"/>
      <c r="P836"/>
    </row>
    <row r="837" spans="6:16">
      <c r="F837"/>
      <c r="P837"/>
    </row>
    <row r="838" spans="6:16">
      <c r="F838"/>
      <c r="P838"/>
    </row>
    <row r="839" spans="6:16">
      <c r="F839"/>
      <c r="P839"/>
    </row>
    <row r="840" spans="6:16">
      <c r="F840"/>
      <c r="P840"/>
    </row>
    <row r="841" spans="6:16">
      <c r="F841"/>
      <c r="P841"/>
    </row>
    <row r="842" spans="6:16">
      <c r="F842"/>
      <c r="P842"/>
    </row>
    <row r="843" spans="6:16">
      <c r="F843"/>
      <c r="P843"/>
    </row>
    <row r="844" spans="6:16">
      <c r="F844"/>
      <c r="P844"/>
    </row>
    <row r="845" spans="6:16">
      <c r="F845"/>
      <c r="P845"/>
    </row>
    <row r="846" spans="6:16">
      <c r="F846"/>
      <c r="P846"/>
    </row>
    <row r="847" spans="6:16">
      <c r="F847"/>
      <c r="P847"/>
    </row>
    <row r="848" spans="6:16">
      <c r="F848"/>
      <c r="P848"/>
    </row>
    <row r="849" spans="6:16">
      <c r="F849"/>
      <c r="P849"/>
    </row>
    <row r="850" spans="6:16">
      <c r="F850"/>
      <c r="P850"/>
    </row>
    <row r="851" spans="6:16">
      <c r="F851"/>
      <c r="P851"/>
    </row>
    <row r="852" spans="6:16">
      <c r="F852"/>
      <c r="P852"/>
    </row>
    <row r="853" spans="6:16">
      <c r="F853"/>
      <c r="P853"/>
    </row>
    <row r="854" spans="6:16">
      <c r="F854"/>
      <c r="P854"/>
    </row>
    <row r="855" spans="6:16">
      <c r="F855"/>
      <c r="P855"/>
    </row>
    <row r="856" spans="6:16">
      <c r="F856"/>
      <c r="P856"/>
    </row>
    <row r="857" spans="6:16">
      <c r="F857"/>
      <c r="P857"/>
    </row>
    <row r="858" spans="6:16">
      <c r="F858"/>
      <c r="P858"/>
    </row>
    <row r="859" spans="6:16">
      <c r="F859"/>
      <c r="P859"/>
    </row>
    <row r="860" spans="6:16">
      <c r="F860"/>
      <c r="P860"/>
    </row>
    <row r="861" spans="6:16">
      <c r="F861"/>
      <c r="P861"/>
    </row>
    <row r="862" spans="6:16">
      <c r="F862"/>
      <c r="P862"/>
    </row>
    <row r="863" spans="6:16">
      <c r="F863"/>
      <c r="P863"/>
    </row>
    <row r="864" spans="6:16">
      <c r="F864"/>
      <c r="P864"/>
    </row>
    <row r="865" spans="6:16">
      <c r="F865"/>
      <c r="P865"/>
    </row>
    <row r="866" spans="6:16">
      <c r="F866"/>
      <c r="P866"/>
    </row>
    <row r="867" spans="6:16">
      <c r="F867"/>
      <c r="P867"/>
    </row>
    <row r="868" spans="6:16">
      <c r="F868"/>
      <c r="P868"/>
    </row>
    <row r="869" spans="6:16">
      <c r="F869"/>
      <c r="P869"/>
    </row>
    <row r="870" spans="6:16">
      <c r="F870"/>
      <c r="P870"/>
    </row>
    <row r="871" spans="6:16">
      <c r="F871"/>
      <c r="P871"/>
    </row>
    <row r="872" spans="6:16">
      <c r="F872"/>
      <c r="P872"/>
    </row>
    <row r="873" spans="6:16">
      <c r="F873"/>
      <c r="P873"/>
    </row>
    <row r="874" spans="6:16">
      <c r="F874"/>
      <c r="P874"/>
    </row>
    <row r="875" spans="6:16">
      <c r="F875"/>
      <c r="P875"/>
    </row>
    <row r="876" spans="6:16">
      <c r="F876"/>
      <c r="P876"/>
    </row>
    <row r="877" spans="6:16">
      <c r="F877"/>
      <c r="P877"/>
    </row>
    <row r="878" spans="6:16">
      <c r="F878"/>
      <c r="P878"/>
    </row>
    <row r="879" spans="6:16">
      <c r="F879"/>
      <c r="P879"/>
    </row>
    <row r="880" spans="6:16">
      <c r="F880"/>
      <c r="P880"/>
    </row>
    <row r="881" spans="6:16">
      <c r="F881"/>
      <c r="P881"/>
    </row>
    <row r="882" spans="6:16">
      <c r="F882"/>
      <c r="P882"/>
    </row>
    <row r="883" spans="6:16">
      <c r="F883"/>
      <c r="P883"/>
    </row>
    <row r="884" spans="6:16">
      <c r="F884"/>
      <c r="P884"/>
    </row>
    <row r="885" spans="6:16">
      <c r="F885"/>
      <c r="P885"/>
    </row>
    <row r="886" spans="6:16">
      <c r="F886"/>
      <c r="P886"/>
    </row>
    <row r="887" spans="6:16">
      <c r="F887"/>
      <c r="P887"/>
    </row>
    <row r="888" spans="6:16">
      <c r="F888"/>
      <c r="P888"/>
    </row>
    <row r="889" spans="6:16">
      <c r="F889"/>
      <c r="P889"/>
    </row>
    <row r="890" spans="6:16">
      <c r="F890"/>
      <c r="P890"/>
    </row>
    <row r="891" spans="6:16">
      <c r="F891"/>
      <c r="P891"/>
    </row>
    <row r="892" spans="6:16">
      <c r="F892"/>
      <c r="P892"/>
    </row>
    <row r="893" spans="6:16">
      <c r="F893"/>
      <c r="P893"/>
    </row>
    <row r="894" spans="6:16">
      <c r="F894"/>
      <c r="P894"/>
    </row>
    <row r="895" spans="6:16">
      <c r="F895"/>
      <c r="P895"/>
    </row>
    <row r="896" spans="6:16">
      <c r="F896"/>
      <c r="P896"/>
    </row>
    <row r="897" spans="6:16">
      <c r="F897"/>
      <c r="P897"/>
    </row>
    <row r="898" spans="6:16">
      <c r="F898"/>
      <c r="P898"/>
    </row>
    <row r="899" spans="6:16">
      <c r="F899"/>
      <c r="P899"/>
    </row>
    <row r="900" spans="6:16">
      <c r="F900"/>
      <c r="P900"/>
    </row>
    <row r="901" spans="6:16">
      <c r="F901"/>
      <c r="P901"/>
    </row>
    <row r="902" spans="6:16">
      <c r="F902"/>
      <c r="P902"/>
    </row>
    <row r="903" spans="6:16">
      <c r="F903"/>
      <c r="P903"/>
    </row>
    <row r="904" spans="6:16">
      <c r="F904"/>
      <c r="P904"/>
    </row>
    <row r="905" spans="6:16">
      <c r="F905"/>
      <c r="P905"/>
    </row>
    <row r="906" spans="6:16">
      <c r="F906"/>
      <c r="P906"/>
    </row>
    <row r="907" spans="6:16">
      <c r="F907"/>
      <c r="P907"/>
    </row>
    <row r="908" spans="6:16">
      <c r="F908"/>
      <c r="P908"/>
    </row>
    <row r="909" spans="6:16">
      <c r="F909"/>
      <c r="P909"/>
    </row>
    <row r="910" spans="6:16">
      <c r="F910"/>
      <c r="P910"/>
    </row>
    <row r="911" spans="6:16">
      <c r="F911"/>
      <c r="P911"/>
    </row>
    <row r="912" spans="6:16">
      <c r="F912"/>
      <c r="P912"/>
    </row>
    <row r="913" spans="6:16">
      <c r="F913"/>
      <c r="P913"/>
    </row>
    <row r="914" spans="6:16">
      <c r="F914"/>
      <c r="P914"/>
    </row>
    <row r="915" spans="6:16">
      <c r="F915"/>
      <c r="P915"/>
    </row>
    <row r="916" spans="6:16">
      <c r="F916"/>
      <c r="P916"/>
    </row>
    <row r="917" spans="6:16">
      <c r="F917"/>
      <c r="P917"/>
    </row>
    <row r="918" spans="6:16">
      <c r="F918"/>
      <c r="P918"/>
    </row>
    <row r="919" spans="6:16">
      <c r="F919"/>
      <c r="P919"/>
    </row>
    <row r="920" spans="6:16">
      <c r="F920"/>
      <c r="P920"/>
    </row>
    <row r="921" spans="6:16">
      <c r="F921"/>
      <c r="P921"/>
    </row>
    <row r="922" spans="6:16">
      <c r="F922"/>
      <c r="P922"/>
    </row>
    <row r="923" spans="6:16">
      <c r="F923"/>
      <c r="P923"/>
    </row>
    <row r="924" spans="6:16">
      <c r="F924"/>
      <c r="P924"/>
    </row>
    <row r="925" spans="6:16">
      <c r="F925"/>
      <c r="P925"/>
    </row>
    <row r="926" spans="6:16">
      <c r="F926"/>
      <c r="P926"/>
    </row>
    <row r="927" spans="6:16">
      <c r="F927"/>
      <c r="P927"/>
    </row>
    <row r="928" spans="6:16">
      <c r="F928"/>
      <c r="P928"/>
    </row>
    <row r="929" spans="6:16">
      <c r="F929"/>
      <c r="P929"/>
    </row>
    <row r="930" spans="6:16">
      <c r="F930"/>
      <c r="P930"/>
    </row>
    <row r="931" spans="6:16">
      <c r="F931"/>
      <c r="P931"/>
    </row>
    <row r="932" spans="6:16">
      <c r="F932"/>
      <c r="P932"/>
    </row>
    <row r="933" spans="6:16">
      <c r="F933"/>
      <c r="P933"/>
    </row>
    <row r="934" spans="6:16">
      <c r="F934"/>
      <c r="P934"/>
    </row>
    <row r="935" spans="6:16">
      <c r="F935"/>
      <c r="P935"/>
    </row>
    <row r="936" spans="6:16">
      <c r="F936"/>
      <c r="P936"/>
    </row>
    <row r="937" spans="6:16">
      <c r="F937"/>
      <c r="P937"/>
    </row>
    <row r="938" spans="6:16">
      <c r="F938"/>
      <c r="P938"/>
    </row>
    <row r="939" spans="6:16">
      <c r="F939"/>
      <c r="P939"/>
    </row>
    <row r="940" spans="6:16">
      <c r="F940"/>
      <c r="P940"/>
    </row>
    <row r="941" spans="6:16">
      <c r="F941"/>
      <c r="P941"/>
    </row>
    <row r="942" spans="6:16">
      <c r="F942"/>
      <c r="P942"/>
    </row>
    <row r="943" spans="6:16">
      <c r="F943"/>
      <c r="P943"/>
    </row>
    <row r="944" spans="6:16">
      <c r="F944"/>
      <c r="P944"/>
    </row>
    <row r="945" spans="6:16">
      <c r="F945"/>
      <c r="P945"/>
    </row>
    <row r="946" spans="6:16">
      <c r="F946"/>
      <c r="P946"/>
    </row>
    <row r="947" spans="6:16">
      <c r="F947"/>
      <c r="P947"/>
    </row>
    <row r="948" spans="6:16">
      <c r="F948"/>
      <c r="P948"/>
    </row>
    <row r="949" spans="6:16">
      <c r="F949"/>
      <c r="P949"/>
    </row>
    <row r="950" spans="6:16">
      <c r="F950"/>
      <c r="P950"/>
    </row>
    <row r="951" spans="6:16">
      <c r="F951"/>
      <c r="P951"/>
    </row>
    <row r="952" spans="6:16">
      <c r="F952"/>
      <c r="P952"/>
    </row>
    <row r="953" spans="6:16">
      <c r="F953"/>
      <c r="P953"/>
    </row>
    <row r="954" spans="6:16">
      <c r="F954"/>
      <c r="P954"/>
    </row>
    <row r="955" spans="6:16">
      <c r="F955"/>
      <c r="P955"/>
    </row>
    <row r="956" spans="6:16">
      <c r="F956"/>
      <c r="P956"/>
    </row>
    <row r="957" spans="6:16">
      <c r="F957"/>
      <c r="P957"/>
    </row>
    <row r="958" spans="6:16">
      <c r="F958"/>
      <c r="P958"/>
    </row>
    <row r="959" spans="6:16">
      <c r="F959"/>
      <c r="P959"/>
    </row>
    <row r="960" spans="6:16">
      <c r="F960"/>
      <c r="P960"/>
    </row>
    <row r="961" spans="6:16">
      <c r="F961"/>
      <c r="P961"/>
    </row>
    <row r="962" spans="6:16">
      <c r="F962"/>
      <c r="P962"/>
    </row>
    <row r="963" spans="6:16">
      <c r="F963"/>
      <c r="P963"/>
    </row>
    <row r="964" spans="6:16">
      <c r="F964"/>
      <c r="P964"/>
    </row>
    <row r="965" spans="6:16">
      <c r="F965"/>
      <c r="P965"/>
    </row>
    <row r="966" spans="6:16">
      <c r="F966"/>
      <c r="P966"/>
    </row>
    <row r="967" spans="6:16">
      <c r="F967"/>
      <c r="P967"/>
    </row>
    <row r="968" spans="6:16">
      <c r="F968"/>
      <c r="P968"/>
    </row>
    <row r="969" spans="6:16">
      <c r="F969"/>
      <c r="P969"/>
    </row>
    <row r="970" spans="6:16">
      <c r="F970"/>
      <c r="P970"/>
    </row>
    <row r="971" spans="6:16">
      <c r="F971"/>
      <c r="P971"/>
    </row>
    <row r="972" spans="6:16">
      <c r="F972"/>
      <c r="P972"/>
    </row>
    <row r="973" spans="6:16">
      <c r="F973"/>
      <c r="P973"/>
    </row>
    <row r="974" spans="6:16">
      <c r="F974"/>
      <c r="P974"/>
    </row>
    <row r="975" spans="6:16">
      <c r="F975"/>
      <c r="P975"/>
    </row>
    <row r="976" spans="6:16">
      <c r="F976"/>
      <c r="P976"/>
    </row>
    <row r="977" spans="6:16">
      <c r="F977"/>
      <c r="P977"/>
    </row>
    <row r="978" spans="6:16">
      <c r="F978"/>
      <c r="P978"/>
    </row>
    <row r="979" spans="6:16">
      <c r="F979"/>
      <c r="P979"/>
    </row>
    <row r="980" spans="6:16">
      <c r="F980"/>
      <c r="P980"/>
    </row>
    <row r="981" spans="6:16">
      <c r="F981"/>
      <c r="P981"/>
    </row>
    <row r="982" spans="6:16">
      <c r="F982"/>
      <c r="P982"/>
    </row>
    <row r="983" spans="6:16">
      <c r="F983"/>
      <c r="P983"/>
    </row>
    <row r="984" spans="6:16">
      <c r="F984"/>
      <c r="P984"/>
    </row>
    <row r="985" spans="6:16">
      <c r="F985"/>
      <c r="P985"/>
    </row>
    <row r="986" spans="6:16">
      <c r="F986"/>
      <c r="P986"/>
    </row>
    <row r="987" spans="6:16">
      <c r="F987"/>
      <c r="P987"/>
    </row>
    <row r="988" spans="6:16">
      <c r="F988"/>
      <c r="P988"/>
    </row>
    <row r="989" spans="6:16">
      <c r="F989"/>
      <c r="P989"/>
    </row>
    <row r="990" spans="6:16">
      <c r="F990"/>
      <c r="P990"/>
    </row>
    <row r="991" spans="6:16">
      <c r="F991"/>
      <c r="P991"/>
    </row>
    <row r="992" spans="6:16">
      <c r="F992"/>
      <c r="P992"/>
    </row>
    <row r="993" spans="6:16">
      <c r="F993"/>
      <c r="P993"/>
    </row>
    <row r="994" spans="6:16">
      <c r="F994"/>
      <c r="P994"/>
    </row>
    <row r="995" spans="6:16">
      <c r="F995"/>
      <c r="P995"/>
    </row>
    <row r="996" spans="6:16">
      <c r="F996"/>
      <c r="P996"/>
    </row>
    <row r="997" spans="6:16">
      <c r="F997"/>
      <c r="P997"/>
    </row>
    <row r="998" spans="6:16">
      <c r="F998"/>
      <c r="P998"/>
    </row>
    <row r="999" spans="6:16">
      <c r="F999"/>
      <c r="P999"/>
    </row>
    <row r="1000" spans="6:16">
      <c r="F1000"/>
      <c r="P1000"/>
    </row>
    <row r="1001" spans="6:16">
      <c r="F1001"/>
      <c r="P1001"/>
    </row>
    <row r="1002" spans="6:16">
      <c r="F1002"/>
      <c r="P1002"/>
    </row>
    <row r="1003" spans="6:16">
      <c r="F1003"/>
      <c r="P1003"/>
    </row>
    <row r="1004" spans="6:16">
      <c r="F1004"/>
      <c r="P1004"/>
    </row>
    <row r="1005" spans="6:16">
      <c r="F1005"/>
      <c r="P1005"/>
    </row>
    <row r="1006" spans="6:16">
      <c r="F1006"/>
      <c r="P1006"/>
    </row>
    <row r="1007" spans="6:16">
      <c r="F1007"/>
      <c r="P1007"/>
    </row>
    <row r="1008" spans="6:16">
      <c r="F1008"/>
      <c r="P1008"/>
    </row>
    <row r="1009" spans="6:16">
      <c r="F1009"/>
      <c r="P1009"/>
    </row>
    <row r="1010" spans="6:16">
      <c r="F1010"/>
      <c r="P1010"/>
    </row>
    <row r="1011" spans="6:16">
      <c r="F1011"/>
      <c r="P1011"/>
    </row>
    <row r="1012" spans="6:16">
      <c r="F1012"/>
      <c r="P1012"/>
    </row>
    <row r="1013" spans="6:16">
      <c r="F1013"/>
      <c r="P1013"/>
    </row>
    <row r="1014" spans="6:16">
      <c r="F1014"/>
      <c r="P1014"/>
    </row>
    <row r="1015" spans="6:16">
      <c r="F1015"/>
      <c r="P1015"/>
    </row>
    <row r="1016" spans="6:16">
      <c r="F1016"/>
      <c r="P1016"/>
    </row>
    <row r="1017" spans="6:16">
      <c r="F1017"/>
      <c r="P1017"/>
    </row>
    <row r="1018" spans="6:16">
      <c r="F1018"/>
      <c r="P1018"/>
    </row>
    <row r="1019" spans="6:16">
      <c r="F1019"/>
      <c r="P1019"/>
    </row>
    <row r="1020" spans="6:16">
      <c r="F1020"/>
      <c r="P1020"/>
    </row>
    <row r="1021" spans="6:16">
      <c r="F1021"/>
      <c r="P1021"/>
    </row>
    <row r="1022" spans="6:16">
      <c r="F1022"/>
      <c r="P1022"/>
    </row>
    <row r="1023" spans="6:16">
      <c r="F1023"/>
      <c r="P1023"/>
    </row>
    <row r="1024" spans="6:16">
      <c r="F1024"/>
      <c r="P1024"/>
    </row>
    <row r="1025" spans="6:16">
      <c r="F1025"/>
      <c r="P1025"/>
    </row>
    <row r="1026" spans="6:16">
      <c r="F1026"/>
      <c r="P1026"/>
    </row>
    <row r="1027" spans="6:16">
      <c r="F1027"/>
      <c r="P1027"/>
    </row>
    <row r="1028" spans="6:16">
      <c r="F1028"/>
      <c r="P1028"/>
    </row>
    <row r="1029" spans="6:16">
      <c r="F1029"/>
      <c r="P1029"/>
    </row>
    <row r="1030" spans="6:16">
      <c r="F1030"/>
      <c r="P1030"/>
    </row>
    <row r="1031" spans="6:16">
      <c r="F1031"/>
      <c r="P1031"/>
    </row>
    <row r="1032" spans="6:16">
      <c r="F1032"/>
      <c r="P1032"/>
    </row>
    <row r="1033" spans="6:16">
      <c r="F1033"/>
      <c r="P1033"/>
    </row>
    <row r="1034" spans="6:16">
      <c r="F1034"/>
      <c r="P1034"/>
    </row>
    <row r="1035" spans="6:16">
      <c r="F1035"/>
      <c r="P1035"/>
    </row>
    <row r="1036" spans="6:16">
      <c r="F1036"/>
      <c r="P1036"/>
    </row>
    <row r="1037" spans="6:16">
      <c r="F1037"/>
      <c r="P1037"/>
    </row>
    <row r="1038" spans="6:16">
      <c r="F1038"/>
      <c r="P1038"/>
    </row>
    <row r="1039" spans="6:16">
      <c r="F1039"/>
      <c r="P1039"/>
    </row>
    <row r="1040" spans="6:16">
      <c r="F1040"/>
      <c r="P1040"/>
    </row>
    <row r="1041" spans="6:16">
      <c r="F1041"/>
      <c r="P1041"/>
    </row>
    <row r="1042" spans="6:16">
      <c r="F1042"/>
      <c r="P1042"/>
    </row>
    <row r="1043" spans="6:16">
      <c r="F1043"/>
      <c r="P1043"/>
    </row>
    <row r="1044" spans="6:16">
      <c r="F1044"/>
      <c r="P1044"/>
    </row>
    <row r="1045" spans="6:16">
      <c r="F1045"/>
      <c r="P1045"/>
    </row>
    <row r="1046" spans="6:16">
      <c r="F1046"/>
      <c r="P1046"/>
    </row>
    <row r="1047" spans="6:16">
      <c r="F1047"/>
      <c r="P1047"/>
    </row>
    <row r="1048" spans="6:16">
      <c r="F1048"/>
      <c r="P1048"/>
    </row>
    <row r="1049" spans="6:16">
      <c r="F1049"/>
      <c r="P1049"/>
    </row>
    <row r="1050" spans="6:16">
      <c r="F1050"/>
      <c r="P1050"/>
    </row>
    <row r="1051" spans="6:16">
      <c r="F1051"/>
      <c r="P1051"/>
    </row>
    <row r="1052" spans="6:16">
      <c r="F1052"/>
      <c r="P1052"/>
    </row>
    <row r="1053" spans="6:16">
      <c r="F1053"/>
      <c r="P1053"/>
    </row>
    <row r="1054" spans="6:16">
      <c r="F1054"/>
      <c r="P1054"/>
    </row>
    <row r="1055" spans="6:16">
      <c r="F1055"/>
      <c r="P1055"/>
    </row>
    <row r="1056" spans="6:16">
      <c r="F1056"/>
      <c r="P1056"/>
    </row>
    <row r="1057" spans="6:16">
      <c r="F1057"/>
      <c r="P1057"/>
    </row>
    <row r="1058" spans="6:16">
      <c r="F1058"/>
      <c r="P1058"/>
    </row>
    <row r="1059" spans="6:16">
      <c r="F1059"/>
      <c r="P1059"/>
    </row>
    <row r="1060" spans="6:16">
      <c r="F1060"/>
      <c r="P1060"/>
    </row>
    <row r="1061" spans="6:16">
      <c r="F1061"/>
      <c r="P1061"/>
    </row>
    <row r="1062" spans="6:16">
      <c r="F1062"/>
      <c r="P1062"/>
    </row>
    <row r="1063" spans="6:16">
      <c r="F1063"/>
      <c r="P1063"/>
    </row>
    <row r="1064" spans="6:16">
      <c r="F1064"/>
      <c r="P1064"/>
    </row>
    <row r="1065" spans="6:16">
      <c r="F1065"/>
      <c r="P1065"/>
    </row>
    <row r="1066" spans="6:16">
      <c r="F1066"/>
      <c r="P1066"/>
    </row>
    <row r="1067" spans="6:16">
      <c r="F1067"/>
      <c r="P1067"/>
    </row>
    <row r="1068" spans="6:16">
      <c r="F1068"/>
      <c r="P1068"/>
    </row>
    <row r="1069" spans="6:16">
      <c r="F1069"/>
      <c r="P1069"/>
    </row>
    <row r="1070" spans="6:16">
      <c r="F1070"/>
      <c r="P1070"/>
    </row>
    <row r="1071" spans="6:16">
      <c r="F1071"/>
      <c r="P1071"/>
    </row>
    <row r="1072" spans="6:16">
      <c r="F1072"/>
      <c r="P1072"/>
    </row>
    <row r="1073" spans="6:16">
      <c r="F1073"/>
      <c r="P1073"/>
    </row>
    <row r="1074" spans="6:16">
      <c r="F1074"/>
      <c r="P1074"/>
    </row>
    <row r="1075" spans="6:16">
      <c r="F1075"/>
      <c r="P1075"/>
    </row>
    <row r="1076" spans="6:16">
      <c r="F1076"/>
      <c r="P1076"/>
    </row>
    <row r="1077" spans="6:16">
      <c r="F1077"/>
      <c r="P1077"/>
    </row>
    <row r="1078" spans="6:16">
      <c r="F1078"/>
      <c r="P1078"/>
    </row>
    <row r="1079" spans="6:16">
      <c r="F1079"/>
      <c r="P1079"/>
    </row>
    <row r="1080" spans="6:16">
      <c r="F1080"/>
      <c r="P1080"/>
    </row>
    <row r="1081" spans="6:16">
      <c r="F1081"/>
      <c r="P1081"/>
    </row>
    <row r="1082" spans="6:16">
      <c r="F1082"/>
      <c r="P1082"/>
    </row>
    <row r="1083" spans="6:16">
      <c r="F1083"/>
      <c r="P1083"/>
    </row>
    <row r="1084" spans="6:16">
      <c r="F1084"/>
      <c r="P1084"/>
    </row>
    <row r="1085" spans="6:16">
      <c r="F1085"/>
      <c r="P1085"/>
    </row>
    <row r="1086" spans="6:16">
      <c r="F1086"/>
      <c r="P1086"/>
    </row>
    <row r="1087" spans="6:16">
      <c r="F1087"/>
      <c r="P1087"/>
    </row>
    <row r="1088" spans="6:16">
      <c r="F1088"/>
      <c r="P1088"/>
    </row>
    <row r="1089" spans="6:16">
      <c r="F1089"/>
      <c r="P1089"/>
    </row>
    <row r="1090" spans="6:16">
      <c r="F1090"/>
      <c r="P1090"/>
    </row>
    <row r="1091" spans="6:16">
      <c r="F1091"/>
      <c r="P1091"/>
    </row>
    <row r="1092" spans="6:16">
      <c r="F1092"/>
      <c r="P1092"/>
    </row>
    <row r="1093" spans="6:16">
      <c r="F1093"/>
      <c r="P1093"/>
    </row>
    <row r="1094" spans="6:16">
      <c r="F1094"/>
      <c r="P1094"/>
    </row>
    <row r="1095" spans="6:16">
      <c r="F1095"/>
      <c r="P1095"/>
    </row>
    <row r="1096" spans="6:16">
      <c r="F1096"/>
      <c r="P1096"/>
    </row>
    <row r="1097" spans="6:16">
      <c r="F1097"/>
      <c r="P1097"/>
    </row>
    <row r="1098" spans="6:16">
      <c r="F1098"/>
      <c r="P1098"/>
    </row>
    <row r="1099" spans="6:16">
      <c r="F1099"/>
      <c r="P1099"/>
    </row>
    <row r="1100" spans="6:16">
      <c r="F1100"/>
      <c r="P1100"/>
    </row>
    <row r="1101" spans="6:16">
      <c r="F1101"/>
      <c r="P1101"/>
    </row>
    <row r="1102" spans="6:16">
      <c r="F1102"/>
      <c r="P1102"/>
    </row>
    <row r="1103" spans="6:16">
      <c r="F1103"/>
      <c r="P1103"/>
    </row>
    <row r="1104" spans="6:16">
      <c r="F1104"/>
      <c r="P1104"/>
    </row>
    <row r="1105" spans="6:16">
      <c r="F1105"/>
      <c r="P1105"/>
    </row>
    <row r="1106" spans="6:16">
      <c r="F1106"/>
      <c r="P1106"/>
    </row>
    <row r="1107" spans="6:16">
      <c r="F1107"/>
      <c r="P1107"/>
    </row>
    <row r="1108" spans="6:16">
      <c r="F1108"/>
      <c r="P1108"/>
    </row>
    <row r="1109" spans="6:16">
      <c r="F1109"/>
      <c r="P1109"/>
    </row>
    <row r="1110" spans="6:16">
      <c r="F1110"/>
      <c r="P1110"/>
    </row>
    <row r="1111" spans="6:16">
      <c r="F1111"/>
      <c r="P1111"/>
    </row>
    <row r="1112" spans="6:16">
      <c r="F1112"/>
      <c r="P1112"/>
    </row>
    <row r="1113" spans="6:16">
      <c r="F1113"/>
      <c r="P1113"/>
    </row>
    <row r="1114" spans="6:16">
      <c r="F1114"/>
      <c r="P1114"/>
    </row>
    <row r="1115" spans="6:16">
      <c r="F1115"/>
      <c r="P1115"/>
    </row>
    <row r="1116" spans="6:16">
      <c r="F1116"/>
      <c r="P1116"/>
    </row>
    <row r="1117" spans="6:16">
      <c r="F1117"/>
      <c r="P1117"/>
    </row>
    <row r="1118" spans="6:16">
      <c r="F1118"/>
      <c r="P1118"/>
    </row>
    <row r="1119" spans="6:16">
      <c r="F1119"/>
      <c r="P1119"/>
    </row>
    <row r="1120" spans="6:16">
      <c r="F1120"/>
      <c r="P1120"/>
    </row>
    <row r="1121" spans="6:16">
      <c r="F1121"/>
      <c r="P1121"/>
    </row>
    <row r="1122" spans="6:16">
      <c r="F1122"/>
      <c r="P1122"/>
    </row>
    <row r="1123" spans="6:16">
      <c r="F1123"/>
      <c r="P1123"/>
    </row>
    <row r="1124" spans="6:16">
      <c r="F1124"/>
      <c r="P1124"/>
    </row>
    <row r="1125" spans="6:16">
      <c r="F1125"/>
      <c r="P1125"/>
    </row>
    <row r="1126" spans="6:16">
      <c r="F1126"/>
      <c r="P1126"/>
    </row>
    <row r="1127" spans="6:16">
      <c r="F1127"/>
      <c r="P1127"/>
    </row>
    <row r="1128" spans="6:16">
      <c r="F1128"/>
      <c r="P1128"/>
    </row>
    <row r="1129" spans="6:16">
      <c r="F1129"/>
      <c r="P1129"/>
    </row>
    <row r="1130" spans="6:16">
      <c r="F1130"/>
      <c r="P1130"/>
    </row>
    <row r="1131" spans="6:16">
      <c r="F1131"/>
      <c r="P1131"/>
    </row>
    <row r="1132" spans="6:16">
      <c r="F1132"/>
      <c r="P1132"/>
    </row>
    <row r="1133" spans="6:16">
      <c r="F1133"/>
      <c r="P1133"/>
    </row>
    <row r="1134" spans="6:16">
      <c r="F1134"/>
      <c r="P1134"/>
    </row>
    <row r="1135" spans="6:16">
      <c r="F1135"/>
      <c r="P1135"/>
    </row>
    <row r="1136" spans="6:16">
      <c r="F1136"/>
      <c r="P1136"/>
    </row>
    <row r="1137" spans="6:16">
      <c r="F1137"/>
      <c r="P1137"/>
    </row>
    <row r="1138" spans="6:16">
      <c r="F1138"/>
      <c r="P1138"/>
    </row>
    <row r="1139" spans="6:16">
      <c r="F1139"/>
      <c r="P1139"/>
    </row>
    <row r="1140" spans="6:16">
      <c r="F1140"/>
      <c r="P1140"/>
    </row>
    <row r="1141" spans="6:16">
      <c r="F1141"/>
      <c r="P1141"/>
    </row>
    <row r="1142" spans="6:16">
      <c r="F1142"/>
      <c r="P1142"/>
    </row>
    <row r="1143" spans="6:16">
      <c r="F1143"/>
      <c r="P1143"/>
    </row>
    <row r="1144" spans="6:16">
      <c r="F1144"/>
      <c r="P1144"/>
    </row>
    <row r="1145" spans="6:16">
      <c r="F1145"/>
      <c r="P1145"/>
    </row>
    <row r="1146" spans="6:16">
      <c r="F1146"/>
      <c r="P1146"/>
    </row>
    <row r="1147" spans="6:16">
      <c r="F1147"/>
      <c r="P1147"/>
    </row>
    <row r="1148" spans="6:16">
      <c r="F1148"/>
      <c r="P1148"/>
    </row>
    <row r="1149" spans="6:16">
      <c r="F1149"/>
      <c r="P1149"/>
    </row>
    <row r="1150" spans="6:16">
      <c r="F1150"/>
      <c r="P1150"/>
    </row>
    <row r="1151" spans="6:16">
      <c r="F1151"/>
      <c r="P1151"/>
    </row>
    <row r="1152" spans="6:16">
      <c r="F1152"/>
      <c r="P1152"/>
    </row>
    <row r="1153" spans="6:16">
      <c r="F1153"/>
      <c r="P1153"/>
    </row>
    <row r="1154" spans="6:16">
      <c r="F1154"/>
      <c r="P1154"/>
    </row>
    <row r="1155" spans="6:16">
      <c r="F1155"/>
      <c r="P1155"/>
    </row>
    <row r="1156" spans="6:16">
      <c r="F1156"/>
      <c r="P1156"/>
    </row>
    <row r="1157" spans="6:16">
      <c r="F1157"/>
      <c r="P1157"/>
    </row>
    <row r="1158" spans="6:16">
      <c r="F1158"/>
      <c r="P1158"/>
    </row>
    <row r="1159" spans="6:16">
      <c r="F1159"/>
      <c r="P1159"/>
    </row>
    <row r="1160" spans="6:16">
      <c r="F1160"/>
      <c r="P1160"/>
    </row>
    <row r="1161" spans="6:16">
      <c r="F1161"/>
      <c r="P1161"/>
    </row>
    <row r="1162" spans="6:16">
      <c r="F1162"/>
      <c r="P1162"/>
    </row>
    <row r="1163" spans="6:16">
      <c r="F1163"/>
      <c r="P1163"/>
    </row>
    <row r="1164" spans="6:16">
      <c r="F1164"/>
      <c r="P1164"/>
    </row>
    <row r="1165" spans="6:16">
      <c r="F1165"/>
      <c r="P1165"/>
    </row>
    <row r="1166" spans="6:16">
      <c r="F1166"/>
      <c r="P1166"/>
    </row>
    <row r="1167" spans="6:16">
      <c r="F1167"/>
      <c r="P1167"/>
    </row>
    <row r="1168" spans="6:16">
      <c r="F1168"/>
      <c r="P1168"/>
    </row>
    <row r="1169" spans="6:16">
      <c r="F1169"/>
      <c r="P1169"/>
    </row>
    <row r="1170" spans="6:16">
      <c r="F1170"/>
      <c r="P1170"/>
    </row>
    <row r="1171" spans="6:16">
      <c r="F1171"/>
      <c r="P1171"/>
    </row>
    <row r="1172" spans="6:16">
      <c r="F1172"/>
      <c r="P1172"/>
    </row>
    <row r="1173" spans="6:16">
      <c r="F1173"/>
      <c r="P1173"/>
    </row>
    <row r="1174" spans="6:16">
      <c r="F1174"/>
      <c r="P1174"/>
    </row>
    <row r="1175" spans="6:16">
      <c r="F1175"/>
      <c r="P1175"/>
    </row>
    <row r="1176" spans="6:16">
      <c r="F1176"/>
      <c r="P1176"/>
    </row>
    <row r="1177" spans="6:16">
      <c r="F1177"/>
      <c r="P1177"/>
    </row>
    <row r="1178" spans="6:16">
      <c r="F1178"/>
      <c r="P1178"/>
    </row>
    <row r="1179" spans="6:16">
      <c r="F1179"/>
      <c r="P1179"/>
    </row>
    <row r="1180" spans="6:16">
      <c r="F1180"/>
      <c r="P1180"/>
    </row>
    <row r="1181" spans="6:16">
      <c r="F1181"/>
      <c r="P1181"/>
    </row>
    <row r="1182" spans="6:16">
      <c r="F1182"/>
      <c r="P1182"/>
    </row>
    <row r="1183" spans="6:16">
      <c r="F1183"/>
      <c r="P1183"/>
    </row>
    <row r="1184" spans="6:16">
      <c r="F1184"/>
      <c r="P1184"/>
    </row>
    <row r="1185" spans="6:16">
      <c r="F1185"/>
      <c r="P1185"/>
    </row>
    <row r="1186" spans="6:16">
      <c r="F1186"/>
      <c r="P1186"/>
    </row>
    <row r="1187" spans="6:16">
      <c r="F1187"/>
      <c r="P1187"/>
    </row>
    <row r="1188" spans="6:16">
      <c r="F1188"/>
      <c r="P1188"/>
    </row>
    <row r="1189" spans="6:16">
      <c r="F1189"/>
      <c r="P1189"/>
    </row>
    <row r="1190" spans="6:16">
      <c r="F1190"/>
      <c r="P1190"/>
    </row>
    <row r="1191" spans="6:16">
      <c r="F1191"/>
      <c r="P1191"/>
    </row>
    <row r="1192" spans="6:16">
      <c r="F1192"/>
      <c r="P1192"/>
    </row>
    <row r="1193" spans="6:16">
      <c r="F1193"/>
      <c r="P1193"/>
    </row>
    <row r="1194" spans="6:16">
      <c r="F1194"/>
      <c r="P1194"/>
    </row>
    <row r="1195" spans="6:16">
      <c r="F1195"/>
      <c r="P1195"/>
    </row>
    <row r="1196" spans="6:16">
      <c r="F1196"/>
      <c r="P1196"/>
    </row>
    <row r="1197" spans="6:16">
      <c r="F1197"/>
      <c r="P1197"/>
    </row>
    <row r="1198" spans="6:16">
      <c r="F1198"/>
      <c r="P1198"/>
    </row>
    <row r="1199" spans="6:16">
      <c r="F1199"/>
      <c r="P1199"/>
    </row>
    <row r="1200" spans="6:16">
      <c r="F1200"/>
      <c r="P1200"/>
    </row>
    <row r="1201" spans="6:16">
      <c r="F1201"/>
      <c r="P1201"/>
    </row>
    <row r="1202" spans="6:16">
      <c r="F1202"/>
      <c r="P1202"/>
    </row>
    <row r="1203" spans="6:16">
      <c r="F1203"/>
      <c r="P1203"/>
    </row>
    <row r="1204" spans="6:16">
      <c r="F1204"/>
      <c r="P1204"/>
    </row>
    <row r="1205" spans="6:16">
      <c r="F1205"/>
      <c r="P1205"/>
    </row>
    <row r="1206" spans="6:16">
      <c r="F1206"/>
      <c r="P1206"/>
    </row>
    <row r="1207" spans="6:16">
      <c r="F1207"/>
      <c r="P1207"/>
    </row>
    <row r="1208" spans="6:16">
      <c r="F1208"/>
      <c r="P1208"/>
    </row>
    <row r="1209" spans="6:16">
      <c r="F1209"/>
      <c r="P1209"/>
    </row>
    <row r="1210" spans="6:16">
      <c r="F1210"/>
      <c r="P1210"/>
    </row>
    <row r="1211" spans="6:16">
      <c r="F1211"/>
      <c r="P1211"/>
    </row>
    <row r="1212" spans="6:16">
      <c r="F1212"/>
      <c r="P1212"/>
    </row>
    <row r="1213" spans="6:16">
      <c r="F1213"/>
      <c r="P1213"/>
    </row>
    <row r="1214" spans="6:16">
      <c r="F1214"/>
      <c r="P1214"/>
    </row>
    <row r="1215" spans="6:16">
      <c r="F1215"/>
      <c r="P1215"/>
    </row>
    <row r="1216" spans="6:16">
      <c r="F1216"/>
      <c r="P1216"/>
    </row>
    <row r="1217" spans="6:16">
      <c r="F1217"/>
      <c r="P1217"/>
    </row>
    <row r="1218" spans="6:16">
      <c r="F1218"/>
      <c r="P1218"/>
    </row>
    <row r="1219" spans="6:16">
      <c r="F1219"/>
      <c r="P1219"/>
    </row>
    <row r="1220" spans="6:16">
      <c r="F1220"/>
      <c r="P1220"/>
    </row>
    <row r="1221" spans="6:16">
      <c r="F1221"/>
      <c r="P1221"/>
    </row>
    <row r="1222" spans="6:16">
      <c r="F1222"/>
    </row>
    <row r="1223" spans="6:16">
      <c r="F1223"/>
    </row>
    <row r="1224" spans="6:16">
      <c r="F1224"/>
    </row>
    <row r="1225" spans="6:16">
      <c r="F1225"/>
    </row>
    <row r="1226" spans="6:16">
      <c r="F1226"/>
    </row>
    <row r="1227" spans="6:16">
      <c r="F1227"/>
    </row>
    <row r="1228" spans="6:16">
      <c r="F1228"/>
    </row>
    <row r="1229" spans="6:16">
      <c r="F1229"/>
    </row>
    <row r="1230" spans="6:16">
      <c r="F1230"/>
    </row>
    <row r="1231" spans="6:16">
      <c r="F1231"/>
    </row>
    <row r="1232" spans="6:16">
      <c r="F1232"/>
    </row>
    <row r="1233" spans="6:6">
      <c r="F1233"/>
    </row>
    <row r="1234" spans="6:6">
      <c r="F1234"/>
    </row>
    <row r="1235" spans="6:6">
      <c r="F1235"/>
    </row>
    <row r="1236" spans="6:6">
      <c r="F1236"/>
    </row>
    <row r="1237" spans="6:6">
      <c r="F1237"/>
    </row>
    <row r="1238" spans="6:6">
      <c r="F1238"/>
    </row>
    <row r="1239" spans="6:6">
      <c r="F1239"/>
    </row>
    <row r="1240" spans="6:6">
      <c r="F1240"/>
    </row>
    <row r="1241" spans="6:6">
      <c r="F1241"/>
    </row>
    <row r="1242" spans="6:6">
      <c r="F1242"/>
    </row>
    <row r="1243" spans="6:6">
      <c r="F1243"/>
    </row>
    <row r="1244" spans="6:6">
      <c r="F1244"/>
    </row>
    <row r="1245" spans="6:6">
      <c r="F1245"/>
    </row>
    <row r="1246" spans="6:6">
      <c r="F1246"/>
    </row>
    <row r="1247" spans="6:6">
      <c r="F1247"/>
    </row>
    <row r="1248" spans="6:6">
      <c r="F1248"/>
    </row>
    <row r="1249" spans="6:6">
      <c r="F1249"/>
    </row>
    <row r="1250" spans="6:6">
      <c r="F1250"/>
    </row>
    <row r="1251" spans="6:6">
      <c r="F1251"/>
    </row>
    <row r="1252" spans="6:6">
      <c r="F1252"/>
    </row>
    <row r="1253" spans="6:6">
      <c r="F1253"/>
    </row>
    <row r="1254" spans="6:6">
      <c r="F1254"/>
    </row>
    <row r="1255" spans="6:6">
      <c r="F1255"/>
    </row>
    <row r="1256" spans="6:6">
      <c r="F1256"/>
    </row>
    <row r="1257" spans="6:6">
      <c r="F1257"/>
    </row>
    <row r="1258" spans="6:6">
      <c r="F1258"/>
    </row>
    <row r="1259" spans="6:6">
      <c r="F1259"/>
    </row>
    <row r="1260" spans="6:6">
      <c r="F1260"/>
    </row>
    <row r="1261" spans="6:6">
      <c r="F1261"/>
    </row>
    <row r="1262" spans="6:6">
      <c r="F1262"/>
    </row>
    <row r="1263" spans="6:6">
      <c r="F1263"/>
    </row>
    <row r="1264" spans="6:6">
      <c r="F1264"/>
    </row>
    <row r="1265" spans="6:6">
      <c r="F1265"/>
    </row>
    <row r="1266" spans="6:6">
      <c r="F1266"/>
    </row>
    <row r="1267" spans="6:6">
      <c r="F1267"/>
    </row>
    <row r="1268" spans="6:6">
      <c r="F1268"/>
    </row>
    <row r="1269" spans="6:6">
      <c r="F1269"/>
    </row>
    <row r="1270" spans="6:6">
      <c r="F1270"/>
    </row>
    <row r="1271" spans="6:6">
      <c r="F1271"/>
    </row>
    <row r="1272" spans="6:6">
      <c r="F1272"/>
    </row>
    <row r="1273" spans="6:6">
      <c r="F1273"/>
    </row>
    <row r="1274" spans="6:6">
      <c r="F1274"/>
    </row>
    <row r="1275" spans="6:6">
      <c r="F1275"/>
    </row>
    <row r="1276" spans="6:6">
      <c r="F1276"/>
    </row>
    <row r="1277" spans="6:6">
      <c r="F1277"/>
    </row>
    <row r="1278" spans="6:6">
      <c r="F1278"/>
    </row>
    <row r="1279" spans="6:6">
      <c r="F1279"/>
    </row>
    <row r="1280" spans="6:6">
      <c r="F1280"/>
    </row>
    <row r="1281" spans="6:6">
      <c r="F1281"/>
    </row>
    <row r="1282" spans="6:6">
      <c r="F1282"/>
    </row>
    <row r="1283" spans="6:6">
      <c r="F1283"/>
    </row>
    <row r="1284" spans="6:6">
      <c r="F1284"/>
    </row>
    <row r="1285" spans="6:6">
      <c r="F1285"/>
    </row>
    <row r="1286" spans="6:6">
      <c r="F1286"/>
    </row>
    <row r="1287" spans="6:6">
      <c r="F1287"/>
    </row>
    <row r="1288" spans="6:6">
      <c r="F1288"/>
    </row>
    <row r="1289" spans="6:6">
      <c r="F1289"/>
    </row>
    <row r="1290" spans="6:6">
      <c r="F1290"/>
    </row>
    <row r="1291" spans="6:6">
      <c r="F1291"/>
    </row>
    <row r="1292" spans="6:6">
      <c r="F1292"/>
    </row>
    <row r="1293" spans="6:6">
      <c r="F1293"/>
    </row>
    <row r="1294" spans="6:6">
      <c r="F1294"/>
    </row>
    <row r="1295" spans="6:6">
      <c r="F1295"/>
    </row>
    <row r="1296" spans="6:6">
      <c r="F1296"/>
    </row>
    <row r="1297" spans="6:6">
      <c r="F1297"/>
    </row>
    <row r="1298" spans="6:6">
      <c r="F1298"/>
    </row>
    <row r="1299" spans="6:6">
      <c r="F1299"/>
    </row>
    <row r="1300" spans="6:6">
      <c r="F1300"/>
    </row>
    <row r="1301" spans="6:6">
      <c r="F1301"/>
    </row>
    <row r="1302" spans="6:6">
      <c r="F1302"/>
    </row>
    <row r="1303" spans="6:6">
      <c r="F1303"/>
    </row>
    <row r="1304" spans="6:6">
      <c r="F1304"/>
    </row>
    <row r="1305" spans="6:6">
      <c r="F1305"/>
    </row>
    <row r="1306" spans="6:6">
      <c r="F1306"/>
    </row>
    <row r="1307" spans="6:6">
      <c r="F1307"/>
    </row>
    <row r="1308" spans="6:6">
      <c r="F1308"/>
    </row>
    <row r="1309" spans="6:6">
      <c r="F1309"/>
    </row>
    <row r="1310" spans="6:6">
      <c r="F1310"/>
    </row>
    <row r="1311" spans="6:6">
      <c r="F1311"/>
    </row>
    <row r="1312" spans="6:6">
      <c r="F1312"/>
    </row>
    <row r="1313" spans="6:6">
      <c r="F1313"/>
    </row>
    <row r="1314" spans="6:6">
      <c r="F1314"/>
    </row>
    <row r="1315" spans="6:6">
      <c r="F1315"/>
    </row>
    <row r="1316" spans="6:6">
      <c r="F1316"/>
    </row>
    <row r="1317" spans="6:6">
      <c r="F1317"/>
    </row>
    <row r="1318" spans="6:6">
      <c r="F1318"/>
    </row>
    <row r="1319" spans="6:6">
      <c r="F1319"/>
    </row>
    <row r="1320" spans="6:6">
      <c r="F1320"/>
    </row>
    <row r="1321" spans="6:6">
      <c r="F1321"/>
    </row>
    <row r="1322" spans="6:6">
      <c r="F1322"/>
    </row>
    <row r="1323" spans="6:6">
      <c r="F1323"/>
    </row>
    <row r="1324" spans="6:6">
      <c r="F1324"/>
    </row>
    <row r="1325" spans="6:6">
      <c r="F1325"/>
    </row>
    <row r="1326" spans="6:6">
      <c r="F1326"/>
    </row>
    <row r="1327" spans="6:6">
      <c r="F1327"/>
    </row>
    <row r="1328" spans="6:6">
      <c r="F1328"/>
    </row>
    <row r="1329" spans="6:6">
      <c r="F1329"/>
    </row>
    <row r="1330" spans="6:6">
      <c r="F1330"/>
    </row>
    <row r="1331" spans="6:6">
      <c r="F1331"/>
    </row>
    <row r="1332" spans="6:6">
      <c r="F1332"/>
    </row>
    <row r="1333" spans="6:6">
      <c r="F1333"/>
    </row>
    <row r="1334" spans="6:6">
      <c r="F1334"/>
    </row>
    <row r="1335" spans="6:6">
      <c r="F1335"/>
    </row>
    <row r="1336" spans="6:6">
      <c r="F1336"/>
    </row>
    <row r="1337" spans="6:6">
      <c r="F1337"/>
    </row>
    <row r="1338" spans="6:6">
      <c r="F1338"/>
    </row>
    <row r="1339" spans="6:6">
      <c r="F1339"/>
    </row>
    <row r="1340" spans="6:6">
      <c r="F1340"/>
    </row>
    <row r="1341" spans="6:6">
      <c r="F1341"/>
    </row>
    <row r="1342" spans="6:6">
      <c r="F1342"/>
    </row>
    <row r="1343" spans="6:6">
      <c r="F1343"/>
    </row>
    <row r="1344" spans="6:6">
      <c r="F1344"/>
    </row>
    <row r="1345" spans="6:6">
      <c r="F1345"/>
    </row>
    <row r="1346" spans="6:6">
      <c r="F1346"/>
    </row>
    <row r="1347" spans="6:6">
      <c r="F1347"/>
    </row>
    <row r="1348" spans="6:6">
      <c r="F1348"/>
    </row>
    <row r="1349" spans="6:6">
      <c r="F1349"/>
    </row>
    <row r="1350" spans="6:6">
      <c r="F1350"/>
    </row>
    <row r="1351" spans="6:6">
      <c r="F1351"/>
    </row>
    <row r="1352" spans="6:6">
      <c r="F1352"/>
    </row>
    <row r="1353" spans="6:6">
      <c r="F1353"/>
    </row>
    <row r="1354" spans="6:6">
      <c r="F1354"/>
    </row>
    <row r="1355" spans="6:6">
      <c r="F1355"/>
    </row>
    <row r="1356" spans="6:6">
      <c r="F1356"/>
    </row>
    <row r="1357" spans="6:6">
      <c r="F1357"/>
    </row>
    <row r="1358" spans="6:6">
      <c r="F1358"/>
    </row>
    <row r="1359" spans="6:6">
      <c r="F1359"/>
    </row>
    <row r="1360" spans="6:6">
      <c r="F1360"/>
    </row>
    <row r="1361" spans="6:6">
      <c r="F1361"/>
    </row>
    <row r="1362" spans="6:6">
      <c r="F1362"/>
    </row>
    <row r="1363" spans="6:6">
      <c r="F1363"/>
    </row>
    <row r="1364" spans="6:6">
      <c r="F1364"/>
    </row>
    <row r="1365" spans="6:6">
      <c r="F1365"/>
    </row>
    <row r="1366" spans="6:6">
      <c r="F1366"/>
    </row>
    <row r="1367" spans="6:6">
      <c r="F1367"/>
    </row>
    <row r="1368" spans="6:6">
      <c r="F1368"/>
    </row>
    <row r="1369" spans="6:6">
      <c r="F1369"/>
    </row>
    <row r="1370" spans="6:6">
      <c r="F1370"/>
    </row>
    <row r="1371" spans="6:6">
      <c r="F1371"/>
    </row>
    <row r="1372" spans="6:6">
      <c r="F1372"/>
    </row>
    <row r="1373" spans="6:6">
      <c r="F1373"/>
    </row>
    <row r="1374" spans="6:6">
      <c r="F1374"/>
    </row>
    <row r="1375" spans="6:6">
      <c r="F1375"/>
    </row>
    <row r="1376" spans="6:6">
      <c r="F1376"/>
    </row>
    <row r="1377" spans="6:6">
      <c r="F1377"/>
    </row>
    <row r="1378" spans="6:6">
      <c r="F1378"/>
    </row>
    <row r="1379" spans="6:6">
      <c r="F1379"/>
    </row>
    <row r="1380" spans="6:6">
      <c r="F1380"/>
    </row>
    <row r="1381" spans="6:6">
      <c r="F1381"/>
    </row>
    <row r="1382" spans="6:6">
      <c r="F1382"/>
    </row>
    <row r="1383" spans="6:6">
      <c r="F1383"/>
    </row>
    <row r="1384" spans="6:6">
      <c r="F1384"/>
    </row>
    <row r="1385" spans="6:6">
      <c r="F1385"/>
    </row>
    <row r="1386" spans="6:6">
      <c r="F1386"/>
    </row>
    <row r="1387" spans="6:6">
      <c r="F1387"/>
    </row>
    <row r="1388" spans="6:6">
      <c r="F1388"/>
    </row>
    <row r="1389" spans="6:6">
      <c r="F1389"/>
    </row>
    <row r="1390" spans="6:6">
      <c r="F1390"/>
    </row>
    <row r="1391" spans="6:6">
      <c r="F1391"/>
    </row>
    <row r="1392" spans="6:6">
      <c r="F1392"/>
    </row>
    <row r="1393" spans="6:6">
      <c r="F1393"/>
    </row>
    <row r="1394" spans="6:6">
      <c r="F1394"/>
    </row>
    <row r="1395" spans="6:6">
      <c r="F1395"/>
    </row>
    <row r="1396" spans="6:6">
      <c r="F1396"/>
    </row>
    <row r="1397" spans="6:6">
      <c r="F1397"/>
    </row>
    <row r="1398" spans="6:6">
      <c r="F1398"/>
    </row>
    <row r="1399" spans="6:6">
      <c r="F1399"/>
    </row>
  </sheetData>
  <pageMargins left="0.7" right="0.7" top="0.75" bottom="0.75" header="0.3" footer="0.3"/>
  <pageSetup orientation="portrait" horizontalDpi="4294967293" verticalDpi="4294967293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221"/>
  <sheetViews>
    <sheetView showGridLines="0" topLeftCell="G1" zoomScale="85" zoomScaleNormal="85" workbookViewId="0">
      <pane ySplit="4" topLeftCell="A523" activePane="bottomLeft" state="frozen"/>
      <selection activeCell="I14" sqref="I14"/>
      <selection pane="bottomLeft" activeCell="L526" sqref="L526"/>
    </sheetView>
  </sheetViews>
  <sheetFormatPr defaultRowHeight="14.4"/>
  <cols>
    <col min="1" max="1" width="12.109375" bestFit="1" customWidth="1"/>
    <col min="2" max="2" width="32.5546875" bestFit="1" customWidth="1"/>
    <col min="3" max="3" width="38.88671875" bestFit="1" customWidth="1"/>
    <col min="4" max="4" width="24.33203125" bestFit="1" customWidth="1"/>
    <col min="5" max="5" width="32.109375" bestFit="1" customWidth="1"/>
    <col min="6" max="6" width="46.6640625" style="82" bestFit="1" customWidth="1"/>
    <col min="7" max="7" width="13.44140625" style="82" customWidth="1"/>
    <col min="8" max="8" width="15.44140625" bestFit="1" customWidth="1"/>
    <col min="9" max="9" width="10" bestFit="1" customWidth="1"/>
    <col min="10" max="10" width="11.33203125" customWidth="1"/>
    <col min="11" max="11" width="13.44140625" customWidth="1"/>
    <col min="12" max="12" width="10.88671875" bestFit="1" customWidth="1"/>
    <col min="13" max="13" width="12.33203125" bestFit="1" customWidth="1"/>
    <col min="14" max="14" width="28.5546875" bestFit="1" customWidth="1"/>
    <col min="15" max="16" width="11.5546875" bestFit="1" customWidth="1"/>
    <col min="17" max="17" width="46.6640625" style="82" bestFit="1" customWidth="1"/>
    <col min="18" max="18" width="13.88671875" bestFit="1" customWidth="1"/>
  </cols>
  <sheetData>
    <row r="2" spans="1:18">
      <c r="A2" s="48" t="s">
        <v>7</v>
      </c>
      <c r="B2" t="s">
        <v>20</v>
      </c>
      <c r="E2" t="s">
        <v>4281</v>
      </c>
      <c r="J2" s="48" t="s">
        <v>7</v>
      </c>
      <c r="K2" t="s">
        <v>20</v>
      </c>
    </row>
    <row r="4" spans="1:18">
      <c r="A4" s="48" t="s">
        <v>8</v>
      </c>
      <c r="B4" s="48" t="s">
        <v>6</v>
      </c>
      <c r="C4" s="48" t="s">
        <v>10</v>
      </c>
      <c r="D4" s="48" t="s">
        <v>12</v>
      </c>
      <c r="E4" s="48" t="s">
        <v>11</v>
      </c>
      <c r="F4" s="48" t="s">
        <v>15</v>
      </c>
      <c r="G4" s="82" t="s">
        <v>1059</v>
      </c>
      <c r="J4" s="48" t="s">
        <v>8</v>
      </c>
      <c r="K4" s="82" t="s">
        <v>1059</v>
      </c>
      <c r="L4" s="82"/>
      <c r="M4" s="51" t="s">
        <v>204</v>
      </c>
      <c r="N4" s="51" t="s">
        <v>30</v>
      </c>
      <c r="O4" s="51" t="s">
        <v>3641</v>
      </c>
      <c r="P4" s="51" t="s">
        <v>1326</v>
      </c>
      <c r="Q4" s="51" t="s">
        <v>3613</v>
      </c>
    </row>
    <row r="5" spans="1:18">
      <c r="A5">
        <v>1</v>
      </c>
      <c r="B5" t="s">
        <v>21</v>
      </c>
      <c r="C5" t="s">
        <v>231</v>
      </c>
      <c r="D5" t="s">
        <v>302</v>
      </c>
      <c r="E5" t="s">
        <v>57</v>
      </c>
      <c r="F5" t="s">
        <v>3097</v>
      </c>
      <c r="G5" s="83">
        <v>197.77000000000018</v>
      </c>
      <c r="J5">
        <v>1</v>
      </c>
      <c r="K5" s="83">
        <v>1653.5300000000027</v>
      </c>
      <c r="L5" s="83"/>
      <c r="M5" s="51"/>
      <c r="N5" s="51"/>
      <c r="O5" s="51"/>
      <c r="P5" s="51"/>
      <c r="Q5" s="51"/>
    </row>
    <row r="6" spans="1:18">
      <c r="C6" t="s">
        <v>458</v>
      </c>
      <c r="D6" t="s">
        <v>23</v>
      </c>
      <c r="E6" t="s">
        <v>1121</v>
      </c>
      <c r="F6" t="s">
        <v>3097</v>
      </c>
      <c r="G6" s="83">
        <v>8.49</v>
      </c>
      <c r="J6">
        <v>2</v>
      </c>
      <c r="K6" s="83">
        <v>-12986.279999999992</v>
      </c>
      <c r="L6" s="83"/>
      <c r="M6" s="51"/>
      <c r="N6" s="51"/>
      <c r="O6" s="51"/>
      <c r="P6" s="51"/>
      <c r="Q6" s="51"/>
    </row>
    <row r="7" spans="1:18">
      <c r="C7" t="s">
        <v>56</v>
      </c>
      <c r="D7" t="s">
        <v>23</v>
      </c>
      <c r="E7" t="s">
        <v>22</v>
      </c>
      <c r="F7" t="s">
        <v>3097</v>
      </c>
      <c r="G7" s="83">
        <v>0</v>
      </c>
      <c r="J7">
        <v>3</v>
      </c>
      <c r="K7" s="83">
        <v>15947.779999999997</v>
      </c>
      <c r="L7" s="83"/>
      <c r="M7" s="51"/>
      <c r="N7" s="51"/>
      <c r="O7" s="51"/>
      <c r="P7" s="51"/>
      <c r="Q7" s="51"/>
    </row>
    <row r="8" spans="1:18">
      <c r="F8" t="s">
        <v>171</v>
      </c>
      <c r="G8" s="83">
        <v>0</v>
      </c>
      <c r="J8">
        <v>4</v>
      </c>
      <c r="K8" s="83">
        <v>-78.370000000002904</v>
      </c>
      <c r="L8" s="83"/>
      <c r="M8" s="68">
        <f>Sales!H51</f>
        <v>-92747.92</v>
      </c>
      <c r="N8" s="68">
        <f>G172</f>
        <v>0</v>
      </c>
      <c r="O8" s="68">
        <f>'Perzov Inventory'!H10</f>
        <v>52178.05</v>
      </c>
      <c r="P8" s="68">
        <f>'INC Accounts'!J28</f>
        <v>0</v>
      </c>
      <c r="Q8" s="68">
        <f>SUM(M8:P8)</f>
        <v>-40569.869999999995</v>
      </c>
      <c r="R8" s="164">
        <f>K8-Q8</f>
        <v>40491.499999999993</v>
      </c>
    </row>
    <row r="9" spans="1:18">
      <c r="D9" t="s">
        <v>80</v>
      </c>
      <c r="E9" t="s">
        <v>22</v>
      </c>
      <c r="F9" t="s">
        <v>3096</v>
      </c>
      <c r="G9" s="83">
        <v>14.35</v>
      </c>
      <c r="J9">
        <v>5</v>
      </c>
      <c r="K9" s="83">
        <v>1212.5200000000045</v>
      </c>
      <c r="L9" s="83"/>
      <c r="M9" s="51"/>
      <c r="N9" s="51"/>
      <c r="O9" s="51"/>
      <c r="P9" s="51"/>
      <c r="Q9" s="51"/>
    </row>
    <row r="10" spans="1:18">
      <c r="D10" t="s">
        <v>302</v>
      </c>
      <c r="E10" t="s">
        <v>57</v>
      </c>
      <c r="F10" t="s">
        <v>3097</v>
      </c>
      <c r="G10" s="83">
        <v>546.1</v>
      </c>
      <c r="J10">
        <v>6</v>
      </c>
      <c r="K10" s="83">
        <v>372.11999999999978</v>
      </c>
      <c r="L10" s="83"/>
      <c r="M10" s="51"/>
      <c r="N10" s="51"/>
      <c r="O10" s="51"/>
      <c r="P10" s="51"/>
      <c r="Q10" s="51"/>
    </row>
    <row r="11" spans="1:18">
      <c r="E11" t="s">
        <v>22</v>
      </c>
      <c r="F11" t="s">
        <v>3097</v>
      </c>
      <c r="G11" s="83">
        <v>0</v>
      </c>
      <c r="J11">
        <v>7</v>
      </c>
      <c r="K11" s="83">
        <v>1712.7900000000034</v>
      </c>
      <c r="L11" s="83"/>
      <c r="M11" s="51"/>
      <c r="N11" s="51"/>
      <c r="O11" s="51"/>
      <c r="P11" s="51"/>
      <c r="Q11" s="51"/>
    </row>
    <row r="12" spans="1:18">
      <c r="F12" t="s">
        <v>3096</v>
      </c>
      <c r="G12" s="83">
        <v>126.74000000000002</v>
      </c>
      <c r="J12">
        <v>8</v>
      </c>
      <c r="K12" s="83">
        <v>-3047.5900000000038</v>
      </c>
      <c r="L12" s="83"/>
      <c r="M12" s="51"/>
      <c r="N12" s="51"/>
      <c r="O12" s="51"/>
      <c r="P12" s="51"/>
      <c r="Q12" s="51"/>
    </row>
    <row r="13" spans="1:18">
      <c r="D13" t="s">
        <v>309</v>
      </c>
      <c r="E13" t="s">
        <v>22</v>
      </c>
      <c r="F13" t="s">
        <v>3096</v>
      </c>
      <c r="G13" s="83">
        <v>67.219999999999985</v>
      </c>
      <c r="J13">
        <v>9</v>
      </c>
      <c r="K13" s="83">
        <v>6817.56</v>
      </c>
      <c r="L13" s="83"/>
      <c r="M13" s="51"/>
      <c r="N13" s="51"/>
      <c r="O13" s="51"/>
      <c r="P13" s="51"/>
      <c r="Q13" s="51"/>
    </row>
    <row r="14" spans="1:18">
      <c r="D14" t="s">
        <v>305</v>
      </c>
      <c r="E14" t="s">
        <v>22</v>
      </c>
      <c r="F14" t="s">
        <v>3096</v>
      </c>
      <c r="G14" s="83">
        <v>4.3499999999999996</v>
      </c>
      <c r="J14">
        <v>10</v>
      </c>
      <c r="K14" s="83">
        <v>-1269.8800000000017</v>
      </c>
      <c r="L14" s="83"/>
      <c r="M14" s="51"/>
      <c r="N14" s="51"/>
      <c r="O14" s="51"/>
      <c r="P14" s="51"/>
      <c r="Q14" s="51"/>
    </row>
    <row r="15" spans="1:18">
      <c r="B15" s="63" t="s">
        <v>1317</v>
      </c>
      <c r="C15" s="63"/>
      <c r="D15" s="63"/>
      <c r="E15" s="63"/>
      <c r="F15" s="63"/>
      <c r="G15" s="64">
        <v>965.02000000000032</v>
      </c>
      <c r="J15">
        <v>11</v>
      </c>
      <c r="K15" s="83">
        <v>-6813.9999999999964</v>
      </c>
      <c r="M15" s="51"/>
      <c r="N15" s="51"/>
      <c r="O15" s="51"/>
      <c r="P15" s="51"/>
      <c r="Q15" s="51"/>
    </row>
    <row r="16" spans="1:18">
      <c r="B16" t="s">
        <v>19</v>
      </c>
      <c r="C16" t="s">
        <v>119</v>
      </c>
      <c r="D16" t="s">
        <v>23</v>
      </c>
      <c r="E16" t="s">
        <v>120</v>
      </c>
      <c r="F16" t="s">
        <v>33</v>
      </c>
      <c r="G16" s="83">
        <v>160.63</v>
      </c>
      <c r="J16">
        <v>12</v>
      </c>
      <c r="K16" s="83">
        <v>-6139.650000000006</v>
      </c>
      <c r="M16" s="68">
        <f>Sales!P51</f>
        <v>-56804.049999999996</v>
      </c>
      <c r="N16" s="68">
        <f>VLOOKUP("grand total",A:I,7,0)</f>
        <v>257867.35999999993</v>
      </c>
      <c r="O16" s="68">
        <f>'Perzov Inventory'!O10</f>
        <v>20000</v>
      </c>
      <c r="P16" s="68">
        <f>'INC Accounts'!R28</f>
        <v>-1430</v>
      </c>
      <c r="Q16" s="68">
        <f>SUM(M16:P16)</f>
        <v>219633.30999999994</v>
      </c>
      <c r="R16" s="164">
        <f>K16-Q16</f>
        <v>-225772.95999999993</v>
      </c>
    </row>
    <row r="17" spans="2:17">
      <c r="C17" t="s">
        <v>78</v>
      </c>
      <c r="D17" t="s">
        <v>80</v>
      </c>
      <c r="E17" t="s">
        <v>79</v>
      </c>
      <c r="F17" t="s">
        <v>33</v>
      </c>
      <c r="G17" s="83">
        <v>10</v>
      </c>
      <c r="J17" t="s">
        <v>1058</v>
      </c>
      <c r="K17" s="83">
        <v>-2619.4699999999948</v>
      </c>
      <c r="Q17"/>
    </row>
    <row r="18" spans="2:17">
      <c r="C18" t="s">
        <v>53</v>
      </c>
      <c r="D18" t="s">
        <v>23</v>
      </c>
      <c r="E18" t="s">
        <v>52</v>
      </c>
      <c r="F18" t="s">
        <v>33</v>
      </c>
      <c r="G18" s="83">
        <v>32</v>
      </c>
      <c r="Q18"/>
    </row>
    <row r="19" spans="2:17">
      <c r="B19" s="63" t="s">
        <v>1322</v>
      </c>
      <c r="C19" s="63"/>
      <c r="D19" s="63"/>
      <c r="E19" s="63"/>
      <c r="F19" s="63"/>
      <c r="G19" s="64">
        <v>202.63</v>
      </c>
      <c r="Q19"/>
    </row>
    <row r="20" spans="2:17">
      <c r="B20" t="s">
        <v>158</v>
      </c>
      <c r="C20" t="s">
        <v>31</v>
      </c>
      <c r="D20" t="s">
        <v>23</v>
      </c>
      <c r="E20" t="s">
        <v>73</v>
      </c>
      <c r="F20" t="s">
        <v>178</v>
      </c>
      <c r="G20" s="83">
        <v>2321.9499999999998</v>
      </c>
      <c r="Q20"/>
    </row>
    <row r="21" spans="2:17">
      <c r="C21" t="s">
        <v>64</v>
      </c>
      <c r="D21" t="s">
        <v>23</v>
      </c>
      <c r="E21" t="s">
        <v>65</v>
      </c>
      <c r="F21" t="s">
        <v>178</v>
      </c>
      <c r="G21" s="83">
        <v>859.14</v>
      </c>
      <c r="Q21"/>
    </row>
    <row r="22" spans="2:17">
      <c r="C22" t="s">
        <v>123</v>
      </c>
      <c r="D22" t="s">
        <v>284</v>
      </c>
      <c r="E22" t="s">
        <v>101</v>
      </c>
      <c r="F22" t="s">
        <v>178</v>
      </c>
      <c r="G22" s="83">
        <v>1500</v>
      </c>
      <c r="Q22"/>
    </row>
    <row r="23" spans="2:17">
      <c r="F23" t="s">
        <v>803</v>
      </c>
      <c r="G23" s="83">
        <v>232</v>
      </c>
      <c r="Q23"/>
    </row>
    <row r="24" spans="2:17">
      <c r="C24" t="s">
        <v>34</v>
      </c>
      <c r="D24" t="s">
        <v>299</v>
      </c>
      <c r="E24" t="s">
        <v>35</v>
      </c>
      <c r="F24" t="s">
        <v>2334</v>
      </c>
      <c r="G24" s="83">
        <v>850</v>
      </c>
      <c r="Q24"/>
    </row>
    <row r="25" spans="2:17">
      <c r="C25" t="s">
        <v>92</v>
      </c>
      <c r="D25" t="s">
        <v>299</v>
      </c>
      <c r="E25" t="s">
        <v>93</v>
      </c>
      <c r="F25" t="s">
        <v>178</v>
      </c>
      <c r="G25" s="83">
        <v>1000</v>
      </c>
      <c r="Q25"/>
    </row>
    <row r="26" spans="2:17">
      <c r="C26" t="s">
        <v>153</v>
      </c>
      <c r="D26" t="s">
        <v>299</v>
      </c>
      <c r="E26" t="s">
        <v>154</v>
      </c>
      <c r="F26" t="s">
        <v>178</v>
      </c>
      <c r="G26" s="83">
        <v>161.93</v>
      </c>
      <c r="Q26"/>
    </row>
    <row r="27" spans="2:17">
      <c r="C27" t="s">
        <v>53</v>
      </c>
      <c r="D27" t="s">
        <v>23</v>
      </c>
      <c r="E27" t="s">
        <v>52</v>
      </c>
      <c r="F27" t="s">
        <v>178</v>
      </c>
      <c r="G27" s="83">
        <v>16</v>
      </c>
      <c r="Q27"/>
    </row>
    <row r="28" spans="2:17">
      <c r="C28" t="s">
        <v>494</v>
      </c>
      <c r="D28" t="s">
        <v>23</v>
      </c>
      <c r="E28" t="s">
        <v>795</v>
      </c>
      <c r="F28" t="s">
        <v>178</v>
      </c>
      <c r="G28" s="83">
        <v>1060</v>
      </c>
      <c r="Q28"/>
    </row>
    <row r="29" spans="2:17">
      <c r="B29" s="63" t="s">
        <v>1319</v>
      </c>
      <c r="C29" s="63"/>
      <c r="D29" s="63"/>
      <c r="E29" s="63"/>
      <c r="F29" s="63"/>
      <c r="G29" s="64">
        <v>8001.02</v>
      </c>
      <c r="Q29"/>
    </row>
    <row r="30" spans="2:17">
      <c r="B30" t="s">
        <v>58</v>
      </c>
      <c r="C30" t="s">
        <v>31</v>
      </c>
      <c r="D30" t="s">
        <v>23</v>
      </c>
      <c r="E30" t="s">
        <v>62</v>
      </c>
      <c r="F30" t="s">
        <v>161</v>
      </c>
      <c r="G30" s="83">
        <v>3184</v>
      </c>
      <c r="Q30"/>
    </row>
    <row r="31" spans="2:17">
      <c r="C31" t="s">
        <v>97</v>
      </c>
      <c r="D31" t="s">
        <v>23</v>
      </c>
      <c r="E31" t="s">
        <v>98</v>
      </c>
      <c r="F31" t="s">
        <v>2189</v>
      </c>
      <c r="G31" s="83">
        <v>2094.88</v>
      </c>
      <c r="Q31"/>
    </row>
    <row r="32" spans="2:17">
      <c r="C32" t="s">
        <v>70</v>
      </c>
      <c r="D32" t="s">
        <v>299</v>
      </c>
      <c r="E32" t="s">
        <v>177</v>
      </c>
      <c r="F32" t="s">
        <v>161</v>
      </c>
      <c r="G32" s="83">
        <v>1047.2</v>
      </c>
      <c r="Q32"/>
    </row>
    <row r="33" spans="1:17">
      <c r="E33" t="s">
        <v>71</v>
      </c>
      <c r="F33" t="s">
        <v>161</v>
      </c>
      <c r="G33" s="83">
        <v>1538.6699999999998</v>
      </c>
      <c r="Q33"/>
    </row>
    <row r="34" spans="1:17">
      <c r="E34" t="s">
        <v>156</v>
      </c>
      <c r="F34" t="s">
        <v>161</v>
      </c>
      <c r="G34" s="83">
        <v>423.96000000000004</v>
      </c>
      <c r="Q34"/>
    </row>
    <row r="35" spans="1:17">
      <c r="C35" t="s">
        <v>40</v>
      </c>
      <c r="D35" t="s">
        <v>299</v>
      </c>
      <c r="E35" t="s">
        <v>41</v>
      </c>
      <c r="F35" t="s">
        <v>161</v>
      </c>
      <c r="G35" s="83">
        <v>1116.92</v>
      </c>
      <c r="Q35"/>
    </row>
    <row r="36" spans="1:17">
      <c r="C36" t="s">
        <v>89</v>
      </c>
      <c r="D36" t="s">
        <v>299</v>
      </c>
      <c r="E36" t="s">
        <v>90</v>
      </c>
      <c r="F36" t="s">
        <v>161</v>
      </c>
      <c r="G36" s="83">
        <v>171.81</v>
      </c>
      <c r="Q36"/>
    </row>
    <row r="37" spans="1:17">
      <c r="C37" t="s">
        <v>175</v>
      </c>
      <c r="D37" t="s">
        <v>296</v>
      </c>
      <c r="E37" t="s">
        <v>117</v>
      </c>
      <c r="F37" t="s">
        <v>161</v>
      </c>
      <c r="G37" s="83">
        <v>3120</v>
      </c>
      <c r="Q37"/>
    </row>
    <row r="38" spans="1:17">
      <c r="C38" t="s">
        <v>119</v>
      </c>
      <c r="D38" t="s">
        <v>23</v>
      </c>
      <c r="E38" t="s">
        <v>221</v>
      </c>
      <c r="F38" t="s">
        <v>161</v>
      </c>
      <c r="G38" s="83">
        <v>221.5</v>
      </c>
      <c r="Q38"/>
    </row>
    <row r="39" spans="1:17">
      <c r="C39" t="s">
        <v>43</v>
      </c>
      <c r="D39" t="s">
        <v>23</v>
      </c>
      <c r="E39" t="s">
        <v>44</v>
      </c>
      <c r="F39" t="s">
        <v>161</v>
      </c>
      <c r="G39" s="83">
        <v>568.88000000000011</v>
      </c>
      <c r="Q39"/>
    </row>
    <row r="40" spans="1:17">
      <c r="C40" t="s">
        <v>53</v>
      </c>
      <c r="D40" t="s">
        <v>23</v>
      </c>
      <c r="E40" t="s">
        <v>52</v>
      </c>
      <c r="F40" t="s">
        <v>161</v>
      </c>
      <c r="G40" s="83">
        <v>83</v>
      </c>
      <c r="Q40"/>
    </row>
    <row r="41" spans="1:17">
      <c r="C41" t="s">
        <v>51</v>
      </c>
      <c r="D41" t="s">
        <v>23</v>
      </c>
      <c r="E41" t="s">
        <v>52</v>
      </c>
      <c r="F41" t="s">
        <v>161</v>
      </c>
      <c r="G41" s="83">
        <v>180</v>
      </c>
      <c r="Q41"/>
    </row>
    <row r="42" spans="1:17">
      <c r="B42" s="63" t="s">
        <v>1318</v>
      </c>
      <c r="C42" s="63"/>
      <c r="D42" s="63"/>
      <c r="E42" s="63"/>
      <c r="F42" s="63"/>
      <c r="G42" s="64">
        <v>13750.82</v>
      </c>
      <c r="Q42"/>
    </row>
    <row r="43" spans="1:17">
      <c r="B43" t="s">
        <v>106</v>
      </c>
      <c r="C43" t="s">
        <v>226</v>
      </c>
      <c r="D43" t="s">
        <v>23</v>
      </c>
      <c r="E43" t="s">
        <v>52</v>
      </c>
      <c r="F43" t="s">
        <v>227</v>
      </c>
      <c r="G43" s="83">
        <v>128.69999999999999</v>
      </c>
      <c r="Q43"/>
    </row>
    <row r="44" spans="1:17">
      <c r="B44" s="63" t="s">
        <v>3611</v>
      </c>
      <c r="C44" s="63"/>
      <c r="D44" s="63"/>
      <c r="E44" s="63"/>
      <c r="F44" s="63"/>
      <c r="G44" s="64">
        <v>128.69999999999999</v>
      </c>
      <c r="Q44"/>
    </row>
    <row r="45" spans="1:17">
      <c r="A45" t="s">
        <v>3604</v>
      </c>
      <c r="F45"/>
      <c r="G45" s="83">
        <v>23048.190000000006</v>
      </c>
      <c r="Q45"/>
    </row>
    <row r="46" spans="1:17">
      <c r="A46">
        <v>2</v>
      </c>
      <c r="B46" t="s">
        <v>21</v>
      </c>
      <c r="C46" t="s">
        <v>97</v>
      </c>
      <c r="D46" t="s">
        <v>302</v>
      </c>
      <c r="E46" t="s">
        <v>3098</v>
      </c>
      <c r="F46" t="s">
        <v>3099</v>
      </c>
      <c r="G46" s="83">
        <v>39.89</v>
      </c>
      <c r="Q46"/>
    </row>
    <row r="47" spans="1:17">
      <c r="C47" t="s">
        <v>231</v>
      </c>
      <c r="D47" t="s">
        <v>302</v>
      </c>
      <c r="E47" t="s">
        <v>57</v>
      </c>
      <c r="F47" t="s">
        <v>3097</v>
      </c>
      <c r="G47" s="83">
        <v>302.54000000000002</v>
      </c>
      <c r="Q47"/>
    </row>
    <row r="48" spans="1:17">
      <c r="C48" t="s">
        <v>458</v>
      </c>
      <c r="D48" t="s">
        <v>23</v>
      </c>
      <c r="E48" t="s">
        <v>1121</v>
      </c>
      <c r="F48" t="s">
        <v>3097</v>
      </c>
      <c r="G48" s="83">
        <v>8.49</v>
      </c>
      <c r="Q48"/>
    </row>
    <row r="49" spans="2:17">
      <c r="C49" t="s">
        <v>56</v>
      </c>
      <c r="D49" t="s">
        <v>23</v>
      </c>
      <c r="E49" t="s">
        <v>22</v>
      </c>
      <c r="F49" t="s">
        <v>3097</v>
      </c>
      <c r="G49" s="83">
        <v>0</v>
      </c>
      <c r="Q49"/>
    </row>
    <row r="50" spans="2:17">
      <c r="F50" t="s">
        <v>171</v>
      </c>
      <c r="G50" s="83">
        <v>0</v>
      </c>
      <c r="Q50"/>
    </row>
    <row r="51" spans="2:17">
      <c r="D51" t="s">
        <v>80</v>
      </c>
      <c r="E51" t="s">
        <v>22</v>
      </c>
      <c r="F51" t="s">
        <v>3096</v>
      </c>
      <c r="G51" s="83">
        <v>44.82</v>
      </c>
      <c r="Q51"/>
    </row>
    <row r="52" spans="2:17">
      <c r="D52" t="s">
        <v>302</v>
      </c>
      <c r="E52" t="s">
        <v>22</v>
      </c>
      <c r="F52" t="s">
        <v>3097</v>
      </c>
      <c r="G52" s="83">
        <v>0</v>
      </c>
      <c r="Q52"/>
    </row>
    <row r="53" spans="2:17">
      <c r="F53" t="s">
        <v>3099</v>
      </c>
      <c r="G53" s="83">
        <v>0</v>
      </c>
      <c r="Q53"/>
    </row>
    <row r="54" spans="2:17">
      <c r="F54" t="s">
        <v>3096</v>
      </c>
      <c r="G54" s="83">
        <v>66.44</v>
      </c>
      <c r="Q54"/>
    </row>
    <row r="55" spans="2:17">
      <c r="D55" t="s">
        <v>309</v>
      </c>
      <c r="E55" t="s">
        <v>22</v>
      </c>
      <c r="F55" t="s">
        <v>3096</v>
      </c>
      <c r="G55" s="83">
        <v>30.749999999999996</v>
      </c>
      <c r="Q55"/>
    </row>
    <row r="56" spans="2:17">
      <c r="D56" t="s">
        <v>305</v>
      </c>
      <c r="E56" t="s">
        <v>22</v>
      </c>
      <c r="F56" t="s">
        <v>3096</v>
      </c>
      <c r="G56" s="83">
        <v>4.87</v>
      </c>
      <c r="Q56"/>
    </row>
    <row r="57" spans="2:17">
      <c r="B57" s="63" t="s">
        <v>1317</v>
      </c>
      <c r="C57" s="63"/>
      <c r="D57" s="63"/>
      <c r="E57" s="63"/>
      <c r="F57" s="63"/>
      <c r="G57" s="64">
        <v>497.8</v>
      </c>
      <c r="Q57"/>
    </row>
    <row r="58" spans="2:17">
      <c r="B58" t="s">
        <v>19</v>
      </c>
      <c r="C58" t="s">
        <v>153</v>
      </c>
      <c r="D58" t="s">
        <v>299</v>
      </c>
      <c r="E58" t="s">
        <v>154</v>
      </c>
      <c r="F58" t="s">
        <v>33</v>
      </c>
      <c r="G58" s="83">
        <v>130.88</v>
      </c>
      <c r="Q58"/>
    </row>
    <row r="59" spans="2:17">
      <c r="C59" t="s">
        <v>119</v>
      </c>
      <c r="D59" t="s">
        <v>23</v>
      </c>
      <c r="E59" t="s">
        <v>120</v>
      </c>
      <c r="F59" t="s">
        <v>33</v>
      </c>
      <c r="G59" s="83">
        <v>289.8</v>
      </c>
      <c r="Q59"/>
    </row>
    <row r="60" spans="2:17">
      <c r="C60" t="s">
        <v>78</v>
      </c>
      <c r="D60" t="s">
        <v>80</v>
      </c>
      <c r="E60" t="s">
        <v>79</v>
      </c>
      <c r="F60" t="s">
        <v>33</v>
      </c>
      <c r="G60" s="83">
        <v>10</v>
      </c>
      <c r="Q60"/>
    </row>
    <row r="61" spans="2:17">
      <c r="C61" t="s">
        <v>53</v>
      </c>
      <c r="D61" t="s">
        <v>23</v>
      </c>
      <c r="E61" t="s">
        <v>52</v>
      </c>
      <c r="F61" t="s">
        <v>33</v>
      </c>
      <c r="G61" s="83">
        <v>16</v>
      </c>
      <c r="Q61"/>
    </row>
    <row r="62" spans="2:17">
      <c r="B62" s="63" t="s">
        <v>1322</v>
      </c>
      <c r="C62" s="63"/>
      <c r="D62" s="63"/>
      <c r="E62" s="63"/>
      <c r="F62" s="63"/>
      <c r="G62" s="64">
        <v>446.68</v>
      </c>
      <c r="Q62"/>
    </row>
    <row r="63" spans="2:17">
      <c r="B63" t="s">
        <v>158</v>
      </c>
      <c r="C63" t="s">
        <v>100</v>
      </c>
      <c r="D63" t="s">
        <v>23</v>
      </c>
      <c r="E63" t="s">
        <v>101</v>
      </c>
      <c r="F63" t="s">
        <v>829</v>
      </c>
      <c r="G63" s="83">
        <v>21667.87</v>
      </c>
      <c r="Q63"/>
    </row>
    <row r="64" spans="2:17">
      <c r="C64" t="s">
        <v>143</v>
      </c>
      <c r="D64" t="s">
        <v>277</v>
      </c>
      <c r="E64" t="s">
        <v>144</v>
      </c>
      <c r="F64" t="s">
        <v>178</v>
      </c>
      <c r="G64" s="83">
        <v>432.74</v>
      </c>
      <c r="Q64"/>
    </row>
    <row r="65" spans="2:17">
      <c r="C65" t="s">
        <v>197</v>
      </c>
      <c r="D65" t="s">
        <v>281</v>
      </c>
      <c r="E65" t="s">
        <v>614</v>
      </c>
      <c r="F65" t="s">
        <v>178</v>
      </c>
      <c r="G65" s="83">
        <v>303.95999999999998</v>
      </c>
      <c r="Q65"/>
    </row>
    <row r="66" spans="2:17">
      <c r="C66" t="s">
        <v>34</v>
      </c>
      <c r="D66" t="s">
        <v>299</v>
      </c>
      <c r="E66" t="s">
        <v>35</v>
      </c>
      <c r="F66" t="s">
        <v>2334</v>
      </c>
      <c r="G66" s="83">
        <v>850</v>
      </c>
      <c r="Q66"/>
    </row>
    <row r="67" spans="2:17">
      <c r="C67" t="s">
        <v>67</v>
      </c>
      <c r="D67" t="s">
        <v>23</v>
      </c>
      <c r="E67" t="s">
        <v>68</v>
      </c>
      <c r="F67" t="s">
        <v>178</v>
      </c>
      <c r="G67" s="83">
        <v>300</v>
      </c>
      <c r="Q67"/>
    </row>
    <row r="68" spans="2:17">
      <c r="C68" t="s">
        <v>92</v>
      </c>
      <c r="D68" t="s">
        <v>299</v>
      </c>
      <c r="E68" t="s">
        <v>93</v>
      </c>
      <c r="F68" t="s">
        <v>178</v>
      </c>
      <c r="G68" s="83">
        <v>1000</v>
      </c>
      <c r="Q68"/>
    </row>
    <row r="69" spans="2:17">
      <c r="C69" t="s">
        <v>75</v>
      </c>
      <c r="D69" t="s">
        <v>299</v>
      </c>
      <c r="E69" t="s">
        <v>76</v>
      </c>
      <c r="F69" t="s">
        <v>178</v>
      </c>
      <c r="G69" s="83">
        <v>156.96</v>
      </c>
      <c r="Q69"/>
    </row>
    <row r="70" spans="2:17">
      <c r="C70" t="s">
        <v>86</v>
      </c>
      <c r="D70" t="s">
        <v>23</v>
      </c>
      <c r="E70" t="s">
        <v>215</v>
      </c>
      <c r="F70" t="s">
        <v>178</v>
      </c>
      <c r="G70" s="83">
        <v>50</v>
      </c>
      <c r="Q70"/>
    </row>
    <row r="71" spans="2:17">
      <c r="C71" t="s">
        <v>112</v>
      </c>
      <c r="D71" t="s">
        <v>299</v>
      </c>
      <c r="E71" t="s">
        <v>113</v>
      </c>
      <c r="F71" t="s">
        <v>178</v>
      </c>
      <c r="G71" s="83">
        <v>40</v>
      </c>
      <c r="Q71"/>
    </row>
    <row r="72" spans="2:17">
      <c r="C72" t="s">
        <v>53</v>
      </c>
      <c r="D72" t="s">
        <v>23</v>
      </c>
      <c r="E72" t="s">
        <v>52</v>
      </c>
      <c r="F72" t="s">
        <v>178</v>
      </c>
      <c r="G72" s="83">
        <v>70</v>
      </c>
      <c r="Q72"/>
    </row>
    <row r="73" spans="2:17">
      <c r="C73" t="s">
        <v>432</v>
      </c>
      <c r="D73" t="s">
        <v>294</v>
      </c>
      <c r="E73" t="s">
        <v>811</v>
      </c>
      <c r="F73" t="s">
        <v>178</v>
      </c>
      <c r="G73" s="83">
        <v>98</v>
      </c>
      <c r="Q73"/>
    </row>
    <row r="74" spans="2:17">
      <c r="B74" s="63" t="s">
        <v>1319</v>
      </c>
      <c r="C74" s="63"/>
      <c r="D74" s="63"/>
      <c r="E74" s="63"/>
      <c r="F74" s="63"/>
      <c r="G74" s="64">
        <v>24969.53</v>
      </c>
      <c r="Q74"/>
    </row>
    <row r="75" spans="2:17">
      <c r="B75" t="s">
        <v>58</v>
      </c>
      <c r="C75" t="s">
        <v>31</v>
      </c>
      <c r="D75" t="s">
        <v>23</v>
      </c>
      <c r="E75" t="s">
        <v>62</v>
      </c>
      <c r="F75" t="s">
        <v>161</v>
      </c>
      <c r="G75" s="83">
        <v>1312.56</v>
      </c>
      <c r="Q75"/>
    </row>
    <row r="76" spans="2:17">
      <c r="C76" t="s">
        <v>70</v>
      </c>
      <c r="D76" t="s">
        <v>299</v>
      </c>
      <c r="E76" t="s">
        <v>177</v>
      </c>
      <c r="F76" t="s">
        <v>161</v>
      </c>
      <c r="G76" s="83">
        <v>1261.99</v>
      </c>
      <c r="Q76"/>
    </row>
    <row r="77" spans="2:17">
      <c r="E77" t="s">
        <v>71</v>
      </c>
      <c r="F77" t="s">
        <v>161</v>
      </c>
      <c r="G77" s="83">
        <v>1601.4099999999999</v>
      </c>
      <c r="Q77"/>
    </row>
    <row r="78" spans="2:17">
      <c r="D78" t="s">
        <v>281</v>
      </c>
      <c r="E78" t="s">
        <v>614</v>
      </c>
      <c r="F78" t="s">
        <v>161</v>
      </c>
      <c r="G78" s="83">
        <v>827.46</v>
      </c>
      <c r="Q78"/>
    </row>
    <row r="79" spans="2:17">
      <c r="C79" t="s">
        <v>40</v>
      </c>
      <c r="D79" t="s">
        <v>299</v>
      </c>
      <c r="E79" t="s">
        <v>41</v>
      </c>
      <c r="F79" t="s">
        <v>161</v>
      </c>
      <c r="G79" s="83">
        <v>797.63</v>
      </c>
      <c r="Q79"/>
    </row>
    <row r="80" spans="2:17">
      <c r="C80" t="s">
        <v>175</v>
      </c>
      <c r="D80" t="s">
        <v>296</v>
      </c>
      <c r="E80" t="s">
        <v>117</v>
      </c>
      <c r="F80" t="s">
        <v>161</v>
      </c>
      <c r="G80" s="83">
        <v>2200</v>
      </c>
      <c r="Q80"/>
    </row>
    <row r="81" spans="1:17">
      <c r="C81" t="s">
        <v>34</v>
      </c>
      <c r="D81" t="s">
        <v>299</v>
      </c>
      <c r="E81" t="s">
        <v>35</v>
      </c>
      <c r="F81" t="s">
        <v>161</v>
      </c>
      <c r="G81" s="83">
        <v>500</v>
      </c>
      <c r="Q81"/>
    </row>
    <row r="82" spans="1:17">
      <c r="C82" t="s">
        <v>43</v>
      </c>
      <c r="D82" t="s">
        <v>23</v>
      </c>
      <c r="E82" t="s">
        <v>44</v>
      </c>
      <c r="F82" t="s">
        <v>161</v>
      </c>
      <c r="G82" s="83">
        <v>479.34000000000003</v>
      </c>
      <c r="Q82"/>
    </row>
    <row r="83" spans="1:17">
      <c r="C83" t="s">
        <v>53</v>
      </c>
      <c r="D83" t="s">
        <v>23</v>
      </c>
      <c r="E83" t="s">
        <v>52</v>
      </c>
      <c r="F83" t="s">
        <v>161</v>
      </c>
      <c r="G83" s="83">
        <v>104</v>
      </c>
      <c r="Q83"/>
    </row>
    <row r="84" spans="1:17">
      <c r="C84" t="s">
        <v>51</v>
      </c>
      <c r="D84" t="s">
        <v>23</v>
      </c>
      <c r="E84" t="s">
        <v>52</v>
      </c>
      <c r="F84" t="s">
        <v>161</v>
      </c>
      <c r="G84" s="83">
        <v>135</v>
      </c>
      <c r="Q84"/>
    </row>
    <row r="85" spans="1:17">
      <c r="B85" s="63" t="s">
        <v>1318</v>
      </c>
      <c r="C85" s="63"/>
      <c r="D85" s="63"/>
      <c r="E85" s="63"/>
      <c r="F85" s="63"/>
      <c r="G85" s="64">
        <v>9219.39</v>
      </c>
      <c r="Q85"/>
    </row>
    <row r="86" spans="1:17">
      <c r="B86" t="s">
        <v>106</v>
      </c>
      <c r="C86" t="s">
        <v>226</v>
      </c>
      <c r="D86" t="s">
        <v>23</v>
      </c>
      <c r="E86" t="s">
        <v>52</v>
      </c>
      <c r="F86" t="s">
        <v>227</v>
      </c>
      <c r="G86" s="83">
        <v>124.24</v>
      </c>
      <c r="Q86"/>
    </row>
    <row r="87" spans="1:17">
      <c r="B87" s="63" t="s">
        <v>3611</v>
      </c>
      <c r="C87" s="63"/>
      <c r="D87" s="63"/>
      <c r="E87" s="63"/>
      <c r="F87" s="63"/>
      <c r="G87" s="64">
        <v>124.24</v>
      </c>
      <c r="Q87"/>
    </row>
    <row r="88" spans="1:17">
      <c r="A88" t="s">
        <v>3605</v>
      </c>
      <c r="F88"/>
      <c r="G88" s="83">
        <v>35257.639999999992</v>
      </c>
      <c r="Q88"/>
    </row>
    <row r="89" spans="1:17">
      <c r="A89">
        <v>3</v>
      </c>
      <c r="B89" t="s">
        <v>21</v>
      </c>
      <c r="C89" t="s">
        <v>231</v>
      </c>
      <c r="D89" t="s">
        <v>302</v>
      </c>
      <c r="E89" t="s">
        <v>57</v>
      </c>
      <c r="F89" t="s">
        <v>3097</v>
      </c>
      <c r="G89" s="83">
        <v>6.9</v>
      </c>
      <c r="Q89"/>
    </row>
    <row r="90" spans="1:17">
      <c r="C90" t="s">
        <v>458</v>
      </c>
      <c r="D90" t="s">
        <v>23</v>
      </c>
      <c r="E90" t="s">
        <v>1121</v>
      </c>
      <c r="F90" t="s">
        <v>3097</v>
      </c>
      <c r="G90" s="83">
        <v>8.49</v>
      </c>
      <c r="Q90"/>
    </row>
    <row r="91" spans="1:17">
      <c r="C91" t="s">
        <v>56</v>
      </c>
      <c r="D91" t="s">
        <v>23</v>
      </c>
      <c r="E91" t="s">
        <v>22</v>
      </c>
      <c r="F91" t="s">
        <v>3097</v>
      </c>
      <c r="G91" s="83">
        <v>0</v>
      </c>
      <c r="Q91"/>
    </row>
    <row r="92" spans="1:17">
      <c r="F92" t="s">
        <v>171</v>
      </c>
      <c r="G92" s="83">
        <v>0</v>
      </c>
      <c r="Q92"/>
    </row>
    <row r="93" spans="1:17">
      <c r="D93" t="s">
        <v>80</v>
      </c>
      <c r="E93" t="s">
        <v>22</v>
      </c>
      <c r="F93" t="s">
        <v>3096</v>
      </c>
      <c r="G93" s="83">
        <v>1.31</v>
      </c>
      <c r="Q93"/>
    </row>
    <row r="94" spans="1:17">
      <c r="D94" t="s">
        <v>302</v>
      </c>
      <c r="E94" t="s">
        <v>57</v>
      </c>
      <c r="F94" t="s">
        <v>173</v>
      </c>
      <c r="G94" s="83">
        <v>-351.78</v>
      </c>
      <c r="Q94"/>
    </row>
    <row r="95" spans="1:17">
      <c r="F95" t="s">
        <v>3097</v>
      </c>
      <c r="G95" s="83">
        <v>1049.28</v>
      </c>
      <c r="Q95"/>
    </row>
    <row r="96" spans="1:17">
      <c r="E96" t="s">
        <v>22</v>
      </c>
      <c r="F96" t="s">
        <v>173</v>
      </c>
      <c r="G96" s="83">
        <v>0</v>
      </c>
      <c r="Q96"/>
    </row>
    <row r="97" spans="2:17">
      <c r="F97" t="s">
        <v>3097</v>
      </c>
      <c r="G97" s="83">
        <v>0</v>
      </c>
      <c r="Q97"/>
    </row>
    <row r="98" spans="2:17">
      <c r="F98" t="s">
        <v>3096</v>
      </c>
      <c r="G98" s="83">
        <v>99.609999999999985</v>
      </c>
      <c r="Q98"/>
    </row>
    <row r="99" spans="2:17">
      <c r="D99" t="s">
        <v>309</v>
      </c>
      <c r="E99" t="s">
        <v>22</v>
      </c>
      <c r="F99" t="s">
        <v>3096</v>
      </c>
      <c r="G99" s="83">
        <v>75.459999999999994</v>
      </c>
      <c r="Q99"/>
    </row>
    <row r="100" spans="2:17">
      <c r="D100" t="s">
        <v>305</v>
      </c>
      <c r="E100" t="s">
        <v>22</v>
      </c>
      <c r="F100" t="s">
        <v>3096</v>
      </c>
      <c r="G100" s="83">
        <v>7.8699999999999992</v>
      </c>
      <c r="Q100"/>
    </row>
    <row r="101" spans="2:17">
      <c r="B101" s="63" t="s">
        <v>1317</v>
      </c>
      <c r="C101" s="63"/>
      <c r="D101" s="63"/>
      <c r="E101" s="63"/>
      <c r="F101" s="63"/>
      <c r="G101" s="64">
        <v>897.1400000000001</v>
      </c>
      <c r="Q101"/>
    </row>
    <row r="102" spans="2:17">
      <c r="B102" t="s">
        <v>19</v>
      </c>
      <c r="C102" t="s">
        <v>153</v>
      </c>
      <c r="D102" t="s">
        <v>299</v>
      </c>
      <c r="E102" t="s">
        <v>154</v>
      </c>
      <c r="F102" t="s">
        <v>33</v>
      </c>
      <c r="G102" s="83">
        <v>116.01</v>
      </c>
      <c r="Q102"/>
    </row>
    <row r="103" spans="2:17">
      <c r="C103" t="s">
        <v>119</v>
      </c>
      <c r="D103" t="s">
        <v>23</v>
      </c>
      <c r="E103" t="s">
        <v>120</v>
      </c>
      <c r="F103" t="s">
        <v>33</v>
      </c>
      <c r="G103" s="83">
        <v>289.8</v>
      </c>
      <c r="Q103"/>
    </row>
    <row r="104" spans="2:17">
      <c r="C104" t="s">
        <v>78</v>
      </c>
      <c r="D104" t="s">
        <v>80</v>
      </c>
      <c r="E104" t="s">
        <v>79</v>
      </c>
      <c r="F104" t="s">
        <v>33</v>
      </c>
      <c r="G104" s="83">
        <v>10</v>
      </c>
      <c r="Q104"/>
    </row>
    <row r="105" spans="2:17">
      <c r="C105" t="s">
        <v>53</v>
      </c>
      <c r="D105" t="s">
        <v>23</v>
      </c>
      <c r="E105" t="s">
        <v>52</v>
      </c>
      <c r="F105" t="s">
        <v>33</v>
      </c>
      <c r="G105" s="83">
        <v>31</v>
      </c>
      <c r="Q105"/>
    </row>
    <row r="106" spans="2:17">
      <c r="B106" s="63" t="s">
        <v>1322</v>
      </c>
      <c r="C106" s="63"/>
      <c r="D106" s="63"/>
      <c r="E106" s="63"/>
      <c r="F106" s="63"/>
      <c r="G106" s="64">
        <v>446.81</v>
      </c>
      <c r="Q106"/>
    </row>
    <row r="107" spans="2:17">
      <c r="B107" t="s">
        <v>158</v>
      </c>
      <c r="C107" t="s">
        <v>31</v>
      </c>
      <c r="D107" t="s">
        <v>23</v>
      </c>
      <c r="E107" t="s">
        <v>73</v>
      </c>
      <c r="F107" t="s">
        <v>178</v>
      </c>
      <c r="G107" s="83">
        <v>304.68</v>
      </c>
      <c r="Q107"/>
    </row>
    <row r="108" spans="2:17">
      <c r="C108" t="s">
        <v>64</v>
      </c>
      <c r="D108" t="s">
        <v>23</v>
      </c>
      <c r="E108" t="s">
        <v>65</v>
      </c>
      <c r="F108" t="s">
        <v>178</v>
      </c>
      <c r="G108" s="83">
        <v>330.91</v>
      </c>
      <c r="Q108"/>
    </row>
    <row r="109" spans="2:17">
      <c r="C109" t="s">
        <v>34</v>
      </c>
      <c r="D109" t="s">
        <v>299</v>
      </c>
      <c r="E109" t="s">
        <v>35</v>
      </c>
      <c r="F109" t="s">
        <v>2334</v>
      </c>
      <c r="G109" s="83">
        <v>850</v>
      </c>
      <c r="Q109"/>
    </row>
    <row r="110" spans="2:17">
      <c r="C110" t="s">
        <v>92</v>
      </c>
      <c r="D110" t="s">
        <v>299</v>
      </c>
      <c r="E110" t="s">
        <v>93</v>
      </c>
      <c r="F110" t="s">
        <v>178</v>
      </c>
      <c r="G110" s="83">
        <v>1000</v>
      </c>
      <c r="Q110"/>
    </row>
    <row r="111" spans="2:17">
      <c r="C111" t="s">
        <v>75</v>
      </c>
      <c r="D111" t="s">
        <v>299</v>
      </c>
      <c r="E111" t="s">
        <v>76</v>
      </c>
      <c r="F111" t="s">
        <v>178</v>
      </c>
      <c r="G111" s="83">
        <v>156.96</v>
      </c>
      <c r="Q111"/>
    </row>
    <row r="112" spans="2:17">
      <c r="C112" t="s">
        <v>428</v>
      </c>
      <c r="D112" t="s">
        <v>23</v>
      </c>
      <c r="E112" t="s">
        <v>841</v>
      </c>
      <c r="F112" t="s">
        <v>185</v>
      </c>
      <c r="G112" s="83">
        <v>7.35</v>
      </c>
      <c r="Q112"/>
    </row>
    <row r="113" spans="1:17">
      <c r="B113" s="63" t="s">
        <v>1319</v>
      </c>
      <c r="C113" s="63"/>
      <c r="D113" s="63"/>
      <c r="E113" s="63"/>
      <c r="F113" s="63"/>
      <c r="G113" s="64">
        <v>2649.9</v>
      </c>
      <c r="Q113"/>
    </row>
    <row r="114" spans="1:17">
      <c r="B114" t="s">
        <v>58</v>
      </c>
      <c r="C114" t="s">
        <v>70</v>
      </c>
      <c r="D114" t="s">
        <v>299</v>
      </c>
      <c r="E114" t="s">
        <v>177</v>
      </c>
      <c r="F114" t="s">
        <v>161</v>
      </c>
      <c r="G114" s="83">
        <v>1663.02</v>
      </c>
      <c r="Q114"/>
    </row>
    <row r="115" spans="1:17">
      <c r="E115" t="s">
        <v>71</v>
      </c>
      <c r="F115" t="s">
        <v>161</v>
      </c>
      <c r="G115" s="83">
        <v>1971.16</v>
      </c>
      <c r="Q115"/>
    </row>
    <row r="116" spans="1:17">
      <c r="D116" t="s">
        <v>281</v>
      </c>
      <c r="E116" t="s">
        <v>614</v>
      </c>
      <c r="F116" t="s">
        <v>161</v>
      </c>
      <c r="G116" s="83">
        <v>2199.5</v>
      </c>
      <c r="Q116"/>
    </row>
    <row r="117" spans="1:17">
      <c r="C117" t="s">
        <v>40</v>
      </c>
      <c r="D117" t="s">
        <v>299</v>
      </c>
      <c r="E117" t="s">
        <v>41</v>
      </c>
      <c r="F117" t="s">
        <v>161</v>
      </c>
      <c r="G117" s="83">
        <v>1069.47</v>
      </c>
      <c r="Q117"/>
    </row>
    <row r="118" spans="1:17">
      <c r="C118" t="s">
        <v>175</v>
      </c>
      <c r="D118" t="s">
        <v>296</v>
      </c>
      <c r="E118" t="s">
        <v>117</v>
      </c>
      <c r="F118" t="s">
        <v>161</v>
      </c>
      <c r="G118" s="83">
        <v>6071.81</v>
      </c>
      <c r="Q118"/>
    </row>
    <row r="119" spans="1:17">
      <c r="C119" t="s">
        <v>56</v>
      </c>
      <c r="D119" t="s">
        <v>302</v>
      </c>
      <c r="E119" t="s">
        <v>57</v>
      </c>
      <c r="F119" t="s">
        <v>171</v>
      </c>
      <c r="G119" s="83">
        <v>351.78</v>
      </c>
      <c r="Q119"/>
    </row>
    <row r="120" spans="1:17">
      <c r="C120" t="s">
        <v>43</v>
      </c>
      <c r="D120" t="s">
        <v>23</v>
      </c>
      <c r="E120" t="s">
        <v>44</v>
      </c>
      <c r="F120" t="s">
        <v>161</v>
      </c>
      <c r="G120" s="83">
        <v>406.12</v>
      </c>
      <c r="Q120"/>
    </row>
    <row r="121" spans="1:17">
      <c r="C121" t="s">
        <v>53</v>
      </c>
      <c r="D121" t="s">
        <v>23</v>
      </c>
      <c r="E121" t="s">
        <v>52</v>
      </c>
      <c r="F121" t="s">
        <v>161</v>
      </c>
      <c r="G121" s="83">
        <v>101</v>
      </c>
      <c r="Q121"/>
    </row>
    <row r="122" spans="1:17">
      <c r="C122" t="s">
        <v>51</v>
      </c>
      <c r="D122" t="s">
        <v>23</v>
      </c>
      <c r="E122" t="s">
        <v>52</v>
      </c>
      <c r="F122" t="s">
        <v>161</v>
      </c>
      <c r="G122" s="83">
        <v>90</v>
      </c>
      <c r="Q122"/>
    </row>
    <row r="123" spans="1:17">
      <c r="B123" s="63" t="s">
        <v>1318</v>
      </c>
      <c r="C123" s="63"/>
      <c r="D123" s="63"/>
      <c r="E123" s="63"/>
      <c r="F123" s="63"/>
      <c r="G123" s="64">
        <v>13923.860000000002</v>
      </c>
      <c r="Q123"/>
    </row>
    <row r="124" spans="1:17">
      <c r="B124" t="s">
        <v>106</v>
      </c>
      <c r="C124" t="s">
        <v>226</v>
      </c>
      <c r="D124" t="s">
        <v>23</v>
      </c>
      <c r="E124" t="s">
        <v>52</v>
      </c>
      <c r="F124" t="s">
        <v>227</v>
      </c>
      <c r="G124" s="83">
        <v>111.44</v>
      </c>
      <c r="Q124"/>
    </row>
    <row r="125" spans="1:17">
      <c r="B125" s="63" t="s">
        <v>3611</v>
      </c>
      <c r="C125" s="63"/>
      <c r="D125" s="63"/>
      <c r="E125" s="63"/>
      <c r="F125" s="63"/>
      <c r="G125" s="64">
        <v>111.44</v>
      </c>
      <c r="Q125"/>
    </row>
    <row r="126" spans="1:17">
      <c r="A126" t="s">
        <v>3606</v>
      </c>
      <c r="F126"/>
      <c r="G126" s="83">
        <v>18029.149999999994</v>
      </c>
      <c r="Q126"/>
    </row>
    <row r="127" spans="1:17">
      <c r="A127">
        <v>4</v>
      </c>
      <c r="B127" t="s">
        <v>21</v>
      </c>
      <c r="C127" t="s">
        <v>357</v>
      </c>
      <c r="D127" t="s">
        <v>23</v>
      </c>
      <c r="E127" t="s">
        <v>1122</v>
      </c>
      <c r="F127" t="s">
        <v>3097</v>
      </c>
      <c r="G127" s="111">
        <v>149.51</v>
      </c>
      <c r="Q127"/>
    </row>
    <row r="128" spans="1:17">
      <c r="C128" t="s">
        <v>458</v>
      </c>
      <c r="D128" t="s">
        <v>23</v>
      </c>
      <c r="E128" t="s">
        <v>1121</v>
      </c>
      <c r="F128" t="s">
        <v>3097</v>
      </c>
      <c r="G128" s="111">
        <v>8.49</v>
      </c>
      <c r="Q128"/>
    </row>
    <row r="129" spans="2:17">
      <c r="C129" t="s">
        <v>56</v>
      </c>
      <c r="D129" t="s">
        <v>23</v>
      </c>
      <c r="E129" t="s">
        <v>22</v>
      </c>
      <c r="F129" t="s">
        <v>173</v>
      </c>
      <c r="G129" s="111">
        <v>0</v>
      </c>
      <c r="Q129"/>
    </row>
    <row r="130" spans="2:17">
      <c r="F130" t="s">
        <v>3097</v>
      </c>
      <c r="G130" s="111">
        <v>0</v>
      </c>
      <c r="Q130"/>
    </row>
    <row r="131" spans="2:17">
      <c r="F131" t="s">
        <v>171</v>
      </c>
      <c r="G131" s="111">
        <v>0</v>
      </c>
      <c r="Q131"/>
    </row>
    <row r="132" spans="2:17">
      <c r="D132" t="s">
        <v>80</v>
      </c>
      <c r="E132" t="s">
        <v>22</v>
      </c>
      <c r="F132" t="s">
        <v>3096</v>
      </c>
      <c r="G132" s="111">
        <v>22.22</v>
      </c>
      <c r="Q132"/>
    </row>
    <row r="133" spans="2:17">
      <c r="D133" t="s">
        <v>302</v>
      </c>
      <c r="E133" t="s">
        <v>22</v>
      </c>
      <c r="F133" t="s">
        <v>3096</v>
      </c>
      <c r="G133" s="111">
        <v>75.44</v>
      </c>
      <c r="Q133"/>
    </row>
    <row r="134" spans="2:17">
      <c r="D134" t="s">
        <v>309</v>
      </c>
      <c r="E134" t="s">
        <v>22</v>
      </c>
      <c r="F134" t="s">
        <v>3096</v>
      </c>
      <c r="G134" s="111">
        <v>41.789999999999985</v>
      </c>
      <c r="Q134"/>
    </row>
    <row r="135" spans="2:17">
      <c r="D135" t="s">
        <v>305</v>
      </c>
      <c r="E135" t="s">
        <v>22</v>
      </c>
      <c r="F135" t="s">
        <v>3096</v>
      </c>
      <c r="G135" s="111">
        <v>6.3</v>
      </c>
      <c r="Q135"/>
    </row>
    <row r="136" spans="2:17">
      <c r="B136" s="63" t="s">
        <v>1317</v>
      </c>
      <c r="C136" s="63"/>
      <c r="D136" s="63"/>
      <c r="E136" s="63"/>
      <c r="F136" s="63"/>
      <c r="G136" s="64">
        <v>303.75</v>
      </c>
      <c r="Q136"/>
    </row>
    <row r="137" spans="2:17">
      <c r="B137" t="s">
        <v>19</v>
      </c>
      <c r="C137" t="s">
        <v>119</v>
      </c>
      <c r="D137" t="s">
        <v>23</v>
      </c>
      <c r="E137" t="s">
        <v>120</v>
      </c>
      <c r="F137" t="s">
        <v>33</v>
      </c>
      <c r="G137" s="111">
        <v>289.8</v>
      </c>
      <c r="Q137"/>
    </row>
    <row r="138" spans="2:17">
      <c r="C138" t="s">
        <v>78</v>
      </c>
      <c r="D138" t="s">
        <v>80</v>
      </c>
      <c r="E138" t="s">
        <v>79</v>
      </c>
      <c r="F138" t="s">
        <v>33</v>
      </c>
      <c r="G138" s="111">
        <v>10</v>
      </c>
      <c r="Q138"/>
    </row>
    <row r="139" spans="2:17">
      <c r="C139" t="s">
        <v>53</v>
      </c>
      <c r="D139" t="s">
        <v>23</v>
      </c>
      <c r="E139" t="s">
        <v>52</v>
      </c>
      <c r="F139" t="s">
        <v>33</v>
      </c>
      <c r="G139" s="111">
        <v>16</v>
      </c>
      <c r="Q139"/>
    </row>
    <row r="140" spans="2:17">
      <c r="B140" s="63" t="s">
        <v>1322</v>
      </c>
      <c r="C140" s="63"/>
      <c r="D140" s="63"/>
      <c r="E140" s="63"/>
      <c r="F140" s="63"/>
      <c r="G140" s="64">
        <v>315.8</v>
      </c>
      <c r="Q140"/>
    </row>
    <row r="141" spans="2:17">
      <c r="B141" t="s">
        <v>158</v>
      </c>
      <c r="C141" t="s">
        <v>175</v>
      </c>
      <c r="D141" t="s">
        <v>296</v>
      </c>
      <c r="E141" t="s">
        <v>117</v>
      </c>
      <c r="F141" t="s">
        <v>178</v>
      </c>
      <c r="G141" s="111">
        <v>2329.88</v>
      </c>
      <c r="Q141"/>
    </row>
    <row r="142" spans="2:17">
      <c r="C142" t="s">
        <v>34</v>
      </c>
      <c r="D142" t="s">
        <v>299</v>
      </c>
      <c r="E142" t="s">
        <v>35</v>
      </c>
      <c r="F142" t="s">
        <v>178</v>
      </c>
      <c r="G142" s="111">
        <v>208.83</v>
      </c>
      <c r="Q142"/>
    </row>
    <row r="143" spans="2:17">
      <c r="F143" t="s">
        <v>2334</v>
      </c>
      <c r="G143" s="111">
        <v>800</v>
      </c>
      <c r="Q143"/>
    </row>
    <row r="144" spans="2:17">
      <c r="E144" t="s">
        <v>853</v>
      </c>
      <c r="F144" t="s">
        <v>178</v>
      </c>
      <c r="G144" s="111">
        <v>1000</v>
      </c>
      <c r="Q144"/>
    </row>
    <row r="145" spans="2:17">
      <c r="E145" t="s">
        <v>867</v>
      </c>
      <c r="F145" t="s">
        <v>178</v>
      </c>
      <c r="G145" s="111">
        <v>170</v>
      </c>
      <c r="Q145"/>
    </row>
    <row r="146" spans="2:17">
      <c r="C146" t="s">
        <v>92</v>
      </c>
      <c r="D146" t="s">
        <v>299</v>
      </c>
      <c r="E146" t="s">
        <v>93</v>
      </c>
      <c r="F146" t="s">
        <v>178</v>
      </c>
      <c r="G146" s="111">
        <v>1000</v>
      </c>
      <c r="Q146"/>
    </row>
    <row r="147" spans="2:17">
      <c r="C147" t="s">
        <v>75</v>
      </c>
      <c r="D147" t="s">
        <v>299</v>
      </c>
      <c r="E147" t="s">
        <v>76</v>
      </c>
      <c r="F147" t="s">
        <v>178</v>
      </c>
      <c r="G147" s="111">
        <v>156.96</v>
      </c>
      <c r="Q147"/>
    </row>
    <row r="148" spans="2:17">
      <c r="C148" t="s">
        <v>182</v>
      </c>
      <c r="D148" t="s">
        <v>23</v>
      </c>
      <c r="E148" t="s">
        <v>183</v>
      </c>
      <c r="F148" t="s">
        <v>3626</v>
      </c>
      <c r="G148" s="111">
        <v>-1400</v>
      </c>
      <c r="Q148"/>
    </row>
    <row r="149" spans="2:17">
      <c r="C149" t="s">
        <v>461</v>
      </c>
      <c r="D149" t="s">
        <v>294</v>
      </c>
      <c r="E149" t="s">
        <v>1249</v>
      </c>
      <c r="F149" t="s">
        <v>179</v>
      </c>
      <c r="G149" s="111">
        <v>-77.2</v>
      </c>
      <c r="Q149"/>
    </row>
    <row r="150" spans="2:17">
      <c r="C150" t="s">
        <v>53</v>
      </c>
      <c r="D150" t="s">
        <v>23</v>
      </c>
      <c r="E150" t="s">
        <v>52</v>
      </c>
      <c r="F150" t="s">
        <v>178</v>
      </c>
      <c r="G150" s="111">
        <v>56.5</v>
      </c>
      <c r="Q150"/>
    </row>
    <row r="151" spans="2:17">
      <c r="C151" t="s">
        <v>51</v>
      </c>
      <c r="D151" t="s">
        <v>23</v>
      </c>
      <c r="E151" t="s">
        <v>52</v>
      </c>
      <c r="F151" t="s">
        <v>178</v>
      </c>
      <c r="G151" s="111">
        <v>45</v>
      </c>
      <c r="Q151"/>
    </row>
    <row r="152" spans="2:17">
      <c r="B152" s="63" t="s">
        <v>1319</v>
      </c>
      <c r="C152" s="63"/>
      <c r="D152" s="63"/>
      <c r="E152" s="63"/>
      <c r="F152" s="63"/>
      <c r="G152" s="64">
        <v>4289.97</v>
      </c>
      <c r="Q152"/>
    </row>
    <row r="153" spans="2:17">
      <c r="B153" t="s">
        <v>58</v>
      </c>
      <c r="C153" t="s">
        <v>31</v>
      </c>
      <c r="D153" t="s">
        <v>23</v>
      </c>
      <c r="E153" t="s">
        <v>62</v>
      </c>
      <c r="F153" t="s">
        <v>161</v>
      </c>
      <c r="G153" s="111">
        <v>2845.25</v>
      </c>
      <c r="Q153"/>
    </row>
    <row r="154" spans="2:17">
      <c r="C154" t="s">
        <v>97</v>
      </c>
      <c r="D154" t="s">
        <v>23</v>
      </c>
      <c r="E154" t="s">
        <v>98</v>
      </c>
      <c r="F154" t="s">
        <v>2189</v>
      </c>
      <c r="G154" s="111">
        <v>730</v>
      </c>
      <c r="Q154"/>
    </row>
    <row r="155" spans="2:17">
      <c r="C155" t="s">
        <v>100</v>
      </c>
      <c r="D155" t="s">
        <v>23</v>
      </c>
      <c r="E155" t="s">
        <v>101</v>
      </c>
      <c r="F155" t="s">
        <v>1315</v>
      </c>
      <c r="G155" s="111">
        <v>-500</v>
      </c>
      <c r="Q155"/>
    </row>
    <row r="156" spans="2:17">
      <c r="C156" t="s">
        <v>70</v>
      </c>
      <c r="D156" t="s">
        <v>299</v>
      </c>
      <c r="E156" t="s">
        <v>177</v>
      </c>
      <c r="F156" t="s">
        <v>161</v>
      </c>
      <c r="G156" s="111">
        <v>1412.1100000000001</v>
      </c>
      <c r="Q156"/>
    </row>
    <row r="157" spans="2:17">
      <c r="E157" t="s">
        <v>71</v>
      </c>
      <c r="F157" t="s">
        <v>161</v>
      </c>
      <c r="G157" s="111">
        <v>1545.29</v>
      </c>
      <c r="Q157"/>
    </row>
    <row r="158" spans="2:17">
      <c r="D158" t="s">
        <v>281</v>
      </c>
      <c r="E158" t="s">
        <v>614</v>
      </c>
      <c r="F158" t="s">
        <v>161</v>
      </c>
      <c r="G158" s="111">
        <v>1854.4</v>
      </c>
      <c r="Q158"/>
    </row>
    <row r="159" spans="2:17">
      <c r="C159" t="s">
        <v>40</v>
      </c>
      <c r="D159" t="s">
        <v>299</v>
      </c>
      <c r="E159" t="s">
        <v>41</v>
      </c>
      <c r="F159" t="s">
        <v>161</v>
      </c>
      <c r="G159" s="111">
        <v>1720.62</v>
      </c>
      <c r="Q159"/>
    </row>
    <row r="160" spans="2:17">
      <c r="C160" t="s">
        <v>89</v>
      </c>
      <c r="D160" t="s">
        <v>299</v>
      </c>
      <c r="E160" t="s">
        <v>90</v>
      </c>
      <c r="F160" t="s">
        <v>161</v>
      </c>
      <c r="G160" s="111">
        <v>70.400000000000006</v>
      </c>
      <c r="Q160"/>
    </row>
    <row r="161" spans="1:17">
      <c r="C161" t="s">
        <v>56</v>
      </c>
      <c r="D161" t="s">
        <v>302</v>
      </c>
      <c r="E161" t="s">
        <v>57</v>
      </c>
      <c r="F161" t="s">
        <v>161</v>
      </c>
      <c r="G161" s="111">
        <v>63.99</v>
      </c>
      <c r="Q161"/>
    </row>
    <row r="162" spans="1:17">
      <c r="C162" t="s">
        <v>43</v>
      </c>
      <c r="D162" t="s">
        <v>23</v>
      </c>
      <c r="E162" t="s">
        <v>44</v>
      </c>
      <c r="F162" t="s">
        <v>161</v>
      </c>
      <c r="G162" s="111">
        <v>502.3</v>
      </c>
      <c r="Q162"/>
    </row>
    <row r="163" spans="1:17">
      <c r="C163" t="s">
        <v>53</v>
      </c>
      <c r="D163" t="s">
        <v>23</v>
      </c>
      <c r="E163" t="s">
        <v>52</v>
      </c>
      <c r="F163" t="s">
        <v>161</v>
      </c>
      <c r="G163" s="111">
        <v>81</v>
      </c>
      <c r="Q163"/>
    </row>
    <row r="164" spans="1:17">
      <c r="C164" t="s">
        <v>51</v>
      </c>
      <c r="D164" t="s">
        <v>23</v>
      </c>
      <c r="E164" t="s">
        <v>52</v>
      </c>
      <c r="F164" t="s">
        <v>161</v>
      </c>
      <c r="G164" s="111">
        <v>135</v>
      </c>
      <c r="Q164"/>
    </row>
    <row r="165" spans="1:17">
      <c r="B165" s="63" t="s">
        <v>1318</v>
      </c>
      <c r="C165" s="63"/>
      <c r="D165" s="63"/>
      <c r="E165" s="63"/>
      <c r="F165" s="63"/>
      <c r="G165" s="64">
        <v>10460.36</v>
      </c>
      <c r="Q165"/>
    </row>
    <row r="166" spans="1:17">
      <c r="B166" t="s">
        <v>106</v>
      </c>
      <c r="C166" t="s">
        <v>226</v>
      </c>
      <c r="D166" t="s">
        <v>23</v>
      </c>
      <c r="E166" t="s">
        <v>52</v>
      </c>
      <c r="F166" t="s">
        <v>227</v>
      </c>
      <c r="G166" s="111">
        <v>121.62</v>
      </c>
      <c r="Q166"/>
    </row>
    <row r="167" spans="1:17">
      <c r="B167" s="63" t="s">
        <v>3611</v>
      </c>
      <c r="C167" s="63"/>
      <c r="D167" s="63"/>
      <c r="E167" s="63"/>
      <c r="F167" s="63"/>
      <c r="G167" s="64">
        <v>121.62</v>
      </c>
      <c r="Q167"/>
    </row>
    <row r="168" spans="1:17">
      <c r="A168" t="s">
        <v>3607</v>
      </c>
      <c r="F168"/>
      <c r="G168" s="83">
        <v>15491.500000000002</v>
      </c>
      <c r="Q168"/>
    </row>
    <row r="169" spans="1:17">
      <c r="A169">
        <v>5</v>
      </c>
      <c r="B169" t="s">
        <v>21</v>
      </c>
      <c r="C169" t="s">
        <v>97</v>
      </c>
      <c r="D169" t="s">
        <v>302</v>
      </c>
      <c r="E169" t="s">
        <v>2802</v>
      </c>
      <c r="F169" t="s">
        <v>3099</v>
      </c>
      <c r="G169" s="83">
        <v>750</v>
      </c>
      <c r="Q169"/>
    </row>
    <row r="170" spans="1:17">
      <c r="C170" t="s">
        <v>458</v>
      </c>
      <c r="D170" t="s">
        <v>23</v>
      </c>
      <c r="E170" t="s">
        <v>1121</v>
      </c>
      <c r="F170" t="s">
        <v>3097</v>
      </c>
      <c r="G170" s="83">
        <v>8.49</v>
      </c>
      <c r="Q170"/>
    </row>
    <row r="171" spans="1:17">
      <c r="C171" t="s">
        <v>56</v>
      </c>
      <c r="D171" t="s">
        <v>23</v>
      </c>
      <c r="E171" t="s">
        <v>22</v>
      </c>
      <c r="F171" t="s">
        <v>3097</v>
      </c>
      <c r="G171" s="83">
        <v>0</v>
      </c>
      <c r="Q171"/>
    </row>
    <row r="172" spans="1:17">
      <c r="F172" t="s">
        <v>171</v>
      </c>
      <c r="G172" s="83">
        <v>0</v>
      </c>
      <c r="Q172"/>
    </row>
    <row r="173" spans="1:17">
      <c r="D173" t="s">
        <v>80</v>
      </c>
      <c r="E173" t="s">
        <v>22</v>
      </c>
      <c r="F173" t="s">
        <v>3096</v>
      </c>
      <c r="G173" s="83">
        <v>5.52</v>
      </c>
      <c r="Q173"/>
    </row>
    <row r="174" spans="1:17">
      <c r="D174" t="s">
        <v>302</v>
      </c>
      <c r="E174" t="s">
        <v>57</v>
      </c>
      <c r="F174" t="s">
        <v>173</v>
      </c>
      <c r="G174" s="83">
        <v>-3.57</v>
      </c>
      <c r="Q174"/>
    </row>
    <row r="175" spans="1:17">
      <c r="F175" t="s">
        <v>3097</v>
      </c>
      <c r="G175" s="83">
        <v>1027.53</v>
      </c>
      <c r="Q175"/>
    </row>
    <row r="176" spans="1:17">
      <c r="E176" t="s">
        <v>22</v>
      </c>
      <c r="F176" t="s">
        <v>173</v>
      </c>
      <c r="G176" s="83">
        <v>0</v>
      </c>
      <c r="Q176"/>
    </row>
    <row r="177" spans="2:17">
      <c r="F177" t="s">
        <v>3097</v>
      </c>
      <c r="G177" s="83">
        <v>0</v>
      </c>
      <c r="Q177"/>
    </row>
    <row r="178" spans="2:17">
      <c r="F178" t="s">
        <v>3099</v>
      </c>
      <c r="G178" s="83">
        <v>0</v>
      </c>
      <c r="Q178"/>
    </row>
    <row r="179" spans="2:17">
      <c r="F179" t="s">
        <v>3096</v>
      </c>
      <c r="G179" s="83">
        <v>115.80999999999996</v>
      </c>
      <c r="Q179"/>
    </row>
    <row r="180" spans="2:17">
      <c r="D180" t="s">
        <v>309</v>
      </c>
      <c r="E180" t="s">
        <v>22</v>
      </c>
      <c r="F180" t="s">
        <v>3096</v>
      </c>
      <c r="G180" s="83">
        <v>91.090000000000018</v>
      </c>
      <c r="Q180"/>
    </row>
    <row r="181" spans="2:17">
      <c r="D181" t="s">
        <v>305</v>
      </c>
      <c r="E181" t="s">
        <v>22</v>
      </c>
      <c r="F181" t="s">
        <v>3096</v>
      </c>
      <c r="G181" s="83">
        <v>6.6700000000000008</v>
      </c>
      <c r="Q181"/>
    </row>
    <row r="182" spans="2:17">
      <c r="B182" s="63" t="s">
        <v>1317</v>
      </c>
      <c r="C182" s="63"/>
      <c r="D182" s="63"/>
      <c r="E182" s="63"/>
      <c r="F182" s="63"/>
      <c r="G182" s="64">
        <v>2001.5399999999997</v>
      </c>
      <c r="Q182"/>
    </row>
    <row r="183" spans="2:17">
      <c r="B183" t="s">
        <v>19</v>
      </c>
      <c r="C183" t="s">
        <v>119</v>
      </c>
      <c r="D183" t="s">
        <v>23</v>
      </c>
      <c r="E183" t="s">
        <v>120</v>
      </c>
      <c r="F183" t="s">
        <v>33</v>
      </c>
      <c r="G183" s="83">
        <v>289.8</v>
      </c>
      <c r="Q183"/>
    </row>
    <row r="184" spans="2:17">
      <c r="C184" t="s">
        <v>78</v>
      </c>
      <c r="D184" t="s">
        <v>80</v>
      </c>
      <c r="E184" t="s">
        <v>79</v>
      </c>
      <c r="F184" t="s">
        <v>33</v>
      </c>
      <c r="G184" s="83">
        <v>10</v>
      </c>
      <c r="Q184"/>
    </row>
    <row r="185" spans="2:17">
      <c r="C185" t="s">
        <v>53</v>
      </c>
      <c r="D185" t="s">
        <v>23</v>
      </c>
      <c r="E185" t="s">
        <v>52</v>
      </c>
      <c r="F185" t="s">
        <v>33</v>
      </c>
      <c r="G185" s="83">
        <v>16</v>
      </c>
      <c r="Q185"/>
    </row>
    <row r="186" spans="2:17">
      <c r="B186" s="63" t="s">
        <v>1322</v>
      </c>
      <c r="C186" s="63"/>
      <c r="D186" s="63"/>
      <c r="E186" s="63"/>
      <c r="F186" s="63"/>
      <c r="G186" s="64">
        <v>315.8</v>
      </c>
      <c r="Q186"/>
    </row>
    <row r="187" spans="2:17">
      <c r="B187" t="s">
        <v>158</v>
      </c>
      <c r="C187" t="s">
        <v>31</v>
      </c>
      <c r="D187" t="s">
        <v>23</v>
      </c>
      <c r="E187" t="s">
        <v>73</v>
      </c>
      <c r="F187" t="s">
        <v>178</v>
      </c>
      <c r="G187" s="83">
        <v>993.3</v>
      </c>
      <c r="Q187"/>
    </row>
    <row r="188" spans="2:17">
      <c r="C188" t="s">
        <v>100</v>
      </c>
      <c r="D188" t="s">
        <v>23</v>
      </c>
      <c r="E188" t="s">
        <v>101</v>
      </c>
      <c r="F188" t="s">
        <v>2335</v>
      </c>
      <c r="G188" s="83">
        <v>2235.11</v>
      </c>
      <c r="Q188"/>
    </row>
    <row r="189" spans="2:17">
      <c r="C189" t="s">
        <v>175</v>
      </c>
      <c r="D189" t="s">
        <v>296</v>
      </c>
      <c r="E189" t="s">
        <v>117</v>
      </c>
      <c r="F189" t="s">
        <v>178</v>
      </c>
      <c r="G189" s="83">
        <v>1480.8</v>
      </c>
      <c r="Q189"/>
    </row>
    <row r="190" spans="2:17">
      <c r="C190" t="s">
        <v>34</v>
      </c>
      <c r="D190" t="s">
        <v>299</v>
      </c>
      <c r="E190" t="s">
        <v>35</v>
      </c>
      <c r="F190" t="s">
        <v>178</v>
      </c>
      <c r="G190" s="83">
        <v>65.5</v>
      </c>
      <c r="Q190"/>
    </row>
    <row r="191" spans="2:17">
      <c r="C191" t="s">
        <v>92</v>
      </c>
      <c r="D191" t="s">
        <v>299</v>
      </c>
      <c r="E191" t="s">
        <v>93</v>
      </c>
      <c r="F191" t="s">
        <v>178</v>
      </c>
      <c r="G191" s="83">
        <v>1000</v>
      </c>
      <c r="Q191"/>
    </row>
    <row r="192" spans="2:17">
      <c r="C192" t="s">
        <v>75</v>
      </c>
      <c r="D192" t="s">
        <v>299</v>
      </c>
      <c r="E192" t="s">
        <v>76</v>
      </c>
      <c r="F192" t="s">
        <v>178</v>
      </c>
      <c r="G192" s="83">
        <v>184.03</v>
      </c>
      <c r="Q192"/>
    </row>
    <row r="193" spans="2:17">
      <c r="C193" t="s">
        <v>86</v>
      </c>
      <c r="D193" t="s">
        <v>23</v>
      </c>
      <c r="E193" t="s">
        <v>215</v>
      </c>
      <c r="F193" t="s">
        <v>178</v>
      </c>
      <c r="G193" s="83">
        <v>50</v>
      </c>
      <c r="Q193"/>
    </row>
    <row r="194" spans="2:17">
      <c r="C194" t="s">
        <v>53</v>
      </c>
      <c r="D194" t="s">
        <v>23</v>
      </c>
      <c r="E194" t="s">
        <v>52</v>
      </c>
      <c r="F194" t="s">
        <v>178</v>
      </c>
      <c r="G194" s="83">
        <v>191</v>
      </c>
      <c r="Q194"/>
    </row>
    <row r="195" spans="2:17">
      <c r="B195" s="63" t="s">
        <v>1319</v>
      </c>
      <c r="C195" s="63"/>
      <c r="D195" s="63"/>
      <c r="E195" s="63"/>
      <c r="F195" s="63"/>
      <c r="G195" s="64">
        <v>6199.74</v>
      </c>
      <c r="Q195"/>
    </row>
    <row r="196" spans="2:17">
      <c r="B196" t="s">
        <v>58</v>
      </c>
      <c r="C196" t="s">
        <v>31</v>
      </c>
      <c r="D196" t="s">
        <v>23</v>
      </c>
      <c r="E196" t="s">
        <v>62</v>
      </c>
      <c r="F196" t="s">
        <v>161</v>
      </c>
      <c r="G196" s="83">
        <v>1440</v>
      </c>
      <c r="Q196"/>
    </row>
    <row r="197" spans="2:17">
      <c r="C197" t="s">
        <v>133</v>
      </c>
      <c r="D197" t="s">
        <v>23</v>
      </c>
      <c r="E197" t="s">
        <v>90</v>
      </c>
      <c r="F197" t="s">
        <v>161</v>
      </c>
      <c r="G197" s="83">
        <v>210.09</v>
      </c>
      <c r="Q197"/>
    </row>
    <row r="198" spans="2:17">
      <c r="C198" t="s">
        <v>100</v>
      </c>
      <c r="D198" t="s">
        <v>23</v>
      </c>
      <c r="E198" t="s">
        <v>101</v>
      </c>
      <c r="F198" t="s">
        <v>2191</v>
      </c>
      <c r="G198" s="83">
        <v>2210.9499999999998</v>
      </c>
      <c r="Q198"/>
    </row>
    <row r="199" spans="2:17">
      <c r="C199" t="s">
        <v>70</v>
      </c>
      <c r="D199" t="s">
        <v>299</v>
      </c>
      <c r="E199" t="s">
        <v>177</v>
      </c>
      <c r="F199" t="s">
        <v>161</v>
      </c>
      <c r="G199" s="83">
        <v>1333.39</v>
      </c>
      <c r="Q199"/>
    </row>
    <row r="200" spans="2:17">
      <c r="E200" t="s">
        <v>71</v>
      </c>
      <c r="F200" t="s">
        <v>161</v>
      </c>
      <c r="G200" s="83">
        <v>1629.1699999999998</v>
      </c>
      <c r="Q200"/>
    </row>
    <row r="201" spans="2:17">
      <c r="D201" t="s">
        <v>281</v>
      </c>
      <c r="E201" t="s">
        <v>614</v>
      </c>
      <c r="F201" t="s">
        <v>161</v>
      </c>
      <c r="G201" s="83">
        <v>1814.28</v>
      </c>
      <c r="Q201"/>
    </row>
    <row r="202" spans="2:17">
      <c r="C202" t="s">
        <v>197</v>
      </c>
      <c r="D202" t="s">
        <v>281</v>
      </c>
      <c r="E202" t="s">
        <v>200</v>
      </c>
      <c r="F202" t="s">
        <v>161</v>
      </c>
      <c r="G202" s="83">
        <v>2160</v>
      </c>
      <c r="Q202"/>
    </row>
    <row r="203" spans="2:17">
      <c r="C203" t="s">
        <v>175</v>
      </c>
      <c r="D203" t="s">
        <v>296</v>
      </c>
      <c r="E203" t="s">
        <v>117</v>
      </c>
      <c r="F203" t="s">
        <v>161</v>
      </c>
      <c r="G203" s="83">
        <v>3701.6800000000003</v>
      </c>
      <c r="Q203"/>
    </row>
    <row r="204" spans="2:17">
      <c r="C204" t="s">
        <v>43</v>
      </c>
      <c r="D204" t="s">
        <v>23</v>
      </c>
      <c r="E204" t="s">
        <v>44</v>
      </c>
      <c r="F204" t="s">
        <v>161</v>
      </c>
      <c r="G204" s="83">
        <v>605.91</v>
      </c>
      <c r="Q204"/>
    </row>
    <row r="205" spans="2:17">
      <c r="C205" t="s">
        <v>53</v>
      </c>
      <c r="D205" t="s">
        <v>23</v>
      </c>
      <c r="E205" t="s">
        <v>52</v>
      </c>
      <c r="F205" t="s">
        <v>161</v>
      </c>
      <c r="G205" s="83">
        <v>125</v>
      </c>
      <c r="Q205"/>
    </row>
    <row r="206" spans="2:17">
      <c r="C206" t="s">
        <v>51</v>
      </c>
      <c r="D206" t="s">
        <v>23</v>
      </c>
      <c r="E206" t="s">
        <v>52</v>
      </c>
      <c r="F206" t="s">
        <v>161</v>
      </c>
      <c r="G206" s="83">
        <v>135</v>
      </c>
      <c r="Q206"/>
    </row>
    <row r="207" spans="2:17">
      <c r="B207" s="63" t="s">
        <v>1318</v>
      </c>
      <c r="C207" s="63"/>
      <c r="D207" s="63"/>
      <c r="E207" s="63"/>
      <c r="F207" s="63"/>
      <c r="G207" s="64">
        <v>15365.470000000001</v>
      </c>
      <c r="Q207"/>
    </row>
    <row r="208" spans="2:17">
      <c r="B208" t="s">
        <v>106</v>
      </c>
      <c r="C208" t="s">
        <v>226</v>
      </c>
      <c r="D208" t="s">
        <v>23</v>
      </c>
      <c r="E208" t="s">
        <v>52</v>
      </c>
      <c r="F208" t="s">
        <v>227</v>
      </c>
      <c r="G208" s="83">
        <v>117.08</v>
      </c>
      <c r="Q208"/>
    </row>
    <row r="209" spans="1:17">
      <c r="B209" s="63" t="s">
        <v>3611</v>
      </c>
      <c r="C209" s="63"/>
      <c r="D209" s="63"/>
      <c r="E209" s="63"/>
      <c r="F209" s="63"/>
      <c r="G209" s="64">
        <v>117.08</v>
      </c>
      <c r="Q209"/>
    </row>
    <row r="210" spans="1:17">
      <c r="A210" t="s">
        <v>1339</v>
      </c>
      <c r="F210"/>
      <c r="G210" s="83">
        <v>23999.63</v>
      </c>
      <c r="Q210"/>
    </row>
    <row r="211" spans="1:17">
      <c r="A211">
        <v>6</v>
      </c>
      <c r="B211" t="s">
        <v>21</v>
      </c>
      <c r="C211" t="s">
        <v>97</v>
      </c>
      <c r="D211" t="s">
        <v>302</v>
      </c>
      <c r="E211" t="s">
        <v>2802</v>
      </c>
      <c r="F211" t="s">
        <v>3099</v>
      </c>
      <c r="G211" s="83">
        <v>600</v>
      </c>
      <c r="Q211"/>
    </row>
    <row r="212" spans="1:17">
      <c r="C212" t="s">
        <v>231</v>
      </c>
      <c r="D212" t="s">
        <v>302</v>
      </c>
      <c r="E212" t="s">
        <v>57</v>
      </c>
      <c r="F212" t="s">
        <v>3097</v>
      </c>
      <c r="G212" s="83">
        <v>25.25</v>
      </c>
      <c r="Q212"/>
    </row>
    <row r="213" spans="1:17">
      <c r="C213" t="s">
        <v>458</v>
      </c>
      <c r="D213" t="s">
        <v>23</v>
      </c>
      <c r="E213" t="s">
        <v>1121</v>
      </c>
      <c r="F213" t="s">
        <v>3097</v>
      </c>
      <c r="G213" s="83">
        <v>8.49</v>
      </c>
      <c r="Q213"/>
    </row>
    <row r="214" spans="1:17">
      <c r="C214" t="s">
        <v>56</v>
      </c>
      <c r="D214" t="s">
        <v>23</v>
      </c>
      <c r="E214" t="s">
        <v>22</v>
      </c>
      <c r="F214" t="s">
        <v>3097</v>
      </c>
      <c r="G214" s="83">
        <v>0</v>
      </c>
      <c r="Q214"/>
    </row>
    <row r="215" spans="1:17">
      <c r="F215" t="s">
        <v>171</v>
      </c>
      <c r="G215" s="83">
        <v>0</v>
      </c>
      <c r="Q215"/>
    </row>
    <row r="216" spans="1:17">
      <c r="D216" t="s">
        <v>302</v>
      </c>
      <c r="E216" t="s">
        <v>22</v>
      </c>
      <c r="F216" t="s">
        <v>3097</v>
      </c>
      <c r="G216" s="83">
        <v>0</v>
      </c>
      <c r="Q216"/>
    </row>
    <row r="217" spans="1:17">
      <c r="F217" t="s">
        <v>3099</v>
      </c>
      <c r="G217" s="83">
        <v>0</v>
      </c>
      <c r="Q217"/>
    </row>
    <row r="218" spans="1:17">
      <c r="F218" t="s">
        <v>3096</v>
      </c>
      <c r="G218" s="83">
        <v>107.67999999999999</v>
      </c>
      <c r="Q218"/>
    </row>
    <row r="219" spans="1:17">
      <c r="D219" t="s">
        <v>309</v>
      </c>
      <c r="E219" t="s">
        <v>22</v>
      </c>
      <c r="F219" t="s">
        <v>3096</v>
      </c>
      <c r="G219" s="83">
        <v>129.46</v>
      </c>
      <c r="Q219"/>
    </row>
    <row r="220" spans="1:17">
      <c r="D220" t="s">
        <v>305</v>
      </c>
      <c r="E220" t="s">
        <v>22</v>
      </c>
      <c r="F220" t="s">
        <v>3096</v>
      </c>
      <c r="G220" s="83">
        <v>15.66</v>
      </c>
      <c r="Q220"/>
    </row>
    <row r="221" spans="1:17">
      <c r="B221" s="63" t="s">
        <v>1317</v>
      </c>
      <c r="C221" s="63"/>
      <c r="D221" s="63"/>
      <c r="E221" s="63"/>
      <c r="F221" s="63"/>
      <c r="G221" s="64">
        <v>886.54</v>
      </c>
      <c r="Q221"/>
    </row>
    <row r="222" spans="1:17">
      <c r="B222" t="s">
        <v>19</v>
      </c>
      <c r="C222" t="s">
        <v>100</v>
      </c>
      <c r="D222" t="s">
        <v>23</v>
      </c>
      <c r="E222" t="s">
        <v>101</v>
      </c>
      <c r="F222" t="s">
        <v>2155</v>
      </c>
      <c r="G222" s="83">
        <v>353.27</v>
      </c>
      <c r="Q222"/>
    </row>
    <row r="223" spans="1:17">
      <c r="C223" t="s">
        <v>119</v>
      </c>
      <c r="D223" t="s">
        <v>23</v>
      </c>
      <c r="E223" t="s">
        <v>120</v>
      </c>
      <c r="F223" t="s">
        <v>33</v>
      </c>
      <c r="G223" s="83">
        <v>289.8</v>
      </c>
      <c r="Q223"/>
    </row>
    <row r="224" spans="1:17">
      <c r="C224" t="s">
        <v>78</v>
      </c>
      <c r="D224" t="s">
        <v>80</v>
      </c>
      <c r="E224" t="s">
        <v>79</v>
      </c>
      <c r="F224" t="s">
        <v>33</v>
      </c>
      <c r="G224" s="83">
        <v>10</v>
      </c>
      <c r="Q224"/>
    </row>
    <row r="225" spans="2:17">
      <c r="C225" t="s">
        <v>53</v>
      </c>
      <c r="D225" t="s">
        <v>23</v>
      </c>
      <c r="E225" t="s">
        <v>52</v>
      </c>
      <c r="F225" t="s">
        <v>33</v>
      </c>
      <c r="G225" s="83">
        <v>16</v>
      </c>
      <c r="Q225"/>
    </row>
    <row r="226" spans="2:17">
      <c r="B226" s="63" t="s">
        <v>1322</v>
      </c>
      <c r="C226" s="63"/>
      <c r="D226" s="63"/>
      <c r="E226" s="63"/>
      <c r="F226" s="63"/>
      <c r="G226" s="64">
        <v>669.06999999999994</v>
      </c>
      <c r="Q226"/>
    </row>
    <row r="227" spans="2:17">
      <c r="B227" t="s">
        <v>158</v>
      </c>
      <c r="C227" t="s">
        <v>64</v>
      </c>
      <c r="D227" t="s">
        <v>23</v>
      </c>
      <c r="E227" t="s">
        <v>65</v>
      </c>
      <c r="F227" t="s">
        <v>178</v>
      </c>
      <c r="G227" s="83">
        <v>895.73</v>
      </c>
      <c r="Q227"/>
    </row>
    <row r="228" spans="2:17">
      <c r="C228" t="s">
        <v>70</v>
      </c>
      <c r="D228" t="s">
        <v>299</v>
      </c>
      <c r="E228" t="s">
        <v>177</v>
      </c>
      <c r="F228" t="s">
        <v>178</v>
      </c>
      <c r="G228" s="83">
        <v>20</v>
      </c>
      <c r="Q228"/>
    </row>
    <row r="229" spans="2:17">
      <c r="E229" t="s">
        <v>71</v>
      </c>
      <c r="F229" t="s">
        <v>178</v>
      </c>
      <c r="G229" s="83">
        <v>415.89</v>
      </c>
      <c r="Q229"/>
    </row>
    <row r="230" spans="2:17">
      <c r="C230" t="s">
        <v>123</v>
      </c>
      <c r="D230" t="s">
        <v>284</v>
      </c>
      <c r="E230" t="s">
        <v>101</v>
      </c>
      <c r="F230" t="s">
        <v>178</v>
      </c>
      <c r="G230" s="83">
        <v>550</v>
      </c>
      <c r="Q230"/>
    </row>
    <row r="231" spans="2:17">
      <c r="C231" t="s">
        <v>197</v>
      </c>
      <c r="D231" t="s">
        <v>281</v>
      </c>
      <c r="E231" t="s">
        <v>200</v>
      </c>
      <c r="F231" t="s">
        <v>178</v>
      </c>
      <c r="G231" s="83">
        <v>548</v>
      </c>
      <c r="Q231"/>
    </row>
    <row r="232" spans="2:17">
      <c r="C232" t="s">
        <v>175</v>
      </c>
      <c r="D232" t="s">
        <v>296</v>
      </c>
      <c r="E232" t="s">
        <v>117</v>
      </c>
      <c r="F232" t="s">
        <v>178</v>
      </c>
      <c r="G232" s="83">
        <v>1622.45</v>
      </c>
      <c r="Q232"/>
    </row>
    <row r="233" spans="2:17">
      <c r="C233" t="s">
        <v>34</v>
      </c>
      <c r="D233" t="s">
        <v>299</v>
      </c>
      <c r="E233" t="s">
        <v>35</v>
      </c>
      <c r="F233" t="s">
        <v>178</v>
      </c>
      <c r="G233" s="83">
        <v>1217.6099999999999</v>
      </c>
      <c r="Q233"/>
    </row>
    <row r="234" spans="2:17">
      <c r="C234" t="s">
        <v>92</v>
      </c>
      <c r="D234" t="s">
        <v>299</v>
      </c>
      <c r="E234" t="s">
        <v>93</v>
      </c>
      <c r="F234" t="s">
        <v>178</v>
      </c>
      <c r="G234" s="83">
        <v>1000</v>
      </c>
      <c r="Q234"/>
    </row>
    <row r="235" spans="2:17">
      <c r="C235" t="s">
        <v>75</v>
      </c>
      <c r="D235" t="s">
        <v>299</v>
      </c>
      <c r="E235" t="s">
        <v>76</v>
      </c>
      <c r="F235" t="s">
        <v>178</v>
      </c>
      <c r="G235" s="83">
        <v>184.03</v>
      </c>
      <c r="Q235"/>
    </row>
    <row r="236" spans="2:17">
      <c r="C236" t="s">
        <v>86</v>
      </c>
      <c r="D236" t="s">
        <v>23</v>
      </c>
      <c r="E236" t="s">
        <v>87</v>
      </c>
      <c r="F236" t="s">
        <v>178</v>
      </c>
      <c r="G236" s="83">
        <v>50</v>
      </c>
      <c r="Q236"/>
    </row>
    <row r="237" spans="2:17">
      <c r="C237" t="s">
        <v>53</v>
      </c>
      <c r="D237" t="s">
        <v>23</v>
      </c>
      <c r="E237" t="s">
        <v>52</v>
      </c>
      <c r="F237" t="s">
        <v>178</v>
      </c>
      <c r="G237" s="83">
        <v>2.5</v>
      </c>
      <c r="Q237"/>
    </row>
    <row r="238" spans="2:17">
      <c r="B238" s="63" t="s">
        <v>1319</v>
      </c>
      <c r="C238" s="63"/>
      <c r="D238" s="63"/>
      <c r="E238" s="63"/>
      <c r="F238" s="63"/>
      <c r="G238" s="64">
        <v>6506.2099999999991</v>
      </c>
      <c r="Q238"/>
    </row>
    <row r="239" spans="2:17">
      <c r="B239" t="s">
        <v>58</v>
      </c>
      <c r="C239" t="s">
        <v>31</v>
      </c>
      <c r="D239" t="s">
        <v>23</v>
      </c>
      <c r="E239" t="s">
        <v>62</v>
      </c>
      <c r="F239" t="s">
        <v>161</v>
      </c>
      <c r="G239" s="83">
        <v>993.75</v>
      </c>
      <c r="Q239"/>
    </row>
    <row r="240" spans="2:17">
      <c r="C240" t="s">
        <v>100</v>
      </c>
      <c r="D240" t="s">
        <v>23</v>
      </c>
      <c r="E240" t="s">
        <v>101</v>
      </c>
      <c r="F240" t="s">
        <v>2191</v>
      </c>
      <c r="G240" s="83">
        <v>500</v>
      </c>
      <c r="Q240"/>
    </row>
    <row r="241" spans="1:17">
      <c r="C241" t="s">
        <v>70</v>
      </c>
      <c r="D241" t="s">
        <v>299</v>
      </c>
      <c r="E241" t="s">
        <v>177</v>
      </c>
      <c r="F241" t="s">
        <v>161</v>
      </c>
      <c r="G241" s="83">
        <v>1301.6399999999999</v>
      </c>
      <c r="Q241"/>
    </row>
    <row r="242" spans="1:17">
      <c r="E242" t="s">
        <v>71</v>
      </c>
      <c r="F242" t="s">
        <v>161</v>
      </c>
      <c r="G242" s="83">
        <v>1173.05</v>
      </c>
      <c r="Q242"/>
    </row>
    <row r="243" spans="1:17">
      <c r="D243" t="s">
        <v>281</v>
      </c>
      <c r="E243" t="s">
        <v>614</v>
      </c>
      <c r="F243" t="s">
        <v>161</v>
      </c>
      <c r="G243" s="83">
        <v>1725.3999999999999</v>
      </c>
      <c r="Q243"/>
    </row>
    <row r="244" spans="1:17">
      <c r="C244" t="s">
        <v>40</v>
      </c>
      <c r="D244" t="s">
        <v>299</v>
      </c>
      <c r="E244" t="s">
        <v>41</v>
      </c>
      <c r="F244" t="s">
        <v>161</v>
      </c>
      <c r="G244" s="83">
        <v>1433.3</v>
      </c>
      <c r="Q244"/>
    </row>
    <row r="245" spans="1:17">
      <c r="C245" t="s">
        <v>197</v>
      </c>
      <c r="D245" t="s">
        <v>281</v>
      </c>
      <c r="E245" t="s">
        <v>200</v>
      </c>
      <c r="F245" t="s">
        <v>161</v>
      </c>
      <c r="G245" s="83">
        <v>2206.7200000000003</v>
      </c>
      <c r="Q245"/>
    </row>
    <row r="246" spans="1:17">
      <c r="C246" t="s">
        <v>175</v>
      </c>
      <c r="D246" t="s">
        <v>296</v>
      </c>
      <c r="E246" t="s">
        <v>117</v>
      </c>
      <c r="F246" t="s">
        <v>161</v>
      </c>
      <c r="G246" s="83">
        <v>2499.38</v>
      </c>
      <c r="Q246"/>
    </row>
    <row r="247" spans="1:17">
      <c r="C247" t="s">
        <v>34</v>
      </c>
      <c r="D247" t="s">
        <v>299</v>
      </c>
      <c r="E247" t="s">
        <v>35</v>
      </c>
      <c r="F247" t="s">
        <v>161</v>
      </c>
      <c r="G247" s="83">
        <v>1000</v>
      </c>
      <c r="Q247"/>
    </row>
    <row r="248" spans="1:17">
      <c r="C248" t="s">
        <v>56</v>
      </c>
      <c r="D248" t="s">
        <v>302</v>
      </c>
      <c r="E248" t="s">
        <v>57</v>
      </c>
      <c r="F248" t="s">
        <v>171</v>
      </c>
      <c r="G248" s="83">
        <v>3.57</v>
      </c>
      <c r="Q248"/>
    </row>
    <row r="249" spans="1:17">
      <c r="C249" t="s">
        <v>43</v>
      </c>
      <c r="D249" t="s">
        <v>23</v>
      </c>
      <c r="E249" t="s">
        <v>44</v>
      </c>
      <c r="F249" t="s">
        <v>161</v>
      </c>
      <c r="G249" s="83">
        <v>703.62</v>
      </c>
      <c r="Q249"/>
    </row>
    <row r="250" spans="1:17">
      <c r="C250" t="s">
        <v>53</v>
      </c>
      <c r="D250" t="s">
        <v>23</v>
      </c>
      <c r="E250" t="s">
        <v>52</v>
      </c>
      <c r="F250" t="s">
        <v>161</v>
      </c>
      <c r="G250" s="83">
        <v>69</v>
      </c>
      <c r="Q250"/>
    </row>
    <row r="251" spans="1:17">
      <c r="C251" t="s">
        <v>51</v>
      </c>
      <c r="D251" t="s">
        <v>23</v>
      </c>
      <c r="E251" t="s">
        <v>52</v>
      </c>
      <c r="F251" t="s">
        <v>161</v>
      </c>
      <c r="G251" s="83">
        <v>180</v>
      </c>
      <c r="Q251"/>
    </row>
    <row r="252" spans="1:17">
      <c r="B252" s="63" t="s">
        <v>1318</v>
      </c>
      <c r="C252" s="63"/>
      <c r="D252" s="63"/>
      <c r="E252" s="63"/>
      <c r="F252" s="63"/>
      <c r="G252" s="64">
        <v>13789.430000000002</v>
      </c>
      <c r="Q252"/>
    </row>
    <row r="253" spans="1:17">
      <c r="B253" t="s">
        <v>106</v>
      </c>
      <c r="C253" t="s">
        <v>226</v>
      </c>
      <c r="D253" t="s">
        <v>23</v>
      </c>
      <c r="E253" t="s">
        <v>52</v>
      </c>
      <c r="F253" t="s">
        <v>227</v>
      </c>
      <c r="G253" s="83">
        <v>119.38</v>
      </c>
      <c r="Q253"/>
    </row>
    <row r="254" spans="1:17">
      <c r="B254" s="63" t="s">
        <v>3611</v>
      </c>
      <c r="C254" s="63"/>
      <c r="D254" s="63"/>
      <c r="E254" s="63"/>
      <c r="F254" s="63"/>
      <c r="G254" s="64">
        <v>119.38</v>
      </c>
      <c r="Q254"/>
    </row>
    <row r="255" spans="1:17">
      <c r="A255" t="s">
        <v>3608</v>
      </c>
      <c r="F255"/>
      <c r="G255" s="83">
        <v>21970.629999999997</v>
      </c>
      <c r="Q255"/>
    </row>
    <row r="256" spans="1:17">
      <c r="A256">
        <v>7</v>
      </c>
      <c r="B256" t="s">
        <v>21</v>
      </c>
      <c r="C256" t="s">
        <v>31</v>
      </c>
      <c r="D256" t="s">
        <v>23</v>
      </c>
      <c r="E256" t="s">
        <v>62</v>
      </c>
      <c r="F256" t="s">
        <v>173</v>
      </c>
      <c r="G256" s="83">
        <v>-96.87</v>
      </c>
      <c r="Q256"/>
    </row>
    <row r="257" spans="2:17">
      <c r="F257" t="s">
        <v>3097</v>
      </c>
      <c r="G257" s="83">
        <v>139.02000000000001</v>
      </c>
      <c r="Q257"/>
    </row>
    <row r="258" spans="2:17">
      <c r="C258" t="s">
        <v>458</v>
      </c>
      <c r="D258" t="s">
        <v>23</v>
      </c>
      <c r="E258" t="s">
        <v>1121</v>
      </c>
      <c r="F258" t="s">
        <v>173</v>
      </c>
      <c r="G258" s="83">
        <v>-8.49</v>
      </c>
      <c r="Q258"/>
    </row>
    <row r="259" spans="2:17">
      <c r="F259" t="s">
        <v>3097</v>
      </c>
      <c r="G259" s="83">
        <v>8.49</v>
      </c>
      <c r="Q259"/>
    </row>
    <row r="260" spans="2:17">
      <c r="C260" t="s">
        <v>56</v>
      </c>
      <c r="D260" t="s">
        <v>23</v>
      </c>
      <c r="E260" t="s">
        <v>22</v>
      </c>
      <c r="F260" t="s">
        <v>173</v>
      </c>
      <c r="G260" s="83">
        <v>0</v>
      </c>
      <c r="Q260"/>
    </row>
    <row r="261" spans="2:17">
      <c r="F261" t="s">
        <v>3097</v>
      </c>
      <c r="G261" s="83">
        <v>0</v>
      </c>
      <c r="Q261"/>
    </row>
    <row r="262" spans="2:17">
      <c r="F262" t="s">
        <v>171</v>
      </c>
      <c r="G262" s="83">
        <v>0</v>
      </c>
      <c r="Q262"/>
    </row>
    <row r="263" spans="2:17">
      <c r="D263" t="s">
        <v>80</v>
      </c>
      <c r="E263" t="s">
        <v>22</v>
      </c>
      <c r="F263" t="s">
        <v>3096</v>
      </c>
      <c r="G263" s="83">
        <v>23.19</v>
      </c>
      <c r="Q263"/>
    </row>
    <row r="264" spans="2:17">
      <c r="D264" t="s">
        <v>302</v>
      </c>
      <c r="E264" t="s">
        <v>57</v>
      </c>
      <c r="F264" t="s">
        <v>173</v>
      </c>
      <c r="G264" s="83">
        <v>-422.44000000000005</v>
      </c>
      <c r="Q264"/>
    </row>
    <row r="265" spans="2:17">
      <c r="F265" t="s">
        <v>3097</v>
      </c>
      <c r="G265" s="83">
        <v>1024.83</v>
      </c>
      <c r="Q265"/>
    </row>
    <row r="266" spans="2:17">
      <c r="E266" t="s">
        <v>22</v>
      </c>
      <c r="F266" t="s">
        <v>173</v>
      </c>
      <c r="G266" s="83">
        <v>0</v>
      </c>
      <c r="Q266"/>
    </row>
    <row r="267" spans="2:17">
      <c r="F267" t="s">
        <v>3097</v>
      </c>
      <c r="G267" s="83">
        <v>0</v>
      </c>
      <c r="Q267"/>
    </row>
    <row r="268" spans="2:17">
      <c r="F268" t="s">
        <v>3096</v>
      </c>
      <c r="G268" s="83">
        <v>72.049999999999983</v>
      </c>
      <c r="Q268"/>
    </row>
    <row r="269" spans="2:17">
      <c r="D269" t="s">
        <v>309</v>
      </c>
      <c r="E269" t="s">
        <v>22</v>
      </c>
      <c r="F269" t="s">
        <v>3096</v>
      </c>
      <c r="G269" s="83">
        <v>80.949999999999989</v>
      </c>
      <c r="Q269"/>
    </row>
    <row r="270" spans="2:17">
      <c r="D270" t="s">
        <v>305</v>
      </c>
      <c r="E270" t="s">
        <v>22</v>
      </c>
      <c r="F270" t="s">
        <v>3096</v>
      </c>
      <c r="G270" s="83">
        <v>4.08</v>
      </c>
      <c r="Q270"/>
    </row>
    <row r="271" spans="2:17">
      <c r="B271" s="63" t="s">
        <v>1317</v>
      </c>
      <c r="C271" s="63"/>
      <c r="D271" s="63"/>
      <c r="E271" s="63"/>
      <c r="F271" s="63"/>
      <c r="G271" s="64">
        <v>824.80999999999983</v>
      </c>
      <c r="Q271"/>
    </row>
    <row r="272" spans="2:17">
      <c r="B272" t="s">
        <v>19</v>
      </c>
      <c r="C272" t="s">
        <v>153</v>
      </c>
      <c r="D272" t="s">
        <v>299</v>
      </c>
      <c r="E272" t="s">
        <v>154</v>
      </c>
      <c r="F272" t="s">
        <v>33</v>
      </c>
      <c r="G272" s="83">
        <v>303.47000000000003</v>
      </c>
      <c r="Q272"/>
    </row>
    <row r="273" spans="2:17">
      <c r="C273" t="s">
        <v>119</v>
      </c>
      <c r="D273" t="s">
        <v>23</v>
      </c>
      <c r="E273" t="s">
        <v>120</v>
      </c>
      <c r="F273" t="s">
        <v>33</v>
      </c>
      <c r="G273" s="83">
        <v>289.8</v>
      </c>
      <c r="Q273"/>
    </row>
    <row r="274" spans="2:17">
      <c r="C274" t="s">
        <v>78</v>
      </c>
      <c r="D274" t="s">
        <v>80</v>
      </c>
      <c r="E274" t="s">
        <v>79</v>
      </c>
      <c r="F274" t="s">
        <v>33</v>
      </c>
      <c r="G274" s="83">
        <v>10</v>
      </c>
      <c r="Q274"/>
    </row>
    <row r="275" spans="2:17">
      <c r="C275" t="s">
        <v>53</v>
      </c>
      <c r="D275" t="s">
        <v>23</v>
      </c>
      <c r="E275" t="s">
        <v>52</v>
      </c>
      <c r="F275" t="s">
        <v>33</v>
      </c>
      <c r="G275" s="83">
        <v>16</v>
      </c>
      <c r="Q275"/>
    </row>
    <row r="276" spans="2:17">
      <c r="B276" s="63" t="s">
        <v>1322</v>
      </c>
      <c r="C276" s="63"/>
      <c r="D276" s="63"/>
      <c r="E276" s="63"/>
      <c r="F276" s="63"/>
      <c r="G276" s="64">
        <v>619.27</v>
      </c>
      <c r="Q276"/>
    </row>
    <row r="277" spans="2:17">
      <c r="B277" t="s">
        <v>158</v>
      </c>
      <c r="C277" t="s">
        <v>70</v>
      </c>
      <c r="D277" t="s">
        <v>299</v>
      </c>
      <c r="E277" t="s">
        <v>177</v>
      </c>
      <c r="F277" t="s">
        <v>178</v>
      </c>
      <c r="G277" s="83">
        <v>328.41</v>
      </c>
      <c r="Q277"/>
    </row>
    <row r="278" spans="2:17">
      <c r="E278" t="s">
        <v>71</v>
      </c>
      <c r="F278" t="s">
        <v>178</v>
      </c>
      <c r="G278" s="83">
        <v>383.21</v>
      </c>
      <c r="Q278"/>
    </row>
    <row r="279" spans="2:17">
      <c r="C279" t="s">
        <v>197</v>
      </c>
      <c r="D279" t="s">
        <v>281</v>
      </c>
      <c r="E279" t="s">
        <v>614</v>
      </c>
      <c r="F279" t="s">
        <v>178</v>
      </c>
      <c r="G279" s="83">
        <v>393.27</v>
      </c>
      <c r="Q279"/>
    </row>
    <row r="280" spans="2:17">
      <c r="C280" t="s">
        <v>34</v>
      </c>
      <c r="D280" t="s">
        <v>299</v>
      </c>
      <c r="E280" t="s">
        <v>52</v>
      </c>
      <c r="F280" t="s">
        <v>178</v>
      </c>
      <c r="G280" s="83">
        <v>50</v>
      </c>
      <c r="Q280"/>
    </row>
    <row r="281" spans="2:17">
      <c r="E281" t="s">
        <v>853</v>
      </c>
      <c r="F281" t="s">
        <v>178</v>
      </c>
      <c r="G281" s="83">
        <v>937.5</v>
      </c>
      <c r="Q281"/>
    </row>
    <row r="282" spans="2:17">
      <c r="E282" t="s">
        <v>2338</v>
      </c>
      <c r="F282" t="s">
        <v>178</v>
      </c>
      <c r="G282" s="83">
        <v>360</v>
      </c>
      <c r="Q282"/>
    </row>
    <row r="283" spans="2:17">
      <c r="C283" t="s">
        <v>202</v>
      </c>
      <c r="D283" t="s">
        <v>296</v>
      </c>
      <c r="E283" t="s">
        <v>203</v>
      </c>
      <c r="F283" t="s">
        <v>178</v>
      </c>
      <c r="G283" s="83">
        <v>150</v>
      </c>
      <c r="Q283"/>
    </row>
    <row r="284" spans="2:17">
      <c r="C284" t="s">
        <v>92</v>
      </c>
      <c r="D284" t="s">
        <v>299</v>
      </c>
      <c r="E284" t="s">
        <v>93</v>
      </c>
      <c r="F284" t="s">
        <v>178</v>
      </c>
      <c r="G284" s="83">
        <v>1000</v>
      </c>
      <c r="Q284"/>
    </row>
    <row r="285" spans="2:17">
      <c r="C285" t="s">
        <v>75</v>
      </c>
      <c r="D285" t="s">
        <v>299</v>
      </c>
      <c r="E285" t="s">
        <v>76</v>
      </c>
      <c r="F285" t="s">
        <v>178</v>
      </c>
      <c r="G285" s="83">
        <v>368.06</v>
      </c>
      <c r="Q285"/>
    </row>
    <row r="286" spans="2:17">
      <c r="C286" t="s">
        <v>86</v>
      </c>
      <c r="D286" t="s">
        <v>23</v>
      </c>
      <c r="E286" t="s">
        <v>215</v>
      </c>
      <c r="F286" t="s">
        <v>178</v>
      </c>
      <c r="G286" s="83">
        <v>360</v>
      </c>
      <c r="Q286"/>
    </row>
    <row r="287" spans="2:17">
      <c r="C287" t="s">
        <v>53</v>
      </c>
      <c r="D287" t="s">
        <v>23</v>
      </c>
      <c r="E287" t="s">
        <v>52</v>
      </c>
      <c r="F287" t="s">
        <v>178</v>
      </c>
      <c r="G287" s="83">
        <v>51</v>
      </c>
      <c r="Q287"/>
    </row>
    <row r="288" spans="2:17">
      <c r="C288" t="s">
        <v>509</v>
      </c>
      <c r="D288" t="s">
        <v>23</v>
      </c>
      <c r="E288" t="s">
        <v>2342</v>
      </c>
      <c r="F288" t="s">
        <v>178</v>
      </c>
      <c r="G288" s="83">
        <v>200</v>
      </c>
      <c r="Q288"/>
    </row>
    <row r="289" spans="2:17">
      <c r="B289" s="63" t="s">
        <v>1319</v>
      </c>
      <c r="C289" s="63"/>
      <c r="D289" s="63"/>
      <c r="E289" s="63"/>
      <c r="F289" s="63"/>
      <c r="G289" s="64">
        <v>4581.45</v>
      </c>
      <c r="Q289"/>
    </row>
    <row r="290" spans="2:17">
      <c r="B290" t="s">
        <v>58</v>
      </c>
      <c r="C290" t="s">
        <v>31</v>
      </c>
      <c r="D290" t="s">
        <v>23</v>
      </c>
      <c r="E290" t="s">
        <v>62</v>
      </c>
      <c r="F290" t="s">
        <v>161</v>
      </c>
      <c r="G290" s="83">
        <v>2473</v>
      </c>
      <c r="Q290"/>
    </row>
    <row r="291" spans="2:17">
      <c r="C291" t="s">
        <v>100</v>
      </c>
      <c r="D291" t="s">
        <v>23</v>
      </c>
      <c r="E291" t="s">
        <v>101</v>
      </c>
      <c r="F291" t="s">
        <v>2191</v>
      </c>
      <c r="G291" s="83">
        <v>1400</v>
      </c>
      <c r="Q291"/>
    </row>
    <row r="292" spans="2:17">
      <c r="C292" t="s">
        <v>70</v>
      </c>
      <c r="D292" t="s">
        <v>299</v>
      </c>
      <c r="E292" t="s">
        <v>177</v>
      </c>
      <c r="F292" t="s">
        <v>161</v>
      </c>
      <c r="G292" s="83">
        <v>1437.53</v>
      </c>
      <c r="Q292"/>
    </row>
    <row r="293" spans="2:17">
      <c r="E293" t="s">
        <v>71</v>
      </c>
      <c r="F293" t="s">
        <v>161</v>
      </c>
      <c r="G293" s="83">
        <v>1653.4</v>
      </c>
      <c r="Q293"/>
    </row>
    <row r="294" spans="2:17">
      <c r="D294" t="s">
        <v>281</v>
      </c>
      <c r="E294" t="s">
        <v>614</v>
      </c>
      <c r="F294" t="s">
        <v>161</v>
      </c>
      <c r="G294" s="83">
        <v>1698.6299999999999</v>
      </c>
      <c r="Q294"/>
    </row>
    <row r="295" spans="2:17">
      <c r="C295" t="s">
        <v>40</v>
      </c>
      <c r="D295" t="s">
        <v>299</v>
      </c>
      <c r="E295" t="s">
        <v>41</v>
      </c>
      <c r="F295" t="s">
        <v>161</v>
      </c>
      <c r="G295" s="83">
        <v>3138.6</v>
      </c>
      <c r="Q295"/>
    </row>
    <row r="296" spans="2:17">
      <c r="C296" t="s">
        <v>89</v>
      </c>
      <c r="D296" t="s">
        <v>299</v>
      </c>
      <c r="E296" t="s">
        <v>90</v>
      </c>
      <c r="F296" t="s">
        <v>161</v>
      </c>
      <c r="G296" s="83">
        <v>58.7</v>
      </c>
      <c r="Q296"/>
    </row>
    <row r="297" spans="2:17">
      <c r="C297" t="s">
        <v>197</v>
      </c>
      <c r="D297" t="s">
        <v>281</v>
      </c>
      <c r="E297" t="s">
        <v>200</v>
      </c>
      <c r="F297" t="s">
        <v>161</v>
      </c>
      <c r="G297" s="83">
        <v>2044</v>
      </c>
      <c r="Q297"/>
    </row>
    <row r="298" spans="2:17">
      <c r="C298" t="s">
        <v>175</v>
      </c>
      <c r="D298" t="s">
        <v>296</v>
      </c>
      <c r="E298" t="s">
        <v>117</v>
      </c>
      <c r="F298" t="s">
        <v>161</v>
      </c>
      <c r="G298" s="83">
        <v>750</v>
      </c>
      <c r="Q298"/>
    </row>
    <row r="299" spans="2:17">
      <c r="C299" t="s">
        <v>34</v>
      </c>
      <c r="D299" t="s">
        <v>299</v>
      </c>
      <c r="E299" t="s">
        <v>35</v>
      </c>
      <c r="F299" t="s">
        <v>161</v>
      </c>
      <c r="G299" s="83">
        <v>1200</v>
      </c>
      <c r="Q299"/>
    </row>
    <row r="300" spans="2:17">
      <c r="C300" t="s">
        <v>458</v>
      </c>
      <c r="D300" t="s">
        <v>23</v>
      </c>
      <c r="E300" t="s">
        <v>1121</v>
      </c>
      <c r="F300" t="s">
        <v>161</v>
      </c>
      <c r="G300" s="83">
        <v>8.49</v>
      </c>
      <c r="Q300"/>
    </row>
    <row r="301" spans="2:17">
      <c r="C301" t="s">
        <v>56</v>
      </c>
      <c r="D301" t="s">
        <v>302</v>
      </c>
      <c r="E301" t="s">
        <v>57</v>
      </c>
      <c r="F301" t="s">
        <v>161</v>
      </c>
      <c r="G301" s="83">
        <v>112.74000000000001</v>
      </c>
      <c r="Q301"/>
    </row>
    <row r="302" spans="2:17">
      <c r="C302" t="s">
        <v>43</v>
      </c>
      <c r="D302" t="s">
        <v>23</v>
      </c>
      <c r="E302" t="s">
        <v>44</v>
      </c>
      <c r="F302" t="s">
        <v>161</v>
      </c>
      <c r="G302" s="83">
        <v>642</v>
      </c>
      <c r="Q302"/>
    </row>
    <row r="303" spans="2:17">
      <c r="C303" t="s">
        <v>53</v>
      </c>
      <c r="D303" t="s">
        <v>23</v>
      </c>
      <c r="E303" t="s">
        <v>52</v>
      </c>
      <c r="F303" t="s">
        <v>161</v>
      </c>
      <c r="G303" s="83">
        <v>110</v>
      </c>
      <c r="Q303"/>
    </row>
    <row r="304" spans="2:17">
      <c r="C304" t="s">
        <v>51</v>
      </c>
      <c r="D304" t="s">
        <v>23</v>
      </c>
      <c r="E304" t="s">
        <v>52</v>
      </c>
      <c r="F304" t="s">
        <v>161</v>
      </c>
      <c r="G304" s="83">
        <v>270</v>
      </c>
      <c r="Q304"/>
    </row>
    <row r="305" spans="1:17">
      <c r="B305" s="63" t="s">
        <v>1318</v>
      </c>
      <c r="C305" s="63"/>
      <c r="D305" s="63"/>
      <c r="E305" s="63"/>
      <c r="F305" s="63"/>
      <c r="G305" s="64">
        <v>16997.09</v>
      </c>
      <c r="Q305"/>
    </row>
    <row r="306" spans="1:17">
      <c r="B306" t="s">
        <v>106</v>
      </c>
      <c r="C306" t="s">
        <v>31</v>
      </c>
      <c r="D306" t="s">
        <v>23</v>
      </c>
      <c r="E306" t="s">
        <v>73</v>
      </c>
      <c r="F306" t="s">
        <v>227</v>
      </c>
      <c r="G306" s="83">
        <v>1857.06</v>
      </c>
      <c r="Q306"/>
    </row>
    <row r="307" spans="1:17">
      <c r="C307" t="s">
        <v>104</v>
      </c>
      <c r="D307" t="s">
        <v>299</v>
      </c>
      <c r="E307" t="s">
        <v>105</v>
      </c>
      <c r="F307" t="s">
        <v>227</v>
      </c>
      <c r="G307" s="83">
        <v>47.55</v>
      </c>
      <c r="Q307"/>
    </row>
    <row r="308" spans="1:17">
      <c r="C308" t="s">
        <v>226</v>
      </c>
      <c r="D308" t="s">
        <v>23</v>
      </c>
      <c r="E308" t="s">
        <v>52</v>
      </c>
      <c r="F308" t="s">
        <v>227</v>
      </c>
      <c r="G308" s="83">
        <v>164.16</v>
      </c>
      <c r="Q308"/>
    </row>
    <row r="309" spans="1:17">
      <c r="B309" s="63" t="s">
        <v>3611</v>
      </c>
      <c r="C309" s="63"/>
      <c r="D309" s="63"/>
      <c r="E309" s="63"/>
      <c r="F309" s="63"/>
      <c r="G309" s="64">
        <v>2068.77</v>
      </c>
      <c r="Q309"/>
    </row>
    <row r="310" spans="1:17">
      <c r="A310" t="s">
        <v>3609</v>
      </c>
      <c r="F310"/>
      <c r="G310" s="83">
        <v>25091.390000000003</v>
      </c>
      <c r="Q310"/>
    </row>
    <row r="311" spans="1:17">
      <c r="A311">
        <v>8</v>
      </c>
      <c r="B311" t="s">
        <v>21</v>
      </c>
      <c r="C311" t="s">
        <v>458</v>
      </c>
      <c r="D311" t="s">
        <v>23</v>
      </c>
      <c r="E311" t="s">
        <v>1121</v>
      </c>
      <c r="F311" t="s">
        <v>3097</v>
      </c>
      <c r="G311" s="83">
        <v>8.49</v>
      </c>
      <c r="Q311"/>
    </row>
    <row r="312" spans="1:17">
      <c r="C312" t="s">
        <v>56</v>
      </c>
      <c r="D312" t="s">
        <v>23</v>
      </c>
      <c r="E312" t="s">
        <v>22</v>
      </c>
      <c r="F312" t="s">
        <v>3097</v>
      </c>
      <c r="G312" s="83">
        <v>0</v>
      </c>
      <c r="Q312"/>
    </row>
    <row r="313" spans="1:17">
      <c r="F313" t="s">
        <v>171</v>
      </c>
      <c r="G313" s="83">
        <v>0</v>
      </c>
      <c r="Q313"/>
    </row>
    <row r="314" spans="1:17">
      <c r="D314" t="s">
        <v>80</v>
      </c>
      <c r="E314" t="s">
        <v>22</v>
      </c>
      <c r="F314" t="s">
        <v>3096</v>
      </c>
      <c r="G314" s="83">
        <v>5.23</v>
      </c>
      <c r="Q314"/>
    </row>
    <row r="315" spans="1:17">
      <c r="D315" t="s">
        <v>302</v>
      </c>
      <c r="E315" t="s">
        <v>57</v>
      </c>
      <c r="F315" t="s">
        <v>173</v>
      </c>
      <c r="G315" s="83">
        <v>-417.1</v>
      </c>
      <c r="Q315"/>
    </row>
    <row r="316" spans="1:17">
      <c r="F316" t="s">
        <v>3097</v>
      </c>
      <c r="G316" s="83">
        <v>467.1</v>
      </c>
      <c r="Q316"/>
    </row>
    <row r="317" spans="1:17">
      <c r="E317" t="s">
        <v>22</v>
      </c>
      <c r="F317" t="s">
        <v>173</v>
      </c>
      <c r="G317" s="83">
        <v>0</v>
      </c>
      <c r="Q317"/>
    </row>
    <row r="318" spans="1:17">
      <c r="F318" t="s">
        <v>3097</v>
      </c>
      <c r="G318" s="83">
        <v>0</v>
      </c>
      <c r="Q318"/>
    </row>
    <row r="319" spans="1:17">
      <c r="F319" t="s">
        <v>3096</v>
      </c>
      <c r="G319" s="83">
        <v>108.36000000000003</v>
      </c>
      <c r="Q319"/>
    </row>
    <row r="320" spans="1:17">
      <c r="D320" t="s">
        <v>309</v>
      </c>
      <c r="E320" t="s">
        <v>22</v>
      </c>
      <c r="F320" t="s">
        <v>3096</v>
      </c>
      <c r="G320" s="83">
        <v>92.019999999999968</v>
      </c>
      <c r="Q320"/>
    </row>
    <row r="321" spans="2:17">
      <c r="D321" t="s">
        <v>305</v>
      </c>
      <c r="E321" t="s">
        <v>22</v>
      </c>
      <c r="F321" t="s">
        <v>3096</v>
      </c>
      <c r="G321" s="83">
        <v>13.450000000000001</v>
      </c>
      <c r="Q321"/>
    </row>
    <row r="322" spans="2:17">
      <c r="B322" s="63" t="s">
        <v>1317</v>
      </c>
      <c r="C322" s="63"/>
      <c r="D322" s="63"/>
      <c r="E322" s="63"/>
      <c r="F322" s="63"/>
      <c r="G322" s="64">
        <v>277.55</v>
      </c>
      <c r="Q322"/>
    </row>
    <row r="323" spans="2:17">
      <c r="B323" t="s">
        <v>19</v>
      </c>
      <c r="C323" t="s">
        <v>119</v>
      </c>
      <c r="D323" t="s">
        <v>23</v>
      </c>
      <c r="E323" t="s">
        <v>120</v>
      </c>
      <c r="F323" t="s">
        <v>33</v>
      </c>
      <c r="G323" s="83">
        <v>1172.8</v>
      </c>
      <c r="Q323"/>
    </row>
    <row r="324" spans="2:17">
      <c r="C324" t="s">
        <v>78</v>
      </c>
      <c r="D324" t="s">
        <v>80</v>
      </c>
      <c r="E324" t="s">
        <v>79</v>
      </c>
      <c r="F324" t="s">
        <v>33</v>
      </c>
      <c r="G324" s="83">
        <v>10</v>
      </c>
      <c r="Q324"/>
    </row>
    <row r="325" spans="2:17">
      <c r="C325" t="s">
        <v>53</v>
      </c>
      <c r="D325" t="s">
        <v>23</v>
      </c>
      <c r="E325" t="s">
        <v>52</v>
      </c>
      <c r="F325" t="s">
        <v>33</v>
      </c>
      <c r="G325" s="83">
        <v>16</v>
      </c>
      <c r="Q325"/>
    </row>
    <row r="326" spans="2:17">
      <c r="B326" s="63" t="s">
        <v>1322</v>
      </c>
      <c r="C326" s="63"/>
      <c r="D326" s="63"/>
      <c r="E326" s="63"/>
      <c r="F326" s="63"/>
      <c r="G326" s="64">
        <v>1198.8</v>
      </c>
      <c r="Q326"/>
    </row>
    <row r="327" spans="2:17">
      <c r="B327" t="s">
        <v>158</v>
      </c>
      <c r="C327" t="s">
        <v>64</v>
      </c>
      <c r="D327" t="s">
        <v>23</v>
      </c>
      <c r="E327" t="s">
        <v>65</v>
      </c>
      <c r="F327" t="s">
        <v>178</v>
      </c>
      <c r="G327" s="83">
        <v>392.07</v>
      </c>
      <c r="Q327"/>
    </row>
    <row r="328" spans="2:17">
      <c r="C328" t="s">
        <v>70</v>
      </c>
      <c r="D328" t="s">
        <v>299</v>
      </c>
      <c r="E328" t="s">
        <v>71</v>
      </c>
      <c r="F328" t="s">
        <v>178</v>
      </c>
      <c r="G328" s="83">
        <v>418.4</v>
      </c>
      <c r="Q328"/>
    </row>
    <row r="329" spans="2:17">
      <c r="C329" t="s">
        <v>175</v>
      </c>
      <c r="D329" t="s">
        <v>296</v>
      </c>
      <c r="E329" t="s">
        <v>117</v>
      </c>
      <c r="F329" t="s">
        <v>178</v>
      </c>
      <c r="G329" s="83">
        <v>2454.38</v>
      </c>
      <c r="Q329"/>
    </row>
    <row r="330" spans="2:17">
      <c r="C330" t="s">
        <v>34</v>
      </c>
      <c r="D330" t="s">
        <v>299</v>
      </c>
      <c r="E330" t="s">
        <v>2338</v>
      </c>
      <c r="F330" t="s">
        <v>178</v>
      </c>
      <c r="G330" s="83">
        <v>440</v>
      </c>
      <c r="Q330"/>
    </row>
    <row r="331" spans="2:17">
      <c r="C331" t="s">
        <v>92</v>
      </c>
      <c r="D331" t="s">
        <v>299</v>
      </c>
      <c r="E331" t="s">
        <v>93</v>
      </c>
      <c r="F331" t="s">
        <v>178</v>
      </c>
      <c r="G331" s="83">
        <v>1000</v>
      </c>
      <c r="Q331"/>
    </row>
    <row r="332" spans="2:17">
      <c r="C332" t="s">
        <v>53</v>
      </c>
      <c r="D332" t="s">
        <v>23</v>
      </c>
      <c r="E332" t="s">
        <v>52</v>
      </c>
      <c r="F332" t="s">
        <v>178</v>
      </c>
      <c r="G332" s="83">
        <v>86</v>
      </c>
      <c r="Q332"/>
    </row>
    <row r="333" spans="2:17">
      <c r="B333" s="63" t="s">
        <v>1319</v>
      </c>
      <c r="C333" s="63"/>
      <c r="D333" s="63"/>
      <c r="E333" s="63"/>
      <c r="F333" s="63"/>
      <c r="G333" s="64">
        <v>4790.8500000000004</v>
      </c>
      <c r="Q333"/>
    </row>
    <row r="334" spans="2:17">
      <c r="B334" t="s">
        <v>58</v>
      </c>
      <c r="C334" t="s">
        <v>100</v>
      </c>
      <c r="D334" t="s">
        <v>23</v>
      </c>
      <c r="E334" t="s">
        <v>101</v>
      </c>
      <c r="F334" t="s">
        <v>2191</v>
      </c>
      <c r="G334" s="83">
        <v>1400</v>
      </c>
      <c r="Q334"/>
    </row>
    <row r="335" spans="2:17">
      <c r="C335" t="s">
        <v>148</v>
      </c>
      <c r="D335" t="s">
        <v>23</v>
      </c>
      <c r="E335" t="s">
        <v>149</v>
      </c>
      <c r="F335" t="s">
        <v>2286</v>
      </c>
      <c r="G335" s="83">
        <v>-5000</v>
      </c>
      <c r="Q335"/>
    </row>
    <row r="336" spans="2:17">
      <c r="C336" t="s">
        <v>70</v>
      </c>
      <c r="D336" t="s">
        <v>299</v>
      </c>
      <c r="E336" t="s">
        <v>177</v>
      </c>
      <c r="F336" t="s">
        <v>161</v>
      </c>
      <c r="G336" s="83">
        <v>1464.52</v>
      </c>
      <c r="Q336"/>
    </row>
    <row r="337" spans="2:17">
      <c r="E337" t="s">
        <v>71</v>
      </c>
      <c r="F337" t="s">
        <v>161</v>
      </c>
      <c r="G337" s="83">
        <v>1177.98</v>
      </c>
      <c r="Q337"/>
    </row>
    <row r="338" spans="2:17">
      <c r="D338" t="s">
        <v>281</v>
      </c>
      <c r="E338" t="s">
        <v>614</v>
      </c>
      <c r="F338" t="s">
        <v>161</v>
      </c>
      <c r="G338" s="83">
        <v>1952.57</v>
      </c>
      <c r="Q338"/>
    </row>
    <row r="339" spans="2:17">
      <c r="C339" t="s">
        <v>197</v>
      </c>
      <c r="D339" t="s">
        <v>281</v>
      </c>
      <c r="E339" t="s">
        <v>200</v>
      </c>
      <c r="F339" t="s">
        <v>161</v>
      </c>
      <c r="G339" s="83">
        <v>569.28</v>
      </c>
      <c r="Q339"/>
    </row>
    <row r="340" spans="2:17">
      <c r="C340" t="s">
        <v>175</v>
      </c>
      <c r="D340" t="s">
        <v>296</v>
      </c>
      <c r="E340" t="s">
        <v>117</v>
      </c>
      <c r="F340" t="s">
        <v>161</v>
      </c>
      <c r="G340" s="83">
        <v>750</v>
      </c>
      <c r="Q340"/>
    </row>
    <row r="341" spans="2:17">
      <c r="C341" t="s">
        <v>34</v>
      </c>
      <c r="D341" t="s">
        <v>299</v>
      </c>
      <c r="E341" t="s">
        <v>35</v>
      </c>
      <c r="F341" t="s">
        <v>161</v>
      </c>
      <c r="G341" s="83">
        <v>600</v>
      </c>
      <c r="Q341"/>
    </row>
    <row r="342" spans="2:17">
      <c r="C342" t="s">
        <v>56</v>
      </c>
      <c r="D342" t="s">
        <v>302</v>
      </c>
      <c r="E342" t="s">
        <v>57</v>
      </c>
      <c r="F342" t="s">
        <v>161</v>
      </c>
      <c r="G342" s="83">
        <v>499.68</v>
      </c>
      <c r="Q342"/>
    </row>
    <row r="343" spans="2:17">
      <c r="C343" t="s">
        <v>43</v>
      </c>
      <c r="D343" t="s">
        <v>23</v>
      </c>
      <c r="E343" t="s">
        <v>44</v>
      </c>
      <c r="F343" t="s">
        <v>161</v>
      </c>
      <c r="G343" s="83">
        <v>652.29</v>
      </c>
      <c r="Q343"/>
    </row>
    <row r="344" spans="2:17">
      <c r="C344" t="s">
        <v>53</v>
      </c>
      <c r="D344" t="s">
        <v>23</v>
      </c>
      <c r="E344" t="s">
        <v>52</v>
      </c>
      <c r="F344" t="s">
        <v>161</v>
      </c>
      <c r="G344" s="83">
        <v>109</v>
      </c>
      <c r="Q344"/>
    </row>
    <row r="345" spans="2:17">
      <c r="C345" t="s">
        <v>51</v>
      </c>
      <c r="D345" t="s">
        <v>23</v>
      </c>
      <c r="E345" t="s">
        <v>52</v>
      </c>
      <c r="F345" t="s">
        <v>161</v>
      </c>
      <c r="G345" s="83">
        <v>90</v>
      </c>
      <c r="Q345"/>
    </row>
    <row r="346" spans="2:17">
      <c r="B346" s="63" t="s">
        <v>1318</v>
      </c>
      <c r="C346" s="63"/>
      <c r="D346" s="63"/>
      <c r="E346" s="63"/>
      <c r="F346" s="63"/>
      <c r="G346" s="64">
        <v>4265.32</v>
      </c>
      <c r="Q346"/>
    </row>
    <row r="347" spans="2:17">
      <c r="B347" t="s">
        <v>106</v>
      </c>
      <c r="C347" t="s">
        <v>31</v>
      </c>
      <c r="D347" t="s">
        <v>23</v>
      </c>
      <c r="E347" t="s">
        <v>1247</v>
      </c>
      <c r="F347" t="s">
        <v>227</v>
      </c>
      <c r="G347" s="83">
        <v>179.94</v>
      </c>
      <c r="Q347"/>
    </row>
    <row r="348" spans="2:17">
      <c r="C348" t="s">
        <v>377</v>
      </c>
      <c r="D348" t="s">
        <v>302</v>
      </c>
      <c r="E348" t="s">
        <v>1294</v>
      </c>
      <c r="F348" t="s">
        <v>1341</v>
      </c>
      <c r="G348" s="83">
        <v>31.63</v>
      </c>
      <c r="Q348"/>
    </row>
    <row r="349" spans="2:17">
      <c r="C349" t="s">
        <v>378</v>
      </c>
      <c r="D349" t="s">
        <v>23</v>
      </c>
      <c r="E349" t="s">
        <v>1291</v>
      </c>
      <c r="F349" t="s">
        <v>1341</v>
      </c>
      <c r="G349" s="83">
        <v>3.33</v>
      </c>
      <c r="Q349"/>
    </row>
    <row r="350" spans="2:17">
      <c r="C350" t="s">
        <v>379</v>
      </c>
      <c r="D350" t="s">
        <v>268</v>
      </c>
      <c r="E350" t="s">
        <v>1293</v>
      </c>
      <c r="F350" t="s">
        <v>1341</v>
      </c>
      <c r="G350" s="83">
        <v>5.56</v>
      </c>
      <c r="Q350"/>
    </row>
    <row r="351" spans="2:17">
      <c r="C351" t="s">
        <v>182</v>
      </c>
      <c r="D351" t="s">
        <v>23</v>
      </c>
      <c r="E351" t="s">
        <v>232</v>
      </c>
      <c r="F351" t="s">
        <v>227</v>
      </c>
      <c r="G351" s="83">
        <v>500</v>
      </c>
      <c r="Q351"/>
    </row>
    <row r="352" spans="2:17">
      <c r="C352" t="s">
        <v>104</v>
      </c>
      <c r="D352" t="s">
        <v>299</v>
      </c>
      <c r="E352" t="s">
        <v>1288</v>
      </c>
      <c r="F352" t="s">
        <v>227</v>
      </c>
      <c r="G352" s="83">
        <v>102.8</v>
      </c>
      <c r="Q352"/>
    </row>
    <row r="353" spans="1:18">
      <c r="C353" t="s">
        <v>56</v>
      </c>
      <c r="D353" t="s">
        <v>302</v>
      </c>
      <c r="E353" t="s">
        <v>57</v>
      </c>
      <c r="F353" t="s">
        <v>227</v>
      </c>
      <c r="G353" s="83">
        <v>389.66</v>
      </c>
      <c r="Q353"/>
    </row>
    <row r="354" spans="1:18">
      <c r="C354" t="s">
        <v>78</v>
      </c>
      <c r="D354" t="s">
        <v>23</v>
      </c>
      <c r="E354" t="s">
        <v>1258</v>
      </c>
      <c r="F354" t="s">
        <v>227</v>
      </c>
      <c r="G354" s="83">
        <v>572.39</v>
      </c>
      <c r="Q354"/>
    </row>
    <row r="355" spans="1:18">
      <c r="C355" t="s">
        <v>226</v>
      </c>
      <c r="D355" t="s">
        <v>23</v>
      </c>
      <c r="E355" t="s">
        <v>52</v>
      </c>
      <c r="F355" t="s">
        <v>227</v>
      </c>
      <c r="G355" s="83">
        <v>188.49</v>
      </c>
      <c r="Q355"/>
    </row>
    <row r="356" spans="1:18">
      <c r="B356" s="63" t="s">
        <v>3611</v>
      </c>
      <c r="C356" s="63"/>
      <c r="D356" s="63"/>
      <c r="E356" s="63"/>
      <c r="F356" s="63"/>
      <c r="G356" s="64">
        <v>1973.8</v>
      </c>
      <c r="Q356"/>
    </row>
    <row r="357" spans="1:18">
      <c r="A357" t="s">
        <v>3610</v>
      </c>
      <c r="F357"/>
      <c r="G357" s="83">
        <v>12506.319999999998</v>
      </c>
      <c r="Q357"/>
    </row>
    <row r="358" spans="1:18">
      <c r="A358">
        <v>9</v>
      </c>
      <c r="B358" t="s">
        <v>21</v>
      </c>
      <c r="C358" t="s">
        <v>123</v>
      </c>
      <c r="D358" t="s">
        <v>284</v>
      </c>
      <c r="E358" t="s">
        <v>101</v>
      </c>
      <c r="F358" t="s">
        <v>3097</v>
      </c>
      <c r="G358" s="83">
        <v>28</v>
      </c>
      <c r="I358" t="s">
        <v>3667</v>
      </c>
      <c r="J358" t="s">
        <v>3668</v>
      </c>
      <c r="K358" t="s">
        <v>3669</v>
      </c>
      <c r="L358" t="s">
        <v>0</v>
      </c>
      <c r="M358" t="s">
        <v>3670</v>
      </c>
      <c r="N358" t="s">
        <v>12</v>
      </c>
      <c r="O358" t="s">
        <v>2</v>
      </c>
      <c r="P358" t="s">
        <v>3671</v>
      </c>
      <c r="Q358" t="s">
        <v>15</v>
      </c>
      <c r="R358" t="s">
        <v>3672</v>
      </c>
    </row>
    <row r="359" spans="1:18">
      <c r="C359" t="s">
        <v>458</v>
      </c>
      <c r="D359" t="s">
        <v>23</v>
      </c>
      <c r="E359" t="s">
        <v>1121</v>
      </c>
      <c r="F359" t="s">
        <v>3097</v>
      </c>
      <c r="G359" s="83">
        <v>8.49</v>
      </c>
      <c r="I359" t="s">
        <v>4258</v>
      </c>
      <c r="Q359"/>
    </row>
    <row r="360" spans="1:18">
      <c r="C360" t="s">
        <v>56</v>
      </c>
      <c r="D360" t="s">
        <v>23</v>
      </c>
      <c r="E360" t="s">
        <v>22</v>
      </c>
      <c r="F360" t="s">
        <v>3097</v>
      </c>
      <c r="G360" s="83">
        <v>0</v>
      </c>
      <c r="I360" s="63" t="s">
        <v>3664</v>
      </c>
      <c r="J360" s="63"/>
      <c r="K360" s="63" t="s">
        <v>3666</v>
      </c>
      <c r="L360" s="167">
        <v>42277</v>
      </c>
      <c r="M360" s="63" t="str">
        <f>LEFT(B361,5)</f>
        <v/>
      </c>
      <c r="N360" s="63" t="s">
        <v>23</v>
      </c>
      <c r="O360" s="64">
        <f>-SUM(O361:O375)</f>
        <v>-1812.0900000000001</v>
      </c>
      <c r="P360" s="63"/>
      <c r="Q360" s="63" t="str">
        <f>F361</f>
        <v>PayPal (INC) transfers to 9319 (INC)</v>
      </c>
      <c r="R360" s="63" t="s">
        <v>292</v>
      </c>
    </row>
    <row r="361" spans="1:18">
      <c r="F361" t="s">
        <v>171</v>
      </c>
      <c r="G361" s="83">
        <v>0</v>
      </c>
      <c r="I361" t="s">
        <v>3665</v>
      </c>
      <c r="K361" t="s">
        <v>3666</v>
      </c>
      <c r="L361" s="12">
        <v>42277</v>
      </c>
      <c r="M361" t="str">
        <f>IF(C361="",M360,LEFT(C361,5))</f>
        <v/>
      </c>
      <c r="N361" t="str">
        <f>IF(D361="",N360,D361)</f>
        <v>Corporate</v>
      </c>
      <c r="O361" s="52">
        <f>G361</f>
        <v>0</v>
      </c>
      <c r="Q361" t="str">
        <f>F361</f>
        <v>PayPal (INC) transfers to 9319 (INC)</v>
      </c>
      <c r="R361" t="str">
        <f>IF(E361="",R360,E361)</f>
        <v>No Name</v>
      </c>
    </row>
    <row r="362" spans="1:18">
      <c r="F362" t="s">
        <v>3104</v>
      </c>
      <c r="G362" s="83">
        <v>0</v>
      </c>
      <c r="I362" t="s">
        <v>3665</v>
      </c>
      <c r="K362" t="s">
        <v>3666</v>
      </c>
      <c r="L362" s="12">
        <v>42277</v>
      </c>
      <c r="M362" t="str">
        <f t="shared" ref="M362:M375" si="0">IF(C362="",M361,LEFT(C362,5))</f>
        <v/>
      </c>
      <c r="N362" t="str">
        <f t="shared" ref="N362:N375" si="1">IF(D362="",N361,D362)</f>
        <v>Corporate</v>
      </c>
      <c r="O362" s="52">
        <f t="shared" ref="O362:O375" si="2">G362</f>
        <v>0</v>
      </c>
      <c r="Q362" t="str">
        <f t="shared" ref="Q362:Q375" si="3">F362</f>
        <v>PayPal (INC) transfers UNDEPOSITED to 9319 (INC)</v>
      </c>
      <c r="R362" t="str">
        <f t="shared" ref="R362:R375" si="4">IF(E362="",R361,E362)</f>
        <v>No Name</v>
      </c>
    </row>
    <row r="363" spans="1:18">
      <c r="D363" t="s">
        <v>80</v>
      </c>
      <c r="E363" t="s">
        <v>22</v>
      </c>
      <c r="F363" t="s">
        <v>3096</v>
      </c>
      <c r="G363" s="83">
        <v>10.23</v>
      </c>
      <c r="I363" t="s">
        <v>3665</v>
      </c>
      <c r="K363" t="s">
        <v>3666</v>
      </c>
      <c r="L363" s="12">
        <v>42277</v>
      </c>
      <c r="M363" t="str">
        <f t="shared" si="0"/>
        <v/>
      </c>
      <c r="N363" t="str">
        <f t="shared" si="1"/>
        <v>Wholesale</v>
      </c>
      <c r="O363" s="52">
        <f t="shared" si="2"/>
        <v>10.23</v>
      </c>
      <c r="Q363" t="str">
        <f t="shared" si="3"/>
        <v>PayPal (INC) Sales Activity</v>
      </c>
      <c r="R363" t="str">
        <f t="shared" si="4"/>
        <v>PayPal</v>
      </c>
    </row>
    <row r="364" spans="1:18">
      <c r="D364" t="s">
        <v>302</v>
      </c>
      <c r="E364" t="s">
        <v>57</v>
      </c>
      <c r="F364" t="s">
        <v>173</v>
      </c>
      <c r="G364" s="83">
        <v>-335.13</v>
      </c>
      <c r="I364" t="s">
        <v>3665</v>
      </c>
      <c r="K364" t="s">
        <v>3666</v>
      </c>
      <c r="L364" s="12">
        <v>42277</v>
      </c>
      <c r="M364" t="str">
        <f t="shared" si="0"/>
        <v/>
      </c>
      <c r="N364" t="str">
        <f t="shared" si="1"/>
        <v>eBay:eBay</v>
      </c>
      <c r="O364" s="52">
        <f t="shared" si="2"/>
        <v>-335.13</v>
      </c>
      <c r="Q364" t="str">
        <f t="shared" si="3"/>
        <v>9319 (INC) transfers to PayPal (INC)</v>
      </c>
      <c r="R364" t="str">
        <f t="shared" si="4"/>
        <v>eBay</v>
      </c>
    </row>
    <row r="365" spans="1:18">
      <c r="F365" t="s">
        <v>3097</v>
      </c>
      <c r="G365" s="83">
        <v>433.49</v>
      </c>
      <c r="I365" t="s">
        <v>3665</v>
      </c>
      <c r="K365" t="s">
        <v>3666</v>
      </c>
      <c r="L365" s="12">
        <v>42277</v>
      </c>
      <c r="M365" t="str">
        <f t="shared" si="0"/>
        <v/>
      </c>
      <c r="N365" t="str">
        <f t="shared" si="1"/>
        <v>eBay:eBay</v>
      </c>
      <c r="O365" s="52">
        <f t="shared" si="2"/>
        <v>433.49</v>
      </c>
      <c r="Q365" t="str">
        <f t="shared" si="3"/>
        <v>PayPal (INC) Activity</v>
      </c>
      <c r="R365" t="str">
        <f t="shared" si="4"/>
        <v>eBay</v>
      </c>
    </row>
    <row r="366" spans="1:18">
      <c r="E366" t="s">
        <v>22</v>
      </c>
      <c r="F366" t="s">
        <v>173</v>
      </c>
      <c r="G366" s="83">
        <v>0</v>
      </c>
      <c r="I366" t="s">
        <v>3665</v>
      </c>
      <c r="K366" t="s">
        <v>3666</v>
      </c>
      <c r="L366" s="12">
        <v>42277</v>
      </c>
      <c r="M366" t="str">
        <f t="shared" si="0"/>
        <v/>
      </c>
      <c r="N366" t="str">
        <f t="shared" si="1"/>
        <v>eBay:eBay</v>
      </c>
      <c r="O366" s="52">
        <f t="shared" si="2"/>
        <v>0</v>
      </c>
      <c r="Q366" t="str">
        <f t="shared" si="3"/>
        <v>9319 (INC) transfers to PayPal (INC)</v>
      </c>
      <c r="R366" t="str">
        <f t="shared" si="4"/>
        <v>PayPal</v>
      </c>
    </row>
    <row r="367" spans="1:18">
      <c r="F367" t="s">
        <v>3097</v>
      </c>
      <c r="G367" s="83">
        <v>-6.52</v>
      </c>
      <c r="I367" t="s">
        <v>3665</v>
      </c>
      <c r="K367" t="s">
        <v>3666</v>
      </c>
      <c r="L367" s="12">
        <v>42277</v>
      </c>
      <c r="M367" t="str">
        <f t="shared" si="0"/>
        <v/>
      </c>
      <c r="N367" t="str">
        <f t="shared" si="1"/>
        <v>eBay:eBay</v>
      </c>
      <c r="O367" s="52">
        <f t="shared" si="2"/>
        <v>-6.52</v>
      </c>
      <c r="Q367" t="str">
        <f t="shared" si="3"/>
        <v>PayPal (INC) Activity</v>
      </c>
      <c r="R367" t="str">
        <f t="shared" si="4"/>
        <v>PayPal</v>
      </c>
    </row>
    <row r="368" spans="1:18">
      <c r="F368" t="s">
        <v>3096</v>
      </c>
      <c r="G368" s="83">
        <v>63.66</v>
      </c>
      <c r="I368" t="s">
        <v>3665</v>
      </c>
      <c r="K368" t="s">
        <v>3666</v>
      </c>
      <c r="L368" s="12">
        <v>42277</v>
      </c>
      <c r="M368" t="str">
        <f t="shared" si="0"/>
        <v/>
      </c>
      <c r="N368" t="str">
        <f t="shared" si="1"/>
        <v>eBay:eBay</v>
      </c>
      <c r="O368" s="52">
        <f t="shared" si="2"/>
        <v>63.66</v>
      </c>
      <c r="Q368" t="str">
        <f t="shared" si="3"/>
        <v>PayPal (INC) Sales Activity</v>
      </c>
      <c r="R368" t="str">
        <f t="shared" si="4"/>
        <v>PayPal</v>
      </c>
    </row>
    <row r="369" spans="2:18">
      <c r="D369" t="s">
        <v>309</v>
      </c>
      <c r="E369" t="s">
        <v>22</v>
      </c>
      <c r="F369" t="s">
        <v>3097</v>
      </c>
      <c r="G369" s="83">
        <v>-2.17</v>
      </c>
      <c r="I369" t="s">
        <v>3665</v>
      </c>
      <c r="K369" t="s">
        <v>3666</v>
      </c>
      <c r="L369" s="12">
        <v>42277</v>
      </c>
      <c r="M369" t="str">
        <f t="shared" si="0"/>
        <v/>
      </c>
      <c r="N369" t="str">
        <f t="shared" si="1"/>
        <v>e-Commerce:DT.com</v>
      </c>
      <c r="O369" s="52">
        <f t="shared" si="2"/>
        <v>-2.17</v>
      </c>
      <c r="Q369" t="str">
        <f t="shared" si="3"/>
        <v>PayPal (INC) Activity</v>
      </c>
      <c r="R369" t="str">
        <f t="shared" si="4"/>
        <v>PayPal</v>
      </c>
    </row>
    <row r="370" spans="2:18">
      <c r="F370" t="s">
        <v>3096</v>
      </c>
      <c r="G370" s="83">
        <v>63.70000000000001</v>
      </c>
      <c r="I370" t="s">
        <v>3665</v>
      </c>
      <c r="K370" t="s">
        <v>3666</v>
      </c>
      <c r="L370" s="12">
        <v>42277</v>
      </c>
      <c r="M370" t="str">
        <f t="shared" si="0"/>
        <v/>
      </c>
      <c r="N370" t="str">
        <f t="shared" si="1"/>
        <v>e-Commerce:DT.com</v>
      </c>
      <c r="O370" s="52">
        <f t="shared" si="2"/>
        <v>63.70000000000001</v>
      </c>
      <c r="Q370" t="str">
        <f t="shared" si="3"/>
        <v>PayPal (INC) Sales Activity</v>
      </c>
      <c r="R370" t="str">
        <f t="shared" si="4"/>
        <v>PayPal</v>
      </c>
    </row>
    <row r="371" spans="2:18">
      <c r="D371" t="s">
        <v>284</v>
      </c>
      <c r="E371" t="s">
        <v>22</v>
      </c>
      <c r="F371" t="s">
        <v>3097</v>
      </c>
      <c r="G371" s="83">
        <v>0</v>
      </c>
      <c r="I371" t="s">
        <v>3665</v>
      </c>
      <c r="K371" t="s">
        <v>3666</v>
      </c>
      <c r="L371" s="12">
        <v>42277</v>
      </c>
      <c r="M371" t="str">
        <f t="shared" si="0"/>
        <v/>
      </c>
      <c r="N371" t="str">
        <f t="shared" si="1"/>
        <v>Corporate:FP&amp;A</v>
      </c>
      <c r="O371" s="52">
        <f t="shared" si="2"/>
        <v>0</v>
      </c>
      <c r="Q371" t="str">
        <f t="shared" si="3"/>
        <v>PayPal (INC) Activity</v>
      </c>
      <c r="R371" t="str">
        <f t="shared" si="4"/>
        <v>PayPal</v>
      </c>
    </row>
    <row r="372" spans="2:18">
      <c r="D372" t="s">
        <v>305</v>
      </c>
      <c r="E372" t="s">
        <v>22</v>
      </c>
      <c r="F372" t="s">
        <v>3096</v>
      </c>
      <c r="G372" s="83">
        <v>4.47</v>
      </c>
      <c r="I372" t="s">
        <v>3665</v>
      </c>
      <c r="K372" t="s">
        <v>3666</v>
      </c>
      <c r="L372" s="12">
        <v>42277</v>
      </c>
      <c r="M372" t="str">
        <f t="shared" si="0"/>
        <v/>
      </c>
      <c r="N372" t="str">
        <f t="shared" si="1"/>
        <v>e-Commerce:DT Pro.com</v>
      </c>
      <c r="O372" s="52">
        <f t="shared" si="2"/>
        <v>4.47</v>
      </c>
      <c r="Q372" t="str">
        <f t="shared" si="3"/>
        <v>PayPal (INC) Sales Activity</v>
      </c>
      <c r="R372" t="str">
        <f t="shared" si="4"/>
        <v>PayPal</v>
      </c>
    </row>
    <row r="373" spans="2:18">
      <c r="B373" s="63" t="s">
        <v>1317</v>
      </c>
      <c r="C373" s="63"/>
      <c r="D373" s="63"/>
      <c r="E373" s="63"/>
      <c r="F373" s="63"/>
      <c r="G373" s="64">
        <v>268.22000000000008</v>
      </c>
      <c r="I373" t="s">
        <v>3665</v>
      </c>
      <c r="K373" t="s">
        <v>3666</v>
      </c>
      <c r="L373" s="12">
        <v>42277</v>
      </c>
      <c r="M373" t="str">
        <f t="shared" si="0"/>
        <v/>
      </c>
      <c r="N373" t="str">
        <f t="shared" si="1"/>
        <v>e-Commerce:DT Pro.com</v>
      </c>
      <c r="O373" s="52">
        <f t="shared" si="2"/>
        <v>268.22000000000008</v>
      </c>
      <c r="Q373">
        <f t="shared" si="3"/>
        <v>0</v>
      </c>
      <c r="R373" t="str">
        <f t="shared" si="4"/>
        <v>PayPal</v>
      </c>
    </row>
    <row r="374" spans="2:18">
      <c r="B374" t="s">
        <v>19</v>
      </c>
      <c r="C374" t="s">
        <v>31</v>
      </c>
      <c r="D374" t="s">
        <v>23</v>
      </c>
      <c r="E374" t="s">
        <v>62</v>
      </c>
      <c r="F374" t="s">
        <v>33</v>
      </c>
      <c r="G374" s="83">
        <v>673.75</v>
      </c>
      <c r="I374" t="s">
        <v>3665</v>
      </c>
      <c r="K374" t="s">
        <v>3666</v>
      </c>
      <c r="L374" s="12">
        <v>42277</v>
      </c>
      <c r="M374" t="str">
        <f t="shared" si="0"/>
        <v>13100</v>
      </c>
      <c r="N374" t="str">
        <f t="shared" si="1"/>
        <v>Corporate</v>
      </c>
      <c r="O374" s="52">
        <f t="shared" si="2"/>
        <v>673.75</v>
      </c>
      <c r="Q374" t="str">
        <f t="shared" si="3"/>
        <v>9306 (INC) Activity</v>
      </c>
      <c r="R374" t="str">
        <f t="shared" si="4"/>
        <v>Collar UA</v>
      </c>
    </row>
    <row r="375" spans="2:18">
      <c r="E375" t="s">
        <v>3838</v>
      </c>
      <c r="F375" t="s">
        <v>33</v>
      </c>
      <c r="G375" s="83">
        <v>638.39</v>
      </c>
      <c r="I375" t="s">
        <v>3665</v>
      </c>
      <c r="K375" t="s">
        <v>3666</v>
      </c>
      <c r="L375" s="12">
        <v>42277</v>
      </c>
      <c r="M375" t="str">
        <f t="shared" si="0"/>
        <v>13100</v>
      </c>
      <c r="N375" t="str">
        <f t="shared" si="1"/>
        <v>Corporate</v>
      </c>
      <c r="O375" s="52">
        <f t="shared" si="2"/>
        <v>638.39</v>
      </c>
      <c r="Q375" t="str">
        <f t="shared" si="3"/>
        <v>9306 (INC) Activity</v>
      </c>
      <c r="R375" t="str">
        <f t="shared" si="4"/>
        <v>Haber's Export Agency</v>
      </c>
    </row>
    <row r="376" spans="2:18">
      <c r="C376" t="s">
        <v>100</v>
      </c>
      <c r="D376" t="s">
        <v>23</v>
      </c>
      <c r="E376" t="s">
        <v>101</v>
      </c>
      <c r="F376" t="s">
        <v>33</v>
      </c>
      <c r="G376" s="83">
        <v>40</v>
      </c>
      <c r="Q376"/>
    </row>
    <row r="377" spans="2:18">
      <c r="C377" t="s">
        <v>119</v>
      </c>
      <c r="D377" t="s">
        <v>23</v>
      </c>
      <c r="E377" t="s">
        <v>120</v>
      </c>
      <c r="F377" t="s">
        <v>33</v>
      </c>
      <c r="G377" s="83">
        <v>289.8</v>
      </c>
      <c r="Q377"/>
    </row>
    <row r="378" spans="2:18">
      <c r="C378" t="s">
        <v>78</v>
      </c>
      <c r="D378" t="s">
        <v>80</v>
      </c>
      <c r="E378" t="s">
        <v>79</v>
      </c>
      <c r="F378" t="s">
        <v>33</v>
      </c>
      <c r="G378" s="83">
        <v>10</v>
      </c>
      <c r="Q378"/>
    </row>
    <row r="379" spans="2:18">
      <c r="C379" t="s">
        <v>53</v>
      </c>
      <c r="D379" t="s">
        <v>23</v>
      </c>
      <c r="E379" t="s">
        <v>52</v>
      </c>
      <c r="F379" t="s">
        <v>33</v>
      </c>
      <c r="G379" s="83">
        <v>16</v>
      </c>
      <c r="Q379"/>
    </row>
    <row r="380" spans="2:18">
      <c r="C380" t="s">
        <v>51</v>
      </c>
      <c r="D380" t="s">
        <v>23</v>
      </c>
      <c r="E380" t="s">
        <v>52</v>
      </c>
      <c r="F380" t="s">
        <v>33</v>
      </c>
      <c r="G380" s="83">
        <v>45</v>
      </c>
      <c r="Q380"/>
    </row>
    <row r="381" spans="2:18">
      <c r="B381" s="63" t="s">
        <v>1322</v>
      </c>
      <c r="C381" s="63"/>
      <c r="D381" s="63"/>
      <c r="E381" s="63"/>
      <c r="F381" s="63"/>
      <c r="G381" s="64">
        <v>1712.9399999999998</v>
      </c>
      <c r="Q381"/>
    </row>
    <row r="382" spans="2:18">
      <c r="B382" t="s">
        <v>158</v>
      </c>
      <c r="C382" t="s">
        <v>64</v>
      </c>
      <c r="D382" t="s">
        <v>23</v>
      </c>
      <c r="E382" t="s">
        <v>65</v>
      </c>
      <c r="F382" t="s">
        <v>178</v>
      </c>
      <c r="G382" s="83">
        <v>316.7</v>
      </c>
      <c r="Q382"/>
    </row>
    <row r="383" spans="2:18">
      <c r="C383" t="s">
        <v>70</v>
      </c>
      <c r="D383" t="s">
        <v>299</v>
      </c>
      <c r="E383" t="s">
        <v>177</v>
      </c>
      <c r="F383" t="s">
        <v>178</v>
      </c>
      <c r="G383" s="83">
        <v>339.72</v>
      </c>
      <c r="Q383"/>
    </row>
    <row r="384" spans="2:18">
      <c r="E384" t="s">
        <v>71</v>
      </c>
      <c r="F384" t="s">
        <v>178</v>
      </c>
      <c r="G384" s="83">
        <v>413.37</v>
      </c>
      <c r="Q384"/>
    </row>
    <row r="385" spans="2:17">
      <c r="C385" t="s">
        <v>197</v>
      </c>
      <c r="D385" t="s">
        <v>281</v>
      </c>
      <c r="E385" t="s">
        <v>614</v>
      </c>
      <c r="F385" t="s">
        <v>178</v>
      </c>
      <c r="G385" s="83">
        <v>439.31</v>
      </c>
      <c r="Q385"/>
    </row>
    <row r="386" spans="2:17">
      <c r="C386" t="s">
        <v>34</v>
      </c>
      <c r="D386" t="s">
        <v>299</v>
      </c>
      <c r="E386" t="s">
        <v>35</v>
      </c>
      <c r="F386" t="s">
        <v>178</v>
      </c>
      <c r="G386" s="83">
        <v>660</v>
      </c>
      <c r="Q386"/>
    </row>
    <row r="387" spans="2:17">
      <c r="E387" t="s">
        <v>2338</v>
      </c>
      <c r="F387" t="s">
        <v>178</v>
      </c>
      <c r="G387" s="83">
        <v>450</v>
      </c>
      <c r="Q387"/>
    </row>
    <row r="388" spans="2:17">
      <c r="E388" t="s">
        <v>3989</v>
      </c>
      <c r="F388" t="s">
        <v>178</v>
      </c>
      <c r="G388" s="83">
        <v>200</v>
      </c>
      <c r="Q388"/>
    </row>
    <row r="389" spans="2:17">
      <c r="C389" t="s">
        <v>153</v>
      </c>
      <c r="D389" t="s">
        <v>299</v>
      </c>
      <c r="E389" t="s">
        <v>154</v>
      </c>
      <c r="F389" t="s">
        <v>178</v>
      </c>
      <c r="G389" s="83">
        <v>153.38</v>
      </c>
      <c r="Q389"/>
    </row>
    <row r="390" spans="2:17">
      <c r="C390" t="s">
        <v>53</v>
      </c>
      <c r="D390" t="s">
        <v>23</v>
      </c>
      <c r="E390" t="s">
        <v>52</v>
      </c>
      <c r="F390" t="s">
        <v>178</v>
      </c>
      <c r="G390" s="83">
        <v>51</v>
      </c>
      <c r="Q390"/>
    </row>
    <row r="391" spans="2:17">
      <c r="B391" s="63" t="s">
        <v>1319</v>
      </c>
      <c r="C391" s="63"/>
      <c r="D391" s="63"/>
      <c r="E391" s="63"/>
      <c r="F391" s="63"/>
      <c r="G391" s="64">
        <v>3023.48</v>
      </c>
      <c r="Q391"/>
    </row>
    <row r="392" spans="2:17">
      <c r="B392" t="s">
        <v>58</v>
      </c>
      <c r="C392" t="s">
        <v>133</v>
      </c>
      <c r="D392" t="s">
        <v>23</v>
      </c>
      <c r="E392" t="s">
        <v>90</v>
      </c>
      <c r="F392" t="s">
        <v>161</v>
      </c>
      <c r="G392" s="83">
        <v>217.63</v>
      </c>
      <c r="Q392"/>
    </row>
    <row r="393" spans="2:17">
      <c r="C393" t="s">
        <v>100</v>
      </c>
      <c r="D393" t="s">
        <v>23</v>
      </c>
      <c r="E393" t="s">
        <v>101</v>
      </c>
      <c r="F393" t="s">
        <v>2191</v>
      </c>
      <c r="G393" s="83">
        <v>200</v>
      </c>
      <c r="Q393"/>
    </row>
    <row r="394" spans="2:17">
      <c r="C394" t="s">
        <v>70</v>
      </c>
      <c r="D394" t="s">
        <v>299</v>
      </c>
      <c r="E394" t="s">
        <v>177</v>
      </c>
      <c r="F394" t="s">
        <v>161</v>
      </c>
      <c r="G394" s="83">
        <v>1347.15</v>
      </c>
      <c r="Q394"/>
    </row>
    <row r="395" spans="2:17">
      <c r="E395" t="s">
        <v>71</v>
      </c>
      <c r="F395" t="s">
        <v>161</v>
      </c>
      <c r="G395" s="83">
        <v>1582.9099999999999</v>
      </c>
      <c r="Q395"/>
    </row>
    <row r="396" spans="2:17">
      <c r="D396" t="s">
        <v>281</v>
      </c>
      <c r="E396" t="s">
        <v>614</v>
      </c>
      <c r="F396" t="s">
        <v>161</v>
      </c>
      <c r="G396" s="83">
        <v>442.64</v>
      </c>
      <c r="Q396"/>
    </row>
    <row r="397" spans="2:17">
      <c r="E397" t="s">
        <v>3876</v>
      </c>
      <c r="F397" t="s">
        <v>161</v>
      </c>
      <c r="G397" s="83">
        <v>998.03</v>
      </c>
      <c r="Q397"/>
    </row>
    <row r="398" spans="2:17">
      <c r="C398" t="s">
        <v>197</v>
      </c>
      <c r="D398" t="s">
        <v>281</v>
      </c>
      <c r="E398" t="s">
        <v>200</v>
      </c>
      <c r="F398" t="s">
        <v>161</v>
      </c>
      <c r="G398" s="83">
        <v>892</v>
      </c>
      <c r="Q398"/>
    </row>
    <row r="399" spans="2:17">
      <c r="C399" t="s">
        <v>175</v>
      </c>
      <c r="D399" t="s">
        <v>296</v>
      </c>
      <c r="E399" t="s">
        <v>117</v>
      </c>
      <c r="F399" t="s">
        <v>161</v>
      </c>
      <c r="G399" s="83">
        <v>1196.25</v>
      </c>
      <c r="Q399"/>
    </row>
    <row r="400" spans="2:17">
      <c r="E400" t="s">
        <v>3883</v>
      </c>
      <c r="F400" t="s">
        <v>161</v>
      </c>
      <c r="G400" s="83">
        <v>2045.63</v>
      </c>
      <c r="Q400"/>
    </row>
    <row r="401" spans="2:17">
      <c r="C401" t="s">
        <v>34</v>
      </c>
      <c r="D401" t="s">
        <v>299</v>
      </c>
      <c r="E401" t="s">
        <v>35</v>
      </c>
      <c r="F401" t="s">
        <v>161</v>
      </c>
      <c r="G401" s="83">
        <v>300</v>
      </c>
      <c r="Q401"/>
    </row>
    <row r="402" spans="2:17">
      <c r="C402" t="s">
        <v>56</v>
      </c>
      <c r="D402" t="s">
        <v>302</v>
      </c>
      <c r="E402" t="s">
        <v>57</v>
      </c>
      <c r="F402" t="s">
        <v>161</v>
      </c>
      <c r="G402" s="83">
        <v>417.1</v>
      </c>
      <c r="Q402"/>
    </row>
    <row r="403" spans="2:17">
      <c r="C403" t="s">
        <v>43</v>
      </c>
      <c r="D403" t="s">
        <v>23</v>
      </c>
      <c r="E403" t="s">
        <v>44</v>
      </c>
      <c r="F403" t="s">
        <v>161</v>
      </c>
      <c r="G403" s="83">
        <v>652.88</v>
      </c>
      <c r="Q403"/>
    </row>
    <row r="404" spans="2:17">
      <c r="C404" t="s">
        <v>53</v>
      </c>
      <c r="D404" t="s">
        <v>23</v>
      </c>
      <c r="E404" t="s">
        <v>52</v>
      </c>
      <c r="F404" t="s">
        <v>161</v>
      </c>
      <c r="G404" s="83">
        <v>151</v>
      </c>
      <c r="Q404"/>
    </row>
    <row r="405" spans="2:17">
      <c r="C405" t="s">
        <v>51</v>
      </c>
      <c r="D405" t="s">
        <v>23</v>
      </c>
      <c r="E405" t="s">
        <v>52</v>
      </c>
      <c r="F405" t="s">
        <v>161</v>
      </c>
      <c r="G405" s="83">
        <v>180</v>
      </c>
      <c r="Q405"/>
    </row>
    <row r="406" spans="2:17">
      <c r="C406" t="s">
        <v>48</v>
      </c>
      <c r="D406" t="s">
        <v>299</v>
      </c>
      <c r="E406" t="s">
        <v>49</v>
      </c>
      <c r="F406" t="s">
        <v>161</v>
      </c>
      <c r="G406" s="83">
        <v>38.380000000000003</v>
      </c>
      <c r="Q406"/>
    </row>
    <row r="407" spans="2:17">
      <c r="C407" t="s">
        <v>509</v>
      </c>
      <c r="D407" t="s">
        <v>23</v>
      </c>
      <c r="E407" t="s">
        <v>41</v>
      </c>
      <c r="F407" t="s">
        <v>161</v>
      </c>
      <c r="G407" s="83">
        <v>400</v>
      </c>
      <c r="Q407"/>
    </row>
    <row r="408" spans="2:17">
      <c r="B408" s="63" t="s">
        <v>1318</v>
      </c>
      <c r="C408" s="63"/>
      <c r="D408" s="63"/>
      <c r="E408" s="63"/>
      <c r="F408" s="63"/>
      <c r="G408" s="64">
        <v>11061.599999999999</v>
      </c>
      <c r="Q408"/>
    </row>
    <row r="409" spans="2:17">
      <c r="B409" t="s">
        <v>207</v>
      </c>
      <c r="C409" t="s">
        <v>377</v>
      </c>
      <c r="D409" t="s">
        <v>57</v>
      </c>
      <c r="E409" t="s">
        <v>1294</v>
      </c>
      <c r="F409" t="s">
        <v>1340</v>
      </c>
      <c r="G409" s="83">
        <v>29.8</v>
      </c>
      <c r="Q409"/>
    </row>
    <row r="410" spans="2:17">
      <c r="C410" t="s">
        <v>378</v>
      </c>
      <c r="D410" t="s">
        <v>23</v>
      </c>
      <c r="E410" t="s">
        <v>1291</v>
      </c>
      <c r="F410" t="s">
        <v>1340</v>
      </c>
      <c r="G410" s="83">
        <v>36.67</v>
      </c>
      <c r="Q410"/>
    </row>
    <row r="411" spans="2:17">
      <c r="C411" t="s">
        <v>379</v>
      </c>
      <c r="D411" t="s">
        <v>167</v>
      </c>
      <c r="E411" t="s">
        <v>1293</v>
      </c>
      <c r="F411" t="s">
        <v>1340</v>
      </c>
      <c r="G411" s="83">
        <v>7.4</v>
      </c>
      <c r="Q411"/>
    </row>
    <row r="412" spans="2:17">
      <c r="B412" s="63" t="s">
        <v>1325</v>
      </c>
      <c r="C412" s="63"/>
      <c r="D412" s="63"/>
      <c r="E412" s="63"/>
      <c r="F412" s="63"/>
      <c r="G412" s="64">
        <v>73.87</v>
      </c>
      <c r="Q412"/>
    </row>
    <row r="413" spans="2:17">
      <c r="B413" t="s">
        <v>106</v>
      </c>
      <c r="C413" t="s">
        <v>31</v>
      </c>
      <c r="D413" t="s">
        <v>23</v>
      </c>
      <c r="E413" t="s">
        <v>1276</v>
      </c>
      <c r="F413" t="s">
        <v>227</v>
      </c>
      <c r="G413" s="83">
        <v>34.090000000000003</v>
      </c>
      <c r="Q413"/>
    </row>
    <row r="414" spans="2:17">
      <c r="C414" t="s">
        <v>377</v>
      </c>
      <c r="D414" t="s">
        <v>57</v>
      </c>
      <c r="E414" t="s">
        <v>1294</v>
      </c>
      <c r="F414" t="s">
        <v>1341</v>
      </c>
      <c r="G414" s="83">
        <v>13.75</v>
      </c>
      <c r="Q414"/>
    </row>
    <row r="415" spans="2:17">
      <c r="D415" t="s">
        <v>302</v>
      </c>
      <c r="E415" t="s">
        <v>1294</v>
      </c>
      <c r="F415" t="s">
        <v>1341</v>
      </c>
      <c r="G415" s="83">
        <v>30.71</v>
      </c>
      <c r="Q415"/>
    </row>
    <row r="416" spans="2:17">
      <c r="C416" t="s">
        <v>378</v>
      </c>
      <c r="D416" t="s">
        <v>23</v>
      </c>
      <c r="E416" t="s">
        <v>1291</v>
      </c>
      <c r="F416" t="s">
        <v>1341</v>
      </c>
      <c r="G416" s="83">
        <v>25</v>
      </c>
      <c r="Q416"/>
    </row>
    <row r="417" spans="1:17">
      <c r="C417" t="s">
        <v>379</v>
      </c>
      <c r="D417" t="s">
        <v>268</v>
      </c>
      <c r="E417" t="s">
        <v>1293</v>
      </c>
      <c r="F417" t="s">
        <v>1341</v>
      </c>
      <c r="G417" s="83">
        <v>1.85</v>
      </c>
      <c r="Q417"/>
    </row>
    <row r="418" spans="1:17">
      <c r="C418" t="s">
        <v>182</v>
      </c>
      <c r="D418" t="s">
        <v>23</v>
      </c>
      <c r="E418" t="s">
        <v>232</v>
      </c>
      <c r="F418" t="s">
        <v>227</v>
      </c>
      <c r="G418" s="83">
        <v>1600</v>
      </c>
      <c r="Q418"/>
    </row>
    <row r="419" spans="1:17">
      <c r="C419" t="s">
        <v>104</v>
      </c>
      <c r="D419" t="s">
        <v>299</v>
      </c>
      <c r="E419" t="s">
        <v>1288</v>
      </c>
      <c r="F419" t="s">
        <v>227</v>
      </c>
      <c r="G419" s="83">
        <v>76.2</v>
      </c>
      <c r="Q419"/>
    </row>
    <row r="420" spans="1:17">
      <c r="C420" t="s">
        <v>78</v>
      </c>
      <c r="D420" t="s">
        <v>23</v>
      </c>
      <c r="E420" t="s">
        <v>1258</v>
      </c>
      <c r="F420" t="s">
        <v>227</v>
      </c>
      <c r="G420" s="83">
        <v>66.28</v>
      </c>
      <c r="Q420"/>
    </row>
    <row r="421" spans="1:17">
      <c r="D421" t="s">
        <v>286</v>
      </c>
      <c r="E421" t="s">
        <v>1288</v>
      </c>
      <c r="F421" t="s">
        <v>227</v>
      </c>
      <c r="G421" s="83">
        <v>64.13</v>
      </c>
      <c r="Q421"/>
    </row>
    <row r="422" spans="1:17">
      <c r="E422" t="s">
        <v>2407</v>
      </c>
      <c r="F422" t="s">
        <v>227</v>
      </c>
      <c r="G422" s="83">
        <v>1.99</v>
      </c>
      <c r="Q422"/>
    </row>
    <row r="423" spans="1:17">
      <c r="C423" t="s">
        <v>226</v>
      </c>
      <c r="D423" t="s">
        <v>23</v>
      </c>
      <c r="E423" t="s">
        <v>52</v>
      </c>
      <c r="F423" t="s">
        <v>227</v>
      </c>
      <c r="G423" s="83">
        <v>153.51</v>
      </c>
      <c r="Q423"/>
    </row>
    <row r="424" spans="1:17">
      <c r="B424" s="63" t="s">
        <v>3611</v>
      </c>
      <c r="C424" s="63"/>
      <c r="D424" s="63"/>
      <c r="E424" s="63"/>
      <c r="F424" s="63"/>
      <c r="G424" s="64">
        <v>2067.5100000000002</v>
      </c>
      <c r="Q424"/>
    </row>
    <row r="425" spans="1:17">
      <c r="A425" t="s">
        <v>1320</v>
      </c>
      <c r="F425"/>
      <c r="G425" s="83">
        <v>18207.62</v>
      </c>
      <c r="Q425"/>
    </row>
    <row r="426" spans="1:17">
      <c r="A426">
        <v>10</v>
      </c>
      <c r="B426" t="s">
        <v>21</v>
      </c>
      <c r="C426" t="s">
        <v>34</v>
      </c>
      <c r="D426" t="s">
        <v>299</v>
      </c>
      <c r="E426" t="s">
        <v>35</v>
      </c>
      <c r="F426" t="s">
        <v>4167</v>
      </c>
      <c r="G426" s="83">
        <v>84.65</v>
      </c>
      <c r="Q426"/>
    </row>
    <row r="427" spans="1:17">
      <c r="C427" t="s">
        <v>458</v>
      </c>
      <c r="D427" t="s">
        <v>23</v>
      </c>
      <c r="E427" t="s">
        <v>1121</v>
      </c>
      <c r="F427" t="s">
        <v>3097</v>
      </c>
      <c r="G427" s="83">
        <v>8.49</v>
      </c>
      <c r="Q427"/>
    </row>
    <row r="428" spans="1:17">
      <c r="C428" t="s">
        <v>56</v>
      </c>
      <c r="D428" t="s">
        <v>23</v>
      </c>
      <c r="E428" t="s">
        <v>22</v>
      </c>
      <c r="F428" t="s">
        <v>3097</v>
      </c>
      <c r="G428" s="83">
        <v>0</v>
      </c>
      <c r="Q428"/>
    </row>
    <row r="429" spans="1:17">
      <c r="F429" t="s">
        <v>171</v>
      </c>
      <c r="G429" s="83">
        <v>0</v>
      </c>
      <c r="Q429"/>
    </row>
    <row r="430" spans="1:17">
      <c r="D430" t="s">
        <v>302</v>
      </c>
      <c r="E430" t="s">
        <v>57</v>
      </c>
      <c r="F430" t="s">
        <v>173</v>
      </c>
      <c r="G430" s="83">
        <v>-501.78</v>
      </c>
      <c r="Q430"/>
    </row>
    <row r="431" spans="1:17">
      <c r="F431" t="s">
        <v>3097</v>
      </c>
      <c r="G431" s="83">
        <v>501.78</v>
      </c>
      <c r="Q431"/>
    </row>
    <row r="432" spans="1:17">
      <c r="E432" t="s">
        <v>22</v>
      </c>
      <c r="F432" t="s">
        <v>173</v>
      </c>
      <c r="G432" s="83">
        <v>0</v>
      </c>
      <c r="Q432"/>
    </row>
    <row r="433" spans="2:17">
      <c r="F433" t="s">
        <v>3097</v>
      </c>
      <c r="G433" s="83">
        <v>-7.65</v>
      </c>
      <c r="Q433"/>
    </row>
    <row r="434" spans="2:17">
      <c r="F434" t="s">
        <v>3096</v>
      </c>
      <c r="G434" s="83">
        <v>72.030000000000015</v>
      </c>
      <c r="Q434"/>
    </row>
    <row r="435" spans="2:17">
      <c r="D435" t="s">
        <v>299</v>
      </c>
      <c r="E435" t="s">
        <v>22</v>
      </c>
      <c r="F435" t="s">
        <v>4167</v>
      </c>
      <c r="G435" s="83">
        <v>0</v>
      </c>
      <c r="Q435"/>
    </row>
    <row r="436" spans="2:17">
      <c r="D436" t="s">
        <v>309</v>
      </c>
      <c r="E436" t="s">
        <v>22</v>
      </c>
      <c r="F436" t="s">
        <v>3097</v>
      </c>
      <c r="G436" s="83">
        <v>-4.84</v>
      </c>
      <c r="Q436"/>
    </row>
    <row r="437" spans="2:17">
      <c r="F437" t="s">
        <v>3096</v>
      </c>
      <c r="G437" s="83">
        <v>57.349999999999994</v>
      </c>
      <c r="Q437"/>
    </row>
    <row r="438" spans="2:17">
      <c r="D438" t="s">
        <v>305</v>
      </c>
      <c r="E438" t="s">
        <v>22</v>
      </c>
      <c r="F438" t="s">
        <v>3096</v>
      </c>
      <c r="G438" s="83">
        <v>10.620000000000001</v>
      </c>
      <c r="Q438"/>
    </row>
    <row r="439" spans="2:17">
      <c r="B439" s="63" t="s">
        <v>1317</v>
      </c>
      <c r="C439" s="63"/>
      <c r="D439" s="63"/>
      <c r="E439" s="63"/>
      <c r="F439" s="63"/>
      <c r="G439" s="64">
        <v>220.64999999999998</v>
      </c>
      <c r="Q439"/>
    </row>
    <row r="440" spans="2:17">
      <c r="B440" t="s">
        <v>19</v>
      </c>
      <c r="C440" t="s">
        <v>153</v>
      </c>
      <c r="D440" t="s">
        <v>299</v>
      </c>
      <c r="E440" t="s">
        <v>154</v>
      </c>
      <c r="F440" t="s">
        <v>33</v>
      </c>
      <c r="G440" s="83">
        <v>154</v>
      </c>
      <c r="Q440"/>
    </row>
    <row r="441" spans="2:17">
      <c r="C441" t="s">
        <v>119</v>
      </c>
      <c r="D441" t="s">
        <v>23</v>
      </c>
      <c r="E441" t="s">
        <v>120</v>
      </c>
      <c r="F441" t="s">
        <v>33</v>
      </c>
      <c r="G441" s="83">
        <v>289.8</v>
      </c>
      <c r="Q441"/>
    </row>
    <row r="442" spans="2:17">
      <c r="C442" t="s">
        <v>182</v>
      </c>
      <c r="D442" t="s">
        <v>23</v>
      </c>
      <c r="E442" t="s">
        <v>232</v>
      </c>
      <c r="F442" t="s">
        <v>33</v>
      </c>
      <c r="G442" s="83">
        <v>400</v>
      </c>
      <c r="Q442"/>
    </row>
    <row r="443" spans="2:17">
      <c r="C443" t="s">
        <v>78</v>
      </c>
      <c r="D443" t="s">
        <v>80</v>
      </c>
      <c r="E443" t="s">
        <v>79</v>
      </c>
      <c r="F443" t="s">
        <v>33</v>
      </c>
      <c r="G443" s="83">
        <v>10</v>
      </c>
      <c r="Q443"/>
    </row>
    <row r="444" spans="2:17">
      <c r="B444" s="63" t="s">
        <v>1322</v>
      </c>
      <c r="C444" s="63"/>
      <c r="D444" s="63"/>
      <c r="E444" s="63"/>
      <c r="F444" s="63"/>
      <c r="G444" s="64">
        <v>853.8</v>
      </c>
      <c r="Q444"/>
    </row>
    <row r="445" spans="2:17">
      <c r="B445" t="s">
        <v>158</v>
      </c>
      <c r="C445" t="s">
        <v>64</v>
      </c>
      <c r="D445" t="s">
        <v>23</v>
      </c>
      <c r="E445" t="s">
        <v>65</v>
      </c>
      <c r="F445" t="s">
        <v>178</v>
      </c>
      <c r="G445" s="83">
        <v>261.62</v>
      </c>
      <c r="Q445"/>
    </row>
    <row r="446" spans="2:17">
      <c r="C446" t="s">
        <v>34</v>
      </c>
      <c r="D446" t="s">
        <v>299</v>
      </c>
      <c r="E446" t="s">
        <v>35</v>
      </c>
      <c r="F446" t="s">
        <v>178</v>
      </c>
      <c r="G446" s="83">
        <v>300</v>
      </c>
      <c r="Q446"/>
    </row>
    <row r="447" spans="2:17">
      <c r="E447" t="s">
        <v>1250</v>
      </c>
      <c r="F447" t="s">
        <v>178</v>
      </c>
      <c r="G447" s="83">
        <v>19.13</v>
      </c>
      <c r="Q447"/>
    </row>
    <row r="448" spans="2:17">
      <c r="E448" t="s">
        <v>2338</v>
      </c>
      <c r="F448" t="s">
        <v>178</v>
      </c>
      <c r="G448" s="83">
        <v>450</v>
      </c>
      <c r="Q448"/>
    </row>
    <row r="449" spans="2:17">
      <c r="E449" t="s">
        <v>3998</v>
      </c>
      <c r="F449" t="s">
        <v>178</v>
      </c>
      <c r="G449" s="83">
        <v>110.53</v>
      </c>
      <c r="Q449"/>
    </row>
    <row r="450" spans="2:17">
      <c r="E450" t="s">
        <v>4000</v>
      </c>
      <c r="F450" t="s">
        <v>178</v>
      </c>
      <c r="G450" s="83">
        <v>50.03</v>
      </c>
      <c r="Q450"/>
    </row>
    <row r="451" spans="2:17">
      <c r="C451" t="s">
        <v>92</v>
      </c>
      <c r="D451" t="s">
        <v>299</v>
      </c>
      <c r="E451" t="s">
        <v>93</v>
      </c>
      <c r="F451" t="s">
        <v>178</v>
      </c>
      <c r="G451" s="83">
        <v>1000</v>
      </c>
      <c r="Q451"/>
    </row>
    <row r="452" spans="2:17">
      <c r="C452" t="s">
        <v>75</v>
      </c>
      <c r="D452" t="s">
        <v>299</v>
      </c>
      <c r="E452" t="s">
        <v>76</v>
      </c>
      <c r="F452" t="s">
        <v>178</v>
      </c>
      <c r="G452" s="83">
        <v>552.09</v>
      </c>
      <c r="Q452"/>
    </row>
    <row r="453" spans="2:17">
      <c r="C453" t="s">
        <v>86</v>
      </c>
      <c r="D453" t="s">
        <v>23</v>
      </c>
      <c r="E453" t="s">
        <v>215</v>
      </c>
      <c r="F453" t="s">
        <v>178</v>
      </c>
      <c r="G453" s="83">
        <v>151.06</v>
      </c>
      <c r="Q453"/>
    </row>
    <row r="454" spans="2:17">
      <c r="C454" t="s">
        <v>53</v>
      </c>
      <c r="D454" t="s">
        <v>23</v>
      </c>
      <c r="E454" t="s">
        <v>52</v>
      </c>
      <c r="F454" t="s">
        <v>178</v>
      </c>
      <c r="G454" s="83">
        <v>51</v>
      </c>
      <c r="Q454"/>
    </row>
    <row r="455" spans="2:17">
      <c r="F455" t="s">
        <v>4006</v>
      </c>
      <c r="G455" s="83">
        <v>39</v>
      </c>
      <c r="Q455"/>
    </row>
    <row r="456" spans="2:17">
      <c r="C456" t="s">
        <v>509</v>
      </c>
      <c r="D456" t="s">
        <v>23</v>
      </c>
      <c r="E456" t="s">
        <v>41</v>
      </c>
      <c r="F456" t="s">
        <v>178</v>
      </c>
      <c r="G456" s="83">
        <v>200</v>
      </c>
      <c r="Q456"/>
    </row>
    <row r="457" spans="2:17">
      <c r="B457" s="63" t="s">
        <v>1319</v>
      </c>
      <c r="C457" s="63"/>
      <c r="D457" s="63"/>
      <c r="E457" s="63"/>
      <c r="F457" s="63"/>
      <c r="G457" s="64">
        <v>3184.46</v>
      </c>
      <c r="Q457"/>
    </row>
    <row r="458" spans="2:17">
      <c r="B458" t="s">
        <v>58</v>
      </c>
      <c r="C458" t="s">
        <v>31</v>
      </c>
      <c r="D458" t="s">
        <v>23</v>
      </c>
      <c r="E458" t="s">
        <v>62</v>
      </c>
      <c r="F458" t="s">
        <v>161</v>
      </c>
      <c r="G458" s="83">
        <v>2505</v>
      </c>
      <c r="Q458"/>
    </row>
    <row r="459" spans="2:17">
      <c r="C459" t="s">
        <v>100</v>
      </c>
      <c r="D459" t="s">
        <v>23</v>
      </c>
      <c r="E459" t="s">
        <v>101</v>
      </c>
      <c r="F459" t="s">
        <v>2191</v>
      </c>
      <c r="G459" s="83">
        <v>200</v>
      </c>
      <c r="Q459"/>
    </row>
    <row r="460" spans="2:17">
      <c r="C460" t="s">
        <v>70</v>
      </c>
      <c r="D460" t="s">
        <v>299</v>
      </c>
      <c r="E460" t="s">
        <v>177</v>
      </c>
      <c r="F460" t="s">
        <v>161</v>
      </c>
      <c r="G460" s="83">
        <v>1419.25</v>
      </c>
      <c r="Q460"/>
    </row>
    <row r="461" spans="2:17">
      <c r="E461" t="s">
        <v>71</v>
      </c>
      <c r="F461" t="s">
        <v>161</v>
      </c>
      <c r="G461" s="83">
        <v>1663.36</v>
      </c>
      <c r="Q461"/>
    </row>
    <row r="462" spans="2:17">
      <c r="D462" t="s">
        <v>281</v>
      </c>
      <c r="E462" t="s">
        <v>3876</v>
      </c>
      <c r="F462" t="s">
        <v>161</v>
      </c>
      <c r="G462" s="83">
        <v>1788.24</v>
      </c>
      <c r="Q462"/>
    </row>
    <row r="463" spans="2:17">
      <c r="C463" t="s">
        <v>197</v>
      </c>
      <c r="D463" t="s">
        <v>281</v>
      </c>
      <c r="E463" t="s">
        <v>200</v>
      </c>
      <c r="F463" t="s">
        <v>161</v>
      </c>
      <c r="G463" s="83">
        <v>282.20999999999998</v>
      </c>
      <c r="Q463"/>
    </row>
    <row r="464" spans="2:17">
      <c r="C464" t="s">
        <v>175</v>
      </c>
      <c r="D464" t="s">
        <v>296</v>
      </c>
      <c r="E464" t="s">
        <v>3883</v>
      </c>
      <c r="F464" t="s">
        <v>161</v>
      </c>
      <c r="G464" s="83">
        <v>2299.23</v>
      </c>
      <c r="Q464"/>
    </row>
    <row r="465" spans="2:18">
      <c r="C465" t="s">
        <v>34</v>
      </c>
      <c r="D465" t="s">
        <v>299</v>
      </c>
      <c r="E465" t="s">
        <v>35</v>
      </c>
      <c r="F465" t="s">
        <v>161</v>
      </c>
      <c r="G465" s="83">
        <v>300</v>
      </c>
      <c r="Q465"/>
    </row>
    <row r="466" spans="2:18">
      <c r="C466" t="s">
        <v>56</v>
      </c>
      <c r="D466" t="s">
        <v>302</v>
      </c>
      <c r="E466" t="s">
        <v>57</v>
      </c>
      <c r="F466" t="s">
        <v>161</v>
      </c>
      <c r="G466" s="83">
        <v>450.24</v>
      </c>
      <c r="Q466"/>
    </row>
    <row r="467" spans="2:18">
      <c r="C467" t="s">
        <v>78</v>
      </c>
      <c r="D467" t="s">
        <v>80</v>
      </c>
      <c r="E467" t="s">
        <v>79</v>
      </c>
      <c r="F467" t="s">
        <v>161</v>
      </c>
      <c r="G467" s="83">
        <v>10</v>
      </c>
      <c r="Q467"/>
    </row>
    <row r="468" spans="2:18">
      <c r="C468" t="s">
        <v>43</v>
      </c>
      <c r="D468" t="s">
        <v>23</v>
      </c>
      <c r="E468" t="s">
        <v>44</v>
      </c>
      <c r="F468" t="s">
        <v>161</v>
      </c>
      <c r="G468" s="83">
        <v>344.1</v>
      </c>
      <c r="Q468"/>
    </row>
    <row r="469" spans="2:18">
      <c r="C469" t="s">
        <v>53</v>
      </c>
      <c r="D469" t="s">
        <v>23</v>
      </c>
      <c r="E469" t="s">
        <v>52</v>
      </c>
      <c r="F469" t="s">
        <v>161</v>
      </c>
      <c r="G469" s="83">
        <v>152</v>
      </c>
      <c r="Q469"/>
    </row>
    <row r="470" spans="2:18">
      <c r="C470" t="s">
        <v>51</v>
      </c>
      <c r="D470" t="s">
        <v>23</v>
      </c>
      <c r="E470" t="s">
        <v>52</v>
      </c>
      <c r="F470" t="s">
        <v>161</v>
      </c>
      <c r="G470" s="83">
        <v>315</v>
      </c>
      <c r="Q470"/>
    </row>
    <row r="471" spans="2:18">
      <c r="C471" t="s">
        <v>48</v>
      </c>
      <c r="D471" t="s">
        <v>299</v>
      </c>
      <c r="E471" t="s">
        <v>49</v>
      </c>
      <c r="F471" t="s">
        <v>161</v>
      </c>
      <c r="G471" s="83">
        <v>38.380000000000003</v>
      </c>
      <c r="Q471"/>
    </row>
    <row r="472" spans="2:18">
      <c r="B472" s="63" t="s">
        <v>1318</v>
      </c>
      <c r="C472" s="63"/>
      <c r="D472" s="63"/>
      <c r="E472" s="63"/>
      <c r="F472" s="63"/>
      <c r="G472" s="64">
        <v>11767.009999999998</v>
      </c>
      <c r="Q472"/>
    </row>
    <row r="473" spans="2:18">
      <c r="B473" t="s">
        <v>207</v>
      </c>
      <c r="C473" t="s">
        <v>377</v>
      </c>
      <c r="D473" t="s">
        <v>57</v>
      </c>
      <c r="E473" t="s">
        <v>1294</v>
      </c>
      <c r="F473" t="s">
        <v>1340</v>
      </c>
      <c r="G473" s="83">
        <v>77.92</v>
      </c>
      <c r="Q473"/>
    </row>
    <row r="474" spans="2:18">
      <c r="C474" t="s">
        <v>378</v>
      </c>
      <c r="D474" t="s">
        <v>23</v>
      </c>
      <c r="E474" t="s">
        <v>1291</v>
      </c>
      <c r="F474" t="s">
        <v>1340</v>
      </c>
      <c r="G474" s="83">
        <v>28.34</v>
      </c>
      <c r="Q474"/>
    </row>
    <row r="475" spans="2:18">
      <c r="C475" t="s">
        <v>67</v>
      </c>
      <c r="D475" t="s">
        <v>23</v>
      </c>
      <c r="E475" t="s">
        <v>1289</v>
      </c>
      <c r="F475" t="s">
        <v>1340</v>
      </c>
      <c r="G475" s="83">
        <v>33.33</v>
      </c>
      <c r="Q475"/>
    </row>
    <row r="476" spans="2:18">
      <c r="C476" t="s">
        <v>379</v>
      </c>
      <c r="D476" t="s">
        <v>167</v>
      </c>
      <c r="E476" t="s">
        <v>1293</v>
      </c>
      <c r="F476" t="s">
        <v>1340</v>
      </c>
      <c r="G476" s="83">
        <v>9.25</v>
      </c>
      <c r="Q476"/>
    </row>
    <row r="477" spans="2:18">
      <c r="B477" s="63" t="s">
        <v>1325</v>
      </c>
      <c r="C477" s="63"/>
      <c r="D477" s="63"/>
      <c r="E477" s="63"/>
      <c r="F477" s="63"/>
      <c r="G477" s="64">
        <v>148.84</v>
      </c>
      <c r="Q477"/>
    </row>
    <row r="478" spans="2:18">
      <c r="B478" t="s">
        <v>106</v>
      </c>
      <c r="C478" t="s">
        <v>56</v>
      </c>
      <c r="D478" t="s">
        <v>270</v>
      </c>
      <c r="E478" t="s">
        <v>1288</v>
      </c>
      <c r="F478" t="s">
        <v>227</v>
      </c>
      <c r="G478" s="83">
        <v>60.85</v>
      </c>
      <c r="Q478"/>
    </row>
    <row r="479" spans="2:18">
      <c r="C479" t="s">
        <v>78</v>
      </c>
      <c r="D479" t="s">
        <v>23</v>
      </c>
      <c r="E479" t="s">
        <v>2152</v>
      </c>
      <c r="F479" t="s">
        <v>227</v>
      </c>
      <c r="G479" s="83">
        <v>65.540000000000006</v>
      </c>
      <c r="Q479"/>
    </row>
    <row r="480" spans="2:18">
      <c r="C480" t="s">
        <v>226</v>
      </c>
      <c r="D480" t="s">
        <v>23</v>
      </c>
      <c r="E480" t="s">
        <v>52</v>
      </c>
      <c r="F480" t="s">
        <v>227</v>
      </c>
      <c r="G480" s="83">
        <v>182.83</v>
      </c>
      <c r="I480" t="s">
        <v>3667</v>
      </c>
      <c r="J480" t="s">
        <v>3668</v>
      </c>
      <c r="K480" t="s">
        <v>3669</v>
      </c>
      <c r="L480" t="s">
        <v>0</v>
      </c>
      <c r="M480" t="s">
        <v>3670</v>
      </c>
      <c r="N480" t="s">
        <v>12</v>
      </c>
      <c r="O480" t="s">
        <v>2</v>
      </c>
      <c r="P480" t="s">
        <v>3671</v>
      </c>
      <c r="Q480" t="s">
        <v>15</v>
      </c>
      <c r="R480" t="s">
        <v>3672</v>
      </c>
    </row>
    <row r="481" spans="1:18">
      <c r="B481" s="63" t="s">
        <v>3611</v>
      </c>
      <c r="C481" s="63"/>
      <c r="D481" s="63"/>
      <c r="E481" s="63"/>
      <c r="F481" s="63"/>
      <c r="G481" s="64">
        <v>309.22000000000003</v>
      </c>
      <c r="I481" t="s">
        <v>4258</v>
      </c>
      <c r="Q481"/>
    </row>
    <row r="482" spans="1:18">
      <c r="A482" t="s">
        <v>4244</v>
      </c>
      <c r="F482"/>
      <c r="G482" s="83">
        <v>16483.98</v>
      </c>
      <c r="I482" s="63" t="s">
        <v>3664</v>
      </c>
      <c r="J482" s="63"/>
      <c r="K482" s="63" t="s">
        <v>3666</v>
      </c>
      <c r="L482" s="167">
        <v>42338</v>
      </c>
      <c r="M482" s="63" t="str">
        <f>LEFT(B483,5)</f>
        <v>11300</v>
      </c>
      <c r="N482" s="63" t="s">
        <v>23</v>
      </c>
      <c r="O482" s="64">
        <f>-SUM(O483:O485)</f>
        <v>-29.560000000000002</v>
      </c>
      <c r="P482" s="63"/>
      <c r="Q482" s="63" t="str">
        <f>Q483</f>
        <v>PayPal (INC) transfers to 9319 (INC)</v>
      </c>
      <c r="R482" s="63" t="s">
        <v>292</v>
      </c>
    </row>
    <row r="483" spans="1:18">
      <c r="A483">
        <v>11</v>
      </c>
      <c r="B483" t="s">
        <v>21</v>
      </c>
      <c r="C483" t="s">
        <v>56</v>
      </c>
      <c r="D483" t="s">
        <v>23</v>
      </c>
      <c r="E483" t="s">
        <v>22</v>
      </c>
      <c r="F483" t="s">
        <v>171</v>
      </c>
      <c r="G483" s="83">
        <v>0</v>
      </c>
      <c r="I483" t="s">
        <v>3665</v>
      </c>
      <c r="K483" t="s">
        <v>3666</v>
      </c>
      <c r="L483" s="12">
        <v>42338</v>
      </c>
      <c r="M483" t="str">
        <f>IF(C483="",M482,LEFT(C483,5))</f>
        <v>71501</v>
      </c>
      <c r="N483" t="str">
        <f>IF(D483="",N482,D483)</f>
        <v>Corporate</v>
      </c>
      <c r="O483" s="52">
        <f>G483</f>
        <v>0</v>
      </c>
      <c r="Q483" t="str">
        <f>F483</f>
        <v>PayPal (INC) transfers to 9319 (INC)</v>
      </c>
      <c r="R483" t="str">
        <f>IF(E483="",R482,E483)</f>
        <v>PayPal</v>
      </c>
    </row>
    <row r="484" spans="1:18">
      <c r="D484" t="s">
        <v>302</v>
      </c>
      <c r="E484" t="s">
        <v>22</v>
      </c>
      <c r="F484" t="s">
        <v>3096</v>
      </c>
      <c r="G484" s="83">
        <v>11.83</v>
      </c>
      <c r="I484" t="s">
        <v>3665</v>
      </c>
      <c r="K484" t="s">
        <v>3666</v>
      </c>
      <c r="L484" s="12">
        <v>42338</v>
      </c>
      <c r="M484" t="str">
        <f>IF(C484="",M483,LEFT(C484,5))</f>
        <v>71501</v>
      </c>
      <c r="N484" t="str">
        <f>IF(D484="",N483,D484)</f>
        <v>eBay:eBay</v>
      </c>
      <c r="O484" s="52">
        <f>G484</f>
        <v>11.83</v>
      </c>
      <c r="Q484" t="str">
        <f>F484</f>
        <v>PayPal (INC) Sales Activity</v>
      </c>
      <c r="R484" t="str">
        <f>IF(E484="",R483,E484)</f>
        <v>PayPal</v>
      </c>
    </row>
    <row r="485" spans="1:18">
      <c r="D485" t="s">
        <v>309</v>
      </c>
      <c r="E485" t="s">
        <v>22</v>
      </c>
      <c r="F485" t="s">
        <v>3096</v>
      </c>
      <c r="G485" s="83">
        <v>17.73</v>
      </c>
      <c r="I485" t="s">
        <v>3665</v>
      </c>
      <c r="K485" t="s">
        <v>3666</v>
      </c>
      <c r="L485" s="12">
        <v>42338</v>
      </c>
      <c r="M485" t="str">
        <f>IF(C485="",M484,LEFT(C485,5))</f>
        <v>71501</v>
      </c>
      <c r="N485" t="str">
        <f>IF(D485="",N484,D485)</f>
        <v>e-Commerce:DT.com</v>
      </c>
      <c r="O485" s="52">
        <f>G485</f>
        <v>17.73</v>
      </c>
      <c r="Q485" t="str">
        <f>F485</f>
        <v>PayPal (INC) Sales Activity</v>
      </c>
      <c r="R485" t="str">
        <f>IF(E485="",R484,E485)</f>
        <v>PayPal</v>
      </c>
    </row>
    <row r="486" spans="1:18">
      <c r="B486" s="63" t="s">
        <v>1317</v>
      </c>
      <c r="C486" s="63"/>
      <c r="D486" s="63"/>
      <c r="E486" s="63"/>
      <c r="F486" s="63"/>
      <c r="G486" s="64">
        <v>29.560000000000002</v>
      </c>
      <c r="I486" s="63" t="s">
        <v>3664</v>
      </c>
      <c r="J486" s="63"/>
      <c r="K486" s="63" t="s">
        <v>3666</v>
      </c>
      <c r="L486" s="167">
        <v>42338</v>
      </c>
      <c r="M486" s="63" t="str">
        <f>LEFT(B487,5)</f>
        <v>11500</v>
      </c>
      <c r="N486" s="63" t="s">
        <v>23</v>
      </c>
      <c r="O486" s="64">
        <f>-SUM(O487:O491)</f>
        <v>-1389.85</v>
      </c>
      <c r="P486" s="63"/>
      <c r="Q486" s="63" t="str">
        <f>Q487</f>
        <v>9306 (INC) Activity</v>
      </c>
      <c r="R486" s="63" t="s">
        <v>292</v>
      </c>
    </row>
    <row r="487" spans="1:18">
      <c r="B487" t="s">
        <v>19</v>
      </c>
      <c r="C487" t="s">
        <v>123</v>
      </c>
      <c r="D487" t="s">
        <v>284</v>
      </c>
      <c r="E487" t="s">
        <v>101</v>
      </c>
      <c r="F487" t="s">
        <v>33</v>
      </c>
      <c r="G487" s="83">
        <v>1000</v>
      </c>
      <c r="I487" t="s">
        <v>3665</v>
      </c>
      <c r="K487" t="s">
        <v>3666</v>
      </c>
      <c r="L487" s="12">
        <v>42338</v>
      </c>
      <c r="M487" t="str">
        <f t="shared" ref="M487:M525" si="5">IF(C487="",M486,LEFT(C487,5))</f>
        <v>62200</v>
      </c>
      <c r="N487" t="str">
        <f t="shared" ref="N487:N525" si="6">IF(D487="",N486,D487)</f>
        <v>Corporate:FP&amp;A</v>
      </c>
      <c r="O487" s="52">
        <f t="shared" ref="O487:O525" si="7">G487</f>
        <v>1000</v>
      </c>
      <c r="Q487" t="str">
        <f t="shared" ref="Q487:Q525" si="8">F487</f>
        <v>9306 (INC) Activity</v>
      </c>
      <c r="R487" t="str">
        <f t="shared" ref="R487:R525" si="9">IF(E487="",R486,E487)</f>
        <v>Kristina Koger</v>
      </c>
    </row>
    <row r="488" spans="1:18">
      <c r="C488" t="s">
        <v>34</v>
      </c>
      <c r="D488" t="s">
        <v>36</v>
      </c>
      <c r="E488" t="s">
        <v>35</v>
      </c>
      <c r="F488" t="s">
        <v>33</v>
      </c>
      <c r="G488" s="83">
        <v>100</v>
      </c>
      <c r="I488" t="s">
        <v>3665</v>
      </c>
      <c r="K488" t="s">
        <v>3666</v>
      </c>
      <c r="L488" s="12">
        <v>42338</v>
      </c>
      <c r="M488" t="str">
        <f t="shared" si="5"/>
        <v>62203</v>
      </c>
      <c r="N488" t="str">
        <f t="shared" si="6"/>
        <v>Warehouse</v>
      </c>
      <c r="O488" s="52">
        <f t="shared" si="7"/>
        <v>100</v>
      </c>
      <c r="Q488" t="str">
        <f t="shared" si="8"/>
        <v>9306 (INC) Activity</v>
      </c>
      <c r="R488" t="str">
        <f t="shared" si="9"/>
        <v>Timofey Trofimenkov</v>
      </c>
    </row>
    <row r="489" spans="1:18">
      <c r="C489" t="s">
        <v>119</v>
      </c>
      <c r="D489" t="s">
        <v>23</v>
      </c>
      <c r="E489" t="s">
        <v>120</v>
      </c>
      <c r="F489" t="s">
        <v>33</v>
      </c>
      <c r="G489" s="83">
        <v>289.8</v>
      </c>
      <c r="I489" t="s">
        <v>3665</v>
      </c>
      <c r="K489" t="s">
        <v>3666</v>
      </c>
      <c r="L489" s="12">
        <v>42338</v>
      </c>
      <c r="M489" t="str">
        <f t="shared" si="5"/>
        <v>63500</v>
      </c>
      <c r="N489" t="str">
        <f t="shared" si="6"/>
        <v>Corporate</v>
      </c>
      <c r="O489" s="52">
        <f t="shared" si="7"/>
        <v>289.8</v>
      </c>
      <c r="Q489" t="str">
        <f t="shared" si="8"/>
        <v>9306 (INC) Activity</v>
      </c>
      <c r="R489" t="str">
        <f t="shared" si="9"/>
        <v>Hanover</v>
      </c>
    </row>
    <row r="490" spans="1:18">
      <c r="C490" t="s">
        <v>78</v>
      </c>
      <c r="D490" t="s">
        <v>80</v>
      </c>
      <c r="E490" t="s">
        <v>79</v>
      </c>
      <c r="F490" t="s">
        <v>33</v>
      </c>
      <c r="G490" s="83">
        <v>10</v>
      </c>
      <c r="I490" t="s">
        <v>3665</v>
      </c>
      <c r="K490" t="s">
        <v>3666</v>
      </c>
      <c r="L490" s="12">
        <v>42338</v>
      </c>
      <c r="M490" t="str">
        <f t="shared" si="5"/>
        <v>72500</v>
      </c>
      <c r="N490" t="str">
        <f t="shared" si="6"/>
        <v>Wholesale</v>
      </c>
      <c r="O490" s="52">
        <f t="shared" si="7"/>
        <v>10</v>
      </c>
      <c r="Q490" t="str">
        <f t="shared" si="8"/>
        <v>9306 (INC) Activity</v>
      </c>
      <c r="R490" t="str">
        <f t="shared" si="9"/>
        <v>ZoHo</v>
      </c>
    </row>
    <row r="491" spans="1:18">
      <c r="C491" t="s">
        <v>336</v>
      </c>
      <c r="D491" t="s">
        <v>305</v>
      </c>
      <c r="E491" t="s">
        <v>4328</v>
      </c>
      <c r="F491" t="s">
        <v>33</v>
      </c>
      <c r="G491" s="83">
        <v>-9.9499999999999993</v>
      </c>
      <c r="I491" t="s">
        <v>3665</v>
      </c>
      <c r="K491" t="s">
        <v>3666</v>
      </c>
      <c r="L491" s="12">
        <v>42338</v>
      </c>
      <c r="M491" t="str">
        <f t="shared" si="5"/>
        <v>42000</v>
      </c>
      <c r="N491" t="str">
        <f t="shared" si="6"/>
        <v>e-Commerce:DT Pro.com</v>
      </c>
      <c r="O491" s="52">
        <f t="shared" si="7"/>
        <v>-9.9499999999999993</v>
      </c>
      <c r="Q491" t="str">
        <f t="shared" si="8"/>
        <v>9306 (INC) Activity</v>
      </c>
      <c r="R491" t="str">
        <f t="shared" si="9"/>
        <v>(blank)</v>
      </c>
    </row>
    <row r="492" spans="1:18">
      <c r="B492" s="63" t="s">
        <v>1322</v>
      </c>
      <c r="C492" s="63"/>
      <c r="D492" s="63"/>
      <c r="E492" s="63"/>
      <c r="F492" s="63"/>
      <c r="G492" s="64">
        <v>1389.85</v>
      </c>
      <c r="I492" s="63" t="s">
        <v>3664</v>
      </c>
      <c r="J492" s="63"/>
      <c r="K492" s="63" t="s">
        <v>3666</v>
      </c>
      <c r="L492" s="167">
        <v>42338</v>
      </c>
      <c r="M492" s="63" t="str">
        <f>LEFT(B493,5)</f>
        <v>11550</v>
      </c>
      <c r="N492" s="63" t="s">
        <v>23</v>
      </c>
      <c r="O492" s="64">
        <f>-SUM(O493:O502)</f>
        <v>-6205.18</v>
      </c>
      <c r="P492" s="63"/>
      <c r="Q492" s="63" t="str">
        <f>Q493</f>
        <v>9607 (INC) repays Kristina's note</v>
      </c>
      <c r="R492" s="63" t="s">
        <v>292</v>
      </c>
    </row>
    <row r="493" spans="1:18">
      <c r="B493" t="s">
        <v>158</v>
      </c>
      <c r="C493" t="s">
        <v>100</v>
      </c>
      <c r="D493" t="s">
        <v>23</v>
      </c>
      <c r="E493" t="s">
        <v>101</v>
      </c>
      <c r="F493" t="s">
        <v>4479</v>
      </c>
      <c r="G493" s="83">
        <v>1915.03</v>
      </c>
      <c r="I493" t="s">
        <v>3665</v>
      </c>
      <c r="K493" t="s">
        <v>3666</v>
      </c>
      <c r="L493" s="12">
        <v>42338</v>
      </c>
      <c r="M493" t="str">
        <f t="shared" si="5"/>
        <v>29200</v>
      </c>
      <c r="N493" t="str">
        <f t="shared" si="6"/>
        <v>Corporate</v>
      </c>
      <c r="O493" s="52">
        <f t="shared" si="7"/>
        <v>1915.03</v>
      </c>
      <c r="Q493" t="str">
        <f t="shared" si="8"/>
        <v>9607 (INC) repays Kristina's note</v>
      </c>
      <c r="R493" t="str">
        <f t="shared" si="9"/>
        <v>Kristina Koger</v>
      </c>
    </row>
    <row r="494" spans="1:18">
      <c r="C494" t="s">
        <v>143</v>
      </c>
      <c r="D494" t="s">
        <v>277</v>
      </c>
      <c r="E494" t="s">
        <v>144</v>
      </c>
      <c r="F494" t="s">
        <v>178</v>
      </c>
      <c r="G494" s="83">
        <v>662.91</v>
      </c>
      <c r="I494" t="s">
        <v>3665</v>
      </c>
      <c r="K494" t="s">
        <v>3666</v>
      </c>
      <c r="L494" s="12">
        <v>42338</v>
      </c>
      <c r="M494" t="str">
        <f t="shared" si="5"/>
        <v>51004</v>
      </c>
      <c r="N494" t="str">
        <f t="shared" si="6"/>
        <v>Amazon Vendor:Amazon Vendor UK</v>
      </c>
      <c r="O494" s="52">
        <f t="shared" si="7"/>
        <v>662.91</v>
      </c>
      <c r="Q494" t="str">
        <f t="shared" si="8"/>
        <v>9607 (INC) Activity</v>
      </c>
      <c r="R494" t="str">
        <f t="shared" si="9"/>
        <v>HM Revenue &amp; Customs London</v>
      </c>
    </row>
    <row r="495" spans="1:18">
      <c r="C495" t="s">
        <v>70</v>
      </c>
      <c r="D495" t="s">
        <v>299</v>
      </c>
      <c r="E495" t="s">
        <v>177</v>
      </c>
      <c r="F495" t="s">
        <v>178</v>
      </c>
      <c r="G495" s="83">
        <v>360.32</v>
      </c>
      <c r="I495" t="s">
        <v>3665</v>
      </c>
      <c r="K495" t="s">
        <v>3666</v>
      </c>
      <c r="L495" s="12">
        <v>42338</v>
      </c>
      <c r="M495" t="str">
        <f t="shared" si="5"/>
        <v>61000</v>
      </c>
      <c r="N495" t="str">
        <f t="shared" si="6"/>
        <v>Corporate:Warehouse</v>
      </c>
      <c r="O495" s="52">
        <f t="shared" si="7"/>
        <v>360.32</v>
      </c>
      <c r="Q495" t="str">
        <f t="shared" si="8"/>
        <v>9607 (INC) Activity</v>
      </c>
      <c r="R495" t="str">
        <f t="shared" si="9"/>
        <v>David Lara</v>
      </c>
    </row>
    <row r="496" spans="1:18">
      <c r="C496" t="s">
        <v>34</v>
      </c>
      <c r="D496" t="s">
        <v>299</v>
      </c>
      <c r="E496" t="s">
        <v>35</v>
      </c>
      <c r="F496" t="s">
        <v>178</v>
      </c>
      <c r="G496" s="83">
        <v>700</v>
      </c>
      <c r="I496" t="s">
        <v>3665</v>
      </c>
      <c r="K496" t="s">
        <v>3666</v>
      </c>
      <c r="L496" s="12">
        <v>42338</v>
      </c>
      <c r="M496" t="str">
        <f t="shared" si="5"/>
        <v>62203</v>
      </c>
      <c r="N496" t="str">
        <f t="shared" si="6"/>
        <v>Corporate:Warehouse</v>
      </c>
      <c r="O496" s="52">
        <f t="shared" si="7"/>
        <v>700</v>
      </c>
      <c r="Q496" t="str">
        <f t="shared" si="8"/>
        <v>9607 (INC) Activity</v>
      </c>
      <c r="R496" t="str">
        <f t="shared" si="9"/>
        <v>Timofey Trofimenkov</v>
      </c>
    </row>
    <row r="497" spans="2:18">
      <c r="E497" t="s">
        <v>2338</v>
      </c>
      <c r="F497" t="s">
        <v>178</v>
      </c>
      <c r="G497" s="83">
        <v>380</v>
      </c>
      <c r="I497" t="s">
        <v>3665</v>
      </c>
      <c r="K497" t="s">
        <v>3666</v>
      </c>
      <c r="L497" s="12">
        <v>42338</v>
      </c>
      <c r="M497" t="str">
        <f t="shared" si="5"/>
        <v>62203</v>
      </c>
      <c r="N497" t="str">
        <f t="shared" si="6"/>
        <v>Corporate:Warehouse</v>
      </c>
      <c r="O497" s="52">
        <f t="shared" si="7"/>
        <v>380</v>
      </c>
      <c r="Q497" t="str">
        <f t="shared" si="8"/>
        <v>9607 (INC) Activity</v>
      </c>
      <c r="R497" t="str">
        <f t="shared" si="9"/>
        <v>Veronica Saenz</v>
      </c>
    </row>
    <row r="498" spans="2:18">
      <c r="C498" t="s">
        <v>92</v>
      </c>
      <c r="D498" t="s">
        <v>299</v>
      </c>
      <c r="E498" t="s">
        <v>93</v>
      </c>
      <c r="F498" t="s">
        <v>178</v>
      </c>
      <c r="G498" s="83">
        <v>1000</v>
      </c>
      <c r="I498" t="s">
        <v>3665</v>
      </c>
      <c r="K498" t="s">
        <v>3666</v>
      </c>
      <c r="L498" s="12">
        <v>42338</v>
      </c>
      <c r="M498" t="str">
        <f t="shared" si="5"/>
        <v>63001</v>
      </c>
      <c r="N498" t="str">
        <f t="shared" si="6"/>
        <v>Corporate:Warehouse</v>
      </c>
      <c r="O498" s="52">
        <f t="shared" si="7"/>
        <v>1000</v>
      </c>
      <c r="Q498" t="str">
        <f t="shared" si="8"/>
        <v>9607 (INC) Activity</v>
      </c>
      <c r="R498" t="str">
        <f t="shared" si="9"/>
        <v>First Class Properties</v>
      </c>
    </row>
    <row r="499" spans="2:18">
      <c r="C499" t="s">
        <v>86</v>
      </c>
      <c r="D499" t="s">
        <v>23</v>
      </c>
      <c r="E499" t="s">
        <v>215</v>
      </c>
      <c r="F499" t="s">
        <v>178</v>
      </c>
      <c r="G499" s="83">
        <v>50</v>
      </c>
      <c r="I499" t="s">
        <v>3665</v>
      </c>
      <c r="K499" t="s">
        <v>3666</v>
      </c>
      <c r="L499" s="12">
        <v>42338</v>
      </c>
      <c r="M499" t="str">
        <f t="shared" si="5"/>
        <v>64500</v>
      </c>
      <c r="N499" t="str">
        <f t="shared" si="6"/>
        <v>Corporate</v>
      </c>
      <c r="O499" s="52">
        <f t="shared" si="7"/>
        <v>50</v>
      </c>
      <c r="Q499" t="str">
        <f t="shared" si="8"/>
        <v>9607 (INC) Activity</v>
      </c>
      <c r="R499" t="str">
        <f t="shared" si="9"/>
        <v>MSN Air Services</v>
      </c>
    </row>
    <row r="500" spans="2:18">
      <c r="E500" t="s">
        <v>203</v>
      </c>
      <c r="F500" t="s">
        <v>178</v>
      </c>
      <c r="G500" s="83">
        <v>63.12</v>
      </c>
      <c r="I500" t="s">
        <v>3665</v>
      </c>
      <c r="K500" t="s">
        <v>3666</v>
      </c>
      <c r="L500" s="12">
        <v>42338</v>
      </c>
      <c r="M500" t="str">
        <f t="shared" si="5"/>
        <v>64500</v>
      </c>
      <c r="N500" t="str">
        <f t="shared" si="6"/>
        <v>Corporate</v>
      </c>
      <c r="O500" s="52">
        <f t="shared" si="7"/>
        <v>63.12</v>
      </c>
      <c r="Q500" t="str">
        <f t="shared" si="8"/>
        <v>9607 (INC) Activity</v>
      </c>
      <c r="R500" t="str">
        <f t="shared" si="9"/>
        <v>Steve Ricci</v>
      </c>
    </row>
    <row r="501" spans="2:18">
      <c r="C501" t="s">
        <v>53</v>
      </c>
      <c r="D501" t="s">
        <v>23</v>
      </c>
      <c r="E501" t="s">
        <v>52</v>
      </c>
      <c r="F501" t="s">
        <v>178</v>
      </c>
      <c r="G501" s="83">
        <v>51</v>
      </c>
      <c r="I501" t="s">
        <v>3665</v>
      </c>
      <c r="K501" t="s">
        <v>3666</v>
      </c>
      <c r="L501" s="12">
        <v>42338</v>
      </c>
      <c r="M501" t="str">
        <f t="shared" si="5"/>
        <v>74003</v>
      </c>
      <c r="N501" t="str">
        <f t="shared" si="6"/>
        <v>Corporate</v>
      </c>
      <c r="O501" s="52">
        <f t="shared" si="7"/>
        <v>51</v>
      </c>
      <c r="Q501" t="str">
        <f t="shared" si="8"/>
        <v>9607 (INC) Activity</v>
      </c>
      <c r="R501" t="str">
        <f t="shared" si="9"/>
        <v>BofA</v>
      </c>
    </row>
    <row r="502" spans="2:18">
      <c r="C502" t="s">
        <v>494</v>
      </c>
      <c r="D502" t="s">
        <v>23</v>
      </c>
      <c r="E502" t="s">
        <v>795</v>
      </c>
      <c r="F502" t="s">
        <v>178</v>
      </c>
      <c r="G502" s="83">
        <v>1022.8</v>
      </c>
      <c r="I502" t="s">
        <v>3665</v>
      </c>
      <c r="K502" t="s">
        <v>3666</v>
      </c>
      <c r="L502" s="12">
        <v>42338</v>
      </c>
      <c r="M502" t="str">
        <f t="shared" si="5"/>
        <v>73501</v>
      </c>
      <c r="N502" t="str">
        <f t="shared" si="6"/>
        <v>Corporate</v>
      </c>
      <c r="O502" s="52">
        <f t="shared" si="7"/>
        <v>1022.8</v>
      </c>
      <c r="Q502" t="str">
        <f t="shared" si="8"/>
        <v>9607 (INC) Activity</v>
      </c>
      <c r="R502" t="str">
        <f t="shared" si="9"/>
        <v>Steve Cook, CPA</v>
      </c>
    </row>
    <row r="503" spans="2:18">
      <c r="B503" s="63" t="s">
        <v>1319</v>
      </c>
      <c r="C503" s="63"/>
      <c r="D503" s="63"/>
      <c r="E503" s="63"/>
      <c r="F503" s="63"/>
      <c r="G503" s="64">
        <v>6205.18</v>
      </c>
      <c r="I503" s="63" t="s">
        <v>3664</v>
      </c>
      <c r="J503" s="63"/>
      <c r="K503" s="63" t="s">
        <v>3666</v>
      </c>
      <c r="L503" s="167">
        <v>42338</v>
      </c>
      <c r="M503" s="63" t="str">
        <f>LEFT(B504,5)</f>
        <v>11700</v>
      </c>
      <c r="N503" s="63" t="s">
        <v>23</v>
      </c>
      <c r="O503" s="64">
        <f>-SUM(O504:O518)</f>
        <v>-14650.379999999997</v>
      </c>
      <c r="P503" s="63"/>
      <c r="Q503" s="63" t="str">
        <f>Q504</f>
        <v>9319 (INC) Activity</v>
      </c>
      <c r="R503" s="63" t="s">
        <v>292</v>
      </c>
    </row>
    <row r="504" spans="2:18">
      <c r="B504" t="s">
        <v>58</v>
      </c>
      <c r="C504" t="s">
        <v>70</v>
      </c>
      <c r="D504" t="s">
        <v>299</v>
      </c>
      <c r="E504" t="s">
        <v>177</v>
      </c>
      <c r="F504" t="s">
        <v>161</v>
      </c>
      <c r="G504" s="83">
        <v>719.19</v>
      </c>
      <c r="I504" t="s">
        <v>3665</v>
      </c>
      <c r="K504" t="s">
        <v>3666</v>
      </c>
      <c r="L504" s="12">
        <v>42338</v>
      </c>
      <c r="M504" t="str">
        <f t="shared" si="5"/>
        <v>61000</v>
      </c>
      <c r="N504" t="str">
        <f t="shared" si="6"/>
        <v>Corporate:Warehouse</v>
      </c>
      <c r="O504" s="52">
        <f t="shared" si="7"/>
        <v>719.19</v>
      </c>
      <c r="Q504" t="str">
        <f t="shared" si="8"/>
        <v>9319 (INC) Activity</v>
      </c>
      <c r="R504" t="str">
        <f t="shared" si="9"/>
        <v>David Lara</v>
      </c>
    </row>
    <row r="505" spans="2:18">
      <c r="E505" t="s">
        <v>71</v>
      </c>
      <c r="F505" t="s">
        <v>161</v>
      </c>
      <c r="G505" s="83">
        <v>837.5</v>
      </c>
      <c r="I505" t="s">
        <v>3665</v>
      </c>
      <c r="K505" t="s">
        <v>3666</v>
      </c>
      <c r="L505" s="12">
        <v>42338</v>
      </c>
      <c r="M505" t="str">
        <f t="shared" si="5"/>
        <v>61000</v>
      </c>
      <c r="N505" t="str">
        <f t="shared" si="6"/>
        <v>Corporate:Warehouse</v>
      </c>
      <c r="O505" s="52">
        <f t="shared" si="7"/>
        <v>837.5</v>
      </c>
      <c r="Q505" t="str">
        <f t="shared" si="8"/>
        <v>9319 (INC) Activity</v>
      </c>
      <c r="R505" t="str">
        <f t="shared" si="9"/>
        <v>Domingo Gonzalez</v>
      </c>
    </row>
    <row r="506" spans="2:18">
      <c r="D506" t="s">
        <v>281</v>
      </c>
      <c r="E506" t="s">
        <v>3876</v>
      </c>
      <c r="F506" t="s">
        <v>161</v>
      </c>
      <c r="G506" s="83">
        <v>913.02</v>
      </c>
      <c r="I506" t="s">
        <v>3665</v>
      </c>
      <c r="K506" t="s">
        <v>3666</v>
      </c>
      <c r="L506" s="12">
        <v>42338</v>
      </c>
      <c r="M506" t="str">
        <f t="shared" si="5"/>
        <v>61000</v>
      </c>
      <c r="N506" t="str">
        <f t="shared" si="6"/>
        <v>Corporate:Customer Service</v>
      </c>
      <c r="O506" s="52">
        <f t="shared" si="7"/>
        <v>913.02</v>
      </c>
      <c r="Q506" t="str">
        <f t="shared" si="8"/>
        <v>9319 (INC) Activity</v>
      </c>
      <c r="R506" t="str">
        <f t="shared" si="9"/>
        <v>Lauren  Sanchez</v>
      </c>
    </row>
    <row r="507" spans="2:18">
      <c r="D507" t="s">
        <v>36</v>
      </c>
      <c r="E507" t="s">
        <v>177</v>
      </c>
      <c r="F507" t="s">
        <v>161</v>
      </c>
      <c r="G507" s="83">
        <v>285.10000000000002</v>
      </c>
      <c r="I507" t="s">
        <v>3665</v>
      </c>
      <c r="K507" t="s">
        <v>3666</v>
      </c>
      <c r="L507" s="12">
        <v>42338</v>
      </c>
      <c r="M507" t="str">
        <f t="shared" si="5"/>
        <v>61000</v>
      </c>
      <c r="N507" t="str">
        <f t="shared" si="6"/>
        <v>Warehouse</v>
      </c>
      <c r="O507" s="52">
        <f t="shared" si="7"/>
        <v>285.10000000000002</v>
      </c>
      <c r="Q507" t="str">
        <f t="shared" si="8"/>
        <v>9319 (INC) Activity</v>
      </c>
      <c r="R507" t="str">
        <f t="shared" si="9"/>
        <v>David Lara</v>
      </c>
    </row>
    <row r="508" spans="2:18">
      <c r="E508" t="s">
        <v>71</v>
      </c>
      <c r="F508" t="s">
        <v>161</v>
      </c>
      <c r="G508" s="83">
        <v>758.78</v>
      </c>
      <c r="I508" t="s">
        <v>3665</v>
      </c>
      <c r="K508" t="s">
        <v>3666</v>
      </c>
      <c r="L508" s="12">
        <v>42338</v>
      </c>
      <c r="M508" t="str">
        <f t="shared" si="5"/>
        <v>61000</v>
      </c>
      <c r="N508" t="str">
        <f t="shared" si="6"/>
        <v>Warehouse</v>
      </c>
      <c r="O508" s="52">
        <f t="shared" si="7"/>
        <v>758.78</v>
      </c>
      <c r="Q508" t="str">
        <f t="shared" si="8"/>
        <v>9319 (INC) Activity</v>
      </c>
      <c r="R508" t="str">
        <f t="shared" si="9"/>
        <v>Domingo Gonzalez</v>
      </c>
    </row>
    <row r="509" spans="2:18">
      <c r="D509" t="s">
        <v>199</v>
      </c>
      <c r="E509" t="s">
        <v>3876</v>
      </c>
      <c r="F509" t="s">
        <v>161</v>
      </c>
      <c r="G509" s="83">
        <v>841.82999999999993</v>
      </c>
      <c r="I509" t="s">
        <v>3665</v>
      </c>
      <c r="K509" t="s">
        <v>3666</v>
      </c>
      <c r="L509" s="12">
        <v>42338</v>
      </c>
      <c r="M509" t="str">
        <f t="shared" si="5"/>
        <v>61000</v>
      </c>
      <c r="N509" t="str">
        <f t="shared" si="6"/>
        <v>Customer Service</v>
      </c>
      <c r="O509" s="52">
        <f t="shared" si="7"/>
        <v>841.82999999999993</v>
      </c>
      <c r="Q509" t="str">
        <f t="shared" si="8"/>
        <v>9319 (INC) Activity</v>
      </c>
      <c r="R509" t="str">
        <f t="shared" si="9"/>
        <v>Lauren  Sanchez</v>
      </c>
    </row>
    <row r="510" spans="2:18">
      <c r="C510" t="s">
        <v>40</v>
      </c>
      <c r="D510" t="s">
        <v>299</v>
      </c>
      <c r="E510" t="s">
        <v>41</v>
      </c>
      <c r="F510" t="s">
        <v>161</v>
      </c>
      <c r="G510" s="83">
        <v>4457.79</v>
      </c>
      <c r="I510" t="s">
        <v>3665</v>
      </c>
      <c r="K510" t="s">
        <v>3666</v>
      </c>
      <c r="L510" s="12">
        <v>42338</v>
      </c>
      <c r="M510" t="str">
        <f t="shared" si="5"/>
        <v>62101</v>
      </c>
      <c r="N510" t="str">
        <f t="shared" si="6"/>
        <v>Corporate:Warehouse</v>
      </c>
      <c r="O510" s="52">
        <f t="shared" si="7"/>
        <v>4457.79</v>
      </c>
      <c r="Q510" t="str">
        <f t="shared" si="8"/>
        <v>9319 (INC) Activity</v>
      </c>
      <c r="R510" t="str">
        <f t="shared" si="9"/>
        <v>IRS</v>
      </c>
    </row>
    <row r="511" spans="2:18">
      <c r="C511" t="s">
        <v>197</v>
      </c>
      <c r="D511" t="s">
        <v>281</v>
      </c>
      <c r="E511" t="s">
        <v>200</v>
      </c>
      <c r="F511" t="s">
        <v>161</v>
      </c>
      <c r="G511" s="83">
        <v>1820.16</v>
      </c>
      <c r="I511" t="s">
        <v>3665</v>
      </c>
      <c r="K511" t="s">
        <v>3666</v>
      </c>
      <c r="L511" s="12">
        <v>42338</v>
      </c>
      <c r="M511" t="str">
        <f t="shared" si="5"/>
        <v>62201</v>
      </c>
      <c r="N511" t="str">
        <f t="shared" si="6"/>
        <v>Corporate:Customer Service</v>
      </c>
      <c r="O511" s="52">
        <f t="shared" si="7"/>
        <v>1820.16</v>
      </c>
      <c r="Q511" t="str">
        <f t="shared" si="8"/>
        <v>9319 (INC) Activity</v>
      </c>
      <c r="R511" t="str">
        <f t="shared" si="9"/>
        <v>Lissette Orbay</v>
      </c>
    </row>
    <row r="512" spans="2:18">
      <c r="C512" t="s">
        <v>175</v>
      </c>
      <c r="D512" t="s">
        <v>296</v>
      </c>
      <c r="E512" t="s">
        <v>3883</v>
      </c>
      <c r="F512" t="s">
        <v>161</v>
      </c>
      <c r="G512" s="83">
        <v>2246.12</v>
      </c>
      <c r="I512" t="s">
        <v>3665</v>
      </c>
      <c r="K512" t="s">
        <v>3666</v>
      </c>
      <c r="L512" s="12">
        <v>42338</v>
      </c>
      <c r="M512" t="str">
        <f t="shared" si="5"/>
        <v>62202</v>
      </c>
      <c r="N512" t="str">
        <f t="shared" si="6"/>
        <v>Corporate:Sales</v>
      </c>
      <c r="O512" s="52">
        <f t="shared" si="7"/>
        <v>2246.12</v>
      </c>
      <c r="Q512" t="str">
        <f t="shared" si="8"/>
        <v>9319 (INC) Activity</v>
      </c>
      <c r="R512" t="str">
        <f t="shared" si="9"/>
        <v>Ilya Ratner</v>
      </c>
    </row>
    <row r="513" spans="1:18">
      <c r="C513" t="s">
        <v>34</v>
      </c>
      <c r="D513" t="s">
        <v>299</v>
      </c>
      <c r="E513" t="s">
        <v>35</v>
      </c>
      <c r="F513" t="s">
        <v>161</v>
      </c>
      <c r="G513" s="83">
        <v>600</v>
      </c>
      <c r="I513" t="s">
        <v>3665</v>
      </c>
      <c r="K513" t="s">
        <v>3666</v>
      </c>
      <c r="L513" s="12">
        <v>42338</v>
      </c>
      <c r="M513" t="str">
        <f t="shared" si="5"/>
        <v>62203</v>
      </c>
      <c r="N513" t="str">
        <f t="shared" si="6"/>
        <v>Corporate:Warehouse</v>
      </c>
      <c r="O513" s="52">
        <f t="shared" si="7"/>
        <v>600</v>
      </c>
      <c r="Q513" t="str">
        <f t="shared" si="8"/>
        <v>9319 (INC) Activity</v>
      </c>
      <c r="R513" t="str">
        <f t="shared" si="9"/>
        <v>Timofey Trofimenkov</v>
      </c>
    </row>
    <row r="514" spans="1:18">
      <c r="C514" t="s">
        <v>56</v>
      </c>
      <c r="D514" t="s">
        <v>302</v>
      </c>
      <c r="E514" t="s">
        <v>57</v>
      </c>
      <c r="F514" t="s">
        <v>161</v>
      </c>
      <c r="G514" s="83">
        <v>501.78</v>
      </c>
      <c r="I514" t="s">
        <v>3665</v>
      </c>
      <c r="K514" t="s">
        <v>3666</v>
      </c>
      <c r="L514" s="12">
        <v>42338</v>
      </c>
      <c r="M514" t="str">
        <f t="shared" si="5"/>
        <v>71501</v>
      </c>
      <c r="N514" t="str">
        <f t="shared" si="6"/>
        <v>eBay:eBay</v>
      </c>
      <c r="O514" s="52">
        <f t="shared" si="7"/>
        <v>501.78</v>
      </c>
      <c r="Q514" t="str">
        <f t="shared" si="8"/>
        <v>9319 (INC) Activity</v>
      </c>
      <c r="R514" t="str">
        <f t="shared" si="9"/>
        <v>eBay</v>
      </c>
    </row>
    <row r="515" spans="1:18">
      <c r="C515" t="s">
        <v>43</v>
      </c>
      <c r="D515" t="s">
        <v>23</v>
      </c>
      <c r="E515" t="s">
        <v>44</v>
      </c>
      <c r="F515" t="s">
        <v>161</v>
      </c>
      <c r="G515" s="83">
        <v>388.73</v>
      </c>
      <c r="I515" t="s">
        <v>3665</v>
      </c>
      <c r="K515" t="s">
        <v>3666</v>
      </c>
      <c r="L515" s="12">
        <v>42338</v>
      </c>
      <c r="M515" t="str">
        <f t="shared" si="5"/>
        <v>74002</v>
      </c>
      <c r="N515" t="str">
        <f t="shared" si="6"/>
        <v>Corporate</v>
      </c>
      <c r="O515" s="52">
        <f t="shared" si="7"/>
        <v>388.73</v>
      </c>
      <c r="Q515" t="str">
        <f t="shared" si="8"/>
        <v>9319 (INC) Activity</v>
      </c>
      <c r="R515" t="str">
        <f t="shared" si="9"/>
        <v>Authorize.net</v>
      </c>
    </row>
    <row r="516" spans="1:18">
      <c r="C516" t="s">
        <v>53</v>
      </c>
      <c r="D516" t="s">
        <v>23</v>
      </c>
      <c r="E516" t="s">
        <v>52</v>
      </c>
      <c r="F516" t="s">
        <v>161</v>
      </c>
      <c r="G516" s="83">
        <v>107</v>
      </c>
      <c r="I516" t="s">
        <v>3665</v>
      </c>
      <c r="K516" t="s">
        <v>3666</v>
      </c>
      <c r="L516" s="12">
        <v>42338</v>
      </c>
      <c r="M516" t="str">
        <f t="shared" si="5"/>
        <v>74003</v>
      </c>
      <c r="N516" t="str">
        <f t="shared" si="6"/>
        <v>Corporate</v>
      </c>
      <c r="O516" s="52">
        <f t="shared" si="7"/>
        <v>107</v>
      </c>
      <c r="Q516" t="str">
        <f t="shared" si="8"/>
        <v>9319 (INC) Activity</v>
      </c>
      <c r="R516" t="str">
        <f t="shared" si="9"/>
        <v>BofA</v>
      </c>
    </row>
    <row r="517" spans="1:18">
      <c r="C517" t="s">
        <v>51</v>
      </c>
      <c r="D517" t="s">
        <v>23</v>
      </c>
      <c r="E517" t="s">
        <v>52</v>
      </c>
      <c r="F517" t="s">
        <v>161</v>
      </c>
      <c r="G517" s="83">
        <v>135</v>
      </c>
      <c r="I517" t="s">
        <v>3665</v>
      </c>
      <c r="K517" t="s">
        <v>3666</v>
      </c>
      <c r="L517" s="12">
        <v>42338</v>
      </c>
      <c r="M517" t="str">
        <f t="shared" si="5"/>
        <v>74004</v>
      </c>
      <c r="N517" t="str">
        <f t="shared" si="6"/>
        <v>Corporate</v>
      </c>
      <c r="O517" s="52">
        <f t="shared" si="7"/>
        <v>135</v>
      </c>
      <c r="Q517" t="str">
        <f t="shared" si="8"/>
        <v>9319 (INC) Activity</v>
      </c>
      <c r="R517" t="str">
        <f t="shared" si="9"/>
        <v>BofA</v>
      </c>
    </row>
    <row r="518" spans="1:18">
      <c r="C518" t="s">
        <v>48</v>
      </c>
      <c r="D518" t="s">
        <v>299</v>
      </c>
      <c r="E518" t="s">
        <v>49</v>
      </c>
      <c r="F518" t="s">
        <v>161</v>
      </c>
      <c r="G518" s="83">
        <v>38.380000000000003</v>
      </c>
      <c r="I518" t="s">
        <v>3665</v>
      </c>
      <c r="K518" t="s">
        <v>3666</v>
      </c>
      <c r="L518" s="12">
        <v>42338</v>
      </c>
      <c r="M518" t="str">
        <f t="shared" si="5"/>
        <v>74005</v>
      </c>
      <c r="N518" t="str">
        <f t="shared" si="6"/>
        <v>Corporate:Warehouse</v>
      </c>
      <c r="O518" s="52">
        <f t="shared" si="7"/>
        <v>38.380000000000003</v>
      </c>
      <c r="Q518" t="str">
        <f t="shared" si="8"/>
        <v>9319 (INC) Activity</v>
      </c>
      <c r="R518" t="str">
        <f t="shared" si="9"/>
        <v>Intuit</v>
      </c>
    </row>
    <row r="519" spans="1:18">
      <c r="B519" s="63" t="s">
        <v>1318</v>
      </c>
      <c r="C519" s="63"/>
      <c r="D519" s="63"/>
      <c r="E519" s="63"/>
      <c r="F519" s="63"/>
      <c r="G519" s="64">
        <v>14650.379999999997</v>
      </c>
      <c r="I519" s="63" t="s">
        <v>3664</v>
      </c>
      <c r="J519" s="63"/>
      <c r="K519" s="63" t="s">
        <v>3666</v>
      </c>
      <c r="L519" s="167">
        <v>42338</v>
      </c>
      <c r="M519" s="63" t="str">
        <f>LEFT(B520,5)</f>
        <v>22000</v>
      </c>
      <c r="N519" s="63" t="s">
        <v>23</v>
      </c>
      <c r="O519" s="64">
        <f>-SUM(O520:O522)</f>
        <v>-59.070000000000007</v>
      </c>
      <c r="P519" s="63"/>
      <c r="Q519" s="63" t="str">
        <f>Q520</f>
        <v>Upwork in AMEX (LLC)</v>
      </c>
      <c r="R519" s="63" t="s">
        <v>292</v>
      </c>
    </row>
    <row r="520" spans="1:18">
      <c r="B520" t="s">
        <v>207</v>
      </c>
      <c r="C520" t="s">
        <v>378</v>
      </c>
      <c r="D520" t="s">
        <v>23</v>
      </c>
      <c r="E520" t="s">
        <v>1291</v>
      </c>
      <c r="F520" t="s">
        <v>1340</v>
      </c>
      <c r="G520" s="83">
        <v>51.67</v>
      </c>
      <c r="I520" t="s">
        <v>3665</v>
      </c>
      <c r="K520" t="s">
        <v>3666</v>
      </c>
      <c r="L520" s="12">
        <v>42338</v>
      </c>
      <c r="M520" t="str">
        <f t="shared" si="5"/>
        <v>62205</v>
      </c>
      <c r="N520" t="str">
        <f t="shared" si="6"/>
        <v>Corporate</v>
      </c>
      <c r="O520" s="52">
        <f t="shared" si="7"/>
        <v>51.67</v>
      </c>
      <c r="Q520" t="str">
        <f t="shared" si="8"/>
        <v>Upwork in AMEX (LLC)</v>
      </c>
      <c r="R520" t="str">
        <f t="shared" si="9"/>
        <v>Svetlozar Draganov</v>
      </c>
    </row>
    <row r="521" spans="1:18">
      <c r="C521" t="s">
        <v>67</v>
      </c>
      <c r="D521" t="s">
        <v>23</v>
      </c>
      <c r="E521" t="s">
        <v>1289</v>
      </c>
      <c r="F521" t="s">
        <v>1340</v>
      </c>
      <c r="G521" s="83">
        <v>3.7</v>
      </c>
      <c r="I521" t="s">
        <v>3665</v>
      </c>
      <c r="K521" t="s">
        <v>3666</v>
      </c>
      <c r="L521" s="12">
        <v>42338</v>
      </c>
      <c r="M521" t="str">
        <f t="shared" si="5"/>
        <v>62206</v>
      </c>
      <c r="N521" t="str">
        <f t="shared" si="6"/>
        <v>Corporate</v>
      </c>
      <c r="O521" s="52">
        <f t="shared" si="7"/>
        <v>3.7</v>
      </c>
      <c r="Q521" t="str">
        <f t="shared" si="8"/>
        <v>Upwork in AMEX (LLC)</v>
      </c>
      <c r="R521" t="str">
        <f t="shared" si="9"/>
        <v>Teodora Angelova</v>
      </c>
    </row>
    <row r="522" spans="1:18">
      <c r="C522" t="s">
        <v>379</v>
      </c>
      <c r="D522" t="s">
        <v>167</v>
      </c>
      <c r="E522" t="s">
        <v>1293</v>
      </c>
      <c r="F522" t="s">
        <v>1340</v>
      </c>
      <c r="G522" s="83">
        <v>3.7</v>
      </c>
      <c r="I522" t="s">
        <v>3665</v>
      </c>
      <c r="K522" t="s">
        <v>3666</v>
      </c>
      <c r="L522" s="12">
        <v>42338</v>
      </c>
      <c r="M522" t="str">
        <f t="shared" si="5"/>
        <v>62207</v>
      </c>
      <c r="N522" t="str">
        <f t="shared" si="6"/>
        <v>Amazon Japan</v>
      </c>
      <c r="O522" s="52">
        <f t="shared" si="7"/>
        <v>3.7</v>
      </c>
      <c r="Q522" t="str">
        <f t="shared" si="8"/>
        <v>Upwork in AMEX (LLC)</v>
      </c>
      <c r="R522" t="str">
        <f t="shared" si="9"/>
        <v>Mari Snyder</v>
      </c>
    </row>
    <row r="523" spans="1:18">
      <c r="B523" s="63" t="s">
        <v>1325</v>
      </c>
      <c r="C523" s="63"/>
      <c r="D523" s="63"/>
      <c r="E523" s="63"/>
      <c r="F523" s="63"/>
      <c r="G523" s="64">
        <v>59.070000000000007</v>
      </c>
      <c r="I523" s="63" t="s">
        <v>3664</v>
      </c>
      <c r="J523" s="63"/>
      <c r="K523" s="63" t="s">
        <v>3666</v>
      </c>
      <c r="L523" s="167">
        <v>42338</v>
      </c>
      <c r="M523" s="63" t="str">
        <f>LEFT(B524,5)</f>
        <v>23500</v>
      </c>
      <c r="N523" s="63" t="s">
        <v>23</v>
      </c>
      <c r="O523" s="64">
        <f>-SUM(O524:O525)</f>
        <v>-258.89999999999998</v>
      </c>
      <c r="P523" s="63"/>
      <c r="Q523" s="63" t="str">
        <f>Q524</f>
        <v>BofA CC (INC) Activity</v>
      </c>
      <c r="R523" s="63" t="s">
        <v>292</v>
      </c>
    </row>
    <row r="524" spans="1:18">
      <c r="B524" t="s">
        <v>106</v>
      </c>
      <c r="C524" t="s">
        <v>78</v>
      </c>
      <c r="D524" t="s">
        <v>286</v>
      </c>
      <c r="E524" t="s">
        <v>1288</v>
      </c>
      <c r="F524" t="s">
        <v>227</v>
      </c>
      <c r="G524" s="83">
        <v>67.83</v>
      </c>
      <c r="I524" t="s">
        <v>3665</v>
      </c>
      <c r="K524" t="s">
        <v>3666</v>
      </c>
      <c r="L524" s="12">
        <v>42338</v>
      </c>
      <c r="M524" t="str">
        <f t="shared" si="5"/>
        <v>72500</v>
      </c>
      <c r="N524" t="str">
        <f t="shared" si="6"/>
        <v>Corporate:IT</v>
      </c>
      <c r="O524" s="52">
        <f t="shared" si="7"/>
        <v>67.83</v>
      </c>
      <c r="Q524" t="str">
        <f t="shared" si="8"/>
        <v>BofA CC (INC) Activity</v>
      </c>
      <c r="R524" t="str">
        <f t="shared" si="9"/>
        <v>Amazon</v>
      </c>
    </row>
    <row r="525" spans="1:18">
      <c r="C525" t="s">
        <v>226</v>
      </c>
      <c r="D525" t="s">
        <v>23</v>
      </c>
      <c r="E525" t="s">
        <v>52</v>
      </c>
      <c r="F525" t="s">
        <v>227</v>
      </c>
      <c r="G525" s="83">
        <v>191.07</v>
      </c>
      <c r="I525" t="s">
        <v>3665</v>
      </c>
      <c r="K525" t="s">
        <v>3666</v>
      </c>
      <c r="L525" s="12">
        <v>42338</v>
      </c>
      <c r="M525" t="str">
        <f t="shared" si="5"/>
        <v>74001</v>
      </c>
      <c r="N525" t="str">
        <f t="shared" si="6"/>
        <v>Corporate</v>
      </c>
      <c r="O525" s="52">
        <f t="shared" si="7"/>
        <v>191.07</v>
      </c>
      <c r="Q525" t="str">
        <f t="shared" si="8"/>
        <v>BofA CC (INC) Activity</v>
      </c>
      <c r="R525" t="str">
        <f t="shared" si="9"/>
        <v>BofA</v>
      </c>
    </row>
    <row r="526" spans="1:18">
      <c r="B526" s="63" t="s">
        <v>3611</v>
      </c>
      <c r="C526" s="63"/>
      <c r="D526" s="63"/>
      <c r="E526" s="63"/>
      <c r="F526" s="63"/>
      <c r="G526" s="64">
        <v>258.89999999999998</v>
      </c>
      <c r="I526" t="s">
        <v>3673</v>
      </c>
      <c r="Q526"/>
    </row>
    <row r="527" spans="1:18">
      <c r="A527" t="s">
        <v>4245</v>
      </c>
      <c r="F527"/>
      <c r="G527" s="83">
        <v>22592.94</v>
      </c>
      <c r="I527" s="63" t="s">
        <v>3664</v>
      </c>
      <c r="J527" s="63"/>
      <c r="K527" s="63" t="s">
        <v>3666</v>
      </c>
      <c r="L527" s="167">
        <v>42369</v>
      </c>
      <c r="M527" s="63" t="str">
        <f>LEFT(B528,5)</f>
        <v>11300</v>
      </c>
      <c r="N527" s="63" t="s">
        <v>23</v>
      </c>
      <c r="O527" s="64">
        <f>-SUM(O528:O529)</f>
        <v>-438.76</v>
      </c>
      <c r="P527" s="63"/>
      <c r="Q527" s="63" t="str">
        <f>Q528</f>
        <v>PayPal (INC) Activity</v>
      </c>
      <c r="R527" s="63" t="s">
        <v>292</v>
      </c>
    </row>
    <row r="528" spans="1:18">
      <c r="A528">
        <v>12</v>
      </c>
      <c r="B528" t="s">
        <v>21</v>
      </c>
      <c r="C528" t="s">
        <v>357</v>
      </c>
      <c r="D528" t="s">
        <v>23</v>
      </c>
      <c r="E528" t="s">
        <v>1122</v>
      </c>
      <c r="F528" t="s">
        <v>3097</v>
      </c>
      <c r="G528" s="83">
        <v>101.23</v>
      </c>
      <c r="I528" t="s">
        <v>3665</v>
      </c>
      <c r="K528" t="s">
        <v>3666</v>
      </c>
      <c r="L528" s="12">
        <v>42369</v>
      </c>
      <c r="M528" t="str">
        <f t="shared" ref="M528:M570" si="10">IF(C528="",M527,LEFT(C528,5))</f>
        <v>51003</v>
      </c>
      <c r="N528" t="str">
        <f t="shared" ref="N528:N570" si="11">IF(D528="",N527,D528)</f>
        <v>Corporate</v>
      </c>
      <c r="O528" s="52">
        <f t="shared" ref="O528:O570" si="12">G528</f>
        <v>101.23</v>
      </c>
      <c r="Q528" t="str">
        <f t="shared" ref="Q528:Q570" si="13">F528</f>
        <v>PayPal (INC) Activity</v>
      </c>
      <c r="R528" t="str">
        <f t="shared" ref="R528:R570" si="14">IF(E528="",R527,E528)</f>
        <v>Antik Corporation</v>
      </c>
    </row>
    <row r="529" spans="2:18">
      <c r="C529" t="s">
        <v>56</v>
      </c>
      <c r="D529" t="s">
        <v>302</v>
      </c>
      <c r="E529" t="s">
        <v>57</v>
      </c>
      <c r="F529" t="s">
        <v>3097</v>
      </c>
      <c r="G529" s="83">
        <v>337.53</v>
      </c>
      <c r="I529" t="s">
        <v>3665</v>
      </c>
      <c r="K529" t="s">
        <v>3666</v>
      </c>
      <c r="L529" s="12">
        <v>42369</v>
      </c>
      <c r="M529" t="str">
        <f t="shared" si="10"/>
        <v>71501</v>
      </c>
      <c r="N529" t="str">
        <f t="shared" si="11"/>
        <v>eBay:eBay</v>
      </c>
      <c r="O529" s="52">
        <f t="shared" si="12"/>
        <v>337.53</v>
      </c>
      <c r="Q529" t="str">
        <f t="shared" si="13"/>
        <v>PayPal (INC) Activity</v>
      </c>
      <c r="R529" t="str">
        <f t="shared" si="14"/>
        <v>eBay</v>
      </c>
    </row>
    <row r="530" spans="2:18">
      <c r="B530" s="63" t="s">
        <v>1317</v>
      </c>
      <c r="C530" s="63"/>
      <c r="D530" s="63"/>
      <c r="E530" s="63"/>
      <c r="F530" s="63"/>
      <c r="G530" s="64">
        <v>438.76</v>
      </c>
      <c r="I530" s="63" t="s">
        <v>3664</v>
      </c>
      <c r="J530" s="63"/>
      <c r="K530" s="63" t="s">
        <v>3666</v>
      </c>
      <c r="L530" s="167">
        <v>42369</v>
      </c>
      <c r="M530" s="63" t="str">
        <f>LEFT(B531,5)</f>
        <v>11500</v>
      </c>
      <c r="N530" s="63" t="s">
        <v>23</v>
      </c>
      <c r="O530" s="64">
        <f>-SUM(O531:O534)</f>
        <v>-698</v>
      </c>
      <c r="P530" s="63"/>
      <c r="Q530" s="63" t="str">
        <f>Q531</f>
        <v>9306 (INC) Activity</v>
      </c>
      <c r="R530" s="63" t="s">
        <v>292</v>
      </c>
    </row>
    <row r="531" spans="2:18">
      <c r="B531" t="s">
        <v>19</v>
      </c>
      <c r="C531" t="s">
        <v>123</v>
      </c>
      <c r="D531" t="s">
        <v>284</v>
      </c>
      <c r="E531" t="s">
        <v>101</v>
      </c>
      <c r="F531" t="s">
        <v>33</v>
      </c>
      <c r="G531" s="83">
        <v>500</v>
      </c>
      <c r="I531" t="s">
        <v>3665</v>
      </c>
      <c r="K531" t="s">
        <v>3666</v>
      </c>
      <c r="L531" s="12">
        <v>42369</v>
      </c>
      <c r="M531" t="str">
        <f t="shared" si="10"/>
        <v>62200</v>
      </c>
      <c r="N531" t="str">
        <f t="shared" si="11"/>
        <v>Corporate:FP&amp;A</v>
      </c>
      <c r="O531" s="52">
        <f t="shared" si="12"/>
        <v>500</v>
      </c>
      <c r="Q531" t="str">
        <f t="shared" si="13"/>
        <v>9306 (INC) Activity</v>
      </c>
      <c r="R531" t="str">
        <f t="shared" si="14"/>
        <v>Kristina Koger</v>
      </c>
    </row>
    <row r="532" spans="2:18">
      <c r="C532" t="s">
        <v>119</v>
      </c>
      <c r="D532" t="s">
        <v>23</v>
      </c>
      <c r="E532" t="s">
        <v>120</v>
      </c>
      <c r="F532" t="s">
        <v>33</v>
      </c>
      <c r="G532" s="83">
        <v>172</v>
      </c>
      <c r="I532" t="s">
        <v>3665</v>
      </c>
      <c r="K532" t="s">
        <v>3666</v>
      </c>
      <c r="L532" s="12">
        <v>42369</v>
      </c>
      <c r="M532" t="str">
        <f t="shared" si="10"/>
        <v>63500</v>
      </c>
      <c r="N532" t="str">
        <f t="shared" si="11"/>
        <v>Corporate</v>
      </c>
      <c r="O532" s="52">
        <f t="shared" si="12"/>
        <v>172</v>
      </c>
      <c r="Q532" t="str">
        <f t="shared" si="13"/>
        <v>9306 (INC) Activity</v>
      </c>
      <c r="R532" t="str">
        <f t="shared" si="14"/>
        <v>Hanover</v>
      </c>
    </row>
    <row r="533" spans="2:18">
      <c r="C533" t="s">
        <v>78</v>
      </c>
      <c r="D533" t="s">
        <v>80</v>
      </c>
      <c r="E533" t="s">
        <v>79</v>
      </c>
      <c r="F533" t="s">
        <v>33</v>
      </c>
      <c r="G533" s="83">
        <v>10</v>
      </c>
      <c r="I533" t="s">
        <v>3665</v>
      </c>
      <c r="K533" t="s">
        <v>3666</v>
      </c>
      <c r="L533" s="12">
        <v>42369</v>
      </c>
      <c r="M533" t="str">
        <f t="shared" si="10"/>
        <v>72500</v>
      </c>
      <c r="N533" t="str">
        <f t="shared" si="11"/>
        <v>Wholesale</v>
      </c>
      <c r="O533" s="52">
        <f t="shared" si="12"/>
        <v>10</v>
      </c>
      <c r="Q533" t="str">
        <f t="shared" si="13"/>
        <v>9306 (INC) Activity</v>
      </c>
      <c r="R533" t="str">
        <f t="shared" si="14"/>
        <v>ZoHo</v>
      </c>
    </row>
    <row r="534" spans="2:18">
      <c r="C534" t="s">
        <v>53</v>
      </c>
      <c r="D534" t="s">
        <v>23</v>
      </c>
      <c r="E534" t="s">
        <v>52</v>
      </c>
      <c r="F534" t="s">
        <v>33</v>
      </c>
      <c r="G534" s="83">
        <v>16</v>
      </c>
      <c r="I534" t="s">
        <v>3665</v>
      </c>
      <c r="K534" t="s">
        <v>3666</v>
      </c>
      <c r="L534" s="12">
        <v>42369</v>
      </c>
      <c r="M534" t="str">
        <f t="shared" si="10"/>
        <v>74003</v>
      </c>
      <c r="N534" t="str">
        <f t="shared" si="11"/>
        <v>Corporate</v>
      </c>
      <c r="O534" s="52">
        <f t="shared" si="12"/>
        <v>16</v>
      </c>
      <c r="Q534" t="str">
        <f t="shared" si="13"/>
        <v>9306 (INC) Activity</v>
      </c>
      <c r="R534" t="str">
        <f t="shared" si="14"/>
        <v>BofA</v>
      </c>
    </row>
    <row r="535" spans="2:18">
      <c r="B535" s="63" t="s">
        <v>1322</v>
      </c>
      <c r="C535" s="63"/>
      <c r="D535" s="63"/>
      <c r="E535" s="63"/>
      <c r="F535" s="63"/>
      <c r="G535" s="64">
        <v>698</v>
      </c>
      <c r="I535" s="63" t="s">
        <v>3664</v>
      </c>
      <c r="J535" s="63"/>
      <c r="K535" s="63" t="s">
        <v>3666</v>
      </c>
      <c r="L535" s="167">
        <v>42369</v>
      </c>
      <c r="M535" s="63" t="str">
        <f>LEFT(B536,5)</f>
        <v>11550</v>
      </c>
      <c r="N535" s="63" t="s">
        <v>23</v>
      </c>
      <c r="O535" s="64">
        <f>-SUM(O536:O547)</f>
        <v>-6431.1600000000008</v>
      </c>
      <c r="P535" s="63"/>
      <c r="Q535" s="63" t="str">
        <f>Q536</f>
        <v>9607 (INC) Activity</v>
      </c>
      <c r="R535" s="63" t="s">
        <v>292</v>
      </c>
    </row>
    <row r="536" spans="2:18">
      <c r="B536" t="s">
        <v>158</v>
      </c>
      <c r="C536" t="s">
        <v>31</v>
      </c>
      <c r="D536" t="s">
        <v>23</v>
      </c>
      <c r="E536" t="s">
        <v>73</v>
      </c>
      <c r="F536" t="s">
        <v>178</v>
      </c>
      <c r="G536" s="83">
        <v>1080</v>
      </c>
      <c r="I536" t="s">
        <v>3665</v>
      </c>
      <c r="K536" t="s">
        <v>3666</v>
      </c>
      <c r="L536" s="12">
        <v>42369</v>
      </c>
      <c r="M536" t="str">
        <f t="shared" si="10"/>
        <v>13100</v>
      </c>
      <c r="N536" t="str">
        <f t="shared" si="11"/>
        <v>Corporate</v>
      </c>
      <c r="O536" s="52">
        <f t="shared" si="12"/>
        <v>1080</v>
      </c>
      <c r="Q536" t="str">
        <f t="shared" si="13"/>
        <v>9607 (INC) Activity</v>
      </c>
      <c r="R536" t="str">
        <f t="shared" si="14"/>
        <v>Robinson Windword</v>
      </c>
    </row>
    <row r="537" spans="2:18">
      <c r="C537" t="s">
        <v>64</v>
      </c>
      <c r="D537" t="s">
        <v>23</v>
      </c>
      <c r="E537" t="s">
        <v>65</v>
      </c>
      <c r="F537" t="s">
        <v>178</v>
      </c>
      <c r="G537" s="83">
        <v>797.45</v>
      </c>
      <c r="I537" t="s">
        <v>3665</v>
      </c>
      <c r="K537" t="s">
        <v>3666</v>
      </c>
      <c r="L537" s="12">
        <v>42369</v>
      </c>
      <c r="M537" t="str">
        <f t="shared" si="10"/>
        <v>51005</v>
      </c>
      <c r="N537" t="str">
        <f t="shared" si="11"/>
        <v>Corporate</v>
      </c>
      <c r="O537" s="52">
        <f t="shared" si="12"/>
        <v>797.45</v>
      </c>
      <c r="Q537" t="str">
        <f t="shared" si="13"/>
        <v>9607 (INC) Activity</v>
      </c>
      <c r="R537" t="str">
        <f t="shared" si="14"/>
        <v>Northeastern Customs Brokerage</v>
      </c>
    </row>
    <row r="538" spans="2:18">
      <c r="C538" t="s">
        <v>70</v>
      </c>
      <c r="D538" t="s">
        <v>299</v>
      </c>
      <c r="E538" t="s">
        <v>177</v>
      </c>
      <c r="F538" t="s">
        <v>178</v>
      </c>
      <c r="G538" s="83">
        <v>353.18</v>
      </c>
      <c r="I538" t="s">
        <v>3665</v>
      </c>
      <c r="K538" t="s">
        <v>3666</v>
      </c>
      <c r="L538" s="12">
        <v>42369</v>
      </c>
      <c r="M538" t="str">
        <f t="shared" si="10"/>
        <v>61000</v>
      </c>
      <c r="N538" t="str">
        <f t="shared" si="11"/>
        <v>Corporate:Warehouse</v>
      </c>
      <c r="O538" s="52">
        <f t="shared" si="12"/>
        <v>353.18</v>
      </c>
      <c r="Q538" t="str">
        <f t="shared" si="13"/>
        <v>9607 (INC) Activity</v>
      </c>
      <c r="R538" t="str">
        <f t="shared" si="14"/>
        <v>David Lara</v>
      </c>
    </row>
    <row r="539" spans="2:18">
      <c r="E539" t="s">
        <v>71</v>
      </c>
      <c r="F539" t="s">
        <v>178</v>
      </c>
      <c r="G539" s="83">
        <v>429.26</v>
      </c>
      <c r="I539" t="s">
        <v>3665</v>
      </c>
      <c r="K539" t="s">
        <v>3666</v>
      </c>
      <c r="L539" s="12">
        <v>42369</v>
      </c>
      <c r="M539" t="str">
        <f t="shared" si="10"/>
        <v>61000</v>
      </c>
      <c r="N539" t="str">
        <f t="shared" si="11"/>
        <v>Corporate:Warehouse</v>
      </c>
      <c r="O539" s="52">
        <f t="shared" si="12"/>
        <v>429.26</v>
      </c>
      <c r="Q539" t="str">
        <f t="shared" si="13"/>
        <v>9607 (INC) Activity</v>
      </c>
      <c r="R539" t="str">
        <f t="shared" si="14"/>
        <v>Domingo Gonzalez</v>
      </c>
    </row>
    <row r="540" spans="2:18">
      <c r="D540" t="s">
        <v>281</v>
      </c>
      <c r="E540" t="s">
        <v>614</v>
      </c>
      <c r="F540" t="s">
        <v>178</v>
      </c>
      <c r="G540" s="83">
        <v>672.81</v>
      </c>
      <c r="I540" t="s">
        <v>3665</v>
      </c>
      <c r="K540" t="s">
        <v>3666</v>
      </c>
      <c r="L540" s="12">
        <v>42369</v>
      </c>
      <c r="M540" t="str">
        <f t="shared" si="10"/>
        <v>61000</v>
      </c>
      <c r="N540" t="str">
        <f t="shared" si="11"/>
        <v>Corporate:Customer Service</v>
      </c>
      <c r="O540" s="52">
        <f t="shared" si="12"/>
        <v>672.81</v>
      </c>
      <c r="Q540" t="str">
        <f t="shared" si="13"/>
        <v>9607 (INC) Activity</v>
      </c>
      <c r="R540" t="str">
        <f t="shared" si="14"/>
        <v>Lauren Sanchez</v>
      </c>
    </row>
    <row r="541" spans="2:18">
      <c r="C541" t="s">
        <v>197</v>
      </c>
      <c r="D541" t="s">
        <v>281</v>
      </c>
      <c r="E541" t="s">
        <v>71</v>
      </c>
      <c r="F541" t="s">
        <v>178</v>
      </c>
      <c r="G541" s="83">
        <v>150</v>
      </c>
      <c r="I541" t="s">
        <v>3665</v>
      </c>
      <c r="K541" t="s">
        <v>3666</v>
      </c>
      <c r="L541" s="12">
        <v>42369</v>
      </c>
      <c r="M541" t="str">
        <f t="shared" si="10"/>
        <v>62201</v>
      </c>
      <c r="N541" t="str">
        <f t="shared" si="11"/>
        <v>Corporate:Customer Service</v>
      </c>
      <c r="O541" s="52">
        <f t="shared" si="12"/>
        <v>150</v>
      </c>
      <c r="Q541" t="str">
        <f t="shared" si="13"/>
        <v>9607 (INC) Activity</v>
      </c>
      <c r="R541" t="str">
        <f t="shared" si="14"/>
        <v>Domingo Gonzalez</v>
      </c>
    </row>
    <row r="542" spans="2:18">
      <c r="C542" t="s">
        <v>34</v>
      </c>
      <c r="D542" t="s">
        <v>23</v>
      </c>
      <c r="E542" t="s">
        <v>35</v>
      </c>
      <c r="F542" t="s">
        <v>178</v>
      </c>
      <c r="G542" s="83">
        <v>460</v>
      </c>
      <c r="I542" t="s">
        <v>3665</v>
      </c>
      <c r="K542" t="s">
        <v>3666</v>
      </c>
      <c r="L542" s="12">
        <v>42369</v>
      </c>
      <c r="M542" t="str">
        <f t="shared" si="10"/>
        <v>62203</v>
      </c>
      <c r="N542" t="str">
        <f t="shared" si="11"/>
        <v>Corporate</v>
      </c>
      <c r="O542" s="52">
        <f t="shared" si="12"/>
        <v>460</v>
      </c>
      <c r="Q542" t="str">
        <f t="shared" si="13"/>
        <v>9607 (INC) Activity</v>
      </c>
      <c r="R542" t="str">
        <f t="shared" si="14"/>
        <v>Timofey Trofimenkov</v>
      </c>
    </row>
    <row r="543" spans="2:18">
      <c r="E543" t="s">
        <v>2338</v>
      </c>
      <c r="F543" t="s">
        <v>178</v>
      </c>
      <c r="G543" s="83">
        <v>360</v>
      </c>
      <c r="I543" t="s">
        <v>3665</v>
      </c>
      <c r="K543" t="s">
        <v>3666</v>
      </c>
      <c r="L543" s="12">
        <v>42369</v>
      </c>
      <c r="M543" t="str">
        <f t="shared" si="10"/>
        <v>62203</v>
      </c>
      <c r="N543" t="str">
        <f t="shared" si="11"/>
        <v>Corporate</v>
      </c>
      <c r="O543" s="52">
        <f t="shared" si="12"/>
        <v>360</v>
      </c>
      <c r="Q543" t="str">
        <f t="shared" si="13"/>
        <v>9607 (INC) Activity</v>
      </c>
      <c r="R543" t="str">
        <f t="shared" si="14"/>
        <v>Veronica Saenz</v>
      </c>
    </row>
    <row r="544" spans="2:18">
      <c r="C544" t="s">
        <v>92</v>
      </c>
      <c r="D544" t="s">
        <v>299</v>
      </c>
      <c r="E544" t="s">
        <v>93</v>
      </c>
      <c r="F544" t="s">
        <v>178</v>
      </c>
      <c r="G544" s="83">
        <v>2000</v>
      </c>
      <c r="I544" t="s">
        <v>3665</v>
      </c>
      <c r="K544" t="s">
        <v>3666</v>
      </c>
      <c r="L544" s="12">
        <v>42369</v>
      </c>
      <c r="M544" t="str">
        <f t="shared" si="10"/>
        <v>63001</v>
      </c>
      <c r="N544" t="str">
        <f t="shared" si="11"/>
        <v>Corporate:Warehouse</v>
      </c>
      <c r="O544" s="52">
        <f t="shared" si="12"/>
        <v>2000</v>
      </c>
      <c r="Q544" t="str">
        <f t="shared" si="13"/>
        <v>9607 (INC) Activity</v>
      </c>
      <c r="R544" t="str">
        <f t="shared" si="14"/>
        <v>First Class Properties</v>
      </c>
    </row>
    <row r="545" spans="2:18">
      <c r="C545" t="s">
        <v>153</v>
      </c>
      <c r="D545" t="s">
        <v>299</v>
      </c>
      <c r="E545" t="s">
        <v>154</v>
      </c>
      <c r="F545" t="s">
        <v>178</v>
      </c>
      <c r="G545" s="83">
        <v>135.41</v>
      </c>
      <c r="I545" t="s">
        <v>3665</v>
      </c>
      <c r="K545" t="s">
        <v>3666</v>
      </c>
      <c r="L545" s="12">
        <v>42369</v>
      </c>
      <c r="M545" t="str">
        <f t="shared" si="10"/>
        <v>63002</v>
      </c>
      <c r="N545" t="str">
        <f t="shared" si="11"/>
        <v>Corporate:Warehouse</v>
      </c>
      <c r="O545" s="52">
        <f t="shared" si="12"/>
        <v>135.41</v>
      </c>
      <c r="Q545" t="str">
        <f t="shared" si="13"/>
        <v>9607 (INC) Activity</v>
      </c>
      <c r="R545" t="str">
        <f t="shared" si="14"/>
        <v>CPS</v>
      </c>
    </row>
    <row r="546" spans="2:18">
      <c r="C546" t="s">
        <v>53</v>
      </c>
      <c r="D546" t="s">
        <v>23</v>
      </c>
      <c r="E546" t="s">
        <v>52</v>
      </c>
      <c r="F546" t="s">
        <v>178</v>
      </c>
      <c r="G546" s="83">
        <v>0</v>
      </c>
      <c r="I546" t="s">
        <v>3665</v>
      </c>
      <c r="K546" t="s">
        <v>3666</v>
      </c>
      <c r="L546" s="12">
        <v>42369</v>
      </c>
      <c r="M546" t="str">
        <f t="shared" si="10"/>
        <v>74003</v>
      </c>
      <c r="N546" t="str">
        <f t="shared" si="11"/>
        <v>Corporate</v>
      </c>
      <c r="O546" s="52">
        <f t="shared" si="12"/>
        <v>0</v>
      </c>
      <c r="Q546" t="str">
        <f t="shared" si="13"/>
        <v>9607 (INC) Activity</v>
      </c>
      <c r="R546" t="str">
        <f t="shared" si="14"/>
        <v>BofA</v>
      </c>
    </row>
    <row r="547" spans="2:18">
      <c r="C547" t="s">
        <v>336</v>
      </c>
      <c r="D547" t="s">
        <v>305</v>
      </c>
      <c r="E547" t="s">
        <v>27</v>
      </c>
      <c r="F547" t="s">
        <v>178</v>
      </c>
      <c r="G547" s="83">
        <v>-6.95</v>
      </c>
      <c r="I547" t="s">
        <v>3665</v>
      </c>
      <c r="K547" t="s">
        <v>3666</v>
      </c>
      <c r="L547" s="12">
        <v>42369</v>
      </c>
      <c r="M547" t="str">
        <f t="shared" si="10"/>
        <v>42000</v>
      </c>
      <c r="N547" t="str">
        <f t="shared" si="11"/>
        <v>e-Commerce:DT Pro.com</v>
      </c>
      <c r="O547" s="52">
        <f t="shared" si="12"/>
        <v>-6.95</v>
      </c>
      <c r="Q547" t="str">
        <f t="shared" si="13"/>
        <v>9607 (INC) Activity</v>
      </c>
      <c r="R547" t="str">
        <f t="shared" si="14"/>
        <v>?</v>
      </c>
    </row>
    <row r="548" spans="2:18">
      <c r="B548" s="63" t="s">
        <v>1319</v>
      </c>
      <c r="C548" s="63"/>
      <c r="D548" s="63"/>
      <c r="E548" s="63"/>
      <c r="F548" s="63"/>
      <c r="G548" s="64">
        <v>6431.1600000000008</v>
      </c>
      <c r="I548" s="63" t="s">
        <v>3664</v>
      </c>
      <c r="J548" s="63"/>
      <c r="K548" s="63" t="s">
        <v>3666</v>
      </c>
      <c r="L548" s="167">
        <v>42369</v>
      </c>
      <c r="M548" s="63" t="str">
        <f>LEFT(B549,5)</f>
        <v>11700</v>
      </c>
      <c r="N548" s="63" t="s">
        <v>23</v>
      </c>
      <c r="O548" s="64">
        <f>-SUM(O549:O561)</f>
        <v>-15465.64</v>
      </c>
      <c r="P548" s="63"/>
      <c r="Q548" s="63" t="str">
        <f>Q549</f>
        <v>9319 (INC) Activity</v>
      </c>
      <c r="R548" s="63" t="s">
        <v>292</v>
      </c>
    </row>
    <row r="549" spans="2:18">
      <c r="B549" t="s">
        <v>58</v>
      </c>
      <c r="C549" t="s">
        <v>31</v>
      </c>
      <c r="D549" t="s">
        <v>23</v>
      </c>
      <c r="E549" t="s">
        <v>62</v>
      </c>
      <c r="F549" t="s">
        <v>161</v>
      </c>
      <c r="G549" s="83">
        <v>638</v>
      </c>
      <c r="I549" t="s">
        <v>3665</v>
      </c>
      <c r="K549" t="s">
        <v>3666</v>
      </c>
      <c r="L549" s="12">
        <v>42369</v>
      </c>
      <c r="M549" t="str">
        <f t="shared" si="10"/>
        <v>13100</v>
      </c>
      <c r="N549" t="str">
        <f t="shared" si="11"/>
        <v>Corporate</v>
      </c>
      <c r="O549" s="52">
        <f t="shared" si="12"/>
        <v>638</v>
      </c>
      <c r="Q549" t="str">
        <f t="shared" si="13"/>
        <v>9319 (INC) Activity</v>
      </c>
      <c r="R549" t="str">
        <f t="shared" si="14"/>
        <v>Collar UA</v>
      </c>
    </row>
    <row r="550" spans="2:18">
      <c r="C550" t="s">
        <v>100</v>
      </c>
      <c r="D550" t="s">
        <v>23</v>
      </c>
      <c r="E550" t="s">
        <v>101</v>
      </c>
      <c r="F550" t="s">
        <v>2191</v>
      </c>
      <c r="G550" s="83">
        <v>3000</v>
      </c>
      <c r="I550" t="s">
        <v>3665</v>
      </c>
      <c r="K550" t="s">
        <v>3666</v>
      </c>
      <c r="L550" s="12">
        <v>42369</v>
      </c>
      <c r="M550" t="str">
        <f t="shared" si="10"/>
        <v>29200</v>
      </c>
      <c r="N550" t="str">
        <f t="shared" si="11"/>
        <v>Corporate</v>
      </c>
      <c r="O550" s="52">
        <f t="shared" si="12"/>
        <v>3000</v>
      </c>
      <c r="Q550" t="str">
        <f t="shared" si="13"/>
        <v>9319 (INC) repays Kristina Note</v>
      </c>
      <c r="R550" t="str">
        <f t="shared" si="14"/>
        <v>Kristina Koger</v>
      </c>
    </row>
    <row r="551" spans="2:18">
      <c r="C551" t="s">
        <v>70</v>
      </c>
      <c r="D551" t="s">
        <v>36</v>
      </c>
      <c r="E551" t="s">
        <v>177</v>
      </c>
      <c r="F551" t="s">
        <v>161</v>
      </c>
      <c r="G551" s="83">
        <v>1223.5</v>
      </c>
      <c r="I551" t="s">
        <v>3665</v>
      </c>
      <c r="K551" t="s">
        <v>3666</v>
      </c>
      <c r="L551" s="12">
        <v>42369</v>
      </c>
      <c r="M551" t="str">
        <f t="shared" si="10"/>
        <v>61000</v>
      </c>
      <c r="N551" t="str">
        <f t="shared" si="11"/>
        <v>Warehouse</v>
      </c>
      <c r="O551" s="52">
        <f t="shared" si="12"/>
        <v>1223.5</v>
      </c>
      <c r="Q551" t="str">
        <f t="shared" si="13"/>
        <v>9319 (INC) Activity</v>
      </c>
      <c r="R551" t="str">
        <f t="shared" si="14"/>
        <v>David Lara</v>
      </c>
    </row>
    <row r="552" spans="2:18">
      <c r="E552" t="s">
        <v>71</v>
      </c>
      <c r="F552" t="s">
        <v>161</v>
      </c>
      <c r="G552" s="83">
        <v>1446.4499999999998</v>
      </c>
      <c r="I552" t="s">
        <v>3665</v>
      </c>
      <c r="K552" t="s">
        <v>3666</v>
      </c>
      <c r="L552" s="12">
        <v>42369</v>
      </c>
      <c r="M552" t="str">
        <f t="shared" si="10"/>
        <v>61000</v>
      </c>
      <c r="N552" t="str">
        <f t="shared" si="11"/>
        <v>Warehouse</v>
      </c>
      <c r="O552" s="52">
        <f t="shared" si="12"/>
        <v>1446.4499999999998</v>
      </c>
      <c r="Q552" t="str">
        <f t="shared" si="13"/>
        <v>9319 (INC) Activity</v>
      </c>
      <c r="R552" t="str">
        <f t="shared" si="14"/>
        <v>Domingo Gonzalez</v>
      </c>
    </row>
    <row r="553" spans="2:18">
      <c r="D553" t="s">
        <v>199</v>
      </c>
      <c r="E553" t="s">
        <v>3876</v>
      </c>
      <c r="F553" t="s">
        <v>161</v>
      </c>
      <c r="G553" s="83">
        <v>1572.05</v>
      </c>
      <c r="I553" t="s">
        <v>3665</v>
      </c>
      <c r="K553" t="s">
        <v>3666</v>
      </c>
      <c r="L553" s="12">
        <v>42369</v>
      </c>
      <c r="M553" t="str">
        <f t="shared" si="10"/>
        <v>61000</v>
      </c>
      <c r="N553" t="str">
        <f t="shared" si="11"/>
        <v>Customer Service</v>
      </c>
      <c r="O553" s="52">
        <f t="shared" si="12"/>
        <v>1572.05</v>
      </c>
      <c r="Q553" t="str">
        <f t="shared" si="13"/>
        <v>9319 (INC) Activity</v>
      </c>
      <c r="R553" t="str">
        <f t="shared" si="14"/>
        <v>Lauren  Sanchez</v>
      </c>
    </row>
    <row r="554" spans="2:18">
      <c r="C554" t="s">
        <v>197</v>
      </c>
      <c r="D554" t="s">
        <v>281</v>
      </c>
      <c r="E554" t="s">
        <v>200</v>
      </c>
      <c r="F554" t="s">
        <v>161</v>
      </c>
      <c r="G554" s="83">
        <v>2124</v>
      </c>
      <c r="I554" t="s">
        <v>3665</v>
      </c>
      <c r="K554" t="s">
        <v>3666</v>
      </c>
      <c r="L554" s="12">
        <v>42369</v>
      </c>
      <c r="M554" t="str">
        <f t="shared" si="10"/>
        <v>62201</v>
      </c>
      <c r="N554" t="str">
        <f t="shared" si="11"/>
        <v>Corporate:Customer Service</v>
      </c>
      <c r="O554" s="52">
        <f t="shared" si="12"/>
        <v>2124</v>
      </c>
      <c r="Q554" t="str">
        <f t="shared" si="13"/>
        <v>9319 (INC) Activity</v>
      </c>
      <c r="R554" t="str">
        <f t="shared" si="14"/>
        <v>Lissette Orbay</v>
      </c>
    </row>
    <row r="555" spans="2:18">
      <c r="C555" t="s">
        <v>175</v>
      </c>
      <c r="D555" t="s">
        <v>296</v>
      </c>
      <c r="E555" t="s">
        <v>3883</v>
      </c>
      <c r="F555" t="s">
        <v>161</v>
      </c>
      <c r="G555" s="83">
        <v>2639.36</v>
      </c>
      <c r="I555" t="s">
        <v>3665</v>
      </c>
      <c r="K555" t="s">
        <v>3666</v>
      </c>
      <c r="L555" s="12">
        <v>42369</v>
      </c>
      <c r="M555" t="str">
        <f t="shared" si="10"/>
        <v>62202</v>
      </c>
      <c r="N555" t="str">
        <f t="shared" si="11"/>
        <v>Corporate:Sales</v>
      </c>
      <c r="O555" s="52">
        <f t="shared" si="12"/>
        <v>2639.36</v>
      </c>
      <c r="Q555" t="str">
        <f t="shared" si="13"/>
        <v>9319 (INC) Activity</v>
      </c>
      <c r="R555" t="str">
        <f t="shared" si="14"/>
        <v>Ilya Ratner</v>
      </c>
    </row>
    <row r="556" spans="2:18">
      <c r="C556" t="s">
        <v>34</v>
      </c>
      <c r="D556" t="s">
        <v>299</v>
      </c>
      <c r="E556" t="s">
        <v>35</v>
      </c>
      <c r="F556" t="s">
        <v>161</v>
      </c>
      <c r="G556" s="83">
        <v>2500</v>
      </c>
      <c r="I556" t="s">
        <v>3665</v>
      </c>
      <c r="K556" t="s">
        <v>3666</v>
      </c>
      <c r="L556" s="12">
        <v>42369</v>
      </c>
      <c r="M556" t="str">
        <f t="shared" si="10"/>
        <v>62203</v>
      </c>
      <c r="N556" t="str">
        <f t="shared" si="11"/>
        <v>Corporate:Warehouse</v>
      </c>
      <c r="O556" s="52">
        <f t="shared" si="12"/>
        <v>2500</v>
      </c>
      <c r="Q556" t="str">
        <f t="shared" si="13"/>
        <v>9319 (INC) Activity</v>
      </c>
      <c r="R556" t="str">
        <f t="shared" si="14"/>
        <v>Timofey Trofimenkov</v>
      </c>
    </row>
    <row r="557" spans="2:18">
      <c r="C557" t="s">
        <v>78</v>
      </c>
      <c r="D557" t="s">
        <v>80</v>
      </c>
      <c r="E557" t="s">
        <v>79</v>
      </c>
      <c r="F557" t="s">
        <v>161</v>
      </c>
      <c r="G557" s="83">
        <v>10</v>
      </c>
      <c r="I557" t="s">
        <v>3665</v>
      </c>
      <c r="K557" t="s">
        <v>3666</v>
      </c>
      <c r="L557" s="12">
        <v>42369</v>
      </c>
      <c r="M557" t="str">
        <f t="shared" si="10"/>
        <v>72500</v>
      </c>
      <c r="N557" t="str">
        <f t="shared" si="11"/>
        <v>Wholesale</v>
      </c>
      <c r="O557" s="52">
        <f t="shared" si="12"/>
        <v>10</v>
      </c>
      <c r="Q557" t="str">
        <f t="shared" si="13"/>
        <v>9319 (INC) Activity</v>
      </c>
      <c r="R557" t="str">
        <f t="shared" si="14"/>
        <v>ZoHo</v>
      </c>
    </row>
    <row r="558" spans="2:18">
      <c r="C558" t="s">
        <v>43</v>
      </c>
      <c r="D558" t="s">
        <v>23</v>
      </c>
      <c r="E558" t="s">
        <v>44</v>
      </c>
      <c r="F558" t="s">
        <v>161</v>
      </c>
      <c r="G558" s="83">
        <v>60.9</v>
      </c>
      <c r="I558" t="s">
        <v>3665</v>
      </c>
      <c r="K558" t="s">
        <v>3666</v>
      </c>
      <c r="L558" s="12">
        <v>42369</v>
      </c>
      <c r="M558" t="str">
        <f t="shared" si="10"/>
        <v>74002</v>
      </c>
      <c r="N558" t="str">
        <f t="shared" si="11"/>
        <v>Corporate</v>
      </c>
      <c r="O558" s="52">
        <f t="shared" si="12"/>
        <v>60.9</v>
      </c>
      <c r="Q558" t="str">
        <f t="shared" si="13"/>
        <v>9319 (INC) Activity</v>
      </c>
      <c r="R558" t="str">
        <f t="shared" si="14"/>
        <v>Authorize.net</v>
      </c>
    </row>
    <row r="559" spans="2:18">
      <c r="C559" t="s">
        <v>53</v>
      </c>
      <c r="D559" t="s">
        <v>23</v>
      </c>
      <c r="E559" t="s">
        <v>52</v>
      </c>
      <c r="F559" t="s">
        <v>161</v>
      </c>
      <c r="G559" s="83">
        <v>78</v>
      </c>
      <c r="I559" t="s">
        <v>3665</v>
      </c>
      <c r="K559" t="s">
        <v>3666</v>
      </c>
      <c r="L559" s="12">
        <v>42369</v>
      </c>
      <c r="M559" t="str">
        <f t="shared" si="10"/>
        <v>74003</v>
      </c>
      <c r="N559" t="str">
        <f t="shared" si="11"/>
        <v>Corporate</v>
      </c>
      <c r="O559" s="52">
        <f t="shared" si="12"/>
        <v>78</v>
      </c>
      <c r="Q559" t="str">
        <f t="shared" si="13"/>
        <v>9319 (INC) Activity</v>
      </c>
      <c r="R559" t="str">
        <f t="shared" si="14"/>
        <v>BofA</v>
      </c>
    </row>
    <row r="560" spans="2:18">
      <c r="C560" t="s">
        <v>51</v>
      </c>
      <c r="D560" t="s">
        <v>23</v>
      </c>
      <c r="E560" t="s">
        <v>52</v>
      </c>
      <c r="F560" t="s">
        <v>161</v>
      </c>
      <c r="G560" s="83">
        <v>135</v>
      </c>
      <c r="I560" t="s">
        <v>3665</v>
      </c>
      <c r="K560" t="s">
        <v>3666</v>
      </c>
      <c r="L560" s="12">
        <v>42369</v>
      </c>
      <c r="M560" t="str">
        <f t="shared" si="10"/>
        <v>74004</v>
      </c>
      <c r="N560" t="str">
        <f t="shared" si="11"/>
        <v>Corporate</v>
      </c>
      <c r="O560" s="52">
        <f t="shared" si="12"/>
        <v>135</v>
      </c>
      <c r="Q560" t="str">
        <f t="shared" si="13"/>
        <v>9319 (INC) Activity</v>
      </c>
      <c r="R560" t="str">
        <f t="shared" si="14"/>
        <v>BofA</v>
      </c>
    </row>
    <row r="561" spans="1:18">
      <c r="C561" t="s">
        <v>48</v>
      </c>
      <c r="D561" t="s">
        <v>299</v>
      </c>
      <c r="E561" t="s">
        <v>49</v>
      </c>
      <c r="F561" t="s">
        <v>161</v>
      </c>
      <c r="G561" s="83">
        <v>38.380000000000003</v>
      </c>
      <c r="I561" t="s">
        <v>3665</v>
      </c>
      <c r="K561" t="s">
        <v>3666</v>
      </c>
      <c r="L561" s="12">
        <v>42369</v>
      </c>
      <c r="M561" t="str">
        <f t="shared" si="10"/>
        <v>74005</v>
      </c>
      <c r="N561" t="str">
        <f t="shared" si="11"/>
        <v>Corporate:Warehouse</v>
      </c>
      <c r="O561" s="52">
        <f t="shared" si="12"/>
        <v>38.380000000000003</v>
      </c>
      <c r="Q561" t="str">
        <f t="shared" si="13"/>
        <v>9319 (INC) Activity</v>
      </c>
      <c r="R561" t="str">
        <f t="shared" si="14"/>
        <v>Intuit</v>
      </c>
    </row>
    <row r="562" spans="1:18">
      <c r="B562" s="63" t="s">
        <v>1318</v>
      </c>
      <c r="C562" s="63"/>
      <c r="D562" s="63"/>
      <c r="E562" s="63"/>
      <c r="F562" s="63"/>
      <c r="G562" s="64">
        <v>15465.64</v>
      </c>
      <c r="I562" s="63" t="s">
        <v>3664</v>
      </c>
      <c r="J562" s="63"/>
      <c r="K562" s="63" t="s">
        <v>3666</v>
      </c>
      <c r="L562" s="167">
        <v>42369</v>
      </c>
      <c r="M562" s="63" t="str">
        <f>LEFT(B563,5)</f>
        <v>22000</v>
      </c>
      <c r="N562" s="63" t="s">
        <v>23</v>
      </c>
      <c r="O562" s="64">
        <f>-SUM(O563:O564)</f>
        <v>-42.03</v>
      </c>
      <c r="P562" s="63"/>
      <c r="Q562" s="63" t="str">
        <f>Q563</f>
        <v>Upwork in AMEX (LLC)</v>
      </c>
      <c r="R562" s="63" t="s">
        <v>292</v>
      </c>
    </row>
    <row r="563" spans="1:18">
      <c r="B563" t="s">
        <v>207</v>
      </c>
      <c r="C563" t="s">
        <v>378</v>
      </c>
      <c r="D563" t="s">
        <v>23</v>
      </c>
      <c r="E563" t="s">
        <v>1291</v>
      </c>
      <c r="F563" t="s">
        <v>1340</v>
      </c>
      <c r="G563" s="83">
        <v>38.33</v>
      </c>
      <c r="I563" t="s">
        <v>3665</v>
      </c>
      <c r="K563" t="s">
        <v>3666</v>
      </c>
      <c r="L563" s="12">
        <v>42369</v>
      </c>
      <c r="M563" t="str">
        <f t="shared" si="10"/>
        <v>62205</v>
      </c>
      <c r="N563" t="str">
        <f t="shared" si="11"/>
        <v>Corporate</v>
      </c>
      <c r="O563" s="52">
        <f t="shared" si="12"/>
        <v>38.33</v>
      </c>
      <c r="Q563" t="str">
        <f t="shared" si="13"/>
        <v>Upwork in AMEX (LLC)</v>
      </c>
      <c r="R563" t="str">
        <f t="shared" si="14"/>
        <v>Svetlozar Draganov</v>
      </c>
    </row>
    <row r="564" spans="1:18">
      <c r="C564" t="s">
        <v>67</v>
      </c>
      <c r="D564" t="s">
        <v>23</v>
      </c>
      <c r="E564" t="s">
        <v>1289</v>
      </c>
      <c r="F564" t="s">
        <v>1340</v>
      </c>
      <c r="G564" s="83">
        <v>3.7</v>
      </c>
      <c r="I564" t="s">
        <v>3665</v>
      </c>
      <c r="K564" t="s">
        <v>3666</v>
      </c>
      <c r="L564" s="12">
        <v>42369</v>
      </c>
      <c r="M564" t="str">
        <f t="shared" si="10"/>
        <v>62206</v>
      </c>
      <c r="N564" t="str">
        <f t="shared" si="11"/>
        <v>Corporate</v>
      </c>
      <c r="O564" s="52">
        <f t="shared" si="12"/>
        <v>3.7</v>
      </c>
      <c r="Q564" t="str">
        <f t="shared" si="13"/>
        <v>Upwork in AMEX (LLC)</v>
      </c>
      <c r="R564" t="str">
        <f t="shared" si="14"/>
        <v>Teodora Angelova</v>
      </c>
    </row>
    <row r="565" spans="1:18">
      <c r="B565" s="63" t="s">
        <v>1325</v>
      </c>
      <c r="C565" s="63"/>
      <c r="D565" s="63"/>
      <c r="E565" s="63"/>
      <c r="F565" s="63"/>
      <c r="G565" s="64">
        <v>42.03</v>
      </c>
      <c r="I565" s="63" t="s">
        <v>3664</v>
      </c>
      <c r="J565" s="63"/>
      <c r="K565" s="63" t="s">
        <v>3666</v>
      </c>
      <c r="L565" s="167">
        <v>42369</v>
      </c>
      <c r="M565" s="63" t="str">
        <f>LEFT(B566,5)</f>
        <v>23500</v>
      </c>
      <c r="N565" s="63" t="s">
        <v>23</v>
      </c>
      <c r="O565" s="64">
        <f>-SUM(O566:O570)</f>
        <v>-2112.7799999999997</v>
      </c>
      <c r="P565" s="63"/>
      <c r="Q565" s="63" t="str">
        <f>Q566</f>
        <v>BofA CC (INC) Activity</v>
      </c>
      <c r="R565" s="63" t="s">
        <v>292</v>
      </c>
    </row>
    <row r="566" spans="1:18">
      <c r="B566" t="s">
        <v>106</v>
      </c>
      <c r="C566" t="s">
        <v>34</v>
      </c>
      <c r="D566" t="s">
        <v>299</v>
      </c>
      <c r="E566" t="s">
        <v>35</v>
      </c>
      <c r="F566" t="s">
        <v>227</v>
      </c>
      <c r="G566" s="83">
        <v>1545</v>
      </c>
      <c r="I566" t="s">
        <v>3665</v>
      </c>
      <c r="K566" t="s">
        <v>3666</v>
      </c>
      <c r="L566" s="12">
        <v>42369</v>
      </c>
      <c r="M566" t="str">
        <f t="shared" si="10"/>
        <v>62203</v>
      </c>
      <c r="N566" t="str">
        <f t="shared" si="11"/>
        <v>Corporate:Warehouse</v>
      </c>
      <c r="O566" s="52">
        <f t="shared" si="12"/>
        <v>1545</v>
      </c>
      <c r="Q566" t="str">
        <f t="shared" si="13"/>
        <v>BofA CC (INC) Activity</v>
      </c>
      <c r="R566" t="str">
        <f t="shared" si="14"/>
        <v>Timofey Trofimenkov</v>
      </c>
    </row>
    <row r="567" spans="1:18">
      <c r="C567" t="s">
        <v>56</v>
      </c>
      <c r="D567" t="s">
        <v>270</v>
      </c>
      <c r="E567" t="s">
        <v>1288</v>
      </c>
      <c r="F567" t="s">
        <v>227</v>
      </c>
      <c r="G567" s="83">
        <v>103.6</v>
      </c>
      <c r="I567" t="s">
        <v>3665</v>
      </c>
      <c r="K567" t="s">
        <v>3666</v>
      </c>
      <c r="L567" s="12">
        <v>42369</v>
      </c>
      <c r="M567" t="str">
        <f t="shared" si="10"/>
        <v>71501</v>
      </c>
      <c r="N567" t="str">
        <f t="shared" si="11"/>
        <v>Amazon Seller:Amazon UK</v>
      </c>
      <c r="O567" s="52">
        <f t="shared" si="12"/>
        <v>103.6</v>
      </c>
      <c r="Q567" t="str">
        <f t="shared" si="13"/>
        <v>BofA CC (INC) Activity</v>
      </c>
      <c r="R567" t="str">
        <f t="shared" si="14"/>
        <v>Amazon</v>
      </c>
    </row>
    <row r="568" spans="1:18">
      <c r="C568" t="s">
        <v>78</v>
      </c>
      <c r="D568" t="s">
        <v>23</v>
      </c>
      <c r="E568" t="s">
        <v>2152</v>
      </c>
      <c r="F568" t="s">
        <v>227</v>
      </c>
      <c r="G568" s="83">
        <v>214.41</v>
      </c>
      <c r="I568" t="s">
        <v>3665</v>
      </c>
      <c r="K568" t="s">
        <v>3666</v>
      </c>
      <c r="L568" s="12">
        <v>42369</v>
      </c>
      <c r="M568" t="str">
        <f t="shared" si="10"/>
        <v>72500</v>
      </c>
      <c r="N568" t="str">
        <f t="shared" si="11"/>
        <v>Corporate</v>
      </c>
      <c r="O568" s="52">
        <f t="shared" si="12"/>
        <v>214.41</v>
      </c>
      <c r="Q568" t="str">
        <f t="shared" si="13"/>
        <v>BofA CC (INC) Activity</v>
      </c>
      <c r="R568" t="str">
        <f t="shared" si="14"/>
        <v>Amazon Web Services</v>
      </c>
    </row>
    <row r="569" spans="1:18">
      <c r="D569" t="s">
        <v>286</v>
      </c>
      <c r="E569" t="s">
        <v>1288</v>
      </c>
      <c r="F569" t="s">
        <v>227</v>
      </c>
      <c r="G569" s="83">
        <v>66.3</v>
      </c>
      <c r="I569" t="s">
        <v>3665</v>
      </c>
      <c r="K569" t="s">
        <v>3666</v>
      </c>
      <c r="L569" s="12">
        <v>42369</v>
      </c>
      <c r="M569" t="str">
        <f t="shared" si="10"/>
        <v>72500</v>
      </c>
      <c r="N569" t="str">
        <f t="shared" si="11"/>
        <v>Corporate:IT</v>
      </c>
      <c r="O569" s="52">
        <f t="shared" si="12"/>
        <v>66.3</v>
      </c>
      <c r="Q569" t="str">
        <f t="shared" si="13"/>
        <v>BofA CC (INC) Activity</v>
      </c>
      <c r="R569" t="str">
        <f t="shared" si="14"/>
        <v>Amazon</v>
      </c>
    </row>
    <row r="570" spans="1:18">
      <c r="C570" t="s">
        <v>226</v>
      </c>
      <c r="D570" t="s">
        <v>23</v>
      </c>
      <c r="E570" t="s">
        <v>52</v>
      </c>
      <c r="F570" t="s">
        <v>227</v>
      </c>
      <c r="G570" s="83">
        <v>183.47</v>
      </c>
      <c r="I570" t="s">
        <v>3665</v>
      </c>
      <c r="K570" t="s">
        <v>3666</v>
      </c>
      <c r="L570" s="12">
        <v>42369</v>
      </c>
      <c r="M570" t="str">
        <f t="shared" si="10"/>
        <v>74001</v>
      </c>
      <c r="N570" t="str">
        <f t="shared" si="11"/>
        <v>Corporate</v>
      </c>
      <c r="O570" s="52">
        <f t="shared" si="12"/>
        <v>183.47</v>
      </c>
      <c r="Q570" t="str">
        <f t="shared" si="13"/>
        <v>BofA CC (INC) Activity</v>
      </c>
      <c r="R570" t="str">
        <f t="shared" si="14"/>
        <v>BofA</v>
      </c>
    </row>
    <row r="571" spans="1:18">
      <c r="B571" s="63" t="s">
        <v>3611</v>
      </c>
      <c r="C571" s="63"/>
      <c r="D571" s="63"/>
      <c r="E571" s="63"/>
      <c r="F571" s="63"/>
      <c r="G571" s="64">
        <v>2112.7799999999997</v>
      </c>
      <c r="I571" t="s">
        <v>3673</v>
      </c>
      <c r="Q571"/>
    </row>
    <row r="572" spans="1:18">
      <c r="A572" t="s">
        <v>4957</v>
      </c>
      <c r="F572"/>
      <c r="G572" s="83">
        <v>25188.370000000003</v>
      </c>
      <c r="Q572"/>
    </row>
    <row r="573" spans="1:18">
      <c r="A573" t="s">
        <v>1058</v>
      </c>
      <c r="F573"/>
      <c r="G573" s="83">
        <v>257867.35999999993</v>
      </c>
      <c r="Q573"/>
    </row>
    <row r="574" spans="1:18">
      <c r="F574"/>
      <c r="G574"/>
      <c r="Q574"/>
    </row>
    <row r="575" spans="1:18">
      <c r="F575"/>
      <c r="G575"/>
      <c r="Q575"/>
    </row>
    <row r="576" spans="1:18">
      <c r="F576"/>
      <c r="G576"/>
      <c r="Q576"/>
    </row>
    <row r="577" spans="6:17">
      <c r="F577"/>
      <c r="G577"/>
      <c r="Q577"/>
    </row>
    <row r="578" spans="6:17">
      <c r="F578"/>
      <c r="G578"/>
      <c r="Q578"/>
    </row>
    <row r="579" spans="6:17">
      <c r="F579"/>
      <c r="G579"/>
      <c r="Q579"/>
    </row>
    <row r="580" spans="6:17">
      <c r="F580"/>
      <c r="G580"/>
      <c r="Q580"/>
    </row>
    <row r="581" spans="6:17">
      <c r="F581"/>
      <c r="G581"/>
      <c r="Q581"/>
    </row>
    <row r="582" spans="6:17">
      <c r="F582"/>
      <c r="G582"/>
      <c r="Q582"/>
    </row>
    <row r="583" spans="6:17">
      <c r="F583"/>
      <c r="G583"/>
      <c r="Q583"/>
    </row>
    <row r="584" spans="6:17">
      <c r="F584"/>
      <c r="G584"/>
      <c r="Q584"/>
    </row>
    <row r="585" spans="6:17">
      <c r="F585"/>
      <c r="G585"/>
      <c r="Q585"/>
    </row>
    <row r="586" spans="6:17">
      <c r="F586"/>
      <c r="G586"/>
      <c r="Q586"/>
    </row>
    <row r="587" spans="6:17">
      <c r="F587"/>
      <c r="G587"/>
      <c r="Q587"/>
    </row>
    <row r="588" spans="6:17">
      <c r="F588"/>
      <c r="G588"/>
      <c r="Q588"/>
    </row>
    <row r="589" spans="6:17">
      <c r="F589"/>
      <c r="G589"/>
      <c r="Q589"/>
    </row>
    <row r="590" spans="6:17">
      <c r="F590"/>
      <c r="G590"/>
      <c r="Q590"/>
    </row>
    <row r="591" spans="6:17">
      <c r="F591"/>
      <c r="G591"/>
      <c r="Q591"/>
    </row>
    <row r="592" spans="6:17">
      <c r="F592"/>
      <c r="G592"/>
      <c r="Q592"/>
    </row>
    <row r="593" spans="6:17">
      <c r="F593"/>
      <c r="G593"/>
      <c r="Q593"/>
    </row>
    <row r="594" spans="6:17">
      <c r="F594"/>
      <c r="G594"/>
      <c r="Q594"/>
    </row>
    <row r="595" spans="6:17">
      <c r="F595"/>
      <c r="G595"/>
      <c r="Q595"/>
    </row>
    <row r="596" spans="6:17">
      <c r="F596"/>
      <c r="G596"/>
      <c r="Q596"/>
    </row>
    <row r="597" spans="6:17">
      <c r="F597"/>
      <c r="G597"/>
      <c r="Q597"/>
    </row>
    <row r="598" spans="6:17">
      <c r="F598"/>
      <c r="G598"/>
      <c r="Q598"/>
    </row>
    <row r="599" spans="6:17">
      <c r="F599"/>
      <c r="G599"/>
      <c r="Q599"/>
    </row>
    <row r="600" spans="6:17">
      <c r="F600"/>
      <c r="G600"/>
      <c r="Q600"/>
    </row>
    <row r="601" spans="6:17">
      <c r="F601"/>
      <c r="G601"/>
      <c r="Q601"/>
    </row>
    <row r="602" spans="6:17">
      <c r="F602"/>
      <c r="G602"/>
      <c r="Q602"/>
    </row>
    <row r="603" spans="6:17">
      <c r="F603"/>
      <c r="G603"/>
      <c r="Q603"/>
    </row>
    <row r="604" spans="6:17">
      <c r="F604"/>
      <c r="G604"/>
      <c r="Q604"/>
    </row>
    <row r="605" spans="6:17">
      <c r="F605"/>
      <c r="G605"/>
      <c r="Q605"/>
    </row>
    <row r="606" spans="6:17">
      <c r="F606"/>
      <c r="G606"/>
      <c r="Q606"/>
    </row>
    <row r="607" spans="6:17">
      <c r="F607"/>
      <c r="G607"/>
      <c r="Q607"/>
    </row>
    <row r="608" spans="6:17">
      <c r="F608"/>
      <c r="G608"/>
      <c r="Q608"/>
    </row>
    <row r="609" spans="6:17">
      <c r="F609"/>
      <c r="G609"/>
      <c r="Q609"/>
    </row>
    <row r="610" spans="6:17">
      <c r="F610"/>
      <c r="G610"/>
      <c r="Q610"/>
    </row>
    <row r="611" spans="6:17">
      <c r="F611"/>
      <c r="G611"/>
      <c r="Q611"/>
    </row>
    <row r="612" spans="6:17">
      <c r="F612"/>
      <c r="G612"/>
      <c r="Q612"/>
    </row>
    <row r="613" spans="6:17">
      <c r="F613"/>
      <c r="G613"/>
      <c r="Q613"/>
    </row>
    <row r="614" spans="6:17">
      <c r="F614"/>
      <c r="G614"/>
      <c r="Q614"/>
    </row>
    <row r="615" spans="6:17">
      <c r="F615"/>
      <c r="G615"/>
      <c r="Q615"/>
    </row>
    <row r="616" spans="6:17">
      <c r="F616"/>
      <c r="G616"/>
      <c r="Q616"/>
    </row>
    <row r="617" spans="6:17">
      <c r="F617"/>
      <c r="G617"/>
      <c r="Q617"/>
    </row>
    <row r="618" spans="6:17">
      <c r="F618"/>
      <c r="G618"/>
      <c r="Q618"/>
    </row>
    <row r="619" spans="6:17">
      <c r="F619"/>
      <c r="G619"/>
      <c r="Q619"/>
    </row>
    <row r="620" spans="6:17">
      <c r="F620"/>
      <c r="G620"/>
      <c r="Q620"/>
    </row>
    <row r="621" spans="6:17">
      <c r="F621"/>
      <c r="G621"/>
      <c r="Q621"/>
    </row>
    <row r="622" spans="6:17">
      <c r="F622"/>
      <c r="G622"/>
      <c r="Q622"/>
    </row>
    <row r="623" spans="6:17">
      <c r="F623"/>
      <c r="G623"/>
      <c r="Q623"/>
    </row>
    <row r="624" spans="6:17">
      <c r="F624"/>
      <c r="G624"/>
      <c r="Q624"/>
    </row>
    <row r="625" spans="6:17">
      <c r="F625"/>
      <c r="G625"/>
      <c r="Q625"/>
    </row>
    <row r="626" spans="6:17">
      <c r="F626"/>
      <c r="G626"/>
      <c r="Q626"/>
    </row>
    <row r="627" spans="6:17">
      <c r="F627"/>
      <c r="G627"/>
      <c r="Q627"/>
    </row>
    <row r="628" spans="6:17">
      <c r="F628"/>
      <c r="G628"/>
      <c r="Q628"/>
    </row>
    <row r="629" spans="6:17">
      <c r="F629"/>
      <c r="G629"/>
      <c r="Q629"/>
    </row>
    <row r="630" spans="6:17">
      <c r="F630"/>
      <c r="G630"/>
      <c r="Q630"/>
    </row>
    <row r="631" spans="6:17">
      <c r="F631"/>
      <c r="G631"/>
      <c r="Q631"/>
    </row>
    <row r="632" spans="6:17">
      <c r="F632"/>
      <c r="G632"/>
      <c r="Q632"/>
    </row>
    <row r="633" spans="6:17">
      <c r="F633"/>
      <c r="G633"/>
      <c r="Q633"/>
    </row>
    <row r="634" spans="6:17">
      <c r="F634"/>
      <c r="G634"/>
      <c r="Q634"/>
    </row>
    <row r="635" spans="6:17">
      <c r="F635"/>
      <c r="G635"/>
      <c r="Q635"/>
    </row>
    <row r="636" spans="6:17">
      <c r="F636"/>
      <c r="G636"/>
      <c r="Q636"/>
    </row>
    <row r="637" spans="6:17">
      <c r="F637"/>
      <c r="G637"/>
      <c r="Q637"/>
    </row>
    <row r="638" spans="6:17">
      <c r="F638"/>
      <c r="G638"/>
      <c r="Q638"/>
    </row>
    <row r="639" spans="6:17">
      <c r="F639"/>
      <c r="G639"/>
      <c r="Q639"/>
    </row>
    <row r="640" spans="6:17">
      <c r="F640"/>
      <c r="G640"/>
      <c r="Q640"/>
    </row>
    <row r="641" spans="6:17">
      <c r="F641"/>
      <c r="G641"/>
      <c r="Q641"/>
    </row>
    <row r="642" spans="6:17">
      <c r="F642"/>
      <c r="G642"/>
      <c r="Q642"/>
    </row>
    <row r="643" spans="6:17">
      <c r="F643"/>
      <c r="G643"/>
      <c r="Q643"/>
    </row>
    <row r="644" spans="6:17">
      <c r="F644"/>
      <c r="G644"/>
      <c r="Q644"/>
    </row>
    <row r="645" spans="6:17">
      <c r="F645"/>
      <c r="G645"/>
      <c r="Q645"/>
    </row>
    <row r="646" spans="6:17">
      <c r="F646"/>
      <c r="G646"/>
      <c r="Q646"/>
    </row>
    <row r="647" spans="6:17">
      <c r="F647"/>
      <c r="G647"/>
      <c r="Q647"/>
    </row>
    <row r="648" spans="6:17">
      <c r="F648"/>
      <c r="G648"/>
      <c r="Q648"/>
    </row>
    <row r="649" spans="6:17">
      <c r="F649"/>
      <c r="G649"/>
      <c r="Q649"/>
    </row>
    <row r="650" spans="6:17">
      <c r="F650"/>
      <c r="G650"/>
      <c r="Q650"/>
    </row>
    <row r="651" spans="6:17">
      <c r="F651"/>
      <c r="G651"/>
      <c r="Q651"/>
    </row>
    <row r="652" spans="6:17">
      <c r="F652"/>
      <c r="G652"/>
      <c r="Q652"/>
    </row>
    <row r="653" spans="6:17">
      <c r="F653"/>
      <c r="G653"/>
      <c r="Q653"/>
    </row>
    <row r="654" spans="6:17">
      <c r="F654"/>
      <c r="G654"/>
      <c r="Q654"/>
    </row>
    <row r="655" spans="6:17">
      <c r="F655"/>
      <c r="G655"/>
      <c r="Q655"/>
    </row>
    <row r="656" spans="6:17">
      <c r="F656"/>
      <c r="G656"/>
      <c r="Q656"/>
    </row>
    <row r="657" spans="6:17">
      <c r="F657"/>
      <c r="G657"/>
      <c r="Q657"/>
    </row>
    <row r="658" spans="6:17">
      <c r="F658"/>
      <c r="G658"/>
      <c r="Q658"/>
    </row>
    <row r="659" spans="6:17">
      <c r="F659"/>
      <c r="G659"/>
      <c r="Q659"/>
    </row>
    <row r="660" spans="6:17">
      <c r="F660"/>
      <c r="G660"/>
      <c r="Q660"/>
    </row>
    <row r="661" spans="6:17">
      <c r="F661"/>
      <c r="G661"/>
      <c r="Q661"/>
    </row>
    <row r="662" spans="6:17">
      <c r="F662"/>
      <c r="G662"/>
      <c r="Q662"/>
    </row>
    <row r="663" spans="6:17">
      <c r="F663"/>
      <c r="G663"/>
      <c r="Q663"/>
    </row>
    <row r="664" spans="6:17">
      <c r="F664"/>
      <c r="G664"/>
      <c r="Q664"/>
    </row>
    <row r="665" spans="6:17">
      <c r="F665"/>
      <c r="G665"/>
      <c r="Q665"/>
    </row>
    <row r="666" spans="6:17">
      <c r="F666"/>
      <c r="G666"/>
      <c r="Q666"/>
    </row>
    <row r="667" spans="6:17">
      <c r="F667"/>
      <c r="G667"/>
      <c r="Q667"/>
    </row>
    <row r="668" spans="6:17">
      <c r="F668"/>
      <c r="G668"/>
      <c r="Q668"/>
    </row>
    <row r="669" spans="6:17">
      <c r="F669"/>
      <c r="G669"/>
      <c r="Q669"/>
    </row>
    <row r="670" spans="6:17">
      <c r="F670"/>
      <c r="G670"/>
      <c r="Q670"/>
    </row>
    <row r="671" spans="6:17">
      <c r="F671"/>
      <c r="G671"/>
      <c r="Q671"/>
    </row>
    <row r="672" spans="6:17">
      <c r="F672"/>
      <c r="G672"/>
      <c r="Q672"/>
    </row>
    <row r="673" spans="6:17">
      <c r="F673"/>
      <c r="G673"/>
      <c r="Q673"/>
    </row>
    <row r="674" spans="6:17">
      <c r="F674"/>
      <c r="G674"/>
      <c r="Q674"/>
    </row>
    <row r="675" spans="6:17">
      <c r="F675"/>
      <c r="G675"/>
      <c r="Q675"/>
    </row>
    <row r="676" spans="6:17">
      <c r="F676"/>
      <c r="G676"/>
      <c r="Q676"/>
    </row>
    <row r="677" spans="6:17">
      <c r="F677"/>
      <c r="G677"/>
      <c r="Q677"/>
    </row>
    <row r="678" spans="6:17">
      <c r="F678"/>
      <c r="G678"/>
      <c r="Q678"/>
    </row>
    <row r="679" spans="6:17">
      <c r="F679"/>
      <c r="G679"/>
      <c r="Q679"/>
    </row>
    <row r="680" spans="6:17">
      <c r="F680"/>
      <c r="G680"/>
      <c r="Q680"/>
    </row>
    <row r="681" spans="6:17">
      <c r="F681"/>
      <c r="G681"/>
      <c r="Q681"/>
    </row>
    <row r="682" spans="6:17">
      <c r="F682"/>
      <c r="G682"/>
      <c r="Q682"/>
    </row>
    <row r="683" spans="6:17">
      <c r="F683"/>
      <c r="G683"/>
      <c r="Q683"/>
    </row>
    <row r="684" spans="6:17">
      <c r="F684"/>
      <c r="G684"/>
      <c r="Q684"/>
    </row>
    <row r="685" spans="6:17">
      <c r="F685"/>
      <c r="G685"/>
      <c r="Q685"/>
    </row>
    <row r="686" spans="6:17">
      <c r="F686"/>
      <c r="G686"/>
      <c r="Q686"/>
    </row>
    <row r="687" spans="6:17">
      <c r="F687"/>
      <c r="G687"/>
      <c r="Q687"/>
    </row>
    <row r="688" spans="6:17">
      <c r="F688"/>
      <c r="G688"/>
      <c r="Q688"/>
    </row>
    <row r="689" spans="6:17">
      <c r="F689"/>
      <c r="G689"/>
      <c r="Q689"/>
    </row>
    <row r="690" spans="6:17">
      <c r="F690"/>
      <c r="G690"/>
      <c r="Q690"/>
    </row>
    <row r="691" spans="6:17">
      <c r="F691"/>
      <c r="G691"/>
      <c r="Q691"/>
    </row>
    <row r="692" spans="6:17">
      <c r="F692"/>
      <c r="G692"/>
      <c r="Q692"/>
    </row>
    <row r="693" spans="6:17">
      <c r="F693"/>
      <c r="G693"/>
      <c r="Q693"/>
    </row>
    <row r="694" spans="6:17">
      <c r="F694"/>
      <c r="G694"/>
      <c r="Q694"/>
    </row>
    <row r="695" spans="6:17">
      <c r="F695"/>
      <c r="G695"/>
      <c r="Q695"/>
    </row>
    <row r="696" spans="6:17">
      <c r="F696"/>
      <c r="G696"/>
      <c r="Q696"/>
    </row>
    <row r="697" spans="6:17">
      <c r="F697"/>
      <c r="G697"/>
      <c r="Q697"/>
    </row>
    <row r="698" spans="6:17">
      <c r="F698"/>
      <c r="G698"/>
      <c r="Q698"/>
    </row>
    <row r="699" spans="6:17">
      <c r="F699"/>
      <c r="G699"/>
      <c r="Q699"/>
    </row>
    <row r="700" spans="6:17">
      <c r="F700"/>
      <c r="G700"/>
      <c r="Q700"/>
    </row>
    <row r="701" spans="6:17">
      <c r="F701"/>
      <c r="G701"/>
      <c r="Q701"/>
    </row>
    <row r="702" spans="6:17">
      <c r="F702"/>
      <c r="G702"/>
      <c r="Q702"/>
    </row>
    <row r="703" spans="6:17">
      <c r="F703"/>
      <c r="G703"/>
      <c r="Q703"/>
    </row>
    <row r="704" spans="6:17">
      <c r="F704"/>
      <c r="G704"/>
      <c r="Q704"/>
    </row>
    <row r="705" spans="6:17">
      <c r="F705"/>
      <c r="G705"/>
      <c r="Q705"/>
    </row>
    <row r="706" spans="6:17">
      <c r="F706"/>
      <c r="G706"/>
      <c r="Q706"/>
    </row>
    <row r="707" spans="6:17">
      <c r="F707"/>
      <c r="G707"/>
      <c r="Q707"/>
    </row>
    <row r="708" spans="6:17">
      <c r="F708"/>
      <c r="G708"/>
      <c r="Q708"/>
    </row>
    <row r="709" spans="6:17">
      <c r="F709"/>
      <c r="G709"/>
      <c r="Q709"/>
    </row>
    <row r="710" spans="6:17">
      <c r="F710"/>
      <c r="G710"/>
      <c r="Q710"/>
    </row>
    <row r="711" spans="6:17">
      <c r="F711"/>
      <c r="G711"/>
      <c r="Q711"/>
    </row>
    <row r="712" spans="6:17">
      <c r="F712"/>
      <c r="G712"/>
      <c r="Q712"/>
    </row>
    <row r="713" spans="6:17">
      <c r="F713"/>
      <c r="G713"/>
      <c r="Q713"/>
    </row>
    <row r="714" spans="6:17">
      <c r="F714"/>
      <c r="G714"/>
      <c r="Q714"/>
    </row>
    <row r="715" spans="6:17">
      <c r="F715"/>
      <c r="G715"/>
      <c r="Q715"/>
    </row>
    <row r="716" spans="6:17">
      <c r="F716"/>
      <c r="G716"/>
      <c r="Q716"/>
    </row>
    <row r="717" spans="6:17">
      <c r="F717"/>
      <c r="G717"/>
      <c r="Q717"/>
    </row>
    <row r="718" spans="6:17">
      <c r="F718"/>
      <c r="G718"/>
      <c r="Q718"/>
    </row>
    <row r="719" spans="6:17">
      <c r="F719"/>
      <c r="G719"/>
      <c r="Q719"/>
    </row>
    <row r="720" spans="6:17">
      <c r="F720"/>
      <c r="G720"/>
      <c r="Q720"/>
    </row>
    <row r="721" spans="6:17">
      <c r="F721"/>
      <c r="G721"/>
      <c r="Q721"/>
    </row>
    <row r="722" spans="6:17">
      <c r="F722"/>
      <c r="G722"/>
      <c r="Q722"/>
    </row>
    <row r="723" spans="6:17">
      <c r="F723"/>
      <c r="G723"/>
      <c r="Q723"/>
    </row>
    <row r="724" spans="6:17">
      <c r="F724"/>
      <c r="G724"/>
      <c r="Q724"/>
    </row>
    <row r="725" spans="6:17">
      <c r="F725"/>
      <c r="G725"/>
      <c r="Q725"/>
    </row>
    <row r="726" spans="6:17">
      <c r="F726"/>
      <c r="G726"/>
      <c r="Q726"/>
    </row>
    <row r="727" spans="6:17">
      <c r="F727"/>
      <c r="G727"/>
      <c r="Q727"/>
    </row>
    <row r="728" spans="6:17">
      <c r="F728"/>
      <c r="G728"/>
      <c r="Q728"/>
    </row>
    <row r="729" spans="6:17">
      <c r="F729"/>
      <c r="G729"/>
      <c r="Q729"/>
    </row>
    <row r="730" spans="6:17">
      <c r="F730"/>
      <c r="G730"/>
      <c r="Q730"/>
    </row>
    <row r="731" spans="6:17">
      <c r="F731"/>
      <c r="G731"/>
      <c r="Q731"/>
    </row>
    <row r="732" spans="6:17">
      <c r="F732"/>
      <c r="G732"/>
      <c r="Q732"/>
    </row>
    <row r="733" spans="6:17">
      <c r="F733"/>
      <c r="G733"/>
      <c r="Q733"/>
    </row>
    <row r="734" spans="6:17">
      <c r="F734"/>
      <c r="G734"/>
      <c r="Q734"/>
    </row>
    <row r="735" spans="6:17">
      <c r="F735"/>
      <c r="G735"/>
      <c r="Q735"/>
    </row>
    <row r="736" spans="6:17">
      <c r="F736"/>
      <c r="G736"/>
      <c r="Q736"/>
    </row>
    <row r="737" spans="6:17">
      <c r="F737"/>
      <c r="G737"/>
      <c r="Q737"/>
    </row>
    <row r="738" spans="6:17">
      <c r="F738"/>
      <c r="G738"/>
      <c r="Q738"/>
    </row>
    <row r="739" spans="6:17">
      <c r="F739"/>
      <c r="G739"/>
      <c r="Q739"/>
    </row>
    <row r="740" spans="6:17">
      <c r="F740"/>
      <c r="G740"/>
      <c r="Q740"/>
    </row>
    <row r="741" spans="6:17">
      <c r="F741"/>
      <c r="G741"/>
      <c r="Q741"/>
    </row>
    <row r="742" spans="6:17">
      <c r="F742"/>
      <c r="G742"/>
      <c r="Q742"/>
    </row>
    <row r="743" spans="6:17">
      <c r="F743"/>
      <c r="G743"/>
      <c r="Q743"/>
    </row>
    <row r="744" spans="6:17">
      <c r="F744"/>
      <c r="G744"/>
      <c r="Q744"/>
    </row>
    <row r="745" spans="6:17">
      <c r="F745"/>
      <c r="G745"/>
      <c r="Q745"/>
    </row>
    <row r="746" spans="6:17">
      <c r="F746"/>
      <c r="G746"/>
      <c r="Q746"/>
    </row>
    <row r="747" spans="6:17">
      <c r="F747"/>
      <c r="G747"/>
      <c r="Q747"/>
    </row>
    <row r="748" spans="6:17">
      <c r="F748"/>
      <c r="G748"/>
      <c r="Q748"/>
    </row>
    <row r="749" spans="6:17">
      <c r="F749"/>
      <c r="G749"/>
      <c r="Q749"/>
    </row>
    <row r="750" spans="6:17">
      <c r="F750"/>
      <c r="G750"/>
      <c r="Q750"/>
    </row>
    <row r="751" spans="6:17">
      <c r="F751"/>
      <c r="G751"/>
      <c r="Q751"/>
    </row>
    <row r="752" spans="6:17">
      <c r="F752"/>
      <c r="G752"/>
      <c r="Q752"/>
    </row>
    <row r="753" spans="6:17">
      <c r="F753"/>
      <c r="G753"/>
      <c r="Q753"/>
    </row>
    <row r="754" spans="6:17">
      <c r="F754"/>
      <c r="G754"/>
      <c r="Q754"/>
    </row>
    <row r="755" spans="6:17">
      <c r="F755"/>
      <c r="G755"/>
      <c r="Q755"/>
    </row>
    <row r="756" spans="6:17">
      <c r="F756"/>
      <c r="G756"/>
      <c r="Q756"/>
    </row>
    <row r="757" spans="6:17">
      <c r="F757"/>
      <c r="G757"/>
      <c r="Q757"/>
    </row>
    <row r="758" spans="6:17">
      <c r="F758"/>
      <c r="G758"/>
      <c r="Q758"/>
    </row>
    <row r="759" spans="6:17">
      <c r="F759"/>
      <c r="G759"/>
      <c r="Q759"/>
    </row>
    <row r="760" spans="6:17">
      <c r="F760"/>
      <c r="G760"/>
      <c r="Q760"/>
    </row>
    <row r="761" spans="6:17">
      <c r="F761"/>
      <c r="G761"/>
      <c r="Q761"/>
    </row>
    <row r="762" spans="6:17">
      <c r="F762"/>
      <c r="G762"/>
      <c r="Q762"/>
    </row>
    <row r="763" spans="6:17">
      <c r="F763"/>
      <c r="G763"/>
      <c r="Q763"/>
    </row>
    <row r="764" spans="6:17">
      <c r="F764"/>
      <c r="G764"/>
      <c r="Q764"/>
    </row>
    <row r="765" spans="6:17">
      <c r="F765"/>
      <c r="G765"/>
      <c r="Q765"/>
    </row>
    <row r="766" spans="6:17">
      <c r="F766"/>
      <c r="G766"/>
      <c r="Q766"/>
    </row>
    <row r="767" spans="6:17">
      <c r="F767"/>
      <c r="G767"/>
      <c r="Q767"/>
    </row>
    <row r="768" spans="6:17">
      <c r="F768"/>
      <c r="G768"/>
      <c r="Q768"/>
    </row>
    <row r="769" spans="6:17">
      <c r="F769"/>
      <c r="G769"/>
      <c r="Q769"/>
    </row>
    <row r="770" spans="6:17">
      <c r="F770"/>
      <c r="G770"/>
      <c r="Q770"/>
    </row>
    <row r="771" spans="6:17">
      <c r="F771"/>
      <c r="G771"/>
      <c r="Q771"/>
    </row>
    <row r="772" spans="6:17">
      <c r="F772"/>
      <c r="G772"/>
      <c r="Q772"/>
    </row>
    <row r="773" spans="6:17">
      <c r="F773"/>
      <c r="G773"/>
      <c r="Q773"/>
    </row>
    <row r="774" spans="6:17">
      <c r="F774"/>
      <c r="G774"/>
      <c r="Q774"/>
    </row>
    <row r="775" spans="6:17">
      <c r="F775"/>
      <c r="G775"/>
      <c r="Q775"/>
    </row>
    <row r="776" spans="6:17">
      <c r="F776"/>
      <c r="G776"/>
      <c r="Q776"/>
    </row>
    <row r="777" spans="6:17">
      <c r="F777"/>
      <c r="G777"/>
      <c r="Q777"/>
    </row>
    <row r="778" spans="6:17">
      <c r="F778"/>
      <c r="G778"/>
      <c r="Q778"/>
    </row>
    <row r="779" spans="6:17">
      <c r="F779"/>
      <c r="G779"/>
      <c r="Q779"/>
    </row>
    <row r="780" spans="6:17">
      <c r="F780"/>
      <c r="G780"/>
      <c r="Q780"/>
    </row>
    <row r="781" spans="6:17">
      <c r="F781"/>
      <c r="G781"/>
      <c r="Q781"/>
    </row>
    <row r="782" spans="6:17">
      <c r="F782"/>
      <c r="G782"/>
      <c r="Q782"/>
    </row>
    <row r="783" spans="6:17">
      <c r="F783"/>
      <c r="G783"/>
      <c r="Q783"/>
    </row>
    <row r="784" spans="6:17">
      <c r="F784"/>
      <c r="G784"/>
      <c r="Q784"/>
    </row>
    <row r="785" spans="6:17">
      <c r="F785"/>
      <c r="G785"/>
      <c r="Q785"/>
    </row>
    <row r="786" spans="6:17">
      <c r="F786"/>
      <c r="G786"/>
      <c r="Q786"/>
    </row>
    <row r="787" spans="6:17">
      <c r="F787"/>
      <c r="G787"/>
      <c r="Q787"/>
    </row>
    <row r="788" spans="6:17">
      <c r="F788"/>
      <c r="G788"/>
      <c r="Q788"/>
    </row>
    <row r="789" spans="6:17">
      <c r="F789"/>
      <c r="G789"/>
      <c r="Q789"/>
    </row>
    <row r="790" spans="6:17">
      <c r="F790"/>
      <c r="G790"/>
      <c r="Q790"/>
    </row>
    <row r="791" spans="6:17">
      <c r="F791"/>
      <c r="G791"/>
      <c r="Q791"/>
    </row>
    <row r="792" spans="6:17">
      <c r="F792"/>
      <c r="G792"/>
      <c r="Q792"/>
    </row>
    <row r="793" spans="6:17">
      <c r="F793"/>
      <c r="G793"/>
      <c r="Q793"/>
    </row>
    <row r="794" spans="6:17">
      <c r="F794"/>
      <c r="G794"/>
      <c r="Q794"/>
    </row>
    <row r="795" spans="6:17">
      <c r="F795"/>
      <c r="G795"/>
      <c r="Q795"/>
    </row>
    <row r="796" spans="6:17">
      <c r="F796"/>
      <c r="G796"/>
      <c r="Q796"/>
    </row>
    <row r="797" spans="6:17">
      <c r="F797"/>
      <c r="G797"/>
      <c r="Q797"/>
    </row>
    <row r="798" spans="6:17">
      <c r="F798"/>
      <c r="G798"/>
      <c r="Q798"/>
    </row>
    <row r="799" spans="6:17">
      <c r="F799"/>
      <c r="G799"/>
      <c r="Q799"/>
    </row>
    <row r="800" spans="6:17">
      <c r="F800"/>
      <c r="G800"/>
      <c r="Q800"/>
    </row>
    <row r="801" spans="6:17">
      <c r="F801"/>
      <c r="G801"/>
      <c r="Q801"/>
    </row>
    <row r="802" spans="6:17">
      <c r="F802"/>
      <c r="G802"/>
      <c r="Q802"/>
    </row>
    <row r="803" spans="6:17">
      <c r="F803"/>
      <c r="G803"/>
      <c r="Q803"/>
    </row>
    <row r="804" spans="6:17">
      <c r="F804"/>
      <c r="G804"/>
      <c r="Q804"/>
    </row>
    <row r="805" spans="6:17">
      <c r="F805"/>
      <c r="G805"/>
      <c r="Q805"/>
    </row>
    <row r="806" spans="6:17">
      <c r="F806"/>
      <c r="G806"/>
      <c r="Q806"/>
    </row>
    <row r="807" spans="6:17">
      <c r="F807"/>
      <c r="G807"/>
      <c r="Q807"/>
    </row>
    <row r="808" spans="6:17">
      <c r="F808"/>
      <c r="G808"/>
      <c r="Q808"/>
    </row>
    <row r="809" spans="6:17">
      <c r="F809"/>
      <c r="G809"/>
      <c r="Q809"/>
    </row>
    <row r="810" spans="6:17">
      <c r="F810"/>
      <c r="G810"/>
      <c r="Q810"/>
    </row>
    <row r="811" spans="6:17">
      <c r="F811"/>
      <c r="G811"/>
      <c r="Q811"/>
    </row>
    <row r="812" spans="6:17">
      <c r="F812"/>
      <c r="G812"/>
      <c r="Q812"/>
    </row>
    <row r="813" spans="6:17">
      <c r="F813"/>
      <c r="G813"/>
      <c r="Q813"/>
    </row>
    <row r="814" spans="6:17">
      <c r="F814"/>
      <c r="G814"/>
      <c r="Q814"/>
    </row>
    <row r="815" spans="6:17">
      <c r="F815"/>
      <c r="G815"/>
      <c r="Q815"/>
    </row>
    <row r="816" spans="6:17">
      <c r="F816"/>
      <c r="G816"/>
      <c r="Q816"/>
    </row>
    <row r="817" spans="6:17">
      <c r="F817"/>
      <c r="G817"/>
      <c r="Q817"/>
    </row>
    <row r="818" spans="6:17">
      <c r="F818"/>
      <c r="G818"/>
      <c r="Q818"/>
    </row>
    <row r="819" spans="6:17">
      <c r="F819"/>
      <c r="G819"/>
      <c r="Q819"/>
    </row>
    <row r="820" spans="6:17">
      <c r="F820"/>
      <c r="G820"/>
      <c r="Q820"/>
    </row>
    <row r="821" spans="6:17">
      <c r="F821"/>
      <c r="G821"/>
      <c r="Q821"/>
    </row>
    <row r="822" spans="6:17">
      <c r="F822"/>
      <c r="G822"/>
      <c r="Q822"/>
    </row>
    <row r="823" spans="6:17">
      <c r="F823"/>
      <c r="G823"/>
      <c r="Q823"/>
    </row>
    <row r="824" spans="6:17">
      <c r="F824"/>
      <c r="G824"/>
      <c r="Q824"/>
    </row>
    <row r="825" spans="6:17">
      <c r="F825"/>
      <c r="G825"/>
      <c r="Q825"/>
    </row>
    <row r="826" spans="6:17">
      <c r="F826"/>
      <c r="G826"/>
      <c r="Q826"/>
    </row>
    <row r="827" spans="6:17">
      <c r="F827"/>
      <c r="G827"/>
      <c r="Q827"/>
    </row>
    <row r="828" spans="6:17">
      <c r="F828"/>
      <c r="G828"/>
      <c r="Q828"/>
    </row>
    <row r="829" spans="6:17">
      <c r="F829"/>
      <c r="G829"/>
      <c r="Q829"/>
    </row>
    <row r="830" spans="6:17">
      <c r="F830"/>
      <c r="G830"/>
      <c r="Q830"/>
    </row>
    <row r="831" spans="6:17">
      <c r="F831"/>
      <c r="G831"/>
      <c r="Q831"/>
    </row>
    <row r="832" spans="6:17">
      <c r="F832"/>
      <c r="G832"/>
      <c r="Q832"/>
    </row>
    <row r="833" spans="6:17">
      <c r="F833"/>
      <c r="G833"/>
      <c r="Q833"/>
    </row>
    <row r="834" spans="6:17">
      <c r="F834"/>
      <c r="G834"/>
      <c r="Q834"/>
    </row>
    <row r="835" spans="6:17">
      <c r="F835"/>
      <c r="G835"/>
      <c r="Q835"/>
    </row>
    <row r="836" spans="6:17">
      <c r="F836"/>
      <c r="G836"/>
      <c r="Q836"/>
    </row>
    <row r="837" spans="6:17">
      <c r="F837"/>
      <c r="G837"/>
      <c r="Q837"/>
    </row>
    <row r="838" spans="6:17">
      <c r="F838"/>
      <c r="G838"/>
      <c r="Q838"/>
    </row>
    <row r="839" spans="6:17">
      <c r="F839"/>
      <c r="G839"/>
      <c r="Q839"/>
    </row>
    <row r="840" spans="6:17">
      <c r="F840"/>
      <c r="G840"/>
      <c r="Q840"/>
    </row>
    <row r="841" spans="6:17">
      <c r="F841"/>
      <c r="G841"/>
      <c r="Q841"/>
    </row>
    <row r="842" spans="6:17">
      <c r="F842"/>
      <c r="G842"/>
      <c r="Q842"/>
    </row>
    <row r="843" spans="6:17">
      <c r="F843"/>
      <c r="G843"/>
      <c r="Q843"/>
    </row>
    <row r="844" spans="6:17">
      <c r="F844"/>
      <c r="G844"/>
      <c r="Q844"/>
    </row>
    <row r="845" spans="6:17">
      <c r="F845"/>
      <c r="G845"/>
      <c r="Q845"/>
    </row>
    <row r="846" spans="6:17">
      <c r="F846"/>
      <c r="G846"/>
      <c r="Q846"/>
    </row>
    <row r="847" spans="6:17">
      <c r="F847"/>
      <c r="G847"/>
      <c r="Q847"/>
    </row>
    <row r="848" spans="6:17">
      <c r="F848"/>
      <c r="G848"/>
      <c r="Q848"/>
    </row>
    <row r="849" spans="6:17">
      <c r="F849"/>
      <c r="G849"/>
      <c r="Q849"/>
    </row>
    <row r="850" spans="6:17">
      <c r="F850"/>
      <c r="G850"/>
      <c r="Q850"/>
    </row>
    <row r="851" spans="6:17">
      <c r="F851"/>
      <c r="G851"/>
      <c r="Q851"/>
    </row>
    <row r="852" spans="6:17">
      <c r="F852"/>
      <c r="G852"/>
      <c r="Q852"/>
    </row>
    <row r="853" spans="6:17">
      <c r="F853"/>
      <c r="G853"/>
      <c r="Q853"/>
    </row>
    <row r="854" spans="6:17">
      <c r="F854"/>
      <c r="G854"/>
      <c r="Q854"/>
    </row>
    <row r="855" spans="6:17">
      <c r="F855"/>
      <c r="G855"/>
      <c r="Q855"/>
    </row>
    <row r="856" spans="6:17">
      <c r="F856"/>
      <c r="G856"/>
      <c r="Q856"/>
    </row>
    <row r="857" spans="6:17">
      <c r="F857"/>
      <c r="G857"/>
      <c r="Q857"/>
    </row>
    <row r="858" spans="6:17">
      <c r="F858"/>
      <c r="G858"/>
      <c r="Q858"/>
    </row>
    <row r="859" spans="6:17">
      <c r="F859"/>
      <c r="G859"/>
      <c r="Q859"/>
    </row>
    <row r="860" spans="6:17">
      <c r="F860"/>
      <c r="G860"/>
      <c r="Q860"/>
    </row>
    <row r="861" spans="6:17">
      <c r="F861"/>
      <c r="G861"/>
      <c r="Q861"/>
    </row>
    <row r="862" spans="6:17">
      <c r="F862"/>
      <c r="G862"/>
      <c r="Q862"/>
    </row>
    <row r="863" spans="6:17">
      <c r="F863"/>
      <c r="G863"/>
      <c r="Q863"/>
    </row>
    <row r="864" spans="6:17">
      <c r="F864"/>
      <c r="G864"/>
      <c r="Q864"/>
    </row>
    <row r="865" spans="6:17">
      <c r="F865"/>
      <c r="G865"/>
      <c r="Q865"/>
    </row>
    <row r="866" spans="6:17">
      <c r="F866"/>
      <c r="G866"/>
      <c r="Q866"/>
    </row>
    <row r="867" spans="6:17">
      <c r="F867"/>
      <c r="G867"/>
      <c r="Q867"/>
    </row>
    <row r="868" spans="6:17">
      <c r="F868"/>
      <c r="G868"/>
      <c r="Q868"/>
    </row>
    <row r="869" spans="6:17">
      <c r="F869"/>
      <c r="G869"/>
      <c r="Q869"/>
    </row>
    <row r="870" spans="6:17">
      <c r="F870"/>
      <c r="G870"/>
      <c r="Q870"/>
    </row>
    <row r="871" spans="6:17">
      <c r="F871"/>
      <c r="G871"/>
      <c r="Q871"/>
    </row>
    <row r="872" spans="6:17">
      <c r="F872"/>
      <c r="G872"/>
      <c r="Q872"/>
    </row>
    <row r="873" spans="6:17">
      <c r="F873"/>
      <c r="G873"/>
      <c r="Q873"/>
    </row>
    <row r="874" spans="6:17">
      <c r="F874"/>
      <c r="G874"/>
      <c r="Q874"/>
    </row>
    <row r="875" spans="6:17">
      <c r="F875"/>
      <c r="G875"/>
      <c r="Q875"/>
    </row>
    <row r="876" spans="6:17">
      <c r="F876"/>
      <c r="G876"/>
      <c r="Q876"/>
    </row>
    <row r="877" spans="6:17">
      <c r="F877"/>
      <c r="G877"/>
      <c r="Q877"/>
    </row>
    <row r="878" spans="6:17">
      <c r="F878"/>
      <c r="G878"/>
      <c r="Q878"/>
    </row>
    <row r="879" spans="6:17">
      <c r="F879"/>
      <c r="G879"/>
      <c r="Q879"/>
    </row>
    <row r="880" spans="6:17">
      <c r="F880"/>
      <c r="G880"/>
      <c r="Q880"/>
    </row>
    <row r="881" spans="6:17">
      <c r="F881"/>
      <c r="G881"/>
      <c r="Q881"/>
    </row>
    <row r="882" spans="6:17">
      <c r="F882"/>
      <c r="G882"/>
      <c r="Q882"/>
    </row>
    <row r="883" spans="6:17">
      <c r="F883"/>
      <c r="G883"/>
      <c r="Q883"/>
    </row>
    <row r="884" spans="6:17">
      <c r="F884"/>
      <c r="G884"/>
      <c r="Q884"/>
    </row>
    <row r="885" spans="6:17">
      <c r="F885"/>
      <c r="G885"/>
      <c r="Q885"/>
    </row>
    <row r="886" spans="6:17">
      <c r="F886"/>
      <c r="G886"/>
      <c r="Q886"/>
    </row>
    <row r="887" spans="6:17">
      <c r="F887"/>
      <c r="G887"/>
      <c r="Q887"/>
    </row>
    <row r="888" spans="6:17">
      <c r="F888"/>
      <c r="G888"/>
      <c r="Q888"/>
    </row>
    <row r="889" spans="6:17">
      <c r="F889"/>
      <c r="G889"/>
      <c r="Q889"/>
    </row>
    <row r="890" spans="6:17">
      <c r="F890"/>
      <c r="G890"/>
      <c r="Q890"/>
    </row>
    <row r="891" spans="6:17">
      <c r="F891"/>
      <c r="G891"/>
      <c r="Q891"/>
    </row>
    <row r="892" spans="6:17">
      <c r="F892"/>
      <c r="G892"/>
      <c r="Q892"/>
    </row>
    <row r="893" spans="6:17">
      <c r="F893"/>
      <c r="G893"/>
      <c r="Q893"/>
    </row>
    <row r="894" spans="6:17">
      <c r="F894"/>
      <c r="G894"/>
      <c r="Q894"/>
    </row>
    <row r="895" spans="6:17">
      <c r="F895"/>
      <c r="G895"/>
      <c r="Q895"/>
    </row>
    <row r="896" spans="6:17">
      <c r="F896"/>
      <c r="G896"/>
      <c r="Q896"/>
    </row>
    <row r="897" spans="6:17">
      <c r="F897"/>
      <c r="G897"/>
      <c r="Q897"/>
    </row>
    <row r="898" spans="6:17">
      <c r="F898"/>
      <c r="G898"/>
      <c r="Q898"/>
    </row>
    <row r="899" spans="6:17">
      <c r="F899"/>
      <c r="G899"/>
      <c r="Q899"/>
    </row>
    <row r="900" spans="6:17">
      <c r="F900"/>
      <c r="G900"/>
      <c r="Q900"/>
    </row>
    <row r="901" spans="6:17">
      <c r="F901"/>
      <c r="G901"/>
      <c r="Q901"/>
    </row>
    <row r="902" spans="6:17">
      <c r="F902"/>
      <c r="G902"/>
      <c r="Q902"/>
    </row>
    <row r="903" spans="6:17">
      <c r="F903"/>
      <c r="G903"/>
      <c r="Q903"/>
    </row>
    <row r="904" spans="6:17">
      <c r="F904"/>
      <c r="G904"/>
      <c r="Q904"/>
    </row>
    <row r="905" spans="6:17">
      <c r="F905"/>
      <c r="G905"/>
      <c r="Q905"/>
    </row>
    <row r="906" spans="6:17">
      <c r="F906"/>
      <c r="G906"/>
      <c r="Q906"/>
    </row>
    <row r="907" spans="6:17">
      <c r="F907"/>
      <c r="G907"/>
      <c r="Q907"/>
    </row>
    <row r="908" spans="6:17">
      <c r="F908"/>
      <c r="G908"/>
      <c r="Q908"/>
    </row>
    <row r="909" spans="6:17">
      <c r="F909"/>
      <c r="G909"/>
      <c r="Q909"/>
    </row>
    <row r="910" spans="6:17">
      <c r="F910"/>
      <c r="G910"/>
      <c r="Q910"/>
    </row>
    <row r="911" spans="6:17">
      <c r="Q911"/>
    </row>
    <row r="912" spans="6:17">
      <c r="Q912"/>
    </row>
    <row r="913" spans="17:17">
      <c r="Q913"/>
    </row>
    <row r="914" spans="17:17">
      <c r="Q914"/>
    </row>
    <row r="915" spans="17:17">
      <c r="Q915"/>
    </row>
    <row r="916" spans="17:17">
      <c r="Q916"/>
    </row>
    <row r="917" spans="17:17">
      <c r="Q917"/>
    </row>
    <row r="918" spans="17:17">
      <c r="Q918"/>
    </row>
    <row r="919" spans="17:17">
      <c r="Q919"/>
    </row>
    <row r="920" spans="17:17">
      <c r="Q920"/>
    </row>
    <row r="921" spans="17:17">
      <c r="Q921"/>
    </row>
    <row r="922" spans="17:17">
      <c r="Q922"/>
    </row>
    <row r="923" spans="17:17">
      <c r="Q923"/>
    </row>
    <row r="924" spans="17:17">
      <c r="Q924"/>
    </row>
    <row r="925" spans="17:17">
      <c r="Q925"/>
    </row>
    <row r="926" spans="17:17">
      <c r="Q926"/>
    </row>
    <row r="927" spans="17:17">
      <c r="Q927"/>
    </row>
    <row r="928" spans="17:17">
      <c r="Q928"/>
    </row>
    <row r="929" spans="17:17">
      <c r="Q929"/>
    </row>
    <row r="930" spans="17:17">
      <c r="Q930"/>
    </row>
    <row r="931" spans="17:17">
      <c r="Q931"/>
    </row>
    <row r="932" spans="17:17">
      <c r="Q932"/>
    </row>
    <row r="933" spans="17:17">
      <c r="Q933"/>
    </row>
    <row r="934" spans="17:17">
      <c r="Q934"/>
    </row>
    <row r="935" spans="17:17">
      <c r="Q935"/>
    </row>
    <row r="936" spans="17:17">
      <c r="Q936"/>
    </row>
    <row r="937" spans="17:17">
      <c r="Q937"/>
    </row>
    <row r="938" spans="17:17">
      <c r="Q938"/>
    </row>
    <row r="939" spans="17:17">
      <c r="Q939"/>
    </row>
    <row r="940" spans="17:17">
      <c r="Q940"/>
    </row>
    <row r="941" spans="17:17">
      <c r="Q941"/>
    </row>
    <row r="942" spans="17:17">
      <c r="Q942"/>
    </row>
    <row r="943" spans="17:17">
      <c r="Q943"/>
    </row>
    <row r="944" spans="17:17">
      <c r="Q944"/>
    </row>
    <row r="945" spans="17:17">
      <c r="Q945"/>
    </row>
    <row r="946" spans="17:17">
      <c r="Q946"/>
    </row>
    <row r="947" spans="17:17">
      <c r="Q947"/>
    </row>
    <row r="948" spans="17:17">
      <c r="Q948"/>
    </row>
    <row r="949" spans="17:17">
      <c r="Q949"/>
    </row>
    <row r="950" spans="17:17">
      <c r="Q950"/>
    </row>
    <row r="951" spans="17:17">
      <c r="Q951"/>
    </row>
    <row r="952" spans="17:17">
      <c r="Q952"/>
    </row>
    <row r="953" spans="17:17">
      <c r="Q953"/>
    </row>
    <row r="954" spans="17:17">
      <c r="Q954"/>
    </row>
    <row r="955" spans="17:17">
      <c r="Q955"/>
    </row>
    <row r="956" spans="17:17">
      <c r="Q956"/>
    </row>
    <row r="957" spans="17:17">
      <c r="Q957"/>
    </row>
    <row r="958" spans="17:17">
      <c r="Q958"/>
    </row>
    <row r="959" spans="17:17">
      <c r="Q959"/>
    </row>
    <row r="960" spans="17:17">
      <c r="Q960"/>
    </row>
    <row r="961" spans="17:17">
      <c r="Q961"/>
    </row>
    <row r="962" spans="17:17">
      <c r="Q962"/>
    </row>
    <row r="963" spans="17:17">
      <c r="Q963"/>
    </row>
    <row r="964" spans="17:17">
      <c r="Q964"/>
    </row>
    <row r="965" spans="17:17">
      <c r="Q965"/>
    </row>
    <row r="966" spans="17:17">
      <c r="Q966"/>
    </row>
    <row r="967" spans="17:17">
      <c r="Q967"/>
    </row>
    <row r="968" spans="17:17">
      <c r="Q968"/>
    </row>
    <row r="969" spans="17:17">
      <c r="Q969"/>
    </row>
    <row r="970" spans="17:17">
      <c r="Q970"/>
    </row>
    <row r="971" spans="17:17">
      <c r="Q971"/>
    </row>
    <row r="972" spans="17:17">
      <c r="Q972"/>
    </row>
    <row r="973" spans="17:17">
      <c r="Q973"/>
    </row>
    <row r="974" spans="17:17">
      <c r="Q974"/>
    </row>
    <row r="975" spans="17:17">
      <c r="Q975"/>
    </row>
    <row r="976" spans="17:17">
      <c r="Q976"/>
    </row>
    <row r="977" spans="17:17">
      <c r="Q977"/>
    </row>
    <row r="978" spans="17:17">
      <c r="Q978"/>
    </row>
    <row r="979" spans="17:17">
      <c r="Q979"/>
    </row>
    <row r="980" spans="17:17">
      <c r="Q980"/>
    </row>
    <row r="981" spans="17:17">
      <c r="Q981"/>
    </row>
    <row r="982" spans="17:17">
      <c r="Q982"/>
    </row>
    <row r="983" spans="17:17">
      <c r="Q983"/>
    </row>
    <row r="984" spans="17:17">
      <c r="Q984"/>
    </row>
    <row r="985" spans="17:17">
      <c r="Q985"/>
    </row>
    <row r="986" spans="17:17">
      <c r="Q986"/>
    </row>
    <row r="987" spans="17:17">
      <c r="Q987"/>
    </row>
    <row r="988" spans="17:17">
      <c r="Q988"/>
    </row>
    <row r="989" spans="17:17">
      <c r="Q989"/>
    </row>
    <row r="990" spans="17:17">
      <c r="Q990"/>
    </row>
    <row r="991" spans="17:17">
      <c r="Q991"/>
    </row>
    <row r="992" spans="17:17">
      <c r="Q992"/>
    </row>
    <row r="993" spans="17:17">
      <c r="Q993"/>
    </row>
    <row r="994" spans="17:17">
      <c r="Q994"/>
    </row>
    <row r="995" spans="17:17">
      <c r="Q995"/>
    </row>
    <row r="996" spans="17:17">
      <c r="Q996"/>
    </row>
    <row r="997" spans="17:17">
      <c r="Q997"/>
    </row>
    <row r="998" spans="17:17">
      <c r="Q998"/>
    </row>
    <row r="999" spans="17:17">
      <c r="Q999"/>
    </row>
    <row r="1000" spans="17:17">
      <c r="Q1000"/>
    </row>
    <row r="1001" spans="17:17">
      <c r="Q1001"/>
    </row>
    <row r="1002" spans="17:17">
      <c r="Q1002"/>
    </row>
    <row r="1003" spans="17:17">
      <c r="Q1003"/>
    </row>
    <row r="1004" spans="17:17">
      <c r="Q1004"/>
    </row>
    <row r="1005" spans="17:17">
      <c r="Q1005"/>
    </row>
    <row r="1006" spans="17:17">
      <c r="Q1006"/>
    </row>
    <row r="1007" spans="17:17">
      <c r="Q1007"/>
    </row>
    <row r="1008" spans="17:17">
      <c r="Q1008"/>
    </row>
    <row r="1009" spans="17:17">
      <c r="Q1009"/>
    </row>
    <row r="1010" spans="17:17">
      <c r="Q1010"/>
    </row>
    <row r="1011" spans="17:17">
      <c r="Q1011"/>
    </row>
    <row r="1012" spans="17:17">
      <c r="Q1012"/>
    </row>
    <row r="1013" spans="17:17">
      <c r="Q1013"/>
    </row>
    <row r="1014" spans="17:17">
      <c r="Q1014"/>
    </row>
    <row r="1015" spans="17:17">
      <c r="Q1015"/>
    </row>
    <row r="1016" spans="17:17">
      <c r="Q1016"/>
    </row>
    <row r="1017" spans="17:17">
      <c r="Q1017"/>
    </row>
    <row r="1018" spans="17:17">
      <c r="Q1018"/>
    </row>
    <row r="1019" spans="17:17">
      <c r="Q1019"/>
    </row>
    <row r="1020" spans="17:17">
      <c r="Q1020"/>
    </row>
    <row r="1021" spans="17:17">
      <c r="Q1021"/>
    </row>
    <row r="1022" spans="17:17">
      <c r="Q1022"/>
    </row>
    <row r="1023" spans="17:17">
      <c r="Q1023"/>
    </row>
    <row r="1024" spans="17:17">
      <c r="Q1024"/>
    </row>
    <row r="1025" spans="17:17">
      <c r="Q1025"/>
    </row>
    <row r="1026" spans="17:17">
      <c r="Q1026"/>
    </row>
    <row r="1027" spans="17:17">
      <c r="Q1027"/>
    </row>
    <row r="1028" spans="17:17">
      <c r="Q1028"/>
    </row>
    <row r="1029" spans="17:17">
      <c r="Q1029"/>
    </row>
    <row r="1030" spans="17:17">
      <c r="Q1030"/>
    </row>
    <row r="1031" spans="17:17">
      <c r="Q1031"/>
    </row>
    <row r="1032" spans="17:17">
      <c r="Q1032"/>
    </row>
    <row r="1033" spans="17:17">
      <c r="Q1033"/>
    </row>
    <row r="1034" spans="17:17">
      <c r="Q1034"/>
    </row>
    <row r="1035" spans="17:17">
      <c r="Q1035"/>
    </row>
    <row r="1036" spans="17:17">
      <c r="Q1036"/>
    </row>
    <row r="1037" spans="17:17">
      <c r="Q1037"/>
    </row>
    <row r="1038" spans="17:17">
      <c r="Q1038"/>
    </row>
    <row r="1039" spans="17:17">
      <c r="Q1039"/>
    </row>
    <row r="1040" spans="17:17">
      <c r="Q1040"/>
    </row>
    <row r="1041" spans="17:17">
      <c r="Q1041"/>
    </row>
    <row r="1042" spans="17:17">
      <c r="Q1042"/>
    </row>
    <row r="1043" spans="17:17">
      <c r="Q1043"/>
    </row>
    <row r="1044" spans="17:17">
      <c r="Q1044"/>
    </row>
    <row r="1045" spans="17:17">
      <c r="Q1045"/>
    </row>
    <row r="1046" spans="17:17">
      <c r="Q1046"/>
    </row>
    <row r="1047" spans="17:17">
      <c r="Q1047"/>
    </row>
    <row r="1048" spans="17:17">
      <c r="Q1048"/>
    </row>
    <row r="1049" spans="17:17">
      <c r="Q1049"/>
    </row>
    <row r="1050" spans="17:17">
      <c r="Q1050"/>
    </row>
    <row r="1051" spans="17:17">
      <c r="Q1051"/>
    </row>
    <row r="1052" spans="17:17">
      <c r="Q1052"/>
    </row>
    <row r="1053" spans="17:17">
      <c r="Q1053"/>
    </row>
    <row r="1054" spans="17:17">
      <c r="Q1054"/>
    </row>
    <row r="1055" spans="17:17">
      <c r="Q1055"/>
    </row>
    <row r="1056" spans="17:17">
      <c r="Q1056"/>
    </row>
    <row r="1057" spans="17:17">
      <c r="Q1057"/>
    </row>
    <row r="1058" spans="17:17">
      <c r="Q1058"/>
    </row>
    <row r="1059" spans="17:17">
      <c r="Q1059"/>
    </row>
    <row r="1060" spans="17:17">
      <c r="Q1060"/>
    </row>
    <row r="1061" spans="17:17">
      <c r="Q1061"/>
    </row>
    <row r="1062" spans="17:17">
      <c r="Q1062"/>
    </row>
    <row r="1063" spans="17:17">
      <c r="Q1063"/>
    </row>
    <row r="1064" spans="17:17">
      <c r="Q1064"/>
    </row>
    <row r="1065" spans="17:17">
      <c r="Q1065"/>
    </row>
    <row r="1066" spans="17:17">
      <c r="Q1066"/>
    </row>
    <row r="1067" spans="17:17">
      <c r="Q1067"/>
    </row>
    <row r="1068" spans="17:17">
      <c r="Q1068"/>
    </row>
    <row r="1069" spans="17:17">
      <c r="Q1069"/>
    </row>
    <row r="1070" spans="17:17">
      <c r="Q1070"/>
    </row>
    <row r="1071" spans="17:17">
      <c r="Q1071"/>
    </row>
    <row r="1072" spans="17:17">
      <c r="Q1072"/>
    </row>
    <row r="1073" spans="17:17">
      <c r="Q1073"/>
    </row>
    <row r="1074" spans="17:17">
      <c r="Q1074"/>
    </row>
    <row r="1075" spans="17:17">
      <c r="Q1075"/>
    </row>
    <row r="1076" spans="17:17">
      <c r="Q1076"/>
    </row>
    <row r="1077" spans="17:17">
      <c r="Q1077"/>
    </row>
    <row r="1078" spans="17:17">
      <c r="Q1078"/>
    </row>
    <row r="1079" spans="17:17">
      <c r="Q1079"/>
    </row>
    <row r="1080" spans="17:17">
      <c r="Q1080"/>
    </row>
    <row r="1081" spans="17:17">
      <c r="Q1081"/>
    </row>
    <row r="1082" spans="17:17">
      <c r="Q1082"/>
    </row>
    <row r="1083" spans="17:17">
      <c r="Q1083"/>
    </row>
    <row r="1084" spans="17:17">
      <c r="Q1084"/>
    </row>
    <row r="1085" spans="17:17">
      <c r="Q1085"/>
    </row>
    <row r="1086" spans="17:17">
      <c r="Q1086"/>
    </row>
    <row r="1087" spans="17:17">
      <c r="Q1087"/>
    </row>
    <row r="1088" spans="17:17">
      <c r="Q1088"/>
    </row>
    <row r="1089" spans="17:17">
      <c r="Q1089"/>
    </row>
    <row r="1090" spans="17:17">
      <c r="Q1090"/>
    </row>
    <row r="1091" spans="17:17">
      <c r="Q1091"/>
    </row>
    <row r="1092" spans="17:17">
      <c r="Q1092"/>
    </row>
    <row r="1093" spans="17:17">
      <c r="Q1093"/>
    </row>
    <row r="1094" spans="17:17">
      <c r="Q1094"/>
    </row>
    <row r="1095" spans="17:17">
      <c r="Q1095"/>
    </row>
    <row r="1096" spans="17:17">
      <c r="Q1096"/>
    </row>
    <row r="1097" spans="17:17">
      <c r="Q1097"/>
    </row>
    <row r="1098" spans="17:17">
      <c r="Q1098"/>
    </row>
    <row r="1099" spans="17:17">
      <c r="Q1099"/>
    </row>
    <row r="1100" spans="17:17">
      <c r="Q1100"/>
    </row>
    <row r="1101" spans="17:17">
      <c r="Q1101"/>
    </row>
    <row r="1102" spans="17:17">
      <c r="Q1102"/>
    </row>
    <row r="1103" spans="17:17">
      <c r="Q1103"/>
    </row>
    <row r="1104" spans="17:17">
      <c r="Q1104"/>
    </row>
    <row r="1105" spans="17:17">
      <c r="Q1105"/>
    </row>
    <row r="1106" spans="17:17">
      <c r="Q1106"/>
    </row>
    <row r="1107" spans="17:17">
      <c r="Q1107"/>
    </row>
    <row r="1108" spans="17:17">
      <c r="Q1108"/>
    </row>
    <row r="1109" spans="17:17">
      <c r="Q1109"/>
    </row>
    <row r="1110" spans="17:17">
      <c r="Q1110"/>
    </row>
    <row r="1111" spans="17:17">
      <c r="Q1111"/>
    </row>
    <row r="1112" spans="17:17">
      <c r="Q1112"/>
    </row>
    <row r="1113" spans="17:17">
      <c r="Q1113"/>
    </row>
    <row r="1114" spans="17:17">
      <c r="Q1114"/>
    </row>
    <row r="1115" spans="17:17">
      <c r="Q1115"/>
    </row>
    <row r="1116" spans="17:17">
      <c r="Q1116"/>
    </row>
    <row r="1117" spans="17:17">
      <c r="Q1117"/>
    </row>
    <row r="1118" spans="17:17">
      <c r="Q1118"/>
    </row>
    <row r="1119" spans="17:17">
      <c r="Q1119"/>
    </row>
    <row r="1120" spans="17:17">
      <c r="Q1120"/>
    </row>
    <row r="1121" spans="17:17">
      <c r="Q1121"/>
    </row>
    <row r="1122" spans="17:17">
      <c r="Q1122"/>
    </row>
    <row r="1123" spans="17:17">
      <c r="Q1123"/>
    </row>
    <row r="1124" spans="17:17">
      <c r="Q1124"/>
    </row>
    <row r="1125" spans="17:17">
      <c r="Q1125"/>
    </row>
    <row r="1126" spans="17:17">
      <c r="Q1126"/>
    </row>
    <row r="1127" spans="17:17">
      <c r="Q1127"/>
    </row>
    <row r="1128" spans="17:17">
      <c r="Q1128"/>
    </row>
    <row r="1129" spans="17:17">
      <c r="Q1129"/>
    </row>
    <row r="1130" spans="17:17">
      <c r="Q1130"/>
    </row>
    <row r="1131" spans="17:17">
      <c r="Q1131"/>
    </row>
    <row r="1132" spans="17:17">
      <c r="Q1132"/>
    </row>
    <row r="1133" spans="17:17">
      <c r="Q1133"/>
    </row>
    <row r="1134" spans="17:17">
      <c r="Q1134"/>
    </row>
    <row r="1135" spans="17:17">
      <c r="Q1135"/>
    </row>
    <row r="1136" spans="17:17">
      <c r="Q1136"/>
    </row>
    <row r="1137" spans="17:17">
      <c r="Q1137"/>
    </row>
    <row r="1138" spans="17:17">
      <c r="Q1138"/>
    </row>
    <row r="1139" spans="17:17">
      <c r="Q1139"/>
    </row>
    <row r="1140" spans="17:17">
      <c r="Q1140"/>
    </row>
    <row r="1141" spans="17:17">
      <c r="Q1141"/>
    </row>
    <row r="1142" spans="17:17">
      <c r="Q1142"/>
    </row>
    <row r="1143" spans="17:17">
      <c r="Q1143"/>
    </row>
    <row r="1144" spans="17:17">
      <c r="Q1144"/>
    </row>
    <row r="1145" spans="17:17">
      <c r="Q1145"/>
    </row>
    <row r="1146" spans="17:17">
      <c r="Q1146"/>
    </row>
    <row r="1147" spans="17:17">
      <c r="Q1147"/>
    </row>
    <row r="1148" spans="17:17">
      <c r="Q1148"/>
    </row>
    <row r="1149" spans="17:17">
      <c r="Q1149"/>
    </row>
    <row r="1150" spans="17:17">
      <c r="Q1150"/>
    </row>
    <row r="1151" spans="17:17">
      <c r="Q1151"/>
    </row>
    <row r="1152" spans="17:17">
      <c r="Q1152"/>
    </row>
    <row r="1153" spans="17:17">
      <c r="Q1153"/>
    </row>
    <row r="1154" spans="17:17">
      <c r="Q1154"/>
    </row>
    <row r="1155" spans="17:17">
      <c r="Q1155"/>
    </row>
    <row r="1156" spans="17:17">
      <c r="Q1156"/>
    </row>
    <row r="1157" spans="17:17">
      <c r="Q1157"/>
    </row>
    <row r="1158" spans="17:17">
      <c r="Q1158"/>
    </row>
    <row r="1159" spans="17:17">
      <c r="Q1159"/>
    </row>
    <row r="1160" spans="17:17">
      <c r="Q1160"/>
    </row>
    <row r="1161" spans="17:17">
      <c r="Q1161"/>
    </row>
    <row r="1162" spans="17:17">
      <c r="Q1162"/>
    </row>
    <row r="1163" spans="17:17">
      <c r="Q1163"/>
    </row>
    <row r="1164" spans="17:17">
      <c r="Q1164"/>
    </row>
    <row r="1165" spans="17:17">
      <c r="Q1165"/>
    </row>
    <row r="1166" spans="17:17">
      <c r="Q1166"/>
    </row>
    <row r="1167" spans="17:17">
      <c r="Q1167"/>
    </row>
    <row r="1168" spans="17:17">
      <c r="Q1168"/>
    </row>
    <row r="1169" spans="17:17">
      <c r="Q1169"/>
    </row>
    <row r="1170" spans="17:17">
      <c r="Q1170"/>
    </row>
    <row r="1171" spans="17:17">
      <c r="Q1171"/>
    </row>
    <row r="1172" spans="17:17">
      <c r="Q1172"/>
    </row>
    <row r="1173" spans="17:17">
      <c r="Q1173"/>
    </row>
    <row r="1174" spans="17:17">
      <c r="Q1174"/>
    </row>
    <row r="1175" spans="17:17">
      <c r="Q1175"/>
    </row>
    <row r="1176" spans="17:17">
      <c r="Q1176"/>
    </row>
    <row r="1177" spans="17:17">
      <c r="Q1177"/>
    </row>
    <row r="1178" spans="17:17">
      <c r="Q1178"/>
    </row>
    <row r="1179" spans="17:17">
      <c r="Q1179"/>
    </row>
    <row r="1180" spans="17:17">
      <c r="Q1180"/>
    </row>
    <row r="1181" spans="17:17">
      <c r="Q1181"/>
    </row>
    <row r="1182" spans="17:17">
      <c r="Q1182"/>
    </row>
    <row r="1183" spans="17:17">
      <c r="Q1183"/>
    </row>
    <row r="1184" spans="17:17">
      <c r="Q1184"/>
    </row>
    <row r="1185" spans="17:17">
      <c r="Q1185"/>
    </row>
    <row r="1186" spans="17:17">
      <c r="Q1186"/>
    </row>
    <row r="1187" spans="17:17">
      <c r="Q1187"/>
    </row>
    <row r="1188" spans="17:17">
      <c r="Q1188"/>
    </row>
    <row r="1189" spans="17:17">
      <c r="Q1189"/>
    </row>
    <row r="1190" spans="17:17">
      <c r="Q1190"/>
    </row>
    <row r="1191" spans="17:17">
      <c r="Q1191"/>
    </row>
    <row r="1192" spans="17:17">
      <c r="Q1192"/>
    </row>
    <row r="1193" spans="17:17">
      <c r="Q1193"/>
    </row>
    <row r="1194" spans="17:17">
      <c r="Q1194"/>
    </row>
    <row r="1195" spans="17:17">
      <c r="Q1195"/>
    </row>
    <row r="1196" spans="17:17">
      <c r="Q1196"/>
    </row>
    <row r="1197" spans="17:17">
      <c r="Q1197"/>
    </row>
    <row r="1198" spans="17:17">
      <c r="Q1198"/>
    </row>
    <row r="1199" spans="17:17">
      <c r="Q1199"/>
    </row>
    <row r="1200" spans="17:17">
      <c r="Q1200"/>
    </row>
    <row r="1201" spans="17:17">
      <c r="Q1201"/>
    </row>
    <row r="1202" spans="17:17">
      <c r="Q1202"/>
    </row>
    <row r="1203" spans="17:17">
      <c r="Q1203"/>
    </row>
    <row r="1204" spans="17:17">
      <c r="Q1204"/>
    </row>
    <row r="1205" spans="17:17">
      <c r="Q1205"/>
    </row>
    <row r="1206" spans="17:17">
      <c r="Q1206"/>
    </row>
    <row r="1207" spans="17:17">
      <c r="Q1207"/>
    </row>
    <row r="1208" spans="17:17">
      <c r="Q1208"/>
    </row>
    <row r="1209" spans="17:17">
      <c r="Q1209"/>
    </row>
    <row r="1210" spans="17:17">
      <c r="Q1210"/>
    </row>
    <row r="1211" spans="17:17">
      <c r="Q1211"/>
    </row>
    <row r="1212" spans="17:17">
      <c r="Q1212"/>
    </row>
    <row r="1213" spans="17:17">
      <c r="Q1213"/>
    </row>
    <row r="1214" spans="17:17">
      <c r="Q1214"/>
    </row>
    <row r="1215" spans="17:17">
      <c r="Q1215"/>
    </row>
    <row r="1216" spans="17:17">
      <c r="Q1216"/>
    </row>
    <row r="1217" spans="17:17">
      <c r="Q1217"/>
    </row>
    <row r="1218" spans="17:17">
      <c r="Q1218"/>
    </row>
    <row r="1219" spans="17:17">
      <c r="Q1219"/>
    </row>
    <row r="1220" spans="17:17">
      <c r="Q1220"/>
    </row>
    <row r="1221" spans="17:17">
      <c r="Q1221"/>
    </row>
  </sheetData>
  <pageMargins left="0.7" right="0.7" top="0.75" bottom="0.75" header="0.3" footer="0.3"/>
  <pageSetup orientation="portrait" horizontalDpi="4294967293" verticalDpi="4294967293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13"/>
  <sheetViews>
    <sheetView showGridLines="0" zoomScale="85" zoomScaleNormal="85" workbookViewId="0">
      <pane xSplit="2" ySplit="6" topLeftCell="C20" activePane="bottomRight" state="frozen"/>
      <selection pane="topRight" activeCell="C1" sqref="C1"/>
      <selection pane="bottomLeft" activeCell="A7" sqref="A7"/>
      <selection pane="bottomRight" activeCell="G52" sqref="G52"/>
    </sheetView>
  </sheetViews>
  <sheetFormatPr defaultRowHeight="14.4"/>
  <cols>
    <col min="1" max="1" width="33.6640625" bestFit="1" customWidth="1"/>
    <col min="2" max="2" width="44.33203125" bestFit="1" customWidth="1"/>
    <col min="3" max="5" width="10.5546875" customWidth="1"/>
    <col min="6" max="6" width="10.5546875" style="50" customWidth="1"/>
    <col min="7" max="7" width="10.5546875" style="82" customWidth="1"/>
    <col min="8" max="12" width="10.5546875" customWidth="1"/>
    <col min="13" max="13" width="10.5546875" bestFit="1" customWidth="1"/>
    <col min="14" max="14" width="10.5546875" customWidth="1"/>
    <col min="15" max="15" width="11.44140625" customWidth="1"/>
    <col min="16" max="17" width="12.33203125" bestFit="1" customWidth="1"/>
  </cols>
  <sheetData>
    <row r="2" spans="1:15">
      <c r="A2" s="48" t="s">
        <v>7</v>
      </c>
      <c r="B2" t="s">
        <v>20</v>
      </c>
    </row>
    <row r="3" spans="1:15">
      <c r="A3" s="48" t="s">
        <v>6</v>
      </c>
      <c r="B3" t="s">
        <v>58</v>
      </c>
    </row>
    <row r="4" spans="1:15">
      <c r="F4" s="1"/>
      <c r="G4"/>
    </row>
    <row r="5" spans="1:15">
      <c r="A5" s="48" t="s">
        <v>4304</v>
      </c>
      <c r="C5" s="48" t="s">
        <v>8</v>
      </c>
      <c r="F5"/>
      <c r="G5"/>
    </row>
    <row r="6" spans="1:15">
      <c r="A6" s="48" t="s">
        <v>10</v>
      </c>
      <c r="B6" s="48" t="s">
        <v>15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>
        <v>8</v>
      </c>
      <c r="K6">
        <v>9</v>
      </c>
      <c r="L6">
        <v>10</v>
      </c>
      <c r="M6">
        <v>11</v>
      </c>
      <c r="N6">
        <v>12</v>
      </c>
      <c r="O6" t="s">
        <v>1058</v>
      </c>
    </row>
    <row r="7" spans="1:15">
      <c r="A7" t="s">
        <v>21</v>
      </c>
      <c r="B7" t="s">
        <v>173</v>
      </c>
      <c r="C7" s="232"/>
      <c r="D7" s="232"/>
      <c r="E7" s="232"/>
      <c r="F7" s="232"/>
      <c r="G7" s="232"/>
      <c r="H7" s="232"/>
      <c r="I7" s="232">
        <v>-96.87</v>
      </c>
      <c r="J7" s="232"/>
      <c r="K7" s="232"/>
      <c r="L7" s="232"/>
      <c r="M7" s="232"/>
      <c r="N7" s="232"/>
      <c r="O7" s="232">
        <v>-96.87</v>
      </c>
    </row>
    <row r="8" spans="1:15">
      <c r="B8" s="49" t="s">
        <v>171</v>
      </c>
      <c r="C8" s="232">
        <v>4359.46</v>
      </c>
      <c r="D8" s="232">
        <v>1099.98</v>
      </c>
      <c r="E8" s="232">
        <v>6328.73</v>
      </c>
      <c r="F8" s="232">
        <v>3577.63</v>
      </c>
      <c r="G8" s="232">
        <v>5000</v>
      </c>
      <c r="H8" s="232">
        <v>5691.63</v>
      </c>
      <c r="I8" s="232">
        <v>4430</v>
      </c>
      <c r="J8" s="232">
        <v>5420.37</v>
      </c>
      <c r="K8" s="232">
        <v>4272.83</v>
      </c>
      <c r="L8" s="232">
        <v>3772.61</v>
      </c>
      <c r="M8" s="232">
        <v>5279.5099999999993</v>
      </c>
      <c r="N8" s="232">
        <v>6102.1200000000008</v>
      </c>
      <c r="O8" s="232">
        <v>55334.87000000001</v>
      </c>
    </row>
    <row r="9" spans="1:15">
      <c r="A9" t="s">
        <v>19</v>
      </c>
      <c r="B9" s="49" t="s">
        <v>157</v>
      </c>
      <c r="C9" s="232"/>
      <c r="D9" s="232"/>
      <c r="E9" s="232">
        <v>400</v>
      </c>
      <c r="F9" s="232">
        <v>70</v>
      </c>
      <c r="G9" s="232"/>
      <c r="H9" s="232"/>
      <c r="I9" s="232"/>
      <c r="J9" s="232">
        <v>2438</v>
      </c>
      <c r="K9" s="232"/>
      <c r="L9" s="232"/>
      <c r="M9" s="232"/>
      <c r="N9" s="232"/>
      <c r="O9" s="232">
        <v>2908</v>
      </c>
    </row>
    <row r="10" spans="1:15">
      <c r="B10" s="49" t="s">
        <v>60</v>
      </c>
      <c r="C10" s="232"/>
      <c r="D10" s="232">
        <v>-300</v>
      </c>
      <c r="E10" s="232">
        <v>-200</v>
      </c>
      <c r="F10" s="232">
        <v>-300</v>
      </c>
      <c r="G10" s="232">
        <v>-8040</v>
      </c>
      <c r="H10" s="232">
        <v>-400</v>
      </c>
      <c r="I10" s="232">
        <v>-630</v>
      </c>
      <c r="J10" s="232">
        <v>-31250</v>
      </c>
      <c r="K10" s="232">
        <v>-15661</v>
      </c>
      <c r="L10" s="232">
        <v>-8315.61</v>
      </c>
      <c r="M10" s="232">
        <v>-1300</v>
      </c>
      <c r="N10" s="232">
        <v>-680</v>
      </c>
      <c r="O10" s="232">
        <v>-67076.61</v>
      </c>
    </row>
    <row r="11" spans="1:15">
      <c r="A11" t="s">
        <v>158</v>
      </c>
      <c r="B11" s="49" t="s">
        <v>168</v>
      </c>
      <c r="C11" s="232">
        <v>-32000</v>
      </c>
      <c r="D11" s="232">
        <v>-25150</v>
      </c>
      <c r="E11" s="232">
        <v>-14500</v>
      </c>
      <c r="F11" s="232">
        <v>-48020.97</v>
      </c>
      <c r="G11" s="232">
        <v>-18300</v>
      </c>
      <c r="H11" s="232">
        <v>-21450</v>
      </c>
      <c r="I11" s="232">
        <v>-10750</v>
      </c>
      <c r="J11" s="232">
        <v>-6200</v>
      </c>
      <c r="K11" s="232">
        <v>-4671</v>
      </c>
      <c r="L11" s="232">
        <v>-9875.09</v>
      </c>
      <c r="M11" s="232">
        <v>-23066.91</v>
      </c>
      <c r="N11" s="232">
        <v>-18653.34</v>
      </c>
      <c r="O11" s="232">
        <v>-232637.31</v>
      </c>
    </row>
    <row r="12" spans="1:15">
      <c r="B12" s="49" t="s">
        <v>169</v>
      </c>
      <c r="C12" s="232">
        <v>1000</v>
      </c>
      <c r="D12" s="232"/>
      <c r="E12" s="232"/>
      <c r="F12" s="232">
        <v>300</v>
      </c>
      <c r="G12" s="232">
        <v>200</v>
      </c>
      <c r="H12" s="232"/>
      <c r="I12" s="232"/>
      <c r="J12" s="232">
        <v>1806.11</v>
      </c>
      <c r="K12" s="232"/>
      <c r="L12" s="232"/>
      <c r="M12" s="232"/>
      <c r="N12" s="232"/>
      <c r="O12" s="232">
        <v>3306.1099999999997</v>
      </c>
    </row>
    <row r="13" spans="1:15">
      <c r="A13" s="16" t="s">
        <v>31</v>
      </c>
      <c r="B13" s="49" t="s">
        <v>161</v>
      </c>
      <c r="C13" s="62">
        <v>-40794.78</v>
      </c>
      <c r="D13" s="62">
        <v>-23492</v>
      </c>
      <c r="E13" s="62">
        <v>-36037</v>
      </c>
      <c r="F13" s="62">
        <v>-36040.300000000003</v>
      </c>
      <c r="G13" s="62">
        <v>-22512</v>
      </c>
      <c r="H13" s="62">
        <v>-34239.160000000003</v>
      </c>
      <c r="I13" s="62">
        <v>-35661</v>
      </c>
      <c r="J13" s="62">
        <v>-10326.23</v>
      </c>
      <c r="K13" s="62">
        <v>-21090</v>
      </c>
      <c r="L13" s="62">
        <v>-20564.760000000002</v>
      </c>
      <c r="M13" s="62">
        <v>-20000</v>
      </c>
      <c r="N13" s="62">
        <v>-14638</v>
      </c>
      <c r="O13" s="62">
        <v>-315395.23000000004</v>
      </c>
    </row>
    <row r="14" spans="1:15">
      <c r="A14" t="s">
        <v>289</v>
      </c>
      <c r="B14" s="49" t="s">
        <v>548</v>
      </c>
      <c r="C14" s="232">
        <v>2200.79</v>
      </c>
      <c r="D14" s="232"/>
      <c r="E14" s="232"/>
      <c r="F14" s="232"/>
      <c r="G14" s="232"/>
      <c r="H14" s="232"/>
      <c r="I14" s="232"/>
      <c r="J14" s="232"/>
      <c r="K14" s="232"/>
      <c r="L14" s="232"/>
      <c r="M14" s="232"/>
      <c r="N14" s="232"/>
      <c r="O14" s="232">
        <v>2200.79</v>
      </c>
    </row>
    <row r="15" spans="1:15">
      <c r="A15" t="s">
        <v>81</v>
      </c>
      <c r="B15" s="49" t="s">
        <v>2288</v>
      </c>
      <c r="C15" s="232"/>
      <c r="D15" s="232"/>
      <c r="E15" s="232"/>
      <c r="F15" s="232"/>
      <c r="G15" s="232"/>
      <c r="H15" s="232"/>
      <c r="I15" s="232"/>
      <c r="J15" s="232">
        <v>917.74</v>
      </c>
      <c r="K15" s="232"/>
      <c r="L15" s="232"/>
      <c r="M15" s="232"/>
      <c r="N15" s="232"/>
      <c r="O15" s="232">
        <v>917.74</v>
      </c>
    </row>
    <row r="16" spans="1:15">
      <c r="B16" s="49" t="s">
        <v>3974</v>
      </c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>
        <v>-790.11</v>
      </c>
      <c r="N16" s="232"/>
      <c r="O16" s="232">
        <v>-790.11</v>
      </c>
    </row>
    <row r="17" spans="1:15">
      <c r="B17" s="49" t="s">
        <v>170</v>
      </c>
      <c r="C17" s="232"/>
      <c r="D17" s="232">
        <v>-4000</v>
      </c>
      <c r="E17" s="232">
        <v>-1500</v>
      </c>
      <c r="F17" s="232"/>
      <c r="G17" s="232"/>
      <c r="H17" s="232"/>
      <c r="I17" s="232"/>
      <c r="J17" s="232"/>
      <c r="K17" s="232">
        <v>-500</v>
      </c>
      <c r="L17" s="232"/>
      <c r="M17" s="232"/>
      <c r="N17" s="232"/>
      <c r="O17" s="232">
        <v>-6000</v>
      </c>
    </row>
    <row r="18" spans="1:15">
      <c r="B18" t="s">
        <v>2190</v>
      </c>
      <c r="C18" s="232"/>
      <c r="D18" s="232">
        <v>-166.79</v>
      </c>
      <c r="E18" s="232"/>
      <c r="F18" s="232"/>
      <c r="G18" s="232"/>
      <c r="H18" s="232"/>
      <c r="I18" s="232"/>
      <c r="J18" s="232"/>
      <c r="K18" s="232"/>
      <c r="L18" s="232"/>
      <c r="M18" s="232"/>
      <c r="N18" s="232"/>
      <c r="O18" s="232">
        <v>-166.79</v>
      </c>
    </row>
    <row r="19" spans="1:15">
      <c r="A19" t="s">
        <v>106</v>
      </c>
      <c r="B19" s="49" t="s">
        <v>172</v>
      </c>
      <c r="C19" s="232">
        <v>-215</v>
      </c>
      <c r="D19" s="232"/>
      <c r="E19" s="232">
        <v>-410</v>
      </c>
      <c r="F19" s="232"/>
      <c r="G19" s="232">
        <v>-203</v>
      </c>
      <c r="H19" s="232">
        <v>-200</v>
      </c>
      <c r="I19" s="232">
        <v>-300</v>
      </c>
      <c r="J19" s="232">
        <v>-440</v>
      </c>
      <c r="K19" s="232"/>
      <c r="L19" s="232">
        <v>-270</v>
      </c>
      <c r="M19" s="232">
        <v>-350</v>
      </c>
      <c r="N19" s="232">
        <v>-1430</v>
      </c>
      <c r="O19" s="232">
        <v>-3818</v>
      </c>
    </row>
    <row r="20" spans="1:15">
      <c r="B20" s="49" t="s">
        <v>2313</v>
      </c>
      <c r="C20" s="232"/>
      <c r="D20" s="232"/>
      <c r="E20" s="232"/>
      <c r="F20" s="232"/>
      <c r="G20" s="232"/>
      <c r="H20" s="232"/>
      <c r="I20" s="232"/>
      <c r="J20" s="232"/>
      <c r="K20" s="232">
        <v>228</v>
      </c>
      <c r="L20" s="232"/>
      <c r="M20" s="232"/>
      <c r="N20" s="232"/>
      <c r="O20" s="232">
        <v>228</v>
      </c>
    </row>
    <row r="21" spans="1:15">
      <c r="A21" t="s">
        <v>133</v>
      </c>
      <c r="B21" s="49" t="s">
        <v>161</v>
      </c>
      <c r="C21" s="232"/>
      <c r="D21" s="232"/>
      <c r="E21" s="232"/>
      <c r="F21" s="232"/>
      <c r="G21" s="232">
        <v>-210.09</v>
      </c>
      <c r="H21" s="232"/>
      <c r="I21" s="232"/>
      <c r="J21" s="232"/>
      <c r="K21" s="232">
        <v>-217.63</v>
      </c>
      <c r="L21" s="232"/>
      <c r="M21" s="232"/>
      <c r="N21" s="232"/>
      <c r="O21" s="232">
        <v>-427.72</v>
      </c>
    </row>
    <row r="22" spans="1:15">
      <c r="A22" t="s">
        <v>97</v>
      </c>
      <c r="B22" s="49" t="s">
        <v>2189</v>
      </c>
      <c r="C22" s="232">
        <v>-2094.88</v>
      </c>
      <c r="D22" s="232"/>
      <c r="E22" s="232"/>
      <c r="F22" s="232">
        <v>-730</v>
      </c>
      <c r="G22" s="232"/>
      <c r="H22" s="232"/>
      <c r="I22" s="232"/>
      <c r="J22" s="232"/>
      <c r="K22" s="232"/>
      <c r="L22" s="232"/>
      <c r="M22" s="232"/>
      <c r="N22" s="232"/>
      <c r="O22" s="232">
        <v>-2824.88</v>
      </c>
    </row>
    <row r="23" spans="1:15">
      <c r="A23" t="s">
        <v>100</v>
      </c>
      <c r="B23" s="49" t="s">
        <v>2191</v>
      </c>
      <c r="C23" s="232"/>
      <c r="D23" s="232"/>
      <c r="E23" s="232"/>
      <c r="F23" s="232"/>
      <c r="G23" s="232">
        <v>-2210.9499999999998</v>
      </c>
      <c r="H23" s="232">
        <v>-500</v>
      </c>
      <c r="I23" s="232">
        <v>-1400</v>
      </c>
      <c r="J23" s="232">
        <v>-1400</v>
      </c>
      <c r="K23" s="232">
        <v>-200</v>
      </c>
      <c r="L23" s="232">
        <v>-200</v>
      </c>
      <c r="M23" s="232"/>
      <c r="N23" s="232">
        <v>-3000</v>
      </c>
      <c r="O23" s="232">
        <v>-8910.9500000000007</v>
      </c>
    </row>
    <row r="24" spans="1:15">
      <c r="B24" s="49" t="s">
        <v>1315</v>
      </c>
      <c r="C24" s="232"/>
      <c r="D24" s="232"/>
      <c r="E24" s="232"/>
      <c r="F24" s="232">
        <v>500</v>
      </c>
      <c r="G24" s="232"/>
      <c r="H24" s="232"/>
      <c r="I24" s="232"/>
      <c r="J24" s="232"/>
      <c r="K24" s="232"/>
      <c r="L24" s="232"/>
      <c r="M24" s="232"/>
      <c r="N24" s="232"/>
      <c r="O24" s="232">
        <v>500</v>
      </c>
    </row>
    <row r="25" spans="1:15">
      <c r="A25" t="s">
        <v>148</v>
      </c>
      <c r="B25" s="49" t="s">
        <v>2286</v>
      </c>
      <c r="C25" s="232"/>
      <c r="D25" s="232"/>
      <c r="E25" s="232"/>
      <c r="F25" s="232"/>
      <c r="G25" s="232"/>
      <c r="H25" s="232"/>
      <c r="I25" s="232"/>
      <c r="J25" s="232">
        <v>5000</v>
      </c>
      <c r="K25" s="232"/>
      <c r="L25" s="232"/>
      <c r="M25" s="232"/>
      <c r="N25" s="232"/>
      <c r="O25" s="232">
        <v>5000</v>
      </c>
    </row>
    <row r="26" spans="1:15">
      <c r="A26" t="s">
        <v>146</v>
      </c>
      <c r="B26" s="49" t="s">
        <v>163</v>
      </c>
      <c r="C26" s="232"/>
      <c r="D26" s="232"/>
      <c r="E26" s="232"/>
      <c r="F26" s="232"/>
      <c r="G26" s="232"/>
      <c r="H26" s="232"/>
      <c r="I26" s="232"/>
      <c r="J26" s="232"/>
      <c r="K26" s="232"/>
      <c r="L26" s="232"/>
      <c r="M26" s="232"/>
      <c r="N26" s="232">
        <v>432</v>
      </c>
      <c r="O26" s="232">
        <v>432</v>
      </c>
    </row>
    <row r="27" spans="1:15">
      <c r="A27" t="s">
        <v>26</v>
      </c>
      <c r="B27" t="s">
        <v>161</v>
      </c>
      <c r="C27" s="232"/>
      <c r="D27" s="232"/>
      <c r="E27" s="232"/>
      <c r="F27" s="232"/>
      <c r="G27" s="232"/>
      <c r="H27" s="232"/>
      <c r="I27" s="232"/>
      <c r="J27" s="232"/>
      <c r="K27" s="232"/>
      <c r="L27" s="232"/>
      <c r="M27" s="232">
        <v>1142.33</v>
      </c>
      <c r="N27" s="232"/>
      <c r="O27" s="232">
        <v>1142.33</v>
      </c>
    </row>
    <row r="28" spans="1:15">
      <c r="B28" s="49" t="s">
        <v>163</v>
      </c>
      <c r="C28" s="232">
        <v>74737.47</v>
      </c>
      <c r="D28" s="232">
        <v>70843.55</v>
      </c>
      <c r="E28" s="232">
        <v>46163.76999999999</v>
      </c>
      <c r="F28" s="232">
        <v>88655.419999999984</v>
      </c>
      <c r="G28" s="232">
        <v>57220.590000000004</v>
      </c>
      <c r="H28" s="232">
        <v>62986.85000000002</v>
      </c>
      <c r="I28" s="232">
        <v>58131.289999999994</v>
      </c>
      <c r="J28" s="232">
        <v>46627.62</v>
      </c>
      <c r="K28" s="232">
        <v>42112.35</v>
      </c>
      <c r="L28" s="232">
        <v>46588.780000000006</v>
      </c>
      <c r="M28" s="232">
        <v>59728.94</v>
      </c>
      <c r="N28" s="232">
        <v>51531.509999999995</v>
      </c>
      <c r="O28" s="232">
        <v>705328.14000000013</v>
      </c>
    </row>
    <row r="29" spans="1:15">
      <c r="A29" t="s">
        <v>184</v>
      </c>
      <c r="B29" t="s">
        <v>161</v>
      </c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>
        <v>-243.49999999999997</v>
      </c>
      <c r="N29" s="232">
        <v>-99.91</v>
      </c>
      <c r="O29" s="232">
        <v>-343.40999999999997</v>
      </c>
    </row>
    <row r="30" spans="1:15">
      <c r="B30" s="49" t="s">
        <v>163</v>
      </c>
      <c r="C30" s="232"/>
      <c r="D30" s="232"/>
      <c r="E30" s="232"/>
      <c r="F30" s="232"/>
      <c r="G30" s="232"/>
      <c r="H30" s="232"/>
      <c r="I30" s="232"/>
      <c r="J30" s="232"/>
      <c r="K30" s="232"/>
      <c r="L30" s="232"/>
      <c r="M30" s="232"/>
      <c r="N30" s="232">
        <v>-83.57</v>
      </c>
      <c r="O30" s="232">
        <v>-83.57</v>
      </c>
    </row>
    <row r="31" spans="1:15">
      <c r="A31" t="s">
        <v>142</v>
      </c>
      <c r="B31" s="49" t="s">
        <v>161</v>
      </c>
      <c r="C31" s="232"/>
      <c r="D31" s="232"/>
      <c r="E31" s="232"/>
      <c r="F31" s="232"/>
      <c r="G31" s="232"/>
      <c r="H31" s="232">
        <v>-397.03</v>
      </c>
      <c r="I31" s="232">
        <v>-332.2</v>
      </c>
      <c r="J31" s="232"/>
      <c r="K31" s="232"/>
      <c r="L31" s="232"/>
      <c r="M31" s="232"/>
      <c r="N31" s="232"/>
      <c r="O31" s="232">
        <v>-729.23</v>
      </c>
    </row>
    <row r="32" spans="1:15">
      <c r="A32" t="s">
        <v>70</v>
      </c>
      <c r="B32" s="49" t="s">
        <v>161</v>
      </c>
      <c r="C32" s="232">
        <v>-3009.83</v>
      </c>
      <c r="D32" s="232">
        <v>-3690.8599999999997</v>
      </c>
      <c r="E32" s="232">
        <v>-5833.6800000000012</v>
      </c>
      <c r="F32" s="232">
        <v>-4811.8</v>
      </c>
      <c r="G32" s="232">
        <v>-4776.8400000000011</v>
      </c>
      <c r="H32" s="232">
        <v>-4200.09</v>
      </c>
      <c r="I32" s="232">
        <v>-4789.5599999999995</v>
      </c>
      <c r="J32" s="232">
        <v>-4595.07</v>
      </c>
      <c r="K32" s="232">
        <v>-4370.7300000000005</v>
      </c>
      <c r="L32" s="232">
        <v>-4870.8499999999995</v>
      </c>
      <c r="M32" s="232">
        <v>-4355.42</v>
      </c>
      <c r="N32" s="232">
        <v>-4242</v>
      </c>
      <c r="O32" s="232">
        <v>-53546.73</v>
      </c>
    </row>
    <row r="33" spans="1:15">
      <c r="A33" t="s">
        <v>40</v>
      </c>
      <c r="B33" s="49" t="s">
        <v>161</v>
      </c>
      <c r="C33" s="232">
        <v>-1116.92</v>
      </c>
      <c r="D33" s="232">
        <v>-797.63</v>
      </c>
      <c r="E33" s="232">
        <v>-1069.47</v>
      </c>
      <c r="F33" s="232">
        <v>-1720.62</v>
      </c>
      <c r="G33" s="232"/>
      <c r="H33" s="232">
        <v>-1433.3</v>
      </c>
      <c r="I33" s="232">
        <v>-3138.6</v>
      </c>
      <c r="J33" s="232"/>
      <c r="K33" s="232"/>
      <c r="L33" s="232"/>
      <c r="M33" s="232">
        <v>-4457.79</v>
      </c>
      <c r="N33" s="232"/>
      <c r="O33" s="232">
        <v>-13734.330000000002</v>
      </c>
    </row>
    <row r="34" spans="1:15">
      <c r="A34" t="s">
        <v>89</v>
      </c>
      <c r="B34" s="49" t="s">
        <v>161</v>
      </c>
      <c r="C34" s="232">
        <v>-171.81</v>
      </c>
      <c r="D34" s="232"/>
      <c r="E34" s="232"/>
      <c r="F34" s="232">
        <v>-70.400000000000006</v>
      </c>
      <c r="G34" s="232"/>
      <c r="H34" s="232"/>
      <c r="I34" s="232">
        <v>-58.7</v>
      </c>
      <c r="J34" s="232"/>
      <c r="K34" s="232"/>
      <c r="L34" s="232"/>
      <c r="M34" s="232"/>
      <c r="N34" s="232"/>
      <c r="O34" s="232">
        <v>-300.91000000000003</v>
      </c>
    </row>
    <row r="35" spans="1:15">
      <c r="A35" t="s">
        <v>197</v>
      </c>
      <c r="B35" s="49" t="s">
        <v>161</v>
      </c>
      <c r="C35" s="232"/>
      <c r="D35" s="232"/>
      <c r="E35" s="232"/>
      <c r="F35" s="232"/>
      <c r="G35" s="232">
        <v>-2160</v>
      </c>
      <c r="H35" s="232">
        <v>-2206.7200000000003</v>
      </c>
      <c r="I35" s="232">
        <v>-2044</v>
      </c>
      <c r="J35" s="232">
        <v>-569.28</v>
      </c>
      <c r="K35" s="232">
        <v>-892</v>
      </c>
      <c r="L35" s="232">
        <v>-282.20999999999998</v>
      </c>
      <c r="M35" s="232">
        <v>-1820.16</v>
      </c>
      <c r="N35" s="232">
        <v>-2124</v>
      </c>
      <c r="O35" s="232">
        <v>-12098.37</v>
      </c>
    </row>
    <row r="36" spans="1:15">
      <c r="A36" t="s">
        <v>175</v>
      </c>
      <c r="B36" s="49" t="s">
        <v>161</v>
      </c>
      <c r="C36" s="232">
        <v>-3120</v>
      </c>
      <c r="D36" s="232">
        <v>-2200</v>
      </c>
      <c r="E36" s="232">
        <v>-6071.81</v>
      </c>
      <c r="F36" s="232"/>
      <c r="G36" s="232">
        <v>-3701.6800000000003</v>
      </c>
      <c r="H36" s="232">
        <v>-2499.38</v>
      </c>
      <c r="I36" s="232">
        <v>-750</v>
      </c>
      <c r="J36" s="232">
        <v>-750</v>
      </c>
      <c r="K36" s="232">
        <v>-3241.88</v>
      </c>
      <c r="L36" s="232">
        <v>-2299.23</v>
      </c>
      <c r="M36" s="232">
        <v>-2246.12</v>
      </c>
      <c r="N36" s="232">
        <v>-2639.36</v>
      </c>
      <c r="O36" s="232">
        <v>-29519.460000000003</v>
      </c>
    </row>
    <row r="37" spans="1:15">
      <c r="A37" t="s">
        <v>34</v>
      </c>
      <c r="B37" s="49" t="s">
        <v>161</v>
      </c>
      <c r="C37" s="232"/>
      <c r="D37" s="232">
        <v>-500</v>
      </c>
      <c r="E37" s="232"/>
      <c r="F37" s="232"/>
      <c r="G37" s="232"/>
      <c r="H37" s="232">
        <v>-1000</v>
      </c>
      <c r="I37" s="232">
        <v>-1200</v>
      </c>
      <c r="J37" s="232">
        <v>-600</v>
      </c>
      <c r="K37" s="232">
        <v>-300</v>
      </c>
      <c r="L37" s="232">
        <v>-300</v>
      </c>
      <c r="M37" s="232">
        <v>-600</v>
      </c>
      <c r="N37" s="232">
        <v>-2500</v>
      </c>
      <c r="O37" s="232">
        <v>-7000</v>
      </c>
    </row>
    <row r="38" spans="1:15">
      <c r="A38" t="s">
        <v>119</v>
      </c>
      <c r="B38" s="49" t="s">
        <v>161</v>
      </c>
      <c r="C38" s="232">
        <v>-221.5</v>
      </c>
      <c r="D38" s="232"/>
      <c r="E38" s="232"/>
      <c r="F38" s="232"/>
      <c r="G38" s="232"/>
      <c r="H38" s="232"/>
      <c r="I38" s="232"/>
      <c r="J38" s="232"/>
      <c r="K38" s="232"/>
      <c r="L38" s="232"/>
      <c r="M38" s="232"/>
      <c r="N38" s="232"/>
      <c r="O38" s="232">
        <v>-221.5</v>
      </c>
    </row>
    <row r="39" spans="1:15">
      <c r="A39" t="s">
        <v>458</v>
      </c>
      <c r="B39" t="s">
        <v>161</v>
      </c>
      <c r="C39" s="232"/>
      <c r="D39" s="232"/>
      <c r="E39" s="232"/>
      <c r="F39" s="232"/>
      <c r="G39" s="232"/>
      <c r="H39" s="232"/>
      <c r="I39" s="232">
        <v>-8.49</v>
      </c>
      <c r="J39" s="232"/>
      <c r="K39" s="232"/>
      <c r="L39" s="232"/>
      <c r="M39" s="232"/>
      <c r="N39" s="232"/>
      <c r="O39" s="232">
        <v>-8.49</v>
      </c>
    </row>
    <row r="40" spans="1:15">
      <c r="A40" t="s">
        <v>56</v>
      </c>
      <c r="B40" s="49" t="s">
        <v>161</v>
      </c>
      <c r="C40" s="232"/>
      <c r="D40" s="232"/>
      <c r="E40" s="232"/>
      <c r="F40" s="232">
        <v>-63.99</v>
      </c>
      <c r="G40" s="232"/>
      <c r="H40" s="232"/>
      <c r="I40" s="232">
        <v>-112.74000000000001</v>
      </c>
      <c r="J40" s="232">
        <v>-499.68</v>
      </c>
      <c r="K40" s="232">
        <v>-417.1</v>
      </c>
      <c r="L40" s="232">
        <v>-450.24</v>
      </c>
      <c r="M40" s="232">
        <v>-501.78</v>
      </c>
      <c r="N40" s="232"/>
      <c r="O40" s="232">
        <v>-2045.5300000000002</v>
      </c>
    </row>
    <row r="41" spans="1:15">
      <c r="B41" t="s">
        <v>171</v>
      </c>
      <c r="C41" s="232"/>
      <c r="D41" s="232"/>
      <c r="E41" s="232">
        <v>-351.78</v>
      </c>
      <c r="F41" s="232"/>
      <c r="G41" s="232"/>
      <c r="H41" s="232">
        <v>-3.57</v>
      </c>
      <c r="I41" s="232"/>
      <c r="J41" s="232"/>
      <c r="K41" s="232"/>
      <c r="L41" s="232"/>
      <c r="M41" s="232"/>
      <c r="N41" s="232"/>
      <c r="O41" s="232">
        <v>-355.34999999999997</v>
      </c>
    </row>
    <row r="42" spans="1:15">
      <c r="A42" t="s">
        <v>78</v>
      </c>
      <c r="B42" s="49" t="s">
        <v>161</v>
      </c>
      <c r="C42" s="232"/>
      <c r="D42" s="232"/>
      <c r="E42" s="232"/>
      <c r="F42" s="232"/>
      <c r="G42" s="232"/>
      <c r="H42" s="232"/>
      <c r="I42" s="232"/>
      <c r="J42" s="232"/>
      <c r="K42" s="232"/>
      <c r="L42" s="232">
        <v>-10</v>
      </c>
      <c r="M42" s="232"/>
      <c r="N42" s="232">
        <v>-10</v>
      </c>
      <c r="O42" s="232">
        <v>-20</v>
      </c>
    </row>
    <row r="43" spans="1:15">
      <c r="A43" t="s">
        <v>43</v>
      </c>
      <c r="B43" s="49" t="s">
        <v>161</v>
      </c>
      <c r="C43" s="232">
        <v>-568.88000000000011</v>
      </c>
      <c r="D43" s="232">
        <v>-479.34000000000003</v>
      </c>
      <c r="E43" s="232">
        <v>-406.12</v>
      </c>
      <c r="F43" s="232">
        <v>-502.3</v>
      </c>
      <c r="G43" s="232">
        <v>-605.91</v>
      </c>
      <c r="H43" s="232">
        <v>-703.62</v>
      </c>
      <c r="I43" s="232">
        <v>-642</v>
      </c>
      <c r="J43" s="232">
        <v>-652.29</v>
      </c>
      <c r="K43" s="232">
        <v>-652.88</v>
      </c>
      <c r="L43" s="232">
        <v>-344.1</v>
      </c>
      <c r="M43" s="232">
        <v>-388.73</v>
      </c>
      <c r="N43" s="232">
        <v>-60.9</v>
      </c>
      <c r="O43" s="232">
        <v>-6007.07</v>
      </c>
    </row>
    <row r="44" spans="1:15">
      <c r="A44" t="s">
        <v>53</v>
      </c>
      <c r="B44" s="49" t="s">
        <v>161</v>
      </c>
      <c r="C44" s="232">
        <v>-83</v>
      </c>
      <c r="D44" s="232">
        <v>-104</v>
      </c>
      <c r="E44" s="232">
        <v>-101</v>
      </c>
      <c r="F44" s="232">
        <v>-81</v>
      </c>
      <c r="G44" s="232">
        <v>-125</v>
      </c>
      <c r="H44" s="232">
        <v>-69</v>
      </c>
      <c r="I44" s="232">
        <v>-110</v>
      </c>
      <c r="J44" s="232">
        <v>-109</v>
      </c>
      <c r="K44" s="232">
        <v>-151</v>
      </c>
      <c r="L44" s="232">
        <v>-152</v>
      </c>
      <c r="M44" s="232">
        <v>-107</v>
      </c>
      <c r="N44" s="232">
        <v>-78</v>
      </c>
      <c r="O44" s="232">
        <v>-1270</v>
      </c>
    </row>
    <row r="45" spans="1:15">
      <c r="A45" t="s">
        <v>51</v>
      </c>
      <c r="B45" s="49" t="s">
        <v>161</v>
      </c>
      <c r="C45" s="232">
        <v>-180</v>
      </c>
      <c r="D45" s="232">
        <v>-135</v>
      </c>
      <c r="E45" s="232">
        <v>-90</v>
      </c>
      <c r="F45" s="232">
        <v>-135</v>
      </c>
      <c r="G45" s="232">
        <v>-135</v>
      </c>
      <c r="H45" s="232">
        <v>-180</v>
      </c>
      <c r="I45" s="232">
        <v>-270</v>
      </c>
      <c r="J45" s="232">
        <v>-90</v>
      </c>
      <c r="K45" s="232">
        <v>-180</v>
      </c>
      <c r="L45" s="232">
        <v>-315</v>
      </c>
      <c r="M45" s="232">
        <v>-135</v>
      </c>
      <c r="N45" s="232">
        <v>-135</v>
      </c>
      <c r="O45" s="232">
        <v>-1980</v>
      </c>
    </row>
    <row r="46" spans="1:15">
      <c r="A46" t="s">
        <v>48</v>
      </c>
      <c r="B46" s="49" t="s">
        <v>161</v>
      </c>
      <c r="C46" s="232"/>
      <c r="D46" s="232"/>
      <c r="E46" s="232"/>
      <c r="F46" s="232"/>
      <c r="G46" s="232"/>
      <c r="H46" s="232"/>
      <c r="I46" s="232"/>
      <c r="J46" s="232"/>
      <c r="K46" s="232">
        <v>-38.380000000000003</v>
      </c>
      <c r="L46" s="232">
        <v>-38.380000000000003</v>
      </c>
      <c r="M46" s="232">
        <v>-38.380000000000003</v>
      </c>
      <c r="N46" s="232">
        <v>-38.380000000000003</v>
      </c>
      <c r="O46" s="232">
        <v>-153.52000000000001</v>
      </c>
    </row>
    <row r="47" spans="1:15">
      <c r="A47" t="s">
        <v>509</v>
      </c>
      <c r="B47" s="49" t="s">
        <v>161</v>
      </c>
      <c r="C47" s="232"/>
      <c r="D47" s="232"/>
      <c r="E47" s="232"/>
      <c r="F47" s="232"/>
      <c r="G47" s="232"/>
      <c r="H47" s="232"/>
      <c r="I47" s="232"/>
      <c r="J47" s="232"/>
      <c r="K47" s="232">
        <v>-400</v>
      </c>
      <c r="L47" s="232"/>
      <c r="M47" s="232"/>
      <c r="N47" s="232"/>
      <c r="O47" s="232">
        <v>-400</v>
      </c>
    </row>
    <row r="48" spans="1:15">
      <c r="A48" s="49" t="s">
        <v>1058</v>
      </c>
      <c r="B48" s="49"/>
      <c r="C48" s="232">
        <v>-1278.8800000000024</v>
      </c>
      <c r="D48" s="232">
        <v>10927.909999999998</v>
      </c>
      <c r="E48" s="232">
        <v>-13678.360000000019</v>
      </c>
      <c r="F48" s="232">
        <v>626.6699999999696</v>
      </c>
      <c r="G48" s="232">
        <v>-559.87999999999113</v>
      </c>
      <c r="H48" s="232">
        <v>-803.38999999997986</v>
      </c>
      <c r="I48" s="232">
        <v>267.12999999999056</v>
      </c>
      <c r="J48" s="232">
        <v>4728.2900000000009</v>
      </c>
      <c r="K48" s="232">
        <v>-6370.4199999999983</v>
      </c>
      <c r="L48" s="232">
        <v>2073.9200000000005</v>
      </c>
      <c r="M48" s="232">
        <v>5749.8800000000037</v>
      </c>
      <c r="N48" s="232">
        <v>7653.1699999999937</v>
      </c>
      <c r="O48" s="232">
        <v>9336.0400000000845</v>
      </c>
    </row>
    <row r="49" spans="1:14">
      <c r="F49"/>
      <c r="G49"/>
    </row>
    <row r="50" spans="1:14">
      <c r="B50" s="231" t="s">
        <v>4292</v>
      </c>
      <c r="C50" s="231" t="s">
        <v>4293</v>
      </c>
      <c r="D50" s="231" t="s">
        <v>4294</v>
      </c>
      <c r="E50" s="231" t="s">
        <v>4295</v>
      </c>
      <c r="F50" s="233" t="s">
        <v>4296</v>
      </c>
      <c r="G50" s="231" t="s">
        <v>4297</v>
      </c>
      <c r="H50" s="231" t="s">
        <v>4298</v>
      </c>
      <c r="I50" s="231" t="s">
        <v>4299</v>
      </c>
      <c r="J50" s="231" t="s">
        <v>4300</v>
      </c>
      <c r="K50" s="231" t="s">
        <v>4301</v>
      </c>
      <c r="L50" s="231" t="s">
        <v>4302</v>
      </c>
      <c r="M50" s="231" t="s">
        <v>4303</v>
      </c>
      <c r="N50" s="231" t="s">
        <v>4959</v>
      </c>
    </row>
    <row r="51" spans="1:14">
      <c r="A51" s="69" t="s">
        <v>4305</v>
      </c>
      <c r="B51" s="162">
        <f>'2015'!D3</f>
        <v>6461</v>
      </c>
      <c r="C51" s="162">
        <f>B51+C48</f>
        <v>5182.1199999999972</v>
      </c>
      <c r="D51" s="162">
        <f t="shared" ref="D51:M51" si="0">C51+D48</f>
        <v>16110.029999999995</v>
      </c>
      <c r="E51" s="162">
        <f t="shared" si="0"/>
        <v>2431.6699999999764</v>
      </c>
      <c r="F51" s="162">
        <f t="shared" si="0"/>
        <v>3058.339999999946</v>
      </c>
      <c r="G51" s="162">
        <f t="shared" si="0"/>
        <v>2498.459999999955</v>
      </c>
      <c r="H51" s="162">
        <f t="shared" si="0"/>
        <v>1695.0699999999752</v>
      </c>
      <c r="I51" s="162">
        <f t="shared" si="0"/>
        <v>1962.1999999999657</v>
      </c>
      <c r="J51" s="162">
        <f t="shared" si="0"/>
        <v>6690.489999999967</v>
      </c>
      <c r="K51" s="162">
        <f t="shared" si="0"/>
        <v>320.06999999996879</v>
      </c>
      <c r="L51" s="162">
        <f t="shared" si="0"/>
        <v>2393.9899999999693</v>
      </c>
      <c r="M51" s="162">
        <f t="shared" si="0"/>
        <v>8143.8699999999735</v>
      </c>
      <c r="N51" s="162">
        <f>M51+N48</f>
        <v>15797.039999999968</v>
      </c>
    </row>
    <row r="52" spans="1:14">
      <c r="A52" s="69" t="s">
        <v>4306</v>
      </c>
      <c r="B52" s="162">
        <f>'[2]INC BS by mo'!CA$9</f>
        <v>6461</v>
      </c>
      <c r="C52" s="162">
        <f>'[2]INC BS by mo'!CB$9</f>
        <v>5182.92</v>
      </c>
      <c r="D52" s="162">
        <f>'[2]INC BS by mo'!CC$9</f>
        <v>16111.26</v>
      </c>
      <c r="E52" s="162">
        <f>'[2]INC BS by mo'!CD$9</f>
        <v>-16551.080000000002</v>
      </c>
      <c r="F52" s="1">
        <f>'[2]INC BS by mo'!CE$9</f>
        <v>3787.7400000000002</v>
      </c>
      <c r="G52" s="162">
        <f>'[2]INC BS by mo'!CF$9</f>
        <v>3227.8700000000003</v>
      </c>
      <c r="H52" s="162">
        <f>'[2]INC BS by mo'!CG$9</f>
        <v>2424.8900000000003</v>
      </c>
      <c r="I52" s="162">
        <f>'[2]INC BS by mo'!CH$9</f>
        <v>2451.08</v>
      </c>
      <c r="J52" s="162">
        <f>'[2]INC BS by mo'!CI$9</f>
        <v>7179.59</v>
      </c>
      <c r="K52" s="162">
        <f>'[2]INC BS by mo'!CJ$9</f>
        <v>22316.260000000002</v>
      </c>
      <c r="L52" s="162">
        <f>'[2]INC BS by mo'!CK$9</f>
        <v>42449.93</v>
      </c>
      <c r="M52" s="162">
        <f>'[2]INC BS by mo'!CL$9</f>
        <v>42449.93</v>
      </c>
      <c r="N52" s="162"/>
    </row>
    <row r="53" spans="1:14">
      <c r="A53" s="69" t="s">
        <v>3621</v>
      </c>
      <c r="B53" s="49">
        <f>B51-B52</f>
        <v>0</v>
      </c>
      <c r="C53" s="49">
        <f t="shared" ref="C53:M53" si="1">C51-C52</f>
        <v>-0.80000000000291038</v>
      </c>
      <c r="D53" s="49">
        <f t="shared" si="1"/>
        <v>-1.2300000000050204</v>
      </c>
      <c r="E53" s="49">
        <f t="shared" si="1"/>
        <v>18982.749999999978</v>
      </c>
      <c r="F53" s="1">
        <f>F51-F52</f>
        <v>-729.40000000005421</v>
      </c>
      <c r="G53" s="49">
        <f t="shared" si="1"/>
        <v>-729.41000000004533</v>
      </c>
      <c r="H53" s="49">
        <f t="shared" si="1"/>
        <v>-729.82000000002517</v>
      </c>
      <c r="I53" s="49">
        <f t="shared" si="1"/>
        <v>-488.88000000003422</v>
      </c>
      <c r="J53" s="49">
        <f t="shared" si="1"/>
        <v>-489.10000000003311</v>
      </c>
      <c r="K53" s="49">
        <f t="shared" si="1"/>
        <v>-21996.190000000031</v>
      </c>
      <c r="L53" s="49">
        <f t="shared" si="1"/>
        <v>-40055.940000000031</v>
      </c>
      <c r="M53" s="49">
        <f t="shared" si="1"/>
        <v>-34306.060000000027</v>
      </c>
    </row>
    <row r="54" spans="1:14">
      <c r="F54" s="1"/>
      <c r="G54"/>
    </row>
    <row r="55" spans="1:14">
      <c r="E55" s="49">
        <f>E52-D52</f>
        <v>-32662.340000000004</v>
      </c>
      <c r="F55" s="1">
        <f>F52-E52</f>
        <v>20338.820000000003</v>
      </c>
      <c r="G55"/>
    </row>
    <row r="56" spans="1:14">
      <c r="F56" s="1"/>
      <c r="G56"/>
    </row>
    <row r="57" spans="1:14">
      <c r="F57" s="1"/>
      <c r="G57"/>
    </row>
    <row r="58" spans="1:14">
      <c r="F58" s="1">
        <f>F53-F30</f>
        <v>-729.40000000005421</v>
      </c>
      <c r="G58"/>
    </row>
    <row r="59" spans="1:14">
      <c r="F59" s="1"/>
      <c r="G59"/>
    </row>
    <row r="60" spans="1:14">
      <c r="F60" s="1"/>
      <c r="G60"/>
    </row>
    <row r="61" spans="1:14">
      <c r="F61" s="1"/>
      <c r="G61"/>
    </row>
    <row r="62" spans="1:14">
      <c r="F62" s="1"/>
      <c r="G62"/>
    </row>
    <row r="63" spans="1:14">
      <c r="F63" s="1"/>
      <c r="G63"/>
    </row>
    <row r="64" spans="1:14">
      <c r="F64" s="1"/>
      <c r="G64"/>
    </row>
    <row r="65" spans="6:7">
      <c r="F65" s="1"/>
      <c r="G65"/>
    </row>
    <row r="66" spans="6:7">
      <c r="F66" s="1"/>
      <c r="G66"/>
    </row>
    <row r="67" spans="6:7">
      <c r="F67" s="1"/>
      <c r="G67"/>
    </row>
    <row r="68" spans="6:7">
      <c r="F68" s="1"/>
      <c r="G68"/>
    </row>
    <row r="69" spans="6:7">
      <c r="F69" s="1"/>
      <c r="G69"/>
    </row>
    <row r="70" spans="6:7">
      <c r="F70" s="1"/>
      <c r="G70"/>
    </row>
    <row r="71" spans="6:7">
      <c r="F71" s="1"/>
      <c r="G71"/>
    </row>
    <row r="72" spans="6:7">
      <c r="F72" s="1"/>
      <c r="G72"/>
    </row>
    <row r="73" spans="6:7">
      <c r="F73" s="1"/>
      <c r="G73"/>
    </row>
    <row r="74" spans="6:7">
      <c r="F74" s="1"/>
      <c r="G74"/>
    </row>
    <row r="75" spans="6:7">
      <c r="F75" s="1"/>
      <c r="G75"/>
    </row>
    <row r="76" spans="6:7">
      <c r="F76" s="1"/>
      <c r="G76"/>
    </row>
    <row r="77" spans="6:7">
      <c r="F77" s="1"/>
      <c r="G77"/>
    </row>
    <row r="78" spans="6:7">
      <c r="F78" s="1"/>
      <c r="G78"/>
    </row>
    <row r="79" spans="6:7">
      <c r="F79" s="1"/>
      <c r="G79"/>
    </row>
    <row r="80" spans="6:7">
      <c r="F80" s="1"/>
      <c r="G80"/>
    </row>
    <row r="81" spans="6:7">
      <c r="F81" s="1"/>
      <c r="G81"/>
    </row>
    <row r="82" spans="6:7">
      <c r="F82" s="1"/>
      <c r="G82"/>
    </row>
    <row r="83" spans="6:7">
      <c r="F83" s="1"/>
      <c r="G83"/>
    </row>
    <row r="84" spans="6:7">
      <c r="F84" s="1"/>
      <c r="G84"/>
    </row>
    <row r="85" spans="6:7">
      <c r="F85" s="1"/>
      <c r="G85"/>
    </row>
    <row r="86" spans="6:7">
      <c r="F86" s="1"/>
      <c r="G86"/>
    </row>
    <row r="87" spans="6:7">
      <c r="F87" s="1"/>
      <c r="G87"/>
    </row>
    <row r="88" spans="6:7">
      <c r="F88" s="1"/>
      <c r="G88"/>
    </row>
    <row r="89" spans="6:7">
      <c r="F89" s="1"/>
      <c r="G89"/>
    </row>
    <row r="90" spans="6:7">
      <c r="F90" s="1"/>
      <c r="G90"/>
    </row>
    <row r="91" spans="6:7">
      <c r="F91" s="1"/>
      <c r="G91"/>
    </row>
    <row r="92" spans="6:7">
      <c r="F92" s="1"/>
      <c r="G92"/>
    </row>
    <row r="93" spans="6:7">
      <c r="F93" s="1"/>
      <c r="G93"/>
    </row>
    <row r="94" spans="6:7">
      <c r="F94" s="1"/>
      <c r="G94"/>
    </row>
    <row r="95" spans="6:7">
      <c r="F95" s="1"/>
      <c r="G95"/>
    </row>
    <row r="96" spans="6:7">
      <c r="F96" s="1"/>
      <c r="G96"/>
    </row>
    <row r="97" spans="6:7">
      <c r="F97" s="1"/>
      <c r="G97"/>
    </row>
    <row r="98" spans="6:7">
      <c r="F98" s="1"/>
      <c r="G98"/>
    </row>
    <row r="99" spans="6:7">
      <c r="F99" s="1"/>
      <c r="G99"/>
    </row>
    <row r="100" spans="6:7">
      <c r="F100" s="1"/>
      <c r="G100"/>
    </row>
    <row r="101" spans="6:7">
      <c r="F101" s="1"/>
      <c r="G101"/>
    </row>
    <row r="102" spans="6:7">
      <c r="F102" s="1"/>
      <c r="G102"/>
    </row>
    <row r="103" spans="6:7">
      <c r="F103" s="1"/>
      <c r="G103"/>
    </row>
    <row r="104" spans="6:7">
      <c r="F104" s="1"/>
      <c r="G104"/>
    </row>
    <row r="105" spans="6:7">
      <c r="F105" s="1"/>
      <c r="G105"/>
    </row>
    <row r="106" spans="6:7">
      <c r="F106" s="1"/>
      <c r="G106"/>
    </row>
    <row r="107" spans="6:7">
      <c r="F107" s="1"/>
      <c r="G107"/>
    </row>
    <row r="108" spans="6:7">
      <c r="F108" s="1"/>
      <c r="G108"/>
    </row>
    <row r="109" spans="6:7">
      <c r="F109" s="1"/>
      <c r="G109"/>
    </row>
    <row r="110" spans="6:7">
      <c r="F110" s="1"/>
      <c r="G110"/>
    </row>
    <row r="111" spans="6:7">
      <c r="F111" s="1"/>
      <c r="G111"/>
    </row>
    <row r="112" spans="6:7">
      <c r="F112" s="1"/>
      <c r="G112"/>
    </row>
    <row r="113" spans="6:7">
      <c r="F113" s="1"/>
      <c r="G113"/>
    </row>
    <row r="114" spans="6:7">
      <c r="F114" s="1"/>
      <c r="G114"/>
    </row>
    <row r="115" spans="6:7">
      <c r="F115" s="1"/>
      <c r="G115"/>
    </row>
    <row r="116" spans="6:7">
      <c r="F116" s="1"/>
      <c r="G116"/>
    </row>
    <row r="117" spans="6:7">
      <c r="F117" s="1"/>
      <c r="G117"/>
    </row>
    <row r="118" spans="6:7">
      <c r="F118" s="1"/>
      <c r="G118"/>
    </row>
    <row r="119" spans="6:7">
      <c r="F119" s="1"/>
      <c r="G119"/>
    </row>
    <row r="120" spans="6:7">
      <c r="F120" s="1"/>
      <c r="G120"/>
    </row>
    <row r="121" spans="6:7">
      <c r="F121" s="1"/>
      <c r="G121"/>
    </row>
    <row r="122" spans="6:7">
      <c r="F122" s="1"/>
      <c r="G122"/>
    </row>
    <row r="123" spans="6:7">
      <c r="F123" s="1"/>
      <c r="G123"/>
    </row>
    <row r="124" spans="6:7">
      <c r="F124" s="1"/>
      <c r="G124"/>
    </row>
    <row r="125" spans="6:7">
      <c r="F125" s="1"/>
      <c r="G125"/>
    </row>
    <row r="126" spans="6:7">
      <c r="F126" s="1"/>
      <c r="G126"/>
    </row>
    <row r="127" spans="6:7">
      <c r="F127" s="1"/>
      <c r="G127"/>
    </row>
    <row r="128" spans="6:7">
      <c r="F128" s="1"/>
      <c r="G128"/>
    </row>
    <row r="129" spans="6:7">
      <c r="F129" s="1"/>
      <c r="G129"/>
    </row>
    <row r="130" spans="6:7">
      <c r="F130" s="1"/>
      <c r="G130"/>
    </row>
    <row r="131" spans="6:7">
      <c r="F131" s="1"/>
      <c r="G131"/>
    </row>
    <row r="132" spans="6:7">
      <c r="F132" s="1"/>
      <c r="G132"/>
    </row>
    <row r="133" spans="6:7">
      <c r="F133" s="1"/>
      <c r="G133"/>
    </row>
    <row r="134" spans="6:7">
      <c r="F134" s="1"/>
      <c r="G134"/>
    </row>
    <row r="135" spans="6:7">
      <c r="F135" s="1"/>
      <c r="G135"/>
    </row>
    <row r="136" spans="6:7">
      <c r="F136" s="1"/>
      <c r="G136"/>
    </row>
    <row r="137" spans="6:7">
      <c r="F137" s="1"/>
      <c r="G137"/>
    </row>
    <row r="138" spans="6:7">
      <c r="F138" s="1"/>
      <c r="G138"/>
    </row>
    <row r="139" spans="6:7">
      <c r="F139" s="1"/>
      <c r="G139"/>
    </row>
    <row r="140" spans="6:7">
      <c r="F140" s="1"/>
      <c r="G140"/>
    </row>
    <row r="141" spans="6:7">
      <c r="F141" s="1"/>
      <c r="G141"/>
    </row>
    <row r="142" spans="6:7">
      <c r="F142" s="1"/>
      <c r="G142"/>
    </row>
    <row r="143" spans="6:7">
      <c r="F143" s="1"/>
      <c r="G143"/>
    </row>
    <row r="144" spans="6:7">
      <c r="F144" s="1"/>
      <c r="G144"/>
    </row>
    <row r="145" spans="6:7">
      <c r="F145" s="1"/>
      <c r="G145"/>
    </row>
    <row r="146" spans="6:7">
      <c r="F146" s="1"/>
      <c r="G146"/>
    </row>
    <row r="147" spans="6:7">
      <c r="F147" s="1"/>
      <c r="G147"/>
    </row>
    <row r="148" spans="6:7">
      <c r="F148" s="1"/>
      <c r="G148"/>
    </row>
    <row r="149" spans="6:7">
      <c r="F149" s="1"/>
      <c r="G149"/>
    </row>
    <row r="150" spans="6:7">
      <c r="F150" s="1"/>
      <c r="G150"/>
    </row>
    <row r="151" spans="6:7">
      <c r="F151" s="1"/>
      <c r="G151"/>
    </row>
    <row r="152" spans="6:7">
      <c r="F152" s="1"/>
      <c r="G152"/>
    </row>
    <row r="153" spans="6:7">
      <c r="F153" s="1"/>
      <c r="G153"/>
    </row>
    <row r="154" spans="6:7">
      <c r="F154" s="1"/>
      <c r="G154"/>
    </row>
    <row r="155" spans="6:7">
      <c r="F155" s="1"/>
      <c r="G155"/>
    </row>
    <row r="156" spans="6:7">
      <c r="F156" s="1"/>
      <c r="G156"/>
    </row>
    <row r="157" spans="6:7">
      <c r="F157" s="1"/>
      <c r="G157"/>
    </row>
    <row r="158" spans="6:7">
      <c r="F158" s="1"/>
      <c r="G158"/>
    </row>
    <row r="159" spans="6:7">
      <c r="F159" s="1"/>
      <c r="G159"/>
    </row>
    <row r="160" spans="6:7">
      <c r="F160" s="1"/>
      <c r="G160"/>
    </row>
    <row r="161" spans="6:7">
      <c r="F161" s="1"/>
      <c r="G161"/>
    </row>
    <row r="162" spans="6:7">
      <c r="F162" s="1"/>
      <c r="G162"/>
    </row>
    <row r="163" spans="6:7">
      <c r="F163" s="1"/>
      <c r="G163"/>
    </row>
    <row r="164" spans="6:7">
      <c r="F164" s="1"/>
      <c r="G164"/>
    </row>
    <row r="165" spans="6:7">
      <c r="F165" s="1"/>
      <c r="G165"/>
    </row>
    <row r="166" spans="6:7">
      <c r="F166" s="1"/>
      <c r="G166"/>
    </row>
    <row r="167" spans="6:7">
      <c r="F167" s="1"/>
      <c r="G167"/>
    </row>
    <row r="168" spans="6:7">
      <c r="F168" s="1"/>
      <c r="G168"/>
    </row>
    <row r="169" spans="6:7">
      <c r="F169" s="1"/>
      <c r="G169"/>
    </row>
    <row r="170" spans="6:7">
      <c r="F170" s="1"/>
      <c r="G170"/>
    </row>
    <row r="171" spans="6:7">
      <c r="F171" s="1"/>
      <c r="G171"/>
    </row>
    <row r="172" spans="6:7">
      <c r="F172" s="1"/>
      <c r="G172"/>
    </row>
    <row r="173" spans="6:7">
      <c r="F173" s="1"/>
      <c r="G173"/>
    </row>
    <row r="174" spans="6:7">
      <c r="F174" s="1"/>
      <c r="G174"/>
    </row>
    <row r="175" spans="6:7">
      <c r="F175" s="1"/>
      <c r="G175"/>
    </row>
    <row r="176" spans="6:7">
      <c r="F176" s="1"/>
      <c r="G176"/>
    </row>
    <row r="177" spans="6:7">
      <c r="F177" s="1"/>
      <c r="G177"/>
    </row>
    <row r="178" spans="6:7">
      <c r="F178" s="1"/>
      <c r="G178"/>
    </row>
    <row r="179" spans="6:7">
      <c r="F179" s="1"/>
      <c r="G179"/>
    </row>
    <row r="180" spans="6:7">
      <c r="F180" s="1"/>
      <c r="G180"/>
    </row>
    <row r="181" spans="6:7">
      <c r="F181" s="1"/>
      <c r="G181"/>
    </row>
    <row r="182" spans="6:7">
      <c r="F182" s="1"/>
      <c r="G182"/>
    </row>
    <row r="183" spans="6:7">
      <c r="F183" s="1"/>
      <c r="G183"/>
    </row>
    <row r="184" spans="6:7">
      <c r="F184" s="1"/>
      <c r="G184"/>
    </row>
    <row r="185" spans="6:7">
      <c r="F185" s="1"/>
      <c r="G185"/>
    </row>
    <row r="186" spans="6:7">
      <c r="F186" s="1"/>
      <c r="G186"/>
    </row>
    <row r="187" spans="6:7">
      <c r="F187" s="1"/>
      <c r="G187"/>
    </row>
    <row r="188" spans="6:7">
      <c r="F188" s="1"/>
      <c r="G188"/>
    </row>
    <row r="189" spans="6:7">
      <c r="F189" s="1"/>
      <c r="G189"/>
    </row>
    <row r="190" spans="6:7">
      <c r="F190" s="1"/>
      <c r="G190"/>
    </row>
    <row r="191" spans="6:7">
      <c r="F191" s="1"/>
      <c r="G191"/>
    </row>
    <row r="192" spans="6:7">
      <c r="F192" s="1"/>
      <c r="G192"/>
    </row>
    <row r="193" spans="6:7">
      <c r="F193" s="1"/>
      <c r="G193"/>
    </row>
    <row r="194" spans="6:7">
      <c r="F194" s="1"/>
      <c r="G194"/>
    </row>
    <row r="195" spans="6:7">
      <c r="F195" s="1"/>
      <c r="G195"/>
    </row>
    <row r="196" spans="6:7">
      <c r="F196" s="1"/>
      <c r="G196"/>
    </row>
    <row r="197" spans="6:7">
      <c r="F197" s="1"/>
      <c r="G197"/>
    </row>
    <row r="198" spans="6:7">
      <c r="F198" s="1"/>
      <c r="G198"/>
    </row>
    <row r="199" spans="6:7">
      <c r="F199" s="1"/>
      <c r="G199"/>
    </row>
    <row r="200" spans="6:7">
      <c r="F200" s="1"/>
      <c r="G200"/>
    </row>
    <row r="201" spans="6:7">
      <c r="F201" s="1"/>
      <c r="G201"/>
    </row>
    <row r="202" spans="6:7">
      <c r="F202" s="1"/>
      <c r="G202"/>
    </row>
    <row r="203" spans="6:7">
      <c r="F203" s="1"/>
      <c r="G203"/>
    </row>
    <row r="204" spans="6:7">
      <c r="F204" s="1"/>
      <c r="G204"/>
    </row>
    <row r="205" spans="6:7">
      <c r="F205" s="1"/>
      <c r="G205"/>
    </row>
    <row r="206" spans="6:7">
      <c r="F206" s="1"/>
      <c r="G206"/>
    </row>
    <row r="207" spans="6:7">
      <c r="F207" s="1"/>
      <c r="G207"/>
    </row>
    <row r="208" spans="6:7">
      <c r="F208" s="1"/>
      <c r="G208"/>
    </row>
    <row r="209" spans="6:7">
      <c r="F209" s="1"/>
      <c r="G209"/>
    </row>
    <row r="210" spans="6:7">
      <c r="F210" s="1"/>
      <c r="G210"/>
    </row>
    <row r="211" spans="6:7">
      <c r="F211" s="1"/>
      <c r="G211"/>
    </row>
    <row r="212" spans="6:7">
      <c r="F212" s="1"/>
      <c r="G212"/>
    </row>
    <row r="213" spans="6:7">
      <c r="F213" s="1"/>
      <c r="G213"/>
    </row>
    <row r="214" spans="6:7">
      <c r="F214" s="1"/>
      <c r="G214"/>
    </row>
    <row r="215" spans="6:7">
      <c r="F215" s="1"/>
      <c r="G215"/>
    </row>
    <row r="216" spans="6:7">
      <c r="F216" s="1"/>
      <c r="G216"/>
    </row>
    <row r="217" spans="6:7">
      <c r="F217" s="1"/>
      <c r="G217"/>
    </row>
    <row r="218" spans="6:7">
      <c r="F218" s="1"/>
      <c r="G218"/>
    </row>
    <row r="219" spans="6:7">
      <c r="F219" s="1"/>
      <c r="G219"/>
    </row>
    <row r="220" spans="6:7">
      <c r="F220" s="1"/>
      <c r="G220"/>
    </row>
    <row r="221" spans="6:7">
      <c r="F221" s="1"/>
      <c r="G221"/>
    </row>
    <row r="222" spans="6:7">
      <c r="F222" s="1"/>
      <c r="G222"/>
    </row>
    <row r="223" spans="6:7">
      <c r="F223" s="1"/>
      <c r="G223"/>
    </row>
    <row r="224" spans="6:7">
      <c r="F224" s="1"/>
      <c r="G224"/>
    </row>
    <row r="225" spans="6:7">
      <c r="F225" s="1"/>
      <c r="G225"/>
    </row>
    <row r="226" spans="6:7">
      <c r="F226" s="1"/>
      <c r="G226"/>
    </row>
    <row r="227" spans="6:7">
      <c r="F227" s="1"/>
      <c r="G227"/>
    </row>
    <row r="228" spans="6:7">
      <c r="F228" s="1"/>
      <c r="G228"/>
    </row>
    <row r="229" spans="6:7">
      <c r="F229" s="1"/>
      <c r="G229"/>
    </row>
    <row r="230" spans="6:7">
      <c r="F230" s="1"/>
      <c r="G230"/>
    </row>
    <row r="231" spans="6:7">
      <c r="F231" s="1"/>
      <c r="G231"/>
    </row>
    <row r="232" spans="6:7">
      <c r="F232" s="1"/>
      <c r="G232"/>
    </row>
    <row r="233" spans="6:7">
      <c r="F233" s="1"/>
      <c r="G233"/>
    </row>
    <row r="234" spans="6:7">
      <c r="F234" s="1"/>
      <c r="G234"/>
    </row>
    <row r="235" spans="6:7">
      <c r="F235" s="1"/>
      <c r="G235"/>
    </row>
    <row r="236" spans="6:7">
      <c r="F236" s="1"/>
      <c r="G236"/>
    </row>
    <row r="237" spans="6:7">
      <c r="F237" s="1"/>
      <c r="G237"/>
    </row>
    <row r="238" spans="6:7">
      <c r="F238" s="1"/>
      <c r="G238"/>
    </row>
    <row r="239" spans="6:7">
      <c r="F239" s="1"/>
      <c r="G239"/>
    </row>
    <row r="240" spans="6:7">
      <c r="F240" s="1"/>
      <c r="G240"/>
    </row>
    <row r="241" spans="6:7">
      <c r="F241" s="1"/>
      <c r="G241"/>
    </row>
    <row r="242" spans="6:7">
      <c r="F242" s="1"/>
      <c r="G242"/>
    </row>
    <row r="243" spans="6:7">
      <c r="F243" s="1"/>
      <c r="G243"/>
    </row>
    <row r="244" spans="6:7">
      <c r="F244" s="1"/>
      <c r="G244"/>
    </row>
    <row r="245" spans="6:7">
      <c r="F245" s="1"/>
      <c r="G245"/>
    </row>
    <row r="246" spans="6:7">
      <c r="F246" s="1"/>
      <c r="G246"/>
    </row>
    <row r="247" spans="6:7">
      <c r="F247" s="1"/>
      <c r="G247"/>
    </row>
    <row r="248" spans="6:7">
      <c r="F248" s="1"/>
      <c r="G248"/>
    </row>
    <row r="249" spans="6:7">
      <c r="F249" s="1"/>
      <c r="G249"/>
    </row>
    <row r="250" spans="6:7">
      <c r="F250" s="1"/>
      <c r="G250"/>
    </row>
    <row r="251" spans="6:7">
      <c r="F251" s="1"/>
      <c r="G251"/>
    </row>
    <row r="252" spans="6:7">
      <c r="F252" s="1"/>
      <c r="G252"/>
    </row>
    <row r="253" spans="6:7">
      <c r="F253" s="1"/>
      <c r="G253"/>
    </row>
    <row r="254" spans="6:7">
      <c r="F254" s="1"/>
      <c r="G254"/>
    </row>
    <row r="255" spans="6:7">
      <c r="F255" s="1"/>
      <c r="G255"/>
    </row>
    <row r="256" spans="6:7">
      <c r="F256" s="1"/>
      <c r="G256"/>
    </row>
    <row r="257" spans="6:7">
      <c r="F257" s="1"/>
      <c r="G257"/>
    </row>
    <row r="258" spans="6:7">
      <c r="F258" s="1"/>
      <c r="G258"/>
    </row>
    <row r="259" spans="6:7">
      <c r="F259" s="1"/>
      <c r="G259"/>
    </row>
    <row r="260" spans="6:7">
      <c r="F260" s="1"/>
      <c r="G260"/>
    </row>
    <row r="261" spans="6:7">
      <c r="F261" s="1"/>
      <c r="G261"/>
    </row>
    <row r="262" spans="6:7">
      <c r="F262" s="1"/>
      <c r="G262"/>
    </row>
    <row r="263" spans="6:7">
      <c r="F263" s="1"/>
      <c r="G263"/>
    </row>
    <row r="264" spans="6:7">
      <c r="F264" s="1"/>
      <c r="G264"/>
    </row>
    <row r="265" spans="6:7">
      <c r="F265" s="1"/>
      <c r="G265"/>
    </row>
    <row r="266" spans="6:7">
      <c r="F266" s="1"/>
      <c r="G266"/>
    </row>
    <row r="267" spans="6:7">
      <c r="F267" s="1"/>
      <c r="G267"/>
    </row>
    <row r="268" spans="6:7">
      <c r="F268" s="1"/>
      <c r="G268"/>
    </row>
    <row r="269" spans="6:7">
      <c r="F269" s="1"/>
      <c r="G269"/>
    </row>
    <row r="270" spans="6:7">
      <c r="F270" s="1"/>
      <c r="G270"/>
    </row>
    <row r="271" spans="6:7">
      <c r="F271" s="1"/>
      <c r="G271"/>
    </row>
    <row r="272" spans="6:7">
      <c r="F272" s="1"/>
      <c r="G272"/>
    </row>
    <row r="273" spans="6:7">
      <c r="F273" s="1"/>
      <c r="G273"/>
    </row>
    <row r="274" spans="6:7">
      <c r="F274" s="1"/>
      <c r="G274"/>
    </row>
    <row r="275" spans="6:7">
      <c r="F275" s="1"/>
      <c r="G275"/>
    </row>
    <row r="276" spans="6:7">
      <c r="F276" s="1"/>
      <c r="G276"/>
    </row>
    <row r="277" spans="6:7">
      <c r="F277" s="1"/>
      <c r="G277"/>
    </row>
    <row r="278" spans="6:7">
      <c r="F278" s="1"/>
      <c r="G278"/>
    </row>
    <row r="279" spans="6:7">
      <c r="F279" s="1"/>
      <c r="G279"/>
    </row>
    <row r="280" spans="6:7">
      <c r="F280" s="1"/>
      <c r="G280"/>
    </row>
    <row r="281" spans="6:7">
      <c r="F281" s="1"/>
      <c r="G281"/>
    </row>
    <row r="282" spans="6:7">
      <c r="F282" s="1"/>
      <c r="G282"/>
    </row>
    <row r="283" spans="6:7">
      <c r="F283" s="1"/>
      <c r="G283"/>
    </row>
    <row r="284" spans="6:7">
      <c r="F284" s="1"/>
      <c r="G284"/>
    </row>
    <row r="285" spans="6:7">
      <c r="F285" s="1"/>
      <c r="G285"/>
    </row>
    <row r="286" spans="6:7">
      <c r="F286" s="1"/>
      <c r="G286"/>
    </row>
    <row r="287" spans="6:7">
      <c r="F287" s="1"/>
      <c r="G287"/>
    </row>
    <row r="288" spans="6:7">
      <c r="F288" s="1"/>
      <c r="G288"/>
    </row>
    <row r="289" spans="6:7">
      <c r="F289" s="1"/>
      <c r="G289"/>
    </row>
    <row r="290" spans="6:7">
      <c r="F290" s="1"/>
      <c r="G290"/>
    </row>
    <row r="291" spans="6:7">
      <c r="F291" s="1"/>
      <c r="G291"/>
    </row>
    <row r="292" spans="6:7">
      <c r="F292" s="1"/>
      <c r="G292"/>
    </row>
    <row r="293" spans="6:7">
      <c r="F293" s="1"/>
      <c r="G293"/>
    </row>
    <row r="294" spans="6:7">
      <c r="F294" s="1"/>
      <c r="G294"/>
    </row>
    <row r="295" spans="6:7">
      <c r="F295" s="1"/>
      <c r="G295"/>
    </row>
    <row r="296" spans="6:7">
      <c r="F296" s="1"/>
      <c r="G296"/>
    </row>
    <row r="297" spans="6:7">
      <c r="F297" s="1"/>
      <c r="G297"/>
    </row>
    <row r="298" spans="6:7">
      <c r="F298" s="1"/>
      <c r="G298"/>
    </row>
    <row r="299" spans="6:7">
      <c r="F299" s="1"/>
      <c r="G299"/>
    </row>
    <row r="300" spans="6:7">
      <c r="F300" s="1"/>
      <c r="G300"/>
    </row>
    <row r="301" spans="6:7">
      <c r="F301" s="1"/>
      <c r="G301"/>
    </row>
    <row r="302" spans="6:7">
      <c r="F302" s="1"/>
      <c r="G302"/>
    </row>
    <row r="303" spans="6:7">
      <c r="F303" s="1"/>
      <c r="G303"/>
    </row>
    <row r="304" spans="6:7">
      <c r="F304" s="1"/>
      <c r="G304"/>
    </row>
    <row r="305" spans="6:7">
      <c r="F305" s="1"/>
      <c r="G305"/>
    </row>
    <row r="306" spans="6:7">
      <c r="F306" s="1"/>
      <c r="G306"/>
    </row>
    <row r="307" spans="6:7">
      <c r="F307" s="1"/>
      <c r="G307"/>
    </row>
    <row r="308" spans="6:7">
      <c r="F308" s="1"/>
      <c r="G308"/>
    </row>
    <row r="309" spans="6:7">
      <c r="F309" s="1"/>
      <c r="G309"/>
    </row>
    <row r="310" spans="6:7">
      <c r="F310" s="1"/>
      <c r="G310"/>
    </row>
    <row r="311" spans="6:7">
      <c r="F311" s="1"/>
      <c r="G311"/>
    </row>
    <row r="312" spans="6:7">
      <c r="F312" s="1"/>
      <c r="G312"/>
    </row>
    <row r="313" spans="6:7">
      <c r="F313" s="1"/>
      <c r="G313"/>
    </row>
    <row r="314" spans="6:7">
      <c r="F314" s="1"/>
      <c r="G314"/>
    </row>
    <row r="315" spans="6:7">
      <c r="F315" s="1"/>
      <c r="G315"/>
    </row>
    <row r="316" spans="6:7">
      <c r="F316" s="1"/>
      <c r="G316"/>
    </row>
    <row r="317" spans="6:7">
      <c r="F317" s="1"/>
      <c r="G317"/>
    </row>
    <row r="318" spans="6:7">
      <c r="F318" s="1"/>
      <c r="G318"/>
    </row>
    <row r="319" spans="6:7">
      <c r="F319" s="1"/>
      <c r="G319"/>
    </row>
    <row r="320" spans="6:7">
      <c r="F320" s="1"/>
      <c r="G320"/>
    </row>
    <row r="321" spans="6:7">
      <c r="F321" s="1"/>
      <c r="G321"/>
    </row>
    <row r="322" spans="6:7">
      <c r="F322" s="1"/>
      <c r="G322"/>
    </row>
    <row r="323" spans="6:7">
      <c r="F323" s="1"/>
      <c r="G323"/>
    </row>
    <row r="324" spans="6:7">
      <c r="F324" s="1"/>
      <c r="G324"/>
    </row>
    <row r="325" spans="6:7">
      <c r="F325" s="1"/>
      <c r="G325"/>
    </row>
    <row r="326" spans="6:7">
      <c r="F326" s="1"/>
      <c r="G326"/>
    </row>
    <row r="327" spans="6:7">
      <c r="F327" s="1"/>
      <c r="G327"/>
    </row>
    <row r="328" spans="6:7">
      <c r="F328" s="1"/>
      <c r="G328"/>
    </row>
    <row r="329" spans="6:7">
      <c r="F329" s="1"/>
      <c r="G329"/>
    </row>
    <row r="330" spans="6:7">
      <c r="F330" s="1"/>
      <c r="G330"/>
    </row>
    <row r="331" spans="6:7">
      <c r="F331" s="1"/>
      <c r="G331"/>
    </row>
    <row r="332" spans="6:7">
      <c r="F332" s="1"/>
      <c r="G332"/>
    </row>
    <row r="333" spans="6:7">
      <c r="F333" s="1"/>
      <c r="G333"/>
    </row>
    <row r="334" spans="6:7">
      <c r="F334" s="1"/>
      <c r="G334"/>
    </row>
    <row r="335" spans="6:7">
      <c r="F335" s="1"/>
      <c r="G335"/>
    </row>
    <row r="336" spans="6:7">
      <c r="F336" s="1"/>
      <c r="G336"/>
    </row>
    <row r="337" spans="6:7">
      <c r="F337" s="1"/>
      <c r="G337"/>
    </row>
    <row r="338" spans="6:7">
      <c r="F338" s="1"/>
      <c r="G338"/>
    </row>
    <row r="339" spans="6:7">
      <c r="F339" s="1"/>
      <c r="G339"/>
    </row>
    <row r="340" spans="6:7">
      <c r="F340" s="1"/>
      <c r="G340"/>
    </row>
    <row r="341" spans="6:7">
      <c r="F341" s="1"/>
      <c r="G341"/>
    </row>
    <row r="342" spans="6:7">
      <c r="F342" s="1"/>
      <c r="G342"/>
    </row>
    <row r="343" spans="6:7">
      <c r="F343" s="1"/>
      <c r="G343"/>
    </row>
    <row r="344" spans="6:7">
      <c r="F344" s="1"/>
      <c r="G344"/>
    </row>
    <row r="345" spans="6:7">
      <c r="F345" s="1"/>
      <c r="G345"/>
    </row>
    <row r="346" spans="6:7">
      <c r="F346" s="1"/>
      <c r="G346"/>
    </row>
    <row r="347" spans="6:7">
      <c r="F347" s="1"/>
      <c r="G347"/>
    </row>
    <row r="348" spans="6:7">
      <c r="F348" s="1"/>
      <c r="G348"/>
    </row>
    <row r="349" spans="6:7">
      <c r="F349" s="1"/>
      <c r="G349"/>
    </row>
    <row r="350" spans="6:7">
      <c r="F350" s="1"/>
      <c r="G350"/>
    </row>
    <row r="351" spans="6:7">
      <c r="F351" s="1"/>
      <c r="G351"/>
    </row>
    <row r="352" spans="6:7">
      <c r="F352" s="1"/>
      <c r="G352"/>
    </row>
    <row r="353" spans="6:7">
      <c r="F353" s="1"/>
      <c r="G353"/>
    </row>
    <row r="354" spans="6:7">
      <c r="F354" s="1"/>
      <c r="G354"/>
    </row>
    <row r="355" spans="6:7">
      <c r="F355" s="1"/>
      <c r="G355"/>
    </row>
    <row r="356" spans="6:7">
      <c r="F356" s="1"/>
      <c r="G356"/>
    </row>
    <row r="357" spans="6:7">
      <c r="F357" s="1"/>
      <c r="G357"/>
    </row>
    <row r="358" spans="6:7">
      <c r="F358" s="1"/>
      <c r="G358"/>
    </row>
    <row r="359" spans="6:7">
      <c r="F359" s="1"/>
      <c r="G359"/>
    </row>
    <row r="360" spans="6:7">
      <c r="F360" s="1"/>
      <c r="G360"/>
    </row>
    <row r="361" spans="6:7">
      <c r="F361" s="1"/>
      <c r="G361"/>
    </row>
    <row r="362" spans="6:7">
      <c r="F362" s="1"/>
      <c r="G362"/>
    </row>
    <row r="363" spans="6:7">
      <c r="F363" s="1"/>
      <c r="G363"/>
    </row>
    <row r="364" spans="6:7">
      <c r="F364" s="1"/>
      <c r="G364"/>
    </row>
    <row r="365" spans="6:7">
      <c r="F365" s="1"/>
      <c r="G365"/>
    </row>
    <row r="366" spans="6:7">
      <c r="F366" s="1"/>
      <c r="G366"/>
    </row>
    <row r="367" spans="6:7">
      <c r="F367" s="1"/>
      <c r="G367"/>
    </row>
    <row r="368" spans="6:7">
      <c r="F368" s="1"/>
      <c r="G368"/>
    </row>
    <row r="369" spans="6:7">
      <c r="F369" s="1"/>
      <c r="G369"/>
    </row>
    <row r="370" spans="6:7">
      <c r="F370" s="1"/>
      <c r="G370"/>
    </row>
    <row r="371" spans="6:7">
      <c r="F371" s="1"/>
      <c r="G371"/>
    </row>
    <row r="372" spans="6:7">
      <c r="F372" s="1"/>
      <c r="G372"/>
    </row>
    <row r="373" spans="6:7">
      <c r="F373" s="1"/>
      <c r="G373"/>
    </row>
    <row r="374" spans="6:7">
      <c r="F374" s="1"/>
      <c r="G374"/>
    </row>
    <row r="375" spans="6:7">
      <c r="F375" s="1"/>
      <c r="G375"/>
    </row>
    <row r="376" spans="6:7">
      <c r="F376" s="1"/>
      <c r="G376"/>
    </row>
    <row r="377" spans="6:7">
      <c r="F377" s="1"/>
      <c r="G377"/>
    </row>
    <row r="378" spans="6:7">
      <c r="F378" s="1"/>
      <c r="G378"/>
    </row>
    <row r="379" spans="6:7">
      <c r="F379" s="1"/>
      <c r="G379"/>
    </row>
    <row r="380" spans="6:7">
      <c r="F380" s="1"/>
      <c r="G380"/>
    </row>
    <row r="381" spans="6:7">
      <c r="F381" s="1"/>
      <c r="G381"/>
    </row>
    <row r="382" spans="6:7">
      <c r="F382" s="1"/>
      <c r="G382"/>
    </row>
    <row r="383" spans="6:7">
      <c r="F383" s="1"/>
      <c r="G383"/>
    </row>
    <row r="384" spans="6:7">
      <c r="F384" s="1"/>
      <c r="G384"/>
    </row>
    <row r="385" spans="6:7">
      <c r="F385" s="1"/>
      <c r="G385"/>
    </row>
    <row r="386" spans="6:7">
      <c r="F386" s="1"/>
      <c r="G386"/>
    </row>
    <row r="387" spans="6:7">
      <c r="F387" s="1"/>
      <c r="G387"/>
    </row>
    <row r="388" spans="6:7">
      <c r="F388" s="1"/>
      <c r="G388"/>
    </row>
    <row r="389" spans="6:7">
      <c r="F389" s="1"/>
      <c r="G389"/>
    </row>
    <row r="390" spans="6:7">
      <c r="F390" s="1"/>
      <c r="G390"/>
    </row>
    <row r="391" spans="6:7">
      <c r="F391" s="1"/>
      <c r="G391"/>
    </row>
    <row r="392" spans="6:7">
      <c r="F392" s="1"/>
      <c r="G392"/>
    </row>
    <row r="393" spans="6:7">
      <c r="F393" s="1"/>
      <c r="G393"/>
    </row>
    <row r="394" spans="6:7">
      <c r="F394" s="1"/>
      <c r="G394"/>
    </row>
    <row r="395" spans="6:7">
      <c r="F395" s="1"/>
      <c r="G395"/>
    </row>
    <row r="396" spans="6:7">
      <c r="F396" s="1"/>
      <c r="G396"/>
    </row>
    <row r="397" spans="6:7">
      <c r="F397" s="1"/>
      <c r="G397"/>
    </row>
    <row r="398" spans="6:7">
      <c r="F398" s="1"/>
      <c r="G398"/>
    </row>
    <row r="399" spans="6:7">
      <c r="F399" s="1"/>
      <c r="G399"/>
    </row>
    <row r="400" spans="6:7">
      <c r="F400" s="1"/>
      <c r="G400"/>
    </row>
    <row r="401" spans="6:7">
      <c r="F401" s="1"/>
      <c r="G401"/>
    </row>
    <row r="402" spans="6:7">
      <c r="F402" s="1"/>
      <c r="G402"/>
    </row>
    <row r="403" spans="6:7">
      <c r="F403" s="1"/>
      <c r="G403"/>
    </row>
    <row r="404" spans="6:7">
      <c r="F404" s="1"/>
      <c r="G404"/>
    </row>
    <row r="405" spans="6:7">
      <c r="F405" s="1"/>
      <c r="G405"/>
    </row>
    <row r="406" spans="6:7">
      <c r="F406" s="1"/>
      <c r="G406"/>
    </row>
    <row r="407" spans="6:7">
      <c r="F407" s="1"/>
      <c r="G407"/>
    </row>
    <row r="408" spans="6:7">
      <c r="F408" s="1"/>
      <c r="G408"/>
    </row>
    <row r="409" spans="6:7">
      <c r="F409" s="1"/>
      <c r="G409"/>
    </row>
    <row r="410" spans="6:7">
      <c r="F410" s="1"/>
      <c r="G410"/>
    </row>
    <row r="411" spans="6:7">
      <c r="F411" s="1"/>
      <c r="G411"/>
    </row>
    <row r="412" spans="6:7">
      <c r="F412" s="1"/>
      <c r="G412"/>
    </row>
    <row r="413" spans="6:7">
      <c r="F413" s="1"/>
      <c r="G413"/>
    </row>
    <row r="414" spans="6:7">
      <c r="F414" s="1"/>
      <c r="G414"/>
    </row>
    <row r="415" spans="6:7">
      <c r="F415" s="1"/>
      <c r="G415"/>
    </row>
    <row r="416" spans="6:7">
      <c r="F416" s="1"/>
      <c r="G416"/>
    </row>
    <row r="417" spans="6:7">
      <c r="F417" s="1"/>
      <c r="G417"/>
    </row>
    <row r="418" spans="6:7">
      <c r="F418" s="1"/>
      <c r="G418"/>
    </row>
    <row r="419" spans="6:7">
      <c r="F419" s="1"/>
      <c r="G419"/>
    </row>
    <row r="420" spans="6:7">
      <c r="F420" s="1"/>
      <c r="G420"/>
    </row>
    <row r="421" spans="6:7">
      <c r="F421" s="1"/>
      <c r="G421"/>
    </row>
    <row r="422" spans="6:7">
      <c r="F422" s="1"/>
      <c r="G422"/>
    </row>
    <row r="423" spans="6:7">
      <c r="F423" s="1"/>
      <c r="G423"/>
    </row>
    <row r="424" spans="6:7">
      <c r="F424" s="1"/>
      <c r="G424"/>
    </row>
    <row r="425" spans="6:7">
      <c r="F425" s="1"/>
      <c r="G425"/>
    </row>
    <row r="426" spans="6:7">
      <c r="F426" s="1"/>
      <c r="G426"/>
    </row>
    <row r="427" spans="6:7">
      <c r="F427" s="1"/>
      <c r="G427"/>
    </row>
    <row r="428" spans="6:7">
      <c r="F428" s="1"/>
      <c r="G428"/>
    </row>
    <row r="429" spans="6:7">
      <c r="F429" s="1"/>
      <c r="G429"/>
    </row>
    <row r="430" spans="6:7">
      <c r="F430" s="1"/>
      <c r="G430"/>
    </row>
    <row r="431" spans="6:7">
      <c r="F431" s="1"/>
      <c r="G431"/>
    </row>
    <row r="432" spans="6:7">
      <c r="F432" s="1"/>
      <c r="G432"/>
    </row>
    <row r="433" spans="6:7">
      <c r="F433" s="1"/>
      <c r="G433"/>
    </row>
    <row r="434" spans="6:7">
      <c r="F434" s="1"/>
      <c r="G434"/>
    </row>
    <row r="435" spans="6:7">
      <c r="F435" s="1"/>
      <c r="G435"/>
    </row>
    <row r="436" spans="6:7">
      <c r="F436" s="1"/>
      <c r="G436"/>
    </row>
    <row r="437" spans="6:7">
      <c r="F437" s="1"/>
      <c r="G437"/>
    </row>
    <row r="438" spans="6:7">
      <c r="F438" s="1"/>
      <c r="G438"/>
    </row>
    <row r="439" spans="6:7">
      <c r="F439" s="1"/>
      <c r="G439"/>
    </row>
    <row r="440" spans="6:7">
      <c r="F440" s="1"/>
      <c r="G440"/>
    </row>
    <row r="441" spans="6:7">
      <c r="F441" s="1"/>
      <c r="G441"/>
    </row>
    <row r="442" spans="6:7">
      <c r="F442" s="1"/>
      <c r="G442"/>
    </row>
    <row r="443" spans="6:7">
      <c r="F443" s="1"/>
      <c r="G443"/>
    </row>
    <row r="444" spans="6:7">
      <c r="F444" s="1"/>
      <c r="G444"/>
    </row>
    <row r="445" spans="6:7">
      <c r="F445" s="1"/>
      <c r="G445"/>
    </row>
    <row r="446" spans="6:7">
      <c r="F446" s="1"/>
      <c r="G446"/>
    </row>
    <row r="447" spans="6:7">
      <c r="F447" s="1"/>
      <c r="G447"/>
    </row>
    <row r="448" spans="6:7">
      <c r="F448" s="1"/>
      <c r="G448"/>
    </row>
    <row r="449" spans="6:7">
      <c r="F449" s="1"/>
      <c r="G449"/>
    </row>
    <row r="450" spans="6:7">
      <c r="F450" s="1"/>
      <c r="G450"/>
    </row>
    <row r="451" spans="6:7">
      <c r="F451" s="1"/>
      <c r="G451"/>
    </row>
    <row r="452" spans="6:7">
      <c r="F452" s="1"/>
      <c r="G452"/>
    </row>
    <row r="453" spans="6:7">
      <c r="F453" s="1"/>
      <c r="G453"/>
    </row>
    <row r="454" spans="6:7">
      <c r="F454" s="1"/>
      <c r="G454"/>
    </row>
    <row r="455" spans="6:7">
      <c r="F455" s="1"/>
      <c r="G455"/>
    </row>
    <row r="456" spans="6:7">
      <c r="F456" s="1"/>
      <c r="G456"/>
    </row>
    <row r="457" spans="6:7">
      <c r="F457" s="1"/>
      <c r="G457"/>
    </row>
    <row r="458" spans="6:7">
      <c r="F458" s="1"/>
      <c r="G458"/>
    </row>
    <row r="459" spans="6:7">
      <c r="F459" s="1"/>
      <c r="G459"/>
    </row>
    <row r="460" spans="6:7">
      <c r="F460" s="1"/>
      <c r="G460"/>
    </row>
    <row r="461" spans="6:7">
      <c r="F461" s="1"/>
      <c r="G461"/>
    </row>
    <row r="462" spans="6:7">
      <c r="F462" s="1"/>
      <c r="G462"/>
    </row>
    <row r="463" spans="6:7">
      <c r="F463" s="1"/>
      <c r="G463"/>
    </row>
    <row r="464" spans="6:7">
      <c r="F464" s="1"/>
      <c r="G464"/>
    </row>
    <row r="465" spans="6:7">
      <c r="F465" s="1"/>
      <c r="G465"/>
    </row>
    <row r="466" spans="6:7">
      <c r="F466" s="1"/>
      <c r="G466"/>
    </row>
    <row r="467" spans="6:7">
      <c r="F467" s="1"/>
      <c r="G467"/>
    </row>
    <row r="468" spans="6:7">
      <c r="F468" s="1"/>
      <c r="G468"/>
    </row>
    <row r="469" spans="6:7">
      <c r="F469" s="1"/>
      <c r="G469"/>
    </row>
    <row r="470" spans="6:7">
      <c r="F470" s="1"/>
      <c r="G470"/>
    </row>
    <row r="471" spans="6:7">
      <c r="F471" s="1"/>
      <c r="G471"/>
    </row>
    <row r="472" spans="6:7">
      <c r="F472" s="1"/>
      <c r="G472"/>
    </row>
    <row r="473" spans="6:7">
      <c r="F473" s="1"/>
      <c r="G473"/>
    </row>
    <row r="474" spans="6:7">
      <c r="F474" s="1"/>
      <c r="G474"/>
    </row>
    <row r="475" spans="6:7">
      <c r="F475" s="1"/>
      <c r="G475"/>
    </row>
    <row r="476" spans="6:7">
      <c r="F476" s="1"/>
      <c r="G476"/>
    </row>
    <row r="477" spans="6:7">
      <c r="F477" s="1"/>
      <c r="G477"/>
    </row>
    <row r="478" spans="6:7">
      <c r="F478" s="1"/>
      <c r="G478"/>
    </row>
    <row r="479" spans="6:7">
      <c r="F479" s="1"/>
      <c r="G479"/>
    </row>
    <row r="480" spans="6:7">
      <c r="F480" s="1"/>
      <c r="G480"/>
    </row>
    <row r="481" spans="6:7">
      <c r="F481" s="1"/>
      <c r="G481"/>
    </row>
    <row r="482" spans="6:7">
      <c r="F482" s="1"/>
      <c r="G482"/>
    </row>
    <row r="483" spans="6:7">
      <c r="F483" s="1"/>
      <c r="G483"/>
    </row>
    <row r="484" spans="6:7">
      <c r="F484" s="1"/>
      <c r="G484"/>
    </row>
    <row r="485" spans="6:7">
      <c r="F485" s="1"/>
      <c r="G485"/>
    </row>
    <row r="486" spans="6:7">
      <c r="F486" s="1"/>
      <c r="G486"/>
    </row>
    <row r="487" spans="6:7">
      <c r="F487" s="1"/>
      <c r="G487"/>
    </row>
    <row r="488" spans="6:7">
      <c r="F488" s="1"/>
      <c r="G488"/>
    </row>
    <row r="489" spans="6:7">
      <c r="F489" s="1"/>
      <c r="G489"/>
    </row>
    <row r="490" spans="6:7">
      <c r="F490" s="1"/>
      <c r="G490"/>
    </row>
    <row r="491" spans="6:7">
      <c r="F491" s="1"/>
      <c r="G491"/>
    </row>
    <row r="492" spans="6:7">
      <c r="F492" s="1"/>
      <c r="G492"/>
    </row>
    <row r="493" spans="6:7">
      <c r="F493" s="1"/>
      <c r="G493"/>
    </row>
    <row r="494" spans="6:7">
      <c r="F494" s="1"/>
      <c r="G494"/>
    </row>
    <row r="495" spans="6:7">
      <c r="F495" s="1"/>
      <c r="G495"/>
    </row>
    <row r="496" spans="6:7">
      <c r="F496" s="1"/>
      <c r="G496"/>
    </row>
    <row r="497" spans="6:7">
      <c r="F497" s="1"/>
      <c r="G497"/>
    </row>
    <row r="498" spans="6:7">
      <c r="F498" s="1"/>
      <c r="G498"/>
    </row>
    <row r="499" spans="6:7">
      <c r="F499" s="1"/>
      <c r="G499"/>
    </row>
    <row r="500" spans="6:7">
      <c r="F500" s="1"/>
      <c r="G500"/>
    </row>
    <row r="501" spans="6:7">
      <c r="F501" s="1"/>
      <c r="G501"/>
    </row>
    <row r="502" spans="6:7">
      <c r="F502" s="1"/>
      <c r="G502"/>
    </row>
    <row r="503" spans="6:7">
      <c r="F503" s="1"/>
      <c r="G503"/>
    </row>
    <row r="504" spans="6:7">
      <c r="F504" s="1"/>
      <c r="G504"/>
    </row>
    <row r="505" spans="6:7">
      <c r="F505" s="1"/>
      <c r="G505"/>
    </row>
    <row r="506" spans="6:7">
      <c r="F506" s="1"/>
      <c r="G506"/>
    </row>
    <row r="507" spans="6:7">
      <c r="F507" s="1"/>
      <c r="G507"/>
    </row>
    <row r="508" spans="6:7">
      <c r="F508" s="1"/>
      <c r="G508"/>
    </row>
    <row r="509" spans="6:7">
      <c r="F509" s="1"/>
      <c r="G509"/>
    </row>
    <row r="510" spans="6:7">
      <c r="F510" s="1"/>
      <c r="G510"/>
    </row>
    <row r="511" spans="6:7">
      <c r="F511" s="1"/>
      <c r="G511"/>
    </row>
    <row r="512" spans="6:7">
      <c r="F512" s="1"/>
      <c r="G512"/>
    </row>
    <row r="513" spans="6:7">
      <c r="F513" s="1"/>
      <c r="G513"/>
    </row>
    <row r="514" spans="6:7">
      <c r="F514" s="1"/>
      <c r="G514"/>
    </row>
    <row r="515" spans="6:7">
      <c r="F515" s="1"/>
      <c r="G515"/>
    </row>
    <row r="516" spans="6:7">
      <c r="F516" s="1"/>
      <c r="G516"/>
    </row>
    <row r="517" spans="6:7">
      <c r="F517" s="1"/>
      <c r="G517"/>
    </row>
    <row r="518" spans="6:7">
      <c r="F518" s="1"/>
      <c r="G518"/>
    </row>
    <row r="519" spans="6:7">
      <c r="F519" s="1"/>
      <c r="G519"/>
    </row>
    <row r="520" spans="6:7">
      <c r="F520" s="1"/>
      <c r="G520"/>
    </row>
    <row r="521" spans="6:7">
      <c r="F521" s="1"/>
      <c r="G521"/>
    </row>
    <row r="522" spans="6:7">
      <c r="F522" s="1"/>
      <c r="G522"/>
    </row>
    <row r="523" spans="6:7">
      <c r="F523" s="1"/>
      <c r="G523"/>
    </row>
    <row r="524" spans="6:7">
      <c r="F524" s="1"/>
      <c r="G524"/>
    </row>
    <row r="525" spans="6:7">
      <c r="F525" s="1"/>
      <c r="G525"/>
    </row>
    <row r="526" spans="6:7">
      <c r="F526" s="1"/>
      <c r="G526"/>
    </row>
    <row r="527" spans="6:7">
      <c r="F527" s="1"/>
      <c r="G527"/>
    </row>
    <row r="528" spans="6:7">
      <c r="F528" s="1"/>
      <c r="G528"/>
    </row>
    <row r="529" spans="6:7">
      <c r="F529" s="1"/>
      <c r="G529"/>
    </row>
    <row r="530" spans="6:7">
      <c r="F530" s="1"/>
      <c r="G530"/>
    </row>
    <row r="531" spans="6:7">
      <c r="F531" s="1"/>
      <c r="G531"/>
    </row>
    <row r="532" spans="6:7">
      <c r="F532" s="1"/>
      <c r="G532"/>
    </row>
    <row r="533" spans="6:7">
      <c r="F533" s="1"/>
      <c r="G533"/>
    </row>
    <row r="534" spans="6:7">
      <c r="F534" s="1"/>
      <c r="G534"/>
    </row>
    <row r="535" spans="6:7">
      <c r="F535" s="1"/>
      <c r="G535"/>
    </row>
    <row r="536" spans="6:7">
      <c r="F536" s="1"/>
      <c r="G536"/>
    </row>
    <row r="537" spans="6:7">
      <c r="F537" s="1"/>
      <c r="G537"/>
    </row>
    <row r="538" spans="6:7">
      <c r="F538" s="1"/>
      <c r="G538"/>
    </row>
    <row r="539" spans="6:7">
      <c r="F539" s="1"/>
      <c r="G539"/>
    </row>
    <row r="540" spans="6:7">
      <c r="F540" s="1"/>
      <c r="G540"/>
    </row>
    <row r="541" spans="6:7">
      <c r="F541" s="1"/>
      <c r="G541"/>
    </row>
    <row r="542" spans="6:7">
      <c r="F542" s="1"/>
      <c r="G542"/>
    </row>
    <row r="543" spans="6:7">
      <c r="F543" s="1"/>
      <c r="G543"/>
    </row>
    <row r="544" spans="6:7">
      <c r="F544" s="1"/>
      <c r="G544"/>
    </row>
    <row r="545" spans="6:7">
      <c r="F545" s="1"/>
      <c r="G545"/>
    </row>
    <row r="546" spans="6:7">
      <c r="F546" s="1"/>
      <c r="G546"/>
    </row>
    <row r="547" spans="6:7">
      <c r="F547" s="1"/>
      <c r="G547"/>
    </row>
    <row r="548" spans="6:7">
      <c r="F548" s="1"/>
      <c r="G548"/>
    </row>
    <row r="549" spans="6:7">
      <c r="F549" s="1"/>
      <c r="G549"/>
    </row>
    <row r="550" spans="6:7">
      <c r="F550" s="1"/>
      <c r="G550"/>
    </row>
    <row r="551" spans="6:7">
      <c r="F551" s="1"/>
      <c r="G551"/>
    </row>
    <row r="552" spans="6:7">
      <c r="F552" s="1"/>
      <c r="G552"/>
    </row>
    <row r="553" spans="6:7">
      <c r="F553" s="1"/>
      <c r="G553"/>
    </row>
    <row r="554" spans="6:7">
      <c r="F554" s="1"/>
      <c r="G554"/>
    </row>
    <row r="555" spans="6:7">
      <c r="F555" s="1"/>
      <c r="G555"/>
    </row>
    <row r="556" spans="6:7">
      <c r="F556" s="1"/>
      <c r="G556"/>
    </row>
    <row r="557" spans="6:7">
      <c r="F557" s="1"/>
      <c r="G557"/>
    </row>
    <row r="558" spans="6:7">
      <c r="F558" s="1"/>
      <c r="G558"/>
    </row>
    <row r="559" spans="6:7">
      <c r="F559" s="1"/>
      <c r="G559"/>
    </row>
    <row r="560" spans="6:7">
      <c r="F560" s="1"/>
      <c r="G560"/>
    </row>
    <row r="561" spans="6:7">
      <c r="F561" s="1"/>
      <c r="G561"/>
    </row>
    <row r="562" spans="6:7">
      <c r="F562" s="1"/>
      <c r="G562"/>
    </row>
    <row r="563" spans="6:7">
      <c r="F563" s="1"/>
      <c r="G563"/>
    </row>
    <row r="564" spans="6:7">
      <c r="F564" s="1"/>
      <c r="G564"/>
    </row>
    <row r="565" spans="6:7">
      <c r="F565" s="1"/>
      <c r="G565"/>
    </row>
    <row r="566" spans="6:7">
      <c r="F566" s="1"/>
      <c r="G566"/>
    </row>
    <row r="567" spans="6:7">
      <c r="F567" s="1"/>
      <c r="G567"/>
    </row>
    <row r="568" spans="6:7">
      <c r="F568" s="1"/>
      <c r="G568"/>
    </row>
    <row r="569" spans="6:7">
      <c r="F569" s="1"/>
      <c r="G569"/>
    </row>
    <row r="570" spans="6:7">
      <c r="F570" s="1"/>
      <c r="G570"/>
    </row>
    <row r="571" spans="6:7">
      <c r="F571" s="1"/>
      <c r="G571"/>
    </row>
    <row r="572" spans="6:7">
      <c r="F572" s="1"/>
      <c r="G572"/>
    </row>
    <row r="573" spans="6:7">
      <c r="F573" s="1"/>
      <c r="G573"/>
    </row>
    <row r="574" spans="6:7">
      <c r="F574" s="1"/>
      <c r="G574"/>
    </row>
    <row r="575" spans="6:7">
      <c r="F575" s="1"/>
      <c r="G575"/>
    </row>
    <row r="576" spans="6:7">
      <c r="F576" s="1"/>
      <c r="G576"/>
    </row>
    <row r="577" spans="6:7">
      <c r="F577" s="1"/>
      <c r="G577"/>
    </row>
    <row r="578" spans="6:7">
      <c r="F578" s="1"/>
      <c r="G578"/>
    </row>
    <row r="579" spans="6:7">
      <c r="F579" s="1"/>
      <c r="G579"/>
    </row>
    <row r="580" spans="6:7">
      <c r="F580" s="1"/>
      <c r="G580"/>
    </row>
    <row r="581" spans="6:7">
      <c r="F581" s="1"/>
      <c r="G581"/>
    </row>
    <row r="582" spans="6:7">
      <c r="F582" s="1"/>
      <c r="G582"/>
    </row>
    <row r="583" spans="6:7">
      <c r="F583" s="1"/>
      <c r="G583"/>
    </row>
    <row r="584" spans="6:7">
      <c r="F584" s="1"/>
      <c r="G584"/>
    </row>
    <row r="585" spans="6:7">
      <c r="F585" s="1"/>
      <c r="G585"/>
    </row>
    <row r="586" spans="6:7">
      <c r="F586" s="1"/>
      <c r="G586"/>
    </row>
    <row r="587" spans="6:7">
      <c r="F587" s="1"/>
      <c r="G587"/>
    </row>
    <row r="588" spans="6:7">
      <c r="F588" s="1"/>
      <c r="G588"/>
    </row>
    <row r="589" spans="6:7">
      <c r="F589" s="1"/>
      <c r="G589"/>
    </row>
    <row r="590" spans="6:7">
      <c r="F590" s="1"/>
      <c r="G590"/>
    </row>
    <row r="591" spans="6:7">
      <c r="F591" s="1"/>
      <c r="G591"/>
    </row>
    <row r="592" spans="6:7">
      <c r="F592" s="1"/>
      <c r="G592"/>
    </row>
    <row r="593" spans="6:7">
      <c r="F593" s="1"/>
      <c r="G593"/>
    </row>
    <row r="594" spans="6:7">
      <c r="F594" s="1"/>
      <c r="G594"/>
    </row>
    <row r="595" spans="6:7">
      <c r="F595" s="1"/>
      <c r="G595"/>
    </row>
    <row r="596" spans="6:7">
      <c r="F596" s="1"/>
      <c r="G596"/>
    </row>
    <row r="597" spans="6:7">
      <c r="F597" s="1"/>
      <c r="G597"/>
    </row>
    <row r="598" spans="6:7">
      <c r="F598" s="1"/>
      <c r="G598"/>
    </row>
    <row r="599" spans="6:7">
      <c r="F599" s="1"/>
      <c r="G599"/>
    </row>
    <row r="600" spans="6:7">
      <c r="F600" s="1"/>
      <c r="G600"/>
    </row>
    <row r="601" spans="6:7">
      <c r="F601" s="1"/>
      <c r="G601"/>
    </row>
    <row r="602" spans="6:7">
      <c r="F602" s="1"/>
      <c r="G602"/>
    </row>
    <row r="603" spans="6:7">
      <c r="F603" s="1"/>
      <c r="G603"/>
    </row>
    <row r="604" spans="6:7">
      <c r="F604" s="1"/>
      <c r="G604"/>
    </row>
    <row r="605" spans="6:7">
      <c r="F605" s="1"/>
      <c r="G605"/>
    </row>
    <row r="606" spans="6:7">
      <c r="F606" s="1"/>
      <c r="G606"/>
    </row>
    <row r="607" spans="6:7">
      <c r="F607" s="1"/>
      <c r="G607"/>
    </row>
    <row r="608" spans="6:7">
      <c r="F608" s="1"/>
      <c r="G608"/>
    </row>
    <row r="609" spans="6:7">
      <c r="F609" s="1"/>
      <c r="G609"/>
    </row>
    <row r="610" spans="6:7">
      <c r="F610" s="1"/>
      <c r="G610"/>
    </row>
    <row r="611" spans="6:7">
      <c r="F611" s="1"/>
      <c r="G611"/>
    </row>
    <row r="612" spans="6:7">
      <c r="F612" s="1"/>
      <c r="G612"/>
    </row>
    <row r="613" spans="6:7">
      <c r="F613" s="1"/>
      <c r="G613"/>
    </row>
    <row r="614" spans="6:7">
      <c r="F614" s="1"/>
      <c r="G614"/>
    </row>
    <row r="615" spans="6:7">
      <c r="F615" s="1"/>
      <c r="G615"/>
    </row>
    <row r="616" spans="6:7">
      <c r="F616" s="1"/>
      <c r="G616"/>
    </row>
    <row r="617" spans="6:7">
      <c r="F617" s="1"/>
      <c r="G617"/>
    </row>
    <row r="618" spans="6:7">
      <c r="F618" s="1"/>
      <c r="G618"/>
    </row>
    <row r="619" spans="6:7">
      <c r="F619" s="1"/>
      <c r="G619"/>
    </row>
    <row r="620" spans="6:7">
      <c r="F620" s="1"/>
      <c r="G620"/>
    </row>
    <row r="621" spans="6:7">
      <c r="F621" s="1"/>
      <c r="G621"/>
    </row>
    <row r="622" spans="6:7">
      <c r="F622" s="1"/>
      <c r="G622"/>
    </row>
    <row r="623" spans="6:7">
      <c r="F623" s="1"/>
      <c r="G623"/>
    </row>
    <row r="624" spans="6:7">
      <c r="F624" s="1"/>
      <c r="G624"/>
    </row>
    <row r="625" spans="6:7">
      <c r="F625" s="1"/>
      <c r="G625"/>
    </row>
    <row r="626" spans="6:7">
      <c r="F626" s="1"/>
      <c r="G626"/>
    </row>
    <row r="627" spans="6:7">
      <c r="F627" s="1"/>
      <c r="G627"/>
    </row>
    <row r="628" spans="6:7">
      <c r="F628" s="1"/>
      <c r="G628"/>
    </row>
    <row r="629" spans="6:7">
      <c r="F629" s="1"/>
      <c r="G629"/>
    </row>
    <row r="630" spans="6:7">
      <c r="F630" s="1"/>
      <c r="G630"/>
    </row>
    <row r="631" spans="6:7">
      <c r="F631" s="1"/>
      <c r="G631"/>
    </row>
    <row r="632" spans="6:7">
      <c r="F632" s="1"/>
      <c r="G632"/>
    </row>
    <row r="633" spans="6:7">
      <c r="F633" s="1"/>
      <c r="G633"/>
    </row>
    <row r="634" spans="6:7">
      <c r="F634" s="1"/>
      <c r="G634"/>
    </row>
    <row r="635" spans="6:7">
      <c r="F635" s="1"/>
      <c r="G635"/>
    </row>
    <row r="636" spans="6:7">
      <c r="F636" s="1"/>
      <c r="G636"/>
    </row>
    <row r="637" spans="6:7">
      <c r="F637" s="1"/>
      <c r="G637"/>
    </row>
    <row r="638" spans="6:7">
      <c r="F638" s="1"/>
      <c r="G638"/>
    </row>
    <row r="639" spans="6:7">
      <c r="F639" s="1"/>
      <c r="G639"/>
    </row>
    <row r="640" spans="6:7">
      <c r="F640" s="1"/>
      <c r="G640"/>
    </row>
    <row r="641" spans="6:7">
      <c r="F641" s="1"/>
      <c r="G641"/>
    </row>
    <row r="642" spans="6:7">
      <c r="F642" s="1"/>
      <c r="G642"/>
    </row>
    <row r="643" spans="6:7">
      <c r="F643" s="1"/>
      <c r="G643"/>
    </row>
    <row r="644" spans="6:7">
      <c r="F644" s="1"/>
      <c r="G644"/>
    </row>
    <row r="645" spans="6:7">
      <c r="F645" s="1"/>
      <c r="G645"/>
    </row>
    <row r="646" spans="6:7">
      <c r="F646" s="1"/>
      <c r="G646"/>
    </row>
    <row r="647" spans="6:7">
      <c r="F647" s="1"/>
      <c r="G647"/>
    </row>
    <row r="648" spans="6:7">
      <c r="F648" s="1"/>
      <c r="G648"/>
    </row>
    <row r="649" spans="6:7">
      <c r="F649" s="1"/>
      <c r="G649"/>
    </row>
    <row r="650" spans="6:7">
      <c r="F650" s="1"/>
      <c r="G650"/>
    </row>
    <row r="651" spans="6:7">
      <c r="F651" s="1"/>
      <c r="G651"/>
    </row>
    <row r="652" spans="6:7">
      <c r="F652" s="1"/>
      <c r="G652"/>
    </row>
    <row r="653" spans="6:7">
      <c r="F653" s="1"/>
      <c r="G653"/>
    </row>
    <row r="654" spans="6:7">
      <c r="F654" s="1"/>
      <c r="G654"/>
    </row>
    <row r="655" spans="6:7">
      <c r="F655" s="1"/>
      <c r="G655"/>
    </row>
    <row r="656" spans="6:7">
      <c r="F656" s="1"/>
      <c r="G656"/>
    </row>
    <row r="657" spans="6:7">
      <c r="F657" s="1"/>
      <c r="G657"/>
    </row>
    <row r="658" spans="6:7">
      <c r="F658" s="1"/>
      <c r="G658"/>
    </row>
    <row r="659" spans="6:7">
      <c r="F659" s="1"/>
      <c r="G659"/>
    </row>
    <row r="660" spans="6:7">
      <c r="F660" s="1"/>
      <c r="G660"/>
    </row>
    <row r="661" spans="6:7">
      <c r="F661" s="1"/>
      <c r="G661"/>
    </row>
    <row r="662" spans="6:7">
      <c r="F662" s="1"/>
      <c r="G662"/>
    </row>
    <row r="663" spans="6:7">
      <c r="F663" s="1"/>
      <c r="G663"/>
    </row>
    <row r="664" spans="6:7">
      <c r="F664" s="1"/>
      <c r="G664"/>
    </row>
    <row r="665" spans="6:7">
      <c r="F665" s="1"/>
      <c r="G665"/>
    </row>
    <row r="666" spans="6:7">
      <c r="F666" s="1"/>
      <c r="G666"/>
    </row>
    <row r="667" spans="6:7">
      <c r="F667" s="1"/>
      <c r="G667"/>
    </row>
    <row r="668" spans="6:7">
      <c r="F668" s="1"/>
      <c r="G668"/>
    </row>
    <row r="669" spans="6:7">
      <c r="F669" s="1"/>
      <c r="G669"/>
    </row>
    <row r="670" spans="6:7">
      <c r="F670" s="1"/>
      <c r="G670"/>
    </row>
    <row r="671" spans="6:7">
      <c r="F671" s="1"/>
      <c r="G671"/>
    </row>
    <row r="672" spans="6:7">
      <c r="F672" s="1"/>
      <c r="G672"/>
    </row>
    <row r="673" spans="6:7">
      <c r="F673" s="1"/>
      <c r="G673"/>
    </row>
    <row r="674" spans="6:7">
      <c r="F674" s="1"/>
      <c r="G674"/>
    </row>
    <row r="675" spans="6:7">
      <c r="F675" s="1"/>
      <c r="G675"/>
    </row>
    <row r="676" spans="6:7">
      <c r="F676" s="1"/>
      <c r="G676"/>
    </row>
    <row r="677" spans="6:7">
      <c r="F677" s="1"/>
      <c r="G677"/>
    </row>
    <row r="678" spans="6:7">
      <c r="F678" s="1"/>
      <c r="G678"/>
    </row>
    <row r="679" spans="6:7">
      <c r="F679" s="1"/>
      <c r="G679"/>
    </row>
    <row r="680" spans="6:7">
      <c r="F680" s="1"/>
      <c r="G680"/>
    </row>
    <row r="681" spans="6:7">
      <c r="F681" s="1"/>
      <c r="G681"/>
    </row>
    <row r="682" spans="6:7">
      <c r="F682" s="1"/>
      <c r="G682"/>
    </row>
    <row r="683" spans="6:7">
      <c r="F683" s="1"/>
      <c r="G683"/>
    </row>
    <row r="684" spans="6:7">
      <c r="F684" s="1"/>
      <c r="G684"/>
    </row>
    <row r="685" spans="6:7">
      <c r="F685" s="1"/>
      <c r="G685"/>
    </row>
    <row r="686" spans="6:7">
      <c r="F686" s="1"/>
      <c r="G686"/>
    </row>
    <row r="687" spans="6:7">
      <c r="F687" s="1"/>
      <c r="G687"/>
    </row>
    <row r="688" spans="6:7">
      <c r="F688" s="1"/>
      <c r="G688"/>
    </row>
    <row r="689" spans="6:7">
      <c r="F689" s="1"/>
      <c r="G689"/>
    </row>
    <row r="690" spans="6:7">
      <c r="F690" s="1"/>
      <c r="G690"/>
    </row>
    <row r="691" spans="6:7">
      <c r="F691" s="1"/>
      <c r="G691"/>
    </row>
    <row r="692" spans="6:7">
      <c r="F692" s="1"/>
      <c r="G692"/>
    </row>
    <row r="693" spans="6:7">
      <c r="F693" s="1"/>
      <c r="G693"/>
    </row>
    <row r="694" spans="6:7">
      <c r="F694" s="1"/>
      <c r="G694"/>
    </row>
    <row r="695" spans="6:7">
      <c r="F695" s="1"/>
      <c r="G695"/>
    </row>
    <row r="696" spans="6:7">
      <c r="F696" s="1"/>
      <c r="G696"/>
    </row>
    <row r="697" spans="6:7">
      <c r="F697" s="1"/>
      <c r="G697"/>
    </row>
    <row r="698" spans="6:7">
      <c r="F698" s="1"/>
      <c r="G698"/>
    </row>
    <row r="699" spans="6:7">
      <c r="F699" s="1"/>
      <c r="G699"/>
    </row>
    <row r="700" spans="6:7">
      <c r="F700" s="1"/>
      <c r="G700"/>
    </row>
    <row r="701" spans="6:7">
      <c r="F701" s="1"/>
      <c r="G701"/>
    </row>
    <row r="702" spans="6:7">
      <c r="F702" s="1"/>
      <c r="G702"/>
    </row>
    <row r="703" spans="6:7">
      <c r="F703" s="1"/>
      <c r="G703"/>
    </row>
    <row r="704" spans="6:7">
      <c r="F704" s="1"/>
      <c r="G704"/>
    </row>
    <row r="705" spans="6:7">
      <c r="F705" s="1"/>
      <c r="G705"/>
    </row>
    <row r="706" spans="6:7">
      <c r="F706" s="1"/>
      <c r="G706"/>
    </row>
    <row r="707" spans="6:7">
      <c r="F707" s="1"/>
      <c r="G707"/>
    </row>
    <row r="708" spans="6:7">
      <c r="F708" s="1"/>
      <c r="G708"/>
    </row>
    <row r="709" spans="6:7">
      <c r="F709" s="1"/>
      <c r="G709"/>
    </row>
    <row r="710" spans="6:7">
      <c r="F710" s="1"/>
      <c r="G710"/>
    </row>
    <row r="711" spans="6:7">
      <c r="F711" s="1"/>
      <c r="G711"/>
    </row>
    <row r="712" spans="6:7">
      <c r="F712" s="1"/>
      <c r="G712"/>
    </row>
    <row r="713" spans="6:7">
      <c r="F713" s="1"/>
      <c r="G713"/>
    </row>
    <row r="714" spans="6:7">
      <c r="F714" s="1"/>
      <c r="G714"/>
    </row>
    <row r="715" spans="6:7">
      <c r="F715" s="1"/>
      <c r="G715"/>
    </row>
    <row r="716" spans="6:7">
      <c r="F716" s="1"/>
      <c r="G716"/>
    </row>
    <row r="717" spans="6:7">
      <c r="F717" s="1"/>
      <c r="G717"/>
    </row>
    <row r="718" spans="6:7">
      <c r="F718" s="1"/>
      <c r="G718"/>
    </row>
    <row r="719" spans="6:7">
      <c r="F719" s="1"/>
      <c r="G719"/>
    </row>
    <row r="720" spans="6:7">
      <c r="F720" s="1"/>
      <c r="G720"/>
    </row>
    <row r="721" spans="6:7">
      <c r="F721" s="1"/>
      <c r="G721"/>
    </row>
    <row r="722" spans="6:7">
      <c r="F722" s="1"/>
      <c r="G722"/>
    </row>
    <row r="723" spans="6:7">
      <c r="F723" s="1"/>
      <c r="G723"/>
    </row>
    <row r="724" spans="6:7">
      <c r="F724" s="1"/>
      <c r="G724"/>
    </row>
    <row r="725" spans="6:7">
      <c r="F725" s="1"/>
      <c r="G725"/>
    </row>
    <row r="726" spans="6:7">
      <c r="F726" s="1"/>
      <c r="G726"/>
    </row>
    <row r="727" spans="6:7">
      <c r="F727" s="1"/>
      <c r="G727"/>
    </row>
    <row r="728" spans="6:7">
      <c r="F728" s="1"/>
      <c r="G728"/>
    </row>
    <row r="729" spans="6:7">
      <c r="F729" s="1"/>
      <c r="G729"/>
    </row>
    <row r="730" spans="6:7">
      <c r="F730" s="1"/>
      <c r="G730"/>
    </row>
    <row r="731" spans="6:7">
      <c r="F731" s="1"/>
      <c r="G731"/>
    </row>
    <row r="732" spans="6:7">
      <c r="F732" s="1"/>
      <c r="G732"/>
    </row>
    <row r="733" spans="6:7">
      <c r="F733" s="1"/>
      <c r="G733"/>
    </row>
    <row r="734" spans="6:7">
      <c r="F734" s="1"/>
      <c r="G734"/>
    </row>
    <row r="735" spans="6:7">
      <c r="F735" s="1"/>
      <c r="G735"/>
    </row>
    <row r="736" spans="6:7">
      <c r="F736" s="1"/>
      <c r="G736"/>
    </row>
    <row r="737" spans="6:7">
      <c r="F737" s="1"/>
      <c r="G737"/>
    </row>
    <row r="738" spans="6:7">
      <c r="F738" s="1"/>
      <c r="G738"/>
    </row>
    <row r="739" spans="6:7">
      <c r="F739" s="1"/>
      <c r="G739"/>
    </row>
    <row r="740" spans="6:7">
      <c r="F740" s="1"/>
      <c r="G740"/>
    </row>
    <row r="741" spans="6:7">
      <c r="F741" s="1"/>
      <c r="G741"/>
    </row>
    <row r="742" spans="6:7">
      <c r="F742" s="1"/>
      <c r="G742"/>
    </row>
    <row r="743" spans="6:7">
      <c r="F743" s="1"/>
      <c r="G743"/>
    </row>
    <row r="744" spans="6:7">
      <c r="F744" s="1"/>
      <c r="G744"/>
    </row>
    <row r="745" spans="6:7">
      <c r="F745" s="1"/>
      <c r="G745"/>
    </row>
    <row r="746" spans="6:7">
      <c r="F746" s="1"/>
      <c r="G746"/>
    </row>
    <row r="747" spans="6:7">
      <c r="F747" s="1"/>
      <c r="G747"/>
    </row>
    <row r="748" spans="6:7">
      <c r="F748" s="1"/>
      <c r="G748"/>
    </row>
    <row r="749" spans="6:7">
      <c r="F749" s="1"/>
      <c r="G749"/>
    </row>
    <row r="750" spans="6:7">
      <c r="F750" s="1"/>
      <c r="G750"/>
    </row>
    <row r="751" spans="6:7">
      <c r="F751" s="1"/>
      <c r="G751"/>
    </row>
    <row r="752" spans="6:7">
      <c r="F752" s="1"/>
      <c r="G752"/>
    </row>
    <row r="753" spans="6:7">
      <c r="F753" s="1"/>
      <c r="G753"/>
    </row>
    <row r="754" spans="6:7">
      <c r="F754" s="1"/>
      <c r="G754"/>
    </row>
    <row r="755" spans="6:7">
      <c r="F755" s="1"/>
      <c r="G755"/>
    </row>
    <row r="756" spans="6:7">
      <c r="F756" s="1"/>
      <c r="G756"/>
    </row>
    <row r="757" spans="6:7">
      <c r="F757" s="1"/>
      <c r="G757"/>
    </row>
    <row r="758" spans="6:7">
      <c r="F758" s="1"/>
      <c r="G758"/>
    </row>
    <row r="759" spans="6:7">
      <c r="F759" s="1"/>
      <c r="G759"/>
    </row>
    <row r="760" spans="6:7">
      <c r="F760" s="1"/>
      <c r="G760"/>
    </row>
    <row r="761" spans="6:7">
      <c r="F761" s="1"/>
      <c r="G761"/>
    </row>
    <row r="762" spans="6:7">
      <c r="F762" s="1"/>
      <c r="G762"/>
    </row>
    <row r="763" spans="6:7">
      <c r="F763" s="1"/>
      <c r="G763"/>
    </row>
    <row r="764" spans="6:7">
      <c r="F764" s="1"/>
      <c r="G764"/>
    </row>
    <row r="765" spans="6:7">
      <c r="F765" s="1"/>
      <c r="G765"/>
    </row>
    <row r="766" spans="6:7">
      <c r="F766" s="1"/>
      <c r="G766"/>
    </row>
    <row r="767" spans="6:7">
      <c r="F767" s="1"/>
      <c r="G767"/>
    </row>
    <row r="768" spans="6:7">
      <c r="F768" s="1"/>
      <c r="G768"/>
    </row>
    <row r="769" spans="6:7">
      <c r="F769" s="1"/>
      <c r="G769"/>
    </row>
    <row r="770" spans="6:7">
      <c r="F770" s="1"/>
      <c r="G770"/>
    </row>
    <row r="771" spans="6:7">
      <c r="F771" s="1"/>
      <c r="G771"/>
    </row>
    <row r="772" spans="6:7">
      <c r="F772" s="1"/>
      <c r="G772"/>
    </row>
    <row r="773" spans="6:7">
      <c r="F773" s="1"/>
      <c r="G773"/>
    </row>
    <row r="774" spans="6:7">
      <c r="F774" s="1"/>
      <c r="G774"/>
    </row>
    <row r="775" spans="6:7">
      <c r="F775" s="1"/>
      <c r="G775"/>
    </row>
    <row r="776" spans="6:7">
      <c r="F776" s="1"/>
      <c r="G776"/>
    </row>
    <row r="777" spans="6:7">
      <c r="F777" s="1"/>
      <c r="G777"/>
    </row>
    <row r="778" spans="6:7">
      <c r="F778" s="1"/>
      <c r="G778"/>
    </row>
    <row r="779" spans="6:7">
      <c r="F779" s="1"/>
      <c r="G779"/>
    </row>
    <row r="780" spans="6:7">
      <c r="F780" s="1"/>
      <c r="G780"/>
    </row>
    <row r="781" spans="6:7">
      <c r="F781" s="1"/>
      <c r="G781"/>
    </row>
    <row r="782" spans="6:7">
      <c r="F782" s="1"/>
      <c r="G782"/>
    </row>
    <row r="783" spans="6:7">
      <c r="F783" s="1"/>
      <c r="G783"/>
    </row>
    <row r="784" spans="6:7">
      <c r="F784" s="1"/>
      <c r="G784"/>
    </row>
    <row r="785" spans="6:7">
      <c r="F785" s="1"/>
      <c r="G785"/>
    </row>
    <row r="786" spans="6:7">
      <c r="F786" s="1"/>
      <c r="G786"/>
    </row>
    <row r="787" spans="6:7">
      <c r="F787" s="1"/>
      <c r="G787"/>
    </row>
    <row r="788" spans="6:7">
      <c r="F788" s="1"/>
      <c r="G788"/>
    </row>
    <row r="789" spans="6:7">
      <c r="F789" s="1"/>
      <c r="G789"/>
    </row>
    <row r="790" spans="6:7">
      <c r="F790" s="1"/>
      <c r="G790"/>
    </row>
    <row r="791" spans="6:7">
      <c r="F791" s="1"/>
      <c r="G791"/>
    </row>
    <row r="792" spans="6:7">
      <c r="F792" s="1"/>
      <c r="G792"/>
    </row>
    <row r="793" spans="6:7">
      <c r="F793" s="1"/>
      <c r="G793"/>
    </row>
    <row r="794" spans="6:7">
      <c r="F794" s="1"/>
      <c r="G794"/>
    </row>
    <row r="795" spans="6:7">
      <c r="F795" s="1"/>
      <c r="G795"/>
    </row>
    <row r="796" spans="6:7">
      <c r="F796" s="1"/>
      <c r="G796"/>
    </row>
    <row r="797" spans="6:7">
      <c r="F797" s="1"/>
      <c r="G797"/>
    </row>
    <row r="798" spans="6:7">
      <c r="F798" s="1"/>
      <c r="G798"/>
    </row>
    <row r="799" spans="6:7">
      <c r="F799" s="1"/>
      <c r="G799"/>
    </row>
    <row r="800" spans="6:7">
      <c r="F800" s="1"/>
      <c r="G800"/>
    </row>
    <row r="801" spans="6:7">
      <c r="F801" s="1"/>
      <c r="G801"/>
    </row>
    <row r="802" spans="6:7">
      <c r="F802" s="1"/>
      <c r="G802"/>
    </row>
    <row r="803" spans="6:7">
      <c r="F803" s="1"/>
      <c r="G803"/>
    </row>
    <row r="804" spans="6:7">
      <c r="F804" s="1"/>
      <c r="G804"/>
    </row>
    <row r="805" spans="6:7">
      <c r="F805" s="1"/>
      <c r="G805"/>
    </row>
    <row r="806" spans="6:7">
      <c r="F806" s="1"/>
      <c r="G806"/>
    </row>
    <row r="807" spans="6:7">
      <c r="F807" s="1"/>
      <c r="G807"/>
    </row>
    <row r="808" spans="6:7">
      <c r="F808" s="1"/>
      <c r="G808"/>
    </row>
    <row r="809" spans="6:7">
      <c r="F809" s="1"/>
      <c r="G809"/>
    </row>
    <row r="810" spans="6:7">
      <c r="F810" s="1"/>
      <c r="G810"/>
    </row>
    <row r="811" spans="6:7">
      <c r="F811" s="1"/>
      <c r="G811"/>
    </row>
    <row r="812" spans="6:7">
      <c r="F812" s="1"/>
      <c r="G812"/>
    </row>
    <row r="813" spans="6:7">
      <c r="F813" s="1"/>
      <c r="G813"/>
    </row>
    <row r="814" spans="6:7">
      <c r="F814" s="1"/>
      <c r="G814"/>
    </row>
    <row r="815" spans="6:7">
      <c r="F815" s="1"/>
      <c r="G815"/>
    </row>
    <row r="816" spans="6:7">
      <c r="F816" s="1"/>
      <c r="G816"/>
    </row>
    <row r="817" spans="6:7">
      <c r="F817" s="1"/>
      <c r="G817"/>
    </row>
    <row r="818" spans="6:7">
      <c r="F818" s="1"/>
      <c r="G818"/>
    </row>
    <row r="819" spans="6:7">
      <c r="F819" s="1"/>
      <c r="G819"/>
    </row>
    <row r="820" spans="6:7">
      <c r="F820" s="1"/>
      <c r="G820"/>
    </row>
    <row r="821" spans="6:7">
      <c r="F821" s="1"/>
      <c r="G821"/>
    </row>
    <row r="822" spans="6:7">
      <c r="F822" s="1"/>
      <c r="G822"/>
    </row>
    <row r="823" spans="6:7">
      <c r="F823" s="1"/>
      <c r="G823"/>
    </row>
    <row r="824" spans="6:7">
      <c r="F824" s="1"/>
      <c r="G824"/>
    </row>
    <row r="825" spans="6:7">
      <c r="F825" s="1"/>
      <c r="G825"/>
    </row>
    <row r="826" spans="6:7">
      <c r="F826" s="1"/>
      <c r="G826"/>
    </row>
    <row r="827" spans="6:7">
      <c r="F827" s="1"/>
      <c r="G827"/>
    </row>
    <row r="828" spans="6:7">
      <c r="F828" s="1"/>
      <c r="G828"/>
    </row>
    <row r="829" spans="6:7">
      <c r="F829" s="1"/>
      <c r="G829"/>
    </row>
    <row r="830" spans="6:7">
      <c r="F830" s="1"/>
      <c r="G830"/>
    </row>
    <row r="831" spans="6:7">
      <c r="F831" s="1"/>
      <c r="G831"/>
    </row>
    <row r="832" spans="6:7">
      <c r="F832" s="1"/>
      <c r="G832"/>
    </row>
    <row r="833" spans="6:7">
      <c r="F833" s="1"/>
      <c r="G833"/>
    </row>
    <row r="834" spans="6:7">
      <c r="F834" s="1"/>
      <c r="G834"/>
    </row>
    <row r="835" spans="6:7">
      <c r="F835" s="1"/>
      <c r="G835"/>
    </row>
    <row r="836" spans="6:7">
      <c r="F836" s="1"/>
      <c r="G836"/>
    </row>
    <row r="837" spans="6:7">
      <c r="F837" s="1"/>
      <c r="G837"/>
    </row>
    <row r="838" spans="6:7">
      <c r="F838" s="1"/>
      <c r="G838"/>
    </row>
    <row r="839" spans="6:7">
      <c r="F839" s="1"/>
      <c r="G839"/>
    </row>
    <row r="840" spans="6:7">
      <c r="F840" s="1"/>
      <c r="G840"/>
    </row>
    <row r="841" spans="6:7">
      <c r="F841" s="1"/>
      <c r="G841"/>
    </row>
    <row r="842" spans="6:7">
      <c r="F842" s="1"/>
      <c r="G842"/>
    </row>
    <row r="843" spans="6:7">
      <c r="F843" s="1"/>
      <c r="G843"/>
    </row>
    <row r="844" spans="6:7">
      <c r="F844" s="1"/>
      <c r="G844"/>
    </row>
    <row r="845" spans="6:7">
      <c r="F845" s="1"/>
      <c r="G845"/>
    </row>
    <row r="846" spans="6:7">
      <c r="F846" s="1"/>
      <c r="G846"/>
    </row>
    <row r="847" spans="6:7">
      <c r="F847" s="1"/>
      <c r="G847"/>
    </row>
    <row r="848" spans="6:7">
      <c r="F848" s="1"/>
      <c r="G848"/>
    </row>
    <row r="849" spans="6:7">
      <c r="F849" s="1"/>
      <c r="G849"/>
    </row>
    <row r="850" spans="6:7">
      <c r="F850" s="1"/>
      <c r="G850"/>
    </row>
    <row r="851" spans="6:7">
      <c r="F851" s="1"/>
      <c r="G851"/>
    </row>
    <row r="852" spans="6:7">
      <c r="F852" s="1"/>
      <c r="G852"/>
    </row>
    <row r="853" spans="6:7">
      <c r="F853" s="1"/>
      <c r="G853"/>
    </row>
    <row r="854" spans="6:7">
      <c r="F854" s="1"/>
      <c r="G854"/>
    </row>
    <row r="855" spans="6:7">
      <c r="F855" s="1"/>
      <c r="G855"/>
    </row>
    <row r="856" spans="6:7">
      <c r="F856" s="1"/>
      <c r="G856"/>
    </row>
    <row r="857" spans="6:7">
      <c r="F857" s="1"/>
      <c r="G857"/>
    </row>
    <row r="858" spans="6:7">
      <c r="F858" s="1"/>
      <c r="G858"/>
    </row>
    <row r="859" spans="6:7">
      <c r="F859" s="1"/>
      <c r="G859"/>
    </row>
    <row r="860" spans="6:7">
      <c r="F860" s="1"/>
      <c r="G860"/>
    </row>
    <row r="861" spans="6:7">
      <c r="F861" s="1"/>
      <c r="G861"/>
    </row>
    <row r="862" spans="6:7">
      <c r="F862" s="1"/>
      <c r="G862"/>
    </row>
    <row r="863" spans="6:7">
      <c r="F863" s="1"/>
      <c r="G863"/>
    </row>
    <row r="864" spans="6:7">
      <c r="F864" s="1"/>
      <c r="G864"/>
    </row>
    <row r="865" spans="6:7">
      <c r="F865" s="1"/>
      <c r="G865"/>
    </row>
    <row r="866" spans="6:7">
      <c r="F866" s="1"/>
      <c r="G866"/>
    </row>
    <row r="867" spans="6:7">
      <c r="F867" s="1"/>
      <c r="G867"/>
    </row>
    <row r="868" spans="6:7">
      <c r="F868" s="1"/>
      <c r="G868"/>
    </row>
    <row r="869" spans="6:7">
      <c r="F869" s="1"/>
      <c r="G869"/>
    </row>
    <row r="870" spans="6:7">
      <c r="F870" s="1"/>
      <c r="G870"/>
    </row>
    <row r="871" spans="6:7">
      <c r="F871" s="1"/>
      <c r="G871"/>
    </row>
    <row r="872" spans="6:7">
      <c r="F872" s="1"/>
      <c r="G872"/>
    </row>
    <row r="873" spans="6:7">
      <c r="F873" s="1"/>
      <c r="G873"/>
    </row>
    <row r="874" spans="6:7">
      <c r="F874" s="1"/>
      <c r="G874"/>
    </row>
    <row r="875" spans="6:7">
      <c r="F875" s="1"/>
      <c r="G875"/>
    </row>
    <row r="876" spans="6:7">
      <c r="F876" s="1"/>
      <c r="G876"/>
    </row>
    <row r="877" spans="6:7">
      <c r="F877" s="1"/>
      <c r="G877"/>
    </row>
    <row r="878" spans="6:7">
      <c r="F878" s="1"/>
      <c r="G878"/>
    </row>
    <row r="879" spans="6:7">
      <c r="F879" s="1"/>
      <c r="G879"/>
    </row>
    <row r="880" spans="6:7">
      <c r="F880" s="1"/>
      <c r="G880"/>
    </row>
    <row r="881" spans="6:7">
      <c r="F881" s="1"/>
      <c r="G881"/>
    </row>
    <row r="882" spans="6:7">
      <c r="F882" s="1"/>
      <c r="G882"/>
    </row>
    <row r="883" spans="6:7">
      <c r="F883" s="1"/>
      <c r="G883"/>
    </row>
    <row r="884" spans="6:7">
      <c r="F884" s="1"/>
      <c r="G884"/>
    </row>
    <row r="885" spans="6:7">
      <c r="F885" s="1"/>
      <c r="G885"/>
    </row>
    <row r="886" spans="6:7">
      <c r="F886" s="1"/>
      <c r="G886"/>
    </row>
    <row r="887" spans="6:7">
      <c r="F887" s="1"/>
      <c r="G887"/>
    </row>
    <row r="888" spans="6:7">
      <c r="F888" s="1"/>
      <c r="G888"/>
    </row>
    <row r="889" spans="6:7">
      <c r="F889" s="1"/>
      <c r="G889"/>
    </row>
    <row r="890" spans="6:7">
      <c r="F890" s="1"/>
      <c r="G890"/>
    </row>
    <row r="891" spans="6:7">
      <c r="F891" s="1"/>
      <c r="G891"/>
    </row>
    <row r="892" spans="6:7">
      <c r="F892" s="1"/>
      <c r="G892"/>
    </row>
    <row r="893" spans="6:7">
      <c r="F893" s="1"/>
      <c r="G893"/>
    </row>
    <row r="894" spans="6:7">
      <c r="F894" s="1"/>
      <c r="G894"/>
    </row>
    <row r="895" spans="6:7">
      <c r="F895" s="1"/>
      <c r="G895"/>
    </row>
    <row r="896" spans="6:7">
      <c r="F896" s="1"/>
      <c r="G896"/>
    </row>
    <row r="897" spans="6:7">
      <c r="F897" s="1"/>
      <c r="G897"/>
    </row>
    <row r="898" spans="6:7">
      <c r="F898" s="1"/>
      <c r="G898"/>
    </row>
    <row r="899" spans="6:7">
      <c r="F899" s="1"/>
      <c r="G899"/>
    </row>
    <row r="900" spans="6:7">
      <c r="F900" s="1"/>
      <c r="G900"/>
    </row>
    <row r="901" spans="6:7">
      <c r="F901" s="1"/>
      <c r="G901"/>
    </row>
    <row r="902" spans="6:7">
      <c r="F902" s="1"/>
      <c r="G902"/>
    </row>
    <row r="903" spans="6:7">
      <c r="F903" s="1"/>
      <c r="G903"/>
    </row>
    <row r="904" spans="6:7">
      <c r="F904" s="1"/>
      <c r="G904"/>
    </row>
    <row r="905" spans="6:7">
      <c r="F905" s="1"/>
      <c r="G905"/>
    </row>
    <row r="906" spans="6:7">
      <c r="F906" s="1"/>
      <c r="G906"/>
    </row>
    <row r="907" spans="6:7">
      <c r="F907" s="1"/>
      <c r="G907"/>
    </row>
    <row r="908" spans="6:7">
      <c r="F908" s="1"/>
      <c r="G908"/>
    </row>
    <row r="909" spans="6:7">
      <c r="F909" s="1"/>
      <c r="G909"/>
    </row>
    <row r="910" spans="6:7">
      <c r="F910" s="1"/>
      <c r="G910"/>
    </row>
    <row r="911" spans="6:7">
      <c r="F911" s="1"/>
      <c r="G911"/>
    </row>
    <row r="912" spans="6:7">
      <c r="F912" s="1"/>
      <c r="G912"/>
    </row>
    <row r="913" spans="6:7">
      <c r="F913" s="1"/>
      <c r="G9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S8884"/>
  <sheetViews>
    <sheetView showGridLines="0" zoomScale="85" zoomScaleNormal="85" workbookViewId="0">
      <pane xSplit="2" ySplit="18" topLeftCell="I4067" activePane="bottomRight" state="frozen"/>
      <selection pane="topRight" activeCell="C1" sqref="C1"/>
      <selection pane="bottomLeft" activeCell="A23" sqref="A23"/>
      <selection pane="bottomRight" activeCell="L4307" sqref="L4307"/>
    </sheetView>
  </sheetViews>
  <sheetFormatPr defaultRowHeight="14.4" outlineLevelRow="1"/>
  <cols>
    <col min="1" max="1" width="16.109375" customWidth="1"/>
    <col min="2" max="2" width="102.33203125" customWidth="1"/>
    <col min="3" max="5" width="23.109375" style="1" bestFit="1" customWidth="1"/>
    <col min="6" max="6" width="22.88671875" bestFit="1" customWidth="1"/>
    <col min="7" max="7" width="26.109375" bestFit="1" customWidth="1"/>
    <col min="8" max="8" width="21" bestFit="1" customWidth="1"/>
    <col min="9" max="9" width="25.6640625" bestFit="1" customWidth="1"/>
    <col min="10" max="10" width="22.88671875" bestFit="1" customWidth="1"/>
    <col min="11" max="11" width="37.109375" bestFit="1" customWidth="1"/>
    <col min="12" max="12" width="33.109375" bestFit="1" customWidth="1"/>
    <col min="13" max="13" width="38.88671875" bestFit="1" customWidth="1"/>
    <col min="14" max="14" width="20.33203125" bestFit="1" customWidth="1"/>
    <col min="15" max="15" width="18.6640625" bestFit="1" customWidth="1"/>
    <col min="16" max="16" width="47.109375" bestFit="1" customWidth="1"/>
    <col min="17" max="17" width="30" bestFit="1" customWidth="1"/>
    <col min="18" max="18" width="13.44140625" bestFit="1" customWidth="1"/>
    <col min="19" max="19" width="246.109375" bestFit="1" customWidth="1"/>
  </cols>
  <sheetData>
    <row r="1" spans="1:17" ht="16.2" thickBot="1">
      <c r="A1" s="212">
        <v>42369</v>
      </c>
      <c r="F1" s="43">
        <f t="shared" ref="F1:Q1" si="0">COUNTIF(F20:F1048576,"#N/A")+COUNTIF(F20:F1048576,"#VALUE!")</f>
        <v>0</v>
      </c>
      <c r="G1" s="43">
        <f t="shared" si="0"/>
        <v>0</v>
      </c>
      <c r="H1" s="43">
        <f t="shared" si="0"/>
        <v>0</v>
      </c>
      <c r="I1" s="43">
        <f t="shared" si="0"/>
        <v>0</v>
      </c>
      <c r="J1" s="43">
        <f t="shared" si="0"/>
        <v>0</v>
      </c>
      <c r="K1" s="43">
        <f t="shared" si="0"/>
        <v>0</v>
      </c>
      <c r="L1" s="2">
        <f t="shared" si="0"/>
        <v>0</v>
      </c>
      <c r="M1" s="2">
        <f t="shared" si="0"/>
        <v>0</v>
      </c>
      <c r="N1" s="2">
        <f t="shared" si="0"/>
        <v>35</v>
      </c>
      <c r="O1" s="2">
        <f t="shared" si="0"/>
        <v>35</v>
      </c>
      <c r="P1" s="2">
        <f t="shared" si="0"/>
        <v>0</v>
      </c>
      <c r="Q1" s="2">
        <f t="shared" si="0"/>
        <v>0</v>
      </c>
    </row>
    <row r="2" spans="1:17" ht="15.6" thickTop="1" thickBot="1">
      <c r="A2" s="236" t="s">
        <v>3740</v>
      </c>
      <c r="C2" s="45" t="s">
        <v>19</v>
      </c>
      <c r="D2" s="45" t="s">
        <v>58</v>
      </c>
      <c r="E2" s="45" t="s">
        <v>158</v>
      </c>
      <c r="F2" s="45" t="s">
        <v>137</v>
      </c>
      <c r="G2" s="45" t="s">
        <v>106</v>
      </c>
      <c r="H2" s="45" t="s">
        <v>209</v>
      </c>
      <c r="I2" s="45" t="s">
        <v>219</v>
      </c>
      <c r="J2" s="45" t="s">
        <v>21</v>
      </c>
      <c r="K2" s="45" t="s">
        <v>207</v>
      </c>
      <c r="L2" s="45" t="s">
        <v>195</v>
      </c>
    </row>
    <row r="3" spans="1:17">
      <c r="A3" s="237" t="s">
        <v>3742</v>
      </c>
      <c r="B3" s="37" t="s">
        <v>1057</v>
      </c>
      <c r="C3" s="39">
        <v>1332.39</v>
      </c>
      <c r="D3" s="39">
        <v>6461</v>
      </c>
      <c r="E3" s="39">
        <v>1245.25</v>
      </c>
      <c r="F3" s="39">
        <v>38.72</v>
      </c>
      <c r="G3" s="39">
        <v>8870.52</v>
      </c>
      <c r="H3" s="39">
        <v>33166.06</v>
      </c>
      <c r="I3" s="39">
        <v>81.41</v>
      </c>
      <c r="J3" s="39">
        <v>154.21</v>
      </c>
      <c r="K3" s="39">
        <f>'[3]AMEX CC'!$F$1</f>
        <v>25790.449999999939</v>
      </c>
      <c r="L3" s="39">
        <v>14</v>
      </c>
    </row>
    <row r="4" spans="1:17" outlineLevel="1">
      <c r="A4" s="235" t="s">
        <v>3840</v>
      </c>
      <c r="B4" s="37" t="s">
        <v>18</v>
      </c>
      <c r="C4" s="1">
        <f t="shared" ref="C4:F8" si="1">SUMIFS($C$20:$C$9059,$F$20:$F$9059,$B4,$G$20:$G$9059,C$2)</f>
        <v>91567.159999999989</v>
      </c>
      <c r="D4" s="1">
        <f t="shared" si="1"/>
        <v>786370.72999999963</v>
      </c>
      <c r="E4" s="1">
        <f t="shared" si="1"/>
        <v>244272.64000000001</v>
      </c>
      <c r="F4" s="1">
        <f t="shared" si="1"/>
        <v>100825.21999999994</v>
      </c>
      <c r="G4" s="81">
        <f t="shared" ref="G4:H8" si="2">SUMIFS($E$20:$E$9059,$F$20:$F$9059,$B4,$G$20:$G$9059,G$2)</f>
        <v>0</v>
      </c>
      <c r="H4" s="81">
        <f t="shared" si="2"/>
        <v>0</v>
      </c>
      <c r="I4" s="1">
        <f t="shared" ref="I4:J8" si="3">SUMIFS($C$20:$C$9059,$F$20:$F$9059,$B4,$G$20:$G$9059,I$2)</f>
        <v>4222.28</v>
      </c>
      <c r="J4" s="1">
        <f t="shared" si="3"/>
        <v>0</v>
      </c>
      <c r="K4" s="81">
        <f>SUMIFS($E$20:$E$9059,$F$20:$F$9059,$B4,$G$20:$G$9059,K$2)</f>
        <v>0</v>
      </c>
      <c r="L4" s="1">
        <f>SUMIFS($C$20:$C$9059,$F$20:$F$9059,$B4,$G$20:$G$9059,L$2)</f>
        <v>0</v>
      </c>
    </row>
    <row r="5" spans="1:17" outlineLevel="1">
      <c r="A5" s="236" t="s">
        <v>3842</v>
      </c>
      <c r="B5" s="37" t="s">
        <v>30</v>
      </c>
      <c r="C5" s="1">
        <f t="shared" si="1"/>
        <v>-92870.400000000023</v>
      </c>
      <c r="D5" s="1">
        <f t="shared" si="1"/>
        <v>-777034.69000000029</v>
      </c>
      <c r="E5" s="1">
        <f t="shared" si="1"/>
        <v>-244886.06999999995</v>
      </c>
      <c r="F5" s="1">
        <f t="shared" si="1"/>
        <v>-100513.53999999996</v>
      </c>
      <c r="G5" s="81">
        <f t="shared" si="2"/>
        <v>0</v>
      </c>
      <c r="H5" s="81">
        <f t="shared" si="2"/>
        <v>0</v>
      </c>
      <c r="I5" s="1">
        <f t="shared" si="3"/>
        <v>-3933.42</v>
      </c>
      <c r="J5" s="1">
        <f t="shared" si="3"/>
        <v>0</v>
      </c>
      <c r="K5" s="81">
        <f>SUMIFS($E$20:$E$9059,$F$20:$F$9059,$B5,$G$20:$G$9059,K$2)</f>
        <v>0</v>
      </c>
      <c r="L5" s="1">
        <f>SUMIFS($C$20:$C$9059,$F$20:$F$9059,$B5,$G$20:$G$9059,L$2)</f>
        <v>0</v>
      </c>
    </row>
    <row r="6" spans="1:17" outlineLevel="1">
      <c r="A6" s="236" t="s">
        <v>3871</v>
      </c>
      <c r="B6" s="37" t="s">
        <v>225</v>
      </c>
      <c r="C6" s="1">
        <f t="shared" si="1"/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81">
        <f t="shared" si="2"/>
        <v>9513.4399999999987</v>
      </c>
      <c r="H6" s="81">
        <f t="shared" si="2"/>
        <v>12217.08</v>
      </c>
      <c r="I6" s="1">
        <f t="shared" si="3"/>
        <v>0</v>
      </c>
      <c r="J6" s="1">
        <f t="shared" si="3"/>
        <v>-70329.800000000017</v>
      </c>
      <c r="K6" s="81">
        <f>SUMIFS($E$20:$E$9059,$F$20:$F$9059,$B6,$G$20:$G$9059,K$2)</f>
        <v>215541.16999999902</v>
      </c>
      <c r="L6" s="1">
        <f>SUMIFS($C$20:$C$9059,$F$20:$F$9059,$B6,$G$20:$G$9059,L$2)</f>
        <v>-53581.650000000045</v>
      </c>
    </row>
    <row r="7" spans="1:17" outlineLevel="1">
      <c r="A7" s="236" t="s">
        <v>3982</v>
      </c>
      <c r="B7" s="37" t="s">
        <v>1038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81">
        <f t="shared" si="2"/>
        <v>0</v>
      </c>
      <c r="H7" s="81">
        <f t="shared" si="2"/>
        <v>-292.99</v>
      </c>
      <c r="I7" s="1">
        <f t="shared" si="3"/>
        <v>0</v>
      </c>
      <c r="J7" s="1">
        <f t="shared" si="3"/>
        <v>70609.150000000431</v>
      </c>
      <c r="K7" s="81">
        <f>SUMIFS($E$20:$E$9059,$F$20:$F$9059,$B7,$G$20:$G$9059,K$2)</f>
        <v>-3631.8500000000022</v>
      </c>
      <c r="L7" s="1">
        <f>SUMIFS($C$20:$C$9059,$F$20:$F$9059,$B7,$G$20:$G$9059,L$2)</f>
        <v>53744.260000000038</v>
      </c>
    </row>
    <row r="8" spans="1:17" outlineLevel="1">
      <c r="A8" s="236" t="s">
        <v>4034</v>
      </c>
      <c r="B8" s="37" t="s">
        <v>229</v>
      </c>
      <c r="C8" s="1">
        <f t="shared" si="1"/>
        <v>0</v>
      </c>
      <c r="D8" s="1">
        <f t="shared" si="1"/>
        <v>0</v>
      </c>
      <c r="E8" s="1">
        <f t="shared" si="1"/>
        <v>0</v>
      </c>
      <c r="F8" s="1">
        <f t="shared" si="1"/>
        <v>0</v>
      </c>
      <c r="G8" s="81">
        <f t="shared" si="2"/>
        <v>-4758</v>
      </c>
      <c r="H8" s="81">
        <f t="shared" si="2"/>
        <v>-14932.88</v>
      </c>
      <c r="I8" s="1">
        <f t="shared" si="3"/>
        <v>0</v>
      </c>
      <c r="J8" s="1">
        <f t="shared" si="3"/>
        <v>0</v>
      </c>
      <c r="K8" s="81">
        <f>SUMIFS($E$20:$E$9059,$F$20:$F$9059,$B8,$G$20:$G$9059,K$2)</f>
        <v>-218041.69999999998</v>
      </c>
      <c r="L8" s="1">
        <f>SUMIFS($C$20:$C$9059,$F$20:$F$9059,$B8,$G$20:$G$9059,L$2)</f>
        <v>0</v>
      </c>
    </row>
    <row r="9" spans="1:17" ht="15" thickBot="1">
      <c r="A9" s="236" t="s">
        <v>4047</v>
      </c>
      <c r="B9" s="37" t="s">
        <v>519</v>
      </c>
      <c r="C9" s="40">
        <f t="shared" ref="C9:I9" si="4">SUM(C3:C8)</f>
        <v>29.149999999965075</v>
      </c>
      <c r="D9" s="40">
        <f t="shared" si="4"/>
        <v>15797.039999999339</v>
      </c>
      <c r="E9" s="40">
        <f t="shared" si="4"/>
        <v>631.82000000006519</v>
      </c>
      <c r="F9" s="40">
        <f t="shared" si="4"/>
        <v>350.39999999997963</v>
      </c>
      <c r="G9" s="40">
        <f t="shared" si="4"/>
        <v>13625.96</v>
      </c>
      <c r="H9" s="40">
        <f t="shared" si="4"/>
        <v>30157.270000000004</v>
      </c>
      <c r="I9" s="40">
        <f t="shared" si="4"/>
        <v>370.26999999999953</v>
      </c>
      <c r="J9" s="40">
        <f>SUM(J3:J8)</f>
        <v>433.56000000041968</v>
      </c>
      <c r="K9" s="40">
        <f>SUM(K3:K8)</f>
        <v>19658.069999998959</v>
      </c>
      <c r="L9" s="40">
        <f>SUM(L3:L8)</f>
        <v>176.60999999999331</v>
      </c>
    </row>
    <row r="10" spans="1:17" ht="15" thickTop="1">
      <c r="A10" s="236" t="s">
        <v>4075</v>
      </c>
      <c r="B10" s="37" t="s">
        <v>520</v>
      </c>
      <c r="C10" s="39">
        <f>'[4]1. BofA 9306 (INC)'!$C$7</f>
        <v>29.15</v>
      </c>
      <c r="D10" s="39">
        <f>'[4]2. BofA 9319 (INC)'!$C$7</f>
        <v>15797.04</v>
      </c>
      <c r="E10" s="39">
        <f>'[4]3. BofA 9607 (INC)'!$C$7</f>
        <v>631.82000000000005</v>
      </c>
      <c r="F10" s="39">
        <f>'[4]5. BofA 0592 (LLC)'!$C$6</f>
        <v>350.4</v>
      </c>
      <c r="G10" s="39">
        <f>'[4]4. BofA CC (INC)'!$F$8</f>
        <v>13625.96</v>
      </c>
      <c r="H10" s="39">
        <f>'[4]6. BofA CC (LLC)'!$F$8</f>
        <v>30157.269999999997</v>
      </c>
      <c r="I10" s="39">
        <f>'[4]7. HSBC (LLC)'!$C$6</f>
        <v>370.26999999999953</v>
      </c>
      <c r="J10" s="240" t="str">
        <f>[6]INC!$G$5</f>
        <v>433.56</v>
      </c>
      <c r="K10" s="39">
        <f>'[3]AMEX CC'!$F$10</f>
        <v>19658.07</v>
      </c>
      <c r="L10" s="240" t="str">
        <f>[6]LLC!$G$5</f>
        <v>176.61</v>
      </c>
    </row>
    <row r="11" spans="1:17">
      <c r="A11" s="236" t="s">
        <v>4087</v>
      </c>
      <c r="B11" s="38" t="s">
        <v>521</v>
      </c>
      <c r="C11" s="44">
        <f>C10-C9</f>
        <v>3.4923175462608924E-11</v>
      </c>
      <c r="D11" s="44">
        <f t="shared" ref="D11:I11" si="5">D10-D9</f>
        <v>6.6211214289069176E-10</v>
      </c>
      <c r="E11" s="44">
        <f t="shared" si="5"/>
        <v>-6.5142558014485985E-11</v>
      </c>
      <c r="F11" s="44">
        <f t="shared" si="5"/>
        <v>2.0349943952169269E-11</v>
      </c>
      <c r="G11" s="44">
        <f>G10-G9</f>
        <v>0</v>
      </c>
      <c r="H11" s="44">
        <f t="shared" si="5"/>
        <v>0</v>
      </c>
      <c r="I11" s="44">
        <f t="shared" si="5"/>
        <v>0</v>
      </c>
      <c r="J11" s="44">
        <f>J10-J9</f>
        <v>-4.1967496144934557E-10</v>
      </c>
      <c r="K11" s="44">
        <f>K10-K9</f>
        <v>1.0404619388282299E-9</v>
      </c>
      <c r="L11" s="44">
        <f>L10-L9</f>
        <v>6.7075234255753458E-12</v>
      </c>
    </row>
    <row r="12" spans="1:17">
      <c r="A12" s="236" t="s">
        <v>4240</v>
      </c>
      <c r="B12" s="239" t="s">
        <v>4685</v>
      </c>
      <c r="C12" s="50">
        <f>SUMIFS($C$20:$C$9059,$I$20:$I$9059,$B12,$G$20:$G$9059,C$2)</f>
        <v>0</v>
      </c>
      <c r="D12" s="50">
        <f>SUMIFS($C$20:$C$9059,$I$20:$I$9059,$B12,$G$20:$G$9059,D$2)</f>
        <v>0</v>
      </c>
      <c r="E12" s="50">
        <f>SUMIFS($C$20:$C$9059,$I$20:$I$9059,$B12,$G$20:$G$9059,E$2)</f>
        <v>0</v>
      </c>
      <c r="F12" s="50">
        <f>SUMIFS($C$20:$C$9059,$I$20:$I$9059,$B12,$G$20:$G$9059,F$2)</f>
        <v>0</v>
      </c>
      <c r="G12" s="191">
        <f>SUMIFS($E$20:$E$9059,$I$20:$I$9059,$B12,$G$20:$G$9059,G$2)</f>
        <v>0</v>
      </c>
      <c r="H12" s="50">
        <f>SUMIFS($C$20:$C$9059,$I$20:$I$9059,$B12,$G$20:$G$9059,H$2)</f>
        <v>0</v>
      </c>
      <c r="I12" s="50">
        <f>SUMIFS($C$20:$C$9059,$I$20:$I$9059,$B12,$G$20:$G$9059,I$2)</f>
        <v>0</v>
      </c>
      <c r="J12" s="50">
        <f>SUMIFS($C$20:$C$9059,$I$20:$I$9059,$B12,$G$20:$G$9059,J$2)</f>
        <v>0</v>
      </c>
      <c r="K12" s="50">
        <f>SUMIFS($C$20:$C$9059,$I$20:$I$9059,$B12,$G$20:$G$9059,K$2)</f>
        <v>0</v>
      </c>
      <c r="L12" s="50">
        <f>SUMIFS($C$20:$C$9059,$I$20:$I$9059,$B12,$G$20:$G$9059,L$2)</f>
        <v>0</v>
      </c>
    </row>
    <row r="13" spans="1:17" ht="15" thickBot="1">
      <c r="A13" s="236" t="s">
        <v>4242</v>
      </c>
      <c r="B13" s="37" t="s">
        <v>3843</v>
      </c>
      <c r="C13" s="40">
        <f>C9-C12</f>
        <v>29.149999999965075</v>
      </c>
      <c r="D13" s="40">
        <f>D9-D12</f>
        <v>15797.039999999339</v>
      </c>
      <c r="E13" s="40">
        <f t="shared" ref="E13:L13" si="6">E9-E12</f>
        <v>631.82000000006519</v>
      </c>
      <c r="F13" s="40">
        <f t="shared" si="6"/>
        <v>350.39999999997963</v>
      </c>
      <c r="G13" s="40">
        <f t="shared" si="6"/>
        <v>13625.96</v>
      </c>
      <c r="H13" s="40">
        <f t="shared" si="6"/>
        <v>30157.270000000004</v>
      </c>
      <c r="I13" s="40">
        <f t="shared" si="6"/>
        <v>370.26999999999953</v>
      </c>
      <c r="J13" s="40">
        <f t="shared" si="6"/>
        <v>433.56000000041968</v>
      </c>
      <c r="K13" s="40">
        <f t="shared" si="6"/>
        <v>19658.069999998959</v>
      </c>
      <c r="L13" s="40">
        <f t="shared" si="6"/>
        <v>176.60999999999331</v>
      </c>
    </row>
    <row r="14" spans="1:17" ht="15" thickTop="1">
      <c r="A14" s="236" t="s">
        <v>4241</v>
      </c>
      <c r="B14" s="37" t="s">
        <v>4291</v>
      </c>
      <c r="C14" s="39">
        <f>'[2]09-15 BS'!$AD$11</f>
        <v>50</v>
      </c>
      <c r="D14" s="39">
        <f>'[2]09-15 BS'!$AD$14-'Perzov Inventory'!M10-'Perzov Inventory'!N10</f>
        <v>3300.1699999999983</v>
      </c>
      <c r="E14" s="39">
        <f>'[2]09-15 BS'!$AD$12</f>
        <v>806.97999999999979</v>
      </c>
      <c r="F14" s="39">
        <f>'[2]09-15 BS'!$AD$13</f>
        <v>160</v>
      </c>
      <c r="G14" s="39">
        <f>'[2]09-15 BS'!$AD$37</f>
        <v>13034.28</v>
      </c>
      <c r="H14" s="39">
        <f>'[2]09-15 BS'!$AD$36</f>
        <v>32407.88</v>
      </c>
      <c r="I14" s="39">
        <f>'[2]09-15 BS'!$AD$15</f>
        <v>135.83000000000001</v>
      </c>
      <c r="J14" s="39">
        <f>'[2]09-15 BS'!$AD$9</f>
        <v>-6.05</v>
      </c>
      <c r="K14" s="39">
        <f>'[2]09-15 BS'!$AD$35</f>
        <v>14704.04</v>
      </c>
      <c r="L14" s="39">
        <f>'[2]09-15 BS'!$AD$8</f>
        <v>125.99000000000001</v>
      </c>
    </row>
    <row r="15" spans="1:17">
      <c r="A15" s="236" t="s">
        <v>4243</v>
      </c>
      <c r="B15" s="38" t="s">
        <v>521</v>
      </c>
      <c r="C15" s="44">
        <f>C14-C13</f>
        <v>20.850000000034925</v>
      </c>
      <c r="D15" s="44">
        <f>D14-D13</f>
        <v>-12496.869999999341</v>
      </c>
      <c r="E15" s="44">
        <f>E14-E13</f>
        <v>175.1599999999346</v>
      </c>
      <c r="F15" s="184">
        <f>F14-F13</f>
        <v>-190.39999999997963</v>
      </c>
      <c r="G15" s="44">
        <f t="shared" ref="G15:L15" si="7">G14-G13</f>
        <v>-591.67999999999847</v>
      </c>
      <c r="H15" s="44">
        <f t="shared" si="7"/>
        <v>2250.6099999999969</v>
      </c>
      <c r="I15" s="44">
        <f t="shared" si="7"/>
        <v>-234.43999999999951</v>
      </c>
      <c r="J15" s="44">
        <f t="shared" si="7"/>
        <v>-439.61000000041969</v>
      </c>
      <c r="K15" s="44">
        <f t="shared" si="7"/>
        <v>-4954.0299999989584</v>
      </c>
      <c r="L15" s="184">
        <f t="shared" si="7"/>
        <v>-50.619999999993297</v>
      </c>
    </row>
    <row r="16" spans="1:17">
      <c r="B16" s="37"/>
      <c r="C16" s="50"/>
      <c r="D16" s="50"/>
      <c r="E16" s="50"/>
      <c r="K16" s="86"/>
      <c r="L16" s="86"/>
    </row>
    <row r="17" spans="1:19">
      <c r="B17" s="37"/>
      <c r="C17" s="50"/>
      <c r="D17" s="50"/>
      <c r="E17" s="50"/>
      <c r="K17" s="86"/>
      <c r="L17" s="86"/>
    </row>
    <row r="18" spans="1:19" s="11" customFormat="1" ht="33" customHeight="1">
      <c r="A18" s="3" t="s">
        <v>0</v>
      </c>
      <c r="B18" s="3" t="s">
        <v>1</v>
      </c>
      <c r="C18" s="4" t="s">
        <v>2</v>
      </c>
      <c r="D18" s="4" t="s">
        <v>3</v>
      </c>
      <c r="E18" s="41" t="s">
        <v>4</v>
      </c>
      <c r="F18" s="5" t="s">
        <v>5</v>
      </c>
      <c r="G18" s="5" t="s">
        <v>6</v>
      </c>
      <c r="H18" s="5" t="s">
        <v>7</v>
      </c>
      <c r="I18" s="6" t="s">
        <v>8</v>
      </c>
      <c r="J18" s="6" t="s">
        <v>9</v>
      </c>
      <c r="K18" s="7" t="s">
        <v>10</v>
      </c>
      <c r="L18" s="8" t="s">
        <v>11</v>
      </c>
      <c r="M18" s="8" t="s">
        <v>12</v>
      </c>
      <c r="N18" s="9" t="s">
        <v>13</v>
      </c>
      <c r="O18" s="9" t="s">
        <v>14</v>
      </c>
      <c r="P18" s="10" t="s">
        <v>15</v>
      </c>
      <c r="Q18" s="10" t="s">
        <v>16</v>
      </c>
      <c r="R18" s="11" t="s">
        <v>3640</v>
      </c>
      <c r="S18" s="11" t="s">
        <v>3741</v>
      </c>
    </row>
    <row r="19" spans="1:19" hidden="1">
      <c r="A19" s="90" t="s">
        <v>3740</v>
      </c>
      <c r="C19"/>
      <c r="D19"/>
      <c r="E19"/>
    </row>
    <row r="20" spans="1:19" hidden="1">
      <c r="A20" s="12">
        <v>42009</v>
      </c>
      <c r="B20" t="s">
        <v>1290</v>
      </c>
      <c r="C20" s="1">
        <v>-55.6</v>
      </c>
      <c r="D20" s="1">
        <v>-55.6</v>
      </c>
      <c r="E20" s="42">
        <v>55.6</v>
      </c>
      <c r="F20" s="77" t="s">
        <v>225</v>
      </c>
      <c r="G20" s="77" t="s">
        <v>207</v>
      </c>
      <c r="H20" s="77" t="s">
        <v>189</v>
      </c>
      <c r="I20" s="13">
        <v>1</v>
      </c>
      <c r="J20" s="14">
        <v>2015</v>
      </c>
      <c r="K20" s="78" t="s">
        <v>384</v>
      </c>
      <c r="L20" s="79" t="s">
        <v>1290</v>
      </c>
      <c r="M20" s="79" t="s">
        <v>286</v>
      </c>
      <c r="N20" s="15" t="s">
        <v>28</v>
      </c>
      <c r="O20" s="15" t="s">
        <v>29</v>
      </c>
      <c r="P20" s="80" t="s">
        <v>1340</v>
      </c>
      <c r="Q20" s="80" t="s">
        <v>207</v>
      </c>
      <c r="S20" t="str">
        <f>A20&amp;B20</f>
        <v>42009Richa Rai</v>
      </c>
    </row>
    <row r="21" spans="1:19" hidden="1">
      <c r="A21" s="12">
        <v>42009</v>
      </c>
      <c r="B21" t="s">
        <v>1291</v>
      </c>
      <c r="C21" s="1">
        <v>-80</v>
      </c>
      <c r="D21" s="1">
        <v>-135.6</v>
      </c>
      <c r="E21" s="42">
        <v>80</v>
      </c>
      <c r="F21" s="77" t="s">
        <v>225</v>
      </c>
      <c r="G21" s="77" t="s">
        <v>207</v>
      </c>
      <c r="H21" s="77" t="s">
        <v>189</v>
      </c>
      <c r="I21" s="13">
        <v>1</v>
      </c>
      <c r="J21" s="14">
        <v>2015</v>
      </c>
      <c r="K21" s="78" t="s">
        <v>378</v>
      </c>
      <c r="L21" s="79" t="s">
        <v>1291</v>
      </c>
      <c r="M21" s="79" t="s">
        <v>23</v>
      </c>
      <c r="N21" s="15" t="s">
        <v>28</v>
      </c>
      <c r="O21" s="15" t="s">
        <v>29</v>
      </c>
      <c r="P21" s="80" t="s">
        <v>1340</v>
      </c>
      <c r="Q21" s="80" t="s">
        <v>207</v>
      </c>
      <c r="S21" t="str">
        <f t="shared" ref="S21:S84" si="8">A21&amp;B21</f>
        <v>42009Svetlozar Draganov</v>
      </c>
    </row>
    <row r="22" spans="1:19" hidden="1">
      <c r="A22" s="12">
        <v>42016</v>
      </c>
      <c r="B22" t="s">
        <v>1290</v>
      </c>
      <c r="C22" s="1">
        <v>-24.09</v>
      </c>
      <c r="D22" s="1">
        <v>-24.09</v>
      </c>
      <c r="E22" s="42">
        <v>24.09</v>
      </c>
      <c r="F22" s="77" t="s">
        <v>225</v>
      </c>
      <c r="G22" s="77" t="s">
        <v>207</v>
      </c>
      <c r="H22" s="77" t="s">
        <v>189</v>
      </c>
      <c r="I22" s="13">
        <v>1</v>
      </c>
      <c r="J22" s="14">
        <v>2015</v>
      </c>
      <c r="K22" s="78" t="s">
        <v>384</v>
      </c>
      <c r="L22" s="79" t="s">
        <v>1290</v>
      </c>
      <c r="M22" s="79" t="s">
        <v>286</v>
      </c>
      <c r="N22" s="15" t="s">
        <v>28</v>
      </c>
      <c r="O22" s="15" t="s">
        <v>29</v>
      </c>
      <c r="P22" s="80" t="s">
        <v>1340</v>
      </c>
      <c r="Q22" s="80" t="s">
        <v>207</v>
      </c>
      <c r="S22" t="str">
        <f t="shared" si="8"/>
        <v>42016Richa Rai</v>
      </c>
    </row>
    <row r="23" spans="1:19" hidden="1">
      <c r="A23" s="12">
        <v>42016</v>
      </c>
      <c r="B23" t="s">
        <v>1291</v>
      </c>
      <c r="C23" s="1">
        <v>-51.67</v>
      </c>
      <c r="D23" s="1">
        <v>-75.760000000000005</v>
      </c>
      <c r="E23" s="42">
        <v>51.67</v>
      </c>
      <c r="F23" s="77" t="s">
        <v>225</v>
      </c>
      <c r="G23" s="77" t="s">
        <v>207</v>
      </c>
      <c r="H23" s="77" t="s">
        <v>189</v>
      </c>
      <c r="I23" s="13">
        <v>1</v>
      </c>
      <c r="J23" s="14">
        <v>2015</v>
      </c>
      <c r="K23" s="78" t="s">
        <v>378</v>
      </c>
      <c r="L23" s="79" t="s">
        <v>1291</v>
      </c>
      <c r="M23" s="79" t="s">
        <v>23</v>
      </c>
      <c r="N23" s="15" t="s">
        <v>28</v>
      </c>
      <c r="O23" s="15" t="s">
        <v>29</v>
      </c>
      <c r="P23" s="80" t="s">
        <v>1340</v>
      </c>
      <c r="Q23" s="80" t="s">
        <v>207</v>
      </c>
      <c r="S23" t="str">
        <f t="shared" si="8"/>
        <v>42016Svetlozar Draganov</v>
      </c>
    </row>
    <row r="24" spans="1:19" hidden="1">
      <c r="A24" s="12">
        <v>42016</v>
      </c>
      <c r="B24" t="s">
        <v>1294</v>
      </c>
      <c r="C24" s="1">
        <v>-11.92</v>
      </c>
      <c r="D24" s="1">
        <v>-87.68</v>
      </c>
      <c r="E24" s="42">
        <v>11.92</v>
      </c>
      <c r="F24" s="77" t="s">
        <v>225</v>
      </c>
      <c r="G24" s="77" t="s">
        <v>207</v>
      </c>
      <c r="H24" s="77" t="s">
        <v>189</v>
      </c>
      <c r="I24" s="13">
        <v>1</v>
      </c>
      <c r="J24" s="14">
        <v>2015</v>
      </c>
      <c r="K24" s="78" t="s">
        <v>377</v>
      </c>
      <c r="L24" s="79" t="s">
        <v>1294</v>
      </c>
      <c r="M24" s="79" t="s">
        <v>302</v>
      </c>
      <c r="N24" s="15" t="s">
        <v>28</v>
      </c>
      <c r="O24" s="15" t="s">
        <v>29</v>
      </c>
      <c r="P24" s="80" t="s">
        <v>1340</v>
      </c>
      <c r="Q24" s="80" t="s">
        <v>207</v>
      </c>
      <c r="S24" t="str">
        <f t="shared" si="8"/>
        <v>42016Shara Camille</v>
      </c>
    </row>
    <row r="25" spans="1:19" hidden="1">
      <c r="A25" s="12">
        <v>42023</v>
      </c>
      <c r="B25" t="s">
        <v>1290</v>
      </c>
      <c r="C25" s="1">
        <v>-55.6</v>
      </c>
      <c r="D25" s="1">
        <v>-55.6</v>
      </c>
      <c r="E25" s="42">
        <v>55.6</v>
      </c>
      <c r="F25" s="77" t="s">
        <v>225</v>
      </c>
      <c r="G25" s="77" t="s">
        <v>207</v>
      </c>
      <c r="H25" s="77" t="s">
        <v>189</v>
      </c>
      <c r="I25" s="13">
        <v>1</v>
      </c>
      <c r="J25" s="14">
        <v>2015</v>
      </c>
      <c r="K25" s="78" t="s">
        <v>384</v>
      </c>
      <c r="L25" s="79" t="s">
        <v>1290</v>
      </c>
      <c r="M25" s="79" t="s">
        <v>286</v>
      </c>
      <c r="N25" s="15" t="s">
        <v>28</v>
      </c>
      <c r="O25" s="15" t="s">
        <v>29</v>
      </c>
      <c r="P25" s="80" t="s">
        <v>1340</v>
      </c>
      <c r="Q25" s="80" t="s">
        <v>207</v>
      </c>
      <c r="S25" t="str">
        <f t="shared" si="8"/>
        <v>42023Richa Rai</v>
      </c>
    </row>
    <row r="26" spans="1:19" hidden="1">
      <c r="A26" s="12">
        <v>42023</v>
      </c>
      <c r="B26" t="s">
        <v>1291</v>
      </c>
      <c r="C26" s="1">
        <v>-8.33</v>
      </c>
      <c r="D26" s="1">
        <v>-63.93</v>
      </c>
      <c r="E26" s="42">
        <v>8.33</v>
      </c>
      <c r="F26" s="77" t="s">
        <v>225</v>
      </c>
      <c r="G26" s="77" t="s">
        <v>207</v>
      </c>
      <c r="H26" s="77" t="s">
        <v>189</v>
      </c>
      <c r="I26" s="13">
        <v>1</v>
      </c>
      <c r="J26" s="14">
        <v>2015</v>
      </c>
      <c r="K26" s="78" t="s">
        <v>378</v>
      </c>
      <c r="L26" s="79" t="s">
        <v>1291</v>
      </c>
      <c r="M26" s="79" t="s">
        <v>23</v>
      </c>
      <c r="N26" s="15" t="s">
        <v>28</v>
      </c>
      <c r="O26" s="15" t="s">
        <v>29</v>
      </c>
      <c r="P26" s="80" t="s">
        <v>1340</v>
      </c>
      <c r="Q26" s="80" t="s">
        <v>207</v>
      </c>
      <c r="S26" t="str">
        <f t="shared" si="8"/>
        <v>42023Svetlozar Draganov</v>
      </c>
    </row>
    <row r="27" spans="1:19" hidden="1">
      <c r="A27" s="12">
        <v>42023</v>
      </c>
      <c r="B27" t="s">
        <v>1294</v>
      </c>
      <c r="C27" s="1">
        <v>-7.79</v>
      </c>
      <c r="D27" s="1">
        <v>-71.72</v>
      </c>
      <c r="E27" s="42">
        <v>7.79</v>
      </c>
      <c r="F27" s="77" t="s">
        <v>225</v>
      </c>
      <c r="G27" s="77" t="s">
        <v>207</v>
      </c>
      <c r="H27" s="77" t="s">
        <v>189</v>
      </c>
      <c r="I27" s="13">
        <v>1</v>
      </c>
      <c r="J27" s="14">
        <v>2015</v>
      </c>
      <c r="K27" s="78" t="s">
        <v>377</v>
      </c>
      <c r="L27" s="79" t="s">
        <v>1294</v>
      </c>
      <c r="M27" s="79" t="s">
        <v>302</v>
      </c>
      <c r="N27" s="15" t="s">
        <v>28</v>
      </c>
      <c r="O27" s="15" t="s">
        <v>29</v>
      </c>
      <c r="P27" s="80" t="s">
        <v>1340</v>
      </c>
      <c r="Q27" s="80" t="s">
        <v>207</v>
      </c>
      <c r="S27" t="str">
        <f t="shared" si="8"/>
        <v>42023Shara Camille</v>
      </c>
    </row>
    <row r="28" spans="1:19" hidden="1">
      <c r="A28" s="12">
        <v>42030</v>
      </c>
      <c r="B28" t="s">
        <v>1290</v>
      </c>
      <c r="C28" s="1">
        <v>-55.6</v>
      </c>
      <c r="D28" s="1">
        <v>-55.6</v>
      </c>
      <c r="E28" s="42">
        <v>55.6</v>
      </c>
      <c r="F28" s="77" t="s">
        <v>225</v>
      </c>
      <c r="G28" s="77" t="s">
        <v>207</v>
      </c>
      <c r="H28" s="77" t="s">
        <v>189</v>
      </c>
      <c r="I28" s="13">
        <v>1</v>
      </c>
      <c r="J28" s="14">
        <v>2015</v>
      </c>
      <c r="K28" s="78" t="s">
        <v>384</v>
      </c>
      <c r="L28" s="79" t="s">
        <v>1290</v>
      </c>
      <c r="M28" s="79" t="s">
        <v>286</v>
      </c>
      <c r="N28" s="15" t="s">
        <v>28</v>
      </c>
      <c r="O28" s="15" t="s">
        <v>29</v>
      </c>
      <c r="P28" s="80" t="s">
        <v>1340</v>
      </c>
      <c r="Q28" s="80" t="s">
        <v>207</v>
      </c>
      <c r="S28" t="str">
        <f t="shared" si="8"/>
        <v>42030Richa Rai</v>
      </c>
    </row>
    <row r="29" spans="1:19" hidden="1">
      <c r="A29" s="12">
        <v>42030</v>
      </c>
      <c r="B29" t="s">
        <v>1291</v>
      </c>
      <c r="C29" s="1">
        <v>-41.67</v>
      </c>
      <c r="D29" s="1">
        <v>-97.27</v>
      </c>
      <c r="E29" s="42">
        <v>41.67</v>
      </c>
      <c r="F29" s="77" t="s">
        <v>225</v>
      </c>
      <c r="G29" s="77" t="s">
        <v>207</v>
      </c>
      <c r="H29" s="77" t="s">
        <v>189</v>
      </c>
      <c r="I29" s="13">
        <v>1</v>
      </c>
      <c r="J29" s="14">
        <v>2015</v>
      </c>
      <c r="K29" s="78" t="s">
        <v>378</v>
      </c>
      <c r="L29" s="79" t="s">
        <v>1291</v>
      </c>
      <c r="M29" s="79" t="s">
        <v>23</v>
      </c>
      <c r="N29" s="15" t="s">
        <v>28</v>
      </c>
      <c r="O29" s="15" t="s">
        <v>29</v>
      </c>
      <c r="P29" s="80" t="s">
        <v>1340</v>
      </c>
      <c r="Q29" s="80" t="s">
        <v>207</v>
      </c>
      <c r="S29" t="str">
        <f t="shared" si="8"/>
        <v>42030Svetlozar Draganov</v>
      </c>
    </row>
    <row r="30" spans="1:19" hidden="1">
      <c r="A30" s="12">
        <v>42030</v>
      </c>
      <c r="B30" t="s">
        <v>1294</v>
      </c>
      <c r="C30" s="1">
        <v>-24.75</v>
      </c>
      <c r="D30" s="1">
        <v>-122.02</v>
      </c>
      <c r="E30" s="42">
        <v>24.75</v>
      </c>
      <c r="F30" s="77" t="s">
        <v>225</v>
      </c>
      <c r="G30" s="77" t="s">
        <v>207</v>
      </c>
      <c r="H30" s="77" t="s">
        <v>189</v>
      </c>
      <c r="I30" s="13">
        <v>1</v>
      </c>
      <c r="J30" s="14">
        <v>2015</v>
      </c>
      <c r="K30" s="78" t="s">
        <v>377</v>
      </c>
      <c r="L30" s="79" t="s">
        <v>1294</v>
      </c>
      <c r="M30" s="79" t="s">
        <v>302</v>
      </c>
      <c r="N30" s="15" t="s">
        <v>28</v>
      </c>
      <c r="O30" s="15" t="s">
        <v>29</v>
      </c>
      <c r="P30" s="80" t="s">
        <v>1340</v>
      </c>
      <c r="Q30" s="80" t="s">
        <v>207</v>
      </c>
      <c r="S30" t="str">
        <f t="shared" si="8"/>
        <v>42030Shara Camille</v>
      </c>
    </row>
    <row r="31" spans="1:19" hidden="1">
      <c r="A31" s="12">
        <v>42032</v>
      </c>
      <c r="B31" t="s">
        <v>1293</v>
      </c>
      <c r="C31" s="1">
        <v>-50</v>
      </c>
      <c r="D31" s="1">
        <v>-50</v>
      </c>
      <c r="E31" s="42">
        <v>50</v>
      </c>
      <c r="F31" s="77" t="s">
        <v>225</v>
      </c>
      <c r="G31" s="77" t="s">
        <v>207</v>
      </c>
      <c r="H31" s="77" t="s">
        <v>189</v>
      </c>
      <c r="I31" s="13">
        <v>1</v>
      </c>
      <c r="J31" s="14">
        <v>2015</v>
      </c>
      <c r="K31" s="78" t="s">
        <v>379</v>
      </c>
      <c r="L31" s="79" t="s">
        <v>1293</v>
      </c>
      <c r="M31" s="79" t="s">
        <v>268</v>
      </c>
      <c r="N31" s="15" t="s">
        <v>28</v>
      </c>
      <c r="O31" s="15" t="s">
        <v>29</v>
      </c>
      <c r="P31" s="80" t="s">
        <v>1340</v>
      </c>
      <c r="Q31" s="80" t="s">
        <v>207</v>
      </c>
      <c r="S31" t="str">
        <f t="shared" si="8"/>
        <v>42032Mari Snyder</v>
      </c>
    </row>
    <row r="32" spans="1:19" hidden="1">
      <c r="A32" s="12">
        <v>42037</v>
      </c>
      <c r="B32" t="s">
        <v>1290</v>
      </c>
      <c r="C32" s="1">
        <v>-55.6</v>
      </c>
      <c r="D32" s="1">
        <v>-55.6</v>
      </c>
      <c r="E32" s="42">
        <v>55.6</v>
      </c>
      <c r="F32" s="77" t="s">
        <v>225</v>
      </c>
      <c r="G32" s="77" t="s">
        <v>207</v>
      </c>
      <c r="H32" s="77" t="s">
        <v>189</v>
      </c>
      <c r="I32" s="13">
        <v>2</v>
      </c>
      <c r="J32" s="14">
        <v>2015</v>
      </c>
      <c r="K32" s="78" t="s">
        <v>384</v>
      </c>
      <c r="L32" s="79" t="s">
        <v>1290</v>
      </c>
      <c r="M32" s="79" t="s">
        <v>286</v>
      </c>
      <c r="N32" s="15" t="s">
        <v>28</v>
      </c>
      <c r="O32" s="15" t="s">
        <v>29</v>
      </c>
      <c r="P32" s="80" t="s">
        <v>1340</v>
      </c>
      <c r="Q32" s="80" t="s">
        <v>207</v>
      </c>
      <c r="S32" t="str">
        <f t="shared" si="8"/>
        <v>42037Richa Rai</v>
      </c>
    </row>
    <row r="33" spans="1:19" hidden="1">
      <c r="A33" s="12">
        <v>42037</v>
      </c>
      <c r="B33" t="s">
        <v>1291</v>
      </c>
      <c r="C33" s="1">
        <v>-40</v>
      </c>
      <c r="D33" s="1">
        <v>-95.6</v>
      </c>
      <c r="E33" s="42">
        <v>40</v>
      </c>
      <c r="F33" s="77" t="s">
        <v>225</v>
      </c>
      <c r="G33" s="77" t="s">
        <v>207</v>
      </c>
      <c r="H33" s="77" t="s">
        <v>189</v>
      </c>
      <c r="I33" s="13">
        <v>2</v>
      </c>
      <c r="J33" s="14">
        <v>2015</v>
      </c>
      <c r="K33" s="78" t="s">
        <v>378</v>
      </c>
      <c r="L33" s="79" t="s">
        <v>1291</v>
      </c>
      <c r="M33" s="79" t="s">
        <v>23</v>
      </c>
      <c r="N33" s="15" t="s">
        <v>28</v>
      </c>
      <c r="O33" s="15" t="s">
        <v>29</v>
      </c>
      <c r="P33" s="80" t="s">
        <v>1340</v>
      </c>
      <c r="Q33" s="80" t="s">
        <v>207</v>
      </c>
      <c r="S33" t="str">
        <f t="shared" si="8"/>
        <v>42037Svetlozar Draganov</v>
      </c>
    </row>
    <row r="34" spans="1:19" hidden="1">
      <c r="A34" s="12">
        <v>42037</v>
      </c>
      <c r="B34" t="s">
        <v>1294</v>
      </c>
      <c r="C34" s="1">
        <v>-24.29</v>
      </c>
      <c r="D34" s="1">
        <v>-119.89</v>
      </c>
      <c r="E34" s="42">
        <v>24.29</v>
      </c>
      <c r="F34" s="77" t="s">
        <v>225</v>
      </c>
      <c r="G34" s="77" t="s">
        <v>207</v>
      </c>
      <c r="H34" s="77" t="s">
        <v>189</v>
      </c>
      <c r="I34" s="13">
        <v>2</v>
      </c>
      <c r="J34" s="14">
        <v>2015</v>
      </c>
      <c r="K34" s="78" t="s">
        <v>377</v>
      </c>
      <c r="L34" s="79" t="s">
        <v>1294</v>
      </c>
      <c r="M34" s="79" t="s">
        <v>302</v>
      </c>
      <c r="N34" s="15" t="s">
        <v>28</v>
      </c>
      <c r="O34" s="15" t="s">
        <v>29</v>
      </c>
      <c r="P34" s="80" t="s">
        <v>1340</v>
      </c>
      <c r="Q34" s="80" t="s">
        <v>207</v>
      </c>
      <c r="S34" t="str">
        <f t="shared" si="8"/>
        <v>42037Shara Camille</v>
      </c>
    </row>
    <row r="35" spans="1:19" hidden="1">
      <c r="A35" s="12">
        <v>42044</v>
      </c>
      <c r="B35" t="s">
        <v>1290</v>
      </c>
      <c r="C35" s="1">
        <v>-55.6</v>
      </c>
      <c r="D35" s="1">
        <v>-55.6</v>
      </c>
      <c r="E35" s="42">
        <v>55.6</v>
      </c>
      <c r="F35" s="77" t="s">
        <v>225</v>
      </c>
      <c r="G35" s="77" t="s">
        <v>207</v>
      </c>
      <c r="H35" s="77" t="s">
        <v>189</v>
      </c>
      <c r="I35" s="13">
        <v>2</v>
      </c>
      <c r="J35" s="14">
        <v>2015</v>
      </c>
      <c r="K35" s="78" t="s">
        <v>384</v>
      </c>
      <c r="L35" s="79" t="s">
        <v>1290</v>
      </c>
      <c r="M35" s="79" t="s">
        <v>286</v>
      </c>
      <c r="N35" s="15" t="s">
        <v>28</v>
      </c>
      <c r="O35" s="15" t="s">
        <v>29</v>
      </c>
      <c r="P35" s="80" t="s">
        <v>1340</v>
      </c>
      <c r="Q35" s="80" t="s">
        <v>207</v>
      </c>
      <c r="S35" t="str">
        <f t="shared" si="8"/>
        <v>42044Richa Rai</v>
      </c>
    </row>
    <row r="36" spans="1:19" hidden="1">
      <c r="A36" s="12">
        <v>42044</v>
      </c>
      <c r="B36" t="s">
        <v>1293</v>
      </c>
      <c r="C36" s="1">
        <v>-7.41</v>
      </c>
      <c r="D36" s="1">
        <v>-63.01</v>
      </c>
      <c r="E36" s="42">
        <v>7.41</v>
      </c>
      <c r="F36" s="77" t="s">
        <v>225</v>
      </c>
      <c r="G36" s="77" t="s">
        <v>207</v>
      </c>
      <c r="H36" s="77" t="s">
        <v>189</v>
      </c>
      <c r="I36" s="13">
        <v>2</v>
      </c>
      <c r="J36" s="14">
        <v>2015</v>
      </c>
      <c r="K36" s="78" t="s">
        <v>379</v>
      </c>
      <c r="L36" s="79" t="s">
        <v>1293</v>
      </c>
      <c r="M36" s="79" t="s">
        <v>268</v>
      </c>
      <c r="N36" s="15" t="s">
        <v>28</v>
      </c>
      <c r="O36" s="15" t="s">
        <v>29</v>
      </c>
      <c r="P36" s="80" t="s">
        <v>1340</v>
      </c>
      <c r="Q36" s="80" t="s">
        <v>207</v>
      </c>
      <c r="S36" t="str">
        <f t="shared" si="8"/>
        <v>42044Mari Snyder</v>
      </c>
    </row>
    <row r="37" spans="1:19" hidden="1">
      <c r="A37" s="12">
        <v>42044</v>
      </c>
      <c r="B37" t="s">
        <v>1291</v>
      </c>
      <c r="C37" s="1">
        <v>-33.33</v>
      </c>
      <c r="D37" s="1">
        <v>-96.34</v>
      </c>
      <c r="E37" s="42">
        <v>33.33</v>
      </c>
      <c r="F37" s="77" t="s">
        <v>225</v>
      </c>
      <c r="G37" s="77" t="s">
        <v>207</v>
      </c>
      <c r="H37" s="77" t="s">
        <v>189</v>
      </c>
      <c r="I37" s="13">
        <v>2</v>
      </c>
      <c r="J37" s="14">
        <v>2015</v>
      </c>
      <c r="K37" s="78" t="s">
        <v>378</v>
      </c>
      <c r="L37" s="79" t="s">
        <v>1291</v>
      </c>
      <c r="M37" s="79" t="s">
        <v>23</v>
      </c>
      <c r="N37" s="15" t="s">
        <v>28</v>
      </c>
      <c r="O37" s="15" t="s">
        <v>29</v>
      </c>
      <c r="P37" s="80" t="s">
        <v>1340</v>
      </c>
      <c r="Q37" s="80" t="s">
        <v>207</v>
      </c>
      <c r="S37" t="str">
        <f t="shared" si="8"/>
        <v>42044Svetlozar Draganov</v>
      </c>
    </row>
    <row r="38" spans="1:19" hidden="1">
      <c r="A38" s="12">
        <v>42044</v>
      </c>
      <c r="B38" t="s">
        <v>1294</v>
      </c>
      <c r="C38" s="1">
        <v>-17.420000000000002</v>
      </c>
      <c r="D38" s="1">
        <v>-113.76</v>
      </c>
      <c r="E38" s="42">
        <v>17.420000000000002</v>
      </c>
      <c r="F38" s="77" t="s">
        <v>225</v>
      </c>
      <c r="G38" s="77" t="s">
        <v>207</v>
      </c>
      <c r="H38" s="77" t="s">
        <v>189</v>
      </c>
      <c r="I38" s="13">
        <v>2</v>
      </c>
      <c r="J38" s="14">
        <v>2015</v>
      </c>
      <c r="K38" s="78" t="s">
        <v>377</v>
      </c>
      <c r="L38" s="79" t="s">
        <v>1294</v>
      </c>
      <c r="M38" s="79" t="s">
        <v>302</v>
      </c>
      <c r="N38" s="15" t="s">
        <v>28</v>
      </c>
      <c r="O38" s="15" t="s">
        <v>29</v>
      </c>
      <c r="P38" s="80" t="s">
        <v>1340</v>
      </c>
      <c r="Q38" s="80" t="s">
        <v>207</v>
      </c>
      <c r="S38" t="str">
        <f t="shared" si="8"/>
        <v>42044Shara Camille</v>
      </c>
    </row>
    <row r="39" spans="1:19" hidden="1">
      <c r="A39" s="12">
        <v>42051</v>
      </c>
      <c r="B39" t="s">
        <v>1290</v>
      </c>
      <c r="C39" s="1">
        <v>-55.6</v>
      </c>
      <c r="D39" s="1">
        <v>-55.6</v>
      </c>
      <c r="E39" s="42">
        <v>55.6</v>
      </c>
      <c r="F39" s="77" t="s">
        <v>225</v>
      </c>
      <c r="G39" s="77" t="s">
        <v>207</v>
      </c>
      <c r="H39" s="77" t="s">
        <v>189</v>
      </c>
      <c r="I39" s="13">
        <v>2</v>
      </c>
      <c r="J39" s="14">
        <v>2015</v>
      </c>
      <c r="K39" s="78" t="s">
        <v>384</v>
      </c>
      <c r="L39" s="79" t="s">
        <v>1290</v>
      </c>
      <c r="M39" s="79" t="s">
        <v>286</v>
      </c>
      <c r="N39" s="15" t="s">
        <v>28</v>
      </c>
      <c r="O39" s="15" t="s">
        <v>29</v>
      </c>
      <c r="P39" s="80" t="s">
        <v>1340</v>
      </c>
      <c r="Q39" s="80" t="s">
        <v>207</v>
      </c>
      <c r="S39" t="str">
        <f t="shared" si="8"/>
        <v>42051Richa Rai</v>
      </c>
    </row>
    <row r="40" spans="1:19" hidden="1">
      <c r="A40" s="12">
        <v>42051</v>
      </c>
      <c r="B40" t="s">
        <v>1293</v>
      </c>
      <c r="C40" s="1">
        <v>-5.56</v>
      </c>
      <c r="D40" s="1">
        <v>-61.16</v>
      </c>
      <c r="E40" s="42">
        <v>5.56</v>
      </c>
      <c r="F40" s="77" t="s">
        <v>225</v>
      </c>
      <c r="G40" s="77" t="s">
        <v>207</v>
      </c>
      <c r="H40" s="77" t="s">
        <v>189</v>
      </c>
      <c r="I40" s="13">
        <v>2</v>
      </c>
      <c r="J40" s="14">
        <v>2015</v>
      </c>
      <c r="K40" s="78" t="s">
        <v>379</v>
      </c>
      <c r="L40" s="79" t="s">
        <v>1293</v>
      </c>
      <c r="M40" s="79" t="s">
        <v>268</v>
      </c>
      <c r="N40" s="15" t="s">
        <v>28</v>
      </c>
      <c r="O40" s="15" t="s">
        <v>29</v>
      </c>
      <c r="P40" s="80" t="s">
        <v>1340</v>
      </c>
      <c r="Q40" s="80" t="s">
        <v>207</v>
      </c>
      <c r="S40" t="str">
        <f t="shared" si="8"/>
        <v>42051Mari Snyder</v>
      </c>
    </row>
    <row r="41" spans="1:19" hidden="1">
      <c r="A41" s="12">
        <v>42051</v>
      </c>
      <c r="B41" t="s">
        <v>1291</v>
      </c>
      <c r="C41" s="1">
        <v>-88.33</v>
      </c>
      <c r="D41" s="1">
        <v>-149.49</v>
      </c>
      <c r="E41" s="42">
        <v>88.33</v>
      </c>
      <c r="F41" s="77" t="s">
        <v>225</v>
      </c>
      <c r="G41" s="77" t="s">
        <v>207</v>
      </c>
      <c r="H41" s="77" t="s">
        <v>189</v>
      </c>
      <c r="I41" s="13">
        <v>2</v>
      </c>
      <c r="J41" s="14">
        <v>2015</v>
      </c>
      <c r="K41" s="78" t="s">
        <v>378</v>
      </c>
      <c r="L41" s="79" t="s">
        <v>1291</v>
      </c>
      <c r="M41" s="79" t="s">
        <v>23</v>
      </c>
      <c r="N41" s="15" t="s">
        <v>28</v>
      </c>
      <c r="O41" s="15" t="s">
        <v>29</v>
      </c>
      <c r="P41" s="80" t="s">
        <v>1340</v>
      </c>
      <c r="Q41" s="80" t="s">
        <v>207</v>
      </c>
      <c r="S41" t="str">
        <f t="shared" si="8"/>
        <v>42051Svetlozar Draganov</v>
      </c>
    </row>
    <row r="42" spans="1:19" hidden="1">
      <c r="A42" s="12">
        <v>42051</v>
      </c>
      <c r="B42" t="s">
        <v>1294</v>
      </c>
      <c r="C42" s="1">
        <v>-17.88</v>
      </c>
      <c r="D42" s="1">
        <v>-167.37</v>
      </c>
      <c r="E42" s="42">
        <v>17.88</v>
      </c>
      <c r="F42" s="77" t="s">
        <v>225</v>
      </c>
      <c r="G42" s="77" t="s">
        <v>207</v>
      </c>
      <c r="H42" s="77" t="s">
        <v>189</v>
      </c>
      <c r="I42" s="13">
        <v>2</v>
      </c>
      <c r="J42" s="14">
        <v>2015</v>
      </c>
      <c r="K42" s="78" t="s">
        <v>377</v>
      </c>
      <c r="L42" s="79" t="s">
        <v>1294</v>
      </c>
      <c r="M42" s="79" t="s">
        <v>302</v>
      </c>
      <c r="N42" s="15" t="s">
        <v>28</v>
      </c>
      <c r="O42" s="15" t="s">
        <v>29</v>
      </c>
      <c r="P42" s="80" t="s">
        <v>1340</v>
      </c>
      <c r="Q42" s="80" t="s">
        <v>207</v>
      </c>
      <c r="S42" t="str">
        <f t="shared" si="8"/>
        <v>42051Shara Camille</v>
      </c>
    </row>
    <row r="43" spans="1:19" hidden="1">
      <c r="A43" s="12">
        <v>42058</v>
      </c>
      <c r="B43" t="s">
        <v>1290</v>
      </c>
      <c r="C43" s="1">
        <v>-55.6</v>
      </c>
      <c r="D43" s="1">
        <v>-55.6</v>
      </c>
      <c r="E43" s="42">
        <v>55.6</v>
      </c>
      <c r="F43" s="77" t="s">
        <v>225</v>
      </c>
      <c r="G43" s="77" t="s">
        <v>207</v>
      </c>
      <c r="H43" s="77" t="s">
        <v>189</v>
      </c>
      <c r="I43" s="13">
        <v>2</v>
      </c>
      <c r="J43" s="14">
        <v>2015</v>
      </c>
      <c r="K43" s="78" t="s">
        <v>384</v>
      </c>
      <c r="L43" s="79" t="s">
        <v>1290</v>
      </c>
      <c r="M43" s="79" t="s">
        <v>286</v>
      </c>
      <c r="N43" s="15" t="s">
        <v>28</v>
      </c>
      <c r="O43" s="15" t="s">
        <v>29</v>
      </c>
      <c r="P43" s="80" t="s">
        <v>1340</v>
      </c>
      <c r="Q43" s="80" t="s">
        <v>207</v>
      </c>
      <c r="S43" t="str">
        <f t="shared" si="8"/>
        <v>42058Richa Rai</v>
      </c>
    </row>
    <row r="44" spans="1:19" hidden="1">
      <c r="A44" s="12">
        <v>42058</v>
      </c>
      <c r="B44" t="s">
        <v>1291</v>
      </c>
      <c r="C44" s="1">
        <v>-10</v>
      </c>
      <c r="D44" s="1">
        <v>-65.599999999999994</v>
      </c>
      <c r="E44" s="42">
        <v>10</v>
      </c>
      <c r="F44" s="77" t="s">
        <v>225</v>
      </c>
      <c r="G44" s="77" t="s">
        <v>207</v>
      </c>
      <c r="H44" s="77" t="s">
        <v>189</v>
      </c>
      <c r="I44" s="13">
        <v>2</v>
      </c>
      <c r="J44" s="14">
        <v>2015</v>
      </c>
      <c r="K44" s="78" t="s">
        <v>378</v>
      </c>
      <c r="L44" s="79" t="s">
        <v>1291</v>
      </c>
      <c r="M44" s="79" t="s">
        <v>23</v>
      </c>
      <c r="N44" s="15" t="s">
        <v>28</v>
      </c>
      <c r="O44" s="15" t="s">
        <v>29</v>
      </c>
      <c r="P44" s="80" t="s">
        <v>1340</v>
      </c>
      <c r="Q44" s="80" t="s">
        <v>207</v>
      </c>
      <c r="S44" t="str">
        <f t="shared" si="8"/>
        <v>42058Svetlozar Draganov</v>
      </c>
    </row>
    <row r="45" spans="1:19" hidden="1">
      <c r="A45" s="12">
        <v>42058</v>
      </c>
      <c r="B45" t="s">
        <v>1293</v>
      </c>
      <c r="C45" s="1">
        <v>-3.7</v>
      </c>
      <c r="D45" s="1">
        <v>-69.3</v>
      </c>
      <c r="E45" s="42">
        <v>3.7</v>
      </c>
      <c r="F45" s="77" t="s">
        <v>225</v>
      </c>
      <c r="G45" s="77" t="s">
        <v>207</v>
      </c>
      <c r="H45" s="77" t="s">
        <v>189</v>
      </c>
      <c r="I45" s="13">
        <v>2</v>
      </c>
      <c r="J45" s="14">
        <v>2015</v>
      </c>
      <c r="K45" s="78" t="s">
        <v>379</v>
      </c>
      <c r="L45" s="79" t="s">
        <v>1293</v>
      </c>
      <c r="M45" s="79" t="s">
        <v>268</v>
      </c>
      <c r="N45" s="15" t="s">
        <v>28</v>
      </c>
      <c r="O45" s="15" t="s">
        <v>29</v>
      </c>
      <c r="P45" s="80" t="s">
        <v>1340</v>
      </c>
      <c r="Q45" s="80" t="s">
        <v>207</v>
      </c>
      <c r="S45" t="str">
        <f t="shared" si="8"/>
        <v>42058Mari Snyder</v>
      </c>
    </row>
    <row r="46" spans="1:19" hidden="1">
      <c r="A46" s="12">
        <v>42058</v>
      </c>
      <c r="B46" t="s">
        <v>1294</v>
      </c>
      <c r="C46" s="1">
        <v>-14.67</v>
      </c>
      <c r="D46" s="1">
        <v>-83.97</v>
      </c>
      <c r="E46" s="42">
        <v>14.67</v>
      </c>
      <c r="F46" s="77" t="s">
        <v>225</v>
      </c>
      <c r="G46" s="77" t="s">
        <v>207</v>
      </c>
      <c r="H46" s="77" t="s">
        <v>189</v>
      </c>
      <c r="I46" s="13">
        <v>2</v>
      </c>
      <c r="J46" s="14">
        <v>2015</v>
      </c>
      <c r="K46" s="78" t="s">
        <v>377</v>
      </c>
      <c r="L46" s="79" t="s">
        <v>1294</v>
      </c>
      <c r="M46" s="79" t="s">
        <v>302</v>
      </c>
      <c r="N46" s="15" t="s">
        <v>28</v>
      </c>
      <c r="O46" s="15" t="s">
        <v>29</v>
      </c>
      <c r="P46" s="80" t="s">
        <v>1340</v>
      </c>
      <c r="Q46" s="80" t="s">
        <v>207</v>
      </c>
      <c r="S46" t="str">
        <f t="shared" si="8"/>
        <v>42058Shara Camille</v>
      </c>
    </row>
    <row r="47" spans="1:19" hidden="1">
      <c r="A47" s="12">
        <v>42065</v>
      </c>
      <c r="B47" t="s">
        <v>1290</v>
      </c>
      <c r="C47" s="1">
        <v>-55.6</v>
      </c>
      <c r="D47" s="1">
        <v>-55.6</v>
      </c>
      <c r="E47" s="42">
        <v>55.6</v>
      </c>
      <c r="F47" s="77" t="s">
        <v>225</v>
      </c>
      <c r="G47" s="77" t="s">
        <v>207</v>
      </c>
      <c r="H47" s="77" t="s">
        <v>189</v>
      </c>
      <c r="I47" s="13">
        <v>3</v>
      </c>
      <c r="J47" s="14">
        <v>2015</v>
      </c>
      <c r="K47" s="78" t="s">
        <v>384</v>
      </c>
      <c r="L47" s="79" t="s">
        <v>1290</v>
      </c>
      <c r="M47" s="79" t="s">
        <v>286</v>
      </c>
      <c r="N47" s="15" t="s">
        <v>28</v>
      </c>
      <c r="O47" s="15" t="s">
        <v>29</v>
      </c>
      <c r="P47" s="80" t="s">
        <v>1340</v>
      </c>
      <c r="Q47" s="80" t="s">
        <v>207</v>
      </c>
      <c r="S47" t="str">
        <f t="shared" si="8"/>
        <v>42065Richa Rai</v>
      </c>
    </row>
    <row r="48" spans="1:19" hidden="1">
      <c r="A48" s="12">
        <v>42065</v>
      </c>
      <c r="B48" t="s">
        <v>1291</v>
      </c>
      <c r="C48" s="1">
        <v>-58.33</v>
      </c>
      <c r="D48" s="1">
        <v>-113.93</v>
      </c>
      <c r="E48" s="42">
        <v>58.33</v>
      </c>
      <c r="F48" s="77" t="s">
        <v>225</v>
      </c>
      <c r="G48" s="77" t="s">
        <v>207</v>
      </c>
      <c r="H48" s="77" t="s">
        <v>189</v>
      </c>
      <c r="I48" s="13">
        <v>3</v>
      </c>
      <c r="J48" s="14">
        <v>2015</v>
      </c>
      <c r="K48" s="78" t="s">
        <v>378</v>
      </c>
      <c r="L48" s="79" t="s">
        <v>1291</v>
      </c>
      <c r="M48" s="79" t="s">
        <v>23</v>
      </c>
      <c r="N48" s="15" t="s">
        <v>28</v>
      </c>
      <c r="O48" s="15" t="s">
        <v>29</v>
      </c>
      <c r="P48" s="80" t="s">
        <v>1340</v>
      </c>
      <c r="Q48" s="80" t="s">
        <v>207</v>
      </c>
      <c r="S48" t="str">
        <f t="shared" si="8"/>
        <v>42065Svetlozar Draganov</v>
      </c>
    </row>
    <row r="49" spans="1:19" hidden="1">
      <c r="A49" s="12">
        <v>42065</v>
      </c>
      <c r="B49" t="s">
        <v>1294</v>
      </c>
      <c r="C49" s="1">
        <v>-18.79</v>
      </c>
      <c r="D49" s="1">
        <v>-132.72</v>
      </c>
      <c r="E49" s="42">
        <v>18.79</v>
      </c>
      <c r="F49" s="77" t="s">
        <v>225</v>
      </c>
      <c r="G49" s="77" t="s">
        <v>207</v>
      </c>
      <c r="H49" s="77" t="s">
        <v>189</v>
      </c>
      <c r="I49" s="13">
        <v>3</v>
      </c>
      <c r="J49" s="14">
        <v>2015</v>
      </c>
      <c r="K49" s="78" t="s">
        <v>377</v>
      </c>
      <c r="L49" s="79" t="s">
        <v>1294</v>
      </c>
      <c r="M49" s="79" t="s">
        <v>302</v>
      </c>
      <c r="N49" s="15" t="s">
        <v>28</v>
      </c>
      <c r="O49" s="15" t="s">
        <v>29</v>
      </c>
      <c r="P49" s="80" t="s">
        <v>1340</v>
      </c>
      <c r="Q49" s="80" t="s">
        <v>207</v>
      </c>
      <c r="S49" t="str">
        <f t="shared" si="8"/>
        <v>42065Shara Camille</v>
      </c>
    </row>
    <row r="50" spans="1:19" hidden="1">
      <c r="A50" s="12">
        <v>42068</v>
      </c>
      <c r="B50" t="s">
        <v>1292</v>
      </c>
      <c r="C50" s="1">
        <v>-50</v>
      </c>
      <c r="D50" s="1">
        <v>-50</v>
      </c>
      <c r="E50" s="42">
        <v>50</v>
      </c>
      <c r="F50" s="77" t="s">
        <v>225</v>
      </c>
      <c r="G50" s="77" t="s">
        <v>207</v>
      </c>
      <c r="H50" s="77" t="s">
        <v>189</v>
      </c>
      <c r="I50" s="13">
        <v>3</v>
      </c>
      <c r="J50" s="14">
        <v>2015</v>
      </c>
      <c r="K50" s="78" t="s">
        <v>381</v>
      </c>
      <c r="L50" s="79" t="s">
        <v>1292</v>
      </c>
      <c r="M50" s="79" t="s">
        <v>23</v>
      </c>
      <c r="N50" s="15" t="s">
        <v>28</v>
      </c>
      <c r="O50" s="15" t="s">
        <v>29</v>
      </c>
      <c r="P50" s="80" t="s">
        <v>1340</v>
      </c>
      <c r="Q50" s="80" t="s">
        <v>207</v>
      </c>
      <c r="S50" t="str">
        <f t="shared" si="8"/>
        <v>42068Catherine W Dronen</v>
      </c>
    </row>
    <row r="51" spans="1:19" hidden="1">
      <c r="A51" s="12">
        <v>42072</v>
      </c>
      <c r="B51" t="s">
        <v>1290</v>
      </c>
      <c r="C51" s="1">
        <v>-53.75</v>
      </c>
      <c r="D51" s="1">
        <v>-53.75</v>
      </c>
      <c r="E51" s="42">
        <v>53.75</v>
      </c>
      <c r="F51" s="77" t="s">
        <v>225</v>
      </c>
      <c r="G51" s="77" t="s">
        <v>207</v>
      </c>
      <c r="H51" s="77" t="s">
        <v>189</v>
      </c>
      <c r="I51" s="13">
        <v>3</v>
      </c>
      <c r="J51" s="14">
        <v>2015</v>
      </c>
      <c r="K51" s="78" t="s">
        <v>384</v>
      </c>
      <c r="L51" s="79" t="s">
        <v>1290</v>
      </c>
      <c r="M51" s="79" t="s">
        <v>286</v>
      </c>
      <c r="N51" s="15" t="s">
        <v>28</v>
      </c>
      <c r="O51" s="15" t="s">
        <v>29</v>
      </c>
      <c r="P51" s="80" t="s">
        <v>1340</v>
      </c>
      <c r="Q51" s="80" t="s">
        <v>207</v>
      </c>
      <c r="S51" t="str">
        <f t="shared" si="8"/>
        <v>42072Richa Rai</v>
      </c>
    </row>
    <row r="52" spans="1:19" hidden="1">
      <c r="A52" s="12">
        <v>42072</v>
      </c>
      <c r="B52" t="s">
        <v>1291</v>
      </c>
      <c r="C52" s="1">
        <v>-21.67</v>
      </c>
      <c r="D52" s="1">
        <v>-75.42</v>
      </c>
      <c r="E52" s="42">
        <v>21.67</v>
      </c>
      <c r="F52" s="77" t="s">
        <v>225</v>
      </c>
      <c r="G52" s="77" t="s">
        <v>207</v>
      </c>
      <c r="H52" s="77" t="s">
        <v>189</v>
      </c>
      <c r="I52" s="13">
        <v>3</v>
      </c>
      <c r="J52" s="14">
        <v>2015</v>
      </c>
      <c r="K52" s="78" t="s">
        <v>378</v>
      </c>
      <c r="L52" s="79" t="s">
        <v>1291</v>
      </c>
      <c r="M52" s="79" t="s">
        <v>23</v>
      </c>
      <c r="N52" s="15" t="s">
        <v>28</v>
      </c>
      <c r="O52" s="15" t="s">
        <v>29</v>
      </c>
      <c r="P52" s="80" t="s">
        <v>1340</v>
      </c>
      <c r="Q52" s="80" t="s">
        <v>207</v>
      </c>
      <c r="S52" t="str">
        <f t="shared" si="8"/>
        <v>42072Svetlozar Draganov</v>
      </c>
    </row>
    <row r="53" spans="1:19" hidden="1">
      <c r="A53" s="12">
        <v>42072</v>
      </c>
      <c r="B53" t="s">
        <v>1293</v>
      </c>
      <c r="C53" s="1">
        <v>-14.81</v>
      </c>
      <c r="D53" s="1">
        <v>-90.23</v>
      </c>
      <c r="E53" s="42">
        <v>14.81</v>
      </c>
      <c r="F53" s="77" t="s">
        <v>225</v>
      </c>
      <c r="G53" s="77" t="s">
        <v>207</v>
      </c>
      <c r="H53" s="77" t="s">
        <v>189</v>
      </c>
      <c r="I53" s="13">
        <v>3</v>
      </c>
      <c r="J53" s="14">
        <v>2015</v>
      </c>
      <c r="K53" s="78" t="s">
        <v>379</v>
      </c>
      <c r="L53" s="79" t="s">
        <v>1293</v>
      </c>
      <c r="M53" s="79" t="s">
        <v>268</v>
      </c>
      <c r="N53" s="15" t="s">
        <v>28</v>
      </c>
      <c r="O53" s="15" t="s">
        <v>29</v>
      </c>
      <c r="P53" s="80" t="s">
        <v>1340</v>
      </c>
      <c r="Q53" s="80" t="s">
        <v>207</v>
      </c>
      <c r="S53" t="str">
        <f t="shared" si="8"/>
        <v>42072Mari Snyder</v>
      </c>
    </row>
    <row r="54" spans="1:19" hidden="1">
      <c r="A54" s="12">
        <v>42072</v>
      </c>
      <c r="B54" t="s">
        <v>1294</v>
      </c>
      <c r="C54" s="1">
        <v>-15.13</v>
      </c>
      <c r="D54" s="1">
        <v>-105.36</v>
      </c>
      <c r="E54" s="42">
        <v>15.13</v>
      </c>
      <c r="F54" s="77" t="s">
        <v>225</v>
      </c>
      <c r="G54" s="77" t="s">
        <v>207</v>
      </c>
      <c r="H54" s="77" t="s">
        <v>189</v>
      </c>
      <c r="I54" s="13">
        <v>3</v>
      </c>
      <c r="J54" s="14">
        <v>2015</v>
      </c>
      <c r="K54" s="78" t="s">
        <v>377</v>
      </c>
      <c r="L54" s="79" t="s">
        <v>1294</v>
      </c>
      <c r="M54" s="79" t="s">
        <v>302</v>
      </c>
      <c r="N54" s="15" t="s">
        <v>28</v>
      </c>
      <c r="O54" s="15" t="s">
        <v>29</v>
      </c>
      <c r="P54" s="80" t="s">
        <v>1340</v>
      </c>
      <c r="Q54" s="80" t="s">
        <v>207</v>
      </c>
      <c r="S54" t="str">
        <f t="shared" si="8"/>
        <v>42072Shara Camille</v>
      </c>
    </row>
    <row r="55" spans="1:19" hidden="1">
      <c r="A55" s="12">
        <v>42074</v>
      </c>
      <c r="B55" t="s">
        <v>1289</v>
      </c>
      <c r="C55" s="1">
        <v>-127</v>
      </c>
      <c r="D55" s="1">
        <v>-127</v>
      </c>
      <c r="E55" s="42">
        <v>127</v>
      </c>
      <c r="F55" s="77" t="s">
        <v>225</v>
      </c>
      <c r="G55" s="77" t="s">
        <v>207</v>
      </c>
      <c r="H55" s="77" t="s">
        <v>189</v>
      </c>
      <c r="I55" s="13">
        <v>3</v>
      </c>
      <c r="J55" s="14">
        <v>2015</v>
      </c>
      <c r="K55" s="78" t="s">
        <v>67</v>
      </c>
      <c r="L55" s="79" t="s">
        <v>1289</v>
      </c>
      <c r="M55" s="79" t="s">
        <v>23</v>
      </c>
      <c r="N55" s="15" t="s">
        <v>28</v>
      </c>
      <c r="O55" s="15" t="s">
        <v>29</v>
      </c>
      <c r="P55" s="80" t="s">
        <v>1340</v>
      </c>
      <c r="Q55" s="80" t="s">
        <v>207</v>
      </c>
      <c r="S55" t="str">
        <f t="shared" si="8"/>
        <v>42074Teodora Angelova</v>
      </c>
    </row>
    <row r="56" spans="1:19" hidden="1">
      <c r="A56" s="12">
        <v>42079</v>
      </c>
      <c r="B56" t="s">
        <v>1290</v>
      </c>
      <c r="C56" s="1">
        <v>-55.6</v>
      </c>
      <c r="D56" s="1">
        <v>-55.6</v>
      </c>
      <c r="E56" s="42">
        <v>55.6</v>
      </c>
      <c r="F56" s="77" t="s">
        <v>225</v>
      </c>
      <c r="G56" s="77" t="s">
        <v>207</v>
      </c>
      <c r="H56" s="77" t="s">
        <v>189</v>
      </c>
      <c r="I56" s="13">
        <v>3</v>
      </c>
      <c r="J56" s="14">
        <v>2015</v>
      </c>
      <c r="K56" s="78" t="s">
        <v>384</v>
      </c>
      <c r="L56" s="79" t="s">
        <v>1290</v>
      </c>
      <c r="M56" s="79" t="s">
        <v>286</v>
      </c>
      <c r="N56" s="15" t="s">
        <v>28</v>
      </c>
      <c r="O56" s="15" t="s">
        <v>29</v>
      </c>
      <c r="P56" s="80" t="s">
        <v>1340</v>
      </c>
      <c r="Q56" s="80" t="s">
        <v>207</v>
      </c>
      <c r="S56" t="str">
        <f t="shared" si="8"/>
        <v>42079Richa Rai</v>
      </c>
    </row>
    <row r="57" spans="1:19" hidden="1">
      <c r="A57" s="12">
        <v>42079</v>
      </c>
      <c r="B57" t="s">
        <v>1293</v>
      </c>
      <c r="C57" s="1">
        <v>-5.56</v>
      </c>
      <c r="D57" s="1">
        <v>-61.16</v>
      </c>
      <c r="E57" s="42">
        <v>5.56</v>
      </c>
      <c r="F57" s="77" t="s">
        <v>225</v>
      </c>
      <c r="G57" s="77" t="s">
        <v>207</v>
      </c>
      <c r="H57" s="77" t="s">
        <v>189</v>
      </c>
      <c r="I57" s="13">
        <v>3</v>
      </c>
      <c r="J57" s="14">
        <v>2015</v>
      </c>
      <c r="K57" s="78" t="s">
        <v>379</v>
      </c>
      <c r="L57" s="79" t="s">
        <v>1293</v>
      </c>
      <c r="M57" s="79" t="s">
        <v>268</v>
      </c>
      <c r="N57" s="15" t="s">
        <v>28</v>
      </c>
      <c r="O57" s="15" t="s">
        <v>29</v>
      </c>
      <c r="P57" s="80" t="s">
        <v>1340</v>
      </c>
      <c r="Q57" s="80" t="s">
        <v>207</v>
      </c>
      <c r="S57" t="str">
        <f t="shared" si="8"/>
        <v>42079Mari Snyder</v>
      </c>
    </row>
    <row r="58" spans="1:19" hidden="1">
      <c r="A58" s="12">
        <v>42079</v>
      </c>
      <c r="B58" t="s">
        <v>1291</v>
      </c>
      <c r="C58" s="1">
        <v>-10</v>
      </c>
      <c r="D58" s="1">
        <v>-71.16</v>
      </c>
      <c r="E58" s="42">
        <v>10</v>
      </c>
      <c r="F58" s="77" t="s">
        <v>225</v>
      </c>
      <c r="G58" s="77" t="s">
        <v>207</v>
      </c>
      <c r="H58" s="77" t="s">
        <v>189</v>
      </c>
      <c r="I58" s="13">
        <v>3</v>
      </c>
      <c r="J58" s="14">
        <v>2015</v>
      </c>
      <c r="K58" s="78" t="s">
        <v>378</v>
      </c>
      <c r="L58" s="79" t="s">
        <v>1291</v>
      </c>
      <c r="M58" s="79" t="s">
        <v>23</v>
      </c>
      <c r="N58" s="15" t="s">
        <v>28</v>
      </c>
      <c r="O58" s="15" t="s">
        <v>29</v>
      </c>
      <c r="P58" s="80" t="s">
        <v>1340</v>
      </c>
      <c r="Q58" s="80" t="s">
        <v>207</v>
      </c>
      <c r="S58" t="str">
        <f t="shared" si="8"/>
        <v>42079Svetlozar Draganov</v>
      </c>
    </row>
    <row r="59" spans="1:19" hidden="1">
      <c r="A59" s="12">
        <v>42079</v>
      </c>
      <c r="B59" t="s">
        <v>1294</v>
      </c>
      <c r="C59" s="1">
        <v>-12.38</v>
      </c>
      <c r="D59" s="1">
        <v>-83.54</v>
      </c>
      <c r="E59" s="42">
        <v>12.38</v>
      </c>
      <c r="F59" s="77" t="s">
        <v>225</v>
      </c>
      <c r="G59" s="77" t="s">
        <v>207</v>
      </c>
      <c r="H59" s="77" t="s">
        <v>189</v>
      </c>
      <c r="I59" s="13">
        <v>3</v>
      </c>
      <c r="J59" s="14">
        <v>2015</v>
      </c>
      <c r="K59" s="78" t="s">
        <v>377</v>
      </c>
      <c r="L59" s="79" t="s">
        <v>1294</v>
      </c>
      <c r="M59" s="79" t="s">
        <v>302</v>
      </c>
      <c r="N59" s="15" t="s">
        <v>28</v>
      </c>
      <c r="O59" s="15" t="s">
        <v>29</v>
      </c>
      <c r="P59" s="80" t="s">
        <v>1340</v>
      </c>
      <c r="Q59" s="80" t="s">
        <v>207</v>
      </c>
      <c r="S59" t="str">
        <f t="shared" si="8"/>
        <v>42079Shara Camille</v>
      </c>
    </row>
    <row r="60" spans="1:19" hidden="1">
      <c r="A60" s="12">
        <v>42086</v>
      </c>
      <c r="B60" t="s">
        <v>1290</v>
      </c>
      <c r="C60" s="1">
        <v>-53.75</v>
      </c>
      <c r="D60" s="1">
        <v>-53.75</v>
      </c>
      <c r="E60" s="42">
        <v>53.75</v>
      </c>
      <c r="F60" s="77" t="s">
        <v>225</v>
      </c>
      <c r="G60" s="77" t="s">
        <v>207</v>
      </c>
      <c r="H60" s="77" t="s">
        <v>189</v>
      </c>
      <c r="I60" s="13">
        <v>3</v>
      </c>
      <c r="J60" s="14">
        <v>2015</v>
      </c>
      <c r="K60" s="78" t="s">
        <v>384</v>
      </c>
      <c r="L60" s="79" t="s">
        <v>1290</v>
      </c>
      <c r="M60" s="79" t="s">
        <v>286</v>
      </c>
      <c r="N60" s="15" t="s">
        <v>28</v>
      </c>
      <c r="O60" s="15" t="s">
        <v>29</v>
      </c>
      <c r="P60" s="80" t="s">
        <v>1340</v>
      </c>
      <c r="Q60" s="80" t="s">
        <v>207</v>
      </c>
      <c r="S60" t="str">
        <f t="shared" si="8"/>
        <v>42086Richa Rai</v>
      </c>
    </row>
    <row r="61" spans="1:19" hidden="1">
      <c r="A61" s="12">
        <v>42086</v>
      </c>
      <c r="B61" t="s">
        <v>1291</v>
      </c>
      <c r="C61" s="1">
        <v>-23.33</v>
      </c>
      <c r="D61" s="1">
        <v>-77.08</v>
      </c>
      <c r="E61" s="42">
        <v>23.33</v>
      </c>
      <c r="F61" s="77" t="s">
        <v>225</v>
      </c>
      <c r="G61" s="77" t="s">
        <v>207</v>
      </c>
      <c r="H61" s="77" t="s">
        <v>189</v>
      </c>
      <c r="I61" s="13">
        <v>3</v>
      </c>
      <c r="J61" s="14">
        <v>2015</v>
      </c>
      <c r="K61" s="78" t="s">
        <v>378</v>
      </c>
      <c r="L61" s="79" t="s">
        <v>1291</v>
      </c>
      <c r="M61" s="79" t="s">
        <v>23</v>
      </c>
      <c r="N61" s="15" t="s">
        <v>28</v>
      </c>
      <c r="O61" s="15" t="s">
        <v>29</v>
      </c>
      <c r="P61" s="80" t="s">
        <v>1340</v>
      </c>
      <c r="Q61" s="80" t="s">
        <v>207</v>
      </c>
      <c r="S61" t="str">
        <f t="shared" si="8"/>
        <v>42086Svetlozar Draganov</v>
      </c>
    </row>
    <row r="62" spans="1:19" hidden="1">
      <c r="A62" s="12">
        <v>42086</v>
      </c>
      <c r="B62" t="s">
        <v>1293</v>
      </c>
      <c r="C62" s="1">
        <v>-1.85</v>
      </c>
      <c r="D62" s="1">
        <v>-78.930000000000007</v>
      </c>
      <c r="E62" s="42">
        <v>1.85</v>
      </c>
      <c r="F62" s="77" t="s">
        <v>225</v>
      </c>
      <c r="G62" s="77" t="s">
        <v>207</v>
      </c>
      <c r="H62" s="77" t="s">
        <v>189</v>
      </c>
      <c r="I62" s="13">
        <v>3</v>
      </c>
      <c r="J62" s="14">
        <v>2015</v>
      </c>
      <c r="K62" s="78" t="s">
        <v>379</v>
      </c>
      <c r="L62" s="79" t="s">
        <v>1293</v>
      </c>
      <c r="M62" s="79" t="s">
        <v>268</v>
      </c>
      <c r="N62" s="15" t="s">
        <v>28</v>
      </c>
      <c r="O62" s="15" t="s">
        <v>29</v>
      </c>
      <c r="P62" s="80" t="s">
        <v>1340</v>
      </c>
      <c r="Q62" s="80" t="s">
        <v>207</v>
      </c>
      <c r="S62" t="str">
        <f t="shared" si="8"/>
        <v>42086Mari Snyder</v>
      </c>
    </row>
    <row r="63" spans="1:19" hidden="1">
      <c r="A63" s="12">
        <v>42086</v>
      </c>
      <c r="B63" t="s">
        <v>1294</v>
      </c>
      <c r="C63" s="1">
        <v>-9.17</v>
      </c>
      <c r="D63" s="1">
        <v>-88.1</v>
      </c>
      <c r="E63" s="42">
        <v>9.17</v>
      </c>
      <c r="F63" s="77" t="s">
        <v>225</v>
      </c>
      <c r="G63" s="77" t="s">
        <v>207</v>
      </c>
      <c r="H63" s="77" t="s">
        <v>189</v>
      </c>
      <c r="I63" s="13">
        <v>3</v>
      </c>
      <c r="J63" s="14">
        <v>2015</v>
      </c>
      <c r="K63" s="78" t="s">
        <v>377</v>
      </c>
      <c r="L63" s="79" t="s">
        <v>1294</v>
      </c>
      <c r="M63" s="79" t="s">
        <v>302</v>
      </c>
      <c r="N63" s="15" t="s">
        <v>28</v>
      </c>
      <c r="O63" s="15" t="s">
        <v>29</v>
      </c>
      <c r="P63" s="80" t="s">
        <v>1340</v>
      </c>
      <c r="Q63" s="80" t="s">
        <v>207</v>
      </c>
      <c r="S63" t="str">
        <f t="shared" si="8"/>
        <v>42086Shara Camille</v>
      </c>
    </row>
    <row r="64" spans="1:19" hidden="1">
      <c r="A64" s="12">
        <v>42093</v>
      </c>
      <c r="B64" t="s">
        <v>1290</v>
      </c>
      <c r="C64" s="1">
        <v>-55.6</v>
      </c>
      <c r="D64" s="1">
        <v>-55.6</v>
      </c>
      <c r="E64" s="42">
        <v>55.6</v>
      </c>
      <c r="F64" s="77" t="s">
        <v>225</v>
      </c>
      <c r="G64" s="77" t="s">
        <v>207</v>
      </c>
      <c r="H64" s="77" t="s">
        <v>189</v>
      </c>
      <c r="I64" s="13">
        <v>3</v>
      </c>
      <c r="J64" s="14">
        <v>2015</v>
      </c>
      <c r="K64" s="78" t="s">
        <v>384</v>
      </c>
      <c r="L64" s="79" t="s">
        <v>1290</v>
      </c>
      <c r="M64" s="79" t="s">
        <v>286</v>
      </c>
      <c r="N64" s="15" t="s">
        <v>28</v>
      </c>
      <c r="O64" s="15" t="s">
        <v>29</v>
      </c>
      <c r="P64" s="80" t="s">
        <v>1340</v>
      </c>
      <c r="Q64" s="80" t="s">
        <v>207</v>
      </c>
      <c r="S64" t="str">
        <f t="shared" si="8"/>
        <v>42093Richa Rai</v>
      </c>
    </row>
    <row r="65" spans="1:19" hidden="1">
      <c r="A65" s="12">
        <v>42093</v>
      </c>
      <c r="B65" t="s">
        <v>1291</v>
      </c>
      <c r="C65" s="1">
        <v>-35</v>
      </c>
      <c r="D65" s="1">
        <v>-90.6</v>
      </c>
      <c r="E65" s="42">
        <v>35</v>
      </c>
      <c r="F65" s="77" t="s">
        <v>225</v>
      </c>
      <c r="G65" s="77" t="s">
        <v>207</v>
      </c>
      <c r="H65" s="77" t="s">
        <v>189</v>
      </c>
      <c r="I65" s="13">
        <v>3</v>
      </c>
      <c r="J65" s="14">
        <v>2015</v>
      </c>
      <c r="K65" s="78" t="s">
        <v>378</v>
      </c>
      <c r="L65" s="79" t="s">
        <v>1291</v>
      </c>
      <c r="M65" s="79" t="s">
        <v>23</v>
      </c>
      <c r="N65" s="15" t="s">
        <v>28</v>
      </c>
      <c r="O65" s="15" t="s">
        <v>29</v>
      </c>
      <c r="P65" s="80" t="s">
        <v>1340</v>
      </c>
      <c r="Q65" s="80" t="s">
        <v>207</v>
      </c>
      <c r="S65" t="str">
        <f t="shared" si="8"/>
        <v>42093Svetlozar Draganov</v>
      </c>
    </row>
    <row r="66" spans="1:19" hidden="1">
      <c r="A66" s="12">
        <v>42093</v>
      </c>
      <c r="B66" t="s">
        <v>1294</v>
      </c>
      <c r="C66" s="1">
        <v>-15.12</v>
      </c>
      <c r="D66" s="1">
        <v>-105.72</v>
      </c>
      <c r="E66" s="42">
        <v>15.12</v>
      </c>
      <c r="F66" s="77" t="s">
        <v>225</v>
      </c>
      <c r="G66" s="77" t="s">
        <v>207</v>
      </c>
      <c r="H66" s="77" t="s">
        <v>189</v>
      </c>
      <c r="I66" s="13">
        <v>3</v>
      </c>
      <c r="J66" s="14">
        <v>2015</v>
      </c>
      <c r="K66" s="78" t="s">
        <v>377</v>
      </c>
      <c r="L66" s="79" t="s">
        <v>1294</v>
      </c>
      <c r="M66" s="79" t="s">
        <v>302</v>
      </c>
      <c r="N66" s="15" t="s">
        <v>28</v>
      </c>
      <c r="O66" s="15" t="s">
        <v>29</v>
      </c>
      <c r="P66" s="80" t="s">
        <v>1340</v>
      </c>
      <c r="Q66" s="80" t="s">
        <v>207</v>
      </c>
      <c r="S66" t="str">
        <f t="shared" si="8"/>
        <v>42093Shara Camille</v>
      </c>
    </row>
    <row r="67" spans="1:19" hidden="1">
      <c r="A67" s="12">
        <v>42096</v>
      </c>
      <c r="B67" t="s">
        <v>1295</v>
      </c>
      <c r="C67" s="1">
        <v>-250</v>
      </c>
      <c r="D67" s="1">
        <v>-250</v>
      </c>
      <c r="E67" s="42">
        <v>250</v>
      </c>
      <c r="F67" s="77" t="s">
        <v>225</v>
      </c>
      <c r="G67" s="77" t="s">
        <v>207</v>
      </c>
      <c r="H67" s="77" t="s">
        <v>189</v>
      </c>
      <c r="I67" s="13">
        <v>4</v>
      </c>
      <c r="J67" s="14">
        <v>2015</v>
      </c>
      <c r="K67" s="78" t="s">
        <v>116</v>
      </c>
      <c r="L67" s="79" t="s">
        <v>1295</v>
      </c>
      <c r="M67" s="79" t="s">
        <v>23</v>
      </c>
      <c r="N67" s="15" t="s">
        <v>28</v>
      </c>
      <c r="O67" s="15" t="s">
        <v>29</v>
      </c>
      <c r="P67" s="80" t="s">
        <v>1340</v>
      </c>
      <c r="Q67" s="80" t="s">
        <v>207</v>
      </c>
      <c r="S67" t="str">
        <f t="shared" si="8"/>
        <v>42096Mariia Krylenko</v>
      </c>
    </row>
    <row r="68" spans="1:19" hidden="1">
      <c r="A68" s="12">
        <v>42100</v>
      </c>
      <c r="B68" t="s">
        <v>1290</v>
      </c>
      <c r="C68" s="1">
        <v>-55.6</v>
      </c>
      <c r="D68" s="1">
        <v>-55.6</v>
      </c>
      <c r="E68" s="42">
        <v>55.6</v>
      </c>
      <c r="F68" s="77" t="s">
        <v>225</v>
      </c>
      <c r="G68" s="77" t="s">
        <v>207</v>
      </c>
      <c r="H68" s="77" t="s">
        <v>189</v>
      </c>
      <c r="I68" s="13">
        <v>4</v>
      </c>
      <c r="J68" s="14">
        <v>2015</v>
      </c>
      <c r="K68" s="78" t="s">
        <v>384</v>
      </c>
      <c r="L68" s="79" t="s">
        <v>1290</v>
      </c>
      <c r="M68" s="79" t="s">
        <v>286</v>
      </c>
      <c r="N68" s="15" t="s">
        <v>28</v>
      </c>
      <c r="O68" s="15" t="s">
        <v>29</v>
      </c>
      <c r="P68" s="80" t="s">
        <v>1340</v>
      </c>
      <c r="Q68" s="80" t="s">
        <v>207</v>
      </c>
      <c r="S68" t="str">
        <f t="shared" si="8"/>
        <v>42100Richa Rai</v>
      </c>
    </row>
    <row r="69" spans="1:19" hidden="1">
      <c r="A69" s="12">
        <v>42100</v>
      </c>
      <c r="B69" t="s">
        <v>1291</v>
      </c>
      <c r="C69" s="1">
        <v>-30</v>
      </c>
      <c r="D69" s="1">
        <v>-85.6</v>
      </c>
      <c r="E69" s="42">
        <v>30</v>
      </c>
      <c r="F69" s="77" t="s">
        <v>225</v>
      </c>
      <c r="G69" s="77" t="s">
        <v>207</v>
      </c>
      <c r="H69" s="77" t="s">
        <v>189</v>
      </c>
      <c r="I69" s="13">
        <v>4</v>
      </c>
      <c r="J69" s="14">
        <v>2015</v>
      </c>
      <c r="K69" s="78" t="s">
        <v>378</v>
      </c>
      <c r="L69" s="79" t="s">
        <v>1291</v>
      </c>
      <c r="M69" s="79" t="s">
        <v>23</v>
      </c>
      <c r="N69" s="15" t="s">
        <v>28</v>
      </c>
      <c r="O69" s="15" t="s">
        <v>29</v>
      </c>
      <c r="P69" s="80" t="s">
        <v>1340</v>
      </c>
      <c r="Q69" s="80" t="s">
        <v>207</v>
      </c>
      <c r="S69" t="str">
        <f t="shared" si="8"/>
        <v>42100Svetlozar Draganov</v>
      </c>
    </row>
    <row r="70" spans="1:19" hidden="1">
      <c r="A70" s="12">
        <v>42100</v>
      </c>
      <c r="B70" t="s">
        <v>1294</v>
      </c>
      <c r="C70" s="1">
        <v>-1.38</v>
      </c>
      <c r="D70" s="1">
        <v>-86.98</v>
      </c>
      <c r="E70" s="42">
        <v>1.38</v>
      </c>
      <c r="F70" s="77" t="s">
        <v>225</v>
      </c>
      <c r="G70" s="77" t="s">
        <v>207</v>
      </c>
      <c r="H70" s="77" t="s">
        <v>189</v>
      </c>
      <c r="I70" s="13">
        <v>4</v>
      </c>
      <c r="J70" s="14">
        <v>2015</v>
      </c>
      <c r="K70" s="78" t="s">
        <v>377</v>
      </c>
      <c r="L70" s="79" t="s">
        <v>1294</v>
      </c>
      <c r="M70" s="79" t="s">
        <v>302</v>
      </c>
      <c r="N70" s="15" t="s">
        <v>28</v>
      </c>
      <c r="O70" s="15" t="s">
        <v>29</v>
      </c>
      <c r="P70" s="80" t="s">
        <v>1340</v>
      </c>
      <c r="Q70" s="80" t="s">
        <v>207</v>
      </c>
      <c r="S70" t="str">
        <f t="shared" si="8"/>
        <v>42100Shara Camille</v>
      </c>
    </row>
    <row r="71" spans="1:19" hidden="1">
      <c r="A71" s="12">
        <v>42102</v>
      </c>
      <c r="B71" t="s">
        <v>1292</v>
      </c>
      <c r="C71" s="1">
        <v>-55</v>
      </c>
      <c r="D71" s="1">
        <v>-55</v>
      </c>
      <c r="E71" s="42">
        <v>55</v>
      </c>
      <c r="F71" s="77" t="s">
        <v>225</v>
      </c>
      <c r="G71" s="77" t="s">
        <v>207</v>
      </c>
      <c r="H71" s="77" t="s">
        <v>189</v>
      </c>
      <c r="I71" s="13">
        <v>4</v>
      </c>
      <c r="J71" s="14">
        <v>2015</v>
      </c>
      <c r="K71" s="78" t="s">
        <v>381</v>
      </c>
      <c r="L71" s="79" t="s">
        <v>1292</v>
      </c>
      <c r="M71" s="79" t="s">
        <v>23</v>
      </c>
      <c r="N71" s="15" t="s">
        <v>28</v>
      </c>
      <c r="O71" s="15" t="s">
        <v>29</v>
      </c>
      <c r="P71" s="80" t="s">
        <v>1340</v>
      </c>
      <c r="Q71" s="80" t="s">
        <v>207</v>
      </c>
      <c r="S71" t="str">
        <f t="shared" si="8"/>
        <v>42102Catherine W Dronen</v>
      </c>
    </row>
    <row r="72" spans="1:19" hidden="1">
      <c r="A72" s="12">
        <v>42107</v>
      </c>
      <c r="B72" t="s">
        <v>1290</v>
      </c>
      <c r="C72" s="1">
        <v>-54.67</v>
      </c>
      <c r="D72" s="1">
        <v>-54.67</v>
      </c>
      <c r="E72" s="42">
        <v>54.67</v>
      </c>
      <c r="F72" s="77" t="s">
        <v>225</v>
      </c>
      <c r="G72" s="77" t="s">
        <v>207</v>
      </c>
      <c r="H72" s="77" t="s">
        <v>189</v>
      </c>
      <c r="I72" s="13">
        <v>4</v>
      </c>
      <c r="J72" s="14">
        <v>2015</v>
      </c>
      <c r="K72" s="78" t="s">
        <v>384</v>
      </c>
      <c r="L72" s="79" t="s">
        <v>1290</v>
      </c>
      <c r="M72" s="79" t="s">
        <v>286</v>
      </c>
      <c r="N72" s="15" t="s">
        <v>28</v>
      </c>
      <c r="O72" s="15" t="s">
        <v>29</v>
      </c>
      <c r="P72" s="80" t="s">
        <v>1340</v>
      </c>
      <c r="Q72" s="80" t="s">
        <v>207</v>
      </c>
      <c r="S72" t="str">
        <f t="shared" si="8"/>
        <v>42107Richa Rai</v>
      </c>
    </row>
    <row r="73" spans="1:19" hidden="1">
      <c r="A73" s="12">
        <v>42107</v>
      </c>
      <c r="B73" t="s">
        <v>1291</v>
      </c>
      <c r="C73" s="1">
        <v>-23.33</v>
      </c>
      <c r="D73" s="1">
        <v>-78</v>
      </c>
      <c r="E73" s="42">
        <v>23.33</v>
      </c>
      <c r="F73" s="77" t="s">
        <v>225</v>
      </c>
      <c r="G73" s="77" t="s">
        <v>207</v>
      </c>
      <c r="H73" s="77" t="s">
        <v>189</v>
      </c>
      <c r="I73" s="13">
        <v>4</v>
      </c>
      <c r="J73" s="14">
        <v>2015</v>
      </c>
      <c r="K73" s="78" t="s">
        <v>378</v>
      </c>
      <c r="L73" s="79" t="s">
        <v>1291</v>
      </c>
      <c r="M73" s="79" t="s">
        <v>23</v>
      </c>
      <c r="N73" s="15" t="s">
        <v>28</v>
      </c>
      <c r="O73" s="15" t="s">
        <v>29</v>
      </c>
      <c r="P73" s="80" t="s">
        <v>1340</v>
      </c>
      <c r="Q73" s="80" t="s">
        <v>207</v>
      </c>
      <c r="S73" t="str">
        <f t="shared" si="8"/>
        <v>42107Svetlozar Draganov</v>
      </c>
    </row>
    <row r="74" spans="1:19" hidden="1">
      <c r="A74" s="12">
        <v>42107</v>
      </c>
      <c r="B74" t="s">
        <v>1294</v>
      </c>
      <c r="C74" s="1">
        <v>-2.75</v>
      </c>
      <c r="D74" s="1">
        <v>-80.75</v>
      </c>
      <c r="E74" s="42">
        <v>2.75</v>
      </c>
      <c r="F74" s="77" t="s">
        <v>225</v>
      </c>
      <c r="G74" s="77" t="s">
        <v>207</v>
      </c>
      <c r="H74" s="77" t="s">
        <v>189</v>
      </c>
      <c r="I74" s="13">
        <v>4</v>
      </c>
      <c r="J74" s="14">
        <v>2015</v>
      </c>
      <c r="K74" s="78" t="s">
        <v>377</v>
      </c>
      <c r="L74" s="79" t="s">
        <v>1294</v>
      </c>
      <c r="M74" s="79" t="s">
        <v>302</v>
      </c>
      <c r="N74" s="15" t="s">
        <v>28</v>
      </c>
      <c r="O74" s="15" t="s">
        <v>29</v>
      </c>
      <c r="P74" s="80" t="s">
        <v>1340</v>
      </c>
      <c r="Q74" s="80" t="s">
        <v>207</v>
      </c>
      <c r="S74" t="str">
        <f t="shared" si="8"/>
        <v>42107Shara Camille</v>
      </c>
    </row>
    <row r="75" spans="1:19" hidden="1">
      <c r="A75" s="12">
        <v>42114</v>
      </c>
      <c r="B75" t="s">
        <v>1290</v>
      </c>
      <c r="C75" s="1">
        <v>-55.6</v>
      </c>
      <c r="D75" s="1">
        <v>-55.6</v>
      </c>
      <c r="E75" s="42">
        <v>55.6</v>
      </c>
      <c r="F75" s="77" t="s">
        <v>225</v>
      </c>
      <c r="G75" s="77" t="s">
        <v>207</v>
      </c>
      <c r="H75" s="77" t="s">
        <v>189</v>
      </c>
      <c r="I75" s="13">
        <v>4</v>
      </c>
      <c r="J75" s="14">
        <v>2015</v>
      </c>
      <c r="K75" s="78" t="s">
        <v>384</v>
      </c>
      <c r="L75" s="79" t="s">
        <v>1290</v>
      </c>
      <c r="M75" s="79" t="s">
        <v>286</v>
      </c>
      <c r="N75" s="15" t="s">
        <v>28</v>
      </c>
      <c r="O75" s="15" t="s">
        <v>29</v>
      </c>
      <c r="P75" s="80" t="s">
        <v>1340</v>
      </c>
      <c r="Q75" s="80" t="s">
        <v>207</v>
      </c>
      <c r="S75" t="str">
        <f t="shared" si="8"/>
        <v>42114Richa Rai</v>
      </c>
    </row>
    <row r="76" spans="1:19" hidden="1">
      <c r="A76" s="12">
        <v>42114</v>
      </c>
      <c r="B76" t="s">
        <v>1293</v>
      </c>
      <c r="C76" s="1">
        <v>-3.7</v>
      </c>
      <c r="D76" s="1">
        <v>-59.3</v>
      </c>
      <c r="E76" s="42">
        <v>3.7</v>
      </c>
      <c r="F76" s="77" t="s">
        <v>225</v>
      </c>
      <c r="G76" s="77" t="s">
        <v>207</v>
      </c>
      <c r="H76" s="77" t="s">
        <v>189</v>
      </c>
      <c r="I76" s="13">
        <v>4</v>
      </c>
      <c r="J76" s="14">
        <v>2015</v>
      </c>
      <c r="K76" s="78" t="s">
        <v>379</v>
      </c>
      <c r="L76" s="79" t="s">
        <v>1293</v>
      </c>
      <c r="M76" s="79" t="s">
        <v>268</v>
      </c>
      <c r="N76" s="15" t="s">
        <v>28</v>
      </c>
      <c r="O76" s="15" t="s">
        <v>29</v>
      </c>
      <c r="P76" s="80" t="s">
        <v>1340</v>
      </c>
      <c r="Q76" s="80" t="s">
        <v>207</v>
      </c>
      <c r="S76" t="str">
        <f t="shared" si="8"/>
        <v>42114Mari Snyder</v>
      </c>
    </row>
    <row r="77" spans="1:19" hidden="1">
      <c r="A77" s="12">
        <v>42114</v>
      </c>
      <c r="B77" t="s">
        <v>1291</v>
      </c>
      <c r="C77" s="1">
        <v>-11.67</v>
      </c>
      <c r="D77" s="1">
        <v>-70.97</v>
      </c>
      <c r="E77" s="42">
        <v>11.67</v>
      </c>
      <c r="F77" s="77" t="s">
        <v>225</v>
      </c>
      <c r="G77" s="77" t="s">
        <v>207</v>
      </c>
      <c r="H77" s="77" t="s">
        <v>189</v>
      </c>
      <c r="I77" s="13">
        <v>4</v>
      </c>
      <c r="J77" s="14">
        <v>2015</v>
      </c>
      <c r="K77" s="78" t="s">
        <v>378</v>
      </c>
      <c r="L77" s="79" t="s">
        <v>1291</v>
      </c>
      <c r="M77" s="79" t="s">
        <v>23</v>
      </c>
      <c r="N77" s="15" t="s">
        <v>28</v>
      </c>
      <c r="O77" s="15" t="s">
        <v>29</v>
      </c>
      <c r="P77" s="80" t="s">
        <v>1340</v>
      </c>
      <c r="Q77" s="80" t="s">
        <v>207</v>
      </c>
      <c r="S77" t="str">
        <f t="shared" si="8"/>
        <v>42114Svetlozar Draganov</v>
      </c>
    </row>
    <row r="78" spans="1:19" hidden="1">
      <c r="A78" s="12">
        <v>42114</v>
      </c>
      <c r="B78" t="s">
        <v>1294</v>
      </c>
      <c r="C78" s="1">
        <v>-5.5</v>
      </c>
      <c r="D78" s="1">
        <v>-76.47</v>
      </c>
      <c r="E78" s="42">
        <v>5.5</v>
      </c>
      <c r="F78" s="77" t="s">
        <v>225</v>
      </c>
      <c r="G78" s="77" t="s">
        <v>207</v>
      </c>
      <c r="H78" s="77" t="s">
        <v>189</v>
      </c>
      <c r="I78" s="13">
        <v>4</v>
      </c>
      <c r="J78" s="14">
        <v>2015</v>
      </c>
      <c r="K78" s="78" t="s">
        <v>377</v>
      </c>
      <c r="L78" s="79" t="s">
        <v>1294</v>
      </c>
      <c r="M78" s="79" t="s">
        <v>302</v>
      </c>
      <c r="N78" s="15" t="s">
        <v>28</v>
      </c>
      <c r="O78" s="15" t="s">
        <v>29</v>
      </c>
      <c r="P78" s="80" t="s">
        <v>1340</v>
      </c>
      <c r="Q78" s="80" t="s">
        <v>207</v>
      </c>
      <c r="S78" t="str">
        <f t="shared" si="8"/>
        <v>42114Shara Camille</v>
      </c>
    </row>
    <row r="79" spans="1:19" hidden="1">
      <c r="A79" s="12">
        <v>42121</v>
      </c>
      <c r="B79" t="s">
        <v>1290</v>
      </c>
      <c r="C79" s="1">
        <v>-55.6</v>
      </c>
      <c r="D79" s="1">
        <v>-55.6</v>
      </c>
      <c r="E79" s="42">
        <v>55.6</v>
      </c>
      <c r="F79" s="77" t="s">
        <v>225</v>
      </c>
      <c r="G79" s="77" t="s">
        <v>207</v>
      </c>
      <c r="H79" s="77" t="s">
        <v>189</v>
      </c>
      <c r="I79" s="13">
        <v>4</v>
      </c>
      <c r="J79" s="14">
        <v>2015</v>
      </c>
      <c r="K79" s="78" t="s">
        <v>384</v>
      </c>
      <c r="L79" s="79" t="s">
        <v>1290</v>
      </c>
      <c r="M79" s="79" t="s">
        <v>286</v>
      </c>
      <c r="N79" s="15" t="s">
        <v>28</v>
      </c>
      <c r="O79" s="15" t="s">
        <v>29</v>
      </c>
      <c r="P79" s="80" t="s">
        <v>1340</v>
      </c>
      <c r="Q79" s="80" t="s">
        <v>207</v>
      </c>
      <c r="S79" t="str">
        <f t="shared" si="8"/>
        <v>42121Richa Rai</v>
      </c>
    </row>
    <row r="80" spans="1:19" hidden="1">
      <c r="A80" s="12">
        <v>42121</v>
      </c>
      <c r="B80" t="s">
        <v>1291</v>
      </c>
      <c r="C80" s="1">
        <v>-8.33</v>
      </c>
      <c r="D80" s="1">
        <v>-63.93</v>
      </c>
      <c r="E80" s="42">
        <v>8.33</v>
      </c>
      <c r="F80" s="77" t="s">
        <v>225</v>
      </c>
      <c r="G80" s="77" t="s">
        <v>207</v>
      </c>
      <c r="H80" s="77" t="s">
        <v>189</v>
      </c>
      <c r="I80" s="13">
        <v>4</v>
      </c>
      <c r="J80" s="14">
        <v>2015</v>
      </c>
      <c r="K80" s="78" t="s">
        <v>378</v>
      </c>
      <c r="L80" s="79" t="s">
        <v>1291</v>
      </c>
      <c r="M80" s="79" t="s">
        <v>23</v>
      </c>
      <c r="N80" s="15" t="s">
        <v>28</v>
      </c>
      <c r="O80" s="15" t="s">
        <v>29</v>
      </c>
      <c r="P80" s="80" t="s">
        <v>1340</v>
      </c>
      <c r="Q80" s="80" t="s">
        <v>207</v>
      </c>
      <c r="S80" t="str">
        <f t="shared" si="8"/>
        <v>42121Svetlozar Draganov</v>
      </c>
    </row>
    <row r="81" spans="1:19" hidden="1">
      <c r="A81" s="12">
        <v>42121</v>
      </c>
      <c r="B81" t="s">
        <v>1293</v>
      </c>
      <c r="C81" s="1">
        <v>-1.85</v>
      </c>
      <c r="D81" s="1">
        <v>-65.78</v>
      </c>
      <c r="E81" s="42">
        <v>1.85</v>
      </c>
      <c r="F81" s="77" t="s">
        <v>225</v>
      </c>
      <c r="G81" s="77" t="s">
        <v>207</v>
      </c>
      <c r="H81" s="77" t="s">
        <v>189</v>
      </c>
      <c r="I81" s="13">
        <v>4</v>
      </c>
      <c r="J81" s="14">
        <v>2015</v>
      </c>
      <c r="K81" s="78" t="s">
        <v>379</v>
      </c>
      <c r="L81" s="79" t="s">
        <v>1293</v>
      </c>
      <c r="M81" s="79" t="s">
        <v>268</v>
      </c>
      <c r="N81" s="15" t="s">
        <v>28</v>
      </c>
      <c r="O81" s="15" t="s">
        <v>29</v>
      </c>
      <c r="P81" s="80" t="s">
        <v>1340</v>
      </c>
      <c r="Q81" s="80" t="s">
        <v>207</v>
      </c>
      <c r="S81" t="str">
        <f t="shared" si="8"/>
        <v>42121Mari Snyder</v>
      </c>
    </row>
    <row r="82" spans="1:19" hidden="1">
      <c r="A82" s="12">
        <v>42121</v>
      </c>
      <c r="B82" t="s">
        <v>1294</v>
      </c>
      <c r="C82" s="1">
        <v>-5.04</v>
      </c>
      <c r="D82" s="1">
        <v>-70.819999999999993</v>
      </c>
      <c r="E82" s="42">
        <v>5.04</v>
      </c>
      <c r="F82" s="77" t="s">
        <v>225</v>
      </c>
      <c r="G82" s="77" t="s">
        <v>207</v>
      </c>
      <c r="H82" s="77" t="s">
        <v>189</v>
      </c>
      <c r="I82" s="13">
        <v>4</v>
      </c>
      <c r="J82" s="14">
        <v>2015</v>
      </c>
      <c r="K82" s="78" t="s">
        <v>377</v>
      </c>
      <c r="L82" s="79" t="s">
        <v>1294</v>
      </c>
      <c r="M82" s="79" t="s">
        <v>302</v>
      </c>
      <c r="N82" s="15" t="s">
        <v>28</v>
      </c>
      <c r="O82" s="15" t="s">
        <v>29</v>
      </c>
      <c r="P82" s="80" t="s">
        <v>1340</v>
      </c>
      <c r="Q82" s="80" t="s">
        <v>207</v>
      </c>
      <c r="S82" t="str">
        <f t="shared" si="8"/>
        <v>42121Shara Camille</v>
      </c>
    </row>
    <row r="83" spans="1:19" hidden="1">
      <c r="A83" s="12">
        <v>42125</v>
      </c>
      <c r="B83" t="s">
        <v>1295</v>
      </c>
      <c r="C83" s="1">
        <v>-25</v>
      </c>
      <c r="D83" s="1">
        <v>-25</v>
      </c>
      <c r="E83" s="42">
        <v>25</v>
      </c>
      <c r="F83" s="77" t="s">
        <v>225</v>
      </c>
      <c r="G83" s="77" t="s">
        <v>207</v>
      </c>
      <c r="H83" s="77" t="s">
        <v>189</v>
      </c>
      <c r="I83" s="13">
        <v>5</v>
      </c>
      <c r="J83" s="14">
        <v>2015</v>
      </c>
      <c r="K83" s="78" t="s">
        <v>116</v>
      </c>
      <c r="L83" s="79" t="s">
        <v>1295</v>
      </c>
      <c r="M83" s="79" t="s">
        <v>23</v>
      </c>
      <c r="N83" s="15" t="s">
        <v>28</v>
      </c>
      <c r="O83" s="15" t="s">
        <v>29</v>
      </c>
      <c r="P83" s="80" t="s">
        <v>1340</v>
      </c>
      <c r="Q83" s="80" t="s">
        <v>207</v>
      </c>
      <c r="S83" t="str">
        <f t="shared" si="8"/>
        <v>42125Mariia Krylenko</v>
      </c>
    </row>
    <row r="84" spans="1:19" hidden="1">
      <c r="A84" s="12">
        <v>42125</v>
      </c>
      <c r="B84" t="s">
        <v>1289</v>
      </c>
      <c r="C84" s="1">
        <v>-130</v>
      </c>
      <c r="D84" s="1">
        <v>-155</v>
      </c>
      <c r="E84" s="42">
        <v>130</v>
      </c>
      <c r="F84" s="77" t="s">
        <v>225</v>
      </c>
      <c r="G84" s="77" t="s">
        <v>207</v>
      </c>
      <c r="H84" s="77" t="s">
        <v>189</v>
      </c>
      <c r="I84" s="13">
        <v>5</v>
      </c>
      <c r="J84" s="14">
        <v>2015</v>
      </c>
      <c r="K84" s="78" t="s">
        <v>67</v>
      </c>
      <c r="L84" s="79" t="s">
        <v>1289</v>
      </c>
      <c r="M84" s="79" t="s">
        <v>23</v>
      </c>
      <c r="N84" s="15" t="s">
        <v>28</v>
      </c>
      <c r="O84" s="15" t="s">
        <v>29</v>
      </c>
      <c r="P84" s="80" t="s">
        <v>1340</v>
      </c>
      <c r="Q84" s="80" t="s">
        <v>207</v>
      </c>
      <c r="S84" t="str">
        <f t="shared" si="8"/>
        <v>42125Teodora Angelova</v>
      </c>
    </row>
    <row r="85" spans="1:19" hidden="1">
      <c r="A85" s="12">
        <v>42128</v>
      </c>
      <c r="B85" t="s">
        <v>1290</v>
      </c>
      <c r="C85" s="1">
        <v>-55.6</v>
      </c>
      <c r="D85" s="1">
        <v>-55.6</v>
      </c>
      <c r="E85" s="42">
        <v>55.6</v>
      </c>
      <c r="F85" s="77" t="s">
        <v>225</v>
      </c>
      <c r="G85" s="77" t="s">
        <v>207</v>
      </c>
      <c r="H85" s="77" t="s">
        <v>189</v>
      </c>
      <c r="I85" s="13">
        <v>5</v>
      </c>
      <c r="J85" s="14">
        <v>2015</v>
      </c>
      <c r="K85" s="78" t="s">
        <v>384</v>
      </c>
      <c r="L85" s="79" t="s">
        <v>1290</v>
      </c>
      <c r="M85" s="79" t="s">
        <v>286</v>
      </c>
      <c r="N85" s="15" t="s">
        <v>28</v>
      </c>
      <c r="O85" s="15" t="s">
        <v>29</v>
      </c>
      <c r="P85" s="80" t="s">
        <v>1340</v>
      </c>
      <c r="Q85" s="80" t="s">
        <v>207</v>
      </c>
      <c r="S85" t="str">
        <f t="shared" ref="S85:S148" si="9">A85&amp;B85</f>
        <v>42128Richa Rai</v>
      </c>
    </row>
    <row r="86" spans="1:19" hidden="1">
      <c r="A86" s="12">
        <v>42128</v>
      </c>
      <c r="B86" t="s">
        <v>1291</v>
      </c>
      <c r="C86" s="1">
        <v>-25</v>
      </c>
      <c r="D86" s="1">
        <v>-80.599999999999994</v>
      </c>
      <c r="E86" s="42">
        <v>25</v>
      </c>
      <c r="F86" s="77" t="s">
        <v>225</v>
      </c>
      <c r="G86" s="77" t="s">
        <v>207</v>
      </c>
      <c r="H86" s="77" t="s">
        <v>189</v>
      </c>
      <c r="I86" s="13">
        <v>5</v>
      </c>
      <c r="J86" s="14">
        <v>2015</v>
      </c>
      <c r="K86" s="78" t="s">
        <v>378</v>
      </c>
      <c r="L86" s="79" t="s">
        <v>1291</v>
      </c>
      <c r="M86" s="79" t="s">
        <v>23</v>
      </c>
      <c r="N86" s="15" t="s">
        <v>28</v>
      </c>
      <c r="O86" s="15" t="s">
        <v>29</v>
      </c>
      <c r="P86" s="80" t="s">
        <v>1340</v>
      </c>
      <c r="Q86" s="80" t="s">
        <v>207</v>
      </c>
      <c r="S86" t="str">
        <f t="shared" si="9"/>
        <v>42128Svetlozar Draganov</v>
      </c>
    </row>
    <row r="87" spans="1:19" hidden="1">
      <c r="A87" s="12">
        <v>42128</v>
      </c>
      <c r="B87" t="s">
        <v>1293</v>
      </c>
      <c r="C87" s="1">
        <v>-1.85</v>
      </c>
      <c r="D87" s="1">
        <v>-82.45</v>
      </c>
      <c r="E87" s="42">
        <v>1.85</v>
      </c>
      <c r="F87" s="77" t="s">
        <v>225</v>
      </c>
      <c r="G87" s="77" t="s">
        <v>207</v>
      </c>
      <c r="H87" s="77" t="s">
        <v>189</v>
      </c>
      <c r="I87" s="13">
        <v>5</v>
      </c>
      <c r="J87" s="14">
        <v>2015</v>
      </c>
      <c r="K87" s="78" t="s">
        <v>379</v>
      </c>
      <c r="L87" s="79" t="s">
        <v>1293</v>
      </c>
      <c r="M87" s="79" t="s">
        <v>268</v>
      </c>
      <c r="N87" s="15" t="s">
        <v>28</v>
      </c>
      <c r="O87" s="15" t="s">
        <v>29</v>
      </c>
      <c r="P87" s="80" t="s">
        <v>1340</v>
      </c>
      <c r="Q87" s="80" t="s">
        <v>207</v>
      </c>
      <c r="S87" t="str">
        <f t="shared" si="9"/>
        <v>42128Mari Snyder</v>
      </c>
    </row>
    <row r="88" spans="1:19" hidden="1">
      <c r="A88" s="12">
        <v>42128</v>
      </c>
      <c r="B88" t="s">
        <v>1289</v>
      </c>
      <c r="C88" s="1">
        <v>-14.81</v>
      </c>
      <c r="D88" s="1">
        <v>-97.26</v>
      </c>
      <c r="E88" s="42">
        <v>14.81</v>
      </c>
      <c r="F88" s="77" t="s">
        <v>225</v>
      </c>
      <c r="G88" s="77" t="s">
        <v>207</v>
      </c>
      <c r="H88" s="77" t="s">
        <v>189</v>
      </c>
      <c r="I88" s="13">
        <v>5</v>
      </c>
      <c r="J88" s="14">
        <v>2015</v>
      </c>
      <c r="K88" s="78" t="s">
        <v>67</v>
      </c>
      <c r="L88" s="79" t="s">
        <v>1289</v>
      </c>
      <c r="M88" s="79" t="s">
        <v>23</v>
      </c>
      <c r="N88" s="15" t="s">
        <v>28</v>
      </c>
      <c r="O88" s="15" t="s">
        <v>29</v>
      </c>
      <c r="P88" s="80" t="s">
        <v>1340</v>
      </c>
      <c r="Q88" s="80" t="s">
        <v>207</v>
      </c>
      <c r="S88" t="str">
        <f t="shared" si="9"/>
        <v>42128Teodora Angelova</v>
      </c>
    </row>
    <row r="89" spans="1:19" hidden="1">
      <c r="A89" s="12">
        <v>42128</v>
      </c>
      <c r="B89" t="s">
        <v>1294</v>
      </c>
      <c r="C89" s="1">
        <v>-11</v>
      </c>
      <c r="D89" s="1">
        <v>-108.26</v>
      </c>
      <c r="E89" s="42">
        <v>11</v>
      </c>
      <c r="F89" s="77" t="s">
        <v>225</v>
      </c>
      <c r="G89" s="77" t="s">
        <v>207</v>
      </c>
      <c r="H89" s="77" t="s">
        <v>189</v>
      </c>
      <c r="I89" s="13">
        <v>5</v>
      </c>
      <c r="J89" s="14">
        <v>2015</v>
      </c>
      <c r="K89" s="78" t="s">
        <v>377</v>
      </c>
      <c r="L89" s="79" t="s">
        <v>1294</v>
      </c>
      <c r="M89" s="79" t="s">
        <v>302</v>
      </c>
      <c r="N89" s="15" t="s">
        <v>28</v>
      </c>
      <c r="O89" s="15" t="s">
        <v>29</v>
      </c>
      <c r="P89" s="80" t="s">
        <v>1340</v>
      </c>
      <c r="Q89" s="80" t="s">
        <v>207</v>
      </c>
      <c r="S89" t="str">
        <f t="shared" si="9"/>
        <v>42128Shara Camille</v>
      </c>
    </row>
    <row r="90" spans="1:19" hidden="1">
      <c r="A90" s="12">
        <v>42135</v>
      </c>
      <c r="B90" t="s">
        <v>1290</v>
      </c>
      <c r="C90" s="1">
        <v>-34.29</v>
      </c>
      <c r="D90" s="1">
        <v>-34.29</v>
      </c>
      <c r="E90" s="42">
        <v>34.29</v>
      </c>
      <c r="F90" s="77" t="s">
        <v>225</v>
      </c>
      <c r="G90" s="77" t="s">
        <v>207</v>
      </c>
      <c r="H90" s="77" t="s">
        <v>189</v>
      </c>
      <c r="I90" s="13">
        <v>5</v>
      </c>
      <c r="J90" s="14">
        <v>2015</v>
      </c>
      <c r="K90" s="78" t="s">
        <v>384</v>
      </c>
      <c r="L90" s="79" t="s">
        <v>1290</v>
      </c>
      <c r="M90" s="79" t="s">
        <v>286</v>
      </c>
      <c r="N90" s="15" t="s">
        <v>28</v>
      </c>
      <c r="O90" s="15" t="s">
        <v>29</v>
      </c>
      <c r="P90" s="80" t="s">
        <v>1340</v>
      </c>
      <c r="Q90" s="80" t="s">
        <v>207</v>
      </c>
      <c r="S90" t="str">
        <f t="shared" si="9"/>
        <v>42135Richa Rai</v>
      </c>
    </row>
    <row r="91" spans="1:19" hidden="1">
      <c r="A91" s="12">
        <v>42135</v>
      </c>
      <c r="B91" t="s">
        <v>1293</v>
      </c>
      <c r="C91" s="1">
        <v>-1.85</v>
      </c>
      <c r="D91" s="1">
        <v>-36.14</v>
      </c>
      <c r="E91" s="42">
        <v>1.85</v>
      </c>
      <c r="F91" s="77" t="s">
        <v>225</v>
      </c>
      <c r="G91" s="77" t="s">
        <v>207</v>
      </c>
      <c r="H91" s="77" t="s">
        <v>189</v>
      </c>
      <c r="I91" s="13">
        <v>5</v>
      </c>
      <c r="J91" s="14">
        <v>2015</v>
      </c>
      <c r="K91" s="78" t="s">
        <v>379</v>
      </c>
      <c r="L91" s="79" t="s">
        <v>1293</v>
      </c>
      <c r="M91" s="79" t="s">
        <v>268</v>
      </c>
      <c r="N91" s="15" t="s">
        <v>28</v>
      </c>
      <c r="O91" s="15" t="s">
        <v>29</v>
      </c>
      <c r="P91" s="80" t="s">
        <v>1340</v>
      </c>
      <c r="Q91" s="80" t="s">
        <v>207</v>
      </c>
      <c r="S91" t="str">
        <f t="shared" si="9"/>
        <v>42135Mari Snyder</v>
      </c>
    </row>
    <row r="92" spans="1:19" hidden="1">
      <c r="A92" s="12">
        <v>42135</v>
      </c>
      <c r="B92" t="s">
        <v>1289</v>
      </c>
      <c r="C92" s="1">
        <v>-25.92</v>
      </c>
      <c r="D92" s="1">
        <v>-62.06</v>
      </c>
      <c r="E92" s="42">
        <v>25.92</v>
      </c>
      <c r="F92" s="77" t="s">
        <v>225</v>
      </c>
      <c r="G92" s="77" t="s">
        <v>207</v>
      </c>
      <c r="H92" s="77" t="s">
        <v>189</v>
      </c>
      <c r="I92" s="13">
        <v>5</v>
      </c>
      <c r="J92" s="14">
        <v>2015</v>
      </c>
      <c r="K92" s="78" t="s">
        <v>67</v>
      </c>
      <c r="L92" s="79" t="s">
        <v>1289</v>
      </c>
      <c r="M92" s="79" t="s">
        <v>23</v>
      </c>
      <c r="N92" s="15" t="s">
        <v>28</v>
      </c>
      <c r="O92" s="15" t="s">
        <v>29</v>
      </c>
      <c r="P92" s="80" t="s">
        <v>1340</v>
      </c>
      <c r="Q92" s="80" t="s">
        <v>207</v>
      </c>
      <c r="S92" t="str">
        <f t="shared" si="9"/>
        <v>42135Teodora Angelova</v>
      </c>
    </row>
    <row r="93" spans="1:19" hidden="1">
      <c r="A93" s="12">
        <v>42135</v>
      </c>
      <c r="B93" t="s">
        <v>1294</v>
      </c>
      <c r="C93" s="1">
        <v>-2.75</v>
      </c>
      <c r="D93" s="1">
        <v>-64.81</v>
      </c>
      <c r="E93" s="42">
        <v>2.75</v>
      </c>
      <c r="F93" s="77" t="s">
        <v>225</v>
      </c>
      <c r="G93" s="77" t="s">
        <v>207</v>
      </c>
      <c r="H93" s="77" t="s">
        <v>189</v>
      </c>
      <c r="I93" s="13">
        <v>5</v>
      </c>
      <c r="J93" s="14">
        <v>2015</v>
      </c>
      <c r="K93" s="78" t="s">
        <v>377</v>
      </c>
      <c r="L93" s="79" t="s">
        <v>1294</v>
      </c>
      <c r="M93" s="79" t="s">
        <v>302</v>
      </c>
      <c r="N93" s="15" t="s">
        <v>28</v>
      </c>
      <c r="O93" s="15" t="s">
        <v>29</v>
      </c>
      <c r="P93" s="80" t="s">
        <v>1340</v>
      </c>
      <c r="Q93" s="80" t="s">
        <v>207</v>
      </c>
      <c r="S93" t="str">
        <f t="shared" si="9"/>
        <v>42135Shara Camille</v>
      </c>
    </row>
    <row r="94" spans="1:19" hidden="1">
      <c r="A94" s="12">
        <v>42142</v>
      </c>
      <c r="B94" t="s">
        <v>1290</v>
      </c>
      <c r="C94" s="1">
        <v>-55.6</v>
      </c>
      <c r="D94" s="1">
        <v>-55.6</v>
      </c>
      <c r="E94" s="42">
        <v>55.6</v>
      </c>
      <c r="F94" s="77" t="s">
        <v>225</v>
      </c>
      <c r="G94" s="77" t="s">
        <v>207</v>
      </c>
      <c r="H94" s="77" t="s">
        <v>189</v>
      </c>
      <c r="I94" s="13">
        <v>5</v>
      </c>
      <c r="J94" s="14">
        <v>2015</v>
      </c>
      <c r="K94" s="78" t="s">
        <v>384</v>
      </c>
      <c r="L94" s="79" t="s">
        <v>1290</v>
      </c>
      <c r="M94" s="79" t="s">
        <v>286</v>
      </c>
      <c r="N94" s="15" t="s">
        <v>28</v>
      </c>
      <c r="O94" s="15" t="s">
        <v>29</v>
      </c>
      <c r="P94" s="80" t="s">
        <v>1340</v>
      </c>
      <c r="Q94" s="80" t="s">
        <v>207</v>
      </c>
      <c r="S94" t="str">
        <f t="shared" si="9"/>
        <v>42142Richa Rai</v>
      </c>
    </row>
    <row r="95" spans="1:19" hidden="1">
      <c r="A95" s="12">
        <v>42142</v>
      </c>
      <c r="B95" t="s">
        <v>1291</v>
      </c>
      <c r="C95" s="1">
        <v>-26.67</v>
      </c>
      <c r="D95" s="1">
        <v>-82.27</v>
      </c>
      <c r="E95" s="42">
        <v>26.67</v>
      </c>
      <c r="F95" s="77" t="s">
        <v>225</v>
      </c>
      <c r="G95" s="77" t="s">
        <v>207</v>
      </c>
      <c r="H95" s="77" t="s">
        <v>189</v>
      </c>
      <c r="I95" s="13">
        <v>5</v>
      </c>
      <c r="J95" s="14">
        <v>2015</v>
      </c>
      <c r="K95" s="78" t="s">
        <v>378</v>
      </c>
      <c r="L95" s="79" t="s">
        <v>1291</v>
      </c>
      <c r="M95" s="79" t="s">
        <v>23</v>
      </c>
      <c r="N95" s="15" t="s">
        <v>28</v>
      </c>
      <c r="O95" s="15" t="s">
        <v>29</v>
      </c>
      <c r="P95" s="80" t="s">
        <v>1340</v>
      </c>
      <c r="Q95" s="80" t="s">
        <v>207</v>
      </c>
      <c r="S95" t="str">
        <f t="shared" si="9"/>
        <v>42142Svetlozar Draganov</v>
      </c>
    </row>
    <row r="96" spans="1:19" hidden="1">
      <c r="A96" s="12">
        <v>42149</v>
      </c>
      <c r="B96" t="s">
        <v>1290</v>
      </c>
      <c r="C96" s="1">
        <v>-55.6</v>
      </c>
      <c r="D96" s="1">
        <v>-55.6</v>
      </c>
      <c r="E96" s="42">
        <v>55.6</v>
      </c>
      <c r="F96" s="77" t="s">
        <v>225</v>
      </c>
      <c r="G96" s="77" t="s">
        <v>207</v>
      </c>
      <c r="H96" s="77" t="s">
        <v>189</v>
      </c>
      <c r="I96" s="13">
        <v>5</v>
      </c>
      <c r="J96" s="14">
        <v>2015</v>
      </c>
      <c r="K96" s="78" t="s">
        <v>384</v>
      </c>
      <c r="L96" s="79" t="s">
        <v>1290</v>
      </c>
      <c r="M96" s="79" t="s">
        <v>286</v>
      </c>
      <c r="N96" s="15" t="s">
        <v>28</v>
      </c>
      <c r="O96" s="15" t="s">
        <v>29</v>
      </c>
      <c r="P96" s="80" t="s">
        <v>1340</v>
      </c>
      <c r="Q96" s="80" t="s">
        <v>207</v>
      </c>
      <c r="S96" t="str">
        <f t="shared" si="9"/>
        <v>42149Richa Rai</v>
      </c>
    </row>
    <row r="97" spans="1:19" hidden="1">
      <c r="A97" s="12">
        <v>42149</v>
      </c>
      <c r="B97" t="s">
        <v>1291</v>
      </c>
      <c r="C97" s="1">
        <v>-5</v>
      </c>
      <c r="D97" s="1">
        <v>-60.6</v>
      </c>
      <c r="E97" s="42">
        <v>5</v>
      </c>
      <c r="F97" s="77" t="s">
        <v>225</v>
      </c>
      <c r="G97" s="77" t="s">
        <v>207</v>
      </c>
      <c r="H97" s="77" t="s">
        <v>189</v>
      </c>
      <c r="I97" s="13">
        <v>5</v>
      </c>
      <c r="J97" s="14">
        <v>2015</v>
      </c>
      <c r="K97" s="78" t="s">
        <v>378</v>
      </c>
      <c r="L97" s="79" t="s">
        <v>1291</v>
      </c>
      <c r="M97" s="79" t="s">
        <v>23</v>
      </c>
      <c r="N97" s="15" t="s">
        <v>28</v>
      </c>
      <c r="O97" s="15" t="s">
        <v>29</v>
      </c>
      <c r="P97" s="80" t="s">
        <v>1340</v>
      </c>
      <c r="Q97" s="80" t="s">
        <v>207</v>
      </c>
      <c r="S97" t="str">
        <f t="shared" si="9"/>
        <v>42149Svetlozar Draganov</v>
      </c>
    </row>
    <row r="98" spans="1:19" hidden="1">
      <c r="A98" s="12">
        <v>42149</v>
      </c>
      <c r="B98" t="s">
        <v>1294</v>
      </c>
      <c r="C98" s="1">
        <v>-5.96</v>
      </c>
      <c r="D98" s="1">
        <v>-66.56</v>
      </c>
      <c r="E98" s="42">
        <v>5.96</v>
      </c>
      <c r="F98" s="77" t="s">
        <v>225</v>
      </c>
      <c r="G98" s="77" t="s">
        <v>207</v>
      </c>
      <c r="H98" s="77" t="s">
        <v>189</v>
      </c>
      <c r="I98" s="13">
        <v>5</v>
      </c>
      <c r="J98" s="14">
        <v>2015</v>
      </c>
      <c r="K98" s="78" t="s">
        <v>377</v>
      </c>
      <c r="L98" s="79" t="s">
        <v>1294</v>
      </c>
      <c r="M98" s="79" t="s">
        <v>302</v>
      </c>
      <c r="N98" s="15" t="s">
        <v>28</v>
      </c>
      <c r="O98" s="15" t="s">
        <v>29</v>
      </c>
      <c r="P98" s="80" t="s">
        <v>1340</v>
      </c>
      <c r="Q98" s="80" t="s">
        <v>207</v>
      </c>
      <c r="S98" t="str">
        <f t="shared" si="9"/>
        <v>42149Shara Camille</v>
      </c>
    </row>
    <row r="99" spans="1:19" hidden="1">
      <c r="A99" s="12">
        <v>42152</v>
      </c>
      <c r="B99" t="s">
        <v>1295</v>
      </c>
      <c r="C99" s="1">
        <v>-100</v>
      </c>
      <c r="D99" s="1">
        <v>-100</v>
      </c>
      <c r="E99" s="42">
        <v>100</v>
      </c>
      <c r="F99" s="77" t="s">
        <v>225</v>
      </c>
      <c r="G99" s="77" t="s">
        <v>207</v>
      </c>
      <c r="H99" s="77" t="s">
        <v>189</v>
      </c>
      <c r="I99" s="13">
        <v>5</v>
      </c>
      <c r="J99" s="14">
        <v>2015</v>
      </c>
      <c r="K99" s="78" t="s">
        <v>116</v>
      </c>
      <c r="L99" s="79" t="s">
        <v>1295</v>
      </c>
      <c r="M99" s="79" t="s">
        <v>23</v>
      </c>
      <c r="N99" s="15" t="s">
        <v>28</v>
      </c>
      <c r="O99" s="15" t="s">
        <v>29</v>
      </c>
      <c r="P99" s="80" t="s">
        <v>1340</v>
      </c>
      <c r="Q99" s="80" t="s">
        <v>207</v>
      </c>
      <c r="S99" t="str">
        <f t="shared" si="9"/>
        <v>42152Mariia Krylenko</v>
      </c>
    </row>
    <row r="100" spans="1:19" hidden="1">
      <c r="A100" s="12">
        <v>42156</v>
      </c>
      <c r="B100" t="s">
        <v>1290</v>
      </c>
      <c r="C100" s="1">
        <v>-29.65</v>
      </c>
      <c r="D100" s="1">
        <v>-29.65</v>
      </c>
      <c r="E100" s="42">
        <v>29.65</v>
      </c>
      <c r="F100" s="77" t="s">
        <v>225</v>
      </c>
      <c r="G100" s="77" t="s">
        <v>207</v>
      </c>
      <c r="H100" s="77" t="s">
        <v>189</v>
      </c>
      <c r="I100" s="13">
        <v>6</v>
      </c>
      <c r="J100" s="14">
        <v>2015</v>
      </c>
      <c r="K100" s="78" t="s">
        <v>384</v>
      </c>
      <c r="L100" s="79" t="s">
        <v>1290</v>
      </c>
      <c r="M100" s="79" t="s">
        <v>286</v>
      </c>
      <c r="N100" s="15" t="s">
        <v>28</v>
      </c>
      <c r="O100" s="15" t="s">
        <v>29</v>
      </c>
      <c r="P100" s="80" t="s">
        <v>1340</v>
      </c>
      <c r="Q100" s="80" t="s">
        <v>207</v>
      </c>
      <c r="S100" t="str">
        <f t="shared" si="9"/>
        <v>42156Richa Rai</v>
      </c>
    </row>
    <row r="101" spans="1:19" hidden="1">
      <c r="A101" s="12">
        <v>42156</v>
      </c>
      <c r="B101" t="s">
        <v>1291</v>
      </c>
      <c r="C101" s="1">
        <v>-11.67</v>
      </c>
      <c r="D101" s="1">
        <v>-41.32</v>
      </c>
      <c r="E101" s="42">
        <v>11.67</v>
      </c>
      <c r="F101" s="77" t="s">
        <v>225</v>
      </c>
      <c r="G101" s="77" t="s">
        <v>207</v>
      </c>
      <c r="H101" s="77" t="s">
        <v>189</v>
      </c>
      <c r="I101" s="13">
        <v>6</v>
      </c>
      <c r="J101" s="14">
        <v>2015</v>
      </c>
      <c r="K101" s="78" t="s">
        <v>378</v>
      </c>
      <c r="L101" s="79" t="s">
        <v>1291</v>
      </c>
      <c r="M101" s="79" t="s">
        <v>23</v>
      </c>
      <c r="N101" s="15" t="s">
        <v>28</v>
      </c>
      <c r="O101" s="15" t="s">
        <v>29</v>
      </c>
      <c r="P101" s="80" t="s">
        <v>1340</v>
      </c>
      <c r="Q101" s="80" t="s">
        <v>207</v>
      </c>
      <c r="S101" t="str">
        <f t="shared" si="9"/>
        <v>42156Svetlozar Draganov</v>
      </c>
    </row>
    <row r="102" spans="1:19" hidden="1">
      <c r="A102" s="12">
        <v>42156</v>
      </c>
      <c r="B102" t="s">
        <v>1293</v>
      </c>
      <c r="C102" s="1">
        <v>-1.85</v>
      </c>
      <c r="D102" s="1">
        <v>-43.17</v>
      </c>
      <c r="E102" s="42">
        <v>1.85</v>
      </c>
      <c r="F102" s="77" t="s">
        <v>225</v>
      </c>
      <c r="G102" s="77" t="s">
        <v>207</v>
      </c>
      <c r="H102" s="77" t="s">
        <v>189</v>
      </c>
      <c r="I102" s="13">
        <v>6</v>
      </c>
      <c r="J102" s="14">
        <v>2015</v>
      </c>
      <c r="K102" s="78" t="s">
        <v>379</v>
      </c>
      <c r="L102" s="79" t="s">
        <v>1293</v>
      </c>
      <c r="M102" s="79" t="s">
        <v>268</v>
      </c>
      <c r="N102" s="15" t="s">
        <v>28</v>
      </c>
      <c r="O102" s="15" t="s">
        <v>29</v>
      </c>
      <c r="P102" s="80" t="s">
        <v>1340</v>
      </c>
      <c r="Q102" s="80" t="s">
        <v>207</v>
      </c>
      <c r="S102" t="str">
        <f t="shared" si="9"/>
        <v>42156Mari Snyder</v>
      </c>
    </row>
    <row r="103" spans="1:19" hidden="1">
      <c r="A103" s="12">
        <v>42156</v>
      </c>
      <c r="B103" t="s">
        <v>1294</v>
      </c>
      <c r="C103" s="1">
        <v>-15.58</v>
      </c>
      <c r="D103" s="1">
        <v>-58.75</v>
      </c>
      <c r="E103" s="42">
        <v>15.58</v>
      </c>
      <c r="F103" s="77" t="s">
        <v>225</v>
      </c>
      <c r="G103" s="77" t="s">
        <v>207</v>
      </c>
      <c r="H103" s="77" t="s">
        <v>189</v>
      </c>
      <c r="I103" s="13">
        <v>6</v>
      </c>
      <c r="J103" s="14">
        <v>2015</v>
      </c>
      <c r="K103" s="78" t="s">
        <v>377</v>
      </c>
      <c r="L103" s="79" t="s">
        <v>1294</v>
      </c>
      <c r="M103" s="79" t="s">
        <v>302</v>
      </c>
      <c r="N103" s="15" t="s">
        <v>28</v>
      </c>
      <c r="O103" s="15" t="s">
        <v>29</v>
      </c>
      <c r="P103" s="80" t="s">
        <v>1340</v>
      </c>
      <c r="Q103" s="80" t="s">
        <v>207</v>
      </c>
      <c r="S103" t="str">
        <f t="shared" si="9"/>
        <v>42156Shara Camille</v>
      </c>
    </row>
    <row r="104" spans="1:19" hidden="1">
      <c r="A104" s="12">
        <v>42163</v>
      </c>
      <c r="B104" t="s">
        <v>1295</v>
      </c>
      <c r="C104" s="1">
        <v>-50</v>
      </c>
      <c r="D104" s="1">
        <v>-50</v>
      </c>
      <c r="E104" s="42">
        <v>50</v>
      </c>
      <c r="F104" s="77" t="s">
        <v>225</v>
      </c>
      <c r="G104" s="77" t="s">
        <v>207</v>
      </c>
      <c r="H104" s="77" t="s">
        <v>189</v>
      </c>
      <c r="I104" s="13">
        <v>6</v>
      </c>
      <c r="J104" s="14">
        <v>2015</v>
      </c>
      <c r="K104" s="78" t="s">
        <v>116</v>
      </c>
      <c r="L104" s="79" t="s">
        <v>1295</v>
      </c>
      <c r="M104" s="79" t="s">
        <v>23</v>
      </c>
      <c r="N104" s="15" t="s">
        <v>28</v>
      </c>
      <c r="O104" s="15" t="s">
        <v>29</v>
      </c>
      <c r="P104" s="80" t="s">
        <v>1340</v>
      </c>
      <c r="Q104" s="80" t="s">
        <v>207</v>
      </c>
      <c r="S104" t="str">
        <f t="shared" si="9"/>
        <v>42163Mariia Krylenko</v>
      </c>
    </row>
    <row r="105" spans="1:19" hidden="1">
      <c r="A105" s="12">
        <v>42163</v>
      </c>
      <c r="B105" t="s">
        <v>1293</v>
      </c>
      <c r="C105" s="1">
        <v>-1.85</v>
      </c>
      <c r="D105" s="1">
        <v>-51.85</v>
      </c>
      <c r="E105" s="42">
        <v>1.85</v>
      </c>
      <c r="F105" s="77" t="s">
        <v>225</v>
      </c>
      <c r="G105" s="77" t="s">
        <v>207</v>
      </c>
      <c r="H105" s="77" t="s">
        <v>189</v>
      </c>
      <c r="I105" s="13">
        <v>6</v>
      </c>
      <c r="J105" s="14">
        <v>2015</v>
      </c>
      <c r="K105" s="78" t="s">
        <v>379</v>
      </c>
      <c r="L105" s="79" t="s">
        <v>1293</v>
      </c>
      <c r="M105" s="79" t="s">
        <v>268</v>
      </c>
      <c r="N105" s="15" t="s">
        <v>28</v>
      </c>
      <c r="O105" s="15" t="s">
        <v>29</v>
      </c>
      <c r="P105" s="80" t="s">
        <v>1340</v>
      </c>
      <c r="Q105" s="80" t="s">
        <v>207</v>
      </c>
      <c r="S105" t="str">
        <f t="shared" si="9"/>
        <v>42163Mari Snyder</v>
      </c>
    </row>
    <row r="106" spans="1:19" hidden="1">
      <c r="A106" s="12">
        <v>42163</v>
      </c>
      <c r="B106" t="s">
        <v>1291</v>
      </c>
      <c r="C106" s="1">
        <v>-10</v>
      </c>
      <c r="D106" s="1">
        <v>-61.85</v>
      </c>
      <c r="E106" s="42">
        <v>10</v>
      </c>
      <c r="F106" s="77" t="s">
        <v>225</v>
      </c>
      <c r="G106" s="77" t="s">
        <v>207</v>
      </c>
      <c r="H106" s="77" t="s">
        <v>189</v>
      </c>
      <c r="I106" s="13">
        <v>6</v>
      </c>
      <c r="J106" s="14">
        <v>2015</v>
      </c>
      <c r="K106" s="78" t="s">
        <v>378</v>
      </c>
      <c r="L106" s="79" t="s">
        <v>1291</v>
      </c>
      <c r="M106" s="79" t="s">
        <v>23</v>
      </c>
      <c r="N106" s="15" t="s">
        <v>28</v>
      </c>
      <c r="O106" s="15" t="s">
        <v>29</v>
      </c>
      <c r="P106" s="80" t="s">
        <v>1340</v>
      </c>
      <c r="Q106" s="80" t="s">
        <v>207</v>
      </c>
      <c r="S106" t="str">
        <f t="shared" si="9"/>
        <v>42163Svetlozar Draganov</v>
      </c>
    </row>
    <row r="107" spans="1:19" hidden="1">
      <c r="A107" s="12">
        <v>42163</v>
      </c>
      <c r="B107" t="s">
        <v>1294</v>
      </c>
      <c r="C107" s="1">
        <v>-5.04</v>
      </c>
      <c r="D107" s="1">
        <v>-66.89</v>
      </c>
      <c r="E107" s="42">
        <v>5.04</v>
      </c>
      <c r="F107" s="77" t="s">
        <v>225</v>
      </c>
      <c r="G107" s="77" t="s">
        <v>207</v>
      </c>
      <c r="H107" s="77" t="s">
        <v>189</v>
      </c>
      <c r="I107" s="13">
        <v>6</v>
      </c>
      <c r="J107" s="14">
        <v>2015</v>
      </c>
      <c r="K107" s="78" t="s">
        <v>377</v>
      </c>
      <c r="L107" s="79" t="s">
        <v>1294</v>
      </c>
      <c r="M107" s="79" t="s">
        <v>302</v>
      </c>
      <c r="N107" s="15" t="s">
        <v>28</v>
      </c>
      <c r="O107" s="15" t="s">
        <v>29</v>
      </c>
      <c r="P107" s="80" t="s">
        <v>1340</v>
      </c>
      <c r="Q107" s="80" t="s">
        <v>207</v>
      </c>
      <c r="S107" t="str">
        <f t="shared" si="9"/>
        <v>42163Shara Camille</v>
      </c>
    </row>
    <row r="108" spans="1:19" hidden="1">
      <c r="A108" s="12">
        <v>42169</v>
      </c>
      <c r="B108" t="s">
        <v>1292</v>
      </c>
      <c r="C108" s="1">
        <v>-55.55</v>
      </c>
      <c r="D108" s="1">
        <v>-55.55</v>
      </c>
      <c r="E108" s="42">
        <v>55.55</v>
      </c>
      <c r="F108" s="77" t="s">
        <v>225</v>
      </c>
      <c r="G108" s="77" t="s">
        <v>207</v>
      </c>
      <c r="H108" s="77" t="s">
        <v>189</v>
      </c>
      <c r="I108" s="13">
        <v>6</v>
      </c>
      <c r="J108" s="14">
        <v>2015</v>
      </c>
      <c r="K108" s="78" t="s">
        <v>381</v>
      </c>
      <c r="L108" s="79" t="s">
        <v>1292</v>
      </c>
      <c r="M108" s="79" t="s">
        <v>23</v>
      </c>
      <c r="N108" s="15" t="s">
        <v>28</v>
      </c>
      <c r="O108" s="15" t="s">
        <v>29</v>
      </c>
      <c r="P108" s="80" t="s">
        <v>1340</v>
      </c>
      <c r="Q108" s="80" t="s">
        <v>207</v>
      </c>
      <c r="S108" t="str">
        <f t="shared" si="9"/>
        <v>42169Catherine W Dronen</v>
      </c>
    </row>
    <row r="109" spans="1:19" hidden="1">
      <c r="A109" s="12">
        <v>42170</v>
      </c>
      <c r="B109" t="s">
        <v>1291</v>
      </c>
      <c r="C109" s="1">
        <v>-5</v>
      </c>
      <c r="D109" s="1">
        <v>-60.55</v>
      </c>
      <c r="E109" s="42">
        <v>5</v>
      </c>
      <c r="F109" s="77" t="s">
        <v>225</v>
      </c>
      <c r="G109" s="77" t="s">
        <v>207</v>
      </c>
      <c r="H109" s="77" t="s">
        <v>189</v>
      </c>
      <c r="I109" s="13">
        <v>6</v>
      </c>
      <c r="J109" s="14">
        <v>2015</v>
      </c>
      <c r="K109" s="78" t="s">
        <v>378</v>
      </c>
      <c r="L109" s="79" t="s">
        <v>1291</v>
      </c>
      <c r="M109" s="79" t="s">
        <v>23</v>
      </c>
      <c r="N109" s="15" t="s">
        <v>28</v>
      </c>
      <c r="O109" s="15" t="s">
        <v>29</v>
      </c>
      <c r="P109" s="80" t="s">
        <v>1340</v>
      </c>
      <c r="Q109" s="80" t="s">
        <v>207</v>
      </c>
      <c r="S109" t="str">
        <f t="shared" si="9"/>
        <v>42170Svetlozar Draganov</v>
      </c>
    </row>
    <row r="110" spans="1:19" hidden="1">
      <c r="A110" s="12">
        <v>42170</v>
      </c>
      <c r="B110" t="s">
        <v>1293</v>
      </c>
      <c r="C110" s="1">
        <v>-3.7</v>
      </c>
      <c r="D110" s="1">
        <v>-64.25</v>
      </c>
      <c r="E110" s="42">
        <v>3.7</v>
      </c>
      <c r="F110" s="77" t="s">
        <v>225</v>
      </c>
      <c r="G110" s="77" t="s">
        <v>207</v>
      </c>
      <c r="H110" s="77" t="s">
        <v>189</v>
      </c>
      <c r="I110" s="13">
        <v>6</v>
      </c>
      <c r="J110" s="14">
        <v>2015</v>
      </c>
      <c r="K110" s="78" t="s">
        <v>379</v>
      </c>
      <c r="L110" s="79" t="s">
        <v>1293</v>
      </c>
      <c r="M110" s="79" t="s">
        <v>268</v>
      </c>
      <c r="N110" s="15" t="s">
        <v>28</v>
      </c>
      <c r="O110" s="15" t="s">
        <v>29</v>
      </c>
      <c r="P110" s="80" t="s">
        <v>1340</v>
      </c>
      <c r="Q110" s="80" t="s">
        <v>207</v>
      </c>
      <c r="S110" t="str">
        <f t="shared" si="9"/>
        <v>42170Mari Snyder</v>
      </c>
    </row>
    <row r="111" spans="1:19" hidden="1">
      <c r="A111" s="12">
        <v>42170</v>
      </c>
      <c r="B111" t="s">
        <v>1294</v>
      </c>
      <c r="C111" s="1">
        <v>-17.420000000000002</v>
      </c>
      <c r="D111" s="1">
        <v>-81.67</v>
      </c>
      <c r="E111" s="42">
        <v>17.420000000000002</v>
      </c>
      <c r="F111" s="77" t="s">
        <v>225</v>
      </c>
      <c r="G111" s="77" t="s">
        <v>207</v>
      </c>
      <c r="H111" s="77" t="s">
        <v>189</v>
      </c>
      <c r="I111" s="13">
        <v>6</v>
      </c>
      <c r="J111" s="14">
        <v>2015</v>
      </c>
      <c r="K111" s="78" t="s">
        <v>377</v>
      </c>
      <c r="L111" s="79" t="s">
        <v>1294</v>
      </c>
      <c r="M111" s="79" t="s">
        <v>302</v>
      </c>
      <c r="N111" s="15" t="s">
        <v>28</v>
      </c>
      <c r="O111" s="15" t="s">
        <v>29</v>
      </c>
      <c r="P111" s="80" t="s">
        <v>1340</v>
      </c>
      <c r="Q111" s="80" t="s">
        <v>207</v>
      </c>
      <c r="S111" t="str">
        <f t="shared" si="9"/>
        <v>42170Shara Camille</v>
      </c>
    </row>
    <row r="112" spans="1:19" hidden="1">
      <c r="A112" s="12">
        <v>42184</v>
      </c>
      <c r="B112" t="s">
        <v>1291</v>
      </c>
      <c r="C112" s="1">
        <v>-3.33</v>
      </c>
      <c r="D112" s="1">
        <v>-3.33</v>
      </c>
      <c r="E112" s="42">
        <v>3.33</v>
      </c>
      <c r="F112" s="77" t="s">
        <v>225</v>
      </c>
      <c r="G112" s="77" t="s">
        <v>207</v>
      </c>
      <c r="H112" s="77" t="s">
        <v>189</v>
      </c>
      <c r="I112" s="13">
        <v>6</v>
      </c>
      <c r="J112" s="14">
        <v>2015</v>
      </c>
      <c r="K112" s="78" t="s">
        <v>378</v>
      </c>
      <c r="L112" s="79" t="s">
        <v>1291</v>
      </c>
      <c r="M112" s="79" t="s">
        <v>23</v>
      </c>
      <c r="N112" s="15" t="s">
        <v>28</v>
      </c>
      <c r="O112" s="15" t="s">
        <v>29</v>
      </c>
      <c r="P112" s="80" t="s">
        <v>1340</v>
      </c>
      <c r="Q112" s="80" t="s">
        <v>207</v>
      </c>
      <c r="S112" t="str">
        <f t="shared" si="9"/>
        <v>42184Svetlozar Draganov</v>
      </c>
    </row>
    <row r="113" spans="1:19" hidden="1">
      <c r="A113" s="12">
        <v>42184</v>
      </c>
      <c r="B113" t="s">
        <v>1294</v>
      </c>
      <c r="C113" s="1">
        <v>-20.63</v>
      </c>
      <c r="D113" s="1">
        <v>-23.96</v>
      </c>
      <c r="E113" s="42">
        <v>20.63</v>
      </c>
      <c r="F113" s="77" t="s">
        <v>225</v>
      </c>
      <c r="G113" s="77" t="s">
        <v>207</v>
      </c>
      <c r="H113" s="77" t="s">
        <v>189</v>
      </c>
      <c r="I113" s="13">
        <v>6</v>
      </c>
      <c r="J113" s="14">
        <v>2015</v>
      </c>
      <c r="K113" s="78" t="s">
        <v>377</v>
      </c>
      <c r="L113" s="79" t="s">
        <v>1294</v>
      </c>
      <c r="M113" s="79" t="s">
        <v>302</v>
      </c>
      <c r="N113" s="15" t="s">
        <v>28</v>
      </c>
      <c r="O113" s="15" t="s">
        <v>29</v>
      </c>
      <c r="P113" s="80" t="s">
        <v>1340</v>
      </c>
      <c r="Q113" s="80" t="s">
        <v>207</v>
      </c>
      <c r="S113" t="str">
        <f t="shared" si="9"/>
        <v>42184Shara Camille</v>
      </c>
    </row>
    <row r="114" spans="1:19" hidden="1">
      <c r="A114" s="12">
        <v>42191</v>
      </c>
      <c r="B114" t="s">
        <v>1291</v>
      </c>
      <c r="C114" s="1">
        <v>-10</v>
      </c>
      <c r="D114" s="1">
        <v>-10</v>
      </c>
      <c r="E114" s="42">
        <v>10</v>
      </c>
      <c r="F114" s="77" t="s">
        <v>225</v>
      </c>
      <c r="G114" s="77" t="s">
        <v>207</v>
      </c>
      <c r="H114" s="77" t="s">
        <v>189</v>
      </c>
      <c r="I114" s="13">
        <v>7</v>
      </c>
      <c r="J114" s="14">
        <v>2015</v>
      </c>
      <c r="K114" s="78" t="s">
        <v>378</v>
      </c>
      <c r="L114" s="79" t="s">
        <v>1291</v>
      </c>
      <c r="M114" s="79" t="s">
        <v>23</v>
      </c>
      <c r="N114" s="15" t="s">
        <v>28</v>
      </c>
      <c r="O114" s="15" t="s">
        <v>29</v>
      </c>
      <c r="P114" s="80" t="s">
        <v>1340</v>
      </c>
      <c r="Q114" s="80" t="s">
        <v>207</v>
      </c>
      <c r="S114" t="str">
        <f t="shared" si="9"/>
        <v>42191Svetlozar Draganov</v>
      </c>
    </row>
    <row r="115" spans="1:19" hidden="1">
      <c r="A115" s="12">
        <v>42191</v>
      </c>
      <c r="B115" t="s">
        <v>1294</v>
      </c>
      <c r="C115" s="1">
        <v>-13.75</v>
      </c>
      <c r="D115" s="1">
        <v>-23.75</v>
      </c>
      <c r="E115" s="42">
        <v>13.75</v>
      </c>
      <c r="F115" s="77" t="s">
        <v>225</v>
      </c>
      <c r="G115" s="77" t="s">
        <v>207</v>
      </c>
      <c r="H115" s="77" t="s">
        <v>189</v>
      </c>
      <c r="I115" s="13">
        <v>7</v>
      </c>
      <c r="J115" s="14">
        <v>2015</v>
      </c>
      <c r="K115" s="78" t="s">
        <v>377</v>
      </c>
      <c r="L115" s="79" t="s">
        <v>1294</v>
      </c>
      <c r="M115" s="79" t="s">
        <v>302</v>
      </c>
      <c r="N115" s="15" t="s">
        <v>28</v>
      </c>
      <c r="O115" s="15" t="s">
        <v>29</v>
      </c>
      <c r="P115" s="80" t="s">
        <v>1340</v>
      </c>
      <c r="Q115" s="80" t="s">
        <v>207</v>
      </c>
      <c r="S115" t="str">
        <f t="shared" si="9"/>
        <v>42191Shara Camille</v>
      </c>
    </row>
    <row r="116" spans="1:19" hidden="1">
      <c r="A116" s="12">
        <v>42198</v>
      </c>
      <c r="B116" t="s">
        <v>1293</v>
      </c>
      <c r="C116" s="1">
        <v>-1.85</v>
      </c>
      <c r="D116" s="1">
        <v>-1.85</v>
      </c>
      <c r="E116" s="42">
        <v>1.85</v>
      </c>
      <c r="F116" s="77" t="s">
        <v>225</v>
      </c>
      <c r="G116" s="77" t="s">
        <v>207</v>
      </c>
      <c r="H116" s="77" t="s">
        <v>189</v>
      </c>
      <c r="I116" s="13">
        <v>7</v>
      </c>
      <c r="J116" s="14">
        <v>2015</v>
      </c>
      <c r="K116" s="78" t="s">
        <v>379</v>
      </c>
      <c r="L116" s="79" t="s">
        <v>1293</v>
      </c>
      <c r="M116" s="79" t="s">
        <v>268</v>
      </c>
      <c r="N116" s="15" t="s">
        <v>28</v>
      </c>
      <c r="O116" s="15" t="s">
        <v>29</v>
      </c>
      <c r="P116" s="80" t="s">
        <v>1340</v>
      </c>
      <c r="Q116" s="80" t="s">
        <v>207</v>
      </c>
      <c r="S116" t="str">
        <f t="shared" si="9"/>
        <v>42198Mari Snyder</v>
      </c>
    </row>
    <row r="117" spans="1:19" hidden="1">
      <c r="A117" s="12">
        <v>42198</v>
      </c>
      <c r="B117" t="s">
        <v>1291</v>
      </c>
      <c r="C117" s="1">
        <v>-16.670000000000002</v>
      </c>
      <c r="D117" s="1">
        <v>-18.52</v>
      </c>
      <c r="E117" s="42">
        <v>16.670000000000002</v>
      </c>
      <c r="F117" s="77" t="s">
        <v>225</v>
      </c>
      <c r="G117" s="77" t="s">
        <v>207</v>
      </c>
      <c r="H117" s="77" t="s">
        <v>189</v>
      </c>
      <c r="I117" s="13">
        <v>7</v>
      </c>
      <c r="J117" s="14">
        <v>2015</v>
      </c>
      <c r="K117" s="78" t="s">
        <v>378</v>
      </c>
      <c r="L117" s="79" t="s">
        <v>1291</v>
      </c>
      <c r="M117" s="79" t="s">
        <v>23</v>
      </c>
      <c r="N117" s="15" t="s">
        <v>28</v>
      </c>
      <c r="O117" s="15" t="s">
        <v>29</v>
      </c>
      <c r="P117" s="80" t="s">
        <v>1340</v>
      </c>
      <c r="Q117" s="80" t="s">
        <v>207</v>
      </c>
      <c r="S117" t="str">
        <f t="shared" si="9"/>
        <v>42198Svetlozar Draganov</v>
      </c>
    </row>
    <row r="118" spans="1:19" hidden="1">
      <c r="A118" s="12">
        <v>42198</v>
      </c>
      <c r="B118" t="s">
        <v>1294</v>
      </c>
      <c r="C118" s="1">
        <v>-30.25</v>
      </c>
      <c r="D118" s="1">
        <v>-48.77</v>
      </c>
      <c r="E118" s="42">
        <v>30.25</v>
      </c>
      <c r="F118" s="77" t="s">
        <v>225</v>
      </c>
      <c r="G118" s="77" t="s">
        <v>207</v>
      </c>
      <c r="H118" s="77" t="s">
        <v>189</v>
      </c>
      <c r="I118" s="13">
        <v>7</v>
      </c>
      <c r="J118" s="14">
        <v>2015</v>
      </c>
      <c r="K118" s="78" t="s">
        <v>377</v>
      </c>
      <c r="L118" s="79" t="s">
        <v>1294</v>
      </c>
      <c r="M118" s="79" t="s">
        <v>302</v>
      </c>
      <c r="N118" s="15" t="s">
        <v>28</v>
      </c>
      <c r="O118" s="15" t="s">
        <v>29</v>
      </c>
      <c r="P118" s="80" t="s">
        <v>1340</v>
      </c>
      <c r="Q118" s="80" t="s">
        <v>207</v>
      </c>
      <c r="S118" t="str">
        <f t="shared" si="9"/>
        <v>42198Shara Camille</v>
      </c>
    </row>
    <row r="119" spans="1:19" hidden="1">
      <c r="A119" s="12">
        <v>42205</v>
      </c>
      <c r="B119" t="s">
        <v>1291</v>
      </c>
      <c r="C119" s="1">
        <v>-18.329999999999998</v>
      </c>
      <c r="D119" s="1">
        <v>-18.329999999999998</v>
      </c>
      <c r="E119" s="42">
        <v>18.329999999999998</v>
      </c>
      <c r="F119" s="77" t="s">
        <v>225</v>
      </c>
      <c r="G119" s="77" t="s">
        <v>207</v>
      </c>
      <c r="H119" s="77" t="s">
        <v>189</v>
      </c>
      <c r="I119" s="13">
        <v>7</v>
      </c>
      <c r="J119" s="14">
        <v>2015</v>
      </c>
      <c r="K119" s="78" t="s">
        <v>378</v>
      </c>
      <c r="L119" s="79" t="s">
        <v>1291</v>
      </c>
      <c r="M119" s="79" t="s">
        <v>23</v>
      </c>
      <c r="N119" s="15" t="s">
        <v>28</v>
      </c>
      <c r="O119" s="15" t="s">
        <v>29</v>
      </c>
      <c r="P119" s="80" t="s">
        <v>1340</v>
      </c>
      <c r="Q119" s="80" t="s">
        <v>207</v>
      </c>
      <c r="S119" t="str">
        <f t="shared" si="9"/>
        <v>42205Svetlozar Draganov</v>
      </c>
    </row>
    <row r="120" spans="1:19" hidden="1">
      <c r="A120" s="12">
        <v>42205</v>
      </c>
      <c r="B120" t="s">
        <v>1293</v>
      </c>
      <c r="C120" s="1">
        <v>-1.85</v>
      </c>
      <c r="D120" s="1">
        <v>-20.18</v>
      </c>
      <c r="E120" s="42">
        <v>1.85</v>
      </c>
      <c r="F120" s="77" t="s">
        <v>225</v>
      </c>
      <c r="G120" s="77" t="s">
        <v>207</v>
      </c>
      <c r="H120" s="77" t="s">
        <v>189</v>
      </c>
      <c r="I120" s="13">
        <v>7</v>
      </c>
      <c r="J120" s="14">
        <v>2015</v>
      </c>
      <c r="K120" s="78" t="s">
        <v>379</v>
      </c>
      <c r="L120" s="79" t="s">
        <v>1293</v>
      </c>
      <c r="M120" s="79" t="s">
        <v>268</v>
      </c>
      <c r="N120" s="15" t="s">
        <v>28</v>
      </c>
      <c r="O120" s="15" t="s">
        <v>29</v>
      </c>
      <c r="P120" s="80" t="s">
        <v>1340</v>
      </c>
      <c r="Q120" s="80" t="s">
        <v>207</v>
      </c>
      <c r="S120" t="str">
        <f t="shared" si="9"/>
        <v>42205Mari Snyder</v>
      </c>
    </row>
    <row r="121" spans="1:19" hidden="1">
      <c r="A121" s="12">
        <v>42205</v>
      </c>
      <c r="B121" t="s">
        <v>1294</v>
      </c>
      <c r="C121" s="1">
        <v>-25.67</v>
      </c>
      <c r="D121" s="1">
        <v>-45.85</v>
      </c>
      <c r="E121" s="42">
        <v>25.67</v>
      </c>
      <c r="F121" s="77" t="s">
        <v>225</v>
      </c>
      <c r="G121" s="77" t="s">
        <v>207</v>
      </c>
      <c r="H121" s="77" t="s">
        <v>189</v>
      </c>
      <c r="I121" s="13">
        <v>7</v>
      </c>
      <c r="J121" s="14">
        <v>2015</v>
      </c>
      <c r="K121" s="78" t="s">
        <v>377</v>
      </c>
      <c r="L121" s="79" t="s">
        <v>1294</v>
      </c>
      <c r="M121" s="79" t="s">
        <v>302</v>
      </c>
      <c r="N121" s="15" t="s">
        <v>28</v>
      </c>
      <c r="O121" s="15" t="s">
        <v>29</v>
      </c>
      <c r="P121" s="80" t="s">
        <v>1340</v>
      </c>
      <c r="Q121" s="80" t="s">
        <v>207</v>
      </c>
      <c r="S121" t="str">
        <f t="shared" si="9"/>
        <v>42205Shara Camille</v>
      </c>
    </row>
    <row r="122" spans="1:19" hidden="1">
      <c r="A122" s="12">
        <v>42212</v>
      </c>
      <c r="B122" t="s">
        <v>1291</v>
      </c>
      <c r="C122" s="1">
        <v>-13.33</v>
      </c>
      <c r="D122" s="1">
        <v>-13.33</v>
      </c>
      <c r="E122" s="42">
        <v>13.33</v>
      </c>
      <c r="F122" s="77" t="s">
        <v>225</v>
      </c>
      <c r="G122" s="77" t="s">
        <v>207</v>
      </c>
      <c r="H122" s="77" t="s">
        <v>189</v>
      </c>
      <c r="I122" s="13">
        <v>7</v>
      </c>
      <c r="J122" s="14">
        <v>2015</v>
      </c>
      <c r="K122" s="78" t="s">
        <v>378</v>
      </c>
      <c r="L122" s="79" t="s">
        <v>1291</v>
      </c>
      <c r="M122" s="79" t="s">
        <v>23</v>
      </c>
      <c r="N122" s="15" t="s">
        <v>28</v>
      </c>
      <c r="O122" s="15" t="s">
        <v>29</v>
      </c>
      <c r="P122" s="80" t="s">
        <v>1340</v>
      </c>
      <c r="Q122" s="80" t="s">
        <v>207</v>
      </c>
      <c r="S122" t="str">
        <f t="shared" si="9"/>
        <v>42212Svetlozar Draganov</v>
      </c>
    </row>
    <row r="123" spans="1:19" hidden="1">
      <c r="A123" s="12">
        <v>42212</v>
      </c>
      <c r="B123" t="s">
        <v>1289</v>
      </c>
      <c r="C123" s="1">
        <v>-1.85</v>
      </c>
      <c r="D123" s="1">
        <v>-15.18</v>
      </c>
      <c r="E123" s="42">
        <v>1.85</v>
      </c>
      <c r="F123" s="77" t="s">
        <v>225</v>
      </c>
      <c r="G123" s="77" t="s">
        <v>207</v>
      </c>
      <c r="H123" s="77" t="s">
        <v>189</v>
      </c>
      <c r="I123" s="13">
        <v>7</v>
      </c>
      <c r="J123" s="14">
        <v>2015</v>
      </c>
      <c r="K123" s="78" t="s">
        <v>67</v>
      </c>
      <c r="L123" s="79" t="s">
        <v>1289</v>
      </c>
      <c r="M123" s="79" t="s">
        <v>23</v>
      </c>
      <c r="N123" s="15" t="s">
        <v>28</v>
      </c>
      <c r="O123" s="15" t="s">
        <v>29</v>
      </c>
      <c r="P123" s="80" t="s">
        <v>1340</v>
      </c>
      <c r="Q123" s="80" t="s">
        <v>207</v>
      </c>
      <c r="S123" t="str">
        <f t="shared" si="9"/>
        <v>42212Teodora Angelova</v>
      </c>
    </row>
    <row r="124" spans="1:19" hidden="1">
      <c r="A124" s="12">
        <v>42212</v>
      </c>
      <c r="B124" t="s">
        <v>1294</v>
      </c>
      <c r="C124" s="1">
        <v>-18.79</v>
      </c>
      <c r="D124" s="1">
        <v>-33.97</v>
      </c>
      <c r="E124" s="42">
        <v>18.79</v>
      </c>
      <c r="F124" s="77" t="s">
        <v>225</v>
      </c>
      <c r="G124" s="77" t="s">
        <v>207</v>
      </c>
      <c r="H124" s="77" t="s">
        <v>189</v>
      </c>
      <c r="I124" s="13">
        <v>7</v>
      </c>
      <c r="J124" s="14">
        <v>2015</v>
      </c>
      <c r="K124" s="78" t="s">
        <v>377</v>
      </c>
      <c r="L124" s="79" t="s">
        <v>1294</v>
      </c>
      <c r="M124" s="79" t="s">
        <v>302</v>
      </c>
      <c r="N124" s="15" t="s">
        <v>28</v>
      </c>
      <c r="O124" s="15" t="s">
        <v>29</v>
      </c>
      <c r="P124" s="80" t="s">
        <v>1340</v>
      </c>
      <c r="Q124" s="80" t="s">
        <v>207</v>
      </c>
      <c r="S124" t="str">
        <f t="shared" si="9"/>
        <v>42212Shara Camille</v>
      </c>
    </row>
    <row r="125" spans="1:19" hidden="1">
      <c r="A125" s="12">
        <v>42219</v>
      </c>
      <c r="B125" t="s">
        <v>1289</v>
      </c>
      <c r="C125" s="1">
        <v>-22.22</v>
      </c>
      <c r="D125" s="1">
        <v>-22.22</v>
      </c>
      <c r="E125" s="42">
        <v>22.22</v>
      </c>
      <c r="F125" s="77" t="s">
        <v>225</v>
      </c>
      <c r="G125" s="77" t="s">
        <v>207</v>
      </c>
      <c r="H125" s="77" t="s">
        <v>189</v>
      </c>
      <c r="I125" s="13">
        <v>8</v>
      </c>
      <c r="J125" s="14">
        <v>2015</v>
      </c>
      <c r="K125" s="78" t="s">
        <v>67</v>
      </c>
      <c r="L125" s="79" t="s">
        <v>1289</v>
      </c>
      <c r="M125" s="79" t="s">
        <v>23</v>
      </c>
      <c r="N125" s="15" t="s">
        <v>28</v>
      </c>
      <c r="O125" s="15" t="s">
        <v>29</v>
      </c>
      <c r="P125" s="80" t="s">
        <v>1340</v>
      </c>
      <c r="Q125" s="80" t="s">
        <v>207</v>
      </c>
      <c r="S125" t="str">
        <f t="shared" si="9"/>
        <v>42219Teodora Angelova</v>
      </c>
    </row>
    <row r="126" spans="1:19" hidden="1">
      <c r="A126" s="12">
        <v>42219</v>
      </c>
      <c r="B126" t="s">
        <v>1294</v>
      </c>
      <c r="C126" s="1">
        <v>-23.38</v>
      </c>
      <c r="D126" s="1">
        <v>-45.6</v>
      </c>
      <c r="E126" s="42">
        <v>23.38</v>
      </c>
      <c r="F126" s="77" t="s">
        <v>225</v>
      </c>
      <c r="G126" s="77" t="s">
        <v>207</v>
      </c>
      <c r="H126" s="77" t="s">
        <v>189</v>
      </c>
      <c r="I126" s="13">
        <v>8</v>
      </c>
      <c r="J126" s="14">
        <v>2015</v>
      </c>
      <c r="K126" s="78" t="s">
        <v>377</v>
      </c>
      <c r="L126" s="79" t="s">
        <v>1294</v>
      </c>
      <c r="M126" s="79" t="s">
        <v>302</v>
      </c>
      <c r="N126" s="15" t="s">
        <v>28</v>
      </c>
      <c r="O126" s="15" t="s">
        <v>29</v>
      </c>
      <c r="P126" s="80" t="s">
        <v>1340</v>
      </c>
      <c r="Q126" s="80" t="s">
        <v>207</v>
      </c>
      <c r="S126" t="str">
        <f t="shared" si="9"/>
        <v>42219Shara Camille</v>
      </c>
    </row>
    <row r="127" spans="1:19" hidden="1">
      <c r="A127" s="12">
        <v>42226</v>
      </c>
      <c r="B127" t="s">
        <v>1291</v>
      </c>
      <c r="C127" s="1">
        <v>-20</v>
      </c>
      <c r="D127" s="1">
        <v>-20</v>
      </c>
      <c r="E127" s="42">
        <v>20</v>
      </c>
      <c r="F127" s="77" t="s">
        <v>225</v>
      </c>
      <c r="G127" s="77" t="s">
        <v>207</v>
      </c>
      <c r="H127" s="77" t="s">
        <v>189</v>
      </c>
      <c r="I127" s="13">
        <v>8</v>
      </c>
      <c r="J127" s="14">
        <v>2015</v>
      </c>
      <c r="K127" s="78" t="s">
        <v>378</v>
      </c>
      <c r="L127" s="79" t="s">
        <v>1291</v>
      </c>
      <c r="M127" s="79" t="s">
        <v>23</v>
      </c>
      <c r="N127" s="15" t="s">
        <v>28</v>
      </c>
      <c r="O127" s="15" t="s">
        <v>29</v>
      </c>
      <c r="P127" s="80" t="s">
        <v>1340</v>
      </c>
      <c r="Q127" s="80" t="s">
        <v>207</v>
      </c>
      <c r="S127" t="str">
        <f t="shared" si="9"/>
        <v>42226Svetlozar Draganov</v>
      </c>
    </row>
    <row r="128" spans="1:19" hidden="1">
      <c r="A128" s="12">
        <v>42226</v>
      </c>
      <c r="B128" t="s">
        <v>1293</v>
      </c>
      <c r="C128" s="1">
        <v>-1.85</v>
      </c>
      <c r="D128" s="1">
        <v>-21.85</v>
      </c>
      <c r="E128" s="42">
        <v>1.85</v>
      </c>
      <c r="F128" s="77" t="s">
        <v>225</v>
      </c>
      <c r="G128" s="77" t="s">
        <v>207</v>
      </c>
      <c r="H128" s="77" t="s">
        <v>189</v>
      </c>
      <c r="I128" s="13">
        <v>8</v>
      </c>
      <c r="J128" s="14">
        <v>2015</v>
      </c>
      <c r="K128" s="78" t="s">
        <v>379</v>
      </c>
      <c r="L128" s="79" t="s">
        <v>1293</v>
      </c>
      <c r="M128" s="79" t="s">
        <v>268</v>
      </c>
      <c r="N128" s="15" t="s">
        <v>28</v>
      </c>
      <c r="O128" s="15" t="s">
        <v>29</v>
      </c>
      <c r="P128" s="80" t="s">
        <v>1340</v>
      </c>
      <c r="Q128" s="80" t="s">
        <v>207</v>
      </c>
      <c r="S128" t="str">
        <f t="shared" si="9"/>
        <v>42226Mari Snyder</v>
      </c>
    </row>
    <row r="129" spans="1:19" hidden="1">
      <c r="A129" s="12">
        <v>42226</v>
      </c>
      <c r="B129" t="s">
        <v>1294</v>
      </c>
      <c r="C129" s="1">
        <v>-44.46</v>
      </c>
      <c r="D129" s="1">
        <v>-66.31</v>
      </c>
      <c r="E129" s="42">
        <v>44.46</v>
      </c>
      <c r="F129" s="77" t="s">
        <v>225</v>
      </c>
      <c r="G129" s="77" t="s">
        <v>207</v>
      </c>
      <c r="H129" s="77" t="s">
        <v>189</v>
      </c>
      <c r="I129" s="13">
        <v>8</v>
      </c>
      <c r="J129" s="14">
        <v>2015</v>
      </c>
      <c r="K129" s="78" t="s">
        <v>377</v>
      </c>
      <c r="L129" s="79" t="s">
        <v>1294</v>
      </c>
      <c r="M129" s="79" t="s">
        <v>302</v>
      </c>
      <c r="N129" s="15" t="s">
        <v>28</v>
      </c>
      <c r="O129" s="15" t="s">
        <v>29</v>
      </c>
      <c r="P129" s="80" t="s">
        <v>1340</v>
      </c>
      <c r="Q129" s="80" t="s">
        <v>207</v>
      </c>
      <c r="S129" t="str">
        <f t="shared" si="9"/>
        <v>42226Shara Camille</v>
      </c>
    </row>
    <row r="130" spans="1:19" hidden="1">
      <c r="A130" s="12">
        <v>42233</v>
      </c>
      <c r="B130" t="s">
        <v>1291</v>
      </c>
      <c r="C130" s="1">
        <v>-15</v>
      </c>
      <c r="D130" s="1">
        <v>-15</v>
      </c>
      <c r="E130" s="42">
        <v>15</v>
      </c>
      <c r="F130" s="77" t="s">
        <v>225</v>
      </c>
      <c r="G130" s="77" t="s">
        <v>207</v>
      </c>
      <c r="H130" s="77" t="s">
        <v>189</v>
      </c>
      <c r="I130" s="13">
        <v>8</v>
      </c>
      <c r="J130" s="14">
        <v>2015</v>
      </c>
      <c r="K130" s="78" t="s">
        <v>378</v>
      </c>
      <c r="L130" s="79" t="s">
        <v>1291</v>
      </c>
      <c r="M130" s="79" t="s">
        <v>23</v>
      </c>
      <c r="N130" s="15" t="s">
        <v>28</v>
      </c>
      <c r="O130" s="15" t="s">
        <v>29</v>
      </c>
      <c r="P130" s="80" t="s">
        <v>1340</v>
      </c>
      <c r="Q130" s="80" t="s">
        <v>207</v>
      </c>
      <c r="S130" t="str">
        <f t="shared" si="9"/>
        <v>42233Svetlozar Draganov</v>
      </c>
    </row>
    <row r="131" spans="1:19" hidden="1">
      <c r="A131" s="12">
        <v>42233</v>
      </c>
      <c r="B131" t="s">
        <v>1294</v>
      </c>
      <c r="C131" s="1">
        <v>-32.54</v>
      </c>
      <c r="D131" s="1">
        <v>-47.54</v>
      </c>
      <c r="E131" s="42">
        <v>32.54</v>
      </c>
      <c r="F131" s="77" t="s">
        <v>225</v>
      </c>
      <c r="G131" s="77" t="s">
        <v>207</v>
      </c>
      <c r="H131" s="77" t="s">
        <v>189</v>
      </c>
      <c r="I131" s="13">
        <v>8</v>
      </c>
      <c r="J131" s="14">
        <v>2015</v>
      </c>
      <c r="K131" s="78" t="s">
        <v>377</v>
      </c>
      <c r="L131" s="79" t="s">
        <v>1294</v>
      </c>
      <c r="M131" s="79" t="s">
        <v>302</v>
      </c>
      <c r="N131" s="15" t="s">
        <v>28</v>
      </c>
      <c r="O131" s="15" t="s">
        <v>29</v>
      </c>
      <c r="P131" s="80" t="s">
        <v>1340</v>
      </c>
      <c r="Q131" s="80" t="s">
        <v>207</v>
      </c>
      <c r="S131" t="str">
        <f t="shared" si="9"/>
        <v>42233Shara Camille</v>
      </c>
    </row>
    <row r="132" spans="1:19" hidden="1">
      <c r="A132" s="12">
        <v>42240</v>
      </c>
      <c r="B132" t="s">
        <v>1293</v>
      </c>
      <c r="C132" s="1">
        <v>-5.56</v>
      </c>
      <c r="D132" s="1">
        <v>-5.56</v>
      </c>
      <c r="E132" s="42">
        <v>5.56</v>
      </c>
      <c r="F132" s="77" t="s">
        <v>225</v>
      </c>
      <c r="G132" s="77" t="s">
        <v>207</v>
      </c>
      <c r="H132" s="77" t="s">
        <v>189</v>
      </c>
      <c r="I132" s="13">
        <v>8</v>
      </c>
      <c r="J132" s="14">
        <v>2015</v>
      </c>
      <c r="K132" s="78" t="s">
        <v>379</v>
      </c>
      <c r="L132" s="79" t="s">
        <v>1293</v>
      </c>
      <c r="M132" s="79" t="s">
        <v>268</v>
      </c>
      <c r="N132" s="15" t="s">
        <v>28</v>
      </c>
      <c r="O132" s="15" t="s">
        <v>29</v>
      </c>
      <c r="P132" s="80" t="s">
        <v>1340</v>
      </c>
      <c r="Q132" s="80" t="s">
        <v>207</v>
      </c>
      <c r="S132" t="str">
        <f t="shared" si="9"/>
        <v>42240Mari Snyder</v>
      </c>
    </row>
    <row r="133" spans="1:19" hidden="1">
      <c r="A133" s="12">
        <v>42240</v>
      </c>
      <c r="B133" t="s">
        <v>1291</v>
      </c>
      <c r="C133" s="1">
        <v>-20</v>
      </c>
      <c r="D133" s="1">
        <v>-25.56</v>
      </c>
      <c r="E133" s="42">
        <v>20</v>
      </c>
      <c r="F133" s="77" t="s">
        <v>225</v>
      </c>
      <c r="G133" s="77" t="s">
        <v>207</v>
      </c>
      <c r="H133" s="77" t="s">
        <v>189</v>
      </c>
      <c r="I133" s="13">
        <v>8</v>
      </c>
      <c r="J133" s="14">
        <v>2015</v>
      </c>
      <c r="K133" s="78" t="s">
        <v>378</v>
      </c>
      <c r="L133" s="79" t="s">
        <v>1291</v>
      </c>
      <c r="M133" s="79" t="s">
        <v>23</v>
      </c>
      <c r="N133" s="15" t="s">
        <v>28</v>
      </c>
      <c r="O133" s="15" t="s">
        <v>29</v>
      </c>
      <c r="P133" s="80" t="s">
        <v>1340</v>
      </c>
      <c r="Q133" s="80" t="s">
        <v>207</v>
      </c>
      <c r="S133" t="str">
        <f t="shared" si="9"/>
        <v>42240Svetlozar Draganov</v>
      </c>
    </row>
    <row r="134" spans="1:19" hidden="1">
      <c r="A134" s="12">
        <v>42240</v>
      </c>
      <c r="B134" t="s">
        <v>1294</v>
      </c>
      <c r="C134" s="1">
        <v>-34.83</v>
      </c>
      <c r="D134" s="1">
        <v>-60.39</v>
      </c>
      <c r="E134" s="42">
        <v>34.83</v>
      </c>
      <c r="F134" s="77" t="s">
        <v>225</v>
      </c>
      <c r="G134" s="77" t="s">
        <v>207</v>
      </c>
      <c r="H134" s="77" t="s">
        <v>189</v>
      </c>
      <c r="I134" s="13">
        <v>8</v>
      </c>
      <c r="J134" s="14">
        <v>2015</v>
      </c>
      <c r="K134" s="78" t="s">
        <v>377</v>
      </c>
      <c r="L134" s="79" t="s">
        <v>1294</v>
      </c>
      <c r="M134" s="79" t="s">
        <v>302</v>
      </c>
      <c r="N134" s="15" t="s">
        <v>28</v>
      </c>
      <c r="O134" s="15" t="s">
        <v>29</v>
      </c>
      <c r="P134" s="80" t="s">
        <v>1340</v>
      </c>
      <c r="Q134" s="80" t="s">
        <v>207</v>
      </c>
      <c r="S134" t="str">
        <f t="shared" si="9"/>
        <v>42240Shara Camille</v>
      </c>
    </row>
    <row r="135" spans="1:19" s="199" customFormat="1" hidden="1">
      <c r="A135" s="204">
        <v>42247</v>
      </c>
      <c r="B135" s="199" t="s">
        <v>1293</v>
      </c>
      <c r="C135" s="205">
        <v>-5.56</v>
      </c>
      <c r="D135" s="205">
        <v>-5.56</v>
      </c>
      <c r="E135" s="42">
        <v>5.56</v>
      </c>
      <c r="F135" s="77" t="s">
        <v>225</v>
      </c>
      <c r="G135" s="77" t="s">
        <v>106</v>
      </c>
      <c r="H135" s="77" t="s">
        <v>20</v>
      </c>
      <c r="I135" s="206">
        <v>8</v>
      </c>
      <c r="J135" s="207">
        <v>2015</v>
      </c>
      <c r="K135" s="78" t="s">
        <v>379</v>
      </c>
      <c r="L135" s="79" t="s">
        <v>1293</v>
      </c>
      <c r="M135" s="79" t="s">
        <v>268</v>
      </c>
      <c r="N135" s="208" t="s">
        <v>28</v>
      </c>
      <c r="O135" s="208" t="s">
        <v>29</v>
      </c>
      <c r="P135" s="80" t="s">
        <v>1341</v>
      </c>
      <c r="Q135" s="80" t="s">
        <v>106</v>
      </c>
      <c r="S135" t="str">
        <f t="shared" si="9"/>
        <v>42247Mari Snyder</v>
      </c>
    </row>
    <row r="136" spans="1:19" s="199" customFormat="1" hidden="1">
      <c r="A136" s="204">
        <v>42247</v>
      </c>
      <c r="B136" s="199" t="s">
        <v>1291</v>
      </c>
      <c r="C136" s="205">
        <v>-3.33</v>
      </c>
      <c r="D136" s="205">
        <v>-8.89</v>
      </c>
      <c r="E136" s="42">
        <v>3.33</v>
      </c>
      <c r="F136" s="77" t="s">
        <v>225</v>
      </c>
      <c r="G136" s="77" t="s">
        <v>106</v>
      </c>
      <c r="H136" s="77" t="s">
        <v>20</v>
      </c>
      <c r="I136" s="206">
        <v>8</v>
      </c>
      <c r="J136" s="207">
        <v>2015</v>
      </c>
      <c r="K136" s="78" t="s">
        <v>378</v>
      </c>
      <c r="L136" s="79" t="s">
        <v>1291</v>
      </c>
      <c r="M136" s="79" t="s">
        <v>23</v>
      </c>
      <c r="N136" s="208" t="s">
        <v>28</v>
      </c>
      <c r="O136" s="208" t="s">
        <v>29</v>
      </c>
      <c r="P136" s="80" t="s">
        <v>1341</v>
      </c>
      <c r="Q136" s="80" t="s">
        <v>106</v>
      </c>
      <c r="S136" t="str">
        <f t="shared" si="9"/>
        <v>42247Svetlozar Draganov</v>
      </c>
    </row>
    <row r="137" spans="1:19" s="199" customFormat="1" hidden="1">
      <c r="A137" s="204">
        <v>42247</v>
      </c>
      <c r="B137" s="199" t="s">
        <v>1294</v>
      </c>
      <c r="C137" s="205">
        <v>-31.63</v>
      </c>
      <c r="D137" s="205">
        <v>-40.520000000000003</v>
      </c>
      <c r="E137" s="42">
        <v>31.63</v>
      </c>
      <c r="F137" s="77" t="s">
        <v>225</v>
      </c>
      <c r="G137" s="77" t="s">
        <v>106</v>
      </c>
      <c r="H137" s="77" t="s">
        <v>20</v>
      </c>
      <c r="I137" s="206">
        <v>8</v>
      </c>
      <c r="J137" s="207">
        <v>2015</v>
      </c>
      <c r="K137" s="78" t="s">
        <v>377</v>
      </c>
      <c r="L137" s="79" t="s">
        <v>1294</v>
      </c>
      <c r="M137" s="79" t="s">
        <v>302</v>
      </c>
      <c r="N137" s="208" t="s">
        <v>28</v>
      </c>
      <c r="O137" s="208" t="s">
        <v>29</v>
      </c>
      <c r="P137" s="80" t="s">
        <v>1341</v>
      </c>
      <c r="Q137" s="80" t="s">
        <v>106</v>
      </c>
      <c r="S137" t="str">
        <f t="shared" si="9"/>
        <v>42247Shara Camille</v>
      </c>
    </row>
    <row r="138" spans="1:19" s="199" customFormat="1" hidden="1">
      <c r="A138" s="204">
        <v>42254</v>
      </c>
      <c r="B138" s="199" t="s">
        <v>1294</v>
      </c>
      <c r="C138" s="205">
        <v>-30.71</v>
      </c>
      <c r="D138" s="205">
        <v>-44.23</v>
      </c>
      <c r="E138" s="42">
        <v>30.71</v>
      </c>
      <c r="F138" s="77" t="s">
        <v>225</v>
      </c>
      <c r="G138" s="77" t="s">
        <v>106</v>
      </c>
      <c r="H138" s="77" t="s">
        <v>20</v>
      </c>
      <c r="I138" s="206">
        <v>9</v>
      </c>
      <c r="J138" s="207">
        <v>2015</v>
      </c>
      <c r="K138" s="78" t="s">
        <v>377</v>
      </c>
      <c r="L138" s="79" t="s">
        <v>1294</v>
      </c>
      <c r="M138" s="79" t="s">
        <v>302</v>
      </c>
      <c r="N138" s="208" t="s">
        <v>28</v>
      </c>
      <c r="O138" s="208" t="s">
        <v>29</v>
      </c>
      <c r="P138" s="80" t="s">
        <v>1341</v>
      </c>
      <c r="Q138" s="80" t="s">
        <v>106</v>
      </c>
      <c r="S138" t="str">
        <f t="shared" si="9"/>
        <v>42254Shara Camille</v>
      </c>
    </row>
    <row r="139" spans="1:19" s="199" customFormat="1" hidden="1">
      <c r="A139" s="204">
        <v>42254</v>
      </c>
      <c r="B139" s="199" t="s">
        <v>1291</v>
      </c>
      <c r="C139" s="205">
        <v>-11.67</v>
      </c>
      <c r="D139" s="205">
        <v>-13.52</v>
      </c>
      <c r="E139" s="42">
        <v>11.67</v>
      </c>
      <c r="F139" s="77" t="s">
        <v>225</v>
      </c>
      <c r="G139" s="77" t="s">
        <v>106</v>
      </c>
      <c r="H139" s="77" t="s">
        <v>20</v>
      </c>
      <c r="I139" s="206">
        <v>9</v>
      </c>
      <c r="J139" s="207">
        <v>2015</v>
      </c>
      <c r="K139" s="78" t="s">
        <v>378</v>
      </c>
      <c r="L139" s="79" t="s">
        <v>1291</v>
      </c>
      <c r="M139" s="79" t="s">
        <v>23</v>
      </c>
      <c r="N139" s="208" t="s">
        <v>28</v>
      </c>
      <c r="O139" s="208" t="s">
        <v>29</v>
      </c>
      <c r="P139" s="80" t="s">
        <v>1341</v>
      </c>
      <c r="Q139" s="80" t="s">
        <v>106</v>
      </c>
      <c r="S139" t="str">
        <f t="shared" si="9"/>
        <v>42254Svetlozar Draganov</v>
      </c>
    </row>
    <row r="140" spans="1:19" s="199" customFormat="1" hidden="1">
      <c r="A140" s="204">
        <v>42254</v>
      </c>
      <c r="B140" s="199" t="s">
        <v>1293</v>
      </c>
      <c r="C140" s="205">
        <v>-1.85</v>
      </c>
      <c r="D140" s="205">
        <v>-1.85</v>
      </c>
      <c r="E140" s="42">
        <v>1.85</v>
      </c>
      <c r="F140" s="77" t="s">
        <v>225</v>
      </c>
      <c r="G140" s="77" t="s">
        <v>106</v>
      </c>
      <c r="H140" s="77" t="s">
        <v>20</v>
      </c>
      <c r="I140" s="206">
        <v>9</v>
      </c>
      <c r="J140" s="207">
        <v>2015</v>
      </c>
      <c r="K140" s="78" t="s">
        <v>379</v>
      </c>
      <c r="L140" s="79" t="s">
        <v>1293</v>
      </c>
      <c r="M140" s="79" t="s">
        <v>268</v>
      </c>
      <c r="N140" s="208" t="s">
        <v>28</v>
      </c>
      <c r="O140" s="208" t="s">
        <v>29</v>
      </c>
      <c r="P140" s="80" t="s">
        <v>1341</v>
      </c>
      <c r="Q140" s="80" t="s">
        <v>106</v>
      </c>
      <c r="S140" t="str">
        <f t="shared" si="9"/>
        <v>42254Mari Snyder</v>
      </c>
    </row>
    <row r="141" spans="1:19" s="199" customFormat="1" hidden="1">
      <c r="A141" s="204">
        <v>42261</v>
      </c>
      <c r="B141" s="199" t="s">
        <v>1294</v>
      </c>
      <c r="C141" s="205">
        <v>-13.75</v>
      </c>
      <c r="D141" s="205">
        <v>-27.08</v>
      </c>
      <c r="E141" s="42">
        <v>13.75</v>
      </c>
      <c r="F141" s="77" t="s">
        <v>225</v>
      </c>
      <c r="G141" s="77" t="s">
        <v>106</v>
      </c>
      <c r="H141" s="77" t="s">
        <v>20</v>
      </c>
      <c r="I141" s="206">
        <v>9</v>
      </c>
      <c r="J141" s="207">
        <v>2015</v>
      </c>
      <c r="K141" s="78" t="s">
        <v>377</v>
      </c>
      <c r="L141" s="79" t="s">
        <v>1294</v>
      </c>
      <c r="M141" s="79" t="s">
        <v>57</v>
      </c>
      <c r="N141" s="208" t="s">
        <v>28</v>
      </c>
      <c r="O141" s="208" t="s">
        <v>29</v>
      </c>
      <c r="P141" s="80" t="s">
        <v>1341</v>
      </c>
      <c r="Q141" s="80" t="s">
        <v>106</v>
      </c>
      <c r="S141" t="str">
        <f t="shared" si="9"/>
        <v>42261Shara Camille</v>
      </c>
    </row>
    <row r="142" spans="1:19" s="199" customFormat="1" hidden="1">
      <c r="A142" s="204">
        <v>42261</v>
      </c>
      <c r="B142" s="199" t="s">
        <v>1291</v>
      </c>
      <c r="C142" s="205">
        <v>-13.33</v>
      </c>
      <c r="D142" s="205">
        <v>-13.33</v>
      </c>
      <c r="E142" s="42">
        <v>13.33</v>
      </c>
      <c r="F142" s="77" t="s">
        <v>225</v>
      </c>
      <c r="G142" s="77" t="s">
        <v>106</v>
      </c>
      <c r="H142" s="77" t="s">
        <v>20</v>
      </c>
      <c r="I142" s="206">
        <v>9</v>
      </c>
      <c r="J142" s="207">
        <v>2015</v>
      </c>
      <c r="K142" s="78" t="s">
        <v>378</v>
      </c>
      <c r="L142" s="79" t="s">
        <v>1291</v>
      </c>
      <c r="M142" s="79" t="s">
        <v>23</v>
      </c>
      <c r="N142" s="208" t="s">
        <v>28</v>
      </c>
      <c r="O142" s="208" t="s">
        <v>29</v>
      </c>
      <c r="P142" s="80" t="s">
        <v>1341</v>
      </c>
      <c r="Q142" s="80" t="s">
        <v>106</v>
      </c>
      <c r="S142" t="str">
        <f t="shared" si="9"/>
        <v>42261Svetlozar Draganov</v>
      </c>
    </row>
    <row r="143" spans="1:19" hidden="1">
      <c r="A143" s="12">
        <v>42268</v>
      </c>
      <c r="B143" t="s">
        <v>1291</v>
      </c>
      <c r="C143" s="1">
        <v>-21.67</v>
      </c>
      <c r="D143" s="1">
        <v>-21.67</v>
      </c>
      <c r="E143" s="42">
        <v>21.67</v>
      </c>
      <c r="F143" s="77" t="s">
        <v>225</v>
      </c>
      <c r="G143" s="77" t="s">
        <v>207</v>
      </c>
      <c r="H143" s="77" t="s">
        <v>20</v>
      </c>
      <c r="I143" s="13">
        <v>9</v>
      </c>
      <c r="J143" s="14">
        <v>2015</v>
      </c>
      <c r="K143" s="78" t="s">
        <v>378</v>
      </c>
      <c r="L143" s="79" t="s">
        <v>1291</v>
      </c>
      <c r="M143" s="79" t="s">
        <v>23</v>
      </c>
      <c r="N143" s="15" t="s">
        <v>28</v>
      </c>
      <c r="O143" s="15" t="s">
        <v>29</v>
      </c>
      <c r="P143" s="80" t="s">
        <v>1340</v>
      </c>
      <c r="Q143" s="80" t="s">
        <v>207</v>
      </c>
      <c r="S143" t="str">
        <f t="shared" si="9"/>
        <v>42268Svetlozar Draganov</v>
      </c>
    </row>
    <row r="144" spans="1:19" hidden="1">
      <c r="A144" s="12">
        <v>42268</v>
      </c>
      <c r="B144" t="s">
        <v>1293</v>
      </c>
      <c r="C144" s="1">
        <v>-3.7</v>
      </c>
      <c r="D144" s="1">
        <v>-25.37</v>
      </c>
      <c r="E144" s="42">
        <v>3.7</v>
      </c>
      <c r="F144" s="77" t="s">
        <v>225</v>
      </c>
      <c r="G144" s="77" t="s">
        <v>207</v>
      </c>
      <c r="H144" s="77" t="s">
        <v>20</v>
      </c>
      <c r="I144" s="13">
        <v>9</v>
      </c>
      <c r="J144" s="14">
        <v>2015</v>
      </c>
      <c r="K144" s="78" t="s">
        <v>379</v>
      </c>
      <c r="L144" s="79" t="s">
        <v>1293</v>
      </c>
      <c r="M144" s="79" t="s">
        <v>167</v>
      </c>
      <c r="N144" s="15" t="s">
        <v>28</v>
      </c>
      <c r="O144" s="15" t="s">
        <v>29</v>
      </c>
      <c r="P144" s="80" t="s">
        <v>1340</v>
      </c>
      <c r="Q144" s="80" t="s">
        <v>207</v>
      </c>
      <c r="S144" t="str">
        <f t="shared" si="9"/>
        <v>42268Mari Snyder</v>
      </c>
    </row>
    <row r="145" spans="1:19" hidden="1">
      <c r="A145" s="12">
        <v>42268</v>
      </c>
      <c r="B145" t="s">
        <v>1294</v>
      </c>
      <c r="C145" s="1">
        <v>-4.13</v>
      </c>
      <c r="D145" s="1">
        <v>-29.5</v>
      </c>
      <c r="E145" s="42">
        <v>4.13</v>
      </c>
      <c r="F145" s="77" t="s">
        <v>225</v>
      </c>
      <c r="G145" s="77" t="s">
        <v>207</v>
      </c>
      <c r="H145" s="77" t="s">
        <v>20</v>
      </c>
      <c r="I145" s="13">
        <v>9</v>
      </c>
      <c r="J145" s="14">
        <v>2015</v>
      </c>
      <c r="K145" s="78" t="s">
        <v>377</v>
      </c>
      <c r="L145" s="79" t="s">
        <v>1294</v>
      </c>
      <c r="M145" s="79" t="s">
        <v>57</v>
      </c>
      <c r="N145" s="15" t="s">
        <v>28</v>
      </c>
      <c r="O145" s="15" t="s">
        <v>29</v>
      </c>
      <c r="P145" s="80" t="s">
        <v>1340</v>
      </c>
      <c r="Q145" s="80" t="s">
        <v>207</v>
      </c>
      <c r="S145" t="str">
        <f t="shared" si="9"/>
        <v>42268Shara Camille</v>
      </c>
    </row>
    <row r="146" spans="1:19" hidden="1">
      <c r="A146" s="12">
        <v>42275</v>
      </c>
      <c r="B146" t="s">
        <v>1291</v>
      </c>
      <c r="C146" s="1">
        <v>-15</v>
      </c>
      <c r="D146" s="1">
        <v>-15</v>
      </c>
      <c r="E146" s="42">
        <v>15</v>
      </c>
      <c r="F146" s="77" t="s">
        <v>225</v>
      </c>
      <c r="G146" s="77" t="s">
        <v>207</v>
      </c>
      <c r="H146" s="77" t="s">
        <v>20</v>
      </c>
      <c r="I146" s="13">
        <v>9</v>
      </c>
      <c r="J146" s="14">
        <v>2015</v>
      </c>
      <c r="K146" s="78" t="s">
        <v>378</v>
      </c>
      <c r="L146" s="79" t="s">
        <v>1291</v>
      </c>
      <c r="M146" s="79" t="s">
        <v>23</v>
      </c>
      <c r="N146" s="15" t="s">
        <v>28</v>
      </c>
      <c r="O146" s="15" t="s">
        <v>29</v>
      </c>
      <c r="P146" s="80" t="s">
        <v>1340</v>
      </c>
      <c r="Q146" s="80" t="s">
        <v>207</v>
      </c>
      <c r="S146" t="str">
        <f t="shared" si="9"/>
        <v>42275Svetlozar Draganov</v>
      </c>
    </row>
    <row r="147" spans="1:19" hidden="1">
      <c r="A147" s="12">
        <v>42275</v>
      </c>
      <c r="B147" t="s">
        <v>1293</v>
      </c>
      <c r="C147" s="1">
        <v>-3.7</v>
      </c>
      <c r="D147" s="1">
        <v>-18.7</v>
      </c>
      <c r="E147" s="42">
        <v>3.7</v>
      </c>
      <c r="F147" s="77" t="s">
        <v>225</v>
      </c>
      <c r="G147" s="77" t="s">
        <v>207</v>
      </c>
      <c r="H147" s="77" t="s">
        <v>20</v>
      </c>
      <c r="I147" s="13">
        <v>9</v>
      </c>
      <c r="J147" s="14">
        <v>2015</v>
      </c>
      <c r="K147" s="78" t="s">
        <v>379</v>
      </c>
      <c r="L147" s="79" t="s">
        <v>1293</v>
      </c>
      <c r="M147" s="79" t="s">
        <v>167</v>
      </c>
      <c r="N147" s="15" t="s">
        <v>28</v>
      </c>
      <c r="O147" s="15" t="s">
        <v>29</v>
      </c>
      <c r="P147" s="80" t="s">
        <v>1340</v>
      </c>
      <c r="Q147" s="80" t="s">
        <v>207</v>
      </c>
      <c r="S147" t="str">
        <f t="shared" si="9"/>
        <v>42275Mari Snyder</v>
      </c>
    </row>
    <row r="148" spans="1:19" hidden="1">
      <c r="A148" s="12">
        <v>42275</v>
      </c>
      <c r="B148" t="s">
        <v>1294</v>
      </c>
      <c r="C148" s="1">
        <v>-25.67</v>
      </c>
      <c r="D148" s="1">
        <v>-44.37</v>
      </c>
      <c r="E148" s="42">
        <v>25.67</v>
      </c>
      <c r="F148" s="77" t="s">
        <v>225</v>
      </c>
      <c r="G148" s="77" t="s">
        <v>207</v>
      </c>
      <c r="H148" s="77" t="s">
        <v>20</v>
      </c>
      <c r="I148" s="13">
        <v>9</v>
      </c>
      <c r="J148" s="14">
        <v>2015</v>
      </c>
      <c r="K148" s="78" t="s">
        <v>377</v>
      </c>
      <c r="L148" s="79" t="s">
        <v>1294</v>
      </c>
      <c r="M148" s="79" t="s">
        <v>57</v>
      </c>
      <c r="N148" s="15" t="s">
        <v>28</v>
      </c>
      <c r="O148" s="15" t="s">
        <v>29</v>
      </c>
      <c r="P148" s="80" t="s">
        <v>1340</v>
      </c>
      <c r="Q148" s="80" t="s">
        <v>207</v>
      </c>
      <c r="S148" t="str">
        <f t="shared" si="9"/>
        <v>42275Shara Camille</v>
      </c>
    </row>
    <row r="149" spans="1:19" hidden="1">
      <c r="A149" s="12">
        <v>42282</v>
      </c>
      <c r="B149" t="s">
        <v>1291</v>
      </c>
      <c r="C149" s="1">
        <v>-11.67</v>
      </c>
      <c r="D149" s="1">
        <v>-11.67</v>
      </c>
      <c r="E149" s="42">
        <v>11.67</v>
      </c>
      <c r="F149" s="77" t="s">
        <v>225</v>
      </c>
      <c r="G149" s="77" t="s">
        <v>207</v>
      </c>
      <c r="H149" s="77" t="s">
        <v>20</v>
      </c>
      <c r="I149" s="13">
        <v>10</v>
      </c>
      <c r="J149" s="14">
        <v>2015</v>
      </c>
      <c r="K149" s="78" t="s">
        <v>378</v>
      </c>
      <c r="L149" s="79" t="s">
        <v>1291</v>
      </c>
      <c r="M149" s="79" t="s">
        <v>23</v>
      </c>
      <c r="N149" s="15" t="s">
        <v>28</v>
      </c>
      <c r="O149" s="15" t="s">
        <v>29</v>
      </c>
      <c r="P149" s="80" t="s">
        <v>1340</v>
      </c>
      <c r="Q149" s="80" t="s">
        <v>207</v>
      </c>
      <c r="S149" t="str">
        <f t="shared" ref="S149:S172" si="10">A149&amp;B149</f>
        <v>42282Svetlozar Draganov</v>
      </c>
    </row>
    <row r="150" spans="1:19" hidden="1">
      <c r="A150" s="12">
        <v>42282</v>
      </c>
      <c r="B150" t="s">
        <v>1293</v>
      </c>
      <c r="C150" s="1">
        <v>-3.7</v>
      </c>
      <c r="D150" s="1">
        <v>-15.37</v>
      </c>
      <c r="E150" s="42">
        <v>3.7</v>
      </c>
      <c r="F150" s="77" t="s">
        <v>225</v>
      </c>
      <c r="G150" s="77" t="s">
        <v>207</v>
      </c>
      <c r="H150" s="77" t="s">
        <v>20</v>
      </c>
      <c r="I150" s="13">
        <v>10</v>
      </c>
      <c r="J150" s="14">
        <v>2015</v>
      </c>
      <c r="K150" s="78" t="s">
        <v>379</v>
      </c>
      <c r="L150" s="79" t="s">
        <v>1293</v>
      </c>
      <c r="M150" s="79" t="s">
        <v>167</v>
      </c>
      <c r="N150" s="15" t="s">
        <v>28</v>
      </c>
      <c r="O150" s="15" t="s">
        <v>29</v>
      </c>
      <c r="P150" s="80" t="s">
        <v>1340</v>
      </c>
      <c r="Q150" s="80" t="s">
        <v>207</v>
      </c>
      <c r="S150" t="str">
        <f t="shared" si="10"/>
        <v>42282Mari Snyder</v>
      </c>
    </row>
    <row r="151" spans="1:19" hidden="1">
      <c r="A151" s="12">
        <v>42282</v>
      </c>
      <c r="B151" t="s">
        <v>1294</v>
      </c>
      <c r="C151" s="1">
        <v>-22</v>
      </c>
      <c r="D151" s="1">
        <v>-37.369999999999997</v>
      </c>
      <c r="E151" s="42">
        <v>22</v>
      </c>
      <c r="F151" s="77" t="s">
        <v>225</v>
      </c>
      <c r="G151" s="77" t="s">
        <v>207</v>
      </c>
      <c r="H151" s="77" t="s">
        <v>20</v>
      </c>
      <c r="I151" s="13">
        <v>10</v>
      </c>
      <c r="J151" s="14">
        <v>2015</v>
      </c>
      <c r="K151" s="78" t="s">
        <v>377</v>
      </c>
      <c r="L151" s="79" t="s">
        <v>1294</v>
      </c>
      <c r="M151" s="79" t="s">
        <v>57</v>
      </c>
      <c r="N151" s="15" t="s">
        <v>28</v>
      </c>
      <c r="O151" s="15" t="s">
        <v>29</v>
      </c>
      <c r="P151" s="80" t="s">
        <v>1340</v>
      </c>
      <c r="Q151" s="80" t="s">
        <v>207</v>
      </c>
      <c r="S151" t="str">
        <f t="shared" si="10"/>
        <v>42282Shara Camille</v>
      </c>
    </row>
    <row r="152" spans="1:19" hidden="1">
      <c r="A152" s="12">
        <v>42289</v>
      </c>
      <c r="B152" t="s">
        <v>1293</v>
      </c>
      <c r="C152" s="1">
        <v>-1.85</v>
      </c>
      <c r="D152" s="1">
        <v>-1.85</v>
      </c>
      <c r="E152" s="42">
        <v>1.85</v>
      </c>
      <c r="F152" s="77" t="s">
        <v>225</v>
      </c>
      <c r="G152" s="77" t="s">
        <v>207</v>
      </c>
      <c r="H152" s="77" t="s">
        <v>20</v>
      </c>
      <c r="I152" s="13">
        <v>10</v>
      </c>
      <c r="J152" s="14">
        <v>2015</v>
      </c>
      <c r="K152" s="78" t="s">
        <v>379</v>
      </c>
      <c r="L152" s="79" t="s">
        <v>1293</v>
      </c>
      <c r="M152" s="79" t="s">
        <v>167</v>
      </c>
      <c r="N152" s="15" t="s">
        <v>28</v>
      </c>
      <c r="O152" s="15" t="s">
        <v>29</v>
      </c>
      <c r="P152" s="80" t="s">
        <v>1340</v>
      </c>
      <c r="Q152" s="80" t="s">
        <v>207</v>
      </c>
      <c r="S152" t="str">
        <f t="shared" si="10"/>
        <v>42289Mari Snyder</v>
      </c>
    </row>
    <row r="153" spans="1:19" hidden="1">
      <c r="A153" s="12">
        <v>42296</v>
      </c>
      <c r="B153" t="s">
        <v>1291</v>
      </c>
      <c r="C153" s="1">
        <v>-11.67</v>
      </c>
      <c r="D153" s="1">
        <v>-11.67</v>
      </c>
      <c r="E153" s="42">
        <v>11.67</v>
      </c>
      <c r="F153" s="77" t="s">
        <v>225</v>
      </c>
      <c r="G153" s="77" t="s">
        <v>207</v>
      </c>
      <c r="H153" s="77" t="s">
        <v>20</v>
      </c>
      <c r="I153" s="13">
        <v>10</v>
      </c>
      <c r="J153" s="14">
        <v>2015</v>
      </c>
      <c r="K153" s="78" t="s">
        <v>378</v>
      </c>
      <c r="L153" s="79" t="s">
        <v>1291</v>
      </c>
      <c r="M153" s="79" t="s">
        <v>23</v>
      </c>
      <c r="N153" s="15" t="s">
        <v>28</v>
      </c>
      <c r="O153" s="15" t="s">
        <v>29</v>
      </c>
      <c r="P153" s="80" t="s">
        <v>1340</v>
      </c>
      <c r="Q153" s="80" t="s">
        <v>207</v>
      </c>
      <c r="S153" t="str">
        <f t="shared" si="10"/>
        <v>42296Svetlozar Draganov</v>
      </c>
    </row>
    <row r="154" spans="1:19" hidden="1">
      <c r="A154" s="12">
        <v>42296</v>
      </c>
      <c r="B154" t="s">
        <v>1294</v>
      </c>
      <c r="C154" s="1">
        <v>-55.92</v>
      </c>
      <c r="D154" s="1">
        <v>-67.59</v>
      </c>
      <c r="E154" s="42">
        <v>55.92</v>
      </c>
      <c r="F154" s="77" t="s">
        <v>225</v>
      </c>
      <c r="G154" s="77" t="s">
        <v>207</v>
      </c>
      <c r="H154" s="77" t="s">
        <v>20</v>
      </c>
      <c r="I154" s="13">
        <v>10</v>
      </c>
      <c r="J154" s="14">
        <v>2015</v>
      </c>
      <c r="K154" s="78" t="s">
        <v>377</v>
      </c>
      <c r="L154" s="79" t="s">
        <v>1294</v>
      </c>
      <c r="M154" s="79" t="s">
        <v>57</v>
      </c>
      <c r="N154" s="15" t="s">
        <v>28</v>
      </c>
      <c r="O154" s="15" t="s">
        <v>29</v>
      </c>
      <c r="P154" s="80" t="s">
        <v>1340</v>
      </c>
      <c r="Q154" s="80" t="s">
        <v>207</v>
      </c>
      <c r="S154" t="str">
        <f t="shared" si="10"/>
        <v>42296Shara Camille</v>
      </c>
    </row>
    <row r="155" spans="1:19" hidden="1">
      <c r="A155" s="12">
        <v>42298</v>
      </c>
      <c r="B155" t="s">
        <v>1289</v>
      </c>
      <c r="C155" s="1">
        <v>-33.33</v>
      </c>
      <c r="D155" s="1">
        <v>-33.33</v>
      </c>
      <c r="E155" s="42">
        <v>33.33</v>
      </c>
      <c r="F155" s="77" t="s">
        <v>225</v>
      </c>
      <c r="G155" s="77" t="s">
        <v>207</v>
      </c>
      <c r="H155" s="77" t="s">
        <v>20</v>
      </c>
      <c r="I155" s="13">
        <v>10</v>
      </c>
      <c r="J155" s="14">
        <v>2015</v>
      </c>
      <c r="K155" s="78" t="s">
        <v>67</v>
      </c>
      <c r="L155" s="79" t="s">
        <v>1289</v>
      </c>
      <c r="M155" s="79" t="s">
        <v>23</v>
      </c>
      <c r="N155" s="15" t="s">
        <v>28</v>
      </c>
      <c r="O155" s="15" t="s">
        <v>29</v>
      </c>
      <c r="P155" s="80" t="s">
        <v>1340</v>
      </c>
      <c r="Q155" s="80" t="s">
        <v>207</v>
      </c>
      <c r="S155" t="str">
        <f t="shared" si="10"/>
        <v>42298Teodora Angelova</v>
      </c>
    </row>
    <row r="156" spans="1:19" hidden="1">
      <c r="A156" s="12">
        <v>42303</v>
      </c>
      <c r="B156" t="s">
        <v>1293</v>
      </c>
      <c r="C156" s="1">
        <v>-3.7</v>
      </c>
      <c r="D156" s="1">
        <v>-3.7</v>
      </c>
      <c r="E156" s="42">
        <v>3.7</v>
      </c>
      <c r="F156" s="77" t="s">
        <v>225</v>
      </c>
      <c r="G156" s="77" t="s">
        <v>207</v>
      </c>
      <c r="H156" s="77" t="s">
        <v>20</v>
      </c>
      <c r="I156" s="13">
        <v>10</v>
      </c>
      <c r="J156" s="14">
        <v>2015</v>
      </c>
      <c r="K156" s="78" t="s">
        <v>379</v>
      </c>
      <c r="L156" s="79" t="s">
        <v>1293</v>
      </c>
      <c r="M156" s="79" t="s">
        <v>167</v>
      </c>
      <c r="N156" s="15" t="s">
        <v>28</v>
      </c>
      <c r="O156" s="15" t="s">
        <v>29</v>
      </c>
      <c r="P156" s="80" t="s">
        <v>1340</v>
      </c>
      <c r="Q156" s="80" t="s">
        <v>207</v>
      </c>
      <c r="S156" t="str">
        <f t="shared" si="10"/>
        <v>42303Mari Snyder</v>
      </c>
    </row>
    <row r="157" spans="1:19" hidden="1">
      <c r="A157" s="12">
        <v>42303</v>
      </c>
      <c r="B157" t="s">
        <v>1291</v>
      </c>
      <c r="C157" s="1">
        <v>-5</v>
      </c>
      <c r="D157" s="1">
        <v>-8.6999999999999993</v>
      </c>
      <c r="E157" s="42">
        <v>5</v>
      </c>
      <c r="F157" s="77" t="s">
        <v>225</v>
      </c>
      <c r="G157" s="77" t="s">
        <v>207</v>
      </c>
      <c r="H157" s="77" t="s">
        <v>20</v>
      </c>
      <c r="I157" s="13">
        <v>10</v>
      </c>
      <c r="J157" s="14">
        <v>2015</v>
      </c>
      <c r="K157" s="78" t="s">
        <v>378</v>
      </c>
      <c r="L157" s="79" t="s">
        <v>1291</v>
      </c>
      <c r="M157" s="79" t="s">
        <v>23</v>
      </c>
      <c r="N157" s="15" t="s">
        <v>28</v>
      </c>
      <c r="O157" s="15" t="s">
        <v>29</v>
      </c>
      <c r="P157" s="80" t="s">
        <v>1340</v>
      </c>
      <c r="Q157" s="80" t="s">
        <v>207</v>
      </c>
      <c r="S157" t="str">
        <f t="shared" si="10"/>
        <v>42303Svetlozar Draganov</v>
      </c>
    </row>
    <row r="158" spans="1:19" hidden="1">
      <c r="A158" s="12">
        <v>42310</v>
      </c>
      <c r="B158" t="s">
        <v>1293</v>
      </c>
      <c r="C158" s="1">
        <v>-1.85</v>
      </c>
      <c r="D158" s="1">
        <v>-1.85</v>
      </c>
      <c r="E158" s="42">
        <v>1.85</v>
      </c>
      <c r="F158" s="77" t="s">
        <v>225</v>
      </c>
      <c r="G158" s="77" t="s">
        <v>207</v>
      </c>
      <c r="H158" s="77" t="s">
        <v>20</v>
      </c>
      <c r="I158" s="13">
        <v>11</v>
      </c>
      <c r="J158" s="14">
        <v>2015</v>
      </c>
      <c r="K158" s="78" t="s">
        <v>379</v>
      </c>
      <c r="L158" s="79" t="s">
        <v>1293</v>
      </c>
      <c r="M158" s="79" t="s">
        <v>167</v>
      </c>
      <c r="N158" s="15" t="s">
        <v>28</v>
      </c>
      <c r="O158" s="15" t="s">
        <v>29</v>
      </c>
      <c r="P158" s="80" t="s">
        <v>1340</v>
      </c>
      <c r="Q158" s="80" t="s">
        <v>207</v>
      </c>
      <c r="S158" t="str">
        <f t="shared" si="10"/>
        <v>42310Mari Snyder</v>
      </c>
    </row>
    <row r="159" spans="1:19" hidden="1">
      <c r="A159" s="12">
        <v>42310</v>
      </c>
      <c r="B159" t="s">
        <v>1291</v>
      </c>
      <c r="C159" s="1">
        <v>-16.670000000000002</v>
      </c>
      <c r="D159" s="1">
        <v>-18.52</v>
      </c>
      <c r="E159" s="42">
        <v>16.670000000000002</v>
      </c>
      <c r="F159" s="77" t="s">
        <v>225</v>
      </c>
      <c r="G159" s="77" t="s">
        <v>207</v>
      </c>
      <c r="H159" s="77" t="s">
        <v>20</v>
      </c>
      <c r="I159" s="13">
        <v>11</v>
      </c>
      <c r="J159" s="14">
        <v>2015</v>
      </c>
      <c r="K159" s="78" t="s">
        <v>378</v>
      </c>
      <c r="L159" s="79" t="s">
        <v>1291</v>
      </c>
      <c r="M159" s="79" t="s">
        <v>23</v>
      </c>
      <c r="N159" s="15" t="s">
        <v>28</v>
      </c>
      <c r="O159" s="15" t="s">
        <v>29</v>
      </c>
      <c r="P159" s="80" t="s">
        <v>1340</v>
      </c>
      <c r="Q159" s="80" t="s">
        <v>207</v>
      </c>
      <c r="S159" t="str">
        <f t="shared" si="10"/>
        <v>42310Svetlozar Draganov</v>
      </c>
    </row>
    <row r="160" spans="1:19" hidden="1">
      <c r="A160" s="12">
        <v>42324</v>
      </c>
      <c r="B160" t="s">
        <v>1291</v>
      </c>
      <c r="C160" s="1">
        <v>-16.670000000000002</v>
      </c>
      <c r="D160" s="1">
        <v>-18.52</v>
      </c>
      <c r="E160" s="42">
        <v>16.670000000000002</v>
      </c>
      <c r="F160" s="77" t="s">
        <v>225</v>
      </c>
      <c r="G160" s="77" t="s">
        <v>207</v>
      </c>
      <c r="H160" s="77" t="s">
        <v>20</v>
      </c>
      <c r="I160" s="13">
        <v>11</v>
      </c>
      <c r="J160" s="14">
        <v>2015</v>
      </c>
      <c r="K160" s="78" t="s">
        <v>378</v>
      </c>
      <c r="L160" s="79" t="s">
        <v>1291</v>
      </c>
      <c r="M160" s="79" t="s">
        <v>23</v>
      </c>
      <c r="N160" s="15" t="s">
        <v>28</v>
      </c>
      <c r="O160" s="15" t="s">
        <v>29</v>
      </c>
      <c r="P160" s="80" t="s">
        <v>1340</v>
      </c>
      <c r="Q160" s="80" t="s">
        <v>207</v>
      </c>
    </row>
    <row r="161" spans="1:19" hidden="1">
      <c r="A161" s="12">
        <v>42324</v>
      </c>
      <c r="B161" t="s">
        <v>1293</v>
      </c>
      <c r="C161" s="1">
        <v>-1.85</v>
      </c>
      <c r="D161" s="1">
        <v>-1.85</v>
      </c>
      <c r="E161" s="42">
        <v>1.85</v>
      </c>
      <c r="F161" s="77" t="s">
        <v>225</v>
      </c>
      <c r="G161" s="77" t="s">
        <v>207</v>
      </c>
      <c r="H161" s="77" t="s">
        <v>20</v>
      </c>
      <c r="I161" s="13">
        <v>11</v>
      </c>
      <c r="J161" s="14">
        <v>2015</v>
      </c>
      <c r="K161" s="78" t="s">
        <v>379</v>
      </c>
      <c r="L161" s="79" t="s">
        <v>1293</v>
      </c>
      <c r="M161" s="79" t="s">
        <v>167</v>
      </c>
      <c r="N161" s="15" t="s">
        <v>28</v>
      </c>
      <c r="O161" s="15" t="s">
        <v>29</v>
      </c>
      <c r="P161" s="80" t="s">
        <v>1340</v>
      </c>
      <c r="Q161" s="80" t="s">
        <v>207</v>
      </c>
    </row>
    <row r="162" spans="1:19" hidden="1">
      <c r="A162" s="12">
        <v>42331</v>
      </c>
      <c r="B162" t="s">
        <v>1289</v>
      </c>
      <c r="C162" s="1">
        <v>-3.7</v>
      </c>
      <c r="D162" s="1">
        <v>-17.03</v>
      </c>
      <c r="E162" s="42">
        <v>3.7</v>
      </c>
      <c r="F162" s="77" t="s">
        <v>225</v>
      </c>
      <c r="G162" s="77" t="s">
        <v>207</v>
      </c>
      <c r="H162" s="77" t="s">
        <v>20</v>
      </c>
      <c r="I162" s="13">
        <v>11</v>
      </c>
      <c r="J162" s="14">
        <v>2015</v>
      </c>
      <c r="K162" s="78" t="s">
        <v>67</v>
      </c>
      <c r="L162" s="79" t="s">
        <v>1289</v>
      </c>
      <c r="M162" s="79" t="s">
        <v>23</v>
      </c>
      <c r="N162" s="15" t="s">
        <v>28</v>
      </c>
      <c r="O162" s="15" t="s">
        <v>29</v>
      </c>
      <c r="P162" s="80" t="s">
        <v>1340</v>
      </c>
      <c r="Q162" s="80" t="s">
        <v>207</v>
      </c>
    </row>
    <row r="163" spans="1:19" hidden="1">
      <c r="A163" s="12">
        <v>42331</v>
      </c>
      <c r="B163" t="s">
        <v>1291</v>
      </c>
      <c r="C163" s="1">
        <v>-13.33</v>
      </c>
      <c r="D163" s="1">
        <v>-13.33</v>
      </c>
      <c r="E163" s="42">
        <v>13.33</v>
      </c>
      <c r="F163" s="77" t="s">
        <v>225</v>
      </c>
      <c r="G163" s="77" t="s">
        <v>207</v>
      </c>
      <c r="H163" s="77" t="s">
        <v>20</v>
      </c>
      <c r="I163" s="13">
        <v>11</v>
      </c>
      <c r="J163" s="14">
        <v>2015</v>
      </c>
      <c r="K163" s="78" t="s">
        <v>378</v>
      </c>
      <c r="L163" s="79" t="s">
        <v>1291</v>
      </c>
      <c r="M163" s="79" t="s">
        <v>23</v>
      </c>
      <c r="N163" s="15" t="s">
        <v>28</v>
      </c>
      <c r="O163" s="15" t="s">
        <v>29</v>
      </c>
      <c r="P163" s="80" t="s">
        <v>1340</v>
      </c>
      <c r="Q163" s="80" t="s">
        <v>207</v>
      </c>
    </row>
    <row r="164" spans="1:19" hidden="1">
      <c r="A164" s="12">
        <v>42338</v>
      </c>
      <c r="B164" t="s">
        <v>1291</v>
      </c>
      <c r="C164" s="1">
        <v>-5</v>
      </c>
      <c r="D164" s="1">
        <v>-5</v>
      </c>
      <c r="E164" s="42">
        <v>5</v>
      </c>
      <c r="F164" s="77" t="s">
        <v>225</v>
      </c>
      <c r="G164" s="77" t="s">
        <v>207</v>
      </c>
      <c r="H164" s="77" t="s">
        <v>20</v>
      </c>
      <c r="I164" s="13">
        <v>11</v>
      </c>
      <c r="J164" s="14">
        <v>2015</v>
      </c>
      <c r="K164" s="78" t="s">
        <v>378</v>
      </c>
      <c r="L164" s="79" t="s">
        <v>1291</v>
      </c>
      <c r="M164" s="79" t="s">
        <v>23</v>
      </c>
      <c r="N164" s="15" t="s">
        <v>28</v>
      </c>
      <c r="O164" s="15" t="s">
        <v>29</v>
      </c>
      <c r="P164" s="80" t="s">
        <v>1340</v>
      </c>
      <c r="Q164" s="80" t="s">
        <v>207</v>
      </c>
    </row>
    <row r="165" spans="1:19" hidden="1">
      <c r="A165" s="12">
        <v>42345</v>
      </c>
      <c r="B165" t="s">
        <v>1289</v>
      </c>
      <c r="C165" s="1">
        <v>-3.7</v>
      </c>
      <c r="D165" s="1">
        <v>-15.37</v>
      </c>
      <c r="E165" s="42">
        <v>3.7</v>
      </c>
      <c r="F165" s="77" t="s">
        <v>225</v>
      </c>
      <c r="G165" s="77" t="s">
        <v>207</v>
      </c>
      <c r="H165" s="77" t="s">
        <v>20</v>
      </c>
      <c r="I165" s="13">
        <v>12</v>
      </c>
      <c r="J165" s="14">
        <v>2015</v>
      </c>
      <c r="K165" s="78" t="s">
        <v>67</v>
      </c>
      <c r="L165" s="79" t="s">
        <v>1289</v>
      </c>
      <c r="M165" s="79" t="s">
        <v>23</v>
      </c>
      <c r="N165" s="15" t="s">
        <v>28</v>
      </c>
      <c r="O165" s="15" t="s">
        <v>29</v>
      </c>
      <c r="P165" s="80" t="s">
        <v>1340</v>
      </c>
      <c r="Q165" s="80" t="s">
        <v>207</v>
      </c>
    </row>
    <row r="166" spans="1:19" hidden="1">
      <c r="A166" s="12">
        <v>42345</v>
      </c>
      <c r="B166" t="s">
        <v>1291</v>
      </c>
      <c r="C166" s="1">
        <v>-11.67</v>
      </c>
      <c r="D166" s="1">
        <v>-11.67</v>
      </c>
      <c r="E166" s="42">
        <v>11.67</v>
      </c>
      <c r="F166" s="77" t="s">
        <v>225</v>
      </c>
      <c r="G166" s="77" t="s">
        <v>207</v>
      </c>
      <c r="H166" s="77" t="s">
        <v>20</v>
      </c>
      <c r="I166" s="13">
        <v>12</v>
      </c>
      <c r="J166" s="14">
        <v>2015</v>
      </c>
      <c r="K166" s="78" t="s">
        <v>378</v>
      </c>
      <c r="L166" s="79" t="s">
        <v>1291</v>
      </c>
      <c r="M166" s="79" t="s">
        <v>23</v>
      </c>
      <c r="N166" s="15" t="s">
        <v>28</v>
      </c>
      <c r="O166" s="15" t="s">
        <v>29</v>
      </c>
      <c r="P166" s="80" t="s">
        <v>1340</v>
      </c>
      <c r="Q166" s="80" t="s">
        <v>207</v>
      </c>
    </row>
    <row r="167" spans="1:19" hidden="1">
      <c r="A167" s="12">
        <v>42352</v>
      </c>
      <c r="B167" t="s">
        <v>1291</v>
      </c>
      <c r="C167" s="1">
        <v>-3.33</v>
      </c>
      <c r="D167" s="1">
        <v>-3.33</v>
      </c>
      <c r="E167" s="42">
        <v>3.33</v>
      </c>
      <c r="F167" s="77" t="s">
        <v>225</v>
      </c>
      <c r="G167" s="77" t="s">
        <v>207</v>
      </c>
      <c r="H167" s="77" t="s">
        <v>20</v>
      </c>
      <c r="I167" s="13">
        <v>12</v>
      </c>
      <c r="J167" s="14">
        <v>2015</v>
      </c>
      <c r="K167" s="78" t="s">
        <v>378</v>
      </c>
      <c r="L167" s="79" t="s">
        <v>1291</v>
      </c>
      <c r="M167" s="79" t="s">
        <v>23</v>
      </c>
      <c r="N167" s="15" t="s">
        <v>28</v>
      </c>
      <c r="O167" s="15" t="s">
        <v>29</v>
      </c>
      <c r="P167" s="80" t="s">
        <v>1340</v>
      </c>
      <c r="Q167" s="80" t="s">
        <v>207</v>
      </c>
    </row>
    <row r="168" spans="1:19" hidden="1">
      <c r="A168" s="12">
        <v>42359</v>
      </c>
      <c r="B168" t="s">
        <v>1291</v>
      </c>
      <c r="C168" s="1">
        <v>-20</v>
      </c>
      <c r="D168" s="1">
        <v>-20</v>
      </c>
      <c r="E168" s="42">
        <v>20</v>
      </c>
      <c r="F168" s="77" t="s">
        <v>225</v>
      </c>
      <c r="G168" s="77" t="s">
        <v>207</v>
      </c>
      <c r="H168" s="77" t="s">
        <v>20</v>
      </c>
      <c r="I168" s="13">
        <v>12</v>
      </c>
      <c r="J168" s="14">
        <v>2015</v>
      </c>
      <c r="K168" s="78" t="s">
        <v>378</v>
      </c>
      <c r="L168" s="79" t="s">
        <v>1291</v>
      </c>
      <c r="M168" s="79" t="s">
        <v>23</v>
      </c>
      <c r="N168" s="15" t="s">
        <v>28</v>
      </c>
      <c r="O168" s="15" t="s">
        <v>29</v>
      </c>
      <c r="P168" s="80" t="s">
        <v>1340</v>
      </c>
      <c r="Q168" s="80" t="s">
        <v>207</v>
      </c>
    </row>
    <row r="169" spans="1:19" hidden="1">
      <c r="A169" s="12">
        <v>42366</v>
      </c>
      <c r="B169" t="s">
        <v>1291</v>
      </c>
      <c r="C169" s="1">
        <v>-3.33</v>
      </c>
      <c r="D169" s="1">
        <v>-3.33</v>
      </c>
      <c r="E169" s="42">
        <v>3.33</v>
      </c>
      <c r="F169" s="77" t="s">
        <v>225</v>
      </c>
      <c r="G169" s="77" t="s">
        <v>207</v>
      </c>
      <c r="H169" s="77" t="s">
        <v>20</v>
      </c>
      <c r="I169" s="13">
        <v>12</v>
      </c>
      <c r="J169" s="14">
        <v>2015</v>
      </c>
      <c r="K169" s="78" t="s">
        <v>378</v>
      </c>
      <c r="L169" s="79" t="s">
        <v>1291</v>
      </c>
      <c r="M169" s="79" t="s">
        <v>23</v>
      </c>
      <c r="N169" s="15" t="s">
        <v>28</v>
      </c>
      <c r="O169" s="15" t="s">
        <v>29</v>
      </c>
      <c r="P169" s="80" t="s">
        <v>1340</v>
      </c>
      <c r="Q169" s="80" t="s">
        <v>207</v>
      </c>
    </row>
    <row r="170" spans="1:19" hidden="1">
      <c r="A170" s="12" t="s">
        <v>17</v>
      </c>
      <c r="E170" s="42"/>
      <c r="F170" s="77"/>
      <c r="G170" s="77"/>
      <c r="H170" s="77"/>
      <c r="I170" s="13"/>
      <c r="J170" s="14"/>
      <c r="K170" s="78"/>
      <c r="L170" s="79"/>
      <c r="M170" s="79"/>
      <c r="N170" s="15"/>
      <c r="O170" s="15"/>
      <c r="P170" s="80"/>
      <c r="Q170" s="80"/>
      <c r="S170" t="str">
        <f t="shared" si="10"/>
        <v>x</v>
      </c>
    </row>
    <row r="171" spans="1:19" hidden="1">
      <c r="A171" s="209" t="s">
        <v>3742</v>
      </c>
      <c r="E171" s="42"/>
      <c r="F171" s="77"/>
      <c r="G171" s="77"/>
      <c r="H171" s="77"/>
      <c r="I171" s="13"/>
      <c r="J171" s="14"/>
      <c r="K171" s="78"/>
      <c r="L171" s="79"/>
      <c r="M171" s="79"/>
      <c r="N171" s="15"/>
      <c r="O171" s="15"/>
      <c r="P171" s="80"/>
      <c r="Q171" s="80"/>
      <c r="S171" t="str">
        <f t="shared" si="10"/>
        <v>AMEX</v>
      </c>
    </row>
    <row r="172" spans="1:19" hidden="1">
      <c r="A172" t="s">
        <v>1342</v>
      </c>
      <c r="B172" t="s">
        <v>1586</v>
      </c>
      <c r="C172" s="1">
        <v>-154.91999999999999</v>
      </c>
      <c r="E172" s="42">
        <f>C172</f>
        <v>-154.91999999999999</v>
      </c>
      <c r="F172" s="77" t="s">
        <v>1038</v>
      </c>
      <c r="G172" s="77" t="s">
        <v>207</v>
      </c>
      <c r="H172" s="77" t="s">
        <v>189</v>
      </c>
      <c r="I172" s="13">
        <v>1</v>
      </c>
      <c r="J172" s="14">
        <v>2015</v>
      </c>
      <c r="K172" s="78" t="s">
        <v>182</v>
      </c>
      <c r="L172" s="79" t="s">
        <v>183</v>
      </c>
      <c r="M172" s="79" t="s">
        <v>23</v>
      </c>
      <c r="N172" s="15" t="s">
        <v>28</v>
      </c>
      <c r="O172" s="15" t="s">
        <v>29</v>
      </c>
      <c r="P172" s="80" t="s">
        <v>2130</v>
      </c>
      <c r="Q172" s="80" t="s">
        <v>207</v>
      </c>
      <c r="S172" t="str">
        <f t="shared" si="10"/>
        <v>01/01/2015TO TIE OUT BALANCE</v>
      </c>
    </row>
    <row r="173" spans="1:19" hidden="1">
      <c r="A173" t="s">
        <v>1342</v>
      </c>
      <c r="B173" t="s">
        <v>1176</v>
      </c>
      <c r="C173" s="1">
        <v>-92.75</v>
      </c>
      <c r="E173" s="42">
        <f t="shared" ref="E173:E236" si="11">C173</f>
        <v>-92.75</v>
      </c>
      <c r="F173" s="77" t="s">
        <v>1038</v>
      </c>
      <c r="G173" s="77" t="s">
        <v>207</v>
      </c>
      <c r="H173" s="77" t="s">
        <v>189</v>
      </c>
      <c r="I173" s="13">
        <v>1</v>
      </c>
      <c r="J173" s="14">
        <v>2015</v>
      </c>
      <c r="K173" s="78" t="s">
        <v>182</v>
      </c>
      <c r="L173" s="79" t="s">
        <v>183</v>
      </c>
      <c r="M173" s="79" t="s">
        <v>23</v>
      </c>
      <c r="N173" s="15" t="s">
        <v>28</v>
      </c>
      <c r="O173" s="15" t="s">
        <v>29</v>
      </c>
      <c r="P173" s="80" t="s">
        <v>2130</v>
      </c>
      <c r="Q173" s="80" t="s">
        <v>207</v>
      </c>
    </row>
    <row r="174" spans="1:19" hidden="1">
      <c r="A174" t="s">
        <v>1342</v>
      </c>
      <c r="B174" t="s">
        <v>1165</v>
      </c>
      <c r="C174" s="1">
        <v>14.95</v>
      </c>
      <c r="E174" s="42">
        <f t="shared" si="11"/>
        <v>14.95</v>
      </c>
      <c r="F174" s="77" t="s">
        <v>225</v>
      </c>
      <c r="G174" s="77" t="s">
        <v>207</v>
      </c>
      <c r="H174" s="77" t="s">
        <v>189</v>
      </c>
      <c r="I174" s="13">
        <v>1</v>
      </c>
      <c r="J174" s="14">
        <v>2015</v>
      </c>
      <c r="K174" s="78" t="s">
        <v>97</v>
      </c>
      <c r="L174" s="79" t="s">
        <v>98</v>
      </c>
      <c r="M174" s="79" t="s">
        <v>23</v>
      </c>
      <c r="N174" s="15" t="s">
        <v>28</v>
      </c>
      <c r="O174" s="15" t="s">
        <v>24</v>
      </c>
      <c r="P174" s="80" t="s">
        <v>2131</v>
      </c>
      <c r="Q174" s="80" t="s">
        <v>207</v>
      </c>
    </row>
    <row r="175" spans="1:19" hidden="1">
      <c r="A175" t="s">
        <v>1342</v>
      </c>
      <c r="B175" t="s">
        <v>1587</v>
      </c>
      <c r="C175" s="1">
        <v>1.08</v>
      </c>
      <c r="E175" s="42">
        <f t="shared" si="11"/>
        <v>1.08</v>
      </c>
      <c r="F175" s="77" t="s">
        <v>225</v>
      </c>
      <c r="G175" s="77" t="s">
        <v>207</v>
      </c>
      <c r="H175" s="77" t="s">
        <v>189</v>
      </c>
      <c r="I175" s="13">
        <v>1</v>
      </c>
      <c r="J175" s="14">
        <v>2015</v>
      </c>
      <c r="K175" s="78" t="s">
        <v>34</v>
      </c>
      <c r="L175" s="79" t="s">
        <v>35</v>
      </c>
      <c r="M175" s="79" t="s">
        <v>299</v>
      </c>
      <c r="N175" s="15" t="s">
        <v>28</v>
      </c>
      <c r="O175" s="15" t="s">
        <v>29</v>
      </c>
      <c r="P175" s="80" t="s">
        <v>2130</v>
      </c>
      <c r="Q175" s="80" t="s">
        <v>207</v>
      </c>
    </row>
    <row r="176" spans="1:19" hidden="1">
      <c r="A176" t="s">
        <v>1342</v>
      </c>
      <c r="B176" t="s">
        <v>1206</v>
      </c>
      <c r="C176" s="1">
        <v>60.43</v>
      </c>
      <c r="E176" s="42">
        <f t="shared" si="11"/>
        <v>60.43</v>
      </c>
      <c r="F176" s="77" t="s">
        <v>225</v>
      </c>
      <c r="G176" s="77" t="s">
        <v>207</v>
      </c>
      <c r="H176" s="77" t="s">
        <v>189</v>
      </c>
      <c r="I176" s="13">
        <v>1</v>
      </c>
      <c r="J176" s="14">
        <v>2015</v>
      </c>
      <c r="K176" s="78" t="s">
        <v>56</v>
      </c>
      <c r="L176" s="79" t="s">
        <v>1282</v>
      </c>
      <c r="M176" s="79" t="s">
        <v>23</v>
      </c>
      <c r="N176" s="15" t="s">
        <v>28</v>
      </c>
      <c r="O176" s="15" t="s">
        <v>29</v>
      </c>
      <c r="P176" s="80" t="s">
        <v>2130</v>
      </c>
      <c r="Q176" s="80" t="s">
        <v>207</v>
      </c>
    </row>
    <row r="177" spans="1:17" hidden="1">
      <c r="A177" t="s">
        <v>1342</v>
      </c>
      <c r="B177" t="s">
        <v>1588</v>
      </c>
      <c r="C177" s="1">
        <v>121.06</v>
      </c>
      <c r="E177" s="42">
        <f t="shared" si="11"/>
        <v>121.06</v>
      </c>
      <c r="F177" s="77" t="s">
        <v>225</v>
      </c>
      <c r="G177" s="77" t="s">
        <v>207</v>
      </c>
      <c r="H177" s="77" t="s">
        <v>189</v>
      </c>
      <c r="I177" s="13">
        <v>1</v>
      </c>
      <c r="J177" s="14">
        <v>2015</v>
      </c>
      <c r="K177" s="78" t="s">
        <v>182</v>
      </c>
      <c r="L177" s="79" t="s">
        <v>183</v>
      </c>
      <c r="M177" s="79" t="s">
        <v>23</v>
      </c>
      <c r="N177" s="15" t="s">
        <v>28</v>
      </c>
      <c r="O177" s="15" t="s">
        <v>29</v>
      </c>
      <c r="P177" s="80" t="s">
        <v>2130</v>
      </c>
      <c r="Q177" s="80" t="s">
        <v>207</v>
      </c>
    </row>
    <row r="178" spans="1:17" hidden="1">
      <c r="A178" t="s">
        <v>1342</v>
      </c>
      <c r="B178" t="s">
        <v>1589</v>
      </c>
      <c r="C178" s="1">
        <v>161.79</v>
      </c>
      <c r="E178" s="42">
        <f t="shared" si="11"/>
        <v>161.79</v>
      </c>
      <c r="F178" s="77" t="s">
        <v>225</v>
      </c>
      <c r="G178" s="77" t="s">
        <v>207</v>
      </c>
      <c r="H178" s="77" t="s">
        <v>189</v>
      </c>
      <c r="I178" s="13">
        <v>1</v>
      </c>
      <c r="J178" s="14">
        <v>2015</v>
      </c>
      <c r="K178" s="78" t="s">
        <v>182</v>
      </c>
      <c r="L178" s="79" t="s">
        <v>183</v>
      </c>
      <c r="M178" s="79" t="s">
        <v>23</v>
      </c>
      <c r="N178" s="15" t="s">
        <v>28</v>
      </c>
      <c r="O178" s="15" t="s">
        <v>29</v>
      </c>
      <c r="P178" s="80" t="s">
        <v>2130</v>
      </c>
      <c r="Q178" s="80" t="s">
        <v>207</v>
      </c>
    </row>
    <row r="179" spans="1:17" hidden="1">
      <c r="A179" t="s">
        <v>1342</v>
      </c>
      <c r="B179" t="s">
        <v>1214</v>
      </c>
      <c r="C179" s="1">
        <v>97.75</v>
      </c>
      <c r="E179" s="42">
        <f t="shared" si="11"/>
        <v>97.75</v>
      </c>
      <c r="F179" s="77" t="s">
        <v>225</v>
      </c>
      <c r="G179" s="77" t="s">
        <v>207</v>
      </c>
      <c r="H179" s="77" t="s">
        <v>189</v>
      </c>
      <c r="I179" s="13">
        <v>1</v>
      </c>
      <c r="J179" s="14">
        <v>2015</v>
      </c>
      <c r="K179" s="78" t="s">
        <v>397</v>
      </c>
      <c r="L179" s="79" t="s">
        <v>1273</v>
      </c>
      <c r="M179" s="79" t="s">
        <v>288</v>
      </c>
      <c r="N179" s="15" t="s">
        <v>28</v>
      </c>
      <c r="O179" s="15" t="s">
        <v>29</v>
      </c>
      <c r="P179" s="80" t="s">
        <v>2130</v>
      </c>
      <c r="Q179" s="80" t="s">
        <v>207</v>
      </c>
    </row>
    <row r="180" spans="1:17" hidden="1">
      <c r="A180" t="s">
        <v>1342</v>
      </c>
      <c r="B180" t="s">
        <v>1123</v>
      </c>
      <c r="C180" s="1">
        <v>80.95</v>
      </c>
      <c r="E180" s="42">
        <f t="shared" si="11"/>
        <v>80.95</v>
      </c>
      <c r="F180" s="77" t="s">
        <v>225</v>
      </c>
      <c r="G180" s="77" t="s">
        <v>207</v>
      </c>
      <c r="H180" s="77" t="s">
        <v>189</v>
      </c>
      <c r="I180" s="13">
        <v>1</v>
      </c>
      <c r="J180" s="14">
        <v>2015</v>
      </c>
      <c r="K180" s="78" t="s">
        <v>397</v>
      </c>
      <c r="L180" s="79" t="s">
        <v>1239</v>
      </c>
      <c r="M180" s="79" t="s">
        <v>23</v>
      </c>
      <c r="N180" s="15" t="s">
        <v>28</v>
      </c>
      <c r="O180" s="15" t="s">
        <v>29</v>
      </c>
      <c r="P180" s="80" t="s">
        <v>2130</v>
      </c>
      <c r="Q180" s="80" t="s">
        <v>207</v>
      </c>
    </row>
    <row r="181" spans="1:17" hidden="1">
      <c r="A181" t="s">
        <v>1342</v>
      </c>
      <c r="B181" t="s">
        <v>1123</v>
      </c>
      <c r="C181" s="1">
        <v>89.99</v>
      </c>
      <c r="E181" s="42">
        <f t="shared" si="11"/>
        <v>89.99</v>
      </c>
      <c r="F181" s="77" t="s">
        <v>225</v>
      </c>
      <c r="G181" s="77" t="s">
        <v>207</v>
      </c>
      <c r="H181" s="77" t="s">
        <v>189</v>
      </c>
      <c r="I181" s="13">
        <v>1</v>
      </c>
      <c r="J181" s="14">
        <v>2015</v>
      </c>
      <c r="K181" s="78" t="s">
        <v>397</v>
      </c>
      <c r="L181" s="79" t="s">
        <v>1239</v>
      </c>
      <c r="M181" s="79" t="s">
        <v>23</v>
      </c>
      <c r="N181" s="15" t="s">
        <v>28</v>
      </c>
      <c r="O181" s="15" t="s">
        <v>29</v>
      </c>
      <c r="P181" s="80" t="s">
        <v>2130</v>
      </c>
      <c r="Q181" s="80" t="s">
        <v>207</v>
      </c>
    </row>
    <row r="182" spans="1:17" hidden="1">
      <c r="A182" t="s">
        <v>1342</v>
      </c>
      <c r="B182" t="s">
        <v>1590</v>
      </c>
      <c r="C182" s="1">
        <v>57.85</v>
      </c>
      <c r="E182" s="42">
        <f t="shared" si="11"/>
        <v>57.85</v>
      </c>
      <c r="F182" s="77" t="s">
        <v>225</v>
      </c>
      <c r="G182" s="77" t="s">
        <v>207</v>
      </c>
      <c r="H182" s="77" t="s">
        <v>189</v>
      </c>
      <c r="I182" s="13">
        <v>1</v>
      </c>
      <c r="J182" s="14">
        <v>2015</v>
      </c>
      <c r="K182" s="78" t="s">
        <v>78</v>
      </c>
      <c r="L182" s="79" t="s">
        <v>1271</v>
      </c>
      <c r="M182" s="79" t="s">
        <v>309</v>
      </c>
      <c r="N182" s="15" t="s">
        <v>28</v>
      </c>
      <c r="O182" s="15" t="s">
        <v>29</v>
      </c>
      <c r="P182" s="80" t="s">
        <v>2130</v>
      </c>
      <c r="Q182" s="80" t="s">
        <v>207</v>
      </c>
    </row>
    <row r="183" spans="1:17" hidden="1">
      <c r="A183" t="s">
        <v>1342</v>
      </c>
      <c r="B183" t="s">
        <v>1591</v>
      </c>
      <c r="C183" s="1">
        <v>12.82</v>
      </c>
      <c r="E183" s="42">
        <f t="shared" si="11"/>
        <v>12.82</v>
      </c>
      <c r="F183" s="77" t="s">
        <v>225</v>
      </c>
      <c r="G183" s="77" t="s">
        <v>207</v>
      </c>
      <c r="H183" s="77" t="s">
        <v>189</v>
      </c>
      <c r="I183" s="13">
        <v>1</v>
      </c>
      <c r="J183" s="14">
        <v>2015</v>
      </c>
      <c r="K183" s="78" t="s">
        <v>182</v>
      </c>
      <c r="L183" s="79" t="s">
        <v>1257</v>
      </c>
      <c r="M183" s="79" t="s">
        <v>23</v>
      </c>
      <c r="N183" s="15" t="s">
        <v>28</v>
      </c>
      <c r="O183" s="15" t="s">
        <v>29</v>
      </c>
      <c r="P183" s="80" t="s">
        <v>2130</v>
      </c>
      <c r="Q183" s="80" t="s">
        <v>207</v>
      </c>
    </row>
    <row r="184" spans="1:17" hidden="1">
      <c r="A184" t="s">
        <v>1343</v>
      </c>
      <c r="B184" t="s">
        <v>1125</v>
      </c>
      <c r="C184" s="1">
        <v>8</v>
      </c>
      <c r="E184" s="42">
        <f t="shared" si="11"/>
        <v>8</v>
      </c>
      <c r="F184" s="77" t="s">
        <v>225</v>
      </c>
      <c r="G184" s="77" t="s">
        <v>207</v>
      </c>
      <c r="H184" s="77" t="s">
        <v>189</v>
      </c>
      <c r="I184" s="13">
        <v>1</v>
      </c>
      <c r="J184" s="14">
        <v>2015</v>
      </c>
      <c r="K184" s="78" t="s">
        <v>435</v>
      </c>
      <c r="L184" s="79" t="s">
        <v>1241</v>
      </c>
      <c r="M184" s="79" t="s">
        <v>23</v>
      </c>
      <c r="N184" s="15" t="s">
        <v>28</v>
      </c>
      <c r="O184" s="15" t="s">
        <v>29</v>
      </c>
      <c r="P184" s="80" t="s">
        <v>2130</v>
      </c>
      <c r="Q184" s="80" t="s">
        <v>207</v>
      </c>
    </row>
    <row r="185" spans="1:17" hidden="1">
      <c r="A185" t="s">
        <v>1343</v>
      </c>
      <c r="B185" t="s">
        <v>1172</v>
      </c>
      <c r="C185" s="1">
        <v>19.13</v>
      </c>
      <c r="E185" s="42">
        <f t="shared" si="11"/>
        <v>19.13</v>
      </c>
      <c r="F185" s="77" t="s">
        <v>225</v>
      </c>
      <c r="G185" s="77" t="s">
        <v>207</v>
      </c>
      <c r="H185" s="77" t="s">
        <v>189</v>
      </c>
      <c r="I185" s="13">
        <v>1</v>
      </c>
      <c r="J185" s="14">
        <v>2015</v>
      </c>
      <c r="K185" s="78" t="s">
        <v>34</v>
      </c>
      <c r="L185" s="79" t="s">
        <v>35</v>
      </c>
      <c r="M185" s="79" t="s">
        <v>299</v>
      </c>
      <c r="N185" s="15" t="s">
        <v>28</v>
      </c>
      <c r="O185" s="15" t="s">
        <v>29</v>
      </c>
      <c r="P185" s="80" t="s">
        <v>2130</v>
      </c>
      <c r="Q185" s="80" t="s">
        <v>207</v>
      </c>
    </row>
    <row r="186" spans="1:17" hidden="1">
      <c r="A186" t="s">
        <v>1343</v>
      </c>
      <c r="B186" t="s">
        <v>1592</v>
      </c>
      <c r="C186" s="1">
        <v>44.19</v>
      </c>
      <c r="E186" s="42">
        <f t="shared" si="11"/>
        <v>44.19</v>
      </c>
      <c r="F186" s="77" t="s">
        <v>225</v>
      </c>
      <c r="G186" s="77" t="s">
        <v>207</v>
      </c>
      <c r="H186" s="77" t="s">
        <v>189</v>
      </c>
      <c r="I186" s="13">
        <v>1</v>
      </c>
      <c r="J186" s="14">
        <v>2015</v>
      </c>
      <c r="K186" s="78" t="s">
        <v>182</v>
      </c>
      <c r="L186" s="79" t="s">
        <v>183</v>
      </c>
      <c r="M186" s="79" t="s">
        <v>23</v>
      </c>
      <c r="N186" s="15" t="s">
        <v>28</v>
      </c>
      <c r="O186" s="15" t="s">
        <v>29</v>
      </c>
      <c r="P186" s="80" t="s">
        <v>2130</v>
      </c>
      <c r="Q186" s="80" t="s">
        <v>207</v>
      </c>
    </row>
    <row r="187" spans="1:17" hidden="1">
      <c r="A187" t="s">
        <v>1343</v>
      </c>
      <c r="B187" t="s">
        <v>1123</v>
      </c>
      <c r="C187" s="1">
        <v>39</v>
      </c>
      <c r="E187" s="42">
        <f t="shared" si="11"/>
        <v>39</v>
      </c>
      <c r="F187" s="77" t="s">
        <v>225</v>
      </c>
      <c r="G187" s="77" t="s">
        <v>207</v>
      </c>
      <c r="H187" s="77" t="s">
        <v>189</v>
      </c>
      <c r="I187" s="13">
        <v>1</v>
      </c>
      <c r="J187" s="14">
        <v>2015</v>
      </c>
      <c r="K187" s="78" t="s">
        <v>397</v>
      </c>
      <c r="L187" s="79" t="s">
        <v>1239</v>
      </c>
      <c r="M187" s="79" t="s">
        <v>23</v>
      </c>
      <c r="N187" s="15" t="s">
        <v>28</v>
      </c>
      <c r="O187" s="15" t="s">
        <v>29</v>
      </c>
      <c r="P187" s="80" t="s">
        <v>2130</v>
      </c>
      <c r="Q187" s="80" t="s">
        <v>207</v>
      </c>
    </row>
    <row r="188" spans="1:17" hidden="1">
      <c r="A188" t="s">
        <v>1343</v>
      </c>
      <c r="B188" t="s">
        <v>1123</v>
      </c>
      <c r="C188" s="1">
        <v>39.99</v>
      </c>
      <c r="E188" s="42">
        <f t="shared" si="11"/>
        <v>39.99</v>
      </c>
      <c r="F188" s="77" t="s">
        <v>225</v>
      </c>
      <c r="G188" s="77" t="s">
        <v>207</v>
      </c>
      <c r="H188" s="77" t="s">
        <v>189</v>
      </c>
      <c r="I188" s="13">
        <v>1</v>
      </c>
      <c r="J188" s="14">
        <v>2015</v>
      </c>
      <c r="K188" s="78" t="s">
        <v>397</v>
      </c>
      <c r="L188" s="79" t="s">
        <v>1239</v>
      </c>
      <c r="M188" s="79" t="s">
        <v>23</v>
      </c>
      <c r="N188" s="15" t="s">
        <v>28</v>
      </c>
      <c r="O188" s="15" t="s">
        <v>29</v>
      </c>
      <c r="P188" s="80" t="s">
        <v>2130</v>
      </c>
      <c r="Q188" s="80" t="s">
        <v>207</v>
      </c>
    </row>
    <row r="189" spans="1:17" hidden="1">
      <c r="A189" t="s">
        <v>1343</v>
      </c>
      <c r="B189" t="s">
        <v>1136</v>
      </c>
      <c r="C189" s="1">
        <v>200</v>
      </c>
      <c r="E189" s="42">
        <f t="shared" si="11"/>
        <v>200</v>
      </c>
      <c r="F189" s="77" t="s">
        <v>225</v>
      </c>
      <c r="G189" s="77" t="s">
        <v>207</v>
      </c>
      <c r="H189" s="77" t="s">
        <v>189</v>
      </c>
      <c r="I189" s="13">
        <v>1</v>
      </c>
      <c r="J189" s="14">
        <v>2015</v>
      </c>
      <c r="K189" s="78" t="s">
        <v>182</v>
      </c>
      <c r="L189" s="79" t="s">
        <v>232</v>
      </c>
      <c r="M189" s="79" t="s">
        <v>23</v>
      </c>
      <c r="N189" s="15" t="s">
        <v>28</v>
      </c>
      <c r="O189" s="15" t="s">
        <v>29</v>
      </c>
      <c r="P189" s="80" t="s">
        <v>2130</v>
      </c>
      <c r="Q189" s="80" t="s">
        <v>207</v>
      </c>
    </row>
    <row r="190" spans="1:17" hidden="1">
      <c r="A190" t="s">
        <v>1343</v>
      </c>
      <c r="B190" t="s">
        <v>1126</v>
      </c>
      <c r="C190" s="1">
        <v>130.54</v>
      </c>
      <c r="E190" s="42">
        <f t="shared" si="11"/>
        <v>130.54</v>
      </c>
      <c r="F190" s="77" t="s">
        <v>225</v>
      </c>
      <c r="G190" s="77" t="s">
        <v>207</v>
      </c>
      <c r="H190" s="77" t="s">
        <v>189</v>
      </c>
      <c r="I190" s="13">
        <v>1</v>
      </c>
      <c r="J190" s="14">
        <v>2015</v>
      </c>
      <c r="K190" s="78" t="s">
        <v>423</v>
      </c>
      <c r="L190" s="79" t="s">
        <v>1242</v>
      </c>
      <c r="M190" s="79" t="s">
        <v>288</v>
      </c>
      <c r="N190" s="15" t="s">
        <v>28</v>
      </c>
      <c r="O190" s="15" t="s">
        <v>29</v>
      </c>
      <c r="P190" s="80" t="s">
        <v>2130</v>
      </c>
      <c r="Q190" s="80" t="s">
        <v>207</v>
      </c>
    </row>
    <row r="191" spans="1:17" hidden="1">
      <c r="A191" t="s">
        <v>1344</v>
      </c>
      <c r="B191" t="s">
        <v>1127</v>
      </c>
      <c r="C191" s="1">
        <v>-8.09</v>
      </c>
      <c r="E191" s="42">
        <f t="shared" si="11"/>
        <v>-8.09</v>
      </c>
      <c r="F191" s="77" t="s">
        <v>1038</v>
      </c>
      <c r="G191" s="77" t="s">
        <v>207</v>
      </c>
      <c r="H191" s="77" t="s">
        <v>189</v>
      </c>
      <c r="I191" s="13">
        <v>1</v>
      </c>
      <c r="J191" s="14">
        <v>2015</v>
      </c>
      <c r="K191" s="78" t="s">
        <v>182</v>
      </c>
      <c r="L191" s="79" t="s">
        <v>183</v>
      </c>
      <c r="M191" s="79" t="s">
        <v>23</v>
      </c>
      <c r="N191" s="15" t="s">
        <v>28</v>
      </c>
      <c r="O191" s="15" t="s">
        <v>29</v>
      </c>
      <c r="P191" s="80" t="s">
        <v>2130</v>
      </c>
      <c r="Q191" s="80" t="s">
        <v>207</v>
      </c>
    </row>
    <row r="192" spans="1:17" hidden="1">
      <c r="A192" t="s">
        <v>1344</v>
      </c>
      <c r="B192" t="s">
        <v>1127</v>
      </c>
      <c r="C192" s="1">
        <v>-6.05</v>
      </c>
      <c r="E192" s="42">
        <f t="shared" si="11"/>
        <v>-6.05</v>
      </c>
      <c r="F192" s="77" t="s">
        <v>1038</v>
      </c>
      <c r="G192" s="77" t="s">
        <v>207</v>
      </c>
      <c r="H192" s="77" t="s">
        <v>189</v>
      </c>
      <c r="I192" s="13">
        <v>1</v>
      </c>
      <c r="J192" s="14">
        <v>2015</v>
      </c>
      <c r="K192" s="78" t="s">
        <v>182</v>
      </c>
      <c r="L192" s="79" t="s">
        <v>183</v>
      </c>
      <c r="M192" s="79" t="s">
        <v>23</v>
      </c>
      <c r="N192" s="15" t="s">
        <v>28</v>
      </c>
      <c r="O192" s="15" t="s">
        <v>29</v>
      </c>
      <c r="P192" s="80" t="s">
        <v>2130</v>
      </c>
      <c r="Q192" s="80" t="s">
        <v>207</v>
      </c>
    </row>
    <row r="193" spans="1:17" hidden="1">
      <c r="A193" t="s">
        <v>1344</v>
      </c>
      <c r="B193" t="s">
        <v>1127</v>
      </c>
      <c r="C193" s="1">
        <v>-2.21</v>
      </c>
      <c r="E193" s="42">
        <f t="shared" si="11"/>
        <v>-2.21</v>
      </c>
      <c r="F193" s="77" t="s">
        <v>1038</v>
      </c>
      <c r="G193" s="77" t="s">
        <v>207</v>
      </c>
      <c r="H193" s="77" t="s">
        <v>189</v>
      </c>
      <c r="I193" s="13">
        <v>1</v>
      </c>
      <c r="J193" s="14">
        <v>2015</v>
      </c>
      <c r="K193" s="78" t="s">
        <v>182</v>
      </c>
      <c r="L193" s="79" t="s">
        <v>183</v>
      </c>
      <c r="M193" s="79" t="s">
        <v>23</v>
      </c>
      <c r="N193" s="15" t="s">
        <v>28</v>
      </c>
      <c r="O193" s="15" t="s">
        <v>29</v>
      </c>
      <c r="P193" s="80" t="s">
        <v>2130</v>
      </c>
      <c r="Q193" s="80" t="s">
        <v>207</v>
      </c>
    </row>
    <row r="194" spans="1:17" hidden="1">
      <c r="A194" t="s">
        <v>1344</v>
      </c>
      <c r="B194" t="s">
        <v>1593</v>
      </c>
      <c r="C194" s="1">
        <v>180.28</v>
      </c>
      <c r="E194" s="42">
        <f t="shared" si="11"/>
        <v>180.28</v>
      </c>
      <c r="F194" s="77" t="s">
        <v>225</v>
      </c>
      <c r="G194" s="77" t="s">
        <v>207</v>
      </c>
      <c r="H194" s="77" t="s">
        <v>189</v>
      </c>
      <c r="I194" s="13">
        <v>1</v>
      </c>
      <c r="J194" s="14">
        <v>2015</v>
      </c>
      <c r="K194" s="78" t="s">
        <v>463</v>
      </c>
      <c r="L194" s="79" t="s">
        <v>1243</v>
      </c>
      <c r="M194" s="79" t="s">
        <v>288</v>
      </c>
      <c r="N194" s="15" t="s">
        <v>28</v>
      </c>
      <c r="O194" s="15" t="s">
        <v>29</v>
      </c>
      <c r="P194" s="80" t="s">
        <v>2130</v>
      </c>
      <c r="Q194" s="80" t="s">
        <v>207</v>
      </c>
    </row>
    <row r="195" spans="1:17" hidden="1">
      <c r="A195" t="s">
        <v>1344</v>
      </c>
      <c r="B195" t="s">
        <v>1594</v>
      </c>
      <c r="C195" s="1">
        <v>36.299999999999997</v>
      </c>
      <c r="E195" s="42">
        <f t="shared" si="11"/>
        <v>36.299999999999997</v>
      </c>
      <c r="F195" s="77" t="s">
        <v>225</v>
      </c>
      <c r="G195" s="77" t="s">
        <v>207</v>
      </c>
      <c r="H195" s="77" t="s">
        <v>189</v>
      </c>
      <c r="I195" s="13">
        <v>1</v>
      </c>
      <c r="J195" s="14">
        <v>2015</v>
      </c>
      <c r="K195" s="78" t="s">
        <v>123</v>
      </c>
      <c r="L195" s="79" t="s">
        <v>101</v>
      </c>
      <c r="M195" s="79" t="s">
        <v>284</v>
      </c>
      <c r="N195" s="15" t="s">
        <v>28</v>
      </c>
      <c r="O195" s="15" t="s">
        <v>29</v>
      </c>
      <c r="P195" s="80" t="s">
        <v>2130</v>
      </c>
      <c r="Q195" s="80" t="s">
        <v>207</v>
      </c>
    </row>
    <row r="196" spans="1:17" hidden="1">
      <c r="A196" t="s">
        <v>1344</v>
      </c>
      <c r="B196" t="s">
        <v>1212</v>
      </c>
      <c r="C196" s="1">
        <v>11.9</v>
      </c>
      <c r="E196" s="42">
        <f t="shared" si="11"/>
        <v>11.9</v>
      </c>
      <c r="F196" s="77" t="s">
        <v>225</v>
      </c>
      <c r="G196" s="77" t="s">
        <v>207</v>
      </c>
      <c r="H196" s="77" t="s">
        <v>189</v>
      </c>
      <c r="I196" s="13">
        <v>1</v>
      </c>
      <c r="J196" s="14">
        <v>2015</v>
      </c>
      <c r="K196" s="78" t="s">
        <v>463</v>
      </c>
      <c r="L196" s="79" t="s">
        <v>1285</v>
      </c>
      <c r="M196" s="79" t="s">
        <v>299</v>
      </c>
      <c r="N196" s="15" t="s">
        <v>28</v>
      </c>
      <c r="O196" s="15" t="s">
        <v>29</v>
      </c>
      <c r="P196" s="80" t="s">
        <v>2130</v>
      </c>
      <c r="Q196" s="80" t="s">
        <v>207</v>
      </c>
    </row>
    <row r="197" spans="1:17" hidden="1">
      <c r="A197" t="s">
        <v>1344</v>
      </c>
      <c r="B197" t="s">
        <v>1175</v>
      </c>
      <c r="C197" s="1">
        <v>106.4</v>
      </c>
      <c r="E197" s="42">
        <f t="shared" si="11"/>
        <v>106.4</v>
      </c>
      <c r="F197" s="77" t="s">
        <v>225</v>
      </c>
      <c r="G197" s="77" t="s">
        <v>207</v>
      </c>
      <c r="H197" s="77" t="s">
        <v>189</v>
      </c>
      <c r="I197" s="13">
        <v>1</v>
      </c>
      <c r="J197" s="14">
        <v>2015</v>
      </c>
      <c r="K197" s="78" t="s">
        <v>182</v>
      </c>
      <c r="L197" s="79" t="s">
        <v>183</v>
      </c>
      <c r="M197" s="79" t="s">
        <v>23</v>
      </c>
      <c r="N197" s="15" t="s">
        <v>28</v>
      </c>
      <c r="O197" s="15" t="s">
        <v>29</v>
      </c>
      <c r="P197" s="80" t="s">
        <v>2130</v>
      </c>
      <c r="Q197" s="80" t="s">
        <v>207</v>
      </c>
    </row>
    <row r="198" spans="1:17" hidden="1">
      <c r="A198" t="s">
        <v>1344</v>
      </c>
      <c r="B198" t="s">
        <v>1595</v>
      </c>
      <c r="C198" s="1">
        <v>12.74</v>
      </c>
      <c r="E198" s="42">
        <f t="shared" si="11"/>
        <v>12.74</v>
      </c>
      <c r="F198" s="77" t="s">
        <v>225</v>
      </c>
      <c r="G198" s="77" t="s">
        <v>207</v>
      </c>
      <c r="H198" s="77" t="s">
        <v>189</v>
      </c>
      <c r="I198" s="13">
        <v>1</v>
      </c>
      <c r="J198" s="14">
        <v>2015</v>
      </c>
      <c r="K198" s="78" t="s">
        <v>182</v>
      </c>
      <c r="L198" s="79" t="s">
        <v>183</v>
      </c>
      <c r="M198" s="79" t="s">
        <v>23</v>
      </c>
      <c r="N198" s="15" t="s">
        <v>28</v>
      </c>
      <c r="O198" s="15" t="s">
        <v>29</v>
      </c>
      <c r="P198" s="80" t="s">
        <v>2130</v>
      </c>
      <c r="Q198" s="80" t="s">
        <v>207</v>
      </c>
    </row>
    <row r="199" spans="1:17" hidden="1">
      <c r="A199" t="s">
        <v>1344</v>
      </c>
      <c r="B199" t="s">
        <v>1596</v>
      </c>
      <c r="C199" s="1">
        <v>102.86</v>
      </c>
      <c r="E199" s="42">
        <f t="shared" si="11"/>
        <v>102.86</v>
      </c>
      <c r="F199" s="77" t="s">
        <v>225</v>
      </c>
      <c r="G199" s="77" t="s">
        <v>207</v>
      </c>
      <c r="H199" s="77" t="s">
        <v>189</v>
      </c>
      <c r="I199" s="13">
        <v>1</v>
      </c>
      <c r="J199" s="14">
        <v>2015</v>
      </c>
      <c r="K199" s="78" t="s">
        <v>182</v>
      </c>
      <c r="L199" s="79" t="s">
        <v>183</v>
      </c>
      <c r="M199" s="79" t="s">
        <v>23</v>
      </c>
      <c r="N199" s="15" t="s">
        <v>28</v>
      </c>
      <c r="O199" s="15" t="s">
        <v>29</v>
      </c>
      <c r="P199" s="80" t="s">
        <v>2130</v>
      </c>
      <c r="Q199" s="80" t="s">
        <v>207</v>
      </c>
    </row>
    <row r="200" spans="1:17" hidden="1">
      <c r="A200" t="s">
        <v>1345</v>
      </c>
      <c r="B200" t="s">
        <v>1170</v>
      </c>
      <c r="C200" s="1">
        <v>16.23</v>
      </c>
      <c r="E200" s="42">
        <f t="shared" si="11"/>
        <v>16.23</v>
      </c>
      <c r="F200" s="77" t="s">
        <v>225</v>
      </c>
      <c r="G200" s="77" t="s">
        <v>207</v>
      </c>
      <c r="H200" s="77" t="s">
        <v>189</v>
      </c>
      <c r="I200" s="13">
        <v>1</v>
      </c>
      <c r="J200" s="14">
        <v>2015</v>
      </c>
      <c r="K200" s="78" t="s">
        <v>123</v>
      </c>
      <c r="L200" s="79" t="s">
        <v>101</v>
      </c>
      <c r="M200" s="79" t="s">
        <v>284</v>
      </c>
      <c r="N200" s="15" t="s">
        <v>28</v>
      </c>
      <c r="O200" s="15" t="s">
        <v>29</v>
      </c>
      <c r="P200" s="80" t="s">
        <v>2130</v>
      </c>
      <c r="Q200" s="80" t="s">
        <v>207</v>
      </c>
    </row>
    <row r="201" spans="1:17" hidden="1">
      <c r="A201" t="s">
        <v>1345</v>
      </c>
      <c r="B201" t="s">
        <v>1177</v>
      </c>
      <c r="C201" s="1">
        <v>698</v>
      </c>
      <c r="E201" s="42">
        <f t="shared" si="11"/>
        <v>698</v>
      </c>
      <c r="F201" s="77" t="s">
        <v>225</v>
      </c>
      <c r="G201" s="77" t="s">
        <v>207</v>
      </c>
      <c r="H201" s="77" t="s">
        <v>189</v>
      </c>
      <c r="I201" s="13">
        <v>1</v>
      </c>
      <c r="J201" s="14">
        <v>2015</v>
      </c>
      <c r="K201" s="78" t="s">
        <v>31</v>
      </c>
      <c r="L201" s="79" t="s">
        <v>234</v>
      </c>
      <c r="M201" s="79" t="s">
        <v>23</v>
      </c>
      <c r="N201" s="15" t="s">
        <v>28</v>
      </c>
      <c r="O201" s="15" t="s">
        <v>24</v>
      </c>
      <c r="P201" s="80" t="s">
        <v>2130</v>
      </c>
      <c r="Q201" s="80" t="s">
        <v>207</v>
      </c>
    </row>
    <row r="202" spans="1:17" hidden="1">
      <c r="A202" t="s">
        <v>1345</v>
      </c>
      <c r="B202" t="s">
        <v>1597</v>
      </c>
      <c r="C202" s="1">
        <v>24.45</v>
      </c>
      <c r="E202" s="42">
        <f t="shared" si="11"/>
        <v>24.45</v>
      </c>
      <c r="F202" s="77" t="s">
        <v>225</v>
      </c>
      <c r="G202" s="77" t="s">
        <v>207</v>
      </c>
      <c r="H202" s="77" t="s">
        <v>189</v>
      </c>
      <c r="I202" s="13">
        <v>1</v>
      </c>
      <c r="J202" s="14">
        <v>2015</v>
      </c>
      <c r="K202" s="78" t="s">
        <v>123</v>
      </c>
      <c r="L202" s="79" t="s">
        <v>101</v>
      </c>
      <c r="M202" s="79" t="s">
        <v>284</v>
      </c>
      <c r="N202" s="15" t="s">
        <v>28</v>
      </c>
      <c r="O202" s="15" t="s">
        <v>29</v>
      </c>
      <c r="P202" s="80" t="s">
        <v>2130</v>
      </c>
      <c r="Q202" s="80" t="s">
        <v>207</v>
      </c>
    </row>
    <row r="203" spans="1:17" hidden="1">
      <c r="A203" t="s">
        <v>1345</v>
      </c>
      <c r="B203" t="s">
        <v>1230</v>
      </c>
      <c r="C203" s="1">
        <v>5</v>
      </c>
      <c r="E203" s="42">
        <f t="shared" si="11"/>
        <v>5</v>
      </c>
      <c r="F203" s="77" t="s">
        <v>225</v>
      </c>
      <c r="G203" s="77" t="s">
        <v>207</v>
      </c>
      <c r="H203" s="77" t="s">
        <v>189</v>
      </c>
      <c r="I203" s="13">
        <v>1</v>
      </c>
      <c r="J203" s="14">
        <v>2015</v>
      </c>
      <c r="K203" s="78" t="s">
        <v>78</v>
      </c>
      <c r="L203" s="79" t="s">
        <v>1263</v>
      </c>
      <c r="M203" s="79" t="s">
        <v>23</v>
      </c>
      <c r="N203" s="15" t="s">
        <v>28</v>
      </c>
      <c r="O203" s="15" t="s">
        <v>29</v>
      </c>
      <c r="P203" s="80" t="s">
        <v>2130</v>
      </c>
      <c r="Q203" s="80" t="s">
        <v>207</v>
      </c>
    </row>
    <row r="204" spans="1:17" hidden="1">
      <c r="A204" t="s">
        <v>1345</v>
      </c>
      <c r="B204" t="s">
        <v>1228</v>
      </c>
      <c r="C204" s="1">
        <v>9.17</v>
      </c>
      <c r="E204" s="42">
        <f t="shared" si="11"/>
        <v>9.17</v>
      </c>
      <c r="F204" s="77" t="s">
        <v>225</v>
      </c>
      <c r="G204" s="77" t="s">
        <v>207</v>
      </c>
      <c r="H204" s="77" t="s">
        <v>189</v>
      </c>
      <c r="I204" s="13">
        <v>1</v>
      </c>
      <c r="J204" s="14">
        <v>2015</v>
      </c>
      <c r="K204" s="78" t="s">
        <v>123</v>
      </c>
      <c r="L204" s="79" t="s">
        <v>101</v>
      </c>
      <c r="M204" s="79" t="s">
        <v>284</v>
      </c>
      <c r="N204" s="15" t="s">
        <v>28</v>
      </c>
      <c r="O204" s="15" t="s">
        <v>29</v>
      </c>
      <c r="P204" s="80" t="s">
        <v>2130</v>
      </c>
      <c r="Q204" s="80" t="s">
        <v>207</v>
      </c>
    </row>
    <row r="205" spans="1:17" hidden="1">
      <c r="A205" t="s">
        <v>1346</v>
      </c>
      <c r="B205" t="s">
        <v>1127</v>
      </c>
      <c r="C205" s="1">
        <v>-5.14</v>
      </c>
      <c r="E205" s="42">
        <f t="shared" si="11"/>
        <v>-5.14</v>
      </c>
      <c r="F205" s="77" t="s">
        <v>1038</v>
      </c>
      <c r="G205" s="77" t="s">
        <v>207</v>
      </c>
      <c r="H205" s="77" t="s">
        <v>189</v>
      </c>
      <c r="I205" s="13">
        <v>1</v>
      </c>
      <c r="J205" s="14">
        <v>2015</v>
      </c>
      <c r="K205" s="78" t="s">
        <v>182</v>
      </c>
      <c r="L205" s="79" t="s">
        <v>183</v>
      </c>
      <c r="M205" s="79" t="s">
        <v>23</v>
      </c>
      <c r="N205" s="15" t="s">
        <v>28</v>
      </c>
      <c r="O205" s="15" t="s">
        <v>29</v>
      </c>
      <c r="P205" s="80" t="s">
        <v>2130</v>
      </c>
      <c r="Q205" s="80" t="s">
        <v>207</v>
      </c>
    </row>
    <row r="206" spans="1:17" hidden="1">
      <c r="A206" t="s">
        <v>1346</v>
      </c>
      <c r="B206" t="s">
        <v>1127</v>
      </c>
      <c r="C206" s="1">
        <v>-0.64</v>
      </c>
      <c r="E206" s="42">
        <f t="shared" si="11"/>
        <v>-0.64</v>
      </c>
      <c r="F206" s="77" t="s">
        <v>1038</v>
      </c>
      <c r="G206" s="77" t="s">
        <v>207</v>
      </c>
      <c r="H206" s="77" t="s">
        <v>189</v>
      </c>
      <c r="I206" s="13">
        <v>1</v>
      </c>
      <c r="J206" s="14">
        <v>2015</v>
      </c>
      <c r="K206" s="78" t="s">
        <v>182</v>
      </c>
      <c r="L206" s="79" t="s">
        <v>183</v>
      </c>
      <c r="M206" s="79" t="s">
        <v>23</v>
      </c>
      <c r="N206" s="15" t="s">
        <v>28</v>
      </c>
      <c r="O206" s="15" t="s">
        <v>29</v>
      </c>
      <c r="P206" s="80" t="s">
        <v>2130</v>
      </c>
      <c r="Q206" s="80" t="s">
        <v>207</v>
      </c>
    </row>
    <row r="207" spans="1:17" hidden="1">
      <c r="A207" t="s">
        <v>1346</v>
      </c>
      <c r="B207" t="s">
        <v>1176</v>
      </c>
      <c r="C207" s="1">
        <v>-5.32</v>
      </c>
      <c r="E207" s="42">
        <f t="shared" si="11"/>
        <v>-5.32</v>
      </c>
      <c r="F207" s="77" t="s">
        <v>1038</v>
      </c>
      <c r="G207" s="77" t="s">
        <v>207</v>
      </c>
      <c r="H207" s="77" t="s">
        <v>189</v>
      </c>
      <c r="I207" s="13">
        <v>1</v>
      </c>
      <c r="J207" s="14">
        <v>2015</v>
      </c>
      <c r="K207" s="78" t="s">
        <v>182</v>
      </c>
      <c r="L207" s="79" t="s">
        <v>183</v>
      </c>
      <c r="M207" s="79" t="s">
        <v>23</v>
      </c>
      <c r="N207" s="15" t="s">
        <v>28</v>
      </c>
      <c r="O207" s="15" t="s">
        <v>29</v>
      </c>
      <c r="P207" s="80" t="s">
        <v>2130</v>
      </c>
      <c r="Q207" s="80" t="s">
        <v>207</v>
      </c>
    </row>
    <row r="208" spans="1:17" hidden="1">
      <c r="A208" t="s">
        <v>1346</v>
      </c>
      <c r="B208" t="s">
        <v>1598</v>
      </c>
      <c r="C208" s="1">
        <v>11.3</v>
      </c>
      <c r="E208" s="42">
        <f t="shared" si="11"/>
        <v>11.3</v>
      </c>
      <c r="F208" s="77" t="s">
        <v>225</v>
      </c>
      <c r="G208" s="77" t="s">
        <v>207</v>
      </c>
      <c r="H208" s="77" t="s">
        <v>189</v>
      </c>
      <c r="I208" s="13">
        <v>1</v>
      </c>
      <c r="J208" s="14">
        <v>2015</v>
      </c>
      <c r="K208" s="78" t="s">
        <v>182</v>
      </c>
      <c r="L208" s="79" t="s">
        <v>183</v>
      </c>
      <c r="M208" s="79" t="s">
        <v>23</v>
      </c>
      <c r="N208" s="15" t="s">
        <v>28</v>
      </c>
      <c r="O208" s="15" t="s">
        <v>29</v>
      </c>
      <c r="P208" s="80" t="s">
        <v>2130</v>
      </c>
      <c r="Q208" s="80" t="s">
        <v>207</v>
      </c>
    </row>
    <row r="209" spans="1:17" hidden="1">
      <c r="A209" t="s">
        <v>1346</v>
      </c>
      <c r="B209" t="s">
        <v>1599</v>
      </c>
      <c r="C209" s="1">
        <v>425.67</v>
      </c>
      <c r="E209" s="42">
        <f t="shared" si="11"/>
        <v>425.67</v>
      </c>
      <c r="F209" s="77" t="s">
        <v>225</v>
      </c>
      <c r="G209" s="77" t="s">
        <v>207</v>
      </c>
      <c r="H209" s="77" t="s">
        <v>189</v>
      </c>
      <c r="I209" s="13">
        <v>1</v>
      </c>
      <c r="J209" s="14">
        <v>2015</v>
      </c>
      <c r="K209" s="78" t="s">
        <v>182</v>
      </c>
      <c r="L209" s="79" t="s">
        <v>183</v>
      </c>
      <c r="M209" s="79" t="s">
        <v>23</v>
      </c>
      <c r="N209" s="15" t="s">
        <v>28</v>
      </c>
      <c r="O209" s="15" t="s">
        <v>29</v>
      </c>
      <c r="P209" s="80" t="s">
        <v>2130</v>
      </c>
      <c r="Q209" s="80" t="s">
        <v>207</v>
      </c>
    </row>
    <row r="210" spans="1:17" hidden="1">
      <c r="A210" t="s">
        <v>1346</v>
      </c>
      <c r="B210" t="s">
        <v>1131</v>
      </c>
      <c r="C210" s="1">
        <v>15</v>
      </c>
      <c r="E210" s="42">
        <f t="shared" si="11"/>
        <v>15</v>
      </c>
      <c r="F210" s="77" t="s">
        <v>225</v>
      </c>
      <c r="G210" s="77" t="s">
        <v>207</v>
      </c>
      <c r="H210" s="77" t="s">
        <v>189</v>
      </c>
      <c r="I210" s="13">
        <v>1</v>
      </c>
      <c r="J210" s="14">
        <v>2015</v>
      </c>
      <c r="K210" s="78" t="s">
        <v>435</v>
      </c>
      <c r="L210" s="79" t="s">
        <v>79</v>
      </c>
      <c r="M210" s="79" t="s">
        <v>23</v>
      </c>
      <c r="N210" s="15" t="s">
        <v>28</v>
      </c>
      <c r="O210" s="15" t="s">
        <v>29</v>
      </c>
      <c r="P210" s="80" t="s">
        <v>2130</v>
      </c>
      <c r="Q210" s="80" t="s">
        <v>207</v>
      </c>
    </row>
    <row r="211" spans="1:17" hidden="1">
      <c r="A211" t="s">
        <v>1347</v>
      </c>
      <c r="B211" t="s">
        <v>1127</v>
      </c>
      <c r="C211" s="1">
        <v>-21.28</v>
      </c>
      <c r="E211" s="42">
        <f t="shared" si="11"/>
        <v>-21.28</v>
      </c>
      <c r="F211" s="77" t="s">
        <v>1038</v>
      </c>
      <c r="G211" s="77" t="s">
        <v>207</v>
      </c>
      <c r="H211" s="77" t="s">
        <v>189</v>
      </c>
      <c r="I211" s="13">
        <v>1</v>
      </c>
      <c r="J211" s="14">
        <v>2015</v>
      </c>
      <c r="K211" s="78" t="s">
        <v>182</v>
      </c>
      <c r="L211" s="79" t="s">
        <v>183</v>
      </c>
      <c r="M211" s="79" t="s">
        <v>23</v>
      </c>
      <c r="N211" s="15" t="s">
        <v>28</v>
      </c>
      <c r="O211" s="15" t="s">
        <v>29</v>
      </c>
      <c r="P211" s="80" t="s">
        <v>2130</v>
      </c>
      <c r="Q211" s="80" t="s">
        <v>207</v>
      </c>
    </row>
    <row r="212" spans="1:17" hidden="1">
      <c r="A212" t="s">
        <v>1347</v>
      </c>
      <c r="B212" t="s">
        <v>1600</v>
      </c>
      <c r="C212" s="1">
        <v>64.25</v>
      </c>
      <c r="E212" s="42">
        <f t="shared" si="11"/>
        <v>64.25</v>
      </c>
      <c r="F212" s="77" t="s">
        <v>225</v>
      </c>
      <c r="G212" s="77" t="s">
        <v>207</v>
      </c>
      <c r="H212" s="77" t="s">
        <v>189</v>
      </c>
      <c r="I212" s="13">
        <v>1</v>
      </c>
      <c r="J212" s="14">
        <v>2015</v>
      </c>
      <c r="K212" s="78" t="s">
        <v>461</v>
      </c>
      <c r="L212" s="79" t="s">
        <v>1243</v>
      </c>
      <c r="M212" s="79" t="s">
        <v>23</v>
      </c>
      <c r="N212" s="15" t="s">
        <v>28</v>
      </c>
      <c r="O212" s="15" t="s">
        <v>29</v>
      </c>
      <c r="P212" s="80" t="s">
        <v>2130</v>
      </c>
      <c r="Q212" s="80" t="s">
        <v>207</v>
      </c>
    </row>
    <row r="213" spans="1:17" hidden="1">
      <c r="A213" t="s">
        <v>1347</v>
      </c>
      <c r="B213" t="s">
        <v>1601</v>
      </c>
      <c r="C213" s="1">
        <v>142.1</v>
      </c>
      <c r="E213" s="42">
        <f t="shared" si="11"/>
        <v>142.1</v>
      </c>
      <c r="F213" s="77" t="s">
        <v>225</v>
      </c>
      <c r="G213" s="77" t="s">
        <v>207</v>
      </c>
      <c r="H213" s="77" t="s">
        <v>189</v>
      </c>
      <c r="I213" s="13">
        <v>1</v>
      </c>
      <c r="J213" s="14">
        <v>2015</v>
      </c>
      <c r="K213" s="78" t="s">
        <v>182</v>
      </c>
      <c r="L213" s="79" t="s">
        <v>183</v>
      </c>
      <c r="M213" s="79" t="s">
        <v>23</v>
      </c>
      <c r="N213" s="15" t="s">
        <v>28</v>
      </c>
      <c r="O213" s="15" t="s">
        <v>29</v>
      </c>
      <c r="P213" s="80" t="s">
        <v>2130</v>
      </c>
      <c r="Q213" s="80" t="s">
        <v>207</v>
      </c>
    </row>
    <row r="214" spans="1:17" hidden="1">
      <c r="A214" t="s">
        <v>1347</v>
      </c>
      <c r="B214" t="s">
        <v>1602</v>
      </c>
      <c r="C214" s="1">
        <v>70.55</v>
      </c>
      <c r="E214" s="42">
        <f t="shared" si="11"/>
        <v>70.55</v>
      </c>
      <c r="F214" s="77" t="s">
        <v>225</v>
      </c>
      <c r="G214" s="77" t="s">
        <v>207</v>
      </c>
      <c r="H214" s="77" t="s">
        <v>189</v>
      </c>
      <c r="I214" s="13">
        <v>1</v>
      </c>
      <c r="J214" s="14">
        <v>2015</v>
      </c>
      <c r="K214" s="78" t="s">
        <v>97</v>
      </c>
      <c r="L214" s="79" t="s">
        <v>98</v>
      </c>
      <c r="M214" s="79" t="s">
        <v>23</v>
      </c>
      <c r="N214" s="15" t="s">
        <v>28</v>
      </c>
      <c r="O214" s="15" t="s">
        <v>24</v>
      </c>
      <c r="P214" s="80" t="s">
        <v>2131</v>
      </c>
      <c r="Q214" s="80" t="s">
        <v>207</v>
      </c>
    </row>
    <row r="215" spans="1:17" hidden="1">
      <c r="A215" t="s">
        <v>1347</v>
      </c>
      <c r="B215" t="s">
        <v>1189</v>
      </c>
      <c r="C215" s="1">
        <v>44.42</v>
      </c>
      <c r="E215" s="42">
        <f t="shared" si="11"/>
        <v>44.42</v>
      </c>
      <c r="F215" s="77" t="s">
        <v>225</v>
      </c>
      <c r="G215" s="77" t="s">
        <v>207</v>
      </c>
      <c r="H215" s="77" t="s">
        <v>189</v>
      </c>
      <c r="I215" s="13">
        <v>1</v>
      </c>
      <c r="J215" s="14">
        <v>2015</v>
      </c>
      <c r="K215" s="78" t="s">
        <v>34</v>
      </c>
      <c r="L215" s="79" t="s">
        <v>35</v>
      </c>
      <c r="M215" s="79" t="s">
        <v>299</v>
      </c>
      <c r="N215" s="15" t="s">
        <v>28</v>
      </c>
      <c r="O215" s="15" t="s">
        <v>29</v>
      </c>
      <c r="P215" s="80" t="s">
        <v>2130</v>
      </c>
      <c r="Q215" s="80" t="s">
        <v>207</v>
      </c>
    </row>
    <row r="216" spans="1:17" hidden="1">
      <c r="A216" t="s">
        <v>1347</v>
      </c>
      <c r="B216" t="s">
        <v>1124</v>
      </c>
      <c r="C216" s="1">
        <v>6.65</v>
      </c>
      <c r="E216" s="42">
        <f t="shared" si="11"/>
        <v>6.65</v>
      </c>
      <c r="F216" s="77" t="s">
        <v>225</v>
      </c>
      <c r="G216" s="77" t="s">
        <v>207</v>
      </c>
      <c r="H216" s="77" t="s">
        <v>189</v>
      </c>
      <c r="I216" s="13">
        <v>1</v>
      </c>
      <c r="J216" s="14">
        <v>2015</v>
      </c>
      <c r="K216" s="78" t="s">
        <v>31</v>
      </c>
      <c r="L216" s="79" t="s">
        <v>1240</v>
      </c>
      <c r="M216" s="79" t="s">
        <v>23</v>
      </c>
      <c r="N216" s="15" t="s">
        <v>28</v>
      </c>
      <c r="O216" s="15" t="s">
        <v>24</v>
      </c>
      <c r="P216" s="80" t="s">
        <v>2130</v>
      </c>
      <c r="Q216" s="80" t="s">
        <v>207</v>
      </c>
    </row>
    <row r="217" spans="1:17" hidden="1">
      <c r="A217" t="s">
        <v>1347</v>
      </c>
      <c r="B217" t="s">
        <v>1132</v>
      </c>
      <c r="C217" s="1">
        <v>49</v>
      </c>
      <c r="E217" s="42">
        <f t="shared" si="11"/>
        <v>49</v>
      </c>
      <c r="F217" s="77" t="s">
        <v>225</v>
      </c>
      <c r="G217" s="77" t="s">
        <v>207</v>
      </c>
      <c r="H217" s="77" t="s">
        <v>189</v>
      </c>
      <c r="I217" s="13">
        <v>1</v>
      </c>
      <c r="J217" s="14">
        <v>2015</v>
      </c>
      <c r="K217" s="78" t="s">
        <v>78</v>
      </c>
      <c r="L217" s="79" t="s">
        <v>1245</v>
      </c>
      <c r="M217" s="79" t="s">
        <v>23</v>
      </c>
      <c r="N217" s="15" t="s">
        <v>28</v>
      </c>
      <c r="O217" s="15" t="s">
        <v>29</v>
      </c>
      <c r="P217" s="80" t="s">
        <v>2130</v>
      </c>
      <c r="Q217" s="80" t="s">
        <v>207</v>
      </c>
    </row>
    <row r="218" spans="1:17" hidden="1">
      <c r="A218" t="s">
        <v>1347</v>
      </c>
      <c r="B218" t="s">
        <v>1210</v>
      </c>
      <c r="C218" s="1">
        <v>200</v>
      </c>
      <c r="E218" s="42">
        <f t="shared" si="11"/>
        <v>200</v>
      </c>
      <c r="F218" s="77" t="s">
        <v>225</v>
      </c>
      <c r="G218" s="77" t="s">
        <v>207</v>
      </c>
      <c r="H218" s="77" t="s">
        <v>189</v>
      </c>
      <c r="I218" s="13">
        <v>1</v>
      </c>
      <c r="J218" s="14">
        <v>2015</v>
      </c>
      <c r="K218" s="78" t="s">
        <v>182</v>
      </c>
      <c r="L218" s="79" t="s">
        <v>232</v>
      </c>
      <c r="M218" s="79" t="s">
        <v>23</v>
      </c>
      <c r="N218" s="15" t="s">
        <v>28</v>
      </c>
      <c r="O218" s="15" t="s">
        <v>29</v>
      </c>
      <c r="P218" s="80" t="s">
        <v>2130</v>
      </c>
      <c r="Q218" s="80" t="s">
        <v>207</v>
      </c>
    </row>
    <row r="219" spans="1:17" hidden="1">
      <c r="A219" t="s">
        <v>1348</v>
      </c>
      <c r="B219" t="s">
        <v>1218</v>
      </c>
      <c r="C219" s="1">
        <v>161.12</v>
      </c>
      <c r="E219" s="42">
        <f t="shared" si="11"/>
        <v>161.12</v>
      </c>
      <c r="F219" s="77" t="s">
        <v>225</v>
      </c>
      <c r="G219" s="77" t="s">
        <v>207</v>
      </c>
      <c r="H219" s="77" t="s">
        <v>189</v>
      </c>
      <c r="I219" s="13">
        <v>1</v>
      </c>
      <c r="J219" s="14">
        <v>2015</v>
      </c>
      <c r="K219" s="78" t="s">
        <v>123</v>
      </c>
      <c r="L219" s="79" t="s">
        <v>101</v>
      </c>
      <c r="M219" s="79" t="s">
        <v>284</v>
      </c>
      <c r="N219" s="15" t="s">
        <v>28</v>
      </c>
      <c r="O219" s="15" t="s">
        <v>29</v>
      </c>
      <c r="P219" s="80" t="s">
        <v>2130</v>
      </c>
      <c r="Q219" s="80" t="s">
        <v>207</v>
      </c>
    </row>
    <row r="220" spans="1:17" hidden="1">
      <c r="A220" t="s">
        <v>1348</v>
      </c>
      <c r="B220" t="s">
        <v>1136</v>
      </c>
      <c r="C220" s="1">
        <v>200</v>
      </c>
      <c r="E220" s="42">
        <f t="shared" si="11"/>
        <v>200</v>
      </c>
      <c r="F220" s="77" t="s">
        <v>225</v>
      </c>
      <c r="G220" s="77" t="s">
        <v>207</v>
      </c>
      <c r="H220" s="77" t="s">
        <v>189</v>
      </c>
      <c r="I220" s="13">
        <v>1</v>
      </c>
      <c r="J220" s="14">
        <v>2015</v>
      </c>
      <c r="K220" s="78" t="s">
        <v>182</v>
      </c>
      <c r="L220" s="79" t="s">
        <v>232</v>
      </c>
      <c r="M220" s="79" t="s">
        <v>23</v>
      </c>
      <c r="N220" s="15" t="s">
        <v>28</v>
      </c>
      <c r="O220" s="15" t="s">
        <v>29</v>
      </c>
      <c r="P220" s="80" t="s">
        <v>2130</v>
      </c>
      <c r="Q220" s="80" t="s">
        <v>207</v>
      </c>
    </row>
    <row r="221" spans="1:17" hidden="1">
      <c r="A221" t="s">
        <v>1348</v>
      </c>
      <c r="B221" t="s">
        <v>1603</v>
      </c>
      <c r="C221" s="1">
        <v>28.42</v>
      </c>
      <c r="E221" s="42">
        <f t="shared" si="11"/>
        <v>28.42</v>
      </c>
      <c r="F221" s="77" t="s">
        <v>225</v>
      </c>
      <c r="G221" s="77" t="s">
        <v>207</v>
      </c>
      <c r="H221" s="77" t="s">
        <v>189</v>
      </c>
      <c r="I221" s="13">
        <v>1</v>
      </c>
      <c r="J221" s="14">
        <v>2015</v>
      </c>
      <c r="K221" s="78" t="s">
        <v>182</v>
      </c>
      <c r="L221" s="79" t="s">
        <v>183</v>
      </c>
      <c r="M221" s="79" t="s">
        <v>23</v>
      </c>
      <c r="N221" s="15" t="s">
        <v>28</v>
      </c>
      <c r="O221" s="15" t="s">
        <v>29</v>
      </c>
      <c r="P221" s="80" t="s">
        <v>2130</v>
      </c>
      <c r="Q221" s="80" t="s">
        <v>207</v>
      </c>
    </row>
    <row r="222" spans="1:17" hidden="1">
      <c r="A222" t="s">
        <v>1348</v>
      </c>
      <c r="B222" t="s">
        <v>1127</v>
      </c>
      <c r="C222" s="1">
        <v>-7.11</v>
      </c>
      <c r="E222" s="42">
        <f t="shared" si="11"/>
        <v>-7.11</v>
      </c>
      <c r="F222" s="77" t="s">
        <v>1038</v>
      </c>
      <c r="G222" s="77" t="s">
        <v>207</v>
      </c>
      <c r="H222" s="77" t="s">
        <v>189</v>
      </c>
      <c r="I222" s="13">
        <v>1</v>
      </c>
      <c r="J222" s="14">
        <v>2015</v>
      </c>
      <c r="K222" s="78" t="s">
        <v>182</v>
      </c>
      <c r="L222" s="79" t="s">
        <v>183</v>
      </c>
      <c r="M222" s="79" t="s">
        <v>23</v>
      </c>
      <c r="N222" s="15" t="s">
        <v>28</v>
      </c>
      <c r="O222" s="15" t="s">
        <v>29</v>
      </c>
      <c r="P222" s="80" t="s">
        <v>2130</v>
      </c>
      <c r="Q222" s="80" t="s">
        <v>207</v>
      </c>
    </row>
    <row r="223" spans="1:17" hidden="1">
      <c r="A223" t="s">
        <v>1348</v>
      </c>
      <c r="B223" t="s">
        <v>1134</v>
      </c>
      <c r="C223" s="1">
        <v>25</v>
      </c>
      <c r="E223" s="42">
        <f t="shared" si="11"/>
        <v>25</v>
      </c>
      <c r="F223" s="77" t="s">
        <v>225</v>
      </c>
      <c r="G223" s="77" t="s">
        <v>207</v>
      </c>
      <c r="H223" s="77" t="s">
        <v>189</v>
      </c>
      <c r="I223" s="13">
        <v>1</v>
      </c>
      <c r="J223" s="14">
        <v>2015</v>
      </c>
      <c r="K223" s="78" t="s">
        <v>413</v>
      </c>
      <c r="L223" s="79" t="s">
        <v>1246</v>
      </c>
      <c r="M223" s="79" t="s">
        <v>23</v>
      </c>
      <c r="N223" s="15" t="s">
        <v>28</v>
      </c>
      <c r="O223" s="15" t="s">
        <v>29</v>
      </c>
      <c r="P223" s="80" t="s">
        <v>2130</v>
      </c>
      <c r="Q223" s="80" t="s">
        <v>207</v>
      </c>
    </row>
    <row r="224" spans="1:17" hidden="1">
      <c r="A224" t="s">
        <v>1349</v>
      </c>
      <c r="B224" t="s">
        <v>1604</v>
      </c>
      <c r="C224" s="1">
        <v>25.35</v>
      </c>
      <c r="E224" s="42">
        <f t="shared" si="11"/>
        <v>25.35</v>
      </c>
      <c r="F224" s="77" t="s">
        <v>225</v>
      </c>
      <c r="G224" s="77" t="s">
        <v>207</v>
      </c>
      <c r="H224" s="77" t="s">
        <v>189</v>
      </c>
      <c r="I224" s="13">
        <v>1</v>
      </c>
      <c r="J224" s="14">
        <v>2015</v>
      </c>
      <c r="K224" s="78" t="s">
        <v>182</v>
      </c>
      <c r="L224" s="79" t="s">
        <v>1257</v>
      </c>
      <c r="M224" s="79" t="s">
        <v>23</v>
      </c>
      <c r="N224" s="15" t="s">
        <v>28</v>
      </c>
      <c r="O224" s="15" t="s">
        <v>29</v>
      </c>
      <c r="P224" s="80" t="s">
        <v>2130</v>
      </c>
      <c r="Q224" s="80" t="s">
        <v>207</v>
      </c>
    </row>
    <row r="225" spans="1:17" hidden="1">
      <c r="A225" t="s">
        <v>1349</v>
      </c>
      <c r="B225" t="s">
        <v>1605</v>
      </c>
      <c r="C225" s="1">
        <v>45.36</v>
      </c>
      <c r="E225" s="42">
        <f t="shared" si="11"/>
        <v>45.36</v>
      </c>
      <c r="F225" s="77" t="s">
        <v>225</v>
      </c>
      <c r="G225" s="77" t="s">
        <v>207</v>
      </c>
      <c r="H225" s="77" t="s">
        <v>189</v>
      </c>
      <c r="I225" s="13">
        <v>1</v>
      </c>
      <c r="J225" s="14">
        <v>2015</v>
      </c>
      <c r="K225" s="78" t="s">
        <v>182</v>
      </c>
      <c r="L225" s="79" t="s">
        <v>183</v>
      </c>
      <c r="M225" s="79" t="s">
        <v>23</v>
      </c>
      <c r="N225" s="15" t="s">
        <v>28</v>
      </c>
      <c r="O225" s="15" t="s">
        <v>29</v>
      </c>
      <c r="P225" s="80" t="s">
        <v>2130</v>
      </c>
      <c r="Q225" s="80" t="s">
        <v>207</v>
      </c>
    </row>
    <row r="226" spans="1:17" hidden="1">
      <c r="A226" t="s">
        <v>1349</v>
      </c>
      <c r="B226" t="s">
        <v>1606</v>
      </c>
      <c r="C226" s="1">
        <v>56.62</v>
      </c>
      <c r="E226" s="42">
        <f t="shared" si="11"/>
        <v>56.62</v>
      </c>
      <c r="F226" s="77" t="s">
        <v>225</v>
      </c>
      <c r="G226" s="77" t="s">
        <v>207</v>
      </c>
      <c r="H226" s="77" t="s">
        <v>189</v>
      </c>
      <c r="I226" s="13">
        <v>1</v>
      </c>
      <c r="J226" s="14">
        <v>2015</v>
      </c>
      <c r="K226" s="78" t="s">
        <v>182</v>
      </c>
      <c r="L226" s="79" t="s">
        <v>183</v>
      </c>
      <c r="M226" s="79" t="s">
        <v>23</v>
      </c>
      <c r="N226" s="15" t="s">
        <v>28</v>
      </c>
      <c r="O226" s="15" t="s">
        <v>29</v>
      </c>
      <c r="P226" s="80" t="s">
        <v>2130</v>
      </c>
      <c r="Q226" s="80" t="s">
        <v>207</v>
      </c>
    </row>
    <row r="227" spans="1:17" hidden="1">
      <c r="A227" t="s">
        <v>1349</v>
      </c>
      <c r="B227" t="s">
        <v>1137</v>
      </c>
      <c r="C227" s="1">
        <v>132.63</v>
      </c>
      <c r="E227" s="42">
        <f t="shared" si="11"/>
        <v>132.63</v>
      </c>
      <c r="F227" s="77" t="s">
        <v>225</v>
      </c>
      <c r="G227" s="77" t="s">
        <v>207</v>
      </c>
      <c r="H227" s="77" t="s">
        <v>189</v>
      </c>
      <c r="I227" s="13">
        <v>1</v>
      </c>
      <c r="J227" s="14">
        <v>2015</v>
      </c>
      <c r="K227" s="78" t="s">
        <v>461</v>
      </c>
      <c r="L227" s="79" t="s">
        <v>1249</v>
      </c>
      <c r="M227" s="79" t="s">
        <v>299</v>
      </c>
      <c r="N227" s="15" t="s">
        <v>28</v>
      </c>
      <c r="O227" s="15" t="s">
        <v>29</v>
      </c>
      <c r="P227" s="80" t="s">
        <v>2130</v>
      </c>
      <c r="Q227" s="80" t="s">
        <v>207</v>
      </c>
    </row>
    <row r="228" spans="1:17" hidden="1">
      <c r="A228" t="s">
        <v>1349</v>
      </c>
      <c r="B228" t="s">
        <v>1607</v>
      </c>
      <c r="C228" s="1">
        <v>9.99</v>
      </c>
      <c r="E228" s="42">
        <f t="shared" si="11"/>
        <v>9.99</v>
      </c>
      <c r="F228" s="77" t="s">
        <v>225</v>
      </c>
      <c r="G228" s="77" t="s">
        <v>207</v>
      </c>
      <c r="H228" s="77" t="s">
        <v>189</v>
      </c>
      <c r="I228" s="13">
        <v>1</v>
      </c>
      <c r="J228" s="14">
        <v>2015</v>
      </c>
      <c r="K228" s="78" t="s">
        <v>34</v>
      </c>
      <c r="L228" s="79" t="s">
        <v>35</v>
      </c>
      <c r="M228" s="79" t="s">
        <v>299</v>
      </c>
      <c r="N228" s="15" t="s">
        <v>28</v>
      </c>
      <c r="O228" s="15" t="s">
        <v>29</v>
      </c>
      <c r="P228" s="80" t="s">
        <v>2130</v>
      </c>
      <c r="Q228" s="80" t="s">
        <v>207</v>
      </c>
    </row>
    <row r="229" spans="1:17" hidden="1">
      <c r="A229" t="s">
        <v>1349</v>
      </c>
      <c r="B229" t="s">
        <v>1608</v>
      </c>
      <c r="C229" s="1">
        <v>34.950000000000003</v>
      </c>
      <c r="E229" s="42">
        <f t="shared" si="11"/>
        <v>34.950000000000003</v>
      </c>
      <c r="F229" s="77" t="s">
        <v>225</v>
      </c>
      <c r="G229" s="77" t="s">
        <v>207</v>
      </c>
      <c r="H229" s="77" t="s">
        <v>189</v>
      </c>
      <c r="I229" s="13">
        <v>1</v>
      </c>
      <c r="J229" s="14">
        <v>2015</v>
      </c>
      <c r="K229" s="78" t="s">
        <v>435</v>
      </c>
      <c r="L229" s="79" t="s">
        <v>2133</v>
      </c>
      <c r="M229" s="79" t="s">
        <v>23</v>
      </c>
      <c r="N229" s="15" t="s">
        <v>28</v>
      </c>
      <c r="O229" s="15" t="s">
        <v>29</v>
      </c>
      <c r="P229" s="80" t="s">
        <v>2130</v>
      </c>
      <c r="Q229" s="80" t="s">
        <v>207</v>
      </c>
    </row>
    <row r="230" spans="1:17" hidden="1">
      <c r="A230" t="s">
        <v>1350</v>
      </c>
      <c r="B230" t="s">
        <v>1172</v>
      </c>
      <c r="C230" s="1">
        <v>6.91</v>
      </c>
      <c r="E230" s="42">
        <f t="shared" si="11"/>
        <v>6.91</v>
      </c>
      <c r="F230" s="77" t="s">
        <v>225</v>
      </c>
      <c r="G230" s="77" t="s">
        <v>207</v>
      </c>
      <c r="H230" s="77" t="s">
        <v>189</v>
      </c>
      <c r="I230" s="13">
        <v>1</v>
      </c>
      <c r="J230" s="14">
        <v>2015</v>
      </c>
      <c r="K230" s="78" t="s">
        <v>123</v>
      </c>
      <c r="L230" s="79" t="s">
        <v>101</v>
      </c>
      <c r="M230" s="79" t="s">
        <v>284</v>
      </c>
      <c r="N230" s="15" t="s">
        <v>28</v>
      </c>
      <c r="O230" s="15" t="s">
        <v>29</v>
      </c>
      <c r="P230" s="80" t="s">
        <v>2130</v>
      </c>
      <c r="Q230" s="80" t="s">
        <v>207</v>
      </c>
    </row>
    <row r="231" spans="1:17" hidden="1">
      <c r="A231" t="s">
        <v>1350</v>
      </c>
      <c r="B231" t="s">
        <v>1172</v>
      </c>
      <c r="C231" s="1">
        <v>37.42</v>
      </c>
      <c r="E231" s="42">
        <f t="shared" si="11"/>
        <v>37.42</v>
      </c>
      <c r="F231" s="77" t="s">
        <v>225</v>
      </c>
      <c r="G231" s="77" t="s">
        <v>207</v>
      </c>
      <c r="H231" s="77" t="s">
        <v>189</v>
      </c>
      <c r="I231" s="13">
        <v>1</v>
      </c>
      <c r="J231" s="14">
        <v>2015</v>
      </c>
      <c r="K231" s="78" t="s">
        <v>123</v>
      </c>
      <c r="L231" s="79" t="s">
        <v>101</v>
      </c>
      <c r="M231" s="79" t="s">
        <v>284</v>
      </c>
      <c r="N231" s="15" t="s">
        <v>28</v>
      </c>
      <c r="O231" s="15" t="s">
        <v>29</v>
      </c>
      <c r="P231" s="80" t="s">
        <v>2130</v>
      </c>
      <c r="Q231" s="80" t="s">
        <v>207</v>
      </c>
    </row>
    <row r="232" spans="1:17" hidden="1">
      <c r="A232" t="s">
        <v>1350</v>
      </c>
      <c r="B232" t="s">
        <v>1140</v>
      </c>
      <c r="C232" s="1">
        <v>585.48</v>
      </c>
      <c r="E232" s="42">
        <f t="shared" si="11"/>
        <v>585.48</v>
      </c>
      <c r="F232" s="77" t="s">
        <v>225</v>
      </c>
      <c r="G232" s="77" t="s">
        <v>207</v>
      </c>
      <c r="H232" s="77" t="s">
        <v>189</v>
      </c>
      <c r="I232" s="13">
        <v>1</v>
      </c>
      <c r="J232" s="14">
        <v>2015</v>
      </c>
      <c r="K232" s="78" t="s">
        <v>461</v>
      </c>
      <c r="L232" s="79" t="s">
        <v>1249</v>
      </c>
      <c r="M232" s="79" t="s">
        <v>294</v>
      </c>
      <c r="N232" s="15" t="s">
        <v>28</v>
      </c>
      <c r="O232" s="15" t="s">
        <v>29</v>
      </c>
      <c r="P232" s="80" t="s">
        <v>2130</v>
      </c>
      <c r="Q232" s="80" t="s">
        <v>207</v>
      </c>
    </row>
    <row r="233" spans="1:17" hidden="1">
      <c r="A233" t="s">
        <v>1350</v>
      </c>
      <c r="B233" t="s">
        <v>1136</v>
      </c>
      <c r="C233" s="1">
        <v>200</v>
      </c>
      <c r="E233" s="42">
        <f t="shared" si="11"/>
        <v>200</v>
      </c>
      <c r="F233" s="77" t="s">
        <v>225</v>
      </c>
      <c r="G233" s="77" t="s">
        <v>207</v>
      </c>
      <c r="H233" s="77" t="s">
        <v>189</v>
      </c>
      <c r="I233" s="13">
        <v>1</v>
      </c>
      <c r="J233" s="14">
        <v>2015</v>
      </c>
      <c r="K233" s="78" t="s">
        <v>182</v>
      </c>
      <c r="L233" s="79" t="s">
        <v>232</v>
      </c>
      <c r="M233" s="79" t="s">
        <v>23</v>
      </c>
      <c r="N233" s="15" t="s">
        <v>28</v>
      </c>
      <c r="O233" s="15" t="s">
        <v>29</v>
      </c>
      <c r="P233" s="80" t="s">
        <v>2130</v>
      </c>
      <c r="Q233" s="80" t="s">
        <v>207</v>
      </c>
    </row>
    <row r="234" spans="1:17" hidden="1">
      <c r="A234" t="s">
        <v>1350</v>
      </c>
      <c r="B234" t="s">
        <v>1609</v>
      </c>
      <c r="C234" s="1">
        <v>9</v>
      </c>
      <c r="E234" s="42">
        <f t="shared" si="11"/>
        <v>9</v>
      </c>
      <c r="F234" s="77" t="s">
        <v>225</v>
      </c>
      <c r="G234" s="77" t="s">
        <v>207</v>
      </c>
      <c r="H234" s="77" t="s">
        <v>189</v>
      </c>
      <c r="I234" s="13">
        <v>1</v>
      </c>
      <c r="J234" s="14">
        <v>2015</v>
      </c>
      <c r="K234" s="78" t="s">
        <v>97</v>
      </c>
      <c r="L234" s="79" t="s">
        <v>98</v>
      </c>
      <c r="M234" s="79" t="s">
        <v>23</v>
      </c>
      <c r="N234" s="15" t="s">
        <v>28</v>
      </c>
      <c r="O234" s="15" t="s">
        <v>24</v>
      </c>
      <c r="P234" s="80" t="s">
        <v>2131</v>
      </c>
      <c r="Q234" s="80" t="s">
        <v>207</v>
      </c>
    </row>
    <row r="235" spans="1:17" hidden="1">
      <c r="A235" t="s">
        <v>1350</v>
      </c>
      <c r="B235" t="s">
        <v>1184</v>
      </c>
      <c r="C235" s="1">
        <v>42.45</v>
      </c>
      <c r="E235" s="42">
        <f t="shared" si="11"/>
        <v>42.45</v>
      </c>
      <c r="F235" s="77" t="s">
        <v>225</v>
      </c>
      <c r="G235" s="77" t="s">
        <v>207</v>
      </c>
      <c r="H235" s="77" t="s">
        <v>189</v>
      </c>
      <c r="I235" s="13">
        <v>1</v>
      </c>
      <c r="J235" s="14">
        <v>2015</v>
      </c>
      <c r="K235" s="78" t="s">
        <v>97</v>
      </c>
      <c r="L235" s="79" t="s">
        <v>98</v>
      </c>
      <c r="M235" s="79" t="s">
        <v>23</v>
      </c>
      <c r="N235" s="15" t="s">
        <v>28</v>
      </c>
      <c r="O235" s="15" t="s">
        <v>24</v>
      </c>
      <c r="P235" s="80" t="s">
        <v>2131</v>
      </c>
      <c r="Q235" s="80" t="s">
        <v>207</v>
      </c>
    </row>
    <row r="236" spans="1:17" hidden="1">
      <c r="A236" t="s">
        <v>1350</v>
      </c>
      <c r="B236" t="s">
        <v>1610</v>
      </c>
      <c r="C236" s="1">
        <v>60.42</v>
      </c>
      <c r="E236" s="42">
        <f t="shared" si="11"/>
        <v>60.42</v>
      </c>
      <c r="F236" s="77" t="s">
        <v>225</v>
      </c>
      <c r="G236" s="77" t="s">
        <v>207</v>
      </c>
      <c r="H236" s="77" t="s">
        <v>189</v>
      </c>
      <c r="I236" s="13">
        <v>1</v>
      </c>
      <c r="J236" s="14">
        <v>2015</v>
      </c>
      <c r="K236" s="78" t="s">
        <v>182</v>
      </c>
      <c r="L236" s="79" t="s">
        <v>183</v>
      </c>
      <c r="M236" s="79" t="s">
        <v>23</v>
      </c>
      <c r="N236" s="15" t="s">
        <v>28</v>
      </c>
      <c r="O236" s="15" t="s">
        <v>29</v>
      </c>
      <c r="P236" s="80" t="s">
        <v>2130</v>
      </c>
      <c r="Q236" s="80" t="s">
        <v>207</v>
      </c>
    </row>
    <row r="237" spans="1:17" hidden="1">
      <c r="A237" t="s">
        <v>1350</v>
      </c>
      <c r="B237" t="s">
        <v>1223</v>
      </c>
      <c r="C237" s="1">
        <v>136.44</v>
      </c>
      <c r="E237" s="42">
        <f t="shared" ref="E237:E300" si="12">C237</f>
        <v>136.44</v>
      </c>
      <c r="F237" s="77" t="s">
        <v>225</v>
      </c>
      <c r="G237" s="77" t="s">
        <v>207</v>
      </c>
      <c r="H237" s="77" t="s">
        <v>189</v>
      </c>
      <c r="I237" s="13">
        <v>1</v>
      </c>
      <c r="J237" s="14">
        <v>2015</v>
      </c>
      <c r="K237" s="78" t="s">
        <v>34</v>
      </c>
      <c r="L237" s="79" t="s">
        <v>35</v>
      </c>
      <c r="M237" s="79" t="s">
        <v>299</v>
      </c>
      <c r="N237" s="15" t="s">
        <v>28</v>
      </c>
      <c r="O237" s="15" t="s">
        <v>29</v>
      </c>
      <c r="P237" s="80" t="s">
        <v>2130</v>
      </c>
      <c r="Q237" s="80" t="s">
        <v>207</v>
      </c>
    </row>
    <row r="238" spans="1:17" hidden="1">
      <c r="A238" t="s">
        <v>1350</v>
      </c>
      <c r="B238" t="s">
        <v>1127</v>
      </c>
      <c r="C238" s="1">
        <v>-1.42</v>
      </c>
      <c r="E238" s="42">
        <f t="shared" si="12"/>
        <v>-1.42</v>
      </c>
      <c r="F238" s="77" t="s">
        <v>1038</v>
      </c>
      <c r="G238" s="77" t="s">
        <v>207</v>
      </c>
      <c r="H238" s="77" t="s">
        <v>189</v>
      </c>
      <c r="I238" s="13">
        <v>1</v>
      </c>
      <c r="J238" s="14">
        <v>2015</v>
      </c>
      <c r="K238" s="78" t="s">
        <v>182</v>
      </c>
      <c r="L238" s="79" t="s">
        <v>183</v>
      </c>
      <c r="M238" s="79" t="s">
        <v>23</v>
      </c>
      <c r="N238" s="15" t="s">
        <v>28</v>
      </c>
      <c r="O238" s="15" t="s">
        <v>29</v>
      </c>
      <c r="P238" s="80" t="s">
        <v>2130</v>
      </c>
      <c r="Q238" s="80" t="s">
        <v>207</v>
      </c>
    </row>
    <row r="239" spans="1:17" hidden="1">
      <c r="A239" t="s">
        <v>1350</v>
      </c>
      <c r="B239" t="s">
        <v>1189</v>
      </c>
      <c r="C239" s="1">
        <v>18.649999999999999</v>
      </c>
      <c r="E239" s="42">
        <f t="shared" si="12"/>
        <v>18.649999999999999</v>
      </c>
      <c r="F239" s="77" t="s">
        <v>225</v>
      </c>
      <c r="G239" s="77" t="s">
        <v>207</v>
      </c>
      <c r="H239" s="77" t="s">
        <v>189</v>
      </c>
      <c r="I239" s="13">
        <v>1</v>
      </c>
      <c r="J239" s="14">
        <v>2015</v>
      </c>
      <c r="K239" s="78" t="s">
        <v>34</v>
      </c>
      <c r="L239" s="79" t="s">
        <v>35</v>
      </c>
      <c r="M239" s="79" t="s">
        <v>299</v>
      </c>
      <c r="N239" s="15" t="s">
        <v>28</v>
      </c>
      <c r="O239" s="15" t="s">
        <v>29</v>
      </c>
      <c r="P239" s="80" t="s">
        <v>2130</v>
      </c>
      <c r="Q239" s="80" t="s">
        <v>207</v>
      </c>
    </row>
    <row r="240" spans="1:17" hidden="1">
      <c r="A240" t="s">
        <v>1350</v>
      </c>
      <c r="B240" t="s">
        <v>1166</v>
      </c>
      <c r="C240" s="1">
        <v>714.42</v>
      </c>
      <c r="E240" s="42">
        <f t="shared" si="12"/>
        <v>714.42</v>
      </c>
      <c r="F240" s="77" t="s">
        <v>225</v>
      </c>
      <c r="G240" s="77" t="s">
        <v>207</v>
      </c>
      <c r="H240" s="77" t="s">
        <v>189</v>
      </c>
      <c r="I240" s="13">
        <v>1</v>
      </c>
      <c r="J240" s="14">
        <v>2015</v>
      </c>
      <c r="K240" s="78" t="s">
        <v>446</v>
      </c>
      <c r="L240" s="79" t="s">
        <v>1268</v>
      </c>
      <c r="M240" s="79" t="s">
        <v>23</v>
      </c>
      <c r="N240" s="15" t="s">
        <v>28</v>
      </c>
      <c r="O240" s="15" t="s">
        <v>29</v>
      </c>
      <c r="P240" s="80" t="s">
        <v>2130</v>
      </c>
      <c r="Q240" s="80" t="s">
        <v>207</v>
      </c>
    </row>
    <row r="241" spans="1:17" hidden="1">
      <c r="A241" t="s">
        <v>1350</v>
      </c>
      <c r="B241" t="s">
        <v>1166</v>
      </c>
      <c r="C241" s="1">
        <v>181.22</v>
      </c>
      <c r="E241" s="42">
        <f t="shared" si="12"/>
        <v>181.22</v>
      </c>
      <c r="F241" s="77" t="s">
        <v>225</v>
      </c>
      <c r="G241" s="77" t="s">
        <v>207</v>
      </c>
      <c r="H241" s="77" t="s">
        <v>189</v>
      </c>
      <c r="I241" s="13">
        <v>1</v>
      </c>
      <c r="J241" s="14">
        <v>2015</v>
      </c>
      <c r="K241" s="78" t="s">
        <v>446</v>
      </c>
      <c r="L241" s="79" t="s">
        <v>1268</v>
      </c>
      <c r="M241" s="79" t="s">
        <v>23</v>
      </c>
      <c r="N241" s="15" t="s">
        <v>28</v>
      </c>
      <c r="O241" s="15" t="s">
        <v>29</v>
      </c>
      <c r="P241" s="80" t="s">
        <v>2130</v>
      </c>
      <c r="Q241" s="80" t="s">
        <v>207</v>
      </c>
    </row>
    <row r="242" spans="1:17" hidden="1">
      <c r="A242" t="s">
        <v>1350</v>
      </c>
      <c r="B242" t="s">
        <v>1166</v>
      </c>
      <c r="C242" s="1">
        <v>439.67</v>
      </c>
      <c r="E242" s="42">
        <f t="shared" si="12"/>
        <v>439.67</v>
      </c>
      <c r="F242" s="77" t="s">
        <v>225</v>
      </c>
      <c r="G242" s="77" t="s">
        <v>207</v>
      </c>
      <c r="H242" s="77" t="s">
        <v>189</v>
      </c>
      <c r="I242" s="13">
        <v>1</v>
      </c>
      <c r="J242" s="14">
        <v>2015</v>
      </c>
      <c r="K242" s="78" t="s">
        <v>446</v>
      </c>
      <c r="L242" s="79" t="s">
        <v>1268</v>
      </c>
      <c r="M242" s="79" t="s">
        <v>23</v>
      </c>
      <c r="N242" s="15" t="s">
        <v>28</v>
      </c>
      <c r="O242" s="15" t="s">
        <v>29</v>
      </c>
      <c r="P242" s="80" t="s">
        <v>2130</v>
      </c>
      <c r="Q242" s="80" t="s">
        <v>207</v>
      </c>
    </row>
    <row r="243" spans="1:17" hidden="1">
      <c r="A243" t="s">
        <v>1350</v>
      </c>
      <c r="B243" t="s">
        <v>1166</v>
      </c>
      <c r="C243" s="1">
        <v>479.92</v>
      </c>
      <c r="E243" s="42">
        <f t="shared" si="12"/>
        <v>479.92</v>
      </c>
      <c r="F243" s="77" t="s">
        <v>225</v>
      </c>
      <c r="G243" s="77" t="s">
        <v>207</v>
      </c>
      <c r="H243" s="77" t="s">
        <v>189</v>
      </c>
      <c r="I243" s="13">
        <v>1</v>
      </c>
      <c r="J243" s="14">
        <v>2015</v>
      </c>
      <c r="K243" s="78" t="s">
        <v>446</v>
      </c>
      <c r="L243" s="79" t="s">
        <v>1268</v>
      </c>
      <c r="M243" s="79" t="s">
        <v>23</v>
      </c>
      <c r="N243" s="15" t="s">
        <v>28</v>
      </c>
      <c r="O243" s="15" t="s">
        <v>29</v>
      </c>
      <c r="P243" s="80" t="s">
        <v>2130</v>
      </c>
      <c r="Q243" s="80" t="s">
        <v>207</v>
      </c>
    </row>
    <row r="244" spans="1:17" hidden="1">
      <c r="A244" t="s">
        <v>1350</v>
      </c>
      <c r="B244" t="s">
        <v>1202</v>
      </c>
      <c r="C244" s="1">
        <v>248.92</v>
      </c>
      <c r="E244" s="42">
        <f t="shared" si="12"/>
        <v>248.92</v>
      </c>
      <c r="F244" s="77" t="s">
        <v>225</v>
      </c>
      <c r="G244" s="77" t="s">
        <v>207</v>
      </c>
      <c r="H244" s="77" t="s">
        <v>189</v>
      </c>
      <c r="I244" s="13">
        <v>1</v>
      </c>
      <c r="J244" s="14">
        <v>2015</v>
      </c>
      <c r="K244" s="78" t="s">
        <v>31</v>
      </c>
      <c r="L244" s="79" t="s">
        <v>110</v>
      </c>
      <c r="M244" s="79" t="s">
        <v>23</v>
      </c>
      <c r="N244" s="15" t="s">
        <v>28</v>
      </c>
      <c r="O244" s="15" t="s">
        <v>24</v>
      </c>
      <c r="P244" s="80" t="s">
        <v>2130</v>
      </c>
      <c r="Q244" s="80" t="s">
        <v>207</v>
      </c>
    </row>
    <row r="245" spans="1:17" hidden="1">
      <c r="A245" t="s">
        <v>1351</v>
      </c>
      <c r="B245" t="s">
        <v>1229</v>
      </c>
      <c r="C245" s="1">
        <v>31.05</v>
      </c>
      <c r="E245" s="42">
        <f t="shared" si="12"/>
        <v>31.05</v>
      </c>
      <c r="F245" s="77" t="s">
        <v>225</v>
      </c>
      <c r="G245" s="77" t="s">
        <v>207</v>
      </c>
      <c r="H245" s="77" t="s">
        <v>189</v>
      </c>
      <c r="I245" s="13">
        <v>1</v>
      </c>
      <c r="J245" s="14">
        <v>2015</v>
      </c>
      <c r="K245" s="78" t="s">
        <v>123</v>
      </c>
      <c r="L245" s="79" t="s">
        <v>101</v>
      </c>
      <c r="M245" s="79" t="s">
        <v>284</v>
      </c>
      <c r="N245" s="15" t="s">
        <v>28</v>
      </c>
      <c r="O245" s="15" t="s">
        <v>29</v>
      </c>
      <c r="P245" s="80" t="s">
        <v>2130</v>
      </c>
      <c r="Q245" s="80" t="s">
        <v>207</v>
      </c>
    </row>
    <row r="246" spans="1:17" hidden="1">
      <c r="A246" t="s">
        <v>1351</v>
      </c>
      <c r="B246" t="s">
        <v>1611</v>
      </c>
      <c r="C246" s="1">
        <v>72.739999999999995</v>
      </c>
      <c r="E246" s="42">
        <f t="shared" si="12"/>
        <v>72.739999999999995</v>
      </c>
      <c r="F246" s="77" t="s">
        <v>225</v>
      </c>
      <c r="G246" s="77" t="s">
        <v>207</v>
      </c>
      <c r="H246" s="77" t="s">
        <v>189</v>
      </c>
      <c r="I246" s="13">
        <v>1</v>
      </c>
      <c r="J246" s="14">
        <v>2015</v>
      </c>
      <c r="K246" s="78" t="s">
        <v>123</v>
      </c>
      <c r="L246" s="79" t="s">
        <v>101</v>
      </c>
      <c r="M246" s="79" t="s">
        <v>284</v>
      </c>
      <c r="N246" s="15" t="s">
        <v>28</v>
      </c>
      <c r="O246" s="15" t="s">
        <v>29</v>
      </c>
      <c r="P246" s="80" t="s">
        <v>2130</v>
      </c>
      <c r="Q246" s="80" t="s">
        <v>207</v>
      </c>
    </row>
    <row r="247" spans="1:17" hidden="1">
      <c r="A247" t="s">
        <v>1351</v>
      </c>
      <c r="B247" t="s">
        <v>1233</v>
      </c>
      <c r="C247" s="1">
        <v>198</v>
      </c>
      <c r="E247" s="42">
        <f t="shared" si="12"/>
        <v>198</v>
      </c>
      <c r="F247" s="77" t="s">
        <v>225</v>
      </c>
      <c r="G247" s="77" t="s">
        <v>207</v>
      </c>
      <c r="H247" s="77" t="s">
        <v>189</v>
      </c>
      <c r="I247" s="13">
        <v>1</v>
      </c>
      <c r="J247" s="14">
        <v>2015</v>
      </c>
      <c r="K247" s="78" t="s">
        <v>97</v>
      </c>
      <c r="L247" s="79" t="s">
        <v>98</v>
      </c>
      <c r="M247" s="79" t="s">
        <v>23</v>
      </c>
      <c r="N247" s="15" t="s">
        <v>28</v>
      </c>
      <c r="O247" s="15" t="s">
        <v>24</v>
      </c>
      <c r="P247" s="80" t="s">
        <v>2131</v>
      </c>
      <c r="Q247" s="80" t="s">
        <v>207</v>
      </c>
    </row>
    <row r="248" spans="1:17" hidden="1">
      <c r="A248" t="s">
        <v>1351</v>
      </c>
      <c r="B248" t="s">
        <v>1143</v>
      </c>
      <c r="C248" s="1">
        <v>32.61</v>
      </c>
      <c r="E248" s="42">
        <f t="shared" si="12"/>
        <v>32.61</v>
      </c>
      <c r="F248" s="77" t="s">
        <v>225</v>
      </c>
      <c r="G248" s="77" t="s">
        <v>207</v>
      </c>
      <c r="H248" s="77" t="s">
        <v>189</v>
      </c>
      <c r="I248" s="13">
        <v>1</v>
      </c>
      <c r="J248" s="14">
        <v>2015</v>
      </c>
      <c r="K248" s="78" t="s">
        <v>496</v>
      </c>
      <c r="L248" s="79" t="s">
        <v>1251</v>
      </c>
      <c r="M248" s="79" t="s">
        <v>23</v>
      </c>
      <c r="N248" s="15" t="s">
        <v>28</v>
      </c>
      <c r="O248" s="15" t="s">
        <v>29</v>
      </c>
      <c r="P248" s="80" t="s">
        <v>2130</v>
      </c>
      <c r="Q248" s="80" t="s">
        <v>207</v>
      </c>
    </row>
    <row r="249" spans="1:17" hidden="1">
      <c r="A249" t="s">
        <v>1351</v>
      </c>
      <c r="B249" t="s">
        <v>1612</v>
      </c>
      <c r="C249" s="1">
        <v>55.71</v>
      </c>
      <c r="E249" s="42">
        <f t="shared" si="12"/>
        <v>55.71</v>
      </c>
      <c r="F249" s="77" t="s">
        <v>225</v>
      </c>
      <c r="G249" s="77" t="s">
        <v>207</v>
      </c>
      <c r="H249" s="77" t="s">
        <v>189</v>
      </c>
      <c r="I249" s="13">
        <v>1</v>
      </c>
      <c r="J249" s="14">
        <v>2015</v>
      </c>
      <c r="K249" s="78" t="s">
        <v>182</v>
      </c>
      <c r="L249" s="79" t="s">
        <v>183</v>
      </c>
      <c r="M249" s="79" t="s">
        <v>23</v>
      </c>
      <c r="N249" s="15" t="s">
        <v>28</v>
      </c>
      <c r="O249" s="15" t="s">
        <v>29</v>
      </c>
      <c r="P249" s="80" t="s">
        <v>2130</v>
      </c>
      <c r="Q249" s="80" t="s">
        <v>207</v>
      </c>
    </row>
    <row r="250" spans="1:17" hidden="1">
      <c r="A250" t="s">
        <v>1351</v>
      </c>
      <c r="B250" t="s">
        <v>1127</v>
      </c>
      <c r="C250" s="1">
        <v>-3.02</v>
      </c>
      <c r="E250" s="42">
        <f t="shared" si="12"/>
        <v>-3.02</v>
      </c>
      <c r="F250" s="77" t="s">
        <v>1038</v>
      </c>
      <c r="G250" s="77" t="s">
        <v>207</v>
      </c>
      <c r="H250" s="77" t="s">
        <v>189</v>
      </c>
      <c r="I250" s="13">
        <v>1</v>
      </c>
      <c r="J250" s="14">
        <v>2015</v>
      </c>
      <c r="K250" s="78" t="s">
        <v>182</v>
      </c>
      <c r="L250" s="79" t="s">
        <v>183</v>
      </c>
      <c r="M250" s="79" t="s">
        <v>23</v>
      </c>
      <c r="N250" s="15" t="s">
        <v>28</v>
      </c>
      <c r="O250" s="15" t="s">
        <v>29</v>
      </c>
      <c r="P250" s="80" t="s">
        <v>2130</v>
      </c>
      <c r="Q250" s="80" t="s">
        <v>207</v>
      </c>
    </row>
    <row r="251" spans="1:17" hidden="1">
      <c r="A251" t="s">
        <v>1351</v>
      </c>
      <c r="B251" t="s">
        <v>1127</v>
      </c>
      <c r="C251" s="1">
        <v>-2.27</v>
      </c>
      <c r="E251" s="42">
        <f t="shared" si="12"/>
        <v>-2.27</v>
      </c>
      <c r="F251" s="77" t="s">
        <v>1038</v>
      </c>
      <c r="G251" s="77" t="s">
        <v>207</v>
      </c>
      <c r="H251" s="77" t="s">
        <v>189</v>
      </c>
      <c r="I251" s="13">
        <v>1</v>
      </c>
      <c r="J251" s="14">
        <v>2015</v>
      </c>
      <c r="K251" s="78" t="s">
        <v>182</v>
      </c>
      <c r="L251" s="79" t="s">
        <v>183</v>
      </c>
      <c r="M251" s="79" t="s">
        <v>23</v>
      </c>
      <c r="N251" s="15" t="s">
        <v>28</v>
      </c>
      <c r="O251" s="15" t="s">
        <v>29</v>
      </c>
      <c r="P251" s="80" t="s">
        <v>2130</v>
      </c>
      <c r="Q251" s="80" t="s">
        <v>207</v>
      </c>
    </row>
    <row r="252" spans="1:17" hidden="1">
      <c r="A252" t="s">
        <v>1351</v>
      </c>
      <c r="B252" t="s">
        <v>1127</v>
      </c>
      <c r="C252" s="1">
        <v>-2.83</v>
      </c>
      <c r="E252" s="42">
        <f t="shared" si="12"/>
        <v>-2.83</v>
      </c>
      <c r="F252" s="77" t="s">
        <v>1038</v>
      </c>
      <c r="G252" s="77" t="s">
        <v>207</v>
      </c>
      <c r="H252" s="77" t="s">
        <v>189</v>
      </c>
      <c r="I252" s="13">
        <v>1</v>
      </c>
      <c r="J252" s="14">
        <v>2015</v>
      </c>
      <c r="K252" s="78" t="s">
        <v>182</v>
      </c>
      <c r="L252" s="79" t="s">
        <v>183</v>
      </c>
      <c r="M252" s="79" t="s">
        <v>23</v>
      </c>
      <c r="N252" s="15" t="s">
        <v>28</v>
      </c>
      <c r="O252" s="15" t="s">
        <v>29</v>
      </c>
      <c r="P252" s="80" t="s">
        <v>2130</v>
      </c>
      <c r="Q252" s="80" t="s">
        <v>207</v>
      </c>
    </row>
    <row r="253" spans="1:17" hidden="1">
      <c r="A253" t="s">
        <v>1352</v>
      </c>
      <c r="B253" t="s">
        <v>1613</v>
      </c>
      <c r="C253" s="1">
        <v>36.97</v>
      </c>
      <c r="E253" s="42">
        <f t="shared" si="12"/>
        <v>36.97</v>
      </c>
      <c r="F253" s="77" t="s">
        <v>225</v>
      </c>
      <c r="G253" s="77" t="s">
        <v>207</v>
      </c>
      <c r="H253" s="77" t="s">
        <v>189</v>
      </c>
      <c r="I253" s="13">
        <v>1</v>
      </c>
      <c r="J253" s="14">
        <v>2015</v>
      </c>
      <c r="K253" s="78" t="s">
        <v>123</v>
      </c>
      <c r="L253" s="79" t="s">
        <v>101</v>
      </c>
      <c r="M253" s="79" t="s">
        <v>284</v>
      </c>
      <c r="N253" s="15" t="s">
        <v>28</v>
      </c>
      <c r="O253" s="15" t="s">
        <v>29</v>
      </c>
      <c r="P253" s="80" t="s">
        <v>2130</v>
      </c>
      <c r="Q253" s="80" t="s">
        <v>207</v>
      </c>
    </row>
    <row r="254" spans="1:17" hidden="1">
      <c r="A254" t="s">
        <v>1352</v>
      </c>
      <c r="B254" t="s">
        <v>1152</v>
      </c>
      <c r="C254" s="1">
        <v>14.04</v>
      </c>
      <c r="E254" s="42">
        <f t="shared" si="12"/>
        <v>14.04</v>
      </c>
      <c r="F254" s="77" t="s">
        <v>225</v>
      </c>
      <c r="G254" s="77" t="s">
        <v>207</v>
      </c>
      <c r="H254" s="77" t="s">
        <v>189</v>
      </c>
      <c r="I254" s="13">
        <v>1</v>
      </c>
      <c r="J254" s="14">
        <v>2015</v>
      </c>
      <c r="K254" s="78" t="s">
        <v>123</v>
      </c>
      <c r="L254" s="79" t="s">
        <v>101</v>
      </c>
      <c r="M254" s="79" t="s">
        <v>284</v>
      </c>
      <c r="N254" s="15" t="s">
        <v>28</v>
      </c>
      <c r="O254" s="15" t="s">
        <v>29</v>
      </c>
      <c r="P254" s="80" t="s">
        <v>2130</v>
      </c>
      <c r="Q254" s="80" t="s">
        <v>207</v>
      </c>
    </row>
    <row r="255" spans="1:17" hidden="1">
      <c r="A255" t="s">
        <v>1352</v>
      </c>
      <c r="B255" t="s">
        <v>1614</v>
      </c>
      <c r="C255" s="1">
        <v>24.03</v>
      </c>
      <c r="E255" s="42">
        <f t="shared" si="12"/>
        <v>24.03</v>
      </c>
      <c r="F255" s="77" t="s">
        <v>225</v>
      </c>
      <c r="G255" s="77" t="s">
        <v>207</v>
      </c>
      <c r="H255" s="77" t="s">
        <v>189</v>
      </c>
      <c r="I255" s="13">
        <v>1</v>
      </c>
      <c r="J255" s="14">
        <v>2015</v>
      </c>
      <c r="K255" s="78" t="s">
        <v>123</v>
      </c>
      <c r="L255" s="79" t="s">
        <v>101</v>
      </c>
      <c r="M255" s="79" t="s">
        <v>284</v>
      </c>
      <c r="N255" s="15" t="s">
        <v>28</v>
      </c>
      <c r="O255" s="15" t="s">
        <v>29</v>
      </c>
      <c r="P255" s="80" t="s">
        <v>2130</v>
      </c>
      <c r="Q255" s="80" t="s">
        <v>207</v>
      </c>
    </row>
    <row r="256" spans="1:17" hidden="1">
      <c r="A256" t="s">
        <v>1352</v>
      </c>
      <c r="B256" t="s">
        <v>1615</v>
      </c>
      <c r="C256" s="1">
        <v>42.72</v>
      </c>
      <c r="E256" s="42">
        <f t="shared" si="12"/>
        <v>42.72</v>
      </c>
      <c r="F256" s="77" t="s">
        <v>225</v>
      </c>
      <c r="G256" s="77" t="s">
        <v>207</v>
      </c>
      <c r="H256" s="77" t="s">
        <v>189</v>
      </c>
      <c r="I256" s="13">
        <v>1</v>
      </c>
      <c r="J256" s="14">
        <v>2015</v>
      </c>
      <c r="K256" s="78" t="s">
        <v>123</v>
      </c>
      <c r="L256" s="79" t="s">
        <v>101</v>
      </c>
      <c r="M256" s="79" t="s">
        <v>284</v>
      </c>
      <c r="N256" s="15" t="s">
        <v>28</v>
      </c>
      <c r="O256" s="15" t="s">
        <v>29</v>
      </c>
      <c r="P256" s="80" t="s">
        <v>2130</v>
      </c>
      <c r="Q256" s="80" t="s">
        <v>207</v>
      </c>
    </row>
    <row r="257" spans="1:17" hidden="1">
      <c r="A257" t="s">
        <v>1352</v>
      </c>
      <c r="B257" t="s">
        <v>1616</v>
      </c>
      <c r="C257" s="1">
        <v>15.91</v>
      </c>
      <c r="E257" s="42">
        <f t="shared" si="12"/>
        <v>15.91</v>
      </c>
      <c r="F257" s="77" t="s">
        <v>225</v>
      </c>
      <c r="G257" s="77" t="s">
        <v>207</v>
      </c>
      <c r="H257" s="77" t="s">
        <v>189</v>
      </c>
      <c r="I257" s="13">
        <v>1</v>
      </c>
      <c r="J257" s="14">
        <v>2015</v>
      </c>
      <c r="K257" s="78" t="s">
        <v>123</v>
      </c>
      <c r="L257" s="79" t="s">
        <v>101</v>
      </c>
      <c r="M257" s="79" t="s">
        <v>284</v>
      </c>
      <c r="N257" s="15" t="s">
        <v>28</v>
      </c>
      <c r="O257" s="15" t="s">
        <v>29</v>
      </c>
      <c r="P257" s="80" t="s">
        <v>2130</v>
      </c>
      <c r="Q257" s="80" t="s">
        <v>207</v>
      </c>
    </row>
    <row r="258" spans="1:17" hidden="1">
      <c r="A258" t="s">
        <v>1352</v>
      </c>
      <c r="B258" t="s">
        <v>1611</v>
      </c>
      <c r="C258" s="1">
        <v>36.83</v>
      </c>
      <c r="E258" s="42">
        <f t="shared" si="12"/>
        <v>36.83</v>
      </c>
      <c r="F258" s="77" t="s">
        <v>225</v>
      </c>
      <c r="G258" s="77" t="s">
        <v>207</v>
      </c>
      <c r="H258" s="77" t="s">
        <v>189</v>
      </c>
      <c r="I258" s="13">
        <v>1</v>
      </c>
      <c r="J258" s="14">
        <v>2015</v>
      </c>
      <c r="K258" s="78" t="s">
        <v>123</v>
      </c>
      <c r="L258" s="79" t="s">
        <v>101</v>
      </c>
      <c r="M258" s="79" t="s">
        <v>284</v>
      </c>
      <c r="N258" s="15" t="s">
        <v>28</v>
      </c>
      <c r="O258" s="15" t="s">
        <v>29</v>
      </c>
      <c r="P258" s="80" t="s">
        <v>2130</v>
      </c>
      <c r="Q258" s="80" t="s">
        <v>207</v>
      </c>
    </row>
    <row r="259" spans="1:17" hidden="1">
      <c r="A259" t="s">
        <v>1352</v>
      </c>
      <c r="B259" t="s">
        <v>1219</v>
      </c>
      <c r="C259" s="1">
        <v>95.23</v>
      </c>
      <c r="E259" s="42">
        <f t="shared" si="12"/>
        <v>95.23</v>
      </c>
      <c r="F259" s="77" t="s">
        <v>225</v>
      </c>
      <c r="G259" s="77" t="s">
        <v>207</v>
      </c>
      <c r="H259" s="77" t="s">
        <v>189</v>
      </c>
      <c r="I259" s="13">
        <v>1</v>
      </c>
      <c r="J259" s="14">
        <v>2015</v>
      </c>
      <c r="K259" s="78" t="s">
        <v>123</v>
      </c>
      <c r="L259" s="79" t="s">
        <v>101</v>
      </c>
      <c r="M259" s="79" t="s">
        <v>284</v>
      </c>
      <c r="N259" s="15" t="s">
        <v>28</v>
      </c>
      <c r="O259" s="15" t="s">
        <v>29</v>
      </c>
      <c r="P259" s="80" t="s">
        <v>2130</v>
      </c>
      <c r="Q259" s="80" t="s">
        <v>207</v>
      </c>
    </row>
    <row r="260" spans="1:17" hidden="1">
      <c r="A260" t="s">
        <v>1352</v>
      </c>
      <c r="B260" t="s">
        <v>1127</v>
      </c>
      <c r="C260" s="1">
        <v>-2.79</v>
      </c>
      <c r="E260" s="42">
        <f t="shared" si="12"/>
        <v>-2.79</v>
      </c>
      <c r="F260" s="77" t="s">
        <v>1038</v>
      </c>
      <c r="G260" s="77" t="s">
        <v>207</v>
      </c>
      <c r="H260" s="77" t="s">
        <v>189</v>
      </c>
      <c r="I260" s="13">
        <v>1</v>
      </c>
      <c r="J260" s="14">
        <v>2015</v>
      </c>
      <c r="K260" s="78" t="s">
        <v>182</v>
      </c>
      <c r="L260" s="79" t="s">
        <v>183</v>
      </c>
      <c r="M260" s="79" t="s">
        <v>23</v>
      </c>
      <c r="N260" s="15" t="s">
        <v>28</v>
      </c>
      <c r="O260" s="15" t="s">
        <v>29</v>
      </c>
      <c r="P260" s="80" t="s">
        <v>2130</v>
      </c>
      <c r="Q260" s="80" t="s">
        <v>207</v>
      </c>
    </row>
    <row r="261" spans="1:17" hidden="1">
      <c r="A261" t="s">
        <v>1352</v>
      </c>
      <c r="B261" t="s">
        <v>1169</v>
      </c>
      <c r="C261" s="1">
        <v>20</v>
      </c>
      <c r="E261" s="42">
        <f t="shared" si="12"/>
        <v>20</v>
      </c>
      <c r="F261" s="77" t="s">
        <v>225</v>
      </c>
      <c r="G261" s="77" t="s">
        <v>207</v>
      </c>
      <c r="H261" s="77" t="s">
        <v>189</v>
      </c>
      <c r="I261" s="13">
        <v>1</v>
      </c>
      <c r="J261" s="14">
        <v>2015</v>
      </c>
      <c r="K261" s="78" t="s">
        <v>34</v>
      </c>
      <c r="L261" s="79" t="s">
        <v>35</v>
      </c>
      <c r="M261" s="79" t="s">
        <v>299</v>
      </c>
      <c r="N261" s="15" t="s">
        <v>28</v>
      </c>
      <c r="O261" s="15" t="s">
        <v>29</v>
      </c>
      <c r="P261" s="80" t="s">
        <v>2130</v>
      </c>
      <c r="Q261" s="80" t="s">
        <v>207</v>
      </c>
    </row>
    <row r="262" spans="1:17" hidden="1">
      <c r="A262" t="s">
        <v>1352</v>
      </c>
      <c r="B262" t="s">
        <v>1143</v>
      </c>
      <c r="C262" s="1">
        <v>32.61</v>
      </c>
      <c r="E262" s="42">
        <f t="shared" si="12"/>
        <v>32.61</v>
      </c>
      <c r="F262" s="77" t="s">
        <v>225</v>
      </c>
      <c r="G262" s="77" t="s">
        <v>207</v>
      </c>
      <c r="H262" s="77" t="s">
        <v>189</v>
      </c>
      <c r="I262" s="13">
        <v>1</v>
      </c>
      <c r="J262" s="14">
        <v>2015</v>
      </c>
      <c r="K262" s="78" t="s">
        <v>496</v>
      </c>
      <c r="L262" s="79" t="s">
        <v>1251</v>
      </c>
      <c r="M262" s="79" t="s">
        <v>23</v>
      </c>
      <c r="N262" s="15" t="s">
        <v>28</v>
      </c>
      <c r="O262" s="15" t="s">
        <v>29</v>
      </c>
      <c r="P262" s="80" t="s">
        <v>2130</v>
      </c>
      <c r="Q262" s="80" t="s">
        <v>207</v>
      </c>
    </row>
    <row r="263" spans="1:17" hidden="1">
      <c r="A263" t="s">
        <v>1353</v>
      </c>
      <c r="B263" t="s">
        <v>1617</v>
      </c>
      <c r="C263" s="1">
        <v>16.22</v>
      </c>
      <c r="E263" s="42">
        <f t="shared" si="12"/>
        <v>16.22</v>
      </c>
      <c r="F263" s="77" t="s">
        <v>225</v>
      </c>
      <c r="G263" s="77" t="s">
        <v>207</v>
      </c>
      <c r="H263" s="77" t="s">
        <v>189</v>
      </c>
      <c r="I263" s="13">
        <v>1</v>
      </c>
      <c r="J263" s="14">
        <v>2015</v>
      </c>
      <c r="K263" s="78" t="s">
        <v>123</v>
      </c>
      <c r="L263" s="79" t="s">
        <v>101</v>
      </c>
      <c r="M263" s="79" t="s">
        <v>284</v>
      </c>
      <c r="N263" s="15" t="s">
        <v>28</v>
      </c>
      <c r="O263" s="15" t="s">
        <v>29</v>
      </c>
      <c r="P263" s="80" t="s">
        <v>2130</v>
      </c>
      <c r="Q263" s="80" t="s">
        <v>207</v>
      </c>
    </row>
    <row r="264" spans="1:17" hidden="1">
      <c r="A264" t="s">
        <v>1353</v>
      </c>
      <c r="B264" t="s">
        <v>1618</v>
      </c>
      <c r="C264" s="1">
        <v>27</v>
      </c>
      <c r="E264" s="42">
        <f t="shared" si="12"/>
        <v>27</v>
      </c>
      <c r="F264" s="77" t="s">
        <v>225</v>
      </c>
      <c r="G264" s="77" t="s">
        <v>207</v>
      </c>
      <c r="H264" s="77" t="s">
        <v>189</v>
      </c>
      <c r="I264" s="13">
        <v>1</v>
      </c>
      <c r="J264" s="14">
        <v>2015</v>
      </c>
      <c r="K264" s="78" t="s">
        <v>123</v>
      </c>
      <c r="L264" s="79" t="s">
        <v>101</v>
      </c>
      <c r="M264" s="79" t="s">
        <v>284</v>
      </c>
      <c r="N264" s="15" t="s">
        <v>28</v>
      </c>
      <c r="O264" s="15" t="s">
        <v>29</v>
      </c>
      <c r="P264" s="80" t="s">
        <v>2130</v>
      </c>
      <c r="Q264" s="80" t="s">
        <v>207</v>
      </c>
    </row>
    <row r="265" spans="1:17" hidden="1">
      <c r="A265" t="s">
        <v>1353</v>
      </c>
      <c r="B265" t="s">
        <v>1217</v>
      </c>
      <c r="C265" s="1">
        <v>39.85</v>
      </c>
      <c r="E265" s="42">
        <f t="shared" si="12"/>
        <v>39.85</v>
      </c>
      <c r="F265" s="77" t="s">
        <v>225</v>
      </c>
      <c r="G265" s="77" t="s">
        <v>207</v>
      </c>
      <c r="H265" s="77" t="s">
        <v>189</v>
      </c>
      <c r="I265" s="13">
        <v>1</v>
      </c>
      <c r="J265" s="14">
        <v>2015</v>
      </c>
      <c r="K265" s="78" t="s">
        <v>435</v>
      </c>
      <c r="L265" s="79" t="s">
        <v>1255</v>
      </c>
      <c r="M265" s="79" t="s">
        <v>23</v>
      </c>
      <c r="N265" s="15" t="s">
        <v>28</v>
      </c>
      <c r="O265" s="15" t="s">
        <v>29</v>
      </c>
      <c r="P265" s="80" t="s">
        <v>2130</v>
      </c>
      <c r="Q265" s="80" t="s">
        <v>207</v>
      </c>
    </row>
    <row r="266" spans="1:17" hidden="1">
      <c r="A266" t="s">
        <v>1353</v>
      </c>
      <c r="B266" t="s">
        <v>1177</v>
      </c>
      <c r="C266" s="1">
        <v>393.8</v>
      </c>
      <c r="E266" s="42">
        <f t="shared" si="12"/>
        <v>393.8</v>
      </c>
      <c r="F266" s="77" t="s">
        <v>225</v>
      </c>
      <c r="G266" s="77" t="s">
        <v>207</v>
      </c>
      <c r="H266" s="77" t="s">
        <v>189</v>
      </c>
      <c r="I266" s="13">
        <v>1</v>
      </c>
      <c r="J266" s="14">
        <v>2015</v>
      </c>
      <c r="K266" s="78" t="s">
        <v>31</v>
      </c>
      <c r="L266" s="79" t="s">
        <v>234</v>
      </c>
      <c r="M266" s="79" t="s">
        <v>23</v>
      </c>
      <c r="N266" s="15" t="s">
        <v>28</v>
      </c>
      <c r="O266" s="15" t="s">
        <v>24</v>
      </c>
      <c r="P266" s="80" t="s">
        <v>2130</v>
      </c>
      <c r="Q266" s="80" t="s">
        <v>207</v>
      </c>
    </row>
    <row r="267" spans="1:17" hidden="1">
      <c r="A267" t="s">
        <v>1353</v>
      </c>
      <c r="B267" t="s">
        <v>1619</v>
      </c>
      <c r="C267" s="1">
        <v>424.54</v>
      </c>
      <c r="E267" s="42">
        <f t="shared" si="12"/>
        <v>424.54</v>
      </c>
      <c r="F267" s="77" t="s">
        <v>225</v>
      </c>
      <c r="G267" s="77" t="s">
        <v>207</v>
      </c>
      <c r="H267" s="77" t="s">
        <v>189</v>
      </c>
      <c r="I267" s="13">
        <v>1</v>
      </c>
      <c r="J267" s="14">
        <v>2015</v>
      </c>
      <c r="K267" s="78" t="s">
        <v>123</v>
      </c>
      <c r="L267" s="79" t="s">
        <v>101</v>
      </c>
      <c r="M267" s="79" t="s">
        <v>284</v>
      </c>
      <c r="N267" s="15" t="s">
        <v>28</v>
      </c>
      <c r="O267" s="15" t="s">
        <v>29</v>
      </c>
      <c r="P267" s="80" t="s">
        <v>2130</v>
      </c>
      <c r="Q267" s="80" t="s">
        <v>207</v>
      </c>
    </row>
    <row r="268" spans="1:17" hidden="1">
      <c r="A268" t="s">
        <v>1353</v>
      </c>
      <c r="B268" t="s">
        <v>1620</v>
      </c>
      <c r="C268" s="1">
        <v>72.45</v>
      </c>
      <c r="E268" s="42">
        <f t="shared" si="12"/>
        <v>72.45</v>
      </c>
      <c r="F268" s="77" t="s">
        <v>225</v>
      </c>
      <c r="G268" s="77" t="s">
        <v>207</v>
      </c>
      <c r="H268" s="77" t="s">
        <v>189</v>
      </c>
      <c r="I268" s="13">
        <v>1</v>
      </c>
      <c r="J268" s="14">
        <v>2015</v>
      </c>
      <c r="K268" s="78" t="s">
        <v>97</v>
      </c>
      <c r="L268" s="79" t="s">
        <v>98</v>
      </c>
      <c r="M268" s="79" t="s">
        <v>23</v>
      </c>
      <c r="N268" s="15" t="s">
        <v>28</v>
      </c>
      <c r="O268" s="15" t="s">
        <v>24</v>
      </c>
      <c r="P268" s="80" t="s">
        <v>2131</v>
      </c>
      <c r="Q268" s="80" t="s">
        <v>207</v>
      </c>
    </row>
    <row r="269" spans="1:17" hidden="1">
      <c r="A269" t="s">
        <v>1353</v>
      </c>
      <c r="B269" t="s">
        <v>1136</v>
      </c>
      <c r="C269" s="1">
        <v>100</v>
      </c>
      <c r="E269" s="42">
        <f t="shared" si="12"/>
        <v>100</v>
      </c>
      <c r="F269" s="77" t="s">
        <v>225</v>
      </c>
      <c r="G269" s="77" t="s">
        <v>207</v>
      </c>
      <c r="H269" s="77" t="s">
        <v>189</v>
      </c>
      <c r="I269" s="13">
        <v>1</v>
      </c>
      <c r="J269" s="14">
        <v>2015</v>
      </c>
      <c r="K269" s="78" t="s">
        <v>182</v>
      </c>
      <c r="L269" s="79" t="s">
        <v>232</v>
      </c>
      <c r="M269" s="79" t="s">
        <v>23</v>
      </c>
      <c r="N269" s="15" t="s">
        <v>28</v>
      </c>
      <c r="O269" s="15" t="s">
        <v>29</v>
      </c>
      <c r="P269" s="80" t="s">
        <v>2130</v>
      </c>
      <c r="Q269" s="80" t="s">
        <v>207</v>
      </c>
    </row>
    <row r="270" spans="1:17" hidden="1">
      <c r="A270" t="s">
        <v>1353</v>
      </c>
      <c r="B270" t="s">
        <v>1216</v>
      </c>
      <c r="C270" s="1">
        <v>14.9</v>
      </c>
      <c r="E270" s="42">
        <f t="shared" si="12"/>
        <v>14.9</v>
      </c>
      <c r="F270" s="77" t="s">
        <v>225</v>
      </c>
      <c r="G270" s="77" t="s">
        <v>207</v>
      </c>
      <c r="H270" s="77" t="s">
        <v>189</v>
      </c>
      <c r="I270" s="13">
        <v>1</v>
      </c>
      <c r="J270" s="14">
        <v>2015</v>
      </c>
      <c r="K270" s="78" t="s">
        <v>139</v>
      </c>
      <c r="L270" s="79" t="s">
        <v>1252</v>
      </c>
      <c r="M270" s="79" t="s">
        <v>294</v>
      </c>
      <c r="N270" s="15" t="s">
        <v>28</v>
      </c>
      <c r="O270" s="15" t="s">
        <v>29</v>
      </c>
      <c r="P270" s="80" t="s">
        <v>2130</v>
      </c>
      <c r="Q270" s="80" t="s">
        <v>207</v>
      </c>
    </row>
    <row r="271" spans="1:17" hidden="1">
      <c r="A271" t="s">
        <v>1353</v>
      </c>
      <c r="B271" t="s">
        <v>1621</v>
      </c>
      <c r="C271" s="1">
        <v>16.8</v>
      </c>
      <c r="E271" s="42">
        <f t="shared" si="12"/>
        <v>16.8</v>
      </c>
      <c r="F271" s="77" t="s">
        <v>225</v>
      </c>
      <c r="G271" s="77" t="s">
        <v>207</v>
      </c>
      <c r="H271" s="77" t="s">
        <v>189</v>
      </c>
      <c r="I271" s="13">
        <v>1</v>
      </c>
      <c r="J271" s="14">
        <v>2015</v>
      </c>
      <c r="K271" s="78" t="s">
        <v>97</v>
      </c>
      <c r="L271" s="79" t="s">
        <v>98</v>
      </c>
      <c r="M271" s="79" t="s">
        <v>23</v>
      </c>
      <c r="N271" s="15" t="s">
        <v>28</v>
      </c>
      <c r="O271" s="15" t="s">
        <v>24</v>
      </c>
      <c r="P271" s="80" t="s">
        <v>2131</v>
      </c>
      <c r="Q271" s="80" t="s">
        <v>207</v>
      </c>
    </row>
    <row r="272" spans="1:17" hidden="1">
      <c r="A272" t="s">
        <v>1353</v>
      </c>
      <c r="B272" t="s">
        <v>1622</v>
      </c>
      <c r="C272" s="1">
        <v>11.3</v>
      </c>
      <c r="E272" s="42">
        <f t="shared" si="12"/>
        <v>11.3</v>
      </c>
      <c r="F272" s="77" t="s">
        <v>225</v>
      </c>
      <c r="G272" s="77" t="s">
        <v>207</v>
      </c>
      <c r="H272" s="77" t="s">
        <v>189</v>
      </c>
      <c r="I272" s="13">
        <v>1</v>
      </c>
      <c r="J272" s="14">
        <v>2015</v>
      </c>
      <c r="K272" s="78" t="s">
        <v>182</v>
      </c>
      <c r="L272" s="79" t="s">
        <v>183</v>
      </c>
      <c r="M272" s="79" t="s">
        <v>23</v>
      </c>
      <c r="N272" s="15" t="s">
        <v>28</v>
      </c>
      <c r="O272" s="15" t="s">
        <v>29</v>
      </c>
      <c r="P272" s="80" t="s">
        <v>2130</v>
      </c>
      <c r="Q272" s="80" t="s">
        <v>207</v>
      </c>
    </row>
    <row r="273" spans="1:17" hidden="1">
      <c r="A273" t="s">
        <v>1353</v>
      </c>
      <c r="B273" t="s">
        <v>1623</v>
      </c>
      <c r="C273" s="1">
        <v>578.79999999999995</v>
      </c>
      <c r="E273" s="42">
        <f t="shared" si="12"/>
        <v>578.79999999999995</v>
      </c>
      <c r="F273" s="77" t="s">
        <v>225</v>
      </c>
      <c r="G273" s="77" t="s">
        <v>207</v>
      </c>
      <c r="H273" s="77" t="s">
        <v>189</v>
      </c>
      <c r="I273" s="13">
        <v>1</v>
      </c>
      <c r="J273" s="14">
        <v>2015</v>
      </c>
      <c r="K273" s="78" t="s">
        <v>182</v>
      </c>
      <c r="L273" s="79" t="s">
        <v>183</v>
      </c>
      <c r="M273" s="79" t="s">
        <v>23</v>
      </c>
      <c r="N273" s="15" t="s">
        <v>28</v>
      </c>
      <c r="O273" s="15" t="s">
        <v>29</v>
      </c>
      <c r="P273" s="80" t="s">
        <v>2130</v>
      </c>
      <c r="Q273" s="80" t="s">
        <v>207</v>
      </c>
    </row>
    <row r="274" spans="1:17" hidden="1">
      <c r="A274" t="s">
        <v>1354</v>
      </c>
      <c r="B274" t="s">
        <v>1220</v>
      </c>
      <c r="C274" s="1">
        <v>155.82</v>
      </c>
      <c r="E274" s="42">
        <f t="shared" si="12"/>
        <v>155.82</v>
      </c>
      <c r="F274" s="77" t="s">
        <v>225</v>
      </c>
      <c r="G274" s="77" t="s">
        <v>207</v>
      </c>
      <c r="H274" s="77" t="s">
        <v>189</v>
      </c>
      <c r="I274" s="13">
        <v>1</v>
      </c>
      <c r="J274" s="14">
        <v>2015</v>
      </c>
      <c r="K274" s="78" t="s">
        <v>34</v>
      </c>
      <c r="L274" s="79" t="s">
        <v>35</v>
      </c>
      <c r="M274" s="79" t="s">
        <v>299</v>
      </c>
      <c r="N274" s="15" t="s">
        <v>28</v>
      </c>
      <c r="O274" s="15" t="s">
        <v>29</v>
      </c>
      <c r="P274" s="80" t="s">
        <v>2130</v>
      </c>
      <c r="Q274" s="80" t="s">
        <v>207</v>
      </c>
    </row>
    <row r="275" spans="1:17" hidden="1">
      <c r="A275" t="s">
        <v>1354</v>
      </c>
      <c r="B275" t="s">
        <v>1221</v>
      </c>
      <c r="C275" s="1">
        <v>42.27</v>
      </c>
      <c r="E275" s="42">
        <f t="shared" si="12"/>
        <v>42.27</v>
      </c>
      <c r="F275" s="77" t="s">
        <v>225</v>
      </c>
      <c r="G275" s="77" t="s">
        <v>207</v>
      </c>
      <c r="H275" s="77" t="s">
        <v>189</v>
      </c>
      <c r="I275" s="13">
        <v>1</v>
      </c>
      <c r="J275" s="14">
        <v>2015</v>
      </c>
      <c r="K275" s="78" t="s">
        <v>31</v>
      </c>
      <c r="L275" s="79" t="s">
        <v>1276</v>
      </c>
      <c r="M275" s="79" t="s">
        <v>23</v>
      </c>
      <c r="N275" s="15" t="s">
        <v>28</v>
      </c>
      <c r="O275" s="15" t="s">
        <v>24</v>
      </c>
      <c r="P275" s="80" t="s">
        <v>2130</v>
      </c>
      <c r="Q275" s="80" t="s">
        <v>207</v>
      </c>
    </row>
    <row r="276" spans="1:17" hidden="1">
      <c r="A276" t="s">
        <v>1354</v>
      </c>
      <c r="B276" t="s">
        <v>1205</v>
      </c>
      <c r="C276" s="1">
        <v>-586.45000000000005</v>
      </c>
      <c r="E276" s="42">
        <f t="shared" si="12"/>
        <v>-586.45000000000005</v>
      </c>
      <c r="F276" s="77" t="s">
        <v>1038</v>
      </c>
      <c r="G276" s="77" t="s">
        <v>207</v>
      </c>
      <c r="H276" s="77" t="s">
        <v>189</v>
      </c>
      <c r="I276" s="13">
        <v>1</v>
      </c>
      <c r="J276" s="14">
        <v>2015</v>
      </c>
      <c r="K276" s="78" t="s">
        <v>182</v>
      </c>
      <c r="L276" s="79" t="s">
        <v>183</v>
      </c>
      <c r="M276" s="79" t="s">
        <v>23</v>
      </c>
      <c r="N276" s="15" t="s">
        <v>28</v>
      </c>
      <c r="O276" s="15" t="s">
        <v>29</v>
      </c>
      <c r="P276" s="80" t="s">
        <v>2130</v>
      </c>
      <c r="Q276" s="80" t="s">
        <v>207</v>
      </c>
    </row>
    <row r="277" spans="1:17" hidden="1">
      <c r="A277" t="s">
        <v>1354</v>
      </c>
      <c r="B277" t="s">
        <v>1624</v>
      </c>
      <c r="C277" s="1">
        <v>120.84</v>
      </c>
      <c r="E277" s="42">
        <f t="shared" si="12"/>
        <v>120.84</v>
      </c>
      <c r="F277" s="77" t="s">
        <v>225</v>
      </c>
      <c r="G277" s="77" t="s">
        <v>207</v>
      </c>
      <c r="H277" s="77" t="s">
        <v>189</v>
      </c>
      <c r="I277" s="13">
        <v>1</v>
      </c>
      <c r="J277" s="14">
        <v>2015</v>
      </c>
      <c r="K277" s="78" t="s">
        <v>182</v>
      </c>
      <c r="L277" s="79" t="s">
        <v>183</v>
      </c>
      <c r="M277" s="79" t="s">
        <v>23</v>
      </c>
      <c r="N277" s="15" t="s">
        <v>28</v>
      </c>
      <c r="O277" s="15" t="s">
        <v>29</v>
      </c>
      <c r="P277" s="80" t="s">
        <v>2130</v>
      </c>
      <c r="Q277" s="80" t="s">
        <v>207</v>
      </c>
    </row>
    <row r="278" spans="1:17" hidden="1">
      <c r="A278" t="s">
        <v>1354</v>
      </c>
      <c r="B278" t="s">
        <v>1625</v>
      </c>
      <c r="C278" s="1">
        <v>20.53</v>
      </c>
      <c r="E278" s="42">
        <f t="shared" si="12"/>
        <v>20.53</v>
      </c>
      <c r="F278" s="77" t="s">
        <v>225</v>
      </c>
      <c r="G278" s="77" t="s">
        <v>207</v>
      </c>
      <c r="H278" s="77" t="s">
        <v>189</v>
      </c>
      <c r="I278" s="13">
        <v>1</v>
      </c>
      <c r="J278" s="14">
        <v>2015</v>
      </c>
      <c r="K278" s="78" t="s">
        <v>182</v>
      </c>
      <c r="L278" s="79" t="s">
        <v>183</v>
      </c>
      <c r="M278" s="79" t="s">
        <v>23</v>
      </c>
      <c r="N278" s="15" t="s">
        <v>28</v>
      </c>
      <c r="O278" s="15" t="s">
        <v>29</v>
      </c>
      <c r="P278" s="80" t="s">
        <v>2130</v>
      </c>
      <c r="Q278" s="80" t="s">
        <v>207</v>
      </c>
    </row>
    <row r="279" spans="1:17" hidden="1">
      <c r="A279" t="s">
        <v>1354</v>
      </c>
      <c r="B279" t="s">
        <v>1626</v>
      </c>
      <c r="C279" s="1">
        <v>13.38</v>
      </c>
      <c r="E279" s="42">
        <f t="shared" si="12"/>
        <v>13.38</v>
      </c>
      <c r="F279" s="77" t="s">
        <v>225</v>
      </c>
      <c r="G279" s="77" t="s">
        <v>207</v>
      </c>
      <c r="H279" s="77" t="s">
        <v>189</v>
      </c>
      <c r="I279" s="13">
        <v>1</v>
      </c>
      <c r="J279" s="14">
        <v>2015</v>
      </c>
      <c r="K279" s="78" t="s">
        <v>182</v>
      </c>
      <c r="L279" s="79" t="s">
        <v>183</v>
      </c>
      <c r="M279" s="79" t="s">
        <v>23</v>
      </c>
      <c r="N279" s="15" t="s">
        <v>28</v>
      </c>
      <c r="O279" s="15" t="s">
        <v>29</v>
      </c>
      <c r="P279" s="80" t="s">
        <v>2130</v>
      </c>
      <c r="Q279" s="80" t="s">
        <v>207</v>
      </c>
    </row>
    <row r="280" spans="1:17" hidden="1">
      <c r="A280" t="s">
        <v>1355</v>
      </c>
      <c r="B280" t="s">
        <v>1136</v>
      </c>
      <c r="C280" s="1">
        <v>200</v>
      </c>
      <c r="E280" s="42">
        <f t="shared" si="12"/>
        <v>200</v>
      </c>
      <c r="F280" s="77" t="s">
        <v>225</v>
      </c>
      <c r="G280" s="77" t="s">
        <v>207</v>
      </c>
      <c r="H280" s="77" t="s">
        <v>189</v>
      </c>
      <c r="I280" s="13">
        <v>1</v>
      </c>
      <c r="J280" s="14">
        <v>2015</v>
      </c>
      <c r="K280" s="78" t="s">
        <v>182</v>
      </c>
      <c r="L280" s="79" t="s">
        <v>232</v>
      </c>
      <c r="M280" s="79" t="s">
        <v>23</v>
      </c>
      <c r="N280" s="15" t="s">
        <v>28</v>
      </c>
      <c r="O280" s="15" t="s">
        <v>29</v>
      </c>
      <c r="P280" s="80" t="s">
        <v>2130</v>
      </c>
      <c r="Q280" s="80" t="s">
        <v>207</v>
      </c>
    </row>
    <row r="281" spans="1:17" hidden="1">
      <c r="A281" t="s">
        <v>1355</v>
      </c>
      <c r="B281" t="s">
        <v>1127</v>
      </c>
      <c r="C281" s="1">
        <v>-28.94</v>
      </c>
      <c r="E281" s="42">
        <f t="shared" si="12"/>
        <v>-28.94</v>
      </c>
      <c r="F281" s="77" t="s">
        <v>1038</v>
      </c>
      <c r="G281" s="77" t="s">
        <v>207</v>
      </c>
      <c r="H281" s="77" t="s">
        <v>189</v>
      </c>
      <c r="I281" s="13">
        <v>1</v>
      </c>
      <c r="J281" s="14">
        <v>2015</v>
      </c>
      <c r="K281" s="78" t="s">
        <v>182</v>
      </c>
      <c r="L281" s="79" t="s">
        <v>183</v>
      </c>
      <c r="M281" s="79" t="s">
        <v>23</v>
      </c>
      <c r="N281" s="15" t="s">
        <v>28</v>
      </c>
      <c r="O281" s="15" t="s">
        <v>29</v>
      </c>
      <c r="P281" s="80" t="s">
        <v>2130</v>
      </c>
      <c r="Q281" s="80" t="s">
        <v>207</v>
      </c>
    </row>
    <row r="282" spans="1:17" hidden="1">
      <c r="A282" t="s">
        <v>1355</v>
      </c>
      <c r="B282" t="s">
        <v>1127</v>
      </c>
      <c r="C282" s="1">
        <v>-0.67</v>
      </c>
      <c r="E282" s="42">
        <f t="shared" si="12"/>
        <v>-0.67</v>
      </c>
      <c r="F282" s="77" t="s">
        <v>1038</v>
      </c>
      <c r="G282" s="77" t="s">
        <v>207</v>
      </c>
      <c r="H282" s="77" t="s">
        <v>189</v>
      </c>
      <c r="I282" s="13">
        <v>1</v>
      </c>
      <c r="J282" s="14">
        <v>2015</v>
      </c>
      <c r="K282" s="78" t="s">
        <v>182</v>
      </c>
      <c r="L282" s="79" t="s">
        <v>183</v>
      </c>
      <c r="M282" s="79" t="s">
        <v>23</v>
      </c>
      <c r="N282" s="15" t="s">
        <v>28</v>
      </c>
      <c r="O282" s="15" t="s">
        <v>29</v>
      </c>
      <c r="P282" s="80" t="s">
        <v>2130</v>
      </c>
      <c r="Q282" s="80" t="s">
        <v>207</v>
      </c>
    </row>
    <row r="283" spans="1:17" hidden="1">
      <c r="A283" t="s">
        <v>1355</v>
      </c>
      <c r="B283" t="s">
        <v>1127</v>
      </c>
      <c r="C283" s="1">
        <v>-6.04</v>
      </c>
      <c r="E283" s="42">
        <f t="shared" si="12"/>
        <v>-6.04</v>
      </c>
      <c r="F283" s="77" t="s">
        <v>1038</v>
      </c>
      <c r="G283" s="77" t="s">
        <v>207</v>
      </c>
      <c r="H283" s="77" t="s">
        <v>189</v>
      </c>
      <c r="I283" s="13">
        <v>1</v>
      </c>
      <c r="J283" s="14">
        <v>2015</v>
      </c>
      <c r="K283" s="78" t="s">
        <v>182</v>
      </c>
      <c r="L283" s="79" t="s">
        <v>183</v>
      </c>
      <c r="M283" s="79" t="s">
        <v>23</v>
      </c>
      <c r="N283" s="15" t="s">
        <v>28</v>
      </c>
      <c r="O283" s="15" t="s">
        <v>29</v>
      </c>
      <c r="P283" s="80" t="s">
        <v>2130</v>
      </c>
      <c r="Q283" s="80" t="s">
        <v>207</v>
      </c>
    </row>
    <row r="284" spans="1:17" hidden="1">
      <c r="A284" t="s">
        <v>1355</v>
      </c>
      <c r="B284" t="s">
        <v>1127</v>
      </c>
      <c r="C284" s="1">
        <v>-1.03</v>
      </c>
      <c r="E284" s="42">
        <f t="shared" si="12"/>
        <v>-1.03</v>
      </c>
      <c r="F284" s="77" t="s">
        <v>1038</v>
      </c>
      <c r="G284" s="77" t="s">
        <v>207</v>
      </c>
      <c r="H284" s="77" t="s">
        <v>189</v>
      </c>
      <c r="I284" s="13">
        <v>1</v>
      </c>
      <c r="J284" s="14">
        <v>2015</v>
      </c>
      <c r="K284" s="78" t="s">
        <v>182</v>
      </c>
      <c r="L284" s="79" t="s">
        <v>183</v>
      </c>
      <c r="M284" s="79" t="s">
        <v>23</v>
      </c>
      <c r="N284" s="15" t="s">
        <v>28</v>
      </c>
      <c r="O284" s="15" t="s">
        <v>29</v>
      </c>
      <c r="P284" s="80" t="s">
        <v>2130</v>
      </c>
      <c r="Q284" s="80" t="s">
        <v>207</v>
      </c>
    </row>
    <row r="285" spans="1:17" hidden="1">
      <c r="A285" t="s">
        <v>1355</v>
      </c>
      <c r="B285" t="s">
        <v>1203</v>
      </c>
      <c r="C285" s="1">
        <v>10.95</v>
      </c>
      <c r="E285" s="42">
        <f t="shared" si="12"/>
        <v>10.95</v>
      </c>
      <c r="F285" s="77" t="s">
        <v>225</v>
      </c>
      <c r="G285" s="77" t="s">
        <v>207</v>
      </c>
      <c r="H285" s="77" t="s">
        <v>189</v>
      </c>
      <c r="I285" s="13">
        <v>1</v>
      </c>
      <c r="J285" s="14">
        <v>2015</v>
      </c>
      <c r="K285" s="78" t="s">
        <v>37</v>
      </c>
      <c r="L285" s="79" t="s">
        <v>1281</v>
      </c>
      <c r="M285" s="79" t="s">
        <v>23</v>
      </c>
      <c r="N285" s="15" t="s">
        <v>28</v>
      </c>
      <c r="O285" s="15" t="s">
        <v>29</v>
      </c>
      <c r="P285" s="80" t="s">
        <v>2130</v>
      </c>
      <c r="Q285" s="80" t="s">
        <v>207</v>
      </c>
    </row>
    <row r="286" spans="1:17" hidden="1">
      <c r="A286" t="s">
        <v>1356</v>
      </c>
      <c r="B286" t="s">
        <v>1145</v>
      </c>
      <c r="C286" s="1">
        <v>73</v>
      </c>
      <c r="E286" s="42">
        <f t="shared" si="12"/>
        <v>73</v>
      </c>
      <c r="F286" s="77" t="s">
        <v>225</v>
      </c>
      <c r="G286" s="77" t="s">
        <v>207</v>
      </c>
      <c r="H286" s="77" t="s">
        <v>189</v>
      </c>
      <c r="I286" s="13">
        <v>1</v>
      </c>
      <c r="J286" s="14">
        <v>2015</v>
      </c>
      <c r="K286" s="78" t="s">
        <v>397</v>
      </c>
      <c r="L286" s="79" t="s">
        <v>1256</v>
      </c>
      <c r="M286" s="79" t="s">
        <v>299</v>
      </c>
      <c r="N286" s="15" t="s">
        <v>28</v>
      </c>
      <c r="O286" s="15" t="s">
        <v>29</v>
      </c>
      <c r="P286" s="80" t="s">
        <v>2130</v>
      </c>
      <c r="Q286" s="80" t="s">
        <v>207</v>
      </c>
    </row>
    <row r="287" spans="1:17" hidden="1">
      <c r="A287" t="s">
        <v>1356</v>
      </c>
      <c r="B287" t="s">
        <v>1143</v>
      </c>
      <c r="C287" s="1">
        <v>31.82</v>
      </c>
      <c r="E287" s="42">
        <f t="shared" si="12"/>
        <v>31.82</v>
      </c>
      <c r="F287" s="77" t="s">
        <v>225</v>
      </c>
      <c r="G287" s="77" t="s">
        <v>207</v>
      </c>
      <c r="H287" s="77" t="s">
        <v>189</v>
      </c>
      <c r="I287" s="13">
        <v>1</v>
      </c>
      <c r="J287" s="14">
        <v>2015</v>
      </c>
      <c r="K287" s="78" t="s">
        <v>496</v>
      </c>
      <c r="L287" s="79" t="s">
        <v>1251</v>
      </c>
      <c r="M287" s="79" t="s">
        <v>23</v>
      </c>
      <c r="N287" s="15" t="s">
        <v>28</v>
      </c>
      <c r="O287" s="15" t="s">
        <v>29</v>
      </c>
      <c r="P287" s="80" t="s">
        <v>2130</v>
      </c>
      <c r="Q287" s="80" t="s">
        <v>207</v>
      </c>
    </row>
    <row r="288" spans="1:17" hidden="1">
      <c r="A288" t="s">
        <v>1356</v>
      </c>
      <c r="B288" t="s">
        <v>1627</v>
      </c>
      <c r="C288" s="1">
        <v>10.78</v>
      </c>
      <c r="E288" s="42">
        <f t="shared" si="12"/>
        <v>10.78</v>
      </c>
      <c r="F288" s="77" t="s">
        <v>225</v>
      </c>
      <c r="G288" s="77" t="s">
        <v>207</v>
      </c>
      <c r="H288" s="77" t="s">
        <v>189</v>
      </c>
      <c r="I288" s="13">
        <v>1</v>
      </c>
      <c r="J288" s="14">
        <v>2015</v>
      </c>
      <c r="K288" s="78" t="s">
        <v>182</v>
      </c>
      <c r="L288" s="79" t="s">
        <v>1257</v>
      </c>
      <c r="M288" s="79" t="s">
        <v>23</v>
      </c>
      <c r="N288" s="15" t="s">
        <v>28</v>
      </c>
      <c r="O288" s="15" t="s">
        <v>29</v>
      </c>
      <c r="P288" s="80" t="s">
        <v>2130</v>
      </c>
      <c r="Q288" s="80" t="s">
        <v>207</v>
      </c>
    </row>
    <row r="289" spans="1:17" hidden="1">
      <c r="A289" t="s">
        <v>1356</v>
      </c>
      <c r="B289" t="s">
        <v>1144</v>
      </c>
      <c r="C289" s="1">
        <v>276.5</v>
      </c>
      <c r="E289" s="42">
        <f t="shared" si="12"/>
        <v>276.5</v>
      </c>
      <c r="F289" s="77" t="s">
        <v>225</v>
      </c>
      <c r="G289" s="77" t="s">
        <v>207</v>
      </c>
      <c r="H289" s="77" t="s">
        <v>189</v>
      </c>
      <c r="I289" s="13">
        <v>1</v>
      </c>
      <c r="J289" s="14">
        <v>2015</v>
      </c>
      <c r="K289" s="78" t="s">
        <v>463</v>
      </c>
      <c r="L289" s="79" t="s">
        <v>1253</v>
      </c>
      <c r="M289" s="79" t="s">
        <v>288</v>
      </c>
      <c r="N289" s="15" t="s">
        <v>28</v>
      </c>
      <c r="O289" s="15" t="s">
        <v>29</v>
      </c>
      <c r="P289" s="80" t="s">
        <v>2130</v>
      </c>
      <c r="Q289" s="80" t="s">
        <v>207</v>
      </c>
    </row>
    <row r="290" spans="1:17" hidden="1">
      <c r="A290" t="s">
        <v>1356</v>
      </c>
      <c r="B290" t="s">
        <v>1628</v>
      </c>
      <c r="C290" s="1">
        <v>68.23</v>
      </c>
      <c r="E290" s="42">
        <f t="shared" si="12"/>
        <v>68.23</v>
      </c>
      <c r="F290" s="77" t="s">
        <v>225</v>
      </c>
      <c r="G290" s="77" t="s">
        <v>207</v>
      </c>
      <c r="H290" s="77" t="s">
        <v>189</v>
      </c>
      <c r="I290" s="13">
        <v>1</v>
      </c>
      <c r="J290" s="14">
        <v>2015</v>
      </c>
      <c r="K290" s="78" t="s">
        <v>182</v>
      </c>
      <c r="L290" s="79" t="s">
        <v>183</v>
      </c>
      <c r="M290" s="79" t="s">
        <v>23</v>
      </c>
      <c r="N290" s="15" t="s">
        <v>28</v>
      </c>
      <c r="O290" s="15" t="s">
        <v>29</v>
      </c>
      <c r="P290" s="80" t="s">
        <v>2130</v>
      </c>
      <c r="Q290" s="80" t="s">
        <v>207</v>
      </c>
    </row>
    <row r="291" spans="1:17" hidden="1">
      <c r="A291" t="s">
        <v>1356</v>
      </c>
      <c r="B291" t="s">
        <v>1629</v>
      </c>
      <c r="C291" s="1">
        <v>82.26</v>
      </c>
      <c r="E291" s="42">
        <f t="shared" si="12"/>
        <v>82.26</v>
      </c>
      <c r="F291" s="77" t="s">
        <v>225</v>
      </c>
      <c r="G291" s="77" t="s">
        <v>207</v>
      </c>
      <c r="H291" s="77" t="s">
        <v>189</v>
      </c>
      <c r="I291" s="13">
        <v>1</v>
      </c>
      <c r="J291" s="14">
        <v>2015</v>
      </c>
      <c r="K291" s="78" t="s">
        <v>182</v>
      </c>
      <c r="L291" s="79" t="s">
        <v>183</v>
      </c>
      <c r="M291" s="79" t="s">
        <v>23</v>
      </c>
      <c r="N291" s="15" t="s">
        <v>28</v>
      </c>
      <c r="O291" s="15" t="s">
        <v>29</v>
      </c>
      <c r="P291" s="80" t="s">
        <v>2130</v>
      </c>
      <c r="Q291" s="80" t="s">
        <v>207</v>
      </c>
    </row>
    <row r="292" spans="1:17" hidden="1">
      <c r="A292" t="s">
        <v>1356</v>
      </c>
      <c r="B292" t="s">
        <v>1202</v>
      </c>
      <c r="C292" s="1">
        <v>3340.97</v>
      </c>
      <c r="E292" s="42">
        <f t="shared" si="12"/>
        <v>3340.97</v>
      </c>
      <c r="F292" s="77" t="s">
        <v>225</v>
      </c>
      <c r="G292" s="77" t="s">
        <v>207</v>
      </c>
      <c r="H292" s="77" t="s">
        <v>189</v>
      </c>
      <c r="I292" s="13">
        <v>1</v>
      </c>
      <c r="J292" s="14">
        <v>2015</v>
      </c>
      <c r="K292" s="78" t="s">
        <v>31</v>
      </c>
      <c r="L292" s="79" t="s">
        <v>110</v>
      </c>
      <c r="M292" s="79" t="s">
        <v>23</v>
      </c>
      <c r="N292" s="15" t="s">
        <v>28</v>
      </c>
      <c r="O292" s="15" t="s">
        <v>24</v>
      </c>
      <c r="P292" s="80" t="s">
        <v>2130</v>
      </c>
      <c r="Q292" s="80" t="s">
        <v>207</v>
      </c>
    </row>
    <row r="293" spans="1:17" hidden="1">
      <c r="A293" t="s">
        <v>1357</v>
      </c>
      <c r="B293" t="s">
        <v>1146</v>
      </c>
      <c r="C293" s="1">
        <v>64.790000000000006</v>
      </c>
      <c r="E293" s="42">
        <f t="shared" si="12"/>
        <v>64.790000000000006</v>
      </c>
      <c r="F293" s="77" t="s">
        <v>225</v>
      </c>
      <c r="G293" s="77" t="s">
        <v>207</v>
      </c>
      <c r="H293" s="77" t="s">
        <v>189</v>
      </c>
      <c r="I293" s="13">
        <v>1</v>
      </c>
      <c r="J293" s="14">
        <v>2015</v>
      </c>
      <c r="K293" s="78" t="s">
        <v>78</v>
      </c>
      <c r="L293" s="79" t="s">
        <v>1258</v>
      </c>
      <c r="M293" s="79" t="s">
        <v>23</v>
      </c>
      <c r="N293" s="15" t="s">
        <v>28</v>
      </c>
      <c r="O293" s="15" t="s">
        <v>29</v>
      </c>
      <c r="P293" s="80" t="s">
        <v>2130</v>
      </c>
      <c r="Q293" s="80" t="s">
        <v>207</v>
      </c>
    </row>
    <row r="294" spans="1:17" hidden="1">
      <c r="A294" t="s">
        <v>1357</v>
      </c>
      <c r="B294" t="s">
        <v>1141</v>
      </c>
      <c r="C294" s="1">
        <v>14.99</v>
      </c>
      <c r="E294" s="42">
        <f t="shared" si="12"/>
        <v>14.99</v>
      </c>
      <c r="F294" s="77" t="s">
        <v>225</v>
      </c>
      <c r="G294" s="77" t="s">
        <v>207</v>
      </c>
      <c r="H294" s="77" t="s">
        <v>189</v>
      </c>
      <c r="I294" s="13">
        <v>1</v>
      </c>
      <c r="J294" s="14">
        <v>2015</v>
      </c>
      <c r="K294" s="78" t="s">
        <v>463</v>
      </c>
      <c r="L294" s="79" t="s">
        <v>1243</v>
      </c>
      <c r="M294" s="79" t="s">
        <v>288</v>
      </c>
      <c r="N294" s="15" t="s">
        <v>28</v>
      </c>
      <c r="O294" s="15" t="s">
        <v>29</v>
      </c>
      <c r="P294" s="80" t="s">
        <v>2130</v>
      </c>
      <c r="Q294" s="80" t="s">
        <v>207</v>
      </c>
    </row>
    <row r="295" spans="1:17" hidden="1">
      <c r="A295" t="s">
        <v>1357</v>
      </c>
      <c r="B295" t="s">
        <v>1630</v>
      </c>
      <c r="C295" s="1">
        <v>30.21</v>
      </c>
      <c r="E295" s="42">
        <f t="shared" si="12"/>
        <v>30.21</v>
      </c>
      <c r="F295" s="77" t="s">
        <v>225</v>
      </c>
      <c r="G295" s="77" t="s">
        <v>207</v>
      </c>
      <c r="H295" s="77" t="s">
        <v>189</v>
      </c>
      <c r="I295" s="13">
        <v>1</v>
      </c>
      <c r="J295" s="14">
        <v>2015</v>
      </c>
      <c r="K295" s="78" t="s">
        <v>182</v>
      </c>
      <c r="L295" s="79" t="s">
        <v>183</v>
      </c>
      <c r="M295" s="79" t="s">
        <v>23</v>
      </c>
      <c r="N295" s="15" t="s">
        <v>28</v>
      </c>
      <c r="O295" s="15" t="s">
        <v>29</v>
      </c>
      <c r="P295" s="80" t="s">
        <v>2130</v>
      </c>
      <c r="Q295" s="80" t="s">
        <v>207</v>
      </c>
    </row>
    <row r="296" spans="1:17" hidden="1">
      <c r="A296" t="s">
        <v>1357</v>
      </c>
      <c r="B296" t="s">
        <v>1127</v>
      </c>
      <c r="C296" s="1">
        <v>-3.41</v>
      </c>
      <c r="E296" s="42">
        <f t="shared" si="12"/>
        <v>-3.41</v>
      </c>
      <c r="F296" s="77" t="s">
        <v>1038</v>
      </c>
      <c r="G296" s="77" t="s">
        <v>207</v>
      </c>
      <c r="H296" s="77" t="s">
        <v>189</v>
      </c>
      <c r="I296" s="13">
        <v>1</v>
      </c>
      <c r="J296" s="14">
        <v>2015</v>
      </c>
      <c r="K296" s="78" t="s">
        <v>182</v>
      </c>
      <c r="L296" s="79" t="s">
        <v>183</v>
      </c>
      <c r="M296" s="79" t="s">
        <v>23</v>
      </c>
      <c r="N296" s="15" t="s">
        <v>28</v>
      </c>
      <c r="O296" s="15" t="s">
        <v>29</v>
      </c>
      <c r="P296" s="80" t="s">
        <v>2130</v>
      </c>
      <c r="Q296" s="80" t="s">
        <v>207</v>
      </c>
    </row>
    <row r="297" spans="1:17" hidden="1">
      <c r="A297" t="s">
        <v>1357</v>
      </c>
      <c r="B297" t="s">
        <v>1127</v>
      </c>
      <c r="C297" s="1">
        <v>-4.1100000000000003</v>
      </c>
      <c r="E297" s="42">
        <f t="shared" si="12"/>
        <v>-4.1100000000000003</v>
      </c>
      <c r="F297" s="77" t="s">
        <v>1038</v>
      </c>
      <c r="G297" s="77" t="s">
        <v>207</v>
      </c>
      <c r="H297" s="77" t="s">
        <v>189</v>
      </c>
      <c r="I297" s="13">
        <v>1</v>
      </c>
      <c r="J297" s="14">
        <v>2015</v>
      </c>
      <c r="K297" s="78" t="s">
        <v>182</v>
      </c>
      <c r="L297" s="79" t="s">
        <v>183</v>
      </c>
      <c r="M297" s="79" t="s">
        <v>23</v>
      </c>
      <c r="N297" s="15" t="s">
        <v>28</v>
      </c>
      <c r="O297" s="15" t="s">
        <v>29</v>
      </c>
      <c r="P297" s="80" t="s">
        <v>2130</v>
      </c>
      <c r="Q297" s="80" t="s">
        <v>207</v>
      </c>
    </row>
    <row r="298" spans="1:17" hidden="1">
      <c r="A298" t="s">
        <v>1358</v>
      </c>
      <c r="B298" t="s">
        <v>1631</v>
      </c>
      <c r="C298" s="1">
        <v>39.369999999999997</v>
      </c>
      <c r="E298" s="42">
        <f t="shared" si="12"/>
        <v>39.369999999999997</v>
      </c>
      <c r="F298" s="77" t="s">
        <v>225</v>
      </c>
      <c r="G298" s="77" t="s">
        <v>207</v>
      </c>
      <c r="H298" s="77" t="s">
        <v>189</v>
      </c>
      <c r="I298" s="13">
        <v>1</v>
      </c>
      <c r="J298" s="14">
        <v>2015</v>
      </c>
      <c r="K298" s="78" t="s">
        <v>123</v>
      </c>
      <c r="L298" s="79" t="s">
        <v>101</v>
      </c>
      <c r="M298" s="79" t="s">
        <v>284</v>
      </c>
      <c r="N298" s="15" t="s">
        <v>28</v>
      </c>
      <c r="O298" s="15" t="s">
        <v>29</v>
      </c>
      <c r="P298" s="80" t="s">
        <v>2130</v>
      </c>
      <c r="Q298" s="80" t="s">
        <v>207</v>
      </c>
    </row>
    <row r="299" spans="1:17" hidden="1">
      <c r="A299" t="s">
        <v>1358</v>
      </c>
      <c r="B299" t="s">
        <v>1632</v>
      </c>
      <c r="C299" s="1">
        <v>9</v>
      </c>
      <c r="E299" s="42">
        <f t="shared" si="12"/>
        <v>9</v>
      </c>
      <c r="F299" s="77" t="s">
        <v>225</v>
      </c>
      <c r="G299" s="77" t="s">
        <v>207</v>
      </c>
      <c r="H299" s="77" t="s">
        <v>189</v>
      </c>
      <c r="I299" s="13">
        <v>1</v>
      </c>
      <c r="J299" s="14">
        <v>2015</v>
      </c>
      <c r="K299" s="78" t="s">
        <v>123</v>
      </c>
      <c r="L299" s="79" t="s">
        <v>101</v>
      </c>
      <c r="M299" s="79" t="s">
        <v>284</v>
      </c>
      <c r="N299" s="15" t="s">
        <v>28</v>
      </c>
      <c r="O299" s="15" t="s">
        <v>29</v>
      </c>
      <c r="P299" s="80" t="s">
        <v>2130</v>
      </c>
      <c r="Q299" s="80" t="s">
        <v>207</v>
      </c>
    </row>
    <row r="300" spans="1:17" hidden="1">
      <c r="A300" t="s">
        <v>1358</v>
      </c>
      <c r="B300" t="s">
        <v>1148</v>
      </c>
      <c r="C300" s="1">
        <v>40.340000000000003</v>
      </c>
      <c r="E300" s="42">
        <f t="shared" si="12"/>
        <v>40.340000000000003</v>
      </c>
      <c r="F300" s="77" t="s">
        <v>225</v>
      </c>
      <c r="G300" s="77" t="s">
        <v>207</v>
      </c>
      <c r="H300" s="77" t="s">
        <v>189</v>
      </c>
      <c r="I300" s="13">
        <v>1</v>
      </c>
      <c r="J300" s="14">
        <v>2015</v>
      </c>
      <c r="K300" s="78" t="s">
        <v>97</v>
      </c>
      <c r="L300" s="79" t="s">
        <v>98</v>
      </c>
      <c r="M300" s="79" t="s">
        <v>23</v>
      </c>
      <c r="N300" s="15" t="s">
        <v>28</v>
      </c>
      <c r="O300" s="15" t="s">
        <v>24</v>
      </c>
      <c r="P300" s="80" t="s">
        <v>2131</v>
      </c>
      <c r="Q300" s="80" t="s">
        <v>207</v>
      </c>
    </row>
    <row r="301" spans="1:17" hidden="1">
      <c r="A301" t="s">
        <v>1358</v>
      </c>
      <c r="B301" t="s">
        <v>1147</v>
      </c>
      <c r="C301" s="1">
        <v>148.22</v>
      </c>
      <c r="E301" s="42">
        <f t="shared" ref="E301:E364" si="13">C301</f>
        <v>148.22</v>
      </c>
      <c r="F301" s="77" t="s">
        <v>225</v>
      </c>
      <c r="G301" s="77" t="s">
        <v>207</v>
      </c>
      <c r="H301" s="77" t="s">
        <v>189</v>
      </c>
      <c r="I301" s="13">
        <v>1</v>
      </c>
      <c r="J301" s="14">
        <v>2015</v>
      </c>
      <c r="K301" s="78" t="s">
        <v>460</v>
      </c>
      <c r="L301" s="79" t="s">
        <v>1259</v>
      </c>
      <c r="M301" s="79" t="s">
        <v>281</v>
      </c>
      <c r="N301" s="15" t="s">
        <v>28</v>
      </c>
      <c r="O301" s="15" t="s">
        <v>29</v>
      </c>
      <c r="P301" s="80" t="s">
        <v>2130</v>
      </c>
      <c r="Q301" s="80" t="s">
        <v>207</v>
      </c>
    </row>
    <row r="302" spans="1:17" hidden="1">
      <c r="A302" t="s">
        <v>1358</v>
      </c>
      <c r="B302" t="s">
        <v>1131</v>
      </c>
      <c r="C302" s="1">
        <v>125</v>
      </c>
      <c r="E302" s="42">
        <f t="shared" si="13"/>
        <v>125</v>
      </c>
      <c r="F302" s="77" t="s">
        <v>225</v>
      </c>
      <c r="G302" s="77" t="s">
        <v>207</v>
      </c>
      <c r="H302" s="77" t="s">
        <v>189</v>
      </c>
      <c r="I302" s="13">
        <v>1</v>
      </c>
      <c r="J302" s="14">
        <v>2015</v>
      </c>
      <c r="K302" s="78" t="s">
        <v>435</v>
      </c>
      <c r="L302" s="79" t="s">
        <v>79</v>
      </c>
      <c r="M302" s="79" t="s">
        <v>23</v>
      </c>
      <c r="N302" s="15" t="s">
        <v>28</v>
      </c>
      <c r="O302" s="15" t="s">
        <v>29</v>
      </c>
      <c r="P302" s="80" t="s">
        <v>2130</v>
      </c>
      <c r="Q302" s="80" t="s">
        <v>207</v>
      </c>
    </row>
    <row r="303" spans="1:17" hidden="1">
      <c r="A303" t="s">
        <v>1358</v>
      </c>
      <c r="B303" t="s">
        <v>1127</v>
      </c>
      <c r="C303" s="1">
        <v>-1.51</v>
      </c>
      <c r="E303" s="42">
        <f t="shared" si="13"/>
        <v>-1.51</v>
      </c>
      <c r="F303" s="77" t="s">
        <v>1038</v>
      </c>
      <c r="G303" s="77" t="s">
        <v>207</v>
      </c>
      <c r="H303" s="77" t="s">
        <v>189</v>
      </c>
      <c r="I303" s="13">
        <v>1</v>
      </c>
      <c r="J303" s="14">
        <v>2015</v>
      </c>
      <c r="K303" s="78" t="s">
        <v>182</v>
      </c>
      <c r="L303" s="79" t="s">
        <v>183</v>
      </c>
      <c r="M303" s="79" t="s">
        <v>23</v>
      </c>
      <c r="N303" s="15" t="s">
        <v>28</v>
      </c>
      <c r="O303" s="15" t="s">
        <v>29</v>
      </c>
      <c r="P303" s="80" t="s">
        <v>2130</v>
      </c>
      <c r="Q303" s="80" t="s">
        <v>207</v>
      </c>
    </row>
    <row r="304" spans="1:17" hidden="1">
      <c r="A304" t="s">
        <v>1358</v>
      </c>
      <c r="B304" t="s">
        <v>1172</v>
      </c>
      <c r="C304" s="1">
        <v>17.88</v>
      </c>
      <c r="E304" s="42">
        <f t="shared" si="13"/>
        <v>17.88</v>
      </c>
      <c r="F304" s="77" t="s">
        <v>225</v>
      </c>
      <c r="G304" s="77" t="s">
        <v>207</v>
      </c>
      <c r="H304" s="77" t="s">
        <v>189</v>
      </c>
      <c r="I304" s="13">
        <v>1</v>
      </c>
      <c r="J304" s="14">
        <v>2015</v>
      </c>
      <c r="K304" s="78" t="s">
        <v>34</v>
      </c>
      <c r="L304" s="79" t="s">
        <v>35</v>
      </c>
      <c r="M304" s="79" t="s">
        <v>299</v>
      </c>
      <c r="N304" s="15" t="s">
        <v>28</v>
      </c>
      <c r="O304" s="15" t="s">
        <v>29</v>
      </c>
      <c r="P304" s="80" t="s">
        <v>2130</v>
      </c>
      <c r="Q304" s="80" t="s">
        <v>207</v>
      </c>
    </row>
    <row r="305" spans="1:17" hidden="1">
      <c r="A305" t="s">
        <v>1359</v>
      </c>
      <c r="B305" t="s">
        <v>1149</v>
      </c>
      <c r="C305" s="1">
        <v>7.99</v>
      </c>
      <c r="E305" s="42">
        <f t="shared" si="13"/>
        <v>7.99</v>
      </c>
      <c r="F305" s="77" t="s">
        <v>225</v>
      </c>
      <c r="G305" s="77" t="s">
        <v>207</v>
      </c>
      <c r="H305" s="77" t="s">
        <v>189</v>
      </c>
      <c r="I305" s="13">
        <v>1</v>
      </c>
      <c r="J305" s="14">
        <v>2015</v>
      </c>
      <c r="K305" s="78" t="s">
        <v>34</v>
      </c>
      <c r="L305" s="79" t="s">
        <v>35</v>
      </c>
      <c r="M305" s="79" t="s">
        <v>299</v>
      </c>
      <c r="N305" s="15" t="s">
        <v>28</v>
      </c>
      <c r="O305" s="15" t="s">
        <v>29</v>
      </c>
      <c r="P305" s="80" t="s">
        <v>2130</v>
      </c>
      <c r="Q305" s="80" t="s">
        <v>207</v>
      </c>
    </row>
    <row r="306" spans="1:17" hidden="1">
      <c r="A306" t="s">
        <v>1359</v>
      </c>
      <c r="B306" t="s">
        <v>1633</v>
      </c>
      <c r="C306" s="1">
        <v>79.44</v>
      </c>
      <c r="E306" s="42">
        <f t="shared" si="13"/>
        <v>79.44</v>
      </c>
      <c r="F306" s="77" t="s">
        <v>225</v>
      </c>
      <c r="G306" s="77" t="s">
        <v>207</v>
      </c>
      <c r="H306" s="77" t="s">
        <v>189</v>
      </c>
      <c r="I306" s="13">
        <v>1</v>
      </c>
      <c r="J306" s="14">
        <v>2015</v>
      </c>
      <c r="K306" s="78" t="s">
        <v>182</v>
      </c>
      <c r="L306" s="79" t="s">
        <v>183</v>
      </c>
      <c r="M306" s="79" t="s">
        <v>23</v>
      </c>
      <c r="N306" s="15" t="s">
        <v>28</v>
      </c>
      <c r="O306" s="15" t="s">
        <v>29</v>
      </c>
      <c r="P306" s="80" t="s">
        <v>2130</v>
      </c>
      <c r="Q306" s="80" t="s">
        <v>207</v>
      </c>
    </row>
    <row r="307" spans="1:17" hidden="1">
      <c r="A307" t="s">
        <v>1359</v>
      </c>
      <c r="B307" t="s">
        <v>1634</v>
      </c>
      <c r="C307" s="1">
        <v>10.8</v>
      </c>
      <c r="E307" s="42">
        <f t="shared" si="13"/>
        <v>10.8</v>
      </c>
      <c r="F307" s="77" t="s">
        <v>225</v>
      </c>
      <c r="G307" s="77" t="s">
        <v>207</v>
      </c>
      <c r="H307" s="77" t="s">
        <v>189</v>
      </c>
      <c r="I307" s="13">
        <v>1</v>
      </c>
      <c r="J307" s="14">
        <v>2015</v>
      </c>
      <c r="K307" s="78" t="s">
        <v>34</v>
      </c>
      <c r="L307" s="79" t="s">
        <v>35</v>
      </c>
      <c r="M307" s="79" t="s">
        <v>299</v>
      </c>
      <c r="N307" s="15" t="s">
        <v>28</v>
      </c>
      <c r="O307" s="15" t="s">
        <v>29</v>
      </c>
      <c r="P307" s="80" t="s">
        <v>2130</v>
      </c>
      <c r="Q307" s="80" t="s">
        <v>207</v>
      </c>
    </row>
    <row r="308" spans="1:17" hidden="1">
      <c r="A308" t="s">
        <v>1360</v>
      </c>
      <c r="B308" t="s">
        <v>1635</v>
      </c>
      <c r="C308" s="1">
        <v>636.45000000000005</v>
      </c>
      <c r="E308" s="42">
        <f t="shared" si="13"/>
        <v>636.45000000000005</v>
      </c>
      <c r="F308" s="77" t="s">
        <v>225</v>
      </c>
      <c r="G308" s="77" t="s">
        <v>207</v>
      </c>
      <c r="H308" s="77" t="s">
        <v>189</v>
      </c>
      <c r="I308" s="13">
        <v>1</v>
      </c>
      <c r="J308" s="14">
        <v>2015</v>
      </c>
      <c r="K308" s="78" t="s">
        <v>182</v>
      </c>
      <c r="L308" s="79" t="s">
        <v>183</v>
      </c>
      <c r="M308" s="79" t="s">
        <v>23</v>
      </c>
      <c r="N308" s="15" t="s">
        <v>28</v>
      </c>
      <c r="O308" s="15" t="s">
        <v>29</v>
      </c>
      <c r="P308" s="80" t="s">
        <v>2130</v>
      </c>
      <c r="Q308" s="80" t="s">
        <v>207</v>
      </c>
    </row>
    <row r="309" spans="1:17" hidden="1">
      <c r="A309" t="s">
        <v>1360</v>
      </c>
      <c r="B309" t="s">
        <v>1636</v>
      </c>
      <c r="C309" s="1">
        <v>11.3</v>
      </c>
      <c r="E309" s="42">
        <f t="shared" si="13"/>
        <v>11.3</v>
      </c>
      <c r="F309" s="77" t="s">
        <v>225</v>
      </c>
      <c r="G309" s="77" t="s">
        <v>207</v>
      </c>
      <c r="H309" s="77" t="s">
        <v>189</v>
      </c>
      <c r="I309" s="13">
        <v>1</v>
      </c>
      <c r="J309" s="14">
        <v>2015</v>
      </c>
      <c r="K309" s="78" t="s">
        <v>182</v>
      </c>
      <c r="L309" s="79" t="s">
        <v>183</v>
      </c>
      <c r="M309" s="79" t="s">
        <v>23</v>
      </c>
      <c r="N309" s="15" t="s">
        <v>28</v>
      </c>
      <c r="O309" s="15" t="s">
        <v>29</v>
      </c>
      <c r="P309" s="80" t="s">
        <v>2130</v>
      </c>
      <c r="Q309" s="80" t="s">
        <v>207</v>
      </c>
    </row>
    <row r="310" spans="1:17" hidden="1">
      <c r="A310" t="s">
        <v>1360</v>
      </c>
      <c r="B310" t="s">
        <v>1637</v>
      </c>
      <c r="C310" s="1">
        <v>69.62</v>
      </c>
      <c r="E310" s="42">
        <f t="shared" si="13"/>
        <v>69.62</v>
      </c>
      <c r="F310" s="77" t="s">
        <v>225</v>
      </c>
      <c r="G310" s="77" t="s">
        <v>207</v>
      </c>
      <c r="H310" s="77" t="s">
        <v>189</v>
      </c>
      <c r="I310" s="13">
        <v>1</v>
      </c>
      <c r="J310" s="14">
        <v>2015</v>
      </c>
      <c r="K310" s="78" t="s">
        <v>182</v>
      </c>
      <c r="L310" s="79" t="s">
        <v>183</v>
      </c>
      <c r="M310" s="79" t="s">
        <v>23</v>
      </c>
      <c r="N310" s="15" t="s">
        <v>28</v>
      </c>
      <c r="O310" s="15" t="s">
        <v>29</v>
      </c>
      <c r="P310" s="80" t="s">
        <v>2130</v>
      </c>
      <c r="Q310" s="80" t="s">
        <v>207</v>
      </c>
    </row>
    <row r="311" spans="1:17" hidden="1">
      <c r="A311" t="s">
        <v>1360</v>
      </c>
      <c r="B311" t="s">
        <v>1127</v>
      </c>
      <c r="C311" s="1">
        <v>-3.97</v>
      </c>
      <c r="E311" s="42">
        <f t="shared" si="13"/>
        <v>-3.97</v>
      </c>
      <c r="F311" s="77" t="s">
        <v>1038</v>
      </c>
      <c r="G311" s="77" t="s">
        <v>207</v>
      </c>
      <c r="H311" s="77" t="s">
        <v>189</v>
      </c>
      <c r="I311" s="13">
        <v>1</v>
      </c>
      <c r="J311" s="14">
        <v>2015</v>
      </c>
      <c r="K311" s="78" t="s">
        <v>182</v>
      </c>
      <c r="L311" s="79" t="s">
        <v>183</v>
      </c>
      <c r="M311" s="79" t="s">
        <v>23</v>
      </c>
      <c r="N311" s="15" t="s">
        <v>28</v>
      </c>
      <c r="O311" s="15" t="s">
        <v>29</v>
      </c>
      <c r="P311" s="80" t="s">
        <v>2130</v>
      </c>
      <c r="Q311" s="80" t="s">
        <v>207</v>
      </c>
    </row>
    <row r="312" spans="1:17" hidden="1">
      <c r="A312" t="s">
        <v>1361</v>
      </c>
      <c r="B312" s="82" t="s">
        <v>1638</v>
      </c>
      <c r="C312" s="1">
        <v>33</v>
      </c>
      <c r="E312" s="42">
        <f t="shared" si="13"/>
        <v>33</v>
      </c>
      <c r="F312" s="77" t="s">
        <v>225</v>
      </c>
      <c r="G312" s="77" t="s">
        <v>207</v>
      </c>
      <c r="H312" s="77" t="s">
        <v>189</v>
      </c>
      <c r="I312" s="13">
        <v>1</v>
      </c>
      <c r="J312" s="14">
        <v>2015</v>
      </c>
      <c r="K312" s="78" t="s">
        <v>496</v>
      </c>
      <c r="L312" s="79" t="s">
        <v>2134</v>
      </c>
      <c r="M312" s="79" t="s">
        <v>23</v>
      </c>
      <c r="N312" s="15" t="s">
        <v>28</v>
      </c>
      <c r="O312" s="15" t="s">
        <v>29</v>
      </c>
      <c r="P312" s="80" t="s">
        <v>2130</v>
      </c>
      <c r="Q312" s="80" t="s">
        <v>207</v>
      </c>
    </row>
    <row r="313" spans="1:17" hidden="1">
      <c r="A313" t="s">
        <v>1361</v>
      </c>
      <c r="B313" t="s">
        <v>1136</v>
      </c>
      <c r="C313" s="1">
        <v>200</v>
      </c>
      <c r="E313" s="42">
        <f t="shared" si="13"/>
        <v>200</v>
      </c>
      <c r="F313" s="77" t="s">
        <v>225</v>
      </c>
      <c r="G313" s="77" t="s">
        <v>207</v>
      </c>
      <c r="H313" s="77" t="s">
        <v>189</v>
      </c>
      <c r="I313" s="13">
        <v>1</v>
      </c>
      <c r="J313" s="14">
        <v>2015</v>
      </c>
      <c r="K313" s="78" t="s">
        <v>182</v>
      </c>
      <c r="L313" s="79" t="s">
        <v>232</v>
      </c>
      <c r="M313" s="79" t="s">
        <v>23</v>
      </c>
      <c r="N313" s="15" t="s">
        <v>28</v>
      </c>
      <c r="O313" s="15" t="s">
        <v>29</v>
      </c>
      <c r="P313" s="80" t="s">
        <v>2130</v>
      </c>
      <c r="Q313" s="80" t="s">
        <v>207</v>
      </c>
    </row>
    <row r="314" spans="1:17" hidden="1">
      <c r="A314" t="s">
        <v>1361</v>
      </c>
      <c r="B314" t="s">
        <v>1151</v>
      </c>
      <c r="C314" s="1">
        <v>73.41</v>
      </c>
      <c r="E314" s="42">
        <f t="shared" si="13"/>
        <v>73.41</v>
      </c>
      <c r="F314" s="77" t="s">
        <v>225</v>
      </c>
      <c r="G314" s="77" t="s">
        <v>207</v>
      </c>
      <c r="H314" s="77" t="s">
        <v>189</v>
      </c>
      <c r="I314" s="13">
        <v>1</v>
      </c>
      <c r="J314" s="14">
        <v>2015</v>
      </c>
      <c r="K314" s="78" t="s">
        <v>182</v>
      </c>
      <c r="L314" s="79" t="s">
        <v>1261</v>
      </c>
      <c r="M314" s="79" t="s">
        <v>23</v>
      </c>
      <c r="N314" s="15" t="s">
        <v>28</v>
      </c>
      <c r="O314" s="15" t="s">
        <v>29</v>
      </c>
      <c r="P314" s="80" t="s">
        <v>2130</v>
      </c>
      <c r="Q314" s="80" t="s">
        <v>207</v>
      </c>
    </row>
    <row r="315" spans="1:17" hidden="1">
      <c r="A315" t="s">
        <v>1361</v>
      </c>
      <c r="B315" t="s">
        <v>1133</v>
      </c>
      <c r="C315" s="1">
        <v>75</v>
      </c>
      <c r="E315" s="42">
        <f t="shared" si="13"/>
        <v>75</v>
      </c>
      <c r="F315" s="77" t="s">
        <v>225</v>
      </c>
      <c r="G315" s="77" t="s">
        <v>207</v>
      </c>
      <c r="H315" s="77" t="s">
        <v>189</v>
      </c>
      <c r="I315" s="13">
        <v>1</v>
      </c>
      <c r="J315" s="14">
        <v>2015</v>
      </c>
      <c r="K315" s="78" t="s">
        <v>97</v>
      </c>
      <c r="L315" s="79" t="s">
        <v>98</v>
      </c>
      <c r="M315" s="79" t="s">
        <v>23</v>
      </c>
      <c r="N315" s="15" t="s">
        <v>28</v>
      </c>
      <c r="O315" s="15" t="s">
        <v>24</v>
      </c>
      <c r="P315" s="80" t="s">
        <v>2131</v>
      </c>
      <c r="Q315" s="80" t="s">
        <v>207</v>
      </c>
    </row>
    <row r="316" spans="1:17" hidden="1">
      <c r="A316" t="s">
        <v>1361</v>
      </c>
      <c r="B316" t="s">
        <v>1639</v>
      </c>
      <c r="C316" s="1">
        <v>29.4</v>
      </c>
      <c r="E316" s="42">
        <f t="shared" si="13"/>
        <v>29.4</v>
      </c>
      <c r="F316" s="77" t="s">
        <v>225</v>
      </c>
      <c r="G316" s="77" t="s">
        <v>207</v>
      </c>
      <c r="H316" s="77" t="s">
        <v>189</v>
      </c>
      <c r="I316" s="13">
        <v>1</v>
      </c>
      <c r="J316" s="14">
        <v>2015</v>
      </c>
      <c r="K316" s="78" t="s">
        <v>182</v>
      </c>
      <c r="L316" s="79" t="s">
        <v>183</v>
      </c>
      <c r="M316" s="79" t="s">
        <v>23</v>
      </c>
      <c r="N316" s="15" t="s">
        <v>28</v>
      </c>
      <c r="O316" s="15" t="s">
        <v>29</v>
      </c>
      <c r="P316" s="80" t="s">
        <v>2130</v>
      </c>
      <c r="Q316" s="80" t="s">
        <v>207</v>
      </c>
    </row>
    <row r="317" spans="1:17" hidden="1">
      <c r="A317" t="s">
        <v>1361</v>
      </c>
      <c r="B317" t="s">
        <v>1185</v>
      </c>
      <c r="C317" s="1">
        <v>3.99</v>
      </c>
      <c r="E317" s="42">
        <f t="shared" si="13"/>
        <v>3.99</v>
      </c>
      <c r="F317" s="77" t="s">
        <v>225</v>
      </c>
      <c r="G317" s="77" t="s">
        <v>207</v>
      </c>
      <c r="H317" s="77" t="s">
        <v>189</v>
      </c>
      <c r="I317" s="13">
        <v>1</v>
      </c>
      <c r="J317" s="14">
        <v>2015</v>
      </c>
      <c r="K317" s="78" t="s">
        <v>34</v>
      </c>
      <c r="L317" s="79" t="s">
        <v>35</v>
      </c>
      <c r="M317" s="79" t="s">
        <v>299</v>
      </c>
      <c r="N317" s="15" t="s">
        <v>28</v>
      </c>
      <c r="O317" s="15" t="s">
        <v>29</v>
      </c>
      <c r="P317" s="80" t="s">
        <v>2130</v>
      </c>
      <c r="Q317" s="80" t="s">
        <v>207</v>
      </c>
    </row>
    <row r="318" spans="1:17" hidden="1">
      <c r="A318" t="s">
        <v>1361</v>
      </c>
      <c r="B318" t="s">
        <v>1640</v>
      </c>
      <c r="C318" s="1">
        <v>102.48</v>
      </c>
      <c r="E318" s="42">
        <f t="shared" si="13"/>
        <v>102.48</v>
      </c>
      <c r="F318" s="77" t="s">
        <v>225</v>
      </c>
      <c r="G318" s="77" t="s">
        <v>207</v>
      </c>
      <c r="H318" s="77" t="s">
        <v>189</v>
      </c>
      <c r="I318" s="13">
        <v>1</v>
      </c>
      <c r="J318" s="14">
        <v>2015</v>
      </c>
      <c r="K318" s="78" t="s">
        <v>182</v>
      </c>
      <c r="L318" s="79" t="s">
        <v>183</v>
      </c>
      <c r="M318" s="79" t="s">
        <v>23</v>
      </c>
      <c r="N318" s="15" t="s">
        <v>28</v>
      </c>
      <c r="O318" s="15" t="s">
        <v>29</v>
      </c>
      <c r="P318" s="80" t="s">
        <v>2130</v>
      </c>
      <c r="Q318" s="80" t="s">
        <v>207</v>
      </c>
    </row>
    <row r="319" spans="1:17" hidden="1">
      <c r="A319" t="s">
        <v>1361</v>
      </c>
      <c r="B319" t="s">
        <v>1127</v>
      </c>
      <c r="C319" s="1">
        <v>-31.82</v>
      </c>
      <c r="E319" s="42">
        <f t="shared" si="13"/>
        <v>-31.82</v>
      </c>
      <c r="F319" s="77" t="s">
        <v>1038</v>
      </c>
      <c r="G319" s="77" t="s">
        <v>207</v>
      </c>
      <c r="H319" s="77" t="s">
        <v>189</v>
      </c>
      <c r="I319" s="13">
        <v>1</v>
      </c>
      <c r="J319" s="14">
        <v>2015</v>
      </c>
      <c r="K319" s="78" t="s">
        <v>182</v>
      </c>
      <c r="L319" s="79" t="s">
        <v>183</v>
      </c>
      <c r="M319" s="79" t="s">
        <v>23</v>
      </c>
      <c r="N319" s="15" t="s">
        <v>28</v>
      </c>
      <c r="O319" s="15" t="s">
        <v>29</v>
      </c>
      <c r="P319" s="80" t="s">
        <v>2130</v>
      </c>
      <c r="Q319" s="80" t="s">
        <v>207</v>
      </c>
    </row>
    <row r="320" spans="1:17" hidden="1">
      <c r="A320" t="s">
        <v>1361</v>
      </c>
      <c r="B320" t="s">
        <v>1127</v>
      </c>
      <c r="C320" s="1">
        <v>-3.48</v>
      </c>
      <c r="E320" s="42">
        <f t="shared" si="13"/>
        <v>-3.48</v>
      </c>
      <c r="F320" s="77" t="s">
        <v>1038</v>
      </c>
      <c r="G320" s="77" t="s">
        <v>207</v>
      </c>
      <c r="H320" s="77" t="s">
        <v>189</v>
      </c>
      <c r="I320" s="13">
        <v>1</v>
      </c>
      <c r="J320" s="14">
        <v>2015</v>
      </c>
      <c r="K320" s="78" t="s">
        <v>182</v>
      </c>
      <c r="L320" s="79" t="s">
        <v>183</v>
      </c>
      <c r="M320" s="79" t="s">
        <v>23</v>
      </c>
      <c r="N320" s="15" t="s">
        <v>28</v>
      </c>
      <c r="O320" s="15" t="s">
        <v>29</v>
      </c>
      <c r="P320" s="80" t="s">
        <v>2130</v>
      </c>
      <c r="Q320" s="80" t="s">
        <v>207</v>
      </c>
    </row>
    <row r="321" spans="1:17" hidden="1">
      <c r="A321" t="s">
        <v>1361</v>
      </c>
      <c r="B321" t="s">
        <v>1161</v>
      </c>
      <c r="C321" s="1">
        <v>1.99</v>
      </c>
      <c r="E321" s="42">
        <f t="shared" si="13"/>
        <v>1.99</v>
      </c>
      <c r="F321" s="77" t="s">
        <v>225</v>
      </c>
      <c r="G321" s="77" t="s">
        <v>207</v>
      </c>
      <c r="H321" s="77" t="s">
        <v>189</v>
      </c>
      <c r="I321" s="13">
        <v>1</v>
      </c>
      <c r="J321" s="14">
        <v>2015</v>
      </c>
      <c r="K321" s="78" t="s">
        <v>78</v>
      </c>
      <c r="L321" s="79" t="s">
        <v>1263</v>
      </c>
      <c r="M321" s="79" t="s">
        <v>23</v>
      </c>
      <c r="N321" s="15" t="s">
        <v>28</v>
      </c>
      <c r="O321" s="15" t="s">
        <v>29</v>
      </c>
      <c r="P321" s="80" t="s">
        <v>2130</v>
      </c>
      <c r="Q321" s="80" t="s">
        <v>207</v>
      </c>
    </row>
    <row r="322" spans="1:17" hidden="1">
      <c r="A322" t="s">
        <v>1362</v>
      </c>
      <c r="B322" t="s">
        <v>1170</v>
      </c>
      <c r="C322" s="1">
        <v>75.75</v>
      </c>
      <c r="E322" s="42">
        <f t="shared" si="13"/>
        <v>75.75</v>
      </c>
      <c r="F322" s="77" t="s">
        <v>225</v>
      </c>
      <c r="G322" s="77" t="s">
        <v>207</v>
      </c>
      <c r="H322" s="77" t="s">
        <v>189</v>
      </c>
      <c r="I322" s="13">
        <v>1</v>
      </c>
      <c r="J322" s="14">
        <v>2015</v>
      </c>
      <c r="K322" s="78" t="s">
        <v>123</v>
      </c>
      <c r="L322" s="79" t="s">
        <v>101</v>
      </c>
      <c r="M322" s="79" t="s">
        <v>284</v>
      </c>
      <c r="N322" s="15" t="s">
        <v>28</v>
      </c>
      <c r="O322" s="15" t="s">
        <v>29</v>
      </c>
      <c r="P322" s="80" t="s">
        <v>2130</v>
      </c>
      <c r="Q322" s="80" t="s">
        <v>207</v>
      </c>
    </row>
    <row r="323" spans="1:17" hidden="1">
      <c r="A323" t="s">
        <v>1362</v>
      </c>
      <c r="B323" t="s">
        <v>1211</v>
      </c>
      <c r="C323" s="1">
        <v>17.27</v>
      </c>
      <c r="E323" s="42">
        <f t="shared" si="13"/>
        <v>17.27</v>
      </c>
      <c r="F323" s="77" t="s">
        <v>225</v>
      </c>
      <c r="G323" s="77" t="s">
        <v>207</v>
      </c>
      <c r="H323" s="77" t="s">
        <v>189</v>
      </c>
      <c r="I323" s="13">
        <v>1</v>
      </c>
      <c r="J323" s="14">
        <v>2015</v>
      </c>
      <c r="K323" s="78" t="s">
        <v>104</v>
      </c>
      <c r="L323" s="79" t="s">
        <v>1260</v>
      </c>
      <c r="M323" s="79" t="s">
        <v>294</v>
      </c>
      <c r="N323" s="15" t="s">
        <v>28</v>
      </c>
      <c r="O323" s="15" t="s">
        <v>29</v>
      </c>
      <c r="P323" s="80" t="s">
        <v>2130</v>
      </c>
      <c r="Q323" s="80" t="s">
        <v>207</v>
      </c>
    </row>
    <row r="324" spans="1:17" hidden="1">
      <c r="A324" t="s">
        <v>1362</v>
      </c>
      <c r="B324" t="s">
        <v>1131</v>
      </c>
      <c r="C324" s="1">
        <v>25</v>
      </c>
      <c r="E324" s="42">
        <f t="shared" si="13"/>
        <v>25</v>
      </c>
      <c r="F324" s="77" t="s">
        <v>225</v>
      </c>
      <c r="G324" s="77" t="s">
        <v>207</v>
      </c>
      <c r="H324" s="77" t="s">
        <v>189</v>
      </c>
      <c r="I324" s="13">
        <v>1</v>
      </c>
      <c r="J324" s="14">
        <v>2015</v>
      </c>
      <c r="K324" s="78" t="s">
        <v>435</v>
      </c>
      <c r="L324" s="79" t="s">
        <v>79</v>
      </c>
      <c r="M324" s="79" t="s">
        <v>23</v>
      </c>
      <c r="N324" s="15" t="s">
        <v>28</v>
      </c>
      <c r="O324" s="15" t="s">
        <v>29</v>
      </c>
      <c r="P324" s="80" t="s">
        <v>2130</v>
      </c>
      <c r="Q324" s="80" t="s">
        <v>207</v>
      </c>
    </row>
    <row r="325" spans="1:17" hidden="1">
      <c r="A325" t="s">
        <v>1362</v>
      </c>
      <c r="B325" t="s">
        <v>1124</v>
      </c>
      <c r="C325" s="1">
        <v>6.35</v>
      </c>
      <c r="E325" s="42">
        <f t="shared" si="13"/>
        <v>6.35</v>
      </c>
      <c r="F325" s="77" t="s">
        <v>225</v>
      </c>
      <c r="G325" s="77" t="s">
        <v>207</v>
      </c>
      <c r="H325" s="77" t="s">
        <v>189</v>
      </c>
      <c r="I325" s="13">
        <v>1</v>
      </c>
      <c r="J325" s="14">
        <v>2015</v>
      </c>
      <c r="K325" s="78" t="s">
        <v>31</v>
      </c>
      <c r="L325" s="79" t="s">
        <v>1240</v>
      </c>
      <c r="M325" s="79" t="s">
        <v>23</v>
      </c>
      <c r="N325" s="15" t="s">
        <v>28</v>
      </c>
      <c r="O325" s="15" t="s">
        <v>24</v>
      </c>
      <c r="P325" s="80" t="s">
        <v>2130</v>
      </c>
      <c r="Q325" s="80" t="s">
        <v>207</v>
      </c>
    </row>
    <row r="326" spans="1:17" hidden="1">
      <c r="A326" t="s">
        <v>1362</v>
      </c>
      <c r="B326" t="s">
        <v>1132</v>
      </c>
      <c r="C326" s="1">
        <v>98</v>
      </c>
      <c r="E326" s="42">
        <f t="shared" si="13"/>
        <v>98</v>
      </c>
      <c r="F326" s="77" t="s">
        <v>225</v>
      </c>
      <c r="G326" s="77" t="s">
        <v>207</v>
      </c>
      <c r="H326" s="77" t="s">
        <v>189</v>
      </c>
      <c r="I326" s="13">
        <v>1</v>
      </c>
      <c r="J326" s="14">
        <v>2015</v>
      </c>
      <c r="K326" s="78" t="s">
        <v>78</v>
      </c>
      <c r="L326" s="79" t="s">
        <v>1245</v>
      </c>
      <c r="M326" s="79" t="s">
        <v>23</v>
      </c>
      <c r="N326" s="15" t="s">
        <v>28</v>
      </c>
      <c r="O326" s="15" t="s">
        <v>29</v>
      </c>
      <c r="P326" s="80" t="s">
        <v>2130</v>
      </c>
      <c r="Q326" s="80" t="s">
        <v>207</v>
      </c>
    </row>
    <row r="327" spans="1:17" hidden="1">
      <c r="A327" t="s">
        <v>1362</v>
      </c>
      <c r="B327" t="s">
        <v>1641</v>
      </c>
      <c r="C327" s="1">
        <v>35</v>
      </c>
      <c r="E327" s="42">
        <f t="shared" si="13"/>
        <v>35</v>
      </c>
      <c r="F327" s="77" t="s">
        <v>225</v>
      </c>
      <c r="G327" s="77" t="s">
        <v>207</v>
      </c>
      <c r="H327" s="77" t="s">
        <v>189</v>
      </c>
      <c r="I327" s="13">
        <v>1</v>
      </c>
      <c r="J327" s="14">
        <v>2015</v>
      </c>
      <c r="K327" s="78" t="s">
        <v>175</v>
      </c>
      <c r="L327" s="79" t="s">
        <v>3883</v>
      </c>
      <c r="M327" s="79" t="s">
        <v>296</v>
      </c>
      <c r="N327" s="15" t="s">
        <v>28</v>
      </c>
      <c r="O327" s="15" t="s">
        <v>29</v>
      </c>
      <c r="P327" s="80" t="s">
        <v>2130</v>
      </c>
      <c r="Q327" s="80" t="s">
        <v>207</v>
      </c>
    </row>
    <row r="328" spans="1:17" hidden="1">
      <c r="A328" t="s">
        <v>1363</v>
      </c>
      <c r="B328" t="s">
        <v>1154</v>
      </c>
      <c r="C328" s="1">
        <v>9.9499999999999993</v>
      </c>
      <c r="E328" s="42">
        <f t="shared" si="13"/>
        <v>9.9499999999999993</v>
      </c>
      <c r="F328" s="77" t="s">
        <v>225</v>
      </c>
      <c r="G328" s="77" t="s">
        <v>207</v>
      </c>
      <c r="H328" s="77" t="s">
        <v>189</v>
      </c>
      <c r="I328" s="13">
        <v>1</v>
      </c>
      <c r="J328" s="14">
        <v>2015</v>
      </c>
      <c r="K328" s="78" t="s">
        <v>461</v>
      </c>
      <c r="L328" s="79" t="s">
        <v>1262</v>
      </c>
      <c r="M328" s="79" t="s">
        <v>23</v>
      </c>
      <c r="N328" s="15" t="s">
        <v>28</v>
      </c>
      <c r="O328" s="15" t="s">
        <v>29</v>
      </c>
      <c r="P328" s="80" t="s">
        <v>2130</v>
      </c>
      <c r="Q328" s="80" t="s">
        <v>207</v>
      </c>
    </row>
    <row r="329" spans="1:17" hidden="1">
      <c r="A329" t="s">
        <v>1363</v>
      </c>
      <c r="B329" t="s">
        <v>1139</v>
      </c>
      <c r="C329" s="1">
        <v>-5000</v>
      </c>
      <c r="E329" s="42">
        <f t="shared" si="13"/>
        <v>-5000</v>
      </c>
      <c r="F329" s="77" t="s">
        <v>229</v>
      </c>
      <c r="G329" s="77" t="s">
        <v>207</v>
      </c>
      <c r="H329" s="77" t="s">
        <v>189</v>
      </c>
      <c r="I329" s="13">
        <v>1</v>
      </c>
      <c r="J329" s="14">
        <v>2015</v>
      </c>
      <c r="K329" s="78" t="s">
        <v>218</v>
      </c>
      <c r="L329" s="79" t="s">
        <v>82</v>
      </c>
      <c r="M329" s="79" t="s">
        <v>23</v>
      </c>
      <c r="N329" s="15" t="s">
        <v>189</v>
      </c>
      <c r="O329" s="15" t="s">
        <v>24</v>
      </c>
      <c r="P329" s="80" t="s">
        <v>181</v>
      </c>
      <c r="Q329" s="80" t="s">
        <v>207</v>
      </c>
    </row>
    <row r="330" spans="1:17" hidden="1">
      <c r="A330" t="s">
        <v>1363</v>
      </c>
      <c r="B330" t="s">
        <v>1642</v>
      </c>
      <c r="C330" s="1">
        <v>18.32</v>
      </c>
      <c r="E330" s="42">
        <f t="shared" si="13"/>
        <v>18.32</v>
      </c>
      <c r="F330" s="77" t="s">
        <v>225</v>
      </c>
      <c r="G330" s="77" t="s">
        <v>207</v>
      </c>
      <c r="H330" s="77" t="s">
        <v>189</v>
      </c>
      <c r="I330" s="13">
        <v>1</v>
      </c>
      <c r="J330" s="14">
        <v>2015</v>
      </c>
      <c r="K330" s="78" t="s">
        <v>182</v>
      </c>
      <c r="L330" s="79" t="s">
        <v>1257</v>
      </c>
      <c r="M330" s="79" t="s">
        <v>23</v>
      </c>
      <c r="N330" s="15" t="s">
        <v>28</v>
      </c>
      <c r="O330" s="15" t="s">
        <v>29</v>
      </c>
      <c r="P330" s="80" t="s">
        <v>2130</v>
      </c>
      <c r="Q330" s="80" t="s">
        <v>207</v>
      </c>
    </row>
    <row r="331" spans="1:17" hidden="1">
      <c r="A331" t="s">
        <v>1363</v>
      </c>
      <c r="B331" t="s">
        <v>1643</v>
      </c>
      <c r="C331" s="1">
        <v>25.5</v>
      </c>
      <c r="E331" s="42">
        <f t="shared" si="13"/>
        <v>25.5</v>
      </c>
      <c r="F331" s="77" t="s">
        <v>225</v>
      </c>
      <c r="G331" s="77" t="s">
        <v>207</v>
      </c>
      <c r="H331" s="77" t="s">
        <v>189</v>
      </c>
      <c r="I331" s="13">
        <v>1</v>
      </c>
      <c r="J331" s="14">
        <v>2015</v>
      </c>
      <c r="K331" s="78" t="s">
        <v>182</v>
      </c>
      <c r="L331" s="79" t="s">
        <v>183</v>
      </c>
      <c r="M331" s="79" t="s">
        <v>23</v>
      </c>
      <c r="N331" s="15" t="s">
        <v>28</v>
      </c>
      <c r="O331" s="15" t="s">
        <v>29</v>
      </c>
      <c r="P331" s="80" t="s">
        <v>2130</v>
      </c>
      <c r="Q331" s="80" t="s">
        <v>207</v>
      </c>
    </row>
    <row r="332" spans="1:17" hidden="1">
      <c r="A332" t="s">
        <v>1363</v>
      </c>
      <c r="B332" t="s">
        <v>1127</v>
      </c>
      <c r="C332" s="1">
        <v>-1.47</v>
      </c>
      <c r="E332" s="42">
        <f t="shared" si="13"/>
        <v>-1.47</v>
      </c>
      <c r="F332" s="77" t="s">
        <v>1038</v>
      </c>
      <c r="G332" s="77" t="s">
        <v>207</v>
      </c>
      <c r="H332" s="77" t="s">
        <v>189</v>
      </c>
      <c r="I332" s="13">
        <v>1</v>
      </c>
      <c r="J332" s="14">
        <v>2015</v>
      </c>
      <c r="K332" s="78" t="s">
        <v>182</v>
      </c>
      <c r="L332" s="79" t="s">
        <v>183</v>
      </c>
      <c r="M332" s="79" t="s">
        <v>23</v>
      </c>
      <c r="N332" s="15" t="s">
        <v>28</v>
      </c>
      <c r="O332" s="15" t="s">
        <v>29</v>
      </c>
      <c r="P332" s="80" t="s">
        <v>2130</v>
      </c>
      <c r="Q332" s="80" t="s">
        <v>207</v>
      </c>
    </row>
    <row r="333" spans="1:17" hidden="1">
      <c r="A333" t="s">
        <v>1363</v>
      </c>
      <c r="B333" t="s">
        <v>1127</v>
      </c>
      <c r="C333" s="1">
        <v>-5.12</v>
      </c>
      <c r="E333" s="42">
        <f t="shared" si="13"/>
        <v>-5.12</v>
      </c>
      <c r="F333" s="77" t="s">
        <v>1038</v>
      </c>
      <c r="G333" s="77" t="s">
        <v>207</v>
      </c>
      <c r="H333" s="77" t="s">
        <v>189</v>
      </c>
      <c r="I333" s="13">
        <v>1</v>
      </c>
      <c r="J333" s="14">
        <v>2015</v>
      </c>
      <c r="K333" s="78" t="s">
        <v>182</v>
      </c>
      <c r="L333" s="79" t="s">
        <v>183</v>
      </c>
      <c r="M333" s="79" t="s">
        <v>23</v>
      </c>
      <c r="N333" s="15" t="s">
        <v>28</v>
      </c>
      <c r="O333" s="15" t="s">
        <v>29</v>
      </c>
      <c r="P333" s="80" t="s">
        <v>2130</v>
      </c>
      <c r="Q333" s="80" t="s">
        <v>207</v>
      </c>
    </row>
    <row r="334" spans="1:17" hidden="1">
      <c r="A334" t="s">
        <v>1363</v>
      </c>
      <c r="B334" t="s">
        <v>1131</v>
      </c>
      <c r="C334" s="1">
        <v>15</v>
      </c>
      <c r="E334" s="42">
        <f t="shared" si="13"/>
        <v>15</v>
      </c>
      <c r="F334" s="77" t="s">
        <v>225</v>
      </c>
      <c r="G334" s="77" t="s">
        <v>207</v>
      </c>
      <c r="H334" s="77" t="s">
        <v>189</v>
      </c>
      <c r="I334" s="13">
        <v>1</v>
      </c>
      <c r="J334" s="14">
        <v>2015</v>
      </c>
      <c r="K334" s="78" t="s">
        <v>435</v>
      </c>
      <c r="L334" s="79" t="s">
        <v>79</v>
      </c>
      <c r="M334" s="79" t="s">
        <v>23</v>
      </c>
      <c r="N334" s="15" t="s">
        <v>28</v>
      </c>
      <c r="O334" s="15" t="s">
        <v>29</v>
      </c>
      <c r="P334" s="80" t="s">
        <v>2130</v>
      </c>
      <c r="Q334" s="80" t="s">
        <v>207</v>
      </c>
    </row>
    <row r="335" spans="1:17" hidden="1">
      <c r="A335" t="s">
        <v>1364</v>
      </c>
      <c r="B335" t="s">
        <v>1139</v>
      </c>
      <c r="C335" s="1">
        <v>-15699.02</v>
      </c>
      <c r="E335" s="42">
        <f t="shared" si="13"/>
        <v>-15699.02</v>
      </c>
      <c r="F335" s="77" t="s">
        <v>229</v>
      </c>
      <c r="G335" s="77" t="s">
        <v>207</v>
      </c>
      <c r="H335" s="77" t="s">
        <v>189</v>
      </c>
      <c r="I335" s="13">
        <v>1</v>
      </c>
      <c r="J335" s="14">
        <v>2015</v>
      </c>
      <c r="K335" s="78" t="s">
        <v>218</v>
      </c>
      <c r="L335" s="79" t="s">
        <v>82</v>
      </c>
      <c r="M335" s="79" t="s">
        <v>23</v>
      </c>
      <c r="N335" s="15" t="s">
        <v>189</v>
      </c>
      <c r="O335" s="15" t="s">
        <v>24</v>
      </c>
      <c r="P335" s="80" t="s">
        <v>181</v>
      </c>
      <c r="Q335" s="80" t="s">
        <v>207</v>
      </c>
    </row>
    <row r="336" spans="1:17" hidden="1">
      <c r="A336" t="s">
        <v>1364</v>
      </c>
      <c r="B336" t="s">
        <v>1146</v>
      </c>
      <c r="C336" s="1">
        <v>572.39</v>
      </c>
      <c r="E336" s="42">
        <f t="shared" si="13"/>
        <v>572.39</v>
      </c>
      <c r="F336" s="77" t="s">
        <v>225</v>
      </c>
      <c r="G336" s="77" t="s">
        <v>207</v>
      </c>
      <c r="H336" s="77" t="s">
        <v>189</v>
      </c>
      <c r="I336" s="13">
        <v>1</v>
      </c>
      <c r="J336" s="14">
        <v>2015</v>
      </c>
      <c r="K336" s="78" t="s">
        <v>78</v>
      </c>
      <c r="L336" s="79" t="s">
        <v>1258</v>
      </c>
      <c r="M336" s="79" t="s">
        <v>23</v>
      </c>
      <c r="N336" s="15" t="s">
        <v>28</v>
      </c>
      <c r="O336" s="15" t="s">
        <v>29</v>
      </c>
      <c r="P336" s="80" t="s">
        <v>2130</v>
      </c>
      <c r="Q336" s="80" t="s">
        <v>207</v>
      </c>
    </row>
    <row r="337" spans="1:17" hidden="1">
      <c r="A337" t="s">
        <v>1364</v>
      </c>
      <c r="B337" t="s">
        <v>1136</v>
      </c>
      <c r="C337" s="1">
        <v>100</v>
      </c>
      <c r="E337" s="42">
        <f t="shared" si="13"/>
        <v>100</v>
      </c>
      <c r="F337" s="77" t="s">
        <v>225</v>
      </c>
      <c r="G337" s="77" t="s">
        <v>207</v>
      </c>
      <c r="H337" s="77" t="s">
        <v>189</v>
      </c>
      <c r="I337" s="13">
        <v>1</v>
      </c>
      <c r="J337" s="14">
        <v>2015</v>
      </c>
      <c r="K337" s="78" t="s">
        <v>182</v>
      </c>
      <c r="L337" s="79" t="s">
        <v>232</v>
      </c>
      <c r="M337" s="79" t="s">
        <v>23</v>
      </c>
      <c r="N337" s="15" t="s">
        <v>28</v>
      </c>
      <c r="O337" s="15" t="s">
        <v>29</v>
      </c>
      <c r="P337" s="80" t="s">
        <v>2130</v>
      </c>
      <c r="Q337" s="80" t="s">
        <v>207</v>
      </c>
    </row>
    <row r="338" spans="1:17" hidden="1">
      <c r="A338" t="s">
        <v>1364</v>
      </c>
      <c r="B338" t="s">
        <v>1644</v>
      </c>
      <c r="C338" s="1">
        <v>60.42</v>
      </c>
      <c r="E338" s="42">
        <f t="shared" si="13"/>
        <v>60.42</v>
      </c>
      <c r="F338" s="77" t="s">
        <v>225</v>
      </c>
      <c r="G338" s="77" t="s">
        <v>207</v>
      </c>
      <c r="H338" s="77" t="s">
        <v>189</v>
      </c>
      <c r="I338" s="13">
        <v>1</v>
      </c>
      <c r="J338" s="14">
        <v>2015</v>
      </c>
      <c r="K338" s="78" t="s">
        <v>182</v>
      </c>
      <c r="L338" s="79" t="s">
        <v>183</v>
      </c>
      <c r="M338" s="79" t="s">
        <v>23</v>
      </c>
      <c r="N338" s="15" t="s">
        <v>28</v>
      </c>
      <c r="O338" s="15" t="s">
        <v>29</v>
      </c>
      <c r="P338" s="80" t="s">
        <v>2130</v>
      </c>
      <c r="Q338" s="80" t="s">
        <v>207</v>
      </c>
    </row>
    <row r="339" spans="1:17" hidden="1">
      <c r="A339" t="s">
        <v>1364</v>
      </c>
      <c r="B339" t="s">
        <v>1156</v>
      </c>
      <c r="C339" s="1">
        <v>632.49</v>
      </c>
      <c r="E339" s="42">
        <f t="shared" si="13"/>
        <v>632.49</v>
      </c>
      <c r="F339" s="77" t="s">
        <v>225</v>
      </c>
      <c r="G339" s="77" t="s">
        <v>207</v>
      </c>
      <c r="H339" s="77" t="s">
        <v>189</v>
      </c>
      <c r="I339" s="13">
        <v>1</v>
      </c>
      <c r="J339" s="14">
        <v>2015</v>
      </c>
      <c r="K339" s="78" t="s">
        <v>478</v>
      </c>
      <c r="L339" s="79" t="s">
        <v>57</v>
      </c>
      <c r="M339" s="79" t="s">
        <v>23</v>
      </c>
      <c r="N339" s="15" t="s">
        <v>28</v>
      </c>
      <c r="O339" s="15" t="s">
        <v>29</v>
      </c>
      <c r="P339" s="80" t="s">
        <v>2130</v>
      </c>
      <c r="Q339" s="80" t="s">
        <v>207</v>
      </c>
    </row>
    <row r="340" spans="1:17" hidden="1">
      <c r="A340" t="s">
        <v>1364</v>
      </c>
      <c r="B340" t="s">
        <v>1189</v>
      </c>
      <c r="C340" s="1">
        <v>17.8</v>
      </c>
      <c r="E340" s="42">
        <f t="shared" si="13"/>
        <v>17.8</v>
      </c>
      <c r="F340" s="77" t="s">
        <v>225</v>
      </c>
      <c r="G340" s="77" t="s">
        <v>207</v>
      </c>
      <c r="H340" s="77" t="s">
        <v>189</v>
      </c>
      <c r="I340" s="13">
        <v>1</v>
      </c>
      <c r="J340" s="14">
        <v>2015</v>
      </c>
      <c r="K340" s="78" t="s">
        <v>34</v>
      </c>
      <c r="L340" s="79" t="s">
        <v>35</v>
      </c>
      <c r="M340" s="79" t="s">
        <v>299</v>
      </c>
      <c r="N340" s="15" t="s">
        <v>28</v>
      </c>
      <c r="O340" s="15" t="s">
        <v>29</v>
      </c>
      <c r="P340" s="80" t="s">
        <v>2130</v>
      </c>
      <c r="Q340" s="80" t="s">
        <v>207</v>
      </c>
    </row>
    <row r="341" spans="1:17" hidden="1">
      <c r="A341" t="s">
        <v>1365</v>
      </c>
      <c r="B341" t="s">
        <v>1222</v>
      </c>
      <c r="C341" s="1">
        <v>23.1</v>
      </c>
      <c r="E341" s="42">
        <f t="shared" si="13"/>
        <v>23.1</v>
      </c>
      <c r="F341" s="77" t="s">
        <v>225</v>
      </c>
      <c r="G341" s="77" t="s">
        <v>207</v>
      </c>
      <c r="H341" s="77" t="s">
        <v>189</v>
      </c>
      <c r="I341" s="13">
        <v>1</v>
      </c>
      <c r="J341" s="14">
        <v>2015</v>
      </c>
      <c r="K341" s="78" t="s">
        <v>123</v>
      </c>
      <c r="L341" s="79" t="s">
        <v>101</v>
      </c>
      <c r="M341" s="79" t="s">
        <v>284</v>
      </c>
      <c r="N341" s="15" t="s">
        <v>28</v>
      </c>
      <c r="O341" s="15" t="s">
        <v>29</v>
      </c>
      <c r="P341" s="80" t="s">
        <v>2130</v>
      </c>
      <c r="Q341" s="80" t="s">
        <v>207</v>
      </c>
    </row>
    <row r="342" spans="1:17" hidden="1">
      <c r="A342" t="s">
        <v>1365</v>
      </c>
      <c r="B342" t="s">
        <v>1645</v>
      </c>
      <c r="C342" s="1">
        <v>70.84</v>
      </c>
      <c r="E342" s="42">
        <f t="shared" si="13"/>
        <v>70.84</v>
      </c>
      <c r="F342" s="77" t="s">
        <v>225</v>
      </c>
      <c r="G342" s="77" t="s">
        <v>207</v>
      </c>
      <c r="H342" s="77" t="s">
        <v>189</v>
      </c>
      <c r="I342" s="13">
        <v>1</v>
      </c>
      <c r="J342" s="14">
        <v>2015</v>
      </c>
      <c r="K342" s="78" t="s">
        <v>123</v>
      </c>
      <c r="L342" s="79" t="s">
        <v>101</v>
      </c>
      <c r="M342" s="79" t="s">
        <v>284</v>
      </c>
      <c r="N342" s="15" t="s">
        <v>28</v>
      </c>
      <c r="O342" s="15" t="s">
        <v>29</v>
      </c>
      <c r="P342" s="80" t="s">
        <v>2130</v>
      </c>
      <c r="Q342" s="80" t="s">
        <v>207</v>
      </c>
    </row>
    <row r="343" spans="1:17" hidden="1">
      <c r="A343" t="s">
        <v>1365</v>
      </c>
      <c r="B343" t="s">
        <v>1646</v>
      </c>
      <c r="C343" s="1">
        <v>33.07</v>
      </c>
      <c r="E343" s="42">
        <f t="shared" si="13"/>
        <v>33.07</v>
      </c>
      <c r="F343" s="77" t="s">
        <v>225</v>
      </c>
      <c r="G343" s="77" t="s">
        <v>207</v>
      </c>
      <c r="H343" s="77" t="s">
        <v>189</v>
      </c>
      <c r="I343" s="13">
        <v>1</v>
      </c>
      <c r="J343" s="14">
        <v>2015</v>
      </c>
      <c r="K343" s="78" t="s">
        <v>123</v>
      </c>
      <c r="L343" s="79" t="s">
        <v>101</v>
      </c>
      <c r="M343" s="79" t="s">
        <v>284</v>
      </c>
      <c r="N343" s="15" t="s">
        <v>28</v>
      </c>
      <c r="O343" s="15" t="s">
        <v>29</v>
      </c>
      <c r="P343" s="80" t="s">
        <v>2130</v>
      </c>
      <c r="Q343" s="80" t="s">
        <v>207</v>
      </c>
    </row>
    <row r="344" spans="1:17" hidden="1">
      <c r="A344" t="s">
        <v>1365</v>
      </c>
      <c r="B344" t="s">
        <v>1647</v>
      </c>
      <c r="C344" s="1">
        <v>90.63</v>
      </c>
      <c r="E344" s="42">
        <f t="shared" si="13"/>
        <v>90.63</v>
      </c>
      <c r="F344" s="77" t="s">
        <v>225</v>
      </c>
      <c r="G344" s="77" t="s">
        <v>207</v>
      </c>
      <c r="H344" s="77" t="s">
        <v>189</v>
      </c>
      <c r="I344" s="13">
        <v>1</v>
      </c>
      <c r="J344" s="14">
        <v>2015</v>
      </c>
      <c r="K344" s="78" t="s">
        <v>182</v>
      </c>
      <c r="L344" s="79" t="s">
        <v>183</v>
      </c>
      <c r="M344" s="79" t="s">
        <v>23</v>
      </c>
      <c r="N344" s="15" t="s">
        <v>28</v>
      </c>
      <c r="O344" s="15" t="s">
        <v>29</v>
      </c>
      <c r="P344" s="80" t="s">
        <v>2130</v>
      </c>
      <c r="Q344" s="80" t="s">
        <v>207</v>
      </c>
    </row>
    <row r="345" spans="1:17" hidden="1">
      <c r="A345" t="s">
        <v>1365</v>
      </c>
      <c r="B345" t="s">
        <v>1648</v>
      </c>
      <c r="C345" s="1">
        <v>118.31</v>
      </c>
      <c r="E345" s="42">
        <f t="shared" si="13"/>
        <v>118.31</v>
      </c>
      <c r="F345" s="77" t="s">
        <v>225</v>
      </c>
      <c r="G345" s="77" t="s">
        <v>207</v>
      </c>
      <c r="H345" s="77" t="s">
        <v>189</v>
      </c>
      <c r="I345" s="13">
        <v>1</v>
      </c>
      <c r="J345" s="14">
        <v>2015</v>
      </c>
      <c r="K345" s="78" t="s">
        <v>182</v>
      </c>
      <c r="L345" s="79" t="s">
        <v>183</v>
      </c>
      <c r="M345" s="79" t="s">
        <v>23</v>
      </c>
      <c r="N345" s="15" t="s">
        <v>28</v>
      </c>
      <c r="O345" s="15" t="s">
        <v>29</v>
      </c>
      <c r="P345" s="80" t="s">
        <v>2130</v>
      </c>
      <c r="Q345" s="80" t="s">
        <v>207</v>
      </c>
    </row>
    <row r="346" spans="1:17" hidden="1">
      <c r="A346" t="s">
        <v>1365</v>
      </c>
      <c r="B346" t="s">
        <v>1127</v>
      </c>
      <c r="C346" s="1">
        <v>-1.28</v>
      </c>
      <c r="E346" s="42">
        <f t="shared" si="13"/>
        <v>-1.28</v>
      </c>
      <c r="F346" s="77" t="s">
        <v>1038</v>
      </c>
      <c r="G346" s="77" t="s">
        <v>207</v>
      </c>
      <c r="H346" s="77" t="s">
        <v>189</v>
      </c>
      <c r="I346" s="13">
        <v>1</v>
      </c>
      <c r="J346" s="14">
        <v>2015</v>
      </c>
      <c r="K346" s="78" t="s">
        <v>182</v>
      </c>
      <c r="L346" s="79" t="s">
        <v>183</v>
      </c>
      <c r="M346" s="79" t="s">
        <v>23</v>
      </c>
      <c r="N346" s="15" t="s">
        <v>28</v>
      </c>
      <c r="O346" s="15" t="s">
        <v>29</v>
      </c>
      <c r="P346" s="80" t="s">
        <v>2130</v>
      </c>
      <c r="Q346" s="80" t="s">
        <v>207</v>
      </c>
    </row>
    <row r="347" spans="1:17" hidden="1">
      <c r="A347" t="s">
        <v>1366</v>
      </c>
      <c r="B347" t="s">
        <v>1127</v>
      </c>
      <c r="C347" s="1">
        <v>-3.02</v>
      </c>
      <c r="E347" s="42">
        <f t="shared" si="13"/>
        <v>-3.02</v>
      </c>
      <c r="F347" s="77" t="s">
        <v>1038</v>
      </c>
      <c r="G347" s="77" t="s">
        <v>207</v>
      </c>
      <c r="H347" s="77" t="s">
        <v>189</v>
      </c>
      <c r="I347" s="13">
        <v>1</v>
      </c>
      <c r="J347" s="14">
        <v>2015</v>
      </c>
      <c r="K347" s="78" t="s">
        <v>182</v>
      </c>
      <c r="L347" s="79" t="s">
        <v>183</v>
      </c>
      <c r="M347" s="79" t="s">
        <v>23</v>
      </c>
      <c r="N347" s="15" t="s">
        <v>28</v>
      </c>
      <c r="O347" s="15" t="s">
        <v>29</v>
      </c>
      <c r="P347" s="80" t="s">
        <v>2130</v>
      </c>
      <c r="Q347" s="80" t="s">
        <v>207</v>
      </c>
    </row>
    <row r="348" spans="1:17" hidden="1">
      <c r="A348" t="s">
        <v>1367</v>
      </c>
      <c r="B348" t="s">
        <v>1222</v>
      </c>
      <c r="C348" s="1">
        <v>22.59</v>
      </c>
      <c r="E348" s="42">
        <f t="shared" si="13"/>
        <v>22.59</v>
      </c>
      <c r="F348" s="77" t="s">
        <v>225</v>
      </c>
      <c r="G348" s="77" t="s">
        <v>207</v>
      </c>
      <c r="H348" s="77" t="s">
        <v>189</v>
      </c>
      <c r="I348" s="13">
        <v>1</v>
      </c>
      <c r="J348" s="14">
        <v>2015</v>
      </c>
      <c r="K348" s="78" t="s">
        <v>123</v>
      </c>
      <c r="L348" s="79" t="s">
        <v>101</v>
      </c>
      <c r="M348" s="79" t="s">
        <v>284</v>
      </c>
      <c r="N348" s="15" t="s">
        <v>28</v>
      </c>
      <c r="O348" s="15" t="s">
        <v>29</v>
      </c>
      <c r="P348" s="80" t="s">
        <v>2130</v>
      </c>
      <c r="Q348" s="80" t="s">
        <v>207</v>
      </c>
    </row>
    <row r="349" spans="1:17" hidden="1">
      <c r="A349" t="s">
        <v>1367</v>
      </c>
      <c r="B349" t="s">
        <v>1160</v>
      </c>
      <c r="C349" s="1">
        <v>304.39999999999998</v>
      </c>
      <c r="E349" s="42">
        <f t="shared" si="13"/>
        <v>304.39999999999998</v>
      </c>
      <c r="F349" s="77" t="s">
        <v>225</v>
      </c>
      <c r="G349" s="77" t="s">
        <v>207</v>
      </c>
      <c r="H349" s="77" t="s">
        <v>189</v>
      </c>
      <c r="I349" s="13">
        <v>1</v>
      </c>
      <c r="J349" s="14">
        <v>2015</v>
      </c>
      <c r="K349" s="78" t="s">
        <v>460</v>
      </c>
      <c r="L349" s="79" t="s">
        <v>1253</v>
      </c>
      <c r="M349" s="79" t="s">
        <v>294</v>
      </c>
      <c r="N349" s="15" t="s">
        <v>28</v>
      </c>
      <c r="O349" s="15" t="s">
        <v>29</v>
      </c>
      <c r="P349" s="80" t="s">
        <v>2130</v>
      </c>
      <c r="Q349" s="80" t="s">
        <v>207</v>
      </c>
    </row>
    <row r="350" spans="1:17" hidden="1">
      <c r="A350" t="s">
        <v>1367</v>
      </c>
      <c r="B350" t="s">
        <v>1649</v>
      </c>
      <c r="C350" s="1">
        <v>295</v>
      </c>
      <c r="E350" s="42">
        <f t="shared" si="13"/>
        <v>295</v>
      </c>
      <c r="F350" s="77" t="s">
        <v>225</v>
      </c>
      <c r="G350" s="77" t="s">
        <v>207</v>
      </c>
      <c r="H350" s="77" t="s">
        <v>189</v>
      </c>
      <c r="I350" s="13">
        <v>1</v>
      </c>
      <c r="J350" s="14">
        <v>2015</v>
      </c>
      <c r="K350" s="78" t="s">
        <v>97</v>
      </c>
      <c r="L350" s="79" t="s">
        <v>98</v>
      </c>
      <c r="M350" s="79" t="s">
        <v>23</v>
      </c>
      <c r="N350" s="15" t="s">
        <v>28</v>
      </c>
      <c r="O350" s="15" t="s">
        <v>24</v>
      </c>
      <c r="P350" s="80" t="s">
        <v>2131</v>
      </c>
      <c r="Q350" s="80" t="s">
        <v>207</v>
      </c>
    </row>
    <row r="351" spans="1:17" hidden="1">
      <c r="A351" t="s">
        <v>1367</v>
      </c>
      <c r="B351" t="s">
        <v>1136</v>
      </c>
      <c r="C351" s="1">
        <v>100</v>
      </c>
      <c r="E351" s="42">
        <f t="shared" si="13"/>
        <v>100</v>
      </c>
      <c r="F351" s="77" t="s">
        <v>225</v>
      </c>
      <c r="G351" s="77" t="s">
        <v>207</v>
      </c>
      <c r="H351" s="77" t="s">
        <v>189</v>
      </c>
      <c r="I351" s="13">
        <v>1</v>
      </c>
      <c r="J351" s="14">
        <v>2015</v>
      </c>
      <c r="K351" s="78" t="s">
        <v>182</v>
      </c>
      <c r="L351" s="79" t="s">
        <v>232</v>
      </c>
      <c r="M351" s="79" t="s">
        <v>23</v>
      </c>
      <c r="N351" s="15" t="s">
        <v>28</v>
      </c>
      <c r="O351" s="15" t="s">
        <v>29</v>
      </c>
      <c r="P351" s="80" t="s">
        <v>2130</v>
      </c>
      <c r="Q351" s="80" t="s">
        <v>207</v>
      </c>
    </row>
    <row r="352" spans="1:17" hidden="1">
      <c r="A352" t="s">
        <v>1367</v>
      </c>
      <c r="B352" t="s">
        <v>1189</v>
      </c>
      <c r="C352" s="1">
        <v>17.63</v>
      </c>
      <c r="E352" s="42">
        <f t="shared" si="13"/>
        <v>17.63</v>
      </c>
      <c r="F352" s="77" t="s">
        <v>225</v>
      </c>
      <c r="G352" s="77" t="s">
        <v>207</v>
      </c>
      <c r="H352" s="77" t="s">
        <v>189</v>
      </c>
      <c r="I352" s="13">
        <v>1</v>
      </c>
      <c r="J352" s="14">
        <v>2015</v>
      </c>
      <c r="K352" s="78" t="s">
        <v>34</v>
      </c>
      <c r="L352" s="79" t="s">
        <v>35</v>
      </c>
      <c r="M352" s="79" t="s">
        <v>299</v>
      </c>
      <c r="N352" s="15" t="s">
        <v>28</v>
      </c>
      <c r="O352" s="15" t="s">
        <v>29</v>
      </c>
      <c r="P352" s="80" t="s">
        <v>2130</v>
      </c>
      <c r="Q352" s="80" t="s">
        <v>207</v>
      </c>
    </row>
    <row r="353" spans="1:17" hidden="1">
      <c r="A353" t="s">
        <v>1367</v>
      </c>
      <c r="B353" t="s">
        <v>1182</v>
      </c>
      <c r="C353" s="1">
        <v>4.8600000000000003</v>
      </c>
      <c r="E353" s="42">
        <f t="shared" si="13"/>
        <v>4.8600000000000003</v>
      </c>
      <c r="F353" s="77" t="s">
        <v>225</v>
      </c>
      <c r="G353" s="77" t="s">
        <v>207</v>
      </c>
      <c r="H353" s="77" t="s">
        <v>189</v>
      </c>
      <c r="I353" s="13">
        <v>1</v>
      </c>
      <c r="J353" s="14">
        <v>2015</v>
      </c>
      <c r="K353" s="78" t="s">
        <v>428</v>
      </c>
      <c r="L353" s="79" t="s">
        <v>1275</v>
      </c>
      <c r="M353" s="79" t="s">
        <v>23</v>
      </c>
      <c r="N353" s="15" t="s">
        <v>28</v>
      </c>
      <c r="O353" s="15" t="s">
        <v>29</v>
      </c>
      <c r="P353" s="80" t="s">
        <v>2130</v>
      </c>
      <c r="Q353" s="80" t="s">
        <v>207</v>
      </c>
    </row>
    <row r="354" spans="1:17" hidden="1">
      <c r="A354" t="s">
        <v>1368</v>
      </c>
      <c r="B354" t="s">
        <v>1650</v>
      </c>
      <c r="C354" s="1">
        <v>1.1499999999999999</v>
      </c>
      <c r="E354" s="42">
        <f t="shared" si="13"/>
        <v>1.1499999999999999</v>
      </c>
      <c r="F354" s="77" t="s">
        <v>225</v>
      </c>
      <c r="G354" s="77" t="s">
        <v>207</v>
      </c>
      <c r="H354" s="77" t="s">
        <v>189</v>
      </c>
      <c r="I354" s="13">
        <v>1</v>
      </c>
      <c r="J354" s="14">
        <v>2015</v>
      </c>
      <c r="K354" s="78" t="s">
        <v>182</v>
      </c>
      <c r="L354" s="79" t="s">
        <v>232</v>
      </c>
      <c r="M354" s="79" t="s">
        <v>23</v>
      </c>
      <c r="N354" s="15" t="s">
        <v>28</v>
      </c>
      <c r="O354" s="15" t="s">
        <v>29</v>
      </c>
      <c r="P354" s="80" t="s">
        <v>2130</v>
      </c>
      <c r="Q354" s="80" t="s">
        <v>207</v>
      </c>
    </row>
    <row r="355" spans="1:17" hidden="1">
      <c r="A355" t="s">
        <v>1368</v>
      </c>
      <c r="B355" t="s">
        <v>1181</v>
      </c>
      <c r="C355" s="1">
        <v>10</v>
      </c>
      <c r="E355" s="42">
        <f t="shared" si="13"/>
        <v>10</v>
      </c>
      <c r="F355" s="77" t="s">
        <v>225</v>
      </c>
      <c r="G355" s="77" t="s">
        <v>207</v>
      </c>
      <c r="H355" s="77" t="s">
        <v>189</v>
      </c>
      <c r="I355" s="13">
        <v>1</v>
      </c>
      <c r="J355" s="14">
        <v>2015</v>
      </c>
      <c r="K355" s="78" t="s">
        <v>458</v>
      </c>
      <c r="L355" s="79" t="s">
        <v>1274</v>
      </c>
      <c r="M355" s="79" t="s">
        <v>23</v>
      </c>
      <c r="N355" s="15" t="s">
        <v>28</v>
      </c>
      <c r="O355" s="15" t="s">
        <v>29</v>
      </c>
      <c r="P355" s="80" t="s">
        <v>2130</v>
      </c>
      <c r="Q355" s="80" t="s">
        <v>207</v>
      </c>
    </row>
    <row r="356" spans="1:17" hidden="1">
      <c r="A356" t="s">
        <v>1368</v>
      </c>
      <c r="B356" t="s">
        <v>1651</v>
      </c>
      <c r="C356" s="1">
        <v>573.21</v>
      </c>
      <c r="E356" s="42">
        <f t="shared" si="13"/>
        <v>573.21</v>
      </c>
      <c r="F356" s="77" t="s">
        <v>225</v>
      </c>
      <c r="G356" s="77" t="s">
        <v>207</v>
      </c>
      <c r="H356" s="77" t="s">
        <v>189</v>
      </c>
      <c r="I356" s="13">
        <v>1</v>
      </c>
      <c r="J356" s="14">
        <v>2015</v>
      </c>
      <c r="K356" s="78" t="s">
        <v>182</v>
      </c>
      <c r="L356" s="79" t="s">
        <v>183</v>
      </c>
      <c r="M356" s="79" t="s">
        <v>23</v>
      </c>
      <c r="N356" s="15" t="s">
        <v>28</v>
      </c>
      <c r="O356" s="15" t="s">
        <v>29</v>
      </c>
      <c r="P356" s="80" t="s">
        <v>2130</v>
      </c>
      <c r="Q356" s="80" t="s">
        <v>207</v>
      </c>
    </row>
    <row r="357" spans="1:17" hidden="1">
      <c r="A357" t="s">
        <v>1368</v>
      </c>
      <c r="B357" t="s">
        <v>1652</v>
      </c>
      <c r="C357" s="1">
        <v>36.22</v>
      </c>
      <c r="E357" s="42">
        <f t="shared" si="13"/>
        <v>36.22</v>
      </c>
      <c r="F357" s="77" t="s">
        <v>225</v>
      </c>
      <c r="G357" s="77" t="s">
        <v>207</v>
      </c>
      <c r="H357" s="77" t="s">
        <v>189</v>
      </c>
      <c r="I357" s="13">
        <v>1</v>
      </c>
      <c r="J357" s="14">
        <v>2015</v>
      </c>
      <c r="K357" s="78" t="s">
        <v>182</v>
      </c>
      <c r="L357" s="79" t="s">
        <v>183</v>
      </c>
      <c r="M357" s="79" t="s">
        <v>23</v>
      </c>
      <c r="N357" s="15" t="s">
        <v>28</v>
      </c>
      <c r="O357" s="15" t="s">
        <v>29</v>
      </c>
      <c r="P357" s="80" t="s">
        <v>2130</v>
      </c>
      <c r="Q357" s="80" t="s">
        <v>207</v>
      </c>
    </row>
    <row r="358" spans="1:17" hidden="1">
      <c r="A358" t="s">
        <v>1368</v>
      </c>
      <c r="B358" t="s">
        <v>1653</v>
      </c>
      <c r="C358" s="1">
        <v>22.78</v>
      </c>
      <c r="E358" s="42">
        <f t="shared" si="13"/>
        <v>22.78</v>
      </c>
      <c r="F358" s="77" t="s">
        <v>225</v>
      </c>
      <c r="G358" s="77" t="s">
        <v>207</v>
      </c>
      <c r="H358" s="77" t="s">
        <v>189</v>
      </c>
      <c r="I358" s="13">
        <v>1</v>
      </c>
      <c r="J358" s="14">
        <v>2015</v>
      </c>
      <c r="K358" s="78" t="s">
        <v>182</v>
      </c>
      <c r="L358" s="79" t="s">
        <v>183</v>
      </c>
      <c r="M358" s="79" t="s">
        <v>23</v>
      </c>
      <c r="N358" s="15" t="s">
        <v>28</v>
      </c>
      <c r="O358" s="15" t="s">
        <v>29</v>
      </c>
      <c r="P358" s="80" t="s">
        <v>2130</v>
      </c>
      <c r="Q358" s="80" t="s">
        <v>207</v>
      </c>
    </row>
    <row r="359" spans="1:17" hidden="1">
      <c r="A359" t="s">
        <v>1368</v>
      </c>
      <c r="B359" t="s">
        <v>1654</v>
      </c>
      <c r="C359" s="1">
        <v>11.3</v>
      </c>
      <c r="E359" s="42">
        <f t="shared" si="13"/>
        <v>11.3</v>
      </c>
      <c r="F359" s="77" t="s">
        <v>225</v>
      </c>
      <c r="G359" s="77" t="s">
        <v>207</v>
      </c>
      <c r="H359" s="77" t="s">
        <v>189</v>
      </c>
      <c r="I359" s="13">
        <v>1</v>
      </c>
      <c r="J359" s="14">
        <v>2015</v>
      </c>
      <c r="K359" s="78" t="s">
        <v>182</v>
      </c>
      <c r="L359" s="79" t="s">
        <v>183</v>
      </c>
      <c r="M359" s="79" t="s">
        <v>23</v>
      </c>
      <c r="N359" s="15" t="s">
        <v>28</v>
      </c>
      <c r="O359" s="15" t="s">
        <v>29</v>
      </c>
      <c r="P359" s="80" t="s">
        <v>2130</v>
      </c>
      <c r="Q359" s="80" t="s">
        <v>207</v>
      </c>
    </row>
    <row r="360" spans="1:17" hidden="1">
      <c r="A360" t="s">
        <v>1368</v>
      </c>
      <c r="B360" t="s">
        <v>1655</v>
      </c>
      <c r="C360" s="1">
        <v>30.21</v>
      </c>
      <c r="E360" s="42">
        <f t="shared" si="13"/>
        <v>30.21</v>
      </c>
      <c r="F360" s="77" t="s">
        <v>225</v>
      </c>
      <c r="G360" s="77" t="s">
        <v>207</v>
      </c>
      <c r="H360" s="77" t="s">
        <v>189</v>
      </c>
      <c r="I360" s="13">
        <v>1</v>
      </c>
      <c r="J360" s="14">
        <v>2015</v>
      </c>
      <c r="K360" s="78" t="s">
        <v>182</v>
      </c>
      <c r="L360" s="79" t="s">
        <v>183</v>
      </c>
      <c r="M360" s="79" t="s">
        <v>23</v>
      </c>
      <c r="N360" s="15" t="s">
        <v>28</v>
      </c>
      <c r="O360" s="15" t="s">
        <v>29</v>
      </c>
      <c r="P360" s="80" t="s">
        <v>2130</v>
      </c>
      <c r="Q360" s="80" t="s">
        <v>207</v>
      </c>
    </row>
    <row r="361" spans="1:17" hidden="1">
      <c r="A361" t="s">
        <v>1368</v>
      </c>
      <c r="B361" t="s">
        <v>1127</v>
      </c>
      <c r="C361" s="1">
        <v>-5.92</v>
      </c>
      <c r="E361" s="42">
        <f t="shared" si="13"/>
        <v>-5.92</v>
      </c>
      <c r="F361" s="77" t="s">
        <v>1038</v>
      </c>
      <c r="G361" s="77" t="s">
        <v>207</v>
      </c>
      <c r="H361" s="77" t="s">
        <v>189</v>
      </c>
      <c r="I361" s="13">
        <v>1</v>
      </c>
      <c r="J361" s="14">
        <v>2015</v>
      </c>
      <c r="K361" s="78" t="s">
        <v>182</v>
      </c>
      <c r="L361" s="79" t="s">
        <v>183</v>
      </c>
      <c r="M361" s="79" t="s">
        <v>23</v>
      </c>
      <c r="N361" s="15" t="s">
        <v>28</v>
      </c>
      <c r="O361" s="15" t="s">
        <v>29</v>
      </c>
      <c r="P361" s="80" t="s">
        <v>2130</v>
      </c>
      <c r="Q361" s="80" t="s">
        <v>207</v>
      </c>
    </row>
    <row r="362" spans="1:17" hidden="1">
      <c r="A362" t="s">
        <v>1368</v>
      </c>
      <c r="B362" t="s">
        <v>1127</v>
      </c>
      <c r="C362" s="1">
        <v>-4.53</v>
      </c>
      <c r="E362" s="42">
        <f t="shared" si="13"/>
        <v>-4.53</v>
      </c>
      <c r="F362" s="77" t="s">
        <v>1038</v>
      </c>
      <c r="G362" s="77" t="s">
        <v>207</v>
      </c>
      <c r="H362" s="77" t="s">
        <v>189</v>
      </c>
      <c r="I362" s="13">
        <v>1</v>
      </c>
      <c r="J362" s="14">
        <v>2015</v>
      </c>
      <c r="K362" s="78" t="s">
        <v>182</v>
      </c>
      <c r="L362" s="79" t="s">
        <v>183</v>
      </c>
      <c r="M362" s="79" t="s">
        <v>23</v>
      </c>
      <c r="N362" s="15" t="s">
        <v>28</v>
      </c>
      <c r="O362" s="15" t="s">
        <v>29</v>
      </c>
      <c r="P362" s="80" t="s">
        <v>2130</v>
      </c>
      <c r="Q362" s="80" t="s">
        <v>207</v>
      </c>
    </row>
    <row r="363" spans="1:17" hidden="1">
      <c r="A363" t="s">
        <v>1368</v>
      </c>
      <c r="B363" t="s">
        <v>1166</v>
      </c>
      <c r="C363" s="1">
        <v>471.32</v>
      </c>
      <c r="E363" s="42">
        <f t="shared" si="13"/>
        <v>471.32</v>
      </c>
      <c r="F363" s="77" t="s">
        <v>225</v>
      </c>
      <c r="G363" s="77" t="s">
        <v>207</v>
      </c>
      <c r="H363" s="77" t="s">
        <v>189</v>
      </c>
      <c r="I363" s="13">
        <v>1</v>
      </c>
      <c r="J363" s="14">
        <v>2015</v>
      </c>
      <c r="K363" s="78" t="s">
        <v>446</v>
      </c>
      <c r="L363" s="79" t="s">
        <v>1268</v>
      </c>
      <c r="M363" s="79" t="s">
        <v>23</v>
      </c>
      <c r="N363" s="15" t="s">
        <v>28</v>
      </c>
      <c r="O363" s="15" t="s">
        <v>29</v>
      </c>
      <c r="P363" s="80" t="s">
        <v>2130</v>
      </c>
      <c r="Q363" s="80" t="s">
        <v>207</v>
      </c>
    </row>
    <row r="364" spans="1:17" hidden="1">
      <c r="A364" t="s">
        <v>1368</v>
      </c>
      <c r="B364" t="s">
        <v>1166</v>
      </c>
      <c r="C364" s="1">
        <v>297.47000000000003</v>
      </c>
      <c r="E364" s="42">
        <f t="shared" si="13"/>
        <v>297.47000000000003</v>
      </c>
      <c r="F364" s="77" t="s">
        <v>225</v>
      </c>
      <c r="G364" s="77" t="s">
        <v>207</v>
      </c>
      <c r="H364" s="77" t="s">
        <v>189</v>
      </c>
      <c r="I364" s="13">
        <v>1</v>
      </c>
      <c r="J364" s="14">
        <v>2015</v>
      </c>
      <c r="K364" s="78" t="s">
        <v>446</v>
      </c>
      <c r="L364" s="79" t="s">
        <v>1268</v>
      </c>
      <c r="M364" s="79" t="s">
        <v>23</v>
      </c>
      <c r="N364" s="15" t="s">
        <v>28</v>
      </c>
      <c r="O364" s="15" t="s">
        <v>29</v>
      </c>
      <c r="P364" s="80" t="s">
        <v>2130</v>
      </c>
      <c r="Q364" s="80" t="s">
        <v>207</v>
      </c>
    </row>
    <row r="365" spans="1:17" hidden="1">
      <c r="A365" t="s">
        <v>1369</v>
      </c>
      <c r="B365" t="s">
        <v>1174</v>
      </c>
      <c r="C365" s="1">
        <v>19</v>
      </c>
      <c r="E365" s="42">
        <f t="shared" ref="E365:E428" si="14">C365</f>
        <v>19</v>
      </c>
      <c r="F365" s="77" t="s">
        <v>225</v>
      </c>
      <c r="G365" s="77" t="s">
        <v>207</v>
      </c>
      <c r="H365" s="77" t="s">
        <v>189</v>
      </c>
      <c r="I365" s="13">
        <v>1</v>
      </c>
      <c r="J365" s="14">
        <v>2015</v>
      </c>
      <c r="K365" s="78" t="s">
        <v>435</v>
      </c>
      <c r="L365" s="79" t="s">
        <v>1272</v>
      </c>
      <c r="M365" s="79" t="s">
        <v>23</v>
      </c>
      <c r="N365" s="15" t="s">
        <v>28</v>
      </c>
      <c r="O365" s="15" t="s">
        <v>29</v>
      </c>
      <c r="P365" s="80" t="s">
        <v>2130</v>
      </c>
      <c r="Q365" s="80" t="s">
        <v>207</v>
      </c>
    </row>
    <row r="366" spans="1:17" hidden="1">
      <c r="A366" t="s">
        <v>1369</v>
      </c>
      <c r="B366" t="s">
        <v>1192</v>
      </c>
      <c r="C366" s="1">
        <v>39</v>
      </c>
      <c r="E366" s="42">
        <f t="shared" si="14"/>
        <v>39</v>
      </c>
      <c r="F366" s="77" t="s">
        <v>225</v>
      </c>
      <c r="G366" s="77" t="s">
        <v>207</v>
      </c>
      <c r="H366" s="77" t="s">
        <v>189</v>
      </c>
      <c r="I366" s="13">
        <v>1</v>
      </c>
      <c r="J366" s="14">
        <v>2015</v>
      </c>
      <c r="K366" s="78" t="s">
        <v>43</v>
      </c>
      <c r="L366" s="79" t="s">
        <v>1265</v>
      </c>
      <c r="M366" s="79" t="s">
        <v>23</v>
      </c>
      <c r="N366" s="15" t="s">
        <v>28</v>
      </c>
      <c r="O366" s="15" t="s">
        <v>29</v>
      </c>
      <c r="P366" s="80" t="s">
        <v>2130</v>
      </c>
      <c r="Q366" s="80" t="s">
        <v>207</v>
      </c>
    </row>
    <row r="367" spans="1:17" hidden="1">
      <c r="A367" t="s">
        <v>1369</v>
      </c>
      <c r="B367" t="s">
        <v>1181</v>
      </c>
      <c r="C367" s="1">
        <v>16.8</v>
      </c>
      <c r="E367" s="42">
        <f t="shared" si="14"/>
        <v>16.8</v>
      </c>
      <c r="F367" s="77" t="s">
        <v>225</v>
      </c>
      <c r="G367" s="77" t="s">
        <v>207</v>
      </c>
      <c r="H367" s="77" t="s">
        <v>189</v>
      </c>
      <c r="I367" s="13">
        <v>1</v>
      </c>
      <c r="J367" s="14">
        <v>2015</v>
      </c>
      <c r="K367" s="78" t="s">
        <v>458</v>
      </c>
      <c r="L367" s="79" t="s">
        <v>1274</v>
      </c>
      <c r="M367" s="79" t="s">
        <v>23</v>
      </c>
      <c r="N367" s="15" t="s">
        <v>28</v>
      </c>
      <c r="O367" s="15" t="s">
        <v>29</v>
      </c>
      <c r="P367" s="80" t="s">
        <v>2130</v>
      </c>
      <c r="Q367" s="80" t="s">
        <v>207</v>
      </c>
    </row>
    <row r="368" spans="1:17" hidden="1">
      <c r="A368" t="s">
        <v>1369</v>
      </c>
      <c r="B368" t="s">
        <v>1136</v>
      </c>
      <c r="C368" s="1">
        <v>100</v>
      </c>
      <c r="E368" s="42">
        <f t="shared" si="14"/>
        <v>100</v>
      </c>
      <c r="F368" s="77" t="s">
        <v>225</v>
      </c>
      <c r="G368" s="77" t="s">
        <v>207</v>
      </c>
      <c r="H368" s="77" t="s">
        <v>189</v>
      </c>
      <c r="I368" s="13">
        <v>1</v>
      </c>
      <c r="J368" s="14">
        <v>2015</v>
      </c>
      <c r="K368" s="78" t="s">
        <v>182</v>
      </c>
      <c r="L368" s="79" t="s">
        <v>232</v>
      </c>
      <c r="M368" s="79" t="s">
        <v>23</v>
      </c>
      <c r="N368" s="15" t="s">
        <v>28</v>
      </c>
      <c r="O368" s="15" t="s">
        <v>29</v>
      </c>
      <c r="P368" s="80" t="s">
        <v>2130</v>
      </c>
      <c r="Q368" s="80" t="s">
        <v>207</v>
      </c>
    </row>
    <row r="369" spans="1:17" hidden="1">
      <c r="A369" t="s">
        <v>1369</v>
      </c>
      <c r="B369" t="s">
        <v>1161</v>
      </c>
      <c r="C369" s="1">
        <v>1.99</v>
      </c>
      <c r="E369" s="42">
        <f t="shared" si="14"/>
        <v>1.99</v>
      </c>
      <c r="F369" s="77" t="s">
        <v>225</v>
      </c>
      <c r="G369" s="77" t="s">
        <v>207</v>
      </c>
      <c r="H369" s="77" t="s">
        <v>189</v>
      </c>
      <c r="I369" s="13">
        <v>1</v>
      </c>
      <c r="J369" s="14">
        <v>2015</v>
      </c>
      <c r="K369" s="78" t="s">
        <v>78</v>
      </c>
      <c r="L369" s="79" t="s">
        <v>1263</v>
      </c>
      <c r="M369" s="79" t="s">
        <v>23</v>
      </c>
      <c r="N369" s="15" t="s">
        <v>28</v>
      </c>
      <c r="O369" s="15" t="s">
        <v>29</v>
      </c>
      <c r="P369" s="80" t="s">
        <v>2130</v>
      </c>
      <c r="Q369" s="80" t="s">
        <v>207</v>
      </c>
    </row>
    <row r="370" spans="1:17" hidden="1">
      <c r="A370" t="s">
        <v>1369</v>
      </c>
      <c r="B370" t="s">
        <v>1656</v>
      </c>
      <c r="C370" s="1">
        <v>30.21</v>
      </c>
      <c r="E370" s="42">
        <f t="shared" si="14"/>
        <v>30.21</v>
      </c>
      <c r="F370" s="77" t="s">
        <v>225</v>
      </c>
      <c r="G370" s="77" t="s">
        <v>207</v>
      </c>
      <c r="H370" s="77" t="s">
        <v>189</v>
      </c>
      <c r="I370" s="13">
        <v>1</v>
      </c>
      <c r="J370" s="14">
        <v>2015</v>
      </c>
      <c r="K370" s="78" t="s">
        <v>182</v>
      </c>
      <c r="L370" s="79" t="s">
        <v>183</v>
      </c>
      <c r="M370" s="79" t="s">
        <v>23</v>
      </c>
      <c r="N370" s="15" t="s">
        <v>28</v>
      </c>
      <c r="O370" s="15" t="s">
        <v>29</v>
      </c>
      <c r="P370" s="80" t="s">
        <v>2130</v>
      </c>
      <c r="Q370" s="80" t="s">
        <v>207</v>
      </c>
    </row>
    <row r="371" spans="1:17" hidden="1">
      <c r="A371" t="s">
        <v>1370</v>
      </c>
      <c r="B371" t="s">
        <v>1161</v>
      </c>
      <c r="C371" s="1">
        <v>1.99</v>
      </c>
      <c r="E371" s="42">
        <f t="shared" si="14"/>
        <v>1.99</v>
      </c>
      <c r="F371" s="77" t="s">
        <v>225</v>
      </c>
      <c r="G371" s="77" t="s">
        <v>207</v>
      </c>
      <c r="H371" s="77" t="s">
        <v>189</v>
      </c>
      <c r="I371" s="13">
        <v>1</v>
      </c>
      <c r="J371" s="14">
        <v>2015</v>
      </c>
      <c r="K371" s="78" t="s">
        <v>78</v>
      </c>
      <c r="L371" s="79" t="s">
        <v>1263</v>
      </c>
      <c r="M371" s="79" t="s">
        <v>23</v>
      </c>
      <c r="N371" s="15" t="s">
        <v>28</v>
      </c>
      <c r="O371" s="15" t="s">
        <v>29</v>
      </c>
      <c r="P371" s="80" t="s">
        <v>2130</v>
      </c>
      <c r="Q371" s="80" t="s">
        <v>207</v>
      </c>
    </row>
    <row r="372" spans="1:17" hidden="1">
      <c r="A372" t="s">
        <v>1370</v>
      </c>
      <c r="B372" t="s">
        <v>1657</v>
      </c>
      <c r="C372" s="1">
        <v>21.46</v>
      </c>
      <c r="E372" s="42">
        <f t="shared" si="14"/>
        <v>21.46</v>
      </c>
      <c r="F372" s="77" t="s">
        <v>225</v>
      </c>
      <c r="G372" s="77" t="s">
        <v>207</v>
      </c>
      <c r="H372" s="77" t="s">
        <v>189</v>
      </c>
      <c r="I372" s="13">
        <v>1</v>
      </c>
      <c r="J372" s="14">
        <v>2015</v>
      </c>
      <c r="K372" s="78" t="s">
        <v>182</v>
      </c>
      <c r="L372" s="79" t="s">
        <v>1257</v>
      </c>
      <c r="M372" s="79" t="s">
        <v>23</v>
      </c>
      <c r="N372" s="15" t="s">
        <v>28</v>
      </c>
      <c r="O372" s="15" t="s">
        <v>29</v>
      </c>
      <c r="P372" s="80" t="s">
        <v>2130</v>
      </c>
      <c r="Q372" s="80" t="s">
        <v>207</v>
      </c>
    </row>
    <row r="373" spans="1:17" hidden="1">
      <c r="A373" t="s">
        <v>1370</v>
      </c>
      <c r="B373" t="s">
        <v>1207</v>
      </c>
      <c r="C373" s="1">
        <v>66.88</v>
      </c>
      <c r="E373" s="42">
        <f t="shared" si="14"/>
        <v>66.88</v>
      </c>
      <c r="F373" s="77" t="s">
        <v>225</v>
      </c>
      <c r="G373" s="77" t="s">
        <v>207</v>
      </c>
      <c r="H373" s="77" t="s">
        <v>189</v>
      </c>
      <c r="I373" s="13">
        <v>1</v>
      </c>
      <c r="J373" s="14">
        <v>2015</v>
      </c>
      <c r="K373" s="78" t="s">
        <v>447</v>
      </c>
      <c r="L373" s="79" t="s">
        <v>1284</v>
      </c>
      <c r="M373" s="79" t="s">
        <v>23</v>
      </c>
      <c r="N373" s="15" t="s">
        <v>28</v>
      </c>
      <c r="O373" s="15" t="s">
        <v>29</v>
      </c>
      <c r="P373" s="80" t="s">
        <v>2130</v>
      </c>
      <c r="Q373" s="80" t="s">
        <v>207</v>
      </c>
    </row>
    <row r="374" spans="1:17" hidden="1">
      <c r="A374" t="s">
        <v>1370</v>
      </c>
      <c r="B374" t="s">
        <v>1207</v>
      </c>
      <c r="C374" s="1">
        <v>5.5</v>
      </c>
      <c r="E374" s="42">
        <f t="shared" si="14"/>
        <v>5.5</v>
      </c>
      <c r="F374" s="77" t="s">
        <v>225</v>
      </c>
      <c r="G374" s="77" t="s">
        <v>207</v>
      </c>
      <c r="H374" s="77" t="s">
        <v>189</v>
      </c>
      <c r="I374" s="13">
        <v>1</v>
      </c>
      <c r="J374" s="14">
        <v>2015</v>
      </c>
      <c r="K374" s="78" t="s">
        <v>447</v>
      </c>
      <c r="L374" s="79" t="s">
        <v>1284</v>
      </c>
      <c r="M374" s="79" t="s">
        <v>23</v>
      </c>
      <c r="N374" s="15" t="s">
        <v>28</v>
      </c>
      <c r="O374" s="15" t="s">
        <v>29</v>
      </c>
      <c r="P374" s="80" t="s">
        <v>2130</v>
      </c>
      <c r="Q374" s="80" t="s">
        <v>207</v>
      </c>
    </row>
    <row r="375" spans="1:17" hidden="1">
      <c r="A375" t="s">
        <v>1370</v>
      </c>
      <c r="B375" t="s">
        <v>1136</v>
      </c>
      <c r="C375" s="1">
        <v>200</v>
      </c>
      <c r="E375" s="42">
        <f t="shared" si="14"/>
        <v>200</v>
      </c>
      <c r="F375" s="77" t="s">
        <v>225</v>
      </c>
      <c r="G375" s="77" t="s">
        <v>207</v>
      </c>
      <c r="H375" s="77" t="s">
        <v>189</v>
      </c>
      <c r="I375" s="13">
        <v>1</v>
      </c>
      <c r="J375" s="14">
        <v>2015</v>
      </c>
      <c r="K375" s="78" t="s">
        <v>182</v>
      </c>
      <c r="L375" s="79" t="s">
        <v>232</v>
      </c>
      <c r="M375" s="79" t="s">
        <v>23</v>
      </c>
      <c r="N375" s="15" t="s">
        <v>28</v>
      </c>
      <c r="O375" s="15" t="s">
        <v>29</v>
      </c>
      <c r="P375" s="80" t="s">
        <v>2130</v>
      </c>
      <c r="Q375" s="80" t="s">
        <v>207</v>
      </c>
    </row>
    <row r="376" spans="1:17" hidden="1">
      <c r="A376" t="s">
        <v>1370</v>
      </c>
      <c r="B376" t="s">
        <v>1133</v>
      </c>
      <c r="C376" s="1">
        <v>40.1</v>
      </c>
      <c r="E376" s="42">
        <f t="shared" si="14"/>
        <v>40.1</v>
      </c>
      <c r="F376" s="77" t="s">
        <v>225</v>
      </c>
      <c r="G376" s="77" t="s">
        <v>207</v>
      </c>
      <c r="H376" s="77" t="s">
        <v>189</v>
      </c>
      <c r="I376" s="13">
        <v>1</v>
      </c>
      <c r="J376" s="14">
        <v>2015</v>
      </c>
      <c r="K376" s="78" t="s">
        <v>97</v>
      </c>
      <c r="L376" s="79" t="s">
        <v>98</v>
      </c>
      <c r="M376" s="79" t="s">
        <v>23</v>
      </c>
      <c r="N376" s="15" t="s">
        <v>28</v>
      </c>
      <c r="O376" s="15" t="s">
        <v>24</v>
      </c>
      <c r="P376" s="80" t="s">
        <v>2131</v>
      </c>
      <c r="Q376" s="80" t="s">
        <v>207</v>
      </c>
    </row>
    <row r="377" spans="1:17" hidden="1">
      <c r="A377" t="s">
        <v>1370</v>
      </c>
      <c r="B377" t="s">
        <v>1658</v>
      </c>
      <c r="C377" s="1">
        <v>209.83</v>
      </c>
      <c r="E377" s="42">
        <f t="shared" si="14"/>
        <v>209.83</v>
      </c>
      <c r="F377" s="77" t="s">
        <v>225</v>
      </c>
      <c r="G377" s="77" t="s">
        <v>207</v>
      </c>
      <c r="H377" s="77" t="s">
        <v>189</v>
      </c>
      <c r="I377" s="13">
        <v>1</v>
      </c>
      <c r="J377" s="14">
        <v>2015</v>
      </c>
      <c r="K377" s="78" t="s">
        <v>182</v>
      </c>
      <c r="L377" s="79" t="s">
        <v>183</v>
      </c>
      <c r="M377" s="79" t="s">
        <v>23</v>
      </c>
      <c r="N377" s="15" t="s">
        <v>28</v>
      </c>
      <c r="O377" s="15" t="s">
        <v>29</v>
      </c>
      <c r="P377" s="80" t="s">
        <v>2130</v>
      </c>
      <c r="Q377" s="80" t="s">
        <v>207</v>
      </c>
    </row>
    <row r="378" spans="1:17" hidden="1">
      <c r="A378" t="s">
        <v>1370</v>
      </c>
      <c r="B378" t="s">
        <v>1127</v>
      </c>
      <c r="C378" s="1">
        <v>-1.81</v>
      </c>
      <c r="E378" s="42">
        <f t="shared" si="14"/>
        <v>-1.81</v>
      </c>
      <c r="F378" s="77" t="s">
        <v>1038</v>
      </c>
      <c r="G378" s="77" t="s">
        <v>207</v>
      </c>
      <c r="H378" s="77" t="s">
        <v>189</v>
      </c>
      <c r="I378" s="13">
        <v>1</v>
      </c>
      <c r="J378" s="14">
        <v>2015</v>
      </c>
      <c r="K378" s="78" t="s">
        <v>182</v>
      </c>
      <c r="L378" s="79" t="s">
        <v>183</v>
      </c>
      <c r="M378" s="79" t="s">
        <v>23</v>
      </c>
      <c r="N378" s="15" t="s">
        <v>28</v>
      </c>
      <c r="O378" s="15" t="s">
        <v>29</v>
      </c>
      <c r="P378" s="80" t="s">
        <v>2130</v>
      </c>
      <c r="Q378" s="80" t="s">
        <v>207</v>
      </c>
    </row>
    <row r="379" spans="1:17" hidden="1">
      <c r="A379" t="s">
        <v>1370</v>
      </c>
      <c r="B379" t="s">
        <v>1127</v>
      </c>
      <c r="C379" s="1">
        <v>-1.1399999999999999</v>
      </c>
      <c r="E379" s="42">
        <f t="shared" si="14"/>
        <v>-1.1399999999999999</v>
      </c>
      <c r="F379" s="77" t="s">
        <v>1038</v>
      </c>
      <c r="G379" s="77" t="s">
        <v>207</v>
      </c>
      <c r="H379" s="77" t="s">
        <v>189</v>
      </c>
      <c r="I379" s="13">
        <v>1</v>
      </c>
      <c r="J379" s="14">
        <v>2015</v>
      </c>
      <c r="K379" s="78" t="s">
        <v>182</v>
      </c>
      <c r="L379" s="79" t="s">
        <v>183</v>
      </c>
      <c r="M379" s="79" t="s">
        <v>23</v>
      </c>
      <c r="N379" s="15" t="s">
        <v>28</v>
      </c>
      <c r="O379" s="15" t="s">
        <v>29</v>
      </c>
      <c r="P379" s="80" t="s">
        <v>2130</v>
      </c>
      <c r="Q379" s="80" t="s">
        <v>207</v>
      </c>
    </row>
    <row r="380" spans="1:17" hidden="1">
      <c r="A380" t="s">
        <v>1370</v>
      </c>
      <c r="B380" t="s">
        <v>1127</v>
      </c>
      <c r="C380" s="1">
        <v>-28.66</v>
      </c>
      <c r="E380" s="42">
        <f t="shared" si="14"/>
        <v>-28.66</v>
      </c>
      <c r="F380" s="77" t="s">
        <v>1038</v>
      </c>
      <c r="G380" s="77" t="s">
        <v>207</v>
      </c>
      <c r="H380" s="77" t="s">
        <v>189</v>
      </c>
      <c r="I380" s="13">
        <v>1</v>
      </c>
      <c r="J380" s="14">
        <v>2015</v>
      </c>
      <c r="K380" s="78" t="s">
        <v>182</v>
      </c>
      <c r="L380" s="79" t="s">
        <v>183</v>
      </c>
      <c r="M380" s="79" t="s">
        <v>23</v>
      </c>
      <c r="N380" s="15" t="s">
        <v>28</v>
      </c>
      <c r="O380" s="15" t="s">
        <v>29</v>
      </c>
      <c r="P380" s="80" t="s">
        <v>2130</v>
      </c>
      <c r="Q380" s="80" t="s">
        <v>207</v>
      </c>
    </row>
    <row r="381" spans="1:17" hidden="1">
      <c r="A381" t="s">
        <v>1370</v>
      </c>
      <c r="B381" t="s">
        <v>1127</v>
      </c>
      <c r="C381" s="1">
        <v>-1.51</v>
      </c>
      <c r="E381" s="42">
        <f t="shared" si="14"/>
        <v>-1.51</v>
      </c>
      <c r="F381" s="77" t="s">
        <v>1038</v>
      </c>
      <c r="G381" s="77" t="s">
        <v>207</v>
      </c>
      <c r="H381" s="77" t="s">
        <v>189</v>
      </c>
      <c r="I381" s="13">
        <v>1</v>
      </c>
      <c r="J381" s="14">
        <v>2015</v>
      </c>
      <c r="K381" s="78" t="s">
        <v>182</v>
      </c>
      <c r="L381" s="79" t="s">
        <v>183</v>
      </c>
      <c r="M381" s="79" t="s">
        <v>23</v>
      </c>
      <c r="N381" s="15" t="s">
        <v>28</v>
      </c>
      <c r="O381" s="15" t="s">
        <v>29</v>
      </c>
      <c r="P381" s="80" t="s">
        <v>2130</v>
      </c>
      <c r="Q381" s="80" t="s">
        <v>207</v>
      </c>
    </row>
    <row r="382" spans="1:17" hidden="1">
      <c r="A382" t="s">
        <v>1370</v>
      </c>
      <c r="B382" t="s">
        <v>1173</v>
      </c>
      <c r="C382" s="1">
        <v>312.07</v>
      </c>
      <c r="E382" s="42">
        <f t="shared" si="14"/>
        <v>312.07</v>
      </c>
      <c r="F382" s="77" t="s">
        <v>225</v>
      </c>
      <c r="G382" s="77" t="s">
        <v>207</v>
      </c>
      <c r="H382" s="77" t="s">
        <v>189</v>
      </c>
      <c r="I382" s="13">
        <v>1</v>
      </c>
      <c r="J382" s="14">
        <v>2015</v>
      </c>
      <c r="K382" s="78" t="s">
        <v>89</v>
      </c>
      <c r="L382" s="79" t="s">
        <v>90</v>
      </c>
      <c r="M382" s="79" t="s">
        <v>299</v>
      </c>
      <c r="N382" s="15" t="s">
        <v>28</v>
      </c>
      <c r="O382" s="15" t="s">
        <v>29</v>
      </c>
      <c r="P382" s="80" t="s">
        <v>2130</v>
      </c>
      <c r="Q382" s="80" t="s">
        <v>207</v>
      </c>
    </row>
    <row r="383" spans="1:17" hidden="1">
      <c r="A383" t="s">
        <v>1370</v>
      </c>
      <c r="B383" t="s">
        <v>1173</v>
      </c>
      <c r="C383" s="1">
        <v>340.04</v>
      </c>
      <c r="E383" s="42">
        <f t="shared" si="14"/>
        <v>340.04</v>
      </c>
      <c r="F383" s="77" t="s">
        <v>225</v>
      </c>
      <c r="G383" s="77" t="s">
        <v>207</v>
      </c>
      <c r="H383" s="77" t="s">
        <v>189</v>
      </c>
      <c r="I383" s="13">
        <v>1</v>
      </c>
      <c r="J383" s="14">
        <v>2015</v>
      </c>
      <c r="K383" s="78" t="s">
        <v>89</v>
      </c>
      <c r="L383" s="79" t="s">
        <v>90</v>
      </c>
      <c r="M383" s="79" t="s">
        <v>299</v>
      </c>
      <c r="N383" s="15" t="s">
        <v>28</v>
      </c>
      <c r="O383" s="15" t="s">
        <v>29</v>
      </c>
      <c r="P383" s="80" t="s">
        <v>2130</v>
      </c>
      <c r="Q383" s="80" t="s">
        <v>207</v>
      </c>
    </row>
    <row r="384" spans="1:17" hidden="1">
      <c r="A384" t="s">
        <v>1371</v>
      </c>
      <c r="B384" t="s">
        <v>1163</v>
      </c>
      <c r="C384" s="1">
        <v>59.99</v>
      </c>
      <c r="E384" s="42">
        <f t="shared" si="14"/>
        <v>59.99</v>
      </c>
      <c r="F384" s="77" t="s">
        <v>225</v>
      </c>
      <c r="G384" s="77" t="s">
        <v>207</v>
      </c>
      <c r="H384" s="77" t="s">
        <v>189</v>
      </c>
      <c r="I384" s="13">
        <v>1</v>
      </c>
      <c r="J384" s="14">
        <v>2015</v>
      </c>
      <c r="K384" s="78" t="s">
        <v>388</v>
      </c>
      <c r="L384" s="79" t="s">
        <v>1266</v>
      </c>
      <c r="M384" s="79" t="s">
        <v>23</v>
      </c>
      <c r="N384" s="15" t="s">
        <v>28</v>
      </c>
      <c r="O384" s="15" t="s">
        <v>29</v>
      </c>
      <c r="P384" s="80" t="s">
        <v>2130</v>
      </c>
      <c r="Q384" s="80" t="s">
        <v>207</v>
      </c>
    </row>
    <row r="385" spans="1:17" hidden="1">
      <c r="A385" t="s">
        <v>1371</v>
      </c>
      <c r="B385" t="s">
        <v>1227</v>
      </c>
      <c r="C385" s="1">
        <v>38.380000000000003</v>
      </c>
      <c r="E385" s="42">
        <f t="shared" si="14"/>
        <v>38.380000000000003</v>
      </c>
      <c r="F385" s="77" t="s">
        <v>225</v>
      </c>
      <c r="G385" s="77" t="s">
        <v>207</v>
      </c>
      <c r="H385" s="77" t="s">
        <v>189</v>
      </c>
      <c r="I385" s="13">
        <v>1</v>
      </c>
      <c r="J385" s="14">
        <v>2015</v>
      </c>
      <c r="K385" s="78" t="s">
        <v>48</v>
      </c>
      <c r="L385" s="79" t="s">
        <v>49</v>
      </c>
      <c r="M385" s="79" t="s">
        <v>23</v>
      </c>
      <c r="N385" s="15" t="s">
        <v>28</v>
      </c>
      <c r="O385" s="15" t="s">
        <v>29</v>
      </c>
      <c r="P385" s="80" t="s">
        <v>2130</v>
      </c>
      <c r="Q385" s="80" t="s">
        <v>207</v>
      </c>
    </row>
    <row r="386" spans="1:17" hidden="1">
      <c r="A386" t="s">
        <v>1371</v>
      </c>
      <c r="B386" t="s">
        <v>1659</v>
      </c>
      <c r="C386" s="1">
        <v>57.84</v>
      </c>
      <c r="E386" s="42">
        <f t="shared" si="14"/>
        <v>57.84</v>
      </c>
      <c r="F386" s="77" t="s">
        <v>225</v>
      </c>
      <c r="G386" s="77" t="s">
        <v>207</v>
      </c>
      <c r="H386" s="77" t="s">
        <v>189</v>
      </c>
      <c r="I386" s="13">
        <v>1</v>
      </c>
      <c r="J386" s="14">
        <v>2015</v>
      </c>
      <c r="K386" s="78" t="s">
        <v>182</v>
      </c>
      <c r="L386" s="79" t="s">
        <v>183</v>
      </c>
      <c r="M386" s="79" t="s">
        <v>23</v>
      </c>
      <c r="N386" s="15" t="s">
        <v>28</v>
      </c>
      <c r="O386" s="15" t="s">
        <v>29</v>
      </c>
      <c r="P386" s="80" t="s">
        <v>2130</v>
      </c>
      <c r="Q386" s="80" t="s">
        <v>207</v>
      </c>
    </row>
    <row r="387" spans="1:17" hidden="1">
      <c r="A387" t="s">
        <v>1371</v>
      </c>
      <c r="B387" t="s">
        <v>1127</v>
      </c>
      <c r="C387" s="1">
        <v>-1.51</v>
      </c>
      <c r="E387" s="42">
        <f t="shared" si="14"/>
        <v>-1.51</v>
      </c>
      <c r="F387" s="77" t="s">
        <v>1038</v>
      </c>
      <c r="G387" s="77" t="s">
        <v>207</v>
      </c>
      <c r="H387" s="77" t="s">
        <v>189</v>
      </c>
      <c r="I387" s="13">
        <v>1</v>
      </c>
      <c r="J387" s="14">
        <v>2015</v>
      </c>
      <c r="K387" s="78" t="s">
        <v>182</v>
      </c>
      <c r="L387" s="79" t="s">
        <v>183</v>
      </c>
      <c r="M387" s="79" t="s">
        <v>23</v>
      </c>
      <c r="N387" s="15" t="s">
        <v>28</v>
      </c>
      <c r="O387" s="15" t="s">
        <v>29</v>
      </c>
      <c r="P387" s="80" t="s">
        <v>2130</v>
      </c>
      <c r="Q387" s="80" t="s">
        <v>207</v>
      </c>
    </row>
    <row r="388" spans="1:17" hidden="1">
      <c r="A388" t="s">
        <v>1372</v>
      </c>
      <c r="B388" t="s">
        <v>1660</v>
      </c>
      <c r="C388" s="1">
        <v>89.72</v>
      </c>
      <c r="E388" s="42">
        <f t="shared" si="14"/>
        <v>89.72</v>
      </c>
      <c r="F388" s="77" t="s">
        <v>225</v>
      </c>
      <c r="G388" s="77" t="s">
        <v>207</v>
      </c>
      <c r="H388" s="77" t="s">
        <v>189</v>
      </c>
      <c r="I388" s="13">
        <v>1</v>
      </c>
      <c r="J388" s="14">
        <v>2015</v>
      </c>
      <c r="K388" s="78" t="s">
        <v>123</v>
      </c>
      <c r="L388" s="79" t="s">
        <v>101</v>
      </c>
      <c r="M388" s="79" t="s">
        <v>284</v>
      </c>
      <c r="N388" s="15" t="s">
        <v>28</v>
      </c>
      <c r="O388" s="15" t="s">
        <v>29</v>
      </c>
      <c r="P388" s="80" t="s">
        <v>2130</v>
      </c>
      <c r="Q388" s="80" t="s">
        <v>207</v>
      </c>
    </row>
    <row r="389" spans="1:17" hidden="1">
      <c r="A389" t="s">
        <v>1372</v>
      </c>
      <c r="B389" t="s">
        <v>1661</v>
      </c>
      <c r="C389" s="1">
        <v>32.86</v>
      </c>
      <c r="E389" s="42">
        <f t="shared" si="14"/>
        <v>32.86</v>
      </c>
      <c r="F389" s="77" t="s">
        <v>225</v>
      </c>
      <c r="G389" s="77" t="s">
        <v>207</v>
      </c>
      <c r="H389" s="77" t="s">
        <v>189</v>
      </c>
      <c r="I389" s="13">
        <v>1</v>
      </c>
      <c r="J389" s="14">
        <v>2015</v>
      </c>
      <c r="K389" s="78" t="s">
        <v>123</v>
      </c>
      <c r="L389" s="79" t="s">
        <v>101</v>
      </c>
      <c r="M389" s="79" t="s">
        <v>284</v>
      </c>
      <c r="N389" s="15" t="s">
        <v>28</v>
      </c>
      <c r="O389" s="15" t="s">
        <v>29</v>
      </c>
      <c r="P389" s="80" t="s">
        <v>2130</v>
      </c>
      <c r="Q389" s="80" t="s">
        <v>207</v>
      </c>
    </row>
    <row r="390" spans="1:17" hidden="1">
      <c r="A390" t="s">
        <v>1372</v>
      </c>
      <c r="B390" t="s">
        <v>1662</v>
      </c>
      <c r="C390" s="1">
        <v>18.54</v>
      </c>
      <c r="E390" s="42">
        <f t="shared" si="14"/>
        <v>18.54</v>
      </c>
      <c r="F390" s="77" t="s">
        <v>225</v>
      </c>
      <c r="G390" s="77" t="s">
        <v>207</v>
      </c>
      <c r="H390" s="77" t="s">
        <v>189</v>
      </c>
      <c r="I390" s="13">
        <v>1</v>
      </c>
      <c r="J390" s="14">
        <v>2015</v>
      </c>
      <c r="K390" s="78" t="s">
        <v>413</v>
      </c>
      <c r="L390" s="79" t="s">
        <v>1238</v>
      </c>
      <c r="M390" s="79" t="s">
        <v>23</v>
      </c>
      <c r="N390" s="15" t="s">
        <v>28</v>
      </c>
      <c r="O390" s="15" t="s">
        <v>29</v>
      </c>
      <c r="P390" s="80" t="s">
        <v>2130</v>
      </c>
      <c r="Q390" s="80" t="s">
        <v>207</v>
      </c>
    </row>
    <row r="391" spans="1:17" hidden="1">
      <c r="A391" t="s">
        <v>1372</v>
      </c>
      <c r="B391" t="s">
        <v>1663</v>
      </c>
      <c r="C391" s="1">
        <v>173.59</v>
      </c>
      <c r="E391" s="42">
        <f t="shared" si="14"/>
        <v>173.59</v>
      </c>
      <c r="F391" s="77" t="s">
        <v>225</v>
      </c>
      <c r="G391" s="77" t="s">
        <v>207</v>
      </c>
      <c r="H391" s="77" t="s">
        <v>189</v>
      </c>
      <c r="I391" s="13">
        <v>1</v>
      </c>
      <c r="J391" s="14">
        <v>2015</v>
      </c>
      <c r="K391" s="78" t="s">
        <v>182</v>
      </c>
      <c r="L391" s="79" t="s">
        <v>183</v>
      </c>
      <c r="M391" s="79" t="s">
        <v>23</v>
      </c>
      <c r="N391" s="15" t="s">
        <v>28</v>
      </c>
      <c r="O391" s="15" t="s">
        <v>29</v>
      </c>
      <c r="P391" s="80" t="s">
        <v>2130</v>
      </c>
      <c r="Q391" s="80" t="s">
        <v>207</v>
      </c>
    </row>
    <row r="392" spans="1:17" hidden="1">
      <c r="A392" t="s">
        <v>1372</v>
      </c>
      <c r="B392" t="s">
        <v>1664</v>
      </c>
      <c r="C392" s="1">
        <v>129.65</v>
      </c>
      <c r="E392" s="42">
        <f t="shared" si="14"/>
        <v>129.65</v>
      </c>
      <c r="F392" s="77" t="s">
        <v>225</v>
      </c>
      <c r="G392" s="77" t="s">
        <v>207</v>
      </c>
      <c r="H392" s="77" t="s">
        <v>189</v>
      </c>
      <c r="I392" s="13">
        <v>1</v>
      </c>
      <c r="J392" s="14">
        <v>2015</v>
      </c>
      <c r="K392" s="78" t="s">
        <v>182</v>
      </c>
      <c r="L392" s="79" t="s">
        <v>183</v>
      </c>
      <c r="M392" s="79" t="s">
        <v>23</v>
      </c>
      <c r="N392" s="15" t="s">
        <v>28</v>
      </c>
      <c r="O392" s="15" t="s">
        <v>29</v>
      </c>
      <c r="P392" s="80" t="s">
        <v>2130</v>
      </c>
      <c r="Q392" s="80" t="s">
        <v>207</v>
      </c>
    </row>
    <row r="393" spans="1:17" hidden="1">
      <c r="A393" t="s">
        <v>1372</v>
      </c>
      <c r="B393" t="s">
        <v>1164</v>
      </c>
      <c r="C393" s="1">
        <v>53.89</v>
      </c>
      <c r="E393" s="42">
        <f t="shared" si="14"/>
        <v>53.89</v>
      </c>
      <c r="F393" s="77" t="s">
        <v>225</v>
      </c>
      <c r="G393" s="77" t="s">
        <v>207</v>
      </c>
      <c r="H393" s="77" t="s">
        <v>189</v>
      </c>
      <c r="I393" s="13">
        <v>1</v>
      </c>
      <c r="J393" s="14">
        <v>2015</v>
      </c>
      <c r="K393" s="78" t="s">
        <v>139</v>
      </c>
      <c r="L393" s="79" t="s">
        <v>1267</v>
      </c>
      <c r="M393" s="79" t="s">
        <v>299</v>
      </c>
      <c r="N393" s="15" t="s">
        <v>28</v>
      </c>
      <c r="O393" s="15" t="s">
        <v>29</v>
      </c>
      <c r="P393" s="80" t="s">
        <v>2130</v>
      </c>
      <c r="Q393" s="80" t="s">
        <v>207</v>
      </c>
    </row>
    <row r="394" spans="1:17" hidden="1">
      <c r="A394" t="s">
        <v>1372</v>
      </c>
      <c r="B394" t="s">
        <v>1127</v>
      </c>
      <c r="C394" s="1">
        <v>-10.49</v>
      </c>
      <c r="E394" s="42">
        <f t="shared" si="14"/>
        <v>-10.49</v>
      </c>
      <c r="F394" s="77" t="s">
        <v>1038</v>
      </c>
      <c r="G394" s="77" t="s">
        <v>207</v>
      </c>
      <c r="H394" s="77" t="s">
        <v>189</v>
      </c>
      <c r="I394" s="13">
        <v>1</v>
      </c>
      <c r="J394" s="14">
        <v>2015</v>
      </c>
      <c r="K394" s="78" t="s">
        <v>182</v>
      </c>
      <c r="L394" s="79" t="s">
        <v>183</v>
      </c>
      <c r="M394" s="79" t="s">
        <v>23</v>
      </c>
      <c r="N394" s="15" t="s">
        <v>28</v>
      </c>
      <c r="O394" s="15" t="s">
        <v>29</v>
      </c>
      <c r="P394" s="80" t="s">
        <v>2130</v>
      </c>
      <c r="Q394" s="80" t="s">
        <v>207</v>
      </c>
    </row>
    <row r="395" spans="1:17" hidden="1">
      <c r="A395" t="s">
        <v>1373</v>
      </c>
      <c r="B395" t="s">
        <v>1665</v>
      </c>
      <c r="C395" s="1">
        <v>57.83</v>
      </c>
      <c r="E395" s="42">
        <f t="shared" si="14"/>
        <v>57.83</v>
      </c>
      <c r="F395" s="77" t="s">
        <v>225</v>
      </c>
      <c r="G395" s="77" t="s">
        <v>207</v>
      </c>
      <c r="H395" s="77" t="s">
        <v>189</v>
      </c>
      <c r="I395" s="13">
        <v>2</v>
      </c>
      <c r="J395" s="14">
        <v>2015</v>
      </c>
      <c r="K395" s="78" t="s">
        <v>397</v>
      </c>
      <c r="L395" s="79" t="s">
        <v>1239</v>
      </c>
      <c r="M395" s="79" t="s">
        <v>23</v>
      </c>
      <c r="N395" s="15" t="s">
        <v>28</v>
      </c>
      <c r="O395" s="15" t="s">
        <v>29</v>
      </c>
      <c r="P395" s="80" t="s">
        <v>2130</v>
      </c>
      <c r="Q395" s="80" t="s">
        <v>207</v>
      </c>
    </row>
    <row r="396" spans="1:17" hidden="1">
      <c r="A396" t="s">
        <v>1373</v>
      </c>
      <c r="B396" t="s">
        <v>1665</v>
      </c>
      <c r="C396" s="1">
        <v>89.99</v>
      </c>
      <c r="E396" s="42">
        <f t="shared" si="14"/>
        <v>89.99</v>
      </c>
      <c r="F396" s="77" t="s">
        <v>225</v>
      </c>
      <c r="G396" s="77" t="s">
        <v>207</v>
      </c>
      <c r="H396" s="77" t="s">
        <v>189</v>
      </c>
      <c r="I396" s="13">
        <v>2</v>
      </c>
      <c r="J396" s="14">
        <v>2015</v>
      </c>
      <c r="K396" s="78" t="s">
        <v>397</v>
      </c>
      <c r="L396" s="79" t="s">
        <v>1239</v>
      </c>
      <c r="M396" s="79" t="s">
        <v>23</v>
      </c>
      <c r="N396" s="15" t="s">
        <v>28</v>
      </c>
      <c r="O396" s="15" t="s">
        <v>29</v>
      </c>
      <c r="P396" s="80" t="s">
        <v>2130</v>
      </c>
      <c r="Q396" s="80" t="s">
        <v>207</v>
      </c>
    </row>
    <row r="397" spans="1:17" hidden="1">
      <c r="A397" t="s">
        <v>1373</v>
      </c>
      <c r="B397" t="s">
        <v>1165</v>
      </c>
      <c r="C397" s="1">
        <v>14.95</v>
      </c>
      <c r="E397" s="42">
        <f t="shared" si="14"/>
        <v>14.95</v>
      </c>
      <c r="F397" s="77" t="s">
        <v>225</v>
      </c>
      <c r="G397" s="77" t="s">
        <v>207</v>
      </c>
      <c r="H397" s="77" t="s">
        <v>189</v>
      </c>
      <c r="I397" s="13">
        <v>2</v>
      </c>
      <c r="J397" s="14">
        <v>2015</v>
      </c>
      <c r="K397" s="78" t="s">
        <v>97</v>
      </c>
      <c r="L397" s="79" t="s">
        <v>98</v>
      </c>
      <c r="M397" s="79" t="s">
        <v>23</v>
      </c>
      <c r="N397" s="15" t="s">
        <v>28</v>
      </c>
      <c r="O397" s="15" t="s">
        <v>24</v>
      </c>
      <c r="P397" s="80" t="s">
        <v>2131</v>
      </c>
      <c r="Q397" s="80" t="s">
        <v>207</v>
      </c>
    </row>
    <row r="398" spans="1:17" hidden="1">
      <c r="A398" t="s">
        <v>1373</v>
      </c>
      <c r="B398" t="s">
        <v>1214</v>
      </c>
      <c r="C398" s="1">
        <v>97.75</v>
      </c>
      <c r="E398" s="42">
        <f t="shared" si="14"/>
        <v>97.75</v>
      </c>
      <c r="F398" s="77" t="s">
        <v>225</v>
      </c>
      <c r="G398" s="77" t="s">
        <v>207</v>
      </c>
      <c r="H398" s="77" t="s">
        <v>189</v>
      </c>
      <c r="I398" s="13">
        <v>2</v>
      </c>
      <c r="J398" s="14">
        <v>2015</v>
      </c>
      <c r="K398" s="78" t="s">
        <v>397</v>
      </c>
      <c r="L398" s="79" t="s">
        <v>1273</v>
      </c>
      <c r="M398" s="79" t="s">
        <v>288</v>
      </c>
      <c r="N398" s="15" t="s">
        <v>28</v>
      </c>
      <c r="O398" s="15" t="s">
        <v>29</v>
      </c>
      <c r="P398" s="80" t="s">
        <v>2130</v>
      </c>
      <c r="Q398" s="80" t="s">
        <v>207</v>
      </c>
    </row>
    <row r="399" spans="1:17" hidden="1">
      <c r="A399" t="s">
        <v>1373</v>
      </c>
      <c r="B399" t="s">
        <v>1127</v>
      </c>
      <c r="C399" s="1">
        <v>-2.89</v>
      </c>
      <c r="E399" s="42">
        <f t="shared" si="14"/>
        <v>-2.89</v>
      </c>
      <c r="F399" s="77" t="s">
        <v>1038</v>
      </c>
      <c r="G399" s="77" t="s">
        <v>207</v>
      </c>
      <c r="H399" s="77" t="s">
        <v>189</v>
      </c>
      <c r="I399" s="13">
        <v>2</v>
      </c>
      <c r="J399" s="14">
        <v>2015</v>
      </c>
      <c r="K399" s="78" t="s">
        <v>182</v>
      </c>
      <c r="L399" s="79" t="s">
        <v>183</v>
      </c>
      <c r="M399" s="79" t="s">
        <v>23</v>
      </c>
      <c r="N399" s="15" t="s">
        <v>28</v>
      </c>
      <c r="O399" s="15" t="s">
        <v>29</v>
      </c>
      <c r="P399" s="80" t="s">
        <v>2130</v>
      </c>
      <c r="Q399" s="80" t="s">
        <v>207</v>
      </c>
    </row>
    <row r="400" spans="1:17" hidden="1">
      <c r="A400" t="s">
        <v>1374</v>
      </c>
      <c r="B400" t="s">
        <v>1222</v>
      </c>
      <c r="C400" s="1">
        <v>16.14</v>
      </c>
      <c r="E400" s="42">
        <f t="shared" si="14"/>
        <v>16.14</v>
      </c>
      <c r="F400" s="77" t="s">
        <v>225</v>
      </c>
      <c r="G400" s="77" t="s">
        <v>207</v>
      </c>
      <c r="H400" s="77" t="s">
        <v>189</v>
      </c>
      <c r="I400" s="13">
        <v>2</v>
      </c>
      <c r="J400" s="14">
        <v>2015</v>
      </c>
      <c r="K400" s="78" t="s">
        <v>123</v>
      </c>
      <c r="L400" s="79" t="s">
        <v>101</v>
      </c>
      <c r="M400" s="79" t="s">
        <v>284</v>
      </c>
      <c r="N400" s="15" t="s">
        <v>28</v>
      </c>
      <c r="O400" s="15" t="s">
        <v>29</v>
      </c>
      <c r="P400" s="80" t="s">
        <v>2130</v>
      </c>
      <c r="Q400" s="80" t="s">
        <v>207</v>
      </c>
    </row>
    <row r="401" spans="1:17" hidden="1">
      <c r="A401" t="s">
        <v>1374</v>
      </c>
      <c r="B401" t="s">
        <v>1125</v>
      </c>
      <c r="C401" s="1">
        <v>8</v>
      </c>
      <c r="E401" s="42">
        <f t="shared" si="14"/>
        <v>8</v>
      </c>
      <c r="F401" s="77" t="s">
        <v>225</v>
      </c>
      <c r="G401" s="77" t="s">
        <v>207</v>
      </c>
      <c r="H401" s="77" t="s">
        <v>189</v>
      </c>
      <c r="I401" s="13">
        <v>2</v>
      </c>
      <c r="J401" s="14">
        <v>2015</v>
      </c>
      <c r="K401" s="78" t="s">
        <v>435</v>
      </c>
      <c r="L401" s="79" t="s">
        <v>1241</v>
      </c>
      <c r="M401" s="79" t="s">
        <v>23</v>
      </c>
      <c r="N401" s="15" t="s">
        <v>28</v>
      </c>
      <c r="O401" s="15" t="s">
        <v>29</v>
      </c>
      <c r="P401" s="80" t="s">
        <v>2130</v>
      </c>
      <c r="Q401" s="80" t="s">
        <v>207</v>
      </c>
    </row>
    <row r="402" spans="1:17" hidden="1">
      <c r="A402" t="s">
        <v>1374</v>
      </c>
      <c r="B402" t="s">
        <v>1126</v>
      </c>
      <c r="C402" s="1">
        <v>130.54</v>
      </c>
      <c r="E402" s="42">
        <f t="shared" si="14"/>
        <v>130.54</v>
      </c>
      <c r="F402" s="77" t="s">
        <v>225</v>
      </c>
      <c r="G402" s="77" t="s">
        <v>207</v>
      </c>
      <c r="H402" s="77" t="s">
        <v>189</v>
      </c>
      <c r="I402" s="13">
        <v>2</v>
      </c>
      <c r="J402" s="14">
        <v>2015</v>
      </c>
      <c r="K402" s="78" t="s">
        <v>423</v>
      </c>
      <c r="L402" s="79" t="s">
        <v>1242</v>
      </c>
      <c r="M402" s="79" t="s">
        <v>288</v>
      </c>
      <c r="N402" s="15" t="s">
        <v>28</v>
      </c>
      <c r="O402" s="15" t="s">
        <v>29</v>
      </c>
      <c r="P402" s="80" t="s">
        <v>2130</v>
      </c>
      <c r="Q402" s="80" t="s">
        <v>207</v>
      </c>
    </row>
    <row r="403" spans="1:17" hidden="1">
      <c r="A403" t="s">
        <v>1374</v>
      </c>
      <c r="B403" t="s">
        <v>1666</v>
      </c>
      <c r="C403" s="1">
        <v>11.9</v>
      </c>
      <c r="E403" s="42">
        <f t="shared" si="14"/>
        <v>11.9</v>
      </c>
      <c r="F403" s="77" t="s">
        <v>225</v>
      </c>
      <c r="G403" s="77" t="s">
        <v>207</v>
      </c>
      <c r="H403" s="77" t="s">
        <v>189</v>
      </c>
      <c r="I403" s="13">
        <v>2</v>
      </c>
      <c r="J403" s="14">
        <v>2015</v>
      </c>
      <c r="K403" s="78" t="s">
        <v>463</v>
      </c>
      <c r="L403" s="79" t="s">
        <v>1285</v>
      </c>
      <c r="M403" s="79" t="s">
        <v>299</v>
      </c>
      <c r="N403" s="15" t="s">
        <v>28</v>
      </c>
      <c r="O403" s="15" t="s">
        <v>29</v>
      </c>
      <c r="P403" s="80" t="s">
        <v>2130</v>
      </c>
      <c r="Q403" s="80" t="s">
        <v>207</v>
      </c>
    </row>
    <row r="404" spans="1:17" hidden="1">
      <c r="A404" t="s">
        <v>1374</v>
      </c>
      <c r="B404" t="s">
        <v>1667</v>
      </c>
      <c r="C404" s="1">
        <v>427.75</v>
      </c>
      <c r="E404" s="42">
        <f t="shared" si="14"/>
        <v>427.75</v>
      </c>
      <c r="F404" s="77" t="s">
        <v>225</v>
      </c>
      <c r="G404" s="77" t="s">
        <v>207</v>
      </c>
      <c r="H404" s="77" t="s">
        <v>189</v>
      </c>
      <c r="I404" s="13">
        <v>2</v>
      </c>
      <c r="J404" s="14">
        <v>2015</v>
      </c>
      <c r="K404" s="78" t="s">
        <v>182</v>
      </c>
      <c r="L404" s="79" t="s">
        <v>183</v>
      </c>
      <c r="M404" s="79" t="s">
        <v>23</v>
      </c>
      <c r="N404" s="15" t="s">
        <v>28</v>
      </c>
      <c r="O404" s="15" t="s">
        <v>29</v>
      </c>
      <c r="P404" s="80" t="s">
        <v>2130</v>
      </c>
      <c r="Q404" s="80" t="s">
        <v>207</v>
      </c>
    </row>
    <row r="405" spans="1:17" hidden="1">
      <c r="A405" t="s">
        <v>1374</v>
      </c>
      <c r="B405" t="s">
        <v>1668</v>
      </c>
      <c r="C405" s="1">
        <v>11.3</v>
      </c>
      <c r="E405" s="42">
        <f t="shared" si="14"/>
        <v>11.3</v>
      </c>
      <c r="F405" s="77" t="s">
        <v>225</v>
      </c>
      <c r="G405" s="77" t="s">
        <v>207</v>
      </c>
      <c r="H405" s="77" t="s">
        <v>189</v>
      </c>
      <c r="I405" s="13">
        <v>2</v>
      </c>
      <c r="J405" s="14">
        <v>2015</v>
      </c>
      <c r="K405" s="78" t="s">
        <v>182</v>
      </c>
      <c r="L405" s="79" t="s">
        <v>183</v>
      </c>
      <c r="M405" s="79" t="s">
        <v>23</v>
      </c>
      <c r="N405" s="15" t="s">
        <v>28</v>
      </c>
      <c r="O405" s="15" t="s">
        <v>29</v>
      </c>
      <c r="P405" s="80" t="s">
        <v>2130</v>
      </c>
      <c r="Q405" s="80" t="s">
        <v>207</v>
      </c>
    </row>
    <row r="406" spans="1:17" hidden="1">
      <c r="A406" t="s">
        <v>1374</v>
      </c>
      <c r="B406" t="s">
        <v>1127</v>
      </c>
      <c r="C406" s="1">
        <v>-8.68</v>
      </c>
      <c r="E406" s="42">
        <f t="shared" si="14"/>
        <v>-8.68</v>
      </c>
      <c r="F406" s="77" t="s">
        <v>1038</v>
      </c>
      <c r="G406" s="77" t="s">
        <v>207</v>
      </c>
      <c r="H406" s="77" t="s">
        <v>189</v>
      </c>
      <c r="I406" s="13">
        <v>2</v>
      </c>
      <c r="J406" s="14">
        <v>2015</v>
      </c>
      <c r="K406" s="78" t="s">
        <v>182</v>
      </c>
      <c r="L406" s="79" t="s">
        <v>183</v>
      </c>
      <c r="M406" s="79" t="s">
        <v>23</v>
      </c>
      <c r="N406" s="15" t="s">
        <v>28</v>
      </c>
      <c r="O406" s="15" t="s">
        <v>29</v>
      </c>
      <c r="P406" s="80" t="s">
        <v>2130</v>
      </c>
      <c r="Q406" s="80" t="s">
        <v>207</v>
      </c>
    </row>
    <row r="407" spans="1:17" hidden="1">
      <c r="A407" t="s">
        <v>1374</v>
      </c>
      <c r="B407" t="s">
        <v>1127</v>
      </c>
      <c r="C407" s="1">
        <v>-6.48</v>
      </c>
      <c r="E407" s="42">
        <f t="shared" si="14"/>
        <v>-6.48</v>
      </c>
      <c r="F407" s="77" t="s">
        <v>1038</v>
      </c>
      <c r="G407" s="77" t="s">
        <v>207</v>
      </c>
      <c r="H407" s="77" t="s">
        <v>189</v>
      </c>
      <c r="I407" s="13">
        <v>2</v>
      </c>
      <c r="J407" s="14">
        <v>2015</v>
      </c>
      <c r="K407" s="78" t="s">
        <v>182</v>
      </c>
      <c r="L407" s="79" t="s">
        <v>183</v>
      </c>
      <c r="M407" s="79" t="s">
        <v>23</v>
      </c>
      <c r="N407" s="15" t="s">
        <v>28</v>
      </c>
      <c r="O407" s="15" t="s">
        <v>29</v>
      </c>
      <c r="P407" s="80" t="s">
        <v>2130</v>
      </c>
      <c r="Q407" s="80" t="s">
        <v>207</v>
      </c>
    </row>
    <row r="408" spans="1:17" hidden="1">
      <c r="A408" t="s">
        <v>1374</v>
      </c>
      <c r="B408" t="s">
        <v>1189</v>
      </c>
      <c r="C408" s="1">
        <v>17.97</v>
      </c>
      <c r="E408" s="42">
        <f t="shared" si="14"/>
        <v>17.97</v>
      </c>
      <c r="F408" s="77" t="s">
        <v>225</v>
      </c>
      <c r="G408" s="77" t="s">
        <v>207</v>
      </c>
      <c r="H408" s="77" t="s">
        <v>189</v>
      </c>
      <c r="I408" s="13">
        <v>2</v>
      </c>
      <c r="J408" s="14">
        <v>2015</v>
      </c>
      <c r="K408" s="78" t="s">
        <v>34</v>
      </c>
      <c r="L408" s="79" t="s">
        <v>35</v>
      </c>
      <c r="M408" s="79" t="s">
        <v>299</v>
      </c>
      <c r="N408" s="15" t="s">
        <v>28</v>
      </c>
      <c r="O408" s="15" t="s">
        <v>29</v>
      </c>
      <c r="P408" s="80" t="s">
        <v>2130</v>
      </c>
      <c r="Q408" s="80" t="s">
        <v>207</v>
      </c>
    </row>
    <row r="409" spans="1:17" hidden="1">
      <c r="A409" t="s">
        <v>1374</v>
      </c>
      <c r="B409" t="s">
        <v>1124</v>
      </c>
      <c r="C409" s="1">
        <v>6.35</v>
      </c>
      <c r="E409" s="42">
        <f t="shared" si="14"/>
        <v>6.35</v>
      </c>
      <c r="F409" s="77" t="s">
        <v>225</v>
      </c>
      <c r="G409" s="77" t="s">
        <v>207</v>
      </c>
      <c r="H409" s="77" t="s">
        <v>189</v>
      </c>
      <c r="I409" s="13">
        <v>2</v>
      </c>
      <c r="J409" s="14">
        <v>2015</v>
      </c>
      <c r="K409" s="78" t="s">
        <v>31</v>
      </c>
      <c r="L409" s="79" t="s">
        <v>1240</v>
      </c>
      <c r="M409" s="79" t="s">
        <v>23</v>
      </c>
      <c r="N409" s="15" t="s">
        <v>28</v>
      </c>
      <c r="O409" s="15" t="s">
        <v>24</v>
      </c>
      <c r="P409" s="80" t="s">
        <v>2130</v>
      </c>
      <c r="Q409" s="80" t="s">
        <v>207</v>
      </c>
    </row>
    <row r="410" spans="1:17" hidden="1">
      <c r="A410" t="s">
        <v>1374</v>
      </c>
      <c r="B410" t="s">
        <v>1669</v>
      </c>
      <c r="C410" s="1">
        <v>20</v>
      </c>
      <c r="E410" s="42">
        <f t="shared" si="14"/>
        <v>20</v>
      </c>
      <c r="F410" s="77" t="s">
        <v>225</v>
      </c>
      <c r="G410" s="77" t="s">
        <v>207</v>
      </c>
      <c r="H410" s="77" t="s">
        <v>189</v>
      </c>
      <c r="I410" s="13">
        <v>2</v>
      </c>
      <c r="J410" s="14">
        <v>2015</v>
      </c>
      <c r="K410" s="78" t="s">
        <v>447</v>
      </c>
      <c r="L410" s="79" t="s">
        <v>2135</v>
      </c>
      <c r="M410" s="79" t="s">
        <v>23</v>
      </c>
      <c r="N410" s="15" t="s">
        <v>28</v>
      </c>
      <c r="O410" s="15" t="s">
        <v>29</v>
      </c>
      <c r="P410" s="80" t="s">
        <v>2130</v>
      </c>
      <c r="Q410" s="80" t="s">
        <v>207</v>
      </c>
    </row>
    <row r="411" spans="1:17" hidden="1">
      <c r="A411" t="s">
        <v>1374</v>
      </c>
      <c r="B411" t="s">
        <v>1669</v>
      </c>
      <c r="C411" s="1">
        <v>96.35</v>
      </c>
      <c r="E411" s="42">
        <f t="shared" si="14"/>
        <v>96.35</v>
      </c>
      <c r="F411" s="77" t="s">
        <v>225</v>
      </c>
      <c r="G411" s="77" t="s">
        <v>207</v>
      </c>
      <c r="H411" s="77" t="s">
        <v>189</v>
      </c>
      <c r="I411" s="13">
        <v>2</v>
      </c>
      <c r="J411" s="14">
        <v>2015</v>
      </c>
      <c r="K411" s="78" t="s">
        <v>447</v>
      </c>
      <c r="L411" s="79" t="s">
        <v>2135</v>
      </c>
      <c r="M411" s="79" t="s">
        <v>23</v>
      </c>
      <c r="N411" s="15" t="s">
        <v>28</v>
      </c>
      <c r="O411" s="15" t="s">
        <v>29</v>
      </c>
      <c r="P411" s="80" t="s">
        <v>2130</v>
      </c>
      <c r="Q411" s="80" t="s">
        <v>207</v>
      </c>
    </row>
    <row r="412" spans="1:17" hidden="1">
      <c r="A412" t="s">
        <v>1374</v>
      </c>
      <c r="B412" t="s">
        <v>1182</v>
      </c>
      <c r="C412" s="1">
        <v>9.7100000000000009</v>
      </c>
      <c r="E412" s="42">
        <f t="shared" si="14"/>
        <v>9.7100000000000009</v>
      </c>
      <c r="F412" s="77" t="s">
        <v>225</v>
      </c>
      <c r="G412" s="77" t="s">
        <v>207</v>
      </c>
      <c r="H412" s="77" t="s">
        <v>189</v>
      </c>
      <c r="I412" s="13">
        <v>2</v>
      </c>
      <c r="J412" s="14">
        <v>2015</v>
      </c>
      <c r="K412" s="78" t="s">
        <v>428</v>
      </c>
      <c r="L412" s="79" t="s">
        <v>1275</v>
      </c>
      <c r="M412" s="79" t="s">
        <v>23</v>
      </c>
      <c r="N412" s="15" t="s">
        <v>28</v>
      </c>
      <c r="O412" s="15" t="s">
        <v>29</v>
      </c>
      <c r="P412" s="80" t="s">
        <v>2130</v>
      </c>
      <c r="Q412" s="80" t="s">
        <v>207</v>
      </c>
    </row>
    <row r="413" spans="1:17" hidden="1">
      <c r="A413" t="s">
        <v>1375</v>
      </c>
      <c r="B413" t="s">
        <v>1201</v>
      </c>
      <c r="C413" s="1">
        <v>253.09</v>
      </c>
      <c r="E413" s="42">
        <f t="shared" si="14"/>
        <v>253.09</v>
      </c>
      <c r="F413" s="77" t="s">
        <v>225</v>
      </c>
      <c r="G413" s="77" t="s">
        <v>207</v>
      </c>
      <c r="H413" s="77" t="s">
        <v>189</v>
      </c>
      <c r="I413" s="13">
        <v>2</v>
      </c>
      <c r="J413" s="14">
        <v>2015</v>
      </c>
      <c r="K413" s="78" t="s">
        <v>463</v>
      </c>
      <c r="L413" s="79" t="s">
        <v>1253</v>
      </c>
      <c r="M413" s="79" t="s">
        <v>299</v>
      </c>
      <c r="N413" s="15" t="s">
        <v>28</v>
      </c>
      <c r="O413" s="15" t="s">
        <v>29</v>
      </c>
      <c r="P413" s="80" t="s">
        <v>2130</v>
      </c>
      <c r="Q413" s="80" t="s">
        <v>207</v>
      </c>
    </row>
    <row r="414" spans="1:17" hidden="1">
      <c r="A414" t="s">
        <v>1375</v>
      </c>
      <c r="B414" t="s">
        <v>1136</v>
      </c>
      <c r="C414" s="1">
        <v>200</v>
      </c>
      <c r="E414" s="42">
        <f t="shared" si="14"/>
        <v>200</v>
      </c>
      <c r="F414" s="77" t="s">
        <v>225</v>
      </c>
      <c r="G414" s="77" t="s">
        <v>207</v>
      </c>
      <c r="H414" s="77" t="s">
        <v>189</v>
      </c>
      <c r="I414" s="13">
        <v>2</v>
      </c>
      <c r="J414" s="14">
        <v>2015</v>
      </c>
      <c r="K414" s="78" t="s">
        <v>182</v>
      </c>
      <c r="L414" s="79" t="s">
        <v>232</v>
      </c>
      <c r="M414" s="79" t="s">
        <v>23</v>
      </c>
      <c r="N414" s="15" t="s">
        <v>28</v>
      </c>
      <c r="O414" s="15" t="s">
        <v>29</v>
      </c>
      <c r="P414" s="80" t="s">
        <v>2130</v>
      </c>
      <c r="Q414" s="80" t="s">
        <v>207</v>
      </c>
    </row>
    <row r="415" spans="1:17" hidden="1">
      <c r="A415" t="s">
        <v>1375</v>
      </c>
      <c r="B415" t="s">
        <v>1128</v>
      </c>
      <c r="C415" s="1">
        <v>180.46</v>
      </c>
      <c r="E415" s="42">
        <f t="shared" si="14"/>
        <v>180.46</v>
      </c>
      <c r="F415" s="77" t="s">
        <v>225</v>
      </c>
      <c r="G415" s="77" t="s">
        <v>207</v>
      </c>
      <c r="H415" s="77" t="s">
        <v>189</v>
      </c>
      <c r="I415" s="13">
        <v>2</v>
      </c>
      <c r="J415" s="14">
        <v>2015</v>
      </c>
      <c r="K415" s="78" t="s">
        <v>463</v>
      </c>
      <c r="L415" s="79" t="s">
        <v>1243</v>
      </c>
      <c r="M415" s="79" t="s">
        <v>288</v>
      </c>
      <c r="N415" s="15" t="s">
        <v>28</v>
      </c>
      <c r="O415" s="15" t="s">
        <v>29</v>
      </c>
      <c r="P415" s="80" t="s">
        <v>2130</v>
      </c>
      <c r="Q415" s="80" t="s">
        <v>207</v>
      </c>
    </row>
    <row r="416" spans="1:17" hidden="1">
      <c r="A416" t="s">
        <v>1375</v>
      </c>
      <c r="B416" t="s">
        <v>1670</v>
      </c>
      <c r="C416" s="1">
        <v>8.5500000000000007</v>
      </c>
      <c r="E416" s="42">
        <f t="shared" si="14"/>
        <v>8.5500000000000007</v>
      </c>
      <c r="F416" s="77" t="s">
        <v>225</v>
      </c>
      <c r="G416" s="77" t="s">
        <v>207</v>
      </c>
      <c r="H416" s="77" t="s">
        <v>189</v>
      </c>
      <c r="I416" s="13">
        <v>2</v>
      </c>
      <c r="J416" s="14">
        <v>2015</v>
      </c>
      <c r="K416" s="78" t="s">
        <v>182</v>
      </c>
      <c r="L416" s="79" t="s">
        <v>183</v>
      </c>
      <c r="M416" s="79" t="s">
        <v>23</v>
      </c>
      <c r="N416" s="15" t="s">
        <v>28</v>
      </c>
      <c r="O416" s="15" t="s">
        <v>29</v>
      </c>
      <c r="P416" s="80" t="s">
        <v>2130</v>
      </c>
      <c r="Q416" s="80" t="s">
        <v>207</v>
      </c>
    </row>
    <row r="417" spans="1:17" hidden="1">
      <c r="A417" t="s">
        <v>1375</v>
      </c>
      <c r="B417" t="s">
        <v>1671</v>
      </c>
      <c r="C417" s="1">
        <v>57.06</v>
      </c>
      <c r="E417" s="42">
        <f t="shared" si="14"/>
        <v>57.06</v>
      </c>
      <c r="F417" s="77" t="s">
        <v>225</v>
      </c>
      <c r="G417" s="77" t="s">
        <v>207</v>
      </c>
      <c r="H417" s="77" t="s">
        <v>189</v>
      </c>
      <c r="I417" s="13">
        <v>2</v>
      </c>
      <c r="J417" s="14">
        <v>2015</v>
      </c>
      <c r="K417" s="78" t="s">
        <v>182</v>
      </c>
      <c r="L417" s="79" t="s">
        <v>183</v>
      </c>
      <c r="M417" s="79" t="s">
        <v>23</v>
      </c>
      <c r="N417" s="15" t="s">
        <v>28</v>
      </c>
      <c r="O417" s="15" t="s">
        <v>29</v>
      </c>
      <c r="P417" s="80" t="s">
        <v>2130</v>
      </c>
      <c r="Q417" s="80" t="s">
        <v>207</v>
      </c>
    </row>
    <row r="418" spans="1:17" hidden="1">
      <c r="A418" t="s">
        <v>1376</v>
      </c>
      <c r="B418" t="s">
        <v>1230</v>
      </c>
      <c r="C418" s="1">
        <v>5</v>
      </c>
      <c r="E418" s="42">
        <f t="shared" si="14"/>
        <v>5</v>
      </c>
      <c r="F418" s="77" t="s">
        <v>225</v>
      </c>
      <c r="G418" s="77" t="s">
        <v>207</v>
      </c>
      <c r="H418" s="77" t="s">
        <v>189</v>
      </c>
      <c r="I418" s="13">
        <v>2</v>
      </c>
      <c r="J418" s="14">
        <v>2015</v>
      </c>
      <c r="K418" s="78" t="s">
        <v>78</v>
      </c>
      <c r="L418" s="79" t="s">
        <v>1263</v>
      </c>
      <c r="M418" s="79" t="s">
        <v>23</v>
      </c>
      <c r="N418" s="15" t="s">
        <v>28</v>
      </c>
      <c r="O418" s="15" t="s">
        <v>29</v>
      </c>
      <c r="P418" s="80" t="s">
        <v>2130</v>
      </c>
      <c r="Q418" s="80" t="s">
        <v>207</v>
      </c>
    </row>
    <row r="419" spans="1:17" hidden="1">
      <c r="A419" t="s">
        <v>1376</v>
      </c>
      <c r="B419" t="s">
        <v>1127</v>
      </c>
      <c r="C419" s="1">
        <v>-21.39</v>
      </c>
      <c r="E419" s="42">
        <f t="shared" si="14"/>
        <v>-21.39</v>
      </c>
      <c r="F419" s="77" t="s">
        <v>1038</v>
      </c>
      <c r="G419" s="77" t="s">
        <v>207</v>
      </c>
      <c r="H419" s="77" t="s">
        <v>189</v>
      </c>
      <c r="I419" s="13">
        <v>2</v>
      </c>
      <c r="J419" s="14">
        <v>2015</v>
      </c>
      <c r="K419" s="78" t="s">
        <v>182</v>
      </c>
      <c r="L419" s="79" t="s">
        <v>183</v>
      </c>
      <c r="M419" s="79" t="s">
        <v>23</v>
      </c>
      <c r="N419" s="15" t="s">
        <v>28</v>
      </c>
      <c r="O419" s="15" t="s">
        <v>29</v>
      </c>
      <c r="P419" s="80" t="s">
        <v>2130</v>
      </c>
      <c r="Q419" s="80" t="s">
        <v>207</v>
      </c>
    </row>
    <row r="420" spans="1:17" hidden="1">
      <c r="A420" t="s">
        <v>1376</v>
      </c>
      <c r="B420" t="s">
        <v>1127</v>
      </c>
      <c r="C420" s="1">
        <v>-2.85</v>
      </c>
      <c r="E420" s="42">
        <f t="shared" si="14"/>
        <v>-2.85</v>
      </c>
      <c r="F420" s="77" t="s">
        <v>1038</v>
      </c>
      <c r="G420" s="77" t="s">
        <v>207</v>
      </c>
      <c r="H420" s="77" t="s">
        <v>189</v>
      </c>
      <c r="I420" s="13">
        <v>2</v>
      </c>
      <c r="J420" s="14">
        <v>2015</v>
      </c>
      <c r="K420" s="78" t="s">
        <v>182</v>
      </c>
      <c r="L420" s="79" t="s">
        <v>183</v>
      </c>
      <c r="M420" s="79" t="s">
        <v>23</v>
      </c>
      <c r="N420" s="15" t="s">
        <v>28</v>
      </c>
      <c r="O420" s="15" t="s">
        <v>29</v>
      </c>
      <c r="P420" s="80" t="s">
        <v>2130</v>
      </c>
      <c r="Q420" s="80" t="s">
        <v>207</v>
      </c>
    </row>
    <row r="421" spans="1:17" hidden="1">
      <c r="A421" t="s">
        <v>1377</v>
      </c>
      <c r="B421" s="82" t="s">
        <v>1672</v>
      </c>
      <c r="C421" s="1">
        <v>69.569999999999993</v>
      </c>
      <c r="E421" s="42">
        <f t="shared" si="14"/>
        <v>69.569999999999993</v>
      </c>
      <c r="F421" s="77" t="s">
        <v>225</v>
      </c>
      <c r="G421" s="77" t="s">
        <v>207</v>
      </c>
      <c r="H421" s="77" t="s">
        <v>189</v>
      </c>
      <c r="I421" s="13">
        <v>2</v>
      </c>
      <c r="J421" s="14">
        <v>2015</v>
      </c>
      <c r="K421" s="78" t="s">
        <v>123</v>
      </c>
      <c r="L421" s="79" t="s">
        <v>101</v>
      </c>
      <c r="M421" s="79" t="s">
        <v>284</v>
      </c>
      <c r="N421" s="15" t="s">
        <v>28</v>
      </c>
      <c r="O421" s="15" t="s">
        <v>29</v>
      </c>
      <c r="P421" s="80" t="s">
        <v>2130</v>
      </c>
      <c r="Q421" s="80" t="s">
        <v>207</v>
      </c>
    </row>
    <row r="422" spans="1:17" hidden="1">
      <c r="A422" t="s">
        <v>1377</v>
      </c>
      <c r="B422" t="s">
        <v>1131</v>
      </c>
      <c r="C422" s="1">
        <v>15</v>
      </c>
      <c r="E422" s="42">
        <f t="shared" si="14"/>
        <v>15</v>
      </c>
      <c r="F422" s="77" t="s">
        <v>225</v>
      </c>
      <c r="G422" s="77" t="s">
        <v>207</v>
      </c>
      <c r="H422" s="77" t="s">
        <v>189</v>
      </c>
      <c r="I422" s="13">
        <v>2</v>
      </c>
      <c r="J422" s="14">
        <v>2015</v>
      </c>
      <c r="K422" s="78" t="s">
        <v>435</v>
      </c>
      <c r="L422" s="79" t="s">
        <v>79</v>
      </c>
      <c r="M422" s="79" t="s">
        <v>23</v>
      </c>
      <c r="N422" s="15" t="s">
        <v>28</v>
      </c>
      <c r="O422" s="15" t="s">
        <v>29</v>
      </c>
      <c r="P422" s="80" t="s">
        <v>2130</v>
      </c>
      <c r="Q422" s="80" t="s">
        <v>207</v>
      </c>
    </row>
    <row r="423" spans="1:17" hidden="1">
      <c r="A423" t="s">
        <v>1377</v>
      </c>
      <c r="B423" t="s">
        <v>1673</v>
      </c>
      <c r="C423" s="1">
        <v>11.82</v>
      </c>
      <c r="E423" s="42">
        <f t="shared" si="14"/>
        <v>11.82</v>
      </c>
      <c r="F423" s="77" t="s">
        <v>225</v>
      </c>
      <c r="G423" s="77" t="s">
        <v>207</v>
      </c>
      <c r="H423" s="77" t="s">
        <v>189</v>
      </c>
      <c r="I423" s="13">
        <v>2</v>
      </c>
      <c r="J423" s="14">
        <v>2015</v>
      </c>
      <c r="K423" s="78" t="s">
        <v>182</v>
      </c>
      <c r="L423" s="79" t="s">
        <v>1257</v>
      </c>
      <c r="M423" s="79" t="s">
        <v>23</v>
      </c>
      <c r="N423" s="15" t="s">
        <v>28</v>
      </c>
      <c r="O423" s="15" t="s">
        <v>29</v>
      </c>
      <c r="P423" s="80" t="s">
        <v>2130</v>
      </c>
      <c r="Q423" s="80" t="s">
        <v>207</v>
      </c>
    </row>
    <row r="424" spans="1:17" hidden="1">
      <c r="A424" t="s">
        <v>1377</v>
      </c>
      <c r="B424" t="s">
        <v>1136</v>
      </c>
      <c r="C424" s="1">
        <v>100</v>
      </c>
      <c r="E424" s="42">
        <f t="shared" si="14"/>
        <v>100</v>
      </c>
      <c r="F424" s="77" t="s">
        <v>225</v>
      </c>
      <c r="G424" s="77" t="s">
        <v>207</v>
      </c>
      <c r="H424" s="77" t="s">
        <v>189</v>
      </c>
      <c r="I424" s="13">
        <v>2</v>
      </c>
      <c r="J424" s="14">
        <v>2015</v>
      </c>
      <c r="K424" s="78" t="s">
        <v>182</v>
      </c>
      <c r="L424" s="79" t="s">
        <v>232</v>
      </c>
      <c r="M424" s="79" t="s">
        <v>23</v>
      </c>
      <c r="N424" s="15" t="s">
        <v>28</v>
      </c>
      <c r="O424" s="15" t="s">
        <v>29</v>
      </c>
      <c r="P424" s="80" t="s">
        <v>2130</v>
      </c>
      <c r="Q424" s="80" t="s">
        <v>207</v>
      </c>
    </row>
    <row r="425" spans="1:17" hidden="1">
      <c r="A425" t="s">
        <v>1377</v>
      </c>
      <c r="B425" t="s">
        <v>1609</v>
      </c>
      <c r="C425" s="1">
        <v>55.02</v>
      </c>
      <c r="E425" s="42">
        <f t="shared" si="14"/>
        <v>55.02</v>
      </c>
      <c r="F425" s="77" t="s">
        <v>225</v>
      </c>
      <c r="G425" s="77" t="s">
        <v>207</v>
      </c>
      <c r="H425" s="77" t="s">
        <v>189</v>
      </c>
      <c r="I425" s="13">
        <v>2</v>
      </c>
      <c r="J425" s="14">
        <v>2015</v>
      </c>
      <c r="K425" s="78" t="s">
        <v>97</v>
      </c>
      <c r="L425" s="79" t="s">
        <v>98</v>
      </c>
      <c r="M425" s="79" t="s">
        <v>23</v>
      </c>
      <c r="N425" s="15" t="s">
        <v>28</v>
      </c>
      <c r="O425" s="15" t="s">
        <v>24</v>
      </c>
      <c r="P425" s="80" t="s">
        <v>2131</v>
      </c>
      <c r="Q425" s="80" t="s">
        <v>207</v>
      </c>
    </row>
    <row r="426" spans="1:17" hidden="1">
      <c r="A426" t="s">
        <v>1377</v>
      </c>
      <c r="B426" t="s">
        <v>1157</v>
      </c>
      <c r="C426" s="1">
        <v>3.73</v>
      </c>
      <c r="E426" s="42">
        <f t="shared" si="14"/>
        <v>3.73</v>
      </c>
      <c r="F426" s="77" t="s">
        <v>225</v>
      </c>
      <c r="G426" s="77" t="s">
        <v>207</v>
      </c>
      <c r="H426" s="77" t="s">
        <v>189</v>
      </c>
      <c r="I426" s="13">
        <v>2</v>
      </c>
      <c r="J426" s="14">
        <v>2015</v>
      </c>
      <c r="K426" s="78" t="s">
        <v>34</v>
      </c>
      <c r="L426" s="79" t="s">
        <v>35</v>
      </c>
      <c r="M426" s="79" t="s">
        <v>299</v>
      </c>
      <c r="N426" s="15" t="s">
        <v>28</v>
      </c>
      <c r="O426" s="15" t="s">
        <v>29</v>
      </c>
      <c r="P426" s="80" t="s">
        <v>2130</v>
      </c>
      <c r="Q426" s="80" t="s">
        <v>207</v>
      </c>
    </row>
    <row r="427" spans="1:17" hidden="1">
      <c r="A427" t="s">
        <v>1377</v>
      </c>
      <c r="B427" t="s">
        <v>1674</v>
      </c>
      <c r="C427" s="1">
        <v>29.92</v>
      </c>
      <c r="E427" s="42">
        <f t="shared" si="14"/>
        <v>29.92</v>
      </c>
      <c r="F427" s="77" t="s">
        <v>225</v>
      </c>
      <c r="G427" s="77" t="s">
        <v>207</v>
      </c>
      <c r="H427" s="77" t="s">
        <v>189</v>
      </c>
      <c r="I427" s="13">
        <v>2</v>
      </c>
      <c r="J427" s="14">
        <v>2015</v>
      </c>
      <c r="K427" s="78" t="s">
        <v>182</v>
      </c>
      <c r="L427" s="79" t="s">
        <v>183</v>
      </c>
      <c r="M427" s="79" t="s">
        <v>23</v>
      </c>
      <c r="N427" s="15" t="s">
        <v>28</v>
      </c>
      <c r="O427" s="15" t="s">
        <v>29</v>
      </c>
      <c r="P427" s="80" t="s">
        <v>2130</v>
      </c>
      <c r="Q427" s="80" t="s">
        <v>207</v>
      </c>
    </row>
    <row r="428" spans="1:17" hidden="1">
      <c r="A428" t="s">
        <v>1377</v>
      </c>
      <c r="B428" t="s">
        <v>1152</v>
      </c>
      <c r="C428" s="1">
        <v>17.149999999999999</v>
      </c>
      <c r="E428" s="42">
        <f t="shared" si="14"/>
        <v>17.149999999999999</v>
      </c>
      <c r="F428" s="77" t="s">
        <v>225</v>
      </c>
      <c r="G428" s="77" t="s">
        <v>207</v>
      </c>
      <c r="H428" s="77" t="s">
        <v>189</v>
      </c>
      <c r="I428" s="13">
        <v>2</v>
      </c>
      <c r="J428" s="14">
        <v>2015</v>
      </c>
      <c r="K428" s="78" t="s">
        <v>34</v>
      </c>
      <c r="L428" s="79" t="s">
        <v>35</v>
      </c>
      <c r="M428" s="79" t="s">
        <v>299</v>
      </c>
      <c r="N428" s="15" t="s">
        <v>28</v>
      </c>
      <c r="O428" s="15" t="s">
        <v>29</v>
      </c>
      <c r="P428" s="80" t="s">
        <v>2130</v>
      </c>
      <c r="Q428" s="80" t="s">
        <v>207</v>
      </c>
    </row>
    <row r="429" spans="1:17" hidden="1">
      <c r="A429" t="s">
        <v>1378</v>
      </c>
      <c r="B429" t="s">
        <v>1138</v>
      </c>
      <c r="C429" s="1">
        <v>64.150000000000006</v>
      </c>
      <c r="E429" s="42">
        <f t="shared" ref="E429:E492" si="15">C429</f>
        <v>64.150000000000006</v>
      </c>
      <c r="F429" s="77" t="s">
        <v>225</v>
      </c>
      <c r="G429" s="77" t="s">
        <v>207</v>
      </c>
      <c r="H429" s="77" t="s">
        <v>189</v>
      </c>
      <c r="I429" s="13">
        <v>2</v>
      </c>
      <c r="J429" s="14">
        <v>2015</v>
      </c>
      <c r="K429" s="78" t="s">
        <v>461</v>
      </c>
      <c r="L429" s="79" t="s">
        <v>1243</v>
      </c>
      <c r="M429" s="79" t="s">
        <v>23</v>
      </c>
      <c r="N429" s="15" t="s">
        <v>28</v>
      </c>
      <c r="O429" s="15" t="s">
        <v>29</v>
      </c>
      <c r="P429" s="80" t="s">
        <v>2130</v>
      </c>
      <c r="Q429" s="80" t="s">
        <v>207</v>
      </c>
    </row>
    <row r="430" spans="1:17" hidden="1">
      <c r="A430" t="s">
        <v>1378</v>
      </c>
      <c r="B430" t="s">
        <v>1136</v>
      </c>
      <c r="C430" s="1">
        <v>100</v>
      </c>
      <c r="E430" s="42">
        <f t="shared" si="15"/>
        <v>100</v>
      </c>
      <c r="F430" s="77" t="s">
        <v>225</v>
      </c>
      <c r="G430" s="77" t="s">
        <v>207</v>
      </c>
      <c r="H430" s="77" t="s">
        <v>189</v>
      </c>
      <c r="I430" s="13">
        <v>2</v>
      </c>
      <c r="J430" s="14">
        <v>2015</v>
      </c>
      <c r="K430" s="78" t="s">
        <v>182</v>
      </c>
      <c r="L430" s="79" t="s">
        <v>232</v>
      </c>
      <c r="M430" s="79" t="s">
        <v>23</v>
      </c>
      <c r="N430" s="15" t="s">
        <v>28</v>
      </c>
      <c r="O430" s="15" t="s">
        <v>29</v>
      </c>
      <c r="P430" s="80" t="s">
        <v>2130</v>
      </c>
      <c r="Q430" s="80" t="s">
        <v>207</v>
      </c>
    </row>
    <row r="431" spans="1:17" hidden="1">
      <c r="A431" t="s">
        <v>1378</v>
      </c>
      <c r="B431" t="s">
        <v>1675</v>
      </c>
      <c r="C431" s="1">
        <v>5.62</v>
      </c>
      <c r="E431" s="42">
        <f t="shared" si="15"/>
        <v>5.62</v>
      </c>
      <c r="F431" s="77" t="s">
        <v>225</v>
      </c>
      <c r="G431" s="77" t="s">
        <v>207</v>
      </c>
      <c r="H431" s="77" t="s">
        <v>189</v>
      </c>
      <c r="I431" s="13">
        <v>2</v>
      </c>
      <c r="J431" s="14">
        <v>2015</v>
      </c>
      <c r="K431" s="78" t="s">
        <v>97</v>
      </c>
      <c r="L431" s="79" t="s">
        <v>98</v>
      </c>
      <c r="M431" s="79" t="s">
        <v>23</v>
      </c>
      <c r="N431" s="15" t="s">
        <v>28</v>
      </c>
      <c r="O431" s="15" t="s">
        <v>24</v>
      </c>
      <c r="P431" s="80" t="s">
        <v>2131</v>
      </c>
      <c r="Q431" s="80" t="s">
        <v>207</v>
      </c>
    </row>
    <row r="432" spans="1:17" hidden="1">
      <c r="A432" t="s">
        <v>1378</v>
      </c>
      <c r="B432" t="s">
        <v>1676</v>
      </c>
      <c r="C432" s="1">
        <v>225.6</v>
      </c>
      <c r="E432" s="42">
        <f t="shared" si="15"/>
        <v>225.6</v>
      </c>
      <c r="F432" s="77" t="s">
        <v>225</v>
      </c>
      <c r="G432" s="77" t="s">
        <v>207</v>
      </c>
      <c r="H432" s="77" t="s">
        <v>189</v>
      </c>
      <c r="I432" s="13">
        <v>2</v>
      </c>
      <c r="J432" s="14">
        <v>2015</v>
      </c>
      <c r="K432" s="78" t="s">
        <v>97</v>
      </c>
      <c r="L432" s="79" t="s">
        <v>98</v>
      </c>
      <c r="M432" s="79" t="s">
        <v>23</v>
      </c>
      <c r="N432" s="15" t="s">
        <v>28</v>
      </c>
      <c r="O432" s="15" t="s">
        <v>24</v>
      </c>
      <c r="P432" s="80" t="s">
        <v>2131</v>
      </c>
      <c r="Q432" s="80" t="s">
        <v>207</v>
      </c>
    </row>
    <row r="433" spans="1:17" hidden="1">
      <c r="A433" t="s">
        <v>1378</v>
      </c>
      <c r="B433" t="s">
        <v>1127</v>
      </c>
      <c r="C433" s="1">
        <v>-1.5</v>
      </c>
      <c r="E433" s="42">
        <f t="shared" si="15"/>
        <v>-1.5</v>
      </c>
      <c r="F433" s="77" t="s">
        <v>1038</v>
      </c>
      <c r="G433" s="77" t="s">
        <v>207</v>
      </c>
      <c r="H433" s="77" t="s">
        <v>189</v>
      </c>
      <c r="I433" s="13">
        <v>2</v>
      </c>
      <c r="J433" s="14">
        <v>2015</v>
      </c>
      <c r="K433" s="78" t="s">
        <v>182</v>
      </c>
      <c r="L433" s="79" t="s">
        <v>183</v>
      </c>
      <c r="M433" s="79" t="s">
        <v>23</v>
      </c>
      <c r="N433" s="15" t="s">
        <v>28</v>
      </c>
      <c r="O433" s="15" t="s">
        <v>29</v>
      </c>
      <c r="P433" s="80" t="s">
        <v>2130</v>
      </c>
      <c r="Q433" s="80" t="s">
        <v>207</v>
      </c>
    </row>
    <row r="434" spans="1:17" hidden="1">
      <c r="A434" t="s">
        <v>1378</v>
      </c>
      <c r="B434" t="s">
        <v>1132</v>
      </c>
      <c r="C434" s="1">
        <v>49</v>
      </c>
      <c r="E434" s="42">
        <f t="shared" si="15"/>
        <v>49</v>
      </c>
      <c r="F434" s="77" t="s">
        <v>225</v>
      </c>
      <c r="G434" s="77" t="s">
        <v>207</v>
      </c>
      <c r="H434" s="77" t="s">
        <v>189</v>
      </c>
      <c r="I434" s="13">
        <v>2</v>
      </c>
      <c r="J434" s="14">
        <v>2015</v>
      </c>
      <c r="K434" s="78" t="s">
        <v>78</v>
      </c>
      <c r="L434" s="79" t="s">
        <v>1245</v>
      </c>
      <c r="M434" s="79" t="s">
        <v>23</v>
      </c>
      <c r="N434" s="15" t="s">
        <v>28</v>
      </c>
      <c r="O434" s="15" t="s">
        <v>29</v>
      </c>
      <c r="P434" s="80" t="s">
        <v>2130</v>
      </c>
      <c r="Q434" s="80" t="s">
        <v>207</v>
      </c>
    </row>
    <row r="435" spans="1:17" hidden="1">
      <c r="A435" t="s">
        <v>1379</v>
      </c>
      <c r="B435" t="s">
        <v>1677</v>
      </c>
      <c r="C435" s="1">
        <v>29.92</v>
      </c>
      <c r="E435" s="42">
        <f t="shared" si="15"/>
        <v>29.92</v>
      </c>
      <c r="F435" s="77" t="s">
        <v>225</v>
      </c>
      <c r="G435" s="77" t="s">
        <v>207</v>
      </c>
      <c r="H435" s="77" t="s">
        <v>189</v>
      </c>
      <c r="I435" s="13">
        <v>2</v>
      </c>
      <c r="J435" s="14">
        <v>2015</v>
      </c>
      <c r="K435" s="78" t="s">
        <v>182</v>
      </c>
      <c r="L435" s="79" t="s">
        <v>183</v>
      </c>
      <c r="M435" s="79" t="s">
        <v>23</v>
      </c>
      <c r="N435" s="15" t="s">
        <v>28</v>
      </c>
      <c r="O435" s="15" t="s">
        <v>29</v>
      </c>
      <c r="P435" s="80" t="s">
        <v>2130</v>
      </c>
      <c r="Q435" s="80" t="s">
        <v>207</v>
      </c>
    </row>
    <row r="436" spans="1:17" hidden="1">
      <c r="A436" t="s">
        <v>1379</v>
      </c>
      <c r="B436" t="s">
        <v>1152</v>
      </c>
      <c r="C436" s="1">
        <v>30.28</v>
      </c>
      <c r="E436" s="42">
        <f t="shared" si="15"/>
        <v>30.28</v>
      </c>
      <c r="F436" s="77" t="s">
        <v>225</v>
      </c>
      <c r="G436" s="77" t="s">
        <v>207</v>
      </c>
      <c r="H436" s="77" t="s">
        <v>189</v>
      </c>
      <c r="I436" s="13">
        <v>2</v>
      </c>
      <c r="J436" s="14">
        <v>2015</v>
      </c>
      <c r="K436" s="78" t="s">
        <v>34</v>
      </c>
      <c r="L436" s="79" t="s">
        <v>35</v>
      </c>
      <c r="M436" s="79" t="s">
        <v>299</v>
      </c>
      <c r="N436" s="15" t="s">
        <v>28</v>
      </c>
      <c r="O436" s="15" t="s">
        <v>29</v>
      </c>
      <c r="P436" s="80" t="s">
        <v>2130</v>
      </c>
      <c r="Q436" s="80" t="s">
        <v>207</v>
      </c>
    </row>
    <row r="437" spans="1:17" hidden="1">
      <c r="A437" t="s">
        <v>1380</v>
      </c>
      <c r="B437" t="s">
        <v>1678</v>
      </c>
      <c r="C437" s="1">
        <v>22.77</v>
      </c>
      <c r="E437" s="42">
        <f t="shared" si="15"/>
        <v>22.77</v>
      </c>
      <c r="F437" s="77" t="s">
        <v>225</v>
      </c>
      <c r="G437" s="77" t="s">
        <v>207</v>
      </c>
      <c r="H437" s="77" t="s">
        <v>189</v>
      </c>
      <c r="I437" s="13">
        <v>2</v>
      </c>
      <c r="J437" s="14">
        <v>2015</v>
      </c>
      <c r="K437" s="78" t="s">
        <v>182</v>
      </c>
      <c r="L437" s="79" t="s">
        <v>183</v>
      </c>
      <c r="M437" s="79" t="s">
        <v>23</v>
      </c>
      <c r="N437" s="15" t="s">
        <v>28</v>
      </c>
      <c r="O437" s="15" t="s">
        <v>29</v>
      </c>
      <c r="P437" s="80" t="s">
        <v>2130</v>
      </c>
      <c r="Q437" s="80" t="s">
        <v>207</v>
      </c>
    </row>
    <row r="438" spans="1:17" hidden="1">
      <c r="A438" t="s">
        <v>1380</v>
      </c>
      <c r="B438" t="s">
        <v>1679</v>
      </c>
      <c r="C438" s="1">
        <v>9.99</v>
      </c>
      <c r="E438" s="42">
        <f t="shared" si="15"/>
        <v>9.99</v>
      </c>
      <c r="F438" s="77" t="s">
        <v>225</v>
      </c>
      <c r="G438" s="77" t="s">
        <v>207</v>
      </c>
      <c r="H438" s="77" t="s">
        <v>189</v>
      </c>
      <c r="I438" s="13">
        <v>2</v>
      </c>
      <c r="J438" s="14">
        <v>2015</v>
      </c>
      <c r="K438" s="78" t="s">
        <v>34</v>
      </c>
      <c r="L438" s="79" t="s">
        <v>35</v>
      </c>
      <c r="M438" s="79" t="s">
        <v>299</v>
      </c>
      <c r="N438" s="15" t="s">
        <v>28</v>
      </c>
      <c r="O438" s="15" t="s">
        <v>29</v>
      </c>
      <c r="P438" s="80" t="s">
        <v>2130</v>
      </c>
      <c r="Q438" s="80" t="s">
        <v>207</v>
      </c>
    </row>
    <row r="439" spans="1:17" hidden="1">
      <c r="A439" t="s">
        <v>1380</v>
      </c>
      <c r="B439" t="s">
        <v>1137</v>
      </c>
      <c r="C439" s="1">
        <v>132.63</v>
      </c>
      <c r="E439" s="42">
        <f t="shared" si="15"/>
        <v>132.63</v>
      </c>
      <c r="F439" s="77" t="s">
        <v>225</v>
      </c>
      <c r="G439" s="77" t="s">
        <v>207</v>
      </c>
      <c r="H439" s="77" t="s">
        <v>189</v>
      </c>
      <c r="I439" s="13">
        <v>2</v>
      </c>
      <c r="J439" s="14">
        <v>2015</v>
      </c>
      <c r="K439" s="78" t="s">
        <v>461</v>
      </c>
      <c r="L439" s="79" t="s">
        <v>1249</v>
      </c>
      <c r="M439" s="79" t="s">
        <v>299</v>
      </c>
      <c r="N439" s="15" t="s">
        <v>28</v>
      </c>
      <c r="O439" s="15" t="s">
        <v>29</v>
      </c>
      <c r="P439" s="80" t="s">
        <v>2130</v>
      </c>
      <c r="Q439" s="80" t="s">
        <v>207</v>
      </c>
    </row>
    <row r="440" spans="1:17" hidden="1">
      <c r="A440" t="s">
        <v>1380</v>
      </c>
      <c r="B440" t="s">
        <v>1680</v>
      </c>
      <c r="C440" s="1">
        <v>3.49</v>
      </c>
      <c r="E440" s="42">
        <f t="shared" si="15"/>
        <v>3.49</v>
      </c>
      <c r="F440" s="77" t="s">
        <v>225</v>
      </c>
      <c r="G440" s="77" t="s">
        <v>207</v>
      </c>
      <c r="H440" s="77" t="s">
        <v>189</v>
      </c>
      <c r="I440" s="13">
        <v>2</v>
      </c>
      <c r="J440" s="14">
        <v>2015</v>
      </c>
      <c r="K440" s="78" t="s">
        <v>97</v>
      </c>
      <c r="L440" s="79" t="s">
        <v>98</v>
      </c>
      <c r="M440" s="79" t="s">
        <v>23</v>
      </c>
      <c r="N440" s="15" t="s">
        <v>28</v>
      </c>
      <c r="O440" s="15" t="s">
        <v>24</v>
      </c>
      <c r="P440" s="80" t="s">
        <v>2130</v>
      </c>
      <c r="Q440" s="80" t="s">
        <v>207</v>
      </c>
    </row>
    <row r="441" spans="1:17" hidden="1">
      <c r="A441" t="s">
        <v>1381</v>
      </c>
      <c r="B441" t="s">
        <v>1140</v>
      </c>
      <c r="C441" s="1">
        <v>433.85</v>
      </c>
      <c r="E441" s="42">
        <f t="shared" si="15"/>
        <v>433.85</v>
      </c>
      <c r="F441" s="77" t="s">
        <v>225</v>
      </c>
      <c r="G441" s="77" t="s">
        <v>207</v>
      </c>
      <c r="H441" s="77" t="s">
        <v>189</v>
      </c>
      <c r="I441" s="13">
        <v>2</v>
      </c>
      <c r="J441" s="14">
        <v>2015</v>
      </c>
      <c r="K441" s="78" t="s">
        <v>461</v>
      </c>
      <c r="L441" s="79" t="s">
        <v>1249</v>
      </c>
      <c r="M441" s="79" t="s">
        <v>294</v>
      </c>
      <c r="N441" s="15" t="s">
        <v>28</v>
      </c>
      <c r="O441" s="15" t="s">
        <v>29</v>
      </c>
      <c r="P441" s="80" t="s">
        <v>2130</v>
      </c>
      <c r="Q441" s="80" t="s">
        <v>207</v>
      </c>
    </row>
    <row r="442" spans="1:17" hidden="1">
      <c r="A442" t="s">
        <v>1381</v>
      </c>
      <c r="B442" t="s">
        <v>1136</v>
      </c>
      <c r="C442" s="1">
        <v>100</v>
      </c>
      <c r="E442" s="42">
        <f t="shared" si="15"/>
        <v>100</v>
      </c>
      <c r="F442" s="77" t="s">
        <v>225</v>
      </c>
      <c r="G442" s="77" t="s">
        <v>207</v>
      </c>
      <c r="H442" s="77" t="s">
        <v>189</v>
      </c>
      <c r="I442" s="13">
        <v>2</v>
      </c>
      <c r="J442" s="14">
        <v>2015</v>
      </c>
      <c r="K442" s="78" t="s">
        <v>182</v>
      </c>
      <c r="L442" s="79" t="s">
        <v>232</v>
      </c>
      <c r="M442" s="79" t="s">
        <v>23</v>
      </c>
      <c r="N442" s="15" t="s">
        <v>28</v>
      </c>
      <c r="O442" s="15" t="s">
        <v>29</v>
      </c>
      <c r="P442" s="80" t="s">
        <v>2130</v>
      </c>
      <c r="Q442" s="80" t="s">
        <v>207</v>
      </c>
    </row>
    <row r="443" spans="1:17" hidden="1">
      <c r="A443" t="s">
        <v>1381</v>
      </c>
      <c r="B443" t="s">
        <v>1681</v>
      </c>
      <c r="C443" s="1">
        <v>89.79</v>
      </c>
      <c r="E443" s="42">
        <f t="shared" si="15"/>
        <v>89.79</v>
      </c>
      <c r="F443" s="77" t="s">
        <v>225</v>
      </c>
      <c r="G443" s="77" t="s">
        <v>207</v>
      </c>
      <c r="H443" s="77" t="s">
        <v>189</v>
      </c>
      <c r="I443" s="13">
        <v>2</v>
      </c>
      <c r="J443" s="14">
        <v>2015</v>
      </c>
      <c r="K443" s="78" t="s">
        <v>97</v>
      </c>
      <c r="L443" s="79" t="s">
        <v>98</v>
      </c>
      <c r="M443" s="79" t="s">
        <v>23</v>
      </c>
      <c r="N443" s="15" t="s">
        <v>28</v>
      </c>
      <c r="O443" s="15" t="s">
        <v>24</v>
      </c>
      <c r="P443" s="80" t="s">
        <v>2131</v>
      </c>
      <c r="Q443" s="80" t="s">
        <v>207</v>
      </c>
    </row>
    <row r="444" spans="1:17" hidden="1">
      <c r="A444" t="s">
        <v>1381</v>
      </c>
      <c r="B444" t="s">
        <v>1682</v>
      </c>
      <c r="C444" s="1">
        <v>11.3</v>
      </c>
      <c r="E444" s="42">
        <f t="shared" si="15"/>
        <v>11.3</v>
      </c>
      <c r="F444" s="77" t="s">
        <v>225</v>
      </c>
      <c r="G444" s="77" t="s">
        <v>207</v>
      </c>
      <c r="H444" s="77" t="s">
        <v>189</v>
      </c>
      <c r="I444" s="13">
        <v>2</v>
      </c>
      <c r="J444" s="14">
        <v>2015</v>
      </c>
      <c r="K444" s="78" t="s">
        <v>182</v>
      </c>
      <c r="L444" s="79" t="s">
        <v>183</v>
      </c>
      <c r="M444" s="79" t="s">
        <v>23</v>
      </c>
      <c r="N444" s="15" t="s">
        <v>28</v>
      </c>
      <c r="O444" s="15" t="s">
        <v>29</v>
      </c>
      <c r="P444" s="80" t="s">
        <v>2130</v>
      </c>
      <c r="Q444" s="80" t="s">
        <v>207</v>
      </c>
    </row>
    <row r="445" spans="1:17" hidden="1">
      <c r="A445" t="s">
        <v>1381</v>
      </c>
      <c r="B445" t="s">
        <v>1683</v>
      </c>
      <c r="C445" s="1">
        <v>406.43</v>
      </c>
      <c r="E445" s="42">
        <f t="shared" si="15"/>
        <v>406.43</v>
      </c>
      <c r="F445" s="77" t="s">
        <v>225</v>
      </c>
      <c r="G445" s="77" t="s">
        <v>207</v>
      </c>
      <c r="H445" s="77" t="s">
        <v>189</v>
      </c>
      <c r="I445" s="13">
        <v>2</v>
      </c>
      <c r="J445" s="14">
        <v>2015</v>
      </c>
      <c r="K445" s="78" t="s">
        <v>182</v>
      </c>
      <c r="L445" s="79" t="s">
        <v>183</v>
      </c>
      <c r="M445" s="79" t="s">
        <v>23</v>
      </c>
      <c r="N445" s="15" t="s">
        <v>28</v>
      </c>
      <c r="O445" s="15" t="s">
        <v>29</v>
      </c>
      <c r="P445" s="80" t="s">
        <v>2130</v>
      </c>
      <c r="Q445" s="80" t="s">
        <v>207</v>
      </c>
    </row>
    <row r="446" spans="1:17" hidden="1">
      <c r="A446" t="s">
        <v>1381</v>
      </c>
      <c r="B446" t="s">
        <v>1223</v>
      </c>
      <c r="C446" s="1">
        <v>134.44</v>
      </c>
      <c r="E446" s="42">
        <f t="shared" si="15"/>
        <v>134.44</v>
      </c>
      <c r="F446" s="77" t="s">
        <v>225</v>
      </c>
      <c r="G446" s="77" t="s">
        <v>207</v>
      </c>
      <c r="H446" s="77" t="s">
        <v>189</v>
      </c>
      <c r="I446" s="13">
        <v>2</v>
      </c>
      <c r="J446" s="14">
        <v>2015</v>
      </c>
      <c r="K446" s="78" t="s">
        <v>34</v>
      </c>
      <c r="L446" s="79" t="s">
        <v>35</v>
      </c>
      <c r="M446" s="79" t="s">
        <v>299</v>
      </c>
      <c r="N446" s="15" t="s">
        <v>28</v>
      </c>
      <c r="O446" s="15" t="s">
        <v>29</v>
      </c>
      <c r="P446" s="80" t="s">
        <v>2130</v>
      </c>
      <c r="Q446" s="80" t="s">
        <v>207</v>
      </c>
    </row>
    <row r="447" spans="1:17" hidden="1">
      <c r="A447" t="s">
        <v>1381</v>
      </c>
      <c r="B447" t="s">
        <v>1127</v>
      </c>
      <c r="C447" s="1">
        <v>-1.5</v>
      </c>
      <c r="E447" s="42">
        <f t="shared" si="15"/>
        <v>-1.5</v>
      </c>
      <c r="F447" s="77" t="s">
        <v>1038</v>
      </c>
      <c r="G447" s="77" t="s">
        <v>207</v>
      </c>
      <c r="H447" s="77" t="s">
        <v>189</v>
      </c>
      <c r="I447" s="13">
        <v>2</v>
      </c>
      <c r="J447" s="14">
        <v>2015</v>
      </c>
      <c r="K447" s="78" t="s">
        <v>182</v>
      </c>
      <c r="L447" s="79" t="s">
        <v>183</v>
      </c>
      <c r="M447" s="79" t="s">
        <v>23</v>
      </c>
      <c r="N447" s="15" t="s">
        <v>28</v>
      </c>
      <c r="O447" s="15" t="s">
        <v>29</v>
      </c>
      <c r="P447" s="80" t="s">
        <v>2130</v>
      </c>
      <c r="Q447" s="80" t="s">
        <v>207</v>
      </c>
    </row>
    <row r="448" spans="1:17" hidden="1">
      <c r="A448" t="s">
        <v>1381</v>
      </c>
      <c r="B448" t="s">
        <v>1219</v>
      </c>
      <c r="C448" s="1">
        <v>64.94</v>
      </c>
      <c r="E448" s="42">
        <f t="shared" si="15"/>
        <v>64.94</v>
      </c>
      <c r="F448" s="77" t="s">
        <v>225</v>
      </c>
      <c r="G448" s="77" t="s">
        <v>207</v>
      </c>
      <c r="H448" s="77" t="s">
        <v>189</v>
      </c>
      <c r="I448" s="13">
        <v>2</v>
      </c>
      <c r="J448" s="14">
        <v>2015</v>
      </c>
      <c r="K448" s="78" t="s">
        <v>123</v>
      </c>
      <c r="L448" s="79" t="s">
        <v>101</v>
      </c>
      <c r="M448" s="79" t="s">
        <v>284</v>
      </c>
      <c r="N448" s="15" t="s">
        <v>28</v>
      </c>
      <c r="O448" s="15" t="s">
        <v>29</v>
      </c>
      <c r="P448" s="80" t="s">
        <v>2130</v>
      </c>
      <c r="Q448" s="80" t="s">
        <v>207</v>
      </c>
    </row>
    <row r="449" spans="1:17" hidden="1">
      <c r="A449" t="s">
        <v>1381</v>
      </c>
      <c r="B449" t="s">
        <v>1182</v>
      </c>
      <c r="C449" s="1">
        <v>4.8600000000000003</v>
      </c>
      <c r="E449" s="42">
        <f t="shared" si="15"/>
        <v>4.8600000000000003</v>
      </c>
      <c r="F449" s="77" t="s">
        <v>225</v>
      </c>
      <c r="G449" s="77" t="s">
        <v>207</v>
      </c>
      <c r="H449" s="77" t="s">
        <v>189</v>
      </c>
      <c r="I449" s="13">
        <v>2</v>
      </c>
      <c r="J449" s="14">
        <v>2015</v>
      </c>
      <c r="K449" s="78" t="s">
        <v>428</v>
      </c>
      <c r="L449" s="79" t="s">
        <v>1275</v>
      </c>
      <c r="M449" s="79" t="s">
        <v>23</v>
      </c>
      <c r="N449" s="15" t="s">
        <v>28</v>
      </c>
      <c r="O449" s="15" t="s">
        <v>29</v>
      </c>
      <c r="P449" s="80" t="s">
        <v>2130</v>
      </c>
      <c r="Q449" s="80" t="s">
        <v>207</v>
      </c>
    </row>
    <row r="450" spans="1:17" hidden="1">
      <c r="A450" t="s">
        <v>1382</v>
      </c>
      <c r="B450" t="s">
        <v>1233</v>
      </c>
      <c r="C450" s="1">
        <v>198</v>
      </c>
      <c r="E450" s="42">
        <f t="shared" si="15"/>
        <v>198</v>
      </c>
      <c r="F450" s="77" t="s">
        <v>225</v>
      </c>
      <c r="G450" s="77" t="s">
        <v>207</v>
      </c>
      <c r="H450" s="77" t="s">
        <v>189</v>
      </c>
      <c r="I450" s="13">
        <v>2</v>
      </c>
      <c r="J450" s="14">
        <v>2015</v>
      </c>
      <c r="K450" s="78" t="s">
        <v>97</v>
      </c>
      <c r="L450" s="79" t="s">
        <v>98</v>
      </c>
      <c r="M450" s="79" t="s">
        <v>23</v>
      </c>
      <c r="N450" s="15" t="s">
        <v>28</v>
      </c>
      <c r="O450" s="15" t="s">
        <v>24</v>
      </c>
      <c r="P450" s="80" t="s">
        <v>2131</v>
      </c>
      <c r="Q450" s="80" t="s">
        <v>207</v>
      </c>
    </row>
    <row r="451" spans="1:17" hidden="1">
      <c r="A451" t="s">
        <v>1382</v>
      </c>
      <c r="B451" t="s">
        <v>1136</v>
      </c>
      <c r="C451" s="1">
        <v>200</v>
      </c>
      <c r="E451" s="42">
        <f t="shared" si="15"/>
        <v>200</v>
      </c>
      <c r="F451" s="77" t="s">
        <v>225</v>
      </c>
      <c r="G451" s="77" t="s">
        <v>207</v>
      </c>
      <c r="H451" s="77" t="s">
        <v>189</v>
      </c>
      <c r="I451" s="13">
        <v>2</v>
      </c>
      <c r="J451" s="14">
        <v>2015</v>
      </c>
      <c r="K451" s="78" t="s">
        <v>182</v>
      </c>
      <c r="L451" s="79" t="s">
        <v>232</v>
      </c>
      <c r="M451" s="79" t="s">
        <v>23</v>
      </c>
      <c r="N451" s="15" t="s">
        <v>28</v>
      </c>
      <c r="O451" s="15" t="s">
        <v>29</v>
      </c>
      <c r="P451" s="80" t="s">
        <v>2130</v>
      </c>
      <c r="Q451" s="80" t="s">
        <v>207</v>
      </c>
    </row>
    <row r="452" spans="1:17" hidden="1">
      <c r="A452" t="s">
        <v>1382</v>
      </c>
      <c r="B452" t="s">
        <v>1143</v>
      </c>
      <c r="C452" s="1">
        <v>32.61</v>
      </c>
      <c r="E452" s="42">
        <f t="shared" si="15"/>
        <v>32.61</v>
      </c>
      <c r="F452" s="77" t="s">
        <v>225</v>
      </c>
      <c r="G452" s="77" t="s">
        <v>207</v>
      </c>
      <c r="H452" s="77" t="s">
        <v>189</v>
      </c>
      <c r="I452" s="13">
        <v>2</v>
      </c>
      <c r="J452" s="14">
        <v>2015</v>
      </c>
      <c r="K452" s="78" t="s">
        <v>496</v>
      </c>
      <c r="L452" s="79" t="s">
        <v>1251</v>
      </c>
      <c r="M452" s="79" t="s">
        <v>23</v>
      </c>
      <c r="N452" s="15" t="s">
        <v>28</v>
      </c>
      <c r="O452" s="15" t="s">
        <v>29</v>
      </c>
      <c r="P452" s="80" t="s">
        <v>2130</v>
      </c>
      <c r="Q452" s="80" t="s">
        <v>207</v>
      </c>
    </row>
    <row r="453" spans="1:17" hidden="1">
      <c r="A453" t="s">
        <v>1382</v>
      </c>
      <c r="B453" t="s">
        <v>1684</v>
      </c>
      <c r="C453" s="1">
        <v>80.27</v>
      </c>
      <c r="E453" s="42">
        <f t="shared" si="15"/>
        <v>80.27</v>
      </c>
      <c r="F453" s="77" t="s">
        <v>225</v>
      </c>
      <c r="G453" s="77" t="s">
        <v>207</v>
      </c>
      <c r="H453" s="77" t="s">
        <v>189</v>
      </c>
      <c r="I453" s="13">
        <v>2</v>
      </c>
      <c r="J453" s="14">
        <v>2015</v>
      </c>
      <c r="K453" s="78" t="s">
        <v>182</v>
      </c>
      <c r="L453" s="79" t="s">
        <v>183</v>
      </c>
      <c r="M453" s="79" t="s">
        <v>23</v>
      </c>
      <c r="N453" s="15" t="s">
        <v>28</v>
      </c>
      <c r="O453" s="15" t="s">
        <v>29</v>
      </c>
      <c r="P453" s="80" t="s">
        <v>2130</v>
      </c>
      <c r="Q453" s="80" t="s">
        <v>207</v>
      </c>
    </row>
    <row r="454" spans="1:17" hidden="1">
      <c r="A454" t="s">
        <v>1382</v>
      </c>
      <c r="B454" t="s">
        <v>1685</v>
      </c>
      <c r="C454" s="1">
        <v>227.88</v>
      </c>
      <c r="E454" s="42">
        <f t="shared" si="15"/>
        <v>227.88</v>
      </c>
      <c r="F454" s="77" t="s">
        <v>225</v>
      </c>
      <c r="G454" s="77" t="s">
        <v>207</v>
      </c>
      <c r="H454" s="77" t="s">
        <v>189</v>
      </c>
      <c r="I454" s="13">
        <v>2</v>
      </c>
      <c r="J454" s="14">
        <v>2015</v>
      </c>
      <c r="K454" s="78" t="s">
        <v>182</v>
      </c>
      <c r="L454" s="79" t="s">
        <v>183</v>
      </c>
      <c r="M454" s="79" t="s">
        <v>23</v>
      </c>
      <c r="N454" s="15" t="s">
        <v>28</v>
      </c>
      <c r="O454" s="15" t="s">
        <v>29</v>
      </c>
      <c r="P454" s="80" t="s">
        <v>2130</v>
      </c>
      <c r="Q454" s="80" t="s">
        <v>207</v>
      </c>
    </row>
    <row r="455" spans="1:17" hidden="1">
      <c r="A455" t="s">
        <v>1382</v>
      </c>
      <c r="B455" t="s">
        <v>1686</v>
      </c>
      <c r="C455" s="1">
        <v>58.19</v>
      </c>
      <c r="E455" s="42">
        <f t="shared" si="15"/>
        <v>58.19</v>
      </c>
      <c r="F455" s="77" t="s">
        <v>225</v>
      </c>
      <c r="G455" s="77" t="s">
        <v>207</v>
      </c>
      <c r="H455" s="77" t="s">
        <v>189</v>
      </c>
      <c r="I455" s="13">
        <v>2</v>
      </c>
      <c r="J455" s="14">
        <v>2015</v>
      </c>
      <c r="K455" s="78" t="s">
        <v>182</v>
      </c>
      <c r="L455" s="79" t="s">
        <v>183</v>
      </c>
      <c r="M455" s="79" t="s">
        <v>23</v>
      </c>
      <c r="N455" s="15" t="s">
        <v>28</v>
      </c>
      <c r="O455" s="15" t="s">
        <v>29</v>
      </c>
      <c r="P455" s="80" t="s">
        <v>2130</v>
      </c>
      <c r="Q455" s="80" t="s">
        <v>207</v>
      </c>
    </row>
    <row r="456" spans="1:17" hidden="1">
      <c r="A456" t="s">
        <v>1382</v>
      </c>
      <c r="B456" t="s">
        <v>1127</v>
      </c>
      <c r="C456" s="1">
        <v>-1.1399999999999999</v>
      </c>
      <c r="E456" s="42">
        <f t="shared" si="15"/>
        <v>-1.1399999999999999</v>
      </c>
      <c r="F456" s="77" t="s">
        <v>1038</v>
      </c>
      <c r="G456" s="77" t="s">
        <v>207</v>
      </c>
      <c r="H456" s="77" t="s">
        <v>189</v>
      </c>
      <c r="I456" s="13">
        <v>2</v>
      </c>
      <c r="J456" s="14">
        <v>2015</v>
      </c>
      <c r="K456" s="78" t="s">
        <v>182</v>
      </c>
      <c r="L456" s="79" t="s">
        <v>183</v>
      </c>
      <c r="M456" s="79" t="s">
        <v>23</v>
      </c>
      <c r="N456" s="15" t="s">
        <v>28</v>
      </c>
      <c r="O456" s="15" t="s">
        <v>29</v>
      </c>
      <c r="P456" s="80" t="s">
        <v>2130</v>
      </c>
      <c r="Q456" s="80" t="s">
        <v>207</v>
      </c>
    </row>
    <row r="457" spans="1:17" hidden="1">
      <c r="A457" t="s">
        <v>1382</v>
      </c>
      <c r="B457" t="s">
        <v>1150</v>
      </c>
      <c r="C457" s="1">
        <v>20.46</v>
      </c>
      <c r="E457" s="42">
        <f t="shared" si="15"/>
        <v>20.46</v>
      </c>
      <c r="F457" s="77" t="s">
        <v>225</v>
      </c>
      <c r="G457" s="77" t="s">
        <v>207</v>
      </c>
      <c r="H457" s="77" t="s">
        <v>189</v>
      </c>
      <c r="I457" s="13">
        <v>2</v>
      </c>
      <c r="J457" s="14">
        <v>2015</v>
      </c>
      <c r="K457" s="78" t="s">
        <v>34</v>
      </c>
      <c r="L457" s="79" t="s">
        <v>35</v>
      </c>
      <c r="M457" s="79" t="s">
        <v>299</v>
      </c>
      <c r="N457" s="15" t="s">
        <v>28</v>
      </c>
      <c r="O457" s="15" t="s">
        <v>29</v>
      </c>
      <c r="P457" s="80" t="s">
        <v>2130</v>
      </c>
      <c r="Q457" s="80" t="s">
        <v>207</v>
      </c>
    </row>
    <row r="458" spans="1:17" hidden="1">
      <c r="A458" t="s">
        <v>1383</v>
      </c>
      <c r="B458" s="82" t="s">
        <v>1687</v>
      </c>
      <c r="C458" s="1">
        <v>23.39</v>
      </c>
      <c r="E458" s="42">
        <f t="shared" si="15"/>
        <v>23.39</v>
      </c>
      <c r="F458" s="77" t="s">
        <v>225</v>
      </c>
      <c r="G458" s="77" t="s">
        <v>207</v>
      </c>
      <c r="H458" s="77" t="s">
        <v>189</v>
      </c>
      <c r="I458" s="13">
        <v>2</v>
      </c>
      <c r="J458" s="14">
        <v>2015</v>
      </c>
      <c r="K458" s="78" t="s">
        <v>435</v>
      </c>
      <c r="L458" s="79" t="s">
        <v>1270</v>
      </c>
      <c r="M458" s="79" t="s">
        <v>23</v>
      </c>
      <c r="N458" s="15" t="s">
        <v>28</v>
      </c>
      <c r="O458" s="15" t="s">
        <v>29</v>
      </c>
      <c r="P458" s="80" t="s">
        <v>2130</v>
      </c>
      <c r="Q458" s="80" t="s">
        <v>207</v>
      </c>
    </row>
    <row r="459" spans="1:17" hidden="1">
      <c r="A459" t="s">
        <v>1383</v>
      </c>
      <c r="B459" t="s">
        <v>1609</v>
      </c>
      <c r="C459" s="1">
        <v>13</v>
      </c>
      <c r="E459" s="42">
        <f t="shared" si="15"/>
        <v>13</v>
      </c>
      <c r="F459" s="77" t="s">
        <v>225</v>
      </c>
      <c r="G459" s="77" t="s">
        <v>207</v>
      </c>
      <c r="H459" s="77" t="s">
        <v>189</v>
      </c>
      <c r="I459" s="13">
        <v>2</v>
      </c>
      <c r="J459" s="14">
        <v>2015</v>
      </c>
      <c r="K459" s="78" t="s">
        <v>97</v>
      </c>
      <c r="L459" s="79" t="s">
        <v>98</v>
      </c>
      <c r="M459" s="79" t="s">
        <v>23</v>
      </c>
      <c r="N459" s="15" t="s">
        <v>28</v>
      </c>
      <c r="O459" s="15" t="s">
        <v>24</v>
      </c>
      <c r="P459" s="80" t="s">
        <v>2131</v>
      </c>
      <c r="Q459" s="80" t="s">
        <v>207</v>
      </c>
    </row>
    <row r="460" spans="1:17" hidden="1">
      <c r="A460" t="s">
        <v>1383</v>
      </c>
      <c r="B460" t="s">
        <v>1688</v>
      </c>
      <c r="C460" s="1">
        <v>84.2</v>
      </c>
      <c r="E460" s="42">
        <f t="shared" si="15"/>
        <v>84.2</v>
      </c>
      <c r="F460" s="77" t="s">
        <v>225</v>
      </c>
      <c r="G460" s="77" t="s">
        <v>207</v>
      </c>
      <c r="H460" s="77" t="s">
        <v>189</v>
      </c>
      <c r="I460" s="13">
        <v>2</v>
      </c>
      <c r="J460" s="14">
        <v>2015</v>
      </c>
      <c r="K460" s="78" t="s">
        <v>97</v>
      </c>
      <c r="L460" s="79" t="s">
        <v>98</v>
      </c>
      <c r="M460" s="79" t="s">
        <v>23</v>
      </c>
      <c r="N460" s="15" t="s">
        <v>28</v>
      </c>
      <c r="O460" s="15" t="s">
        <v>24</v>
      </c>
      <c r="P460" s="80" t="s">
        <v>2131</v>
      </c>
      <c r="Q460" s="80" t="s">
        <v>207</v>
      </c>
    </row>
    <row r="461" spans="1:17" hidden="1">
      <c r="A461" t="s">
        <v>1383</v>
      </c>
      <c r="B461" t="s">
        <v>1689</v>
      </c>
      <c r="C461" s="1">
        <v>83.27</v>
      </c>
      <c r="E461" s="42">
        <f t="shared" si="15"/>
        <v>83.27</v>
      </c>
      <c r="F461" s="77" t="s">
        <v>225</v>
      </c>
      <c r="G461" s="77" t="s">
        <v>207</v>
      </c>
      <c r="H461" s="77" t="s">
        <v>189</v>
      </c>
      <c r="I461" s="13">
        <v>2</v>
      </c>
      <c r="J461" s="14">
        <v>2015</v>
      </c>
      <c r="K461" s="78" t="s">
        <v>182</v>
      </c>
      <c r="L461" s="79" t="s">
        <v>183</v>
      </c>
      <c r="M461" s="79" t="s">
        <v>23</v>
      </c>
      <c r="N461" s="15" t="s">
        <v>28</v>
      </c>
      <c r="O461" s="15" t="s">
        <v>29</v>
      </c>
      <c r="P461" s="80" t="s">
        <v>2130</v>
      </c>
      <c r="Q461" s="80" t="s">
        <v>207</v>
      </c>
    </row>
    <row r="462" spans="1:17" hidden="1">
      <c r="A462" t="s">
        <v>1383</v>
      </c>
      <c r="B462" t="s">
        <v>1690</v>
      </c>
      <c r="C462" s="1">
        <v>52.21</v>
      </c>
      <c r="E462" s="42">
        <f t="shared" si="15"/>
        <v>52.21</v>
      </c>
      <c r="F462" s="77" t="s">
        <v>225</v>
      </c>
      <c r="G462" s="77" t="s">
        <v>207</v>
      </c>
      <c r="H462" s="77" t="s">
        <v>189</v>
      </c>
      <c r="I462" s="13">
        <v>2</v>
      </c>
      <c r="J462" s="14">
        <v>2015</v>
      </c>
      <c r="K462" s="78" t="s">
        <v>182</v>
      </c>
      <c r="L462" s="79" t="s">
        <v>183</v>
      </c>
      <c r="M462" s="79" t="s">
        <v>23</v>
      </c>
      <c r="N462" s="15" t="s">
        <v>28</v>
      </c>
      <c r="O462" s="15" t="s">
        <v>29</v>
      </c>
      <c r="P462" s="80" t="s">
        <v>2130</v>
      </c>
      <c r="Q462" s="80" t="s">
        <v>207</v>
      </c>
    </row>
    <row r="463" spans="1:17" hidden="1">
      <c r="A463" t="s">
        <v>1383</v>
      </c>
      <c r="B463" t="s">
        <v>1127</v>
      </c>
      <c r="C463" s="1">
        <v>-20.32</v>
      </c>
      <c r="E463" s="42">
        <f t="shared" si="15"/>
        <v>-20.32</v>
      </c>
      <c r="F463" s="77" t="s">
        <v>1038</v>
      </c>
      <c r="G463" s="77" t="s">
        <v>207</v>
      </c>
      <c r="H463" s="77" t="s">
        <v>189</v>
      </c>
      <c r="I463" s="13">
        <v>2</v>
      </c>
      <c r="J463" s="14">
        <v>2015</v>
      </c>
      <c r="K463" s="78" t="s">
        <v>182</v>
      </c>
      <c r="L463" s="79" t="s">
        <v>183</v>
      </c>
      <c r="M463" s="79" t="s">
        <v>23</v>
      </c>
      <c r="N463" s="15" t="s">
        <v>28</v>
      </c>
      <c r="O463" s="15" t="s">
        <v>29</v>
      </c>
      <c r="P463" s="80" t="s">
        <v>2130</v>
      </c>
      <c r="Q463" s="80" t="s">
        <v>207</v>
      </c>
    </row>
    <row r="464" spans="1:17" hidden="1">
      <c r="A464" t="s">
        <v>1383</v>
      </c>
      <c r="B464" t="s">
        <v>1127</v>
      </c>
      <c r="C464" s="1">
        <v>-2.91</v>
      </c>
      <c r="E464" s="42">
        <f t="shared" si="15"/>
        <v>-2.91</v>
      </c>
      <c r="F464" s="77" t="s">
        <v>1038</v>
      </c>
      <c r="G464" s="77" t="s">
        <v>207</v>
      </c>
      <c r="H464" s="77" t="s">
        <v>189</v>
      </c>
      <c r="I464" s="13">
        <v>2</v>
      </c>
      <c r="J464" s="14">
        <v>2015</v>
      </c>
      <c r="K464" s="78" t="s">
        <v>182</v>
      </c>
      <c r="L464" s="79" t="s">
        <v>183</v>
      </c>
      <c r="M464" s="79" t="s">
        <v>23</v>
      </c>
      <c r="N464" s="15" t="s">
        <v>28</v>
      </c>
      <c r="O464" s="15" t="s">
        <v>29</v>
      </c>
      <c r="P464" s="80" t="s">
        <v>2130</v>
      </c>
      <c r="Q464" s="80" t="s">
        <v>207</v>
      </c>
    </row>
    <row r="465" spans="1:17" hidden="1">
      <c r="A465" t="s">
        <v>1383</v>
      </c>
      <c r="B465" t="s">
        <v>1127</v>
      </c>
      <c r="C465" s="1">
        <v>-4.01</v>
      </c>
      <c r="E465" s="42">
        <f t="shared" si="15"/>
        <v>-4.01</v>
      </c>
      <c r="F465" s="77" t="s">
        <v>1038</v>
      </c>
      <c r="G465" s="77" t="s">
        <v>207</v>
      </c>
      <c r="H465" s="77" t="s">
        <v>189</v>
      </c>
      <c r="I465" s="13">
        <v>2</v>
      </c>
      <c r="J465" s="14">
        <v>2015</v>
      </c>
      <c r="K465" s="78" t="s">
        <v>182</v>
      </c>
      <c r="L465" s="79" t="s">
        <v>183</v>
      </c>
      <c r="M465" s="79" t="s">
        <v>23</v>
      </c>
      <c r="N465" s="15" t="s">
        <v>28</v>
      </c>
      <c r="O465" s="15" t="s">
        <v>29</v>
      </c>
      <c r="P465" s="80" t="s">
        <v>2130</v>
      </c>
      <c r="Q465" s="80" t="s">
        <v>207</v>
      </c>
    </row>
    <row r="466" spans="1:17" hidden="1">
      <c r="A466" t="s">
        <v>1383</v>
      </c>
      <c r="B466" t="s">
        <v>1127</v>
      </c>
      <c r="C466" s="1">
        <v>-11.39</v>
      </c>
      <c r="E466" s="42">
        <f t="shared" si="15"/>
        <v>-11.39</v>
      </c>
      <c r="F466" s="77" t="s">
        <v>1038</v>
      </c>
      <c r="G466" s="77" t="s">
        <v>207</v>
      </c>
      <c r="H466" s="77" t="s">
        <v>189</v>
      </c>
      <c r="I466" s="13">
        <v>2</v>
      </c>
      <c r="J466" s="14">
        <v>2015</v>
      </c>
      <c r="K466" s="78" t="s">
        <v>182</v>
      </c>
      <c r="L466" s="79" t="s">
        <v>183</v>
      </c>
      <c r="M466" s="79" t="s">
        <v>23</v>
      </c>
      <c r="N466" s="15" t="s">
        <v>28</v>
      </c>
      <c r="O466" s="15" t="s">
        <v>29</v>
      </c>
      <c r="P466" s="80" t="s">
        <v>2130</v>
      </c>
      <c r="Q466" s="80" t="s">
        <v>207</v>
      </c>
    </row>
    <row r="467" spans="1:17" hidden="1">
      <c r="A467" t="s">
        <v>1383</v>
      </c>
      <c r="B467" t="s">
        <v>1143</v>
      </c>
      <c r="C467" s="1">
        <v>32.61</v>
      </c>
      <c r="E467" s="42">
        <f t="shared" si="15"/>
        <v>32.61</v>
      </c>
      <c r="F467" s="77" t="s">
        <v>225</v>
      </c>
      <c r="G467" s="77" t="s">
        <v>207</v>
      </c>
      <c r="H467" s="77" t="s">
        <v>189</v>
      </c>
      <c r="I467" s="13">
        <v>2</v>
      </c>
      <c r="J467" s="14">
        <v>2015</v>
      </c>
      <c r="K467" s="78" t="s">
        <v>496</v>
      </c>
      <c r="L467" s="79" t="s">
        <v>1251</v>
      </c>
      <c r="M467" s="79" t="s">
        <v>23</v>
      </c>
      <c r="N467" s="15" t="s">
        <v>28</v>
      </c>
      <c r="O467" s="15" t="s">
        <v>29</v>
      </c>
      <c r="P467" s="80" t="s">
        <v>2130</v>
      </c>
      <c r="Q467" s="80" t="s">
        <v>207</v>
      </c>
    </row>
    <row r="468" spans="1:17" hidden="1">
      <c r="A468" t="s">
        <v>1383</v>
      </c>
      <c r="B468" t="s">
        <v>1169</v>
      </c>
      <c r="C468" s="1">
        <v>20</v>
      </c>
      <c r="E468" s="42">
        <f t="shared" si="15"/>
        <v>20</v>
      </c>
      <c r="F468" s="77" t="s">
        <v>225</v>
      </c>
      <c r="G468" s="77" t="s">
        <v>207</v>
      </c>
      <c r="H468" s="77" t="s">
        <v>189</v>
      </c>
      <c r="I468" s="13">
        <v>2</v>
      </c>
      <c r="J468" s="14">
        <v>2015</v>
      </c>
      <c r="K468" s="78" t="s">
        <v>34</v>
      </c>
      <c r="L468" s="79" t="s">
        <v>35</v>
      </c>
      <c r="M468" s="79" t="s">
        <v>299</v>
      </c>
      <c r="N468" s="15" t="s">
        <v>28</v>
      </c>
      <c r="O468" s="15" t="s">
        <v>29</v>
      </c>
      <c r="P468" s="80" t="s">
        <v>2130</v>
      </c>
      <c r="Q468" s="80" t="s">
        <v>207</v>
      </c>
    </row>
    <row r="469" spans="1:17" hidden="1">
      <c r="A469" t="s">
        <v>1384</v>
      </c>
      <c r="B469" t="s">
        <v>1217</v>
      </c>
      <c r="C469" s="1">
        <v>39.85</v>
      </c>
      <c r="E469" s="42">
        <f t="shared" si="15"/>
        <v>39.85</v>
      </c>
      <c r="F469" s="77" t="s">
        <v>225</v>
      </c>
      <c r="G469" s="77" t="s">
        <v>207</v>
      </c>
      <c r="H469" s="77" t="s">
        <v>189</v>
      </c>
      <c r="I469" s="13">
        <v>2</v>
      </c>
      <c r="J469" s="14">
        <v>2015</v>
      </c>
      <c r="K469" s="78" t="s">
        <v>435</v>
      </c>
      <c r="L469" s="79" t="s">
        <v>1255</v>
      </c>
      <c r="M469" s="79" t="s">
        <v>23</v>
      </c>
      <c r="N469" s="15" t="s">
        <v>28</v>
      </c>
      <c r="O469" s="15" t="s">
        <v>29</v>
      </c>
      <c r="P469" s="80" t="s">
        <v>2130</v>
      </c>
      <c r="Q469" s="80" t="s">
        <v>207</v>
      </c>
    </row>
    <row r="470" spans="1:17" hidden="1">
      <c r="A470" t="s">
        <v>1384</v>
      </c>
      <c r="B470" t="s">
        <v>1691</v>
      </c>
      <c r="C470" s="1">
        <v>10.46</v>
      </c>
      <c r="E470" s="42">
        <f t="shared" si="15"/>
        <v>10.46</v>
      </c>
      <c r="F470" s="77" t="s">
        <v>225</v>
      </c>
      <c r="G470" s="77" t="s">
        <v>207</v>
      </c>
      <c r="H470" s="77" t="s">
        <v>189</v>
      </c>
      <c r="I470" s="13">
        <v>2</v>
      </c>
      <c r="J470" s="14">
        <v>2015</v>
      </c>
      <c r="K470" s="78" t="s">
        <v>182</v>
      </c>
      <c r="L470" s="79" t="s">
        <v>1257</v>
      </c>
      <c r="M470" s="79" t="s">
        <v>23</v>
      </c>
      <c r="N470" s="15" t="s">
        <v>28</v>
      </c>
      <c r="O470" s="15" t="s">
        <v>29</v>
      </c>
      <c r="P470" s="80" t="s">
        <v>2130</v>
      </c>
      <c r="Q470" s="80" t="s">
        <v>207</v>
      </c>
    </row>
    <row r="471" spans="1:17" hidden="1">
      <c r="A471" t="s">
        <v>1384</v>
      </c>
      <c r="B471" t="s">
        <v>1216</v>
      </c>
      <c r="C471" s="1">
        <v>14.9</v>
      </c>
      <c r="E471" s="42">
        <f t="shared" si="15"/>
        <v>14.9</v>
      </c>
      <c r="F471" s="77" t="s">
        <v>225</v>
      </c>
      <c r="G471" s="77" t="s">
        <v>207</v>
      </c>
      <c r="H471" s="77" t="s">
        <v>189</v>
      </c>
      <c r="I471" s="13">
        <v>2</v>
      </c>
      <c r="J471" s="14">
        <v>2015</v>
      </c>
      <c r="K471" s="78" t="s">
        <v>139</v>
      </c>
      <c r="L471" s="79" t="s">
        <v>1252</v>
      </c>
      <c r="M471" s="79" t="s">
        <v>294</v>
      </c>
      <c r="N471" s="15" t="s">
        <v>28</v>
      </c>
      <c r="O471" s="15" t="s">
        <v>29</v>
      </c>
      <c r="P471" s="80" t="s">
        <v>2130</v>
      </c>
      <c r="Q471" s="80" t="s">
        <v>207</v>
      </c>
    </row>
    <row r="472" spans="1:17" hidden="1">
      <c r="A472" t="s">
        <v>1384</v>
      </c>
      <c r="B472" t="s">
        <v>1692</v>
      </c>
      <c r="C472" s="1">
        <v>95.9</v>
      </c>
      <c r="E472" s="42">
        <f t="shared" si="15"/>
        <v>95.9</v>
      </c>
      <c r="F472" s="77" t="s">
        <v>225</v>
      </c>
      <c r="G472" s="77" t="s">
        <v>207</v>
      </c>
      <c r="H472" s="77" t="s">
        <v>189</v>
      </c>
      <c r="I472" s="13">
        <v>2</v>
      </c>
      <c r="J472" s="14">
        <v>2015</v>
      </c>
      <c r="K472" s="78" t="s">
        <v>182</v>
      </c>
      <c r="L472" s="79" t="s">
        <v>183</v>
      </c>
      <c r="M472" s="79" t="s">
        <v>23</v>
      </c>
      <c r="N472" s="15" t="s">
        <v>28</v>
      </c>
      <c r="O472" s="15" t="s">
        <v>29</v>
      </c>
      <c r="P472" s="80" t="s">
        <v>2130</v>
      </c>
      <c r="Q472" s="80" t="s">
        <v>207</v>
      </c>
    </row>
    <row r="473" spans="1:17" hidden="1">
      <c r="A473" t="s">
        <v>1384</v>
      </c>
      <c r="B473" t="s">
        <v>1693</v>
      </c>
      <c r="C473" s="1">
        <v>19.89</v>
      </c>
      <c r="E473" s="42">
        <f t="shared" si="15"/>
        <v>19.89</v>
      </c>
      <c r="F473" s="77" t="s">
        <v>225</v>
      </c>
      <c r="G473" s="77" t="s">
        <v>207</v>
      </c>
      <c r="H473" s="77" t="s">
        <v>189</v>
      </c>
      <c r="I473" s="13">
        <v>2</v>
      </c>
      <c r="J473" s="14">
        <v>2015</v>
      </c>
      <c r="K473" s="78" t="s">
        <v>182</v>
      </c>
      <c r="L473" s="79" t="s">
        <v>183</v>
      </c>
      <c r="M473" s="79" t="s">
        <v>23</v>
      </c>
      <c r="N473" s="15" t="s">
        <v>28</v>
      </c>
      <c r="O473" s="15" t="s">
        <v>29</v>
      </c>
      <c r="P473" s="80" t="s">
        <v>2130</v>
      </c>
      <c r="Q473" s="80" t="s">
        <v>207</v>
      </c>
    </row>
    <row r="474" spans="1:17" hidden="1">
      <c r="A474" t="s">
        <v>1384</v>
      </c>
      <c r="B474" t="s">
        <v>1694</v>
      </c>
      <c r="C474" s="1">
        <v>207.45</v>
      </c>
      <c r="E474" s="42">
        <f t="shared" si="15"/>
        <v>207.45</v>
      </c>
      <c r="F474" s="77" t="s">
        <v>225</v>
      </c>
      <c r="G474" s="77" t="s">
        <v>207</v>
      </c>
      <c r="H474" s="77" t="s">
        <v>189</v>
      </c>
      <c r="I474" s="13">
        <v>2</v>
      </c>
      <c r="J474" s="14">
        <v>2015</v>
      </c>
      <c r="K474" s="78" t="s">
        <v>182</v>
      </c>
      <c r="L474" s="79" t="s">
        <v>183</v>
      </c>
      <c r="M474" s="79" t="s">
        <v>23</v>
      </c>
      <c r="N474" s="15" t="s">
        <v>28</v>
      </c>
      <c r="O474" s="15" t="s">
        <v>29</v>
      </c>
      <c r="P474" s="80" t="s">
        <v>2130</v>
      </c>
      <c r="Q474" s="80" t="s">
        <v>207</v>
      </c>
    </row>
    <row r="475" spans="1:17" hidden="1">
      <c r="A475" t="s">
        <v>1384</v>
      </c>
      <c r="B475" t="s">
        <v>1157</v>
      </c>
      <c r="C475" s="1">
        <v>4.49</v>
      </c>
      <c r="E475" s="42">
        <f t="shared" si="15"/>
        <v>4.49</v>
      </c>
      <c r="F475" s="77" t="s">
        <v>225</v>
      </c>
      <c r="G475" s="77" t="s">
        <v>207</v>
      </c>
      <c r="H475" s="77" t="s">
        <v>189</v>
      </c>
      <c r="I475" s="13">
        <v>2</v>
      </c>
      <c r="J475" s="14">
        <v>2015</v>
      </c>
      <c r="K475" s="78" t="s">
        <v>34</v>
      </c>
      <c r="L475" s="79" t="s">
        <v>35</v>
      </c>
      <c r="M475" s="79" t="s">
        <v>299</v>
      </c>
      <c r="N475" s="15" t="s">
        <v>28</v>
      </c>
      <c r="O475" s="15" t="s">
        <v>29</v>
      </c>
      <c r="P475" s="80" t="s">
        <v>2130</v>
      </c>
      <c r="Q475" s="80" t="s">
        <v>207</v>
      </c>
    </row>
    <row r="476" spans="1:17" hidden="1">
      <c r="A476" t="s">
        <v>1384</v>
      </c>
      <c r="B476" t="s">
        <v>1127</v>
      </c>
      <c r="C476" s="1">
        <v>-2.61</v>
      </c>
      <c r="E476" s="42">
        <f t="shared" si="15"/>
        <v>-2.61</v>
      </c>
      <c r="F476" s="77" t="s">
        <v>1038</v>
      </c>
      <c r="G476" s="77" t="s">
        <v>207</v>
      </c>
      <c r="H476" s="77" t="s">
        <v>189</v>
      </c>
      <c r="I476" s="13">
        <v>2</v>
      </c>
      <c r="J476" s="14">
        <v>2015</v>
      </c>
      <c r="K476" s="78" t="s">
        <v>182</v>
      </c>
      <c r="L476" s="79" t="s">
        <v>183</v>
      </c>
      <c r="M476" s="79" t="s">
        <v>23</v>
      </c>
      <c r="N476" s="15" t="s">
        <v>28</v>
      </c>
      <c r="O476" s="15" t="s">
        <v>29</v>
      </c>
      <c r="P476" s="80" t="s">
        <v>2130</v>
      </c>
      <c r="Q476" s="80" t="s">
        <v>207</v>
      </c>
    </row>
    <row r="477" spans="1:17" hidden="1">
      <c r="A477" t="s">
        <v>1384</v>
      </c>
      <c r="B477" t="s">
        <v>1127</v>
      </c>
      <c r="C477" s="1">
        <v>-4.16</v>
      </c>
      <c r="E477" s="42">
        <f t="shared" si="15"/>
        <v>-4.16</v>
      </c>
      <c r="F477" s="77" t="s">
        <v>1038</v>
      </c>
      <c r="G477" s="77" t="s">
        <v>207</v>
      </c>
      <c r="H477" s="77" t="s">
        <v>189</v>
      </c>
      <c r="I477" s="13">
        <v>2</v>
      </c>
      <c r="J477" s="14">
        <v>2015</v>
      </c>
      <c r="K477" s="78" t="s">
        <v>182</v>
      </c>
      <c r="L477" s="79" t="s">
        <v>183</v>
      </c>
      <c r="M477" s="79" t="s">
        <v>23</v>
      </c>
      <c r="N477" s="15" t="s">
        <v>28</v>
      </c>
      <c r="O477" s="15" t="s">
        <v>29</v>
      </c>
      <c r="P477" s="80" t="s">
        <v>2130</v>
      </c>
      <c r="Q477" s="80" t="s">
        <v>207</v>
      </c>
    </row>
    <row r="478" spans="1:17" hidden="1">
      <c r="A478" t="s">
        <v>1384</v>
      </c>
      <c r="B478" t="s">
        <v>1209</v>
      </c>
      <c r="C478" s="1">
        <v>308.10000000000002</v>
      </c>
      <c r="E478" s="42">
        <f t="shared" si="15"/>
        <v>308.10000000000002</v>
      </c>
      <c r="F478" s="77" t="s">
        <v>225</v>
      </c>
      <c r="G478" s="77" t="s">
        <v>207</v>
      </c>
      <c r="H478" s="77" t="s">
        <v>189</v>
      </c>
      <c r="I478" s="13">
        <v>2</v>
      </c>
      <c r="J478" s="14">
        <v>2015</v>
      </c>
      <c r="K478" s="78" t="s">
        <v>34</v>
      </c>
      <c r="L478" s="79" t="s">
        <v>35</v>
      </c>
      <c r="M478" s="79" t="s">
        <v>299</v>
      </c>
      <c r="N478" s="15" t="s">
        <v>28</v>
      </c>
      <c r="O478" s="15" t="s">
        <v>29</v>
      </c>
      <c r="P478" s="80" t="s">
        <v>2130</v>
      </c>
      <c r="Q478" s="80" t="s">
        <v>207</v>
      </c>
    </row>
    <row r="479" spans="1:17" hidden="1">
      <c r="A479" t="s">
        <v>1384</v>
      </c>
      <c r="B479" t="s">
        <v>1695</v>
      </c>
      <c r="C479" s="1">
        <v>52.95</v>
      </c>
      <c r="E479" s="42">
        <f t="shared" si="15"/>
        <v>52.95</v>
      </c>
      <c r="F479" s="77" t="s">
        <v>225</v>
      </c>
      <c r="G479" s="77" t="s">
        <v>207</v>
      </c>
      <c r="H479" s="77" t="s">
        <v>189</v>
      </c>
      <c r="I479" s="13">
        <v>2</v>
      </c>
      <c r="J479" s="14">
        <v>2015</v>
      </c>
      <c r="K479" s="78" t="s">
        <v>175</v>
      </c>
      <c r="L479" s="79" t="s">
        <v>3883</v>
      </c>
      <c r="M479" s="79" t="s">
        <v>296</v>
      </c>
      <c r="N479" s="15" t="s">
        <v>28</v>
      </c>
      <c r="O479" s="15" t="s">
        <v>29</v>
      </c>
      <c r="P479" s="80" t="s">
        <v>2130</v>
      </c>
      <c r="Q479" s="80" t="s">
        <v>207</v>
      </c>
    </row>
    <row r="480" spans="1:17" hidden="1">
      <c r="A480" t="s">
        <v>1385</v>
      </c>
      <c r="B480" t="s">
        <v>1696</v>
      </c>
      <c r="C480" s="1">
        <v>392.18</v>
      </c>
      <c r="E480" s="42">
        <f t="shared" si="15"/>
        <v>392.18</v>
      </c>
      <c r="F480" s="77" t="s">
        <v>225</v>
      </c>
      <c r="G480" s="77" t="s">
        <v>207</v>
      </c>
      <c r="H480" s="77" t="s">
        <v>189</v>
      </c>
      <c r="I480" s="13">
        <v>2</v>
      </c>
      <c r="J480" s="14">
        <v>2015</v>
      </c>
      <c r="K480" s="78" t="s">
        <v>182</v>
      </c>
      <c r="L480" s="79" t="s">
        <v>183</v>
      </c>
      <c r="M480" s="79" t="s">
        <v>23</v>
      </c>
      <c r="N480" s="15" t="s">
        <v>28</v>
      </c>
      <c r="O480" s="15" t="s">
        <v>29</v>
      </c>
      <c r="P480" s="80" t="s">
        <v>2130</v>
      </c>
      <c r="Q480" s="80" t="s">
        <v>207</v>
      </c>
    </row>
    <row r="481" spans="1:17" hidden="1">
      <c r="A481" t="s">
        <v>1385</v>
      </c>
      <c r="B481" t="s">
        <v>1127</v>
      </c>
      <c r="C481" s="1">
        <v>-0.99</v>
      </c>
      <c r="E481" s="42">
        <f t="shared" si="15"/>
        <v>-0.99</v>
      </c>
      <c r="F481" s="77" t="s">
        <v>1038</v>
      </c>
      <c r="G481" s="77" t="s">
        <v>207</v>
      </c>
      <c r="H481" s="77" t="s">
        <v>189</v>
      </c>
      <c r="I481" s="13">
        <v>2</v>
      </c>
      <c r="J481" s="14">
        <v>2015</v>
      </c>
      <c r="K481" s="78" t="s">
        <v>182</v>
      </c>
      <c r="L481" s="79" t="s">
        <v>183</v>
      </c>
      <c r="M481" s="79" t="s">
        <v>23</v>
      </c>
      <c r="N481" s="15" t="s">
        <v>28</v>
      </c>
      <c r="O481" s="15" t="s">
        <v>29</v>
      </c>
      <c r="P481" s="80" t="s">
        <v>2130</v>
      </c>
      <c r="Q481" s="80" t="s">
        <v>207</v>
      </c>
    </row>
    <row r="482" spans="1:17" hidden="1">
      <c r="A482" t="s">
        <v>1385</v>
      </c>
      <c r="B482" t="s">
        <v>1127</v>
      </c>
      <c r="C482" s="1">
        <v>-4.8</v>
      </c>
      <c r="E482" s="42">
        <f t="shared" si="15"/>
        <v>-4.8</v>
      </c>
      <c r="F482" s="77" t="s">
        <v>1038</v>
      </c>
      <c r="G482" s="77" t="s">
        <v>207</v>
      </c>
      <c r="H482" s="77" t="s">
        <v>189</v>
      </c>
      <c r="I482" s="13">
        <v>2</v>
      </c>
      <c r="J482" s="14">
        <v>2015</v>
      </c>
      <c r="K482" s="78" t="s">
        <v>182</v>
      </c>
      <c r="L482" s="79" t="s">
        <v>183</v>
      </c>
      <c r="M482" s="79" t="s">
        <v>23</v>
      </c>
      <c r="N482" s="15" t="s">
        <v>28</v>
      </c>
      <c r="O482" s="15" t="s">
        <v>29</v>
      </c>
      <c r="P482" s="80" t="s">
        <v>2130</v>
      </c>
      <c r="Q482" s="80" t="s">
        <v>207</v>
      </c>
    </row>
    <row r="483" spans="1:17" hidden="1">
      <c r="A483" t="s">
        <v>1386</v>
      </c>
      <c r="B483" t="s">
        <v>1697</v>
      </c>
      <c r="C483" s="1">
        <v>51.51</v>
      </c>
      <c r="E483" s="42">
        <f t="shared" si="15"/>
        <v>51.51</v>
      </c>
      <c r="F483" s="77" t="s">
        <v>225</v>
      </c>
      <c r="G483" s="77" t="s">
        <v>207</v>
      </c>
      <c r="H483" s="77" t="s">
        <v>189</v>
      </c>
      <c r="I483" s="13">
        <v>2</v>
      </c>
      <c r="J483" s="14">
        <v>2015</v>
      </c>
      <c r="K483" s="78" t="s">
        <v>182</v>
      </c>
      <c r="L483" s="79" t="s">
        <v>183</v>
      </c>
      <c r="M483" s="79" t="s">
        <v>23</v>
      </c>
      <c r="N483" s="15" t="s">
        <v>28</v>
      </c>
      <c r="O483" s="15" t="s">
        <v>29</v>
      </c>
      <c r="P483" s="80" t="s">
        <v>2130</v>
      </c>
      <c r="Q483" s="80" t="s">
        <v>207</v>
      </c>
    </row>
    <row r="484" spans="1:17" hidden="1">
      <c r="A484" t="s">
        <v>1386</v>
      </c>
      <c r="B484" t="s">
        <v>1698</v>
      </c>
      <c r="C484" s="1">
        <v>89.76</v>
      </c>
      <c r="E484" s="42">
        <f t="shared" si="15"/>
        <v>89.76</v>
      </c>
      <c r="F484" s="77" t="s">
        <v>225</v>
      </c>
      <c r="G484" s="77" t="s">
        <v>207</v>
      </c>
      <c r="H484" s="77" t="s">
        <v>189</v>
      </c>
      <c r="I484" s="13">
        <v>2</v>
      </c>
      <c r="J484" s="14">
        <v>2015</v>
      </c>
      <c r="K484" s="78" t="s">
        <v>182</v>
      </c>
      <c r="L484" s="79" t="s">
        <v>183</v>
      </c>
      <c r="M484" s="79" t="s">
        <v>23</v>
      </c>
      <c r="N484" s="15" t="s">
        <v>28</v>
      </c>
      <c r="O484" s="15" t="s">
        <v>29</v>
      </c>
      <c r="P484" s="80" t="s">
        <v>2130</v>
      </c>
      <c r="Q484" s="80" t="s">
        <v>207</v>
      </c>
    </row>
    <row r="485" spans="1:17" hidden="1">
      <c r="A485" t="s">
        <v>1386</v>
      </c>
      <c r="B485" t="s">
        <v>1127</v>
      </c>
      <c r="C485" s="1">
        <v>-19.61</v>
      </c>
      <c r="E485" s="42">
        <f t="shared" si="15"/>
        <v>-19.61</v>
      </c>
      <c r="F485" s="77" t="s">
        <v>1038</v>
      </c>
      <c r="G485" s="77" t="s">
        <v>207</v>
      </c>
      <c r="H485" s="77" t="s">
        <v>189</v>
      </c>
      <c r="I485" s="13">
        <v>2</v>
      </c>
      <c r="J485" s="14">
        <v>2015</v>
      </c>
      <c r="K485" s="78" t="s">
        <v>182</v>
      </c>
      <c r="L485" s="79" t="s">
        <v>183</v>
      </c>
      <c r="M485" s="79" t="s">
        <v>23</v>
      </c>
      <c r="N485" s="15" t="s">
        <v>28</v>
      </c>
      <c r="O485" s="15" t="s">
        <v>29</v>
      </c>
      <c r="P485" s="80" t="s">
        <v>2130</v>
      </c>
      <c r="Q485" s="80" t="s">
        <v>207</v>
      </c>
    </row>
    <row r="486" spans="1:17" hidden="1">
      <c r="A486" t="s">
        <v>1387</v>
      </c>
      <c r="B486" t="s">
        <v>1143</v>
      </c>
      <c r="C486" s="1">
        <v>31.82</v>
      </c>
      <c r="E486" s="42">
        <f t="shared" si="15"/>
        <v>31.82</v>
      </c>
      <c r="F486" s="77" t="s">
        <v>225</v>
      </c>
      <c r="G486" s="77" t="s">
        <v>207</v>
      </c>
      <c r="H486" s="77" t="s">
        <v>189</v>
      </c>
      <c r="I486" s="13">
        <v>2</v>
      </c>
      <c r="J486" s="14">
        <v>2015</v>
      </c>
      <c r="K486" s="78" t="s">
        <v>496</v>
      </c>
      <c r="L486" s="79" t="s">
        <v>1251</v>
      </c>
      <c r="M486" s="79" t="s">
        <v>23</v>
      </c>
      <c r="N486" s="15" t="s">
        <v>28</v>
      </c>
      <c r="O486" s="15" t="s">
        <v>29</v>
      </c>
      <c r="P486" s="80" t="s">
        <v>2130</v>
      </c>
      <c r="Q486" s="80" t="s">
        <v>207</v>
      </c>
    </row>
    <row r="487" spans="1:17" hidden="1">
      <c r="A487" t="s">
        <v>1387</v>
      </c>
      <c r="B487" t="s">
        <v>1144</v>
      </c>
      <c r="C487" s="1">
        <v>211.56</v>
      </c>
      <c r="E487" s="42">
        <f t="shared" si="15"/>
        <v>211.56</v>
      </c>
      <c r="F487" s="77" t="s">
        <v>225</v>
      </c>
      <c r="G487" s="77" t="s">
        <v>207</v>
      </c>
      <c r="H487" s="77" t="s">
        <v>189</v>
      </c>
      <c r="I487" s="13">
        <v>2</v>
      </c>
      <c r="J487" s="14">
        <v>2015</v>
      </c>
      <c r="K487" s="78" t="s">
        <v>463</v>
      </c>
      <c r="L487" s="79" t="s">
        <v>1253</v>
      </c>
      <c r="M487" s="79" t="s">
        <v>288</v>
      </c>
      <c r="N487" s="15" t="s">
        <v>28</v>
      </c>
      <c r="O487" s="15" t="s">
        <v>29</v>
      </c>
      <c r="P487" s="80" t="s">
        <v>2130</v>
      </c>
      <c r="Q487" s="80" t="s">
        <v>207</v>
      </c>
    </row>
    <row r="488" spans="1:17" hidden="1">
      <c r="A488" t="s">
        <v>1387</v>
      </c>
      <c r="B488" t="s">
        <v>1699</v>
      </c>
      <c r="C488" s="1">
        <v>130</v>
      </c>
      <c r="E488" s="42">
        <f t="shared" si="15"/>
        <v>130</v>
      </c>
      <c r="F488" s="77" t="s">
        <v>225</v>
      </c>
      <c r="G488" s="77" t="s">
        <v>207</v>
      </c>
      <c r="H488" s="77" t="s">
        <v>189</v>
      </c>
      <c r="I488" s="13">
        <v>2</v>
      </c>
      <c r="J488" s="14">
        <v>2015</v>
      </c>
      <c r="K488" s="78" t="s">
        <v>97</v>
      </c>
      <c r="L488" s="79" t="s">
        <v>98</v>
      </c>
      <c r="M488" s="79" t="s">
        <v>23</v>
      </c>
      <c r="N488" s="15" t="s">
        <v>28</v>
      </c>
      <c r="O488" s="15" t="s">
        <v>24</v>
      </c>
      <c r="P488" s="80" t="s">
        <v>2131</v>
      </c>
      <c r="Q488" s="80" t="s">
        <v>207</v>
      </c>
    </row>
    <row r="489" spans="1:17" hidden="1">
      <c r="A489" t="s">
        <v>1387</v>
      </c>
      <c r="B489" t="s">
        <v>1141</v>
      </c>
      <c r="C489" s="1">
        <v>14.99</v>
      </c>
      <c r="E489" s="42">
        <f t="shared" si="15"/>
        <v>14.99</v>
      </c>
      <c r="F489" s="77" t="s">
        <v>225</v>
      </c>
      <c r="G489" s="77" t="s">
        <v>207</v>
      </c>
      <c r="H489" s="77" t="s">
        <v>189</v>
      </c>
      <c r="I489" s="13">
        <v>2</v>
      </c>
      <c r="J489" s="14">
        <v>2015</v>
      </c>
      <c r="K489" s="78" t="s">
        <v>463</v>
      </c>
      <c r="L489" s="79" t="s">
        <v>1243</v>
      </c>
      <c r="M489" s="79" t="s">
        <v>288</v>
      </c>
      <c r="N489" s="15" t="s">
        <v>28</v>
      </c>
      <c r="O489" s="15" t="s">
        <v>29</v>
      </c>
      <c r="P489" s="80" t="s">
        <v>2130</v>
      </c>
      <c r="Q489" s="80" t="s">
        <v>207</v>
      </c>
    </row>
    <row r="490" spans="1:17" hidden="1">
      <c r="A490" s="82" t="s">
        <v>1387</v>
      </c>
      <c r="B490" s="82" t="s">
        <v>1171</v>
      </c>
      <c r="C490" s="1">
        <v>15.17</v>
      </c>
      <c r="E490" s="42">
        <f t="shared" si="15"/>
        <v>15.17</v>
      </c>
      <c r="F490" s="77" t="s">
        <v>225</v>
      </c>
      <c r="G490" s="77" t="s">
        <v>207</v>
      </c>
      <c r="H490" s="77" t="s">
        <v>189</v>
      </c>
      <c r="I490" s="13">
        <v>2</v>
      </c>
      <c r="J490" s="14">
        <v>2015</v>
      </c>
      <c r="K490" s="78" t="s">
        <v>78</v>
      </c>
      <c r="L490" s="79" t="s">
        <v>1271</v>
      </c>
      <c r="M490" s="79" t="s">
        <v>23</v>
      </c>
      <c r="N490" s="15" t="s">
        <v>28</v>
      </c>
      <c r="O490" s="15" t="s">
        <v>29</v>
      </c>
      <c r="P490" s="80" t="s">
        <v>2130</v>
      </c>
      <c r="Q490" s="80" t="s">
        <v>207</v>
      </c>
    </row>
    <row r="491" spans="1:17" hidden="1">
      <c r="A491" t="s">
        <v>1387</v>
      </c>
      <c r="B491" t="s">
        <v>1680</v>
      </c>
      <c r="C491" s="1">
        <v>13.99</v>
      </c>
      <c r="E491" s="42">
        <f t="shared" si="15"/>
        <v>13.99</v>
      </c>
      <c r="F491" s="77" t="s">
        <v>225</v>
      </c>
      <c r="G491" s="77" t="s">
        <v>207</v>
      </c>
      <c r="H491" s="77" t="s">
        <v>189</v>
      </c>
      <c r="I491" s="13">
        <v>2</v>
      </c>
      <c r="J491" s="14">
        <v>2015</v>
      </c>
      <c r="K491" s="78" t="s">
        <v>97</v>
      </c>
      <c r="L491" s="79" t="s">
        <v>98</v>
      </c>
      <c r="M491" s="79" t="s">
        <v>23</v>
      </c>
      <c r="N491" s="15" t="s">
        <v>28</v>
      </c>
      <c r="O491" s="15" t="s">
        <v>24</v>
      </c>
      <c r="P491" s="80" t="s">
        <v>2130</v>
      </c>
      <c r="Q491" s="80" t="s">
        <v>207</v>
      </c>
    </row>
    <row r="492" spans="1:17" hidden="1">
      <c r="A492" t="s">
        <v>1388</v>
      </c>
      <c r="B492" t="s">
        <v>1145</v>
      </c>
      <c r="C492" s="1">
        <v>73</v>
      </c>
      <c r="E492" s="42">
        <f t="shared" si="15"/>
        <v>73</v>
      </c>
      <c r="F492" s="77" t="s">
        <v>225</v>
      </c>
      <c r="G492" s="77" t="s">
        <v>207</v>
      </c>
      <c r="H492" s="77" t="s">
        <v>189</v>
      </c>
      <c r="I492" s="13">
        <v>2</v>
      </c>
      <c r="J492" s="14">
        <v>2015</v>
      </c>
      <c r="K492" s="78" t="s">
        <v>397</v>
      </c>
      <c r="L492" s="79" t="s">
        <v>1256</v>
      </c>
      <c r="M492" s="79" t="s">
        <v>299</v>
      </c>
      <c r="N492" s="15" t="s">
        <v>28</v>
      </c>
      <c r="O492" s="15" t="s">
        <v>29</v>
      </c>
      <c r="P492" s="80" t="s">
        <v>2130</v>
      </c>
      <c r="Q492" s="80" t="s">
        <v>207</v>
      </c>
    </row>
    <row r="493" spans="1:17" hidden="1">
      <c r="A493" t="s">
        <v>1388</v>
      </c>
      <c r="B493" t="s">
        <v>1146</v>
      </c>
      <c r="C493" s="1">
        <v>67.78</v>
      </c>
      <c r="E493" s="42">
        <f t="shared" ref="E493:E556" si="16">C493</f>
        <v>67.78</v>
      </c>
      <c r="F493" s="77" t="s">
        <v>225</v>
      </c>
      <c r="G493" s="77" t="s">
        <v>207</v>
      </c>
      <c r="H493" s="77" t="s">
        <v>189</v>
      </c>
      <c r="I493" s="13">
        <v>2</v>
      </c>
      <c r="J493" s="14">
        <v>2015</v>
      </c>
      <c r="K493" s="78" t="s">
        <v>78</v>
      </c>
      <c r="L493" s="79" t="s">
        <v>1258</v>
      </c>
      <c r="M493" s="79" t="s">
        <v>23</v>
      </c>
      <c r="N493" s="15" t="s">
        <v>28</v>
      </c>
      <c r="O493" s="15" t="s">
        <v>29</v>
      </c>
      <c r="P493" s="80" t="s">
        <v>2130</v>
      </c>
      <c r="Q493" s="80" t="s">
        <v>207</v>
      </c>
    </row>
    <row r="494" spans="1:17" hidden="1">
      <c r="A494" t="s">
        <v>1388</v>
      </c>
      <c r="B494" t="s">
        <v>1136</v>
      </c>
      <c r="C494" s="1">
        <v>100</v>
      </c>
      <c r="E494" s="42">
        <f t="shared" si="16"/>
        <v>100</v>
      </c>
      <c r="F494" s="77" t="s">
        <v>225</v>
      </c>
      <c r="G494" s="77" t="s">
        <v>207</v>
      </c>
      <c r="H494" s="77" t="s">
        <v>189</v>
      </c>
      <c r="I494" s="13">
        <v>2</v>
      </c>
      <c r="J494" s="14">
        <v>2015</v>
      </c>
      <c r="K494" s="78" t="s">
        <v>182</v>
      </c>
      <c r="L494" s="79" t="s">
        <v>232</v>
      </c>
      <c r="M494" s="79" t="s">
        <v>23</v>
      </c>
      <c r="N494" s="15" t="s">
        <v>28</v>
      </c>
      <c r="O494" s="15" t="s">
        <v>29</v>
      </c>
      <c r="P494" s="80" t="s">
        <v>2130</v>
      </c>
      <c r="Q494" s="80" t="s">
        <v>207</v>
      </c>
    </row>
    <row r="495" spans="1:17" hidden="1">
      <c r="A495" t="s">
        <v>1388</v>
      </c>
      <c r="B495" t="s">
        <v>1224</v>
      </c>
      <c r="C495" s="1">
        <v>25.98</v>
      </c>
      <c r="E495" s="42">
        <f t="shared" si="16"/>
        <v>25.98</v>
      </c>
      <c r="F495" s="77" t="s">
        <v>225</v>
      </c>
      <c r="G495" s="77" t="s">
        <v>207</v>
      </c>
      <c r="H495" s="77" t="s">
        <v>189</v>
      </c>
      <c r="I495" s="13">
        <v>2</v>
      </c>
      <c r="J495" s="14">
        <v>2015</v>
      </c>
      <c r="K495" s="78" t="s">
        <v>31</v>
      </c>
      <c r="L495" s="79" t="s">
        <v>128</v>
      </c>
      <c r="M495" s="79" t="s">
        <v>23</v>
      </c>
      <c r="N495" s="15" t="s">
        <v>28</v>
      </c>
      <c r="O495" s="15" t="s">
        <v>24</v>
      </c>
      <c r="P495" s="80" t="s">
        <v>2130</v>
      </c>
      <c r="Q495" s="80" t="s">
        <v>207</v>
      </c>
    </row>
    <row r="496" spans="1:17" hidden="1">
      <c r="A496" t="s">
        <v>1388</v>
      </c>
      <c r="B496" t="s">
        <v>1127</v>
      </c>
      <c r="C496" s="1">
        <v>-2.58</v>
      </c>
      <c r="E496" s="42">
        <f t="shared" si="16"/>
        <v>-2.58</v>
      </c>
      <c r="F496" s="77" t="s">
        <v>1038</v>
      </c>
      <c r="G496" s="77" t="s">
        <v>207</v>
      </c>
      <c r="H496" s="77" t="s">
        <v>189</v>
      </c>
      <c r="I496" s="13">
        <v>2</v>
      </c>
      <c r="J496" s="14">
        <v>2015</v>
      </c>
      <c r="K496" s="78" t="s">
        <v>182</v>
      </c>
      <c r="L496" s="79" t="s">
        <v>183</v>
      </c>
      <c r="M496" s="79" t="s">
        <v>23</v>
      </c>
      <c r="N496" s="15" t="s">
        <v>28</v>
      </c>
      <c r="O496" s="15" t="s">
        <v>29</v>
      </c>
      <c r="P496" s="80" t="s">
        <v>2130</v>
      </c>
      <c r="Q496" s="80" t="s">
        <v>207</v>
      </c>
    </row>
    <row r="497" spans="1:17" hidden="1">
      <c r="A497" t="s">
        <v>1388</v>
      </c>
      <c r="B497" t="s">
        <v>1127</v>
      </c>
      <c r="C497" s="1">
        <v>-4.49</v>
      </c>
      <c r="E497" s="42">
        <f t="shared" si="16"/>
        <v>-4.49</v>
      </c>
      <c r="F497" s="77" t="s">
        <v>1038</v>
      </c>
      <c r="G497" s="77" t="s">
        <v>207</v>
      </c>
      <c r="H497" s="77" t="s">
        <v>189</v>
      </c>
      <c r="I497" s="13">
        <v>2</v>
      </c>
      <c r="J497" s="14">
        <v>2015</v>
      </c>
      <c r="K497" s="78" t="s">
        <v>182</v>
      </c>
      <c r="L497" s="79" t="s">
        <v>183</v>
      </c>
      <c r="M497" s="79" t="s">
        <v>23</v>
      </c>
      <c r="N497" s="15" t="s">
        <v>28</v>
      </c>
      <c r="O497" s="15" t="s">
        <v>29</v>
      </c>
      <c r="P497" s="80" t="s">
        <v>2130</v>
      </c>
      <c r="Q497" s="80" t="s">
        <v>207</v>
      </c>
    </row>
    <row r="498" spans="1:17" hidden="1">
      <c r="A498" t="s">
        <v>1388</v>
      </c>
      <c r="B498" t="s">
        <v>1172</v>
      </c>
      <c r="C498" s="1">
        <v>20.89</v>
      </c>
      <c r="E498" s="42">
        <f t="shared" si="16"/>
        <v>20.89</v>
      </c>
      <c r="F498" s="77" t="s">
        <v>225</v>
      </c>
      <c r="G498" s="77" t="s">
        <v>207</v>
      </c>
      <c r="H498" s="77" t="s">
        <v>189</v>
      </c>
      <c r="I498" s="13">
        <v>2</v>
      </c>
      <c r="J498" s="14">
        <v>2015</v>
      </c>
      <c r="K498" s="78" t="s">
        <v>34</v>
      </c>
      <c r="L498" s="79" t="s">
        <v>35</v>
      </c>
      <c r="M498" s="79" t="s">
        <v>299</v>
      </c>
      <c r="N498" s="15" t="s">
        <v>28</v>
      </c>
      <c r="O498" s="15" t="s">
        <v>29</v>
      </c>
      <c r="P498" s="80" t="s">
        <v>2130</v>
      </c>
      <c r="Q498" s="80" t="s">
        <v>207</v>
      </c>
    </row>
    <row r="499" spans="1:17" hidden="1">
      <c r="A499" t="s">
        <v>1389</v>
      </c>
      <c r="B499" t="s">
        <v>1148</v>
      </c>
      <c r="C499" s="1">
        <v>40.340000000000003</v>
      </c>
      <c r="E499" s="42">
        <f t="shared" si="16"/>
        <v>40.340000000000003</v>
      </c>
      <c r="F499" s="77" t="s">
        <v>225</v>
      </c>
      <c r="G499" s="77" t="s">
        <v>207</v>
      </c>
      <c r="H499" s="77" t="s">
        <v>189</v>
      </c>
      <c r="I499" s="13">
        <v>2</v>
      </c>
      <c r="J499" s="14">
        <v>2015</v>
      </c>
      <c r="K499" s="78" t="s">
        <v>97</v>
      </c>
      <c r="L499" s="79" t="s">
        <v>98</v>
      </c>
      <c r="M499" s="79" t="s">
        <v>23</v>
      </c>
      <c r="N499" s="15" t="s">
        <v>28</v>
      </c>
      <c r="O499" s="15" t="s">
        <v>24</v>
      </c>
      <c r="P499" s="80" t="s">
        <v>2131</v>
      </c>
      <c r="Q499" s="80" t="s">
        <v>207</v>
      </c>
    </row>
    <row r="500" spans="1:17" hidden="1">
      <c r="A500" t="s">
        <v>1389</v>
      </c>
      <c r="B500" t="s">
        <v>1147</v>
      </c>
      <c r="C500" s="1">
        <v>148.25</v>
      </c>
      <c r="E500" s="42">
        <f t="shared" si="16"/>
        <v>148.25</v>
      </c>
      <c r="F500" s="77" t="s">
        <v>225</v>
      </c>
      <c r="G500" s="77" t="s">
        <v>207</v>
      </c>
      <c r="H500" s="77" t="s">
        <v>189</v>
      </c>
      <c r="I500" s="13">
        <v>2</v>
      </c>
      <c r="J500" s="14">
        <v>2015</v>
      </c>
      <c r="K500" s="78" t="s">
        <v>460</v>
      </c>
      <c r="L500" s="79" t="s">
        <v>1259</v>
      </c>
      <c r="M500" s="79" t="s">
        <v>281</v>
      </c>
      <c r="N500" s="15" t="s">
        <v>28</v>
      </c>
      <c r="O500" s="15" t="s">
        <v>29</v>
      </c>
      <c r="P500" s="80" t="s">
        <v>2130</v>
      </c>
      <c r="Q500" s="80" t="s">
        <v>207</v>
      </c>
    </row>
    <row r="501" spans="1:17" hidden="1">
      <c r="A501" t="s">
        <v>1389</v>
      </c>
      <c r="B501" t="s">
        <v>1136</v>
      </c>
      <c r="C501" s="1">
        <v>200</v>
      </c>
      <c r="E501" s="42">
        <f t="shared" si="16"/>
        <v>200</v>
      </c>
      <c r="F501" s="77" t="s">
        <v>225</v>
      </c>
      <c r="G501" s="77" t="s">
        <v>207</v>
      </c>
      <c r="H501" s="77" t="s">
        <v>189</v>
      </c>
      <c r="I501" s="13">
        <v>2</v>
      </c>
      <c r="J501" s="14">
        <v>2015</v>
      </c>
      <c r="K501" s="78" t="s">
        <v>182</v>
      </c>
      <c r="L501" s="79" t="s">
        <v>232</v>
      </c>
      <c r="M501" s="79" t="s">
        <v>23</v>
      </c>
      <c r="N501" s="15" t="s">
        <v>28</v>
      </c>
      <c r="O501" s="15" t="s">
        <v>29</v>
      </c>
      <c r="P501" s="80" t="s">
        <v>2130</v>
      </c>
      <c r="Q501" s="80" t="s">
        <v>207</v>
      </c>
    </row>
    <row r="502" spans="1:17" hidden="1">
      <c r="A502" t="s">
        <v>1389</v>
      </c>
      <c r="B502" t="s">
        <v>1131</v>
      </c>
      <c r="C502" s="1">
        <v>125</v>
      </c>
      <c r="E502" s="42">
        <f t="shared" si="16"/>
        <v>125</v>
      </c>
      <c r="F502" s="77" t="s">
        <v>225</v>
      </c>
      <c r="G502" s="77" t="s">
        <v>207</v>
      </c>
      <c r="H502" s="77" t="s">
        <v>189</v>
      </c>
      <c r="I502" s="13">
        <v>2</v>
      </c>
      <c r="J502" s="14">
        <v>2015</v>
      </c>
      <c r="K502" s="78" t="s">
        <v>435</v>
      </c>
      <c r="L502" s="79" t="s">
        <v>79</v>
      </c>
      <c r="M502" s="79" t="s">
        <v>23</v>
      </c>
      <c r="N502" s="15" t="s">
        <v>28</v>
      </c>
      <c r="O502" s="15" t="s">
        <v>29</v>
      </c>
      <c r="P502" s="80" t="s">
        <v>2130</v>
      </c>
      <c r="Q502" s="80" t="s">
        <v>207</v>
      </c>
    </row>
    <row r="503" spans="1:17" hidden="1">
      <c r="A503" t="s">
        <v>1389</v>
      </c>
      <c r="B503" t="s">
        <v>1235</v>
      </c>
      <c r="C503" s="1">
        <v>14.95</v>
      </c>
      <c r="E503" s="42">
        <f t="shared" si="16"/>
        <v>14.95</v>
      </c>
      <c r="F503" s="77" t="s">
        <v>225</v>
      </c>
      <c r="G503" s="77" t="s">
        <v>207</v>
      </c>
      <c r="H503" s="77" t="s">
        <v>189</v>
      </c>
      <c r="I503" s="13">
        <v>2</v>
      </c>
      <c r="J503" s="14">
        <v>2015</v>
      </c>
      <c r="K503" s="78" t="s">
        <v>31</v>
      </c>
      <c r="L503" s="79" t="s">
        <v>1287</v>
      </c>
      <c r="M503" s="79" t="s">
        <v>23</v>
      </c>
      <c r="N503" s="15" t="s">
        <v>28</v>
      </c>
      <c r="O503" s="15" t="s">
        <v>24</v>
      </c>
      <c r="P503" s="80" t="s">
        <v>2130</v>
      </c>
      <c r="Q503" s="80" t="s">
        <v>207</v>
      </c>
    </row>
    <row r="504" spans="1:17" hidden="1">
      <c r="A504" t="s">
        <v>1389</v>
      </c>
      <c r="B504" t="s">
        <v>1700</v>
      </c>
      <c r="C504" s="1">
        <v>578.97</v>
      </c>
      <c r="E504" s="42">
        <f t="shared" si="16"/>
        <v>578.97</v>
      </c>
      <c r="F504" s="77" t="s">
        <v>225</v>
      </c>
      <c r="G504" s="77" t="s">
        <v>207</v>
      </c>
      <c r="H504" s="77" t="s">
        <v>189</v>
      </c>
      <c r="I504" s="13">
        <v>2</v>
      </c>
      <c r="J504" s="14">
        <v>2015</v>
      </c>
      <c r="K504" s="78" t="s">
        <v>182</v>
      </c>
      <c r="L504" s="79" t="s">
        <v>183</v>
      </c>
      <c r="M504" s="79" t="s">
        <v>23</v>
      </c>
      <c r="N504" s="15" t="s">
        <v>28</v>
      </c>
      <c r="O504" s="15" t="s">
        <v>29</v>
      </c>
      <c r="P504" s="80" t="s">
        <v>2130</v>
      </c>
      <c r="Q504" s="80" t="s">
        <v>207</v>
      </c>
    </row>
    <row r="505" spans="1:17" hidden="1">
      <c r="A505" t="s">
        <v>1389</v>
      </c>
      <c r="B505" t="s">
        <v>1701</v>
      </c>
      <c r="C505" s="1">
        <v>11.3</v>
      </c>
      <c r="E505" s="42">
        <f t="shared" si="16"/>
        <v>11.3</v>
      </c>
      <c r="F505" s="77" t="s">
        <v>225</v>
      </c>
      <c r="G505" s="77" t="s">
        <v>207</v>
      </c>
      <c r="H505" s="77" t="s">
        <v>189</v>
      </c>
      <c r="I505" s="13">
        <v>2</v>
      </c>
      <c r="J505" s="14">
        <v>2015</v>
      </c>
      <c r="K505" s="78" t="s">
        <v>182</v>
      </c>
      <c r="L505" s="79" t="s">
        <v>183</v>
      </c>
      <c r="M505" s="79" t="s">
        <v>23</v>
      </c>
      <c r="N505" s="15" t="s">
        <v>28</v>
      </c>
      <c r="O505" s="15" t="s">
        <v>29</v>
      </c>
      <c r="P505" s="80" t="s">
        <v>2130</v>
      </c>
      <c r="Q505" s="80" t="s">
        <v>207</v>
      </c>
    </row>
    <row r="506" spans="1:17" hidden="1">
      <c r="A506" t="s">
        <v>1389</v>
      </c>
      <c r="B506" t="s">
        <v>1702</v>
      </c>
      <c r="C506" s="1">
        <v>113.1</v>
      </c>
      <c r="E506" s="42">
        <f t="shared" si="16"/>
        <v>113.1</v>
      </c>
      <c r="F506" s="77" t="s">
        <v>225</v>
      </c>
      <c r="G506" s="77" t="s">
        <v>207</v>
      </c>
      <c r="H506" s="77" t="s">
        <v>189</v>
      </c>
      <c r="I506" s="13">
        <v>2</v>
      </c>
      <c r="J506" s="14">
        <v>2015</v>
      </c>
      <c r="K506" s="78" t="s">
        <v>182</v>
      </c>
      <c r="L506" s="79" t="s">
        <v>183</v>
      </c>
      <c r="M506" s="79" t="s">
        <v>23</v>
      </c>
      <c r="N506" s="15" t="s">
        <v>28</v>
      </c>
      <c r="O506" s="15" t="s">
        <v>29</v>
      </c>
      <c r="P506" s="80" t="s">
        <v>2130</v>
      </c>
      <c r="Q506" s="80" t="s">
        <v>207</v>
      </c>
    </row>
    <row r="507" spans="1:17" hidden="1">
      <c r="A507" t="s">
        <v>1389</v>
      </c>
      <c r="B507" t="s">
        <v>1703</v>
      </c>
      <c r="C507" s="1">
        <v>99.76</v>
      </c>
      <c r="E507" s="42">
        <f t="shared" si="16"/>
        <v>99.76</v>
      </c>
      <c r="F507" s="77" t="s">
        <v>225</v>
      </c>
      <c r="G507" s="77" t="s">
        <v>207</v>
      </c>
      <c r="H507" s="77" t="s">
        <v>189</v>
      </c>
      <c r="I507" s="13">
        <v>2</v>
      </c>
      <c r="J507" s="14">
        <v>2015</v>
      </c>
      <c r="K507" s="78" t="s">
        <v>182</v>
      </c>
      <c r="L507" s="79" t="s">
        <v>183</v>
      </c>
      <c r="M507" s="79" t="s">
        <v>23</v>
      </c>
      <c r="N507" s="15" t="s">
        <v>28</v>
      </c>
      <c r="O507" s="15" t="s">
        <v>29</v>
      </c>
      <c r="P507" s="80" t="s">
        <v>2130</v>
      </c>
      <c r="Q507" s="80" t="s">
        <v>207</v>
      </c>
    </row>
    <row r="508" spans="1:17" hidden="1">
      <c r="A508" t="s">
        <v>1390</v>
      </c>
      <c r="B508" t="s">
        <v>1235</v>
      </c>
      <c r="C508" s="1">
        <v>104.95</v>
      </c>
      <c r="E508" s="42">
        <f t="shared" si="16"/>
        <v>104.95</v>
      </c>
      <c r="F508" s="77" t="s">
        <v>225</v>
      </c>
      <c r="G508" s="77" t="s">
        <v>207</v>
      </c>
      <c r="H508" s="77" t="s">
        <v>189</v>
      </c>
      <c r="I508" s="13">
        <v>2</v>
      </c>
      <c r="J508" s="14">
        <v>2015</v>
      </c>
      <c r="K508" s="78" t="s">
        <v>31</v>
      </c>
      <c r="L508" s="79" t="s">
        <v>1287</v>
      </c>
      <c r="M508" s="79" t="s">
        <v>23</v>
      </c>
      <c r="N508" s="15" t="s">
        <v>28</v>
      </c>
      <c r="O508" s="15" t="s">
        <v>24</v>
      </c>
      <c r="P508" s="80" t="s">
        <v>2130</v>
      </c>
      <c r="Q508" s="80" t="s">
        <v>207</v>
      </c>
    </row>
    <row r="509" spans="1:17" hidden="1">
      <c r="A509" t="s">
        <v>1390</v>
      </c>
      <c r="B509" t="s">
        <v>1235</v>
      </c>
      <c r="C509" s="1">
        <v>6.5</v>
      </c>
      <c r="E509" s="42">
        <f t="shared" si="16"/>
        <v>6.5</v>
      </c>
      <c r="F509" s="77" t="s">
        <v>225</v>
      </c>
      <c r="G509" s="77" t="s">
        <v>207</v>
      </c>
      <c r="H509" s="77" t="s">
        <v>189</v>
      </c>
      <c r="I509" s="13">
        <v>2</v>
      </c>
      <c r="J509" s="14">
        <v>2015</v>
      </c>
      <c r="K509" s="78" t="s">
        <v>31</v>
      </c>
      <c r="L509" s="79" t="s">
        <v>1287</v>
      </c>
      <c r="M509" s="79" t="s">
        <v>23</v>
      </c>
      <c r="N509" s="15" t="s">
        <v>28</v>
      </c>
      <c r="O509" s="15" t="s">
        <v>24</v>
      </c>
      <c r="P509" s="80" t="s">
        <v>2130</v>
      </c>
      <c r="Q509" s="80" t="s">
        <v>207</v>
      </c>
    </row>
    <row r="510" spans="1:17" hidden="1">
      <c r="A510" t="s">
        <v>1390</v>
      </c>
      <c r="B510" t="s">
        <v>1149</v>
      </c>
      <c r="C510" s="1">
        <v>7.99</v>
      </c>
      <c r="E510" s="42">
        <f t="shared" si="16"/>
        <v>7.99</v>
      </c>
      <c r="F510" s="77" t="s">
        <v>225</v>
      </c>
      <c r="G510" s="77" t="s">
        <v>207</v>
      </c>
      <c r="H510" s="77" t="s">
        <v>189</v>
      </c>
      <c r="I510" s="13">
        <v>2</v>
      </c>
      <c r="J510" s="14">
        <v>2015</v>
      </c>
      <c r="K510" s="78" t="s">
        <v>34</v>
      </c>
      <c r="L510" s="79" t="s">
        <v>35</v>
      </c>
      <c r="M510" s="79" t="s">
        <v>299</v>
      </c>
      <c r="N510" s="15" t="s">
        <v>28</v>
      </c>
      <c r="O510" s="15" t="s">
        <v>29</v>
      </c>
      <c r="P510" s="80" t="s">
        <v>2130</v>
      </c>
      <c r="Q510" s="80" t="s">
        <v>207</v>
      </c>
    </row>
    <row r="511" spans="1:17" hidden="1">
      <c r="A511" t="s">
        <v>1390</v>
      </c>
      <c r="B511" t="s">
        <v>1127</v>
      </c>
      <c r="C511" s="1">
        <v>-5.66</v>
      </c>
      <c r="E511" s="42">
        <f t="shared" si="16"/>
        <v>-5.66</v>
      </c>
      <c r="F511" s="77" t="s">
        <v>1038</v>
      </c>
      <c r="G511" s="77" t="s">
        <v>207</v>
      </c>
      <c r="H511" s="77" t="s">
        <v>189</v>
      </c>
      <c r="I511" s="13">
        <v>2</v>
      </c>
      <c r="J511" s="14">
        <v>2015</v>
      </c>
      <c r="K511" s="78" t="s">
        <v>182</v>
      </c>
      <c r="L511" s="79" t="s">
        <v>183</v>
      </c>
      <c r="M511" s="79" t="s">
        <v>23</v>
      </c>
      <c r="N511" s="15" t="s">
        <v>28</v>
      </c>
      <c r="O511" s="15" t="s">
        <v>29</v>
      </c>
      <c r="P511" s="80" t="s">
        <v>2130</v>
      </c>
      <c r="Q511" s="80" t="s">
        <v>207</v>
      </c>
    </row>
    <row r="512" spans="1:17" hidden="1">
      <c r="A512" t="s">
        <v>1390</v>
      </c>
      <c r="B512" t="s">
        <v>1127</v>
      </c>
      <c r="C512" s="1">
        <v>-4.99</v>
      </c>
      <c r="E512" s="42">
        <f t="shared" si="16"/>
        <v>-4.99</v>
      </c>
      <c r="F512" s="77" t="s">
        <v>1038</v>
      </c>
      <c r="G512" s="77" t="s">
        <v>207</v>
      </c>
      <c r="H512" s="77" t="s">
        <v>189</v>
      </c>
      <c r="I512" s="13">
        <v>2</v>
      </c>
      <c r="J512" s="14">
        <v>2015</v>
      </c>
      <c r="K512" s="78" t="s">
        <v>182</v>
      </c>
      <c r="L512" s="79" t="s">
        <v>183</v>
      </c>
      <c r="M512" s="79" t="s">
        <v>23</v>
      </c>
      <c r="N512" s="15" t="s">
        <v>28</v>
      </c>
      <c r="O512" s="15" t="s">
        <v>29</v>
      </c>
      <c r="P512" s="80" t="s">
        <v>2130</v>
      </c>
      <c r="Q512" s="80" t="s">
        <v>207</v>
      </c>
    </row>
    <row r="513" spans="1:17" hidden="1">
      <c r="A513" t="s">
        <v>1390</v>
      </c>
      <c r="B513" t="s">
        <v>1127</v>
      </c>
      <c r="C513" s="1">
        <v>-28.95</v>
      </c>
      <c r="E513" s="42">
        <f t="shared" si="16"/>
        <v>-28.95</v>
      </c>
      <c r="F513" s="77" t="s">
        <v>1038</v>
      </c>
      <c r="G513" s="77" t="s">
        <v>207</v>
      </c>
      <c r="H513" s="77" t="s">
        <v>189</v>
      </c>
      <c r="I513" s="13">
        <v>2</v>
      </c>
      <c r="J513" s="14">
        <v>2015</v>
      </c>
      <c r="K513" s="78" t="s">
        <v>182</v>
      </c>
      <c r="L513" s="79" t="s">
        <v>183</v>
      </c>
      <c r="M513" s="79" t="s">
        <v>23</v>
      </c>
      <c r="N513" s="15" t="s">
        <v>28</v>
      </c>
      <c r="O513" s="15" t="s">
        <v>29</v>
      </c>
      <c r="P513" s="80" t="s">
        <v>2130</v>
      </c>
      <c r="Q513" s="80" t="s">
        <v>207</v>
      </c>
    </row>
    <row r="514" spans="1:17" hidden="1">
      <c r="A514" t="s">
        <v>1390</v>
      </c>
      <c r="B514" t="s">
        <v>1704</v>
      </c>
      <c r="C514" s="1">
        <v>10.8</v>
      </c>
      <c r="E514" s="42">
        <f t="shared" si="16"/>
        <v>10.8</v>
      </c>
      <c r="F514" s="77" t="s">
        <v>225</v>
      </c>
      <c r="G514" s="77" t="s">
        <v>207</v>
      </c>
      <c r="H514" s="77" t="s">
        <v>189</v>
      </c>
      <c r="I514" s="13">
        <v>2</v>
      </c>
      <c r="J514" s="14">
        <v>2015</v>
      </c>
      <c r="K514" s="78" t="s">
        <v>34</v>
      </c>
      <c r="L514" s="79" t="s">
        <v>35</v>
      </c>
      <c r="M514" s="79" t="s">
        <v>299</v>
      </c>
      <c r="N514" s="15" t="s">
        <v>28</v>
      </c>
      <c r="O514" s="15" t="s">
        <v>29</v>
      </c>
      <c r="P514" s="80" t="s">
        <v>2130</v>
      </c>
      <c r="Q514" s="80" t="s">
        <v>207</v>
      </c>
    </row>
    <row r="515" spans="1:17" hidden="1">
      <c r="A515" t="s">
        <v>1390</v>
      </c>
      <c r="B515" t="s">
        <v>1705</v>
      </c>
      <c r="C515" s="1">
        <v>1.02</v>
      </c>
      <c r="E515" s="42">
        <f t="shared" si="16"/>
        <v>1.02</v>
      </c>
      <c r="F515" s="77" t="s">
        <v>225</v>
      </c>
      <c r="G515" s="77" t="s">
        <v>207</v>
      </c>
      <c r="H515" s="77" t="s">
        <v>189</v>
      </c>
      <c r="I515" s="13">
        <v>2</v>
      </c>
      <c r="J515" s="14">
        <v>2015</v>
      </c>
      <c r="K515" s="78" t="s">
        <v>413</v>
      </c>
      <c r="L515" s="79" t="s">
        <v>1238</v>
      </c>
      <c r="M515" s="79" t="s">
        <v>23</v>
      </c>
      <c r="N515" s="15" t="s">
        <v>28</v>
      </c>
      <c r="O515" s="15" t="s">
        <v>29</v>
      </c>
      <c r="P515" s="80" t="s">
        <v>2130</v>
      </c>
      <c r="Q515" s="80" t="s">
        <v>207</v>
      </c>
    </row>
    <row r="516" spans="1:17" hidden="1">
      <c r="A516" t="s">
        <v>1391</v>
      </c>
      <c r="B516" t="s">
        <v>1706</v>
      </c>
      <c r="C516" s="1">
        <v>15.74</v>
      </c>
      <c r="E516" s="42">
        <f t="shared" si="16"/>
        <v>15.74</v>
      </c>
      <c r="F516" s="77" t="s">
        <v>225</v>
      </c>
      <c r="G516" s="77" t="s">
        <v>207</v>
      </c>
      <c r="H516" s="77" t="s">
        <v>189</v>
      </c>
      <c r="I516" s="13">
        <v>2</v>
      </c>
      <c r="J516" s="14">
        <v>2015</v>
      </c>
      <c r="K516" s="78" t="s">
        <v>182</v>
      </c>
      <c r="L516" s="79" t="s">
        <v>1257</v>
      </c>
      <c r="M516" s="79" t="s">
        <v>23</v>
      </c>
      <c r="N516" s="15" t="s">
        <v>28</v>
      </c>
      <c r="O516" s="15" t="s">
        <v>29</v>
      </c>
      <c r="P516" s="80" t="s">
        <v>2130</v>
      </c>
      <c r="Q516" s="80" t="s">
        <v>207</v>
      </c>
    </row>
    <row r="517" spans="1:17" hidden="1">
      <c r="A517" t="s">
        <v>1391</v>
      </c>
      <c r="B517" t="s">
        <v>1211</v>
      </c>
      <c r="C517" s="1">
        <v>140.93</v>
      </c>
      <c r="E517" s="42">
        <f t="shared" si="16"/>
        <v>140.93</v>
      </c>
      <c r="F517" s="77" t="s">
        <v>225</v>
      </c>
      <c r="G517" s="77" t="s">
        <v>207</v>
      </c>
      <c r="H517" s="77" t="s">
        <v>189</v>
      </c>
      <c r="I517" s="13">
        <v>2</v>
      </c>
      <c r="J517" s="14">
        <v>2015</v>
      </c>
      <c r="K517" s="78" t="s">
        <v>104</v>
      </c>
      <c r="L517" s="79" t="s">
        <v>1260</v>
      </c>
      <c r="M517" s="79" t="s">
        <v>294</v>
      </c>
      <c r="N517" s="15" t="s">
        <v>28</v>
      </c>
      <c r="O517" s="15" t="s">
        <v>29</v>
      </c>
      <c r="P517" s="80" t="s">
        <v>2130</v>
      </c>
      <c r="Q517" s="80" t="s">
        <v>207</v>
      </c>
    </row>
    <row r="518" spans="1:17" hidden="1">
      <c r="A518" t="s">
        <v>1391</v>
      </c>
      <c r="B518" t="s">
        <v>1707</v>
      </c>
      <c r="C518" s="1">
        <v>55.46</v>
      </c>
      <c r="E518" s="42">
        <f t="shared" si="16"/>
        <v>55.46</v>
      </c>
      <c r="F518" s="77" t="s">
        <v>225</v>
      </c>
      <c r="G518" s="77" t="s">
        <v>207</v>
      </c>
      <c r="H518" s="77" t="s">
        <v>189</v>
      </c>
      <c r="I518" s="13">
        <v>2</v>
      </c>
      <c r="J518" s="14">
        <v>2015</v>
      </c>
      <c r="K518" s="78" t="s">
        <v>97</v>
      </c>
      <c r="L518" s="79" t="s">
        <v>98</v>
      </c>
      <c r="M518" s="79" t="s">
        <v>23</v>
      </c>
      <c r="N518" s="15" t="s">
        <v>28</v>
      </c>
      <c r="O518" s="15" t="s">
        <v>24</v>
      </c>
      <c r="P518" s="80" t="s">
        <v>2131</v>
      </c>
      <c r="Q518" s="80" t="s">
        <v>207</v>
      </c>
    </row>
    <row r="519" spans="1:17" hidden="1">
      <c r="A519" t="s">
        <v>1392</v>
      </c>
      <c r="B519" t="s">
        <v>1139</v>
      </c>
      <c r="C519" s="1">
        <v>-22706.720000000001</v>
      </c>
      <c r="E519" s="42">
        <f t="shared" si="16"/>
        <v>-22706.720000000001</v>
      </c>
      <c r="F519" s="77" t="s">
        <v>229</v>
      </c>
      <c r="G519" s="77" t="s">
        <v>207</v>
      </c>
      <c r="H519" s="77" t="s">
        <v>189</v>
      </c>
      <c r="I519" s="13">
        <v>2</v>
      </c>
      <c r="J519" s="14">
        <v>2015</v>
      </c>
      <c r="K519" s="78" t="s">
        <v>137</v>
      </c>
      <c r="L519" s="79" t="s">
        <v>246</v>
      </c>
      <c r="M519" s="79" t="s">
        <v>23</v>
      </c>
      <c r="N519" s="15" t="s">
        <v>189</v>
      </c>
      <c r="O519" s="15" t="s">
        <v>24</v>
      </c>
      <c r="P519" s="80" t="s">
        <v>214</v>
      </c>
      <c r="Q519" s="80" t="s">
        <v>207</v>
      </c>
    </row>
    <row r="520" spans="1:17" hidden="1">
      <c r="A520" t="s">
        <v>1392</v>
      </c>
      <c r="B520" t="s">
        <v>1708</v>
      </c>
      <c r="C520" s="1">
        <v>182.95</v>
      </c>
      <c r="E520" s="42">
        <f t="shared" si="16"/>
        <v>182.95</v>
      </c>
      <c r="F520" s="77" t="s">
        <v>225</v>
      </c>
      <c r="G520" s="77" t="s">
        <v>207</v>
      </c>
      <c r="H520" s="77" t="s">
        <v>189</v>
      </c>
      <c r="I520" s="13">
        <v>2</v>
      </c>
      <c r="J520" s="14">
        <v>2015</v>
      </c>
      <c r="K520" s="78" t="s">
        <v>123</v>
      </c>
      <c r="L520" s="79" t="s">
        <v>101</v>
      </c>
      <c r="M520" s="79" t="s">
        <v>284</v>
      </c>
      <c r="N520" s="15" t="s">
        <v>28</v>
      </c>
      <c r="O520" s="15" t="s">
        <v>29</v>
      </c>
      <c r="P520" s="80" t="s">
        <v>2130</v>
      </c>
      <c r="Q520" s="80" t="s">
        <v>207</v>
      </c>
    </row>
    <row r="521" spans="1:17" hidden="1">
      <c r="A521" t="s">
        <v>1392</v>
      </c>
      <c r="B521" t="s">
        <v>1709</v>
      </c>
      <c r="C521" s="1">
        <v>8.08</v>
      </c>
      <c r="E521" s="42">
        <f t="shared" si="16"/>
        <v>8.08</v>
      </c>
      <c r="F521" s="77" t="s">
        <v>225</v>
      </c>
      <c r="G521" s="77" t="s">
        <v>207</v>
      </c>
      <c r="H521" s="77" t="s">
        <v>189</v>
      </c>
      <c r="I521" s="13">
        <v>2</v>
      </c>
      <c r="J521" s="14">
        <v>2015</v>
      </c>
      <c r="K521" s="78" t="s">
        <v>123</v>
      </c>
      <c r="L521" s="79" t="s">
        <v>101</v>
      </c>
      <c r="M521" s="79" t="s">
        <v>284</v>
      </c>
      <c r="N521" s="15" t="s">
        <v>28</v>
      </c>
      <c r="O521" s="15" t="s">
        <v>29</v>
      </c>
      <c r="P521" s="80" t="s">
        <v>2130</v>
      </c>
      <c r="Q521" s="80" t="s">
        <v>207</v>
      </c>
    </row>
    <row r="522" spans="1:17" hidden="1">
      <c r="A522" t="s">
        <v>1392</v>
      </c>
      <c r="B522" t="s">
        <v>1710</v>
      </c>
      <c r="C522" s="1">
        <v>6.97</v>
      </c>
      <c r="E522" s="42">
        <f t="shared" si="16"/>
        <v>6.97</v>
      </c>
      <c r="F522" s="77" t="s">
        <v>225</v>
      </c>
      <c r="G522" s="77" t="s">
        <v>207</v>
      </c>
      <c r="H522" s="77" t="s">
        <v>189</v>
      </c>
      <c r="I522" s="13">
        <v>2</v>
      </c>
      <c r="J522" s="14">
        <v>2015</v>
      </c>
      <c r="K522" s="78" t="s">
        <v>123</v>
      </c>
      <c r="L522" s="79" t="s">
        <v>101</v>
      </c>
      <c r="M522" s="79" t="s">
        <v>284</v>
      </c>
      <c r="N522" s="15" t="s">
        <v>28</v>
      </c>
      <c r="O522" s="15" t="s">
        <v>29</v>
      </c>
      <c r="P522" s="80" t="s">
        <v>2130</v>
      </c>
      <c r="Q522" s="80" t="s">
        <v>207</v>
      </c>
    </row>
    <row r="523" spans="1:17" hidden="1">
      <c r="A523" t="s">
        <v>1392</v>
      </c>
      <c r="B523" t="s">
        <v>1151</v>
      </c>
      <c r="C523" s="1">
        <v>77.83</v>
      </c>
      <c r="E523" s="42">
        <f t="shared" si="16"/>
        <v>77.83</v>
      </c>
      <c r="F523" s="77" t="s">
        <v>225</v>
      </c>
      <c r="G523" s="77" t="s">
        <v>207</v>
      </c>
      <c r="H523" s="77" t="s">
        <v>189</v>
      </c>
      <c r="I523" s="13">
        <v>2</v>
      </c>
      <c r="J523" s="14">
        <v>2015</v>
      </c>
      <c r="K523" s="78" t="s">
        <v>182</v>
      </c>
      <c r="L523" s="79" t="s">
        <v>1261</v>
      </c>
      <c r="M523" s="79" t="s">
        <v>23</v>
      </c>
      <c r="N523" s="15" t="s">
        <v>28</v>
      </c>
      <c r="O523" s="15" t="s">
        <v>29</v>
      </c>
      <c r="P523" s="80" t="s">
        <v>2130</v>
      </c>
      <c r="Q523" s="80" t="s">
        <v>207</v>
      </c>
    </row>
    <row r="524" spans="1:17" hidden="1">
      <c r="A524" t="s">
        <v>1392</v>
      </c>
      <c r="B524" t="s">
        <v>1136</v>
      </c>
      <c r="C524" s="1">
        <v>100</v>
      </c>
      <c r="E524" s="42">
        <f t="shared" si="16"/>
        <v>100</v>
      </c>
      <c r="F524" s="77" t="s">
        <v>225</v>
      </c>
      <c r="G524" s="77" t="s">
        <v>207</v>
      </c>
      <c r="H524" s="77" t="s">
        <v>189</v>
      </c>
      <c r="I524" s="13">
        <v>2</v>
      </c>
      <c r="J524" s="14">
        <v>2015</v>
      </c>
      <c r="K524" s="78" t="s">
        <v>182</v>
      </c>
      <c r="L524" s="79" t="s">
        <v>232</v>
      </c>
      <c r="M524" s="79" t="s">
        <v>23</v>
      </c>
      <c r="N524" s="15" t="s">
        <v>28</v>
      </c>
      <c r="O524" s="15" t="s">
        <v>29</v>
      </c>
      <c r="P524" s="80" t="s">
        <v>2130</v>
      </c>
      <c r="Q524" s="80" t="s">
        <v>207</v>
      </c>
    </row>
    <row r="525" spans="1:17" hidden="1">
      <c r="A525" t="s">
        <v>1392</v>
      </c>
      <c r="B525" t="s">
        <v>1158</v>
      </c>
      <c r="C525" s="1">
        <v>202.48</v>
      </c>
      <c r="E525" s="42">
        <f t="shared" si="16"/>
        <v>202.48</v>
      </c>
      <c r="F525" s="77" t="s">
        <v>225</v>
      </c>
      <c r="G525" s="77" t="s">
        <v>207</v>
      </c>
      <c r="H525" s="77" t="s">
        <v>189</v>
      </c>
      <c r="I525" s="13">
        <v>2</v>
      </c>
      <c r="J525" s="14">
        <v>2015</v>
      </c>
      <c r="K525" s="78" t="s">
        <v>34</v>
      </c>
      <c r="L525" s="79" t="s">
        <v>35</v>
      </c>
      <c r="M525" s="79" t="s">
        <v>299</v>
      </c>
      <c r="N525" s="15" t="s">
        <v>28</v>
      </c>
      <c r="O525" s="15" t="s">
        <v>29</v>
      </c>
      <c r="P525" s="80" t="s">
        <v>2130</v>
      </c>
      <c r="Q525" s="80" t="s">
        <v>207</v>
      </c>
    </row>
    <row r="526" spans="1:17" hidden="1">
      <c r="A526" t="s">
        <v>1392</v>
      </c>
      <c r="B526" t="s">
        <v>1161</v>
      </c>
      <c r="C526" s="1">
        <v>1.99</v>
      </c>
      <c r="E526" s="42">
        <f t="shared" si="16"/>
        <v>1.99</v>
      </c>
      <c r="F526" s="77" t="s">
        <v>225</v>
      </c>
      <c r="G526" s="77" t="s">
        <v>207</v>
      </c>
      <c r="H526" s="77" t="s">
        <v>189</v>
      </c>
      <c r="I526" s="13">
        <v>2</v>
      </c>
      <c r="J526" s="14">
        <v>2015</v>
      </c>
      <c r="K526" s="78" t="s">
        <v>78</v>
      </c>
      <c r="L526" s="79" t="s">
        <v>1263</v>
      </c>
      <c r="M526" s="79" t="s">
        <v>23</v>
      </c>
      <c r="N526" s="15" t="s">
        <v>28</v>
      </c>
      <c r="O526" s="15" t="s">
        <v>29</v>
      </c>
      <c r="P526" s="80" t="s">
        <v>2130</v>
      </c>
      <c r="Q526" s="80" t="s">
        <v>207</v>
      </c>
    </row>
    <row r="527" spans="1:17" hidden="1">
      <c r="A527" t="s">
        <v>1393</v>
      </c>
      <c r="B527" t="s">
        <v>1131</v>
      </c>
      <c r="C527" s="1">
        <v>25</v>
      </c>
      <c r="E527" s="42">
        <f t="shared" si="16"/>
        <v>25</v>
      </c>
      <c r="F527" s="77" t="s">
        <v>225</v>
      </c>
      <c r="G527" s="77" t="s">
        <v>207</v>
      </c>
      <c r="H527" s="77" t="s">
        <v>189</v>
      </c>
      <c r="I527" s="13">
        <v>2</v>
      </c>
      <c r="J527" s="14">
        <v>2015</v>
      </c>
      <c r="K527" s="78" t="s">
        <v>435</v>
      </c>
      <c r="L527" s="79" t="s">
        <v>79</v>
      </c>
      <c r="M527" s="79" t="s">
        <v>23</v>
      </c>
      <c r="N527" s="15" t="s">
        <v>28</v>
      </c>
      <c r="O527" s="15" t="s">
        <v>29</v>
      </c>
      <c r="P527" s="80" t="s">
        <v>2130</v>
      </c>
      <c r="Q527" s="80" t="s">
        <v>207</v>
      </c>
    </row>
    <row r="528" spans="1:17" hidden="1">
      <c r="A528" t="s">
        <v>1393</v>
      </c>
      <c r="B528" t="s">
        <v>1711</v>
      </c>
      <c r="C528" s="1">
        <v>119.68</v>
      </c>
      <c r="E528" s="42">
        <f t="shared" si="16"/>
        <v>119.68</v>
      </c>
      <c r="F528" s="77" t="s">
        <v>225</v>
      </c>
      <c r="G528" s="77" t="s">
        <v>207</v>
      </c>
      <c r="H528" s="77" t="s">
        <v>189</v>
      </c>
      <c r="I528" s="13">
        <v>2</v>
      </c>
      <c r="J528" s="14">
        <v>2015</v>
      </c>
      <c r="K528" s="78" t="s">
        <v>182</v>
      </c>
      <c r="L528" s="79" t="s">
        <v>183</v>
      </c>
      <c r="M528" s="79" t="s">
        <v>23</v>
      </c>
      <c r="N528" s="15" t="s">
        <v>28</v>
      </c>
      <c r="O528" s="15" t="s">
        <v>29</v>
      </c>
      <c r="P528" s="80" t="s">
        <v>2130</v>
      </c>
      <c r="Q528" s="80" t="s">
        <v>207</v>
      </c>
    </row>
    <row r="529" spans="1:17" hidden="1">
      <c r="A529" t="s">
        <v>1393</v>
      </c>
      <c r="B529" t="s">
        <v>1712</v>
      </c>
      <c r="C529" s="1">
        <v>27.53</v>
      </c>
      <c r="E529" s="42">
        <f t="shared" si="16"/>
        <v>27.53</v>
      </c>
      <c r="F529" s="77" t="s">
        <v>225</v>
      </c>
      <c r="G529" s="77" t="s">
        <v>207</v>
      </c>
      <c r="H529" s="77" t="s">
        <v>189</v>
      </c>
      <c r="I529" s="13">
        <v>2</v>
      </c>
      <c r="J529" s="14">
        <v>2015</v>
      </c>
      <c r="K529" s="78" t="s">
        <v>182</v>
      </c>
      <c r="L529" s="79" t="s">
        <v>183</v>
      </c>
      <c r="M529" s="79" t="s">
        <v>23</v>
      </c>
      <c r="N529" s="15" t="s">
        <v>28</v>
      </c>
      <c r="O529" s="15" t="s">
        <v>29</v>
      </c>
      <c r="P529" s="80" t="s">
        <v>2130</v>
      </c>
      <c r="Q529" s="80" t="s">
        <v>207</v>
      </c>
    </row>
    <row r="530" spans="1:17" hidden="1">
      <c r="A530" t="s">
        <v>1393</v>
      </c>
      <c r="B530" t="s">
        <v>1132</v>
      </c>
      <c r="C530" s="1">
        <v>98</v>
      </c>
      <c r="E530" s="42">
        <f t="shared" si="16"/>
        <v>98</v>
      </c>
      <c r="F530" s="77" t="s">
        <v>225</v>
      </c>
      <c r="G530" s="77" t="s">
        <v>207</v>
      </c>
      <c r="H530" s="77" t="s">
        <v>189</v>
      </c>
      <c r="I530" s="13">
        <v>2</v>
      </c>
      <c r="J530" s="14">
        <v>2015</v>
      </c>
      <c r="K530" s="78" t="s">
        <v>78</v>
      </c>
      <c r="L530" s="79" t="s">
        <v>1245</v>
      </c>
      <c r="M530" s="79" t="s">
        <v>23</v>
      </c>
      <c r="N530" s="15" t="s">
        <v>28</v>
      </c>
      <c r="O530" s="15" t="s">
        <v>29</v>
      </c>
      <c r="P530" s="80" t="s">
        <v>2130</v>
      </c>
      <c r="Q530" s="80" t="s">
        <v>207</v>
      </c>
    </row>
    <row r="531" spans="1:17" hidden="1">
      <c r="A531" t="s">
        <v>1394</v>
      </c>
      <c r="B531" t="s">
        <v>1154</v>
      </c>
      <c r="C531" s="1">
        <v>9.9499999999999993</v>
      </c>
      <c r="E531" s="42">
        <f t="shared" si="16"/>
        <v>9.9499999999999993</v>
      </c>
      <c r="F531" s="77" t="s">
        <v>225</v>
      </c>
      <c r="G531" s="77" t="s">
        <v>207</v>
      </c>
      <c r="H531" s="77" t="s">
        <v>189</v>
      </c>
      <c r="I531" s="13">
        <v>2</v>
      </c>
      <c r="J531" s="14">
        <v>2015</v>
      </c>
      <c r="K531" s="78" t="s">
        <v>461</v>
      </c>
      <c r="L531" s="79" t="s">
        <v>1262</v>
      </c>
      <c r="M531" s="79" t="s">
        <v>23</v>
      </c>
      <c r="N531" s="15" t="s">
        <v>28</v>
      </c>
      <c r="O531" s="15" t="s">
        <v>29</v>
      </c>
      <c r="P531" s="80" t="s">
        <v>2130</v>
      </c>
      <c r="Q531" s="80" t="s">
        <v>207</v>
      </c>
    </row>
    <row r="532" spans="1:17" hidden="1">
      <c r="A532" t="s">
        <v>1394</v>
      </c>
      <c r="B532" t="s">
        <v>1131</v>
      </c>
      <c r="C532" s="1">
        <v>15</v>
      </c>
      <c r="E532" s="42">
        <f t="shared" si="16"/>
        <v>15</v>
      </c>
      <c r="F532" s="77" t="s">
        <v>225</v>
      </c>
      <c r="G532" s="77" t="s">
        <v>207</v>
      </c>
      <c r="H532" s="77" t="s">
        <v>189</v>
      </c>
      <c r="I532" s="13">
        <v>2</v>
      </c>
      <c r="J532" s="14">
        <v>2015</v>
      </c>
      <c r="K532" s="78" t="s">
        <v>435</v>
      </c>
      <c r="L532" s="79" t="s">
        <v>79</v>
      </c>
      <c r="M532" s="79" t="s">
        <v>23</v>
      </c>
      <c r="N532" s="15" t="s">
        <v>28</v>
      </c>
      <c r="O532" s="15" t="s">
        <v>29</v>
      </c>
      <c r="P532" s="80" t="s">
        <v>2130</v>
      </c>
      <c r="Q532" s="80" t="s">
        <v>207</v>
      </c>
    </row>
    <row r="533" spans="1:17" hidden="1">
      <c r="A533" t="s">
        <v>1395</v>
      </c>
      <c r="B533" t="s">
        <v>1146</v>
      </c>
      <c r="C533" s="1">
        <v>572.39</v>
      </c>
      <c r="E533" s="42">
        <f t="shared" si="16"/>
        <v>572.39</v>
      </c>
      <c r="F533" s="77" t="s">
        <v>225</v>
      </c>
      <c r="G533" s="77" t="s">
        <v>207</v>
      </c>
      <c r="H533" s="77" t="s">
        <v>189</v>
      </c>
      <c r="I533" s="13">
        <v>2</v>
      </c>
      <c r="J533" s="14">
        <v>2015</v>
      </c>
      <c r="K533" s="78" t="s">
        <v>78</v>
      </c>
      <c r="L533" s="79" t="s">
        <v>1258</v>
      </c>
      <c r="M533" s="79" t="s">
        <v>23</v>
      </c>
      <c r="N533" s="15" t="s">
        <v>28</v>
      </c>
      <c r="O533" s="15" t="s">
        <v>29</v>
      </c>
      <c r="P533" s="80" t="s">
        <v>2130</v>
      </c>
      <c r="Q533" s="80" t="s">
        <v>207</v>
      </c>
    </row>
    <row r="534" spans="1:17" hidden="1">
      <c r="A534" t="s">
        <v>1395</v>
      </c>
      <c r="B534" t="s">
        <v>1713</v>
      </c>
      <c r="C534" s="1">
        <v>268.79000000000002</v>
      </c>
      <c r="E534" s="42">
        <f t="shared" si="16"/>
        <v>268.79000000000002</v>
      </c>
      <c r="F534" s="77" t="s">
        <v>225</v>
      </c>
      <c r="G534" s="77" t="s">
        <v>207</v>
      </c>
      <c r="H534" s="77" t="s">
        <v>189</v>
      </c>
      <c r="I534" s="13">
        <v>2</v>
      </c>
      <c r="J534" s="14">
        <v>2015</v>
      </c>
      <c r="K534" s="78" t="s">
        <v>182</v>
      </c>
      <c r="L534" s="79" t="s">
        <v>183</v>
      </c>
      <c r="M534" s="79" t="s">
        <v>23</v>
      </c>
      <c r="N534" s="15" t="s">
        <v>28</v>
      </c>
      <c r="O534" s="15" t="s">
        <v>29</v>
      </c>
      <c r="P534" s="80" t="s">
        <v>2130</v>
      </c>
      <c r="Q534" s="80" t="s">
        <v>207</v>
      </c>
    </row>
    <row r="535" spans="1:17" hidden="1">
      <c r="A535" t="s">
        <v>1395</v>
      </c>
      <c r="B535" t="s">
        <v>1714</v>
      </c>
      <c r="C535" s="1">
        <v>11.3</v>
      </c>
      <c r="E535" s="42">
        <f t="shared" si="16"/>
        <v>11.3</v>
      </c>
      <c r="F535" s="77" t="s">
        <v>225</v>
      </c>
      <c r="G535" s="77" t="s">
        <v>207</v>
      </c>
      <c r="H535" s="77" t="s">
        <v>189</v>
      </c>
      <c r="I535" s="13">
        <v>2</v>
      </c>
      <c r="J535" s="14">
        <v>2015</v>
      </c>
      <c r="K535" s="78" t="s">
        <v>182</v>
      </c>
      <c r="L535" s="79" t="s">
        <v>183</v>
      </c>
      <c r="M535" s="79" t="s">
        <v>23</v>
      </c>
      <c r="N535" s="15" t="s">
        <v>28</v>
      </c>
      <c r="O535" s="15" t="s">
        <v>29</v>
      </c>
      <c r="P535" s="80" t="s">
        <v>2130</v>
      </c>
      <c r="Q535" s="80" t="s">
        <v>207</v>
      </c>
    </row>
    <row r="536" spans="1:17" hidden="1">
      <c r="A536" t="s">
        <v>1395</v>
      </c>
      <c r="B536" t="s">
        <v>1156</v>
      </c>
      <c r="C536" s="1">
        <v>935.11</v>
      </c>
      <c r="E536" s="42">
        <f t="shared" si="16"/>
        <v>935.11</v>
      </c>
      <c r="F536" s="77" t="s">
        <v>225</v>
      </c>
      <c r="G536" s="77" t="s">
        <v>207</v>
      </c>
      <c r="H536" s="77" t="s">
        <v>189</v>
      </c>
      <c r="I536" s="13">
        <v>2</v>
      </c>
      <c r="J536" s="14">
        <v>2015</v>
      </c>
      <c r="K536" s="78" t="s">
        <v>478</v>
      </c>
      <c r="L536" s="79" t="s">
        <v>57</v>
      </c>
      <c r="M536" s="79" t="s">
        <v>23</v>
      </c>
      <c r="N536" s="15" t="s">
        <v>28</v>
      </c>
      <c r="O536" s="15" t="s">
        <v>29</v>
      </c>
      <c r="P536" s="80" t="s">
        <v>2130</v>
      </c>
      <c r="Q536" s="80" t="s">
        <v>207</v>
      </c>
    </row>
    <row r="537" spans="1:17" hidden="1">
      <c r="A537" t="s">
        <v>1395</v>
      </c>
      <c r="B537" t="s">
        <v>1152</v>
      </c>
      <c r="C537" s="1">
        <v>21.51</v>
      </c>
      <c r="E537" s="42">
        <f t="shared" si="16"/>
        <v>21.51</v>
      </c>
      <c r="F537" s="77" t="s">
        <v>225</v>
      </c>
      <c r="G537" s="77" t="s">
        <v>207</v>
      </c>
      <c r="H537" s="77" t="s">
        <v>189</v>
      </c>
      <c r="I537" s="13">
        <v>2</v>
      </c>
      <c r="J537" s="14">
        <v>2015</v>
      </c>
      <c r="K537" s="78" t="s">
        <v>34</v>
      </c>
      <c r="L537" s="79" t="s">
        <v>35</v>
      </c>
      <c r="M537" s="79" t="s">
        <v>299</v>
      </c>
      <c r="N537" s="15" t="s">
        <v>28</v>
      </c>
      <c r="O537" s="15" t="s">
        <v>29</v>
      </c>
      <c r="P537" s="80" t="s">
        <v>2130</v>
      </c>
      <c r="Q537" s="80" t="s">
        <v>207</v>
      </c>
    </row>
    <row r="538" spans="1:17" hidden="1">
      <c r="A538" t="s">
        <v>1395</v>
      </c>
      <c r="B538" t="s">
        <v>1127</v>
      </c>
      <c r="C538" s="1">
        <v>-5.98</v>
      </c>
      <c r="E538" s="42">
        <f t="shared" si="16"/>
        <v>-5.98</v>
      </c>
      <c r="F538" s="77" t="s">
        <v>1038</v>
      </c>
      <c r="G538" s="77" t="s">
        <v>207</v>
      </c>
      <c r="H538" s="77" t="s">
        <v>189</v>
      </c>
      <c r="I538" s="13">
        <v>2</v>
      </c>
      <c r="J538" s="14">
        <v>2015</v>
      </c>
      <c r="K538" s="78" t="s">
        <v>182</v>
      </c>
      <c r="L538" s="79" t="s">
        <v>183</v>
      </c>
      <c r="M538" s="79" t="s">
        <v>23</v>
      </c>
      <c r="N538" s="15" t="s">
        <v>28</v>
      </c>
      <c r="O538" s="15" t="s">
        <v>29</v>
      </c>
      <c r="P538" s="80" t="s">
        <v>2130</v>
      </c>
      <c r="Q538" s="80" t="s">
        <v>207</v>
      </c>
    </row>
    <row r="539" spans="1:17" hidden="1">
      <c r="A539" t="s">
        <v>1395</v>
      </c>
      <c r="B539" t="s">
        <v>1127</v>
      </c>
      <c r="C539" s="1">
        <v>-1.38</v>
      </c>
      <c r="E539" s="42">
        <f t="shared" si="16"/>
        <v>-1.38</v>
      </c>
      <c r="F539" s="77" t="s">
        <v>1038</v>
      </c>
      <c r="G539" s="77" t="s">
        <v>207</v>
      </c>
      <c r="H539" s="77" t="s">
        <v>189</v>
      </c>
      <c r="I539" s="13">
        <v>2</v>
      </c>
      <c r="J539" s="14">
        <v>2015</v>
      </c>
      <c r="K539" s="78" t="s">
        <v>182</v>
      </c>
      <c r="L539" s="79" t="s">
        <v>183</v>
      </c>
      <c r="M539" s="79" t="s">
        <v>23</v>
      </c>
      <c r="N539" s="15" t="s">
        <v>28</v>
      </c>
      <c r="O539" s="15" t="s">
        <v>29</v>
      </c>
      <c r="P539" s="80" t="s">
        <v>2130</v>
      </c>
      <c r="Q539" s="80" t="s">
        <v>207</v>
      </c>
    </row>
    <row r="540" spans="1:17" hidden="1">
      <c r="A540" t="s">
        <v>1396</v>
      </c>
      <c r="B540" t="s">
        <v>1162</v>
      </c>
      <c r="C540" s="1">
        <v>20</v>
      </c>
      <c r="E540" s="42">
        <f t="shared" si="16"/>
        <v>20</v>
      </c>
      <c r="F540" s="77" t="s">
        <v>225</v>
      </c>
      <c r="G540" s="77" t="s">
        <v>207</v>
      </c>
      <c r="H540" s="77" t="s">
        <v>189</v>
      </c>
      <c r="I540" s="13">
        <v>2</v>
      </c>
      <c r="J540" s="14">
        <v>2015</v>
      </c>
      <c r="K540" s="78" t="s">
        <v>31</v>
      </c>
      <c r="L540" s="79" t="s">
        <v>1264</v>
      </c>
      <c r="M540" s="79" t="s">
        <v>23</v>
      </c>
      <c r="N540" s="15" t="s">
        <v>28</v>
      </c>
      <c r="O540" s="15" t="s">
        <v>24</v>
      </c>
      <c r="P540" s="80" t="s">
        <v>2130</v>
      </c>
      <c r="Q540" s="80" t="s">
        <v>207</v>
      </c>
    </row>
    <row r="541" spans="1:17" hidden="1">
      <c r="A541" t="s">
        <v>1396</v>
      </c>
      <c r="B541" t="s">
        <v>1136</v>
      </c>
      <c r="C541" s="1">
        <v>200</v>
      </c>
      <c r="E541" s="42">
        <f t="shared" si="16"/>
        <v>200</v>
      </c>
      <c r="F541" s="77" t="s">
        <v>225</v>
      </c>
      <c r="G541" s="77" t="s">
        <v>207</v>
      </c>
      <c r="H541" s="77" t="s">
        <v>189</v>
      </c>
      <c r="I541" s="13">
        <v>2</v>
      </c>
      <c r="J541" s="14">
        <v>2015</v>
      </c>
      <c r="K541" s="78" t="s">
        <v>182</v>
      </c>
      <c r="L541" s="79" t="s">
        <v>232</v>
      </c>
      <c r="M541" s="79" t="s">
        <v>23</v>
      </c>
      <c r="N541" s="15" t="s">
        <v>28</v>
      </c>
      <c r="O541" s="15" t="s">
        <v>29</v>
      </c>
      <c r="P541" s="80" t="s">
        <v>2130</v>
      </c>
      <c r="Q541" s="80" t="s">
        <v>207</v>
      </c>
    </row>
    <row r="542" spans="1:17" hidden="1">
      <c r="A542" t="s">
        <v>1396</v>
      </c>
      <c r="B542" t="s">
        <v>1175</v>
      </c>
      <c r="C542" s="1">
        <v>1031.92</v>
      </c>
      <c r="E542" s="42">
        <f t="shared" si="16"/>
        <v>1031.92</v>
      </c>
      <c r="F542" s="77" t="s">
        <v>225</v>
      </c>
      <c r="G542" s="77" t="s">
        <v>207</v>
      </c>
      <c r="H542" s="77" t="s">
        <v>189</v>
      </c>
      <c r="I542" s="13">
        <v>2</v>
      </c>
      <c r="J542" s="14">
        <v>2015</v>
      </c>
      <c r="K542" s="78" t="s">
        <v>182</v>
      </c>
      <c r="L542" s="79" t="s">
        <v>183</v>
      </c>
      <c r="M542" s="79" t="s">
        <v>23</v>
      </c>
      <c r="N542" s="15" t="s">
        <v>28</v>
      </c>
      <c r="O542" s="15" t="s">
        <v>29</v>
      </c>
      <c r="P542" s="80" t="s">
        <v>2130</v>
      </c>
      <c r="Q542" s="80" t="s">
        <v>207</v>
      </c>
    </row>
    <row r="543" spans="1:17" hidden="1">
      <c r="A543" t="s">
        <v>1396</v>
      </c>
      <c r="B543" t="s">
        <v>1715</v>
      </c>
      <c r="C543" s="1">
        <v>77.95</v>
      </c>
      <c r="E543" s="42">
        <f t="shared" si="16"/>
        <v>77.95</v>
      </c>
      <c r="F543" s="77" t="s">
        <v>225</v>
      </c>
      <c r="G543" s="77" t="s">
        <v>207</v>
      </c>
      <c r="H543" s="77" t="s">
        <v>189</v>
      </c>
      <c r="I543" s="13">
        <v>2</v>
      </c>
      <c r="J543" s="14">
        <v>2015</v>
      </c>
      <c r="K543" s="78" t="s">
        <v>182</v>
      </c>
      <c r="L543" s="79" t="s">
        <v>183</v>
      </c>
      <c r="M543" s="79" t="s">
        <v>23</v>
      </c>
      <c r="N543" s="15" t="s">
        <v>28</v>
      </c>
      <c r="O543" s="15" t="s">
        <v>29</v>
      </c>
      <c r="P543" s="80" t="s">
        <v>2130</v>
      </c>
      <c r="Q543" s="80" t="s">
        <v>207</v>
      </c>
    </row>
    <row r="544" spans="1:17" hidden="1">
      <c r="A544" t="s">
        <v>1396</v>
      </c>
      <c r="B544" t="s">
        <v>1716</v>
      </c>
      <c r="C544" s="1">
        <v>40.03</v>
      </c>
      <c r="E544" s="42">
        <f t="shared" si="16"/>
        <v>40.03</v>
      </c>
      <c r="F544" s="77" t="s">
        <v>225</v>
      </c>
      <c r="G544" s="77" t="s">
        <v>207</v>
      </c>
      <c r="H544" s="77" t="s">
        <v>189</v>
      </c>
      <c r="I544" s="13">
        <v>2</v>
      </c>
      <c r="J544" s="14">
        <v>2015</v>
      </c>
      <c r="K544" s="78" t="s">
        <v>182</v>
      </c>
      <c r="L544" s="79" t="s">
        <v>183</v>
      </c>
      <c r="M544" s="79" t="s">
        <v>23</v>
      </c>
      <c r="N544" s="15" t="s">
        <v>28</v>
      </c>
      <c r="O544" s="15" t="s">
        <v>29</v>
      </c>
      <c r="P544" s="80" t="s">
        <v>2130</v>
      </c>
      <c r="Q544" s="80" t="s">
        <v>207</v>
      </c>
    </row>
    <row r="545" spans="1:17" hidden="1">
      <c r="A545" t="s">
        <v>1396</v>
      </c>
      <c r="B545" t="s">
        <v>1717</v>
      </c>
      <c r="C545" s="1">
        <v>41.94</v>
      </c>
      <c r="E545" s="42">
        <f t="shared" si="16"/>
        <v>41.94</v>
      </c>
      <c r="F545" s="77" t="s">
        <v>225</v>
      </c>
      <c r="G545" s="77" t="s">
        <v>207</v>
      </c>
      <c r="H545" s="77" t="s">
        <v>189</v>
      </c>
      <c r="I545" s="13">
        <v>2</v>
      </c>
      <c r="J545" s="14">
        <v>2015</v>
      </c>
      <c r="K545" s="78" t="s">
        <v>182</v>
      </c>
      <c r="L545" s="79" t="s">
        <v>183</v>
      </c>
      <c r="M545" s="79" t="s">
        <v>23</v>
      </c>
      <c r="N545" s="15" t="s">
        <v>28</v>
      </c>
      <c r="O545" s="15" t="s">
        <v>29</v>
      </c>
      <c r="P545" s="80" t="s">
        <v>2130</v>
      </c>
      <c r="Q545" s="80" t="s">
        <v>207</v>
      </c>
    </row>
    <row r="546" spans="1:17" hidden="1">
      <c r="A546" t="s">
        <v>1396</v>
      </c>
      <c r="B546" t="s">
        <v>1150</v>
      </c>
      <c r="C546" s="1">
        <v>21.4</v>
      </c>
      <c r="E546" s="42">
        <f t="shared" si="16"/>
        <v>21.4</v>
      </c>
      <c r="F546" s="77" t="s">
        <v>225</v>
      </c>
      <c r="G546" s="77" t="s">
        <v>207</v>
      </c>
      <c r="H546" s="77" t="s">
        <v>189</v>
      </c>
      <c r="I546" s="13">
        <v>2</v>
      </c>
      <c r="J546" s="14">
        <v>2015</v>
      </c>
      <c r="K546" s="78" t="s">
        <v>34</v>
      </c>
      <c r="L546" s="79" t="s">
        <v>35</v>
      </c>
      <c r="M546" s="79" t="s">
        <v>299</v>
      </c>
      <c r="N546" s="15" t="s">
        <v>28</v>
      </c>
      <c r="O546" s="15" t="s">
        <v>29</v>
      </c>
      <c r="P546" s="80" t="s">
        <v>2130</v>
      </c>
      <c r="Q546" s="80" t="s">
        <v>207</v>
      </c>
    </row>
    <row r="547" spans="1:17" hidden="1">
      <c r="A547" t="s">
        <v>1396</v>
      </c>
      <c r="B547" t="s">
        <v>1127</v>
      </c>
      <c r="C547" s="1">
        <v>-13.44</v>
      </c>
      <c r="E547" s="42">
        <f t="shared" si="16"/>
        <v>-13.44</v>
      </c>
      <c r="F547" s="77" t="s">
        <v>1038</v>
      </c>
      <c r="G547" s="77" t="s">
        <v>207</v>
      </c>
      <c r="H547" s="77" t="s">
        <v>189</v>
      </c>
      <c r="I547" s="13">
        <v>2</v>
      </c>
      <c r="J547" s="14">
        <v>2015</v>
      </c>
      <c r="K547" s="78" t="s">
        <v>182</v>
      </c>
      <c r="L547" s="79" t="s">
        <v>183</v>
      </c>
      <c r="M547" s="79" t="s">
        <v>23</v>
      </c>
      <c r="N547" s="15" t="s">
        <v>28</v>
      </c>
      <c r="O547" s="15" t="s">
        <v>29</v>
      </c>
      <c r="P547" s="80" t="s">
        <v>2130</v>
      </c>
      <c r="Q547" s="80" t="s">
        <v>207</v>
      </c>
    </row>
    <row r="548" spans="1:17" hidden="1">
      <c r="A548" t="s">
        <v>1397</v>
      </c>
      <c r="B548" t="s">
        <v>1127</v>
      </c>
      <c r="C548" s="1">
        <v>-3.9</v>
      </c>
      <c r="E548" s="42">
        <f t="shared" si="16"/>
        <v>-3.9</v>
      </c>
      <c r="F548" s="77" t="s">
        <v>1038</v>
      </c>
      <c r="G548" s="77" t="s">
        <v>207</v>
      </c>
      <c r="H548" s="77" t="s">
        <v>189</v>
      </c>
      <c r="I548" s="13">
        <v>2</v>
      </c>
      <c r="J548" s="14">
        <v>2015</v>
      </c>
      <c r="K548" s="78" t="s">
        <v>182</v>
      </c>
      <c r="L548" s="79" t="s">
        <v>183</v>
      </c>
      <c r="M548" s="79" t="s">
        <v>23</v>
      </c>
      <c r="N548" s="15" t="s">
        <v>28</v>
      </c>
      <c r="O548" s="15" t="s">
        <v>29</v>
      </c>
      <c r="P548" s="80" t="s">
        <v>2130</v>
      </c>
      <c r="Q548" s="80" t="s">
        <v>207</v>
      </c>
    </row>
    <row r="549" spans="1:17" hidden="1">
      <c r="A549" t="s">
        <v>1397</v>
      </c>
      <c r="B549" t="s">
        <v>1127</v>
      </c>
      <c r="C549" s="1">
        <v>-2.1</v>
      </c>
      <c r="E549" s="42">
        <f t="shared" si="16"/>
        <v>-2.1</v>
      </c>
      <c r="F549" s="77" t="s">
        <v>1038</v>
      </c>
      <c r="G549" s="77" t="s">
        <v>207</v>
      </c>
      <c r="H549" s="77" t="s">
        <v>189</v>
      </c>
      <c r="I549" s="13">
        <v>2</v>
      </c>
      <c r="J549" s="14">
        <v>2015</v>
      </c>
      <c r="K549" s="78" t="s">
        <v>182</v>
      </c>
      <c r="L549" s="79" t="s">
        <v>183</v>
      </c>
      <c r="M549" s="79" t="s">
        <v>23</v>
      </c>
      <c r="N549" s="15" t="s">
        <v>28</v>
      </c>
      <c r="O549" s="15" t="s">
        <v>29</v>
      </c>
      <c r="P549" s="80" t="s">
        <v>2130</v>
      </c>
      <c r="Q549" s="80" t="s">
        <v>207</v>
      </c>
    </row>
    <row r="550" spans="1:17" hidden="1">
      <c r="A550" t="s">
        <v>1397</v>
      </c>
      <c r="B550" t="s">
        <v>1127</v>
      </c>
      <c r="C550" s="1">
        <v>-2</v>
      </c>
      <c r="E550" s="42">
        <f t="shared" si="16"/>
        <v>-2</v>
      </c>
      <c r="F550" s="77" t="s">
        <v>1038</v>
      </c>
      <c r="G550" s="77" t="s">
        <v>207</v>
      </c>
      <c r="H550" s="77" t="s">
        <v>189</v>
      </c>
      <c r="I550" s="13">
        <v>2</v>
      </c>
      <c r="J550" s="14">
        <v>2015</v>
      </c>
      <c r="K550" s="78" t="s">
        <v>182</v>
      </c>
      <c r="L550" s="79" t="s">
        <v>183</v>
      </c>
      <c r="M550" s="79" t="s">
        <v>23</v>
      </c>
      <c r="N550" s="15" t="s">
        <v>28</v>
      </c>
      <c r="O550" s="15" t="s">
        <v>29</v>
      </c>
      <c r="P550" s="80" t="s">
        <v>2130</v>
      </c>
      <c r="Q550" s="80" t="s">
        <v>207</v>
      </c>
    </row>
    <row r="551" spans="1:17" hidden="1">
      <c r="A551" t="s">
        <v>1397</v>
      </c>
      <c r="B551" t="s">
        <v>1176</v>
      </c>
      <c r="C551" s="1">
        <v>-51.6</v>
      </c>
      <c r="E551" s="42">
        <f t="shared" si="16"/>
        <v>-51.6</v>
      </c>
      <c r="F551" s="77" t="s">
        <v>1038</v>
      </c>
      <c r="G551" s="77" t="s">
        <v>207</v>
      </c>
      <c r="H551" s="77" t="s">
        <v>189</v>
      </c>
      <c r="I551" s="13">
        <v>2</v>
      </c>
      <c r="J551" s="14">
        <v>2015</v>
      </c>
      <c r="K551" s="78" t="s">
        <v>182</v>
      </c>
      <c r="L551" s="79" t="s">
        <v>183</v>
      </c>
      <c r="M551" s="79" t="s">
        <v>23</v>
      </c>
      <c r="N551" s="15" t="s">
        <v>28</v>
      </c>
      <c r="O551" s="15" t="s">
        <v>29</v>
      </c>
      <c r="P551" s="80" t="s">
        <v>2130</v>
      </c>
      <c r="Q551" s="80" t="s">
        <v>207</v>
      </c>
    </row>
    <row r="552" spans="1:17" hidden="1">
      <c r="A552" t="s">
        <v>1397</v>
      </c>
      <c r="B552" t="s">
        <v>1133</v>
      </c>
      <c r="C552" s="1">
        <v>63</v>
      </c>
      <c r="E552" s="42">
        <f t="shared" si="16"/>
        <v>63</v>
      </c>
      <c r="F552" s="77" t="s">
        <v>225</v>
      </c>
      <c r="G552" s="77" t="s">
        <v>207</v>
      </c>
      <c r="H552" s="77" t="s">
        <v>189</v>
      </c>
      <c r="I552" s="13">
        <v>2</v>
      </c>
      <c r="J552" s="14">
        <v>2015</v>
      </c>
      <c r="K552" s="78" t="s">
        <v>97</v>
      </c>
      <c r="L552" s="79" t="s">
        <v>98</v>
      </c>
      <c r="M552" s="79" t="s">
        <v>23</v>
      </c>
      <c r="N552" s="15" t="s">
        <v>28</v>
      </c>
      <c r="O552" s="15" t="s">
        <v>24</v>
      </c>
      <c r="P552" s="80" t="s">
        <v>2131</v>
      </c>
      <c r="Q552" s="80" t="s">
        <v>207</v>
      </c>
    </row>
    <row r="553" spans="1:17" hidden="1">
      <c r="A553" t="s">
        <v>1397</v>
      </c>
      <c r="B553" t="s">
        <v>1718</v>
      </c>
      <c r="C553" s="1">
        <v>13.25</v>
      </c>
      <c r="E553" s="42">
        <f t="shared" si="16"/>
        <v>13.25</v>
      </c>
      <c r="F553" s="77" t="s">
        <v>225</v>
      </c>
      <c r="G553" s="77" t="s">
        <v>207</v>
      </c>
      <c r="H553" s="77" t="s">
        <v>189</v>
      </c>
      <c r="I553" s="13">
        <v>2</v>
      </c>
      <c r="J553" s="14">
        <v>2015</v>
      </c>
      <c r="K553" s="78" t="s">
        <v>182</v>
      </c>
      <c r="L553" s="79" t="s">
        <v>183</v>
      </c>
      <c r="M553" s="79" t="s">
        <v>23</v>
      </c>
      <c r="N553" s="15" t="s">
        <v>28</v>
      </c>
      <c r="O553" s="15" t="s">
        <v>29</v>
      </c>
      <c r="P553" s="80" t="s">
        <v>2130</v>
      </c>
      <c r="Q553" s="80" t="s">
        <v>207</v>
      </c>
    </row>
    <row r="554" spans="1:17" hidden="1">
      <c r="A554" t="s">
        <v>1397</v>
      </c>
      <c r="B554" t="s">
        <v>1719</v>
      </c>
      <c r="C554" s="1">
        <v>55.17</v>
      </c>
      <c r="E554" s="42">
        <f t="shared" si="16"/>
        <v>55.17</v>
      </c>
      <c r="F554" s="77" t="s">
        <v>225</v>
      </c>
      <c r="G554" s="77" t="s">
        <v>207</v>
      </c>
      <c r="H554" s="77" t="s">
        <v>189</v>
      </c>
      <c r="I554" s="13">
        <v>2</v>
      </c>
      <c r="J554" s="14">
        <v>2015</v>
      </c>
      <c r="K554" s="78" t="s">
        <v>182</v>
      </c>
      <c r="L554" s="79" t="s">
        <v>183</v>
      </c>
      <c r="M554" s="79" t="s">
        <v>23</v>
      </c>
      <c r="N554" s="15" t="s">
        <v>28</v>
      </c>
      <c r="O554" s="15" t="s">
        <v>29</v>
      </c>
      <c r="P554" s="80" t="s">
        <v>2130</v>
      </c>
      <c r="Q554" s="80" t="s">
        <v>207</v>
      </c>
    </row>
    <row r="555" spans="1:17" hidden="1">
      <c r="A555" t="s">
        <v>1397</v>
      </c>
      <c r="B555" t="s">
        <v>1237</v>
      </c>
      <c r="C555" s="1">
        <v>47.25</v>
      </c>
      <c r="E555" s="42">
        <f t="shared" si="16"/>
        <v>47.25</v>
      </c>
      <c r="F555" s="77" t="s">
        <v>225</v>
      </c>
      <c r="G555" s="77" t="s">
        <v>207</v>
      </c>
      <c r="H555" s="77" t="s">
        <v>189</v>
      </c>
      <c r="I555" s="13">
        <v>2</v>
      </c>
      <c r="J555" s="14">
        <v>2015</v>
      </c>
      <c r="K555" s="78" t="s">
        <v>34</v>
      </c>
      <c r="L555" s="79" t="s">
        <v>35</v>
      </c>
      <c r="M555" s="79" t="s">
        <v>299</v>
      </c>
      <c r="N555" s="15" t="s">
        <v>28</v>
      </c>
      <c r="O555" s="15" t="s">
        <v>29</v>
      </c>
      <c r="P555" s="80" t="s">
        <v>2130</v>
      </c>
      <c r="Q555" s="80" t="s">
        <v>207</v>
      </c>
    </row>
    <row r="556" spans="1:17" hidden="1">
      <c r="A556" t="s">
        <v>1397</v>
      </c>
      <c r="B556" t="s">
        <v>1720</v>
      </c>
      <c r="C556" s="1">
        <v>10</v>
      </c>
      <c r="E556" s="42">
        <f t="shared" si="16"/>
        <v>10</v>
      </c>
      <c r="F556" s="77" t="s">
        <v>225</v>
      </c>
      <c r="G556" s="77" t="s">
        <v>207</v>
      </c>
      <c r="H556" s="77" t="s">
        <v>189</v>
      </c>
      <c r="I556" s="13">
        <v>2</v>
      </c>
      <c r="J556" s="14">
        <v>2015</v>
      </c>
      <c r="K556" s="78" t="s">
        <v>458</v>
      </c>
      <c r="L556" s="79" t="s">
        <v>1277</v>
      </c>
      <c r="M556" s="79" t="s">
        <v>299</v>
      </c>
      <c r="N556" s="15" t="s">
        <v>28</v>
      </c>
      <c r="O556" s="15" t="s">
        <v>29</v>
      </c>
      <c r="P556" s="80" t="s">
        <v>2130</v>
      </c>
      <c r="Q556" s="80" t="s">
        <v>207</v>
      </c>
    </row>
    <row r="557" spans="1:17" hidden="1">
      <c r="A557" t="s">
        <v>1397</v>
      </c>
      <c r="B557" t="s">
        <v>1160</v>
      </c>
      <c r="C557" s="1">
        <v>304.39999999999998</v>
      </c>
      <c r="E557" s="42">
        <f t="shared" ref="E557:E620" si="17">C557</f>
        <v>304.39999999999998</v>
      </c>
      <c r="F557" s="77" t="s">
        <v>225</v>
      </c>
      <c r="G557" s="77" t="s">
        <v>207</v>
      </c>
      <c r="H557" s="77" t="s">
        <v>189</v>
      </c>
      <c r="I557" s="13">
        <v>2</v>
      </c>
      <c r="J557" s="14">
        <v>2015</v>
      </c>
      <c r="K557" s="78" t="s">
        <v>460</v>
      </c>
      <c r="L557" s="79" t="s">
        <v>1253</v>
      </c>
      <c r="M557" s="79" t="s">
        <v>294</v>
      </c>
      <c r="N557" s="15" t="s">
        <v>28</v>
      </c>
      <c r="O557" s="15" t="s">
        <v>29</v>
      </c>
      <c r="P557" s="80" t="s">
        <v>2130</v>
      </c>
      <c r="Q557" s="80" t="s">
        <v>207</v>
      </c>
    </row>
    <row r="558" spans="1:17" hidden="1">
      <c r="A558" t="s">
        <v>1398</v>
      </c>
      <c r="B558" t="s">
        <v>1721</v>
      </c>
      <c r="C558" s="1">
        <v>4.21</v>
      </c>
      <c r="E558" s="42">
        <f t="shared" si="17"/>
        <v>4.21</v>
      </c>
      <c r="F558" s="77" t="s">
        <v>225</v>
      </c>
      <c r="G558" s="77" t="s">
        <v>207</v>
      </c>
      <c r="H558" s="77" t="s">
        <v>189</v>
      </c>
      <c r="I558" s="13">
        <v>2</v>
      </c>
      <c r="J558" s="14">
        <v>2015</v>
      </c>
      <c r="K558" s="78" t="s">
        <v>34</v>
      </c>
      <c r="L558" s="79" t="s">
        <v>35</v>
      </c>
      <c r="M558" s="79" t="s">
        <v>299</v>
      </c>
      <c r="N558" s="15" t="s">
        <v>28</v>
      </c>
      <c r="O558" s="15" t="s">
        <v>29</v>
      </c>
      <c r="P558" s="80" t="s">
        <v>2130</v>
      </c>
      <c r="Q558" s="80" t="s">
        <v>207</v>
      </c>
    </row>
    <row r="559" spans="1:17" hidden="1">
      <c r="A559" t="s">
        <v>1398</v>
      </c>
      <c r="B559" t="s">
        <v>1722</v>
      </c>
      <c r="C559" s="1">
        <v>29.92</v>
      </c>
      <c r="E559" s="42">
        <f t="shared" si="17"/>
        <v>29.92</v>
      </c>
      <c r="F559" s="77" t="s">
        <v>225</v>
      </c>
      <c r="G559" s="77" t="s">
        <v>207</v>
      </c>
      <c r="H559" s="77" t="s">
        <v>189</v>
      </c>
      <c r="I559" s="13">
        <v>2</v>
      </c>
      <c r="J559" s="14">
        <v>2015</v>
      </c>
      <c r="K559" s="78" t="s">
        <v>182</v>
      </c>
      <c r="L559" s="79" t="s">
        <v>183</v>
      </c>
      <c r="M559" s="79" t="s">
        <v>23</v>
      </c>
      <c r="N559" s="15" t="s">
        <v>28</v>
      </c>
      <c r="O559" s="15" t="s">
        <v>29</v>
      </c>
      <c r="P559" s="80" t="s">
        <v>2130</v>
      </c>
      <c r="Q559" s="80" t="s">
        <v>207</v>
      </c>
    </row>
    <row r="560" spans="1:17" hidden="1">
      <c r="A560" t="s">
        <v>1398</v>
      </c>
      <c r="B560" t="s">
        <v>1723</v>
      </c>
      <c r="C560" s="1">
        <v>49</v>
      </c>
      <c r="E560" s="42">
        <f t="shared" si="17"/>
        <v>49</v>
      </c>
      <c r="F560" s="77" t="s">
        <v>225</v>
      </c>
      <c r="G560" s="77" t="s">
        <v>207</v>
      </c>
      <c r="H560" s="77" t="s">
        <v>189</v>
      </c>
      <c r="I560" s="13">
        <v>2</v>
      </c>
      <c r="J560" s="14">
        <v>2015</v>
      </c>
      <c r="K560" s="78" t="s">
        <v>34</v>
      </c>
      <c r="L560" s="79" t="s">
        <v>35</v>
      </c>
      <c r="M560" s="79" t="s">
        <v>299</v>
      </c>
      <c r="N560" s="15" t="s">
        <v>28</v>
      </c>
      <c r="O560" s="15" t="s">
        <v>29</v>
      </c>
      <c r="P560" s="80" t="s">
        <v>2130</v>
      </c>
      <c r="Q560" s="80" t="s">
        <v>207</v>
      </c>
    </row>
    <row r="561" spans="1:17" hidden="1">
      <c r="A561" t="s">
        <v>1398</v>
      </c>
      <c r="B561" t="s">
        <v>1136</v>
      </c>
      <c r="C561" s="1">
        <v>200</v>
      </c>
      <c r="E561" s="42">
        <f t="shared" si="17"/>
        <v>200</v>
      </c>
      <c r="F561" s="77" t="s">
        <v>225</v>
      </c>
      <c r="G561" s="77" t="s">
        <v>207</v>
      </c>
      <c r="H561" s="77" t="s">
        <v>189</v>
      </c>
      <c r="I561" s="13">
        <v>2</v>
      </c>
      <c r="J561" s="14">
        <v>2015</v>
      </c>
      <c r="K561" s="78" t="s">
        <v>182</v>
      </c>
      <c r="L561" s="79" t="s">
        <v>232</v>
      </c>
      <c r="M561" s="79" t="s">
        <v>23</v>
      </c>
      <c r="N561" s="15" t="s">
        <v>28</v>
      </c>
      <c r="O561" s="15" t="s">
        <v>29</v>
      </c>
      <c r="P561" s="80" t="s">
        <v>2130</v>
      </c>
      <c r="Q561" s="80" t="s">
        <v>207</v>
      </c>
    </row>
    <row r="562" spans="1:17" hidden="1">
      <c r="A562" t="s">
        <v>1399</v>
      </c>
      <c r="B562" t="s">
        <v>1127</v>
      </c>
      <c r="C562" s="1">
        <v>-2.76</v>
      </c>
      <c r="E562" s="42">
        <f t="shared" si="17"/>
        <v>-2.76</v>
      </c>
      <c r="F562" s="77" t="s">
        <v>1038</v>
      </c>
      <c r="G562" s="77" t="s">
        <v>207</v>
      </c>
      <c r="H562" s="77" t="s">
        <v>189</v>
      </c>
      <c r="I562" s="13">
        <v>2</v>
      </c>
      <c r="J562" s="14">
        <v>2015</v>
      </c>
      <c r="K562" s="78" t="s">
        <v>182</v>
      </c>
      <c r="L562" s="79" t="s">
        <v>183</v>
      </c>
      <c r="M562" s="79" t="s">
        <v>23</v>
      </c>
      <c r="N562" s="15" t="s">
        <v>28</v>
      </c>
      <c r="O562" s="15" t="s">
        <v>29</v>
      </c>
      <c r="P562" s="80" t="s">
        <v>2130</v>
      </c>
      <c r="Q562" s="80" t="s">
        <v>207</v>
      </c>
    </row>
    <row r="563" spans="1:17" hidden="1">
      <c r="A563" t="s">
        <v>1399</v>
      </c>
      <c r="B563" t="s">
        <v>1127</v>
      </c>
      <c r="C563" s="1">
        <v>-1.5</v>
      </c>
      <c r="E563" s="42">
        <f t="shared" si="17"/>
        <v>-1.5</v>
      </c>
      <c r="F563" s="77" t="s">
        <v>1038</v>
      </c>
      <c r="G563" s="77" t="s">
        <v>207</v>
      </c>
      <c r="H563" s="77" t="s">
        <v>189</v>
      </c>
      <c r="I563" s="13">
        <v>2</v>
      </c>
      <c r="J563" s="14">
        <v>2015</v>
      </c>
      <c r="K563" s="78" t="s">
        <v>182</v>
      </c>
      <c r="L563" s="79" t="s">
        <v>183</v>
      </c>
      <c r="M563" s="79" t="s">
        <v>23</v>
      </c>
      <c r="N563" s="15" t="s">
        <v>28</v>
      </c>
      <c r="O563" s="15" t="s">
        <v>29</v>
      </c>
      <c r="P563" s="80" t="s">
        <v>2130</v>
      </c>
      <c r="Q563" s="80" t="s">
        <v>207</v>
      </c>
    </row>
    <row r="564" spans="1:17" hidden="1">
      <c r="A564" t="s">
        <v>1399</v>
      </c>
      <c r="B564" t="s">
        <v>1127</v>
      </c>
      <c r="C564" s="1">
        <v>-0.66</v>
      </c>
      <c r="E564" s="42">
        <f t="shared" si="17"/>
        <v>-0.66</v>
      </c>
      <c r="F564" s="77" t="s">
        <v>1038</v>
      </c>
      <c r="G564" s="77" t="s">
        <v>207</v>
      </c>
      <c r="H564" s="77" t="s">
        <v>189</v>
      </c>
      <c r="I564" s="13">
        <v>2</v>
      </c>
      <c r="J564" s="14">
        <v>2015</v>
      </c>
      <c r="K564" s="78" t="s">
        <v>182</v>
      </c>
      <c r="L564" s="79" t="s">
        <v>183</v>
      </c>
      <c r="M564" s="79" t="s">
        <v>23</v>
      </c>
      <c r="N564" s="15" t="s">
        <v>28</v>
      </c>
      <c r="O564" s="15" t="s">
        <v>29</v>
      </c>
      <c r="P564" s="80" t="s">
        <v>2130</v>
      </c>
      <c r="Q564" s="80" t="s">
        <v>207</v>
      </c>
    </row>
    <row r="565" spans="1:17" hidden="1">
      <c r="A565" t="s">
        <v>1399</v>
      </c>
      <c r="B565" t="s">
        <v>1164</v>
      </c>
      <c r="C565" s="1">
        <v>53.89</v>
      </c>
      <c r="E565" s="42">
        <f t="shared" si="17"/>
        <v>53.89</v>
      </c>
      <c r="F565" s="77" t="s">
        <v>225</v>
      </c>
      <c r="G565" s="77" t="s">
        <v>207</v>
      </c>
      <c r="H565" s="77" t="s">
        <v>189</v>
      </c>
      <c r="I565" s="13">
        <v>2</v>
      </c>
      <c r="J565" s="14">
        <v>2015</v>
      </c>
      <c r="K565" s="78" t="s">
        <v>139</v>
      </c>
      <c r="L565" s="79" t="s">
        <v>1267</v>
      </c>
      <c r="M565" s="79" t="s">
        <v>299</v>
      </c>
      <c r="N565" s="15" t="s">
        <v>28</v>
      </c>
      <c r="O565" s="15" t="s">
        <v>29</v>
      </c>
      <c r="P565" s="80" t="s">
        <v>2130</v>
      </c>
      <c r="Q565" s="80" t="s">
        <v>207</v>
      </c>
    </row>
    <row r="566" spans="1:17" hidden="1">
      <c r="A566" t="s">
        <v>1399</v>
      </c>
      <c r="B566" t="s">
        <v>1724</v>
      </c>
      <c r="C566" s="1">
        <v>4</v>
      </c>
      <c r="E566" s="42">
        <f t="shared" si="17"/>
        <v>4</v>
      </c>
      <c r="F566" s="77" t="s">
        <v>225</v>
      </c>
      <c r="G566" s="77" t="s">
        <v>207</v>
      </c>
      <c r="H566" s="77" t="s">
        <v>189</v>
      </c>
      <c r="I566" s="13">
        <v>2</v>
      </c>
      <c r="J566" s="14">
        <v>2015</v>
      </c>
      <c r="K566" s="78" t="s">
        <v>34</v>
      </c>
      <c r="L566" s="79" t="s">
        <v>35</v>
      </c>
      <c r="M566" s="79" t="s">
        <v>299</v>
      </c>
      <c r="N566" s="15" t="s">
        <v>28</v>
      </c>
      <c r="O566" s="15" t="s">
        <v>29</v>
      </c>
      <c r="P566" s="80" t="s">
        <v>2130</v>
      </c>
      <c r="Q566" s="80" t="s">
        <v>207</v>
      </c>
    </row>
    <row r="567" spans="1:17" hidden="1">
      <c r="A567" t="s">
        <v>1399</v>
      </c>
      <c r="B567" t="s">
        <v>1725</v>
      </c>
      <c r="C567" s="1">
        <v>60.9</v>
      </c>
      <c r="E567" s="42">
        <f t="shared" si="17"/>
        <v>60.9</v>
      </c>
      <c r="F567" s="77" t="s">
        <v>225</v>
      </c>
      <c r="G567" s="77" t="s">
        <v>207</v>
      </c>
      <c r="H567" s="77" t="s">
        <v>189</v>
      </c>
      <c r="I567" s="13">
        <v>2</v>
      </c>
      <c r="J567" s="14">
        <v>2015</v>
      </c>
      <c r="K567" s="78" t="s">
        <v>182</v>
      </c>
      <c r="L567" s="79" t="s">
        <v>183</v>
      </c>
      <c r="M567" s="79" t="s">
        <v>23</v>
      </c>
      <c r="N567" s="15" t="s">
        <v>28</v>
      </c>
      <c r="O567" s="15" t="s">
        <v>29</v>
      </c>
      <c r="P567" s="80" t="s">
        <v>2130</v>
      </c>
      <c r="Q567" s="80" t="s">
        <v>207</v>
      </c>
    </row>
    <row r="568" spans="1:17" hidden="1">
      <c r="A568" t="s">
        <v>1399</v>
      </c>
      <c r="B568" t="s">
        <v>1726</v>
      </c>
      <c r="C568" s="1">
        <v>87.02</v>
      </c>
      <c r="E568" s="42">
        <f t="shared" si="17"/>
        <v>87.02</v>
      </c>
      <c r="F568" s="77" t="s">
        <v>225</v>
      </c>
      <c r="G568" s="77" t="s">
        <v>207</v>
      </c>
      <c r="H568" s="77" t="s">
        <v>189</v>
      </c>
      <c r="I568" s="13">
        <v>2</v>
      </c>
      <c r="J568" s="14">
        <v>2015</v>
      </c>
      <c r="K568" s="78" t="s">
        <v>182</v>
      </c>
      <c r="L568" s="79" t="s">
        <v>183</v>
      </c>
      <c r="M568" s="79" t="s">
        <v>23</v>
      </c>
      <c r="N568" s="15" t="s">
        <v>28</v>
      </c>
      <c r="O568" s="15" t="s">
        <v>29</v>
      </c>
      <c r="P568" s="80" t="s">
        <v>2130</v>
      </c>
      <c r="Q568" s="80" t="s">
        <v>207</v>
      </c>
    </row>
    <row r="569" spans="1:17" hidden="1">
      <c r="A569" t="s">
        <v>1399</v>
      </c>
      <c r="B569" t="s">
        <v>1727</v>
      </c>
      <c r="C569" s="1">
        <v>28.38</v>
      </c>
      <c r="E569" s="42">
        <f t="shared" si="17"/>
        <v>28.38</v>
      </c>
      <c r="F569" s="77" t="s">
        <v>225</v>
      </c>
      <c r="G569" s="77" t="s">
        <v>207</v>
      </c>
      <c r="H569" s="77" t="s">
        <v>189</v>
      </c>
      <c r="I569" s="13">
        <v>2</v>
      </c>
      <c r="J569" s="14">
        <v>2015</v>
      </c>
      <c r="K569" s="78" t="s">
        <v>182</v>
      </c>
      <c r="L569" s="79" t="s">
        <v>183</v>
      </c>
      <c r="M569" s="79" t="s">
        <v>23</v>
      </c>
      <c r="N569" s="15" t="s">
        <v>28</v>
      </c>
      <c r="O569" s="15" t="s">
        <v>29</v>
      </c>
      <c r="P569" s="80" t="s">
        <v>2130</v>
      </c>
      <c r="Q569" s="80" t="s">
        <v>207</v>
      </c>
    </row>
    <row r="570" spans="1:17" hidden="1">
      <c r="A570" t="s">
        <v>1399</v>
      </c>
      <c r="B570" t="s">
        <v>1227</v>
      </c>
      <c r="C570" s="1">
        <v>38.380000000000003</v>
      </c>
      <c r="E570" s="42">
        <f t="shared" si="17"/>
        <v>38.380000000000003</v>
      </c>
      <c r="F570" s="77" t="s">
        <v>225</v>
      </c>
      <c r="G570" s="77" t="s">
        <v>207</v>
      </c>
      <c r="H570" s="77" t="s">
        <v>189</v>
      </c>
      <c r="I570" s="13">
        <v>2</v>
      </c>
      <c r="J570" s="14">
        <v>2015</v>
      </c>
      <c r="K570" s="78" t="s">
        <v>48</v>
      </c>
      <c r="L570" s="79" t="s">
        <v>49</v>
      </c>
      <c r="M570" s="79" t="s">
        <v>23</v>
      </c>
      <c r="N570" s="15" t="s">
        <v>28</v>
      </c>
      <c r="O570" s="15" t="s">
        <v>29</v>
      </c>
      <c r="P570" s="80" t="s">
        <v>2130</v>
      </c>
      <c r="Q570" s="80" t="s">
        <v>207</v>
      </c>
    </row>
    <row r="571" spans="1:17" hidden="1">
      <c r="A571" t="s">
        <v>1400</v>
      </c>
      <c r="B571" t="s">
        <v>1127</v>
      </c>
      <c r="C571" s="1">
        <v>-4.3499999999999996</v>
      </c>
      <c r="E571" s="42">
        <f t="shared" si="17"/>
        <v>-4.3499999999999996</v>
      </c>
      <c r="F571" s="77" t="s">
        <v>1038</v>
      </c>
      <c r="G571" s="77" t="s">
        <v>207</v>
      </c>
      <c r="H571" s="77" t="s">
        <v>189</v>
      </c>
      <c r="I571" s="13">
        <v>2</v>
      </c>
      <c r="J571" s="14">
        <v>2015</v>
      </c>
      <c r="K571" s="78" t="s">
        <v>182</v>
      </c>
      <c r="L571" s="79" t="s">
        <v>183</v>
      </c>
      <c r="M571" s="79" t="s">
        <v>23</v>
      </c>
      <c r="N571" s="15" t="s">
        <v>28</v>
      </c>
      <c r="O571" s="15" t="s">
        <v>29</v>
      </c>
      <c r="P571" s="80" t="s">
        <v>2130</v>
      </c>
      <c r="Q571" s="80" t="s">
        <v>207</v>
      </c>
    </row>
    <row r="572" spans="1:17" hidden="1">
      <c r="A572" t="s">
        <v>1400</v>
      </c>
      <c r="B572" t="s">
        <v>1127</v>
      </c>
      <c r="C572" s="1">
        <v>-3.05</v>
      </c>
      <c r="E572" s="42">
        <f t="shared" si="17"/>
        <v>-3.05</v>
      </c>
      <c r="F572" s="77" t="s">
        <v>1038</v>
      </c>
      <c r="G572" s="77" t="s">
        <v>207</v>
      </c>
      <c r="H572" s="77" t="s">
        <v>189</v>
      </c>
      <c r="I572" s="13">
        <v>2</v>
      </c>
      <c r="J572" s="14">
        <v>2015</v>
      </c>
      <c r="K572" s="78" t="s">
        <v>182</v>
      </c>
      <c r="L572" s="79" t="s">
        <v>183</v>
      </c>
      <c r="M572" s="79" t="s">
        <v>23</v>
      </c>
      <c r="N572" s="15" t="s">
        <v>28</v>
      </c>
      <c r="O572" s="15" t="s">
        <v>29</v>
      </c>
      <c r="P572" s="80" t="s">
        <v>2130</v>
      </c>
      <c r="Q572" s="80" t="s">
        <v>207</v>
      </c>
    </row>
    <row r="573" spans="1:17" hidden="1">
      <c r="A573" t="s">
        <v>1400</v>
      </c>
      <c r="B573" t="s">
        <v>1192</v>
      </c>
      <c r="C573" s="1">
        <v>39</v>
      </c>
      <c r="E573" s="42">
        <f t="shared" si="17"/>
        <v>39</v>
      </c>
      <c r="F573" s="77" t="s">
        <v>225</v>
      </c>
      <c r="G573" s="77" t="s">
        <v>207</v>
      </c>
      <c r="H573" s="77" t="s">
        <v>189</v>
      </c>
      <c r="I573" s="13">
        <v>2</v>
      </c>
      <c r="J573" s="14">
        <v>2015</v>
      </c>
      <c r="K573" s="78" t="s">
        <v>43</v>
      </c>
      <c r="L573" s="79" t="s">
        <v>1265</v>
      </c>
      <c r="M573" s="79" t="s">
        <v>23</v>
      </c>
      <c r="N573" s="15" t="s">
        <v>28</v>
      </c>
      <c r="O573" s="15" t="s">
        <v>29</v>
      </c>
      <c r="P573" s="80" t="s">
        <v>2130</v>
      </c>
      <c r="Q573" s="80" t="s">
        <v>207</v>
      </c>
    </row>
    <row r="574" spans="1:17" hidden="1">
      <c r="A574" t="s">
        <v>1400</v>
      </c>
      <c r="B574" t="s">
        <v>1728</v>
      </c>
      <c r="C574" s="1">
        <v>223.25</v>
      </c>
      <c r="E574" s="42">
        <f t="shared" si="17"/>
        <v>223.25</v>
      </c>
      <c r="F574" s="77" t="s">
        <v>225</v>
      </c>
      <c r="G574" s="77" t="s">
        <v>207</v>
      </c>
      <c r="H574" s="77" t="s">
        <v>189</v>
      </c>
      <c r="I574" s="13">
        <v>2</v>
      </c>
      <c r="J574" s="14">
        <v>2015</v>
      </c>
      <c r="K574" s="78" t="s">
        <v>413</v>
      </c>
      <c r="L574" s="79" t="s">
        <v>1238</v>
      </c>
      <c r="M574" s="79" t="s">
        <v>23</v>
      </c>
      <c r="N574" s="15" t="s">
        <v>28</v>
      </c>
      <c r="O574" s="15" t="s">
        <v>29</v>
      </c>
      <c r="P574" s="80" t="s">
        <v>2130</v>
      </c>
      <c r="Q574" s="80" t="s">
        <v>207</v>
      </c>
    </row>
    <row r="575" spans="1:17" hidden="1">
      <c r="A575" t="s">
        <v>1400</v>
      </c>
      <c r="B575" t="s">
        <v>1729</v>
      </c>
      <c r="C575" s="1">
        <v>65.08</v>
      </c>
      <c r="E575" s="42">
        <f t="shared" si="17"/>
        <v>65.08</v>
      </c>
      <c r="F575" s="77" t="s">
        <v>225</v>
      </c>
      <c r="G575" s="77" t="s">
        <v>207</v>
      </c>
      <c r="H575" s="77" t="s">
        <v>189</v>
      </c>
      <c r="I575" s="13">
        <v>2</v>
      </c>
      <c r="J575" s="14">
        <v>2015</v>
      </c>
      <c r="K575" s="78" t="s">
        <v>182</v>
      </c>
      <c r="L575" s="79" t="s">
        <v>183</v>
      </c>
      <c r="M575" s="79" t="s">
        <v>23</v>
      </c>
      <c r="N575" s="15" t="s">
        <v>28</v>
      </c>
      <c r="O575" s="15" t="s">
        <v>29</v>
      </c>
      <c r="P575" s="80" t="s">
        <v>2130</v>
      </c>
      <c r="Q575" s="80" t="s">
        <v>207</v>
      </c>
    </row>
    <row r="576" spans="1:17" hidden="1">
      <c r="A576" t="s">
        <v>1400</v>
      </c>
      <c r="B576" t="s">
        <v>1730</v>
      </c>
      <c r="C576" s="1">
        <v>59.84</v>
      </c>
      <c r="E576" s="42">
        <f t="shared" si="17"/>
        <v>59.84</v>
      </c>
      <c r="F576" s="77" t="s">
        <v>225</v>
      </c>
      <c r="G576" s="77" t="s">
        <v>207</v>
      </c>
      <c r="H576" s="77" t="s">
        <v>189</v>
      </c>
      <c r="I576" s="13">
        <v>2</v>
      </c>
      <c r="J576" s="14">
        <v>2015</v>
      </c>
      <c r="K576" s="78" t="s">
        <v>182</v>
      </c>
      <c r="L576" s="79" t="s">
        <v>183</v>
      </c>
      <c r="M576" s="79" t="s">
        <v>23</v>
      </c>
      <c r="N576" s="15" t="s">
        <v>28</v>
      </c>
      <c r="O576" s="15" t="s">
        <v>29</v>
      </c>
      <c r="P576" s="80" t="s">
        <v>2130</v>
      </c>
      <c r="Q576" s="80" t="s">
        <v>207</v>
      </c>
    </row>
    <row r="577" spans="1:17" hidden="1">
      <c r="A577" t="s">
        <v>1400</v>
      </c>
      <c r="B577" t="s">
        <v>1161</v>
      </c>
      <c r="C577" s="1">
        <v>1.99</v>
      </c>
      <c r="E577" s="42">
        <f t="shared" si="17"/>
        <v>1.99</v>
      </c>
      <c r="F577" s="77" t="s">
        <v>225</v>
      </c>
      <c r="G577" s="77" t="s">
        <v>207</v>
      </c>
      <c r="H577" s="77" t="s">
        <v>189</v>
      </c>
      <c r="I577" s="13">
        <v>2</v>
      </c>
      <c r="J577" s="14">
        <v>2015</v>
      </c>
      <c r="K577" s="78" t="s">
        <v>78</v>
      </c>
      <c r="L577" s="79" t="s">
        <v>1263</v>
      </c>
      <c r="M577" s="79" t="s">
        <v>23</v>
      </c>
      <c r="N577" s="15" t="s">
        <v>28</v>
      </c>
      <c r="O577" s="15" t="s">
        <v>29</v>
      </c>
      <c r="P577" s="80" t="s">
        <v>2130</v>
      </c>
      <c r="Q577" s="80" t="s">
        <v>207</v>
      </c>
    </row>
    <row r="578" spans="1:17" hidden="1">
      <c r="A578" t="s">
        <v>1400</v>
      </c>
      <c r="B578" t="s">
        <v>1161</v>
      </c>
      <c r="C578" s="1">
        <v>1.99</v>
      </c>
      <c r="E578" s="42">
        <f t="shared" si="17"/>
        <v>1.99</v>
      </c>
      <c r="F578" s="77" t="s">
        <v>225</v>
      </c>
      <c r="G578" s="77" t="s">
        <v>207</v>
      </c>
      <c r="H578" s="77" t="s">
        <v>189</v>
      </c>
      <c r="I578" s="13">
        <v>2</v>
      </c>
      <c r="J578" s="14">
        <v>2015</v>
      </c>
      <c r="K578" s="78" t="s">
        <v>78</v>
      </c>
      <c r="L578" s="79" t="s">
        <v>1263</v>
      </c>
      <c r="M578" s="79" t="s">
        <v>23</v>
      </c>
      <c r="N578" s="15" t="s">
        <v>28</v>
      </c>
      <c r="O578" s="15" t="s">
        <v>29</v>
      </c>
      <c r="P578" s="80" t="s">
        <v>2130</v>
      </c>
      <c r="Q578" s="80" t="s">
        <v>207</v>
      </c>
    </row>
    <row r="579" spans="1:17" hidden="1">
      <c r="A579" t="s">
        <v>1400</v>
      </c>
      <c r="B579" t="s">
        <v>1163</v>
      </c>
      <c r="C579" s="1">
        <v>59.99</v>
      </c>
      <c r="E579" s="42">
        <f t="shared" si="17"/>
        <v>59.99</v>
      </c>
      <c r="F579" s="77" t="s">
        <v>225</v>
      </c>
      <c r="G579" s="77" t="s">
        <v>207</v>
      </c>
      <c r="H579" s="77" t="s">
        <v>189</v>
      </c>
      <c r="I579" s="13">
        <v>2</v>
      </c>
      <c r="J579" s="14">
        <v>2015</v>
      </c>
      <c r="K579" s="78" t="s">
        <v>388</v>
      </c>
      <c r="L579" s="79" t="s">
        <v>1266</v>
      </c>
      <c r="M579" s="79" t="s">
        <v>23</v>
      </c>
      <c r="N579" s="15" t="s">
        <v>28</v>
      </c>
      <c r="O579" s="15" t="s">
        <v>29</v>
      </c>
      <c r="P579" s="80" t="s">
        <v>2130</v>
      </c>
      <c r="Q579" s="80" t="s">
        <v>207</v>
      </c>
    </row>
    <row r="580" spans="1:17" hidden="1">
      <c r="A580" t="s">
        <v>1400</v>
      </c>
      <c r="B580" t="s">
        <v>1174</v>
      </c>
      <c r="C580" s="1">
        <v>19</v>
      </c>
      <c r="E580" s="42">
        <f t="shared" si="17"/>
        <v>19</v>
      </c>
      <c r="F580" s="77" t="s">
        <v>225</v>
      </c>
      <c r="G580" s="77" t="s">
        <v>207</v>
      </c>
      <c r="H580" s="77" t="s">
        <v>189</v>
      </c>
      <c r="I580" s="13">
        <v>2</v>
      </c>
      <c r="J580" s="14">
        <v>2015</v>
      </c>
      <c r="K580" s="78" t="s">
        <v>435</v>
      </c>
      <c r="L580" s="79" t="s">
        <v>1272</v>
      </c>
      <c r="M580" s="79" t="s">
        <v>23</v>
      </c>
      <c r="N580" s="15" t="s">
        <v>28</v>
      </c>
      <c r="O580" s="15" t="s">
        <v>29</v>
      </c>
      <c r="P580" s="80" t="s">
        <v>2130</v>
      </c>
      <c r="Q580" s="80" t="s">
        <v>207</v>
      </c>
    </row>
    <row r="581" spans="1:17" hidden="1">
      <c r="A581" t="s">
        <v>1400</v>
      </c>
      <c r="B581" t="s">
        <v>1181</v>
      </c>
      <c r="C581" s="1">
        <v>16.8</v>
      </c>
      <c r="E581" s="42">
        <f t="shared" si="17"/>
        <v>16.8</v>
      </c>
      <c r="F581" s="77" t="s">
        <v>225</v>
      </c>
      <c r="G581" s="77" t="s">
        <v>207</v>
      </c>
      <c r="H581" s="77" t="s">
        <v>189</v>
      </c>
      <c r="I581" s="13">
        <v>2</v>
      </c>
      <c r="J581" s="14">
        <v>2015</v>
      </c>
      <c r="K581" s="78" t="s">
        <v>458</v>
      </c>
      <c r="L581" s="79" t="s">
        <v>1274</v>
      </c>
      <c r="M581" s="79" t="s">
        <v>23</v>
      </c>
      <c r="N581" s="15" t="s">
        <v>28</v>
      </c>
      <c r="O581" s="15" t="s">
        <v>29</v>
      </c>
      <c r="P581" s="80" t="s">
        <v>2130</v>
      </c>
      <c r="Q581" s="80" t="s">
        <v>207</v>
      </c>
    </row>
    <row r="582" spans="1:17" hidden="1">
      <c r="A582" t="s">
        <v>1401</v>
      </c>
      <c r="B582" t="s">
        <v>1165</v>
      </c>
      <c r="C582" s="1">
        <v>14.95</v>
      </c>
      <c r="E582" s="42">
        <f t="shared" si="17"/>
        <v>14.95</v>
      </c>
      <c r="F582" s="77" t="s">
        <v>225</v>
      </c>
      <c r="G582" s="77" t="s">
        <v>207</v>
      </c>
      <c r="H582" s="77" t="s">
        <v>189</v>
      </c>
      <c r="I582" s="13">
        <v>3</v>
      </c>
      <c r="J582" s="14">
        <v>2015</v>
      </c>
      <c r="K582" s="78" t="s">
        <v>97</v>
      </c>
      <c r="L582" s="79" t="s">
        <v>98</v>
      </c>
      <c r="M582" s="79" t="s">
        <v>23</v>
      </c>
      <c r="N582" s="15" t="s">
        <v>28</v>
      </c>
      <c r="O582" s="15" t="s">
        <v>24</v>
      </c>
      <c r="P582" s="80" t="s">
        <v>2131</v>
      </c>
      <c r="Q582" s="80" t="s">
        <v>207</v>
      </c>
    </row>
    <row r="583" spans="1:17" hidden="1">
      <c r="A583" t="s">
        <v>1401</v>
      </c>
      <c r="B583" t="s">
        <v>1200</v>
      </c>
      <c r="C583" s="1">
        <v>30.18</v>
      </c>
      <c r="E583" s="42">
        <f t="shared" si="17"/>
        <v>30.18</v>
      </c>
      <c r="F583" s="77" t="s">
        <v>225</v>
      </c>
      <c r="G583" s="77" t="s">
        <v>207</v>
      </c>
      <c r="H583" s="77" t="s">
        <v>189</v>
      </c>
      <c r="I583" s="13">
        <v>3</v>
      </c>
      <c r="J583" s="14">
        <v>2015</v>
      </c>
      <c r="K583" s="78" t="s">
        <v>97</v>
      </c>
      <c r="L583" s="79" t="s">
        <v>98</v>
      </c>
      <c r="M583" s="79" t="s">
        <v>23</v>
      </c>
      <c r="N583" s="15" t="s">
        <v>28</v>
      </c>
      <c r="O583" s="15" t="s">
        <v>24</v>
      </c>
      <c r="P583" s="80" t="s">
        <v>2131</v>
      </c>
      <c r="Q583" s="80" t="s">
        <v>207</v>
      </c>
    </row>
    <row r="584" spans="1:17" hidden="1">
      <c r="A584" t="s">
        <v>1401</v>
      </c>
      <c r="B584" t="s">
        <v>1177</v>
      </c>
      <c r="C584" s="1">
        <v>523.5</v>
      </c>
      <c r="E584" s="42">
        <f t="shared" si="17"/>
        <v>523.5</v>
      </c>
      <c r="F584" s="77" t="s">
        <v>225</v>
      </c>
      <c r="G584" s="77" t="s">
        <v>207</v>
      </c>
      <c r="H584" s="77" t="s">
        <v>189</v>
      </c>
      <c r="I584" s="13">
        <v>3</v>
      </c>
      <c r="J584" s="14">
        <v>2015</v>
      </c>
      <c r="K584" s="78" t="s">
        <v>31</v>
      </c>
      <c r="L584" s="79" t="s">
        <v>234</v>
      </c>
      <c r="M584" s="79" t="s">
        <v>23</v>
      </c>
      <c r="N584" s="15" t="s">
        <v>28</v>
      </c>
      <c r="O584" s="15" t="s">
        <v>24</v>
      </c>
      <c r="P584" s="80" t="s">
        <v>2130</v>
      </c>
      <c r="Q584" s="80" t="s">
        <v>207</v>
      </c>
    </row>
    <row r="585" spans="1:17" hidden="1">
      <c r="A585" t="s">
        <v>1401</v>
      </c>
      <c r="B585" t="s">
        <v>1731</v>
      </c>
      <c r="C585" s="1">
        <v>37</v>
      </c>
      <c r="E585" s="42">
        <f t="shared" si="17"/>
        <v>37</v>
      </c>
      <c r="F585" s="77" t="s">
        <v>225</v>
      </c>
      <c r="G585" s="77" t="s">
        <v>207</v>
      </c>
      <c r="H585" s="77" t="s">
        <v>189</v>
      </c>
      <c r="I585" s="13">
        <v>3</v>
      </c>
      <c r="J585" s="14">
        <v>2015</v>
      </c>
      <c r="K585" s="78" t="s">
        <v>97</v>
      </c>
      <c r="L585" s="79" t="s">
        <v>98</v>
      </c>
      <c r="M585" s="79" t="s">
        <v>23</v>
      </c>
      <c r="N585" s="15" t="s">
        <v>28</v>
      </c>
      <c r="O585" s="15" t="s">
        <v>24</v>
      </c>
      <c r="P585" s="80" t="s">
        <v>2131</v>
      </c>
      <c r="Q585" s="80" t="s">
        <v>207</v>
      </c>
    </row>
    <row r="586" spans="1:17" hidden="1">
      <c r="A586" t="s">
        <v>1401</v>
      </c>
      <c r="B586" t="s">
        <v>1214</v>
      </c>
      <c r="C586" s="1">
        <v>97.75</v>
      </c>
      <c r="E586" s="42">
        <f t="shared" si="17"/>
        <v>97.75</v>
      </c>
      <c r="F586" s="77" t="s">
        <v>225</v>
      </c>
      <c r="G586" s="77" t="s">
        <v>207</v>
      </c>
      <c r="H586" s="77" t="s">
        <v>189</v>
      </c>
      <c r="I586" s="13">
        <v>3</v>
      </c>
      <c r="J586" s="14">
        <v>2015</v>
      </c>
      <c r="K586" s="78" t="s">
        <v>397</v>
      </c>
      <c r="L586" s="79" t="s">
        <v>1273</v>
      </c>
      <c r="M586" s="79" t="s">
        <v>288</v>
      </c>
      <c r="N586" s="15" t="s">
        <v>28</v>
      </c>
      <c r="O586" s="15" t="s">
        <v>29</v>
      </c>
      <c r="P586" s="80" t="s">
        <v>2130</v>
      </c>
      <c r="Q586" s="80" t="s">
        <v>207</v>
      </c>
    </row>
    <row r="587" spans="1:17" hidden="1">
      <c r="A587" t="s">
        <v>1401</v>
      </c>
      <c r="B587" t="s">
        <v>1732</v>
      </c>
      <c r="C587" s="1">
        <v>20.71</v>
      </c>
      <c r="E587" s="42">
        <f t="shared" si="17"/>
        <v>20.71</v>
      </c>
      <c r="F587" s="77" t="s">
        <v>225</v>
      </c>
      <c r="G587" s="77" t="s">
        <v>207</v>
      </c>
      <c r="H587" s="77" t="s">
        <v>189</v>
      </c>
      <c r="I587" s="13">
        <v>3</v>
      </c>
      <c r="J587" s="14">
        <v>2015</v>
      </c>
      <c r="K587" s="78" t="s">
        <v>34</v>
      </c>
      <c r="L587" s="79" t="s">
        <v>35</v>
      </c>
      <c r="M587" s="79" t="s">
        <v>299</v>
      </c>
      <c r="N587" s="15" t="s">
        <v>28</v>
      </c>
      <c r="O587" s="15" t="s">
        <v>29</v>
      </c>
      <c r="P587" s="80" t="s">
        <v>2130</v>
      </c>
      <c r="Q587" s="80" t="s">
        <v>207</v>
      </c>
    </row>
    <row r="588" spans="1:17" hidden="1">
      <c r="A588" t="s">
        <v>1401</v>
      </c>
      <c r="B588" t="s">
        <v>1733</v>
      </c>
      <c r="C588" s="1">
        <v>103.33</v>
      </c>
      <c r="E588" s="42">
        <f t="shared" si="17"/>
        <v>103.33</v>
      </c>
      <c r="F588" s="77" t="s">
        <v>225</v>
      </c>
      <c r="G588" s="77" t="s">
        <v>207</v>
      </c>
      <c r="H588" s="77" t="s">
        <v>189</v>
      </c>
      <c r="I588" s="13">
        <v>3</v>
      </c>
      <c r="J588" s="14">
        <v>2015</v>
      </c>
      <c r="K588" s="78" t="s">
        <v>97</v>
      </c>
      <c r="L588" s="79" t="s">
        <v>98</v>
      </c>
      <c r="M588" s="79" t="s">
        <v>23</v>
      </c>
      <c r="N588" s="15" t="s">
        <v>28</v>
      </c>
      <c r="O588" s="15" t="s">
        <v>24</v>
      </c>
      <c r="P588" s="80" t="s">
        <v>2131</v>
      </c>
      <c r="Q588" s="80" t="s">
        <v>207</v>
      </c>
    </row>
    <row r="589" spans="1:17" hidden="1">
      <c r="A589" t="s">
        <v>1401</v>
      </c>
      <c r="B589" t="s">
        <v>1734</v>
      </c>
      <c r="C589" s="1">
        <v>8.82</v>
      </c>
      <c r="E589" s="42">
        <f t="shared" si="17"/>
        <v>8.82</v>
      </c>
      <c r="F589" s="77" t="s">
        <v>225</v>
      </c>
      <c r="G589" s="77" t="s">
        <v>207</v>
      </c>
      <c r="H589" s="77" t="s">
        <v>189</v>
      </c>
      <c r="I589" s="13">
        <v>3</v>
      </c>
      <c r="J589" s="14">
        <v>2015</v>
      </c>
      <c r="K589" s="78" t="s">
        <v>97</v>
      </c>
      <c r="L589" s="79" t="s">
        <v>98</v>
      </c>
      <c r="M589" s="79" t="s">
        <v>23</v>
      </c>
      <c r="N589" s="15" t="s">
        <v>28</v>
      </c>
      <c r="O589" s="15" t="s">
        <v>24</v>
      </c>
      <c r="P589" s="80" t="s">
        <v>2131</v>
      </c>
      <c r="Q589" s="80" t="s">
        <v>207</v>
      </c>
    </row>
    <row r="590" spans="1:17" hidden="1">
      <c r="A590" t="s">
        <v>1401</v>
      </c>
      <c r="B590" t="s">
        <v>1188</v>
      </c>
      <c r="C590" s="1">
        <v>34.26</v>
      </c>
      <c r="E590" s="42">
        <f t="shared" si="17"/>
        <v>34.26</v>
      </c>
      <c r="F590" s="77" t="s">
        <v>225</v>
      </c>
      <c r="G590" s="77" t="s">
        <v>207</v>
      </c>
      <c r="H590" s="77" t="s">
        <v>189</v>
      </c>
      <c r="I590" s="13">
        <v>3</v>
      </c>
      <c r="J590" s="14">
        <v>2015</v>
      </c>
      <c r="K590" s="78" t="s">
        <v>97</v>
      </c>
      <c r="L590" s="79" t="s">
        <v>98</v>
      </c>
      <c r="M590" s="79" t="s">
        <v>23</v>
      </c>
      <c r="N590" s="15" t="s">
        <v>28</v>
      </c>
      <c r="O590" s="15" t="s">
        <v>24</v>
      </c>
      <c r="P590" s="80" t="s">
        <v>2131</v>
      </c>
      <c r="Q590" s="80" t="s">
        <v>207</v>
      </c>
    </row>
    <row r="591" spans="1:17" hidden="1">
      <c r="A591" t="s">
        <v>1402</v>
      </c>
      <c r="B591" t="s">
        <v>1127</v>
      </c>
      <c r="C591" s="1">
        <v>-3.25</v>
      </c>
      <c r="E591" s="42">
        <f t="shared" si="17"/>
        <v>-3.25</v>
      </c>
      <c r="F591" s="77" t="s">
        <v>1038</v>
      </c>
      <c r="G591" s="77" t="s">
        <v>207</v>
      </c>
      <c r="H591" s="77" t="s">
        <v>189</v>
      </c>
      <c r="I591" s="13">
        <v>3</v>
      </c>
      <c r="J591" s="14">
        <v>2015</v>
      </c>
      <c r="K591" s="78" t="s">
        <v>182</v>
      </c>
      <c r="L591" s="79" t="s">
        <v>183</v>
      </c>
      <c r="M591" s="79" t="s">
        <v>23</v>
      </c>
      <c r="N591" s="15" t="s">
        <v>28</v>
      </c>
      <c r="O591" s="15" t="s">
        <v>29</v>
      </c>
      <c r="P591" s="80" t="s">
        <v>2130</v>
      </c>
      <c r="Q591" s="80" t="s">
        <v>207</v>
      </c>
    </row>
    <row r="592" spans="1:17" hidden="1">
      <c r="A592" t="s">
        <v>1402</v>
      </c>
      <c r="B592" t="s">
        <v>1127</v>
      </c>
      <c r="C592" s="1">
        <v>-2.99</v>
      </c>
      <c r="E592" s="42">
        <f t="shared" si="17"/>
        <v>-2.99</v>
      </c>
      <c r="F592" s="77" t="s">
        <v>1038</v>
      </c>
      <c r="G592" s="77" t="s">
        <v>207</v>
      </c>
      <c r="H592" s="77" t="s">
        <v>189</v>
      </c>
      <c r="I592" s="13">
        <v>3</v>
      </c>
      <c r="J592" s="14">
        <v>2015</v>
      </c>
      <c r="K592" s="78" t="s">
        <v>182</v>
      </c>
      <c r="L592" s="79" t="s">
        <v>183</v>
      </c>
      <c r="M592" s="79" t="s">
        <v>23</v>
      </c>
      <c r="N592" s="15" t="s">
        <v>28</v>
      </c>
      <c r="O592" s="15" t="s">
        <v>29</v>
      </c>
      <c r="P592" s="80" t="s">
        <v>2130</v>
      </c>
      <c r="Q592" s="80" t="s">
        <v>207</v>
      </c>
    </row>
    <row r="593" spans="1:17" hidden="1">
      <c r="A593" t="s">
        <v>1402</v>
      </c>
      <c r="B593" t="s">
        <v>1125</v>
      </c>
      <c r="C593" s="1">
        <v>8</v>
      </c>
      <c r="E593" s="42">
        <f t="shared" si="17"/>
        <v>8</v>
      </c>
      <c r="F593" s="77" t="s">
        <v>225</v>
      </c>
      <c r="G593" s="77" t="s">
        <v>207</v>
      </c>
      <c r="H593" s="77" t="s">
        <v>189</v>
      </c>
      <c r="I593" s="13">
        <v>3</v>
      </c>
      <c r="J593" s="14">
        <v>2015</v>
      </c>
      <c r="K593" s="78" t="s">
        <v>435</v>
      </c>
      <c r="L593" s="79" t="s">
        <v>1241</v>
      </c>
      <c r="M593" s="79" t="s">
        <v>23</v>
      </c>
      <c r="N593" s="15" t="s">
        <v>28</v>
      </c>
      <c r="O593" s="15" t="s">
        <v>29</v>
      </c>
      <c r="P593" s="80" t="s">
        <v>2130</v>
      </c>
      <c r="Q593" s="80" t="s">
        <v>207</v>
      </c>
    </row>
    <row r="594" spans="1:17" hidden="1">
      <c r="A594" t="s">
        <v>1402</v>
      </c>
      <c r="B594" t="s">
        <v>1735</v>
      </c>
      <c r="C594" s="1">
        <v>29.47</v>
      </c>
      <c r="E594" s="42">
        <f t="shared" si="17"/>
        <v>29.47</v>
      </c>
      <c r="F594" s="77" t="s">
        <v>225</v>
      </c>
      <c r="G594" s="77" t="s">
        <v>207</v>
      </c>
      <c r="H594" s="77" t="s">
        <v>189</v>
      </c>
      <c r="I594" s="13">
        <v>3</v>
      </c>
      <c r="J594" s="14">
        <v>2015</v>
      </c>
      <c r="K594" s="78" t="s">
        <v>97</v>
      </c>
      <c r="L594" s="79" t="s">
        <v>98</v>
      </c>
      <c r="M594" s="79" t="s">
        <v>23</v>
      </c>
      <c r="N594" s="15" t="s">
        <v>28</v>
      </c>
      <c r="O594" s="15" t="s">
        <v>24</v>
      </c>
      <c r="P594" s="80" t="s">
        <v>2131</v>
      </c>
      <c r="Q594" s="80" t="s">
        <v>207</v>
      </c>
    </row>
    <row r="595" spans="1:17" hidden="1">
      <c r="A595" t="s">
        <v>1402</v>
      </c>
      <c r="B595" t="s">
        <v>1666</v>
      </c>
      <c r="C595" s="1">
        <v>11.9</v>
      </c>
      <c r="E595" s="42">
        <f t="shared" si="17"/>
        <v>11.9</v>
      </c>
      <c r="F595" s="77" t="s">
        <v>225</v>
      </c>
      <c r="G595" s="77" t="s">
        <v>207</v>
      </c>
      <c r="H595" s="77" t="s">
        <v>189</v>
      </c>
      <c r="I595" s="13">
        <v>3</v>
      </c>
      <c r="J595" s="14">
        <v>2015</v>
      </c>
      <c r="K595" s="78" t="s">
        <v>463</v>
      </c>
      <c r="L595" s="79" t="s">
        <v>1285</v>
      </c>
      <c r="M595" s="79" t="s">
        <v>299</v>
      </c>
      <c r="N595" s="15" t="s">
        <v>28</v>
      </c>
      <c r="O595" s="15" t="s">
        <v>29</v>
      </c>
      <c r="P595" s="80" t="s">
        <v>2130</v>
      </c>
      <c r="Q595" s="80" t="s">
        <v>207</v>
      </c>
    </row>
    <row r="596" spans="1:17" hidden="1">
      <c r="A596" t="s">
        <v>1402</v>
      </c>
      <c r="B596" t="s">
        <v>1736</v>
      </c>
      <c r="C596" s="1">
        <v>39.659999999999997</v>
      </c>
      <c r="E596" s="42">
        <f t="shared" si="17"/>
        <v>39.659999999999997</v>
      </c>
      <c r="F596" s="77" t="s">
        <v>225</v>
      </c>
      <c r="G596" s="77" t="s">
        <v>207</v>
      </c>
      <c r="H596" s="77" t="s">
        <v>189</v>
      </c>
      <c r="I596" s="13">
        <v>3</v>
      </c>
      <c r="J596" s="14">
        <v>2015</v>
      </c>
      <c r="K596" s="78" t="s">
        <v>182</v>
      </c>
      <c r="L596" s="79" t="s">
        <v>183</v>
      </c>
      <c r="M596" s="79" t="s">
        <v>23</v>
      </c>
      <c r="N596" s="15" t="s">
        <v>28</v>
      </c>
      <c r="O596" s="15" t="s">
        <v>29</v>
      </c>
      <c r="P596" s="80" t="s">
        <v>2130</v>
      </c>
      <c r="Q596" s="80" t="s">
        <v>207</v>
      </c>
    </row>
    <row r="597" spans="1:17" hidden="1">
      <c r="A597" t="s">
        <v>1402</v>
      </c>
      <c r="B597" t="s">
        <v>1737</v>
      </c>
      <c r="C597" s="1">
        <v>11.3</v>
      </c>
      <c r="E597" s="42">
        <f t="shared" si="17"/>
        <v>11.3</v>
      </c>
      <c r="F597" s="77" t="s">
        <v>225</v>
      </c>
      <c r="G597" s="77" t="s">
        <v>207</v>
      </c>
      <c r="H597" s="77" t="s">
        <v>189</v>
      </c>
      <c r="I597" s="13">
        <v>3</v>
      </c>
      <c r="J597" s="14">
        <v>2015</v>
      </c>
      <c r="K597" s="78" t="s">
        <v>182</v>
      </c>
      <c r="L597" s="79" t="s">
        <v>183</v>
      </c>
      <c r="M597" s="79" t="s">
        <v>23</v>
      </c>
      <c r="N597" s="15" t="s">
        <v>28</v>
      </c>
      <c r="O597" s="15" t="s">
        <v>29</v>
      </c>
      <c r="P597" s="80" t="s">
        <v>2130</v>
      </c>
      <c r="Q597" s="80" t="s">
        <v>207</v>
      </c>
    </row>
    <row r="598" spans="1:17" hidden="1">
      <c r="A598" t="s">
        <v>1402</v>
      </c>
      <c r="B598" t="s">
        <v>1738</v>
      </c>
      <c r="C598" s="1">
        <v>616.87</v>
      </c>
      <c r="E598" s="42">
        <f t="shared" si="17"/>
        <v>616.87</v>
      </c>
      <c r="F598" s="77" t="s">
        <v>225</v>
      </c>
      <c r="G598" s="77" t="s">
        <v>207</v>
      </c>
      <c r="H598" s="77" t="s">
        <v>189</v>
      </c>
      <c r="I598" s="13">
        <v>3</v>
      </c>
      <c r="J598" s="14">
        <v>2015</v>
      </c>
      <c r="K598" s="78" t="s">
        <v>182</v>
      </c>
      <c r="L598" s="79" t="s">
        <v>183</v>
      </c>
      <c r="M598" s="79" t="s">
        <v>23</v>
      </c>
      <c r="N598" s="15" t="s">
        <v>28</v>
      </c>
      <c r="O598" s="15" t="s">
        <v>29</v>
      </c>
      <c r="P598" s="80" t="s">
        <v>2130</v>
      </c>
      <c r="Q598" s="80" t="s">
        <v>207</v>
      </c>
    </row>
    <row r="599" spans="1:17" hidden="1">
      <c r="A599" t="s">
        <v>1402</v>
      </c>
      <c r="B599" t="s">
        <v>1665</v>
      </c>
      <c r="C599" s="1">
        <v>89.99</v>
      </c>
      <c r="E599" s="42">
        <f t="shared" si="17"/>
        <v>89.99</v>
      </c>
      <c r="F599" s="77" t="s">
        <v>225</v>
      </c>
      <c r="G599" s="77" t="s">
        <v>207</v>
      </c>
      <c r="H599" s="77" t="s">
        <v>189</v>
      </c>
      <c r="I599" s="13">
        <v>3</v>
      </c>
      <c r="J599" s="14">
        <v>2015</v>
      </c>
      <c r="K599" s="78" t="s">
        <v>397</v>
      </c>
      <c r="L599" s="79" t="s">
        <v>1239</v>
      </c>
      <c r="M599" s="79" t="s">
        <v>23</v>
      </c>
      <c r="N599" s="15" t="s">
        <v>28</v>
      </c>
      <c r="O599" s="15" t="s">
        <v>29</v>
      </c>
      <c r="P599" s="80" t="s">
        <v>2130</v>
      </c>
      <c r="Q599" s="80" t="s">
        <v>207</v>
      </c>
    </row>
    <row r="600" spans="1:17" hidden="1">
      <c r="A600" t="s">
        <v>1402</v>
      </c>
      <c r="B600" t="s">
        <v>1734</v>
      </c>
      <c r="C600" s="1">
        <v>14.43</v>
      </c>
      <c r="E600" s="42">
        <f t="shared" si="17"/>
        <v>14.43</v>
      </c>
      <c r="F600" s="77" t="s">
        <v>225</v>
      </c>
      <c r="G600" s="77" t="s">
        <v>207</v>
      </c>
      <c r="H600" s="77" t="s">
        <v>189</v>
      </c>
      <c r="I600" s="13">
        <v>3</v>
      </c>
      <c r="J600" s="14">
        <v>2015</v>
      </c>
      <c r="K600" s="78" t="s">
        <v>97</v>
      </c>
      <c r="L600" s="79" t="s">
        <v>98</v>
      </c>
      <c r="M600" s="79" t="s">
        <v>23</v>
      </c>
      <c r="N600" s="15" t="s">
        <v>28</v>
      </c>
      <c r="O600" s="15" t="s">
        <v>24</v>
      </c>
      <c r="P600" s="80" t="s">
        <v>2131</v>
      </c>
      <c r="Q600" s="80" t="s">
        <v>207</v>
      </c>
    </row>
    <row r="601" spans="1:17" hidden="1">
      <c r="A601" t="s">
        <v>1402</v>
      </c>
      <c r="B601" t="s">
        <v>1734</v>
      </c>
      <c r="C601" s="1">
        <v>69.19</v>
      </c>
      <c r="E601" s="42">
        <f t="shared" si="17"/>
        <v>69.19</v>
      </c>
      <c r="F601" s="77" t="s">
        <v>225</v>
      </c>
      <c r="G601" s="77" t="s">
        <v>207</v>
      </c>
      <c r="H601" s="77" t="s">
        <v>189</v>
      </c>
      <c r="I601" s="13">
        <v>3</v>
      </c>
      <c r="J601" s="14">
        <v>2015</v>
      </c>
      <c r="K601" s="78" t="s">
        <v>97</v>
      </c>
      <c r="L601" s="79" t="s">
        <v>98</v>
      </c>
      <c r="M601" s="79" t="s">
        <v>23</v>
      </c>
      <c r="N601" s="15" t="s">
        <v>28</v>
      </c>
      <c r="O601" s="15" t="s">
        <v>24</v>
      </c>
      <c r="P601" s="80" t="s">
        <v>2131</v>
      </c>
      <c r="Q601" s="80" t="s">
        <v>207</v>
      </c>
    </row>
    <row r="602" spans="1:17" hidden="1">
      <c r="A602" t="s">
        <v>1402</v>
      </c>
      <c r="B602" t="s">
        <v>1136</v>
      </c>
      <c r="C602" s="1">
        <v>200</v>
      </c>
      <c r="E602" s="42">
        <f t="shared" si="17"/>
        <v>200</v>
      </c>
      <c r="F602" s="77" t="s">
        <v>225</v>
      </c>
      <c r="G602" s="77" t="s">
        <v>207</v>
      </c>
      <c r="H602" s="77" t="s">
        <v>189</v>
      </c>
      <c r="I602" s="13">
        <v>3</v>
      </c>
      <c r="J602" s="14">
        <v>2015</v>
      </c>
      <c r="K602" s="78" t="s">
        <v>182</v>
      </c>
      <c r="L602" s="79" t="s">
        <v>232</v>
      </c>
      <c r="M602" s="79" t="s">
        <v>23</v>
      </c>
      <c r="N602" s="15" t="s">
        <v>28</v>
      </c>
      <c r="O602" s="15" t="s">
        <v>29</v>
      </c>
      <c r="P602" s="80" t="s">
        <v>2130</v>
      </c>
      <c r="Q602" s="80" t="s">
        <v>207</v>
      </c>
    </row>
    <row r="603" spans="1:17" hidden="1">
      <c r="A603" t="s">
        <v>1402</v>
      </c>
      <c r="B603" t="s">
        <v>1126</v>
      </c>
      <c r="C603" s="1">
        <v>130.54</v>
      </c>
      <c r="E603" s="42">
        <f t="shared" si="17"/>
        <v>130.54</v>
      </c>
      <c r="F603" s="77" t="s">
        <v>225</v>
      </c>
      <c r="G603" s="77" t="s">
        <v>207</v>
      </c>
      <c r="H603" s="77" t="s">
        <v>189</v>
      </c>
      <c r="I603" s="13">
        <v>3</v>
      </c>
      <c r="J603" s="14">
        <v>2015</v>
      </c>
      <c r="K603" s="78" t="s">
        <v>423</v>
      </c>
      <c r="L603" s="79" t="s">
        <v>1242</v>
      </c>
      <c r="M603" s="79" t="s">
        <v>288</v>
      </c>
      <c r="N603" s="15" t="s">
        <v>28</v>
      </c>
      <c r="O603" s="15" t="s">
        <v>29</v>
      </c>
      <c r="P603" s="80" t="s">
        <v>2130</v>
      </c>
      <c r="Q603" s="80" t="s">
        <v>207</v>
      </c>
    </row>
    <row r="604" spans="1:17" hidden="1">
      <c r="A604" t="s">
        <v>1403</v>
      </c>
      <c r="B604" t="s">
        <v>1128</v>
      </c>
      <c r="C604" s="1">
        <v>325.27</v>
      </c>
      <c r="E604" s="42">
        <f t="shared" si="17"/>
        <v>325.27</v>
      </c>
      <c r="F604" s="77" t="s">
        <v>225</v>
      </c>
      <c r="G604" s="77" t="s">
        <v>207</v>
      </c>
      <c r="H604" s="77" t="s">
        <v>189</v>
      </c>
      <c r="I604" s="13">
        <v>3</v>
      </c>
      <c r="J604" s="14">
        <v>2015</v>
      </c>
      <c r="K604" s="78" t="s">
        <v>463</v>
      </c>
      <c r="L604" s="79" t="s">
        <v>1243</v>
      </c>
      <c r="M604" s="79" t="s">
        <v>288</v>
      </c>
      <c r="N604" s="15" t="s">
        <v>28</v>
      </c>
      <c r="O604" s="15" t="s">
        <v>29</v>
      </c>
      <c r="P604" s="80" t="s">
        <v>2130</v>
      </c>
      <c r="Q604" s="80" t="s">
        <v>207</v>
      </c>
    </row>
    <row r="605" spans="1:17" hidden="1">
      <c r="A605" t="s">
        <v>1403</v>
      </c>
      <c r="B605" t="s">
        <v>1739</v>
      </c>
      <c r="C605" s="1">
        <v>59.63</v>
      </c>
      <c r="E605" s="42">
        <f t="shared" si="17"/>
        <v>59.63</v>
      </c>
      <c r="F605" s="77" t="s">
        <v>225</v>
      </c>
      <c r="G605" s="77" t="s">
        <v>207</v>
      </c>
      <c r="H605" s="77" t="s">
        <v>189</v>
      </c>
      <c r="I605" s="13">
        <v>3</v>
      </c>
      <c r="J605" s="14">
        <v>2015</v>
      </c>
      <c r="K605" s="78" t="s">
        <v>182</v>
      </c>
      <c r="L605" s="79" t="s">
        <v>183</v>
      </c>
      <c r="M605" s="79" t="s">
        <v>23</v>
      </c>
      <c r="N605" s="15" t="s">
        <v>28</v>
      </c>
      <c r="O605" s="15" t="s">
        <v>29</v>
      </c>
      <c r="P605" s="80" t="s">
        <v>2130</v>
      </c>
      <c r="Q605" s="80" t="s">
        <v>207</v>
      </c>
    </row>
    <row r="606" spans="1:17" hidden="1">
      <c r="A606" t="s">
        <v>1403</v>
      </c>
      <c r="B606" t="s">
        <v>1740</v>
      </c>
      <c r="C606" s="1">
        <v>21.21</v>
      </c>
      <c r="E606" s="42">
        <f t="shared" si="17"/>
        <v>21.21</v>
      </c>
      <c r="F606" s="77" t="s">
        <v>225</v>
      </c>
      <c r="G606" s="77" t="s">
        <v>207</v>
      </c>
      <c r="H606" s="77" t="s">
        <v>189</v>
      </c>
      <c r="I606" s="13">
        <v>3</v>
      </c>
      <c r="J606" s="14">
        <v>2015</v>
      </c>
      <c r="K606" s="78" t="s">
        <v>182</v>
      </c>
      <c r="L606" s="79" t="s">
        <v>183</v>
      </c>
      <c r="M606" s="79" t="s">
        <v>23</v>
      </c>
      <c r="N606" s="15" t="s">
        <v>28</v>
      </c>
      <c r="O606" s="15" t="s">
        <v>29</v>
      </c>
      <c r="P606" s="80" t="s">
        <v>2130</v>
      </c>
      <c r="Q606" s="80" t="s">
        <v>207</v>
      </c>
    </row>
    <row r="607" spans="1:17" hidden="1">
      <c r="A607" t="s">
        <v>1403</v>
      </c>
      <c r="B607" t="s">
        <v>1230</v>
      </c>
      <c r="C607" s="1">
        <v>5</v>
      </c>
      <c r="E607" s="42">
        <f t="shared" si="17"/>
        <v>5</v>
      </c>
      <c r="F607" s="77" t="s">
        <v>225</v>
      </c>
      <c r="G607" s="77" t="s">
        <v>207</v>
      </c>
      <c r="H607" s="77" t="s">
        <v>189</v>
      </c>
      <c r="I607" s="13">
        <v>3</v>
      </c>
      <c r="J607" s="14">
        <v>2015</v>
      </c>
      <c r="K607" s="78" t="s">
        <v>78</v>
      </c>
      <c r="L607" s="79" t="s">
        <v>1263</v>
      </c>
      <c r="M607" s="79" t="s">
        <v>23</v>
      </c>
      <c r="N607" s="15" t="s">
        <v>28</v>
      </c>
      <c r="O607" s="15" t="s">
        <v>29</v>
      </c>
      <c r="P607" s="80" t="s">
        <v>2130</v>
      </c>
      <c r="Q607" s="80" t="s">
        <v>207</v>
      </c>
    </row>
    <row r="608" spans="1:17" hidden="1">
      <c r="A608" t="s">
        <v>1403</v>
      </c>
      <c r="B608" t="s">
        <v>1741</v>
      </c>
      <c r="C608" s="1">
        <v>3.26</v>
      </c>
      <c r="E608" s="42">
        <f t="shared" si="17"/>
        <v>3.26</v>
      </c>
      <c r="F608" s="77" t="s">
        <v>225</v>
      </c>
      <c r="G608" s="77" t="s">
        <v>207</v>
      </c>
      <c r="H608" s="77" t="s">
        <v>189</v>
      </c>
      <c r="I608" s="13">
        <v>3</v>
      </c>
      <c r="J608" s="14">
        <v>2015</v>
      </c>
      <c r="K608" s="78" t="s">
        <v>34</v>
      </c>
      <c r="L608" s="79" t="s">
        <v>35</v>
      </c>
      <c r="M608" s="79" t="s">
        <v>299</v>
      </c>
      <c r="N608" s="15" t="s">
        <v>28</v>
      </c>
      <c r="O608" s="15" t="s">
        <v>29</v>
      </c>
      <c r="P608" s="80" t="s">
        <v>2130</v>
      </c>
      <c r="Q608" s="80" t="s">
        <v>207</v>
      </c>
    </row>
    <row r="609" spans="1:17" hidden="1">
      <c r="A609" t="s">
        <v>1404</v>
      </c>
      <c r="B609" t="s">
        <v>1742</v>
      </c>
      <c r="C609" s="1">
        <v>294.5</v>
      </c>
      <c r="E609" s="42">
        <f t="shared" si="17"/>
        <v>294.5</v>
      </c>
      <c r="F609" s="77" t="s">
        <v>225</v>
      </c>
      <c r="G609" s="77" t="s">
        <v>207</v>
      </c>
      <c r="H609" s="77" t="s">
        <v>189</v>
      </c>
      <c r="I609" s="13">
        <v>3</v>
      </c>
      <c r="J609" s="14">
        <v>2015</v>
      </c>
      <c r="K609" s="78" t="s">
        <v>97</v>
      </c>
      <c r="L609" s="79" t="s">
        <v>98</v>
      </c>
      <c r="M609" s="79" t="s">
        <v>23</v>
      </c>
      <c r="N609" s="15" t="s">
        <v>28</v>
      </c>
      <c r="O609" s="15" t="s">
        <v>24</v>
      </c>
      <c r="P609" s="80" t="s">
        <v>2131</v>
      </c>
      <c r="Q609" s="80" t="s">
        <v>207</v>
      </c>
    </row>
    <row r="610" spans="1:17" hidden="1">
      <c r="A610" t="s">
        <v>1404</v>
      </c>
      <c r="B610" t="s">
        <v>1127</v>
      </c>
      <c r="C610" s="1">
        <v>-30.84</v>
      </c>
      <c r="E610" s="42">
        <f t="shared" si="17"/>
        <v>-30.84</v>
      </c>
      <c r="F610" s="77" t="s">
        <v>1038</v>
      </c>
      <c r="G610" s="77" t="s">
        <v>207</v>
      </c>
      <c r="H610" s="77" t="s">
        <v>189</v>
      </c>
      <c r="I610" s="13">
        <v>3</v>
      </c>
      <c r="J610" s="14">
        <v>2015</v>
      </c>
      <c r="K610" s="78" t="s">
        <v>182</v>
      </c>
      <c r="L610" s="79" t="s">
        <v>183</v>
      </c>
      <c r="M610" s="79" t="s">
        <v>23</v>
      </c>
      <c r="N610" s="15" t="s">
        <v>28</v>
      </c>
      <c r="O610" s="15" t="s">
        <v>29</v>
      </c>
      <c r="P610" s="80" t="s">
        <v>2130</v>
      </c>
      <c r="Q610" s="80" t="s">
        <v>207</v>
      </c>
    </row>
    <row r="611" spans="1:17" hidden="1">
      <c r="A611" t="s">
        <v>1404</v>
      </c>
      <c r="B611" t="s">
        <v>1127</v>
      </c>
      <c r="C611" s="1">
        <v>-1.98</v>
      </c>
      <c r="E611" s="42">
        <f t="shared" si="17"/>
        <v>-1.98</v>
      </c>
      <c r="F611" s="77" t="s">
        <v>1038</v>
      </c>
      <c r="G611" s="77" t="s">
        <v>207</v>
      </c>
      <c r="H611" s="77" t="s">
        <v>189</v>
      </c>
      <c r="I611" s="13">
        <v>3</v>
      </c>
      <c r="J611" s="14">
        <v>2015</v>
      </c>
      <c r="K611" s="78" t="s">
        <v>182</v>
      </c>
      <c r="L611" s="79" t="s">
        <v>183</v>
      </c>
      <c r="M611" s="79" t="s">
        <v>23</v>
      </c>
      <c r="N611" s="15" t="s">
        <v>28</v>
      </c>
      <c r="O611" s="15" t="s">
        <v>29</v>
      </c>
      <c r="P611" s="80" t="s">
        <v>2130</v>
      </c>
      <c r="Q611" s="80" t="s">
        <v>207</v>
      </c>
    </row>
    <row r="612" spans="1:17" hidden="1">
      <c r="A612" t="s">
        <v>1404</v>
      </c>
      <c r="B612" t="s">
        <v>1743</v>
      </c>
      <c r="C612" s="1">
        <v>38.840000000000003</v>
      </c>
      <c r="E612" s="42">
        <f t="shared" si="17"/>
        <v>38.840000000000003</v>
      </c>
      <c r="F612" s="77" t="s">
        <v>225</v>
      </c>
      <c r="G612" s="77" t="s">
        <v>207</v>
      </c>
      <c r="H612" s="77" t="s">
        <v>189</v>
      </c>
      <c r="I612" s="13">
        <v>3</v>
      </c>
      <c r="J612" s="14">
        <v>2015</v>
      </c>
      <c r="K612" s="78" t="s">
        <v>182</v>
      </c>
      <c r="L612" s="79" t="s">
        <v>183</v>
      </c>
      <c r="M612" s="79" t="s">
        <v>23</v>
      </c>
      <c r="N612" s="15" t="s">
        <v>28</v>
      </c>
      <c r="O612" s="15" t="s">
        <v>29</v>
      </c>
      <c r="P612" s="80" t="s">
        <v>2130</v>
      </c>
      <c r="Q612" s="80" t="s">
        <v>207</v>
      </c>
    </row>
    <row r="613" spans="1:17" hidden="1">
      <c r="A613" t="s">
        <v>1404</v>
      </c>
      <c r="B613" t="s">
        <v>1744</v>
      </c>
      <c r="C613" s="1">
        <v>6.59</v>
      </c>
      <c r="E613" s="42">
        <f t="shared" si="17"/>
        <v>6.59</v>
      </c>
      <c r="F613" s="77" t="s">
        <v>225</v>
      </c>
      <c r="G613" s="77" t="s">
        <v>207</v>
      </c>
      <c r="H613" s="77" t="s">
        <v>189</v>
      </c>
      <c r="I613" s="13">
        <v>3</v>
      </c>
      <c r="J613" s="14">
        <v>2015</v>
      </c>
      <c r="K613" s="78" t="s">
        <v>182</v>
      </c>
      <c r="L613" s="79" t="s">
        <v>183</v>
      </c>
      <c r="M613" s="79" t="s">
        <v>23</v>
      </c>
      <c r="N613" s="15" t="s">
        <v>28</v>
      </c>
      <c r="O613" s="15" t="s">
        <v>29</v>
      </c>
      <c r="P613" s="80" t="s">
        <v>2130</v>
      </c>
      <c r="Q613" s="80" t="s">
        <v>207</v>
      </c>
    </row>
    <row r="614" spans="1:17" hidden="1">
      <c r="A614" t="s">
        <v>1404</v>
      </c>
      <c r="B614" t="s">
        <v>1745</v>
      </c>
      <c r="C614" s="1">
        <v>-49</v>
      </c>
      <c r="E614" s="42">
        <f t="shared" si="17"/>
        <v>-49</v>
      </c>
      <c r="F614" s="77" t="s">
        <v>1038</v>
      </c>
      <c r="G614" s="77" t="s">
        <v>207</v>
      </c>
      <c r="H614" s="77" t="s">
        <v>189</v>
      </c>
      <c r="I614" s="13">
        <v>3</v>
      </c>
      <c r="J614" s="14">
        <v>2015</v>
      </c>
      <c r="K614" s="78" t="s">
        <v>34</v>
      </c>
      <c r="L614" s="79" t="s">
        <v>35</v>
      </c>
      <c r="M614" s="79" t="s">
        <v>299</v>
      </c>
      <c r="N614" s="15" t="s">
        <v>28</v>
      </c>
      <c r="O614" s="15" t="s">
        <v>29</v>
      </c>
      <c r="P614" s="80" t="s">
        <v>2130</v>
      </c>
      <c r="Q614" s="80" t="s">
        <v>207</v>
      </c>
    </row>
    <row r="615" spans="1:17" hidden="1">
      <c r="A615" t="s">
        <v>1404</v>
      </c>
      <c r="B615" t="s">
        <v>1746</v>
      </c>
      <c r="C615" s="1">
        <v>5.04</v>
      </c>
      <c r="E615" s="42">
        <f t="shared" si="17"/>
        <v>5.04</v>
      </c>
      <c r="F615" s="77" t="s">
        <v>225</v>
      </c>
      <c r="G615" s="77" t="s">
        <v>207</v>
      </c>
      <c r="H615" s="77" t="s">
        <v>189</v>
      </c>
      <c r="I615" s="13">
        <v>3</v>
      </c>
      <c r="J615" s="14">
        <v>2015</v>
      </c>
      <c r="K615" s="78" t="s">
        <v>104</v>
      </c>
      <c r="L615" s="79" t="s">
        <v>1254</v>
      </c>
      <c r="M615" s="79" t="s">
        <v>296</v>
      </c>
      <c r="N615" s="15" t="s">
        <v>28</v>
      </c>
      <c r="O615" s="15" t="s">
        <v>29</v>
      </c>
      <c r="P615" s="80" t="s">
        <v>2130</v>
      </c>
      <c r="Q615" s="80" t="s">
        <v>207</v>
      </c>
    </row>
    <row r="616" spans="1:17" hidden="1">
      <c r="A616" t="s">
        <v>1404</v>
      </c>
      <c r="B616" t="s">
        <v>1602</v>
      </c>
      <c r="C616" s="1">
        <v>66.69</v>
      </c>
      <c r="E616" s="42">
        <f t="shared" si="17"/>
        <v>66.69</v>
      </c>
      <c r="F616" s="77" t="s">
        <v>225</v>
      </c>
      <c r="G616" s="77" t="s">
        <v>207</v>
      </c>
      <c r="H616" s="77" t="s">
        <v>189</v>
      </c>
      <c r="I616" s="13">
        <v>3</v>
      </c>
      <c r="J616" s="14">
        <v>2015</v>
      </c>
      <c r="K616" s="78" t="s">
        <v>97</v>
      </c>
      <c r="L616" s="79" t="s">
        <v>98</v>
      </c>
      <c r="M616" s="79" t="s">
        <v>23</v>
      </c>
      <c r="N616" s="15" t="s">
        <v>28</v>
      </c>
      <c r="O616" s="15" t="s">
        <v>24</v>
      </c>
      <c r="P616" s="80" t="s">
        <v>2131</v>
      </c>
      <c r="Q616" s="80" t="s">
        <v>207</v>
      </c>
    </row>
    <row r="617" spans="1:17" hidden="1">
      <c r="A617" t="s">
        <v>1404</v>
      </c>
      <c r="B617" t="s">
        <v>1136</v>
      </c>
      <c r="C617" s="1">
        <v>200</v>
      </c>
      <c r="E617" s="42">
        <f t="shared" si="17"/>
        <v>200</v>
      </c>
      <c r="F617" s="77" t="s">
        <v>225</v>
      </c>
      <c r="G617" s="77" t="s">
        <v>207</v>
      </c>
      <c r="H617" s="77" t="s">
        <v>189</v>
      </c>
      <c r="I617" s="13">
        <v>3</v>
      </c>
      <c r="J617" s="14">
        <v>2015</v>
      </c>
      <c r="K617" s="78" t="s">
        <v>182</v>
      </c>
      <c r="L617" s="79" t="s">
        <v>232</v>
      </c>
      <c r="M617" s="79" t="s">
        <v>23</v>
      </c>
      <c r="N617" s="15" t="s">
        <v>28</v>
      </c>
      <c r="O617" s="15" t="s">
        <v>29</v>
      </c>
      <c r="P617" s="80" t="s">
        <v>2130</v>
      </c>
      <c r="Q617" s="80" t="s">
        <v>207</v>
      </c>
    </row>
    <row r="618" spans="1:17" hidden="1">
      <c r="A618" t="s">
        <v>1405</v>
      </c>
      <c r="B618" t="s">
        <v>1127</v>
      </c>
      <c r="C618" s="1">
        <v>-2.98</v>
      </c>
      <c r="E618" s="42">
        <f t="shared" si="17"/>
        <v>-2.98</v>
      </c>
      <c r="F618" s="77" t="s">
        <v>1038</v>
      </c>
      <c r="G618" s="77" t="s">
        <v>207</v>
      </c>
      <c r="H618" s="77" t="s">
        <v>189</v>
      </c>
      <c r="I618" s="13">
        <v>3</v>
      </c>
      <c r="J618" s="14">
        <v>2015</v>
      </c>
      <c r="K618" s="78" t="s">
        <v>182</v>
      </c>
      <c r="L618" s="79" t="s">
        <v>183</v>
      </c>
      <c r="M618" s="79" t="s">
        <v>23</v>
      </c>
      <c r="N618" s="15" t="s">
        <v>28</v>
      </c>
      <c r="O618" s="15" t="s">
        <v>29</v>
      </c>
      <c r="P618" s="80" t="s">
        <v>2130</v>
      </c>
      <c r="Q618" s="80" t="s">
        <v>207</v>
      </c>
    </row>
    <row r="619" spans="1:17" hidden="1">
      <c r="A619" t="s">
        <v>1405</v>
      </c>
      <c r="B619" t="s">
        <v>1724</v>
      </c>
      <c r="C619" s="1">
        <v>5</v>
      </c>
      <c r="E619" s="42">
        <f t="shared" si="17"/>
        <v>5</v>
      </c>
      <c r="F619" s="77" t="s">
        <v>225</v>
      </c>
      <c r="G619" s="77" t="s">
        <v>207</v>
      </c>
      <c r="H619" s="77" t="s">
        <v>189</v>
      </c>
      <c r="I619" s="13">
        <v>3</v>
      </c>
      <c r="J619" s="14">
        <v>2015</v>
      </c>
      <c r="K619" s="78" t="s">
        <v>34</v>
      </c>
      <c r="L619" s="79" t="s">
        <v>35</v>
      </c>
      <c r="M619" s="79" t="s">
        <v>299</v>
      </c>
      <c r="N619" s="15" t="s">
        <v>28</v>
      </c>
      <c r="O619" s="15" t="s">
        <v>29</v>
      </c>
      <c r="P619" s="80" t="s">
        <v>2130</v>
      </c>
      <c r="Q619" s="80" t="s">
        <v>207</v>
      </c>
    </row>
    <row r="620" spans="1:17" hidden="1">
      <c r="A620" t="s">
        <v>1405</v>
      </c>
      <c r="B620" t="s">
        <v>1747</v>
      </c>
      <c r="C620" s="1">
        <v>58.55</v>
      </c>
      <c r="E620" s="42">
        <f t="shared" si="17"/>
        <v>58.55</v>
      </c>
      <c r="F620" s="77" t="s">
        <v>225</v>
      </c>
      <c r="G620" s="77" t="s">
        <v>207</v>
      </c>
      <c r="H620" s="77" t="s">
        <v>189</v>
      </c>
      <c r="I620" s="13">
        <v>3</v>
      </c>
      <c r="J620" s="14">
        <v>2015</v>
      </c>
      <c r="K620" s="78" t="s">
        <v>182</v>
      </c>
      <c r="L620" s="79" t="s">
        <v>183</v>
      </c>
      <c r="M620" s="79" t="s">
        <v>23</v>
      </c>
      <c r="N620" s="15" t="s">
        <v>28</v>
      </c>
      <c r="O620" s="15" t="s">
        <v>29</v>
      </c>
      <c r="P620" s="80" t="s">
        <v>2130</v>
      </c>
      <c r="Q620" s="80" t="s">
        <v>207</v>
      </c>
    </row>
    <row r="621" spans="1:17" hidden="1">
      <c r="A621" t="s">
        <v>1405</v>
      </c>
      <c r="B621" t="s">
        <v>1748</v>
      </c>
      <c r="C621" s="1">
        <v>58.68</v>
      </c>
      <c r="E621" s="42">
        <f t="shared" ref="E621:E684" si="18">C621</f>
        <v>58.68</v>
      </c>
      <c r="F621" s="77" t="s">
        <v>225</v>
      </c>
      <c r="G621" s="77" t="s">
        <v>207</v>
      </c>
      <c r="H621" s="77" t="s">
        <v>189</v>
      </c>
      <c r="I621" s="13">
        <v>3</v>
      </c>
      <c r="J621" s="14">
        <v>2015</v>
      </c>
      <c r="K621" s="78" t="s">
        <v>182</v>
      </c>
      <c r="L621" s="79" t="s">
        <v>183</v>
      </c>
      <c r="M621" s="79" t="s">
        <v>23</v>
      </c>
      <c r="N621" s="15" t="s">
        <v>28</v>
      </c>
      <c r="O621" s="15" t="s">
        <v>29</v>
      </c>
      <c r="P621" s="80" t="s">
        <v>2130</v>
      </c>
      <c r="Q621" s="80" t="s">
        <v>207</v>
      </c>
    </row>
    <row r="622" spans="1:17" hidden="1">
      <c r="A622" t="s">
        <v>1405</v>
      </c>
      <c r="B622" s="112" t="s">
        <v>1749</v>
      </c>
      <c r="C622" s="1">
        <v>1055</v>
      </c>
      <c r="E622" s="42">
        <f t="shared" si="18"/>
        <v>1055</v>
      </c>
      <c r="F622" s="77" t="s">
        <v>225</v>
      </c>
      <c r="G622" s="77" t="s">
        <v>207</v>
      </c>
      <c r="H622" s="77" t="s">
        <v>189</v>
      </c>
      <c r="I622" s="13">
        <v>3</v>
      </c>
      <c r="J622" s="14">
        <v>2015</v>
      </c>
      <c r="K622" s="78" t="s">
        <v>123</v>
      </c>
      <c r="L622" s="79" t="s">
        <v>101</v>
      </c>
      <c r="M622" s="79" t="s">
        <v>284</v>
      </c>
      <c r="N622" s="15" t="s">
        <v>28</v>
      </c>
      <c r="O622" s="15" t="s">
        <v>29</v>
      </c>
      <c r="P622" s="80" t="s">
        <v>2130</v>
      </c>
      <c r="Q622" s="80" t="s">
        <v>207</v>
      </c>
    </row>
    <row r="623" spans="1:17" hidden="1">
      <c r="A623" t="s">
        <v>1405</v>
      </c>
      <c r="B623" t="s">
        <v>1162</v>
      </c>
      <c r="C623" s="1">
        <v>25.63</v>
      </c>
      <c r="E623" s="42">
        <f t="shared" si="18"/>
        <v>25.63</v>
      </c>
      <c r="F623" s="77" t="s">
        <v>225</v>
      </c>
      <c r="G623" s="77" t="s">
        <v>207</v>
      </c>
      <c r="H623" s="77" t="s">
        <v>189</v>
      </c>
      <c r="I623" s="13">
        <v>3</v>
      </c>
      <c r="J623" s="14">
        <v>2015</v>
      </c>
      <c r="K623" s="78" t="s">
        <v>31</v>
      </c>
      <c r="L623" s="79" t="s">
        <v>1264</v>
      </c>
      <c r="M623" s="79" t="s">
        <v>23</v>
      </c>
      <c r="N623" s="15" t="s">
        <v>28</v>
      </c>
      <c r="O623" s="15" t="s">
        <v>24</v>
      </c>
      <c r="P623" s="80" t="s">
        <v>2130</v>
      </c>
      <c r="Q623" s="80" t="s">
        <v>207</v>
      </c>
    </row>
    <row r="624" spans="1:17" hidden="1">
      <c r="A624" t="s">
        <v>1405</v>
      </c>
      <c r="B624" t="s">
        <v>1750</v>
      </c>
      <c r="C624" s="1">
        <v>50.18</v>
      </c>
      <c r="E624" s="42">
        <f t="shared" si="18"/>
        <v>50.18</v>
      </c>
      <c r="F624" s="77" t="s">
        <v>225</v>
      </c>
      <c r="G624" s="77" t="s">
        <v>207</v>
      </c>
      <c r="H624" s="77" t="s">
        <v>189</v>
      </c>
      <c r="I624" s="13">
        <v>3</v>
      </c>
      <c r="J624" s="14">
        <v>2015</v>
      </c>
      <c r="K624" s="78" t="s">
        <v>182</v>
      </c>
      <c r="L624" s="79" t="s">
        <v>1257</v>
      </c>
      <c r="M624" s="79" t="s">
        <v>23</v>
      </c>
      <c r="N624" s="15" t="s">
        <v>28</v>
      </c>
      <c r="O624" s="15" t="s">
        <v>29</v>
      </c>
      <c r="P624" s="80" t="s">
        <v>2130</v>
      </c>
      <c r="Q624" s="80" t="s">
        <v>207</v>
      </c>
    </row>
    <row r="625" spans="1:17" hidden="1">
      <c r="A625" t="s">
        <v>1405</v>
      </c>
      <c r="B625" t="s">
        <v>1131</v>
      </c>
      <c r="C625" s="1">
        <v>15</v>
      </c>
      <c r="E625" s="42">
        <f t="shared" si="18"/>
        <v>15</v>
      </c>
      <c r="F625" s="77" t="s">
        <v>225</v>
      </c>
      <c r="G625" s="77" t="s">
        <v>207</v>
      </c>
      <c r="H625" s="77" t="s">
        <v>189</v>
      </c>
      <c r="I625" s="13">
        <v>3</v>
      </c>
      <c r="J625" s="14">
        <v>2015</v>
      </c>
      <c r="K625" s="78" t="s">
        <v>435</v>
      </c>
      <c r="L625" s="79" t="s">
        <v>79</v>
      </c>
      <c r="M625" s="79" t="s">
        <v>23</v>
      </c>
      <c r="N625" s="15" t="s">
        <v>28</v>
      </c>
      <c r="O625" s="15" t="s">
        <v>29</v>
      </c>
      <c r="P625" s="80" t="s">
        <v>2130</v>
      </c>
      <c r="Q625" s="80" t="s">
        <v>207</v>
      </c>
    </row>
    <row r="626" spans="1:17" hidden="1">
      <c r="A626" t="s">
        <v>1406</v>
      </c>
      <c r="B626" t="s">
        <v>1132</v>
      </c>
      <c r="C626" s="1">
        <v>49</v>
      </c>
      <c r="E626" s="42">
        <f t="shared" si="18"/>
        <v>49</v>
      </c>
      <c r="F626" s="77" t="s">
        <v>225</v>
      </c>
      <c r="G626" s="77" t="s">
        <v>207</v>
      </c>
      <c r="H626" s="77" t="s">
        <v>189</v>
      </c>
      <c r="I626" s="13">
        <v>3</v>
      </c>
      <c r="J626" s="14">
        <v>2015</v>
      </c>
      <c r="K626" s="78" t="s">
        <v>78</v>
      </c>
      <c r="L626" s="79" t="s">
        <v>1245</v>
      </c>
      <c r="M626" s="79" t="s">
        <v>23</v>
      </c>
      <c r="N626" s="15" t="s">
        <v>28</v>
      </c>
      <c r="O626" s="15" t="s">
        <v>29</v>
      </c>
      <c r="P626" s="80" t="s">
        <v>2130</v>
      </c>
      <c r="Q626" s="80" t="s">
        <v>207</v>
      </c>
    </row>
    <row r="627" spans="1:17" hidden="1">
      <c r="A627" t="s">
        <v>1406</v>
      </c>
      <c r="B627" t="s">
        <v>1127</v>
      </c>
      <c r="C627" s="1">
        <v>-2.93</v>
      </c>
      <c r="E627" s="42">
        <f t="shared" si="18"/>
        <v>-2.93</v>
      </c>
      <c r="F627" s="77" t="s">
        <v>1038</v>
      </c>
      <c r="G627" s="77" t="s">
        <v>207</v>
      </c>
      <c r="H627" s="77" t="s">
        <v>189</v>
      </c>
      <c r="I627" s="13">
        <v>3</v>
      </c>
      <c r="J627" s="14">
        <v>2015</v>
      </c>
      <c r="K627" s="78" t="s">
        <v>182</v>
      </c>
      <c r="L627" s="79" t="s">
        <v>183</v>
      </c>
      <c r="M627" s="79" t="s">
        <v>23</v>
      </c>
      <c r="N627" s="15" t="s">
        <v>28</v>
      </c>
      <c r="O627" s="15" t="s">
        <v>29</v>
      </c>
      <c r="P627" s="80" t="s">
        <v>2130</v>
      </c>
      <c r="Q627" s="80" t="s">
        <v>207</v>
      </c>
    </row>
    <row r="628" spans="1:17" hidden="1">
      <c r="A628" t="s">
        <v>1406</v>
      </c>
      <c r="B628" t="s">
        <v>1127</v>
      </c>
      <c r="C628" s="1">
        <v>-2.93</v>
      </c>
      <c r="E628" s="42">
        <f t="shared" si="18"/>
        <v>-2.93</v>
      </c>
      <c r="F628" s="77" t="s">
        <v>1038</v>
      </c>
      <c r="G628" s="77" t="s">
        <v>207</v>
      </c>
      <c r="H628" s="77" t="s">
        <v>189</v>
      </c>
      <c r="I628" s="13">
        <v>3</v>
      </c>
      <c r="J628" s="14">
        <v>2015</v>
      </c>
      <c r="K628" s="78" t="s">
        <v>182</v>
      </c>
      <c r="L628" s="79" t="s">
        <v>183</v>
      </c>
      <c r="M628" s="79" t="s">
        <v>23</v>
      </c>
      <c r="N628" s="15" t="s">
        <v>28</v>
      </c>
      <c r="O628" s="15" t="s">
        <v>29</v>
      </c>
      <c r="P628" s="80" t="s">
        <v>2130</v>
      </c>
      <c r="Q628" s="80" t="s">
        <v>207</v>
      </c>
    </row>
    <row r="629" spans="1:17" hidden="1">
      <c r="A629" t="s">
        <v>1406</v>
      </c>
      <c r="B629" t="s">
        <v>1127</v>
      </c>
      <c r="C629" s="1">
        <v>-1.94</v>
      </c>
      <c r="E629" s="42">
        <f t="shared" si="18"/>
        <v>-1.94</v>
      </c>
      <c r="F629" s="77" t="s">
        <v>1038</v>
      </c>
      <c r="G629" s="77" t="s">
        <v>207</v>
      </c>
      <c r="H629" s="77" t="s">
        <v>189</v>
      </c>
      <c r="I629" s="13">
        <v>3</v>
      </c>
      <c r="J629" s="14">
        <v>2015</v>
      </c>
      <c r="K629" s="78" t="s">
        <v>182</v>
      </c>
      <c r="L629" s="79" t="s">
        <v>183</v>
      </c>
      <c r="M629" s="79" t="s">
        <v>23</v>
      </c>
      <c r="N629" s="15" t="s">
        <v>28</v>
      </c>
      <c r="O629" s="15" t="s">
        <v>29</v>
      </c>
      <c r="P629" s="80" t="s">
        <v>2130</v>
      </c>
      <c r="Q629" s="80" t="s">
        <v>207</v>
      </c>
    </row>
    <row r="630" spans="1:17" hidden="1">
      <c r="A630" t="s">
        <v>1407</v>
      </c>
      <c r="B630" t="s">
        <v>1751</v>
      </c>
      <c r="C630" s="1">
        <v>15.09</v>
      </c>
      <c r="E630" s="42">
        <f t="shared" si="18"/>
        <v>15.09</v>
      </c>
      <c r="F630" s="77" t="s">
        <v>225</v>
      </c>
      <c r="G630" s="77" t="s">
        <v>207</v>
      </c>
      <c r="H630" s="77" t="s">
        <v>189</v>
      </c>
      <c r="I630" s="13">
        <v>3</v>
      </c>
      <c r="J630" s="14">
        <v>2015</v>
      </c>
      <c r="K630" s="78" t="s">
        <v>182</v>
      </c>
      <c r="L630" s="79" t="s">
        <v>183</v>
      </c>
      <c r="M630" s="79" t="s">
        <v>23</v>
      </c>
      <c r="N630" s="15" t="s">
        <v>28</v>
      </c>
      <c r="O630" s="15" t="s">
        <v>29</v>
      </c>
      <c r="P630" s="80" t="s">
        <v>2130</v>
      </c>
      <c r="Q630" s="80" t="s">
        <v>207</v>
      </c>
    </row>
    <row r="631" spans="1:17" hidden="1">
      <c r="A631" t="s">
        <v>1407</v>
      </c>
      <c r="B631" t="s">
        <v>1752</v>
      </c>
      <c r="C631" s="1">
        <v>31.68</v>
      </c>
      <c r="E631" s="42">
        <f t="shared" si="18"/>
        <v>31.68</v>
      </c>
      <c r="F631" s="77" t="s">
        <v>225</v>
      </c>
      <c r="G631" s="77" t="s">
        <v>207</v>
      </c>
      <c r="H631" s="77" t="s">
        <v>189</v>
      </c>
      <c r="I631" s="13">
        <v>3</v>
      </c>
      <c r="J631" s="14">
        <v>2015</v>
      </c>
      <c r="K631" s="78" t="s">
        <v>182</v>
      </c>
      <c r="L631" s="79" t="s">
        <v>183</v>
      </c>
      <c r="M631" s="79" t="s">
        <v>23</v>
      </c>
      <c r="N631" s="15" t="s">
        <v>28</v>
      </c>
      <c r="O631" s="15" t="s">
        <v>29</v>
      </c>
      <c r="P631" s="80" t="s">
        <v>2130</v>
      </c>
      <c r="Q631" s="80" t="s">
        <v>207</v>
      </c>
    </row>
    <row r="632" spans="1:17" hidden="1">
      <c r="A632" t="s">
        <v>1408</v>
      </c>
      <c r="B632" t="s">
        <v>1753</v>
      </c>
      <c r="C632" s="1">
        <v>9.99</v>
      </c>
      <c r="E632" s="42">
        <f t="shared" si="18"/>
        <v>9.99</v>
      </c>
      <c r="F632" s="77" t="s">
        <v>225</v>
      </c>
      <c r="G632" s="77" t="s">
        <v>207</v>
      </c>
      <c r="H632" s="77" t="s">
        <v>189</v>
      </c>
      <c r="I632" s="13">
        <v>3</v>
      </c>
      <c r="J632" s="14">
        <v>2015</v>
      </c>
      <c r="K632" s="78" t="s">
        <v>34</v>
      </c>
      <c r="L632" s="79" t="s">
        <v>35</v>
      </c>
      <c r="M632" s="79" t="s">
        <v>299</v>
      </c>
      <c r="N632" s="15" t="s">
        <v>28</v>
      </c>
      <c r="O632" s="15" t="s">
        <v>29</v>
      </c>
      <c r="P632" s="80" t="s">
        <v>2130</v>
      </c>
      <c r="Q632" s="80" t="s">
        <v>207</v>
      </c>
    </row>
    <row r="633" spans="1:17" hidden="1">
      <c r="A633" t="s">
        <v>1408</v>
      </c>
      <c r="B633" t="s">
        <v>1179</v>
      </c>
      <c r="C633" s="1">
        <v>2.79</v>
      </c>
      <c r="E633" s="42">
        <f t="shared" si="18"/>
        <v>2.79</v>
      </c>
      <c r="F633" s="77" t="s">
        <v>225</v>
      </c>
      <c r="G633" s="77" t="s">
        <v>207</v>
      </c>
      <c r="H633" s="77" t="s">
        <v>189</v>
      </c>
      <c r="I633" s="13">
        <v>3</v>
      </c>
      <c r="J633" s="14">
        <v>2015</v>
      </c>
      <c r="K633" s="78" t="s">
        <v>104</v>
      </c>
      <c r="L633" s="79" t="s">
        <v>1254</v>
      </c>
      <c r="M633" s="79" t="s">
        <v>296</v>
      </c>
      <c r="N633" s="15" t="s">
        <v>28</v>
      </c>
      <c r="O633" s="15" t="s">
        <v>29</v>
      </c>
      <c r="P633" s="80" t="s">
        <v>2130</v>
      </c>
      <c r="Q633" s="80" t="s">
        <v>207</v>
      </c>
    </row>
    <row r="634" spans="1:17" hidden="1">
      <c r="A634" t="s">
        <v>1409</v>
      </c>
      <c r="B634" t="s">
        <v>1138</v>
      </c>
      <c r="C634" s="1">
        <v>65.23</v>
      </c>
      <c r="E634" s="42">
        <f t="shared" si="18"/>
        <v>65.23</v>
      </c>
      <c r="F634" s="77" t="s">
        <v>225</v>
      </c>
      <c r="G634" s="77" t="s">
        <v>207</v>
      </c>
      <c r="H634" s="77" t="s">
        <v>189</v>
      </c>
      <c r="I634" s="13">
        <v>3</v>
      </c>
      <c r="J634" s="14">
        <v>2015</v>
      </c>
      <c r="K634" s="78" t="s">
        <v>461</v>
      </c>
      <c r="L634" s="79" t="s">
        <v>1243</v>
      </c>
      <c r="M634" s="79" t="s">
        <v>23</v>
      </c>
      <c r="N634" s="15" t="s">
        <v>28</v>
      </c>
      <c r="O634" s="15" t="s">
        <v>29</v>
      </c>
      <c r="P634" s="80" t="s">
        <v>2130</v>
      </c>
      <c r="Q634" s="80" t="s">
        <v>207</v>
      </c>
    </row>
    <row r="635" spans="1:17" hidden="1">
      <c r="A635" t="s">
        <v>1409</v>
      </c>
      <c r="B635" t="s">
        <v>1223</v>
      </c>
      <c r="C635" s="1">
        <v>134.44</v>
      </c>
      <c r="E635" s="42">
        <f t="shared" si="18"/>
        <v>134.44</v>
      </c>
      <c r="F635" s="77" t="s">
        <v>225</v>
      </c>
      <c r="G635" s="77" t="s">
        <v>207</v>
      </c>
      <c r="H635" s="77" t="s">
        <v>189</v>
      </c>
      <c r="I635" s="13">
        <v>3</v>
      </c>
      <c r="J635" s="14">
        <v>2015</v>
      </c>
      <c r="K635" s="78" t="s">
        <v>34</v>
      </c>
      <c r="L635" s="79" t="s">
        <v>35</v>
      </c>
      <c r="M635" s="79" t="s">
        <v>299</v>
      </c>
      <c r="N635" s="15" t="s">
        <v>28</v>
      </c>
      <c r="O635" s="15" t="s">
        <v>29</v>
      </c>
      <c r="P635" s="80" t="s">
        <v>2130</v>
      </c>
      <c r="Q635" s="80" t="s">
        <v>207</v>
      </c>
    </row>
    <row r="636" spans="1:17" hidden="1">
      <c r="A636" t="s">
        <v>1409</v>
      </c>
      <c r="B636" t="s">
        <v>1754</v>
      </c>
      <c r="C636" s="1">
        <v>11.3</v>
      </c>
      <c r="E636" s="42">
        <f t="shared" si="18"/>
        <v>11.3</v>
      </c>
      <c r="F636" s="77" t="s">
        <v>225</v>
      </c>
      <c r="G636" s="77" t="s">
        <v>207</v>
      </c>
      <c r="H636" s="77" t="s">
        <v>189</v>
      </c>
      <c r="I636" s="13">
        <v>3</v>
      </c>
      <c r="J636" s="14">
        <v>2015</v>
      </c>
      <c r="K636" s="78" t="s">
        <v>182</v>
      </c>
      <c r="L636" s="79" t="s">
        <v>183</v>
      </c>
      <c r="M636" s="79" t="s">
        <v>23</v>
      </c>
      <c r="N636" s="15" t="s">
        <v>28</v>
      </c>
      <c r="O636" s="15" t="s">
        <v>29</v>
      </c>
      <c r="P636" s="80" t="s">
        <v>2130</v>
      </c>
      <c r="Q636" s="80" t="s">
        <v>207</v>
      </c>
    </row>
    <row r="637" spans="1:17" hidden="1">
      <c r="A637" t="s">
        <v>1409</v>
      </c>
      <c r="B637" t="s">
        <v>1755</v>
      </c>
      <c r="C637" s="1">
        <v>1077.8</v>
      </c>
      <c r="E637" s="42">
        <f t="shared" si="18"/>
        <v>1077.8</v>
      </c>
      <c r="F637" s="77" t="s">
        <v>225</v>
      </c>
      <c r="G637" s="77" t="s">
        <v>207</v>
      </c>
      <c r="H637" s="77" t="s">
        <v>189</v>
      </c>
      <c r="I637" s="13">
        <v>3</v>
      </c>
      <c r="J637" s="14">
        <v>2015</v>
      </c>
      <c r="K637" s="78" t="s">
        <v>182</v>
      </c>
      <c r="L637" s="79" t="s">
        <v>183</v>
      </c>
      <c r="M637" s="79" t="s">
        <v>23</v>
      </c>
      <c r="N637" s="15" t="s">
        <v>28</v>
      </c>
      <c r="O637" s="15" t="s">
        <v>29</v>
      </c>
      <c r="P637" s="80" t="s">
        <v>2130</v>
      </c>
      <c r="Q637" s="80" t="s">
        <v>207</v>
      </c>
    </row>
    <row r="638" spans="1:17" hidden="1">
      <c r="A638" t="s">
        <v>1409</v>
      </c>
      <c r="B638" t="s">
        <v>1756</v>
      </c>
      <c r="C638" s="1">
        <v>22.31</v>
      </c>
      <c r="E638" s="42">
        <f t="shared" si="18"/>
        <v>22.31</v>
      </c>
      <c r="F638" s="77" t="s">
        <v>225</v>
      </c>
      <c r="G638" s="77" t="s">
        <v>207</v>
      </c>
      <c r="H638" s="77" t="s">
        <v>189</v>
      </c>
      <c r="I638" s="13">
        <v>3</v>
      </c>
      <c r="J638" s="14">
        <v>2015</v>
      </c>
      <c r="K638" s="78" t="s">
        <v>34</v>
      </c>
      <c r="L638" s="79" t="s">
        <v>35</v>
      </c>
      <c r="M638" s="79" t="s">
        <v>299</v>
      </c>
      <c r="N638" s="15" t="s">
        <v>28</v>
      </c>
      <c r="O638" s="15" t="s">
        <v>29</v>
      </c>
      <c r="P638" s="80" t="s">
        <v>2130</v>
      </c>
      <c r="Q638" s="80" t="s">
        <v>207</v>
      </c>
    </row>
    <row r="639" spans="1:17" hidden="1">
      <c r="A639" t="s">
        <v>1409</v>
      </c>
      <c r="B639" t="s">
        <v>1166</v>
      </c>
      <c r="C639" s="1">
        <v>202.09</v>
      </c>
      <c r="E639" s="42">
        <f t="shared" si="18"/>
        <v>202.09</v>
      </c>
      <c r="F639" s="77" t="s">
        <v>225</v>
      </c>
      <c r="G639" s="77" t="s">
        <v>207</v>
      </c>
      <c r="H639" s="77" t="s">
        <v>189</v>
      </c>
      <c r="I639" s="13">
        <v>3</v>
      </c>
      <c r="J639" s="14">
        <v>2015</v>
      </c>
      <c r="K639" s="78" t="s">
        <v>446</v>
      </c>
      <c r="L639" s="79" t="s">
        <v>1268</v>
      </c>
      <c r="M639" s="79" t="s">
        <v>23</v>
      </c>
      <c r="N639" s="15" t="s">
        <v>28</v>
      </c>
      <c r="O639" s="15" t="s">
        <v>29</v>
      </c>
      <c r="P639" s="80" t="s">
        <v>2130</v>
      </c>
      <c r="Q639" s="80" t="s">
        <v>207</v>
      </c>
    </row>
    <row r="640" spans="1:17" hidden="1">
      <c r="A640" t="s">
        <v>1409</v>
      </c>
      <c r="B640" t="s">
        <v>1166</v>
      </c>
      <c r="C640" s="1">
        <v>267.67</v>
      </c>
      <c r="E640" s="42">
        <f t="shared" si="18"/>
        <v>267.67</v>
      </c>
      <c r="F640" s="77" t="s">
        <v>225</v>
      </c>
      <c r="G640" s="77" t="s">
        <v>207</v>
      </c>
      <c r="H640" s="77" t="s">
        <v>189</v>
      </c>
      <c r="I640" s="13">
        <v>3</v>
      </c>
      <c r="J640" s="14">
        <v>2015</v>
      </c>
      <c r="K640" s="78" t="s">
        <v>446</v>
      </c>
      <c r="L640" s="79" t="s">
        <v>1268</v>
      </c>
      <c r="M640" s="79" t="s">
        <v>23</v>
      </c>
      <c r="N640" s="15" t="s">
        <v>28</v>
      </c>
      <c r="O640" s="15" t="s">
        <v>29</v>
      </c>
      <c r="P640" s="80" t="s">
        <v>2130</v>
      </c>
      <c r="Q640" s="80" t="s">
        <v>207</v>
      </c>
    </row>
    <row r="641" spans="1:17" hidden="1">
      <c r="A641" t="s">
        <v>1409</v>
      </c>
      <c r="B641" t="s">
        <v>1166</v>
      </c>
      <c r="C641" s="1">
        <v>432.4</v>
      </c>
      <c r="E641" s="42">
        <f t="shared" si="18"/>
        <v>432.4</v>
      </c>
      <c r="F641" s="77" t="s">
        <v>225</v>
      </c>
      <c r="G641" s="77" t="s">
        <v>207</v>
      </c>
      <c r="H641" s="77" t="s">
        <v>189</v>
      </c>
      <c r="I641" s="13">
        <v>3</v>
      </c>
      <c r="J641" s="14">
        <v>2015</v>
      </c>
      <c r="K641" s="78" t="s">
        <v>446</v>
      </c>
      <c r="L641" s="79" t="s">
        <v>1268</v>
      </c>
      <c r="M641" s="79" t="s">
        <v>23</v>
      </c>
      <c r="N641" s="15" t="s">
        <v>28</v>
      </c>
      <c r="O641" s="15" t="s">
        <v>29</v>
      </c>
      <c r="P641" s="80" t="s">
        <v>2130</v>
      </c>
      <c r="Q641" s="80" t="s">
        <v>207</v>
      </c>
    </row>
    <row r="642" spans="1:17" hidden="1">
      <c r="A642" t="s">
        <v>1409</v>
      </c>
      <c r="B642" t="s">
        <v>1166</v>
      </c>
      <c r="C642" s="1">
        <v>671.54</v>
      </c>
      <c r="E642" s="42">
        <f t="shared" si="18"/>
        <v>671.54</v>
      </c>
      <c r="F642" s="77" t="s">
        <v>225</v>
      </c>
      <c r="G642" s="77" t="s">
        <v>207</v>
      </c>
      <c r="H642" s="77" t="s">
        <v>189</v>
      </c>
      <c r="I642" s="13">
        <v>3</v>
      </c>
      <c r="J642" s="14">
        <v>2015</v>
      </c>
      <c r="K642" s="78" t="s">
        <v>446</v>
      </c>
      <c r="L642" s="79" t="s">
        <v>1268</v>
      </c>
      <c r="M642" s="79" t="s">
        <v>23</v>
      </c>
      <c r="N642" s="15" t="s">
        <v>28</v>
      </c>
      <c r="O642" s="15" t="s">
        <v>29</v>
      </c>
      <c r="P642" s="80" t="s">
        <v>2130</v>
      </c>
      <c r="Q642" s="80" t="s">
        <v>207</v>
      </c>
    </row>
    <row r="643" spans="1:17" hidden="1">
      <c r="A643" t="s">
        <v>1409</v>
      </c>
      <c r="B643" t="s">
        <v>1136</v>
      </c>
      <c r="C643" s="1">
        <v>200</v>
      </c>
      <c r="E643" s="42">
        <f t="shared" si="18"/>
        <v>200</v>
      </c>
      <c r="F643" s="77" t="s">
        <v>225</v>
      </c>
      <c r="G643" s="77" t="s">
        <v>207</v>
      </c>
      <c r="H643" s="77" t="s">
        <v>189</v>
      </c>
      <c r="I643" s="13">
        <v>3</v>
      </c>
      <c r="J643" s="14">
        <v>2015</v>
      </c>
      <c r="K643" s="78" t="s">
        <v>182</v>
      </c>
      <c r="L643" s="79" t="s">
        <v>232</v>
      </c>
      <c r="M643" s="79" t="s">
        <v>23</v>
      </c>
      <c r="N643" s="15" t="s">
        <v>28</v>
      </c>
      <c r="O643" s="15" t="s">
        <v>29</v>
      </c>
      <c r="P643" s="80" t="s">
        <v>2130</v>
      </c>
      <c r="Q643" s="80" t="s">
        <v>207</v>
      </c>
    </row>
    <row r="644" spans="1:17" hidden="1">
      <c r="A644" t="s">
        <v>1409</v>
      </c>
      <c r="B644" t="s">
        <v>1201</v>
      </c>
      <c r="C644" s="1">
        <v>213</v>
      </c>
      <c r="E644" s="42">
        <f t="shared" si="18"/>
        <v>213</v>
      </c>
      <c r="F644" s="77" t="s">
        <v>225</v>
      </c>
      <c r="G644" s="77" t="s">
        <v>207</v>
      </c>
      <c r="H644" s="77" t="s">
        <v>189</v>
      </c>
      <c r="I644" s="13">
        <v>3</v>
      </c>
      <c r="J644" s="14">
        <v>2015</v>
      </c>
      <c r="K644" s="78" t="s">
        <v>463</v>
      </c>
      <c r="L644" s="79" t="s">
        <v>1253</v>
      </c>
      <c r="M644" s="79" t="s">
        <v>299</v>
      </c>
      <c r="N644" s="15" t="s">
        <v>28</v>
      </c>
      <c r="O644" s="15" t="s">
        <v>29</v>
      </c>
      <c r="P644" s="80" t="s">
        <v>2130</v>
      </c>
      <c r="Q644" s="80" t="s">
        <v>207</v>
      </c>
    </row>
    <row r="645" spans="1:17" hidden="1">
      <c r="A645" t="s">
        <v>1410</v>
      </c>
      <c r="B645" t="s">
        <v>1127</v>
      </c>
      <c r="C645" s="1">
        <v>-1.58</v>
      </c>
      <c r="E645" s="42">
        <f t="shared" si="18"/>
        <v>-1.58</v>
      </c>
      <c r="F645" s="77" t="s">
        <v>1038</v>
      </c>
      <c r="G645" s="77" t="s">
        <v>207</v>
      </c>
      <c r="H645" s="77" t="s">
        <v>189</v>
      </c>
      <c r="I645" s="13">
        <v>3</v>
      </c>
      <c r="J645" s="14">
        <v>2015</v>
      </c>
      <c r="K645" s="78" t="s">
        <v>182</v>
      </c>
      <c r="L645" s="79" t="s">
        <v>183</v>
      </c>
      <c r="M645" s="79" t="s">
        <v>23</v>
      </c>
      <c r="N645" s="15" t="s">
        <v>28</v>
      </c>
      <c r="O645" s="15" t="s">
        <v>29</v>
      </c>
      <c r="P645" s="80" t="s">
        <v>2130</v>
      </c>
      <c r="Q645" s="80" t="s">
        <v>207</v>
      </c>
    </row>
    <row r="646" spans="1:17" hidden="1">
      <c r="A646" t="s">
        <v>1410</v>
      </c>
      <c r="B646" t="s">
        <v>1127</v>
      </c>
      <c r="C646" s="1">
        <v>-0.75</v>
      </c>
      <c r="E646" s="42">
        <f t="shared" si="18"/>
        <v>-0.75</v>
      </c>
      <c r="F646" s="77" t="s">
        <v>1038</v>
      </c>
      <c r="G646" s="77" t="s">
        <v>207</v>
      </c>
      <c r="H646" s="77" t="s">
        <v>189</v>
      </c>
      <c r="I646" s="13">
        <v>3</v>
      </c>
      <c r="J646" s="14">
        <v>2015</v>
      </c>
      <c r="K646" s="78" t="s">
        <v>182</v>
      </c>
      <c r="L646" s="79" t="s">
        <v>183</v>
      </c>
      <c r="M646" s="79" t="s">
        <v>23</v>
      </c>
      <c r="N646" s="15" t="s">
        <v>28</v>
      </c>
      <c r="O646" s="15" t="s">
        <v>29</v>
      </c>
      <c r="P646" s="80" t="s">
        <v>2130</v>
      </c>
      <c r="Q646" s="80" t="s">
        <v>207</v>
      </c>
    </row>
    <row r="647" spans="1:17" hidden="1">
      <c r="A647" t="s">
        <v>1410</v>
      </c>
      <c r="B647" t="s">
        <v>1143</v>
      </c>
      <c r="C647" s="1">
        <v>32.61</v>
      </c>
      <c r="E647" s="42">
        <f t="shared" si="18"/>
        <v>32.61</v>
      </c>
      <c r="F647" s="77" t="s">
        <v>225</v>
      </c>
      <c r="G647" s="77" t="s">
        <v>207</v>
      </c>
      <c r="H647" s="77" t="s">
        <v>189</v>
      </c>
      <c r="I647" s="13">
        <v>3</v>
      </c>
      <c r="J647" s="14">
        <v>2015</v>
      </c>
      <c r="K647" s="78" t="s">
        <v>496</v>
      </c>
      <c r="L647" s="79" t="s">
        <v>1251</v>
      </c>
      <c r="M647" s="79" t="s">
        <v>23</v>
      </c>
      <c r="N647" s="15" t="s">
        <v>28</v>
      </c>
      <c r="O647" s="15" t="s">
        <v>29</v>
      </c>
      <c r="P647" s="80" t="s">
        <v>2130</v>
      </c>
      <c r="Q647" s="80" t="s">
        <v>207</v>
      </c>
    </row>
    <row r="648" spans="1:17" hidden="1">
      <c r="A648" t="s">
        <v>1410</v>
      </c>
      <c r="B648" t="s">
        <v>1757</v>
      </c>
      <c r="C648" s="1">
        <v>12.94</v>
      </c>
      <c r="E648" s="42">
        <f t="shared" si="18"/>
        <v>12.94</v>
      </c>
      <c r="F648" s="77" t="s">
        <v>225</v>
      </c>
      <c r="G648" s="77" t="s">
        <v>207</v>
      </c>
      <c r="H648" s="77" t="s">
        <v>189</v>
      </c>
      <c r="I648" s="13">
        <v>3</v>
      </c>
      <c r="J648" s="14">
        <v>2015</v>
      </c>
      <c r="K648" s="78" t="s">
        <v>182</v>
      </c>
      <c r="L648" s="79" t="s">
        <v>183</v>
      </c>
      <c r="M648" s="79" t="s">
        <v>23</v>
      </c>
      <c r="N648" s="15" t="s">
        <v>28</v>
      </c>
      <c r="O648" s="15" t="s">
        <v>29</v>
      </c>
      <c r="P648" s="80" t="s">
        <v>2130</v>
      </c>
      <c r="Q648" s="80" t="s">
        <v>207</v>
      </c>
    </row>
    <row r="649" spans="1:17" hidden="1">
      <c r="A649" t="s">
        <v>1410</v>
      </c>
      <c r="B649" t="s">
        <v>1758</v>
      </c>
      <c r="C649" s="1">
        <v>176.04</v>
      </c>
      <c r="E649" s="42">
        <f t="shared" si="18"/>
        <v>176.04</v>
      </c>
      <c r="F649" s="77" t="s">
        <v>225</v>
      </c>
      <c r="G649" s="77" t="s">
        <v>207</v>
      </c>
      <c r="H649" s="77" t="s">
        <v>189</v>
      </c>
      <c r="I649" s="13">
        <v>3</v>
      </c>
      <c r="J649" s="14">
        <v>2015</v>
      </c>
      <c r="K649" s="78" t="s">
        <v>182</v>
      </c>
      <c r="L649" s="79" t="s">
        <v>183</v>
      </c>
      <c r="M649" s="79" t="s">
        <v>23</v>
      </c>
      <c r="N649" s="15" t="s">
        <v>28</v>
      </c>
      <c r="O649" s="15" t="s">
        <v>29</v>
      </c>
      <c r="P649" s="80" t="s">
        <v>2130</v>
      </c>
      <c r="Q649" s="80" t="s">
        <v>207</v>
      </c>
    </row>
    <row r="650" spans="1:17" hidden="1">
      <c r="A650" t="s">
        <v>1410</v>
      </c>
      <c r="B650" t="s">
        <v>1759</v>
      </c>
      <c r="C650" s="1">
        <v>23.52</v>
      </c>
      <c r="E650" s="42">
        <f t="shared" si="18"/>
        <v>23.52</v>
      </c>
      <c r="F650" s="77" t="s">
        <v>225</v>
      </c>
      <c r="G650" s="77" t="s">
        <v>207</v>
      </c>
      <c r="H650" s="77" t="s">
        <v>189</v>
      </c>
      <c r="I650" s="13">
        <v>3</v>
      </c>
      <c r="J650" s="14">
        <v>2015</v>
      </c>
      <c r="K650" s="78" t="s">
        <v>182</v>
      </c>
      <c r="L650" s="79" t="s">
        <v>183</v>
      </c>
      <c r="M650" s="79" t="s">
        <v>23</v>
      </c>
      <c r="N650" s="15" t="s">
        <v>28</v>
      </c>
      <c r="O650" s="15" t="s">
        <v>29</v>
      </c>
      <c r="P650" s="80" t="s">
        <v>2130</v>
      </c>
      <c r="Q650" s="80" t="s">
        <v>207</v>
      </c>
    </row>
    <row r="651" spans="1:17" hidden="1">
      <c r="A651" t="s">
        <v>1410</v>
      </c>
      <c r="B651" t="s">
        <v>1233</v>
      </c>
      <c r="C651" s="1">
        <v>198</v>
      </c>
      <c r="E651" s="42">
        <f t="shared" si="18"/>
        <v>198</v>
      </c>
      <c r="F651" s="77" t="s">
        <v>225</v>
      </c>
      <c r="G651" s="77" t="s">
        <v>207</v>
      </c>
      <c r="H651" s="77" t="s">
        <v>189</v>
      </c>
      <c r="I651" s="13">
        <v>3</v>
      </c>
      <c r="J651" s="14">
        <v>2015</v>
      </c>
      <c r="K651" s="78" t="s">
        <v>97</v>
      </c>
      <c r="L651" s="79" t="s">
        <v>98</v>
      </c>
      <c r="M651" s="79" t="s">
        <v>23</v>
      </c>
      <c r="N651" s="15" t="s">
        <v>28</v>
      </c>
      <c r="O651" s="15" t="s">
        <v>24</v>
      </c>
      <c r="P651" s="80" t="s">
        <v>2131</v>
      </c>
      <c r="Q651" s="80" t="s">
        <v>207</v>
      </c>
    </row>
    <row r="652" spans="1:17" hidden="1">
      <c r="A652" t="s">
        <v>1410</v>
      </c>
      <c r="B652" t="s">
        <v>1760</v>
      </c>
      <c r="C652" s="1">
        <v>695</v>
      </c>
      <c r="E652" s="42">
        <f t="shared" si="18"/>
        <v>695</v>
      </c>
      <c r="F652" s="77" t="s">
        <v>225</v>
      </c>
      <c r="G652" s="77" t="s">
        <v>207</v>
      </c>
      <c r="H652" s="77" t="s">
        <v>189</v>
      </c>
      <c r="I652" s="13">
        <v>3</v>
      </c>
      <c r="J652" s="14">
        <v>2015</v>
      </c>
      <c r="K652" s="78" t="s">
        <v>97</v>
      </c>
      <c r="L652" s="79" t="s">
        <v>98</v>
      </c>
      <c r="M652" s="79" t="s">
        <v>23</v>
      </c>
      <c r="N652" s="15" t="s">
        <v>28</v>
      </c>
      <c r="O652" s="15" t="s">
        <v>24</v>
      </c>
      <c r="P652" s="80" t="s">
        <v>2131</v>
      </c>
      <c r="Q652" s="80" t="s">
        <v>207</v>
      </c>
    </row>
    <row r="653" spans="1:17" hidden="1">
      <c r="A653" t="s">
        <v>1410</v>
      </c>
      <c r="B653" t="s">
        <v>1136</v>
      </c>
      <c r="C653" s="1">
        <v>200</v>
      </c>
      <c r="E653" s="42">
        <f t="shared" si="18"/>
        <v>200</v>
      </c>
      <c r="F653" s="77" t="s">
        <v>225</v>
      </c>
      <c r="G653" s="77" t="s">
        <v>207</v>
      </c>
      <c r="H653" s="77" t="s">
        <v>189</v>
      </c>
      <c r="I653" s="13">
        <v>3</v>
      </c>
      <c r="J653" s="14">
        <v>2015</v>
      </c>
      <c r="K653" s="78" t="s">
        <v>182</v>
      </c>
      <c r="L653" s="79" t="s">
        <v>232</v>
      </c>
      <c r="M653" s="79" t="s">
        <v>23</v>
      </c>
      <c r="N653" s="15" t="s">
        <v>28</v>
      </c>
      <c r="O653" s="15" t="s">
        <v>29</v>
      </c>
      <c r="P653" s="80" t="s">
        <v>2130</v>
      </c>
      <c r="Q653" s="80" t="s">
        <v>207</v>
      </c>
    </row>
    <row r="654" spans="1:17" hidden="1">
      <c r="A654" t="s">
        <v>1410</v>
      </c>
      <c r="B654" t="s">
        <v>1761</v>
      </c>
      <c r="C654" s="1">
        <v>100</v>
      </c>
      <c r="E654" s="42">
        <f t="shared" si="18"/>
        <v>100</v>
      </c>
      <c r="F654" s="77" t="s">
        <v>225</v>
      </c>
      <c r="G654" s="77" t="s">
        <v>207</v>
      </c>
      <c r="H654" s="77" t="s">
        <v>189</v>
      </c>
      <c r="I654" s="13">
        <v>3</v>
      </c>
      <c r="J654" s="14">
        <v>2015</v>
      </c>
      <c r="K654" s="78" t="s">
        <v>34</v>
      </c>
      <c r="L654" s="79" t="s">
        <v>35</v>
      </c>
      <c r="M654" s="79" t="s">
        <v>299</v>
      </c>
      <c r="N654" s="15" t="s">
        <v>28</v>
      </c>
      <c r="O654" s="15" t="s">
        <v>29</v>
      </c>
      <c r="P654" s="80" t="s">
        <v>2130</v>
      </c>
      <c r="Q654" s="80" t="s">
        <v>207</v>
      </c>
    </row>
    <row r="655" spans="1:17" hidden="1">
      <c r="A655" t="s">
        <v>1411</v>
      </c>
      <c r="B655" t="s">
        <v>1143</v>
      </c>
      <c r="C655" s="1">
        <v>32.61</v>
      </c>
      <c r="E655" s="42">
        <f t="shared" si="18"/>
        <v>32.61</v>
      </c>
      <c r="F655" s="77" t="s">
        <v>225</v>
      </c>
      <c r="G655" s="77" t="s">
        <v>207</v>
      </c>
      <c r="H655" s="77" t="s">
        <v>189</v>
      </c>
      <c r="I655" s="13">
        <v>3</v>
      </c>
      <c r="J655" s="14">
        <v>2015</v>
      </c>
      <c r="K655" s="78" t="s">
        <v>496</v>
      </c>
      <c r="L655" s="79" t="s">
        <v>1251</v>
      </c>
      <c r="M655" s="79" t="s">
        <v>23</v>
      </c>
      <c r="N655" s="15" t="s">
        <v>28</v>
      </c>
      <c r="O655" s="15" t="s">
        <v>29</v>
      </c>
      <c r="P655" s="80" t="s">
        <v>2130</v>
      </c>
      <c r="Q655" s="80" t="s">
        <v>207</v>
      </c>
    </row>
    <row r="656" spans="1:17" hidden="1">
      <c r="A656" t="s">
        <v>1411</v>
      </c>
      <c r="B656" t="s">
        <v>1762</v>
      </c>
      <c r="C656" s="1">
        <v>64.42</v>
      </c>
      <c r="E656" s="42">
        <f t="shared" si="18"/>
        <v>64.42</v>
      </c>
      <c r="F656" s="77" t="s">
        <v>225</v>
      </c>
      <c r="G656" s="77" t="s">
        <v>207</v>
      </c>
      <c r="H656" s="77" t="s">
        <v>189</v>
      </c>
      <c r="I656" s="13">
        <v>3</v>
      </c>
      <c r="J656" s="14">
        <v>2015</v>
      </c>
      <c r="K656" s="78" t="s">
        <v>97</v>
      </c>
      <c r="L656" s="79" t="s">
        <v>98</v>
      </c>
      <c r="M656" s="79" t="s">
        <v>23</v>
      </c>
      <c r="N656" s="15" t="s">
        <v>28</v>
      </c>
      <c r="O656" s="15" t="s">
        <v>24</v>
      </c>
      <c r="P656" s="80" t="s">
        <v>2131</v>
      </c>
      <c r="Q656" s="80" t="s">
        <v>207</v>
      </c>
    </row>
    <row r="657" spans="1:17" hidden="1">
      <c r="A657" t="s">
        <v>1411</v>
      </c>
      <c r="B657" t="s">
        <v>1169</v>
      </c>
      <c r="C657" s="1">
        <v>20</v>
      </c>
      <c r="E657" s="42">
        <f t="shared" si="18"/>
        <v>20</v>
      </c>
      <c r="F657" s="77" t="s">
        <v>225</v>
      </c>
      <c r="G657" s="77" t="s">
        <v>207</v>
      </c>
      <c r="H657" s="77" t="s">
        <v>189</v>
      </c>
      <c r="I657" s="13">
        <v>3</v>
      </c>
      <c r="J657" s="14">
        <v>2015</v>
      </c>
      <c r="K657" s="78" t="s">
        <v>34</v>
      </c>
      <c r="L657" s="79" t="s">
        <v>35</v>
      </c>
      <c r="M657" s="79" t="s">
        <v>299</v>
      </c>
      <c r="N657" s="15" t="s">
        <v>28</v>
      </c>
      <c r="O657" s="15" t="s">
        <v>29</v>
      </c>
      <c r="P657" s="80" t="s">
        <v>2130</v>
      </c>
      <c r="Q657" s="80" t="s">
        <v>207</v>
      </c>
    </row>
    <row r="658" spans="1:17" hidden="1">
      <c r="A658" t="s">
        <v>1411</v>
      </c>
      <c r="B658" t="s">
        <v>1224</v>
      </c>
      <c r="C658" s="1">
        <v>32.07</v>
      </c>
      <c r="E658" s="42">
        <f t="shared" si="18"/>
        <v>32.07</v>
      </c>
      <c r="F658" s="77" t="s">
        <v>225</v>
      </c>
      <c r="G658" s="77" t="s">
        <v>207</v>
      </c>
      <c r="H658" s="77" t="s">
        <v>189</v>
      </c>
      <c r="I658" s="13">
        <v>3</v>
      </c>
      <c r="J658" s="14">
        <v>2015</v>
      </c>
      <c r="K658" s="78" t="s">
        <v>31</v>
      </c>
      <c r="L658" s="79" t="s">
        <v>128</v>
      </c>
      <c r="M658" s="79" t="s">
        <v>23</v>
      </c>
      <c r="N658" s="15" t="s">
        <v>28</v>
      </c>
      <c r="O658" s="15" t="s">
        <v>24</v>
      </c>
      <c r="P658" s="80" t="s">
        <v>2130</v>
      </c>
      <c r="Q658" s="80" t="s">
        <v>207</v>
      </c>
    </row>
    <row r="659" spans="1:17" hidden="1">
      <c r="A659" t="s">
        <v>1411</v>
      </c>
      <c r="B659" t="s">
        <v>1137</v>
      </c>
      <c r="C659" s="1">
        <v>132.63</v>
      </c>
      <c r="E659" s="42">
        <f t="shared" si="18"/>
        <v>132.63</v>
      </c>
      <c r="F659" s="77" t="s">
        <v>225</v>
      </c>
      <c r="G659" s="77" t="s">
        <v>207</v>
      </c>
      <c r="H659" s="77" t="s">
        <v>189</v>
      </c>
      <c r="I659" s="13">
        <v>3</v>
      </c>
      <c r="J659" s="14">
        <v>2015</v>
      </c>
      <c r="K659" s="78" t="s">
        <v>461</v>
      </c>
      <c r="L659" s="79" t="s">
        <v>1249</v>
      </c>
      <c r="M659" s="79" t="s">
        <v>299</v>
      </c>
      <c r="N659" s="15" t="s">
        <v>28</v>
      </c>
      <c r="O659" s="15" t="s">
        <v>29</v>
      </c>
      <c r="P659" s="80" t="s">
        <v>2130</v>
      </c>
      <c r="Q659" s="80" t="s">
        <v>207</v>
      </c>
    </row>
    <row r="660" spans="1:17" hidden="1">
      <c r="A660" t="s">
        <v>1411</v>
      </c>
      <c r="B660" t="s">
        <v>1217</v>
      </c>
      <c r="C660" s="1">
        <v>39.85</v>
      </c>
      <c r="E660" s="42">
        <f t="shared" si="18"/>
        <v>39.85</v>
      </c>
      <c r="F660" s="77" t="s">
        <v>225</v>
      </c>
      <c r="G660" s="77" t="s">
        <v>207</v>
      </c>
      <c r="H660" s="77" t="s">
        <v>189</v>
      </c>
      <c r="I660" s="13">
        <v>3</v>
      </c>
      <c r="J660" s="14">
        <v>2015</v>
      </c>
      <c r="K660" s="78" t="s">
        <v>435</v>
      </c>
      <c r="L660" s="79" t="s">
        <v>1255</v>
      </c>
      <c r="M660" s="79" t="s">
        <v>23</v>
      </c>
      <c r="N660" s="15" t="s">
        <v>28</v>
      </c>
      <c r="O660" s="15" t="s">
        <v>29</v>
      </c>
      <c r="P660" s="80" t="s">
        <v>2130</v>
      </c>
      <c r="Q660" s="80" t="s">
        <v>207</v>
      </c>
    </row>
    <row r="661" spans="1:17" hidden="1">
      <c r="A661" t="s">
        <v>1411</v>
      </c>
      <c r="B661" t="s">
        <v>1763</v>
      </c>
      <c r="C661" s="1">
        <v>1.05</v>
      </c>
      <c r="E661" s="42">
        <f t="shared" si="18"/>
        <v>1.05</v>
      </c>
      <c r="F661" s="77" t="s">
        <v>225</v>
      </c>
      <c r="G661" s="77" t="s">
        <v>207</v>
      </c>
      <c r="H661" s="77" t="s">
        <v>189</v>
      </c>
      <c r="I661" s="13">
        <v>3</v>
      </c>
      <c r="J661" s="14">
        <v>2015</v>
      </c>
      <c r="K661" s="78" t="s">
        <v>182</v>
      </c>
      <c r="L661" s="79" t="s">
        <v>232</v>
      </c>
      <c r="M661" s="79" t="s">
        <v>23</v>
      </c>
      <c r="N661" s="15" t="s">
        <v>28</v>
      </c>
      <c r="O661" s="15" t="s">
        <v>29</v>
      </c>
      <c r="P661" s="80" t="s">
        <v>2130</v>
      </c>
      <c r="Q661" s="80" t="s">
        <v>207</v>
      </c>
    </row>
    <row r="662" spans="1:17" hidden="1">
      <c r="A662" t="s">
        <v>1412</v>
      </c>
      <c r="B662" t="s">
        <v>1216</v>
      </c>
      <c r="C662" s="1">
        <v>14.9</v>
      </c>
      <c r="E662" s="42">
        <f t="shared" si="18"/>
        <v>14.9</v>
      </c>
      <c r="F662" s="77" t="s">
        <v>225</v>
      </c>
      <c r="G662" s="77" t="s">
        <v>207</v>
      </c>
      <c r="H662" s="77" t="s">
        <v>189</v>
      </c>
      <c r="I662" s="13">
        <v>3</v>
      </c>
      <c r="J662" s="14">
        <v>2015</v>
      </c>
      <c r="K662" s="78" t="s">
        <v>139</v>
      </c>
      <c r="L662" s="79" t="s">
        <v>1252</v>
      </c>
      <c r="M662" s="79" t="s">
        <v>294</v>
      </c>
      <c r="N662" s="15" t="s">
        <v>28</v>
      </c>
      <c r="O662" s="15" t="s">
        <v>29</v>
      </c>
      <c r="P662" s="80" t="s">
        <v>2130</v>
      </c>
      <c r="Q662" s="80" t="s">
        <v>207</v>
      </c>
    </row>
    <row r="663" spans="1:17" hidden="1">
      <c r="A663" t="s">
        <v>1412</v>
      </c>
      <c r="B663" t="s">
        <v>1129</v>
      </c>
      <c r="C663" s="1">
        <v>8</v>
      </c>
      <c r="E663" s="42">
        <f t="shared" si="18"/>
        <v>8</v>
      </c>
      <c r="F663" s="77" t="s">
        <v>225</v>
      </c>
      <c r="G663" s="77" t="s">
        <v>207</v>
      </c>
      <c r="H663" s="77" t="s">
        <v>189</v>
      </c>
      <c r="I663" s="13">
        <v>3</v>
      </c>
      <c r="J663" s="14">
        <v>2015</v>
      </c>
      <c r="K663" s="78" t="s">
        <v>31</v>
      </c>
      <c r="L663" s="79" t="s">
        <v>1244</v>
      </c>
      <c r="M663" s="79" t="s">
        <v>23</v>
      </c>
      <c r="N663" s="15" t="s">
        <v>28</v>
      </c>
      <c r="O663" s="15" t="s">
        <v>24</v>
      </c>
      <c r="P663" s="80" t="s">
        <v>2130</v>
      </c>
      <c r="Q663" s="80" t="s">
        <v>207</v>
      </c>
    </row>
    <row r="664" spans="1:17" hidden="1">
      <c r="A664" t="s">
        <v>1412</v>
      </c>
      <c r="B664" t="s">
        <v>1764</v>
      </c>
      <c r="C664" s="1">
        <v>117.8</v>
      </c>
      <c r="E664" s="42">
        <f t="shared" si="18"/>
        <v>117.8</v>
      </c>
      <c r="F664" s="77" t="s">
        <v>225</v>
      </c>
      <c r="G664" s="77" t="s">
        <v>207</v>
      </c>
      <c r="H664" s="77" t="s">
        <v>189</v>
      </c>
      <c r="I664" s="13">
        <v>3</v>
      </c>
      <c r="J664" s="14">
        <v>2015</v>
      </c>
      <c r="K664" s="78" t="s">
        <v>182</v>
      </c>
      <c r="L664" s="79" t="s">
        <v>183</v>
      </c>
      <c r="M664" s="79" t="s">
        <v>23</v>
      </c>
      <c r="N664" s="15" t="s">
        <v>28</v>
      </c>
      <c r="O664" s="15" t="s">
        <v>29</v>
      </c>
      <c r="P664" s="80" t="s">
        <v>2130</v>
      </c>
      <c r="Q664" s="80" t="s">
        <v>207</v>
      </c>
    </row>
    <row r="665" spans="1:17" hidden="1">
      <c r="A665" t="s">
        <v>1412</v>
      </c>
      <c r="B665" t="s">
        <v>1765</v>
      </c>
      <c r="C665" s="1">
        <v>155.38</v>
      </c>
      <c r="E665" s="42">
        <f t="shared" si="18"/>
        <v>155.38</v>
      </c>
      <c r="F665" s="77" t="s">
        <v>225</v>
      </c>
      <c r="G665" s="77" t="s">
        <v>207</v>
      </c>
      <c r="H665" s="77" t="s">
        <v>189</v>
      </c>
      <c r="I665" s="13">
        <v>3</v>
      </c>
      <c r="J665" s="14">
        <v>2015</v>
      </c>
      <c r="K665" s="78" t="s">
        <v>182</v>
      </c>
      <c r="L665" s="79" t="s">
        <v>183</v>
      </c>
      <c r="M665" s="79" t="s">
        <v>23</v>
      </c>
      <c r="N665" s="15" t="s">
        <v>28</v>
      </c>
      <c r="O665" s="15" t="s">
        <v>29</v>
      </c>
      <c r="P665" s="80" t="s">
        <v>2130</v>
      </c>
      <c r="Q665" s="80" t="s">
        <v>207</v>
      </c>
    </row>
    <row r="666" spans="1:17" hidden="1">
      <c r="A666" t="s">
        <v>1412</v>
      </c>
      <c r="B666" t="s">
        <v>1140</v>
      </c>
      <c r="C666" s="1">
        <v>226.61</v>
      </c>
      <c r="E666" s="42">
        <f t="shared" si="18"/>
        <v>226.61</v>
      </c>
      <c r="F666" s="77" t="s">
        <v>225</v>
      </c>
      <c r="G666" s="77" t="s">
        <v>207</v>
      </c>
      <c r="H666" s="77" t="s">
        <v>189</v>
      </c>
      <c r="I666" s="13">
        <v>3</v>
      </c>
      <c r="J666" s="14">
        <v>2015</v>
      </c>
      <c r="K666" s="78" t="s">
        <v>461</v>
      </c>
      <c r="L666" s="79" t="s">
        <v>1249</v>
      </c>
      <c r="M666" s="79" t="s">
        <v>294</v>
      </c>
      <c r="N666" s="15" t="s">
        <v>28</v>
      </c>
      <c r="O666" s="15" t="s">
        <v>29</v>
      </c>
      <c r="P666" s="80" t="s">
        <v>2130</v>
      </c>
      <c r="Q666" s="80" t="s">
        <v>207</v>
      </c>
    </row>
    <row r="667" spans="1:17" hidden="1">
      <c r="A667" t="s">
        <v>1413</v>
      </c>
      <c r="B667" t="s">
        <v>1766</v>
      </c>
      <c r="C667" s="1">
        <v>29.34</v>
      </c>
      <c r="E667" s="42">
        <f t="shared" si="18"/>
        <v>29.34</v>
      </c>
      <c r="F667" s="77" t="s">
        <v>225</v>
      </c>
      <c r="G667" s="77" t="s">
        <v>207</v>
      </c>
      <c r="H667" s="77" t="s">
        <v>189</v>
      </c>
      <c r="I667" s="13">
        <v>3</v>
      </c>
      <c r="J667" s="14">
        <v>2015</v>
      </c>
      <c r="K667" s="78" t="s">
        <v>182</v>
      </c>
      <c r="L667" s="79" t="s">
        <v>183</v>
      </c>
      <c r="M667" s="79" t="s">
        <v>23</v>
      </c>
      <c r="N667" s="15" t="s">
        <v>28</v>
      </c>
      <c r="O667" s="15" t="s">
        <v>29</v>
      </c>
      <c r="P667" s="80" t="s">
        <v>2130</v>
      </c>
      <c r="Q667" s="80" t="s">
        <v>207</v>
      </c>
    </row>
    <row r="668" spans="1:17" hidden="1">
      <c r="A668" t="s">
        <v>1413</v>
      </c>
      <c r="B668" t="s">
        <v>1767</v>
      </c>
      <c r="C668" s="1">
        <v>189.72</v>
      </c>
      <c r="E668" s="42">
        <f t="shared" si="18"/>
        <v>189.72</v>
      </c>
      <c r="F668" s="77" t="s">
        <v>225</v>
      </c>
      <c r="G668" s="77" t="s">
        <v>207</v>
      </c>
      <c r="H668" s="77" t="s">
        <v>189</v>
      </c>
      <c r="I668" s="13">
        <v>3</v>
      </c>
      <c r="J668" s="14">
        <v>2015</v>
      </c>
      <c r="K668" s="78" t="s">
        <v>182</v>
      </c>
      <c r="L668" s="79" t="s">
        <v>183</v>
      </c>
      <c r="M668" s="79" t="s">
        <v>23</v>
      </c>
      <c r="N668" s="15" t="s">
        <v>28</v>
      </c>
      <c r="O668" s="15" t="s">
        <v>29</v>
      </c>
      <c r="P668" s="80" t="s">
        <v>2130</v>
      </c>
      <c r="Q668" s="80" t="s">
        <v>207</v>
      </c>
    </row>
    <row r="669" spans="1:17" hidden="1">
      <c r="A669" t="s">
        <v>1413</v>
      </c>
      <c r="B669" t="s">
        <v>1768</v>
      </c>
      <c r="C669" s="1">
        <v>2.78</v>
      </c>
      <c r="E669" s="42">
        <f t="shared" si="18"/>
        <v>2.78</v>
      </c>
      <c r="F669" s="77" t="s">
        <v>225</v>
      </c>
      <c r="G669" s="77" t="s">
        <v>207</v>
      </c>
      <c r="H669" s="77" t="s">
        <v>189</v>
      </c>
      <c r="I669" s="13">
        <v>3</v>
      </c>
      <c r="J669" s="14">
        <v>2015</v>
      </c>
      <c r="K669" s="78" t="s">
        <v>182</v>
      </c>
      <c r="L669" s="79" t="s">
        <v>1257</v>
      </c>
      <c r="M669" s="79" t="s">
        <v>23</v>
      </c>
      <c r="N669" s="15" t="s">
        <v>28</v>
      </c>
      <c r="O669" s="15" t="s">
        <v>29</v>
      </c>
      <c r="P669" s="80" t="s">
        <v>2130</v>
      </c>
      <c r="Q669" s="80" t="s">
        <v>207</v>
      </c>
    </row>
    <row r="670" spans="1:17" hidden="1">
      <c r="A670" t="s">
        <v>1413</v>
      </c>
      <c r="B670" t="s">
        <v>1224</v>
      </c>
      <c r="C670" s="1">
        <v>32.479999999999997</v>
      </c>
      <c r="E670" s="42">
        <f t="shared" si="18"/>
        <v>32.479999999999997</v>
      </c>
      <c r="F670" s="77" t="s">
        <v>225</v>
      </c>
      <c r="G670" s="77" t="s">
        <v>207</v>
      </c>
      <c r="H670" s="77" t="s">
        <v>189</v>
      </c>
      <c r="I670" s="13">
        <v>3</v>
      </c>
      <c r="J670" s="14">
        <v>2015</v>
      </c>
      <c r="K670" s="78" t="s">
        <v>31</v>
      </c>
      <c r="L670" s="79" t="s">
        <v>128</v>
      </c>
      <c r="M670" s="79" t="s">
        <v>23</v>
      </c>
      <c r="N670" s="15" t="s">
        <v>28</v>
      </c>
      <c r="O670" s="15" t="s">
        <v>24</v>
      </c>
      <c r="P670" s="80" t="s">
        <v>2130</v>
      </c>
      <c r="Q670" s="80" t="s">
        <v>207</v>
      </c>
    </row>
    <row r="671" spans="1:17" hidden="1">
      <c r="A671" t="s">
        <v>1413</v>
      </c>
      <c r="B671" t="s">
        <v>1166</v>
      </c>
      <c r="C671" s="1">
        <v>354.38</v>
      </c>
      <c r="E671" s="42">
        <f t="shared" si="18"/>
        <v>354.38</v>
      </c>
      <c r="F671" s="77" t="s">
        <v>225</v>
      </c>
      <c r="G671" s="77" t="s">
        <v>207</v>
      </c>
      <c r="H671" s="77" t="s">
        <v>189</v>
      </c>
      <c r="I671" s="13">
        <v>3</v>
      </c>
      <c r="J671" s="14">
        <v>2015</v>
      </c>
      <c r="K671" s="78" t="s">
        <v>446</v>
      </c>
      <c r="L671" s="79" t="s">
        <v>1268</v>
      </c>
      <c r="M671" s="79" t="s">
        <v>23</v>
      </c>
      <c r="N671" s="15" t="s">
        <v>28</v>
      </c>
      <c r="O671" s="15" t="s">
        <v>29</v>
      </c>
      <c r="P671" s="80" t="s">
        <v>2130</v>
      </c>
      <c r="Q671" s="80" t="s">
        <v>207</v>
      </c>
    </row>
    <row r="672" spans="1:17" hidden="1">
      <c r="A672" t="s">
        <v>1413</v>
      </c>
      <c r="B672" t="s">
        <v>1136</v>
      </c>
      <c r="C672" s="1">
        <v>200</v>
      </c>
      <c r="E672" s="42">
        <f t="shared" si="18"/>
        <v>200</v>
      </c>
      <c r="F672" s="77" t="s">
        <v>225</v>
      </c>
      <c r="G672" s="77" t="s">
        <v>207</v>
      </c>
      <c r="H672" s="77" t="s">
        <v>189</v>
      </c>
      <c r="I672" s="13">
        <v>3</v>
      </c>
      <c r="J672" s="14">
        <v>2015</v>
      </c>
      <c r="K672" s="78" t="s">
        <v>182</v>
      </c>
      <c r="L672" s="79" t="s">
        <v>232</v>
      </c>
      <c r="M672" s="79" t="s">
        <v>23</v>
      </c>
      <c r="N672" s="15" t="s">
        <v>28</v>
      </c>
      <c r="O672" s="15" t="s">
        <v>29</v>
      </c>
      <c r="P672" s="80" t="s">
        <v>2130</v>
      </c>
      <c r="Q672" s="80" t="s">
        <v>207</v>
      </c>
    </row>
    <row r="673" spans="1:17" hidden="1">
      <c r="A673" t="s">
        <v>1414</v>
      </c>
      <c r="B673" t="s">
        <v>1127</v>
      </c>
      <c r="C673" s="1">
        <v>-53.89</v>
      </c>
      <c r="E673" s="42">
        <f t="shared" si="18"/>
        <v>-53.89</v>
      </c>
      <c r="F673" s="77" t="s">
        <v>1038</v>
      </c>
      <c r="G673" s="77" t="s">
        <v>207</v>
      </c>
      <c r="H673" s="77" t="s">
        <v>189</v>
      </c>
      <c r="I673" s="13">
        <v>3</v>
      </c>
      <c r="J673" s="14">
        <v>2015</v>
      </c>
      <c r="K673" s="78" t="s">
        <v>182</v>
      </c>
      <c r="L673" s="79" t="s">
        <v>183</v>
      </c>
      <c r="M673" s="79" t="s">
        <v>23</v>
      </c>
      <c r="N673" s="15" t="s">
        <v>28</v>
      </c>
      <c r="O673" s="15" t="s">
        <v>29</v>
      </c>
      <c r="P673" s="80" t="s">
        <v>2130</v>
      </c>
      <c r="Q673" s="80" t="s">
        <v>207</v>
      </c>
    </row>
    <row r="674" spans="1:17" hidden="1">
      <c r="A674" t="s">
        <v>1414</v>
      </c>
      <c r="B674" t="s">
        <v>1769</v>
      </c>
      <c r="C674" s="1">
        <v>67.680000000000007</v>
      </c>
      <c r="E674" s="42">
        <f t="shared" si="18"/>
        <v>67.680000000000007</v>
      </c>
      <c r="F674" s="77" t="s">
        <v>225</v>
      </c>
      <c r="G674" s="77" t="s">
        <v>207</v>
      </c>
      <c r="H674" s="77" t="s">
        <v>189</v>
      </c>
      <c r="I674" s="13">
        <v>3</v>
      </c>
      <c r="J674" s="14">
        <v>2015</v>
      </c>
      <c r="K674" s="78" t="s">
        <v>182</v>
      </c>
      <c r="L674" s="79" t="s">
        <v>183</v>
      </c>
      <c r="M674" s="79" t="s">
        <v>23</v>
      </c>
      <c r="N674" s="15" t="s">
        <v>28</v>
      </c>
      <c r="O674" s="15" t="s">
        <v>29</v>
      </c>
      <c r="P674" s="80" t="s">
        <v>2130</v>
      </c>
      <c r="Q674" s="80" t="s">
        <v>207</v>
      </c>
    </row>
    <row r="675" spans="1:17" hidden="1">
      <c r="A675" t="s">
        <v>1414</v>
      </c>
      <c r="B675" t="s">
        <v>1770</v>
      </c>
      <c r="C675" s="1">
        <v>88.02</v>
      </c>
      <c r="E675" s="42">
        <f t="shared" si="18"/>
        <v>88.02</v>
      </c>
      <c r="F675" s="77" t="s">
        <v>225</v>
      </c>
      <c r="G675" s="77" t="s">
        <v>207</v>
      </c>
      <c r="H675" s="77" t="s">
        <v>189</v>
      </c>
      <c r="I675" s="13">
        <v>3</v>
      </c>
      <c r="J675" s="14">
        <v>2015</v>
      </c>
      <c r="K675" s="78" t="s">
        <v>182</v>
      </c>
      <c r="L675" s="79" t="s">
        <v>183</v>
      </c>
      <c r="M675" s="79" t="s">
        <v>23</v>
      </c>
      <c r="N675" s="15" t="s">
        <v>28</v>
      </c>
      <c r="O675" s="15" t="s">
        <v>29</v>
      </c>
      <c r="P675" s="80" t="s">
        <v>2130</v>
      </c>
      <c r="Q675" s="80" t="s">
        <v>207</v>
      </c>
    </row>
    <row r="676" spans="1:17" hidden="1">
      <c r="A676" t="s">
        <v>1415</v>
      </c>
      <c r="B676" t="s">
        <v>1127</v>
      </c>
      <c r="C676" s="1">
        <v>-8.8000000000000007</v>
      </c>
      <c r="E676" s="42">
        <f t="shared" si="18"/>
        <v>-8.8000000000000007</v>
      </c>
      <c r="F676" s="77" t="s">
        <v>1038</v>
      </c>
      <c r="G676" s="77" t="s">
        <v>207</v>
      </c>
      <c r="H676" s="77" t="s">
        <v>189</v>
      </c>
      <c r="I676" s="13">
        <v>3</v>
      </c>
      <c r="J676" s="14">
        <v>2015</v>
      </c>
      <c r="K676" s="78" t="s">
        <v>182</v>
      </c>
      <c r="L676" s="79" t="s">
        <v>183</v>
      </c>
      <c r="M676" s="79" t="s">
        <v>23</v>
      </c>
      <c r="N676" s="15" t="s">
        <v>28</v>
      </c>
      <c r="O676" s="15" t="s">
        <v>29</v>
      </c>
      <c r="P676" s="80" t="s">
        <v>2130</v>
      </c>
      <c r="Q676" s="80" t="s">
        <v>207</v>
      </c>
    </row>
    <row r="677" spans="1:17" hidden="1">
      <c r="A677" t="s">
        <v>1415</v>
      </c>
      <c r="B677" t="s">
        <v>1127</v>
      </c>
      <c r="C677" s="1">
        <v>-1.18</v>
      </c>
      <c r="E677" s="42">
        <f t="shared" si="18"/>
        <v>-1.18</v>
      </c>
      <c r="F677" s="77" t="s">
        <v>1038</v>
      </c>
      <c r="G677" s="77" t="s">
        <v>207</v>
      </c>
      <c r="H677" s="77" t="s">
        <v>189</v>
      </c>
      <c r="I677" s="13">
        <v>3</v>
      </c>
      <c r="J677" s="14">
        <v>2015</v>
      </c>
      <c r="K677" s="78" t="s">
        <v>182</v>
      </c>
      <c r="L677" s="79" t="s">
        <v>183</v>
      </c>
      <c r="M677" s="79" t="s">
        <v>23</v>
      </c>
      <c r="N677" s="15" t="s">
        <v>28</v>
      </c>
      <c r="O677" s="15" t="s">
        <v>29</v>
      </c>
      <c r="P677" s="80" t="s">
        <v>2130</v>
      </c>
      <c r="Q677" s="80" t="s">
        <v>207</v>
      </c>
    </row>
    <row r="678" spans="1:17" hidden="1">
      <c r="A678" t="s">
        <v>1415</v>
      </c>
      <c r="B678" t="s">
        <v>1127</v>
      </c>
      <c r="C678" s="1">
        <v>-0.65</v>
      </c>
      <c r="E678" s="42">
        <f t="shared" si="18"/>
        <v>-0.65</v>
      </c>
      <c r="F678" s="77" t="s">
        <v>1038</v>
      </c>
      <c r="G678" s="77" t="s">
        <v>207</v>
      </c>
      <c r="H678" s="77" t="s">
        <v>189</v>
      </c>
      <c r="I678" s="13">
        <v>3</v>
      </c>
      <c r="J678" s="14">
        <v>2015</v>
      </c>
      <c r="K678" s="78" t="s">
        <v>182</v>
      </c>
      <c r="L678" s="79" t="s">
        <v>183</v>
      </c>
      <c r="M678" s="79" t="s">
        <v>23</v>
      </c>
      <c r="N678" s="15" t="s">
        <v>28</v>
      </c>
      <c r="O678" s="15" t="s">
        <v>29</v>
      </c>
      <c r="P678" s="80" t="s">
        <v>2130</v>
      </c>
      <c r="Q678" s="80" t="s">
        <v>207</v>
      </c>
    </row>
    <row r="679" spans="1:17" hidden="1">
      <c r="A679" t="s">
        <v>1415</v>
      </c>
      <c r="B679" t="s">
        <v>1191</v>
      </c>
      <c r="C679" s="1">
        <v>23.68</v>
      </c>
      <c r="E679" s="42">
        <f t="shared" si="18"/>
        <v>23.68</v>
      </c>
      <c r="F679" s="77" t="s">
        <v>225</v>
      </c>
      <c r="G679" s="77" t="s">
        <v>207</v>
      </c>
      <c r="H679" s="77" t="s">
        <v>189</v>
      </c>
      <c r="I679" s="13">
        <v>3</v>
      </c>
      <c r="J679" s="14">
        <v>2015</v>
      </c>
      <c r="K679" s="78" t="s">
        <v>34</v>
      </c>
      <c r="L679" s="79" t="s">
        <v>35</v>
      </c>
      <c r="M679" s="79" t="s">
        <v>299</v>
      </c>
      <c r="N679" s="15" t="s">
        <v>28</v>
      </c>
      <c r="O679" s="15" t="s">
        <v>29</v>
      </c>
      <c r="P679" s="80" t="s">
        <v>2130</v>
      </c>
      <c r="Q679" s="80" t="s">
        <v>207</v>
      </c>
    </row>
    <row r="680" spans="1:17" hidden="1">
      <c r="A680" t="s">
        <v>1415</v>
      </c>
      <c r="B680" t="s">
        <v>1143</v>
      </c>
      <c r="C680" s="1">
        <v>31.82</v>
      </c>
      <c r="E680" s="42">
        <f t="shared" si="18"/>
        <v>31.82</v>
      </c>
      <c r="F680" s="77" t="s">
        <v>225</v>
      </c>
      <c r="G680" s="77" t="s">
        <v>207</v>
      </c>
      <c r="H680" s="77" t="s">
        <v>189</v>
      </c>
      <c r="I680" s="13">
        <v>3</v>
      </c>
      <c r="J680" s="14">
        <v>2015</v>
      </c>
      <c r="K680" s="78" t="s">
        <v>496</v>
      </c>
      <c r="L680" s="79" t="s">
        <v>1251</v>
      </c>
      <c r="M680" s="79" t="s">
        <v>23</v>
      </c>
      <c r="N680" s="15" t="s">
        <v>28</v>
      </c>
      <c r="O680" s="15" t="s">
        <v>29</v>
      </c>
      <c r="P680" s="80" t="s">
        <v>2130</v>
      </c>
      <c r="Q680" s="80" t="s">
        <v>207</v>
      </c>
    </row>
    <row r="681" spans="1:17" hidden="1">
      <c r="A681" t="s">
        <v>1415</v>
      </c>
      <c r="B681" s="82" t="s">
        <v>1145</v>
      </c>
      <c r="C681" s="1">
        <v>73</v>
      </c>
      <c r="E681" s="42">
        <f t="shared" si="18"/>
        <v>73</v>
      </c>
      <c r="F681" s="77" t="s">
        <v>225</v>
      </c>
      <c r="G681" s="77" t="s">
        <v>207</v>
      </c>
      <c r="H681" s="77" t="s">
        <v>189</v>
      </c>
      <c r="I681" s="13">
        <v>3</v>
      </c>
      <c r="J681" s="14">
        <v>2015</v>
      </c>
      <c r="K681" s="78" t="s">
        <v>397</v>
      </c>
      <c r="L681" s="79" t="s">
        <v>1256</v>
      </c>
      <c r="M681" s="79" t="s">
        <v>299</v>
      </c>
      <c r="N681" s="15" t="s">
        <v>28</v>
      </c>
      <c r="O681" s="15" t="s">
        <v>29</v>
      </c>
      <c r="P681" s="80" t="s">
        <v>2130</v>
      </c>
      <c r="Q681" s="80" t="s">
        <v>207</v>
      </c>
    </row>
    <row r="682" spans="1:17" hidden="1">
      <c r="A682" t="s">
        <v>1415</v>
      </c>
      <c r="B682" t="s">
        <v>1771</v>
      </c>
      <c r="C682" s="1">
        <v>41.89</v>
      </c>
      <c r="E682" s="42">
        <f t="shared" si="18"/>
        <v>41.89</v>
      </c>
      <c r="F682" s="77" t="s">
        <v>225</v>
      </c>
      <c r="G682" s="77" t="s">
        <v>207</v>
      </c>
      <c r="H682" s="77" t="s">
        <v>189</v>
      </c>
      <c r="I682" s="13">
        <v>3</v>
      </c>
      <c r="J682" s="14">
        <v>2015</v>
      </c>
      <c r="K682" s="78" t="s">
        <v>34</v>
      </c>
      <c r="L682" s="79" t="s">
        <v>35</v>
      </c>
      <c r="M682" s="79" t="s">
        <v>299</v>
      </c>
      <c r="N682" s="15" t="s">
        <v>28</v>
      </c>
      <c r="O682" s="15" t="s">
        <v>29</v>
      </c>
      <c r="P682" s="80" t="s">
        <v>2130</v>
      </c>
      <c r="Q682" s="80" t="s">
        <v>207</v>
      </c>
    </row>
    <row r="683" spans="1:17" hidden="1">
      <c r="A683" t="s">
        <v>1415</v>
      </c>
      <c r="B683" t="s">
        <v>1152</v>
      </c>
      <c r="C683" s="1">
        <v>132.24</v>
      </c>
      <c r="E683" s="42">
        <f t="shared" si="18"/>
        <v>132.24</v>
      </c>
      <c r="F683" s="77" t="s">
        <v>225</v>
      </c>
      <c r="G683" s="77" t="s">
        <v>207</v>
      </c>
      <c r="H683" s="77" t="s">
        <v>189</v>
      </c>
      <c r="I683" s="13">
        <v>3</v>
      </c>
      <c r="J683" s="14">
        <v>2015</v>
      </c>
      <c r="K683" s="78" t="s">
        <v>34</v>
      </c>
      <c r="L683" s="79" t="s">
        <v>35</v>
      </c>
      <c r="M683" s="79" t="s">
        <v>299</v>
      </c>
      <c r="N683" s="15" t="s">
        <v>28</v>
      </c>
      <c r="O683" s="15" t="s">
        <v>29</v>
      </c>
      <c r="P683" s="80" t="s">
        <v>2130</v>
      </c>
      <c r="Q683" s="80" t="s">
        <v>207</v>
      </c>
    </row>
    <row r="684" spans="1:17" hidden="1">
      <c r="A684" t="s">
        <v>1415</v>
      </c>
      <c r="B684" t="s">
        <v>1772</v>
      </c>
      <c r="C684" s="1">
        <v>210.45</v>
      </c>
      <c r="E684" s="42">
        <f t="shared" si="18"/>
        <v>210.45</v>
      </c>
      <c r="F684" s="77" t="s">
        <v>225</v>
      </c>
      <c r="G684" s="77" t="s">
        <v>207</v>
      </c>
      <c r="H684" s="77" t="s">
        <v>189</v>
      </c>
      <c r="I684" s="13">
        <v>3</v>
      </c>
      <c r="J684" s="14">
        <v>2015</v>
      </c>
      <c r="K684" s="78" t="s">
        <v>34</v>
      </c>
      <c r="L684" s="79" t="s">
        <v>35</v>
      </c>
      <c r="M684" s="79" t="s">
        <v>299</v>
      </c>
      <c r="N684" s="15" t="s">
        <v>28</v>
      </c>
      <c r="O684" s="15" t="s">
        <v>29</v>
      </c>
      <c r="P684" s="80" t="s">
        <v>2130</v>
      </c>
      <c r="Q684" s="80" t="s">
        <v>207</v>
      </c>
    </row>
    <row r="685" spans="1:17" hidden="1">
      <c r="A685" t="s">
        <v>1415</v>
      </c>
      <c r="B685" t="s">
        <v>1213</v>
      </c>
      <c r="C685" s="1">
        <v>80.569999999999993</v>
      </c>
      <c r="E685" s="42">
        <f t="shared" ref="E685:E748" si="19">C685</f>
        <v>80.569999999999993</v>
      </c>
      <c r="F685" s="77" t="s">
        <v>225</v>
      </c>
      <c r="G685" s="77" t="s">
        <v>207</v>
      </c>
      <c r="H685" s="77" t="s">
        <v>189</v>
      </c>
      <c r="I685" s="13">
        <v>3</v>
      </c>
      <c r="J685" s="14">
        <v>2015</v>
      </c>
      <c r="K685" s="78" t="s">
        <v>34</v>
      </c>
      <c r="L685" s="79" t="s">
        <v>35</v>
      </c>
      <c r="M685" s="79" t="s">
        <v>299</v>
      </c>
      <c r="N685" s="15" t="s">
        <v>28</v>
      </c>
      <c r="O685" s="15" t="s">
        <v>29</v>
      </c>
      <c r="P685" s="80" t="s">
        <v>2130</v>
      </c>
      <c r="Q685" s="80" t="s">
        <v>207</v>
      </c>
    </row>
    <row r="686" spans="1:17" hidden="1">
      <c r="A686" t="s">
        <v>1415</v>
      </c>
      <c r="B686" t="s">
        <v>1144</v>
      </c>
      <c r="C686" s="1">
        <v>211.56</v>
      </c>
      <c r="E686" s="42">
        <f t="shared" si="19"/>
        <v>211.56</v>
      </c>
      <c r="F686" s="77" t="s">
        <v>225</v>
      </c>
      <c r="G686" s="77" t="s">
        <v>207</v>
      </c>
      <c r="H686" s="77" t="s">
        <v>189</v>
      </c>
      <c r="I686" s="13">
        <v>3</v>
      </c>
      <c r="J686" s="14">
        <v>2015</v>
      </c>
      <c r="K686" s="78" t="s">
        <v>463</v>
      </c>
      <c r="L686" s="79" t="s">
        <v>1253</v>
      </c>
      <c r="M686" s="79" t="s">
        <v>288</v>
      </c>
      <c r="N686" s="15" t="s">
        <v>28</v>
      </c>
      <c r="O686" s="15" t="s">
        <v>29</v>
      </c>
      <c r="P686" s="80" t="s">
        <v>2130</v>
      </c>
      <c r="Q686" s="80" t="s">
        <v>207</v>
      </c>
    </row>
    <row r="687" spans="1:17" hidden="1">
      <c r="A687" t="s">
        <v>1416</v>
      </c>
      <c r="B687" t="s">
        <v>1182</v>
      </c>
      <c r="C687" s="1">
        <v>10.59</v>
      </c>
      <c r="E687" s="42">
        <f t="shared" si="19"/>
        <v>10.59</v>
      </c>
      <c r="F687" s="77" t="s">
        <v>225</v>
      </c>
      <c r="G687" s="77" t="s">
        <v>207</v>
      </c>
      <c r="H687" s="77" t="s">
        <v>189</v>
      </c>
      <c r="I687" s="13">
        <v>3</v>
      </c>
      <c r="J687" s="14">
        <v>2015</v>
      </c>
      <c r="K687" s="78" t="s">
        <v>428</v>
      </c>
      <c r="L687" s="79" t="s">
        <v>1275</v>
      </c>
      <c r="M687" s="79" t="s">
        <v>23</v>
      </c>
      <c r="N687" s="15" t="s">
        <v>28</v>
      </c>
      <c r="O687" s="15" t="s">
        <v>29</v>
      </c>
      <c r="P687" s="80" t="s">
        <v>2130</v>
      </c>
      <c r="Q687" s="80" t="s">
        <v>207</v>
      </c>
    </row>
    <row r="688" spans="1:17" hidden="1">
      <c r="A688" t="s">
        <v>1416</v>
      </c>
      <c r="B688" t="s">
        <v>1773</v>
      </c>
      <c r="C688" s="1">
        <v>11.3</v>
      </c>
      <c r="E688" s="42">
        <f t="shared" si="19"/>
        <v>11.3</v>
      </c>
      <c r="F688" s="77" t="s">
        <v>225</v>
      </c>
      <c r="G688" s="77" t="s">
        <v>207</v>
      </c>
      <c r="H688" s="77" t="s">
        <v>189</v>
      </c>
      <c r="I688" s="13">
        <v>3</v>
      </c>
      <c r="J688" s="14">
        <v>2015</v>
      </c>
      <c r="K688" s="78" t="s">
        <v>182</v>
      </c>
      <c r="L688" s="79" t="s">
        <v>183</v>
      </c>
      <c r="M688" s="79" t="s">
        <v>23</v>
      </c>
      <c r="N688" s="15" t="s">
        <v>28</v>
      </c>
      <c r="O688" s="15" t="s">
        <v>29</v>
      </c>
      <c r="P688" s="80" t="s">
        <v>2130</v>
      </c>
      <c r="Q688" s="80" t="s">
        <v>207</v>
      </c>
    </row>
    <row r="689" spans="1:17" hidden="1">
      <c r="A689" t="s">
        <v>1416</v>
      </c>
      <c r="B689" t="s">
        <v>1774</v>
      </c>
      <c r="C689" s="1">
        <v>524.21</v>
      </c>
      <c r="E689" s="42">
        <f t="shared" si="19"/>
        <v>524.21</v>
      </c>
      <c r="F689" s="77" t="s">
        <v>225</v>
      </c>
      <c r="G689" s="77" t="s">
        <v>207</v>
      </c>
      <c r="H689" s="77" t="s">
        <v>189</v>
      </c>
      <c r="I689" s="13">
        <v>3</v>
      </c>
      <c r="J689" s="14">
        <v>2015</v>
      </c>
      <c r="K689" s="78" t="s">
        <v>182</v>
      </c>
      <c r="L689" s="79" t="s">
        <v>183</v>
      </c>
      <c r="M689" s="79" t="s">
        <v>23</v>
      </c>
      <c r="N689" s="15" t="s">
        <v>28</v>
      </c>
      <c r="O689" s="15" t="s">
        <v>29</v>
      </c>
      <c r="P689" s="80" t="s">
        <v>2130</v>
      </c>
      <c r="Q689" s="80" t="s">
        <v>207</v>
      </c>
    </row>
    <row r="690" spans="1:17" hidden="1">
      <c r="A690" t="s">
        <v>1416</v>
      </c>
      <c r="B690" t="s">
        <v>1775</v>
      </c>
      <c r="C690" s="1">
        <v>250</v>
      </c>
      <c r="E690" s="42">
        <f t="shared" si="19"/>
        <v>250</v>
      </c>
      <c r="F690" s="77" t="s">
        <v>225</v>
      </c>
      <c r="G690" s="77" t="s">
        <v>207</v>
      </c>
      <c r="H690" s="77" t="s">
        <v>189</v>
      </c>
      <c r="I690" s="13">
        <v>3</v>
      </c>
      <c r="J690" s="14">
        <v>2015</v>
      </c>
      <c r="K690" s="78" t="s">
        <v>97</v>
      </c>
      <c r="L690" s="79" t="s">
        <v>98</v>
      </c>
      <c r="M690" s="79" t="s">
        <v>23</v>
      </c>
      <c r="N690" s="15" t="s">
        <v>28</v>
      </c>
      <c r="O690" s="15" t="s">
        <v>24</v>
      </c>
      <c r="P690" s="80" t="s">
        <v>2131</v>
      </c>
      <c r="Q690" s="80" t="s">
        <v>207</v>
      </c>
    </row>
    <row r="691" spans="1:17" hidden="1">
      <c r="A691" t="s">
        <v>1416</v>
      </c>
      <c r="B691" t="s">
        <v>1136</v>
      </c>
      <c r="C691" s="1">
        <v>200</v>
      </c>
      <c r="E691" s="42">
        <f t="shared" si="19"/>
        <v>200</v>
      </c>
      <c r="F691" s="77" t="s">
        <v>225</v>
      </c>
      <c r="G691" s="77" t="s">
        <v>207</v>
      </c>
      <c r="H691" s="77" t="s">
        <v>189</v>
      </c>
      <c r="I691" s="13">
        <v>3</v>
      </c>
      <c r="J691" s="14">
        <v>2015</v>
      </c>
      <c r="K691" s="78" t="s">
        <v>182</v>
      </c>
      <c r="L691" s="79" t="s">
        <v>232</v>
      </c>
      <c r="M691" s="79" t="s">
        <v>23</v>
      </c>
      <c r="N691" s="15" t="s">
        <v>28</v>
      </c>
      <c r="O691" s="15" t="s">
        <v>29</v>
      </c>
      <c r="P691" s="80" t="s">
        <v>2130</v>
      </c>
      <c r="Q691" s="80" t="s">
        <v>207</v>
      </c>
    </row>
    <row r="692" spans="1:17" hidden="1">
      <c r="A692" t="s">
        <v>1416</v>
      </c>
      <c r="B692" t="s">
        <v>1146</v>
      </c>
      <c r="C692" s="1">
        <v>57.33</v>
      </c>
      <c r="E692" s="42">
        <f t="shared" si="19"/>
        <v>57.33</v>
      </c>
      <c r="F692" s="77" t="s">
        <v>225</v>
      </c>
      <c r="G692" s="77" t="s">
        <v>207</v>
      </c>
      <c r="H692" s="77" t="s">
        <v>189</v>
      </c>
      <c r="I692" s="13">
        <v>3</v>
      </c>
      <c r="J692" s="14">
        <v>2015</v>
      </c>
      <c r="K692" s="78" t="s">
        <v>78</v>
      </c>
      <c r="L692" s="79" t="s">
        <v>1258</v>
      </c>
      <c r="M692" s="79" t="s">
        <v>23</v>
      </c>
      <c r="N692" s="15" t="s">
        <v>28</v>
      </c>
      <c r="O692" s="15" t="s">
        <v>29</v>
      </c>
      <c r="P692" s="80" t="s">
        <v>2130</v>
      </c>
      <c r="Q692" s="80" t="s">
        <v>207</v>
      </c>
    </row>
    <row r="693" spans="1:17" hidden="1">
      <c r="A693" t="s">
        <v>1417</v>
      </c>
      <c r="B693" t="s">
        <v>1127</v>
      </c>
      <c r="C693" s="1">
        <v>-7.77</v>
      </c>
      <c r="E693" s="42">
        <f t="shared" si="19"/>
        <v>-7.77</v>
      </c>
      <c r="F693" s="77" t="s">
        <v>1038</v>
      </c>
      <c r="G693" s="77" t="s">
        <v>207</v>
      </c>
      <c r="H693" s="77" t="s">
        <v>189</v>
      </c>
      <c r="I693" s="13">
        <v>3</v>
      </c>
      <c r="J693" s="14">
        <v>2015</v>
      </c>
      <c r="K693" s="78" t="s">
        <v>182</v>
      </c>
      <c r="L693" s="79" t="s">
        <v>183</v>
      </c>
      <c r="M693" s="79" t="s">
        <v>23</v>
      </c>
      <c r="N693" s="15" t="s">
        <v>28</v>
      </c>
      <c r="O693" s="15" t="s">
        <v>29</v>
      </c>
      <c r="P693" s="80" t="s">
        <v>2130</v>
      </c>
      <c r="Q693" s="80" t="s">
        <v>207</v>
      </c>
    </row>
    <row r="694" spans="1:17" hidden="1">
      <c r="A694" t="s">
        <v>1417</v>
      </c>
      <c r="B694" t="s">
        <v>1127</v>
      </c>
      <c r="C694" s="1">
        <v>-5.89</v>
      </c>
      <c r="E694" s="42">
        <f t="shared" si="19"/>
        <v>-5.89</v>
      </c>
      <c r="F694" s="77" t="s">
        <v>1038</v>
      </c>
      <c r="G694" s="77" t="s">
        <v>207</v>
      </c>
      <c r="H694" s="77" t="s">
        <v>189</v>
      </c>
      <c r="I694" s="13">
        <v>3</v>
      </c>
      <c r="J694" s="14">
        <v>2015</v>
      </c>
      <c r="K694" s="78" t="s">
        <v>182</v>
      </c>
      <c r="L694" s="79" t="s">
        <v>183</v>
      </c>
      <c r="M694" s="79" t="s">
        <v>23</v>
      </c>
      <c r="N694" s="15" t="s">
        <v>28</v>
      </c>
      <c r="O694" s="15" t="s">
        <v>29</v>
      </c>
      <c r="P694" s="80" t="s">
        <v>2130</v>
      </c>
      <c r="Q694" s="80" t="s">
        <v>207</v>
      </c>
    </row>
    <row r="695" spans="1:17" hidden="1">
      <c r="A695" t="s">
        <v>1417</v>
      </c>
      <c r="B695" t="s">
        <v>1141</v>
      </c>
      <c r="C695" s="1">
        <v>14.99</v>
      </c>
      <c r="E695" s="42">
        <f t="shared" si="19"/>
        <v>14.99</v>
      </c>
      <c r="F695" s="77" t="s">
        <v>225</v>
      </c>
      <c r="G695" s="77" t="s">
        <v>207</v>
      </c>
      <c r="H695" s="77" t="s">
        <v>189</v>
      </c>
      <c r="I695" s="13">
        <v>3</v>
      </c>
      <c r="J695" s="14">
        <v>2015</v>
      </c>
      <c r="K695" s="78" t="s">
        <v>463</v>
      </c>
      <c r="L695" s="79" t="s">
        <v>1243</v>
      </c>
      <c r="M695" s="79" t="s">
        <v>288</v>
      </c>
      <c r="N695" s="15" t="s">
        <v>28</v>
      </c>
      <c r="O695" s="15" t="s">
        <v>29</v>
      </c>
      <c r="P695" s="80" t="s">
        <v>2130</v>
      </c>
      <c r="Q695" s="80" t="s">
        <v>207</v>
      </c>
    </row>
    <row r="696" spans="1:17" hidden="1">
      <c r="A696" t="s">
        <v>1417</v>
      </c>
      <c r="B696" t="s">
        <v>1124</v>
      </c>
      <c r="C696" s="1">
        <v>6.35</v>
      </c>
      <c r="E696" s="42">
        <f t="shared" si="19"/>
        <v>6.35</v>
      </c>
      <c r="F696" s="77" t="s">
        <v>225</v>
      </c>
      <c r="G696" s="77" t="s">
        <v>207</v>
      </c>
      <c r="H696" s="77" t="s">
        <v>189</v>
      </c>
      <c r="I696" s="13">
        <v>3</v>
      </c>
      <c r="J696" s="14">
        <v>2015</v>
      </c>
      <c r="K696" s="78" t="s">
        <v>31</v>
      </c>
      <c r="L696" s="79" t="s">
        <v>1240</v>
      </c>
      <c r="M696" s="79" t="s">
        <v>23</v>
      </c>
      <c r="N696" s="15" t="s">
        <v>28</v>
      </c>
      <c r="O696" s="15" t="s">
        <v>24</v>
      </c>
      <c r="P696" s="80" t="s">
        <v>2130</v>
      </c>
      <c r="Q696" s="80" t="s">
        <v>207</v>
      </c>
    </row>
    <row r="697" spans="1:17" hidden="1">
      <c r="A697" t="s">
        <v>1417</v>
      </c>
      <c r="B697" t="s">
        <v>1762</v>
      </c>
      <c r="C697" s="1">
        <v>66.790000000000006</v>
      </c>
      <c r="E697" s="42">
        <f t="shared" si="19"/>
        <v>66.790000000000006</v>
      </c>
      <c r="F697" s="77" t="s">
        <v>225</v>
      </c>
      <c r="G697" s="77" t="s">
        <v>207</v>
      </c>
      <c r="H697" s="77" t="s">
        <v>189</v>
      </c>
      <c r="I697" s="13">
        <v>3</v>
      </c>
      <c r="J697" s="14">
        <v>2015</v>
      </c>
      <c r="K697" s="78" t="s">
        <v>97</v>
      </c>
      <c r="L697" s="79" t="s">
        <v>98</v>
      </c>
      <c r="M697" s="79" t="s">
        <v>23</v>
      </c>
      <c r="N697" s="15" t="s">
        <v>28</v>
      </c>
      <c r="O697" s="15" t="s">
        <v>24</v>
      </c>
      <c r="P697" s="80" t="s">
        <v>2131</v>
      </c>
      <c r="Q697" s="80" t="s">
        <v>207</v>
      </c>
    </row>
    <row r="698" spans="1:17" hidden="1">
      <c r="A698" t="s">
        <v>1417</v>
      </c>
      <c r="B698" t="s">
        <v>1776</v>
      </c>
      <c r="C698" s="1">
        <v>28.62</v>
      </c>
      <c r="E698" s="42">
        <f t="shared" si="19"/>
        <v>28.62</v>
      </c>
      <c r="F698" s="77" t="s">
        <v>225</v>
      </c>
      <c r="G698" s="77" t="s">
        <v>207</v>
      </c>
      <c r="H698" s="77" t="s">
        <v>189</v>
      </c>
      <c r="I698" s="13">
        <v>3</v>
      </c>
      <c r="J698" s="14">
        <v>2015</v>
      </c>
      <c r="K698" s="78" t="s">
        <v>182</v>
      </c>
      <c r="L698" s="79" t="s">
        <v>183</v>
      </c>
      <c r="M698" s="79" t="s">
        <v>23</v>
      </c>
      <c r="N698" s="15" t="s">
        <v>28</v>
      </c>
      <c r="O698" s="15" t="s">
        <v>29</v>
      </c>
      <c r="P698" s="80" t="s">
        <v>2130</v>
      </c>
      <c r="Q698" s="80" t="s">
        <v>207</v>
      </c>
    </row>
    <row r="699" spans="1:17" hidden="1">
      <c r="A699" t="s">
        <v>1417</v>
      </c>
      <c r="B699" t="s">
        <v>1777</v>
      </c>
      <c r="C699" s="1">
        <v>175.18</v>
      </c>
      <c r="E699" s="42">
        <f t="shared" si="19"/>
        <v>175.18</v>
      </c>
      <c r="F699" s="77" t="s">
        <v>225</v>
      </c>
      <c r="G699" s="77" t="s">
        <v>207</v>
      </c>
      <c r="H699" s="77" t="s">
        <v>189</v>
      </c>
      <c r="I699" s="13">
        <v>3</v>
      </c>
      <c r="J699" s="14">
        <v>2015</v>
      </c>
      <c r="K699" s="78" t="s">
        <v>182</v>
      </c>
      <c r="L699" s="79" t="s">
        <v>183</v>
      </c>
      <c r="M699" s="79" t="s">
        <v>23</v>
      </c>
      <c r="N699" s="15" t="s">
        <v>28</v>
      </c>
      <c r="O699" s="15" t="s">
        <v>29</v>
      </c>
      <c r="P699" s="80" t="s">
        <v>2130</v>
      </c>
      <c r="Q699" s="80" t="s">
        <v>207</v>
      </c>
    </row>
    <row r="700" spans="1:17" hidden="1">
      <c r="A700" t="s">
        <v>1417</v>
      </c>
      <c r="B700" t="s">
        <v>1778</v>
      </c>
      <c r="C700" s="1">
        <v>997</v>
      </c>
      <c r="E700" s="42">
        <f t="shared" si="19"/>
        <v>997</v>
      </c>
      <c r="F700" s="77" t="s">
        <v>225</v>
      </c>
      <c r="G700" s="77" t="s">
        <v>207</v>
      </c>
      <c r="H700" s="77" t="s">
        <v>189</v>
      </c>
      <c r="I700" s="13">
        <v>3</v>
      </c>
      <c r="J700" s="14">
        <v>2015</v>
      </c>
      <c r="K700" s="78" t="s">
        <v>31</v>
      </c>
      <c r="L700" s="79" t="s">
        <v>234</v>
      </c>
      <c r="M700" s="79" t="s">
        <v>23</v>
      </c>
      <c r="N700" s="15" t="s">
        <v>28</v>
      </c>
      <c r="O700" s="15" t="s">
        <v>24</v>
      </c>
      <c r="P700" s="80" t="s">
        <v>2130</v>
      </c>
      <c r="Q700" s="80" t="s">
        <v>207</v>
      </c>
    </row>
    <row r="701" spans="1:17" hidden="1">
      <c r="A701" t="s">
        <v>1417</v>
      </c>
      <c r="B701" t="s">
        <v>1148</v>
      </c>
      <c r="C701" s="1">
        <v>40.340000000000003</v>
      </c>
      <c r="E701" s="42">
        <f t="shared" si="19"/>
        <v>40.340000000000003</v>
      </c>
      <c r="F701" s="77" t="s">
        <v>225</v>
      </c>
      <c r="G701" s="77" t="s">
        <v>207</v>
      </c>
      <c r="H701" s="77" t="s">
        <v>189</v>
      </c>
      <c r="I701" s="13">
        <v>3</v>
      </c>
      <c r="J701" s="14">
        <v>2015</v>
      </c>
      <c r="K701" s="78" t="s">
        <v>97</v>
      </c>
      <c r="L701" s="79" t="s">
        <v>98</v>
      </c>
      <c r="M701" s="79" t="s">
        <v>23</v>
      </c>
      <c r="N701" s="15" t="s">
        <v>28</v>
      </c>
      <c r="O701" s="15" t="s">
        <v>24</v>
      </c>
      <c r="P701" s="80" t="s">
        <v>2131</v>
      </c>
      <c r="Q701" s="80" t="s">
        <v>207</v>
      </c>
    </row>
    <row r="702" spans="1:17" hidden="1">
      <c r="A702" t="s">
        <v>1417</v>
      </c>
      <c r="B702" t="s">
        <v>1779</v>
      </c>
      <c r="C702" s="1">
        <v>10</v>
      </c>
      <c r="E702" s="42">
        <f t="shared" si="19"/>
        <v>10</v>
      </c>
      <c r="F702" s="77" t="s">
        <v>225</v>
      </c>
      <c r="G702" s="77" t="s">
        <v>207</v>
      </c>
      <c r="H702" s="77" t="s">
        <v>189</v>
      </c>
      <c r="I702" s="13">
        <v>3</v>
      </c>
      <c r="J702" s="14">
        <v>2015</v>
      </c>
      <c r="K702" s="78" t="s">
        <v>458</v>
      </c>
      <c r="L702" s="79" t="s">
        <v>1277</v>
      </c>
      <c r="M702" s="79" t="s">
        <v>299</v>
      </c>
      <c r="N702" s="15" t="s">
        <v>28</v>
      </c>
      <c r="O702" s="15" t="s">
        <v>29</v>
      </c>
      <c r="P702" s="80" t="s">
        <v>2130</v>
      </c>
      <c r="Q702" s="80" t="s">
        <v>207</v>
      </c>
    </row>
    <row r="703" spans="1:17" hidden="1">
      <c r="A703" t="s">
        <v>1417</v>
      </c>
      <c r="B703" t="s">
        <v>1768</v>
      </c>
      <c r="C703" s="1">
        <v>3.04</v>
      </c>
      <c r="E703" s="42">
        <f t="shared" si="19"/>
        <v>3.04</v>
      </c>
      <c r="F703" s="77" t="s">
        <v>225</v>
      </c>
      <c r="G703" s="77" t="s">
        <v>207</v>
      </c>
      <c r="H703" s="77" t="s">
        <v>189</v>
      </c>
      <c r="I703" s="13">
        <v>3</v>
      </c>
      <c r="J703" s="14">
        <v>2015</v>
      </c>
      <c r="K703" s="78" t="s">
        <v>182</v>
      </c>
      <c r="L703" s="79" t="s">
        <v>1257</v>
      </c>
      <c r="M703" s="79" t="s">
        <v>23</v>
      </c>
      <c r="N703" s="15" t="s">
        <v>28</v>
      </c>
      <c r="O703" s="15" t="s">
        <v>29</v>
      </c>
      <c r="P703" s="80" t="s">
        <v>2130</v>
      </c>
      <c r="Q703" s="80" t="s">
        <v>207</v>
      </c>
    </row>
    <row r="704" spans="1:17" hidden="1">
      <c r="A704" t="s">
        <v>1417</v>
      </c>
      <c r="B704" t="s">
        <v>1131</v>
      </c>
      <c r="C704" s="1">
        <v>125</v>
      </c>
      <c r="E704" s="42">
        <f t="shared" si="19"/>
        <v>125</v>
      </c>
      <c r="F704" s="77" t="s">
        <v>225</v>
      </c>
      <c r="G704" s="77" t="s">
        <v>207</v>
      </c>
      <c r="H704" s="77" t="s">
        <v>189</v>
      </c>
      <c r="I704" s="13">
        <v>3</v>
      </c>
      <c r="J704" s="14">
        <v>2015</v>
      </c>
      <c r="K704" s="78" t="s">
        <v>435</v>
      </c>
      <c r="L704" s="79" t="s">
        <v>79</v>
      </c>
      <c r="M704" s="79" t="s">
        <v>23</v>
      </c>
      <c r="N704" s="15" t="s">
        <v>28</v>
      </c>
      <c r="O704" s="15" t="s">
        <v>29</v>
      </c>
      <c r="P704" s="80" t="s">
        <v>2130</v>
      </c>
      <c r="Q704" s="80" t="s">
        <v>207</v>
      </c>
    </row>
    <row r="705" spans="1:17" hidden="1">
      <c r="A705" t="s">
        <v>1418</v>
      </c>
      <c r="B705" t="s">
        <v>1780</v>
      </c>
      <c r="C705" s="1">
        <v>385.9</v>
      </c>
      <c r="E705" s="42">
        <f t="shared" si="19"/>
        <v>385.9</v>
      </c>
      <c r="F705" s="77" t="s">
        <v>225</v>
      </c>
      <c r="G705" s="77" t="s">
        <v>207</v>
      </c>
      <c r="H705" s="77" t="s">
        <v>189</v>
      </c>
      <c r="I705" s="13">
        <v>3</v>
      </c>
      <c r="J705" s="14">
        <v>2015</v>
      </c>
      <c r="K705" s="78" t="s">
        <v>34</v>
      </c>
      <c r="L705" s="79" t="s">
        <v>35</v>
      </c>
      <c r="M705" s="79" t="s">
        <v>299</v>
      </c>
      <c r="N705" s="15" t="s">
        <v>28</v>
      </c>
      <c r="O705" s="15" t="s">
        <v>29</v>
      </c>
      <c r="P705" s="80" t="s">
        <v>2130</v>
      </c>
      <c r="Q705" s="80" t="s">
        <v>207</v>
      </c>
    </row>
    <row r="706" spans="1:17" hidden="1">
      <c r="A706" t="s">
        <v>1418</v>
      </c>
      <c r="B706" t="s">
        <v>1764</v>
      </c>
      <c r="C706" s="1">
        <v>-42.24</v>
      </c>
      <c r="E706" s="42">
        <f t="shared" si="19"/>
        <v>-42.24</v>
      </c>
      <c r="F706" s="77" t="s">
        <v>1038</v>
      </c>
      <c r="G706" s="77" t="s">
        <v>207</v>
      </c>
      <c r="H706" s="77" t="s">
        <v>189</v>
      </c>
      <c r="I706" s="13">
        <v>3</v>
      </c>
      <c r="J706" s="14">
        <v>2015</v>
      </c>
      <c r="K706" s="78" t="s">
        <v>182</v>
      </c>
      <c r="L706" s="79" t="s">
        <v>183</v>
      </c>
      <c r="M706" s="79" t="s">
        <v>23</v>
      </c>
      <c r="N706" s="15" t="s">
        <v>28</v>
      </c>
      <c r="O706" s="15" t="s">
        <v>29</v>
      </c>
      <c r="P706" s="80" t="s">
        <v>2130</v>
      </c>
      <c r="Q706" s="80" t="s">
        <v>207</v>
      </c>
    </row>
    <row r="707" spans="1:17" hidden="1">
      <c r="A707" t="s">
        <v>1418</v>
      </c>
      <c r="B707" t="s">
        <v>1781</v>
      </c>
      <c r="C707" s="1">
        <v>51.36</v>
      </c>
      <c r="E707" s="42">
        <f t="shared" si="19"/>
        <v>51.36</v>
      </c>
      <c r="F707" s="77" t="s">
        <v>225</v>
      </c>
      <c r="G707" s="77" t="s">
        <v>207</v>
      </c>
      <c r="H707" s="77" t="s">
        <v>189</v>
      </c>
      <c r="I707" s="13">
        <v>3</v>
      </c>
      <c r="J707" s="14">
        <v>2015</v>
      </c>
      <c r="K707" s="78" t="s">
        <v>182</v>
      </c>
      <c r="L707" s="79" t="s">
        <v>183</v>
      </c>
      <c r="M707" s="79" t="s">
        <v>23</v>
      </c>
      <c r="N707" s="15" t="s">
        <v>28</v>
      </c>
      <c r="O707" s="15" t="s">
        <v>29</v>
      </c>
      <c r="P707" s="80" t="s">
        <v>2130</v>
      </c>
      <c r="Q707" s="80" t="s">
        <v>207</v>
      </c>
    </row>
    <row r="708" spans="1:17" hidden="1">
      <c r="A708" t="s">
        <v>1418</v>
      </c>
      <c r="B708" t="s">
        <v>1782</v>
      </c>
      <c r="C708" s="1">
        <v>24.77</v>
      </c>
      <c r="E708" s="42">
        <f t="shared" si="19"/>
        <v>24.77</v>
      </c>
      <c r="F708" s="77" t="s">
        <v>225</v>
      </c>
      <c r="G708" s="77" t="s">
        <v>207</v>
      </c>
      <c r="H708" s="77" t="s">
        <v>189</v>
      </c>
      <c r="I708" s="13">
        <v>3</v>
      </c>
      <c r="J708" s="14">
        <v>2015</v>
      </c>
      <c r="K708" s="78" t="s">
        <v>182</v>
      </c>
      <c r="L708" s="79" t="s">
        <v>183</v>
      </c>
      <c r="M708" s="79" t="s">
        <v>23</v>
      </c>
      <c r="N708" s="15" t="s">
        <v>28</v>
      </c>
      <c r="O708" s="15" t="s">
        <v>29</v>
      </c>
      <c r="P708" s="80" t="s">
        <v>2130</v>
      </c>
      <c r="Q708" s="80" t="s">
        <v>207</v>
      </c>
    </row>
    <row r="709" spans="1:17" hidden="1">
      <c r="A709" t="s">
        <v>1418</v>
      </c>
      <c r="B709" t="s">
        <v>1783</v>
      </c>
      <c r="C709" s="1">
        <v>21</v>
      </c>
      <c r="E709" s="42">
        <f t="shared" si="19"/>
        <v>21</v>
      </c>
      <c r="F709" s="77" t="s">
        <v>225</v>
      </c>
      <c r="G709" s="77" t="s">
        <v>207</v>
      </c>
      <c r="H709" s="77" t="s">
        <v>189</v>
      </c>
      <c r="I709" s="13">
        <v>3</v>
      </c>
      <c r="J709" s="14">
        <v>2015</v>
      </c>
      <c r="K709" s="78" t="s">
        <v>34</v>
      </c>
      <c r="L709" s="79" t="s">
        <v>35</v>
      </c>
      <c r="M709" s="79" t="s">
        <v>299</v>
      </c>
      <c r="N709" s="15" t="s">
        <v>28</v>
      </c>
      <c r="O709" s="15" t="s">
        <v>29</v>
      </c>
      <c r="P709" s="80" t="s">
        <v>2130</v>
      </c>
      <c r="Q709" s="80" t="s">
        <v>207</v>
      </c>
    </row>
    <row r="710" spans="1:17" hidden="1">
      <c r="A710" t="s">
        <v>1418</v>
      </c>
      <c r="B710" t="s">
        <v>1149</v>
      </c>
      <c r="C710" s="1">
        <v>7.99</v>
      </c>
      <c r="E710" s="42">
        <f t="shared" si="19"/>
        <v>7.99</v>
      </c>
      <c r="F710" s="77" t="s">
        <v>225</v>
      </c>
      <c r="G710" s="77" t="s">
        <v>207</v>
      </c>
      <c r="H710" s="77" t="s">
        <v>189</v>
      </c>
      <c r="I710" s="13">
        <v>3</v>
      </c>
      <c r="J710" s="14">
        <v>2015</v>
      </c>
      <c r="K710" s="78" t="s">
        <v>34</v>
      </c>
      <c r="L710" s="79" t="s">
        <v>35</v>
      </c>
      <c r="M710" s="79" t="s">
        <v>299</v>
      </c>
      <c r="N710" s="15" t="s">
        <v>28</v>
      </c>
      <c r="O710" s="15" t="s">
        <v>29</v>
      </c>
      <c r="P710" s="80" t="s">
        <v>2130</v>
      </c>
      <c r="Q710" s="80" t="s">
        <v>207</v>
      </c>
    </row>
    <row r="711" spans="1:17" hidden="1">
      <c r="A711" t="s">
        <v>1418</v>
      </c>
      <c r="B711" t="s">
        <v>1784</v>
      </c>
      <c r="C711" s="1">
        <v>10.8</v>
      </c>
      <c r="E711" s="42">
        <f t="shared" si="19"/>
        <v>10.8</v>
      </c>
      <c r="F711" s="77" t="s">
        <v>225</v>
      </c>
      <c r="G711" s="77" t="s">
        <v>207</v>
      </c>
      <c r="H711" s="77" t="s">
        <v>189</v>
      </c>
      <c r="I711" s="13">
        <v>3</v>
      </c>
      <c r="J711" s="14">
        <v>2015</v>
      </c>
      <c r="K711" s="78" t="s">
        <v>34</v>
      </c>
      <c r="L711" s="79" t="s">
        <v>35</v>
      </c>
      <c r="M711" s="79" t="s">
        <v>299</v>
      </c>
      <c r="N711" s="15" t="s">
        <v>28</v>
      </c>
      <c r="O711" s="15" t="s">
        <v>29</v>
      </c>
      <c r="P711" s="80" t="s">
        <v>2130</v>
      </c>
      <c r="Q711" s="80" t="s">
        <v>207</v>
      </c>
    </row>
    <row r="712" spans="1:17" hidden="1">
      <c r="A712" t="s">
        <v>1418</v>
      </c>
      <c r="B712" t="s">
        <v>1136</v>
      </c>
      <c r="C712" s="1">
        <v>200</v>
      </c>
      <c r="E712" s="42">
        <f t="shared" si="19"/>
        <v>200</v>
      </c>
      <c r="F712" s="77" t="s">
        <v>225</v>
      </c>
      <c r="G712" s="77" t="s">
        <v>207</v>
      </c>
      <c r="H712" s="77" t="s">
        <v>189</v>
      </c>
      <c r="I712" s="13">
        <v>3</v>
      </c>
      <c r="J712" s="14">
        <v>2015</v>
      </c>
      <c r="K712" s="78" t="s">
        <v>182</v>
      </c>
      <c r="L712" s="79" t="s">
        <v>232</v>
      </c>
      <c r="M712" s="79" t="s">
        <v>23</v>
      </c>
      <c r="N712" s="15" t="s">
        <v>28</v>
      </c>
      <c r="O712" s="15" t="s">
        <v>29</v>
      </c>
      <c r="P712" s="80" t="s">
        <v>2130</v>
      </c>
      <c r="Q712" s="80" t="s">
        <v>207</v>
      </c>
    </row>
    <row r="713" spans="1:17" hidden="1">
      <c r="A713" t="s">
        <v>1419</v>
      </c>
      <c r="B713" t="s">
        <v>1127</v>
      </c>
      <c r="C713" s="1">
        <v>-1.47</v>
      </c>
      <c r="E713" s="42">
        <f t="shared" si="19"/>
        <v>-1.47</v>
      </c>
      <c r="F713" s="77" t="s">
        <v>1038</v>
      </c>
      <c r="G713" s="77" t="s">
        <v>207</v>
      </c>
      <c r="H713" s="77" t="s">
        <v>189</v>
      </c>
      <c r="I713" s="13">
        <v>3</v>
      </c>
      <c r="J713" s="14">
        <v>2015</v>
      </c>
      <c r="K713" s="78" t="s">
        <v>182</v>
      </c>
      <c r="L713" s="79" t="s">
        <v>183</v>
      </c>
      <c r="M713" s="79" t="s">
        <v>23</v>
      </c>
      <c r="N713" s="15" t="s">
        <v>28</v>
      </c>
      <c r="O713" s="15" t="s">
        <v>29</v>
      </c>
      <c r="P713" s="80" t="s">
        <v>2130</v>
      </c>
      <c r="Q713" s="80" t="s">
        <v>207</v>
      </c>
    </row>
    <row r="714" spans="1:17" hidden="1">
      <c r="A714" t="s">
        <v>1419</v>
      </c>
      <c r="B714" t="s">
        <v>1785</v>
      </c>
      <c r="C714" s="1">
        <v>77.819999999999993</v>
      </c>
      <c r="E714" s="42">
        <f t="shared" si="19"/>
        <v>77.819999999999993</v>
      </c>
      <c r="F714" s="77" t="s">
        <v>225</v>
      </c>
      <c r="G714" s="77" t="s">
        <v>207</v>
      </c>
      <c r="H714" s="77" t="s">
        <v>189</v>
      </c>
      <c r="I714" s="13">
        <v>3</v>
      </c>
      <c r="J714" s="14">
        <v>2015</v>
      </c>
      <c r="K714" s="78" t="s">
        <v>182</v>
      </c>
      <c r="L714" s="79" t="s">
        <v>183</v>
      </c>
      <c r="M714" s="79" t="s">
        <v>23</v>
      </c>
      <c r="N714" s="15" t="s">
        <v>28</v>
      </c>
      <c r="O714" s="15" t="s">
        <v>29</v>
      </c>
      <c r="P714" s="80" t="s">
        <v>2130</v>
      </c>
      <c r="Q714" s="80" t="s">
        <v>207</v>
      </c>
    </row>
    <row r="715" spans="1:17" hidden="1">
      <c r="A715" t="s">
        <v>1419</v>
      </c>
      <c r="B715" t="s">
        <v>1786</v>
      </c>
      <c r="C715" s="1">
        <v>8.2200000000000006</v>
      </c>
      <c r="E715" s="42">
        <f t="shared" si="19"/>
        <v>8.2200000000000006</v>
      </c>
      <c r="F715" s="77" t="s">
        <v>225</v>
      </c>
      <c r="G715" s="77" t="s">
        <v>207</v>
      </c>
      <c r="H715" s="77" t="s">
        <v>189</v>
      </c>
      <c r="I715" s="13">
        <v>3</v>
      </c>
      <c r="J715" s="14">
        <v>2015</v>
      </c>
      <c r="K715" s="78" t="s">
        <v>182</v>
      </c>
      <c r="L715" s="79" t="s">
        <v>183</v>
      </c>
      <c r="M715" s="79" t="s">
        <v>23</v>
      </c>
      <c r="N715" s="15" t="s">
        <v>28</v>
      </c>
      <c r="O715" s="15" t="s">
        <v>29</v>
      </c>
      <c r="P715" s="80" t="s">
        <v>2130</v>
      </c>
      <c r="Q715" s="80" t="s">
        <v>207</v>
      </c>
    </row>
    <row r="716" spans="1:17" hidden="1">
      <c r="A716" t="s">
        <v>1419</v>
      </c>
      <c r="B716" t="s">
        <v>1139</v>
      </c>
      <c r="C716" s="1">
        <v>-8000</v>
      </c>
      <c r="E716" s="42">
        <f t="shared" si="19"/>
        <v>-8000</v>
      </c>
      <c r="F716" s="77" t="s">
        <v>229</v>
      </c>
      <c r="G716" s="77" t="s">
        <v>207</v>
      </c>
      <c r="H716" s="77" t="s">
        <v>189</v>
      </c>
      <c r="I716" s="13">
        <v>3</v>
      </c>
      <c r="J716" s="14">
        <v>2015</v>
      </c>
      <c r="K716" s="78" t="s">
        <v>218</v>
      </c>
      <c r="L716" s="79" t="s">
        <v>82</v>
      </c>
      <c r="M716" s="79" t="s">
        <v>23</v>
      </c>
      <c r="N716" s="15" t="s">
        <v>189</v>
      </c>
      <c r="O716" s="15" t="s">
        <v>24</v>
      </c>
      <c r="P716" s="80" t="s">
        <v>181</v>
      </c>
      <c r="Q716" s="80" t="s">
        <v>207</v>
      </c>
    </row>
    <row r="717" spans="1:17" hidden="1">
      <c r="A717" t="s">
        <v>1419</v>
      </c>
      <c r="B717" t="s">
        <v>1224</v>
      </c>
      <c r="C717" s="1">
        <v>36.69</v>
      </c>
      <c r="E717" s="42">
        <f t="shared" si="19"/>
        <v>36.69</v>
      </c>
      <c r="F717" s="77" t="s">
        <v>225</v>
      </c>
      <c r="G717" s="77" t="s">
        <v>207</v>
      </c>
      <c r="H717" s="77" t="s">
        <v>189</v>
      </c>
      <c r="I717" s="13">
        <v>3</v>
      </c>
      <c r="J717" s="14">
        <v>2015</v>
      </c>
      <c r="K717" s="78" t="s">
        <v>31</v>
      </c>
      <c r="L717" s="79" t="s">
        <v>128</v>
      </c>
      <c r="M717" s="79" t="s">
        <v>23</v>
      </c>
      <c r="N717" s="15" t="s">
        <v>28</v>
      </c>
      <c r="O717" s="15" t="s">
        <v>24</v>
      </c>
      <c r="P717" s="80" t="s">
        <v>2130</v>
      </c>
      <c r="Q717" s="80" t="s">
        <v>207</v>
      </c>
    </row>
    <row r="718" spans="1:17" hidden="1">
      <c r="A718" t="s">
        <v>1420</v>
      </c>
      <c r="B718" t="s">
        <v>1787</v>
      </c>
      <c r="C718" s="1">
        <v>379.36</v>
      </c>
      <c r="E718" s="42">
        <f t="shared" si="19"/>
        <v>379.36</v>
      </c>
      <c r="F718" s="77" t="s">
        <v>225</v>
      </c>
      <c r="G718" s="77" t="s">
        <v>207</v>
      </c>
      <c r="H718" s="77" t="s">
        <v>189</v>
      </c>
      <c r="I718" s="13">
        <v>3</v>
      </c>
      <c r="J718" s="14">
        <v>2015</v>
      </c>
      <c r="K718" s="78" t="s">
        <v>34</v>
      </c>
      <c r="L718" s="79" t="s">
        <v>35</v>
      </c>
      <c r="M718" s="79" t="s">
        <v>299</v>
      </c>
      <c r="N718" s="15" t="s">
        <v>28</v>
      </c>
      <c r="O718" s="15" t="s">
        <v>29</v>
      </c>
      <c r="P718" s="80" t="s">
        <v>2130</v>
      </c>
      <c r="Q718" s="80" t="s">
        <v>207</v>
      </c>
    </row>
    <row r="719" spans="1:17" hidden="1">
      <c r="A719" t="s">
        <v>1420</v>
      </c>
      <c r="B719" t="s">
        <v>1788</v>
      </c>
      <c r="C719" s="1">
        <v>459.49</v>
      </c>
      <c r="E719" s="42">
        <f t="shared" si="19"/>
        <v>459.49</v>
      </c>
      <c r="F719" s="77" t="s">
        <v>225</v>
      </c>
      <c r="G719" s="77" t="s">
        <v>207</v>
      </c>
      <c r="H719" s="77" t="s">
        <v>189</v>
      </c>
      <c r="I719" s="13">
        <v>3</v>
      </c>
      <c r="J719" s="14">
        <v>2015</v>
      </c>
      <c r="K719" s="78" t="s">
        <v>34</v>
      </c>
      <c r="L719" s="79" t="s">
        <v>35</v>
      </c>
      <c r="M719" s="79" t="s">
        <v>299</v>
      </c>
      <c r="N719" s="15" t="s">
        <v>28</v>
      </c>
      <c r="O719" s="15" t="s">
        <v>29</v>
      </c>
      <c r="P719" s="80" t="s">
        <v>2130</v>
      </c>
      <c r="Q719" s="80" t="s">
        <v>207</v>
      </c>
    </row>
    <row r="720" spans="1:17" hidden="1">
      <c r="A720" t="s">
        <v>1420</v>
      </c>
      <c r="B720" t="s">
        <v>1789</v>
      </c>
      <c r="C720" s="1">
        <v>17.829999999999998</v>
      </c>
      <c r="E720" s="42">
        <f t="shared" si="19"/>
        <v>17.829999999999998</v>
      </c>
      <c r="F720" s="77" t="s">
        <v>225</v>
      </c>
      <c r="G720" s="77" t="s">
        <v>207</v>
      </c>
      <c r="H720" s="77" t="s">
        <v>189</v>
      </c>
      <c r="I720" s="13">
        <v>3</v>
      </c>
      <c r="J720" s="14">
        <v>2015</v>
      </c>
      <c r="K720" s="78" t="s">
        <v>182</v>
      </c>
      <c r="L720" s="79" t="s">
        <v>183</v>
      </c>
      <c r="M720" s="79" t="s">
        <v>23</v>
      </c>
      <c r="N720" s="15" t="s">
        <v>28</v>
      </c>
      <c r="O720" s="15" t="s">
        <v>29</v>
      </c>
      <c r="P720" s="80" t="s">
        <v>2130</v>
      </c>
      <c r="Q720" s="80" t="s">
        <v>207</v>
      </c>
    </row>
    <row r="721" spans="1:17" hidden="1">
      <c r="A721" t="s">
        <v>1420</v>
      </c>
      <c r="B721" t="s">
        <v>1790</v>
      </c>
      <c r="C721" s="1">
        <v>55.99</v>
      </c>
      <c r="E721" s="42">
        <f t="shared" si="19"/>
        <v>55.99</v>
      </c>
      <c r="F721" s="77" t="s">
        <v>225</v>
      </c>
      <c r="G721" s="77" t="s">
        <v>207</v>
      </c>
      <c r="H721" s="77" t="s">
        <v>189</v>
      </c>
      <c r="I721" s="13">
        <v>3</v>
      </c>
      <c r="J721" s="14">
        <v>2015</v>
      </c>
      <c r="K721" s="78" t="s">
        <v>182</v>
      </c>
      <c r="L721" s="79" t="s">
        <v>183</v>
      </c>
      <c r="M721" s="79" t="s">
        <v>23</v>
      </c>
      <c r="N721" s="15" t="s">
        <v>28</v>
      </c>
      <c r="O721" s="15" t="s">
        <v>29</v>
      </c>
      <c r="P721" s="80" t="s">
        <v>2130</v>
      </c>
      <c r="Q721" s="80" t="s">
        <v>207</v>
      </c>
    </row>
    <row r="722" spans="1:17" hidden="1">
      <c r="A722" t="s">
        <v>1420</v>
      </c>
      <c r="B722" t="s">
        <v>1161</v>
      </c>
      <c r="C722" s="1">
        <v>1.99</v>
      </c>
      <c r="E722" s="42">
        <f t="shared" si="19"/>
        <v>1.99</v>
      </c>
      <c r="F722" s="77" t="s">
        <v>225</v>
      </c>
      <c r="G722" s="77" t="s">
        <v>207</v>
      </c>
      <c r="H722" s="77" t="s">
        <v>189</v>
      </c>
      <c r="I722" s="13">
        <v>3</v>
      </c>
      <c r="J722" s="14">
        <v>2015</v>
      </c>
      <c r="K722" s="78" t="s">
        <v>78</v>
      </c>
      <c r="L722" s="79" t="s">
        <v>1263</v>
      </c>
      <c r="M722" s="79" t="s">
        <v>23</v>
      </c>
      <c r="N722" s="15" t="s">
        <v>28</v>
      </c>
      <c r="O722" s="15" t="s">
        <v>29</v>
      </c>
      <c r="P722" s="80" t="s">
        <v>2130</v>
      </c>
      <c r="Q722" s="80" t="s">
        <v>207</v>
      </c>
    </row>
    <row r="723" spans="1:17" hidden="1">
      <c r="A723" t="s">
        <v>1420</v>
      </c>
      <c r="B723" t="s">
        <v>1147</v>
      </c>
      <c r="C723" s="1">
        <v>24.16</v>
      </c>
      <c r="E723" s="42">
        <f t="shared" si="19"/>
        <v>24.16</v>
      </c>
      <c r="F723" s="77" t="s">
        <v>225</v>
      </c>
      <c r="G723" s="77" t="s">
        <v>207</v>
      </c>
      <c r="H723" s="77" t="s">
        <v>189</v>
      </c>
      <c r="I723" s="13">
        <v>3</v>
      </c>
      <c r="J723" s="14">
        <v>2015</v>
      </c>
      <c r="K723" s="78" t="s">
        <v>460</v>
      </c>
      <c r="L723" s="79" t="s">
        <v>1259</v>
      </c>
      <c r="M723" s="79" t="s">
        <v>281</v>
      </c>
      <c r="N723" s="15" t="s">
        <v>28</v>
      </c>
      <c r="O723" s="15" t="s">
        <v>29</v>
      </c>
      <c r="P723" s="80" t="s">
        <v>2130</v>
      </c>
      <c r="Q723" s="80" t="s">
        <v>207</v>
      </c>
    </row>
    <row r="724" spans="1:17" hidden="1">
      <c r="A724" t="s">
        <v>1420</v>
      </c>
      <c r="B724" t="s">
        <v>1235</v>
      </c>
      <c r="C724" s="1">
        <v>839.95</v>
      </c>
      <c r="E724" s="42">
        <f t="shared" si="19"/>
        <v>839.95</v>
      </c>
      <c r="F724" s="77" t="s">
        <v>225</v>
      </c>
      <c r="G724" s="77" t="s">
        <v>207</v>
      </c>
      <c r="H724" s="77" t="s">
        <v>189</v>
      </c>
      <c r="I724" s="13">
        <v>3</v>
      </c>
      <c r="J724" s="14">
        <v>2015</v>
      </c>
      <c r="K724" s="78" t="s">
        <v>31</v>
      </c>
      <c r="L724" s="79" t="s">
        <v>1287</v>
      </c>
      <c r="M724" s="79" t="s">
        <v>23</v>
      </c>
      <c r="N724" s="15" t="s">
        <v>28</v>
      </c>
      <c r="O724" s="15" t="s">
        <v>24</v>
      </c>
      <c r="P724" s="80" t="s">
        <v>2130</v>
      </c>
      <c r="Q724" s="80" t="s">
        <v>207</v>
      </c>
    </row>
    <row r="725" spans="1:17" hidden="1">
      <c r="A725" t="s">
        <v>1420</v>
      </c>
      <c r="B725" t="s">
        <v>1791</v>
      </c>
      <c r="C725" s="1">
        <v>14.16</v>
      </c>
      <c r="E725" s="42">
        <f t="shared" si="19"/>
        <v>14.16</v>
      </c>
      <c r="F725" s="77" t="s">
        <v>225</v>
      </c>
      <c r="G725" s="77" t="s">
        <v>207</v>
      </c>
      <c r="H725" s="77" t="s">
        <v>189</v>
      </c>
      <c r="I725" s="13">
        <v>3</v>
      </c>
      <c r="J725" s="14">
        <v>2015</v>
      </c>
      <c r="K725" s="78" t="s">
        <v>34</v>
      </c>
      <c r="L725" s="79" t="s">
        <v>35</v>
      </c>
      <c r="M725" s="79" t="s">
        <v>299</v>
      </c>
      <c r="N725" s="15" t="s">
        <v>28</v>
      </c>
      <c r="O725" s="15" t="s">
        <v>29</v>
      </c>
      <c r="P725" s="80" t="s">
        <v>2130</v>
      </c>
      <c r="Q725" s="80" t="s">
        <v>207</v>
      </c>
    </row>
    <row r="726" spans="1:17" hidden="1">
      <c r="A726" t="s">
        <v>1420</v>
      </c>
      <c r="B726" t="s">
        <v>1136</v>
      </c>
      <c r="C726" s="1">
        <v>200</v>
      </c>
      <c r="E726" s="42">
        <f t="shared" si="19"/>
        <v>200</v>
      </c>
      <c r="F726" s="77" t="s">
        <v>225</v>
      </c>
      <c r="G726" s="77" t="s">
        <v>207</v>
      </c>
      <c r="H726" s="77" t="s">
        <v>189</v>
      </c>
      <c r="I726" s="13">
        <v>3</v>
      </c>
      <c r="J726" s="14">
        <v>2015</v>
      </c>
      <c r="K726" s="78" t="s">
        <v>182</v>
      </c>
      <c r="L726" s="79" t="s">
        <v>232</v>
      </c>
      <c r="M726" s="79" t="s">
        <v>23</v>
      </c>
      <c r="N726" s="15" t="s">
        <v>28</v>
      </c>
      <c r="O726" s="15" t="s">
        <v>29</v>
      </c>
      <c r="P726" s="80" t="s">
        <v>2130</v>
      </c>
      <c r="Q726" s="80" t="s">
        <v>207</v>
      </c>
    </row>
    <row r="727" spans="1:17" hidden="1">
      <c r="A727" t="s">
        <v>1421</v>
      </c>
      <c r="B727" t="s">
        <v>1132</v>
      </c>
      <c r="C727" s="1">
        <v>98</v>
      </c>
      <c r="E727" s="42">
        <f t="shared" si="19"/>
        <v>98</v>
      </c>
      <c r="F727" s="77" t="s">
        <v>225</v>
      </c>
      <c r="G727" s="77" t="s">
        <v>207</v>
      </c>
      <c r="H727" s="77" t="s">
        <v>189</v>
      </c>
      <c r="I727" s="13">
        <v>3</v>
      </c>
      <c r="J727" s="14">
        <v>2015</v>
      </c>
      <c r="K727" s="78" t="s">
        <v>78</v>
      </c>
      <c r="L727" s="79" t="s">
        <v>1245</v>
      </c>
      <c r="M727" s="79" t="s">
        <v>23</v>
      </c>
      <c r="N727" s="15" t="s">
        <v>28</v>
      </c>
      <c r="O727" s="15" t="s">
        <v>29</v>
      </c>
      <c r="P727" s="80" t="s">
        <v>2130</v>
      </c>
      <c r="Q727" s="80" t="s">
        <v>207</v>
      </c>
    </row>
    <row r="728" spans="1:17" hidden="1">
      <c r="A728" t="s">
        <v>1421</v>
      </c>
      <c r="B728" t="s">
        <v>1127</v>
      </c>
      <c r="C728" s="1">
        <v>-4.4000000000000004</v>
      </c>
      <c r="E728" s="42">
        <f t="shared" si="19"/>
        <v>-4.4000000000000004</v>
      </c>
      <c r="F728" s="77" t="s">
        <v>1038</v>
      </c>
      <c r="G728" s="77" t="s">
        <v>207</v>
      </c>
      <c r="H728" s="77" t="s">
        <v>189</v>
      </c>
      <c r="I728" s="13">
        <v>3</v>
      </c>
      <c r="J728" s="14">
        <v>2015</v>
      </c>
      <c r="K728" s="78" t="s">
        <v>182</v>
      </c>
      <c r="L728" s="79" t="s">
        <v>183</v>
      </c>
      <c r="M728" s="79" t="s">
        <v>23</v>
      </c>
      <c r="N728" s="15" t="s">
        <v>28</v>
      </c>
      <c r="O728" s="15" t="s">
        <v>29</v>
      </c>
      <c r="P728" s="80" t="s">
        <v>2130</v>
      </c>
      <c r="Q728" s="80" t="s">
        <v>207</v>
      </c>
    </row>
    <row r="729" spans="1:17" hidden="1">
      <c r="A729" t="s">
        <v>1421</v>
      </c>
      <c r="B729" t="s">
        <v>1127</v>
      </c>
      <c r="C729" s="1">
        <v>-3.38</v>
      </c>
      <c r="E729" s="42">
        <f t="shared" si="19"/>
        <v>-3.38</v>
      </c>
      <c r="F729" s="77" t="s">
        <v>1038</v>
      </c>
      <c r="G729" s="77" t="s">
        <v>207</v>
      </c>
      <c r="H729" s="77" t="s">
        <v>189</v>
      </c>
      <c r="I729" s="13">
        <v>3</v>
      </c>
      <c r="J729" s="14">
        <v>2015</v>
      </c>
      <c r="K729" s="78" t="s">
        <v>182</v>
      </c>
      <c r="L729" s="79" t="s">
        <v>183</v>
      </c>
      <c r="M729" s="79" t="s">
        <v>23</v>
      </c>
      <c r="N729" s="15" t="s">
        <v>28</v>
      </c>
      <c r="O729" s="15" t="s">
        <v>29</v>
      </c>
      <c r="P729" s="80" t="s">
        <v>2130</v>
      </c>
      <c r="Q729" s="80" t="s">
        <v>207</v>
      </c>
    </row>
    <row r="730" spans="1:17" hidden="1">
      <c r="A730" t="s">
        <v>1421</v>
      </c>
      <c r="B730" t="s">
        <v>1172</v>
      </c>
      <c r="C730" s="1">
        <v>22.05</v>
      </c>
      <c r="E730" s="42">
        <f t="shared" si="19"/>
        <v>22.05</v>
      </c>
      <c r="F730" s="77" t="s">
        <v>225</v>
      </c>
      <c r="G730" s="77" t="s">
        <v>207</v>
      </c>
      <c r="H730" s="77" t="s">
        <v>189</v>
      </c>
      <c r="I730" s="13">
        <v>3</v>
      </c>
      <c r="J730" s="14">
        <v>2015</v>
      </c>
      <c r="K730" s="78" t="s">
        <v>34</v>
      </c>
      <c r="L730" s="79" t="s">
        <v>35</v>
      </c>
      <c r="M730" s="79" t="s">
        <v>299</v>
      </c>
      <c r="N730" s="15" t="s">
        <v>28</v>
      </c>
      <c r="O730" s="15" t="s">
        <v>29</v>
      </c>
      <c r="P730" s="80" t="s">
        <v>2130</v>
      </c>
      <c r="Q730" s="80" t="s">
        <v>207</v>
      </c>
    </row>
    <row r="731" spans="1:17" hidden="1">
      <c r="A731" t="s">
        <v>1421</v>
      </c>
      <c r="B731" t="s">
        <v>1792</v>
      </c>
      <c r="C731" s="1">
        <v>68.92</v>
      </c>
      <c r="E731" s="42">
        <f t="shared" si="19"/>
        <v>68.92</v>
      </c>
      <c r="F731" s="77" t="s">
        <v>225</v>
      </c>
      <c r="G731" s="77" t="s">
        <v>207</v>
      </c>
      <c r="H731" s="77" t="s">
        <v>189</v>
      </c>
      <c r="I731" s="13">
        <v>3</v>
      </c>
      <c r="J731" s="14">
        <v>2015</v>
      </c>
      <c r="K731" s="78" t="s">
        <v>182</v>
      </c>
      <c r="L731" s="79" t="s">
        <v>183</v>
      </c>
      <c r="M731" s="79" t="s">
        <v>23</v>
      </c>
      <c r="N731" s="15" t="s">
        <v>28</v>
      </c>
      <c r="O731" s="15" t="s">
        <v>29</v>
      </c>
      <c r="P731" s="80" t="s">
        <v>2130</v>
      </c>
      <c r="Q731" s="80" t="s">
        <v>207</v>
      </c>
    </row>
    <row r="732" spans="1:17" hidden="1">
      <c r="A732" t="s">
        <v>1421</v>
      </c>
      <c r="B732" t="s">
        <v>1793</v>
      </c>
      <c r="C732" s="1">
        <v>29.34</v>
      </c>
      <c r="E732" s="42">
        <f t="shared" si="19"/>
        <v>29.34</v>
      </c>
      <c r="F732" s="77" t="s">
        <v>225</v>
      </c>
      <c r="G732" s="77" t="s">
        <v>207</v>
      </c>
      <c r="H732" s="77" t="s">
        <v>189</v>
      </c>
      <c r="I732" s="13">
        <v>3</v>
      </c>
      <c r="J732" s="14">
        <v>2015</v>
      </c>
      <c r="K732" s="78" t="s">
        <v>182</v>
      </c>
      <c r="L732" s="79" t="s">
        <v>183</v>
      </c>
      <c r="M732" s="79" t="s">
        <v>23</v>
      </c>
      <c r="N732" s="15" t="s">
        <v>28</v>
      </c>
      <c r="O732" s="15" t="s">
        <v>29</v>
      </c>
      <c r="P732" s="80" t="s">
        <v>2130</v>
      </c>
      <c r="Q732" s="80" t="s">
        <v>207</v>
      </c>
    </row>
    <row r="733" spans="1:17" hidden="1">
      <c r="A733" t="s">
        <v>1421</v>
      </c>
      <c r="B733" t="s">
        <v>1783</v>
      </c>
      <c r="C733" s="1">
        <v>25.45</v>
      </c>
      <c r="E733" s="42">
        <f t="shared" si="19"/>
        <v>25.45</v>
      </c>
      <c r="F733" s="77" t="s">
        <v>225</v>
      </c>
      <c r="G733" s="77" t="s">
        <v>207</v>
      </c>
      <c r="H733" s="77" t="s">
        <v>189</v>
      </c>
      <c r="I733" s="13">
        <v>3</v>
      </c>
      <c r="J733" s="14">
        <v>2015</v>
      </c>
      <c r="K733" s="78" t="s">
        <v>34</v>
      </c>
      <c r="L733" s="79" t="s">
        <v>35</v>
      </c>
      <c r="M733" s="79" t="s">
        <v>299</v>
      </c>
      <c r="N733" s="15" t="s">
        <v>28</v>
      </c>
      <c r="O733" s="15" t="s">
        <v>29</v>
      </c>
      <c r="P733" s="80" t="s">
        <v>2130</v>
      </c>
      <c r="Q733" s="80" t="s">
        <v>207</v>
      </c>
    </row>
    <row r="734" spans="1:17" hidden="1">
      <c r="A734" t="s">
        <v>1421</v>
      </c>
      <c r="B734" t="s">
        <v>1151</v>
      </c>
      <c r="C734" s="1">
        <v>43.63</v>
      </c>
      <c r="E734" s="42">
        <f t="shared" si="19"/>
        <v>43.63</v>
      </c>
      <c r="F734" s="77" t="s">
        <v>225</v>
      </c>
      <c r="G734" s="77" t="s">
        <v>207</v>
      </c>
      <c r="H734" s="77" t="s">
        <v>189</v>
      </c>
      <c r="I734" s="13">
        <v>3</v>
      </c>
      <c r="J734" s="14">
        <v>2015</v>
      </c>
      <c r="K734" s="78" t="s">
        <v>182</v>
      </c>
      <c r="L734" s="79" t="s">
        <v>1261</v>
      </c>
      <c r="M734" s="79" t="s">
        <v>23</v>
      </c>
      <c r="N734" s="15" t="s">
        <v>28</v>
      </c>
      <c r="O734" s="15" t="s">
        <v>29</v>
      </c>
      <c r="P734" s="80" t="s">
        <v>2130</v>
      </c>
      <c r="Q734" s="80" t="s">
        <v>207</v>
      </c>
    </row>
    <row r="735" spans="1:17" hidden="1">
      <c r="A735" t="s">
        <v>1421</v>
      </c>
      <c r="B735" t="s">
        <v>1152</v>
      </c>
      <c r="C735" s="1">
        <v>14.1</v>
      </c>
      <c r="E735" s="42">
        <f t="shared" si="19"/>
        <v>14.1</v>
      </c>
      <c r="F735" s="77" t="s">
        <v>225</v>
      </c>
      <c r="G735" s="77" t="s">
        <v>207</v>
      </c>
      <c r="H735" s="77" t="s">
        <v>189</v>
      </c>
      <c r="I735" s="13">
        <v>3</v>
      </c>
      <c r="J735" s="14">
        <v>2015</v>
      </c>
      <c r="K735" s="78" t="s">
        <v>34</v>
      </c>
      <c r="L735" s="79" t="s">
        <v>35</v>
      </c>
      <c r="M735" s="79" t="s">
        <v>299</v>
      </c>
      <c r="N735" s="15" t="s">
        <v>28</v>
      </c>
      <c r="O735" s="15" t="s">
        <v>29</v>
      </c>
      <c r="P735" s="80" t="s">
        <v>2130</v>
      </c>
      <c r="Q735" s="80" t="s">
        <v>207</v>
      </c>
    </row>
    <row r="736" spans="1:17" hidden="1">
      <c r="A736" t="s">
        <v>1421</v>
      </c>
      <c r="B736" t="s">
        <v>1131</v>
      </c>
      <c r="C736" s="1">
        <v>25</v>
      </c>
      <c r="E736" s="42">
        <f t="shared" si="19"/>
        <v>25</v>
      </c>
      <c r="F736" s="77" t="s">
        <v>225</v>
      </c>
      <c r="G736" s="77" t="s">
        <v>207</v>
      </c>
      <c r="H736" s="77" t="s">
        <v>189</v>
      </c>
      <c r="I736" s="13">
        <v>3</v>
      </c>
      <c r="J736" s="14">
        <v>2015</v>
      </c>
      <c r="K736" s="78" t="s">
        <v>435</v>
      </c>
      <c r="L736" s="79" t="s">
        <v>79</v>
      </c>
      <c r="M736" s="79" t="s">
        <v>23</v>
      </c>
      <c r="N736" s="15" t="s">
        <v>28</v>
      </c>
      <c r="O736" s="15" t="s">
        <v>29</v>
      </c>
      <c r="P736" s="80" t="s">
        <v>2130</v>
      </c>
      <c r="Q736" s="80" t="s">
        <v>207</v>
      </c>
    </row>
    <row r="737" spans="1:17" hidden="1">
      <c r="A737" t="s">
        <v>1422</v>
      </c>
      <c r="B737" t="s">
        <v>1127</v>
      </c>
      <c r="C737" s="1">
        <v>-26.21</v>
      </c>
      <c r="E737" s="42">
        <f t="shared" si="19"/>
        <v>-26.21</v>
      </c>
      <c r="F737" s="77" t="s">
        <v>1038</v>
      </c>
      <c r="G737" s="77" t="s">
        <v>207</v>
      </c>
      <c r="H737" s="77" t="s">
        <v>189</v>
      </c>
      <c r="I737" s="13">
        <v>3</v>
      </c>
      <c r="J737" s="14">
        <v>2015</v>
      </c>
      <c r="K737" s="78" t="s">
        <v>182</v>
      </c>
      <c r="L737" s="79" t="s">
        <v>183</v>
      </c>
      <c r="M737" s="79" t="s">
        <v>23</v>
      </c>
      <c r="N737" s="15" t="s">
        <v>28</v>
      </c>
      <c r="O737" s="15" t="s">
        <v>29</v>
      </c>
      <c r="P737" s="80" t="s">
        <v>2130</v>
      </c>
      <c r="Q737" s="80" t="s">
        <v>207</v>
      </c>
    </row>
    <row r="738" spans="1:17" hidden="1">
      <c r="A738" t="s">
        <v>1422</v>
      </c>
      <c r="B738" t="s">
        <v>1794</v>
      </c>
      <c r="C738" s="1">
        <v>25.57</v>
      </c>
      <c r="E738" s="42">
        <f t="shared" si="19"/>
        <v>25.57</v>
      </c>
      <c r="F738" s="77" t="s">
        <v>225</v>
      </c>
      <c r="G738" s="77" t="s">
        <v>207</v>
      </c>
      <c r="H738" s="77" t="s">
        <v>189</v>
      </c>
      <c r="I738" s="13">
        <v>3</v>
      </c>
      <c r="J738" s="14">
        <v>2015</v>
      </c>
      <c r="K738" s="78" t="s">
        <v>34</v>
      </c>
      <c r="L738" s="79" t="s">
        <v>35</v>
      </c>
      <c r="M738" s="79" t="s">
        <v>299</v>
      </c>
      <c r="N738" s="15" t="s">
        <v>28</v>
      </c>
      <c r="O738" s="15" t="s">
        <v>29</v>
      </c>
      <c r="P738" s="80" t="s">
        <v>2130</v>
      </c>
      <c r="Q738" s="80" t="s">
        <v>207</v>
      </c>
    </row>
    <row r="739" spans="1:17" hidden="1">
      <c r="A739" t="s">
        <v>1422</v>
      </c>
      <c r="B739" t="s">
        <v>1154</v>
      </c>
      <c r="C739" s="1">
        <v>9.9499999999999993</v>
      </c>
      <c r="E739" s="42">
        <f t="shared" si="19"/>
        <v>9.9499999999999993</v>
      </c>
      <c r="F739" s="77" t="s">
        <v>225</v>
      </c>
      <c r="G739" s="77" t="s">
        <v>207</v>
      </c>
      <c r="H739" s="77" t="s">
        <v>189</v>
      </c>
      <c r="I739" s="13">
        <v>3</v>
      </c>
      <c r="J739" s="14">
        <v>2015</v>
      </c>
      <c r="K739" s="78" t="s">
        <v>461</v>
      </c>
      <c r="L739" s="79" t="s">
        <v>1262</v>
      </c>
      <c r="M739" s="79" t="s">
        <v>23</v>
      </c>
      <c r="N739" s="15" t="s">
        <v>28</v>
      </c>
      <c r="O739" s="15" t="s">
        <v>29</v>
      </c>
      <c r="P739" s="80" t="s">
        <v>2130</v>
      </c>
      <c r="Q739" s="80" t="s">
        <v>207</v>
      </c>
    </row>
    <row r="740" spans="1:17" hidden="1">
      <c r="A740" t="s">
        <v>1422</v>
      </c>
      <c r="B740" t="s">
        <v>1609</v>
      </c>
      <c r="C740" s="1">
        <v>13</v>
      </c>
      <c r="E740" s="42">
        <f t="shared" si="19"/>
        <v>13</v>
      </c>
      <c r="F740" s="77" t="s">
        <v>225</v>
      </c>
      <c r="G740" s="77" t="s">
        <v>207</v>
      </c>
      <c r="H740" s="77" t="s">
        <v>189</v>
      </c>
      <c r="I740" s="13">
        <v>3</v>
      </c>
      <c r="J740" s="14">
        <v>2015</v>
      </c>
      <c r="K740" s="78" t="s">
        <v>97</v>
      </c>
      <c r="L740" s="79" t="s">
        <v>98</v>
      </c>
      <c r="M740" s="79" t="s">
        <v>23</v>
      </c>
      <c r="N740" s="15" t="s">
        <v>28</v>
      </c>
      <c r="O740" s="15" t="s">
        <v>24</v>
      </c>
      <c r="P740" s="80" t="s">
        <v>2131</v>
      </c>
      <c r="Q740" s="80" t="s">
        <v>207</v>
      </c>
    </row>
    <row r="741" spans="1:17" hidden="1">
      <c r="A741" t="s">
        <v>1422</v>
      </c>
      <c r="B741" t="s">
        <v>1131</v>
      </c>
      <c r="C741" s="1">
        <v>15</v>
      </c>
      <c r="E741" s="42">
        <f t="shared" si="19"/>
        <v>15</v>
      </c>
      <c r="F741" s="77" t="s">
        <v>225</v>
      </c>
      <c r="G741" s="77" t="s">
        <v>207</v>
      </c>
      <c r="H741" s="77" t="s">
        <v>189</v>
      </c>
      <c r="I741" s="13">
        <v>3</v>
      </c>
      <c r="J741" s="14">
        <v>2015</v>
      </c>
      <c r="K741" s="78" t="s">
        <v>435</v>
      </c>
      <c r="L741" s="79" t="s">
        <v>79</v>
      </c>
      <c r="M741" s="79" t="s">
        <v>23</v>
      </c>
      <c r="N741" s="15" t="s">
        <v>28</v>
      </c>
      <c r="O741" s="15" t="s">
        <v>29</v>
      </c>
      <c r="P741" s="80" t="s">
        <v>2130</v>
      </c>
      <c r="Q741" s="80" t="s">
        <v>207</v>
      </c>
    </row>
    <row r="742" spans="1:17" hidden="1">
      <c r="A742" t="s">
        <v>1423</v>
      </c>
      <c r="B742" t="s">
        <v>1127</v>
      </c>
      <c r="C742" s="1">
        <v>-8.76</v>
      </c>
      <c r="E742" s="42">
        <f t="shared" si="19"/>
        <v>-8.76</v>
      </c>
      <c r="F742" s="77" t="s">
        <v>1038</v>
      </c>
      <c r="G742" s="77" t="s">
        <v>207</v>
      </c>
      <c r="H742" s="77" t="s">
        <v>189</v>
      </c>
      <c r="I742" s="13">
        <v>3</v>
      </c>
      <c r="J742" s="14">
        <v>2015</v>
      </c>
      <c r="K742" s="78" t="s">
        <v>182</v>
      </c>
      <c r="L742" s="79" t="s">
        <v>183</v>
      </c>
      <c r="M742" s="79" t="s">
        <v>23</v>
      </c>
      <c r="N742" s="15" t="s">
        <v>28</v>
      </c>
      <c r="O742" s="15" t="s">
        <v>29</v>
      </c>
      <c r="P742" s="80" t="s">
        <v>2130</v>
      </c>
      <c r="Q742" s="80" t="s">
        <v>207</v>
      </c>
    </row>
    <row r="743" spans="1:17" hidden="1">
      <c r="A743" t="s">
        <v>1423</v>
      </c>
      <c r="B743" t="s">
        <v>1127</v>
      </c>
      <c r="C743" s="1">
        <v>-1.43</v>
      </c>
      <c r="E743" s="42">
        <f t="shared" si="19"/>
        <v>-1.43</v>
      </c>
      <c r="F743" s="77" t="s">
        <v>1038</v>
      </c>
      <c r="G743" s="77" t="s">
        <v>207</v>
      </c>
      <c r="H743" s="77" t="s">
        <v>189</v>
      </c>
      <c r="I743" s="13">
        <v>3</v>
      </c>
      <c r="J743" s="14">
        <v>2015</v>
      </c>
      <c r="K743" s="78" t="s">
        <v>182</v>
      </c>
      <c r="L743" s="79" t="s">
        <v>183</v>
      </c>
      <c r="M743" s="79" t="s">
        <v>23</v>
      </c>
      <c r="N743" s="15" t="s">
        <v>28</v>
      </c>
      <c r="O743" s="15" t="s">
        <v>29</v>
      </c>
      <c r="P743" s="80" t="s">
        <v>2130</v>
      </c>
      <c r="Q743" s="80" t="s">
        <v>207</v>
      </c>
    </row>
    <row r="744" spans="1:17" hidden="1">
      <c r="A744" t="s">
        <v>1423</v>
      </c>
      <c r="B744" t="s">
        <v>1676</v>
      </c>
      <c r="C744" s="1">
        <v>115</v>
      </c>
      <c r="E744" s="42">
        <f t="shared" si="19"/>
        <v>115</v>
      </c>
      <c r="F744" s="77" t="s">
        <v>225</v>
      </c>
      <c r="G744" s="77" t="s">
        <v>207</v>
      </c>
      <c r="H744" s="77" t="s">
        <v>189</v>
      </c>
      <c r="I744" s="13">
        <v>3</v>
      </c>
      <c r="J744" s="14">
        <v>2015</v>
      </c>
      <c r="K744" s="78" t="s">
        <v>97</v>
      </c>
      <c r="L744" s="79" t="s">
        <v>98</v>
      </c>
      <c r="M744" s="79" t="s">
        <v>23</v>
      </c>
      <c r="N744" s="15" t="s">
        <v>28</v>
      </c>
      <c r="O744" s="15" t="s">
        <v>24</v>
      </c>
      <c r="P744" s="80" t="s">
        <v>2131</v>
      </c>
      <c r="Q744" s="80" t="s">
        <v>207</v>
      </c>
    </row>
    <row r="745" spans="1:17" hidden="1">
      <c r="A745" t="s">
        <v>1423</v>
      </c>
      <c r="B745" t="s">
        <v>1156</v>
      </c>
      <c r="C745" s="1">
        <v>873.71</v>
      </c>
      <c r="E745" s="42">
        <f t="shared" si="19"/>
        <v>873.71</v>
      </c>
      <c r="F745" s="77" t="s">
        <v>225</v>
      </c>
      <c r="G745" s="77" t="s">
        <v>207</v>
      </c>
      <c r="H745" s="77" t="s">
        <v>189</v>
      </c>
      <c r="I745" s="13">
        <v>3</v>
      </c>
      <c r="J745" s="14">
        <v>2015</v>
      </c>
      <c r="K745" s="78" t="s">
        <v>478</v>
      </c>
      <c r="L745" s="79" t="s">
        <v>57</v>
      </c>
      <c r="M745" s="79" t="s">
        <v>23</v>
      </c>
      <c r="N745" s="15" t="s">
        <v>28</v>
      </c>
      <c r="O745" s="15" t="s">
        <v>29</v>
      </c>
      <c r="P745" s="80" t="s">
        <v>2130</v>
      </c>
      <c r="Q745" s="80" t="s">
        <v>207</v>
      </c>
    </row>
    <row r="746" spans="1:17" hidden="1">
      <c r="A746" t="s">
        <v>1423</v>
      </c>
      <c r="B746" t="s">
        <v>1795</v>
      </c>
      <c r="C746" s="1">
        <v>47.45</v>
      </c>
      <c r="E746" s="42">
        <f t="shared" si="19"/>
        <v>47.45</v>
      </c>
      <c r="F746" s="77" t="s">
        <v>225</v>
      </c>
      <c r="G746" s="77" t="s">
        <v>207</v>
      </c>
      <c r="H746" s="77" t="s">
        <v>189</v>
      </c>
      <c r="I746" s="13">
        <v>3</v>
      </c>
      <c r="J746" s="14">
        <v>2015</v>
      </c>
      <c r="K746" s="78" t="s">
        <v>175</v>
      </c>
      <c r="L746" s="79" t="s">
        <v>3883</v>
      </c>
      <c r="M746" s="79" t="s">
        <v>296</v>
      </c>
      <c r="N746" s="15" t="s">
        <v>28</v>
      </c>
      <c r="O746" s="15" t="s">
        <v>29</v>
      </c>
      <c r="P746" s="80" t="s">
        <v>2130</v>
      </c>
      <c r="Q746" s="80" t="s">
        <v>207</v>
      </c>
    </row>
    <row r="747" spans="1:17" hidden="1">
      <c r="A747" t="s">
        <v>1423</v>
      </c>
      <c r="B747" t="s">
        <v>1675</v>
      </c>
      <c r="C747" s="1">
        <v>2.86</v>
      </c>
      <c r="E747" s="42">
        <f t="shared" si="19"/>
        <v>2.86</v>
      </c>
      <c r="F747" s="77" t="s">
        <v>225</v>
      </c>
      <c r="G747" s="77" t="s">
        <v>207</v>
      </c>
      <c r="H747" s="77" t="s">
        <v>189</v>
      </c>
      <c r="I747" s="13">
        <v>3</v>
      </c>
      <c r="J747" s="14">
        <v>2015</v>
      </c>
      <c r="K747" s="78" t="s">
        <v>97</v>
      </c>
      <c r="L747" s="79" t="s">
        <v>98</v>
      </c>
      <c r="M747" s="79" t="s">
        <v>23</v>
      </c>
      <c r="N747" s="15" t="s">
        <v>28</v>
      </c>
      <c r="O747" s="15" t="s">
        <v>24</v>
      </c>
      <c r="P747" s="80" t="s">
        <v>2131</v>
      </c>
      <c r="Q747" s="80" t="s">
        <v>207</v>
      </c>
    </row>
    <row r="748" spans="1:17" hidden="1">
      <c r="A748" t="s">
        <v>1423</v>
      </c>
      <c r="B748" t="s">
        <v>1139</v>
      </c>
      <c r="C748" s="1">
        <v>-6944.34</v>
      </c>
      <c r="E748" s="42">
        <f t="shared" si="19"/>
        <v>-6944.34</v>
      </c>
      <c r="F748" s="77" t="s">
        <v>229</v>
      </c>
      <c r="G748" s="77" t="s">
        <v>207</v>
      </c>
      <c r="H748" s="77" t="s">
        <v>189</v>
      </c>
      <c r="I748" s="13">
        <v>3</v>
      </c>
      <c r="J748" s="14">
        <v>2015</v>
      </c>
      <c r="K748" s="78" t="s">
        <v>218</v>
      </c>
      <c r="L748" s="79" t="s">
        <v>82</v>
      </c>
      <c r="M748" s="79" t="s">
        <v>23</v>
      </c>
      <c r="N748" s="15" t="s">
        <v>189</v>
      </c>
      <c r="O748" s="15" t="s">
        <v>24</v>
      </c>
      <c r="P748" s="80" t="s">
        <v>181</v>
      </c>
      <c r="Q748" s="80" t="s">
        <v>207</v>
      </c>
    </row>
    <row r="749" spans="1:17" hidden="1">
      <c r="A749" t="s">
        <v>1423</v>
      </c>
      <c r="B749" t="s">
        <v>1152</v>
      </c>
      <c r="C749" s="1">
        <v>42.82</v>
      </c>
      <c r="E749" s="42">
        <f t="shared" ref="E749:E812" si="20">C749</f>
        <v>42.82</v>
      </c>
      <c r="F749" s="77" t="s">
        <v>225</v>
      </c>
      <c r="G749" s="77" t="s">
        <v>207</v>
      </c>
      <c r="H749" s="77" t="s">
        <v>189</v>
      </c>
      <c r="I749" s="13">
        <v>3</v>
      </c>
      <c r="J749" s="14">
        <v>2015</v>
      </c>
      <c r="K749" s="78" t="s">
        <v>34</v>
      </c>
      <c r="L749" s="79" t="s">
        <v>35</v>
      </c>
      <c r="M749" s="79" t="s">
        <v>299</v>
      </c>
      <c r="N749" s="15" t="s">
        <v>28</v>
      </c>
      <c r="O749" s="15" t="s">
        <v>29</v>
      </c>
      <c r="P749" s="80" t="s">
        <v>2130</v>
      </c>
      <c r="Q749" s="80" t="s">
        <v>207</v>
      </c>
    </row>
    <row r="750" spans="1:17" hidden="1">
      <c r="A750" t="s">
        <v>1423</v>
      </c>
      <c r="B750" t="s">
        <v>1768</v>
      </c>
      <c r="C750" s="1">
        <v>5.3</v>
      </c>
      <c r="E750" s="42">
        <f t="shared" si="20"/>
        <v>5.3</v>
      </c>
      <c r="F750" s="77" t="s">
        <v>225</v>
      </c>
      <c r="G750" s="77" t="s">
        <v>207</v>
      </c>
      <c r="H750" s="77" t="s">
        <v>189</v>
      </c>
      <c r="I750" s="13">
        <v>3</v>
      </c>
      <c r="J750" s="14">
        <v>2015</v>
      </c>
      <c r="K750" s="78" t="s">
        <v>182</v>
      </c>
      <c r="L750" s="79" t="s">
        <v>1257</v>
      </c>
      <c r="M750" s="79" t="s">
        <v>23</v>
      </c>
      <c r="N750" s="15" t="s">
        <v>28</v>
      </c>
      <c r="O750" s="15" t="s">
        <v>29</v>
      </c>
      <c r="P750" s="80" t="s">
        <v>2130</v>
      </c>
      <c r="Q750" s="80" t="s">
        <v>207</v>
      </c>
    </row>
    <row r="751" spans="1:17" hidden="1">
      <c r="A751" t="s">
        <v>1423</v>
      </c>
      <c r="B751" t="s">
        <v>1224</v>
      </c>
      <c r="C751" s="1">
        <v>40.01</v>
      </c>
      <c r="E751" s="42">
        <f t="shared" si="20"/>
        <v>40.01</v>
      </c>
      <c r="F751" s="77" t="s">
        <v>225</v>
      </c>
      <c r="G751" s="77" t="s">
        <v>207</v>
      </c>
      <c r="H751" s="77" t="s">
        <v>189</v>
      </c>
      <c r="I751" s="13">
        <v>3</v>
      </c>
      <c r="J751" s="14">
        <v>2015</v>
      </c>
      <c r="K751" s="78" t="s">
        <v>31</v>
      </c>
      <c r="L751" s="79" t="s">
        <v>128</v>
      </c>
      <c r="M751" s="79" t="s">
        <v>23</v>
      </c>
      <c r="N751" s="15" t="s">
        <v>28</v>
      </c>
      <c r="O751" s="15" t="s">
        <v>24</v>
      </c>
      <c r="P751" s="80" t="s">
        <v>2130</v>
      </c>
      <c r="Q751" s="80" t="s">
        <v>207</v>
      </c>
    </row>
    <row r="752" spans="1:17" hidden="1">
      <c r="A752" t="s">
        <v>1423</v>
      </c>
      <c r="B752" t="s">
        <v>1224</v>
      </c>
      <c r="C752" s="1">
        <v>74.849999999999994</v>
      </c>
      <c r="E752" s="42">
        <f t="shared" si="20"/>
        <v>74.849999999999994</v>
      </c>
      <c r="F752" s="77" t="s">
        <v>225</v>
      </c>
      <c r="G752" s="77" t="s">
        <v>207</v>
      </c>
      <c r="H752" s="77" t="s">
        <v>189</v>
      </c>
      <c r="I752" s="13">
        <v>3</v>
      </c>
      <c r="J752" s="14">
        <v>2015</v>
      </c>
      <c r="K752" s="78" t="s">
        <v>31</v>
      </c>
      <c r="L752" s="79" t="s">
        <v>128</v>
      </c>
      <c r="M752" s="79" t="s">
        <v>23</v>
      </c>
      <c r="N752" s="15" t="s">
        <v>28</v>
      </c>
      <c r="O752" s="15" t="s">
        <v>24</v>
      </c>
      <c r="P752" s="80" t="s">
        <v>2130</v>
      </c>
      <c r="Q752" s="80" t="s">
        <v>207</v>
      </c>
    </row>
    <row r="753" spans="1:17" hidden="1">
      <c r="A753" t="s">
        <v>1423</v>
      </c>
      <c r="B753" t="s">
        <v>1166</v>
      </c>
      <c r="C753" s="1">
        <v>590.45000000000005</v>
      </c>
      <c r="E753" s="42">
        <f t="shared" si="20"/>
        <v>590.45000000000005</v>
      </c>
      <c r="F753" s="77" t="s">
        <v>225</v>
      </c>
      <c r="G753" s="77" t="s">
        <v>207</v>
      </c>
      <c r="H753" s="77" t="s">
        <v>189</v>
      </c>
      <c r="I753" s="13">
        <v>3</v>
      </c>
      <c r="J753" s="14">
        <v>2015</v>
      </c>
      <c r="K753" s="78" t="s">
        <v>446</v>
      </c>
      <c r="L753" s="79" t="s">
        <v>1268</v>
      </c>
      <c r="M753" s="79" t="s">
        <v>23</v>
      </c>
      <c r="N753" s="15" t="s">
        <v>28</v>
      </c>
      <c r="O753" s="15" t="s">
        <v>29</v>
      </c>
      <c r="P753" s="80" t="s">
        <v>2130</v>
      </c>
      <c r="Q753" s="80" t="s">
        <v>207</v>
      </c>
    </row>
    <row r="754" spans="1:17" hidden="1">
      <c r="A754" t="s">
        <v>1423</v>
      </c>
      <c r="B754" t="s">
        <v>1136</v>
      </c>
      <c r="C754" s="1">
        <v>200</v>
      </c>
      <c r="E754" s="42">
        <f t="shared" si="20"/>
        <v>200</v>
      </c>
      <c r="F754" s="77" t="s">
        <v>225</v>
      </c>
      <c r="G754" s="77" t="s">
        <v>207</v>
      </c>
      <c r="H754" s="77" t="s">
        <v>189</v>
      </c>
      <c r="I754" s="13">
        <v>3</v>
      </c>
      <c r="J754" s="14">
        <v>2015</v>
      </c>
      <c r="K754" s="78" t="s">
        <v>182</v>
      </c>
      <c r="L754" s="79" t="s">
        <v>232</v>
      </c>
      <c r="M754" s="79" t="s">
        <v>23</v>
      </c>
      <c r="N754" s="15" t="s">
        <v>28</v>
      </c>
      <c r="O754" s="15" t="s">
        <v>29</v>
      </c>
      <c r="P754" s="80" t="s">
        <v>2130</v>
      </c>
      <c r="Q754" s="80" t="s">
        <v>207</v>
      </c>
    </row>
    <row r="755" spans="1:17" hidden="1">
      <c r="A755" t="s">
        <v>1423</v>
      </c>
      <c r="B755" t="s">
        <v>1146</v>
      </c>
      <c r="C755" s="1">
        <v>572.39</v>
      </c>
      <c r="E755" s="42">
        <f t="shared" si="20"/>
        <v>572.39</v>
      </c>
      <c r="F755" s="77" t="s">
        <v>225</v>
      </c>
      <c r="G755" s="77" t="s">
        <v>207</v>
      </c>
      <c r="H755" s="77" t="s">
        <v>189</v>
      </c>
      <c r="I755" s="13">
        <v>3</v>
      </c>
      <c r="J755" s="14">
        <v>2015</v>
      </c>
      <c r="K755" s="78" t="s">
        <v>78</v>
      </c>
      <c r="L755" s="79" t="s">
        <v>1258</v>
      </c>
      <c r="M755" s="79" t="s">
        <v>23</v>
      </c>
      <c r="N755" s="15" t="s">
        <v>28</v>
      </c>
      <c r="O755" s="15" t="s">
        <v>29</v>
      </c>
      <c r="P755" s="80" t="s">
        <v>2130</v>
      </c>
      <c r="Q755" s="80" t="s">
        <v>207</v>
      </c>
    </row>
    <row r="756" spans="1:17" hidden="1">
      <c r="A756" t="s">
        <v>1423</v>
      </c>
      <c r="B756" t="s">
        <v>1168</v>
      </c>
      <c r="C756" s="1">
        <v>338.96</v>
      </c>
      <c r="E756" s="42">
        <f t="shared" si="20"/>
        <v>338.96</v>
      </c>
      <c r="F756" s="77" t="s">
        <v>225</v>
      </c>
      <c r="G756" s="77" t="s">
        <v>207</v>
      </c>
      <c r="H756" s="77" t="s">
        <v>189</v>
      </c>
      <c r="I756" s="13">
        <v>3</v>
      </c>
      <c r="J756" s="14">
        <v>2015</v>
      </c>
      <c r="K756" s="78" t="s">
        <v>97</v>
      </c>
      <c r="L756" s="79" t="s">
        <v>98</v>
      </c>
      <c r="M756" s="79" t="s">
        <v>23</v>
      </c>
      <c r="N756" s="15" t="s">
        <v>28</v>
      </c>
      <c r="O756" s="15" t="s">
        <v>24</v>
      </c>
      <c r="P756" s="80" t="s">
        <v>2131</v>
      </c>
      <c r="Q756" s="80" t="s">
        <v>207</v>
      </c>
    </row>
    <row r="757" spans="1:17" hidden="1">
      <c r="A757" t="s">
        <v>1424</v>
      </c>
      <c r="B757" t="s">
        <v>1127</v>
      </c>
      <c r="C757" s="1">
        <v>-2.57</v>
      </c>
      <c r="E757" s="42">
        <f t="shared" si="20"/>
        <v>-2.57</v>
      </c>
      <c r="F757" s="77" t="s">
        <v>1038</v>
      </c>
      <c r="G757" s="77" t="s">
        <v>207</v>
      </c>
      <c r="H757" s="77" t="s">
        <v>189</v>
      </c>
      <c r="I757" s="13">
        <v>3</v>
      </c>
      <c r="J757" s="14">
        <v>2015</v>
      </c>
      <c r="K757" s="78" t="s">
        <v>182</v>
      </c>
      <c r="L757" s="79" t="s">
        <v>183</v>
      </c>
      <c r="M757" s="79" t="s">
        <v>23</v>
      </c>
      <c r="N757" s="15" t="s">
        <v>28</v>
      </c>
      <c r="O757" s="15" t="s">
        <v>29</v>
      </c>
      <c r="P757" s="80" t="s">
        <v>2130</v>
      </c>
      <c r="Q757" s="80" t="s">
        <v>207</v>
      </c>
    </row>
    <row r="758" spans="1:17" hidden="1">
      <c r="A758" t="s">
        <v>1424</v>
      </c>
      <c r="B758" t="s">
        <v>1127</v>
      </c>
      <c r="C758" s="1">
        <v>-1.24</v>
      </c>
      <c r="E758" s="42">
        <f t="shared" si="20"/>
        <v>-1.24</v>
      </c>
      <c r="F758" s="77" t="s">
        <v>1038</v>
      </c>
      <c r="G758" s="77" t="s">
        <v>207</v>
      </c>
      <c r="H758" s="77" t="s">
        <v>189</v>
      </c>
      <c r="I758" s="13">
        <v>3</v>
      </c>
      <c r="J758" s="14">
        <v>2015</v>
      </c>
      <c r="K758" s="78" t="s">
        <v>182</v>
      </c>
      <c r="L758" s="79" t="s">
        <v>183</v>
      </c>
      <c r="M758" s="79" t="s">
        <v>23</v>
      </c>
      <c r="N758" s="15" t="s">
        <v>28</v>
      </c>
      <c r="O758" s="15" t="s">
        <v>29</v>
      </c>
      <c r="P758" s="80" t="s">
        <v>2130</v>
      </c>
      <c r="Q758" s="80" t="s">
        <v>207</v>
      </c>
    </row>
    <row r="759" spans="1:17" hidden="1">
      <c r="A759" t="s">
        <v>1424</v>
      </c>
      <c r="B759" t="s">
        <v>1127</v>
      </c>
      <c r="C759" s="1">
        <v>2.11</v>
      </c>
      <c r="E759" s="42">
        <f t="shared" si="20"/>
        <v>2.11</v>
      </c>
      <c r="F759" s="77" t="s">
        <v>225</v>
      </c>
      <c r="G759" s="77" t="s">
        <v>207</v>
      </c>
      <c r="H759" s="77" t="s">
        <v>189</v>
      </c>
      <c r="I759" s="13">
        <v>3</v>
      </c>
      <c r="J759" s="14">
        <v>2015</v>
      </c>
      <c r="K759" s="78" t="s">
        <v>182</v>
      </c>
      <c r="L759" s="79" t="s">
        <v>183</v>
      </c>
      <c r="M759" s="79" t="s">
        <v>23</v>
      </c>
      <c r="N759" s="15" t="s">
        <v>28</v>
      </c>
      <c r="O759" s="15" t="s">
        <v>29</v>
      </c>
      <c r="P759" s="80" t="s">
        <v>2130</v>
      </c>
      <c r="Q759" s="80" t="s">
        <v>207</v>
      </c>
    </row>
    <row r="760" spans="1:17" hidden="1">
      <c r="A760" t="s">
        <v>1424</v>
      </c>
      <c r="B760" t="s">
        <v>1796</v>
      </c>
      <c r="C760" s="1">
        <v>11.3</v>
      </c>
      <c r="E760" s="42">
        <f t="shared" si="20"/>
        <v>11.3</v>
      </c>
      <c r="F760" s="77" t="s">
        <v>225</v>
      </c>
      <c r="G760" s="77" t="s">
        <v>207</v>
      </c>
      <c r="H760" s="77" t="s">
        <v>189</v>
      </c>
      <c r="I760" s="13">
        <v>3</v>
      </c>
      <c r="J760" s="14">
        <v>2015</v>
      </c>
      <c r="K760" s="78" t="s">
        <v>182</v>
      </c>
      <c r="L760" s="79" t="s">
        <v>183</v>
      </c>
      <c r="M760" s="79" t="s">
        <v>23</v>
      </c>
      <c r="N760" s="15" t="s">
        <v>28</v>
      </c>
      <c r="O760" s="15" t="s">
        <v>29</v>
      </c>
      <c r="P760" s="80" t="s">
        <v>2130</v>
      </c>
      <c r="Q760" s="80" t="s">
        <v>207</v>
      </c>
    </row>
    <row r="761" spans="1:17" hidden="1">
      <c r="A761" t="s">
        <v>1424</v>
      </c>
      <c r="B761" t="s">
        <v>1797</v>
      </c>
      <c r="C761" s="1">
        <v>580.1</v>
      </c>
      <c r="E761" s="42">
        <f t="shared" si="20"/>
        <v>580.1</v>
      </c>
      <c r="F761" s="77" t="s">
        <v>225</v>
      </c>
      <c r="G761" s="77" t="s">
        <v>207</v>
      </c>
      <c r="H761" s="77" t="s">
        <v>189</v>
      </c>
      <c r="I761" s="13">
        <v>3</v>
      </c>
      <c r="J761" s="14">
        <v>2015</v>
      </c>
      <c r="K761" s="78" t="s">
        <v>182</v>
      </c>
      <c r="L761" s="79" t="s">
        <v>183</v>
      </c>
      <c r="M761" s="79" t="s">
        <v>23</v>
      </c>
      <c r="N761" s="15" t="s">
        <v>28</v>
      </c>
      <c r="O761" s="15" t="s">
        <v>29</v>
      </c>
      <c r="P761" s="80" t="s">
        <v>2130</v>
      </c>
      <c r="Q761" s="80" t="s">
        <v>207</v>
      </c>
    </row>
    <row r="762" spans="1:17" hidden="1">
      <c r="A762" t="s">
        <v>1424</v>
      </c>
      <c r="B762" t="s">
        <v>1798</v>
      </c>
      <c r="C762" s="1">
        <v>23.52</v>
      </c>
      <c r="E762" s="42">
        <f t="shared" si="20"/>
        <v>23.52</v>
      </c>
      <c r="F762" s="77" t="s">
        <v>225</v>
      </c>
      <c r="G762" s="77" t="s">
        <v>207</v>
      </c>
      <c r="H762" s="77" t="s">
        <v>189</v>
      </c>
      <c r="I762" s="13">
        <v>3</v>
      </c>
      <c r="J762" s="14">
        <v>2015</v>
      </c>
      <c r="K762" s="78" t="s">
        <v>182</v>
      </c>
      <c r="L762" s="79" t="s">
        <v>183</v>
      </c>
      <c r="M762" s="79" t="s">
        <v>23</v>
      </c>
      <c r="N762" s="15" t="s">
        <v>28</v>
      </c>
      <c r="O762" s="15" t="s">
        <v>29</v>
      </c>
      <c r="P762" s="80" t="s">
        <v>2130</v>
      </c>
      <c r="Q762" s="80" t="s">
        <v>207</v>
      </c>
    </row>
    <row r="763" spans="1:17" hidden="1">
      <c r="A763" t="s">
        <v>1424</v>
      </c>
      <c r="B763" t="s">
        <v>1799</v>
      </c>
      <c r="C763" s="1">
        <v>172.74</v>
      </c>
      <c r="E763" s="42">
        <f t="shared" si="20"/>
        <v>172.74</v>
      </c>
      <c r="F763" s="77" t="s">
        <v>225</v>
      </c>
      <c r="G763" s="77" t="s">
        <v>207</v>
      </c>
      <c r="H763" s="77" t="s">
        <v>189</v>
      </c>
      <c r="I763" s="13">
        <v>3</v>
      </c>
      <c r="J763" s="14">
        <v>2015</v>
      </c>
      <c r="K763" s="78" t="s">
        <v>182</v>
      </c>
      <c r="L763" s="79" t="s">
        <v>183</v>
      </c>
      <c r="M763" s="79" t="s">
        <v>23</v>
      </c>
      <c r="N763" s="15" t="s">
        <v>28</v>
      </c>
      <c r="O763" s="15" t="s">
        <v>29</v>
      </c>
      <c r="P763" s="80" t="s">
        <v>2130</v>
      </c>
      <c r="Q763" s="80" t="s">
        <v>207</v>
      </c>
    </row>
    <row r="764" spans="1:17" hidden="1">
      <c r="A764" t="s">
        <v>1424</v>
      </c>
      <c r="B764" t="s">
        <v>1202</v>
      </c>
      <c r="C764" s="1">
        <v>293</v>
      </c>
      <c r="E764" s="42">
        <f t="shared" si="20"/>
        <v>293</v>
      </c>
      <c r="F764" s="77" t="s">
        <v>225</v>
      </c>
      <c r="G764" s="77" t="s">
        <v>207</v>
      </c>
      <c r="H764" s="77" t="s">
        <v>189</v>
      </c>
      <c r="I764" s="13">
        <v>3</v>
      </c>
      <c r="J764" s="14">
        <v>2015</v>
      </c>
      <c r="K764" s="78" t="s">
        <v>31</v>
      </c>
      <c r="L764" s="79" t="s">
        <v>110</v>
      </c>
      <c r="M764" s="79" t="s">
        <v>23</v>
      </c>
      <c r="N764" s="15" t="s">
        <v>28</v>
      </c>
      <c r="O764" s="15" t="s">
        <v>24</v>
      </c>
      <c r="P764" s="80" t="s">
        <v>2130</v>
      </c>
      <c r="Q764" s="80" t="s">
        <v>207</v>
      </c>
    </row>
    <row r="765" spans="1:17" hidden="1">
      <c r="A765" t="s">
        <v>1424</v>
      </c>
      <c r="B765" t="s">
        <v>1202</v>
      </c>
      <c r="C765" s="1">
        <v>2479.4</v>
      </c>
      <c r="E765" s="42">
        <f t="shared" si="20"/>
        <v>2479.4</v>
      </c>
      <c r="F765" s="77" t="s">
        <v>225</v>
      </c>
      <c r="G765" s="77" t="s">
        <v>207</v>
      </c>
      <c r="H765" s="77" t="s">
        <v>189</v>
      </c>
      <c r="I765" s="13">
        <v>3</v>
      </c>
      <c r="J765" s="14">
        <v>2015</v>
      </c>
      <c r="K765" s="78" t="s">
        <v>31</v>
      </c>
      <c r="L765" s="79" t="s">
        <v>110</v>
      </c>
      <c r="M765" s="79" t="s">
        <v>23</v>
      </c>
      <c r="N765" s="15" t="s">
        <v>28</v>
      </c>
      <c r="O765" s="15" t="s">
        <v>24</v>
      </c>
      <c r="P765" s="80" t="s">
        <v>2130</v>
      </c>
      <c r="Q765" s="80" t="s">
        <v>207</v>
      </c>
    </row>
    <row r="766" spans="1:17" hidden="1">
      <c r="A766" t="s">
        <v>1424</v>
      </c>
      <c r="B766" t="s">
        <v>1224</v>
      </c>
      <c r="C766" s="1">
        <v>98.24</v>
      </c>
      <c r="E766" s="42">
        <f t="shared" si="20"/>
        <v>98.24</v>
      </c>
      <c r="F766" s="77" t="s">
        <v>225</v>
      </c>
      <c r="G766" s="77" t="s">
        <v>207</v>
      </c>
      <c r="H766" s="77" t="s">
        <v>189</v>
      </c>
      <c r="I766" s="13">
        <v>3</v>
      </c>
      <c r="J766" s="14">
        <v>2015</v>
      </c>
      <c r="K766" s="78" t="s">
        <v>31</v>
      </c>
      <c r="L766" s="79" t="s">
        <v>128</v>
      </c>
      <c r="M766" s="79" t="s">
        <v>23</v>
      </c>
      <c r="N766" s="15" t="s">
        <v>28</v>
      </c>
      <c r="O766" s="15" t="s">
        <v>24</v>
      </c>
      <c r="P766" s="80" t="s">
        <v>2130</v>
      </c>
      <c r="Q766" s="80" t="s">
        <v>207</v>
      </c>
    </row>
    <row r="767" spans="1:17" hidden="1">
      <c r="A767" t="s">
        <v>1425</v>
      </c>
      <c r="B767" t="s">
        <v>1127</v>
      </c>
      <c r="C767" s="1">
        <v>-3.89</v>
      </c>
      <c r="E767" s="42">
        <f t="shared" si="20"/>
        <v>-3.89</v>
      </c>
      <c r="F767" s="77" t="s">
        <v>1038</v>
      </c>
      <c r="G767" s="77" t="s">
        <v>207</v>
      </c>
      <c r="H767" s="77" t="s">
        <v>189</v>
      </c>
      <c r="I767" s="13">
        <v>3</v>
      </c>
      <c r="J767" s="14">
        <v>2015</v>
      </c>
      <c r="K767" s="78" t="s">
        <v>182</v>
      </c>
      <c r="L767" s="79" t="s">
        <v>183</v>
      </c>
      <c r="M767" s="79" t="s">
        <v>23</v>
      </c>
      <c r="N767" s="15" t="s">
        <v>28</v>
      </c>
      <c r="O767" s="15" t="s">
        <v>29</v>
      </c>
      <c r="P767" s="80" t="s">
        <v>2130</v>
      </c>
      <c r="Q767" s="80" t="s">
        <v>207</v>
      </c>
    </row>
    <row r="768" spans="1:17" hidden="1">
      <c r="A768" t="s">
        <v>1425</v>
      </c>
      <c r="B768" t="s">
        <v>1180</v>
      </c>
      <c r="C768" s="1">
        <v>45</v>
      </c>
      <c r="E768" s="42">
        <f t="shared" si="20"/>
        <v>45</v>
      </c>
      <c r="F768" s="77" t="s">
        <v>225</v>
      </c>
      <c r="G768" s="77" t="s">
        <v>207</v>
      </c>
      <c r="H768" s="77" t="s">
        <v>189</v>
      </c>
      <c r="I768" s="13">
        <v>3</v>
      </c>
      <c r="J768" s="14">
        <v>2015</v>
      </c>
      <c r="K768" s="78" t="s">
        <v>491</v>
      </c>
      <c r="L768" s="79" t="s">
        <v>82</v>
      </c>
      <c r="M768" s="79" t="s">
        <v>23</v>
      </c>
      <c r="N768" s="15" t="s">
        <v>28</v>
      </c>
      <c r="O768" s="15" t="s">
        <v>29</v>
      </c>
      <c r="P768" s="80" t="s">
        <v>2130</v>
      </c>
      <c r="Q768" s="80" t="s">
        <v>207</v>
      </c>
    </row>
    <row r="769" spans="1:17" hidden="1">
      <c r="A769" t="s">
        <v>1425</v>
      </c>
      <c r="B769" t="s">
        <v>1180</v>
      </c>
      <c r="C769" s="1">
        <v>45</v>
      </c>
      <c r="E769" s="42">
        <f t="shared" si="20"/>
        <v>45</v>
      </c>
      <c r="F769" s="77" t="s">
        <v>225</v>
      </c>
      <c r="G769" s="77" t="s">
        <v>207</v>
      </c>
      <c r="H769" s="77" t="s">
        <v>189</v>
      </c>
      <c r="I769" s="13">
        <v>3</v>
      </c>
      <c r="J769" s="14">
        <v>2015</v>
      </c>
      <c r="K769" s="78" t="s">
        <v>491</v>
      </c>
      <c r="L769" s="79" t="s">
        <v>82</v>
      </c>
      <c r="M769" s="79" t="s">
        <v>23</v>
      </c>
      <c r="N769" s="15" t="s">
        <v>28</v>
      </c>
      <c r="O769" s="15" t="s">
        <v>29</v>
      </c>
      <c r="P769" s="80" t="s">
        <v>2130</v>
      </c>
      <c r="Q769" s="80" t="s">
        <v>207</v>
      </c>
    </row>
    <row r="770" spans="1:17" hidden="1">
      <c r="A770" t="s">
        <v>1425</v>
      </c>
      <c r="B770" t="s">
        <v>1180</v>
      </c>
      <c r="C770" s="1">
        <v>450</v>
      </c>
      <c r="E770" s="42">
        <f t="shared" si="20"/>
        <v>450</v>
      </c>
      <c r="F770" s="77" t="s">
        <v>225</v>
      </c>
      <c r="G770" s="77" t="s">
        <v>207</v>
      </c>
      <c r="H770" s="77" t="s">
        <v>189</v>
      </c>
      <c r="I770" s="13">
        <v>3</v>
      </c>
      <c r="J770" s="14">
        <v>2015</v>
      </c>
      <c r="K770" s="78" t="s">
        <v>491</v>
      </c>
      <c r="L770" s="79" t="s">
        <v>82</v>
      </c>
      <c r="M770" s="79" t="s">
        <v>23</v>
      </c>
      <c r="N770" s="15" t="s">
        <v>28</v>
      </c>
      <c r="O770" s="15" t="s">
        <v>29</v>
      </c>
      <c r="P770" s="80" t="s">
        <v>2130</v>
      </c>
      <c r="Q770" s="80" t="s">
        <v>207</v>
      </c>
    </row>
    <row r="771" spans="1:17" hidden="1">
      <c r="A771" t="s">
        <v>1425</v>
      </c>
      <c r="B771" t="s">
        <v>1800</v>
      </c>
      <c r="C771" s="1">
        <v>58.68</v>
      </c>
      <c r="E771" s="42">
        <f t="shared" si="20"/>
        <v>58.68</v>
      </c>
      <c r="F771" s="77" t="s">
        <v>225</v>
      </c>
      <c r="G771" s="77" t="s">
        <v>207</v>
      </c>
      <c r="H771" s="77" t="s">
        <v>189</v>
      </c>
      <c r="I771" s="13">
        <v>3</v>
      </c>
      <c r="J771" s="14">
        <v>2015</v>
      </c>
      <c r="K771" s="78" t="s">
        <v>182</v>
      </c>
      <c r="L771" s="79" t="s">
        <v>183</v>
      </c>
      <c r="M771" s="79" t="s">
        <v>23</v>
      </c>
      <c r="N771" s="15" t="s">
        <v>28</v>
      </c>
      <c r="O771" s="15" t="s">
        <v>29</v>
      </c>
      <c r="P771" s="80" t="s">
        <v>2130</v>
      </c>
      <c r="Q771" s="80" t="s">
        <v>207</v>
      </c>
    </row>
    <row r="772" spans="1:17" hidden="1">
      <c r="A772" t="s">
        <v>1425</v>
      </c>
      <c r="B772" t="s">
        <v>1136</v>
      </c>
      <c r="C772" s="1">
        <v>200</v>
      </c>
      <c r="E772" s="42">
        <f t="shared" si="20"/>
        <v>200</v>
      </c>
      <c r="F772" s="77" t="s">
        <v>225</v>
      </c>
      <c r="G772" s="77" t="s">
        <v>207</v>
      </c>
      <c r="H772" s="77" t="s">
        <v>189</v>
      </c>
      <c r="I772" s="13">
        <v>3</v>
      </c>
      <c r="J772" s="14">
        <v>2015</v>
      </c>
      <c r="K772" s="78" t="s">
        <v>182</v>
      </c>
      <c r="L772" s="79" t="s">
        <v>232</v>
      </c>
      <c r="M772" s="79" t="s">
        <v>23</v>
      </c>
      <c r="N772" s="15" t="s">
        <v>28</v>
      </c>
      <c r="O772" s="15" t="s">
        <v>29</v>
      </c>
      <c r="P772" s="80" t="s">
        <v>2130</v>
      </c>
      <c r="Q772" s="80" t="s">
        <v>207</v>
      </c>
    </row>
    <row r="773" spans="1:17" hidden="1">
      <c r="A773" t="s">
        <v>1425</v>
      </c>
      <c r="B773" t="s">
        <v>1160</v>
      </c>
      <c r="C773" s="1">
        <v>304.39999999999998</v>
      </c>
      <c r="E773" s="42">
        <f t="shared" si="20"/>
        <v>304.39999999999998</v>
      </c>
      <c r="F773" s="77" t="s">
        <v>225</v>
      </c>
      <c r="G773" s="77" t="s">
        <v>207</v>
      </c>
      <c r="H773" s="77" t="s">
        <v>189</v>
      </c>
      <c r="I773" s="13">
        <v>3</v>
      </c>
      <c r="J773" s="14">
        <v>2015</v>
      </c>
      <c r="K773" s="78" t="s">
        <v>460</v>
      </c>
      <c r="L773" s="79" t="s">
        <v>1253</v>
      </c>
      <c r="M773" s="79" t="s">
        <v>294</v>
      </c>
      <c r="N773" s="15" t="s">
        <v>28</v>
      </c>
      <c r="O773" s="15" t="s">
        <v>29</v>
      </c>
      <c r="P773" s="80" t="s">
        <v>2130</v>
      </c>
      <c r="Q773" s="80" t="s">
        <v>207</v>
      </c>
    </row>
    <row r="774" spans="1:17" hidden="1">
      <c r="A774" t="s">
        <v>1426</v>
      </c>
      <c r="B774" t="s">
        <v>1801</v>
      </c>
      <c r="C774" s="1">
        <v>300.13</v>
      </c>
      <c r="E774" s="42">
        <f t="shared" si="20"/>
        <v>300.13</v>
      </c>
      <c r="F774" s="77" t="s">
        <v>225</v>
      </c>
      <c r="G774" s="77" t="s">
        <v>207</v>
      </c>
      <c r="H774" s="77" t="s">
        <v>189</v>
      </c>
      <c r="I774" s="13">
        <v>3</v>
      </c>
      <c r="J774" s="14">
        <v>2015</v>
      </c>
      <c r="K774" s="78" t="s">
        <v>34</v>
      </c>
      <c r="L774" s="79" t="s">
        <v>35</v>
      </c>
      <c r="M774" s="79" t="s">
        <v>299</v>
      </c>
      <c r="N774" s="15" t="s">
        <v>28</v>
      </c>
      <c r="O774" s="15" t="s">
        <v>29</v>
      </c>
      <c r="P774" s="80" t="s">
        <v>2130</v>
      </c>
      <c r="Q774" s="80" t="s">
        <v>207</v>
      </c>
    </row>
    <row r="775" spans="1:17" hidden="1">
      <c r="A775" t="s">
        <v>1426</v>
      </c>
      <c r="B775" t="s">
        <v>1133</v>
      </c>
      <c r="C775" s="1">
        <v>64.44</v>
      </c>
      <c r="E775" s="42">
        <f t="shared" si="20"/>
        <v>64.44</v>
      </c>
      <c r="F775" s="77" t="s">
        <v>225</v>
      </c>
      <c r="G775" s="77" t="s">
        <v>207</v>
      </c>
      <c r="H775" s="77" t="s">
        <v>189</v>
      </c>
      <c r="I775" s="13">
        <v>3</v>
      </c>
      <c r="J775" s="14">
        <v>2015</v>
      </c>
      <c r="K775" s="78" t="s">
        <v>97</v>
      </c>
      <c r="L775" s="79" t="s">
        <v>98</v>
      </c>
      <c r="M775" s="79" t="s">
        <v>23</v>
      </c>
      <c r="N775" s="15" t="s">
        <v>28</v>
      </c>
      <c r="O775" s="15" t="s">
        <v>24</v>
      </c>
      <c r="P775" s="80" t="s">
        <v>2131</v>
      </c>
      <c r="Q775" s="80" t="s">
        <v>207</v>
      </c>
    </row>
    <row r="776" spans="1:17" hidden="1">
      <c r="A776" t="s">
        <v>1426</v>
      </c>
      <c r="B776" t="s">
        <v>1802</v>
      </c>
      <c r="C776" s="1">
        <v>130.56</v>
      </c>
      <c r="E776" s="42">
        <f t="shared" si="20"/>
        <v>130.56</v>
      </c>
      <c r="F776" s="77" t="s">
        <v>225</v>
      </c>
      <c r="G776" s="77" t="s">
        <v>207</v>
      </c>
      <c r="H776" s="77" t="s">
        <v>189</v>
      </c>
      <c r="I776" s="13">
        <v>3</v>
      </c>
      <c r="J776" s="14">
        <v>2015</v>
      </c>
      <c r="K776" s="78" t="s">
        <v>182</v>
      </c>
      <c r="L776" s="79" t="s">
        <v>183</v>
      </c>
      <c r="M776" s="79" t="s">
        <v>23</v>
      </c>
      <c r="N776" s="15" t="s">
        <v>28</v>
      </c>
      <c r="O776" s="15" t="s">
        <v>29</v>
      </c>
      <c r="P776" s="80" t="s">
        <v>2130</v>
      </c>
      <c r="Q776" s="80" t="s">
        <v>207</v>
      </c>
    </row>
    <row r="777" spans="1:17" hidden="1">
      <c r="A777" t="s">
        <v>1426</v>
      </c>
      <c r="B777" t="s">
        <v>1803</v>
      </c>
      <c r="C777" s="1">
        <v>14.14</v>
      </c>
      <c r="E777" s="42">
        <f t="shared" si="20"/>
        <v>14.14</v>
      </c>
      <c r="F777" s="77" t="s">
        <v>225</v>
      </c>
      <c r="G777" s="77" t="s">
        <v>207</v>
      </c>
      <c r="H777" s="77" t="s">
        <v>189</v>
      </c>
      <c r="I777" s="13">
        <v>3</v>
      </c>
      <c r="J777" s="14">
        <v>2015</v>
      </c>
      <c r="K777" s="78" t="s">
        <v>182</v>
      </c>
      <c r="L777" s="79" t="s">
        <v>183</v>
      </c>
      <c r="M777" s="79" t="s">
        <v>23</v>
      </c>
      <c r="N777" s="15" t="s">
        <v>28</v>
      </c>
      <c r="O777" s="15" t="s">
        <v>29</v>
      </c>
      <c r="P777" s="80" t="s">
        <v>2130</v>
      </c>
      <c r="Q777" s="80" t="s">
        <v>207</v>
      </c>
    </row>
    <row r="778" spans="1:17" hidden="1">
      <c r="A778" t="s">
        <v>1426</v>
      </c>
      <c r="B778" t="s">
        <v>1804</v>
      </c>
      <c r="C778" s="1">
        <v>103.86</v>
      </c>
      <c r="E778" s="42">
        <f t="shared" si="20"/>
        <v>103.86</v>
      </c>
      <c r="F778" s="77" t="s">
        <v>225</v>
      </c>
      <c r="G778" s="77" t="s">
        <v>207</v>
      </c>
      <c r="H778" s="77" t="s">
        <v>189</v>
      </c>
      <c r="I778" s="13">
        <v>3</v>
      </c>
      <c r="J778" s="14">
        <v>2015</v>
      </c>
      <c r="K778" s="78" t="s">
        <v>182</v>
      </c>
      <c r="L778" s="79" t="s">
        <v>183</v>
      </c>
      <c r="M778" s="79" t="s">
        <v>23</v>
      </c>
      <c r="N778" s="15" t="s">
        <v>28</v>
      </c>
      <c r="O778" s="15" t="s">
        <v>29</v>
      </c>
      <c r="P778" s="80" t="s">
        <v>2130</v>
      </c>
      <c r="Q778" s="80" t="s">
        <v>207</v>
      </c>
    </row>
    <row r="779" spans="1:17" hidden="1">
      <c r="A779" t="s">
        <v>1426</v>
      </c>
      <c r="B779" t="s">
        <v>1805</v>
      </c>
      <c r="C779" s="1">
        <v>23.52</v>
      </c>
      <c r="E779" s="42">
        <f t="shared" si="20"/>
        <v>23.52</v>
      </c>
      <c r="F779" s="77" t="s">
        <v>225</v>
      </c>
      <c r="G779" s="77" t="s">
        <v>207</v>
      </c>
      <c r="H779" s="77" t="s">
        <v>189</v>
      </c>
      <c r="I779" s="13">
        <v>3</v>
      </c>
      <c r="J779" s="14">
        <v>2015</v>
      </c>
      <c r="K779" s="78" t="s">
        <v>182</v>
      </c>
      <c r="L779" s="79" t="s">
        <v>183</v>
      </c>
      <c r="M779" s="79" t="s">
        <v>23</v>
      </c>
      <c r="N779" s="15" t="s">
        <v>28</v>
      </c>
      <c r="O779" s="15" t="s">
        <v>29</v>
      </c>
      <c r="P779" s="80" t="s">
        <v>2130</v>
      </c>
      <c r="Q779" s="80" t="s">
        <v>207</v>
      </c>
    </row>
    <row r="780" spans="1:17" hidden="1">
      <c r="A780" t="s">
        <v>1426</v>
      </c>
      <c r="B780" t="s">
        <v>1723</v>
      </c>
      <c r="C780" s="1">
        <v>98</v>
      </c>
      <c r="E780" s="42">
        <f t="shared" si="20"/>
        <v>98</v>
      </c>
      <c r="F780" s="77" t="s">
        <v>225</v>
      </c>
      <c r="G780" s="77" t="s">
        <v>207</v>
      </c>
      <c r="H780" s="77" t="s">
        <v>189</v>
      </c>
      <c r="I780" s="13">
        <v>3</v>
      </c>
      <c r="J780" s="14">
        <v>2015</v>
      </c>
      <c r="K780" s="78" t="s">
        <v>34</v>
      </c>
      <c r="L780" s="79" t="s">
        <v>35</v>
      </c>
      <c r="M780" s="79" t="s">
        <v>299</v>
      </c>
      <c r="N780" s="15" t="s">
        <v>28</v>
      </c>
      <c r="O780" s="15" t="s">
        <v>29</v>
      </c>
      <c r="P780" s="80" t="s">
        <v>2130</v>
      </c>
      <c r="Q780" s="80" t="s">
        <v>207</v>
      </c>
    </row>
    <row r="781" spans="1:17" hidden="1">
      <c r="A781" t="s">
        <v>1426</v>
      </c>
      <c r="B781" t="s">
        <v>1152</v>
      </c>
      <c r="C781" s="1">
        <v>-37.72</v>
      </c>
      <c r="E781" s="42">
        <f t="shared" si="20"/>
        <v>-37.72</v>
      </c>
      <c r="F781" s="77" t="s">
        <v>1038</v>
      </c>
      <c r="G781" s="77" t="s">
        <v>207</v>
      </c>
      <c r="H781" s="77" t="s">
        <v>189</v>
      </c>
      <c r="I781" s="13">
        <v>3</v>
      </c>
      <c r="J781" s="14">
        <v>2015</v>
      </c>
      <c r="K781" s="78" t="s">
        <v>34</v>
      </c>
      <c r="L781" s="79" t="s">
        <v>35</v>
      </c>
      <c r="M781" s="79" t="s">
        <v>299</v>
      </c>
      <c r="N781" s="15" t="s">
        <v>28</v>
      </c>
      <c r="O781" s="15" t="s">
        <v>29</v>
      </c>
      <c r="P781" s="80" t="s">
        <v>2130</v>
      </c>
      <c r="Q781" s="80" t="s">
        <v>207</v>
      </c>
    </row>
    <row r="782" spans="1:17" hidden="1">
      <c r="A782" t="s">
        <v>1426</v>
      </c>
      <c r="B782" t="s">
        <v>1806</v>
      </c>
      <c r="C782" s="1">
        <v>12.78</v>
      </c>
      <c r="E782" s="42">
        <f t="shared" si="20"/>
        <v>12.78</v>
      </c>
      <c r="F782" s="77" t="s">
        <v>225</v>
      </c>
      <c r="G782" s="77" t="s">
        <v>207</v>
      </c>
      <c r="H782" s="77" t="s">
        <v>189</v>
      </c>
      <c r="I782" s="13">
        <v>3</v>
      </c>
      <c r="J782" s="14">
        <v>2015</v>
      </c>
      <c r="K782" s="78" t="s">
        <v>182</v>
      </c>
      <c r="L782" s="79" t="s">
        <v>1257</v>
      </c>
      <c r="M782" s="79" t="s">
        <v>23</v>
      </c>
      <c r="N782" s="15" t="s">
        <v>28</v>
      </c>
      <c r="O782" s="15" t="s">
        <v>29</v>
      </c>
      <c r="P782" s="80" t="s">
        <v>2130</v>
      </c>
      <c r="Q782" s="80" t="s">
        <v>207</v>
      </c>
    </row>
    <row r="783" spans="1:17" hidden="1">
      <c r="A783" t="s">
        <v>1427</v>
      </c>
      <c r="B783" t="s">
        <v>1127</v>
      </c>
      <c r="C783" s="1">
        <v>-2.8</v>
      </c>
      <c r="E783" s="42">
        <f t="shared" si="20"/>
        <v>-2.8</v>
      </c>
      <c r="F783" s="77" t="s">
        <v>1038</v>
      </c>
      <c r="G783" s="77" t="s">
        <v>207</v>
      </c>
      <c r="H783" s="77" t="s">
        <v>189</v>
      </c>
      <c r="I783" s="13">
        <v>3</v>
      </c>
      <c r="J783" s="14">
        <v>2015</v>
      </c>
      <c r="K783" s="78" t="s">
        <v>182</v>
      </c>
      <c r="L783" s="79" t="s">
        <v>183</v>
      </c>
      <c r="M783" s="79" t="s">
        <v>23</v>
      </c>
      <c r="N783" s="15" t="s">
        <v>28</v>
      </c>
      <c r="O783" s="15" t="s">
        <v>29</v>
      </c>
      <c r="P783" s="80" t="s">
        <v>2130</v>
      </c>
      <c r="Q783" s="80" t="s">
        <v>207</v>
      </c>
    </row>
    <row r="784" spans="1:17" hidden="1">
      <c r="A784" t="s">
        <v>1427</v>
      </c>
      <c r="B784" t="s">
        <v>1127</v>
      </c>
      <c r="C784" s="1">
        <v>-0.89</v>
      </c>
      <c r="E784" s="42">
        <f t="shared" si="20"/>
        <v>-0.89</v>
      </c>
      <c r="F784" s="77" t="s">
        <v>1038</v>
      </c>
      <c r="G784" s="77" t="s">
        <v>207</v>
      </c>
      <c r="H784" s="77" t="s">
        <v>189</v>
      </c>
      <c r="I784" s="13">
        <v>3</v>
      </c>
      <c r="J784" s="14">
        <v>2015</v>
      </c>
      <c r="K784" s="78" t="s">
        <v>182</v>
      </c>
      <c r="L784" s="79" t="s">
        <v>183</v>
      </c>
      <c r="M784" s="79" t="s">
        <v>23</v>
      </c>
      <c r="N784" s="15" t="s">
        <v>28</v>
      </c>
      <c r="O784" s="15" t="s">
        <v>29</v>
      </c>
      <c r="P784" s="80" t="s">
        <v>2130</v>
      </c>
      <c r="Q784" s="80" t="s">
        <v>207</v>
      </c>
    </row>
    <row r="785" spans="1:17" hidden="1">
      <c r="A785" t="s">
        <v>1427</v>
      </c>
      <c r="B785" t="s">
        <v>1807</v>
      </c>
      <c r="C785" s="1">
        <v>27.45</v>
      </c>
      <c r="E785" s="42">
        <f t="shared" si="20"/>
        <v>27.45</v>
      </c>
      <c r="F785" s="77" t="s">
        <v>225</v>
      </c>
      <c r="G785" s="77" t="s">
        <v>207</v>
      </c>
      <c r="H785" s="77" t="s">
        <v>189</v>
      </c>
      <c r="I785" s="13">
        <v>3</v>
      </c>
      <c r="J785" s="14">
        <v>2015</v>
      </c>
      <c r="K785" s="78" t="s">
        <v>182</v>
      </c>
      <c r="L785" s="79" t="s">
        <v>183</v>
      </c>
      <c r="M785" s="79" t="s">
        <v>23</v>
      </c>
      <c r="N785" s="15" t="s">
        <v>28</v>
      </c>
      <c r="O785" s="15" t="s">
        <v>29</v>
      </c>
      <c r="P785" s="80" t="s">
        <v>2130</v>
      </c>
      <c r="Q785" s="80" t="s">
        <v>207</v>
      </c>
    </row>
    <row r="786" spans="1:17" hidden="1">
      <c r="A786" t="s">
        <v>1427</v>
      </c>
      <c r="B786" t="s">
        <v>1224</v>
      </c>
      <c r="C786" s="1">
        <v>36.69</v>
      </c>
      <c r="E786" s="42">
        <f t="shared" si="20"/>
        <v>36.69</v>
      </c>
      <c r="F786" s="77" t="s">
        <v>225</v>
      </c>
      <c r="G786" s="77" t="s">
        <v>207</v>
      </c>
      <c r="H786" s="77" t="s">
        <v>189</v>
      </c>
      <c r="I786" s="13">
        <v>3</v>
      </c>
      <c r="J786" s="14">
        <v>2015</v>
      </c>
      <c r="K786" s="78" t="s">
        <v>31</v>
      </c>
      <c r="L786" s="79" t="s">
        <v>128</v>
      </c>
      <c r="M786" s="79" t="s">
        <v>23</v>
      </c>
      <c r="N786" s="15" t="s">
        <v>28</v>
      </c>
      <c r="O786" s="15" t="s">
        <v>24</v>
      </c>
      <c r="P786" s="80" t="s">
        <v>2130</v>
      </c>
      <c r="Q786" s="80" t="s">
        <v>207</v>
      </c>
    </row>
    <row r="787" spans="1:17" hidden="1">
      <c r="A787" t="s">
        <v>1427</v>
      </c>
      <c r="B787" t="s">
        <v>1166</v>
      </c>
      <c r="C787" s="1">
        <v>336.23</v>
      </c>
      <c r="E787" s="42">
        <f t="shared" si="20"/>
        <v>336.23</v>
      </c>
      <c r="F787" s="77" t="s">
        <v>225</v>
      </c>
      <c r="G787" s="77" t="s">
        <v>207</v>
      </c>
      <c r="H787" s="77" t="s">
        <v>189</v>
      </c>
      <c r="I787" s="13">
        <v>3</v>
      </c>
      <c r="J787" s="14">
        <v>2015</v>
      </c>
      <c r="K787" s="78" t="s">
        <v>446</v>
      </c>
      <c r="L787" s="79" t="s">
        <v>1268</v>
      </c>
      <c r="M787" s="79" t="s">
        <v>23</v>
      </c>
      <c r="N787" s="15" t="s">
        <v>28</v>
      </c>
      <c r="O787" s="15" t="s">
        <v>29</v>
      </c>
      <c r="P787" s="80" t="s">
        <v>2130</v>
      </c>
      <c r="Q787" s="80" t="s">
        <v>207</v>
      </c>
    </row>
    <row r="788" spans="1:17" hidden="1">
      <c r="A788" t="s">
        <v>1427</v>
      </c>
      <c r="B788" t="s">
        <v>1136</v>
      </c>
      <c r="C788" s="1">
        <v>100</v>
      </c>
      <c r="E788" s="42">
        <f t="shared" si="20"/>
        <v>100</v>
      </c>
      <c r="F788" s="77" t="s">
        <v>225</v>
      </c>
      <c r="G788" s="77" t="s">
        <v>207</v>
      </c>
      <c r="H788" s="77" t="s">
        <v>189</v>
      </c>
      <c r="I788" s="13">
        <v>3</v>
      </c>
      <c r="J788" s="14">
        <v>2015</v>
      </c>
      <c r="K788" s="78" t="s">
        <v>182</v>
      </c>
      <c r="L788" s="79" t="s">
        <v>232</v>
      </c>
      <c r="M788" s="79" t="s">
        <v>23</v>
      </c>
      <c r="N788" s="15" t="s">
        <v>28</v>
      </c>
      <c r="O788" s="15" t="s">
        <v>29</v>
      </c>
      <c r="P788" s="80" t="s">
        <v>2130</v>
      </c>
      <c r="Q788" s="80" t="s">
        <v>207</v>
      </c>
    </row>
    <row r="789" spans="1:17" hidden="1">
      <c r="A789" t="s">
        <v>1428</v>
      </c>
      <c r="B789" t="s">
        <v>1127</v>
      </c>
      <c r="C789" s="1">
        <v>-3.45</v>
      </c>
      <c r="E789" s="42">
        <f t="shared" si="20"/>
        <v>-3.45</v>
      </c>
      <c r="F789" s="77" t="s">
        <v>1038</v>
      </c>
      <c r="G789" s="77" t="s">
        <v>207</v>
      </c>
      <c r="H789" s="77" t="s">
        <v>189</v>
      </c>
      <c r="I789" s="13">
        <v>3</v>
      </c>
      <c r="J789" s="14">
        <v>2015</v>
      </c>
      <c r="K789" s="78" t="s">
        <v>182</v>
      </c>
      <c r="L789" s="79" t="s">
        <v>183</v>
      </c>
      <c r="M789" s="79" t="s">
        <v>23</v>
      </c>
      <c r="N789" s="15" t="s">
        <v>28</v>
      </c>
      <c r="O789" s="15" t="s">
        <v>29</v>
      </c>
      <c r="P789" s="80" t="s">
        <v>2130</v>
      </c>
      <c r="Q789" s="80" t="s">
        <v>207</v>
      </c>
    </row>
    <row r="790" spans="1:17" hidden="1">
      <c r="A790" t="s">
        <v>1428</v>
      </c>
      <c r="B790" t="s">
        <v>1127</v>
      </c>
      <c r="C790" s="1">
        <v>-1.47</v>
      </c>
      <c r="E790" s="42">
        <f t="shared" si="20"/>
        <v>-1.47</v>
      </c>
      <c r="F790" s="77" t="s">
        <v>1038</v>
      </c>
      <c r="G790" s="77" t="s">
        <v>207</v>
      </c>
      <c r="H790" s="77" t="s">
        <v>189</v>
      </c>
      <c r="I790" s="13">
        <v>3</v>
      </c>
      <c r="J790" s="14">
        <v>2015</v>
      </c>
      <c r="K790" s="78" t="s">
        <v>182</v>
      </c>
      <c r="L790" s="79" t="s">
        <v>183</v>
      </c>
      <c r="M790" s="79" t="s">
        <v>23</v>
      </c>
      <c r="N790" s="15" t="s">
        <v>28</v>
      </c>
      <c r="O790" s="15" t="s">
        <v>29</v>
      </c>
      <c r="P790" s="80" t="s">
        <v>2130</v>
      </c>
      <c r="Q790" s="80" t="s">
        <v>207</v>
      </c>
    </row>
    <row r="791" spans="1:17" hidden="1">
      <c r="A791" t="s">
        <v>1428</v>
      </c>
      <c r="B791" t="s">
        <v>1192</v>
      </c>
      <c r="C791" s="1">
        <v>39</v>
      </c>
      <c r="E791" s="42">
        <f t="shared" si="20"/>
        <v>39</v>
      </c>
      <c r="F791" s="77" t="s">
        <v>225</v>
      </c>
      <c r="G791" s="77" t="s">
        <v>207</v>
      </c>
      <c r="H791" s="77" t="s">
        <v>189</v>
      </c>
      <c r="I791" s="13">
        <v>3</v>
      </c>
      <c r="J791" s="14">
        <v>2015</v>
      </c>
      <c r="K791" s="78" t="s">
        <v>43</v>
      </c>
      <c r="L791" s="79" t="s">
        <v>1265</v>
      </c>
      <c r="M791" s="79" t="s">
        <v>23</v>
      </c>
      <c r="N791" s="15" t="s">
        <v>28</v>
      </c>
      <c r="O791" s="15" t="s">
        <v>29</v>
      </c>
      <c r="P791" s="80" t="s">
        <v>2130</v>
      </c>
      <c r="Q791" s="80" t="s">
        <v>207</v>
      </c>
    </row>
    <row r="792" spans="1:17" hidden="1">
      <c r="A792" t="s">
        <v>1428</v>
      </c>
      <c r="B792" t="s">
        <v>1808</v>
      </c>
      <c r="C792" s="1">
        <v>19.27</v>
      </c>
      <c r="E792" s="42">
        <f t="shared" si="20"/>
        <v>19.27</v>
      </c>
      <c r="F792" s="77" t="s">
        <v>225</v>
      </c>
      <c r="G792" s="77" t="s">
        <v>207</v>
      </c>
      <c r="H792" s="77" t="s">
        <v>189</v>
      </c>
      <c r="I792" s="13">
        <v>3</v>
      </c>
      <c r="J792" s="14">
        <v>2015</v>
      </c>
      <c r="K792" s="78" t="s">
        <v>34</v>
      </c>
      <c r="L792" s="79" t="s">
        <v>35</v>
      </c>
      <c r="M792" s="79" t="s">
        <v>299</v>
      </c>
      <c r="N792" s="15" t="s">
        <v>28</v>
      </c>
      <c r="O792" s="15" t="s">
        <v>29</v>
      </c>
      <c r="P792" s="80" t="s">
        <v>2130</v>
      </c>
      <c r="Q792" s="80" t="s">
        <v>207</v>
      </c>
    </row>
    <row r="793" spans="1:17" hidden="1">
      <c r="A793" t="s">
        <v>1428</v>
      </c>
      <c r="B793" t="s">
        <v>1809</v>
      </c>
      <c r="C793" s="1">
        <v>20.78</v>
      </c>
      <c r="E793" s="42">
        <f t="shared" si="20"/>
        <v>20.78</v>
      </c>
      <c r="F793" s="77" t="s">
        <v>225</v>
      </c>
      <c r="G793" s="77" t="s">
        <v>207</v>
      </c>
      <c r="H793" s="77" t="s">
        <v>189</v>
      </c>
      <c r="I793" s="13">
        <v>3</v>
      </c>
      <c r="J793" s="14">
        <v>2015</v>
      </c>
      <c r="K793" s="78" t="s">
        <v>182</v>
      </c>
      <c r="L793" s="79" t="s">
        <v>183</v>
      </c>
      <c r="M793" s="79" t="s">
        <v>23</v>
      </c>
      <c r="N793" s="15" t="s">
        <v>28</v>
      </c>
      <c r="O793" s="15" t="s">
        <v>29</v>
      </c>
      <c r="P793" s="80" t="s">
        <v>2130</v>
      </c>
      <c r="Q793" s="80" t="s">
        <v>207</v>
      </c>
    </row>
    <row r="794" spans="1:17" hidden="1">
      <c r="A794" t="s">
        <v>1428</v>
      </c>
      <c r="B794" t="s">
        <v>1810</v>
      </c>
      <c r="C794" s="1">
        <v>110.3</v>
      </c>
      <c r="E794" s="42">
        <f t="shared" si="20"/>
        <v>110.3</v>
      </c>
      <c r="F794" s="77" t="s">
        <v>225</v>
      </c>
      <c r="G794" s="77" t="s">
        <v>207</v>
      </c>
      <c r="H794" s="77" t="s">
        <v>189</v>
      </c>
      <c r="I794" s="13">
        <v>3</v>
      </c>
      <c r="J794" s="14">
        <v>2015</v>
      </c>
      <c r="K794" s="78" t="s">
        <v>182</v>
      </c>
      <c r="L794" s="79" t="s">
        <v>183</v>
      </c>
      <c r="M794" s="79" t="s">
        <v>23</v>
      </c>
      <c r="N794" s="15" t="s">
        <v>28</v>
      </c>
      <c r="O794" s="15" t="s">
        <v>29</v>
      </c>
      <c r="P794" s="80" t="s">
        <v>2130</v>
      </c>
      <c r="Q794" s="80" t="s">
        <v>207</v>
      </c>
    </row>
    <row r="795" spans="1:17" hidden="1">
      <c r="A795" t="s">
        <v>1428</v>
      </c>
      <c r="B795" t="s">
        <v>1161</v>
      </c>
      <c r="C795" s="1">
        <v>1.99</v>
      </c>
      <c r="E795" s="42">
        <f t="shared" si="20"/>
        <v>1.99</v>
      </c>
      <c r="F795" s="77" t="s">
        <v>225</v>
      </c>
      <c r="G795" s="77" t="s">
        <v>207</v>
      </c>
      <c r="H795" s="77" t="s">
        <v>189</v>
      </c>
      <c r="I795" s="13">
        <v>3</v>
      </c>
      <c r="J795" s="14">
        <v>2015</v>
      </c>
      <c r="K795" s="78" t="s">
        <v>78</v>
      </c>
      <c r="L795" s="79" t="s">
        <v>1263</v>
      </c>
      <c r="M795" s="79" t="s">
        <v>23</v>
      </c>
      <c r="N795" s="15" t="s">
        <v>28</v>
      </c>
      <c r="O795" s="15" t="s">
        <v>29</v>
      </c>
      <c r="P795" s="80" t="s">
        <v>2130</v>
      </c>
      <c r="Q795" s="80" t="s">
        <v>207</v>
      </c>
    </row>
    <row r="796" spans="1:17" hidden="1">
      <c r="A796" t="s">
        <v>1428</v>
      </c>
      <c r="B796" t="s">
        <v>1174</v>
      </c>
      <c r="C796" s="1">
        <v>19</v>
      </c>
      <c r="E796" s="42">
        <f t="shared" si="20"/>
        <v>19</v>
      </c>
      <c r="F796" s="77" t="s">
        <v>225</v>
      </c>
      <c r="G796" s="77" t="s">
        <v>207</v>
      </c>
      <c r="H796" s="77" t="s">
        <v>189</v>
      </c>
      <c r="I796" s="13">
        <v>3</v>
      </c>
      <c r="J796" s="14">
        <v>2015</v>
      </c>
      <c r="K796" s="78" t="s">
        <v>435</v>
      </c>
      <c r="L796" s="79" t="s">
        <v>1272</v>
      </c>
      <c r="M796" s="79" t="s">
        <v>23</v>
      </c>
      <c r="N796" s="15" t="s">
        <v>28</v>
      </c>
      <c r="O796" s="15" t="s">
        <v>29</v>
      </c>
      <c r="P796" s="80" t="s">
        <v>2130</v>
      </c>
      <c r="Q796" s="80" t="s">
        <v>207</v>
      </c>
    </row>
    <row r="797" spans="1:17" hidden="1">
      <c r="A797" t="s">
        <v>1428</v>
      </c>
      <c r="B797" t="s">
        <v>1181</v>
      </c>
      <c r="C797" s="1">
        <v>16.8</v>
      </c>
      <c r="E797" s="42">
        <f t="shared" si="20"/>
        <v>16.8</v>
      </c>
      <c r="F797" s="77" t="s">
        <v>225</v>
      </c>
      <c r="G797" s="77" t="s">
        <v>207</v>
      </c>
      <c r="H797" s="77" t="s">
        <v>189</v>
      </c>
      <c r="I797" s="13">
        <v>3</v>
      </c>
      <c r="J797" s="14">
        <v>2015</v>
      </c>
      <c r="K797" s="78" t="s">
        <v>458</v>
      </c>
      <c r="L797" s="79" t="s">
        <v>1274</v>
      </c>
      <c r="M797" s="79" t="s">
        <v>23</v>
      </c>
      <c r="N797" s="15" t="s">
        <v>28</v>
      </c>
      <c r="O797" s="15" t="s">
        <v>29</v>
      </c>
      <c r="P797" s="80" t="s">
        <v>2130</v>
      </c>
      <c r="Q797" s="80" t="s">
        <v>207</v>
      </c>
    </row>
    <row r="798" spans="1:17" hidden="1">
      <c r="A798" t="s">
        <v>1429</v>
      </c>
      <c r="B798" t="s">
        <v>1161</v>
      </c>
      <c r="C798" s="1">
        <v>1.99</v>
      </c>
      <c r="E798" s="42">
        <f t="shared" si="20"/>
        <v>1.99</v>
      </c>
      <c r="F798" s="77" t="s">
        <v>225</v>
      </c>
      <c r="G798" s="77" t="s">
        <v>207</v>
      </c>
      <c r="H798" s="77" t="s">
        <v>189</v>
      </c>
      <c r="I798" s="13">
        <v>3</v>
      </c>
      <c r="J798" s="14">
        <v>2015</v>
      </c>
      <c r="K798" s="78" t="s">
        <v>78</v>
      </c>
      <c r="L798" s="79" t="s">
        <v>1263</v>
      </c>
      <c r="M798" s="79" t="s">
        <v>23</v>
      </c>
      <c r="N798" s="15" t="s">
        <v>28</v>
      </c>
      <c r="O798" s="15" t="s">
        <v>29</v>
      </c>
      <c r="P798" s="80" t="s">
        <v>2130</v>
      </c>
      <c r="Q798" s="80" t="s">
        <v>207</v>
      </c>
    </row>
    <row r="799" spans="1:17" hidden="1">
      <c r="A799" t="s">
        <v>1429</v>
      </c>
      <c r="B799" t="s">
        <v>1811</v>
      </c>
      <c r="C799" s="1">
        <v>60.89</v>
      </c>
      <c r="E799" s="42">
        <f t="shared" si="20"/>
        <v>60.89</v>
      </c>
      <c r="F799" s="77" t="s">
        <v>225</v>
      </c>
      <c r="G799" s="77" t="s">
        <v>207</v>
      </c>
      <c r="H799" s="77" t="s">
        <v>189</v>
      </c>
      <c r="I799" s="13">
        <v>3</v>
      </c>
      <c r="J799" s="14">
        <v>2015</v>
      </c>
      <c r="K799" s="78" t="s">
        <v>97</v>
      </c>
      <c r="L799" s="79" t="s">
        <v>98</v>
      </c>
      <c r="M799" s="79" t="s">
        <v>23</v>
      </c>
      <c r="N799" s="15" t="s">
        <v>28</v>
      </c>
      <c r="O799" s="15" t="s">
        <v>24</v>
      </c>
      <c r="P799" s="80" t="s">
        <v>2131</v>
      </c>
      <c r="Q799" s="80" t="s">
        <v>207</v>
      </c>
    </row>
    <row r="800" spans="1:17" hidden="1">
      <c r="A800" t="s">
        <v>1429</v>
      </c>
      <c r="B800" t="s">
        <v>1811</v>
      </c>
      <c r="C800" s="1">
        <v>98.67</v>
      </c>
      <c r="E800" s="42">
        <f t="shared" si="20"/>
        <v>98.67</v>
      </c>
      <c r="F800" s="77" t="s">
        <v>225</v>
      </c>
      <c r="G800" s="77" t="s">
        <v>207</v>
      </c>
      <c r="H800" s="77" t="s">
        <v>189</v>
      </c>
      <c r="I800" s="13">
        <v>3</v>
      </c>
      <c r="J800" s="14">
        <v>2015</v>
      </c>
      <c r="K800" s="78" t="s">
        <v>97</v>
      </c>
      <c r="L800" s="79" t="s">
        <v>98</v>
      </c>
      <c r="M800" s="79" t="s">
        <v>23</v>
      </c>
      <c r="N800" s="15" t="s">
        <v>28</v>
      </c>
      <c r="O800" s="15" t="s">
        <v>24</v>
      </c>
      <c r="P800" s="80" t="s">
        <v>2131</v>
      </c>
      <c r="Q800" s="80" t="s">
        <v>207</v>
      </c>
    </row>
    <row r="801" spans="1:17" hidden="1">
      <c r="A801" t="s">
        <v>1429</v>
      </c>
      <c r="B801" t="s">
        <v>1681</v>
      </c>
      <c r="C801" s="1">
        <v>85.43</v>
      </c>
      <c r="E801" s="42">
        <f t="shared" si="20"/>
        <v>85.43</v>
      </c>
      <c r="F801" s="77" t="s">
        <v>225</v>
      </c>
      <c r="G801" s="77" t="s">
        <v>207</v>
      </c>
      <c r="H801" s="77" t="s">
        <v>189</v>
      </c>
      <c r="I801" s="13">
        <v>3</v>
      </c>
      <c r="J801" s="14">
        <v>2015</v>
      </c>
      <c r="K801" s="78" t="s">
        <v>97</v>
      </c>
      <c r="L801" s="79" t="s">
        <v>98</v>
      </c>
      <c r="M801" s="79" t="s">
        <v>23</v>
      </c>
      <c r="N801" s="15" t="s">
        <v>28</v>
      </c>
      <c r="O801" s="15" t="s">
        <v>24</v>
      </c>
      <c r="P801" s="80" t="s">
        <v>2131</v>
      </c>
      <c r="Q801" s="80" t="s">
        <v>207</v>
      </c>
    </row>
    <row r="802" spans="1:17" hidden="1">
      <c r="A802" t="s">
        <v>1430</v>
      </c>
      <c r="B802" t="s">
        <v>1127</v>
      </c>
      <c r="C802" s="1">
        <v>-29.01</v>
      </c>
      <c r="E802" s="42">
        <f t="shared" si="20"/>
        <v>-29.01</v>
      </c>
      <c r="F802" s="77" t="s">
        <v>1038</v>
      </c>
      <c r="G802" s="77" t="s">
        <v>207</v>
      </c>
      <c r="H802" s="77" t="s">
        <v>189</v>
      </c>
      <c r="I802" s="13">
        <v>3</v>
      </c>
      <c r="J802" s="14">
        <v>2015</v>
      </c>
      <c r="K802" s="78" t="s">
        <v>182</v>
      </c>
      <c r="L802" s="79" t="s">
        <v>183</v>
      </c>
      <c r="M802" s="79" t="s">
        <v>23</v>
      </c>
      <c r="N802" s="15" t="s">
        <v>28</v>
      </c>
      <c r="O802" s="15" t="s">
        <v>29</v>
      </c>
      <c r="P802" s="80" t="s">
        <v>2130</v>
      </c>
      <c r="Q802" s="80" t="s">
        <v>207</v>
      </c>
    </row>
    <row r="803" spans="1:17" hidden="1">
      <c r="A803" t="s">
        <v>1430</v>
      </c>
      <c r="B803" t="s">
        <v>1127</v>
      </c>
      <c r="C803" s="1">
        <v>-8.64</v>
      </c>
      <c r="E803" s="42">
        <f t="shared" si="20"/>
        <v>-8.64</v>
      </c>
      <c r="F803" s="77" t="s">
        <v>1038</v>
      </c>
      <c r="G803" s="77" t="s">
        <v>207</v>
      </c>
      <c r="H803" s="77" t="s">
        <v>189</v>
      </c>
      <c r="I803" s="13">
        <v>3</v>
      </c>
      <c r="J803" s="14">
        <v>2015</v>
      </c>
      <c r="K803" s="78" t="s">
        <v>182</v>
      </c>
      <c r="L803" s="79" t="s">
        <v>183</v>
      </c>
      <c r="M803" s="79" t="s">
        <v>23</v>
      </c>
      <c r="N803" s="15" t="s">
        <v>28</v>
      </c>
      <c r="O803" s="15" t="s">
        <v>29</v>
      </c>
      <c r="P803" s="80" t="s">
        <v>2130</v>
      </c>
      <c r="Q803" s="80" t="s">
        <v>207</v>
      </c>
    </row>
    <row r="804" spans="1:17" hidden="1">
      <c r="A804" t="s">
        <v>1430</v>
      </c>
      <c r="B804" t="s">
        <v>1127</v>
      </c>
      <c r="C804" s="1">
        <v>-1.18</v>
      </c>
      <c r="E804" s="42">
        <f t="shared" si="20"/>
        <v>-1.18</v>
      </c>
      <c r="F804" s="77" t="s">
        <v>1038</v>
      </c>
      <c r="G804" s="77" t="s">
        <v>207</v>
      </c>
      <c r="H804" s="77" t="s">
        <v>189</v>
      </c>
      <c r="I804" s="13">
        <v>3</v>
      </c>
      <c r="J804" s="14">
        <v>2015</v>
      </c>
      <c r="K804" s="78" t="s">
        <v>182</v>
      </c>
      <c r="L804" s="79" t="s">
        <v>183</v>
      </c>
      <c r="M804" s="79" t="s">
        <v>23</v>
      </c>
      <c r="N804" s="15" t="s">
        <v>28</v>
      </c>
      <c r="O804" s="15" t="s">
        <v>29</v>
      </c>
      <c r="P804" s="80" t="s">
        <v>2130</v>
      </c>
      <c r="Q804" s="80" t="s">
        <v>207</v>
      </c>
    </row>
    <row r="805" spans="1:17" hidden="1">
      <c r="A805" t="s">
        <v>1430</v>
      </c>
      <c r="B805" t="s">
        <v>1163</v>
      </c>
      <c r="C805" s="1">
        <v>59.99</v>
      </c>
      <c r="E805" s="42">
        <f t="shared" si="20"/>
        <v>59.99</v>
      </c>
      <c r="F805" s="77" t="s">
        <v>225</v>
      </c>
      <c r="G805" s="77" t="s">
        <v>207</v>
      </c>
      <c r="H805" s="77" t="s">
        <v>189</v>
      </c>
      <c r="I805" s="13">
        <v>3</v>
      </c>
      <c r="J805" s="14">
        <v>2015</v>
      </c>
      <c r="K805" s="78" t="s">
        <v>388</v>
      </c>
      <c r="L805" s="79" t="s">
        <v>1266</v>
      </c>
      <c r="M805" s="79" t="s">
        <v>23</v>
      </c>
      <c r="N805" s="15" t="s">
        <v>28</v>
      </c>
      <c r="O805" s="15" t="s">
        <v>29</v>
      </c>
      <c r="P805" s="80" t="s">
        <v>2130</v>
      </c>
      <c r="Q805" s="80" t="s">
        <v>207</v>
      </c>
    </row>
    <row r="806" spans="1:17" hidden="1">
      <c r="A806" t="s">
        <v>1430</v>
      </c>
      <c r="B806" t="s">
        <v>1152</v>
      </c>
      <c r="C806" s="1">
        <v>37.29</v>
      </c>
      <c r="E806" s="42">
        <f t="shared" si="20"/>
        <v>37.29</v>
      </c>
      <c r="F806" s="77" t="s">
        <v>225</v>
      </c>
      <c r="G806" s="77" t="s">
        <v>207</v>
      </c>
      <c r="H806" s="77" t="s">
        <v>189</v>
      </c>
      <c r="I806" s="13">
        <v>3</v>
      </c>
      <c r="J806" s="14">
        <v>2015</v>
      </c>
      <c r="K806" s="78" t="s">
        <v>34</v>
      </c>
      <c r="L806" s="79" t="s">
        <v>35</v>
      </c>
      <c r="M806" s="79" t="s">
        <v>299</v>
      </c>
      <c r="N806" s="15" t="s">
        <v>28</v>
      </c>
      <c r="O806" s="15" t="s">
        <v>29</v>
      </c>
      <c r="P806" s="80" t="s">
        <v>2130</v>
      </c>
      <c r="Q806" s="80" t="s">
        <v>207</v>
      </c>
    </row>
    <row r="807" spans="1:17" hidden="1">
      <c r="A807" t="s">
        <v>1430</v>
      </c>
      <c r="B807" t="s">
        <v>1224</v>
      </c>
      <c r="C807" s="1">
        <v>104.85</v>
      </c>
      <c r="E807" s="42">
        <f t="shared" si="20"/>
        <v>104.85</v>
      </c>
      <c r="F807" s="77" t="s">
        <v>225</v>
      </c>
      <c r="G807" s="77" t="s">
        <v>207</v>
      </c>
      <c r="H807" s="77" t="s">
        <v>189</v>
      </c>
      <c r="I807" s="13">
        <v>3</v>
      </c>
      <c r="J807" s="14">
        <v>2015</v>
      </c>
      <c r="K807" s="78" t="s">
        <v>31</v>
      </c>
      <c r="L807" s="79" t="s">
        <v>128</v>
      </c>
      <c r="M807" s="79" t="s">
        <v>23</v>
      </c>
      <c r="N807" s="15" t="s">
        <v>28</v>
      </c>
      <c r="O807" s="15" t="s">
        <v>24</v>
      </c>
      <c r="P807" s="80" t="s">
        <v>2130</v>
      </c>
      <c r="Q807" s="80" t="s">
        <v>207</v>
      </c>
    </row>
    <row r="808" spans="1:17" hidden="1">
      <c r="A808" t="s">
        <v>1430</v>
      </c>
      <c r="B808" t="s">
        <v>1136</v>
      </c>
      <c r="C808" s="1">
        <v>200</v>
      </c>
      <c r="E808" s="42">
        <f t="shared" si="20"/>
        <v>200</v>
      </c>
      <c r="F808" s="77" t="s">
        <v>225</v>
      </c>
      <c r="G808" s="77" t="s">
        <v>207</v>
      </c>
      <c r="H808" s="77" t="s">
        <v>189</v>
      </c>
      <c r="I808" s="13">
        <v>3</v>
      </c>
      <c r="J808" s="14">
        <v>2015</v>
      </c>
      <c r="K808" s="78" t="s">
        <v>182</v>
      </c>
      <c r="L808" s="79" t="s">
        <v>232</v>
      </c>
      <c r="M808" s="79" t="s">
        <v>23</v>
      </c>
      <c r="N808" s="15" t="s">
        <v>28</v>
      </c>
      <c r="O808" s="15" t="s">
        <v>29</v>
      </c>
      <c r="P808" s="80" t="s">
        <v>2130</v>
      </c>
      <c r="Q808" s="80" t="s">
        <v>207</v>
      </c>
    </row>
    <row r="809" spans="1:17" hidden="1">
      <c r="A809" t="s">
        <v>1431</v>
      </c>
      <c r="B809" t="s">
        <v>1164</v>
      </c>
      <c r="C809" s="1">
        <v>53.89</v>
      </c>
      <c r="E809" s="42">
        <f t="shared" si="20"/>
        <v>53.89</v>
      </c>
      <c r="F809" s="77" t="s">
        <v>225</v>
      </c>
      <c r="G809" s="77" t="s">
        <v>207</v>
      </c>
      <c r="H809" s="77" t="s">
        <v>189</v>
      </c>
      <c r="I809" s="13">
        <v>3</v>
      </c>
      <c r="J809" s="14">
        <v>2015</v>
      </c>
      <c r="K809" s="78" t="s">
        <v>139</v>
      </c>
      <c r="L809" s="79" t="s">
        <v>1267</v>
      </c>
      <c r="M809" s="79" t="s">
        <v>299</v>
      </c>
      <c r="N809" s="15" t="s">
        <v>28</v>
      </c>
      <c r="O809" s="15" t="s">
        <v>29</v>
      </c>
      <c r="P809" s="80" t="s">
        <v>2130</v>
      </c>
      <c r="Q809" s="80" t="s">
        <v>207</v>
      </c>
    </row>
    <row r="810" spans="1:17" hidden="1">
      <c r="A810" t="s">
        <v>1431</v>
      </c>
      <c r="B810" t="s">
        <v>1812</v>
      </c>
      <c r="C810" s="1">
        <v>69</v>
      </c>
      <c r="E810" s="42">
        <f t="shared" si="20"/>
        <v>69</v>
      </c>
      <c r="F810" s="77" t="s">
        <v>225</v>
      </c>
      <c r="G810" s="77" t="s">
        <v>207</v>
      </c>
      <c r="H810" s="77" t="s">
        <v>189</v>
      </c>
      <c r="I810" s="13">
        <v>3</v>
      </c>
      <c r="J810" s="14">
        <v>2015</v>
      </c>
      <c r="K810" s="78" t="s">
        <v>413</v>
      </c>
      <c r="L810" s="79" t="s">
        <v>1238</v>
      </c>
      <c r="M810" s="79" t="s">
        <v>23</v>
      </c>
      <c r="N810" s="15" t="s">
        <v>28</v>
      </c>
      <c r="O810" s="15" t="s">
        <v>29</v>
      </c>
      <c r="P810" s="80" t="s">
        <v>2130</v>
      </c>
      <c r="Q810" s="80" t="s">
        <v>207</v>
      </c>
    </row>
    <row r="811" spans="1:17" hidden="1">
      <c r="A811" t="s">
        <v>1431</v>
      </c>
      <c r="B811" t="s">
        <v>1813</v>
      </c>
      <c r="C811" s="1">
        <v>11.3</v>
      </c>
      <c r="E811" s="42">
        <f t="shared" si="20"/>
        <v>11.3</v>
      </c>
      <c r="F811" s="77" t="s">
        <v>225</v>
      </c>
      <c r="G811" s="77" t="s">
        <v>207</v>
      </c>
      <c r="H811" s="77" t="s">
        <v>189</v>
      </c>
      <c r="I811" s="13">
        <v>3</v>
      </c>
      <c r="J811" s="14">
        <v>2015</v>
      </c>
      <c r="K811" s="78" t="s">
        <v>182</v>
      </c>
      <c r="L811" s="79" t="s">
        <v>183</v>
      </c>
      <c r="M811" s="79" t="s">
        <v>23</v>
      </c>
      <c r="N811" s="15" t="s">
        <v>28</v>
      </c>
      <c r="O811" s="15" t="s">
        <v>29</v>
      </c>
      <c r="P811" s="80" t="s">
        <v>2130</v>
      </c>
      <c r="Q811" s="80" t="s">
        <v>207</v>
      </c>
    </row>
    <row r="812" spans="1:17" hidden="1">
      <c r="A812" t="s">
        <v>1431</v>
      </c>
      <c r="B812" t="s">
        <v>1814</v>
      </c>
      <c r="C812" s="1">
        <v>282.13</v>
      </c>
      <c r="E812" s="42">
        <f t="shared" si="20"/>
        <v>282.13</v>
      </c>
      <c r="F812" s="77" t="s">
        <v>225</v>
      </c>
      <c r="G812" s="77" t="s">
        <v>207</v>
      </c>
      <c r="H812" s="77" t="s">
        <v>189</v>
      </c>
      <c r="I812" s="13">
        <v>3</v>
      </c>
      <c r="J812" s="14">
        <v>2015</v>
      </c>
      <c r="K812" s="78" t="s">
        <v>182</v>
      </c>
      <c r="L812" s="79" t="s">
        <v>183</v>
      </c>
      <c r="M812" s="79" t="s">
        <v>23</v>
      </c>
      <c r="N812" s="15" t="s">
        <v>28</v>
      </c>
      <c r="O812" s="15" t="s">
        <v>29</v>
      </c>
      <c r="P812" s="80" t="s">
        <v>2130</v>
      </c>
      <c r="Q812" s="80" t="s">
        <v>207</v>
      </c>
    </row>
    <row r="813" spans="1:17" hidden="1">
      <c r="A813" t="s">
        <v>1431</v>
      </c>
      <c r="B813" t="s">
        <v>1227</v>
      </c>
      <c r="C813" s="1">
        <v>38.380000000000003</v>
      </c>
      <c r="E813" s="42">
        <f t="shared" ref="E813:E876" si="21">C813</f>
        <v>38.380000000000003</v>
      </c>
      <c r="F813" s="77" t="s">
        <v>225</v>
      </c>
      <c r="G813" s="77" t="s">
        <v>207</v>
      </c>
      <c r="H813" s="77" t="s">
        <v>189</v>
      </c>
      <c r="I813" s="13">
        <v>3</v>
      </c>
      <c r="J813" s="14">
        <v>2015</v>
      </c>
      <c r="K813" s="78" t="s">
        <v>48</v>
      </c>
      <c r="L813" s="79" t="s">
        <v>49</v>
      </c>
      <c r="M813" s="79" t="s">
        <v>23</v>
      </c>
      <c r="N813" s="15" t="s">
        <v>28</v>
      </c>
      <c r="O813" s="15" t="s">
        <v>29</v>
      </c>
      <c r="P813" s="80" t="s">
        <v>2130</v>
      </c>
      <c r="Q813" s="80" t="s">
        <v>207</v>
      </c>
    </row>
    <row r="814" spans="1:17" hidden="1">
      <c r="A814" t="s">
        <v>1431</v>
      </c>
      <c r="B814" t="s">
        <v>1152</v>
      </c>
      <c r="C814" s="1">
        <v>7.49</v>
      </c>
      <c r="E814" s="42">
        <f t="shared" si="21"/>
        <v>7.49</v>
      </c>
      <c r="F814" s="77" t="s">
        <v>225</v>
      </c>
      <c r="G814" s="77" t="s">
        <v>207</v>
      </c>
      <c r="H814" s="77" t="s">
        <v>189</v>
      </c>
      <c r="I814" s="13">
        <v>3</v>
      </c>
      <c r="J814" s="14">
        <v>2015</v>
      </c>
      <c r="K814" s="78" t="s">
        <v>34</v>
      </c>
      <c r="L814" s="79" t="s">
        <v>35</v>
      </c>
      <c r="M814" s="79" t="s">
        <v>299</v>
      </c>
      <c r="N814" s="15" t="s">
        <v>28</v>
      </c>
      <c r="O814" s="15" t="s">
        <v>29</v>
      </c>
      <c r="P814" s="80" t="s">
        <v>2130</v>
      </c>
      <c r="Q814" s="80" t="s">
        <v>207</v>
      </c>
    </row>
    <row r="815" spans="1:17" hidden="1">
      <c r="A815" t="s">
        <v>1431</v>
      </c>
      <c r="B815" t="s">
        <v>1152</v>
      </c>
      <c r="C815" s="1">
        <v>43.27</v>
      </c>
      <c r="E815" s="42">
        <f t="shared" si="21"/>
        <v>43.27</v>
      </c>
      <c r="F815" s="77" t="s">
        <v>225</v>
      </c>
      <c r="G815" s="77" t="s">
        <v>207</v>
      </c>
      <c r="H815" s="77" t="s">
        <v>189</v>
      </c>
      <c r="I815" s="13">
        <v>3</v>
      </c>
      <c r="J815" s="14">
        <v>2015</v>
      </c>
      <c r="K815" s="78" t="s">
        <v>34</v>
      </c>
      <c r="L815" s="79" t="s">
        <v>35</v>
      </c>
      <c r="M815" s="79" t="s">
        <v>299</v>
      </c>
      <c r="N815" s="15" t="s">
        <v>28</v>
      </c>
      <c r="O815" s="15" t="s">
        <v>29</v>
      </c>
      <c r="P815" s="80" t="s">
        <v>2130</v>
      </c>
      <c r="Q815" s="80" t="s">
        <v>207</v>
      </c>
    </row>
    <row r="816" spans="1:17" hidden="1">
      <c r="A816" t="s">
        <v>1432</v>
      </c>
      <c r="B816" t="s">
        <v>1127</v>
      </c>
      <c r="C816" s="1">
        <v>-2.93</v>
      </c>
      <c r="E816" s="42">
        <f t="shared" si="21"/>
        <v>-2.93</v>
      </c>
      <c r="F816" s="77" t="s">
        <v>1038</v>
      </c>
      <c r="G816" s="77" t="s">
        <v>207</v>
      </c>
      <c r="H816" s="77" t="s">
        <v>189</v>
      </c>
      <c r="I816" s="13">
        <v>4</v>
      </c>
      <c r="J816" s="14">
        <v>2015</v>
      </c>
      <c r="K816" s="78" t="s">
        <v>182</v>
      </c>
      <c r="L816" s="79" t="s">
        <v>183</v>
      </c>
      <c r="M816" s="79" t="s">
        <v>23</v>
      </c>
      <c r="N816" s="15" t="s">
        <v>28</v>
      </c>
      <c r="O816" s="15" t="s">
        <v>29</v>
      </c>
      <c r="P816" s="80" t="s">
        <v>2130</v>
      </c>
      <c r="Q816" s="80" t="s">
        <v>207</v>
      </c>
    </row>
    <row r="817" spans="1:17" hidden="1">
      <c r="A817" t="s">
        <v>1432</v>
      </c>
      <c r="B817" t="s">
        <v>1165</v>
      </c>
      <c r="C817" s="1">
        <v>22.95</v>
      </c>
      <c r="E817" s="42">
        <f t="shared" si="21"/>
        <v>22.95</v>
      </c>
      <c r="F817" s="77" t="s">
        <v>225</v>
      </c>
      <c r="G817" s="77" t="s">
        <v>207</v>
      </c>
      <c r="H817" s="77" t="s">
        <v>189</v>
      </c>
      <c r="I817" s="13">
        <v>4</v>
      </c>
      <c r="J817" s="14">
        <v>2015</v>
      </c>
      <c r="K817" s="78" t="s">
        <v>97</v>
      </c>
      <c r="L817" s="79" t="s">
        <v>98</v>
      </c>
      <c r="M817" s="79" t="s">
        <v>23</v>
      </c>
      <c r="N817" s="15" t="s">
        <v>28</v>
      </c>
      <c r="O817" s="15" t="s">
        <v>24</v>
      </c>
      <c r="P817" s="80" t="s">
        <v>2131</v>
      </c>
      <c r="Q817" s="80" t="s">
        <v>207</v>
      </c>
    </row>
    <row r="818" spans="1:17" hidden="1">
      <c r="A818" t="s">
        <v>1432</v>
      </c>
      <c r="B818" t="s">
        <v>1731</v>
      </c>
      <c r="C818" s="1">
        <v>193.8</v>
      </c>
      <c r="E818" s="42">
        <f t="shared" si="21"/>
        <v>193.8</v>
      </c>
      <c r="F818" s="77" t="s">
        <v>225</v>
      </c>
      <c r="G818" s="77" t="s">
        <v>207</v>
      </c>
      <c r="H818" s="77" t="s">
        <v>189</v>
      </c>
      <c r="I818" s="13">
        <v>4</v>
      </c>
      <c r="J818" s="14">
        <v>2015</v>
      </c>
      <c r="K818" s="78" t="s">
        <v>97</v>
      </c>
      <c r="L818" s="79" t="s">
        <v>98</v>
      </c>
      <c r="M818" s="79" t="s">
        <v>23</v>
      </c>
      <c r="N818" s="15" t="s">
        <v>28</v>
      </c>
      <c r="O818" s="15" t="s">
        <v>24</v>
      </c>
      <c r="P818" s="80" t="s">
        <v>2131</v>
      </c>
      <c r="Q818" s="80" t="s">
        <v>207</v>
      </c>
    </row>
    <row r="819" spans="1:17" hidden="1">
      <c r="A819" t="s">
        <v>1432</v>
      </c>
      <c r="B819" t="s">
        <v>1666</v>
      </c>
      <c r="C819" s="1">
        <v>11.9</v>
      </c>
      <c r="E819" s="42">
        <f t="shared" si="21"/>
        <v>11.9</v>
      </c>
      <c r="F819" s="77" t="s">
        <v>225</v>
      </c>
      <c r="G819" s="77" t="s">
        <v>207</v>
      </c>
      <c r="H819" s="77" t="s">
        <v>189</v>
      </c>
      <c r="I819" s="13">
        <v>4</v>
      </c>
      <c r="J819" s="14">
        <v>2015</v>
      </c>
      <c r="K819" s="78" t="s">
        <v>463</v>
      </c>
      <c r="L819" s="79" t="s">
        <v>1285</v>
      </c>
      <c r="M819" s="79" t="s">
        <v>299</v>
      </c>
      <c r="N819" s="15" t="s">
        <v>28</v>
      </c>
      <c r="O819" s="15" t="s">
        <v>29</v>
      </c>
      <c r="P819" s="80" t="s">
        <v>2130</v>
      </c>
      <c r="Q819" s="80" t="s">
        <v>207</v>
      </c>
    </row>
    <row r="820" spans="1:17" hidden="1">
      <c r="A820" t="s">
        <v>1432</v>
      </c>
      <c r="B820" t="s">
        <v>1815</v>
      </c>
      <c r="C820" s="1">
        <v>29.41</v>
      </c>
      <c r="E820" s="42">
        <f t="shared" si="21"/>
        <v>29.41</v>
      </c>
      <c r="F820" s="77" t="s">
        <v>225</v>
      </c>
      <c r="G820" s="77" t="s">
        <v>207</v>
      </c>
      <c r="H820" s="77" t="s">
        <v>189</v>
      </c>
      <c r="I820" s="13">
        <v>4</v>
      </c>
      <c r="J820" s="14">
        <v>2015</v>
      </c>
      <c r="K820" s="78" t="s">
        <v>182</v>
      </c>
      <c r="L820" s="79" t="s">
        <v>183</v>
      </c>
      <c r="M820" s="79" t="s">
        <v>23</v>
      </c>
      <c r="N820" s="15" t="s">
        <v>28</v>
      </c>
      <c r="O820" s="15" t="s">
        <v>29</v>
      </c>
      <c r="P820" s="80" t="s">
        <v>2130</v>
      </c>
      <c r="Q820" s="80" t="s">
        <v>207</v>
      </c>
    </row>
    <row r="821" spans="1:17" hidden="1">
      <c r="A821" t="s">
        <v>1432</v>
      </c>
      <c r="B821" t="s">
        <v>1816</v>
      </c>
      <c r="C821" s="1">
        <v>26.04</v>
      </c>
      <c r="E821" s="42">
        <f t="shared" si="21"/>
        <v>26.04</v>
      </c>
      <c r="F821" s="77" t="s">
        <v>225</v>
      </c>
      <c r="G821" s="77" t="s">
        <v>207</v>
      </c>
      <c r="H821" s="77" t="s">
        <v>189</v>
      </c>
      <c r="I821" s="13">
        <v>4</v>
      </c>
      <c r="J821" s="14">
        <v>2015</v>
      </c>
      <c r="K821" s="78" t="s">
        <v>182</v>
      </c>
      <c r="L821" s="79" t="s">
        <v>183</v>
      </c>
      <c r="M821" s="79" t="s">
        <v>23</v>
      </c>
      <c r="N821" s="15" t="s">
        <v>28</v>
      </c>
      <c r="O821" s="15" t="s">
        <v>29</v>
      </c>
      <c r="P821" s="80" t="s">
        <v>2130</v>
      </c>
      <c r="Q821" s="80" t="s">
        <v>207</v>
      </c>
    </row>
    <row r="822" spans="1:17" hidden="1">
      <c r="A822" t="s">
        <v>1432</v>
      </c>
      <c r="B822" t="s">
        <v>1817</v>
      </c>
      <c r="C822" s="1">
        <v>18.23</v>
      </c>
      <c r="E822" s="42">
        <f t="shared" si="21"/>
        <v>18.23</v>
      </c>
      <c r="F822" s="77" t="s">
        <v>225</v>
      </c>
      <c r="G822" s="77" t="s">
        <v>207</v>
      </c>
      <c r="H822" s="77" t="s">
        <v>189</v>
      </c>
      <c r="I822" s="13">
        <v>4</v>
      </c>
      <c r="J822" s="14">
        <v>2015</v>
      </c>
      <c r="K822" s="78" t="s">
        <v>182</v>
      </c>
      <c r="L822" s="79" t="s">
        <v>183</v>
      </c>
      <c r="M822" s="79" t="s">
        <v>23</v>
      </c>
      <c r="N822" s="15" t="s">
        <v>28</v>
      </c>
      <c r="O822" s="15" t="s">
        <v>29</v>
      </c>
      <c r="P822" s="80" t="s">
        <v>2130</v>
      </c>
      <c r="Q822" s="80" t="s">
        <v>207</v>
      </c>
    </row>
    <row r="823" spans="1:17" hidden="1">
      <c r="A823" t="s">
        <v>1432</v>
      </c>
      <c r="B823" t="s">
        <v>1778</v>
      </c>
      <c r="C823" s="1">
        <v>698</v>
      </c>
      <c r="E823" s="42">
        <f t="shared" si="21"/>
        <v>698</v>
      </c>
      <c r="F823" s="77" t="s">
        <v>225</v>
      </c>
      <c r="G823" s="77" t="s">
        <v>207</v>
      </c>
      <c r="H823" s="77" t="s">
        <v>189</v>
      </c>
      <c r="I823" s="13">
        <v>4</v>
      </c>
      <c r="J823" s="14">
        <v>2015</v>
      </c>
      <c r="K823" s="78" t="s">
        <v>31</v>
      </c>
      <c r="L823" s="79" t="s">
        <v>234</v>
      </c>
      <c r="M823" s="79" t="s">
        <v>23</v>
      </c>
      <c r="N823" s="15" t="s">
        <v>28</v>
      </c>
      <c r="O823" s="15" t="s">
        <v>24</v>
      </c>
      <c r="P823" s="80" t="s">
        <v>2130</v>
      </c>
      <c r="Q823" s="80" t="s">
        <v>207</v>
      </c>
    </row>
    <row r="824" spans="1:17" hidden="1">
      <c r="A824" t="s">
        <v>1432</v>
      </c>
      <c r="B824" t="s">
        <v>1214</v>
      </c>
      <c r="C824" s="1">
        <v>97.75</v>
      </c>
      <c r="E824" s="42">
        <f t="shared" si="21"/>
        <v>97.75</v>
      </c>
      <c r="F824" s="77" t="s">
        <v>225</v>
      </c>
      <c r="G824" s="77" t="s">
        <v>207</v>
      </c>
      <c r="H824" s="77" t="s">
        <v>189</v>
      </c>
      <c r="I824" s="13">
        <v>4</v>
      </c>
      <c r="J824" s="14">
        <v>2015</v>
      </c>
      <c r="K824" s="78" t="s">
        <v>397</v>
      </c>
      <c r="L824" s="79" t="s">
        <v>1273</v>
      </c>
      <c r="M824" s="79" t="s">
        <v>288</v>
      </c>
      <c r="N824" s="15" t="s">
        <v>28</v>
      </c>
      <c r="O824" s="15" t="s">
        <v>29</v>
      </c>
      <c r="P824" s="80" t="s">
        <v>2130</v>
      </c>
      <c r="Q824" s="80" t="s">
        <v>207</v>
      </c>
    </row>
    <row r="825" spans="1:17" hidden="1">
      <c r="A825" t="s">
        <v>1432</v>
      </c>
      <c r="B825" t="s">
        <v>1665</v>
      </c>
      <c r="C825" s="1">
        <v>89.99</v>
      </c>
      <c r="E825" s="42">
        <f t="shared" si="21"/>
        <v>89.99</v>
      </c>
      <c r="F825" s="77" t="s">
        <v>225</v>
      </c>
      <c r="G825" s="77" t="s">
        <v>207</v>
      </c>
      <c r="H825" s="77" t="s">
        <v>189</v>
      </c>
      <c r="I825" s="13">
        <v>4</v>
      </c>
      <c r="J825" s="14">
        <v>2015</v>
      </c>
      <c r="K825" s="78" t="s">
        <v>397</v>
      </c>
      <c r="L825" s="79" t="s">
        <v>1239</v>
      </c>
      <c r="M825" s="79" t="s">
        <v>23</v>
      </c>
      <c r="N825" s="15" t="s">
        <v>28</v>
      </c>
      <c r="O825" s="15" t="s">
        <v>29</v>
      </c>
      <c r="P825" s="80" t="s">
        <v>2130</v>
      </c>
      <c r="Q825" s="80" t="s">
        <v>207</v>
      </c>
    </row>
    <row r="826" spans="1:17" hidden="1">
      <c r="A826" t="s">
        <v>1432</v>
      </c>
      <c r="B826" t="s">
        <v>1152</v>
      </c>
      <c r="C826" s="1">
        <v>95.24</v>
      </c>
      <c r="E826" s="42">
        <f t="shared" si="21"/>
        <v>95.24</v>
      </c>
      <c r="F826" s="77" t="s">
        <v>225</v>
      </c>
      <c r="G826" s="77" t="s">
        <v>207</v>
      </c>
      <c r="H826" s="77" t="s">
        <v>189</v>
      </c>
      <c r="I826" s="13">
        <v>4</v>
      </c>
      <c r="J826" s="14">
        <v>2015</v>
      </c>
      <c r="K826" s="78" t="s">
        <v>34</v>
      </c>
      <c r="L826" s="79" t="s">
        <v>35</v>
      </c>
      <c r="M826" s="79" t="s">
        <v>299</v>
      </c>
      <c r="N826" s="15" t="s">
        <v>28</v>
      </c>
      <c r="O826" s="15" t="s">
        <v>29</v>
      </c>
      <c r="P826" s="80" t="s">
        <v>2130</v>
      </c>
      <c r="Q826" s="80" t="s">
        <v>207</v>
      </c>
    </row>
    <row r="827" spans="1:17" hidden="1">
      <c r="A827" t="s">
        <v>1432</v>
      </c>
      <c r="B827" t="s">
        <v>1768</v>
      </c>
      <c r="C827" s="1">
        <v>3.16</v>
      </c>
      <c r="E827" s="42">
        <f t="shared" si="21"/>
        <v>3.16</v>
      </c>
      <c r="F827" s="77" t="s">
        <v>225</v>
      </c>
      <c r="G827" s="77" t="s">
        <v>207</v>
      </c>
      <c r="H827" s="77" t="s">
        <v>189</v>
      </c>
      <c r="I827" s="13">
        <v>4</v>
      </c>
      <c r="J827" s="14">
        <v>2015</v>
      </c>
      <c r="K827" s="78" t="s">
        <v>182</v>
      </c>
      <c r="L827" s="79" t="s">
        <v>1257</v>
      </c>
      <c r="M827" s="79" t="s">
        <v>23</v>
      </c>
      <c r="N827" s="15" t="s">
        <v>28</v>
      </c>
      <c r="O827" s="15" t="s">
        <v>29</v>
      </c>
      <c r="P827" s="80" t="s">
        <v>2130</v>
      </c>
      <c r="Q827" s="80" t="s">
        <v>207</v>
      </c>
    </row>
    <row r="828" spans="1:17" hidden="1">
      <c r="A828" t="s">
        <v>1432</v>
      </c>
      <c r="B828" t="s">
        <v>1136</v>
      </c>
      <c r="C828" s="1">
        <v>200</v>
      </c>
      <c r="E828" s="42">
        <f t="shared" si="21"/>
        <v>200</v>
      </c>
      <c r="F828" s="77" t="s">
        <v>225</v>
      </c>
      <c r="G828" s="77" t="s">
        <v>207</v>
      </c>
      <c r="H828" s="77" t="s">
        <v>189</v>
      </c>
      <c r="I828" s="13">
        <v>4</v>
      </c>
      <c r="J828" s="14">
        <v>2015</v>
      </c>
      <c r="K828" s="78" t="s">
        <v>182</v>
      </c>
      <c r="L828" s="79" t="s">
        <v>232</v>
      </c>
      <c r="M828" s="79" t="s">
        <v>23</v>
      </c>
      <c r="N828" s="15" t="s">
        <v>28</v>
      </c>
      <c r="O828" s="15" t="s">
        <v>29</v>
      </c>
      <c r="P828" s="80" t="s">
        <v>2130</v>
      </c>
      <c r="Q828" s="80" t="s">
        <v>207</v>
      </c>
    </row>
    <row r="829" spans="1:17" hidden="1">
      <c r="A829" t="s">
        <v>1432</v>
      </c>
      <c r="B829" t="s">
        <v>1126</v>
      </c>
      <c r="C829" s="1">
        <v>130.54</v>
      </c>
      <c r="E829" s="42">
        <f t="shared" si="21"/>
        <v>130.54</v>
      </c>
      <c r="F829" s="77" t="s">
        <v>225</v>
      </c>
      <c r="G829" s="77" t="s">
        <v>207</v>
      </c>
      <c r="H829" s="77" t="s">
        <v>189</v>
      </c>
      <c r="I829" s="13">
        <v>4</v>
      </c>
      <c r="J829" s="14">
        <v>2015</v>
      </c>
      <c r="K829" s="78" t="s">
        <v>423</v>
      </c>
      <c r="L829" s="79" t="s">
        <v>1242</v>
      </c>
      <c r="M829" s="79" t="s">
        <v>288</v>
      </c>
      <c r="N829" s="15" t="s">
        <v>28</v>
      </c>
      <c r="O829" s="15" t="s">
        <v>29</v>
      </c>
      <c r="P829" s="80" t="s">
        <v>2130</v>
      </c>
      <c r="Q829" s="80" t="s">
        <v>207</v>
      </c>
    </row>
    <row r="830" spans="1:17" hidden="1">
      <c r="A830" t="s">
        <v>1433</v>
      </c>
      <c r="B830" t="s">
        <v>1127</v>
      </c>
      <c r="C830" s="1">
        <v>-6.53</v>
      </c>
      <c r="E830" s="42">
        <f t="shared" si="21"/>
        <v>-6.53</v>
      </c>
      <c r="F830" s="77" t="s">
        <v>1038</v>
      </c>
      <c r="G830" s="77" t="s">
        <v>207</v>
      </c>
      <c r="H830" s="77" t="s">
        <v>189</v>
      </c>
      <c r="I830" s="13">
        <v>4</v>
      </c>
      <c r="J830" s="14">
        <v>2015</v>
      </c>
      <c r="K830" s="78" t="s">
        <v>182</v>
      </c>
      <c r="L830" s="79" t="s">
        <v>183</v>
      </c>
      <c r="M830" s="79" t="s">
        <v>23</v>
      </c>
      <c r="N830" s="15" t="s">
        <v>28</v>
      </c>
      <c r="O830" s="15" t="s">
        <v>29</v>
      </c>
      <c r="P830" s="80" t="s">
        <v>2130</v>
      </c>
      <c r="Q830" s="80" t="s">
        <v>207</v>
      </c>
    </row>
    <row r="831" spans="1:17" hidden="1">
      <c r="A831" t="s">
        <v>1433</v>
      </c>
      <c r="B831" t="s">
        <v>1127</v>
      </c>
      <c r="C831" s="1">
        <v>-5.19</v>
      </c>
      <c r="E831" s="42">
        <f t="shared" si="21"/>
        <v>-5.19</v>
      </c>
      <c r="F831" s="77" t="s">
        <v>1038</v>
      </c>
      <c r="G831" s="77" t="s">
        <v>207</v>
      </c>
      <c r="H831" s="77" t="s">
        <v>189</v>
      </c>
      <c r="I831" s="13">
        <v>4</v>
      </c>
      <c r="J831" s="14">
        <v>2015</v>
      </c>
      <c r="K831" s="78" t="s">
        <v>182</v>
      </c>
      <c r="L831" s="79" t="s">
        <v>183</v>
      </c>
      <c r="M831" s="79" t="s">
        <v>23</v>
      </c>
      <c r="N831" s="15" t="s">
        <v>28</v>
      </c>
      <c r="O831" s="15" t="s">
        <v>29</v>
      </c>
      <c r="P831" s="80" t="s">
        <v>2130</v>
      </c>
      <c r="Q831" s="80" t="s">
        <v>207</v>
      </c>
    </row>
    <row r="832" spans="1:17" hidden="1">
      <c r="A832" t="s">
        <v>1433</v>
      </c>
      <c r="B832" t="s">
        <v>1125</v>
      </c>
      <c r="C832" s="1">
        <v>8</v>
      </c>
      <c r="E832" s="42">
        <f t="shared" si="21"/>
        <v>8</v>
      </c>
      <c r="F832" s="77" t="s">
        <v>225</v>
      </c>
      <c r="G832" s="77" t="s">
        <v>207</v>
      </c>
      <c r="H832" s="77" t="s">
        <v>189</v>
      </c>
      <c r="I832" s="13">
        <v>4</v>
      </c>
      <c r="J832" s="14">
        <v>2015</v>
      </c>
      <c r="K832" s="78" t="s">
        <v>435</v>
      </c>
      <c r="L832" s="79" t="s">
        <v>1241</v>
      </c>
      <c r="M832" s="79" t="s">
        <v>23</v>
      </c>
      <c r="N832" s="15" t="s">
        <v>28</v>
      </c>
      <c r="O832" s="15" t="s">
        <v>29</v>
      </c>
      <c r="P832" s="80" t="s">
        <v>2130</v>
      </c>
      <c r="Q832" s="80" t="s">
        <v>207</v>
      </c>
    </row>
    <row r="833" spans="1:17" hidden="1">
      <c r="A833" t="s">
        <v>1433</v>
      </c>
      <c r="B833" t="s">
        <v>1818</v>
      </c>
      <c r="C833" s="1">
        <v>111.46</v>
      </c>
      <c r="E833" s="42">
        <f t="shared" si="21"/>
        <v>111.46</v>
      </c>
      <c r="F833" s="77" t="s">
        <v>225</v>
      </c>
      <c r="G833" s="77" t="s">
        <v>207</v>
      </c>
      <c r="H833" s="77" t="s">
        <v>189</v>
      </c>
      <c r="I833" s="13">
        <v>4</v>
      </c>
      <c r="J833" s="14">
        <v>2015</v>
      </c>
      <c r="K833" s="78" t="s">
        <v>182</v>
      </c>
      <c r="L833" s="79" t="s">
        <v>183</v>
      </c>
      <c r="M833" s="79" t="s">
        <v>23</v>
      </c>
      <c r="N833" s="15" t="s">
        <v>28</v>
      </c>
      <c r="O833" s="15" t="s">
        <v>29</v>
      </c>
      <c r="P833" s="80" t="s">
        <v>2130</v>
      </c>
      <c r="Q833" s="80" t="s">
        <v>207</v>
      </c>
    </row>
    <row r="834" spans="1:17" hidden="1">
      <c r="A834" t="s">
        <v>1433</v>
      </c>
      <c r="B834" t="s">
        <v>1819</v>
      </c>
      <c r="C834" s="1">
        <v>122.6</v>
      </c>
      <c r="E834" s="42">
        <f t="shared" si="21"/>
        <v>122.6</v>
      </c>
      <c r="F834" s="77" t="s">
        <v>225</v>
      </c>
      <c r="G834" s="77" t="s">
        <v>207</v>
      </c>
      <c r="H834" s="77" t="s">
        <v>189</v>
      </c>
      <c r="I834" s="13">
        <v>4</v>
      </c>
      <c r="J834" s="14">
        <v>2015</v>
      </c>
      <c r="K834" s="78" t="s">
        <v>182</v>
      </c>
      <c r="L834" s="79" t="s">
        <v>183</v>
      </c>
      <c r="M834" s="79" t="s">
        <v>23</v>
      </c>
      <c r="N834" s="15" t="s">
        <v>28</v>
      </c>
      <c r="O834" s="15" t="s">
        <v>29</v>
      </c>
      <c r="P834" s="80" t="s">
        <v>2130</v>
      </c>
      <c r="Q834" s="80" t="s">
        <v>207</v>
      </c>
    </row>
    <row r="835" spans="1:17" hidden="1">
      <c r="A835" t="s">
        <v>1433</v>
      </c>
      <c r="B835" t="s">
        <v>1152</v>
      </c>
      <c r="C835" s="1">
        <v>11.84</v>
      </c>
      <c r="E835" s="42">
        <f t="shared" si="21"/>
        <v>11.84</v>
      </c>
      <c r="F835" s="77" t="s">
        <v>225</v>
      </c>
      <c r="G835" s="77" t="s">
        <v>207</v>
      </c>
      <c r="H835" s="77" t="s">
        <v>189</v>
      </c>
      <c r="I835" s="13">
        <v>4</v>
      </c>
      <c r="J835" s="14">
        <v>2015</v>
      </c>
      <c r="K835" s="78" t="s">
        <v>34</v>
      </c>
      <c r="L835" s="79" t="s">
        <v>35</v>
      </c>
      <c r="M835" s="79" t="s">
        <v>299</v>
      </c>
      <c r="N835" s="15" t="s">
        <v>28</v>
      </c>
      <c r="O835" s="15" t="s">
        <v>29</v>
      </c>
      <c r="P835" s="80" t="s">
        <v>2130</v>
      </c>
      <c r="Q835" s="80" t="s">
        <v>207</v>
      </c>
    </row>
    <row r="836" spans="1:17" hidden="1">
      <c r="A836" t="s">
        <v>1433</v>
      </c>
      <c r="B836" t="s">
        <v>1820</v>
      </c>
      <c r="C836" s="1">
        <v>7.77</v>
      </c>
      <c r="E836" s="42">
        <f t="shared" si="21"/>
        <v>7.77</v>
      </c>
      <c r="F836" s="77" t="s">
        <v>225</v>
      </c>
      <c r="G836" s="77" t="s">
        <v>207</v>
      </c>
      <c r="H836" s="77" t="s">
        <v>189</v>
      </c>
      <c r="I836" s="13">
        <v>4</v>
      </c>
      <c r="J836" s="14">
        <v>2015</v>
      </c>
      <c r="K836" s="78" t="s">
        <v>182</v>
      </c>
      <c r="L836" s="79" t="s">
        <v>1257</v>
      </c>
      <c r="M836" s="79" t="s">
        <v>23</v>
      </c>
      <c r="N836" s="15" t="s">
        <v>28</v>
      </c>
      <c r="O836" s="15" t="s">
        <v>29</v>
      </c>
      <c r="P836" s="80" t="s">
        <v>2130</v>
      </c>
      <c r="Q836" s="80" t="s">
        <v>207</v>
      </c>
    </row>
    <row r="837" spans="1:17" hidden="1">
      <c r="A837" t="s">
        <v>1433</v>
      </c>
      <c r="B837" t="s">
        <v>1221</v>
      </c>
      <c r="C837" s="1">
        <v>39.82</v>
      </c>
      <c r="E837" s="42">
        <f t="shared" si="21"/>
        <v>39.82</v>
      </c>
      <c r="F837" s="77" t="s">
        <v>225</v>
      </c>
      <c r="G837" s="77" t="s">
        <v>207</v>
      </c>
      <c r="H837" s="77" t="s">
        <v>189</v>
      </c>
      <c r="I837" s="13">
        <v>4</v>
      </c>
      <c r="J837" s="14">
        <v>2015</v>
      </c>
      <c r="K837" s="78" t="s">
        <v>31</v>
      </c>
      <c r="L837" s="79" t="s">
        <v>1276</v>
      </c>
      <c r="M837" s="79" t="s">
        <v>23</v>
      </c>
      <c r="N837" s="15" t="s">
        <v>28</v>
      </c>
      <c r="O837" s="15" t="s">
        <v>24</v>
      </c>
      <c r="P837" s="80" t="s">
        <v>2130</v>
      </c>
      <c r="Q837" s="80" t="s">
        <v>207</v>
      </c>
    </row>
    <row r="838" spans="1:17" hidden="1">
      <c r="A838" t="s">
        <v>1433</v>
      </c>
      <c r="B838" t="s">
        <v>1221</v>
      </c>
      <c r="C838" s="1">
        <v>41.02</v>
      </c>
      <c r="E838" s="42">
        <f t="shared" si="21"/>
        <v>41.02</v>
      </c>
      <c r="F838" s="77" t="s">
        <v>225</v>
      </c>
      <c r="G838" s="77" t="s">
        <v>207</v>
      </c>
      <c r="H838" s="77" t="s">
        <v>189</v>
      </c>
      <c r="I838" s="13">
        <v>4</v>
      </c>
      <c r="J838" s="14">
        <v>2015</v>
      </c>
      <c r="K838" s="78" t="s">
        <v>31</v>
      </c>
      <c r="L838" s="79" t="s">
        <v>1276</v>
      </c>
      <c r="M838" s="79" t="s">
        <v>23</v>
      </c>
      <c r="N838" s="15" t="s">
        <v>28</v>
      </c>
      <c r="O838" s="15" t="s">
        <v>24</v>
      </c>
      <c r="P838" s="80" t="s">
        <v>2130</v>
      </c>
      <c r="Q838" s="80" t="s">
        <v>207</v>
      </c>
    </row>
    <row r="839" spans="1:17" hidden="1">
      <c r="A839" t="s">
        <v>1434</v>
      </c>
      <c r="B839" t="s">
        <v>1127</v>
      </c>
      <c r="C839" s="1">
        <v>-5.52</v>
      </c>
      <c r="E839" s="42">
        <f t="shared" si="21"/>
        <v>-5.52</v>
      </c>
      <c r="F839" s="77" t="s">
        <v>1038</v>
      </c>
      <c r="G839" s="77" t="s">
        <v>207</v>
      </c>
      <c r="H839" s="77" t="s">
        <v>189</v>
      </c>
      <c r="I839" s="13">
        <v>4</v>
      </c>
      <c r="J839" s="14">
        <v>2015</v>
      </c>
      <c r="K839" s="78" t="s">
        <v>182</v>
      </c>
      <c r="L839" s="79" t="s">
        <v>183</v>
      </c>
      <c r="M839" s="79" t="s">
        <v>23</v>
      </c>
      <c r="N839" s="15" t="s">
        <v>28</v>
      </c>
      <c r="O839" s="15" t="s">
        <v>29</v>
      </c>
      <c r="P839" s="80" t="s">
        <v>2130</v>
      </c>
      <c r="Q839" s="80" t="s">
        <v>207</v>
      </c>
    </row>
    <row r="840" spans="1:17" hidden="1">
      <c r="A840" t="s">
        <v>1434</v>
      </c>
      <c r="B840" t="s">
        <v>1127</v>
      </c>
      <c r="C840" s="1">
        <v>-1.37</v>
      </c>
      <c r="E840" s="42">
        <f t="shared" si="21"/>
        <v>-1.37</v>
      </c>
      <c r="F840" s="77" t="s">
        <v>1038</v>
      </c>
      <c r="G840" s="77" t="s">
        <v>207</v>
      </c>
      <c r="H840" s="77" t="s">
        <v>189</v>
      </c>
      <c r="I840" s="13">
        <v>4</v>
      </c>
      <c r="J840" s="14">
        <v>2015</v>
      </c>
      <c r="K840" s="78" t="s">
        <v>182</v>
      </c>
      <c r="L840" s="79" t="s">
        <v>183</v>
      </c>
      <c r="M840" s="79" t="s">
        <v>23</v>
      </c>
      <c r="N840" s="15" t="s">
        <v>28</v>
      </c>
      <c r="O840" s="15" t="s">
        <v>29</v>
      </c>
      <c r="P840" s="80" t="s">
        <v>2130</v>
      </c>
      <c r="Q840" s="80" t="s">
        <v>207</v>
      </c>
    </row>
    <row r="841" spans="1:17" hidden="1">
      <c r="A841" t="s">
        <v>1434</v>
      </c>
      <c r="B841" t="s">
        <v>1127</v>
      </c>
      <c r="C841" s="1">
        <v>-1.04</v>
      </c>
      <c r="E841" s="42">
        <f t="shared" si="21"/>
        <v>-1.04</v>
      </c>
      <c r="F841" s="77" t="s">
        <v>1038</v>
      </c>
      <c r="G841" s="77" t="s">
        <v>207</v>
      </c>
      <c r="H841" s="77" t="s">
        <v>189</v>
      </c>
      <c r="I841" s="13">
        <v>4</v>
      </c>
      <c r="J841" s="14">
        <v>2015</v>
      </c>
      <c r="K841" s="78" t="s">
        <v>182</v>
      </c>
      <c r="L841" s="79" t="s">
        <v>183</v>
      </c>
      <c r="M841" s="79" t="s">
        <v>23</v>
      </c>
      <c r="N841" s="15" t="s">
        <v>28</v>
      </c>
      <c r="O841" s="15" t="s">
        <v>29</v>
      </c>
      <c r="P841" s="80" t="s">
        <v>2130</v>
      </c>
      <c r="Q841" s="80" t="s">
        <v>207</v>
      </c>
    </row>
    <row r="842" spans="1:17" hidden="1">
      <c r="A842" t="s">
        <v>1434</v>
      </c>
      <c r="B842" t="s">
        <v>1128</v>
      </c>
      <c r="C842" s="1">
        <v>149.18</v>
      </c>
      <c r="E842" s="42">
        <f t="shared" si="21"/>
        <v>149.18</v>
      </c>
      <c r="F842" s="77" t="s">
        <v>225</v>
      </c>
      <c r="G842" s="77" t="s">
        <v>207</v>
      </c>
      <c r="H842" s="77" t="s">
        <v>189</v>
      </c>
      <c r="I842" s="13">
        <v>4</v>
      </c>
      <c r="J842" s="14">
        <v>2015</v>
      </c>
      <c r="K842" s="78" t="s">
        <v>463</v>
      </c>
      <c r="L842" s="79" t="s">
        <v>1243</v>
      </c>
      <c r="M842" s="79" t="s">
        <v>288</v>
      </c>
      <c r="N842" s="15" t="s">
        <v>28</v>
      </c>
      <c r="O842" s="15" t="s">
        <v>29</v>
      </c>
      <c r="P842" s="80" t="s">
        <v>2130</v>
      </c>
      <c r="Q842" s="80" t="s">
        <v>207</v>
      </c>
    </row>
    <row r="843" spans="1:17" hidden="1">
      <c r="A843" t="s">
        <v>1434</v>
      </c>
      <c r="B843" t="s">
        <v>1821</v>
      </c>
      <c r="C843" s="1">
        <v>21.77</v>
      </c>
      <c r="E843" s="42">
        <f t="shared" si="21"/>
        <v>21.77</v>
      </c>
      <c r="F843" s="77" t="s">
        <v>225</v>
      </c>
      <c r="G843" s="77" t="s">
        <v>207</v>
      </c>
      <c r="H843" s="77" t="s">
        <v>189</v>
      </c>
      <c r="I843" s="13">
        <v>4</v>
      </c>
      <c r="J843" s="14">
        <v>2015</v>
      </c>
      <c r="K843" s="78" t="s">
        <v>34</v>
      </c>
      <c r="L843" s="79" t="s">
        <v>35</v>
      </c>
      <c r="M843" s="79" t="s">
        <v>299</v>
      </c>
      <c r="N843" s="15" t="s">
        <v>28</v>
      </c>
      <c r="O843" s="15" t="s">
        <v>29</v>
      </c>
      <c r="P843" s="80" t="s">
        <v>2130</v>
      </c>
      <c r="Q843" s="80" t="s">
        <v>207</v>
      </c>
    </row>
    <row r="844" spans="1:17" hidden="1">
      <c r="A844" t="s">
        <v>1434</v>
      </c>
      <c r="B844" t="s">
        <v>1822</v>
      </c>
      <c r="C844" s="1">
        <v>50.63</v>
      </c>
      <c r="E844" s="42">
        <f t="shared" si="21"/>
        <v>50.63</v>
      </c>
      <c r="F844" s="77" t="s">
        <v>225</v>
      </c>
      <c r="G844" s="77" t="s">
        <v>207</v>
      </c>
      <c r="H844" s="77" t="s">
        <v>189</v>
      </c>
      <c r="I844" s="13">
        <v>4</v>
      </c>
      <c r="J844" s="14">
        <v>2015</v>
      </c>
      <c r="K844" s="78" t="s">
        <v>182</v>
      </c>
      <c r="L844" s="79" t="s">
        <v>183</v>
      </c>
      <c r="M844" s="79" t="s">
        <v>23</v>
      </c>
      <c r="N844" s="15" t="s">
        <v>28</v>
      </c>
      <c r="O844" s="15" t="s">
        <v>29</v>
      </c>
      <c r="P844" s="80" t="s">
        <v>2130</v>
      </c>
      <c r="Q844" s="80" t="s">
        <v>207</v>
      </c>
    </row>
    <row r="845" spans="1:17" hidden="1">
      <c r="A845" t="s">
        <v>1434</v>
      </c>
      <c r="B845" t="s">
        <v>1193</v>
      </c>
      <c r="C845" s="1">
        <v>20.95</v>
      </c>
      <c r="E845" s="42">
        <f t="shared" si="21"/>
        <v>20.95</v>
      </c>
      <c r="F845" s="77" t="s">
        <v>225</v>
      </c>
      <c r="G845" s="77" t="s">
        <v>207</v>
      </c>
      <c r="H845" s="77" t="s">
        <v>189</v>
      </c>
      <c r="I845" s="13">
        <v>4</v>
      </c>
      <c r="J845" s="14">
        <v>2015</v>
      </c>
      <c r="K845" s="78" t="s">
        <v>175</v>
      </c>
      <c r="L845" s="79" t="s">
        <v>3883</v>
      </c>
      <c r="M845" s="79" t="s">
        <v>296</v>
      </c>
      <c r="N845" s="15" t="s">
        <v>28</v>
      </c>
      <c r="O845" s="15" t="s">
        <v>29</v>
      </c>
      <c r="P845" s="80" t="s">
        <v>2130</v>
      </c>
      <c r="Q845" s="80" t="s">
        <v>207</v>
      </c>
    </row>
    <row r="846" spans="1:17" hidden="1">
      <c r="A846" t="s">
        <v>1434</v>
      </c>
      <c r="B846" t="s">
        <v>1166</v>
      </c>
      <c r="C846" s="1">
        <v>211.06</v>
      </c>
      <c r="E846" s="42">
        <f t="shared" si="21"/>
        <v>211.06</v>
      </c>
      <c r="F846" s="77" t="s">
        <v>225</v>
      </c>
      <c r="G846" s="77" t="s">
        <v>207</v>
      </c>
      <c r="H846" s="77" t="s">
        <v>189</v>
      </c>
      <c r="I846" s="13">
        <v>4</v>
      </c>
      <c r="J846" s="14">
        <v>2015</v>
      </c>
      <c r="K846" s="78" t="s">
        <v>446</v>
      </c>
      <c r="L846" s="79" t="s">
        <v>1268</v>
      </c>
      <c r="M846" s="79" t="s">
        <v>23</v>
      </c>
      <c r="N846" s="15" t="s">
        <v>28</v>
      </c>
      <c r="O846" s="15" t="s">
        <v>29</v>
      </c>
      <c r="P846" s="80" t="s">
        <v>2130</v>
      </c>
      <c r="Q846" s="80" t="s">
        <v>207</v>
      </c>
    </row>
    <row r="847" spans="1:17" hidden="1">
      <c r="A847" t="s">
        <v>1435</v>
      </c>
      <c r="B847" t="s">
        <v>1133</v>
      </c>
      <c r="C847" s="1">
        <v>70.44</v>
      </c>
      <c r="E847" s="42">
        <f t="shared" si="21"/>
        <v>70.44</v>
      </c>
      <c r="F847" s="77" t="s">
        <v>225</v>
      </c>
      <c r="G847" s="77" t="s">
        <v>207</v>
      </c>
      <c r="H847" s="77" t="s">
        <v>189</v>
      </c>
      <c r="I847" s="13">
        <v>4</v>
      </c>
      <c r="J847" s="14">
        <v>2015</v>
      </c>
      <c r="K847" s="78" t="s">
        <v>97</v>
      </c>
      <c r="L847" s="79" t="s">
        <v>98</v>
      </c>
      <c r="M847" s="79" t="s">
        <v>23</v>
      </c>
      <c r="N847" s="15" t="s">
        <v>28</v>
      </c>
      <c r="O847" s="15" t="s">
        <v>24</v>
      </c>
      <c r="P847" s="80" t="s">
        <v>2131</v>
      </c>
      <c r="Q847" s="80" t="s">
        <v>207</v>
      </c>
    </row>
    <row r="848" spans="1:17" hidden="1">
      <c r="A848" t="s">
        <v>1435</v>
      </c>
      <c r="B848" t="s">
        <v>1823</v>
      </c>
      <c r="C848" s="1">
        <v>69.83</v>
      </c>
      <c r="E848" s="42">
        <f t="shared" si="21"/>
        <v>69.83</v>
      </c>
      <c r="F848" s="77" t="s">
        <v>225</v>
      </c>
      <c r="G848" s="77" t="s">
        <v>207</v>
      </c>
      <c r="H848" s="77" t="s">
        <v>189</v>
      </c>
      <c r="I848" s="13">
        <v>4</v>
      </c>
      <c r="J848" s="14">
        <v>2015</v>
      </c>
      <c r="K848" s="78" t="s">
        <v>182</v>
      </c>
      <c r="L848" s="79" t="s">
        <v>183</v>
      </c>
      <c r="M848" s="79" t="s">
        <v>23</v>
      </c>
      <c r="N848" s="15" t="s">
        <v>28</v>
      </c>
      <c r="O848" s="15" t="s">
        <v>29</v>
      </c>
      <c r="P848" s="80" t="s">
        <v>2130</v>
      </c>
      <c r="Q848" s="80" t="s">
        <v>207</v>
      </c>
    </row>
    <row r="849" spans="1:17" hidden="1">
      <c r="A849" t="s">
        <v>1436</v>
      </c>
      <c r="B849" t="s">
        <v>1131</v>
      </c>
      <c r="C849" s="1">
        <v>15</v>
      </c>
      <c r="E849" s="42">
        <f t="shared" si="21"/>
        <v>15</v>
      </c>
      <c r="F849" s="77" t="s">
        <v>225</v>
      </c>
      <c r="G849" s="77" t="s">
        <v>207</v>
      </c>
      <c r="H849" s="77" t="s">
        <v>189</v>
      </c>
      <c r="I849" s="13">
        <v>4</v>
      </c>
      <c r="J849" s="14">
        <v>2015</v>
      </c>
      <c r="K849" s="78" t="s">
        <v>435</v>
      </c>
      <c r="L849" s="79" t="s">
        <v>79</v>
      </c>
      <c r="M849" s="79" t="s">
        <v>23</v>
      </c>
      <c r="N849" s="15" t="s">
        <v>28</v>
      </c>
      <c r="O849" s="15" t="s">
        <v>29</v>
      </c>
      <c r="P849" s="80" t="s">
        <v>2130</v>
      </c>
      <c r="Q849" s="80" t="s">
        <v>207</v>
      </c>
    </row>
    <row r="850" spans="1:17" hidden="1">
      <c r="A850" t="s">
        <v>1437</v>
      </c>
      <c r="B850" t="s">
        <v>1132</v>
      </c>
      <c r="C850" s="1">
        <v>49</v>
      </c>
      <c r="E850" s="42">
        <f t="shared" si="21"/>
        <v>49</v>
      </c>
      <c r="F850" s="77" t="s">
        <v>225</v>
      </c>
      <c r="G850" s="77" t="s">
        <v>207</v>
      </c>
      <c r="H850" s="77" t="s">
        <v>189</v>
      </c>
      <c r="I850" s="13">
        <v>4</v>
      </c>
      <c r="J850" s="14">
        <v>2015</v>
      </c>
      <c r="K850" s="78" t="s">
        <v>78</v>
      </c>
      <c r="L850" s="79" t="s">
        <v>1245</v>
      </c>
      <c r="M850" s="79" t="s">
        <v>23</v>
      </c>
      <c r="N850" s="15" t="s">
        <v>28</v>
      </c>
      <c r="O850" s="15" t="s">
        <v>29</v>
      </c>
      <c r="P850" s="80" t="s">
        <v>2130</v>
      </c>
      <c r="Q850" s="80" t="s">
        <v>207</v>
      </c>
    </row>
    <row r="851" spans="1:17" hidden="1">
      <c r="A851" t="s">
        <v>1437</v>
      </c>
      <c r="B851" t="s">
        <v>1127</v>
      </c>
      <c r="C851" s="1">
        <v>-14.11</v>
      </c>
      <c r="E851" s="42">
        <f t="shared" si="21"/>
        <v>-14.11</v>
      </c>
      <c r="F851" s="77" t="s">
        <v>1038</v>
      </c>
      <c r="G851" s="77" t="s">
        <v>207</v>
      </c>
      <c r="H851" s="77" t="s">
        <v>189</v>
      </c>
      <c r="I851" s="13">
        <v>4</v>
      </c>
      <c r="J851" s="14">
        <v>2015</v>
      </c>
      <c r="K851" s="78" t="s">
        <v>182</v>
      </c>
      <c r="L851" s="79" t="s">
        <v>183</v>
      </c>
      <c r="M851" s="79" t="s">
        <v>23</v>
      </c>
      <c r="N851" s="15" t="s">
        <v>28</v>
      </c>
      <c r="O851" s="15" t="s">
        <v>29</v>
      </c>
      <c r="P851" s="80" t="s">
        <v>2130</v>
      </c>
      <c r="Q851" s="80" t="s">
        <v>207</v>
      </c>
    </row>
    <row r="852" spans="1:17" hidden="1">
      <c r="A852" t="s">
        <v>1437</v>
      </c>
      <c r="B852" t="s">
        <v>1138</v>
      </c>
      <c r="C852" s="1">
        <v>65.23</v>
      </c>
      <c r="E852" s="42">
        <f t="shared" si="21"/>
        <v>65.23</v>
      </c>
      <c r="F852" s="77" t="s">
        <v>225</v>
      </c>
      <c r="G852" s="77" t="s">
        <v>207</v>
      </c>
      <c r="H852" s="77" t="s">
        <v>189</v>
      </c>
      <c r="I852" s="13">
        <v>4</v>
      </c>
      <c r="J852" s="14">
        <v>2015</v>
      </c>
      <c r="K852" s="78" t="s">
        <v>461</v>
      </c>
      <c r="L852" s="79" t="s">
        <v>1243</v>
      </c>
      <c r="M852" s="79" t="s">
        <v>23</v>
      </c>
      <c r="N852" s="15" t="s">
        <v>28</v>
      </c>
      <c r="O852" s="15" t="s">
        <v>29</v>
      </c>
      <c r="P852" s="80" t="s">
        <v>2130</v>
      </c>
      <c r="Q852" s="80" t="s">
        <v>207</v>
      </c>
    </row>
    <row r="853" spans="1:17" hidden="1">
      <c r="A853" t="s">
        <v>1437</v>
      </c>
      <c r="B853" t="s">
        <v>1182</v>
      </c>
      <c r="C853" s="1">
        <v>5.73</v>
      </c>
      <c r="E853" s="42">
        <f t="shared" si="21"/>
        <v>5.73</v>
      </c>
      <c r="F853" s="77" t="s">
        <v>225</v>
      </c>
      <c r="G853" s="77" t="s">
        <v>207</v>
      </c>
      <c r="H853" s="77" t="s">
        <v>189</v>
      </c>
      <c r="I853" s="13">
        <v>4</v>
      </c>
      <c r="J853" s="14">
        <v>2015</v>
      </c>
      <c r="K853" s="78" t="s">
        <v>428</v>
      </c>
      <c r="L853" s="79" t="s">
        <v>1275</v>
      </c>
      <c r="M853" s="79" t="s">
        <v>23</v>
      </c>
      <c r="N853" s="15" t="s">
        <v>28</v>
      </c>
      <c r="O853" s="15" t="s">
        <v>29</v>
      </c>
      <c r="P853" s="80" t="s">
        <v>2130</v>
      </c>
      <c r="Q853" s="80" t="s">
        <v>207</v>
      </c>
    </row>
    <row r="854" spans="1:17" hidden="1">
      <c r="A854" t="s">
        <v>1437</v>
      </c>
      <c r="B854" t="s">
        <v>1824</v>
      </c>
      <c r="C854" s="1">
        <v>11.3</v>
      </c>
      <c r="E854" s="42">
        <f t="shared" si="21"/>
        <v>11.3</v>
      </c>
      <c r="F854" s="77" t="s">
        <v>225</v>
      </c>
      <c r="G854" s="77" t="s">
        <v>207</v>
      </c>
      <c r="H854" s="77" t="s">
        <v>189</v>
      </c>
      <c r="I854" s="13">
        <v>4</v>
      </c>
      <c r="J854" s="14">
        <v>2015</v>
      </c>
      <c r="K854" s="78" t="s">
        <v>182</v>
      </c>
      <c r="L854" s="79" t="s">
        <v>183</v>
      </c>
      <c r="M854" s="79" t="s">
        <v>23</v>
      </c>
      <c r="N854" s="15" t="s">
        <v>28</v>
      </c>
      <c r="O854" s="15" t="s">
        <v>29</v>
      </c>
      <c r="P854" s="80" t="s">
        <v>2130</v>
      </c>
      <c r="Q854" s="80" t="s">
        <v>207</v>
      </c>
    </row>
    <row r="855" spans="1:17" hidden="1">
      <c r="A855" t="s">
        <v>1437</v>
      </c>
      <c r="B855" t="s">
        <v>1825</v>
      </c>
      <c r="C855" s="1">
        <v>398.38</v>
      </c>
      <c r="E855" s="42">
        <f t="shared" si="21"/>
        <v>398.38</v>
      </c>
      <c r="F855" s="77" t="s">
        <v>225</v>
      </c>
      <c r="G855" s="77" t="s">
        <v>207</v>
      </c>
      <c r="H855" s="77" t="s">
        <v>189</v>
      </c>
      <c r="I855" s="13">
        <v>4</v>
      </c>
      <c r="J855" s="14">
        <v>2015</v>
      </c>
      <c r="K855" s="78" t="s">
        <v>182</v>
      </c>
      <c r="L855" s="79" t="s">
        <v>183</v>
      </c>
      <c r="M855" s="79" t="s">
        <v>23</v>
      </c>
      <c r="N855" s="15" t="s">
        <v>28</v>
      </c>
      <c r="O855" s="15" t="s">
        <v>29</v>
      </c>
      <c r="P855" s="80" t="s">
        <v>2130</v>
      </c>
      <c r="Q855" s="80" t="s">
        <v>207</v>
      </c>
    </row>
    <row r="856" spans="1:17" hidden="1">
      <c r="A856" t="s">
        <v>1437</v>
      </c>
      <c r="B856" t="s">
        <v>1139</v>
      </c>
      <c r="C856" s="1">
        <v>-2000</v>
      </c>
      <c r="E856" s="42">
        <f t="shared" si="21"/>
        <v>-2000</v>
      </c>
      <c r="F856" s="77" t="s">
        <v>229</v>
      </c>
      <c r="G856" s="77" t="s">
        <v>207</v>
      </c>
      <c r="H856" s="77" t="s">
        <v>189</v>
      </c>
      <c r="I856" s="13">
        <v>4</v>
      </c>
      <c r="J856" s="14">
        <v>2015</v>
      </c>
      <c r="K856" s="78" t="s">
        <v>218</v>
      </c>
      <c r="L856" s="79" t="s">
        <v>82</v>
      </c>
      <c r="M856" s="79" t="s">
        <v>23</v>
      </c>
      <c r="N856" s="15" t="s">
        <v>189</v>
      </c>
      <c r="O856" s="15" t="s">
        <v>24</v>
      </c>
      <c r="P856" s="80" t="s">
        <v>181</v>
      </c>
      <c r="Q856" s="80" t="s">
        <v>207</v>
      </c>
    </row>
    <row r="857" spans="1:17" hidden="1">
      <c r="A857" t="s">
        <v>1437</v>
      </c>
      <c r="B857" t="s">
        <v>1152</v>
      </c>
      <c r="C857" s="1">
        <v>21.75</v>
      </c>
      <c r="E857" s="42">
        <f t="shared" si="21"/>
        <v>21.75</v>
      </c>
      <c r="F857" s="77" t="s">
        <v>225</v>
      </c>
      <c r="G857" s="77" t="s">
        <v>207</v>
      </c>
      <c r="H857" s="77" t="s">
        <v>189</v>
      </c>
      <c r="I857" s="13">
        <v>4</v>
      </c>
      <c r="J857" s="14">
        <v>2015</v>
      </c>
      <c r="K857" s="78" t="s">
        <v>34</v>
      </c>
      <c r="L857" s="79" t="s">
        <v>35</v>
      </c>
      <c r="M857" s="79" t="s">
        <v>299</v>
      </c>
      <c r="N857" s="15" t="s">
        <v>28</v>
      </c>
      <c r="O857" s="15" t="s">
        <v>29</v>
      </c>
      <c r="P857" s="80" t="s">
        <v>2130</v>
      </c>
      <c r="Q857" s="80" t="s">
        <v>207</v>
      </c>
    </row>
    <row r="858" spans="1:17" hidden="1">
      <c r="A858" t="s">
        <v>1437</v>
      </c>
      <c r="B858" t="s">
        <v>1136</v>
      </c>
      <c r="C858" s="1">
        <v>200</v>
      </c>
      <c r="E858" s="42">
        <f t="shared" si="21"/>
        <v>200</v>
      </c>
      <c r="F858" s="77" t="s">
        <v>225</v>
      </c>
      <c r="G858" s="77" t="s">
        <v>207</v>
      </c>
      <c r="H858" s="77" t="s">
        <v>189</v>
      </c>
      <c r="I858" s="13">
        <v>4</v>
      </c>
      <c r="J858" s="14">
        <v>2015</v>
      </c>
      <c r="K858" s="78" t="s">
        <v>182</v>
      </c>
      <c r="L858" s="79" t="s">
        <v>232</v>
      </c>
      <c r="M858" s="79" t="s">
        <v>23</v>
      </c>
      <c r="N858" s="15" t="s">
        <v>28</v>
      </c>
      <c r="O858" s="15" t="s">
        <v>29</v>
      </c>
      <c r="P858" s="80" t="s">
        <v>2130</v>
      </c>
      <c r="Q858" s="80" t="s">
        <v>207</v>
      </c>
    </row>
    <row r="859" spans="1:17" hidden="1">
      <c r="A859" t="s">
        <v>1438</v>
      </c>
      <c r="B859" t="s">
        <v>1127</v>
      </c>
      <c r="C859" s="1">
        <v>-1.47</v>
      </c>
      <c r="E859" s="42">
        <f t="shared" si="21"/>
        <v>-1.47</v>
      </c>
      <c r="F859" s="77" t="s">
        <v>1038</v>
      </c>
      <c r="G859" s="77" t="s">
        <v>207</v>
      </c>
      <c r="H859" s="77" t="s">
        <v>189</v>
      </c>
      <c r="I859" s="13">
        <v>4</v>
      </c>
      <c r="J859" s="14">
        <v>2015</v>
      </c>
      <c r="K859" s="78" t="s">
        <v>182</v>
      </c>
      <c r="L859" s="79" t="s">
        <v>183</v>
      </c>
      <c r="M859" s="79" t="s">
        <v>23</v>
      </c>
      <c r="N859" s="15" t="s">
        <v>28</v>
      </c>
      <c r="O859" s="15" t="s">
        <v>29</v>
      </c>
      <c r="P859" s="80" t="s">
        <v>2130</v>
      </c>
      <c r="Q859" s="80" t="s">
        <v>207</v>
      </c>
    </row>
    <row r="860" spans="1:17" hidden="1">
      <c r="A860" t="s">
        <v>1438</v>
      </c>
      <c r="B860" t="s">
        <v>1127</v>
      </c>
      <c r="C860" s="1">
        <v>-1.3</v>
      </c>
      <c r="E860" s="42">
        <f t="shared" si="21"/>
        <v>-1.3</v>
      </c>
      <c r="F860" s="77" t="s">
        <v>1038</v>
      </c>
      <c r="G860" s="77" t="s">
        <v>207</v>
      </c>
      <c r="H860" s="77" t="s">
        <v>189</v>
      </c>
      <c r="I860" s="13">
        <v>4</v>
      </c>
      <c r="J860" s="14">
        <v>2015</v>
      </c>
      <c r="K860" s="78" t="s">
        <v>182</v>
      </c>
      <c r="L860" s="79" t="s">
        <v>183</v>
      </c>
      <c r="M860" s="79" t="s">
        <v>23</v>
      </c>
      <c r="N860" s="15" t="s">
        <v>28</v>
      </c>
      <c r="O860" s="15" t="s">
        <v>29</v>
      </c>
      <c r="P860" s="80" t="s">
        <v>2130</v>
      </c>
      <c r="Q860" s="80" t="s">
        <v>207</v>
      </c>
    </row>
    <row r="861" spans="1:17" hidden="1">
      <c r="A861" t="s">
        <v>1438</v>
      </c>
      <c r="B861" t="s">
        <v>1826</v>
      </c>
      <c r="C861" s="1">
        <v>23.85</v>
      </c>
      <c r="E861" s="42">
        <f t="shared" si="21"/>
        <v>23.85</v>
      </c>
      <c r="F861" s="77" t="s">
        <v>225</v>
      </c>
      <c r="G861" s="77" t="s">
        <v>207</v>
      </c>
      <c r="H861" s="77" t="s">
        <v>189</v>
      </c>
      <c r="I861" s="13">
        <v>4</v>
      </c>
      <c r="J861" s="14">
        <v>2015</v>
      </c>
      <c r="K861" s="78" t="s">
        <v>182</v>
      </c>
      <c r="L861" s="79" t="s">
        <v>183</v>
      </c>
      <c r="M861" s="79" t="s">
        <v>23</v>
      </c>
      <c r="N861" s="15" t="s">
        <v>28</v>
      </c>
      <c r="O861" s="15" t="s">
        <v>29</v>
      </c>
      <c r="P861" s="80" t="s">
        <v>2130</v>
      </c>
      <c r="Q861" s="80" t="s">
        <v>207</v>
      </c>
    </row>
    <row r="862" spans="1:17" hidden="1">
      <c r="A862" t="s">
        <v>1438</v>
      </c>
      <c r="B862" t="s">
        <v>1827</v>
      </c>
      <c r="C862" s="1">
        <v>37.82</v>
      </c>
      <c r="E862" s="42">
        <f t="shared" si="21"/>
        <v>37.82</v>
      </c>
      <c r="F862" s="77" t="s">
        <v>225</v>
      </c>
      <c r="G862" s="77" t="s">
        <v>207</v>
      </c>
      <c r="H862" s="77" t="s">
        <v>189</v>
      </c>
      <c r="I862" s="13">
        <v>4</v>
      </c>
      <c r="J862" s="14">
        <v>2015</v>
      </c>
      <c r="K862" s="78" t="s">
        <v>182</v>
      </c>
      <c r="L862" s="79" t="s">
        <v>183</v>
      </c>
      <c r="M862" s="79" t="s">
        <v>23</v>
      </c>
      <c r="N862" s="15" t="s">
        <v>28</v>
      </c>
      <c r="O862" s="15" t="s">
        <v>29</v>
      </c>
      <c r="P862" s="80" t="s">
        <v>2130</v>
      </c>
      <c r="Q862" s="80" t="s">
        <v>207</v>
      </c>
    </row>
    <row r="863" spans="1:17" hidden="1">
      <c r="A863" t="s">
        <v>1438</v>
      </c>
      <c r="B863" t="s">
        <v>1828</v>
      </c>
      <c r="C863" s="1">
        <v>18.190000000000001</v>
      </c>
      <c r="E863" s="42">
        <f t="shared" si="21"/>
        <v>18.190000000000001</v>
      </c>
      <c r="F863" s="77" t="s">
        <v>225</v>
      </c>
      <c r="G863" s="77" t="s">
        <v>207</v>
      </c>
      <c r="H863" s="77" t="s">
        <v>189</v>
      </c>
      <c r="I863" s="13">
        <v>4</v>
      </c>
      <c r="J863" s="14">
        <v>2015</v>
      </c>
      <c r="K863" s="78" t="s">
        <v>182</v>
      </c>
      <c r="L863" s="79" t="s">
        <v>183</v>
      </c>
      <c r="M863" s="79" t="s">
        <v>23</v>
      </c>
      <c r="N863" s="15" t="s">
        <v>28</v>
      </c>
      <c r="O863" s="15" t="s">
        <v>29</v>
      </c>
      <c r="P863" s="80" t="s">
        <v>2130</v>
      </c>
      <c r="Q863" s="80" t="s">
        <v>207</v>
      </c>
    </row>
    <row r="864" spans="1:17" hidden="1">
      <c r="A864" t="s">
        <v>1438</v>
      </c>
      <c r="B864" t="s">
        <v>1230</v>
      </c>
      <c r="C864" s="1">
        <v>9.02</v>
      </c>
      <c r="E864" s="42">
        <f t="shared" si="21"/>
        <v>9.02</v>
      </c>
      <c r="F864" s="77" t="s">
        <v>225</v>
      </c>
      <c r="G864" s="77" t="s">
        <v>207</v>
      </c>
      <c r="H864" s="77" t="s">
        <v>189</v>
      </c>
      <c r="I864" s="13">
        <v>4</v>
      </c>
      <c r="J864" s="14">
        <v>2015</v>
      </c>
      <c r="K864" s="78" t="s">
        <v>78</v>
      </c>
      <c r="L864" s="79" t="s">
        <v>1263</v>
      </c>
      <c r="M864" s="79" t="s">
        <v>23</v>
      </c>
      <c r="N864" s="15" t="s">
        <v>28</v>
      </c>
      <c r="O864" s="15" t="s">
        <v>29</v>
      </c>
      <c r="P864" s="80" t="s">
        <v>2130</v>
      </c>
      <c r="Q864" s="80" t="s">
        <v>207</v>
      </c>
    </row>
    <row r="865" spans="1:17" hidden="1">
      <c r="A865" t="s">
        <v>1439</v>
      </c>
      <c r="B865" t="s">
        <v>1124</v>
      </c>
      <c r="C865" s="1">
        <v>6.35</v>
      </c>
      <c r="E865" s="42">
        <f t="shared" si="21"/>
        <v>6.35</v>
      </c>
      <c r="F865" s="77" t="s">
        <v>225</v>
      </c>
      <c r="G865" s="77" t="s">
        <v>207</v>
      </c>
      <c r="H865" s="77" t="s">
        <v>189</v>
      </c>
      <c r="I865" s="13">
        <v>4</v>
      </c>
      <c r="J865" s="14">
        <v>2015</v>
      </c>
      <c r="K865" s="78" t="s">
        <v>31</v>
      </c>
      <c r="L865" s="79" t="s">
        <v>1240</v>
      </c>
      <c r="M865" s="79" t="s">
        <v>23</v>
      </c>
      <c r="N865" s="15" t="s">
        <v>28</v>
      </c>
      <c r="O865" s="15" t="s">
        <v>24</v>
      </c>
      <c r="P865" s="80" t="s">
        <v>2130</v>
      </c>
      <c r="Q865" s="80" t="s">
        <v>207</v>
      </c>
    </row>
    <row r="866" spans="1:17" hidden="1">
      <c r="A866" t="s">
        <v>1439</v>
      </c>
      <c r="B866" t="s">
        <v>1829</v>
      </c>
      <c r="C866" s="1">
        <v>211.72</v>
      </c>
      <c r="E866" s="42">
        <f t="shared" si="21"/>
        <v>211.72</v>
      </c>
      <c r="F866" s="77" t="s">
        <v>225</v>
      </c>
      <c r="G866" s="77" t="s">
        <v>207</v>
      </c>
      <c r="H866" s="77" t="s">
        <v>189</v>
      </c>
      <c r="I866" s="13">
        <v>4</v>
      </c>
      <c r="J866" s="14">
        <v>2015</v>
      </c>
      <c r="K866" s="78" t="s">
        <v>175</v>
      </c>
      <c r="L866" s="79" t="s">
        <v>3883</v>
      </c>
      <c r="M866" s="79" t="s">
        <v>296</v>
      </c>
      <c r="N866" s="15" t="s">
        <v>28</v>
      </c>
      <c r="O866" s="15" t="s">
        <v>29</v>
      </c>
      <c r="P866" s="80" t="s">
        <v>2130</v>
      </c>
      <c r="Q866" s="80" t="s">
        <v>207</v>
      </c>
    </row>
    <row r="867" spans="1:17" hidden="1">
      <c r="A867" t="s">
        <v>1439</v>
      </c>
      <c r="B867" t="s">
        <v>1830</v>
      </c>
      <c r="C867" s="1">
        <v>80.150000000000006</v>
      </c>
      <c r="E867" s="42">
        <f t="shared" si="21"/>
        <v>80.150000000000006</v>
      </c>
      <c r="F867" s="77" t="s">
        <v>225</v>
      </c>
      <c r="G867" s="77" t="s">
        <v>207</v>
      </c>
      <c r="H867" s="77" t="s">
        <v>189</v>
      </c>
      <c r="I867" s="13">
        <v>4</v>
      </c>
      <c r="J867" s="14">
        <v>2015</v>
      </c>
      <c r="K867" s="78" t="s">
        <v>182</v>
      </c>
      <c r="L867" s="79" t="s">
        <v>183</v>
      </c>
      <c r="M867" s="79" t="s">
        <v>23</v>
      </c>
      <c r="N867" s="15" t="s">
        <v>28</v>
      </c>
      <c r="O867" s="15" t="s">
        <v>29</v>
      </c>
      <c r="P867" s="80" t="s">
        <v>2130</v>
      </c>
      <c r="Q867" s="80" t="s">
        <v>207</v>
      </c>
    </row>
    <row r="868" spans="1:17" hidden="1">
      <c r="A868" t="s">
        <v>1439</v>
      </c>
      <c r="B868" s="63" t="s">
        <v>1831</v>
      </c>
      <c r="C868" s="1">
        <v>1565.85</v>
      </c>
      <c r="E868" s="42">
        <f t="shared" si="21"/>
        <v>1565.85</v>
      </c>
      <c r="F868" s="77" t="s">
        <v>225</v>
      </c>
      <c r="G868" s="77" t="s">
        <v>207</v>
      </c>
      <c r="H868" s="77" t="s">
        <v>189</v>
      </c>
      <c r="I868" s="13">
        <v>4</v>
      </c>
      <c r="J868" s="14">
        <v>2015</v>
      </c>
      <c r="K868" s="78" t="s">
        <v>123</v>
      </c>
      <c r="L868" s="79" t="s">
        <v>101</v>
      </c>
      <c r="M868" s="79" t="s">
        <v>284</v>
      </c>
      <c r="N868" s="15" t="s">
        <v>28</v>
      </c>
      <c r="O868" s="15" t="s">
        <v>29</v>
      </c>
      <c r="P868" s="80" t="s">
        <v>2130</v>
      </c>
      <c r="Q868" s="80" t="s">
        <v>207</v>
      </c>
    </row>
    <row r="869" spans="1:17" hidden="1">
      <c r="A869" t="s">
        <v>1439</v>
      </c>
      <c r="B869" t="s">
        <v>1832</v>
      </c>
      <c r="C869" s="1">
        <v>9.99</v>
      </c>
      <c r="E869" s="42">
        <f t="shared" si="21"/>
        <v>9.99</v>
      </c>
      <c r="F869" s="77" t="s">
        <v>225</v>
      </c>
      <c r="G869" s="77" t="s">
        <v>207</v>
      </c>
      <c r="H869" s="77" t="s">
        <v>189</v>
      </c>
      <c r="I869" s="13">
        <v>4</v>
      </c>
      <c r="J869" s="14">
        <v>2015</v>
      </c>
      <c r="K869" s="78" t="s">
        <v>34</v>
      </c>
      <c r="L869" s="79" t="s">
        <v>35</v>
      </c>
      <c r="M869" s="79" t="s">
        <v>299</v>
      </c>
      <c r="N869" s="15" t="s">
        <v>28</v>
      </c>
      <c r="O869" s="15" t="s">
        <v>29</v>
      </c>
      <c r="P869" s="80" t="s">
        <v>2130</v>
      </c>
      <c r="Q869" s="80" t="s">
        <v>207</v>
      </c>
    </row>
    <row r="870" spans="1:17" hidden="1">
      <c r="A870" t="s">
        <v>1439</v>
      </c>
      <c r="B870" t="s">
        <v>1137</v>
      </c>
      <c r="C870" s="1">
        <v>293.29000000000002</v>
      </c>
      <c r="E870" s="42">
        <f t="shared" si="21"/>
        <v>293.29000000000002</v>
      </c>
      <c r="F870" s="77" t="s">
        <v>225</v>
      </c>
      <c r="G870" s="77" t="s">
        <v>207</v>
      </c>
      <c r="H870" s="77" t="s">
        <v>189</v>
      </c>
      <c r="I870" s="13">
        <v>4</v>
      </c>
      <c r="J870" s="14">
        <v>2015</v>
      </c>
      <c r="K870" s="78" t="s">
        <v>461</v>
      </c>
      <c r="L870" s="79" t="s">
        <v>1249</v>
      </c>
      <c r="M870" s="79" t="s">
        <v>299</v>
      </c>
      <c r="N870" s="15" t="s">
        <v>28</v>
      </c>
      <c r="O870" s="15" t="s">
        <v>29</v>
      </c>
      <c r="P870" s="80" t="s">
        <v>2130</v>
      </c>
      <c r="Q870" s="80" t="s">
        <v>207</v>
      </c>
    </row>
    <row r="871" spans="1:17" hidden="1">
      <c r="A871" t="s">
        <v>1439</v>
      </c>
      <c r="B871" t="s">
        <v>1136</v>
      </c>
      <c r="C871" s="1">
        <v>200</v>
      </c>
      <c r="E871" s="42">
        <f t="shared" si="21"/>
        <v>200</v>
      </c>
      <c r="F871" s="77" t="s">
        <v>225</v>
      </c>
      <c r="G871" s="77" t="s">
        <v>207</v>
      </c>
      <c r="H871" s="77" t="s">
        <v>189</v>
      </c>
      <c r="I871" s="13">
        <v>4</v>
      </c>
      <c r="J871" s="14">
        <v>2015</v>
      </c>
      <c r="K871" s="78" t="s">
        <v>182</v>
      </c>
      <c r="L871" s="79" t="s">
        <v>232</v>
      </c>
      <c r="M871" s="79" t="s">
        <v>23</v>
      </c>
      <c r="N871" s="15" t="s">
        <v>28</v>
      </c>
      <c r="O871" s="15" t="s">
        <v>29</v>
      </c>
      <c r="P871" s="80" t="s">
        <v>2130</v>
      </c>
      <c r="Q871" s="80" t="s">
        <v>207</v>
      </c>
    </row>
    <row r="872" spans="1:17" hidden="1">
      <c r="A872" t="s">
        <v>1440</v>
      </c>
      <c r="B872" t="s">
        <v>1127</v>
      </c>
      <c r="C872" s="1">
        <v>-6.13</v>
      </c>
      <c r="E872" s="42">
        <f t="shared" si="21"/>
        <v>-6.13</v>
      </c>
      <c r="F872" s="77" t="s">
        <v>1038</v>
      </c>
      <c r="G872" s="77" t="s">
        <v>207</v>
      </c>
      <c r="H872" s="77" t="s">
        <v>189</v>
      </c>
      <c r="I872" s="13">
        <v>4</v>
      </c>
      <c r="J872" s="14">
        <v>2015</v>
      </c>
      <c r="K872" s="78" t="s">
        <v>182</v>
      </c>
      <c r="L872" s="79" t="s">
        <v>183</v>
      </c>
      <c r="M872" s="79" t="s">
        <v>23</v>
      </c>
      <c r="N872" s="15" t="s">
        <v>28</v>
      </c>
      <c r="O872" s="15" t="s">
        <v>29</v>
      </c>
      <c r="P872" s="80" t="s">
        <v>2130</v>
      </c>
      <c r="Q872" s="80" t="s">
        <v>207</v>
      </c>
    </row>
    <row r="873" spans="1:17" hidden="1">
      <c r="A873" t="s">
        <v>1440</v>
      </c>
      <c r="B873" t="s">
        <v>1127</v>
      </c>
      <c r="C873" s="1">
        <v>-5.57</v>
      </c>
      <c r="E873" s="42">
        <f t="shared" si="21"/>
        <v>-5.57</v>
      </c>
      <c r="F873" s="77" t="s">
        <v>1038</v>
      </c>
      <c r="G873" s="77" t="s">
        <v>207</v>
      </c>
      <c r="H873" s="77" t="s">
        <v>189</v>
      </c>
      <c r="I873" s="13">
        <v>4</v>
      </c>
      <c r="J873" s="14">
        <v>2015</v>
      </c>
      <c r="K873" s="78" t="s">
        <v>182</v>
      </c>
      <c r="L873" s="79" t="s">
        <v>183</v>
      </c>
      <c r="M873" s="79" t="s">
        <v>23</v>
      </c>
      <c r="N873" s="15" t="s">
        <v>28</v>
      </c>
      <c r="O873" s="15" t="s">
        <v>29</v>
      </c>
      <c r="P873" s="80" t="s">
        <v>2130</v>
      </c>
      <c r="Q873" s="80" t="s">
        <v>207</v>
      </c>
    </row>
    <row r="874" spans="1:17" hidden="1">
      <c r="A874" t="s">
        <v>1440</v>
      </c>
      <c r="B874" t="s">
        <v>1127</v>
      </c>
      <c r="C874" s="1">
        <v>-2.5299999999999998</v>
      </c>
      <c r="E874" s="42">
        <f t="shared" si="21"/>
        <v>-2.5299999999999998</v>
      </c>
      <c r="F874" s="77" t="s">
        <v>1038</v>
      </c>
      <c r="G874" s="77" t="s">
        <v>207</v>
      </c>
      <c r="H874" s="77" t="s">
        <v>189</v>
      </c>
      <c r="I874" s="13">
        <v>4</v>
      </c>
      <c r="J874" s="14">
        <v>2015</v>
      </c>
      <c r="K874" s="78" t="s">
        <v>182</v>
      </c>
      <c r="L874" s="79" t="s">
        <v>183</v>
      </c>
      <c r="M874" s="79" t="s">
        <v>23</v>
      </c>
      <c r="N874" s="15" t="s">
        <v>28</v>
      </c>
      <c r="O874" s="15" t="s">
        <v>29</v>
      </c>
      <c r="P874" s="80" t="s">
        <v>2130</v>
      </c>
      <c r="Q874" s="80" t="s">
        <v>207</v>
      </c>
    </row>
    <row r="875" spans="1:17" hidden="1">
      <c r="A875" t="s">
        <v>1440</v>
      </c>
      <c r="B875" t="s">
        <v>1223</v>
      </c>
      <c r="C875" s="1">
        <v>134.44</v>
      </c>
      <c r="E875" s="42">
        <f t="shared" si="21"/>
        <v>134.44</v>
      </c>
      <c r="F875" s="77" t="s">
        <v>225</v>
      </c>
      <c r="G875" s="77" t="s">
        <v>207</v>
      </c>
      <c r="H875" s="77" t="s">
        <v>189</v>
      </c>
      <c r="I875" s="13">
        <v>4</v>
      </c>
      <c r="J875" s="14">
        <v>2015</v>
      </c>
      <c r="K875" s="78" t="s">
        <v>34</v>
      </c>
      <c r="L875" s="79" t="s">
        <v>35</v>
      </c>
      <c r="M875" s="79" t="s">
        <v>299</v>
      </c>
      <c r="N875" s="15" t="s">
        <v>28</v>
      </c>
      <c r="O875" s="15" t="s">
        <v>29</v>
      </c>
      <c r="P875" s="80" t="s">
        <v>2130</v>
      </c>
      <c r="Q875" s="80" t="s">
        <v>207</v>
      </c>
    </row>
    <row r="876" spans="1:17" hidden="1">
      <c r="A876" t="s">
        <v>1440</v>
      </c>
      <c r="B876" t="s">
        <v>1125</v>
      </c>
      <c r="C876" s="1">
        <v>-8</v>
      </c>
      <c r="E876" s="42">
        <f t="shared" si="21"/>
        <v>-8</v>
      </c>
      <c r="F876" s="77" t="s">
        <v>1038</v>
      </c>
      <c r="G876" s="77" t="s">
        <v>207</v>
      </c>
      <c r="H876" s="77" t="s">
        <v>189</v>
      </c>
      <c r="I876" s="13">
        <v>4</v>
      </c>
      <c r="J876" s="14">
        <v>2015</v>
      </c>
      <c r="K876" s="78" t="s">
        <v>435</v>
      </c>
      <c r="L876" s="79" t="s">
        <v>1241</v>
      </c>
      <c r="M876" s="79" t="s">
        <v>23</v>
      </c>
      <c r="N876" s="15" t="s">
        <v>28</v>
      </c>
      <c r="O876" s="15" t="s">
        <v>29</v>
      </c>
      <c r="P876" s="80" t="s">
        <v>2130</v>
      </c>
      <c r="Q876" s="80" t="s">
        <v>207</v>
      </c>
    </row>
    <row r="877" spans="1:17" hidden="1">
      <c r="A877" t="s">
        <v>1440</v>
      </c>
      <c r="B877" t="s">
        <v>1833</v>
      </c>
      <c r="C877" s="1">
        <v>30.95</v>
      </c>
      <c r="E877" s="42">
        <f t="shared" ref="E877:E940" si="22">C877</f>
        <v>30.95</v>
      </c>
      <c r="F877" s="77" t="s">
        <v>225</v>
      </c>
      <c r="G877" s="77" t="s">
        <v>207</v>
      </c>
      <c r="H877" s="77" t="s">
        <v>189</v>
      </c>
      <c r="I877" s="13">
        <v>4</v>
      </c>
      <c r="J877" s="14">
        <v>2015</v>
      </c>
      <c r="K877" s="78" t="s">
        <v>182</v>
      </c>
      <c r="L877" s="79" t="s">
        <v>183</v>
      </c>
      <c r="M877" s="79" t="s">
        <v>23</v>
      </c>
      <c r="N877" s="15" t="s">
        <v>28</v>
      </c>
      <c r="O877" s="15" t="s">
        <v>29</v>
      </c>
      <c r="P877" s="80" t="s">
        <v>2130</v>
      </c>
      <c r="Q877" s="80" t="s">
        <v>207</v>
      </c>
    </row>
    <row r="878" spans="1:17" hidden="1">
      <c r="A878" t="s">
        <v>1440</v>
      </c>
      <c r="B878" t="s">
        <v>1834</v>
      </c>
      <c r="C878" s="1">
        <v>89.18</v>
      </c>
      <c r="E878" s="42">
        <f t="shared" si="22"/>
        <v>89.18</v>
      </c>
      <c r="F878" s="77" t="s">
        <v>225</v>
      </c>
      <c r="G878" s="77" t="s">
        <v>207</v>
      </c>
      <c r="H878" s="77" t="s">
        <v>189</v>
      </c>
      <c r="I878" s="13">
        <v>4</v>
      </c>
      <c r="J878" s="14">
        <v>2015</v>
      </c>
      <c r="K878" s="78" t="s">
        <v>182</v>
      </c>
      <c r="L878" s="79" t="s">
        <v>183</v>
      </c>
      <c r="M878" s="79" t="s">
        <v>23</v>
      </c>
      <c r="N878" s="15" t="s">
        <v>28</v>
      </c>
      <c r="O878" s="15" t="s">
        <v>29</v>
      </c>
      <c r="P878" s="80" t="s">
        <v>2130</v>
      </c>
      <c r="Q878" s="80" t="s">
        <v>207</v>
      </c>
    </row>
    <row r="879" spans="1:17" hidden="1">
      <c r="A879" t="s">
        <v>1440</v>
      </c>
      <c r="B879" t="s">
        <v>1811</v>
      </c>
      <c r="C879" s="1">
        <v>31.71</v>
      </c>
      <c r="E879" s="42">
        <f t="shared" si="22"/>
        <v>31.71</v>
      </c>
      <c r="F879" s="77" t="s">
        <v>225</v>
      </c>
      <c r="G879" s="77" t="s">
        <v>207</v>
      </c>
      <c r="H879" s="77" t="s">
        <v>189</v>
      </c>
      <c r="I879" s="13">
        <v>4</v>
      </c>
      <c r="J879" s="14">
        <v>2015</v>
      </c>
      <c r="K879" s="78" t="s">
        <v>97</v>
      </c>
      <c r="L879" s="79" t="s">
        <v>98</v>
      </c>
      <c r="M879" s="79" t="s">
        <v>23</v>
      </c>
      <c r="N879" s="15" t="s">
        <v>28</v>
      </c>
      <c r="O879" s="15" t="s">
        <v>24</v>
      </c>
      <c r="P879" s="80" t="s">
        <v>2131</v>
      </c>
      <c r="Q879" s="80" t="s">
        <v>207</v>
      </c>
    </row>
    <row r="880" spans="1:17" hidden="1">
      <c r="A880" t="s">
        <v>1440</v>
      </c>
      <c r="B880" t="s">
        <v>1835</v>
      </c>
      <c r="C880" s="1">
        <v>7.77</v>
      </c>
      <c r="E880" s="42">
        <f t="shared" si="22"/>
        <v>7.77</v>
      </c>
      <c r="F880" s="77" t="s">
        <v>225</v>
      </c>
      <c r="G880" s="77" t="s">
        <v>207</v>
      </c>
      <c r="H880" s="77" t="s">
        <v>189</v>
      </c>
      <c r="I880" s="13">
        <v>4</v>
      </c>
      <c r="J880" s="14">
        <v>2015</v>
      </c>
      <c r="K880" s="78" t="s">
        <v>182</v>
      </c>
      <c r="L880" s="79" t="s">
        <v>1257</v>
      </c>
      <c r="M880" s="79" t="s">
        <v>23</v>
      </c>
      <c r="N880" s="15" t="s">
        <v>28</v>
      </c>
      <c r="O880" s="15" t="s">
        <v>29</v>
      </c>
      <c r="P880" s="80" t="s">
        <v>2130</v>
      </c>
      <c r="Q880" s="80" t="s">
        <v>207</v>
      </c>
    </row>
    <row r="881" spans="1:17" hidden="1">
      <c r="A881" t="s">
        <v>1440</v>
      </c>
      <c r="B881" t="s">
        <v>1158</v>
      </c>
      <c r="C881" s="1">
        <v>100.83</v>
      </c>
      <c r="E881" s="42">
        <f t="shared" si="22"/>
        <v>100.83</v>
      </c>
      <c r="F881" s="77" t="s">
        <v>225</v>
      </c>
      <c r="G881" s="77" t="s">
        <v>207</v>
      </c>
      <c r="H881" s="77" t="s">
        <v>189</v>
      </c>
      <c r="I881" s="13">
        <v>4</v>
      </c>
      <c r="J881" s="14">
        <v>2015</v>
      </c>
      <c r="K881" s="78" t="s">
        <v>34</v>
      </c>
      <c r="L881" s="79" t="s">
        <v>35</v>
      </c>
      <c r="M881" s="79" t="s">
        <v>299</v>
      </c>
      <c r="N881" s="15" t="s">
        <v>28</v>
      </c>
      <c r="O881" s="15" t="s">
        <v>29</v>
      </c>
      <c r="P881" s="80" t="s">
        <v>2130</v>
      </c>
      <c r="Q881" s="80" t="s">
        <v>207</v>
      </c>
    </row>
    <row r="882" spans="1:17" hidden="1">
      <c r="A882" t="s">
        <v>1441</v>
      </c>
      <c r="B882" t="s">
        <v>1127</v>
      </c>
      <c r="C882" s="1">
        <v>-3.49</v>
      </c>
      <c r="E882" s="42">
        <f t="shared" si="22"/>
        <v>-3.49</v>
      </c>
      <c r="F882" s="77" t="s">
        <v>1038</v>
      </c>
      <c r="G882" s="77" t="s">
        <v>207</v>
      </c>
      <c r="H882" s="77" t="s">
        <v>189</v>
      </c>
      <c r="I882" s="13">
        <v>4</v>
      </c>
      <c r="J882" s="14">
        <v>2015</v>
      </c>
      <c r="K882" s="78" t="s">
        <v>182</v>
      </c>
      <c r="L882" s="79" t="s">
        <v>183</v>
      </c>
      <c r="M882" s="79" t="s">
        <v>23</v>
      </c>
      <c r="N882" s="15" t="s">
        <v>28</v>
      </c>
      <c r="O882" s="15" t="s">
        <v>29</v>
      </c>
      <c r="P882" s="80" t="s">
        <v>2130</v>
      </c>
      <c r="Q882" s="80" t="s">
        <v>207</v>
      </c>
    </row>
    <row r="883" spans="1:17" hidden="1">
      <c r="A883" t="s">
        <v>1441</v>
      </c>
      <c r="B883" t="s">
        <v>1143</v>
      </c>
      <c r="C883" s="1">
        <v>32.61</v>
      </c>
      <c r="E883" s="42">
        <f t="shared" si="22"/>
        <v>32.61</v>
      </c>
      <c r="F883" s="77" t="s">
        <v>225</v>
      </c>
      <c r="G883" s="77" t="s">
        <v>207</v>
      </c>
      <c r="H883" s="77" t="s">
        <v>189</v>
      </c>
      <c r="I883" s="13">
        <v>4</v>
      </c>
      <c r="J883" s="14">
        <v>2015</v>
      </c>
      <c r="K883" s="78" t="s">
        <v>496</v>
      </c>
      <c r="L883" s="79" t="s">
        <v>1251</v>
      </c>
      <c r="M883" s="79" t="s">
        <v>23</v>
      </c>
      <c r="N883" s="15" t="s">
        <v>28</v>
      </c>
      <c r="O883" s="15" t="s">
        <v>29</v>
      </c>
      <c r="P883" s="80" t="s">
        <v>2130</v>
      </c>
      <c r="Q883" s="80" t="s">
        <v>207</v>
      </c>
    </row>
    <row r="884" spans="1:17" hidden="1">
      <c r="A884" t="s">
        <v>1441</v>
      </c>
      <c r="B884" t="s">
        <v>1836</v>
      </c>
      <c r="C884" s="1">
        <v>113.04</v>
      </c>
      <c r="E884" s="42">
        <f t="shared" si="22"/>
        <v>113.04</v>
      </c>
      <c r="F884" s="77" t="s">
        <v>225</v>
      </c>
      <c r="G884" s="77" t="s">
        <v>207</v>
      </c>
      <c r="H884" s="77" t="s">
        <v>189</v>
      </c>
      <c r="I884" s="13">
        <v>4</v>
      </c>
      <c r="J884" s="14">
        <v>2015</v>
      </c>
      <c r="K884" s="78" t="s">
        <v>182</v>
      </c>
      <c r="L884" s="79" t="s">
        <v>183</v>
      </c>
      <c r="M884" s="79" t="s">
        <v>23</v>
      </c>
      <c r="N884" s="15" t="s">
        <v>28</v>
      </c>
      <c r="O884" s="15" t="s">
        <v>29</v>
      </c>
      <c r="P884" s="80" t="s">
        <v>2130</v>
      </c>
      <c r="Q884" s="80" t="s">
        <v>207</v>
      </c>
    </row>
    <row r="885" spans="1:17" hidden="1">
      <c r="A885" t="s">
        <v>1441</v>
      </c>
      <c r="B885" t="s">
        <v>1233</v>
      </c>
      <c r="C885" s="1">
        <v>198</v>
      </c>
      <c r="E885" s="42">
        <f t="shared" si="22"/>
        <v>198</v>
      </c>
      <c r="F885" s="77" t="s">
        <v>225</v>
      </c>
      <c r="G885" s="77" t="s">
        <v>207</v>
      </c>
      <c r="H885" s="77" t="s">
        <v>189</v>
      </c>
      <c r="I885" s="13">
        <v>4</v>
      </c>
      <c r="J885" s="14">
        <v>2015</v>
      </c>
      <c r="K885" s="78" t="s">
        <v>97</v>
      </c>
      <c r="L885" s="79" t="s">
        <v>98</v>
      </c>
      <c r="M885" s="79" t="s">
        <v>23</v>
      </c>
      <c r="N885" s="15" t="s">
        <v>28</v>
      </c>
      <c r="O885" s="15" t="s">
        <v>24</v>
      </c>
      <c r="P885" s="80" t="s">
        <v>2131</v>
      </c>
      <c r="Q885" s="80" t="s">
        <v>207</v>
      </c>
    </row>
    <row r="886" spans="1:17" hidden="1">
      <c r="A886" t="s">
        <v>1441</v>
      </c>
      <c r="B886" t="s">
        <v>1837</v>
      </c>
      <c r="C886" s="1">
        <v>73.040000000000006</v>
      </c>
      <c r="E886" s="42">
        <f t="shared" si="22"/>
        <v>73.040000000000006</v>
      </c>
      <c r="F886" s="77" t="s">
        <v>225</v>
      </c>
      <c r="G886" s="77" t="s">
        <v>207</v>
      </c>
      <c r="H886" s="77" t="s">
        <v>189</v>
      </c>
      <c r="I886" s="13">
        <v>4</v>
      </c>
      <c r="J886" s="14">
        <v>2015</v>
      </c>
      <c r="K886" s="78" t="s">
        <v>34</v>
      </c>
      <c r="L886" s="79" t="s">
        <v>35</v>
      </c>
      <c r="M886" s="79" t="s">
        <v>299</v>
      </c>
      <c r="N886" s="15" t="s">
        <v>28</v>
      </c>
      <c r="O886" s="15" t="s">
        <v>29</v>
      </c>
      <c r="P886" s="80" t="s">
        <v>2130</v>
      </c>
      <c r="Q886" s="80" t="s">
        <v>207</v>
      </c>
    </row>
    <row r="887" spans="1:17" hidden="1">
      <c r="A887" t="s">
        <v>1441</v>
      </c>
      <c r="B887" t="s">
        <v>1152</v>
      </c>
      <c r="C887" s="1">
        <v>140.56</v>
      </c>
      <c r="E887" s="42">
        <f t="shared" si="22"/>
        <v>140.56</v>
      </c>
      <c r="F887" s="77" t="s">
        <v>225</v>
      </c>
      <c r="G887" s="77" t="s">
        <v>207</v>
      </c>
      <c r="H887" s="77" t="s">
        <v>189</v>
      </c>
      <c r="I887" s="13">
        <v>4</v>
      </c>
      <c r="J887" s="14">
        <v>2015</v>
      </c>
      <c r="K887" s="78" t="s">
        <v>34</v>
      </c>
      <c r="L887" s="79" t="s">
        <v>35</v>
      </c>
      <c r="M887" s="79" t="s">
        <v>299</v>
      </c>
      <c r="N887" s="15" t="s">
        <v>28</v>
      </c>
      <c r="O887" s="15" t="s">
        <v>29</v>
      </c>
      <c r="P887" s="80" t="s">
        <v>2130</v>
      </c>
      <c r="Q887" s="80" t="s">
        <v>207</v>
      </c>
    </row>
    <row r="888" spans="1:17" hidden="1">
      <c r="A888" t="s">
        <v>1441</v>
      </c>
      <c r="B888" t="s">
        <v>1768</v>
      </c>
      <c r="C888" s="1">
        <v>3.16</v>
      </c>
      <c r="E888" s="42">
        <f t="shared" si="22"/>
        <v>3.16</v>
      </c>
      <c r="F888" s="77" t="s">
        <v>225</v>
      </c>
      <c r="G888" s="77" t="s">
        <v>207</v>
      </c>
      <c r="H888" s="77" t="s">
        <v>189</v>
      </c>
      <c r="I888" s="13">
        <v>4</v>
      </c>
      <c r="J888" s="14">
        <v>2015</v>
      </c>
      <c r="K888" s="78" t="s">
        <v>182</v>
      </c>
      <c r="L888" s="79" t="s">
        <v>1257</v>
      </c>
      <c r="M888" s="79" t="s">
        <v>23</v>
      </c>
      <c r="N888" s="15" t="s">
        <v>28</v>
      </c>
      <c r="O888" s="15" t="s">
        <v>29</v>
      </c>
      <c r="P888" s="80" t="s">
        <v>2130</v>
      </c>
      <c r="Q888" s="80" t="s">
        <v>207</v>
      </c>
    </row>
    <row r="889" spans="1:17" hidden="1">
      <c r="A889" t="s">
        <v>1441</v>
      </c>
      <c r="B889" t="s">
        <v>1155</v>
      </c>
      <c r="C889" s="1">
        <v>57.12</v>
      </c>
      <c r="E889" s="42">
        <f t="shared" si="22"/>
        <v>57.12</v>
      </c>
      <c r="F889" s="77" t="s">
        <v>225</v>
      </c>
      <c r="G889" s="77" t="s">
        <v>207</v>
      </c>
      <c r="H889" s="77" t="s">
        <v>189</v>
      </c>
      <c r="I889" s="13">
        <v>4</v>
      </c>
      <c r="J889" s="14">
        <v>2015</v>
      </c>
      <c r="K889" s="78" t="s">
        <v>34</v>
      </c>
      <c r="L889" s="79" t="s">
        <v>35</v>
      </c>
      <c r="M889" s="79" t="s">
        <v>299</v>
      </c>
      <c r="N889" s="15" t="s">
        <v>28</v>
      </c>
      <c r="O889" s="15" t="s">
        <v>29</v>
      </c>
      <c r="P889" s="80" t="s">
        <v>2130</v>
      </c>
      <c r="Q889" s="80" t="s">
        <v>207</v>
      </c>
    </row>
    <row r="890" spans="1:17" hidden="1">
      <c r="A890" t="s">
        <v>1442</v>
      </c>
      <c r="B890" t="s">
        <v>1724</v>
      </c>
      <c r="C890" s="1">
        <v>4</v>
      </c>
      <c r="E890" s="42">
        <f t="shared" si="22"/>
        <v>4</v>
      </c>
      <c r="F890" s="77" t="s">
        <v>225</v>
      </c>
      <c r="G890" s="77" t="s">
        <v>207</v>
      </c>
      <c r="H890" s="77" t="s">
        <v>189</v>
      </c>
      <c r="I890" s="13">
        <v>4</v>
      </c>
      <c r="J890" s="14">
        <v>2015</v>
      </c>
      <c r="K890" s="78" t="s">
        <v>34</v>
      </c>
      <c r="L890" s="79" t="s">
        <v>35</v>
      </c>
      <c r="M890" s="79" t="s">
        <v>299</v>
      </c>
      <c r="N890" s="15" t="s">
        <v>28</v>
      </c>
      <c r="O890" s="15" t="s">
        <v>29</v>
      </c>
      <c r="P890" s="80" t="s">
        <v>2130</v>
      </c>
      <c r="Q890" s="80" t="s">
        <v>207</v>
      </c>
    </row>
    <row r="891" spans="1:17" hidden="1">
      <c r="A891" t="s">
        <v>1442</v>
      </c>
      <c r="B891" t="s">
        <v>1172</v>
      </c>
      <c r="C891" s="1">
        <v>20.14</v>
      </c>
      <c r="E891" s="42">
        <f t="shared" si="22"/>
        <v>20.14</v>
      </c>
      <c r="F891" s="77" t="s">
        <v>225</v>
      </c>
      <c r="G891" s="77" t="s">
        <v>207</v>
      </c>
      <c r="H891" s="77" t="s">
        <v>189</v>
      </c>
      <c r="I891" s="13">
        <v>4</v>
      </c>
      <c r="J891" s="14">
        <v>2015</v>
      </c>
      <c r="K891" s="78" t="s">
        <v>34</v>
      </c>
      <c r="L891" s="79" t="s">
        <v>35</v>
      </c>
      <c r="M891" s="79" t="s">
        <v>299</v>
      </c>
      <c r="N891" s="15" t="s">
        <v>28</v>
      </c>
      <c r="O891" s="15" t="s">
        <v>29</v>
      </c>
      <c r="P891" s="80" t="s">
        <v>2130</v>
      </c>
      <c r="Q891" s="80" t="s">
        <v>207</v>
      </c>
    </row>
    <row r="892" spans="1:17" hidden="1">
      <c r="A892" t="s">
        <v>1442</v>
      </c>
      <c r="B892" t="s">
        <v>1143</v>
      </c>
      <c r="C892" s="1">
        <v>32.61</v>
      </c>
      <c r="E892" s="42">
        <f t="shared" si="22"/>
        <v>32.61</v>
      </c>
      <c r="F892" s="77" t="s">
        <v>225</v>
      </c>
      <c r="G892" s="77" t="s">
        <v>207</v>
      </c>
      <c r="H892" s="77" t="s">
        <v>189</v>
      </c>
      <c r="I892" s="13">
        <v>4</v>
      </c>
      <c r="J892" s="14">
        <v>2015</v>
      </c>
      <c r="K892" s="78" t="s">
        <v>496</v>
      </c>
      <c r="L892" s="79" t="s">
        <v>1251</v>
      </c>
      <c r="M892" s="79" t="s">
        <v>23</v>
      </c>
      <c r="N892" s="15" t="s">
        <v>28</v>
      </c>
      <c r="O892" s="15" t="s">
        <v>29</v>
      </c>
      <c r="P892" s="80" t="s">
        <v>2130</v>
      </c>
      <c r="Q892" s="80" t="s">
        <v>207</v>
      </c>
    </row>
    <row r="893" spans="1:17" hidden="1">
      <c r="A893" t="s">
        <v>1442</v>
      </c>
      <c r="B893" t="s">
        <v>1838</v>
      </c>
      <c r="C893" s="1">
        <v>63</v>
      </c>
      <c r="E893" s="42">
        <f t="shared" si="22"/>
        <v>63</v>
      </c>
      <c r="F893" s="77" t="s">
        <v>225</v>
      </c>
      <c r="G893" s="77" t="s">
        <v>207</v>
      </c>
      <c r="H893" s="77" t="s">
        <v>189</v>
      </c>
      <c r="I893" s="13">
        <v>4</v>
      </c>
      <c r="J893" s="14">
        <v>2015</v>
      </c>
      <c r="K893" s="78" t="s">
        <v>182</v>
      </c>
      <c r="L893" s="79" t="s">
        <v>183</v>
      </c>
      <c r="M893" s="79" t="s">
        <v>23</v>
      </c>
      <c r="N893" s="15" t="s">
        <v>28</v>
      </c>
      <c r="O893" s="15" t="s">
        <v>29</v>
      </c>
      <c r="P893" s="80" t="s">
        <v>2130</v>
      </c>
      <c r="Q893" s="80" t="s">
        <v>207</v>
      </c>
    </row>
    <row r="894" spans="1:17" hidden="1">
      <c r="A894" t="s">
        <v>1442</v>
      </c>
      <c r="B894" t="s">
        <v>1839</v>
      </c>
      <c r="C894" s="1">
        <v>83.12</v>
      </c>
      <c r="E894" s="42">
        <f t="shared" si="22"/>
        <v>83.12</v>
      </c>
      <c r="F894" s="77" t="s">
        <v>225</v>
      </c>
      <c r="G894" s="77" t="s">
        <v>207</v>
      </c>
      <c r="H894" s="77" t="s">
        <v>189</v>
      </c>
      <c r="I894" s="13">
        <v>4</v>
      </c>
      <c r="J894" s="14">
        <v>2015</v>
      </c>
      <c r="K894" s="78" t="s">
        <v>182</v>
      </c>
      <c r="L894" s="79" t="s">
        <v>183</v>
      </c>
      <c r="M894" s="79" t="s">
        <v>23</v>
      </c>
      <c r="N894" s="15" t="s">
        <v>28</v>
      </c>
      <c r="O894" s="15" t="s">
        <v>29</v>
      </c>
      <c r="P894" s="80" t="s">
        <v>2130</v>
      </c>
      <c r="Q894" s="80" t="s">
        <v>207</v>
      </c>
    </row>
    <row r="895" spans="1:17" hidden="1">
      <c r="A895" t="s">
        <v>1442</v>
      </c>
      <c r="B895" t="s">
        <v>1169</v>
      </c>
      <c r="C895" s="1">
        <v>20</v>
      </c>
      <c r="E895" s="42">
        <f t="shared" si="22"/>
        <v>20</v>
      </c>
      <c r="F895" s="77" t="s">
        <v>225</v>
      </c>
      <c r="G895" s="77" t="s">
        <v>207</v>
      </c>
      <c r="H895" s="77" t="s">
        <v>189</v>
      </c>
      <c r="I895" s="13">
        <v>4</v>
      </c>
      <c r="J895" s="14">
        <v>2015</v>
      </c>
      <c r="K895" s="78" t="s">
        <v>34</v>
      </c>
      <c r="L895" s="79" t="s">
        <v>35</v>
      </c>
      <c r="M895" s="79" t="s">
        <v>299</v>
      </c>
      <c r="N895" s="15" t="s">
        <v>28</v>
      </c>
      <c r="O895" s="15" t="s">
        <v>29</v>
      </c>
      <c r="P895" s="80" t="s">
        <v>2130</v>
      </c>
      <c r="Q895" s="80" t="s">
        <v>207</v>
      </c>
    </row>
    <row r="896" spans="1:17" hidden="1">
      <c r="A896" t="s">
        <v>1442</v>
      </c>
      <c r="B896" t="s">
        <v>1840</v>
      </c>
      <c r="C896" s="1">
        <v>58.82</v>
      </c>
      <c r="E896" s="42">
        <f t="shared" si="22"/>
        <v>58.82</v>
      </c>
      <c r="F896" s="77" t="s">
        <v>225</v>
      </c>
      <c r="G896" s="77" t="s">
        <v>207</v>
      </c>
      <c r="H896" s="77" t="s">
        <v>189</v>
      </c>
      <c r="I896" s="13">
        <v>4</v>
      </c>
      <c r="J896" s="14">
        <v>2015</v>
      </c>
      <c r="K896" s="78" t="s">
        <v>123</v>
      </c>
      <c r="L896" s="79" t="s">
        <v>101</v>
      </c>
      <c r="M896" s="79" t="s">
        <v>284</v>
      </c>
      <c r="N896" s="15" t="s">
        <v>28</v>
      </c>
      <c r="O896" s="15" t="s">
        <v>29</v>
      </c>
      <c r="P896" s="80" t="s">
        <v>2130</v>
      </c>
      <c r="Q896" s="80" t="s">
        <v>207</v>
      </c>
    </row>
    <row r="897" spans="1:17" hidden="1">
      <c r="A897" t="s">
        <v>1443</v>
      </c>
      <c r="B897" t="s">
        <v>1127</v>
      </c>
      <c r="C897" s="1">
        <v>-19.920000000000002</v>
      </c>
      <c r="E897" s="42">
        <f t="shared" si="22"/>
        <v>-19.920000000000002</v>
      </c>
      <c r="F897" s="77" t="s">
        <v>1038</v>
      </c>
      <c r="G897" s="77" t="s">
        <v>207</v>
      </c>
      <c r="H897" s="77" t="s">
        <v>189</v>
      </c>
      <c r="I897" s="13">
        <v>4</v>
      </c>
      <c r="J897" s="14">
        <v>2015</v>
      </c>
      <c r="K897" s="78" t="s">
        <v>182</v>
      </c>
      <c r="L897" s="79" t="s">
        <v>183</v>
      </c>
      <c r="M897" s="79" t="s">
        <v>23</v>
      </c>
      <c r="N897" s="15" t="s">
        <v>28</v>
      </c>
      <c r="O897" s="15" t="s">
        <v>29</v>
      </c>
      <c r="P897" s="80" t="s">
        <v>2130</v>
      </c>
      <c r="Q897" s="80" t="s">
        <v>207</v>
      </c>
    </row>
    <row r="898" spans="1:17" hidden="1">
      <c r="A898" t="s">
        <v>1443</v>
      </c>
      <c r="B898" t="s">
        <v>1127</v>
      </c>
      <c r="C898" s="1">
        <v>-1.89</v>
      </c>
      <c r="E898" s="42">
        <f t="shared" si="22"/>
        <v>-1.89</v>
      </c>
      <c r="F898" s="77" t="s">
        <v>1038</v>
      </c>
      <c r="G898" s="77" t="s">
        <v>207</v>
      </c>
      <c r="H898" s="77" t="s">
        <v>189</v>
      </c>
      <c r="I898" s="13">
        <v>4</v>
      </c>
      <c r="J898" s="14">
        <v>2015</v>
      </c>
      <c r="K898" s="78" t="s">
        <v>182</v>
      </c>
      <c r="L898" s="79" t="s">
        <v>183</v>
      </c>
      <c r="M898" s="79" t="s">
        <v>23</v>
      </c>
      <c r="N898" s="15" t="s">
        <v>28</v>
      </c>
      <c r="O898" s="15" t="s">
        <v>29</v>
      </c>
      <c r="P898" s="80" t="s">
        <v>2130</v>
      </c>
      <c r="Q898" s="80" t="s">
        <v>207</v>
      </c>
    </row>
    <row r="899" spans="1:17" hidden="1">
      <c r="A899" t="s">
        <v>1443</v>
      </c>
      <c r="B899" t="s">
        <v>1127</v>
      </c>
      <c r="C899" s="1">
        <v>-1.19</v>
      </c>
      <c r="E899" s="42">
        <f t="shared" si="22"/>
        <v>-1.19</v>
      </c>
      <c r="F899" s="77" t="s">
        <v>1038</v>
      </c>
      <c r="G899" s="77" t="s">
        <v>207</v>
      </c>
      <c r="H899" s="77" t="s">
        <v>189</v>
      </c>
      <c r="I899" s="13">
        <v>4</v>
      </c>
      <c r="J899" s="14">
        <v>2015</v>
      </c>
      <c r="K899" s="78" t="s">
        <v>182</v>
      </c>
      <c r="L899" s="79" t="s">
        <v>183</v>
      </c>
      <c r="M899" s="79" t="s">
        <v>23</v>
      </c>
      <c r="N899" s="15" t="s">
        <v>28</v>
      </c>
      <c r="O899" s="15" t="s">
        <v>29</v>
      </c>
      <c r="P899" s="80" t="s">
        <v>2130</v>
      </c>
      <c r="Q899" s="80" t="s">
        <v>207</v>
      </c>
    </row>
    <row r="900" spans="1:17" hidden="1">
      <c r="A900" t="s">
        <v>1443</v>
      </c>
      <c r="B900" t="s">
        <v>1216</v>
      </c>
      <c r="C900" s="1">
        <v>9.9499999999999993</v>
      </c>
      <c r="E900" s="42">
        <f t="shared" si="22"/>
        <v>9.9499999999999993</v>
      </c>
      <c r="F900" s="77" t="s">
        <v>225</v>
      </c>
      <c r="G900" s="77" t="s">
        <v>207</v>
      </c>
      <c r="H900" s="77" t="s">
        <v>189</v>
      </c>
      <c r="I900" s="13">
        <v>4</v>
      </c>
      <c r="J900" s="14">
        <v>2015</v>
      </c>
      <c r="K900" s="78" t="s">
        <v>139</v>
      </c>
      <c r="L900" s="79" t="s">
        <v>1252</v>
      </c>
      <c r="M900" s="79" t="s">
        <v>294</v>
      </c>
      <c r="N900" s="15" t="s">
        <v>28</v>
      </c>
      <c r="O900" s="15" t="s">
        <v>29</v>
      </c>
      <c r="P900" s="80" t="s">
        <v>2130</v>
      </c>
      <c r="Q900" s="80" t="s">
        <v>207</v>
      </c>
    </row>
    <row r="901" spans="1:17" hidden="1">
      <c r="A901" t="s">
        <v>1443</v>
      </c>
      <c r="B901" t="s">
        <v>1841</v>
      </c>
      <c r="C901" s="1">
        <v>36</v>
      </c>
      <c r="E901" s="42">
        <f t="shared" si="22"/>
        <v>36</v>
      </c>
      <c r="F901" s="77" t="s">
        <v>225</v>
      </c>
      <c r="G901" s="77" t="s">
        <v>207</v>
      </c>
      <c r="H901" s="77" t="s">
        <v>189</v>
      </c>
      <c r="I901" s="13">
        <v>4</v>
      </c>
      <c r="J901" s="14">
        <v>2015</v>
      </c>
      <c r="K901" s="78" t="s">
        <v>34</v>
      </c>
      <c r="L901" s="79" t="s">
        <v>35</v>
      </c>
      <c r="M901" s="79" t="s">
        <v>299</v>
      </c>
      <c r="N901" s="15" t="s">
        <v>28</v>
      </c>
      <c r="O901" s="15" t="s">
        <v>29</v>
      </c>
      <c r="P901" s="80" t="s">
        <v>2130</v>
      </c>
      <c r="Q901" s="80" t="s">
        <v>207</v>
      </c>
    </row>
    <row r="902" spans="1:17" hidden="1">
      <c r="A902" t="s">
        <v>1444</v>
      </c>
      <c r="B902" t="s">
        <v>1127</v>
      </c>
      <c r="C902" s="1">
        <v>-4.01</v>
      </c>
      <c r="E902" s="42">
        <f t="shared" si="22"/>
        <v>-4.01</v>
      </c>
      <c r="F902" s="77" t="s">
        <v>1038</v>
      </c>
      <c r="G902" s="77" t="s">
        <v>207</v>
      </c>
      <c r="H902" s="77" t="s">
        <v>189</v>
      </c>
      <c r="I902" s="13">
        <v>4</v>
      </c>
      <c r="J902" s="14">
        <v>2015</v>
      </c>
      <c r="K902" s="78" t="s">
        <v>182</v>
      </c>
      <c r="L902" s="79" t="s">
        <v>183</v>
      </c>
      <c r="M902" s="79" t="s">
        <v>23</v>
      </c>
      <c r="N902" s="15" t="s">
        <v>28</v>
      </c>
      <c r="O902" s="15" t="s">
        <v>29</v>
      </c>
      <c r="P902" s="80" t="s">
        <v>2130</v>
      </c>
      <c r="Q902" s="80" t="s">
        <v>207</v>
      </c>
    </row>
    <row r="903" spans="1:17" hidden="1">
      <c r="A903" t="s">
        <v>1444</v>
      </c>
      <c r="B903" t="s">
        <v>1175</v>
      </c>
      <c r="C903" s="1">
        <v>1315.1</v>
      </c>
      <c r="E903" s="42">
        <f t="shared" si="22"/>
        <v>1315.1</v>
      </c>
      <c r="F903" s="77" t="s">
        <v>225</v>
      </c>
      <c r="G903" s="77" t="s">
        <v>207</v>
      </c>
      <c r="H903" s="77" t="s">
        <v>189</v>
      </c>
      <c r="I903" s="13">
        <v>4</v>
      </c>
      <c r="J903" s="14">
        <v>2015</v>
      </c>
      <c r="K903" s="78" t="s">
        <v>182</v>
      </c>
      <c r="L903" s="79" t="s">
        <v>183</v>
      </c>
      <c r="M903" s="79" t="s">
        <v>23</v>
      </c>
      <c r="N903" s="15" t="s">
        <v>28</v>
      </c>
      <c r="O903" s="15" t="s">
        <v>29</v>
      </c>
      <c r="P903" s="80" t="s">
        <v>2130</v>
      </c>
      <c r="Q903" s="80" t="s">
        <v>207</v>
      </c>
    </row>
    <row r="904" spans="1:17" hidden="1">
      <c r="A904" t="s">
        <v>1444</v>
      </c>
      <c r="B904" t="s">
        <v>1842</v>
      </c>
      <c r="C904" s="1">
        <v>11.3</v>
      </c>
      <c r="E904" s="42">
        <f t="shared" si="22"/>
        <v>11.3</v>
      </c>
      <c r="F904" s="77" t="s">
        <v>225</v>
      </c>
      <c r="G904" s="77" t="s">
        <v>207</v>
      </c>
      <c r="H904" s="77" t="s">
        <v>189</v>
      </c>
      <c r="I904" s="13">
        <v>4</v>
      </c>
      <c r="J904" s="14">
        <v>2015</v>
      </c>
      <c r="K904" s="78" t="s">
        <v>182</v>
      </c>
      <c r="L904" s="79" t="s">
        <v>183</v>
      </c>
      <c r="M904" s="79" t="s">
        <v>23</v>
      </c>
      <c r="N904" s="15" t="s">
        <v>28</v>
      </c>
      <c r="O904" s="15" t="s">
        <v>29</v>
      </c>
      <c r="P904" s="80" t="s">
        <v>2130</v>
      </c>
      <c r="Q904" s="80" t="s">
        <v>207</v>
      </c>
    </row>
    <row r="905" spans="1:17" hidden="1">
      <c r="A905" t="s">
        <v>1444</v>
      </c>
      <c r="B905" t="s">
        <v>1843</v>
      </c>
      <c r="C905" s="1">
        <v>470.95</v>
      </c>
      <c r="E905" s="42">
        <f t="shared" si="22"/>
        <v>470.95</v>
      </c>
      <c r="F905" s="77" t="s">
        <v>225</v>
      </c>
      <c r="G905" s="77" t="s">
        <v>207</v>
      </c>
      <c r="H905" s="77" t="s">
        <v>189</v>
      </c>
      <c r="I905" s="13">
        <v>4</v>
      </c>
      <c r="J905" s="14">
        <v>2015</v>
      </c>
      <c r="K905" s="78" t="s">
        <v>182</v>
      </c>
      <c r="L905" s="79" t="s">
        <v>183</v>
      </c>
      <c r="M905" s="79" t="s">
        <v>23</v>
      </c>
      <c r="N905" s="15" t="s">
        <v>28</v>
      </c>
      <c r="O905" s="15" t="s">
        <v>29</v>
      </c>
      <c r="P905" s="80" t="s">
        <v>2130</v>
      </c>
      <c r="Q905" s="80" t="s">
        <v>207</v>
      </c>
    </row>
    <row r="906" spans="1:17" hidden="1">
      <c r="A906" t="s">
        <v>1444</v>
      </c>
      <c r="B906" t="s">
        <v>1136</v>
      </c>
      <c r="C906" s="1">
        <v>200</v>
      </c>
      <c r="E906" s="42">
        <f t="shared" si="22"/>
        <v>200</v>
      </c>
      <c r="F906" s="77" t="s">
        <v>225</v>
      </c>
      <c r="G906" s="77" t="s">
        <v>207</v>
      </c>
      <c r="H906" s="77" t="s">
        <v>189</v>
      </c>
      <c r="I906" s="13">
        <v>4</v>
      </c>
      <c r="J906" s="14">
        <v>2015</v>
      </c>
      <c r="K906" s="78" t="s">
        <v>182</v>
      </c>
      <c r="L906" s="79" t="s">
        <v>232</v>
      </c>
      <c r="M906" s="79" t="s">
        <v>23</v>
      </c>
      <c r="N906" s="15" t="s">
        <v>28</v>
      </c>
      <c r="O906" s="15" t="s">
        <v>29</v>
      </c>
      <c r="P906" s="80" t="s">
        <v>2130</v>
      </c>
      <c r="Q906" s="80" t="s">
        <v>207</v>
      </c>
    </row>
    <row r="907" spans="1:17" hidden="1">
      <c r="A907" t="s">
        <v>1445</v>
      </c>
      <c r="B907" t="s">
        <v>1669</v>
      </c>
      <c r="C907" s="1">
        <v>54.07</v>
      </c>
      <c r="E907" s="42">
        <f t="shared" si="22"/>
        <v>54.07</v>
      </c>
      <c r="F907" s="77" t="s">
        <v>225</v>
      </c>
      <c r="G907" s="77" t="s">
        <v>207</v>
      </c>
      <c r="H907" s="77" t="s">
        <v>189</v>
      </c>
      <c r="I907" s="13">
        <v>4</v>
      </c>
      <c r="J907" s="14">
        <v>2015</v>
      </c>
      <c r="K907" s="78" t="s">
        <v>447</v>
      </c>
      <c r="L907" s="79" t="s">
        <v>2135</v>
      </c>
      <c r="M907" s="79" t="s">
        <v>23</v>
      </c>
      <c r="N907" s="15" t="s">
        <v>28</v>
      </c>
      <c r="O907" s="15" t="s">
        <v>29</v>
      </c>
      <c r="P907" s="80" t="s">
        <v>2130</v>
      </c>
      <c r="Q907" s="80" t="s">
        <v>207</v>
      </c>
    </row>
    <row r="908" spans="1:17" hidden="1">
      <c r="A908" t="s">
        <v>1445</v>
      </c>
      <c r="B908" t="s">
        <v>1129</v>
      </c>
      <c r="C908" s="1">
        <v>7</v>
      </c>
      <c r="E908" s="42">
        <f t="shared" si="22"/>
        <v>7</v>
      </c>
      <c r="F908" s="77" t="s">
        <v>225</v>
      </c>
      <c r="G908" s="77" t="s">
        <v>207</v>
      </c>
      <c r="H908" s="77" t="s">
        <v>189</v>
      </c>
      <c r="I908" s="13">
        <v>4</v>
      </c>
      <c r="J908" s="14">
        <v>2015</v>
      </c>
      <c r="K908" s="78" t="s">
        <v>31</v>
      </c>
      <c r="L908" s="79" t="s">
        <v>1244</v>
      </c>
      <c r="M908" s="79" t="s">
        <v>23</v>
      </c>
      <c r="N908" s="15" t="s">
        <v>28</v>
      </c>
      <c r="O908" s="15" t="s">
        <v>24</v>
      </c>
      <c r="P908" s="80" t="s">
        <v>2130</v>
      </c>
      <c r="Q908" s="80" t="s">
        <v>207</v>
      </c>
    </row>
    <row r="909" spans="1:17" hidden="1">
      <c r="A909" t="s">
        <v>1445</v>
      </c>
      <c r="B909" t="s">
        <v>1844</v>
      </c>
      <c r="C909" s="1">
        <v>50.74</v>
      </c>
      <c r="E909" s="42">
        <f t="shared" si="22"/>
        <v>50.74</v>
      </c>
      <c r="F909" s="77" t="s">
        <v>225</v>
      </c>
      <c r="G909" s="77" t="s">
        <v>207</v>
      </c>
      <c r="H909" s="77" t="s">
        <v>189</v>
      </c>
      <c r="I909" s="13">
        <v>4</v>
      </c>
      <c r="J909" s="14">
        <v>2015</v>
      </c>
      <c r="K909" s="78" t="s">
        <v>182</v>
      </c>
      <c r="L909" s="79" t="s">
        <v>183</v>
      </c>
      <c r="M909" s="79" t="s">
        <v>23</v>
      </c>
      <c r="N909" s="15" t="s">
        <v>28</v>
      </c>
      <c r="O909" s="15" t="s">
        <v>29</v>
      </c>
      <c r="P909" s="80" t="s">
        <v>2130</v>
      </c>
      <c r="Q909" s="80" t="s">
        <v>207</v>
      </c>
    </row>
    <row r="910" spans="1:17" hidden="1">
      <c r="A910" t="s">
        <v>1445</v>
      </c>
      <c r="B910" t="s">
        <v>1845</v>
      </c>
      <c r="C910" s="1">
        <v>50</v>
      </c>
      <c r="E910" s="42">
        <f t="shared" si="22"/>
        <v>50</v>
      </c>
      <c r="F910" s="77" t="s">
        <v>225</v>
      </c>
      <c r="G910" s="77" t="s">
        <v>207</v>
      </c>
      <c r="H910" s="77" t="s">
        <v>189</v>
      </c>
      <c r="I910" s="13">
        <v>4</v>
      </c>
      <c r="J910" s="14">
        <v>2015</v>
      </c>
      <c r="K910" s="78" t="s">
        <v>97</v>
      </c>
      <c r="L910" s="79" t="s">
        <v>98</v>
      </c>
      <c r="M910" s="79" t="s">
        <v>23</v>
      </c>
      <c r="N910" s="15" t="s">
        <v>28</v>
      </c>
      <c r="O910" s="15" t="s">
        <v>24</v>
      </c>
      <c r="P910" s="80" t="s">
        <v>2131</v>
      </c>
      <c r="Q910" s="80" t="s">
        <v>207</v>
      </c>
    </row>
    <row r="911" spans="1:17" hidden="1">
      <c r="A911" t="s">
        <v>1445</v>
      </c>
      <c r="B911" t="s">
        <v>1217</v>
      </c>
      <c r="C911" s="1">
        <v>39.85</v>
      </c>
      <c r="E911" s="42">
        <f t="shared" si="22"/>
        <v>39.85</v>
      </c>
      <c r="F911" s="77" t="s">
        <v>225</v>
      </c>
      <c r="G911" s="77" t="s">
        <v>207</v>
      </c>
      <c r="H911" s="77" t="s">
        <v>189</v>
      </c>
      <c r="I911" s="13">
        <v>4</v>
      </c>
      <c r="J911" s="14">
        <v>2015</v>
      </c>
      <c r="K911" s="78" t="s">
        <v>435</v>
      </c>
      <c r="L911" s="79" t="s">
        <v>1255</v>
      </c>
      <c r="M911" s="79" t="s">
        <v>23</v>
      </c>
      <c r="N911" s="15" t="s">
        <v>28</v>
      </c>
      <c r="O911" s="15" t="s">
        <v>29</v>
      </c>
      <c r="P911" s="80" t="s">
        <v>2130</v>
      </c>
      <c r="Q911" s="80" t="s">
        <v>207</v>
      </c>
    </row>
    <row r="912" spans="1:17" hidden="1">
      <c r="A912" t="s">
        <v>1445</v>
      </c>
      <c r="B912" t="s">
        <v>1166</v>
      </c>
      <c r="C912" s="1">
        <v>690.73</v>
      </c>
      <c r="E912" s="42">
        <f t="shared" si="22"/>
        <v>690.73</v>
      </c>
      <c r="F912" s="77" t="s">
        <v>225</v>
      </c>
      <c r="G912" s="77" t="s">
        <v>207</v>
      </c>
      <c r="H912" s="77" t="s">
        <v>189</v>
      </c>
      <c r="I912" s="13">
        <v>4</v>
      </c>
      <c r="J912" s="14">
        <v>2015</v>
      </c>
      <c r="K912" s="78" t="s">
        <v>446</v>
      </c>
      <c r="L912" s="79" t="s">
        <v>1268</v>
      </c>
      <c r="M912" s="79" t="s">
        <v>23</v>
      </c>
      <c r="N912" s="15" t="s">
        <v>28</v>
      </c>
      <c r="O912" s="15" t="s">
        <v>29</v>
      </c>
      <c r="P912" s="80" t="s">
        <v>2130</v>
      </c>
      <c r="Q912" s="80" t="s">
        <v>207</v>
      </c>
    </row>
    <row r="913" spans="1:17" hidden="1">
      <c r="A913" t="s">
        <v>1445</v>
      </c>
      <c r="B913" t="s">
        <v>1136</v>
      </c>
      <c r="C913" s="1">
        <v>200</v>
      </c>
      <c r="E913" s="42">
        <f t="shared" si="22"/>
        <v>200</v>
      </c>
      <c r="F913" s="77" t="s">
        <v>225</v>
      </c>
      <c r="G913" s="77" t="s">
        <v>207</v>
      </c>
      <c r="H913" s="77" t="s">
        <v>189</v>
      </c>
      <c r="I913" s="13">
        <v>4</v>
      </c>
      <c r="J913" s="14">
        <v>2015</v>
      </c>
      <c r="K913" s="78" t="s">
        <v>182</v>
      </c>
      <c r="L913" s="79" t="s">
        <v>232</v>
      </c>
      <c r="M913" s="79" t="s">
        <v>23</v>
      </c>
      <c r="N913" s="15" t="s">
        <v>28</v>
      </c>
      <c r="O913" s="15" t="s">
        <v>29</v>
      </c>
      <c r="P913" s="80" t="s">
        <v>2130</v>
      </c>
      <c r="Q913" s="80" t="s">
        <v>207</v>
      </c>
    </row>
    <row r="914" spans="1:17" hidden="1">
      <c r="A914" t="s">
        <v>1446</v>
      </c>
      <c r="B914" t="s">
        <v>1127</v>
      </c>
      <c r="C914" s="1">
        <v>-4.46</v>
      </c>
      <c r="E914" s="42">
        <f t="shared" si="22"/>
        <v>-4.46</v>
      </c>
      <c r="F914" s="77" t="s">
        <v>1038</v>
      </c>
      <c r="G914" s="77" t="s">
        <v>207</v>
      </c>
      <c r="H914" s="77" t="s">
        <v>189</v>
      </c>
      <c r="I914" s="13">
        <v>4</v>
      </c>
      <c r="J914" s="14">
        <v>2015</v>
      </c>
      <c r="K914" s="78" t="s">
        <v>182</v>
      </c>
      <c r="L914" s="79" t="s">
        <v>183</v>
      </c>
      <c r="M914" s="79" t="s">
        <v>23</v>
      </c>
      <c r="N914" s="15" t="s">
        <v>28</v>
      </c>
      <c r="O914" s="15" t="s">
        <v>29</v>
      </c>
      <c r="P914" s="80" t="s">
        <v>2130</v>
      </c>
      <c r="Q914" s="80" t="s">
        <v>207</v>
      </c>
    </row>
    <row r="915" spans="1:17" hidden="1">
      <c r="A915" t="s">
        <v>1446</v>
      </c>
      <c r="B915" t="s">
        <v>1127</v>
      </c>
      <c r="C915" s="1">
        <v>-1.55</v>
      </c>
      <c r="E915" s="42">
        <f t="shared" si="22"/>
        <v>-1.55</v>
      </c>
      <c r="F915" s="77" t="s">
        <v>1038</v>
      </c>
      <c r="G915" s="77" t="s">
        <v>207</v>
      </c>
      <c r="H915" s="77" t="s">
        <v>189</v>
      </c>
      <c r="I915" s="13">
        <v>4</v>
      </c>
      <c r="J915" s="14">
        <v>2015</v>
      </c>
      <c r="K915" s="78" t="s">
        <v>182</v>
      </c>
      <c r="L915" s="79" t="s">
        <v>183</v>
      </c>
      <c r="M915" s="79" t="s">
        <v>23</v>
      </c>
      <c r="N915" s="15" t="s">
        <v>28</v>
      </c>
      <c r="O915" s="15" t="s">
        <v>29</v>
      </c>
      <c r="P915" s="80" t="s">
        <v>2130</v>
      </c>
      <c r="Q915" s="80" t="s">
        <v>207</v>
      </c>
    </row>
    <row r="916" spans="1:17" hidden="1">
      <c r="A916" t="s">
        <v>1446</v>
      </c>
      <c r="B916" t="s">
        <v>1846</v>
      </c>
      <c r="C916" s="1">
        <v>244.84</v>
      </c>
      <c r="E916" s="42">
        <f t="shared" si="22"/>
        <v>244.84</v>
      </c>
      <c r="F916" s="77" t="s">
        <v>225</v>
      </c>
      <c r="G916" s="77" t="s">
        <v>207</v>
      </c>
      <c r="H916" s="77" t="s">
        <v>189</v>
      </c>
      <c r="I916" s="13">
        <v>4</v>
      </c>
      <c r="J916" s="14">
        <v>2015</v>
      </c>
      <c r="K916" s="78" t="s">
        <v>34</v>
      </c>
      <c r="L916" s="79" t="s">
        <v>35</v>
      </c>
      <c r="M916" s="79" t="s">
        <v>299</v>
      </c>
      <c r="N916" s="15" t="s">
        <v>28</v>
      </c>
      <c r="O916" s="15" t="s">
        <v>29</v>
      </c>
      <c r="P916" s="80" t="s">
        <v>2130</v>
      </c>
      <c r="Q916" s="80" t="s">
        <v>207</v>
      </c>
    </row>
    <row r="917" spans="1:17" hidden="1">
      <c r="A917" t="s">
        <v>1446</v>
      </c>
      <c r="B917" t="s">
        <v>1172</v>
      </c>
      <c r="C917" s="1">
        <v>20.53</v>
      </c>
      <c r="E917" s="42">
        <f t="shared" si="22"/>
        <v>20.53</v>
      </c>
      <c r="F917" s="77" t="s">
        <v>225</v>
      </c>
      <c r="G917" s="77" t="s">
        <v>207</v>
      </c>
      <c r="H917" s="77" t="s">
        <v>189</v>
      </c>
      <c r="I917" s="13">
        <v>4</v>
      </c>
      <c r="J917" s="14">
        <v>2015</v>
      </c>
      <c r="K917" s="78" t="s">
        <v>34</v>
      </c>
      <c r="L917" s="79" t="s">
        <v>35</v>
      </c>
      <c r="M917" s="79" t="s">
        <v>299</v>
      </c>
      <c r="N917" s="15" t="s">
        <v>28</v>
      </c>
      <c r="O917" s="15" t="s">
        <v>29</v>
      </c>
      <c r="P917" s="80" t="s">
        <v>2130</v>
      </c>
      <c r="Q917" s="80" t="s">
        <v>207</v>
      </c>
    </row>
    <row r="918" spans="1:17" hidden="1">
      <c r="A918" t="s">
        <v>1446</v>
      </c>
      <c r="B918" t="s">
        <v>1143</v>
      </c>
      <c r="C918" s="1">
        <v>31.82</v>
      </c>
      <c r="E918" s="42">
        <f t="shared" si="22"/>
        <v>31.82</v>
      </c>
      <c r="F918" s="77" t="s">
        <v>225</v>
      </c>
      <c r="G918" s="77" t="s">
        <v>207</v>
      </c>
      <c r="H918" s="77" t="s">
        <v>189</v>
      </c>
      <c r="I918" s="13">
        <v>4</v>
      </c>
      <c r="J918" s="14">
        <v>2015</v>
      </c>
      <c r="K918" s="78" t="s">
        <v>496</v>
      </c>
      <c r="L918" s="79" t="s">
        <v>1251</v>
      </c>
      <c r="M918" s="79" t="s">
        <v>23</v>
      </c>
      <c r="N918" s="15" t="s">
        <v>28</v>
      </c>
      <c r="O918" s="15" t="s">
        <v>29</v>
      </c>
      <c r="P918" s="80" t="s">
        <v>2130</v>
      </c>
      <c r="Q918" s="80" t="s">
        <v>207</v>
      </c>
    </row>
    <row r="919" spans="1:17" hidden="1">
      <c r="A919" t="s">
        <v>1446</v>
      </c>
      <c r="B919" t="s">
        <v>1847</v>
      </c>
      <c r="C919" s="1">
        <v>2.5099999999999998</v>
      </c>
      <c r="E919" s="42">
        <f t="shared" si="22"/>
        <v>2.5099999999999998</v>
      </c>
      <c r="F919" s="77" t="s">
        <v>225</v>
      </c>
      <c r="G919" s="77" t="s">
        <v>207</v>
      </c>
      <c r="H919" s="77" t="s">
        <v>189</v>
      </c>
      <c r="I919" s="13">
        <v>4</v>
      </c>
      <c r="J919" s="14">
        <v>2015</v>
      </c>
      <c r="K919" s="78" t="s">
        <v>182</v>
      </c>
      <c r="L919" s="79" t="s">
        <v>183</v>
      </c>
      <c r="M919" s="79" t="s">
        <v>23</v>
      </c>
      <c r="N919" s="15" t="s">
        <v>28</v>
      </c>
      <c r="O919" s="15" t="s">
        <v>29</v>
      </c>
      <c r="P919" s="80" t="s">
        <v>2130</v>
      </c>
      <c r="Q919" s="80" t="s">
        <v>207</v>
      </c>
    </row>
    <row r="920" spans="1:17" hidden="1">
      <c r="A920" t="s">
        <v>1446</v>
      </c>
      <c r="B920" t="s">
        <v>1848</v>
      </c>
      <c r="C920" s="1">
        <v>5.4</v>
      </c>
      <c r="E920" s="42">
        <f t="shared" si="22"/>
        <v>5.4</v>
      </c>
      <c r="F920" s="77" t="s">
        <v>225</v>
      </c>
      <c r="G920" s="77" t="s">
        <v>207</v>
      </c>
      <c r="H920" s="77" t="s">
        <v>189</v>
      </c>
      <c r="I920" s="13">
        <v>4</v>
      </c>
      <c r="J920" s="14">
        <v>2015</v>
      </c>
      <c r="K920" s="78" t="s">
        <v>34</v>
      </c>
      <c r="L920" s="79" t="s">
        <v>35</v>
      </c>
      <c r="M920" s="79" t="s">
        <v>299</v>
      </c>
      <c r="N920" s="15" t="s">
        <v>28</v>
      </c>
      <c r="O920" s="15" t="s">
        <v>29</v>
      </c>
      <c r="P920" s="80" t="s">
        <v>2130</v>
      </c>
      <c r="Q920" s="80" t="s">
        <v>207</v>
      </c>
    </row>
    <row r="921" spans="1:17" hidden="1">
      <c r="A921" t="s">
        <v>1446</v>
      </c>
      <c r="B921" t="s">
        <v>1202</v>
      </c>
      <c r="C921" s="1">
        <v>473</v>
      </c>
      <c r="E921" s="42">
        <f t="shared" si="22"/>
        <v>473</v>
      </c>
      <c r="F921" s="77" t="s">
        <v>225</v>
      </c>
      <c r="G921" s="77" t="s">
        <v>207</v>
      </c>
      <c r="H921" s="77" t="s">
        <v>189</v>
      </c>
      <c r="I921" s="13">
        <v>4</v>
      </c>
      <c r="J921" s="14">
        <v>2015</v>
      </c>
      <c r="K921" s="78" t="s">
        <v>31</v>
      </c>
      <c r="L921" s="79" t="s">
        <v>110</v>
      </c>
      <c r="M921" s="79" t="s">
        <v>23</v>
      </c>
      <c r="N921" s="15" t="s">
        <v>28</v>
      </c>
      <c r="O921" s="15" t="s">
        <v>24</v>
      </c>
      <c r="P921" s="80" t="s">
        <v>2130</v>
      </c>
      <c r="Q921" s="80" t="s">
        <v>207</v>
      </c>
    </row>
    <row r="922" spans="1:17" hidden="1">
      <c r="A922" t="s">
        <v>1446</v>
      </c>
      <c r="B922" s="82" t="s">
        <v>1145</v>
      </c>
      <c r="C922" s="1">
        <v>73</v>
      </c>
      <c r="E922" s="42">
        <f t="shared" si="22"/>
        <v>73</v>
      </c>
      <c r="F922" s="77" t="s">
        <v>225</v>
      </c>
      <c r="G922" s="77" t="s">
        <v>207</v>
      </c>
      <c r="H922" s="77" t="s">
        <v>189</v>
      </c>
      <c r="I922" s="13">
        <v>4</v>
      </c>
      <c r="J922" s="14">
        <v>2015</v>
      </c>
      <c r="K922" s="78" t="s">
        <v>397</v>
      </c>
      <c r="L922" s="79" t="s">
        <v>1256</v>
      </c>
      <c r="M922" s="79" t="s">
        <v>299</v>
      </c>
      <c r="N922" s="15" t="s">
        <v>28</v>
      </c>
      <c r="O922" s="15" t="s">
        <v>29</v>
      </c>
      <c r="P922" s="80" t="s">
        <v>2130</v>
      </c>
      <c r="Q922" s="80" t="s">
        <v>207</v>
      </c>
    </row>
    <row r="923" spans="1:17" hidden="1">
      <c r="A923" t="s">
        <v>1446</v>
      </c>
      <c r="B923" t="s">
        <v>1849</v>
      </c>
      <c r="C923" s="1">
        <v>5</v>
      </c>
      <c r="E923" s="42">
        <f t="shared" si="22"/>
        <v>5</v>
      </c>
      <c r="F923" s="77" t="s">
        <v>225</v>
      </c>
      <c r="G923" s="77" t="s">
        <v>207</v>
      </c>
      <c r="H923" s="77" t="s">
        <v>189</v>
      </c>
      <c r="I923" s="13">
        <v>4</v>
      </c>
      <c r="J923" s="14">
        <v>2015</v>
      </c>
      <c r="K923" s="78" t="s">
        <v>397</v>
      </c>
      <c r="L923" s="79" t="s">
        <v>1273</v>
      </c>
      <c r="M923" s="79" t="s">
        <v>288</v>
      </c>
      <c r="N923" s="15" t="s">
        <v>28</v>
      </c>
      <c r="O923" s="15" t="s">
        <v>29</v>
      </c>
      <c r="P923" s="80" t="s">
        <v>2130</v>
      </c>
      <c r="Q923" s="80" t="s">
        <v>207</v>
      </c>
    </row>
    <row r="924" spans="1:17" hidden="1">
      <c r="A924" t="s">
        <v>1446</v>
      </c>
      <c r="B924" t="s">
        <v>1147</v>
      </c>
      <c r="C924" s="1">
        <v>25.07</v>
      </c>
      <c r="E924" s="42">
        <f t="shared" si="22"/>
        <v>25.07</v>
      </c>
      <c r="F924" s="77" t="s">
        <v>225</v>
      </c>
      <c r="G924" s="77" t="s">
        <v>207</v>
      </c>
      <c r="H924" s="77" t="s">
        <v>189</v>
      </c>
      <c r="I924" s="13">
        <v>4</v>
      </c>
      <c r="J924" s="14">
        <v>2015</v>
      </c>
      <c r="K924" s="78" t="s">
        <v>460</v>
      </c>
      <c r="L924" s="79" t="s">
        <v>1259</v>
      </c>
      <c r="M924" s="79" t="s">
        <v>281</v>
      </c>
      <c r="N924" s="15" t="s">
        <v>28</v>
      </c>
      <c r="O924" s="15" t="s">
        <v>29</v>
      </c>
      <c r="P924" s="80" t="s">
        <v>2130</v>
      </c>
      <c r="Q924" s="80" t="s">
        <v>207</v>
      </c>
    </row>
    <row r="925" spans="1:17" hidden="1">
      <c r="A925" t="s">
        <v>1446</v>
      </c>
      <c r="B925" t="s">
        <v>1850</v>
      </c>
      <c r="C925" s="1">
        <v>573.29999999999995</v>
      </c>
      <c r="E925" s="42">
        <f t="shared" si="22"/>
        <v>573.29999999999995</v>
      </c>
      <c r="F925" s="77" t="s">
        <v>225</v>
      </c>
      <c r="G925" s="77" t="s">
        <v>207</v>
      </c>
      <c r="H925" s="77" t="s">
        <v>189</v>
      </c>
      <c r="I925" s="13">
        <v>4</v>
      </c>
      <c r="J925" s="14">
        <v>2015</v>
      </c>
      <c r="K925" s="78" t="s">
        <v>34</v>
      </c>
      <c r="L925" s="79" t="s">
        <v>35</v>
      </c>
      <c r="M925" s="79" t="s">
        <v>299</v>
      </c>
      <c r="N925" s="15" t="s">
        <v>28</v>
      </c>
      <c r="O925" s="15" t="s">
        <v>29</v>
      </c>
      <c r="P925" s="80" t="s">
        <v>2130</v>
      </c>
      <c r="Q925" s="80" t="s">
        <v>207</v>
      </c>
    </row>
    <row r="926" spans="1:17" hidden="1">
      <c r="A926" t="s">
        <v>1446</v>
      </c>
      <c r="B926" t="s">
        <v>1768</v>
      </c>
      <c r="C926" s="1">
        <v>3.08</v>
      </c>
      <c r="E926" s="42">
        <f t="shared" si="22"/>
        <v>3.08</v>
      </c>
      <c r="F926" s="77" t="s">
        <v>225</v>
      </c>
      <c r="G926" s="77" t="s">
        <v>207</v>
      </c>
      <c r="H926" s="77" t="s">
        <v>189</v>
      </c>
      <c r="I926" s="13">
        <v>4</v>
      </c>
      <c r="J926" s="14">
        <v>2015</v>
      </c>
      <c r="K926" s="78" t="s">
        <v>182</v>
      </c>
      <c r="L926" s="79" t="s">
        <v>1257</v>
      </c>
      <c r="M926" s="79" t="s">
        <v>23</v>
      </c>
      <c r="N926" s="15" t="s">
        <v>28</v>
      </c>
      <c r="O926" s="15" t="s">
        <v>29</v>
      </c>
      <c r="P926" s="80" t="s">
        <v>2130</v>
      </c>
      <c r="Q926" s="80" t="s">
        <v>207</v>
      </c>
    </row>
    <row r="927" spans="1:17" hidden="1">
      <c r="A927" t="s">
        <v>1446</v>
      </c>
      <c r="B927" t="s">
        <v>1144</v>
      </c>
      <c r="C927" s="1">
        <v>213.38</v>
      </c>
      <c r="E927" s="42">
        <f t="shared" si="22"/>
        <v>213.38</v>
      </c>
      <c r="F927" s="77" t="s">
        <v>225</v>
      </c>
      <c r="G927" s="77" t="s">
        <v>207</v>
      </c>
      <c r="H927" s="77" t="s">
        <v>189</v>
      </c>
      <c r="I927" s="13">
        <v>4</v>
      </c>
      <c r="J927" s="14">
        <v>2015</v>
      </c>
      <c r="K927" s="78" t="s">
        <v>463</v>
      </c>
      <c r="L927" s="79" t="s">
        <v>1253</v>
      </c>
      <c r="M927" s="79" t="s">
        <v>288</v>
      </c>
      <c r="N927" s="15" t="s">
        <v>28</v>
      </c>
      <c r="O927" s="15" t="s">
        <v>29</v>
      </c>
      <c r="P927" s="80" t="s">
        <v>2130</v>
      </c>
      <c r="Q927" s="80" t="s">
        <v>207</v>
      </c>
    </row>
    <row r="928" spans="1:17" hidden="1">
      <c r="A928" t="s">
        <v>1446</v>
      </c>
      <c r="B928" t="s">
        <v>1168</v>
      </c>
      <c r="C928" s="1">
        <v>-169.48</v>
      </c>
      <c r="E928" s="42">
        <f t="shared" si="22"/>
        <v>-169.48</v>
      </c>
      <c r="F928" s="77" t="s">
        <v>1038</v>
      </c>
      <c r="G928" s="77" t="s">
        <v>207</v>
      </c>
      <c r="H928" s="77" t="s">
        <v>189</v>
      </c>
      <c r="I928" s="13">
        <v>4</v>
      </c>
      <c r="J928" s="14">
        <v>2015</v>
      </c>
      <c r="K928" s="78" t="s">
        <v>97</v>
      </c>
      <c r="L928" s="79" t="s">
        <v>98</v>
      </c>
      <c r="M928" s="79" t="s">
        <v>23</v>
      </c>
      <c r="N928" s="15" t="s">
        <v>28</v>
      </c>
      <c r="O928" s="15" t="s">
        <v>24</v>
      </c>
      <c r="P928" s="80" t="s">
        <v>2131</v>
      </c>
      <c r="Q928" s="80" t="s">
        <v>207</v>
      </c>
    </row>
    <row r="929" spans="1:17" hidden="1">
      <c r="A929" t="s">
        <v>1447</v>
      </c>
      <c r="B929" t="s">
        <v>1127</v>
      </c>
      <c r="C929" s="1">
        <v>-5.65</v>
      </c>
      <c r="E929" s="42">
        <f t="shared" si="22"/>
        <v>-5.65</v>
      </c>
      <c r="F929" s="77" t="s">
        <v>1038</v>
      </c>
      <c r="G929" s="77" t="s">
        <v>207</v>
      </c>
      <c r="H929" s="77" t="s">
        <v>189</v>
      </c>
      <c r="I929" s="13">
        <v>4</v>
      </c>
      <c r="J929" s="14">
        <v>2015</v>
      </c>
      <c r="K929" s="78" t="s">
        <v>182</v>
      </c>
      <c r="L929" s="79" t="s">
        <v>183</v>
      </c>
      <c r="M929" s="79" t="s">
        <v>23</v>
      </c>
      <c r="N929" s="15" t="s">
        <v>28</v>
      </c>
      <c r="O929" s="15" t="s">
        <v>29</v>
      </c>
      <c r="P929" s="80" t="s">
        <v>2130</v>
      </c>
      <c r="Q929" s="80" t="s">
        <v>207</v>
      </c>
    </row>
    <row r="930" spans="1:17" hidden="1">
      <c r="A930" t="s">
        <v>1447</v>
      </c>
      <c r="B930" t="s">
        <v>1851</v>
      </c>
      <c r="C930" s="1">
        <v>69.41</v>
      </c>
      <c r="E930" s="42">
        <f t="shared" si="22"/>
        <v>69.41</v>
      </c>
      <c r="F930" s="77" t="s">
        <v>225</v>
      </c>
      <c r="G930" s="77" t="s">
        <v>207</v>
      </c>
      <c r="H930" s="77" t="s">
        <v>189</v>
      </c>
      <c r="I930" s="13">
        <v>4</v>
      </c>
      <c r="J930" s="14">
        <v>2015</v>
      </c>
      <c r="K930" s="78" t="s">
        <v>34</v>
      </c>
      <c r="L930" s="79" t="s">
        <v>35</v>
      </c>
      <c r="M930" s="79" t="s">
        <v>299</v>
      </c>
      <c r="N930" s="15" t="s">
        <v>28</v>
      </c>
      <c r="O930" s="15" t="s">
        <v>29</v>
      </c>
      <c r="P930" s="80" t="s">
        <v>2130</v>
      </c>
      <c r="Q930" s="80" t="s">
        <v>207</v>
      </c>
    </row>
    <row r="931" spans="1:17" hidden="1">
      <c r="A931" t="s">
        <v>1447</v>
      </c>
      <c r="B931" t="s">
        <v>1141</v>
      </c>
      <c r="C931" s="1">
        <v>14.99</v>
      </c>
      <c r="E931" s="42">
        <f t="shared" si="22"/>
        <v>14.99</v>
      </c>
      <c r="F931" s="77" t="s">
        <v>225</v>
      </c>
      <c r="G931" s="77" t="s">
        <v>207</v>
      </c>
      <c r="H931" s="77" t="s">
        <v>189</v>
      </c>
      <c r="I931" s="13">
        <v>4</v>
      </c>
      <c r="J931" s="14">
        <v>2015</v>
      </c>
      <c r="K931" s="78" t="s">
        <v>463</v>
      </c>
      <c r="L931" s="79" t="s">
        <v>1243</v>
      </c>
      <c r="M931" s="79" t="s">
        <v>288</v>
      </c>
      <c r="N931" s="15" t="s">
        <v>28</v>
      </c>
      <c r="O931" s="15" t="s">
        <v>29</v>
      </c>
      <c r="P931" s="80" t="s">
        <v>2130</v>
      </c>
      <c r="Q931" s="80" t="s">
        <v>207</v>
      </c>
    </row>
    <row r="932" spans="1:17" hidden="1">
      <c r="A932" t="s">
        <v>1447</v>
      </c>
      <c r="B932" t="s">
        <v>1852</v>
      </c>
      <c r="C932" s="1">
        <v>13.25</v>
      </c>
      <c r="E932" s="42">
        <f t="shared" si="22"/>
        <v>13.25</v>
      </c>
      <c r="F932" s="77" t="s">
        <v>225</v>
      </c>
      <c r="G932" s="77" t="s">
        <v>207</v>
      </c>
      <c r="H932" s="77" t="s">
        <v>189</v>
      </c>
      <c r="I932" s="13">
        <v>4</v>
      </c>
      <c r="J932" s="14">
        <v>2015</v>
      </c>
      <c r="K932" s="78" t="s">
        <v>182</v>
      </c>
      <c r="L932" s="79" t="s">
        <v>183</v>
      </c>
      <c r="M932" s="79" t="s">
        <v>23</v>
      </c>
      <c r="N932" s="15" t="s">
        <v>28</v>
      </c>
      <c r="O932" s="15" t="s">
        <v>29</v>
      </c>
      <c r="P932" s="80" t="s">
        <v>2130</v>
      </c>
      <c r="Q932" s="80" t="s">
        <v>207</v>
      </c>
    </row>
    <row r="933" spans="1:17" hidden="1">
      <c r="A933" t="s">
        <v>1447</v>
      </c>
      <c r="B933" t="s">
        <v>1152</v>
      </c>
      <c r="C933" s="1">
        <v>164.23</v>
      </c>
      <c r="E933" s="42">
        <f t="shared" si="22"/>
        <v>164.23</v>
      </c>
      <c r="F933" s="77" t="s">
        <v>225</v>
      </c>
      <c r="G933" s="77" t="s">
        <v>207</v>
      </c>
      <c r="H933" s="77" t="s">
        <v>189</v>
      </c>
      <c r="I933" s="13">
        <v>4</v>
      </c>
      <c r="J933" s="14">
        <v>2015</v>
      </c>
      <c r="K933" s="78" t="s">
        <v>123</v>
      </c>
      <c r="L933" s="79" t="s">
        <v>101</v>
      </c>
      <c r="M933" s="79" t="s">
        <v>284</v>
      </c>
      <c r="N933" s="15" t="s">
        <v>28</v>
      </c>
      <c r="O933" s="15" t="s">
        <v>29</v>
      </c>
      <c r="P933" s="80" t="s">
        <v>2130</v>
      </c>
      <c r="Q933" s="80" t="s">
        <v>207</v>
      </c>
    </row>
    <row r="934" spans="1:17" hidden="1">
      <c r="A934" t="s">
        <v>1447</v>
      </c>
      <c r="B934" t="s">
        <v>1853</v>
      </c>
      <c r="C934" s="1">
        <v>13.5</v>
      </c>
      <c r="E934" s="42">
        <f t="shared" si="22"/>
        <v>13.5</v>
      </c>
      <c r="F934" s="77" t="s">
        <v>225</v>
      </c>
      <c r="G934" s="77" t="s">
        <v>207</v>
      </c>
      <c r="H934" s="77" t="s">
        <v>189</v>
      </c>
      <c r="I934" s="13">
        <v>4</v>
      </c>
      <c r="J934" s="14">
        <v>2015</v>
      </c>
      <c r="K934" s="78" t="s">
        <v>182</v>
      </c>
      <c r="L934" s="79" t="s">
        <v>1257</v>
      </c>
      <c r="M934" s="79" t="s">
        <v>23</v>
      </c>
      <c r="N934" s="15" t="s">
        <v>28</v>
      </c>
      <c r="O934" s="15" t="s">
        <v>29</v>
      </c>
      <c r="P934" s="80" t="s">
        <v>2130</v>
      </c>
      <c r="Q934" s="80" t="s">
        <v>207</v>
      </c>
    </row>
    <row r="935" spans="1:17" hidden="1">
      <c r="A935" t="s">
        <v>1447</v>
      </c>
      <c r="B935" t="s">
        <v>1650</v>
      </c>
      <c r="C935" s="1">
        <v>11.5</v>
      </c>
      <c r="E935" s="42">
        <f t="shared" si="22"/>
        <v>11.5</v>
      </c>
      <c r="F935" s="77" t="s">
        <v>225</v>
      </c>
      <c r="G935" s="77" t="s">
        <v>207</v>
      </c>
      <c r="H935" s="77" t="s">
        <v>189</v>
      </c>
      <c r="I935" s="13">
        <v>4</v>
      </c>
      <c r="J935" s="14">
        <v>2015</v>
      </c>
      <c r="K935" s="78" t="s">
        <v>182</v>
      </c>
      <c r="L935" s="79" t="s">
        <v>232</v>
      </c>
      <c r="M935" s="79" t="s">
        <v>23</v>
      </c>
      <c r="N935" s="15" t="s">
        <v>28</v>
      </c>
      <c r="O935" s="15" t="s">
        <v>29</v>
      </c>
      <c r="P935" s="80" t="s">
        <v>2130</v>
      </c>
      <c r="Q935" s="80" t="s">
        <v>207</v>
      </c>
    </row>
    <row r="936" spans="1:17" hidden="1">
      <c r="A936" t="s">
        <v>1447</v>
      </c>
      <c r="B936" t="s">
        <v>1146</v>
      </c>
      <c r="C936" s="1">
        <v>68.52</v>
      </c>
      <c r="E936" s="42">
        <f t="shared" si="22"/>
        <v>68.52</v>
      </c>
      <c r="F936" s="77" t="s">
        <v>225</v>
      </c>
      <c r="G936" s="77" t="s">
        <v>207</v>
      </c>
      <c r="H936" s="77" t="s">
        <v>189</v>
      </c>
      <c r="I936" s="13">
        <v>4</v>
      </c>
      <c r="J936" s="14">
        <v>2015</v>
      </c>
      <c r="K936" s="78" t="s">
        <v>78</v>
      </c>
      <c r="L936" s="79" t="s">
        <v>1258</v>
      </c>
      <c r="M936" s="79" t="s">
        <v>23</v>
      </c>
      <c r="N936" s="15" t="s">
        <v>28</v>
      </c>
      <c r="O936" s="15" t="s">
        <v>29</v>
      </c>
      <c r="P936" s="80" t="s">
        <v>2130</v>
      </c>
      <c r="Q936" s="80" t="s">
        <v>207</v>
      </c>
    </row>
    <row r="937" spans="1:17" hidden="1">
      <c r="A937" t="s">
        <v>1447</v>
      </c>
      <c r="B937" t="s">
        <v>1204</v>
      </c>
      <c r="C937" s="1">
        <v>300</v>
      </c>
      <c r="E937" s="42">
        <f t="shared" si="22"/>
        <v>300</v>
      </c>
      <c r="F937" s="77" t="s">
        <v>225</v>
      </c>
      <c r="G937" s="77" t="s">
        <v>207</v>
      </c>
      <c r="H937" s="77" t="s">
        <v>189</v>
      </c>
      <c r="I937" s="13">
        <v>4</v>
      </c>
      <c r="J937" s="14">
        <v>2015</v>
      </c>
      <c r="K937" s="78" t="s">
        <v>463</v>
      </c>
      <c r="L937" s="79" t="s">
        <v>1253</v>
      </c>
      <c r="M937" s="79" t="s">
        <v>299</v>
      </c>
      <c r="N937" s="15" t="s">
        <v>28</v>
      </c>
      <c r="O937" s="15" t="s">
        <v>29</v>
      </c>
      <c r="P937" s="80" t="s">
        <v>2130</v>
      </c>
      <c r="Q937" s="80" t="s">
        <v>207</v>
      </c>
    </row>
    <row r="938" spans="1:17" hidden="1">
      <c r="A938" t="s">
        <v>1448</v>
      </c>
      <c r="B938" t="s">
        <v>1127</v>
      </c>
      <c r="C938" s="1">
        <v>-4.16</v>
      </c>
      <c r="E938" s="42">
        <f t="shared" si="22"/>
        <v>-4.16</v>
      </c>
      <c r="F938" s="77" t="s">
        <v>1038</v>
      </c>
      <c r="G938" s="77" t="s">
        <v>207</v>
      </c>
      <c r="H938" s="77" t="s">
        <v>189</v>
      </c>
      <c r="I938" s="13">
        <v>4</v>
      </c>
      <c r="J938" s="14">
        <v>2015</v>
      </c>
      <c r="K938" s="78" t="s">
        <v>182</v>
      </c>
      <c r="L938" s="79" t="s">
        <v>183</v>
      </c>
      <c r="M938" s="79" t="s">
        <v>23</v>
      </c>
      <c r="N938" s="15" t="s">
        <v>28</v>
      </c>
      <c r="O938" s="15" t="s">
        <v>29</v>
      </c>
      <c r="P938" s="80" t="s">
        <v>2130</v>
      </c>
      <c r="Q938" s="80" t="s">
        <v>207</v>
      </c>
    </row>
    <row r="939" spans="1:17" hidden="1">
      <c r="A939" t="s">
        <v>1448</v>
      </c>
      <c r="B939" t="s">
        <v>1127</v>
      </c>
      <c r="C939" s="1">
        <v>-3.15</v>
      </c>
      <c r="E939" s="42">
        <f t="shared" si="22"/>
        <v>-3.15</v>
      </c>
      <c r="F939" s="77" t="s">
        <v>1038</v>
      </c>
      <c r="G939" s="77" t="s">
        <v>207</v>
      </c>
      <c r="H939" s="77" t="s">
        <v>189</v>
      </c>
      <c r="I939" s="13">
        <v>4</v>
      </c>
      <c r="J939" s="14">
        <v>2015</v>
      </c>
      <c r="K939" s="78" t="s">
        <v>182</v>
      </c>
      <c r="L939" s="79" t="s">
        <v>183</v>
      </c>
      <c r="M939" s="79" t="s">
        <v>23</v>
      </c>
      <c r="N939" s="15" t="s">
        <v>28</v>
      </c>
      <c r="O939" s="15" t="s">
        <v>29</v>
      </c>
      <c r="P939" s="80" t="s">
        <v>2130</v>
      </c>
      <c r="Q939" s="80" t="s">
        <v>207</v>
      </c>
    </row>
    <row r="940" spans="1:17" hidden="1">
      <c r="A940" t="s">
        <v>1448</v>
      </c>
      <c r="B940" t="s">
        <v>1854</v>
      </c>
      <c r="C940" s="1">
        <v>69.67</v>
      </c>
      <c r="E940" s="42">
        <f t="shared" si="22"/>
        <v>69.67</v>
      </c>
      <c r="F940" s="77" t="s">
        <v>225</v>
      </c>
      <c r="G940" s="77" t="s">
        <v>207</v>
      </c>
      <c r="H940" s="77" t="s">
        <v>189</v>
      </c>
      <c r="I940" s="13">
        <v>4</v>
      </c>
      <c r="J940" s="14">
        <v>2015</v>
      </c>
      <c r="K940" s="78" t="s">
        <v>463</v>
      </c>
      <c r="L940" s="79" t="s">
        <v>1243</v>
      </c>
      <c r="M940" s="79" t="s">
        <v>296</v>
      </c>
      <c r="N940" s="15" t="s">
        <v>28</v>
      </c>
      <c r="O940" s="15" t="s">
        <v>29</v>
      </c>
      <c r="P940" s="80" t="s">
        <v>2130</v>
      </c>
      <c r="Q940" s="80" t="s">
        <v>207</v>
      </c>
    </row>
    <row r="941" spans="1:17" hidden="1">
      <c r="A941" t="s">
        <v>1448</v>
      </c>
      <c r="B941" t="s">
        <v>1855</v>
      </c>
      <c r="C941" s="1">
        <v>85.09</v>
      </c>
      <c r="E941" s="42">
        <f t="shared" ref="E941:E1004" si="23">C941</f>
        <v>85.09</v>
      </c>
      <c r="F941" s="77" t="s">
        <v>225</v>
      </c>
      <c r="G941" s="77" t="s">
        <v>207</v>
      </c>
      <c r="H941" s="77" t="s">
        <v>189</v>
      </c>
      <c r="I941" s="13">
        <v>4</v>
      </c>
      <c r="J941" s="14">
        <v>2015</v>
      </c>
      <c r="K941" s="78" t="s">
        <v>182</v>
      </c>
      <c r="L941" s="79" t="s">
        <v>183</v>
      </c>
      <c r="M941" s="79" t="s">
        <v>23</v>
      </c>
      <c r="N941" s="15" t="s">
        <v>28</v>
      </c>
      <c r="O941" s="15" t="s">
        <v>29</v>
      </c>
      <c r="P941" s="80" t="s">
        <v>2130</v>
      </c>
      <c r="Q941" s="80" t="s">
        <v>207</v>
      </c>
    </row>
    <row r="942" spans="1:17" hidden="1">
      <c r="A942" t="s">
        <v>1448</v>
      </c>
      <c r="B942" t="s">
        <v>1139</v>
      </c>
      <c r="C942" s="1">
        <v>-7000</v>
      </c>
      <c r="E942" s="42">
        <f t="shared" si="23"/>
        <v>-7000</v>
      </c>
      <c r="F942" s="77" t="s">
        <v>229</v>
      </c>
      <c r="G942" s="77" t="s">
        <v>207</v>
      </c>
      <c r="H942" s="77" t="s">
        <v>189</v>
      </c>
      <c r="I942" s="13">
        <v>4</v>
      </c>
      <c r="J942" s="14">
        <v>2015</v>
      </c>
      <c r="K942" s="78" t="s">
        <v>218</v>
      </c>
      <c r="L942" s="79" t="s">
        <v>82</v>
      </c>
      <c r="M942" s="79" t="s">
        <v>23</v>
      </c>
      <c r="N942" s="15" t="s">
        <v>189</v>
      </c>
      <c r="O942" s="15" t="s">
        <v>24</v>
      </c>
      <c r="P942" s="80" t="s">
        <v>181</v>
      </c>
      <c r="Q942" s="80" t="s">
        <v>207</v>
      </c>
    </row>
    <row r="943" spans="1:17" hidden="1">
      <c r="A943" t="s">
        <v>1448</v>
      </c>
      <c r="B943" t="s">
        <v>1148</v>
      </c>
      <c r="C943" s="1">
        <v>40.340000000000003</v>
      </c>
      <c r="E943" s="42">
        <f t="shared" si="23"/>
        <v>40.340000000000003</v>
      </c>
      <c r="F943" s="77" t="s">
        <v>225</v>
      </c>
      <c r="G943" s="77" t="s">
        <v>207</v>
      </c>
      <c r="H943" s="77" t="s">
        <v>189</v>
      </c>
      <c r="I943" s="13">
        <v>4</v>
      </c>
      <c r="J943" s="14">
        <v>2015</v>
      </c>
      <c r="K943" s="78" t="s">
        <v>97</v>
      </c>
      <c r="L943" s="79" t="s">
        <v>98</v>
      </c>
      <c r="M943" s="79" t="s">
        <v>23</v>
      </c>
      <c r="N943" s="15" t="s">
        <v>28</v>
      </c>
      <c r="O943" s="15" t="s">
        <v>24</v>
      </c>
      <c r="P943" s="80" t="s">
        <v>2131</v>
      </c>
      <c r="Q943" s="80" t="s">
        <v>207</v>
      </c>
    </row>
    <row r="944" spans="1:17" hidden="1">
      <c r="A944" t="s">
        <v>1448</v>
      </c>
      <c r="B944" t="s">
        <v>1215</v>
      </c>
      <c r="C944" s="1">
        <v>118.92</v>
      </c>
      <c r="E944" s="42">
        <f t="shared" si="23"/>
        <v>118.92</v>
      </c>
      <c r="F944" s="77" t="s">
        <v>225</v>
      </c>
      <c r="G944" s="77" t="s">
        <v>207</v>
      </c>
      <c r="H944" s="77" t="s">
        <v>189</v>
      </c>
      <c r="I944" s="13">
        <v>4</v>
      </c>
      <c r="J944" s="14">
        <v>2015</v>
      </c>
      <c r="K944" s="78" t="s">
        <v>34</v>
      </c>
      <c r="L944" s="79" t="s">
        <v>35</v>
      </c>
      <c r="M944" s="79" t="s">
        <v>299</v>
      </c>
      <c r="N944" s="15" t="s">
        <v>28</v>
      </c>
      <c r="O944" s="15" t="s">
        <v>29</v>
      </c>
      <c r="P944" s="80" t="s">
        <v>2130</v>
      </c>
      <c r="Q944" s="80" t="s">
        <v>207</v>
      </c>
    </row>
    <row r="945" spans="1:17" hidden="1">
      <c r="A945" t="s">
        <v>1448</v>
      </c>
      <c r="B945" t="s">
        <v>1152</v>
      </c>
      <c r="C945" s="1">
        <v>33.1</v>
      </c>
      <c r="E945" s="42">
        <f t="shared" si="23"/>
        <v>33.1</v>
      </c>
      <c r="F945" s="77" t="s">
        <v>225</v>
      </c>
      <c r="G945" s="77" t="s">
        <v>207</v>
      </c>
      <c r="H945" s="77" t="s">
        <v>189</v>
      </c>
      <c r="I945" s="13">
        <v>4</v>
      </c>
      <c r="J945" s="14">
        <v>2015</v>
      </c>
      <c r="K945" s="78" t="s">
        <v>34</v>
      </c>
      <c r="L945" s="79" t="s">
        <v>35</v>
      </c>
      <c r="M945" s="79" t="s">
        <v>299</v>
      </c>
      <c r="N945" s="15" t="s">
        <v>28</v>
      </c>
      <c r="O945" s="15" t="s">
        <v>29</v>
      </c>
      <c r="P945" s="80" t="s">
        <v>2130</v>
      </c>
      <c r="Q945" s="80" t="s">
        <v>207</v>
      </c>
    </row>
    <row r="946" spans="1:17" hidden="1">
      <c r="A946" t="s">
        <v>1448</v>
      </c>
      <c r="B946" t="s">
        <v>1166</v>
      </c>
      <c r="C946" s="1">
        <v>198.66</v>
      </c>
      <c r="E946" s="42">
        <f t="shared" si="23"/>
        <v>198.66</v>
      </c>
      <c r="F946" s="77" t="s">
        <v>225</v>
      </c>
      <c r="G946" s="77" t="s">
        <v>207</v>
      </c>
      <c r="H946" s="77" t="s">
        <v>189</v>
      </c>
      <c r="I946" s="13">
        <v>4</v>
      </c>
      <c r="J946" s="14">
        <v>2015</v>
      </c>
      <c r="K946" s="78" t="s">
        <v>446</v>
      </c>
      <c r="L946" s="79" t="s">
        <v>1268</v>
      </c>
      <c r="M946" s="79" t="s">
        <v>23</v>
      </c>
      <c r="N946" s="15" t="s">
        <v>28</v>
      </c>
      <c r="O946" s="15" t="s">
        <v>29</v>
      </c>
      <c r="P946" s="80" t="s">
        <v>2130</v>
      </c>
      <c r="Q946" s="80" t="s">
        <v>207</v>
      </c>
    </row>
    <row r="947" spans="1:17" hidden="1">
      <c r="A947" t="s">
        <v>1448</v>
      </c>
      <c r="B947" t="s">
        <v>1136</v>
      </c>
      <c r="C947" s="1">
        <v>200</v>
      </c>
      <c r="E947" s="42">
        <f t="shared" si="23"/>
        <v>200</v>
      </c>
      <c r="F947" s="77" t="s">
        <v>225</v>
      </c>
      <c r="G947" s="77" t="s">
        <v>207</v>
      </c>
      <c r="H947" s="77" t="s">
        <v>189</v>
      </c>
      <c r="I947" s="13">
        <v>4</v>
      </c>
      <c r="J947" s="14">
        <v>2015</v>
      </c>
      <c r="K947" s="78" t="s">
        <v>182</v>
      </c>
      <c r="L947" s="79" t="s">
        <v>232</v>
      </c>
      <c r="M947" s="79" t="s">
        <v>23</v>
      </c>
      <c r="N947" s="15" t="s">
        <v>28</v>
      </c>
      <c r="O947" s="15" t="s">
        <v>29</v>
      </c>
      <c r="P947" s="80" t="s">
        <v>2130</v>
      </c>
      <c r="Q947" s="80" t="s">
        <v>207</v>
      </c>
    </row>
    <row r="948" spans="1:17" hidden="1">
      <c r="A948" t="s">
        <v>1448</v>
      </c>
      <c r="B948" t="s">
        <v>1186</v>
      </c>
      <c r="C948" s="1">
        <v>9.9499999999999993</v>
      </c>
      <c r="E948" s="42">
        <f t="shared" si="23"/>
        <v>9.9499999999999993</v>
      </c>
      <c r="F948" s="77" t="s">
        <v>225</v>
      </c>
      <c r="G948" s="77" t="s">
        <v>207</v>
      </c>
      <c r="H948" s="77" t="s">
        <v>189</v>
      </c>
      <c r="I948" s="13">
        <v>4</v>
      </c>
      <c r="J948" s="14">
        <v>2015</v>
      </c>
      <c r="K948" s="78" t="s">
        <v>97</v>
      </c>
      <c r="L948" s="79" t="s">
        <v>98</v>
      </c>
      <c r="M948" s="79" t="s">
        <v>23</v>
      </c>
      <c r="N948" s="15" t="s">
        <v>28</v>
      </c>
      <c r="O948" s="15" t="s">
        <v>24</v>
      </c>
      <c r="P948" s="80" t="s">
        <v>2131</v>
      </c>
      <c r="Q948" s="80" t="s">
        <v>207</v>
      </c>
    </row>
    <row r="949" spans="1:17" hidden="1">
      <c r="A949" t="s">
        <v>1448</v>
      </c>
      <c r="B949" t="s">
        <v>1131</v>
      </c>
      <c r="C949" s="1">
        <v>125</v>
      </c>
      <c r="E949" s="42">
        <f t="shared" si="23"/>
        <v>125</v>
      </c>
      <c r="F949" s="77" t="s">
        <v>225</v>
      </c>
      <c r="G949" s="77" t="s">
        <v>207</v>
      </c>
      <c r="H949" s="77" t="s">
        <v>189</v>
      </c>
      <c r="I949" s="13">
        <v>4</v>
      </c>
      <c r="J949" s="14">
        <v>2015</v>
      </c>
      <c r="K949" s="78" t="s">
        <v>435</v>
      </c>
      <c r="L949" s="79" t="s">
        <v>79</v>
      </c>
      <c r="M949" s="79" t="s">
        <v>23</v>
      </c>
      <c r="N949" s="15" t="s">
        <v>28</v>
      </c>
      <c r="O949" s="15" t="s">
        <v>29</v>
      </c>
      <c r="P949" s="80" t="s">
        <v>2130</v>
      </c>
      <c r="Q949" s="80" t="s">
        <v>207</v>
      </c>
    </row>
    <row r="950" spans="1:17" hidden="1">
      <c r="A950" t="s">
        <v>1449</v>
      </c>
      <c r="B950" t="s">
        <v>1127</v>
      </c>
      <c r="C950" s="1">
        <v>-23.55</v>
      </c>
      <c r="E950" s="42">
        <f t="shared" si="23"/>
        <v>-23.55</v>
      </c>
      <c r="F950" s="77" t="s">
        <v>1038</v>
      </c>
      <c r="G950" s="77" t="s">
        <v>207</v>
      </c>
      <c r="H950" s="77" t="s">
        <v>189</v>
      </c>
      <c r="I950" s="13">
        <v>4</v>
      </c>
      <c r="J950" s="14">
        <v>2015</v>
      </c>
      <c r="K950" s="78" t="s">
        <v>182</v>
      </c>
      <c r="L950" s="79" t="s">
        <v>183</v>
      </c>
      <c r="M950" s="79" t="s">
        <v>23</v>
      </c>
      <c r="N950" s="15" t="s">
        <v>28</v>
      </c>
      <c r="O950" s="15" t="s">
        <v>29</v>
      </c>
      <c r="P950" s="80" t="s">
        <v>2130</v>
      </c>
      <c r="Q950" s="80" t="s">
        <v>207</v>
      </c>
    </row>
    <row r="951" spans="1:17" hidden="1">
      <c r="A951" t="s">
        <v>1449</v>
      </c>
      <c r="B951" t="s">
        <v>1856</v>
      </c>
      <c r="C951" s="1">
        <v>137.32</v>
      </c>
      <c r="E951" s="42">
        <f t="shared" si="23"/>
        <v>137.32</v>
      </c>
      <c r="F951" s="77" t="s">
        <v>225</v>
      </c>
      <c r="G951" s="77" t="s">
        <v>207</v>
      </c>
      <c r="H951" s="77" t="s">
        <v>189</v>
      </c>
      <c r="I951" s="13">
        <v>4</v>
      </c>
      <c r="J951" s="14">
        <v>2015</v>
      </c>
      <c r="K951" s="78" t="s">
        <v>34</v>
      </c>
      <c r="L951" s="79" t="s">
        <v>35</v>
      </c>
      <c r="M951" s="79" t="s">
        <v>299</v>
      </c>
      <c r="N951" s="15" t="s">
        <v>28</v>
      </c>
      <c r="O951" s="15" t="s">
        <v>29</v>
      </c>
      <c r="P951" s="80" t="s">
        <v>2130</v>
      </c>
      <c r="Q951" s="80" t="s">
        <v>207</v>
      </c>
    </row>
    <row r="952" spans="1:17" hidden="1">
      <c r="A952" t="s">
        <v>1449</v>
      </c>
      <c r="B952" t="s">
        <v>1222</v>
      </c>
      <c r="C952" s="1">
        <v>13.63</v>
      </c>
      <c r="E952" s="42">
        <f t="shared" si="23"/>
        <v>13.63</v>
      </c>
      <c r="F952" s="77" t="s">
        <v>225</v>
      </c>
      <c r="G952" s="77" t="s">
        <v>207</v>
      </c>
      <c r="H952" s="77" t="s">
        <v>189</v>
      </c>
      <c r="I952" s="13">
        <v>4</v>
      </c>
      <c r="J952" s="14">
        <v>2015</v>
      </c>
      <c r="K952" s="78" t="s">
        <v>34</v>
      </c>
      <c r="L952" s="79" t="s">
        <v>35</v>
      </c>
      <c r="M952" s="79" t="s">
        <v>299</v>
      </c>
      <c r="N952" s="15" t="s">
        <v>28</v>
      </c>
      <c r="O952" s="15" t="s">
        <v>29</v>
      </c>
      <c r="P952" s="80" t="s">
        <v>2130</v>
      </c>
      <c r="Q952" s="80" t="s">
        <v>207</v>
      </c>
    </row>
    <row r="953" spans="1:17" hidden="1">
      <c r="A953" t="s">
        <v>1449</v>
      </c>
      <c r="B953" t="s">
        <v>1857</v>
      </c>
      <c r="C953" s="1">
        <v>73.02</v>
      </c>
      <c r="E953" s="42">
        <f t="shared" si="23"/>
        <v>73.02</v>
      </c>
      <c r="F953" s="77" t="s">
        <v>225</v>
      </c>
      <c r="G953" s="77" t="s">
        <v>207</v>
      </c>
      <c r="H953" s="77" t="s">
        <v>189</v>
      </c>
      <c r="I953" s="13">
        <v>4</v>
      </c>
      <c r="J953" s="14">
        <v>2015</v>
      </c>
      <c r="K953" s="78" t="s">
        <v>182</v>
      </c>
      <c r="L953" s="79" t="s">
        <v>183</v>
      </c>
      <c r="M953" s="79" t="s">
        <v>23</v>
      </c>
      <c r="N953" s="15" t="s">
        <v>28</v>
      </c>
      <c r="O953" s="15" t="s">
        <v>29</v>
      </c>
      <c r="P953" s="80" t="s">
        <v>2130</v>
      </c>
      <c r="Q953" s="80" t="s">
        <v>207</v>
      </c>
    </row>
    <row r="954" spans="1:17" hidden="1">
      <c r="A954" t="s">
        <v>1449</v>
      </c>
      <c r="B954" t="s">
        <v>1858</v>
      </c>
      <c r="C954" s="1">
        <v>7.99</v>
      </c>
      <c r="E954" s="42">
        <f t="shared" si="23"/>
        <v>7.99</v>
      </c>
      <c r="F954" s="77" t="s">
        <v>225</v>
      </c>
      <c r="G954" s="77" t="s">
        <v>207</v>
      </c>
      <c r="H954" s="77" t="s">
        <v>189</v>
      </c>
      <c r="I954" s="13">
        <v>4</v>
      </c>
      <c r="J954" s="14">
        <v>2015</v>
      </c>
      <c r="K954" s="78" t="s">
        <v>34</v>
      </c>
      <c r="L954" s="79" t="s">
        <v>35</v>
      </c>
      <c r="M954" s="79" t="s">
        <v>299</v>
      </c>
      <c r="N954" s="15" t="s">
        <v>28</v>
      </c>
      <c r="O954" s="15" t="s">
        <v>29</v>
      </c>
      <c r="P954" s="80" t="s">
        <v>2130</v>
      </c>
      <c r="Q954" s="80" t="s">
        <v>207</v>
      </c>
    </row>
    <row r="955" spans="1:17" hidden="1">
      <c r="A955" t="s">
        <v>1449</v>
      </c>
      <c r="B955" t="s">
        <v>1859</v>
      </c>
      <c r="C955" s="1">
        <v>421.02</v>
      </c>
      <c r="E955" s="42">
        <f t="shared" si="23"/>
        <v>421.02</v>
      </c>
      <c r="F955" s="77" t="s">
        <v>225</v>
      </c>
      <c r="G955" s="77" t="s">
        <v>207</v>
      </c>
      <c r="H955" s="77" t="s">
        <v>189</v>
      </c>
      <c r="I955" s="13">
        <v>4</v>
      </c>
      <c r="J955" s="14">
        <v>2015</v>
      </c>
      <c r="K955" s="78" t="s">
        <v>34</v>
      </c>
      <c r="L955" s="79" t="s">
        <v>35</v>
      </c>
      <c r="M955" s="79" t="s">
        <v>299</v>
      </c>
      <c r="N955" s="15" t="s">
        <v>28</v>
      </c>
      <c r="O955" s="15" t="s">
        <v>29</v>
      </c>
      <c r="P955" s="80" t="s">
        <v>2130</v>
      </c>
      <c r="Q955" s="80" t="s">
        <v>207</v>
      </c>
    </row>
    <row r="956" spans="1:17" hidden="1">
      <c r="A956" t="s">
        <v>1449</v>
      </c>
      <c r="B956" t="s">
        <v>1860</v>
      </c>
      <c r="C956" s="1">
        <v>10.8</v>
      </c>
      <c r="E956" s="42">
        <f t="shared" si="23"/>
        <v>10.8</v>
      </c>
      <c r="F956" s="77" t="s">
        <v>225</v>
      </c>
      <c r="G956" s="77" t="s">
        <v>207</v>
      </c>
      <c r="H956" s="77" t="s">
        <v>189</v>
      </c>
      <c r="I956" s="13">
        <v>4</v>
      </c>
      <c r="J956" s="14">
        <v>2015</v>
      </c>
      <c r="K956" s="78" t="s">
        <v>34</v>
      </c>
      <c r="L956" s="79" t="s">
        <v>35</v>
      </c>
      <c r="M956" s="79" t="s">
        <v>299</v>
      </c>
      <c r="N956" s="15" t="s">
        <v>28</v>
      </c>
      <c r="O956" s="15" t="s">
        <v>29</v>
      </c>
      <c r="P956" s="80" t="s">
        <v>2130</v>
      </c>
      <c r="Q956" s="80" t="s">
        <v>207</v>
      </c>
    </row>
    <row r="957" spans="1:17" hidden="1">
      <c r="A957" t="s">
        <v>1449</v>
      </c>
      <c r="B957" t="s">
        <v>1213</v>
      </c>
      <c r="C957" s="1">
        <v>75.569999999999993</v>
      </c>
      <c r="E957" s="42">
        <f t="shared" si="23"/>
        <v>75.569999999999993</v>
      </c>
      <c r="F957" s="77" t="s">
        <v>225</v>
      </c>
      <c r="G957" s="77" t="s">
        <v>207</v>
      </c>
      <c r="H957" s="77" t="s">
        <v>189</v>
      </c>
      <c r="I957" s="13">
        <v>4</v>
      </c>
      <c r="J957" s="14">
        <v>2015</v>
      </c>
      <c r="K957" s="78" t="s">
        <v>34</v>
      </c>
      <c r="L957" s="79" t="s">
        <v>35</v>
      </c>
      <c r="M957" s="79" t="s">
        <v>299</v>
      </c>
      <c r="N957" s="15" t="s">
        <v>28</v>
      </c>
      <c r="O957" s="15" t="s">
        <v>29</v>
      </c>
      <c r="P957" s="80" t="s">
        <v>2130</v>
      </c>
      <c r="Q957" s="80" t="s">
        <v>207</v>
      </c>
    </row>
    <row r="958" spans="1:17" hidden="1">
      <c r="A958" t="s">
        <v>1450</v>
      </c>
      <c r="B958" t="s">
        <v>1127</v>
      </c>
      <c r="C958" s="1">
        <v>-2.54</v>
      </c>
      <c r="E958" s="42">
        <f t="shared" si="23"/>
        <v>-2.54</v>
      </c>
      <c r="F958" s="77" t="s">
        <v>1038</v>
      </c>
      <c r="G958" s="77" t="s">
        <v>207</v>
      </c>
      <c r="H958" s="77" t="s">
        <v>189</v>
      </c>
      <c r="I958" s="13">
        <v>4</v>
      </c>
      <c r="J958" s="14">
        <v>2015</v>
      </c>
      <c r="K958" s="78" t="s">
        <v>182</v>
      </c>
      <c r="L958" s="79" t="s">
        <v>183</v>
      </c>
      <c r="M958" s="79" t="s">
        <v>23</v>
      </c>
      <c r="N958" s="15" t="s">
        <v>28</v>
      </c>
      <c r="O958" s="15" t="s">
        <v>29</v>
      </c>
      <c r="P958" s="80" t="s">
        <v>2130</v>
      </c>
      <c r="Q958" s="80" t="s">
        <v>207</v>
      </c>
    </row>
    <row r="959" spans="1:17" hidden="1">
      <c r="A959" t="s">
        <v>1450</v>
      </c>
      <c r="B959" t="s">
        <v>1176</v>
      </c>
      <c r="C959" s="1">
        <v>-65.760000000000005</v>
      </c>
      <c r="E959" s="42">
        <f t="shared" si="23"/>
        <v>-65.760000000000005</v>
      </c>
      <c r="F959" s="77" t="s">
        <v>1038</v>
      </c>
      <c r="G959" s="77" t="s">
        <v>207</v>
      </c>
      <c r="H959" s="77" t="s">
        <v>189</v>
      </c>
      <c r="I959" s="13">
        <v>4</v>
      </c>
      <c r="J959" s="14">
        <v>2015</v>
      </c>
      <c r="K959" s="78" t="s">
        <v>182</v>
      </c>
      <c r="L959" s="79" t="s">
        <v>183</v>
      </c>
      <c r="M959" s="79" t="s">
        <v>23</v>
      </c>
      <c r="N959" s="15" t="s">
        <v>28</v>
      </c>
      <c r="O959" s="15" t="s">
        <v>29</v>
      </c>
      <c r="P959" s="80" t="s">
        <v>2130</v>
      </c>
      <c r="Q959" s="80" t="s">
        <v>207</v>
      </c>
    </row>
    <row r="960" spans="1:17" hidden="1">
      <c r="A960" t="s">
        <v>1450</v>
      </c>
      <c r="B960" t="s">
        <v>1861</v>
      </c>
      <c r="C960" s="1">
        <v>17.8</v>
      </c>
      <c r="E960" s="42">
        <f t="shared" si="23"/>
        <v>17.8</v>
      </c>
      <c r="F960" s="77" t="s">
        <v>225</v>
      </c>
      <c r="G960" s="77" t="s">
        <v>207</v>
      </c>
      <c r="H960" s="77" t="s">
        <v>189</v>
      </c>
      <c r="I960" s="13">
        <v>4</v>
      </c>
      <c r="J960" s="14">
        <v>2015</v>
      </c>
      <c r="K960" s="78" t="s">
        <v>175</v>
      </c>
      <c r="L960" s="79" t="s">
        <v>3883</v>
      </c>
      <c r="M960" s="79" t="s">
        <v>296</v>
      </c>
      <c r="N960" s="15" t="s">
        <v>28</v>
      </c>
      <c r="O960" s="15" t="s">
        <v>29</v>
      </c>
      <c r="P960" s="80" t="s">
        <v>2130</v>
      </c>
      <c r="Q960" s="80" t="s">
        <v>207</v>
      </c>
    </row>
    <row r="961" spans="1:17" hidden="1">
      <c r="A961" t="s">
        <v>1450</v>
      </c>
      <c r="B961" t="s">
        <v>1862</v>
      </c>
      <c r="C961" s="1">
        <v>31.8</v>
      </c>
      <c r="E961" s="42">
        <f t="shared" si="23"/>
        <v>31.8</v>
      </c>
      <c r="F961" s="77" t="s">
        <v>225</v>
      </c>
      <c r="G961" s="77" t="s">
        <v>207</v>
      </c>
      <c r="H961" s="77" t="s">
        <v>189</v>
      </c>
      <c r="I961" s="13">
        <v>4</v>
      </c>
      <c r="J961" s="14">
        <v>2015</v>
      </c>
      <c r="K961" s="78" t="s">
        <v>175</v>
      </c>
      <c r="L961" s="79" t="s">
        <v>3883</v>
      </c>
      <c r="M961" s="79" t="s">
        <v>296</v>
      </c>
      <c r="N961" s="15" t="s">
        <v>28</v>
      </c>
      <c r="O961" s="15" t="s">
        <v>29</v>
      </c>
      <c r="P961" s="80" t="s">
        <v>2130</v>
      </c>
      <c r="Q961" s="80" t="s">
        <v>207</v>
      </c>
    </row>
    <row r="962" spans="1:17" hidden="1">
      <c r="A962" t="s">
        <v>1450</v>
      </c>
      <c r="B962" t="s">
        <v>1178</v>
      </c>
      <c r="C962" s="1">
        <v>29.21</v>
      </c>
      <c r="E962" s="42">
        <f t="shared" si="23"/>
        <v>29.21</v>
      </c>
      <c r="F962" s="77" t="s">
        <v>225</v>
      </c>
      <c r="G962" s="77" t="s">
        <v>207</v>
      </c>
      <c r="H962" s="77" t="s">
        <v>189</v>
      </c>
      <c r="I962" s="13">
        <v>4</v>
      </c>
      <c r="J962" s="14">
        <v>2015</v>
      </c>
      <c r="K962" s="78" t="s">
        <v>104</v>
      </c>
      <c r="L962" s="79" t="s">
        <v>105</v>
      </c>
      <c r="M962" s="79" t="s">
        <v>299</v>
      </c>
      <c r="N962" s="15" t="s">
        <v>28</v>
      </c>
      <c r="O962" s="15" t="s">
        <v>29</v>
      </c>
      <c r="P962" s="80" t="s">
        <v>2130</v>
      </c>
      <c r="Q962" s="80" t="s">
        <v>207</v>
      </c>
    </row>
    <row r="963" spans="1:17" hidden="1">
      <c r="A963" t="s">
        <v>1450</v>
      </c>
      <c r="B963" t="s">
        <v>1152</v>
      </c>
      <c r="C963" s="1">
        <v>72.41</v>
      </c>
      <c r="E963" s="42">
        <f t="shared" si="23"/>
        <v>72.41</v>
      </c>
      <c r="F963" s="77" t="s">
        <v>225</v>
      </c>
      <c r="G963" s="77" t="s">
        <v>207</v>
      </c>
      <c r="H963" s="77" t="s">
        <v>189</v>
      </c>
      <c r="I963" s="13">
        <v>4</v>
      </c>
      <c r="J963" s="14">
        <v>2015</v>
      </c>
      <c r="K963" s="78" t="s">
        <v>34</v>
      </c>
      <c r="L963" s="79" t="s">
        <v>35</v>
      </c>
      <c r="M963" s="79" t="s">
        <v>299</v>
      </c>
      <c r="N963" s="15" t="s">
        <v>28</v>
      </c>
      <c r="O963" s="15" t="s">
        <v>29</v>
      </c>
      <c r="P963" s="80" t="s">
        <v>2130</v>
      </c>
      <c r="Q963" s="80" t="s">
        <v>207</v>
      </c>
    </row>
    <row r="964" spans="1:17" hidden="1">
      <c r="A964" t="s">
        <v>1451</v>
      </c>
      <c r="B964" t="s">
        <v>1127</v>
      </c>
      <c r="C964" s="1">
        <v>-0.66</v>
      </c>
      <c r="E964" s="42">
        <f t="shared" si="23"/>
        <v>-0.66</v>
      </c>
      <c r="F964" s="77" t="s">
        <v>1038</v>
      </c>
      <c r="G964" s="77" t="s">
        <v>207</v>
      </c>
      <c r="H964" s="77" t="s">
        <v>189</v>
      </c>
      <c r="I964" s="13">
        <v>4</v>
      </c>
      <c r="J964" s="14">
        <v>2015</v>
      </c>
      <c r="K964" s="78" t="s">
        <v>182</v>
      </c>
      <c r="L964" s="79" t="s">
        <v>183</v>
      </c>
      <c r="M964" s="79" t="s">
        <v>23</v>
      </c>
      <c r="N964" s="15" t="s">
        <v>28</v>
      </c>
      <c r="O964" s="15" t="s">
        <v>29</v>
      </c>
      <c r="P964" s="80" t="s">
        <v>2130</v>
      </c>
      <c r="Q964" s="80" t="s">
        <v>207</v>
      </c>
    </row>
    <row r="965" spans="1:17" hidden="1">
      <c r="A965" t="s">
        <v>1451</v>
      </c>
      <c r="B965" t="s">
        <v>1133</v>
      </c>
      <c r="C965" s="1">
        <v>75</v>
      </c>
      <c r="E965" s="42">
        <f t="shared" si="23"/>
        <v>75</v>
      </c>
      <c r="F965" s="77" t="s">
        <v>225</v>
      </c>
      <c r="G965" s="77" t="s">
        <v>207</v>
      </c>
      <c r="H965" s="77" t="s">
        <v>189</v>
      </c>
      <c r="I965" s="13">
        <v>4</v>
      </c>
      <c r="J965" s="14">
        <v>2015</v>
      </c>
      <c r="K965" s="78" t="s">
        <v>97</v>
      </c>
      <c r="L965" s="79" t="s">
        <v>98</v>
      </c>
      <c r="M965" s="79" t="s">
        <v>23</v>
      </c>
      <c r="N965" s="15" t="s">
        <v>28</v>
      </c>
      <c r="O965" s="15" t="s">
        <v>24</v>
      </c>
      <c r="P965" s="80" t="s">
        <v>2131</v>
      </c>
      <c r="Q965" s="80" t="s">
        <v>207</v>
      </c>
    </row>
    <row r="966" spans="1:17" hidden="1">
      <c r="A966" t="s">
        <v>1451</v>
      </c>
      <c r="B966" t="s">
        <v>1182</v>
      </c>
      <c r="C966" s="1">
        <v>6.21</v>
      </c>
      <c r="E966" s="42">
        <f t="shared" si="23"/>
        <v>6.21</v>
      </c>
      <c r="F966" s="77" t="s">
        <v>225</v>
      </c>
      <c r="G966" s="77" t="s">
        <v>207</v>
      </c>
      <c r="H966" s="77" t="s">
        <v>189</v>
      </c>
      <c r="I966" s="13">
        <v>4</v>
      </c>
      <c r="J966" s="14">
        <v>2015</v>
      </c>
      <c r="K966" s="78" t="s">
        <v>428</v>
      </c>
      <c r="L966" s="79" t="s">
        <v>1275</v>
      </c>
      <c r="M966" s="79" t="s">
        <v>23</v>
      </c>
      <c r="N966" s="15" t="s">
        <v>28</v>
      </c>
      <c r="O966" s="15" t="s">
        <v>29</v>
      </c>
      <c r="P966" s="80" t="s">
        <v>2130</v>
      </c>
      <c r="Q966" s="80" t="s">
        <v>207</v>
      </c>
    </row>
    <row r="967" spans="1:17" hidden="1">
      <c r="A967" t="s">
        <v>1451</v>
      </c>
      <c r="B967" t="s">
        <v>1863</v>
      </c>
      <c r="C967" s="1">
        <v>11.3</v>
      </c>
      <c r="E967" s="42">
        <f t="shared" si="23"/>
        <v>11.3</v>
      </c>
      <c r="F967" s="77" t="s">
        <v>225</v>
      </c>
      <c r="G967" s="77" t="s">
        <v>207</v>
      </c>
      <c r="H967" s="77" t="s">
        <v>189</v>
      </c>
      <c r="I967" s="13">
        <v>4</v>
      </c>
      <c r="J967" s="14">
        <v>2015</v>
      </c>
      <c r="K967" s="78" t="s">
        <v>182</v>
      </c>
      <c r="L967" s="79" t="s">
        <v>183</v>
      </c>
      <c r="M967" s="79" t="s">
        <v>23</v>
      </c>
      <c r="N967" s="15" t="s">
        <v>28</v>
      </c>
      <c r="O967" s="15" t="s">
        <v>29</v>
      </c>
      <c r="P967" s="80" t="s">
        <v>2130</v>
      </c>
      <c r="Q967" s="80" t="s">
        <v>207</v>
      </c>
    </row>
    <row r="968" spans="1:17" hidden="1">
      <c r="A968" t="s">
        <v>1451</v>
      </c>
      <c r="B968" t="s">
        <v>1864</v>
      </c>
      <c r="C968" s="1">
        <v>697.21</v>
      </c>
      <c r="E968" s="42">
        <f t="shared" si="23"/>
        <v>697.21</v>
      </c>
      <c r="F968" s="77" t="s">
        <v>225</v>
      </c>
      <c r="G968" s="77" t="s">
        <v>207</v>
      </c>
      <c r="H968" s="77" t="s">
        <v>189</v>
      </c>
      <c r="I968" s="13">
        <v>4</v>
      </c>
      <c r="J968" s="14">
        <v>2015</v>
      </c>
      <c r="K968" s="78" t="s">
        <v>182</v>
      </c>
      <c r="L968" s="79" t="s">
        <v>183</v>
      </c>
      <c r="M968" s="79" t="s">
        <v>23</v>
      </c>
      <c r="N968" s="15" t="s">
        <v>28</v>
      </c>
      <c r="O968" s="15" t="s">
        <v>29</v>
      </c>
      <c r="P968" s="80" t="s">
        <v>2130</v>
      </c>
      <c r="Q968" s="80" t="s">
        <v>207</v>
      </c>
    </row>
    <row r="969" spans="1:17" hidden="1">
      <c r="A969" t="s">
        <v>1451</v>
      </c>
      <c r="B969" t="s">
        <v>1147</v>
      </c>
      <c r="C969" s="1">
        <v>73.010000000000005</v>
      </c>
      <c r="E969" s="42">
        <f t="shared" si="23"/>
        <v>73.010000000000005</v>
      </c>
      <c r="F969" s="77" t="s">
        <v>225</v>
      </c>
      <c r="G969" s="77" t="s">
        <v>207</v>
      </c>
      <c r="H969" s="77" t="s">
        <v>189</v>
      </c>
      <c r="I969" s="13">
        <v>4</v>
      </c>
      <c r="J969" s="14">
        <v>2015</v>
      </c>
      <c r="K969" s="78" t="s">
        <v>460</v>
      </c>
      <c r="L969" s="79" t="s">
        <v>1259</v>
      </c>
      <c r="M969" s="79" t="s">
        <v>281</v>
      </c>
      <c r="N969" s="15" t="s">
        <v>28</v>
      </c>
      <c r="O969" s="15" t="s">
        <v>29</v>
      </c>
      <c r="P969" s="80" t="s">
        <v>2130</v>
      </c>
      <c r="Q969" s="80" t="s">
        <v>207</v>
      </c>
    </row>
    <row r="970" spans="1:17" hidden="1">
      <c r="A970" t="s">
        <v>1451</v>
      </c>
      <c r="B970" t="s">
        <v>1178</v>
      </c>
      <c r="C970" s="1">
        <v>12.45</v>
      </c>
      <c r="E970" s="42">
        <f t="shared" si="23"/>
        <v>12.45</v>
      </c>
      <c r="F970" s="77" t="s">
        <v>225</v>
      </c>
      <c r="G970" s="77" t="s">
        <v>207</v>
      </c>
      <c r="H970" s="77" t="s">
        <v>189</v>
      </c>
      <c r="I970" s="13">
        <v>4</v>
      </c>
      <c r="J970" s="14">
        <v>2015</v>
      </c>
      <c r="K970" s="78" t="s">
        <v>104</v>
      </c>
      <c r="L970" s="79" t="s">
        <v>105</v>
      </c>
      <c r="M970" s="79" t="s">
        <v>299</v>
      </c>
      <c r="N970" s="15" t="s">
        <v>28</v>
      </c>
      <c r="O970" s="15" t="s">
        <v>29</v>
      </c>
      <c r="P970" s="80" t="s">
        <v>2130</v>
      </c>
      <c r="Q970" s="80" t="s">
        <v>207</v>
      </c>
    </row>
    <row r="971" spans="1:17" hidden="1">
      <c r="A971" t="s">
        <v>1451</v>
      </c>
      <c r="B971" t="s">
        <v>1151</v>
      </c>
      <c r="C971" s="1">
        <v>31.59</v>
      </c>
      <c r="E971" s="42">
        <f t="shared" si="23"/>
        <v>31.59</v>
      </c>
      <c r="F971" s="77" t="s">
        <v>225</v>
      </c>
      <c r="G971" s="77" t="s">
        <v>207</v>
      </c>
      <c r="H971" s="77" t="s">
        <v>189</v>
      </c>
      <c r="I971" s="13">
        <v>4</v>
      </c>
      <c r="J971" s="14">
        <v>2015</v>
      </c>
      <c r="K971" s="78" t="s">
        <v>182</v>
      </c>
      <c r="L971" s="79" t="s">
        <v>1261</v>
      </c>
      <c r="M971" s="79" t="s">
        <v>23</v>
      </c>
      <c r="N971" s="15" t="s">
        <v>28</v>
      </c>
      <c r="O971" s="15" t="s">
        <v>29</v>
      </c>
      <c r="P971" s="80" t="s">
        <v>2130</v>
      </c>
      <c r="Q971" s="80" t="s">
        <v>207</v>
      </c>
    </row>
    <row r="972" spans="1:17" hidden="1">
      <c r="A972" t="s">
        <v>1451</v>
      </c>
      <c r="B972" t="s">
        <v>1213</v>
      </c>
      <c r="C972" s="1">
        <v>6.04</v>
      </c>
      <c r="E972" s="42">
        <f t="shared" si="23"/>
        <v>6.04</v>
      </c>
      <c r="F972" s="77" t="s">
        <v>225</v>
      </c>
      <c r="G972" s="77" t="s">
        <v>207</v>
      </c>
      <c r="H972" s="77" t="s">
        <v>189</v>
      </c>
      <c r="I972" s="13">
        <v>4</v>
      </c>
      <c r="J972" s="14">
        <v>2015</v>
      </c>
      <c r="K972" s="78" t="s">
        <v>34</v>
      </c>
      <c r="L972" s="79" t="s">
        <v>35</v>
      </c>
      <c r="M972" s="79" t="s">
        <v>299</v>
      </c>
      <c r="N972" s="15" t="s">
        <v>28</v>
      </c>
      <c r="O972" s="15" t="s">
        <v>29</v>
      </c>
      <c r="P972" s="80" t="s">
        <v>2130</v>
      </c>
      <c r="Q972" s="80" t="s">
        <v>207</v>
      </c>
    </row>
    <row r="973" spans="1:17" hidden="1">
      <c r="A973" t="s">
        <v>1451</v>
      </c>
      <c r="B973" t="s">
        <v>1136</v>
      </c>
      <c r="C973" s="1">
        <v>100</v>
      </c>
      <c r="E973" s="42">
        <f t="shared" si="23"/>
        <v>100</v>
      </c>
      <c r="F973" s="77" t="s">
        <v>225</v>
      </c>
      <c r="G973" s="77" t="s">
        <v>207</v>
      </c>
      <c r="H973" s="77" t="s">
        <v>189</v>
      </c>
      <c r="I973" s="13">
        <v>4</v>
      </c>
      <c r="J973" s="14">
        <v>2015</v>
      </c>
      <c r="K973" s="78" t="s">
        <v>182</v>
      </c>
      <c r="L973" s="79" t="s">
        <v>232</v>
      </c>
      <c r="M973" s="79" t="s">
        <v>23</v>
      </c>
      <c r="N973" s="15" t="s">
        <v>28</v>
      </c>
      <c r="O973" s="15" t="s">
        <v>29</v>
      </c>
      <c r="P973" s="80" t="s">
        <v>2130</v>
      </c>
      <c r="Q973" s="80" t="s">
        <v>207</v>
      </c>
    </row>
    <row r="974" spans="1:17" hidden="1">
      <c r="A974" t="s">
        <v>1452</v>
      </c>
      <c r="B974" t="s">
        <v>1132</v>
      </c>
      <c r="C974" s="1">
        <v>98</v>
      </c>
      <c r="E974" s="42">
        <f t="shared" si="23"/>
        <v>98</v>
      </c>
      <c r="F974" s="77" t="s">
        <v>225</v>
      </c>
      <c r="G974" s="77" t="s">
        <v>207</v>
      </c>
      <c r="H974" s="77" t="s">
        <v>189</v>
      </c>
      <c r="I974" s="13">
        <v>4</v>
      </c>
      <c r="J974" s="14">
        <v>2015</v>
      </c>
      <c r="K974" s="78" t="s">
        <v>78</v>
      </c>
      <c r="L974" s="79" t="s">
        <v>1245</v>
      </c>
      <c r="M974" s="79" t="s">
        <v>23</v>
      </c>
      <c r="N974" s="15" t="s">
        <v>28</v>
      </c>
      <c r="O974" s="15" t="s">
        <v>29</v>
      </c>
      <c r="P974" s="80" t="s">
        <v>2130</v>
      </c>
      <c r="Q974" s="80" t="s">
        <v>207</v>
      </c>
    </row>
    <row r="975" spans="1:17" hidden="1">
      <c r="A975" t="s">
        <v>1452</v>
      </c>
      <c r="B975" t="s">
        <v>1127</v>
      </c>
      <c r="C975" s="1">
        <v>-4.25</v>
      </c>
      <c r="E975" s="42">
        <f t="shared" si="23"/>
        <v>-4.25</v>
      </c>
      <c r="F975" s="77" t="s">
        <v>1038</v>
      </c>
      <c r="G975" s="77" t="s">
        <v>207</v>
      </c>
      <c r="H975" s="77" t="s">
        <v>189</v>
      </c>
      <c r="I975" s="13">
        <v>4</v>
      </c>
      <c r="J975" s="14">
        <v>2015</v>
      </c>
      <c r="K975" s="78" t="s">
        <v>182</v>
      </c>
      <c r="L975" s="79" t="s">
        <v>183</v>
      </c>
      <c r="M975" s="79" t="s">
        <v>23</v>
      </c>
      <c r="N975" s="15" t="s">
        <v>28</v>
      </c>
      <c r="O975" s="15" t="s">
        <v>29</v>
      </c>
      <c r="P975" s="80" t="s">
        <v>2130</v>
      </c>
      <c r="Q975" s="80" t="s">
        <v>207</v>
      </c>
    </row>
    <row r="976" spans="1:17" hidden="1">
      <c r="A976" t="s">
        <v>1452</v>
      </c>
      <c r="B976" t="s">
        <v>1159</v>
      </c>
      <c r="C976" s="1">
        <v>5.09</v>
      </c>
      <c r="E976" s="42">
        <f t="shared" si="23"/>
        <v>5.09</v>
      </c>
      <c r="F976" s="77" t="s">
        <v>225</v>
      </c>
      <c r="G976" s="77" t="s">
        <v>207</v>
      </c>
      <c r="H976" s="77" t="s">
        <v>189</v>
      </c>
      <c r="I976" s="13">
        <v>4</v>
      </c>
      <c r="J976" s="14">
        <v>2015</v>
      </c>
      <c r="K976" s="78" t="s">
        <v>34</v>
      </c>
      <c r="L976" s="79" t="s">
        <v>35</v>
      </c>
      <c r="M976" s="79" t="s">
        <v>299</v>
      </c>
      <c r="N976" s="15" t="s">
        <v>28</v>
      </c>
      <c r="O976" s="15" t="s">
        <v>29</v>
      </c>
      <c r="P976" s="80" t="s">
        <v>2130</v>
      </c>
      <c r="Q976" s="80" t="s">
        <v>207</v>
      </c>
    </row>
    <row r="977" spans="1:17" hidden="1">
      <c r="A977" t="s">
        <v>1452</v>
      </c>
      <c r="B977" t="s">
        <v>1865</v>
      </c>
      <c r="C977" s="1">
        <v>15.39</v>
      </c>
      <c r="E977" s="42">
        <f t="shared" si="23"/>
        <v>15.39</v>
      </c>
      <c r="F977" s="77" t="s">
        <v>225</v>
      </c>
      <c r="G977" s="77" t="s">
        <v>207</v>
      </c>
      <c r="H977" s="77" t="s">
        <v>189</v>
      </c>
      <c r="I977" s="13">
        <v>4</v>
      </c>
      <c r="J977" s="14">
        <v>2015</v>
      </c>
      <c r="K977" s="78" t="s">
        <v>182</v>
      </c>
      <c r="L977" s="79" t="s">
        <v>183</v>
      </c>
      <c r="M977" s="79" t="s">
        <v>23</v>
      </c>
      <c r="N977" s="15" t="s">
        <v>28</v>
      </c>
      <c r="O977" s="15" t="s">
        <v>29</v>
      </c>
      <c r="P977" s="80" t="s">
        <v>2130</v>
      </c>
      <c r="Q977" s="80" t="s">
        <v>207</v>
      </c>
    </row>
    <row r="978" spans="1:17" hidden="1">
      <c r="A978" t="s">
        <v>1452</v>
      </c>
      <c r="B978" t="s">
        <v>1866</v>
      </c>
      <c r="C978" s="1">
        <v>73.66</v>
      </c>
      <c r="E978" s="42">
        <f t="shared" si="23"/>
        <v>73.66</v>
      </c>
      <c r="F978" s="77" t="s">
        <v>225</v>
      </c>
      <c r="G978" s="77" t="s">
        <v>207</v>
      </c>
      <c r="H978" s="77" t="s">
        <v>189</v>
      </c>
      <c r="I978" s="13">
        <v>4</v>
      </c>
      <c r="J978" s="14">
        <v>2015</v>
      </c>
      <c r="K978" s="78" t="s">
        <v>182</v>
      </c>
      <c r="L978" s="79" t="s">
        <v>183</v>
      </c>
      <c r="M978" s="79" t="s">
        <v>23</v>
      </c>
      <c r="N978" s="15" t="s">
        <v>28</v>
      </c>
      <c r="O978" s="15" t="s">
        <v>29</v>
      </c>
      <c r="P978" s="80" t="s">
        <v>2130</v>
      </c>
      <c r="Q978" s="80" t="s">
        <v>207</v>
      </c>
    </row>
    <row r="979" spans="1:17" hidden="1">
      <c r="A979" t="s">
        <v>1452</v>
      </c>
      <c r="B979" t="s">
        <v>1136</v>
      </c>
      <c r="C979" s="1">
        <v>200</v>
      </c>
      <c r="E979" s="42">
        <f t="shared" si="23"/>
        <v>200</v>
      </c>
      <c r="F979" s="77" t="s">
        <v>225</v>
      </c>
      <c r="G979" s="77" t="s">
        <v>207</v>
      </c>
      <c r="H979" s="77" t="s">
        <v>189</v>
      </c>
      <c r="I979" s="13">
        <v>4</v>
      </c>
      <c r="J979" s="14">
        <v>2015</v>
      </c>
      <c r="K979" s="78" t="s">
        <v>182</v>
      </c>
      <c r="L979" s="79" t="s">
        <v>232</v>
      </c>
      <c r="M979" s="79" t="s">
        <v>23</v>
      </c>
      <c r="N979" s="15" t="s">
        <v>28</v>
      </c>
      <c r="O979" s="15" t="s">
        <v>29</v>
      </c>
      <c r="P979" s="80" t="s">
        <v>2130</v>
      </c>
      <c r="Q979" s="80" t="s">
        <v>207</v>
      </c>
    </row>
    <row r="980" spans="1:17" hidden="1">
      <c r="A980" t="s">
        <v>1452</v>
      </c>
      <c r="B980" t="s">
        <v>1131</v>
      </c>
      <c r="C980" s="1">
        <v>25</v>
      </c>
      <c r="E980" s="42">
        <f t="shared" si="23"/>
        <v>25</v>
      </c>
      <c r="F980" s="77" t="s">
        <v>225</v>
      </c>
      <c r="G980" s="77" t="s">
        <v>207</v>
      </c>
      <c r="H980" s="77" t="s">
        <v>189</v>
      </c>
      <c r="I980" s="13">
        <v>4</v>
      </c>
      <c r="J980" s="14">
        <v>2015</v>
      </c>
      <c r="K980" s="78" t="s">
        <v>435</v>
      </c>
      <c r="L980" s="79" t="s">
        <v>79</v>
      </c>
      <c r="M980" s="79" t="s">
        <v>23</v>
      </c>
      <c r="N980" s="15" t="s">
        <v>28</v>
      </c>
      <c r="O980" s="15" t="s">
        <v>29</v>
      </c>
      <c r="P980" s="80" t="s">
        <v>2130</v>
      </c>
      <c r="Q980" s="80" t="s">
        <v>207</v>
      </c>
    </row>
    <row r="981" spans="1:17" hidden="1">
      <c r="A981" t="s">
        <v>1453</v>
      </c>
      <c r="B981" t="s">
        <v>1127</v>
      </c>
      <c r="C981" s="1">
        <v>-3.65</v>
      </c>
      <c r="E981" s="42">
        <f t="shared" si="23"/>
        <v>-3.65</v>
      </c>
      <c r="F981" s="77" t="s">
        <v>1038</v>
      </c>
      <c r="G981" s="77" t="s">
        <v>207</v>
      </c>
      <c r="H981" s="77" t="s">
        <v>189</v>
      </c>
      <c r="I981" s="13">
        <v>4</v>
      </c>
      <c r="J981" s="14">
        <v>2015</v>
      </c>
      <c r="K981" s="78" t="s">
        <v>182</v>
      </c>
      <c r="L981" s="79" t="s">
        <v>183</v>
      </c>
      <c r="M981" s="79" t="s">
        <v>23</v>
      </c>
      <c r="N981" s="15" t="s">
        <v>28</v>
      </c>
      <c r="O981" s="15" t="s">
        <v>29</v>
      </c>
      <c r="P981" s="80" t="s">
        <v>2130</v>
      </c>
      <c r="Q981" s="80" t="s">
        <v>207</v>
      </c>
    </row>
    <row r="982" spans="1:17" hidden="1">
      <c r="A982" t="s">
        <v>1453</v>
      </c>
      <c r="B982" t="s">
        <v>1154</v>
      </c>
      <c r="C982" s="1">
        <v>9.9499999999999993</v>
      </c>
      <c r="E982" s="42">
        <f t="shared" si="23"/>
        <v>9.9499999999999993</v>
      </c>
      <c r="F982" s="77" t="s">
        <v>225</v>
      </c>
      <c r="G982" s="77" t="s">
        <v>207</v>
      </c>
      <c r="H982" s="77" t="s">
        <v>189</v>
      </c>
      <c r="I982" s="13">
        <v>4</v>
      </c>
      <c r="J982" s="14">
        <v>2015</v>
      </c>
      <c r="K982" s="78" t="s">
        <v>461</v>
      </c>
      <c r="L982" s="79" t="s">
        <v>1262</v>
      </c>
      <c r="M982" s="79" t="s">
        <v>23</v>
      </c>
      <c r="N982" s="15" t="s">
        <v>28</v>
      </c>
      <c r="O982" s="15" t="s">
        <v>29</v>
      </c>
      <c r="P982" s="80" t="s">
        <v>2130</v>
      </c>
      <c r="Q982" s="80" t="s">
        <v>207</v>
      </c>
    </row>
    <row r="983" spans="1:17" hidden="1">
      <c r="A983" t="s">
        <v>1453</v>
      </c>
      <c r="B983" t="s">
        <v>1222</v>
      </c>
      <c r="C983" s="1">
        <v>11.63</v>
      </c>
      <c r="E983" s="42">
        <f t="shared" si="23"/>
        <v>11.63</v>
      </c>
      <c r="F983" s="77" t="s">
        <v>225</v>
      </c>
      <c r="G983" s="77" t="s">
        <v>207</v>
      </c>
      <c r="H983" s="77" t="s">
        <v>189</v>
      </c>
      <c r="I983" s="13">
        <v>4</v>
      </c>
      <c r="J983" s="14">
        <v>2015</v>
      </c>
      <c r="K983" s="78" t="s">
        <v>34</v>
      </c>
      <c r="L983" s="79" t="s">
        <v>35</v>
      </c>
      <c r="M983" s="79" t="s">
        <v>299</v>
      </c>
      <c r="N983" s="15" t="s">
        <v>28</v>
      </c>
      <c r="O983" s="15" t="s">
        <v>29</v>
      </c>
      <c r="P983" s="80" t="s">
        <v>2130</v>
      </c>
      <c r="Q983" s="80" t="s">
        <v>207</v>
      </c>
    </row>
    <row r="984" spans="1:17" hidden="1">
      <c r="A984" t="s">
        <v>1453</v>
      </c>
      <c r="B984" t="s">
        <v>1867</v>
      </c>
      <c r="C984" s="1">
        <v>43.54</v>
      </c>
      <c r="E984" s="42">
        <f t="shared" si="23"/>
        <v>43.54</v>
      </c>
      <c r="F984" s="77" t="s">
        <v>225</v>
      </c>
      <c r="G984" s="77" t="s">
        <v>207</v>
      </c>
      <c r="H984" s="77" t="s">
        <v>189</v>
      </c>
      <c r="I984" s="13">
        <v>4</v>
      </c>
      <c r="J984" s="14">
        <v>2015</v>
      </c>
      <c r="K984" s="78" t="s">
        <v>182</v>
      </c>
      <c r="L984" s="79" t="s">
        <v>183</v>
      </c>
      <c r="M984" s="79" t="s">
        <v>23</v>
      </c>
      <c r="N984" s="15" t="s">
        <v>28</v>
      </c>
      <c r="O984" s="15" t="s">
        <v>29</v>
      </c>
      <c r="P984" s="80" t="s">
        <v>2130</v>
      </c>
      <c r="Q984" s="80" t="s">
        <v>207</v>
      </c>
    </row>
    <row r="985" spans="1:17" hidden="1">
      <c r="A985" t="s">
        <v>1453</v>
      </c>
      <c r="B985" t="s">
        <v>1139</v>
      </c>
      <c r="C985" s="1">
        <v>-2000</v>
      </c>
      <c r="E985" s="42">
        <f t="shared" si="23"/>
        <v>-2000</v>
      </c>
      <c r="F985" s="77" t="s">
        <v>229</v>
      </c>
      <c r="G985" s="77" t="s">
        <v>207</v>
      </c>
      <c r="H985" s="77" t="s">
        <v>189</v>
      </c>
      <c r="I985" s="13">
        <v>4</v>
      </c>
      <c r="J985" s="14">
        <v>2015</v>
      </c>
      <c r="K985" s="78" t="s">
        <v>218</v>
      </c>
      <c r="L985" s="79" t="s">
        <v>82</v>
      </c>
      <c r="M985" s="79" t="s">
        <v>23</v>
      </c>
      <c r="N985" s="15" t="s">
        <v>189</v>
      </c>
      <c r="O985" s="15" t="s">
        <v>24</v>
      </c>
      <c r="P985" s="80" t="s">
        <v>181</v>
      </c>
      <c r="Q985" s="80" t="s">
        <v>207</v>
      </c>
    </row>
    <row r="986" spans="1:17" hidden="1">
      <c r="A986" t="s">
        <v>1453</v>
      </c>
      <c r="B986" t="s">
        <v>1152</v>
      </c>
      <c r="C986" s="1">
        <v>3.65</v>
      </c>
      <c r="E986" s="42">
        <f t="shared" si="23"/>
        <v>3.65</v>
      </c>
      <c r="F986" s="77" t="s">
        <v>225</v>
      </c>
      <c r="G986" s="77" t="s">
        <v>207</v>
      </c>
      <c r="H986" s="77" t="s">
        <v>189</v>
      </c>
      <c r="I986" s="13">
        <v>4</v>
      </c>
      <c r="J986" s="14">
        <v>2015</v>
      </c>
      <c r="K986" s="78" t="s">
        <v>34</v>
      </c>
      <c r="L986" s="79" t="s">
        <v>35</v>
      </c>
      <c r="M986" s="79" t="s">
        <v>299</v>
      </c>
      <c r="N986" s="15" t="s">
        <v>28</v>
      </c>
      <c r="O986" s="15" t="s">
        <v>29</v>
      </c>
      <c r="P986" s="80" t="s">
        <v>2130</v>
      </c>
      <c r="Q986" s="80" t="s">
        <v>207</v>
      </c>
    </row>
    <row r="987" spans="1:17" hidden="1">
      <c r="A987" t="s">
        <v>1453</v>
      </c>
      <c r="B987" t="s">
        <v>1768</v>
      </c>
      <c r="C987" s="1">
        <v>3.12</v>
      </c>
      <c r="E987" s="42">
        <f t="shared" si="23"/>
        <v>3.12</v>
      </c>
      <c r="F987" s="77" t="s">
        <v>225</v>
      </c>
      <c r="G987" s="77" t="s">
        <v>207</v>
      </c>
      <c r="H987" s="77" t="s">
        <v>189</v>
      </c>
      <c r="I987" s="13">
        <v>4</v>
      </c>
      <c r="J987" s="14">
        <v>2015</v>
      </c>
      <c r="K987" s="78" t="s">
        <v>182</v>
      </c>
      <c r="L987" s="79" t="s">
        <v>1257</v>
      </c>
      <c r="M987" s="79" t="s">
        <v>23</v>
      </c>
      <c r="N987" s="15" t="s">
        <v>28</v>
      </c>
      <c r="O987" s="15" t="s">
        <v>29</v>
      </c>
      <c r="P987" s="80" t="s">
        <v>2130</v>
      </c>
      <c r="Q987" s="80" t="s">
        <v>207</v>
      </c>
    </row>
    <row r="988" spans="1:17" hidden="1">
      <c r="A988" t="s">
        <v>1453</v>
      </c>
      <c r="B988" t="s">
        <v>1136</v>
      </c>
      <c r="C988" s="1">
        <v>100</v>
      </c>
      <c r="E988" s="42">
        <f t="shared" si="23"/>
        <v>100</v>
      </c>
      <c r="F988" s="77" t="s">
        <v>225</v>
      </c>
      <c r="G988" s="77" t="s">
        <v>207</v>
      </c>
      <c r="H988" s="77" t="s">
        <v>189</v>
      </c>
      <c r="I988" s="13">
        <v>4</v>
      </c>
      <c r="J988" s="14">
        <v>2015</v>
      </c>
      <c r="K988" s="78" t="s">
        <v>182</v>
      </c>
      <c r="L988" s="79" t="s">
        <v>232</v>
      </c>
      <c r="M988" s="79" t="s">
        <v>23</v>
      </c>
      <c r="N988" s="15" t="s">
        <v>28</v>
      </c>
      <c r="O988" s="15" t="s">
        <v>29</v>
      </c>
      <c r="P988" s="80" t="s">
        <v>2130</v>
      </c>
      <c r="Q988" s="80" t="s">
        <v>207</v>
      </c>
    </row>
    <row r="989" spans="1:17" hidden="1">
      <c r="A989" t="s">
        <v>1453</v>
      </c>
      <c r="B989" t="s">
        <v>1131</v>
      </c>
      <c r="C989" s="1">
        <v>15</v>
      </c>
      <c r="E989" s="42">
        <f t="shared" si="23"/>
        <v>15</v>
      </c>
      <c r="F989" s="77" t="s">
        <v>225</v>
      </c>
      <c r="G989" s="77" t="s">
        <v>207</v>
      </c>
      <c r="H989" s="77" t="s">
        <v>189</v>
      </c>
      <c r="I989" s="13">
        <v>4</v>
      </c>
      <c r="J989" s="14">
        <v>2015</v>
      </c>
      <c r="K989" s="78" t="s">
        <v>435</v>
      </c>
      <c r="L989" s="79" t="s">
        <v>79</v>
      </c>
      <c r="M989" s="79" t="s">
        <v>23</v>
      </c>
      <c r="N989" s="15" t="s">
        <v>28</v>
      </c>
      <c r="O989" s="15" t="s">
        <v>29</v>
      </c>
      <c r="P989" s="80" t="s">
        <v>2130</v>
      </c>
      <c r="Q989" s="80" t="s">
        <v>207</v>
      </c>
    </row>
    <row r="990" spans="1:17" hidden="1">
      <c r="A990" t="s">
        <v>1454</v>
      </c>
      <c r="B990" t="s">
        <v>1127</v>
      </c>
      <c r="C990" s="1">
        <v>-34.86</v>
      </c>
      <c r="E990" s="42">
        <f t="shared" si="23"/>
        <v>-34.86</v>
      </c>
      <c r="F990" s="77" t="s">
        <v>1038</v>
      </c>
      <c r="G990" s="77" t="s">
        <v>207</v>
      </c>
      <c r="H990" s="77" t="s">
        <v>189</v>
      </c>
      <c r="I990" s="13">
        <v>4</v>
      </c>
      <c r="J990" s="14">
        <v>2015</v>
      </c>
      <c r="K990" s="78" t="s">
        <v>182</v>
      </c>
      <c r="L990" s="79" t="s">
        <v>183</v>
      </c>
      <c r="M990" s="79" t="s">
        <v>23</v>
      </c>
      <c r="N990" s="15" t="s">
        <v>28</v>
      </c>
      <c r="O990" s="15" t="s">
        <v>29</v>
      </c>
      <c r="P990" s="80" t="s">
        <v>2130</v>
      </c>
      <c r="Q990" s="80" t="s">
        <v>207</v>
      </c>
    </row>
    <row r="991" spans="1:17" hidden="1">
      <c r="A991" t="s">
        <v>1454</v>
      </c>
      <c r="B991" t="s">
        <v>1172</v>
      </c>
      <c r="C991" s="1">
        <v>21.11</v>
      </c>
      <c r="E991" s="42">
        <f t="shared" si="23"/>
        <v>21.11</v>
      </c>
      <c r="F991" s="77" t="s">
        <v>225</v>
      </c>
      <c r="G991" s="77" t="s">
        <v>207</v>
      </c>
      <c r="H991" s="77" t="s">
        <v>189</v>
      </c>
      <c r="I991" s="13">
        <v>4</v>
      </c>
      <c r="J991" s="14">
        <v>2015</v>
      </c>
      <c r="K991" s="78" t="s">
        <v>34</v>
      </c>
      <c r="L991" s="79" t="s">
        <v>35</v>
      </c>
      <c r="M991" s="79" t="s">
        <v>299</v>
      </c>
      <c r="N991" s="15" t="s">
        <v>28</v>
      </c>
      <c r="O991" s="15" t="s">
        <v>29</v>
      </c>
      <c r="P991" s="80" t="s">
        <v>2130</v>
      </c>
      <c r="Q991" s="80" t="s">
        <v>207</v>
      </c>
    </row>
    <row r="992" spans="1:17" hidden="1">
      <c r="A992" t="s">
        <v>1454</v>
      </c>
      <c r="B992" t="s">
        <v>1156</v>
      </c>
      <c r="C992" s="1">
        <v>548.03</v>
      </c>
      <c r="E992" s="42">
        <f t="shared" si="23"/>
        <v>548.03</v>
      </c>
      <c r="F992" s="77" t="s">
        <v>225</v>
      </c>
      <c r="G992" s="77" t="s">
        <v>207</v>
      </c>
      <c r="H992" s="77" t="s">
        <v>189</v>
      </c>
      <c r="I992" s="13">
        <v>4</v>
      </c>
      <c r="J992" s="14">
        <v>2015</v>
      </c>
      <c r="K992" s="78" t="s">
        <v>478</v>
      </c>
      <c r="L992" s="79" t="s">
        <v>57</v>
      </c>
      <c r="M992" s="79" t="s">
        <v>23</v>
      </c>
      <c r="N992" s="15" t="s">
        <v>28</v>
      </c>
      <c r="O992" s="15" t="s">
        <v>29</v>
      </c>
      <c r="P992" s="80" t="s">
        <v>2130</v>
      </c>
      <c r="Q992" s="80" t="s">
        <v>207</v>
      </c>
    </row>
    <row r="993" spans="1:17" hidden="1">
      <c r="A993" t="s">
        <v>1454</v>
      </c>
      <c r="B993" t="s">
        <v>1139</v>
      </c>
      <c r="C993" s="1">
        <v>-14000</v>
      </c>
      <c r="E993" s="42">
        <f t="shared" si="23"/>
        <v>-14000</v>
      </c>
      <c r="F993" s="77" t="s">
        <v>229</v>
      </c>
      <c r="G993" s="77" t="s">
        <v>207</v>
      </c>
      <c r="H993" s="77" t="s">
        <v>189</v>
      </c>
      <c r="I993" s="13">
        <v>4</v>
      </c>
      <c r="J993" s="14">
        <v>2015</v>
      </c>
      <c r="K993" s="78" t="s">
        <v>218</v>
      </c>
      <c r="L993" s="79" t="s">
        <v>82</v>
      </c>
      <c r="M993" s="79" t="s">
        <v>23</v>
      </c>
      <c r="N993" s="15" t="s">
        <v>189</v>
      </c>
      <c r="O993" s="15" t="s">
        <v>24</v>
      </c>
      <c r="P993" s="80" t="s">
        <v>181</v>
      </c>
      <c r="Q993" s="80" t="s">
        <v>207</v>
      </c>
    </row>
    <row r="994" spans="1:17" hidden="1">
      <c r="A994" t="s">
        <v>1454</v>
      </c>
      <c r="B994" t="s">
        <v>1139</v>
      </c>
      <c r="C994" s="1">
        <v>-3000</v>
      </c>
      <c r="E994" s="42">
        <f t="shared" si="23"/>
        <v>-3000</v>
      </c>
      <c r="F994" s="77" t="s">
        <v>229</v>
      </c>
      <c r="G994" s="77" t="s">
        <v>207</v>
      </c>
      <c r="H994" s="77" t="s">
        <v>189</v>
      </c>
      <c r="I994" s="13">
        <v>4</v>
      </c>
      <c r="J994" s="14">
        <v>2015</v>
      </c>
      <c r="K994" s="78" t="s">
        <v>137</v>
      </c>
      <c r="L994" s="79" t="s">
        <v>246</v>
      </c>
      <c r="M994" s="79" t="s">
        <v>23</v>
      </c>
      <c r="N994" s="15" t="s">
        <v>189</v>
      </c>
      <c r="O994" s="15" t="s">
        <v>24</v>
      </c>
      <c r="P994" s="80" t="s">
        <v>214</v>
      </c>
      <c r="Q994" s="80" t="s">
        <v>207</v>
      </c>
    </row>
    <row r="995" spans="1:17" hidden="1">
      <c r="A995" t="s">
        <v>1454</v>
      </c>
      <c r="B995" t="s">
        <v>1166</v>
      </c>
      <c r="C995" s="1">
        <v>326.23</v>
      </c>
      <c r="E995" s="42">
        <f t="shared" si="23"/>
        <v>326.23</v>
      </c>
      <c r="F995" s="77" t="s">
        <v>225</v>
      </c>
      <c r="G995" s="77" t="s">
        <v>207</v>
      </c>
      <c r="H995" s="77" t="s">
        <v>189</v>
      </c>
      <c r="I995" s="13">
        <v>4</v>
      </c>
      <c r="J995" s="14">
        <v>2015</v>
      </c>
      <c r="K995" s="78" t="s">
        <v>446</v>
      </c>
      <c r="L995" s="79" t="s">
        <v>1268</v>
      </c>
      <c r="M995" s="79" t="s">
        <v>23</v>
      </c>
      <c r="N995" s="15" t="s">
        <v>28</v>
      </c>
      <c r="O995" s="15" t="s">
        <v>29</v>
      </c>
      <c r="P995" s="80" t="s">
        <v>2130</v>
      </c>
      <c r="Q995" s="80" t="s">
        <v>207</v>
      </c>
    </row>
    <row r="996" spans="1:17" hidden="1">
      <c r="A996" t="s">
        <v>1454</v>
      </c>
      <c r="B996" t="s">
        <v>1136</v>
      </c>
      <c r="C996" s="1">
        <v>200</v>
      </c>
      <c r="E996" s="42">
        <f t="shared" si="23"/>
        <v>200</v>
      </c>
      <c r="F996" s="77" t="s">
        <v>225</v>
      </c>
      <c r="G996" s="77" t="s">
        <v>207</v>
      </c>
      <c r="H996" s="77" t="s">
        <v>189</v>
      </c>
      <c r="I996" s="13">
        <v>4</v>
      </c>
      <c r="J996" s="14">
        <v>2015</v>
      </c>
      <c r="K996" s="78" t="s">
        <v>182</v>
      </c>
      <c r="L996" s="79" t="s">
        <v>232</v>
      </c>
      <c r="M996" s="79" t="s">
        <v>23</v>
      </c>
      <c r="N996" s="15" t="s">
        <v>28</v>
      </c>
      <c r="O996" s="15" t="s">
        <v>29</v>
      </c>
      <c r="P996" s="80" t="s">
        <v>2130</v>
      </c>
      <c r="Q996" s="80" t="s">
        <v>207</v>
      </c>
    </row>
    <row r="997" spans="1:17" hidden="1">
      <c r="A997" t="s">
        <v>1454</v>
      </c>
      <c r="B997" t="s">
        <v>1146</v>
      </c>
      <c r="C997" s="1">
        <v>572.39</v>
      </c>
      <c r="E997" s="42">
        <f t="shared" si="23"/>
        <v>572.39</v>
      </c>
      <c r="F997" s="77" t="s">
        <v>225</v>
      </c>
      <c r="G997" s="77" t="s">
        <v>207</v>
      </c>
      <c r="H997" s="77" t="s">
        <v>189</v>
      </c>
      <c r="I997" s="13">
        <v>4</v>
      </c>
      <c r="J997" s="14">
        <v>2015</v>
      </c>
      <c r="K997" s="78" t="s">
        <v>78</v>
      </c>
      <c r="L997" s="79" t="s">
        <v>1258</v>
      </c>
      <c r="M997" s="79" t="s">
        <v>23</v>
      </c>
      <c r="N997" s="15" t="s">
        <v>28</v>
      </c>
      <c r="O997" s="15" t="s">
        <v>29</v>
      </c>
      <c r="P997" s="80" t="s">
        <v>2130</v>
      </c>
      <c r="Q997" s="80" t="s">
        <v>207</v>
      </c>
    </row>
    <row r="998" spans="1:17" hidden="1">
      <c r="A998" t="s">
        <v>1455</v>
      </c>
      <c r="B998" t="s">
        <v>1127</v>
      </c>
      <c r="C998" s="1">
        <v>-3.68</v>
      </c>
      <c r="E998" s="42">
        <f t="shared" si="23"/>
        <v>-3.68</v>
      </c>
      <c r="F998" s="77" t="s">
        <v>1038</v>
      </c>
      <c r="G998" s="77" t="s">
        <v>207</v>
      </c>
      <c r="H998" s="77" t="s">
        <v>189</v>
      </c>
      <c r="I998" s="13">
        <v>4</v>
      </c>
      <c r="J998" s="14">
        <v>2015</v>
      </c>
      <c r="K998" s="78" t="s">
        <v>182</v>
      </c>
      <c r="L998" s="79" t="s">
        <v>183</v>
      </c>
      <c r="M998" s="79" t="s">
        <v>23</v>
      </c>
      <c r="N998" s="15" t="s">
        <v>28</v>
      </c>
      <c r="O998" s="15" t="s">
        <v>29</v>
      </c>
      <c r="P998" s="80" t="s">
        <v>2130</v>
      </c>
      <c r="Q998" s="80" t="s">
        <v>207</v>
      </c>
    </row>
    <row r="999" spans="1:17" hidden="1">
      <c r="A999" t="s">
        <v>1455</v>
      </c>
      <c r="B999" t="s">
        <v>1127</v>
      </c>
      <c r="C999" s="1">
        <v>-2.1800000000000002</v>
      </c>
      <c r="E999" s="42">
        <f t="shared" si="23"/>
        <v>-2.1800000000000002</v>
      </c>
      <c r="F999" s="77" t="s">
        <v>1038</v>
      </c>
      <c r="G999" s="77" t="s">
        <v>207</v>
      </c>
      <c r="H999" s="77" t="s">
        <v>189</v>
      </c>
      <c r="I999" s="13">
        <v>4</v>
      </c>
      <c r="J999" s="14">
        <v>2015</v>
      </c>
      <c r="K999" s="78" t="s">
        <v>182</v>
      </c>
      <c r="L999" s="79" t="s">
        <v>183</v>
      </c>
      <c r="M999" s="79" t="s">
        <v>23</v>
      </c>
      <c r="N999" s="15" t="s">
        <v>28</v>
      </c>
      <c r="O999" s="15" t="s">
        <v>29</v>
      </c>
      <c r="P999" s="80" t="s">
        <v>2130</v>
      </c>
      <c r="Q999" s="80" t="s">
        <v>207</v>
      </c>
    </row>
    <row r="1000" spans="1:17" hidden="1">
      <c r="A1000" t="s">
        <v>1455</v>
      </c>
      <c r="B1000" t="s">
        <v>1127</v>
      </c>
      <c r="C1000" s="1">
        <v>-0.77</v>
      </c>
      <c r="E1000" s="42">
        <f t="shared" si="23"/>
        <v>-0.77</v>
      </c>
      <c r="F1000" s="77" t="s">
        <v>1038</v>
      </c>
      <c r="G1000" s="77" t="s">
        <v>207</v>
      </c>
      <c r="H1000" s="77" t="s">
        <v>189</v>
      </c>
      <c r="I1000" s="13">
        <v>4</v>
      </c>
      <c r="J1000" s="14">
        <v>2015</v>
      </c>
      <c r="K1000" s="78" t="s">
        <v>182</v>
      </c>
      <c r="L1000" s="79" t="s">
        <v>183</v>
      </c>
      <c r="M1000" s="79" t="s">
        <v>23</v>
      </c>
      <c r="N1000" s="15" t="s">
        <v>28</v>
      </c>
      <c r="O1000" s="15" t="s">
        <v>29</v>
      </c>
      <c r="P1000" s="80" t="s">
        <v>2130</v>
      </c>
      <c r="Q1000" s="80" t="s">
        <v>207</v>
      </c>
    </row>
    <row r="1001" spans="1:17" hidden="1">
      <c r="A1001" t="s">
        <v>1455</v>
      </c>
      <c r="B1001" t="s">
        <v>1846</v>
      </c>
      <c r="C1001" s="1">
        <v>324.66000000000003</v>
      </c>
      <c r="E1001" s="42">
        <f t="shared" si="23"/>
        <v>324.66000000000003</v>
      </c>
      <c r="F1001" s="77" t="s">
        <v>225</v>
      </c>
      <c r="G1001" s="77" t="s">
        <v>207</v>
      </c>
      <c r="H1001" s="77" t="s">
        <v>189</v>
      </c>
      <c r="I1001" s="13">
        <v>4</v>
      </c>
      <c r="J1001" s="14">
        <v>2015</v>
      </c>
      <c r="K1001" s="78" t="s">
        <v>34</v>
      </c>
      <c r="L1001" s="79" t="s">
        <v>35</v>
      </c>
      <c r="M1001" s="79" t="s">
        <v>299</v>
      </c>
      <c r="N1001" s="15" t="s">
        <v>28</v>
      </c>
      <c r="O1001" s="15" t="s">
        <v>29</v>
      </c>
      <c r="P1001" s="80" t="s">
        <v>2130</v>
      </c>
      <c r="Q1001" s="80" t="s">
        <v>207</v>
      </c>
    </row>
    <row r="1002" spans="1:17" hidden="1">
      <c r="A1002" t="s">
        <v>1455</v>
      </c>
      <c r="B1002" t="s">
        <v>1868</v>
      </c>
      <c r="C1002" s="1">
        <v>24.18</v>
      </c>
      <c r="E1002" s="42">
        <f t="shared" si="23"/>
        <v>24.18</v>
      </c>
      <c r="F1002" s="77" t="s">
        <v>225</v>
      </c>
      <c r="G1002" s="77" t="s">
        <v>207</v>
      </c>
      <c r="H1002" s="77" t="s">
        <v>189</v>
      </c>
      <c r="I1002" s="13">
        <v>4</v>
      </c>
      <c r="J1002" s="14">
        <v>2015</v>
      </c>
      <c r="K1002" s="78" t="s">
        <v>182</v>
      </c>
      <c r="L1002" s="79" t="s">
        <v>183</v>
      </c>
      <c r="M1002" s="79" t="s">
        <v>23</v>
      </c>
      <c r="N1002" s="15" t="s">
        <v>28</v>
      </c>
      <c r="O1002" s="15" t="s">
        <v>29</v>
      </c>
      <c r="P1002" s="80" t="s">
        <v>2130</v>
      </c>
      <c r="Q1002" s="80" t="s">
        <v>207</v>
      </c>
    </row>
    <row r="1003" spans="1:17" hidden="1">
      <c r="A1003" t="s">
        <v>1455</v>
      </c>
      <c r="B1003" t="s">
        <v>1850</v>
      </c>
      <c r="C1003" s="1">
        <v>1018.92</v>
      </c>
      <c r="E1003" s="42">
        <f t="shared" si="23"/>
        <v>1018.92</v>
      </c>
      <c r="F1003" s="77" t="s">
        <v>225</v>
      </c>
      <c r="G1003" s="77" t="s">
        <v>207</v>
      </c>
      <c r="H1003" s="77" t="s">
        <v>189</v>
      </c>
      <c r="I1003" s="13">
        <v>4</v>
      </c>
      <c r="J1003" s="14">
        <v>2015</v>
      </c>
      <c r="K1003" s="78" t="s">
        <v>34</v>
      </c>
      <c r="L1003" s="79" t="s">
        <v>35</v>
      </c>
      <c r="M1003" s="79" t="s">
        <v>299</v>
      </c>
      <c r="N1003" s="15" t="s">
        <v>28</v>
      </c>
      <c r="O1003" s="15" t="s">
        <v>29</v>
      </c>
      <c r="P1003" s="80" t="s">
        <v>2130</v>
      </c>
      <c r="Q1003" s="80" t="s">
        <v>207</v>
      </c>
    </row>
    <row r="1004" spans="1:17" hidden="1">
      <c r="A1004" t="s">
        <v>1455</v>
      </c>
      <c r="B1004" t="s">
        <v>1139</v>
      </c>
      <c r="C1004" s="1">
        <v>-3096.06</v>
      </c>
      <c r="E1004" s="42">
        <f t="shared" si="23"/>
        <v>-3096.06</v>
      </c>
      <c r="F1004" s="77" t="s">
        <v>229</v>
      </c>
      <c r="G1004" s="77" t="s">
        <v>207</v>
      </c>
      <c r="H1004" s="77" t="s">
        <v>189</v>
      </c>
      <c r="I1004" s="13">
        <v>4</v>
      </c>
      <c r="J1004" s="14">
        <v>2015</v>
      </c>
      <c r="K1004" s="78" t="s">
        <v>100</v>
      </c>
      <c r="L1004" s="79" t="s">
        <v>101</v>
      </c>
      <c r="M1004" s="79" t="s">
        <v>23</v>
      </c>
      <c r="N1004" s="15" t="s">
        <v>28</v>
      </c>
      <c r="O1004" s="15" t="s">
        <v>24</v>
      </c>
      <c r="P1004" s="80" t="s">
        <v>4953</v>
      </c>
      <c r="Q1004" s="80" t="s">
        <v>207</v>
      </c>
    </row>
    <row r="1005" spans="1:17" hidden="1">
      <c r="A1005" t="s">
        <v>1455</v>
      </c>
      <c r="B1005" t="s">
        <v>1869</v>
      </c>
      <c r="C1005" s="1">
        <v>235.93</v>
      </c>
      <c r="E1005" s="42">
        <f t="shared" ref="E1005:E1068" si="24">C1005</f>
        <v>235.93</v>
      </c>
      <c r="F1005" s="77" t="s">
        <v>225</v>
      </c>
      <c r="G1005" s="77" t="s">
        <v>207</v>
      </c>
      <c r="H1005" s="77" t="s">
        <v>189</v>
      </c>
      <c r="I1005" s="13">
        <v>4</v>
      </c>
      <c r="J1005" s="14">
        <v>2015</v>
      </c>
      <c r="K1005" s="78" t="s">
        <v>34</v>
      </c>
      <c r="L1005" s="79" t="s">
        <v>35</v>
      </c>
      <c r="M1005" s="79" t="s">
        <v>296</v>
      </c>
      <c r="N1005" s="15" t="s">
        <v>28</v>
      </c>
      <c r="O1005" s="15" t="s">
        <v>29</v>
      </c>
      <c r="P1005" s="80" t="s">
        <v>2130</v>
      </c>
      <c r="Q1005" s="80" t="s">
        <v>207</v>
      </c>
    </row>
    <row r="1006" spans="1:17" hidden="1">
      <c r="A1006" t="s">
        <v>1455</v>
      </c>
      <c r="B1006" t="s">
        <v>1236</v>
      </c>
      <c r="C1006" s="1">
        <v>-17.850000000000001</v>
      </c>
      <c r="E1006" s="42">
        <f t="shared" si="24"/>
        <v>-17.850000000000001</v>
      </c>
      <c r="F1006" s="77" t="s">
        <v>1038</v>
      </c>
      <c r="G1006" s="77" t="s">
        <v>207</v>
      </c>
      <c r="H1006" s="77" t="s">
        <v>189</v>
      </c>
      <c r="I1006" s="13">
        <v>4</v>
      </c>
      <c r="J1006" s="14">
        <v>2015</v>
      </c>
      <c r="K1006" s="78" t="s">
        <v>34</v>
      </c>
      <c r="L1006" s="79" t="s">
        <v>35</v>
      </c>
      <c r="M1006" s="79" t="s">
        <v>299</v>
      </c>
      <c r="N1006" s="15" t="s">
        <v>28</v>
      </c>
      <c r="O1006" s="15" t="s">
        <v>29</v>
      </c>
      <c r="P1006" s="80" t="s">
        <v>2130</v>
      </c>
      <c r="Q1006" s="80" t="s">
        <v>207</v>
      </c>
    </row>
    <row r="1007" spans="1:17" hidden="1">
      <c r="A1007" t="s">
        <v>1455</v>
      </c>
      <c r="B1007" t="s">
        <v>1236</v>
      </c>
      <c r="C1007" s="1">
        <v>38.299999999999997</v>
      </c>
      <c r="E1007" s="42">
        <f t="shared" si="24"/>
        <v>38.299999999999997</v>
      </c>
      <c r="F1007" s="77" t="s">
        <v>225</v>
      </c>
      <c r="G1007" s="77" t="s">
        <v>207</v>
      </c>
      <c r="H1007" s="77" t="s">
        <v>189</v>
      </c>
      <c r="I1007" s="13">
        <v>4</v>
      </c>
      <c r="J1007" s="14">
        <v>2015</v>
      </c>
      <c r="K1007" s="78" t="s">
        <v>34</v>
      </c>
      <c r="L1007" s="79" t="s">
        <v>35</v>
      </c>
      <c r="M1007" s="79" t="s">
        <v>299</v>
      </c>
      <c r="N1007" s="15" t="s">
        <v>28</v>
      </c>
      <c r="O1007" s="15" t="s">
        <v>29</v>
      </c>
      <c r="P1007" s="80" t="s">
        <v>2130</v>
      </c>
      <c r="Q1007" s="80" t="s">
        <v>207</v>
      </c>
    </row>
    <row r="1008" spans="1:17" hidden="1">
      <c r="A1008" t="s">
        <v>1455</v>
      </c>
      <c r="B1008" t="s">
        <v>1236</v>
      </c>
      <c r="C1008" s="1">
        <v>50</v>
      </c>
      <c r="E1008" s="42">
        <f t="shared" si="24"/>
        <v>50</v>
      </c>
      <c r="F1008" s="77" t="s">
        <v>225</v>
      </c>
      <c r="G1008" s="77" t="s">
        <v>207</v>
      </c>
      <c r="H1008" s="77" t="s">
        <v>189</v>
      </c>
      <c r="I1008" s="13">
        <v>4</v>
      </c>
      <c r="J1008" s="14">
        <v>2015</v>
      </c>
      <c r="K1008" s="78" t="s">
        <v>34</v>
      </c>
      <c r="L1008" s="79" t="s">
        <v>35</v>
      </c>
      <c r="M1008" s="79" t="s">
        <v>299</v>
      </c>
      <c r="N1008" s="15" t="s">
        <v>28</v>
      </c>
      <c r="O1008" s="15" t="s">
        <v>29</v>
      </c>
      <c r="P1008" s="80" t="s">
        <v>2130</v>
      </c>
      <c r="Q1008" s="80" t="s">
        <v>207</v>
      </c>
    </row>
    <row r="1009" spans="1:17" hidden="1">
      <c r="A1009" t="s">
        <v>1455</v>
      </c>
      <c r="B1009" t="s">
        <v>1146</v>
      </c>
      <c r="C1009" s="1">
        <v>94.87</v>
      </c>
      <c r="E1009" s="42">
        <f t="shared" si="24"/>
        <v>94.87</v>
      </c>
      <c r="F1009" s="77" t="s">
        <v>225</v>
      </c>
      <c r="G1009" s="77" t="s">
        <v>207</v>
      </c>
      <c r="H1009" s="77" t="s">
        <v>189</v>
      </c>
      <c r="I1009" s="13">
        <v>4</v>
      </c>
      <c r="J1009" s="14">
        <v>2015</v>
      </c>
      <c r="K1009" s="78" t="s">
        <v>78</v>
      </c>
      <c r="L1009" s="79" t="s">
        <v>1258</v>
      </c>
      <c r="M1009" s="79" t="s">
        <v>23</v>
      </c>
      <c r="N1009" s="15" t="s">
        <v>28</v>
      </c>
      <c r="O1009" s="15" t="s">
        <v>29</v>
      </c>
      <c r="P1009" s="80" t="s">
        <v>2130</v>
      </c>
      <c r="Q1009" s="80" t="s">
        <v>207</v>
      </c>
    </row>
    <row r="1010" spans="1:17" hidden="1">
      <c r="A1010" t="s">
        <v>1456</v>
      </c>
      <c r="B1010" t="s">
        <v>1870</v>
      </c>
      <c r="C1010" s="1">
        <v>79.37</v>
      </c>
      <c r="E1010" s="42">
        <f t="shared" si="24"/>
        <v>79.37</v>
      </c>
      <c r="F1010" s="77" t="s">
        <v>225</v>
      </c>
      <c r="G1010" s="77" t="s">
        <v>207</v>
      </c>
      <c r="H1010" s="77" t="s">
        <v>189</v>
      </c>
      <c r="I1010" s="13">
        <v>4</v>
      </c>
      <c r="J1010" s="14">
        <v>2015</v>
      </c>
      <c r="K1010" s="78" t="s">
        <v>182</v>
      </c>
      <c r="L1010" s="79" t="s">
        <v>183</v>
      </c>
      <c r="M1010" s="79" t="s">
        <v>23</v>
      </c>
      <c r="N1010" s="15" t="s">
        <v>28</v>
      </c>
      <c r="O1010" s="15" t="s">
        <v>29</v>
      </c>
      <c r="P1010" s="80" t="s">
        <v>2130</v>
      </c>
      <c r="Q1010" s="80" t="s">
        <v>207</v>
      </c>
    </row>
    <row r="1011" spans="1:17" hidden="1">
      <c r="A1011" t="s">
        <v>1456</v>
      </c>
      <c r="B1011" t="s">
        <v>1219</v>
      </c>
      <c r="C1011" s="1">
        <v>61.69</v>
      </c>
      <c r="E1011" s="42">
        <f t="shared" si="24"/>
        <v>61.69</v>
      </c>
      <c r="F1011" s="77" t="s">
        <v>225</v>
      </c>
      <c r="G1011" s="77" t="s">
        <v>207</v>
      </c>
      <c r="H1011" s="77" t="s">
        <v>189</v>
      </c>
      <c r="I1011" s="13">
        <v>4</v>
      </c>
      <c r="J1011" s="14">
        <v>2015</v>
      </c>
      <c r="K1011" s="78" t="s">
        <v>123</v>
      </c>
      <c r="L1011" s="79" t="s">
        <v>101</v>
      </c>
      <c r="M1011" s="79" t="s">
        <v>284</v>
      </c>
      <c r="N1011" s="15" t="s">
        <v>28</v>
      </c>
      <c r="O1011" s="15" t="s">
        <v>29</v>
      </c>
      <c r="P1011" s="80" t="s">
        <v>2130</v>
      </c>
      <c r="Q1011" s="80" t="s">
        <v>207</v>
      </c>
    </row>
    <row r="1012" spans="1:17" hidden="1">
      <c r="A1012" t="s">
        <v>1456</v>
      </c>
      <c r="B1012" t="s">
        <v>1152</v>
      </c>
      <c r="C1012" s="1">
        <v>94.69</v>
      </c>
      <c r="E1012" s="42">
        <f t="shared" si="24"/>
        <v>94.69</v>
      </c>
      <c r="F1012" s="77" t="s">
        <v>225</v>
      </c>
      <c r="G1012" s="77" t="s">
        <v>207</v>
      </c>
      <c r="H1012" s="77" t="s">
        <v>189</v>
      </c>
      <c r="I1012" s="13">
        <v>4</v>
      </c>
      <c r="J1012" s="14">
        <v>2015</v>
      </c>
      <c r="K1012" s="78" t="s">
        <v>34</v>
      </c>
      <c r="L1012" s="79" t="s">
        <v>35</v>
      </c>
      <c r="M1012" s="79" t="s">
        <v>299</v>
      </c>
      <c r="N1012" s="15" t="s">
        <v>28</v>
      </c>
      <c r="O1012" s="15" t="s">
        <v>29</v>
      </c>
      <c r="P1012" s="80" t="s">
        <v>2130</v>
      </c>
      <c r="Q1012" s="80" t="s">
        <v>207</v>
      </c>
    </row>
    <row r="1013" spans="1:17" hidden="1">
      <c r="A1013" t="s">
        <v>1456</v>
      </c>
      <c r="B1013" t="s">
        <v>1183</v>
      </c>
      <c r="C1013" s="1">
        <v>10</v>
      </c>
      <c r="E1013" s="42">
        <f t="shared" si="24"/>
        <v>10</v>
      </c>
      <c r="F1013" s="77" t="s">
        <v>225</v>
      </c>
      <c r="G1013" s="77" t="s">
        <v>207</v>
      </c>
      <c r="H1013" s="77" t="s">
        <v>189</v>
      </c>
      <c r="I1013" s="13">
        <v>4</v>
      </c>
      <c r="J1013" s="14">
        <v>2015</v>
      </c>
      <c r="K1013" s="78" t="s">
        <v>182</v>
      </c>
      <c r="L1013" s="79" t="s">
        <v>232</v>
      </c>
      <c r="M1013" s="79" t="s">
        <v>23</v>
      </c>
      <c r="N1013" s="15" t="s">
        <v>28</v>
      </c>
      <c r="O1013" s="15" t="s">
        <v>29</v>
      </c>
      <c r="P1013" s="80" t="s">
        <v>2130</v>
      </c>
      <c r="Q1013" s="80" t="s">
        <v>207</v>
      </c>
    </row>
    <row r="1014" spans="1:17" hidden="1">
      <c r="A1014" t="s">
        <v>1457</v>
      </c>
      <c r="B1014" t="s">
        <v>1127</v>
      </c>
      <c r="C1014" s="1">
        <v>-1.21</v>
      </c>
      <c r="E1014" s="42">
        <f t="shared" si="24"/>
        <v>-1.21</v>
      </c>
      <c r="F1014" s="77" t="s">
        <v>1038</v>
      </c>
      <c r="G1014" s="77" t="s">
        <v>207</v>
      </c>
      <c r="H1014" s="77" t="s">
        <v>189</v>
      </c>
      <c r="I1014" s="13">
        <v>4</v>
      </c>
      <c r="J1014" s="14">
        <v>2015</v>
      </c>
      <c r="K1014" s="78" t="s">
        <v>182</v>
      </c>
      <c r="L1014" s="79" t="s">
        <v>183</v>
      </c>
      <c r="M1014" s="79" t="s">
        <v>23</v>
      </c>
      <c r="N1014" s="15" t="s">
        <v>28</v>
      </c>
      <c r="O1014" s="15" t="s">
        <v>29</v>
      </c>
      <c r="P1014" s="80" t="s">
        <v>2130</v>
      </c>
      <c r="Q1014" s="80" t="s">
        <v>207</v>
      </c>
    </row>
    <row r="1015" spans="1:17" hidden="1">
      <c r="A1015" t="s">
        <v>1457</v>
      </c>
      <c r="B1015" t="s">
        <v>1871</v>
      </c>
      <c r="C1015" s="1">
        <v>63.23</v>
      </c>
      <c r="E1015" s="42">
        <f t="shared" si="24"/>
        <v>63.23</v>
      </c>
      <c r="F1015" s="77" t="s">
        <v>225</v>
      </c>
      <c r="G1015" s="77" t="s">
        <v>207</v>
      </c>
      <c r="H1015" s="77" t="s">
        <v>189</v>
      </c>
      <c r="I1015" s="13">
        <v>4</v>
      </c>
      <c r="J1015" s="14">
        <v>2015</v>
      </c>
      <c r="K1015" s="78" t="s">
        <v>97</v>
      </c>
      <c r="L1015" s="79" t="s">
        <v>98</v>
      </c>
      <c r="M1015" s="79" t="s">
        <v>23</v>
      </c>
      <c r="N1015" s="15" t="s">
        <v>28</v>
      </c>
      <c r="O1015" s="15" t="s">
        <v>24</v>
      </c>
      <c r="P1015" s="80" t="s">
        <v>2131</v>
      </c>
      <c r="Q1015" s="80" t="s">
        <v>207</v>
      </c>
    </row>
    <row r="1016" spans="1:17" hidden="1">
      <c r="A1016" t="s">
        <v>1457</v>
      </c>
      <c r="B1016" t="s">
        <v>1723</v>
      </c>
      <c r="C1016" s="1">
        <v>98</v>
      </c>
      <c r="E1016" s="42">
        <f t="shared" si="24"/>
        <v>98</v>
      </c>
      <c r="F1016" s="77" t="s">
        <v>225</v>
      </c>
      <c r="G1016" s="77" t="s">
        <v>207</v>
      </c>
      <c r="H1016" s="77" t="s">
        <v>189</v>
      </c>
      <c r="I1016" s="13">
        <v>4</v>
      </c>
      <c r="J1016" s="14">
        <v>2015</v>
      </c>
      <c r="K1016" s="78" t="s">
        <v>34</v>
      </c>
      <c r="L1016" s="79" t="s">
        <v>35</v>
      </c>
      <c r="M1016" s="79" t="s">
        <v>299</v>
      </c>
      <c r="N1016" s="15" t="s">
        <v>28</v>
      </c>
      <c r="O1016" s="15" t="s">
        <v>29</v>
      </c>
      <c r="P1016" s="80" t="s">
        <v>2130</v>
      </c>
      <c r="Q1016" s="80" t="s">
        <v>207</v>
      </c>
    </row>
    <row r="1017" spans="1:17" hidden="1">
      <c r="A1017" t="s">
        <v>1457</v>
      </c>
      <c r="B1017" t="s">
        <v>1872</v>
      </c>
      <c r="C1017" s="1">
        <v>100</v>
      </c>
      <c r="E1017" s="42">
        <f t="shared" si="24"/>
        <v>100</v>
      </c>
      <c r="F1017" s="77" t="s">
        <v>225</v>
      </c>
      <c r="G1017" s="77" t="s">
        <v>207</v>
      </c>
      <c r="H1017" s="77" t="s">
        <v>189</v>
      </c>
      <c r="I1017" s="13">
        <v>4</v>
      </c>
      <c r="J1017" s="14">
        <v>2015</v>
      </c>
      <c r="K1017" s="78" t="s">
        <v>97</v>
      </c>
      <c r="L1017" s="79" t="s">
        <v>98</v>
      </c>
      <c r="M1017" s="79" t="s">
        <v>23</v>
      </c>
      <c r="N1017" s="15" t="s">
        <v>28</v>
      </c>
      <c r="O1017" s="15" t="s">
        <v>24</v>
      </c>
      <c r="P1017" s="80" t="s">
        <v>2131</v>
      </c>
      <c r="Q1017" s="80" t="s">
        <v>207</v>
      </c>
    </row>
    <row r="1018" spans="1:17" hidden="1">
      <c r="A1018" t="s">
        <v>1458</v>
      </c>
      <c r="B1018" t="s">
        <v>1127</v>
      </c>
      <c r="C1018" s="1">
        <v>-3.97</v>
      </c>
      <c r="E1018" s="42">
        <f t="shared" si="24"/>
        <v>-3.97</v>
      </c>
      <c r="F1018" s="77" t="s">
        <v>1038</v>
      </c>
      <c r="G1018" s="77" t="s">
        <v>207</v>
      </c>
      <c r="H1018" s="77" t="s">
        <v>189</v>
      </c>
      <c r="I1018" s="13">
        <v>4</v>
      </c>
      <c r="J1018" s="14">
        <v>2015</v>
      </c>
      <c r="K1018" s="78" t="s">
        <v>182</v>
      </c>
      <c r="L1018" s="79" t="s">
        <v>183</v>
      </c>
      <c r="M1018" s="79" t="s">
        <v>23</v>
      </c>
      <c r="N1018" s="15" t="s">
        <v>28</v>
      </c>
      <c r="O1018" s="15" t="s">
        <v>29</v>
      </c>
      <c r="P1018" s="80" t="s">
        <v>2130</v>
      </c>
      <c r="Q1018" s="80" t="s">
        <v>207</v>
      </c>
    </row>
    <row r="1019" spans="1:17" hidden="1">
      <c r="A1019" t="s">
        <v>1458</v>
      </c>
      <c r="B1019" t="s">
        <v>1124</v>
      </c>
      <c r="C1019" s="1">
        <v>6.35</v>
      </c>
      <c r="E1019" s="42">
        <f t="shared" si="24"/>
        <v>6.35</v>
      </c>
      <c r="F1019" s="77" t="s">
        <v>225</v>
      </c>
      <c r="G1019" s="77" t="s">
        <v>207</v>
      </c>
      <c r="H1019" s="77" t="s">
        <v>189</v>
      </c>
      <c r="I1019" s="13">
        <v>4</v>
      </c>
      <c r="J1019" s="14">
        <v>2015</v>
      </c>
      <c r="K1019" s="78" t="s">
        <v>31</v>
      </c>
      <c r="L1019" s="79" t="s">
        <v>1240</v>
      </c>
      <c r="M1019" s="79" t="s">
        <v>23</v>
      </c>
      <c r="N1019" s="15" t="s">
        <v>28</v>
      </c>
      <c r="O1019" s="15" t="s">
        <v>24</v>
      </c>
      <c r="P1019" s="80" t="s">
        <v>2130</v>
      </c>
      <c r="Q1019" s="80" t="s">
        <v>207</v>
      </c>
    </row>
    <row r="1020" spans="1:17" hidden="1">
      <c r="A1020" t="s">
        <v>1458</v>
      </c>
      <c r="B1020" t="s">
        <v>1631</v>
      </c>
      <c r="C1020" s="1">
        <v>30</v>
      </c>
      <c r="E1020" s="42">
        <f t="shared" si="24"/>
        <v>30</v>
      </c>
      <c r="F1020" s="77" t="s">
        <v>225</v>
      </c>
      <c r="G1020" s="77" t="s">
        <v>207</v>
      </c>
      <c r="H1020" s="77" t="s">
        <v>189</v>
      </c>
      <c r="I1020" s="13">
        <v>4</v>
      </c>
      <c r="J1020" s="14">
        <v>2015</v>
      </c>
      <c r="K1020" s="78" t="s">
        <v>123</v>
      </c>
      <c r="L1020" s="79" t="s">
        <v>101</v>
      </c>
      <c r="M1020" s="79" t="s">
        <v>284</v>
      </c>
      <c r="N1020" s="15" t="s">
        <v>28</v>
      </c>
      <c r="O1020" s="15" t="s">
        <v>29</v>
      </c>
      <c r="P1020" s="80" t="s">
        <v>2130</v>
      </c>
      <c r="Q1020" s="80" t="s">
        <v>207</v>
      </c>
    </row>
    <row r="1021" spans="1:17" hidden="1">
      <c r="A1021" t="s">
        <v>1458</v>
      </c>
      <c r="B1021" t="s">
        <v>1873</v>
      </c>
      <c r="C1021" s="1">
        <v>11.3</v>
      </c>
      <c r="E1021" s="42">
        <f t="shared" si="24"/>
        <v>11.3</v>
      </c>
      <c r="F1021" s="77" t="s">
        <v>225</v>
      </c>
      <c r="G1021" s="77" t="s">
        <v>207</v>
      </c>
      <c r="H1021" s="77" t="s">
        <v>189</v>
      </c>
      <c r="I1021" s="13">
        <v>4</v>
      </c>
      <c r="J1021" s="14">
        <v>2015</v>
      </c>
      <c r="K1021" s="78" t="s">
        <v>182</v>
      </c>
      <c r="L1021" s="79" t="s">
        <v>183</v>
      </c>
      <c r="M1021" s="79" t="s">
        <v>23</v>
      </c>
      <c r="N1021" s="15" t="s">
        <v>28</v>
      </c>
      <c r="O1021" s="15" t="s">
        <v>29</v>
      </c>
      <c r="P1021" s="80" t="s">
        <v>2130</v>
      </c>
      <c r="Q1021" s="80" t="s">
        <v>207</v>
      </c>
    </row>
    <row r="1022" spans="1:17" hidden="1">
      <c r="A1022" t="s">
        <v>1458</v>
      </c>
      <c r="B1022" t="s">
        <v>1874</v>
      </c>
      <c r="C1022" s="1">
        <v>497.03</v>
      </c>
      <c r="E1022" s="42">
        <f t="shared" si="24"/>
        <v>497.03</v>
      </c>
      <c r="F1022" s="77" t="s">
        <v>225</v>
      </c>
      <c r="G1022" s="77" t="s">
        <v>207</v>
      </c>
      <c r="H1022" s="77" t="s">
        <v>189</v>
      </c>
      <c r="I1022" s="13">
        <v>4</v>
      </c>
      <c r="J1022" s="14">
        <v>2015</v>
      </c>
      <c r="K1022" s="78" t="s">
        <v>182</v>
      </c>
      <c r="L1022" s="79" t="s">
        <v>183</v>
      </c>
      <c r="M1022" s="79" t="s">
        <v>23</v>
      </c>
      <c r="N1022" s="15" t="s">
        <v>28</v>
      </c>
      <c r="O1022" s="15" t="s">
        <v>29</v>
      </c>
      <c r="P1022" s="80" t="s">
        <v>2130</v>
      </c>
      <c r="Q1022" s="80" t="s">
        <v>207</v>
      </c>
    </row>
    <row r="1023" spans="1:17" hidden="1">
      <c r="A1023" t="s">
        <v>1458</v>
      </c>
      <c r="B1023" t="s">
        <v>1136</v>
      </c>
      <c r="C1023" s="1">
        <v>200</v>
      </c>
      <c r="E1023" s="42">
        <f t="shared" si="24"/>
        <v>200</v>
      </c>
      <c r="F1023" s="77" t="s">
        <v>225</v>
      </c>
      <c r="G1023" s="77" t="s">
        <v>207</v>
      </c>
      <c r="H1023" s="77" t="s">
        <v>189</v>
      </c>
      <c r="I1023" s="13">
        <v>4</v>
      </c>
      <c r="J1023" s="14">
        <v>2015</v>
      </c>
      <c r="K1023" s="78" t="s">
        <v>182</v>
      </c>
      <c r="L1023" s="79" t="s">
        <v>232</v>
      </c>
      <c r="M1023" s="79" t="s">
        <v>23</v>
      </c>
      <c r="N1023" s="15" t="s">
        <v>28</v>
      </c>
      <c r="O1023" s="15" t="s">
        <v>29</v>
      </c>
      <c r="P1023" s="80" t="s">
        <v>2130</v>
      </c>
      <c r="Q1023" s="80" t="s">
        <v>207</v>
      </c>
    </row>
    <row r="1024" spans="1:17" hidden="1">
      <c r="A1024" t="s">
        <v>1458</v>
      </c>
      <c r="B1024" t="s">
        <v>1160</v>
      </c>
      <c r="C1024" s="1">
        <v>304.85000000000002</v>
      </c>
      <c r="E1024" s="42">
        <f t="shared" si="24"/>
        <v>304.85000000000002</v>
      </c>
      <c r="F1024" s="77" t="s">
        <v>225</v>
      </c>
      <c r="G1024" s="77" t="s">
        <v>207</v>
      </c>
      <c r="H1024" s="77" t="s">
        <v>189</v>
      </c>
      <c r="I1024" s="13">
        <v>4</v>
      </c>
      <c r="J1024" s="14">
        <v>2015</v>
      </c>
      <c r="K1024" s="78" t="s">
        <v>460</v>
      </c>
      <c r="L1024" s="79" t="s">
        <v>1253</v>
      </c>
      <c r="M1024" s="79" t="s">
        <v>294</v>
      </c>
      <c r="N1024" s="15" t="s">
        <v>28</v>
      </c>
      <c r="O1024" s="15" t="s">
        <v>29</v>
      </c>
      <c r="P1024" s="80" t="s">
        <v>2130</v>
      </c>
      <c r="Q1024" s="80" t="s">
        <v>207</v>
      </c>
    </row>
    <row r="1025" spans="1:17" hidden="1">
      <c r="A1025" t="s">
        <v>1459</v>
      </c>
      <c r="B1025" t="s">
        <v>1127</v>
      </c>
      <c r="C1025" s="1">
        <v>-24.85</v>
      </c>
      <c r="E1025" s="42">
        <f t="shared" si="24"/>
        <v>-24.85</v>
      </c>
      <c r="F1025" s="77" t="s">
        <v>1038</v>
      </c>
      <c r="G1025" s="77" t="s">
        <v>207</v>
      </c>
      <c r="H1025" s="77" t="s">
        <v>189</v>
      </c>
      <c r="I1025" s="13">
        <v>4</v>
      </c>
      <c r="J1025" s="14">
        <v>2015</v>
      </c>
      <c r="K1025" s="78" t="s">
        <v>182</v>
      </c>
      <c r="L1025" s="79" t="s">
        <v>183</v>
      </c>
      <c r="M1025" s="79" t="s">
        <v>23</v>
      </c>
      <c r="N1025" s="15" t="s">
        <v>28</v>
      </c>
      <c r="O1025" s="15" t="s">
        <v>29</v>
      </c>
      <c r="P1025" s="80" t="s">
        <v>2130</v>
      </c>
      <c r="Q1025" s="80" t="s">
        <v>207</v>
      </c>
    </row>
    <row r="1026" spans="1:17" hidden="1">
      <c r="A1026" t="s">
        <v>1459</v>
      </c>
      <c r="B1026" t="s">
        <v>1192</v>
      </c>
      <c r="C1026" s="1">
        <v>39</v>
      </c>
      <c r="E1026" s="42">
        <f t="shared" si="24"/>
        <v>39</v>
      </c>
      <c r="F1026" s="77" t="s">
        <v>225</v>
      </c>
      <c r="G1026" s="77" t="s">
        <v>207</v>
      </c>
      <c r="H1026" s="77" t="s">
        <v>189</v>
      </c>
      <c r="I1026" s="13">
        <v>4</v>
      </c>
      <c r="J1026" s="14">
        <v>2015</v>
      </c>
      <c r="K1026" s="78" t="s">
        <v>43</v>
      </c>
      <c r="L1026" s="79" t="s">
        <v>1265</v>
      </c>
      <c r="M1026" s="79" t="s">
        <v>23</v>
      </c>
      <c r="N1026" s="15" t="s">
        <v>28</v>
      </c>
      <c r="O1026" s="15" t="s">
        <v>29</v>
      </c>
      <c r="P1026" s="80" t="s">
        <v>2130</v>
      </c>
      <c r="Q1026" s="80" t="s">
        <v>207</v>
      </c>
    </row>
    <row r="1027" spans="1:17" hidden="1">
      <c r="A1027" t="s">
        <v>1459</v>
      </c>
      <c r="B1027" t="s">
        <v>1875</v>
      </c>
      <c r="C1027" s="1">
        <v>25.62</v>
      </c>
      <c r="E1027" s="42">
        <f t="shared" si="24"/>
        <v>25.62</v>
      </c>
      <c r="F1027" s="77" t="s">
        <v>225</v>
      </c>
      <c r="G1027" s="77" t="s">
        <v>207</v>
      </c>
      <c r="H1027" s="77" t="s">
        <v>189</v>
      </c>
      <c r="I1027" s="13">
        <v>4</v>
      </c>
      <c r="J1027" s="14">
        <v>2015</v>
      </c>
      <c r="K1027" s="78" t="s">
        <v>182</v>
      </c>
      <c r="L1027" s="79" t="s">
        <v>183</v>
      </c>
      <c r="M1027" s="79" t="s">
        <v>23</v>
      </c>
      <c r="N1027" s="15" t="s">
        <v>28</v>
      </c>
      <c r="O1027" s="15" t="s">
        <v>29</v>
      </c>
      <c r="P1027" s="80" t="s">
        <v>2130</v>
      </c>
      <c r="Q1027" s="80" t="s">
        <v>207</v>
      </c>
    </row>
    <row r="1028" spans="1:17" hidden="1">
      <c r="A1028" t="s">
        <v>1459</v>
      </c>
      <c r="B1028" t="s">
        <v>1876</v>
      </c>
      <c r="C1028" s="1">
        <v>86.4</v>
      </c>
      <c r="E1028" s="42">
        <f t="shared" si="24"/>
        <v>86.4</v>
      </c>
      <c r="F1028" s="77" t="s">
        <v>225</v>
      </c>
      <c r="G1028" s="77" t="s">
        <v>207</v>
      </c>
      <c r="H1028" s="77" t="s">
        <v>189</v>
      </c>
      <c r="I1028" s="13">
        <v>4</v>
      </c>
      <c r="J1028" s="14">
        <v>2015</v>
      </c>
      <c r="K1028" s="78" t="s">
        <v>182</v>
      </c>
      <c r="L1028" s="79" t="s">
        <v>183</v>
      </c>
      <c r="M1028" s="79" t="s">
        <v>23</v>
      </c>
      <c r="N1028" s="15" t="s">
        <v>28</v>
      </c>
      <c r="O1028" s="15" t="s">
        <v>29</v>
      </c>
      <c r="P1028" s="80" t="s">
        <v>2130</v>
      </c>
      <c r="Q1028" s="80" t="s">
        <v>207</v>
      </c>
    </row>
    <row r="1029" spans="1:17" hidden="1">
      <c r="A1029" t="s">
        <v>1459</v>
      </c>
      <c r="B1029" t="s">
        <v>1877</v>
      </c>
      <c r="C1029" s="1">
        <v>23.19</v>
      </c>
      <c r="E1029" s="42">
        <f t="shared" si="24"/>
        <v>23.19</v>
      </c>
      <c r="F1029" s="77" t="s">
        <v>225</v>
      </c>
      <c r="G1029" s="77" t="s">
        <v>207</v>
      </c>
      <c r="H1029" s="77" t="s">
        <v>189</v>
      </c>
      <c r="I1029" s="13">
        <v>4</v>
      </c>
      <c r="J1029" s="14">
        <v>2015</v>
      </c>
      <c r="K1029" s="78" t="s">
        <v>182</v>
      </c>
      <c r="L1029" s="79" t="s">
        <v>183</v>
      </c>
      <c r="M1029" s="79" t="s">
        <v>23</v>
      </c>
      <c r="N1029" s="15" t="s">
        <v>28</v>
      </c>
      <c r="O1029" s="15" t="s">
        <v>29</v>
      </c>
      <c r="P1029" s="80" t="s">
        <v>2130</v>
      </c>
      <c r="Q1029" s="80" t="s">
        <v>207</v>
      </c>
    </row>
    <row r="1030" spans="1:17" hidden="1">
      <c r="A1030" t="s">
        <v>1459</v>
      </c>
      <c r="B1030" t="s">
        <v>1161</v>
      </c>
      <c r="C1030" s="1">
        <v>1.99</v>
      </c>
      <c r="E1030" s="42">
        <f t="shared" si="24"/>
        <v>1.99</v>
      </c>
      <c r="F1030" s="77" t="s">
        <v>225</v>
      </c>
      <c r="G1030" s="77" t="s">
        <v>207</v>
      </c>
      <c r="H1030" s="77" t="s">
        <v>189</v>
      </c>
      <c r="I1030" s="13">
        <v>4</v>
      </c>
      <c r="J1030" s="14">
        <v>2015</v>
      </c>
      <c r="K1030" s="78" t="s">
        <v>78</v>
      </c>
      <c r="L1030" s="79" t="s">
        <v>1263</v>
      </c>
      <c r="M1030" s="79" t="s">
        <v>23</v>
      </c>
      <c r="N1030" s="15" t="s">
        <v>28</v>
      </c>
      <c r="O1030" s="15" t="s">
        <v>29</v>
      </c>
      <c r="P1030" s="80" t="s">
        <v>2130</v>
      </c>
      <c r="Q1030" s="80" t="s">
        <v>207</v>
      </c>
    </row>
    <row r="1031" spans="1:17" hidden="1">
      <c r="A1031" t="s">
        <v>1459</v>
      </c>
      <c r="B1031" t="s">
        <v>1174</v>
      </c>
      <c r="C1031" s="1">
        <v>19</v>
      </c>
      <c r="E1031" s="42">
        <f t="shared" si="24"/>
        <v>19</v>
      </c>
      <c r="F1031" s="77" t="s">
        <v>225</v>
      </c>
      <c r="G1031" s="77" t="s">
        <v>207</v>
      </c>
      <c r="H1031" s="77" t="s">
        <v>189</v>
      </c>
      <c r="I1031" s="13">
        <v>4</v>
      </c>
      <c r="J1031" s="14">
        <v>2015</v>
      </c>
      <c r="K1031" s="78" t="s">
        <v>435</v>
      </c>
      <c r="L1031" s="79" t="s">
        <v>1272</v>
      </c>
      <c r="M1031" s="79" t="s">
        <v>23</v>
      </c>
      <c r="N1031" s="15" t="s">
        <v>28</v>
      </c>
      <c r="O1031" s="15" t="s">
        <v>29</v>
      </c>
      <c r="P1031" s="80" t="s">
        <v>2130</v>
      </c>
      <c r="Q1031" s="80" t="s">
        <v>207</v>
      </c>
    </row>
    <row r="1032" spans="1:17" hidden="1">
      <c r="A1032" t="s">
        <v>1459</v>
      </c>
      <c r="B1032" t="s">
        <v>1181</v>
      </c>
      <c r="C1032" s="1">
        <v>16.8</v>
      </c>
      <c r="E1032" s="42">
        <f t="shared" si="24"/>
        <v>16.8</v>
      </c>
      <c r="F1032" s="77" t="s">
        <v>225</v>
      </c>
      <c r="G1032" s="77" t="s">
        <v>207</v>
      </c>
      <c r="H1032" s="77" t="s">
        <v>189</v>
      </c>
      <c r="I1032" s="13">
        <v>4</v>
      </c>
      <c r="J1032" s="14">
        <v>2015</v>
      </c>
      <c r="K1032" s="78" t="s">
        <v>458</v>
      </c>
      <c r="L1032" s="79" t="s">
        <v>1274</v>
      </c>
      <c r="M1032" s="79" t="s">
        <v>23</v>
      </c>
      <c r="N1032" s="15" t="s">
        <v>28</v>
      </c>
      <c r="O1032" s="15" t="s">
        <v>29</v>
      </c>
      <c r="P1032" s="80" t="s">
        <v>2130</v>
      </c>
      <c r="Q1032" s="80" t="s">
        <v>207</v>
      </c>
    </row>
    <row r="1033" spans="1:17" hidden="1">
      <c r="A1033" t="s">
        <v>1459</v>
      </c>
      <c r="B1033" t="s">
        <v>1878</v>
      </c>
      <c r="C1033" s="1">
        <v>37.35</v>
      </c>
      <c r="E1033" s="42">
        <f t="shared" si="24"/>
        <v>37.35</v>
      </c>
      <c r="F1033" s="77" t="s">
        <v>225</v>
      </c>
      <c r="G1033" s="77" t="s">
        <v>207</v>
      </c>
      <c r="H1033" s="77" t="s">
        <v>189</v>
      </c>
      <c r="I1033" s="13">
        <v>4</v>
      </c>
      <c r="J1033" s="14">
        <v>2015</v>
      </c>
      <c r="K1033" s="78" t="s">
        <v>34</v>
      </c>
      <c r="L1033" s="79" t="s">
        <v>35</v>
      </c>
      <c r="M1033" s="79" t="s">
        <v>299</v>
      </c>
      <c r="N1033" s="15" t="s">
        <v>28</v>
      </c>
      <c r="O1033" s="15" t="s">
        <v>29</v>
      </c>
      <c r="P1033" s="80" t="s">
        <v>2130</v>
      </c>
      <c r="Q1033" s="80" t="s">
        <v>207</v>
      </c>
    </row>
    <row r="1034" spans="1:17" hidden="1">
      <c r="A1034" t="s">
        <v>1460</v>
      </c>
      <c r="B1034" t="s">
        <v>1127</v>
      </c>
      <c r="C1034" s="1">
        <v>-4.32</v>
      </c>
      <c r="E1034" s="42">
        <f t="shared" si="24"/>
        <v>-4.32</v>
      </c>
      <c r="F1034" s="77" t="s">
        <v>1038</v>
      </c>
      <c r="G1034" s="77" t="s">
        <v>207</v>
      </c>
      <c r="H1034" s="77" t="s">
        <v>189</v>
      </c>
      <c r="I1034" s="13">
        <v>4</v>
      </c>
      <c r="J1034" s="14">
        <v>2015</v>
      </c>
      <c r="K1034" s="78" t="s">
        <v>182</v>
      </c>
      <c r="L1034" s="79" t="s">
        <v>183</v>
      </c>
      <c r="M1034" s="79" t="s">
        <v>23</v>
      </c>
      <c r="N1034" s="15" t="s">
        <v>28</v>
      </c>
      <c r="O1034" s="15" t="s">
        <v>29</v>
      </c>
      <c r="P1034" s="80" t="s">
        <v>2130</v>
      </c>
      <c r="Q1034" s="80" t="s">
        <v>207</v>
      </c>
    </row>
    <row r="1035" spans="1:17" hidden="1">
      <c r="A1035" t="s">
        <v>1460</v>
      </c>
      <c r="B1035" t="s">
        <v>1127</v>
      </c>
      <c r="C1035" s="1">
        <v>-1.28</v>
      </c>
      <c r="E1035" s="42">
        <f t="shared" si="24"/>
        <v>-1.28</v>
      </c>
      <c r="F1035" s="77" t="s">
        <v>1038</v>
      </c>
      <c r="G1035" s="77" t="s">
        <v>207</v>
      </c>
      <c r="H1035" s="77" t="s">
        <v>189</v>
      </c>
      <c r="I1035" s="13">
        <v>4</v>
      </c>
      <c r="J1035" s="14">
        <v>2015</v>
      </c>
      <c r="K1035" s="78" t="s">
        <v>182</v>
      </c>
      <c r="L1035" s="79" t="s">
        <v>183</v>
      </c>
      <c r="M1035" s="79" t="s">
        <v>23</v>
      </c>
      <c r="N1035" s="15" t="s">
        <v>28</v>
      </c>
      <c r="O1035" s="15" t="s">
        <v>29</v>
      </c>
      <c r="P1035" s="80" t="s">
        <v>2130</v>
      </c>
      <c r="Q1035" s="80" t="s">
        <v>207</v>
      </c>
    </row>
    <row r="1036" spans="1:17" hidden="1">
      <c r="A1036" t="s">
        <v>1460</v>
      </c>
      <c r="B1036" t="s">
        <v>1127</v>
      </c>
      <c r="C1036" s="1">
        <v>-1.1599999999999999</v>
      </c>
      <c r="E1036" s="42">
        <f t="shared" si="24"/>
        <v>-1.1599999999999999</v>
      </c>
      <c r="F1036" s="77" t="s">
        <v>1038</v>
      </c>
      <c r="G1036" s="77" t="s">
        <v>207</v>
      </c>
      <c r="H1036" s="77" t="s">
        <v>189</v>
      </c>
      <c r="I1036" s="13">
        <v>4</v>
      </c>
      <c r="J1036" s="14">
        <v>2015</v>
      </c>
      <c r="K1036" s="78" t="s">
        <v>182</v>
      </c>
      <c r="L1036" s="79" t="s">
        <v>183</v>
      </c>
      <c r="M1036" s="79" t="s">
        <v>23</v>
      </c>
      <c r="N1036" s="15" t="s">
        <v>28</v>
      </c>
      <c r="O1036" s="15" t="s">
        <v>29</v>
      </c>
      <c r="P1036" s="80" t="s">
        <v>2130</v>
      </c>
      <c r="Q1036" s="80" t="s">
        <v>207</v>
      </c>
    </row>
    <row r="1037" spans="1:17" hidden="1">
      <c r="A1037" t="s">
        <v>1460</v>
      </c>
      <c r="B1037" t="s">
        <v>1879</v>
      </c>
      <c r="C1037" s="1">
        <v>32.31</v>
      </c>
      <c r="E1037" s="42">
        <f t="shared" si="24"/>
        <v>32.31</v>
      </c>
      <c r="F1037" s="77" t="s">
        <v>225</v>
      </c>
      <c r="G1037" s="77" t="s">
        <v>207</v>
      </c>
      <c r="H1037" s="77" t="s">
        <v>189</v>
      </c>
      <c r="I1037" s="13">
        <v>4</v>
      </c>
      <c r="J1037" s="14">
        <v>2015</v>
      </c>
      <c r="K1037" s="78" t="s">
        <v>182</v>
      </c>
      <c r="L1037" s="79" t="s">
        <v>183</v>
      </c>
      <c r="M1037" s="79" t="s">
        <v>23</v>
      </c>
      <c r="N1037" s="15" t="s">
        <v>28</v>
      </c>
      <c r="O1037" s="15" t="s">
        <v>29</v>
      </c>
      <c r="P1037" s="80" t="s">
        <v>2130</v>
      </c>
      <c r="Q1037" s="80" t="s">
        <v>207</v>
      </c>
    </row>
    <row r="1038" spans="1:17" hidden="1">
      <c r="A1038" t="s">
        <v>1460</v>
      </c>
      <c r="B1038" t="s">
        <v>1880</v>
      </c>
      <c r="C1038" s="1">
        <v>161.88999999999999</v>
      </c>
      <c r="E1038" s="42">
        <f t="shared" si="24"/>
        <v>161.88999999999999</v>
      </c>
      <c r="F1038" s="77" t="s">
        <v>225</v>
      </c>
      <c r="G1038" s="77" t="s">
        <v>207</v>
      </c>
      <c r="H1038" s="77" t="s">
        <v>189</v>
      </c>
      <c r="I1038" s="13">
        <v>4</v>
      </c>
      <c r="J1038" s="14">
        <v>2015</v>
      </c>
      <c r="K1038" s="78" t="s">
        <v>182</v>
      </c>
      <c r="L1038" s="79" t="s">
        <v>183</v>
      </c>
      <c r="M1038" s="79" t="s">
        <v>23</v>
      </c>
      <c r="N1038" s="15" t="s">
        <v>28</v>
      </c>
      <c r="O1038" s="15" t="s">
        <v>29</v>
      </c>
      <c r="P1038" s="80" t="s">
        <v>2130</v>
      </c>
      <c r="Q1038" s="80" t="s">
        <v>207</v>
      </c>
    </row>
    <row r="1039" spans="1:17" hidden="1">
      <c r="A1039" t="s">
        <v>1460</v>
      </c>
      <c r="B1039" t="s">
        <v>1161</v>
      </c>
      <c r="C1039" s="1">
        <v>1.99</v>
      </c>
      <c r="E1039" s="42">
        <f t="shared" si="24"/>
        <v>1.99</v>
      </c>
      <c r="F1039" s="77" t="s">
        <v>225</v>
      </c>
      <c r="G1039" s="77" t="s">
        <v>207</v>
      </c>
      <c r="H1039" s="77" t="s">
        <v>189</v>
      </c>
      <c r="I1039" s="13">
        <v>4</v>
      </c>
      <c r="J1039" s="14">
        <v>2015</v>
      </c>
      <c r="K1039" s="78" t="s">
        <v>78</v>
      </c>
      <c r="L1039" s="79" t="s">
        <v>1263</v>
      </c>
      <c r="M1039" s="79" t="s">
        <v>23</v>
      </c>
      <c r="N1039" s="15" t="s">
        <v>28</v>
      </c>
      <c r="O1039" s="15" t="s">
        <v>29</v>
      </c>
      <c r="P1039" s="80" t="s">
        <v>2130</v>
      </c>
      <c r="Q1039" s="80" t="s">
        <v>207</v>
      </c>
    </row>
    <row r="1040" spans="1:17" hidden="1">
      <c r="A1040" t="s">
        <v>1460</v>
      </c>
      <c r="B1040" t="s">
        <v>1768</v>
      </c>
      <c r="C1040" s="1">
        <v>3.04</v>
      </c>
      <c r="E1040" s="42">
        <f t="shared" si="24"/>
        <v>3.04</v>
      </c>
      <c r="F1040" s="77" t="s">
        <v>225</v>
      </c>
      <c r="G1040" s="77" t="s">
        <v>207</v>
      </c>
      <c r="H1040" s="77" t="s">
        <v>189</v>
      </c>
      <c r="I1040" s="13">
        <v>4</v>
      </c>
      <c r="J1040" s="14">
        <v>2015</v>
      </c>
      <c r="K1040" s="78" t="s">
        <v>182</v>
      </c>
      <c r="L1040" s="79" t="s">
        <v>1257</v>
      </c>
      <c r="M1040" s="79" t="s">
        <v>23</v>
      </c>
      <c r="N1040" s="15" t="s">
        <v>28</v>
      </c>
      <c r="O1040" s="15" t="s">
        <v>29</v>
      </c>
      <c r="P1040" s="80" t="s">
        <v>2130</v>
      </c>
      <c r="Q1040" s="80" t="s">
        <v>207</v>
      </c>
    </row>
    <row r="1041" spans="1:17" hidden="1">
      <c r="A1041" t="s">
        <v>1461</v>
      </c>
      <c r="B1041" t="s">
        <v>1164</v>
      </c>
      <c r="C1041" s="1">
        <v>53.89</v>
      </c>
      <c r="E1041" s="42">
        <f t="shared" si="24"/>
        <v>53.89</v>
      </c>
      <c r="F1041" s="77" t="s">
        <v>225</v>
      </c>
      <c r="G1041" s="77" t="s">
        <v>207</v>
      </c>
      <c r="H1041" s="77" t="s">
        <v>189</v>
      </c>
      <c r="I1041" s="13">
        <v>4</v>
      </c>
      <c r="J1041" s="14">
        <v>2015</v>
      </c>
      <c r="K1041" s="78" t="s">
        <v>139</v>
      </c>
      <c r="L1041" s="79" t="s">
        <v>1267</v>
      </c>
      <c r="M1041" s="79" t="s">
        <v>299</v>
      </c>
      <c r="N1041" s="15" t="s">
        <v>28</v>
      </c>
      <c r="O1041" s="15" t="s">
        <v>29</v>
      </c>
      <c r="P1041" s="80" t="s">
        <v>2130</v>
      </c>
      <c r="Q1041" s="80" t="s">
        <v>207</v>
      </c>
    </row>
    <row r="1042" spans="1:17" hidden="1">
      <c r="A1042" t="s">
        <v>1461</v>
      </c>
      <c r="B1042" t="s">
        <v>1881</v>
      </c>
      <c r="C1042" s="1">
        <v>13.8</v>
      </c>
      <c r="E1042" s="42">
        <f t="shared" si="24"/>
        <v>13.8</v>
      </c>
      <c r="F1042" s="77" t="s">
        <v>225</v>
      </c>
      <c r="G1042" s="77" t="s">
        <v>207</v>
      </c>
      <c r="H1042" s="77" t="s">
        <v>189</v>
      </c>
      <c r="I1042" s="13">
        <v>4</v>
      </c>
      <c r="J1042" s="14">
        <v>2015</v>
      </c>
      <c r="K1042" s="78" t="s">
        <v>34</v>
      </c>
      <c r="L1042" s="79" t="s">
        <v>35</v>
      </c>
      <c r="M1042" s="79" t="s">
        <v>299</v>
      </c>
      <c r="N1042" s="15" t="s">
        <v>28</v>
      </c>
      <c r="O1042" s="15" t="s">
        <v>29</v>
      </c>
      <c r="P1042" s="80" t="s">
        <v>2130</v>
      </c>
      <c r="Q1042" s="80" t="s">
        <v>207</v>
      </c>
    </row>
    <row r="1043" spans="1:17" hidden="1">
      <c r="A1043" t="s">
        <v>1461</v>
      </c>
      <c r="B1043" t="s">
        <v>1882</v>
      </c>
      <c r="C1043" s="1">
        <v>72.23</v>
      </c>
      <c r="E1043" s="42">
        <f t="shared" si="24"/>
        <v>72.23</v>
      </c>
      <c r="F1043" s="77" t="s">
        <v>225</v>
      </c>
      <c r="G1043" s="77" t="s">
        <v>207</v>
      </c>
      <c r="H1043" s="77" t="s">
        <v>189</v>
      </c>
      <c r="I1043" s="13">
        <v>4</v>
      </c>
      <c r="J1043" s="14">
        <v>2015</v>
      </c>
      <c r="K1043" s="78" t="s">
        <v>34</v>
      </c>
      <c r="L1043" s="79" t="s">
        <v>35</v>
      </c>
      <c r="M1043" s="79" t="s">
        <v>299</v>
      </c>
      <c r="N1043" s="15" t="s">
        <v>28</v>
      </c>
      <c r="O1043" s="15" t="s">
        <v>29</v>
      </c>
      <c r="P1043" s="80" t="s">
        <v>2130</v>
      </c>
      <c r="Q1043" s="80" t="s">
        <v>207</v>
      </c>
    </row>
    <row r="1044" spans="1:17" hidden="1">
      <c r="A1044" t="s">
        <v>1461</v>
      </c>
      <c r="B1044" t="s">
        <v>1645</v>
      </c>
      <c r="C1044" s="1">
        <v>48.19</v>
      </c>
      <c r="E1044" s="42">
        <f t="shared" si="24"/>
        <v>48.19</v>
      </c>
      <c r="F1044" s="77" t="s">
        <v>225</v>
      </c>
      <c r="G1044" s="77" t="s">
        <v>207</v>
      </c>
      <c r="H1044" s="77" t="s">
        <v>189</v>
      </c>
      <c r="I1044" s="13">
        <v>4</v>
      </c>
      <c r="J1044" s="14">
        <v>2015</v>
      </c>
      <c r="K1044" s="78" t="s">
        <v>34</v>
      </c>
      <c r="L1044" s="79" t="s">
        <v>35</v>
      </c>
      <c r="M1044" s="79" t="s">
        <v>299</v>
      </c>
      <c r="N1044" s="15" t="s">
        <v>28</v>
      </c>
      <c r="O1044" s="15" t="s">
        <v>29</v>
      </c>
      <c r="P1044" s="80" t="s">
        <v>2130</v>
      </c>
      <c r="Q1044" s="80" t="s">
        <v>207</v>
      </c>
    </row>
    <row r="1045" spans="1:17" hidden="1">
      <c r="A1045" t="s">
        <v>1461</v>
      </c>
      <c r="B1045" t="s">
        <v>1883</v>
      </c>
      <c r="C1045" s="1">
        <v>87.15</v>
      </c>
      <c r="E1045" s="42">
        <f t="shared" si="24"/>
        <v>87.15</v>
      </c>
      <c r="F1045" s="77" t="s">
        <v>225</v>
      </c>
      <c r="G1045" s="77" t="s">
        <v>207</v>
      </c>
      <c r="H1045" s="77" t="s">
        <v>189</v>
      </c>
      <c r="I1045" s="13">
        <v>4</v>
      </c>
      <c r="J1045" s="14">
        <v>2015</v>
      </c>
      <c r="K1045" s="78" t="s">
        <v>413</v>
      </c>
      <c r="L1045" s="79" t="s">
        <v>1238</v>
      </c>
      <c r="M1045" s="79" t="s">
        <v>23</v>
      </c>
      <c r="N1045" s="15" t="s">
        <v>28</v>
      </c>
      <c r="O1045" s="15" t="s">
        <v>29</v>
      </c>
      <c r="P1045" s="80" t="s">
        <v>2130</v>
      </c>
      <c r="Q1045" s="80" t="s">
        <v>207</v>
      </c>
    </row>
    <row r="1046" spans="1:17" hidden="1">
      <c r="A1046" t="s">
        <v>1461</v>
      </c>
      <c r="B1046" t="s">
        <v>1884</v>
      </c>
      <c r="C1046" s="1">
        <v>20.97</v>
      </c>
      <c r="E1046" s="42">
        <f t="shared" si="24"/>
        <v>20.97</v>
      </c>
      <c r="F1046" s="77" t="s">
        <v>225</v>
      </c>
      <c r="G1046" s="77" t="s">
        <v>207</v>
      </c>
      <c r="H1046" s="77" t="s">
        <v>189</v>
      </c>
      <c r="I1046" s="13">
        <v>4</v>
      </c>
      <c r="J1046" s="14">
        <v>2015</v>
      </c>
      <c r="K1046" s="78" t="s">
        <v>182</v>
      </c>
      <c r="L1046" s="79" t="s">
        <v>183</v>
      </c>
      <c r="M1046" s="79" t="s">
        <v>23</v>
      </c>
      <c r="N1046" s="15" t="s">
        <v>28</v>
      </c>
      <c r="O1046" s="15" t="s">
        <v>29</v>
      </c>
      <c r="P1046" s="80" t="s">
        <v>2130</v>
      </c>
      <c r="Q1046" s="80" t="s">
        <v>207</v>
      </c>
    </row>
    <row r="1047" spans="1:17" hidden="1">
      <c r="A1047" t="s">
        <v>1461</v>
      </c>
      <c r="B1047" t="s">
        <v>1885</v>
      </c>
      <c r="C1047" s="1">
        <v>5.93</v>
      </c>
      <c r="E1047" s="42">
        <f t="shared" si="24"/>
        <v>5.93</v>
      </c>
      <c r="F1047" s="77" t="s">
        <v>225</v>
      </c>
      <c r="G1047" s="77" t="s">
        <v>207</v>
      </c>
      <c r="H1047" s="77" t="s">
        <v>189</v>
      </c>
      <c r="I1047" s="13">
        <v>4</v>
      </c>
      <c r="J1047" s="14">
        <v>2015</v>
      </c>
      <c r="K1047" s="78" t="s">
        <v>182</v>
      </c>
      <c r="L1047" s="79" t="s">
        <v>183</v>
      </c>
      <c r="M1047" s="79" t="s">
        <v>23</v>
      </c>
      <c r="N1047" s="15" t="s">
        <v>28</v>
      </c>
      <c r="O1047" s="15" t="s">
        <v>29</v>
      </c>
      <c r="P1047" s="80" t="s">
        <v>2130</v>
      </c>
      <c r="Q1047" s="80" t="s">
        <v>207</v>
      </c>
    </row>
    <row r="1048" spans="1:17" hidden="1">
      <c r="A1048" t="s">
        <v>1461</v>
      </c>
      <c r="B1048" t="s">
        <v>1886</v>
      </c>
      <c r="C1048" s="1">
        <v>237.27</v>
      </c>
      <c r="E1048" s="42">
        <f t="shared" si="24"/>
        <v>237.27</v>
      </c>
      <c r="F1048" s="77" t="s">
        <v>225</v>
      </c>
      <c r="G1048" s="77" t="s">
        <v>207</v>
      </c>
      <c r="H1048" s="77" t="s">
        <v>189</v>
      </c>
      <c r="I1048" s="13">
        <v>4</v>
      </c>
      <c r="J1048" s="14">
        <v>2015</v>
      </c>
      <c r="K1048" s="78" t="s">
        <v>182</v>
      </c>
      <c r="L1048" s="79" t="s">
        <v>183</v>
      </c>
      <c r="M1048" s="79" t="s">
        <v>23</v>
      </c>
      <c r="N1048" s="15" t="s">
        <v>28</v>
      </c>
      <c r="O1048" s="15" t="s">
        <v>29</v>
      </c>
      <c r="P1048" s="80" t="s">
        <v>2130</v>
      </c>
      <c r="Q1048" s="80" t="s">
        <v>207</v>
      </c>
    </row>
    <row r="1049" spans="1:17" hidden="1">
      <c r="A1049" t="s">
        <v>1461</v>
      </c>
      <c r="B1049" t="s">
        <v>1887</v>
      </c>
      <c r="C1049" s="1">
        <v>4.28</v>
      </c>
      <c r="E1049" s="42">
        <f t="shared" si="24"/>
        <v>4.28</v>
      </c>
      <c r="F1049" s="77" t="s">
        <v>225</v>
      </c>
      <c r="G1049" s="77" t="s">
        <v>207</v>
      </c>
      <c r="H1049" s="77" t="s">
        <v>189</v>
      </c>
      <c r="I1049" s="13">
        <v>4</v>
      </c>
      <c r="J1049" s="14">
        <v>2015</v>
      </c>
      <c r="K1049" s="78" t="s">
        <v>34</v>
      </c>
      <c r="L1049" s="79" t="s">
        <v>35</v>
      </c>
      <c r="M1049" s="79" t="s">
        <v>299</v>
      </c>
      <c r="N1049" s="15" t="s">
        <v>28</v>
      </c>
      <c r="O1049" s="15" t="s">
        <v>29</v>
      </c>
      <c r="P1049" s="80" t="s">
        <v>2130</v>
      </c>
      <c r="Q1049" s="80" t="s">
        <v>207</v>
      </c>
    </row>
    <row r="1050" spans="1:17" hidden="1">
      <c r="A1050" t="s">
        <v>1461</v>
      </c>
      <c r="B1050" t="s">
        <v>1888</v>
      </c>
      <c r="C1050" s="1">
        <v>8.19</v>
      </c>
      <c r="E1050" s="42">
        <f t="shared" si="24"/>
        <v>8.19</v>
      </c>
      <c r="F1050" s="77" t="s">
        <v>225</v>
      </c>
      <c r="G1050" s="77" t="s">
        <v>207</v>
      </c>
      <c r="H1050" s="77" t="s">
        <v>189</v>
      </c>
      <c r="I1050" s="13">
        <v>4</v>
      </c>
      <c r="J1050" s="14">
        <v>2015</v>
      </c>
      <c r="K1050" s="78" t="s">
        <v>34</v>
      </c>
      <c r="L1050" s="79" t="s">
        <v>35</v>
      </c>
      <c r="M1050" s="79" t="s">
        <v>299</v>
      </c>
      <c r="N1050" s="15" t="s">
        <v>28</v>
      </c>
      <c r="O1050" s="15" t="s">
        <v>29</v>
      </c>
      <c r="P1050" s="80" t="s">
        <v>2130</v>
      </c>
      <c r="Q1050" s="80" t="s">
        <v>207</v>
      </c>
    </row>
    <row r="1051" spans="1:17" hidden="1">
      <c r="A1051" t="s">
        <v>1461</v>
      </c>
      <c r="B1051" t="s">
        <v>1163</v>
      </c>
      <c r="C1051" s="1">
        <v>59.99</v>
      </c>
      <c r="E1051" s="42">
        <f t="shared" si="24"/>
        <v>59.99</v>
      </c>
      <c r="F1051" s="77" t="s">
        <v>225</v>
      </c>
      <c r="G1051" s="77" t="s">
        <v>207</v>
      </c>
      <c r="H1051" s="77" t="s">
        <v>189</v>
      </c>
      <c r="I1051" s="13">
        <v>4</v>
      </c>
      <c r="J1051" s="14">
        <v>2015</v>
      </c>
      <c r="K1051" s="78" t="s">
        <v>388</v>
      </c>
      <c r="L1051" s="79" t="s">
        <v>1266</v>
      </c>
      <c r="M1051" s="79" t="s">
        <v>23</v>
      </c>
      <c r="N1051" s="15" t="s">
        <v>28</v>
      </c>
      <c r="O1051" s="15" t="s">
        <v>29</v>
      </c>
      <c r="P1051" s="80" t="s">
        <v>2130</v>
      </c>
      <c r="Q1051" s="80" t="s">
        <v>207</v>
      </c>
    </row>
    <row r="1052" spans="1:17" hidden="1">
      <c r="A1052" t="s">
        <v>1461</v>
      </c>
      <c r="B1052" t="s">
        <v>1227</v>
      </c>
      <c r="C1052" s="1">
        <v>38.380000000000003</v>
      </c>
      <c r="E1052" s="42">
        <f t="shared" si="24"/>
        <v>38.380000000000003</v>
      </c>
      <c r="F1052" s="77" t="s">
        <v>225</v>
      </c>
      <c r="G1052" s="77" t="s">
        <v>207</v>
      </c>
      <c r="H1052" s="77" t="s">
        <v>189</v>
      </c>
      <c r="I1052" s="13">
        <v>4</v>
      </c>
      <c r="J1052" s="14">
        <v>2015</v>
      </c>
      <c r="K1052" s="78" t="s">
        <v>48</v>
      </c>
      <c r="L1052" s="79" t="s">
        <v>49</v>
      </c>
      <c r="M1052" s="79" t="s">
        <v>23</v>
      </c>
      <c r="N1052" s="15" t="s">
        <v>28</v>
      </c>
      <c r="O1052" s="15" t="s">
        <v>29</v>
      </c>
      <c r="P1052" s="80" t="s">
        <v>2130</v>
      </c>
      <c r="Q1052" s="80" t="s">
        <v>207</v>
      </c>
    </row>
    <row r="1053" spans="1:17" hidden="1">
      <c r="A1053" t="s">
        <v>1461</v>
      </c>
      <c r="B1053" t="s">
        <v>1889</v>
      </c>
      <c r="C1053" s="1">
        <v>3.99</v>
      </c>
      <c r="E1053" s="42">
        <f t="shared" si="24"/>
        <v>3.99</v>
      </c>
      <c r="F1053" s="77" t="s">
        <v>225</v>
      </c>
      <c r="G1053" s="77" t="s">
        <v>207</v>
      </c>
      <c r="H1053" s="77" t="s">
        <v>189</v>
      </c>
      <c r="I1053" s="13">
        <v>4</v>
      </c>
      <c r="J1053" s="14">
        <v>2015</v>
      </c>
      <c r="K1053" s="78" t="s">
        <v>34</v>
      </c>
      <c r="L1053" s="79" t="s">
        <v>35</v>
      </c>
      <c r="M1053" s="79" t="s">
        <v>299</v>
      </c>
      <c r="N1053" s="15" t="s">
        <v>28</v>
      </c>
      <c r="O1053" s="15" t="s">
        <v>29</v>
      </c>
      <c r="P1053" s="80" t="s">
        <v>2130</v>
      </c>
      <c r="Q1053" s="80" t="s">
        <v>207</v>
      </c>
    </row>
    <row r="1054" spans="1:17" hidden="1">
      <c r="A1054" t="s">
        <v>1461</v>
      </c>
      <c r="B1054" t="s">
        <v>1889</v>
      </c>
      <c r="C1054" s="1">
        <v>4.8899999999999997</v>
      </c>
      <c r="E1054" s="42">
        <f t="shared" si="24"/>
        <v>4.8899999999999997</v>
      </c>
      <c r="F1054" s="77" t="s">
        <v>225</v>
      </c>
      <c r="G1054" s="77" t="s">
        <v>207</v>
      </c>
      <c r="H1054" s="77" t="s">
        <v>189</v>
      </c>
      <c r="I1054" s="13">
        <v>4</v>
      </c>
      <c r="J1054" s="14">
        <v>2015</v>
      </c>
      <c r="K1054" s="78" t="s">
        <v>34</v>
      </c>
      <c r="L1054" s="79" t="s">
        <v>35</v>
      </c>
      <c r="M1054" s="79" t="s">
        <v>299</v>
      </c>
      <c r="N1054" s="15" t="s">
        <v>28</v>
      </c>
      <c r="O1054" s="15" t="s">
        <v>29</v>
      </c>
      <c r="P1054" s="80" t="s">
        <v>2130</v>
      </c>
      <c r="Q1054" s="80" t="s">
        <v>207</v>
      </c>
    </row>
    <row r="1055" spans="1:17" hidden="1">
      <c r="A1055" t="s">
        <v>1461</v>
      </c>
      <c r="B1055" t="s">
        <v>1889</v>
      </c>
      <c r="C1055" s="1">
        <v>8.01</v>
      </c>
      <c r="E1055" s="42">
        <f t="shared" si="24"/>
        <v>8.01</v>
      </c>
      <c r="F1055" s="77" t="s">
        <v>225</v>
      </c>
      <c r="G1055" s="77" t="s">
        <v>207</v>
      </c>
      <c r="H1055" s="77" t="s">
        <v>189</v>
      </c>
      <c r="I1055" s="13">
        <v>4</v>
      </c>
      <c r="J1055" s="14">
        <v>2015</v>
      </c>
      <c r="K1055" s="78" t="s">
        <v>34</v>
      </c>
      <c r="L1055" s="79" t="s">
        <v>35</v>
      </c>
      <c r="M1055" s="79" t="s">
        <v>299</v>
      </c>
      <c r="N1055" s="15" t="s">
        <v>28</v>
      </c>
      <c r="O1055" s="15" t="s">
        <v>29</v>
      </c>
      <c r="P1055" s="80" t="s">
        <v>2130</v>
      </c>
      <c r="Q1055" s="80" t="s">
        <v>207</v>
      </c>
    </row>
    <row r="1056" spans="1:17" hidden="1">
      <c r="A1056" t="s">
        <v>1461</v>
      </c>
      <c r="B1056" t="s">
        <v>1859</v>
      </c>
      <c r="C1056" s="1">
        <v>258.93</v>
      </c>
      <c r="E1056" s="42">
        <f t="shared" si="24"/>
        <v>258.93</v>
      </c>
      <c r="F1056" s="77" t="s">
        <v>225</v>
      </c>
      <c r="G1056" s="77" t="s">
        <v>207</v>
      </c>
      <c r="H1056" s="77" t="s">
        <v>189</v>
      </c>
      <c r="I1056" s="13">
        <v>4</v>
      </c>
      <c r="J1056" s="14">
        <v>2015</v>
      </c>
      <c r="K1056" s="78" t="s">
        <v>34</v>
      </c>
      <c r="L1056" s="79" t="s">
        <v>35</v>
      </c>
      <c r="M1056" s="79" t="s">
        <v>299</v>
      </c>
      <c r="N1056" s="15" t="s">
        <v>28</v>
      </c>
      <c r="O1056" s="15" t="s">
        <v>29</v>
      </c>
      <c r="P1056" s="80" t="s">
        <v>2130</v>
      </c>
      <c r="Q1056" s="80" t="s">
        <v>207</v>
      </c>
    </row>
    <row r="1057" spans="1:17" hidden="1">
      <c r="A1057" t="s">
        <v>1461</v>
      </c>
      <c r="B1057" t="s">
        <v>1890</v>
      </c>
      <c r="C1057" s="1">
        <v>43.6</v>
      </c>
      <c r="E1057" s="42">
        <f t="shared" si="24"/>
        <v>43.6</v>
      </c>
      <c r="F1057" s="77" t="s">
        <v>225</v>
      </c>
      <c r="G1057" s="77" t="s">
        <v>207</v>
      </c>
      <c r="H1057" s="77" t="s">
        <v>189</v>
      </c>
      <c r="I1057" s="13">
        <v>4</v>
      </c>
      <c r="J1057" s="14">
        <v>2015</v>
      </c>
      <c r="K1057" s="78" t="s">
        <v>34</v>
      </c>
      <c r="L1057" s="79" t="s">
        <v>35</v>
      </c>
      <c r="M1057" s="79" t="s">
        <v>299</v>
      </c>
      <c r="N1057" s="15" t="s">
        <v>28</v>
      </c>
      <c r="O1057" s="15" t="s">
        <v>29</v>
      </c>
      <c r="P1057" s="80" t="s">
        <v>2130</v>
      </c>
      <c r="Q1057" s="80" t="s">
        <v>207</v>
      </c>
    </row>
    <row r="1058" spans="1:17" hidden="1">
      <c r="A1058" t="s">
        <v>1461</v>
      </c>
      <c r="B1058" t="s">
        <v>1891</v>
      </c>
      <c r="C1058" s="1">
        <v>7.8</v>
      </c>
      <c r="E1058" s="42">
        <f t="shared" si="24"/>
        <v>7.8</v>
      </c>
      <c r="F1058" s="77" t="s">
        <v>225</v>
      </c>
      <c r="G1058" s="77" t="s">
        <v>207</v>
      </c>
      <c r="H1058" s="77" t="s">
        <v>189</v>
      </c>
      <c r="I1058" s="13">
        <v>4</v>
      </c>
      <c r="J1058" s="14">
        <v>2015</v>
      </c>
      <c r="K1058" s="78" t="s">
        <v>34</v>
      </c>
      <c r="L1058" s="79" t="s">
        <v>35</v>
      </c>
      <c r="M1058" s="79" t="s">
        <v>299</v>
      </c>
      <c r="N1058" s="15" t="s">
        <v>28</v>
      </c>
      <c r="O1058" s="15" t="s">
        <v>29</v>
      </c>
      <c r="P1058" s="80" t="s">
        <v>2130</v>
      </c>
      <c r="Q1058" s="80" t="s">
        <v>207</v>
      </c>
    </row>
    <row r="1059" spans="1:17" hidden="1">
      <c r="A1059" t="s">
        <v>1461</v>
      </c>
      <c r="B1059" t="s">
        <v>1195</v>
      </c>
      <c r="C1059" s="1">
        <v>430.2</v>
      </c>
      <c r="E1059" s="42">
        <f t="shared" si="24"/>
        <v>430.2</v>
      </c>
      <c r="F1059" s="77" t="s">
        <v>225</v>
      </c>
      <c r="G1059" s="77" t="s">
        <v>207</v>
      </c>
      <c r="H1059" s="77" t="s">
        <v>189</v>
      </c>
      <c r="I1059" s="13">
        <v>4</v>
      </c>
      <c r="J1059" s="14">
        <v>2015</v>
      </c>
      <c r="K1059" s="78" t="s">
        <v>123</v>
      </c>
      <c r="L1059" s="79" t="s">
        <v>101</v>
      </c>
      <c r="M1059" s="79" t="s">
        <v>284</v>
      </c>
      <c r="N1059" s="15" t="s">
        <v>28</v>
      </c>
      <c r="O1059" s="15" t="s">
        <v>29</v>
      </c>
      <c r="P1059" s="80" t="s">
        <v>2130</v>
      </c>
      <c r="Q1059" s="80" t="s">
        <v>207</v>
      </c>
    </row>
    <row r="1060" spans="1:17" hidden="1">
      <c r="A1060" t="s">
        <v>1461</v>
      </c>
      <c r="B1060" t="s">
        <v>1136</v>
      </c>
      <c r="C1060" s="1">
        <v>200</v>
      </c>
      <c r="E1060" s="42">
        <f t="shared" si="24"/>
        <v>200</v>
      </c>
      <c r="F1060" s="77" t="s">
        <v>225</v>
      </c>
      <c r="G1060" s="77" t="s">
        <v>207</v>
      </c>
      <c r="H1060" s="77" t="s">
        <v>189</v>
      </c>
      <c r="I1060" s="13">
        <v>4</v>
      </c>
      <c r="J1060" s="14">
        <v>2015</v>
      </c>
      <c r="K1060" s="78" t="s">
        <v>182</v>
      </c>
      <c r="L1060" s="79" t="s">
        <v>232</v>
      </c>
      <c r="M1060" s="79" t="s">
        <v>23</v>
      </c>
      <c r="N1060" s="15" t="s">
        <v>28</v>
      </c>
      <c r="O1060" s="15" t="s">
        <v>29</v>
      </c>
      <c r="P1060" s="80" t="s">
        <v>2130</v>
      </c>
      <c r="Q1060" s="80" t="s">
        <v>207</v>
      </c>
    </row>
    <row r="1061" spans="1:17" hidden="1">
      <c r="A1061" t="s">
        <v>1462</v>
      </c>
      <c r="B1061" t="s">
        <v>1127</v>
      </c>
      <c r="C1061" s="1">
        <v>-8.09</v>
      </c>
      <c r="E1061" s="42">
        <f t="shared" si="24"/>
        <v>-8.09</v>
      </c>
      <c r="F1061" s="77" t="s">
        <v>1038</v>
      </c>
      <c r="G1061" s="77" t="s">
        <v>207</v>
      </c>
      <c r="H1061" s="77" t="s">
        <v>189</v>
      </c>
      <c r="I1061" s="13">
        <v>5</v>
      </c>
      <c r="J1061" s="14">
        <v>2015</v>
      </c>
      <c r="K1061" s="78" t="s">
        <v>182</v>
      </c>
      <c r="L1061" s="79" t="s">
        <v>183</v>
      </c>
      <c r="M1061" s="79" t="s">
        <v>23</v>
      </c>
      <c r="N1061" s="15" t="s">
        <v>28</v>
      </c>
      <c r="O1061" s="15" t="s">
        <v>29</v>
      </c>
      <c r="P1061" s="80" t="s">
        <v>2130</v>
      </c>
      <c r="Q1061" s="80" t="s">
        <v>207</v>
      </c>
    </row>
    <row r="1062" spans="1:17" hidden="1">
      <c r="A1062" t="s">
        <v>1462</v>
      </c>
      <c r="B1062" t="s">
        <v>1127</v>
      </c>
      <c r="C1062" s="1">
        <v>-1.62</v>
      </c>
      <c r="E1062" s="42">
        <f t="shared" si="24"/>
        <v>-1.62</v>
      </c>
      <c r="F1062" s="77" t="s">
        <v>1038</v>
      </c>
      <c r="G1062" s="77" t="s">
        <v>207</v>
      </c>
      <c r="H1062" s="77" t="s">
        <v>189</v>
      </c>
      <c r="I1062" s="13">
        <v>5</v>
      </c>
      <c r="J1062" s="14">
        <v>2015</v>
      </c>
      <c r="K1062" s="78" t="s">
        <v>182</v>
      </c>
      <c r="L1062" s="79" t="s">
        <v>183</v>
      </c>
      <c r="M1062" s="79" t="s">
        <v>23</v>
      </c>
      <c r="N1062" s="15" t="s">
        <v>28</v>
      </c>
      <c r="O1062" s="15" t="s">
        <v>29</v>
      </c>
      <c r="P1062" s="80" t="s">
        <v>2130</v>
      </c>
      <c r="Q1062" s="80" t="s">
        <v>207</v>
      </c>
    </row>
    <row r="1063" spans="1:17" hidden="1">
      <c r="A1063" t="s">
        <v>1462</v>
      </c>
      <c r="B1063" t="s">
        <v>1892</v>
      </c>
      <c r="C1063" s="1">
        <v>70.5</v>
      </c>
      <c r="E1063" s="42">
        <f t="shared" si="24"/>
        <v>70.5</v>
      </c>
      <c r="F1063" s="77" t="s">
        <v>225</v>
      </c>
      <c r="G1063" s="77" t="s">
        <v>207</v>
      </c>
      <c r="H1063" s="77" t="s">
        <v>189</v>
      </c>
      <c r="I1063" s="13">
        <v>5</v>
      </c>
      <c r="J1063" s="14">
        <v>2015</v>
      </c>
      <c r="K1063" s="78" t="s">
        <v>34</v>
      </c>
      <c r="L1063" s="79" t="s">
        <v>35</v>
      </c>
      <c r="M1063" s="79" t="s">
        <v>299</v>
      </c>
      <c r="N1063" s="15" t="s">
        <v>28</v>
      </c>
      <c r="O1063" s="15" t="s">
        <v>29</v>
      </c>
      <c r="P1063" s="80" t="s">
        <v>2130</v>
      </c>
      <c r="Q1063" s="80" t="s">
        <v>207</v>
      </c>
    </row>
    <row r="1064" spans="1:17" hidden="1">
      <c r="A1064" t="s">
        <v>1462</v>
      </c>
      <c r="B1064" t="s">
        <v>1165</v>
      </c>
      <c r="C1064" s="1">
        <v>22.95</v>
      </c>
      <c r="E1064" s="42">
        <f t="shared" si="24"/>
        <v>22.95</v>
      </c>
      <c r="F1064" s="77" t="s">
        <v>225</v>
      </c>
      <c r="G1064" s="77" t="s">
        <v>207</v>
      </c>
      <c r="H1064" s="77" t="s">
        <v>189</v>
      </c>
      <c r="I1064" s="13">
        <v>5</v>
      </c>
      <c r="J1064" s="14">
        <v>2015</v>
      </c>
      <c r="K1064" s="78" t="s">
        <v>97</v>
      </c>
      <c r="L1064" s="79" t="s">
        <v>98</v>
      </c>
      <c r="M1064" s="79" t="s">
        <v>23</v>
      </c>
      <c r="N1064" s="15" t="s">
        <v>28</v>
      </c>
      <c r="O1064" s="15" t="s">
        <v>24</v>
      </c>
      <c r="P1064" s="80" t="s">
        <v>2131</v>
      </c>
      <c r="Q1064" s="80" t="s">
        <v>207</v>
      </c>
    </row>
    <row r="1065" spans="1:17" hidden="1">
      <c r="A1065" t="s">
        <v>1462</v>
      </c>
      <c r="B1065" t="s">
        <v>1731</v>
      </c>
      <c r="C1065" s="1">
        <v>193.8</v>
      </c>
      <c r="E1065" s="42">
        <f t="shared" si="24"/>
        <v>193.8</v>
      </c>
      <c r="F1065" s="77" t="s">
        <v>225</v>
      </c>
      <c r="G1065" s="77" t="s">
        <v>207</v>
      </c>
      <c r="H1065" s="77" t="s">
        <v>189</v>
      </c>
      <c r="I1065" s="13">
        <v>5</v>
      </c>
      <c r="J1065" s="14">
        <v>2015</v>
      </c>
      <c r="K1065" s="78" t="s">
        <v>97</v>
      </c>
      <c r="L1065" s="79" t="s">
        <v>98</v>
      </c>
      <c r="M1065" s="79" t="s">
        <v>23</v>
      </c>
      <c r="N1065" s="15" t="s">
        <v>28</v>
      </c>
      <c r="O1065" s="15" t="s">
        <v>24</v>
      </c>
      <c r="P1065" s="80" t="s">
        <v>2131</v>
      </c>
      <c r="Q1065" s="80" t="s">
        <v>207</v>
      </c>
    </row>
    <row r="1066" spans="1:17" hidden="1">
      <c r="A1066" t="s">
        <v>1462</v>
      </c>
      <c r="B1066" t="s">
        <v>1666</v>
      </c>
      <c r="C1066" s="1">
        <v>11.9</v>
      </c>
      <c r="E1066" s="42">
        <f t="shared" si="24"/>
        <v>11.9</v>
      </c>
      <c r="F1066" s="77" t="s">
        <v>225</v>
      </c>
      <c r="G1066" s="77" t="s">
        <v>207</v>
      </c>
      <c r="H1066" s="77" t="s">
        <v>189</v>
      </c>
      <c r="I1066" s="13">
        <v>5</v>
      </c>
      <c r="J1066" s="14">
        <v>2015</v>
      </c>
      <c r="K1066" s="78" t="s">
        <v>463</v>
      </c>
      <c r="L1066" s="79" t="s">
        <v>1285</v>
      </c>
      <c r="M1066" s="79" t="s">
        <v>299</v>
      </c>
      <c r="N1066" s="15" t="s">
        <v>28</v>
      </c>
      <c r="O1066" s="15" t="s">
        <v>29</v>
      </c>
      <c r="P1066" s="80" t="s">
        <v>2130</v>
      </c>
      <c r="Q1066" s="80" t="s">
        <v>207</v>
      </c>
    </row>
    <row r="1067" spans="1:17" hidden="1">
      <c r="A1067" t="s">
        <v>1462</v>
      </c>
      <c r="B1067" t="s">
        <v>1893</v>
      </c>
      <c r="C1067" s="1">
        <v>87.79</v>
      </c>
      <c r="E1067" s="42">
        <f t="shared" si="24"/>
        <v>87.79</v>
      </c>
      <c r="F1067" s="77" t="s">
        <v>225</v>
      </c>
      <c r="G1067" s="77" t="s">
        <v>207</v>
      </c>
      <c r="H1067" s="77" t="s">
        <v>189</v>
      </c>
      <c r="I1067" s="13">
        <v>5</v>
      </c>
      <c r="J1067" s="14">
        <v>2015</v>
      </c>
      <c r="K1067" s="78" t="s">
        <v>182</v>
      </c>
      <c r="L1067" s="79" t="s">
        <v>183</v>
      </c>
      <c r="M1067" s="79" t="s">
        <v>23</v>
      </c>
      <c r="N1067" s="15" t="s">
        <v>28</v>
      </c>
      <c r="O1067" s="15" t="s">
        <v>29</v>
      </c>
      <c r="P1067" s="80" t="s">
        <v>2130</v>
      </c>
      <c r="Q1067" s="80" t="s">
        <v>207</v>
      </c>
    </row>
    <row r="1068" spans="1:17" hidden="1">
      <c r="A1068" t="s">
        <v>1462</v>
      </c>
      <c r="B1068" t="s">
        <v>1214</v>
      </c>
      <c r="C1068" s="1">
        <v>97.75</v>
      </c>
      <c r="E1068" s="42">
        <f t="shared" si="24"/>
        <v>97.75</v>
      </c>
      <c r="F1068" s="77" t="s">
        <v>225</v>
      </c>
      <c r="G1068" s="77" t="s">
        <v>207</v>
      </c>
      <c r="H1068" s="77" t="s">
        <v>189</v>
      </c>
      <c r="I1068" s="13">
        <v>5</v>
      </c>
      <c r="J1068" s="14">
        <v>2015</v>
      </c>
      <c r="K1068" s="78" t="s">
        <v>397</v>
      </c>
      <c r="L1068" s="79" t="s">
        <v>1273</v>
      </c>
      <c r="M1068" s="79" t="s">
        <v>288</v>
      </c>
      <c r="N1068" s="15" t="s">
        <v>28</v>
      </c>
      <c r="O1068" s="15" t="s">
        <v>29</v>
      </c>
      <c r="P1068" s="80" t="s">
        <v>2130</v>
      </c>
      <c r="Q1068" s="80" t="s">
        <v>207</v>
      </c>
    </row>
    <row r="1069" spans="1:17" hidden="1">
      <c r="A1069" t="s">
        <v>1462</v>
      </c>
      <c r="B1069" t="s">
        <v>1152</v>
      </c>
      <c r="C1069" s="1">
        <v>37.799999999999997</v>
      </c>
      <c r="E1069" s="42">
        <f t="shared" ref="E1069:E1132" si="25">C1069</f>
        <v>37.799999999999997</v>
      </c>
      <c r="F1069" s="77" t="s">
        <v>225</v>
      </c>
      <c r="G1069" s="77" t="s">
        <v>207</v>
      </c>
      <c r="H1069" s="77" t="s">
        <v>189</v>
      </c>
      <c r="I1069" s="13">
        <v>5</v>
      </c>
      <c r="J1069" s="14">
        <v>2015</v>
      </c>
      <c r="K1069" s="78" t="s">
        <v>123</v>
      </c>
      <c r="L1069" s="79" t="s">
        <v>101</v>
      </c>
      <c r="M1069" s="79" t="s">
        <v>284</v>
      </c>
      <c r="N1069" s="15" t="s">
        <v>28</v>
      </c>
      <c r="O1069" s="15" t="s">
        <v>29</v>
      </c>
      <c r="P1069" s="80" t="s">
        <v>2130</v>
      </c>
      <c r="Q1069" s="80" t="s">
        <v>207</v>
      </c>
    </row>
    <row r="1070" spans="1:17" hidden="1">
      <c r="A1070" t="s">
        <v>1462</v>
      </c>
      <c r="B1070" t="s">
        <v>1126</v>
      </c>
      <c r="C1070" s="1">
        <v>130.54</v>
      </c>
      <c r="E1070" s="42">
        <f t="shared" si="25"/>
        <v>130.54</v>
      </c>
      <c r="F1070" s="77" t="s">
        <v>225</v>
      </c>
      <c r="G1070" s="77" t="s">
        <v>207</v>
      </c>
      <c r="H1070" s="77" t="s">
        <v>189</v>
      </c>
      <c r="I1070" s="13">
        <v>5</v>
      </c>
      <c r="J1070" s="14">
        <v>2015</v>
      </c>
      <c r="K1070" s="78" t="s">
        <v>423</v>
      </c>
      <c r="L1070" s="79" t="s">
        <v>1242</v>
      </c>
      <c r="M1070" s="79" t="s">
        <v>288</v>
      </c>
      <c r="N1070" s="15" t="s">
        <v>28</v>
      </c>
      <c r="O1070" s="15" t="s">
        <v>29</v>
      </c>
      <c r="P1070" s="80" t="s">
        <v>2130</v>
      </c>
      <c r="Q1070" s="80" t="s">
        <v>207</v>
      </c>
    </row>
    <row r="1071" spans="1:17" hidden="1">
      <c r="A1071" t="s">
        <v>1462</v>
      </c>
      <c r="B1071" t="s">
        <v>1234</v>
      </c>
      <c r="C1071" s="1">
        <v>63.97</v>
      </c>
      <c r="E1071" s="42">
        <f t="shared" si="25"/>
        <v>63.97</v>
      </c>
      <c r="F1071" s="77" t="s">
        <v>225</v>
      </c>
      <c r="G1071" s="77" t="s">
        <v>207</v>
      </c>
      <c r="H1071" s="77" t="s">
        <v>189</v>
      </c>
      <c r="I1071" s="13">
        <v>5</v>
      </c>
      <c r="J1071" s="14">
        <v>2015</v>
      </c>
      <c r="K1071" s="78" t="s">
        <v>123</v>
      </c>
      <c r="L1071" s="79" t="s">
        <v>101</v>
      </c>
      <c r="M1071" s="79" t="s">
        <v>284</v>
      </c>
      <c r="N1071" s="15" t="s">
        <v>28</v>
      </c>
      <c r="O1071" s="15" t="s">
        <v>29</v>
      </c>
      <c r="P1071" s="80" t="s">
        <v>2130</v>
      </c>
      <c r="Q1071" s="80" t="s">
        <v>207</v>
      </c>
    </row>
    <row r="1072" spans="1:17" hidden="1">
      <c r="A1072" t="s">
        <v>1463</v>
      </c>
      <c r="B1072" t="s">
        <v>1894</v>
      </c>
      <c r="C1072" s="1">
        <v>39.5</v>
      </c>
      <c r="E1072" s="42">
        <f t="shared" si="25"/>
        <v>39.5</v>
      </c>
      <c r="F1072" s="77" t="s">
        <v>225</v>
      </c>
      <c r="G1072" s="77" t="s">
        <v>207</v>
      </c>
      <c r="H1072" s="77" t="s">
        <v>189</v>
      </c>
      <c r="I1072" s="13">
        <v>5</v>
      </c>
      <c r="J1072" s="14">
        <v>2015</v>
      </c>
      <c r="K1072" s="78" t="s">
        <v>182</v>
      </c>
      <c r="L1072" s="79" t="s">
        <v>183</v>
      </c>
      <c r="M1072" s="79" t="s">
        <v>23</v>
      </c>
      <c r="N1072" s="15" t="s">
        <v>28</v>
      </c>
      <c r="O1072" s="15" t="s">
        <v>29</v>
      </c>
      <c r="P1072" s="80" t="s">
        <v>2130</v>
      </c>
      <c r="Q1072" s="80" t="s">
        <v>207</v>
      </c>
    </row>
    <row r="1073" spans="1:17" hidden="1">
      <c r="A1073" t="s">
        <v>1464</v>
      </c>
      <c r="B1073" t="s">
        <v>1127</v>
      </c>
      <c r="C1073" s="1">
        <v>-11.86</v>
      </c>
      <c r="E1073" s="42">
        <f t="shared" si="25"/>
        <v>-11.86</v>
      </c>
      <c r="F1073" s="77" t="s">
        <v>1038</v>
      </c>
      <c r="G1073" s="77" t="s">
        <v>207</v>
      </c>
      <c r="H1073" s="77" t="s">
        <v>189</v>
      </c>
      <c r="I1073" s="13">
        <v>5</v>
      </c>
      <c r="J1073" s="14">
        <v>2015</v>
      </c>
      <c r="K1073" s="78" t="s">
        <v>182</v>
      </c>
      <c r="L1073" s="79" t="s">
        <v>183</v>
      </c>
      <c r="M1073" s="79" t="s">
        <v>23</v>
      </c>
      <c r="N1073" s="15" t="s">
        <v>28</v>
      </c>
      <c r="O1073" s="15" t="s">
        <v>29</v>
      </c>
      <c r="P1073" s="80" t="s">
        <v>2130</v>
      </c>
      <c r="Q1073" s="80" t="s">
        <v>207</v>
      </c>
    </row>
    <row r="1074" spans="1:17" hidden="1">
      <c r="A1074" t="s">
        <v>1464</v>
      </c>
      <c r="B1074" t="s">
        <v>1127</v>
      </c>
      <c r="C1074" s="1">
        <v>-1.05</v>
      </c>
      <c r="E1074" s="42">
        <f t="shared" si="25"/>
        <v>-1.05</v>
      </c>
      <c r="F1074" s="77" t="s">
        <v>1038</v>
      </c>
      <c r="G1074" s="77" t="s">
        <v>207</v>
      </c>
      <c r="H1074" s="77" t="s">
        <v>189</v>
      </c>
      <c r="I1074" s="13">
        <v>5</v>
      </c>
      <c r="J1074" s="14">
        <v>2015</v>
      </c>
      <c r="K1074" s="78" t="s">
        <v>182</v>
      </c>
      <c r="L1074" s="79" t="s">
        <v>183</v>
      </c>
      <c r="M1074" s="79" t="s">
        <v>23</v>
      </c>
      <c r="N1074" s="15" t="s">
        <v>28</v>
      </c>
      <c r="O1074" s="15" t="s">
        <v>29</v>
      </c>
      <c r="P1074" s="80" t="s">
        <v>2130</v>
      </c>
      <c r="Q1074" s="80" t="s">
        <v>207</v>
      </c>
    </row>
    <row r="1075" spans="1:17" hidden="1">
      <c r="A1075" t="s">
        <v>1464</v>
      </c>
      <c r="B1075" t="s">
        <v>1128</v>
      </c>
      <c r="C1075" s="1">
        <v>149.94</v>
      </c>
      <c r="E1075" s="42">
        <f t="shared" si="25"/>
        <v>149.94</v>
      </c>
      <c r="F1075" s="77" t="s">
        <v>225</v>
      </c>
      <c r="G1075" s="77" t="s">
        <v>207</v>
      </c>
      <c r="H1075" s="77" t="s">
        <v>189</v>
      </c>
      <c r="I1075" s="13">
        <v>5</v>
      </c>
      <c r="J1075" s="14">
        <v>2015</v>
      </c>
      <c r="K1075" s="78" t="s">
        <v>463</v>
      </c>
      <c r="L1075" s="79" t="s">
        <v>1243</v>
      </c>
      <c r="M1075" s="79" t="s">
        <v>288</v>
      </c>
      <c r="N1075" s="15" t="s">
        <v>28</v>
      </c>
      <c r="O1075" s="15" t="s">
        <v>29</v>
      </c>
      <c r="P1075" s="80" t="s">
        <v>2130</v>
      </c>
      <c r="Q1075" s="80" t="s">
        <v>207</v>
      </c>
    </row>
    <row r="1076" spans="1:17" hidden="1">
      <c r="A1076" t="s">
        <v>1464</v>
      </c>
      <c r="B1076" t="s">
        <v>1133</v>
      </c>
      <c r="C1076" s="1">
        <v>75</v>
      </c>
      <c r="E1076" s="42">
        <f t="shared" si="25"/>
        <v>75</v>
      </c>
      <c r="F1076" s="77" t="s">
        <v>225</v>
      </c>
      <c r="G1076" s="77" t="s">
        <v>207</v>
      </c>
      <c r="H1076" s="77" t="s">
        <v>189</v>
      </c>
      <c r="I1076" s="13">
        <v>5</v>
      </c>
      <c r="J1076" s="14">
        <v>2015</v>
      </c>
      <c r="K1076" s="78" t="s">
        <v>97</v>
      </c>
      <c r="L1076" s="79" t="s">
        <v>98</v>
      </c>
      <c r="M1076" s="79" t="s">
        <v>23</v>
      </c>
      <c r="N1076" s="15" t="s">
        <v>28</v>
      </c>
      <c r="O1076" s="15" t="s">
        <v>24</v>
      </c>
      <c r="P1076" s="80" t="s">
        <v>2131</v>
      </c>
      <c r="Q1076" s="80" t="s">
        <v>207</v>
      </c>
    </row>
    <row r="1077" spans="1:17" hidden="1">
      <c r="A1077" t="s">
        <v>1464</v>
      </c>
      <c r="B1077" t="s">
        <v>1230</v>
      </c>
      <c r="C1077" s="1">
        <v>10</v>
      </c>
      <c r="E1077" s="42">
        <f t="shared" si="25"/>
        <v>10</v>
      </c>
      <c r="F1077" s="77" t="s">
        <v>225</v>
      </c>
      <c r="G1077" s="77" t="s">
        <v>207</v>
      </c>
      <c r="H1077" s="77" t="s">
        <v>189</v>
      </c>
      <c r="I1077" s="13">
        <v>5</v>
      </c>
      <c r="J1077" s="14">
        <v>2015</v>
      </c>
      <c r="K1077" s="78" t="s">
        <v>78</v>
      </c>
      <c r="L1077" s="79" t="s">
        <v>1263</v>
      </c>
      <c r="M1077" s="79" t="s">
        <v>23</v>
      </c>
      <c r="N1077" s="15" t="s">
        <v>28</v>
      </c>
      <c r="O1077" s="15" t="s">
        <v>29</v>
      </c>
      <c r="P1077" s="80" t="s">
        <v>2130</v>
      </c>
      <c r="Q1077" s="80" t="s">
        <v>207</v>
      </c>
    </row>
    <row r="1078" spans="1:17" hidden="1">
      <c r="A1078" t="s">
        <v>1465</v>
      </c>
      <c r="B1078" t="s">
        <v>1127</v>
      </c>
      <c r="C1078" s="1">
        <v>-4.3899999999999997</v>
      </c>
      <c r="E1078" s="42">
        <f t="shared" si="25"/>
        <v>-4.3899999999999997</v>
      </c>
      <c r="F1078" s="77" t="s">
        <v>1038</v>
      </c>
      <c r="G1078" s="77" t="s">
        <v>207</v>
      </c>
      <c r="H1078" s="77" t="s">
        <v>189</v>
      </c>
      <c r="I1078" s="13">
        <v>5</v>
      </c>
      <c r="J1078" s="14">
        <v>2015</v>
      </c>
      <c r="K1078" s="78" t="s">
        <v>182</v>
      </c>
      <c r="L1078" s="79" t="s">
        <v>183</v>
      </c>
      <c r="M1078" s="79" t="s">
        <v>23</v>
      </c>
      <c r="N1078" s="15" t="s">
        <v>28</v>
      </c>
      <c r="O1078" s="15" t="s">
        <v>29</v>
      </c>
      <c r="P1078" s="80" t="s">
        <v>2130</v>
      </c>
      <c r="Q1078" s="80" t="s">
        <v>207</v>
      </c>
    </row>
    <row r="1079" spans="1:17" hidden="1">
      <c r="A1079" t="s">
        <v>1465</v>
      </c>
      <c r="B1079" t="s">
        <v>1895</v>
      </c>
      <c r="C1079" s="1">
        <v>6.03</v>
      </c>
      <c r="E1079" s="42">
        <f t="shared" si="25"/>
        <v>6.03</v>
      </c>
      <c r="F1079" s="77" t="s">
        <v>225</v>
      </c>
      <c r="G1079" s="77" t="s">
        <v>207</v>
      </c>
      <c r="H1079" s="77" t="s">
        <v>189</v>
      </c>
      <c r="I1079" s="13">
        <v>5</v>
      </c>
      <c r="J1079" s="14">
        <v>2015</v>
      </c>
      <c r="K1079" s="78" t="s">
        <v>175</v>
      </c>
      <c r="L1079" s="79" t="s">
        <v>3883</v>
      </c>
      <c r="M1079" s="79" t="s">
        <v>296</v>
      </c>
      <c r="N1079" s="15" t="s">
        <v>28</v>
      </c>
      <c r="O1079" s="15" t="s">
        <v>29</v>
      </c>
      <c r="P1079" s="80" t="s">
        <v>2130</v>
      </c>
      <c r="Q1079" s="80" t="s">
        <v>207</v>
      </c>
    </row>
    <row r="1080" spans="1:17" hidden="1">
      <c r="A1080" t="s">
        <v>1465</v>
      </c>
      <c r="B1080" t="s">
        <v>1142</v>
      </c>
      <c r="C1080" s="1">
        <v>21.84</v>
      </c>
      <c r="E1080" s="42">
        <f t="shared" si="25"/>
        <v>21.84</v>
      </c>
      <c r="F1080" s="77" t="s">
        <v>225</v>
      </c>
      <c r="G1080" s="77" t="s">
        <v>207</v>
      </c>
      <c r="H1080" s="77" t="s">
        <v>189</v>
      </c>
      <c r="I1080" s="13">
        <v>5</v>
      </c>
      <c r="J1080" s="14">
        <v>2015</v>
      </c>
      <c r="K1080" s="78" t="s">
        <v>34</v>
      </c>
      <c r="L1080" s="79" t="s">
        <v>35</v>
      </c>
      <c r="M1080" s="79" t="s">
        <v>299</v>
      </c>
      <c r="N1080" s="15" t="s">
        <v>28</v>
      </c>
      <c r="O1080" s="15" t="s">
        <v>29</v>
      </c>
      <c r="P1080" s="80" t="s">
        <v>2130</v>
      </c>
      <c r="Q1080" s="80" t="s">
        <v>207</v>
      </c>
    </row>
    <row r="1081" spans="1:17" hidden="1">
      <c r="A1081" t="s">
        <v>1465</v>
      </c>
      <c r="B1081" t="s">
        <v>1182</v>
      </c>
      <c r="C1081" s="1">
        <v>4.8600000000000003</v>
      </c>
      <c r="E1081" s="42">
        <f t="shared" si="25"/>
        <v>4.8600000000000003</v>
      </c>
      <c r="F1081" s="77" t="s">
        <v>225</v>
      </c>
      <c r="G1081" s="77" t="s">
        <v>207</v>
      </c>
      <c r="H1081" s="77" t="s">
        <v>189</v>
      </c>
      <c r="I1081" s="13">
        <v>5</v>
      </c>
      <c r="J1081" s="14">
        <v>2015</v>
      </c>
      <c r="K1081" s="78" t="s">
        <v>428</v>
      </c>
      <c r="L1081" s="79" t="s">
        <v>1275</v>
      </c>
      <c r="M1081" s="79" t="s">
        <v>23</v>
      </c>
      <c r="N1081" s="15" t="s">
        <v>28</v>
      </c>
      <c r="O1081" s="15" t="s">
        <v>29</v>
      </c>
      <c r="P1081" s="80" t="s">
        <v>2130</v>
      </c>
      <c r="Q1081" s="80" t="s">
        <v>207</v>
      </c>
    </row>
    <row r="1082" spans="1:17" hidden="1">
      <c r="A1082" t="s">
        <v>1465</v>
      </c>
      <c r="B1082" t="s">
        <v>1896</v>
      </c>
      <c r="C1082" s="1">
        <v>11.3</v>
      </c>
      <c r="E1082" s="42">
        <f t="shared" si="25"/>
        <v>11.3</v>
      </c>
      <c r="F1082" s="77" t="s">
        <v>225</v>
      </c>
      <c r="G1082" s="77" t="s">
        <v>207</v>
      </c>
      <c r="H1082" s="77" t="s">
        <v>189</v>
      </c>
      <c r="I1082" s="13">
        <v>5</v>
      </c>
      <c r="J1082" s="14">
        <v>2015</v>
      </c>
      <c r="K1082" s="78" t="s">
        <v>182</v>
      </c>
      <c r="L1082" s="79" t="s">
        <v>183</v>
      </c>
      <c r="M1082" s="79" t="s">
        <v>23</v>
      </c>
      <c r="N1082" s="15" t="s">
        <v>28</v>
      </c>
      <c r="O1082" s="15" t="s">
        <v>29</v>
      </c>
      <c r="P1082" s="80" t="s">
        <v>2130</v>
      </c>
      <c r="Q1082" s="80" t="s">
        <v>207</v>
      </c>
    </row>
    <row r="1083" spans="1:17" hidden="1">
      <c r="A1083" t="s">
        <v>1465</v>
      </c>
      <c r="B1083" t="s">
        <v>1897</v>
      </c>
      <c r="C1083" s="1">
        <v>660.98</v>
      </c>
      <c r="E1083" s="42">
        <f t="shared" si="25"/>
        <v>660.98</v>
      </c>
      <c r="F1083" s="77" t="s">
        <v>225</v>
      </c>
      <c r="G1083" s="77" t="s">
        <v>207</v>
      </c>
      <c r="H1083" s="77" t="s">
        <v>189</v>
      </c>
      <c r="I1083" s="13">
        <v>5</v>
      </c>
      <c r="J1083" s="14">
        <v>2015</v>
      </c>
      <c r="K1083" s="78" t="s">
        <v>182</v>
      </c>
      <c r="L1083" s="79" t="s">
        <v>183</v>
      </c>
      <c r="M1083" s="79" t="s">
        <v>23</v>
      </c>
      <c r="N1083" s="15" t="s">
        <v>28</v>
      </c>
      <c r="O1083" s="15" t="s">
        <v>29</v>
      </c>
      <c r="P1083" s="80" t="s">
        <v>2130</v>
      </c>
      <c r="Q1083" s="80" t="s">
        <v>207</v>
      </c>
    </row>
    <row r="1084" spans="1:17" hidden="1">
      <c r="A1084" t="s">
        <v>1465</v>
      </c>
      <c r="B1084" t="s">
        <v>1136</v>
      </c>
      <c r="C1084" s="1">
        <v>200</v>
      </c>
      <c r="E1084" s="42">
        <f t="shared" si="25"/>
        <v>200</v>
      </c>
      <c r="F1084" s="77" t="s">
        <v>225</v>
      </c>
      <c r="G1084" s="77" t="s">
        <v>207</v>
      </c>
      <c r="H1084" s="77" t="s">
        <v>189</v>
      </c>
      <c r="I1084" s="13">
        <v>5</v>
      </c>
      <c r="J1084" s="14">
        <v>2015</v>
      </c>
      <c r="K1084" s="78" t="s">
        <v>182</v>
      </c>
      <c r="L1084" s="79" t="s">
        <v>232</v>
      </c>
      <c r="M1084" s="79" t="s">
        <v>23</v>
      </c>
      <c r="N1084" s="15" t="s">
        <v>28</v>
      </c>
      <c r="O1084" s="15" t="s">
        <v>29</v>
      </c>
      <c r="P1084" s="80" t="s">
        <v>2130</v>
      </c>
      <c r="Q1084" s="80" t="s">
        <v>207</v>
      </c>
    </row>
    <row r="1085" spans="1:17" hidden="1">
      <c r="A1085" t="s">
        <v>1466</v>
      </c>
      <c r="B1085" t="s">
        <v>1127</v>
      </c>
      <c r="C1085" s="1">
        <v>-1.98</v>
      </c>
      <c r="E1085" s="42">
        <f t="shared" si="25"/>
        <v>-1.98</v>
      </c>
      <c r="F1085" s="77" t="s">
        <v>1038</v>
      </c>
      <c r="G1085" s="77" t="s">
        <v>207</v>
      </c>
      <c r="H1085" s="77" t="s">
        <v>189</v>
      </c>
      <c r="I1085" s="13">
        <v>5</v>
      </c>
      <c r="J1085" s="14">
        <v>2015</v>
      </c>
      <c r="K1085" s="78" t="s">
        <v>182</v>
      </c>
      <c r="L1085" s="79" t="s">
        <v>183</v>
      </c>
      <c r="M1085" s="79" t="s">
        <v>23</v>
      </c>
      <c r="N1085" s="15" t="s">
        <v>28</v>
      </c>
      <c r="O1085" s="15" t="s">
        <v>29</v>
      </c>
      <c r="P1085" s="80" t="s">
        <v>2130</v>
      </c>
      <c r="Q1085" s="80" t="s">
        <v>207</v>
      </c>
    </row>
    <row r="1086" spans="1:17" hidden="1">
      <c r="A1086" t="s">
        <v>1466</v>
      </c>
      <c r="B1086" t="s">
        <v>1222</v>
      </c>
      <c r="C1086" s="1">
        <v>20.59</v>
      </c>
      <c r="E1086" s="42">
        <f t="shared" si="25"/>
        <v>20.59</v>
      </c>
      <c r="F1086" s="77" t="s">
        <v>225</v>
      </c>
      <c r="G1086" s="77" t="s">
        <v>207</v>
      </c>
      <c r="H1086" s="77" t="s">
        <v>189</v>
      </c>
      <c r="I1086" s="13">
        <v>5</v>
      </c>
      <c r="J1086" s="14">
        <v>2015</v>
      </c>
      <c r="K1086" s="78" t="s">
        <v>123</v>
      </c>
      <c r="L1086" s="79" t="s">
        <v>101</v>
      </c>
      <c r="M1086" s="79" t="s">
        <v>284</v>
      </c>
      <c r="N1086" s="15" t="s">
        <v>28</v>
      </c>
      <c r="O1086" s="15" t="s">
        <v>29</v>
      </c>
      <c r="P1086" s="80" t="s">
        <v>2130</v>
      </c>
      <c r="Q1086" s="80" t="s">
        <v>207</v>
      </c>
    </row>
    <row r="1087" spans="1:17" hidden="1">
      <c r="A1087" t="s">
        <v>1466</v>
      </c>
      <c r="B1087" t="s">
        <v>1898</v>
      </c>
      <c r="C1087" s="1">
        <v>32.57</v>
      </c>
      <c r="E1087" s="42">
        <f t="shared" si="25"/>
        <v>32.57</v>
      </c>
      <c r="F1087" s="77" t="s">
        <v>225</v>
      </c>
      <c r="G1087" s="77" t="s">
        <v>207</v>
      </c>
      <c r="H1087" s="77" t="s">
        <v>189</v>
      </c>
      <c r="I1087" s="13">
        <v>5</v>
      </c>
      <c r="J1087" s="14">
        <v>2015</v>
      </c>
      <c r="K1087" s="78" t="s">
        <v>182</v>
      </c>
      <c r="L1087" s="79" t="s">
        <v>183</v>
      </c>
      <c r="M1087" s="79" t="s">
        <v>23</v>
      </c>
      <c r="N1087" s="15" t="s">
        <v>28</v>
      </c>
      <c r="O1087" s="15" t="s">
        <v>29</v>
      </c>
      <c r="P1087" s="80" t="s">
        <v>2130</v>
      </c>
      <c r="Q1087" s="80" t="s">
        <v>207</v>
      </c>
    </row>
    <row r="1088" spans="1:17" hidden="1">
      <c r="A1088" t="s">
        <v>1466</v>
      </c>
      <c r="B1088" t="s">
        <v>1899</v>
      </c>
      <c r="C1088" s="1">
        <v>29.92</v>
      </c>
      <c r="E1088" s="42">
        <f t="shared" si="25"/>
        <v>29.92</v>
      </c>
      <c r="F1088" s="77" t="s">
        <v>225</v>
      </c>
      <c r="G1088" s="77" t="s">
        <v>207</v>
      </c>
      <c r="H1088" s="77" t="s">
        <v>189</v>
      </c>
      <c r="I1088" s="13">
        <v>5</v>
      </c>
      <c r="J1088" s="14">
        <v>2015</v>
      </c>
      <c r="K1088" s="78" t="s">
        <v>182</v>
      </c>
      <c r="L1088" s="79" t="s">
        <v>183</v>
      </c>
      <c r="M1088" s="79" t="s">
        <v>23</v>
      </c>
      <c r="N1088" s="15" t="s">
        <v>28</v>
      </c>
      <c r="O1088" s="15" t="s">
        <v>29</v>
      </c>
      <c r="P1088" s="80" t="s">
        <v>2130</v>
      </c>
      <c r="Q1088" s="80" t="s">
        <v>207</v>
      </c>
    </row>
    <row r="1089" spans="1:17" hidden="1">
      <c r="A1089" t="s">
        <v>1466</v>
      </c>
      <c r="B1089" t="s">
        <v>1136</v>
      </c>
      <c r="C1089" s="1">
        <v>200</v>
      </c>
      <c r="E1089" s="42">
        <f t="shared" si="25"/>
        <v>200</v>
      </c>
      <c r="F1089" s="77" t="s">
        <v>225</v>
      </c>
      <c r="G1089" s="77" t="s">
        <v>207</v>
      </c>
      <c r="H1089" s="77" t="s">
        <v>189</v>
      </c>
      <c r="I1089" s="13">
        <v>5</v>
      </c>
      <c r="J1089" s="14">
        <v>2015</v>
      </c>
      <c r="K1089" s="78" t="s">
        <v>182</v>
      </c>
      <c r="L1089" s="79" t="s">
        <v>232</v>
      </c>
      <c r="M1089" s="79" t="s">
        <v>23</v>
      </c>
      <c r="N1089" s="15" t="s">
        <v>28</v>
      </c>
      <c r="O1089" s="15" t="s">
        <v>29</v>
      </c>
      <c r="P1089" s="80" t="s">
        <v>2130</v>
      </c>
      <c r="Q1089" s="80" t="s">
        <v>207</v>
      </c>
    </row>
    <row r="1090" spans="1:17" hidden="1">
      <c r="A1090" t="s">
        <v>1466</v>
      </c>
      <c r="B1090" t="s">
        <v>1131</v>
      </c>
      <c r="C1090" s="1">
        <v>15</v>
      </c>
      <c r="E1090" s="42">
        <f t="shared" si="25"/>
        <v>15</v>
      </c>
      <c r="F1090" s="77" t="s">
        <v>225</v>
      </c>
      <c r="G1090" s="77" t="s">
        <v>207</v>
      </c>
      <c r="H1090" s="77" t="s">
        <v>189</v>
      </c>
      <c r="I1090" s="13">
        <v>5</v>
      </c>
      <c r="J1090" s="14">
        <v>2015</v>
      </c>
      <c r="K1090" s="78" t="s">
        <v>435</v>
      </c>
      <c r="L1090" s="79" t="s">
        <v>79</v>
      </c>
      <c r="M1090" s="79" t="s">
        <v>23</v>
      </c>
      <c r="N1090" s="15" t="s">
        <v>28</v>
      </c>
      <c r="O1090" s="15" t="s">
        <v>29</v>
      </c>
      <c r="P1090" s="80" t="s">
        <v>2130</v>
      </c>
      <c r="Q1090" s="80" t="s">
        <v>207</v>
      </c>
    </row>
    <row r="1091" spans="1:17" hidden="1">
      <c r="A1091" t="s">
        <v>1467</v>
      </c>
      <c r="B1091" t="s">
        <v>1132</v>
      </c>
      <c r="C1091" s="1">
        <v>49</v>
      </c>
      <c r="E1091" s="42">
        <f t="shared" si="25"/>
        <v>49</v>
      </c>
      <c r="F1091" s="77" t="s">
        <v>225</v>
      </c>
      <c r="G1091" s="77" t="s">
        <v>207</v>
      </c>
      <c r="H1091" s="77" t="s">
        <v>189</v>
      </c>
      <c r="I1091" s="13">
        <v>5</v>
      </c>
      <c r="J1091" s="14">
        <v>2015</v>
      </c>
      <c r="K1091" s="78" t="s">
        <v>78</v>
      </c>
      <c r="L1091" s="79" t="s">
        <v>1245</v>
      </c>
      <c r="M1091" s="79" t="s">
        <v>23</v>
      </c>
      <c r="N1091" s="15" t="s">
        <v>28</v>
      </c>
      <c r="O1091" s="15" t="s">
        <v>29</v>
      </c>
      <c r="P1091" s="80" t="s">
        <v>2130</v>
      </c>
      <c r="Q1091" s="80" t="s">
        <v>207</v>
      </c>
    </row>
    <row r="1092" spans="1:17" hidden="1">
      <c r="A1092" t="s">
        <v>1467</v>
      </c>
      <c r="B1092" t="s">
        <v>1129</v>
      </c>
      <c r="C1092" s="1">
        <v>7</v>
      </c>
      <c r="E1092" s="42">
        <f t="shared" si="25"/>
        <v>7</v>
      </c>
      <c r="F1092" s="77" t="s">
        <v>225</v>
      </c>
      <c r="G1092" s="77" t="s">
        <v>207</v>
      </c>
      <c r="H1092" s="77" t="s">
        <v>189</v>
      </c>
      <c r="I1092" s="13">
        <v>5</v>
      </c>
      <c r="J1092" s="14">
        <v>2015</v>
      </c>
      <c r="K1092" s="78" t="s">
        <v>31</v>
      </c>
      <c r="L1092" s="79" t="s">
        <v>1244</v>
      </c>
      <c r="M1092" s="79" t="s">
        <v>23</v>
      </c>
      <c r="N1092" s="15" t="s">
        <v>28</v>
      </c>
      <c r="O1092" s="15" t="s">
        <v>24</v>
      </c>
      <c r="P1092" s="80" t="s">
        <v>2130</v>
      </c>
      <c r="Q1092" s="80" t="s">
        <v>207</v>
      </c>
    </row>
    <row r="1093" spans="1:17" hidden="1">
      <c r="A1093" t="s">
        <v>1467</v>
      </c>
      <c r="B1093" t="s">
        <v>1900</v>
      </c>
      <c r="C1093" s="1">
        <v>26.31</v>
      </c>
      <c r="E1093" s="42">
        <f t="shared" si="25"/>
        <v>26.31</v>
      </c>
      <c r="F1093" s="77" t="s">
        <v>225</v>
      </c>
      <c r="G1093" s="77" t="s">
        <v>207</v>
      </c>
      <c r="H1093" s="77" t="s">
        <v>189</v>
      </c>
      <c r="I1093" s="13">
        <v>5</v>
      </c>
      <c r="J1093" s="14">
        <v>2015</v>
      </c>
      <c r="K1093" s="78" t="s">
        <v>182</v>
      </c>
      <c r="L1093" s="79" t="s">
        <v>183</v>
      </c>
      <c r="M1093" s="79" t="s">
        <v>23</v>
      </c>
      <c r="N1093" s="15" t="s">
        <v>28</v>
      </c>
      <c r="O1093" s="15" t="s">
        <v>29</v>
      </c>
      <c r="P1093" s="80" t="s">
        <v>2130</v>
      </c>
      <c r="Q1093" s="80" t="s">
        <v>207</v>
      </c>
    </row>
    <row r="1094" spans="1:17" hidden="1">
      <c r="A1094" t="s">
        <v>1467</v>
      </c>
      <c r="B1094" t="s">
        <v>1901</v>
      </c>
      <c r="C1094" s="1">
        <v>120.11</v>
      </c>
      <c r="E1094" s="42">
        <f t="shared" si="25"/>
        <v>120.11</v>
      </c>
      <c r="F1094" s="77" t="s">
        <v>225</v>
      </c>
      <c r="G1094" s="77" t="s">
        <v>207</v>
      </c>
      <c r="H1094" s="77" t="s">
        <v>189</v>
      </c>
      <c r="I1094" s="13">
        <v>5</v>
      </c>
      <c r="J1094" s="14">
        <v>2015</v>
      </c>
      <c r="K1094" s="78" t="s">
        <v>182</v>
      </c>
      <c r="L1094" s="79" t="s">
        <v>183</v>
      </c>
      <c r="M1094" s="79" t="s">
        <v>23</v>
      </c>
      <c r="N1094" s="15" t="s">
        <v>28</v>
      </c>
      <c r="O1094" s="15" t="s">
        <v>29</v>
      </c>
      <c r="P1094" s="80" t="s">
        <v>2130</v>
      </c>
      <c r="Q1094" s="80" t="s">
        <v>207</v>
      </c>
    </row>
    <row r="1095" spans="1:17" hidden="1">
      <c r="A1095" t="s">
        <v>1467</v>
      </c>
      <c r="B1095" t="s">
        <v>1902</v>
      </c>
      <c r="C1095" s="1">
        <v>23.89</v>
      </c>
      <c r="E1095" s="42">
        <f t="shared" si="25"/>
        <v>23.89</v>
      </c>
      <c r="F1095" s="77" t="s">
        <v>225</v>
      </c>
      <c r="G1095" s="77" t="s">
        <v>207</v>
      </c>
      <c r="H1095" s="77" t="s">
        <v>189</v>
      </c>
      <c r="I1095" s="13">
        <v>5</v>
      </c>
      <c r="J1095" s="14">
        <v>2015</v>
      </c>
      <c r="K1095" s="78" t="s">
        <v>104</v>
      </c>
      <c r="L1095" s="79" t="s">
        <v>105</v>
      </c>
      <c r="M1095" s="79" t="s">
        <v>299</v>
      </c>
      <c r="N1095" s="15" t="s">
        <v>28</v>
      </c>
      <c r="O1095" s="15" t="s">
        <v>29</v>
      </c>
      <c r="P1095" s="80" t="s">
        <v>2130</v>
      </c>
      <c r="Q1095" s="80" t="s">
        <v>207</v>
      </c>
    </row>
    <row r="1096" spans="1:17" hidden="1">
      <c r="A1096" t="s">
        <v>1467</v>
      </c>
      <c r="B1096" t="s">
        <v>1152</v>
      </c>
      <c r="C1096" s="1">
        <v>7.53</v>
      </c>
      <c r="E1096" s="42">
        <f t="shared" si="25"/>
        <v>7.53</v>
      </c>
      <c r="F1096" s="77" t="s">
        <v>225</v>
      </c>
      <c r="G1096" s="77" t="s">
        <v>207</v>
      </c>
      <c r="H1096" s="77" t="s">
        <v>189</v>
      </c>
      <c r="I1096" s="13">
        <v>5</v>
      </c>
      <c r="J1096" s="14">
        <v>2015</v>
      </c>
      <c r="K1096" s="78" t="s">
        <v>34</v>
      </c>
      <c r="L1096" s="79" t="s">
        <v>35</v>
      </c>
      <c r="M1096" s="79" t="s">
        <v>299</v>
      </c>
      <c r="N1096" s="15" t="s">
        <v>28</v>
      </c>
      <c r="O1096" s="15" t="s">
        <v>29</v>
      </c>
      <c r="P1096" s="80" t="s">
        <v>2130</v>
      </c>
      <c r="Q1096" s="80" t="s">
        <v>207</v>
      </c>
    </row>
    <row r="1097" spans="1:17" hidden="1">
      <c r="A1097" t="s">
        <v>1467</v>
      </c>
      <c r="B1097" t="s">
        <v>1166</v>
      </c>
      <c r="C1097" s="1">
        <v>300.76</v>
      </c>
      <c r="E1097" s="42">
        <f t="shared" si="25"/>
        <v>300.76</v>
      </c>
      <c r="F1097" s="77" t="s">
        <v>225</v>
      </c>
      <c r="G1097" s="77" t="s">
        <v>207</v>
      </c>
      <c r="H1097" s="77" t="s">
        <v>189</v>
      </c>
      <c r="I1097" s="13">
        <v>5</v>
      </c>
      <c r="J1097" s="14">
        <v>2015</v>
      </c>
      <c r="K1097" s="78" t="s">
        <v>446</v>
      </c>
      <c r="L1097" s="79" t="s">
        <v>1268</v>
      </c>
      <c r="M1097" s="79" t="s">
        <v>23</v>
      </c>
      <c r="N1097" s="15" t="s">
        <v>28</v>
      </c>
      <c r="O1097" s="15" t="s">
        <v>29</v>
      </c>
      <c r="P1097" s="80" t="s">
        <v>2130</v>
      </c>
      <c r="Q1097" s="80" t="s">
        <v>207</v>
      </c>
    </row>
    <row r="1098" spans="1:17" hidden="1">
      <c r="A1098" t="s">
        <v>1468</v>
      </c>
      <c r="B1098" t="s">
        <v>1226</v>
      </c>
      <c r="C1098" s="1">
        <v>452</v>
      </c>
      <c r="E1098" s="42">
        <f t="shared" si="25"/>
        <v>452</v>
      </c>
      <c r="F1098" s="77" t="s">
        <v>225</v>
      </c>
      <c r="G1098" s="77" t="s">
        <v>207</v>
      </c>
      <c r="H1098" s="77" t="s">
        <v>189</v>
      </c>
      <c r="I1098" s="13">
        <v>5</v>
      </c>
      <c r="J1098" s="14">
        <v>2015</v>
      </c>
      <c r="K1098" s="78" t="s">
        <v>34</v>
      </c>
      <c r="L1098" s="79" t="s">
        <v>35</v>
      </c>
      <c r="M1098" s="79" t="s">
        <v>299</v>
      </c>
      <c r="N1098" s="15" t="s">
        <v>28</v>
      </c>
      <c r="O1098" s="15" t="s">
        <v>29</v>
      </c>
      <c r="P1098" s="80" t="s">
        <v>2130</v>
      </c>
      <c r="Q1098" s="80" t="s">
        <v>207</v>
      </c>
    </row>
    <row r="1099" spans="1:17" hidden="1">
      <c r="A1099" t="s">
        <v>1468</v>
      </c>
      <c r="B1099" t="s">
        <v>1127</v>
      </c>
      <c r="C1099" s="1">
        <v>-33.049999999999997</v>
      </c>
      <c r="E1099" s="42">
        <f t="shared" si="25"/>
        <v>-33.049999999999997</v>
      </c>
      <c r="F1099" s="77" t="s">
        <v>1038</v>
      </c>
      <c r="G1099" s="77" t="s">
        <v>207</v>
      </c>
      <c r="H1099" s="77" t="s">
        <v>189</v>
      </c>
      <c r="I1099" s="13">
        <v>5</v>
      </c>
      <c r="J1099" s="14">
        <v>2015</v>
      </c>
      <c r="K1099" s="78" t="s">
        <v>182</v>
      </c>
      <c r="L1099" s="79" t="s">
        <v>183</v>
      </c>
      <c r="M1099" s="79" t="s">
        <v>23</v>
      </c>
      <c r="N1099" s="15" t="s">
        <v>28</v>
      </c>
      <c r="O1099" s="15" t="s">
        <v>29</v>
      </c>
      <c r="P1099" s="80" t="s">
        <v>2130</v>
      </c>
      <c r="Q1099" s="80" t="s">
        <v>207</v>
      </c>
    </row>
    <row r="1100" spans="1:17" hidden="1">
      <c r="A1100" t="s">
        <v>1468</v>
      </c>
      <c r="B1100" t="s">
        <v>1138</v>
      </c>
      <c r="C1100" s="1">
        <v>65.319999999999993</v>
      </c>
      <c r="E1100" s="42">
        <f t="shared" si="25"/>
        <v>65.319999999999993</v>
      </c>
      <c r="F1100" s="77" t="s">
        <v>225</v>
      </c>
      <c r="G1100" s="77" t="s">
        <v>207</v>
      </c>
      <c r="H1100" s="77" t="s">
        <v>189</v>
      </c>
      <c r="I1100" s="13">
        <v>5</v>
      </c>
      <c r="J1100" s="14">
        <v>2015</v>
      </c>
      <c r="K1100" s="78" t="s">
        <v>461</v>
      </c>
      <c r="L1100" s="79" t="s">
        <v>1243</v>
      </c>
      <c r="M1100" s="79" t="s">
        <v>23</v>
      </c>
      <c r="N1100" s="15" t="s">
        <v>28</v>
      </c>
      <c r="O1100" s="15" t="s">
        <v>29</v>
      </c>
      <c r="P1100" s="80" t="s">
        <v>2130</v>
      </c>
      <c r="Q1100" s="80" t="s">
        <v>207</v>
      </c>
    </row>
    <row r="1101" spans="1:17" hidden="1">
      <c r="A1101" t="s">
        <v>1468</v>
      </c>
      <c r="B1101" t="s">
        <v>1903</v>
      </c>
      <c r="C1101" s="1">
        <v>71.95</v>
      </c>
      <c r="E1101" s="42">
        <f t="shared" si="25"/>
        <v>71.95</v>
      </c>
      <c r="F1101" s="77" t="s">
        <v>225</v>
      </c>
      <c r="G1101" s="77" t="s">
        <v>207</v>
      </c>
      <c r="H1101" s="77" t="s">
        <v>189</v>
      </c>
      <c r="I1101" s="13">
        <v>5</v>
      </c>
      <c r="J1101" s="14">
        <v>2015</v>
      </c>
      <c r="K1101" s="78" t="s">
        <v>182</v>
      </c>
      <c r="L1101" s="79" t="s">
        <v>183</v>
      </c>
      <c r="M1101" s="79" t="s">
        <v>23</v>
      </c>
      <c r="N1101" s="15" t="s">
        <v>28</v>
      </c>
      <c r="O1101" s="15" t="s">
        <v>29</v>
      </c>
      <c r="P1101" s="80" t="s">
        <v>2130</v>
      </c>
      <c r="Q1101" s="80" t="s">
        <v>207</v>
      </c>
    </row>
    <row r="1102" spans="1:17" hidden="1">
      <c r="A1102" t="s">
        <v>1468</v>
      </c>
      <c r="B1102" t="s">
        <v>1904</v>
      </c>
      <c r="C1102" s="1">
        <v>259.13</v>
      </c>
      <c r="E1102" s="42">
        <f t="shared" si="25"/>
        <v>259.13</v>
      </c>
      <c r="F1102" s="77" t="s">
        <v>225</v>
      </c>
      <c r="G1102" s="77" t="s">
        <v>207</v>
      </c>
      <c r="H1102" s="77" t="s">
        <v>189</v>
      </c>
      <c r="I1102" s="13">
        <v>5</v>
      </c>
      <c r="J1102" s="14">
        <v>2015</v>
      </c>
      <c r="K1102" s="78" t="s">
        <v>182</v>
      </c>
      <c r="L1102" s="79" t="s">
        <v>183</v>
      </c>
      <c r="M1102" s="79" t="s">
        <v>23</v>
      </c>
      <c r="N1102" s="15" t="s">
        <v>28</v>
      </c>
      <c r="O1102" s="15" t="s">
        <v>29</v>
      </c>
      <c r="P1102" s="80" t="s">
        <v>2130</v>
      </c>
      <c r="Q1102" s="80" t="s">
        <v>207</v>
      </c>
    </row>
    <row r="1103" spans="1:17" hidden="1">
      <c r="A1103" t="s">
        <v>1468</v>
      </c>
      <c r="B1103" t="s">
        <v>1905</v>
      </c>
      <c r="C1103" s="1">
        <v>87.77</v>
      </c>
      <c r="E1103" s="42">
        <f t="shared" si="25"/>
        <v>87.77</v>
      </c>
      <c r="F1103" s="77" t="s">
        <v>225</v>
      </c>
      <c r="G1103" s="77" t="s">
        <v>207</v>
      </c>
      <c r="H1103" s="77" t="s">
        <v>189</v>
      </c>
      <c r="I1103" s="13">
        <v>5</v>
      </c>
      <c r="J1103" s="14">
        <v>2015</v>
      </c>
      <c r="K1103" s="78" t="s">
        <v>182</v>
      </c>
      <c r="L1103" s="79" t="s">
        <v>183</v>
      </c>
      <c r="M1103" s="79" t="s">
        <v>23</v>
      </c>
      <c r="N1103" s="15" t="s">
        <v>28</v>
      </c>
      <c r="O1103" s="15" t="s">
        <v>29</v>
      </c>
      <c r="P1103" s="80" t="s">
        <v>2130</v>
      </c>
      <c r="Q1103" s="80" t="s">
        <v>207</v>
      </c>
    </row>
    <row r="1104" spans="1:17" hidden="1">
      <c r="A1104" t="s">
        <v>1468</v>
      </c>
      <c r="B1104" t="s">
        <v>1136</v>
      </c>
      <c r="C1104" s="1">
        <v>200</v>
      </c>
      <c r="E1104" s="42">
        <f t="shared" si="25"/>
        <v>200</v>
      </c>
      <c r="F1104" s="77" t="s">
        <v>225</v>
      </c>
      <c r="G1104" s="77" t="s">
        <v>207</v>
      </c>
      <c r="H1104" s="77" t="s">
        <v>189</v>
      </c>
      <c r="I1104" s="13">
        <v>5</v>
      </c>
      <c r="J1104" s="14">
        <v>2015</v>
      </c>
      <c r="K1104" s="78" t="s">
        <v>182</v>
      </c>
      <c r="L1104" s="79" t="s">
        <v>232</v>
      </c>
      <c r="M1104" s="79" t="s">
        <v>23</v>
      </c>
      <c r="N1104" s="15" t="s">
        <v>28</v>
      </c>
      <c r="O1104" s="15" t="s">
        <v>29</v>
      </c>
      <c r="P1104" s="80" t="s">
        <v>2130</v>
      </c>
      <c r="Q1104" s="80" t="s">
        <v>207</v>
      </c>
    </row>
    <row r="1105" spans="1:17" hidden="1">
      <c r="A1105" t="s">
        <v>1469</v>
      </c>
      <c r="B1105" t="s">
        <v>1127</v>
      </c>
      <c r="C1105" s="1">
        <v>-6.01</v>
      </c>
      <c r="E1105" s="42">
        <f t="shared" si="25"/>
        <v>-6.01</v>
      </c>
      <c r="F1105" s="77" t="s">
        <v>1038</v>
      </c>
      <c r="G1105" s="77" t="s">
        <v>207</v>
      </c>
      <c r="H1105" s="77" t="s">
        <v>189</v>
      </c>
      <c r="I1105" s="13">
        <v>5</v>
      </c>
      <c r="J1105" s="14">
        <v>2015</v>
      </c>
      <c r="K1105" s="78" t="s">
        <v>182</v>
      </c>
      <c r="L1105" s="79" t="s">
        <v>183</v>
      </c>
      <c r="M1105" s="79" t="s">
        <v>23</v>
      </c>
      <c r="N1105" s="15" t="s">
        <v>28</v>
      </c>
      <c r="O1105" s="15" t="s">
        <v>29</v>
      </c>
      <c r="P1105" s="80" t="s">
        <v>2130</v>
      </c>
      <c r="Q1105" s="80" t="s">
        <v>207</v>
      </c>
    </row>
    <row r="1106" spans="1:17" hidden="1">
      <c r="A1106" t="s">
        <v>1469</v>
      </c>
      <c r="B1106" t="s">
        <v>1127</v>
      </c>
      <c r="C1106" s="1">
        <v>-1.63</v>
      </c>
      <c r="E1106" s="42">
        <f t="shared" si="25"/>
        <v>-1.63</v>
      </c>
      <c r="F1106" s="77" t="s">
        <v>1038</v>
      </c>
      <c r="G1106" s="77" t="s">
        <v>207</v>
      </c>
      <c r="H1106" s="77" t="s">
        <v>189</v>
      </c>
      <c r="I1106" s="13">
        <v>5</v>
      </c>
      <c r="J1106" s="14">
        <v>2015</v>
      </c>
      <c r="K1106" s="78" t="s">
        <v>182</v>
      </c>
      <c r="L1106" s="79" t="s">
        <v>183</v>
      </c>
      <c r="M1106" s="79" t="s">
        <v>23</v>
      </c>
      <c r="N1106" s="15" t="s">
        <v>28</v>
      </c>
      <c r="O1106" s="15" t="s">
        <v>29</v>
      </c>
      <c r="P1106" s="80" t="s">
        <v>2130</v>
      </c>
      <c r="Q1106" s="80" t="s">
        <v>207</v>
      </c>
    </row>
    <row r="1107" spans="1:17" hidden="1">
      <c r="A1107" t="s">
        <v>1469</v>
      </c>
      <c r="B1107" t="s">
        <v>1127</v>
      </c>
      <c r="C1107" s="1">
        <v>-1.5</v>
      </c>
      <c r="E1107" s="42">
        <f t="shared" si="25"/>
        <v>-1.5</v>
      </c>
      <c r="F1107" s="77" t="s">
        <v>1038</v>
      </c>
      <c r="G1107" s="77" t="s">
        <v>207</v>
      </c>
      <c r="H1107" s="77" t="s">
        <v>189</v>
      </c>
      <c r="I1107" s="13">
        <v>5</v>
      </c>
      <c r="J1107" s="14">
        <v>2015</v>
      </c>
      <c r="K1107" s="78" t="s">
        <v>182</v>
      </c>
      <c r="L1107" s="79" t="s">
        <v>183</v>
      </c>
      <c r="M1107" s="79" t="s">
        <v>23</v>
      </c>
      <c r="N1107" s="15" t="s">
        <v>28</v>
      </c>
      <c r="O1107" s="15" t="s">
        <v>29</v>
      </c>
      <c r="P1107" s="80" t="s">
        <v>2130</v>
      </c>
      <c r="Q1107" s="80" t="s">
        <v>207</v>
      </c>
    </row>
    <row r="1108" spans="1:17" hidden="1">
      <c r="A1108" t="s">
        <v>1469</v>
      </c>
      <c r="B1108" t="s">
        <v>1127</v>
      </c>
      <c r="C1108" s="1">
        <v>-1.32</v>
      </c>
      <c r="E1108" s="42">
        <f t="shared" si="25"/>
        <v>-1.32</v>
      </c>
      <c r="F1108" s="77" t="s">
        <v>1038</v>
      </c>
      <c r="G1108" s="77" t="s">
        <v>207</v>
      </c>
      <c r="H1108" s="77" t="s">
        <v>189</v>
      </c>
      <c r="I1108" s="13">
        <v>5</v>
      </c>
      <c r="J1108" s="14">
        <v>2015</v>
      </c>
      <c r="K1108" s="78" t="s">
        <v>182</v>
      </c>
      <c r="L1108" s="79" t="s">
        <v>183</v>
      </c>
      <c r="M1108" s="79" t="s">
        <v>23</v>
      </c>
      <c r="N1108" s="15" t="s">
        <v>28</v>
      </c>
      <c r="O1108" s="15" t="s">
        <v>29</v>
      </c>
      <c r="P1108" s="80" t="s">
        <v>2130</v>
      </c>
      <c r="Q1108" s="80" t="s">
        <v>207</v>
      </c>
    </row>
    <row r="1109" spans="1:17" hidden="1">
      <c r="A1109" t="s">
        <v>1469</v>
      </c>
      <c r="B1109" t="s">
        <v>1150</v>
      </c>
      <c r="C1109" s="1">
        <v>30</v>
      </c>
      <c r="E1109" s="42">
        <f t="shared" si="25"/>
        <v>30</v>
      </c>
      <c r="F1109" s="77" t="s">
        <v>225</v>
      </c>
      <c r="G1109" s="77" t="s">
        <v>207</v>
      </c>
      <c r="H1109" s="77" t="s">
        <v>189</v>
      </c>
      <c r="I1109" s="13">
        <v>5</v>
      </c>
      <c r="J1109" s="14">
        <v>2015</v>
      </c>
      <c r="K1109" s="78" t="s">
        <v>123</v>
      </c>
      <c r="L1109" s="79" t="s">
        <v>101</v>
      </c>
      <c r="M1109" s="79" t="s">
        <v>284</v>
      </c>
      <c r="N1109" s="15" t="s">
        <v>28</v>
      </c>
      <c r="O1109" s="15" t="s">
        <v>29</v>
      </c>
      <c r="P1109" s="80" t="s">
        <v>2130</v>
      </c>
      <c r="Q1109" s="80" t="s">
        <v>207</v>
      </c>
    </row>
    <row r="1110" spans="1:17" hidden="1">
      <c r="A1110" t="s">
        <v>1469</v>
      </c>
      <c r="B1110" t="s">
        <v>1906</v>
      </c>
      <c r="C1110" s="1">
        <v>110.53</v>
      </c>
      <c r="E1110" s="42">
        <f t="shared" si="25"/>
        <v>110.53</v>
      </c>
      <c r="F1110" s="77" t="s">
        <v>225</v>
      </c>
      <c r="G1110" s="77" t="s">
        <v>207</v>
      </c>
      <c r="H1110" s="77" t="s">
        <v>189</v>
      </c>
      <c r="I1110" s="13">
        <v>5</v>
      </c>
      <c r="J1110" s="14">
        <v>2015</v>
      </c>
      <c r="K1110" s="78" t="s">
        <v>182</v>
      </c>
      <c r="L1110" s="79" t="s">
        <v>183</v>
      </c>
      <c r="M1110" s="79" t="s">
        <v>23</v>
      </c>
      <c r="N1110" s="15" t="s">
        <v>28</v>
      </c>
      <c r="O1110" s="15" t="s">
        <v>29</v>
      </c>
      <c r="P1110" s="80" t="s">
        <v>2130</v>
      </c>
      <c r="Q1110" s="80" t="s">
        <v>207</v>
      </c>
    </row>
    <row r="1111" spans="1:17" hidden="1">
      <c r="A1111" t="s">
        <v>1469</v>
      </c>
      <c r="B1111" t="s">
        <v>1907</v>
      </c>
      <c r="C1111" s="1">
        <v>95.37</v>
      </c>
      <c r="E1111" s="42">
        <f t="shared" si="25"/>
        <v>95.37</v>
      </c>
      <c r="F1111" s="77" t="s">
        <v>225</v>
      </c>
      <c r="G1111" s="77" t="s">
        <v>207</v>
      </c>
      <c r="H1111" s="77" t="s">
        <v>189</v>
      </c>
      <c r="I1111" s="13">
        <v>5</v>
      </c>
      <c r="J1111" s="14">
        <v>2015</v>
      </c>
      <c r="K1111" s="78" t="s">
        <v>182</v>
      </c>
      <c r="L1111" s="79" t="s">
        <v>183</v>
      </c>
      <c r="M1111" s="79" t="s">
        <v>23</v>
      </c>
      <c r="N1111" s="15" t="s">
        <v>28</v>
      </c>
      <c r="O1111" s="15" t="s">
        <v>29</v>
      </c>
      <c r="P1111" s="80" t="s">
        <v>2130</v>
      </c>
      <c r="Q1111" s="80" t="s">
        <v>207</v>
      </c>
    </row>
    <row r="1112" spans="1:17" hidden="1">
      <c r="A1112" t="s">
        <v>1469</v>
      </c>
      <c r="B1112" t="s">
        <v>1178</v>
      </c>
      <c r="C1112" s="1">
        <v>80.41</v>
      </c>
      <c r="E1112" s="42">
        <f t="shared" si="25"/>
        <v>80.41</v>
      </c>
      <c r="F1112" s="77" t="s">
        <v>225</v>
      </c>
      <c r="G1112" s="77" t="s">
        <v>207</v>
      </c>
      <c r="H1112" s="77" t="s">
        <v>189</v>
      </c>
      <c r="I1112" s="13">
        <v>5</v>
      </c>
      <c r="J1112" s="14">
        <v>2015</v>
      </c>
      <c r="K1112" s="78" t="s">
        <v>104</v>
      </c>
      <c r="L1112" s="79" t="s">
        <v>105</v>
      </c>
      <c r="M1112" s="79" t="s">
        <v>299</v>
      </c>
      <c r="N1112" s="15" t="s">
        <v>28</v>
      </c>
      <c r="O1112" s="15" t="s">
        <v>29</v>
      </c>
      <c r="P1112" s="80" t="s">
        <v>2130</v>
      </c>
      <c r="Q1112" s="80" t="s">
        <v>207</v>
      </c>
    </row>
    <row r="1113" spans="1:17" hidden="1">
      <c r="A1113" t="s">
        <v>1469</v>
      </c>
      <c r="B1113" t="s">
        <v>1219</v>
      </c>
      <c r="C1113" s="1">
        <v>61.69</v>
      </c>
      <c r="E1113" s="42">
        <f t="shared" si="25"/>
        <v>61.69</v>
      </c>
      <c r="F1113" s="77" t="s">
        <v>225</v>
      </c>
      <c r="G1113" s="77" t="s">
        <v>207</v>
      </c>
      <c r="H1113" s="77" t="s">
        <v>189</v>
      </c>
      <c r="I1113" s="13">
        <v>5</v>
      </c>
      <c r="J1113" s="14">
        <v>2015</v>
      </c>
      <c r="K1113" s="78" t="s">
        <v>123</v>
      </c>
      <c r="L1113" s="79" t="s">
        <v>101</v>
      </c>
      <c r="M1113" s="79" t="s">
        <v>284</v>
      </c>
      <c r="N1113" s="15" t="s">
        <v>28</v>
      </c>
      <c r="O1113" s="15" t="s">
        <v>29</v>
      </c>
      <c r="P1113" s="80" t="s">
        <v>2130</v>
      </c>
      <c r="Q1113" s="80" t="s">
        <v>207</v>
      </c>
    </row>
    <row r="1114" spans="1:17" hidden="1">
      <c r="A1114" t="s">
        <v>1469</v>
      </c>
      <c r="B1114" t="s">
        <v>1908</v>
      </c>
      <c r="C1114" s="1">
        <v>9.99</v>
      </c>
      <c r="E1114" s="42">
        <f t="shared" si="25"/>
        <v>9.99</v>
      </c>
      <c r="F1114" s="77" t="s">
        <v>225</v>
      </c>
      <c r="G1114" s="77" t="s">
        <v>207</v>
      </c>
      <c r="H1114" s="77" t="s">
        <v>189</v>
      </c>
      <c r="I1114" s="13">
        <v>5</v>
      </c>
      <c r="J1114" s="14">
        <v>2015</v>
      </c>
      <c r="K1114" s="78" t="s">
        <v>34</v>
      </c>
      <c r="L1114" s="79" t="s">
        <v>35</v>
      </c>
      <c r="M1114" s="79" t="s">
        <v>299</v>
      </c>
      <c r="N1114" s="15" t="s">
        <v>28</v>
      </c>
      <c r="O1114" s="15" t="s">
        <v>29</v>
      </c>
      <c r="P1114" s="80" t="s">
        <v>2130</v>
      </c>
      <c r="Q1114" s="80" t="s">
        <v>207</v>
      </c>
    </row>
    <row r="1115" spans="1:17" hidden="1">
      <c r="A1115" t="s">
        <v>1469</v>
      </c>
      <c r="B1115" t="s">
        <v>1166</v>
      </c>
      <c r="C1115" s="1">
        <v>698.65</v>
      </c>
      <c r="E1115" s="42">
        <f t="shared" si="25"/>
        <v>698.65</v>
      </c>
      <c r="F1115" s="77" t="s">
        <v>225</v>
      </c>
      <c r="G1115" s="77" t="s">
        <v>207</v>
      </c>
      <c r="H1115" s="77" t="s">
        <v>189</v>
      </c>
      <c r="I1115" s="13">
        <v>5</v>
      </c>
      <c r="J1115" s="14">
        <v>2015</v>
      </c>
      <c r="K1115" s="78" t="s">
        <v>446</v>
      </c>
      <c r="L1115" s="79" t="s">
        <v>1268</v>
      </c>
      <c r="M1115" s="79" t="s">
        <v>23</v>
      </c>
      <c r="N1115" s="15" t="s">
        <v>28</v>
      </c>
      <c r="O1115" s="15" t="s">
        <v>29</v>
      </c>
      <c r="P1115" s="80" t="s">
        <v>2130</v>
      </c>
      <c r="Q1115" s="80" t="s">
        <v>207</v>
      </c>
    </row>
    <row r="1116" spans="1:17" hidden="1">
      <c r="A1116" t="s">
        <v>1469</v>
      </c>
      <c r="B1116" t="s">
        <v>1136</v>
      </c>
      <c r="C1116" s="1">
        <v>200</v>
      </c>
      <c r="E1116" s="42">
        <f t="shared" si="25"/>
        <v>200</v>
      </c>
      <c r="F1116" s="77" t="s">
        <v>225</v>
      </c>
      <c r="G1116" s="77" t="s">
        <v>207</v>
      </c>
      <c r="H1116" s="77" t="s">
        <v>189</v>
      </c>
      <c r="I1116" s="13">
        <v>5</v>
      </c>
      <c r="J1116" s="14">
        <v>2015</v>
      </c>
      <c r="K1116" s="78" t="s">
        <v>182</v>
      </c>
      <c r="L1116" s="79" t="s">
        <v>232</v>
      </c>
      <c r="M1116" s="79" t="s">
        <v>23</v>
      </c>
      <c r="N1116" s="15" t="s">
        <v>28</v>
      </c>
      <c r="O1116" s="15" t="s">
        <v>29</v>
      </c>
      <c r="P1116" s="80" t="s">
        <v>2130</v>
      </c>
      <c r="Q1116" s="80" t="s">
        <v>207</v>
      </c>
    </row>
    <row r="1117" spans="1:17" hidden="1">
      <c r="A1117" t="s">
        <v>1470</v>
      </c>
      <c r="B1117" t="s">
        <v>1127</v>
      </c>
      <c r="C1117" s="1">
        <v>-12.96</v>
      </c>
      <c r="E1117" s="42">
        <f t="shared" si="25"/>
        <v>-12.96</v>
      </c>
      <c r="F1117" s="77" t="s">
        <v>1038</v>
      </c>
      <c r="G1117" s="77" t="s">
        <v>207</v>
      </c>
      <c r="H1117" s="77" t="s">
        <v>189</v>
      </c>
      <c r="I1117" s="13">
        <v>5</v>
      </c>
      <c r="J1117" s="14">
        <v>2015</v>
      </c>
      <c r="K1117" s="78" t="s">
        <v>182</v>
      </c>
      <c r="L1117" s="79" t="s">
        <v>183</v>
      </c>
      <c r="M1117" s="79" t="s">
        <v>23</v>
      </c>
      <c r="N1117" s="15" t="s">
        <v>28</v>
      </c>
      <c r="O1117" s="15" t="s">
        <v>29</v>
      </c>
      <c r="P1117" s="80" t="s">
        <v>2130</v>
      </c>
      <c r="Q1117" s="80" t="s">
        <v>207</v>
      </c>
    </row>
    <row r="1118" spans="1:17" hidden="1">
      <c r="A1118" t="s">
        <v>1470</v>
      </c>
      <c r="B1118" t="s">
        <v>1127</v>
      </c>
      <c r="C1118" s="1">
        <v>-3.6</v>
      </c>
      <c r="E1118" s="42">
        <f t="shared" si="25"/>
        <v>-3.6</v>
      </c>
      <c r="F1118" s="77" t="s">
        <v>1038</v>
      </c>
      <c r="G1118" s="77" t="s">
        <v>207</v>
      </c>
      <c r="H1118" s="77" t="s">
        <v>189</v>
      </c>
      <c r="I1118" s="13">
        <v>5</v>
      </c>
      <c r="J1118" s="14">
        <v>2015</v>
      </c>
      <c r="K1118" s="78" t="s">
        <v>182</v>
      </c>
      <c r="L1118" s="79" t="s">
        <v>183</v>
      </c>
      <c r="M1118" s="79" t="s">
        <v>23</v>
      </c>
      <c r="N1118" s="15" t="s">
        <v>28</v>
      </c>
      <c r="O1118" s="15" t="s">
        <v>29</v>
      </c>
      <c r="P1118" s="80" t="s">
        <v>2130</v>
      </c>
      <c r="Q1118" s="80" t="s">
        <v>207</v>
      </c>
    </row>
    <row r="1119" spans="1:17" hidden="1">
      <c r="A1119" t="s">
        <v>1470</v>
      </c>
      <c r="B1119" t="s">
        <v>1223</v>
      </c>
      <c r="C1119" s="1">
        <v>134.44</v>
      </c>
      <c r="E1119" s="42">
        <f t="shared" si="25"/>
        <v>134.44</v>
      </c>
      <c r="F1119" s="77" t="s">
        <v>225</v>
      </c>
      <c r="G1119" s="77" t="s">
        <v>207</v>
      </c>
      <c r="H1119" s="77" t="s">
        <v>189</v>
      </c>
      <c r="I1119" s="13">
        <v>5</v>
      </c>
      <c r="J1119" s="14">
        <v>2015</v>
      </c>
      <c r="K1119" s="78" t="s">
        <v>34</v>
      </c>
      <c r="L1119" s="79" t="s">
        <v>35</v>
      </c>
      <c r="M1119" s="79" t="s">
        <v>299</v>
      </c>
      <c r="N1119" s="15" t="s">
        <v>28</v>
      </c>
      <c r="O1119" s="15" t="s">
        <v>29</v>
      </c>
      <c r="P1119" s="80" t="s">
        <v>2130</v>
      </c>
      <c r="Q1119" s="80" t="s">
        <v>207</v>
      </c>
    </row>
    <row r="1120" spans="1:17" hidden="1">
      <c r="A1120" t="s">
        <v>1470</v>
      </c>
      <c r="B1120" t="s">
        <v>1909</v>
      </c>
      <c r="C1120" s="1">
        <v>22.01</v>
      </c>
      <c r="E1120" s="42">
        <f t="shared" si="25"/>
        <v>22.01</v>
      </c>
      <c r="F1120" s="77" t="s">
        <v>225</v>
      </c>
      <c r="G1120" s="77" t="s">
        <v>207</v>
      </c>
      <c r="H1120" s="77" t="s">
        <v>189</v>
      </c>
      <c r="I1120" s="13">
        <v>5</v>
      </c>
      <c r="J1120" s="14">
        <v>2015</v>
      </c>
      <c r="K1120" s="78" t="s">
        <v>34</v>
      </c>
      <c r="L1120" s="79" t="s">
        <v>35</v>
      </c>
      <c r="M1120" s="79" t="s">
        <v>299</v>
      </c>
      <c r="N1120" s="15" t="s">
        <v>28</v>
      </c>
      <c r="O1120" s="15" t="s">
        <v>29</v>
      </c>
      <c r="P1120" s="80" t="s">
        <v>2130</v>
      </c>
      <c r="Q1120" s="80" t="s">
        <v>207</v>
      </c>
    </row>
    <row r="1121" spans="1:17" hidden="1">
      <c r="A1121" t="s">
        <v>1470</v>
      </c>
      <c r="B1121" t="s">
        <v>1910</v>
      </c>
      <c r="C1121" s="1">
        <v>49.57</v>
      </c>
      <c r="E1121" s="42">
        <f t="shared" si="25"/>
        <v>49.57</v>
      </c>
      <c r="F1121" s="77" t="s">
        <v>225</v>
      </c>
      <c r="G1121" s="77" t="s">
        <v>207</v>
      </c>
      <c r="H1121" s="77" t="s">
        <v>189</v>
      </c>
      <c r="I1121" s="13">
        <v>5</v>
      </c>
      <c r="J1121" s="14">
        <v>2015</v>
      </c>
      <c r="K1121" s="78" t="s">
        <v>182</v>
      </c>
      <c r="L1121" s="79" t="s">
        <v>183</v>
      </c>
      <c r="M1121" s="79" t="s">
        <v>23</v>
      </c>
      <c r="N1121" s="15" t="s">
        <v>28</v>
      </c>
      <c r="O1121" s="15" t="s">
        <v>29</v>
      </c>
      <c r="P1121" s="80" t="s">
        <v>2130</v>
      </c>
      <c r="Q1121" s="80" t="s">
        <v>207</v>
      </c>
    </row>
    <row r="1122" spans="1:17" hidden="1">
      <c r="A1122" t="s">
        <v>1470</v>
      </c>
      <c r="B1122" t="s">
        <v>1911</v>
      </c>
      <c r="C1122" s="1">
        <v>55.93</v>
      </c>
      <c r="E1122" s="42">
        <f t="shared" si="25"/>
        <v>55.93</v>
      </c>
      <c r="F1122" s="77" t="s">
        <v>225</v>
      </c>
      <c r="G1122" s="77" t="s">
        <v>207</v>
      </c>
      <c r="H1122" s="77" t="s">
        <v>189</v>
      </c>
      <c r="I1122" s="13">
        <v>5</v>
      </c>
      <c r="J1122" s="14">
        <v>2015</v>
      </c>
      <c r="K1122" s="78" t="s">
        <v>182</v>
      </c>
      <c r="L1122" s="79" t="s">
        <v>183</v>
      </c>
      <c r="M1122" s="79" t="s">
        <v>23</v>
      </c>
      <c r="N1122" s="15" t="s">
        <v>28</v>
      </c>
      <c r="O1122" s="15" t="s">
        <v>29</v>
      </c>
      <c r="P1122" s="80" t="s">
        <v>2130</v>
      </c>
      <c r="Q1122" s="80" t="s">
        <v>207</v>
      </c>
    </row>
    <row r="1123" spans="1:17" hidden="1">
      <c r="A1123" t="s">
        <v>1470</v>
      </c>
      <c r="B1123" t="s">
        <v>1768</v>
      </c>
      <c r="C1123" s="1">
        <v>4.1500000000000004</v>
      </c>
      <c r="E1123" s="42">
        <f t="shared" si="25"/>
        <v>4.1500000000000004</v>
      </c>
      <c r="F1123" s="77" t="s">
        <v>225</v>
      </c>
      <c r="G1123" s="77" t="s">
        <v>207</v>
      </c>
      <c r="H1123" s="77" t="s">
        <v>189</v>
      </c>
      <c r="I1123" s="13">
        <v>5</v>
      </c>
      <c r="J1123" s="14">
        <v>2015</v>
      </c>
      <c r="K1123" s="78" t="s">
        <v>182</v>
      </c>
      <c r="L1123" s="79" t="s">
        <v>1257</v>
      </c>
      <c r="M1123" s="79" t="s">
        <v>23</v>
      </c>
      <c r="N1123" s="15" t="s">
        <v>28</v>
      </c>
      <c r="O1123" s="15" t="s">
        <v>29</v>
      </c>
      <c r="P1123" s="80" t="s">
        <v>2130</v>
      </c>
      <c r="Q1123" s="80" t="s">
        <v>207</v>
      </c>
    </row>
    <row r="1124" spans="1:17" hidden="1">
      <c r="A1124" t="s">
        <v>1470</v>
      </c>
      <c r="B1124" t="s">
        <v>1137</v>
      </c>
      <c r="C1124" s="1">
        <v>208.3</v>
      </c>
      <c r="E1124" s="42">
        <f t="shared" si="25"/>
        <v>208.3</v>
      </c>
      <c r="F1124" s="77" t="s">
        <v>225</v>
      </c>
      <c r="G1124" s="77" t="s">
        <v>207</v>
      </c>
      <c r="H1124" s="77" t="s">
        <v>189</v>
      </c>
      <c r="I1124" s="13">
        <v>5</v>
      </c>
      <c r="J1124" s="14">
        <v>2015</v>
      </c>
      <c r="K1124" s="78" t="s">
        <v>461</v>
      </c>
      <c r="L1124" s="79" t="s">
        <v>1249</v>
      </c>
      <c r="M1124" s="79" t="s">
        <v>299</v>
      </c>
      <c r="N1124" s="15" t="s">
        <v>28</v>
      </c>
      <c r="O1124" s="15" t="s">
        <v>29</v>
      </c>
      <c r="P1124" s="80" t="s">
        <v>2130</v>
      </c>
      <c r="Q1124" s="80" t="s">
        <v>207</v>
      </c>
    </row>
    <row r="1125" spans="1:17" hidden="1">
      <c r="A1125" t="s">
        <v>1471</v>
      </c>
      <c r="B1125" t="s">
        <v>1127</v>
      </c>
      <c r="C1125" s="1">
        <v>-5.53</v>
      </c>
      <c r="E1125" s="42">
        <f t="shared" si="25"/>
        <v>-5.53</v>
      </c>
      <c r="F1125" s="77" t="s">
        <v>1038</v>
      </c>
      <c r="G1125" s="77" t="s">
        <v>207</v>
      </c>
      <c r="H1125" s="77" t="s">
        <v>189</v>
      </c>
      <c r="I1125" s="13">
        <v>5</v>
      </c>
      <c r="J1125" s="14">
        <v>2015</v>
      </c>
      <c r="K1125" s="78" t="s">
        <v>182</v>
      </c>
      <c r="L1125" s="79" t="s">
        <v>183</v>
      </c>
      <c r="M1125" s="79" t="s">
        <v>23</v>
      </c>
      <c r="N1125" s="15" t="s">
        <v>28</v>
      </c>
      <c r="O1125" s="15" t="s">
        <v>29</v>
      </c>
      <c r="P1125" s="80" t="s">
        <v>2130</v>
      </c>
      <c r="Q1125" s="80" t="s">
        <v>207</v>
      </c>
    </row>
    <row r="1126" spans="1:17" hidden="1">
      <c r="A1126" t="s">
        <v>1471</v>
      </c>
      <c r="B1126" t="s">
        <v>1189</v>
      </c>
      <c r="C1126" s="1">
        <v>22.88</v>
      </c>
      <c r="E1126" s="42">
        <f t="shared" si="25"/>
        <v>22.88</v>
      </c>
      <c r="F1126" s="77" t="s">
        <v>225</v>
      </c>
      <c r="G1126" s="77" t="s">
        <v>207</v>
      </c>
      <c r="H1126" s="77" t="s">
        <v>189</v>
      </c>
      <c r="I1126" s="13">
        <v>5</v>
      </c>
      <c r="J1126" s="14">
        <v>2015</v>
      </c>
      <c r="K1126" s="78" t="s">
        <v>34</v>
      </c>
      <c r="L1126" s="79" t="s">
        <v>35</v>
      </c>
      <c r="M1126" s="79" t="s">
        <v>299</v>
      </c>
      <c r="N1126" s="15" t="s">
        <v>28</v>
      </c>
      <c r="O1126" s="15" t="s">
        <v>29</v>
      </c>
      <c r="P1126" s="80" t="s">
        <v>2130</v>
      </c>
      <c r="Q1126" s="80" t="s">
        <v>207</v>
      </c>
    </row>
    <row r="1127" spans="1:17" hidden="1">
      <c r="A1127" t="s">
        <v>1471</v>
      </c>
      <c r="B1127" t="s">
        <v>1912</v>
      </c>
      <c r="C1127" s="1">
        <v>70</v>
      </c>
      <c r="E1127" s="42">
        <f t="shared" si="25"/>
        <v>70</v>
      </c>
      <c r="F1127" s="77" t="s">
        <v>225</v>
      </c>
      <c r="G1127" s="77" t="s">
        <v>207</v>
      </c>
      <c r="H1127" s="77" t="s">
        <v>189</v>
      </c>
      <c r="I1127" s="13">
        <v>5</v>
      </c>
      <c r="J1127" s="14">
        <v>2015</v>
      </c>
      <c r="K1127" s="78" t="s">
        <v>463</v>
      </c>
      <c r="L1127" s="79" t="s">
        <v>2136</v>
      </c>
      <c r="M1127" s="79" t="s">
        <v>299</v>
      </c>
      <c r="N1127" s="15" t="s">
        <v>28</v>
      </c>
      <c r="O1127" s="15" t="s">
        <v>29</v>
      </c>
      <c r="P1127" s="80" t="s">
        <v>2130</v>
      </c>
      <c r="Q1127" s="80" t="s">
        <v>207</v>
      </c>
    </row>
    <row r="1128" spans="1:17" hidden="1">
      <c r="A1128" t="s">
        <v>1471</v>
      </c>
      <c r="B1128" t="s">
        <v>1143</v>
      </c>
      <c r="C1128" s="1">
        <v>32.61</v>
      </c>
      <c r="E1128" s="42">
        <f t="shared" si="25"/>
        <v>32.61</v>
      </c>
      <c r="F1128" s="77" t="s">
        <v>225</v>
      </c>
      <c r="G1128" s="77" t="s">
        <v>207</v>
      </c>
      <c r="H1128" s="77" t="s">
        <v>189</v>
      </c>
      <c r="I1128" s="13">
        <v>5</v>
      </c>
      <c r="J1128" s="14">
        <v>2015</v>
      </c>
      <c r="K1128" s="78" t="s">
        <v>496</v>
      </c>
      <c r="L1128" s="79" t="s">
        <v>1251</v>
      </c>
      <c r="M1128" s="79" t="s">
        <v>23</v>
      </c>
      <c r="N1128" s="15" t="s">
        <v>28</v>
      </c>
      <c r="O1128" s="15" t="s">
        <v>29</v>
      </c>
      <c r="P1128" s="80" t="s">
        <v>2130</v>
      </c>
      <c r="Q1128" s="80" t="s">
        <v>207</v>
      </c>
    </row>
    <row r="1129" spans="1:17" hidden="1">
      <c r="A1129" t="s">
        <v>1471</v>
      </c>
      <c r="B1129" t="s">
        <v>1233</v>
      </c>
      <c r="C1129" s="1">
        <v>198</v>
      </c>
      <c r="E1129" s="42">
        <f t="shared" si="25"/>
        <v>198</v>
      </c>
      <c r="F1129" s="77" t="s">
        <v>225</v>
      </c>
      <c r="G1129" s="77" t="s">
        <v>207</v>
      </c>
      <c r="H1129" s="77" t="s">
        <v>189</v>
      </c>
      <c r="I1129" s="13">
        <v>5</v>
      </c>
      <c r="J1129" s="14">
        <v>2015</v>
      </c>
      <c r="K1129" s="78" t="s">
        <v>97</v>
      </c>
      <c r="L1129" s="79" t="s">
        <v>98</v>
      </c>
      <c r="M1129" s="79" t="s">
        <v>23</v>
      </c>
      <c r="N1129" s="15" t="s">
        <v>28</v>
      </c>
      <c r="O1129" s="15" t="s">
        <v>24</v>
      </c>
      <c r="P1129" s="80" t="s">
        <v>2131</v>
      </c>
      <c r="Q1129" s="80" t="s">
        <v>207</v>
      </c>
    </row>
    <row r="1130" spans="1:17" hidden="1">
      <c r="A1130" t="s">
        <v>1472</v>
      </c>
      <c r="B1130" t="s">
        <v>1127</v>
      </c>
      <c r="C1130" s="1">
        <v>-2.8</v>
      </c>
      <c r="E1130" s="42">
        <f t="shared" si="25"/>
        <v>-2.8</v>
      </c>
      <c r="F1130" s="77" t="s">
        <v>1038</v>
      </c>
      <c r="G1130" s="77" t="s">
        <v>207</v>
      </c>
      <c r="H1130" s="77" t="s">
        <v>189</v>
      </c>
      <c r="I1130" s="13">
        <v>5</v>
      </c>
      <c r="J1130" s="14">
        <v>2015</v>
      </c>
      <c r="K1130" s="78" t="s">
        <v>182</v>
      </c>
      <c r="L1130" s="79" t="s">
        <v>183</v>
      </c>
      <c r="M1130" s="79" t="s">
        <v>23</v>
      </c>
      <c r="N1130" s="15" t="s">
        <v>28</v>
      </c>
      <c r="O1130" s="15" t="s">
        <v>29</v>
      </c>
      <c r="P1130" s="80" t="s">
        <v>2130</v>
      </c>
      <c r="Q1130" s="80" t="s">
        <v>207</v>
      </c>
    </row>
    <row r="1131" spans="1:17" hidden="1">
      <c r="A1131" t="s">
        <v>1472</v>
      </c>
      <c r="B1131" t="s">
        <v>1127</v>
      </c>
      <c r="C1131" s="1">
        <v>-2.48</v>
      </c>
      <c r="E1131" s="42">
        <f t="shared" si="25"/>
        <v>-2.48</v>
      </c>
      <c r="F1131" s="77" t="s">
        <v>1038</v>
      </c>
      <c r="G1131" s="77" t="s">
        <v>207</v>
      </c>
      <c r="H1131" s="77" t="s">
        <v>189</v>
      </c>
      <c r="I1131" s="13">
        <v>5</v>
      </c>
      <c r="J1131" s="14">
        <v>2015</v>
      </c>
      <c r="K1131" s="78" t="s">
        <v>182</v>
      </c>
      <c r="L1131" s="79" t="s">
        <v>183</v>
      </c>
      <c r="M1131" s="79" t="s">
        <v>23</v>
      </c>
      <c r="N1131" s="15" t="s">
        <v>28</v>
      </c>
      <c r="O1131" s="15" t="s">
        <v>29</v>
      </c>
      <c r="P1131" s="80" t="s">
        <v>2130</v>
      </c>
      <c r="Q1131" s="80" t="s">
        <v>207</v>
      </c>
    </row>
    <row r="1132" spans="1:17" hidden="1">
      <c r="A1132" t="s">
        <v>1472</v>
      </c>
      <c r="B1132" t="s">
        <v>1182</v>
      </c>
      <c r="C1132" s="1">
        <v>6.21</v>
      </c>
      <c r="E1132" s="42">
        <f t="shared" si="25"/>
        <v>6.21</v>
      </c>
      <c r="F1132" s="77" t="s">
        <v>225</v>
      </c>
      <c r="G1132" s="77" t="s">
        <v>207</v>
      </c>
      <c r="H1132" s="77" t="s">
        <v>189</v>
      </c>
      <c r="I1132" s="13">
        <v>5</v>
      </c>
      <c r="J1132" s="14">
        <v>2015</v>
      </c>
      <c r="K1132" s="78" t="s">
        <v>428</v>
      </c>
      <c r="L1132" s="79" t="s">
        <v>1275</v>
      </c>
      <c r="M1132" s="79" t="s">
        <v>23</v>
      </c>
      <c r="N1132" s="15" t="s">
        <v>28</v>
      </c>
      <c r="O1132" s="15" t="s">
        <v>29</v>
      </c>
      <c r="P1132" s="80" t="s">
        <v>2130</v>
      </c>
      <c r="Q1132" s="80" t="s">
        <v>207</v>
      </c>
    </row>
    <row r="1133" spans="1:17" hidden="1">
      <c r="A1133" t="s">
        <v>1472</v>
      </c>
      <c r="B1133" t="s">
        <v>1143</v>
      </c>
      <c r="C1133" s="1">
        <v>32.61</v>
      </c>
      <c r="E1133" s="42">
        <f t="shared" ref="E1133:E1196" si="26">C1133</f>
        <v>32.61</v>
      </c>
      <c r="F1133" s="77" t="s">
        <v>225</v>
      </c>
      <c r="G1133" s="77" t="s">
        <v>207</v>
      </c>
      <c r="H1133" s="77" t="s">
        <v>189</v>
      </c>
      <c r="I1133" s="13">
        <v>5</v>
      </c>
      <c r="J1133" s="14">
        <v>2015</v>
      </c>
      <c r="K1133" s="78" t="s">
        <v>496</v>
      </c>
      <c r="L1133" s="79" t="s">
        <v>1251</v>
      </c>
      <c r="M1133" s="79" t="s">
        <v>23</v>
      </c>
      <c r="N1133" s="15" t="s">
        <v>28</v>
      </c>
      <c r="O1133" s="15" t="s">
        <v>29</v>
      </c>
      <c r="P1133" s="80" t="s">
        <v>2130</v>
      </c>
      <c r="Q1133" s="80" t="s">
        <v>207</v>
      </c>
    </row>
    <row r="1134" spans="1:17" hidden="1">
      <c r="A1134" t="s">
        <v>1472</v>
      </c>
      <c r="B1134" t="s">
        <v>1609</v>
      </c>
      <c r="C1134" s="1">
        <v>70.11</v>
      </c>
      <c r="E1134" s="42">
        <f t="shared" si="26"/>
        <v>70.11</v>
      </c>
      <c r="F1134" s="77" t="s">
        <v>225</v>
      </c>
      <c r="G1134" s="77" t="s">
        <v>207</v>
      </c>
      <c r="H1134" s="77" t="s">
        <v>189</v>
      </c>
      <c r="I1134" s="13">
        <v>5</v>
      </c>
      <c r="J1134" s="14">
        <v>2015</v>
      </c>
      <c r="K1134" s="78" t="s">
        <v>97</v>
      </c>
      <c r="L1134" s="79" t="s">
        <v>98</v>
      </c>
      <c r="M1134" s="79" t="s">
        <v>23</v>
      </c>
      <c r="N1134" s="15" t="s">
        <v>28</v>
      </c>
      <c r="O1134" s="15" t="s">
        <v>24</v>
      </c>
      <c r="P1134" s="80" t="s">
        <v>2131</v>
      </c>
      <c r="Q1134" s="80" t="s">
        <v>207</v>
      </c>
    </row>
    <row r="1135" spans="1:17" hidden="1">
      <c r="A1135" t="s">
        <v>1472</v>
      </c>
      <c r="B1135" t="s">
        <v>1913</v>
      </c>
      <c r="C1135" s="1">
        <v>11.3</v>
      </c>
      <c r="E1135" s="42">
        <f t="shared" si="26"/>
        <v>11.3</v>
      </c>
      <c r="F1135" s="77" t="s">
        <v>225</v>
      </c>
      <c r="G1135" s="77" t="s">
        <v>207</v>
      </c>
      <c r="H1135" s="77" t="s">
        <v>189</v>
      </c>
      <c r="I1135" s="13">
        <v>5</v>
      </c>
      <c r="J1135" s="14">
        <v>2015</v>
      </c>
      <c r="K1135" s="78" t="s">
        <v>182</v>
      </c>
      <c r="L1135" s="79" t="s">
        <v>183</v>
      </c>
      <c r="M1135" s="79" t="s">
        <v>23</v>
      </c>
      <c r="N1135" s="15" t="s">
        <v>28</v>
      </c>
      <c r="O1135" s="15" t="s">
        <v>29</v>
      </c>
      <c r="P1135" s="80" t="s">
        <v>2130</v>
      </c>
      <c r="Q1135" s="80" t="s">
        <v>207</v>
      </c>
    </row>
    <row r="1136" spans="1:17" hidden="1">
      <c r="A1136" t="s">
        <v>1472</v>
      </c>
      <c r="B1136" t="s">
        <v>1914</v>
      </c>
      <c r="C1136" s="1">
        <v>596.62</v>
      </c>
      <c r="E1136" s="42">
        <f t="shared" si="26"/>
        <v>596.62</v>
      </c>
      <c r="F1136" s="77" t="s">
        <v>225</v>
      </c>
      <c r="G1136" s="77" t="s">
        <v>207</v>
      </c>
      <c r="H1136" s="77" t="s">
        <v>189</v>
      </c>
      <c r="I1136" s="13">
        <v>5</v>
      </c>
      <c r="J1136" s="14">
        <v>2015</v>
      </c>
      <c r="K1136" s="78" t="s">
        <v>182</v>
      </c>
      <c r="L1136" s="79" t="s">
        <v>183</v>
      </c>
      <c r="M1136" s="79" t="s">
        <v>23</v>
      </c>
      <c r="N1136" s="15" t="s">
        <v>28</v>
      </c>
      <c r="O1136" s="15" t="s">
        <v>29</v>
      </c>
      <c r="P1136" s="80" t="s">
        <v>2130</v>
      </c>
      <c r="Q1136" s="80" t="s">
        <v>207</v>
      </c>
    </row>
    <row r="1137" spans="1:17" hidden="1">
      <c r="A1137" t="s">
        <v>1472</v>
      </c>
      <c r="B1137" t="s">
        <v>1169</v>
      </c>
      <c r="C1137" s="1">
        <v>20</v>
      </c>
      <c r="E1137" s="42">
        <f t="shared" si="26"/>
        <v>20</v>
      </c>
      <c r="F1137" s="77" t="s">
        <v>225</v>
      </c>
      <c r="G1137" s="77" t="s">
        <v>207</v>
      </c>
      <c r="H1137" s="77" t="s">
        <v>189</v>
      </c>
      <c r="I1137" s="13">
        <v>5</v>
      </c>
      <c r="J1137" s="14">
        <v>2015</v>
      </c>
      <c r="K1137" s="78" t="s">
        <v>34</v>
      </c>
      <c r="L1137" s="79" t="s">
        <v>35</v>
      </c>
      <c r="M1137" s="79" t="s">
        <v>299</v>
      </c>
      <c r="N1137" s="15" t="s">
        <v>28</v>
      </c>
      <c r="O1137" s="15" t="s">
        <v>29</v>
      </c>
      <c r="P1137" s="80" t="s">
        <v>2130</v>
      </c>
      <c r="Q1137" s="80" t="s">
        <v>207</v>
      </c>
    </row>
    <row r="1138" spans="1:17" hidden="1">
      <c r="A1138" t="s">
        <v>1472</v>
      </c>
      <c r="B1138" t="s">
        <v>1217</v>
      </c>
      <c r="C1138" s="1">
        <v>39.85</v>
      </c>
      <c r="E1138" s="42">
        <f t="shared" si="26"/>
        <v>39.85</v>
      </c>
      <c r="F1138" s="77" t="s">
        <v>225</v>
      </c>
      <c r="G1138" s="77" t="s">
        <v>207</v>
      </c>
      <c r="H1138" s="77" t="s">
        <v>189</v>
      </c>
      <c r="I1138" s="13">
        <v>5</v>
      </c>
      <c r="J1138" s="14">
        <v>2015</v>
      </c>
      <c r="K1138" s="78" t="s">
        <v>435</v>
      </c>
      <c r="L1138" s="79" t="s">
        <v>1255</v>
      </c>
      <c r="M1138" s="79" t="s">
        <v>23</v>
      </c>
      <c r="N1138" s="15" t="s">
        <v>28</v>
      </c>
      <c r="O1138" s="15" t="s">
        <v>29</v>
      </c>
      <c r="P1138" s="80" t="s">
        <v>2130</v>
      </c>
      <c r="Q1138" s="80" t="s">
        <v>207</v>
      </c>
    </row>
    <row r="1139" spans="1:17" hidden="1">
      <c r="A1139" t="s">
        <v>1472</v>
      </c>
      <c r="B1139" t="s">
        <v>1136</v>
      </c>
      <c r="C1139" s="1">
        <v>100</v>
      </c>
      <c r="E1139" s="42">
        <f t="shared" si="26"/>
        <v>100</v>
      </c>
      <c r="F1139" s="77" t="s">
        <v>225</v>
      </c>
      <c r="G1139" s="77" t="s">
        <v>207</v>
      </c>
      <c r="H1139" s="77" t="s">
        <v>189</v>
      </c>
      <c r="I1139" s="13">
        <v>5</v>
      </c>
      <c r="J1139" s="14">
        <v>2015</v>
      </c>
      <c r="K1139" s="78" t="s">
        <v>182</v>
      </c>
      <c r="L1139" s="79" t="s">
        <v>232</v>
      </c>
      <c r="M1139" s="79" t="s">
        <v>23</v>
      </c>
      <c r="N1139" s="15" t="s">
        <v>28</v>
      </c>
      <c r="O1139" s="15" t="s">
        <v>29</v>
      </c>
      <c r="P1139" s="80" t="s">
        <v>2130</v>
      </c>
      <c r="Q1139" s="80" t="s">
        <v>207</v>
      </c>
    </row>
    <row r="1140" spans="1:17" hidden="1">
      <c r="A1140" t="s">
        <v>1472</v>
      </c>
      <c r="B1140" t="s">
        <v>1136</v>
      </c>
      <c r="C1140" s="1">
        <v>200</v>
      </c>
      <c r="E1140" s="42">
        <f t="shared" si="26"/>
        <v>200</v>
      </c>
      <c r="F1140" s="77" t="s">
        <v>225</v>
      </c>
      <c r="G1140" s="77" t="s">
        <v>207</v>
      </c>
      <c r="H1140" s="77" t="s">
        <v>189</v>
      </c>
      <c r="I1140" s="13">
        <v>5</v>
      </c>
      <c r="J1140" s="14">
        <v>2015</v>
      </c>
      <c r="K1140" s="78" t="s">
        <v>182</v>
      </c>
      <c r="L1140" s="79" t="s">
        <v>232</v>
      </c>
      <c r="M1140" s="79" t="s">
        <v>23</v>
      </c>
      <c r="N1140" s="15" t="s">
        <v>28</v>
      </c>
      <c r="O1140" s="15" t="s">
        <v>29</v>
      </c>
      <c r="P1140" s="80" t="s">
        <v>2130</v>
      </c>
      <c r="Q1140" s="80" t="s">
        <v>207</v>
      </c>
    </row>
    <row r="1141" spans="1:17" hidden="1">
      <c r="A1141" t="s">
        <v>1473</v>
      </c>
      <c r="B1141" t="s">
        <v>1216</v>
      </c>
      <c r="C1141" s="1">
        <v>9.9499999999999993</v>
      </c>
      <c r="E1141" s="42">
        <f t="shared" si="26"/>
        <v>9.9499999999999993</v>
      </c>
      <c r="F1141" s="77" t="s">
        <v>225</v>
      </c>
      <c r="G1141" s="77" t="s">
        <v>207</v>
      </c>
      <c r="H1141" s="77" t="s">
        <v>189</v>
      </c>
      <c r="I1141" s="13">
        <v>5</v>
      </c>
      <c r="J1141" s="14">
        <v>2015</v>
      </c>
      <c r="K1141" s="78" t="s">
        <v>139</v>
      </c>
      <c r="L1141" s="79" t="s">
        <v>1252</v>
      </c>
      <c r="M1141" s="79" t="s">
        <v>294</v>
      </c>
      <c r="N1141" s="15" t="s">
        <v>28</v>
      </c>
      <c r="O1141" s="15" t="s">
        <v>29</v>
      </c>
      <c r="P1141" s="80" t="s">
        <v>2130</v>
      </c>
      <c r="Q1141" s="80" t="s">
        <v>207</v>
      </c>
    </row>
    <row r="1142" spans="1:17" hidden="1">
      <c r="A1142" t="s">
        <v>1473</v>
      </c>
      <c r="B1142" t="s">
        <v>1915</v>
      </c>
      <c r="C1142" s="1">
        <v>32.9</v>
      </c>
      <c r="E1142" s="42">
        <f t="shared" si="26"/>
        <v>32.9</v>
      </c>
      <c r="F1142" s="77" t="s">
        <v>225</v>
      </c>
      <c r="G1142" s="77" t="s">
        <v>207</v>
      </c>
      <c r="H1142" s="77" t="s">
        <v>189</v>
      </c>
      <c r="I1142" s="13">
        <v>5</v>
      </c>
      <c r="J1142" s="14">
        <v>2015</v>
      </c>
      <c r="K1142" s="78" t="s">
        <v>182</v>
      </c>
      <c r="L1142" s="79" t="s">
        <v>183</v>
      </c>
      <c r="M1142" s="79" t="s">
        <v>23</v>
      </c>
      <c r="N1142" s="15" t="s">
        <v>28</v>
      </c>
      <c r="O1142" s="15" t="s">
        <v>29</v>
      </c>
      <c r="P1142" s="80" t="s">
        <v>2130</v>
      </c>
      <c r="Q1142" s="80" t="s">
        <v>207</v>
      </c>
    </row>
    <row r="1143" spans="1:17" hidden="1">
      <c r="A1143" t="s">
        <v>1473</v>
      </c>
      <c r="B1143" t="s">
        <v>1916</v>
      </c>
      <c r="C1143" s="1">
        <v>59.26</v>
      </c>
      <c r="E1143" s="42">
        <f t="shared" si="26"/>
        <v>59.26</v>
      </c>
      <c r="F1143" s="77" t="s">
        <v>225</v>
      </c>
      <c r="G1143" s="77" t="s">
        <v>207</v>
      </c>
      <c r="H1143" s="77" t="s">
        <v>189</v>
      </c>
      <c r="I1143" s="13">
        <v>5</v>
      </c>
      <c r="J1143" s="14">
        <v>2015</v>
      </c>
      <c r="K1143" s="78" t="s">
        <v>182</v>
      </c>
      <c r="L1143" s="79" t="s">
        <v>183</v>
      </c>
      <c r="M1143" s="79" t="s">
        <v>23</v>
      </c>
      <c r="N1143" s="15" t="s">
        <v>28</v>
      </c>
      <c r="O1143" s="15" t="s">
        <v>29</v>
      </c>
      <c r="P1143" s="80" t="s">
        <v>2130</v>
      </c>
      <c r="Q1143" s="80" t="s">
        <v>207</v>
      </c>
    </row>
    <row r="1144" spans="1:17" hidden="1">
      <c r="A1144" t="s">
        <v>1473</v>
      </c>
      <c r="B1144" t="s">
        <v>1917</v>
      </c>
      <c r="C1144" s="1">
        <v>28.05</v>
      </c>
      <c r="E1144" s="42">
        <f t="shared" si="26"/>
        <v>28.05</v>
      </c>
      <c r="F1144" s="77" t="s">
        <v>225</v>
      </c>
      <c r="G1144" s="77" t="s">
        <v>207</v>
      </c>
      <c r="H1144" s="77" t="s">
        <v>189</v>
      </c>
      <c r="I1144" s="13">
        <v>5</v>
      </c>
      <c r="J1144" s="14">
        <v>2015</v>
      </c>
      <c r="K1144" s="78" t="s">
        <v>34</v>
      </c>
      <c r="L1144" s="79" t="s">
        <v>35</v>
      </c>
      <c r="M1144" s="79" t="s">
        <v>299</v>
      </c>
      <c r="N1144" s="15" t="s">
        <v>28</v>
      </c>
      <c r="O1144" s="15" t="s">
        <v>29</v>
      </c>
      <c r="P1144" s="80" t="s">
        <v>2130</v>
      </c>
      <c r="Q1144" s="80" t="s">
        <v>207</v>
      </c>
    </row>
    <row r="1145" spans="1:17" hidden="1">
      <c r="A1145" t="s">
        <v>1474</v>
      </c>
      <c r="B1145" t="s">
        <v>1127</v>
      </c>
      <c r="C1145" s="1">
        <v>-29.83</v>
      </c>
      <c r="E1145" s="42">
        <f t="shared" si="26"/>
        <v>-29.83</v>
      </c>
      <c r="F1145" s="77" t="s">
        <v>1038</v>
      </c>
      <c r="G1145" s="77" t="s">
        <v>207</v>
      </c>
      <c r="H1145" s="77" t="s">
        <v>189</v>
      </c>
      <c r="I1145" s="13">
        <v>5</v>
      </c>
      <c r="J1145" s="14">
        <v>2015</v>
      </c>
      <c r="K1145" s="78" t="s">
        <v>182</v>
      </c>
      <c r="L1145" s="79" t="s">
        <v>183</v>
      </c>
      <c r="M1145" s="79" t="s">
        <v>23</v>
      </c>
      <c r="N1145" s="15" t="s">
        <v>28</v>
      </c>
      <c r="O1145" s="15" t="s">
        <v>29</v>
      </c>
      <c r="P1145" s="80" t="s">
        <v>2130</v>
      </c>
      <c r="Q1145" s="80" t="s">
        <v>207</v>
      </c>
    </row>
    <row r="1146" spans="1:17" hidden="1">
      <c r="A1146" t="s">
        <v>1474</v>
      </c>
      <c r="B1146" t="s">
        <v>1918</v>
      </c>
      <c r="C1146" s="1">
        <v>29.63</v>
      </c>
      <c r="E1146" s="42">
        <f t="shared" si="26"/>
        <v>29.63</v>
      </c>
      <c r="F1146" s="77" t="s">
        <v>225</v>
      </c>
      <c r="G1146" s="77" t="s">
        <v>207</v>
      </c>
      <c r="H1146" s="77" t="s">
        <v>189</v>
      </c>
      <c r="I1146" s="13">
        <v>5</v>
      </c>
      <c r="J1146" s="14">
        <v>2015</v>
      </c>
      <c r="K1146" s="78" t="s">
        <v>182</v>
      </c>
      <c r="L1146" s="79" t="s">
        <v>183</v>
      </c>
      <c r="M1146" s="79" t="s">
        <v>23</v>
      </c>
      <c r="N1146" s="15" t="s">
        <v>28</v>
      </c>
      <c r="O1146" s="15" t="s">
        <v>29</v>
      </c>
      <c r="P1146" s="80" t="s">
        <v>2130</v>
      </c>
      <c r="Q1146" s="80" t="s">
        <v>207</v>
      </c>
    </row>
    <row r="1147" spans="1:17" hidden="1">
      <c r="A1147" t="s">
        <v>1475</v>
      </c>
      <c r="B1147" t="s">
        <v>1127</v>
      </c>
      <c r="C1147" s="1">
        <v>-2.96</v>
      </c>
      <c r="E1147" s="42">
        <f t="shared" si="26"/>
        <v>-2.96</v>
      </c>
      <c r="F1147" s="77" t="s">
        <v>1038</v>
      </c>
      <c r="G1147" s="77" t="s">
        <v>207</v>
      </c>
      <c r="H1147" s="77" t="s">
        <v>189</v>
      </c>
      <c r="I1147" s="13">
        <v>5</v>
      </c>
      <c r="J1147" s="14">
        <v>2015</v>
      </c>
      <c r="K1147" s="78" t="s">
        <v>182</v>
      </c>
      <c r="L1147" s="79" t="s">
        <v>183</v>
      </c>
      <c r="M1147" s="79" t="s">
        <v>23</v>
      </c>
      <c r="N1147" s="15" t="s">
        <v>28</v>
      </c>
      <c r="O1147" s="15" t="s">
        <v>29</v>
      </c>
      <c r="P1147" s="80" t="s">
        <v>2130</v>
      </c>
      <c r="Q1147" s="80" t="s">
        <v>207</v>
      </c>
    </row>
    <row r="1148" spans="1:17" hidden="1">
      <c r="A1148" t="s">
        <v>1475</v>
      </c>
      <c r="B1148" t="s">
        <v>1127</v>
      </c>
      <c r="C1148" s="1">
        <v>-1.65</v>
      </c>
      <c r="E1148" s="42">
        <f t="shared" si="26"/>
        <v>-1.65</v>
      </c>
      <c r="F1148" s="77" t="s">
        <v>1038</v>
      </c>
      <c r="G1148" s="77" t="s">
        <v>207</v>
      </c>
      <c r="H1148" s="77" t="s">
        <v>189</v>
      </c>
      <c r="I1148" s="13">
        <v>5</v>
      </c>
      <c r="J1148" s="14">
        <v>2015</v>
      </c>
      <c r="K1148" s="78" t="s">
        <v>182</v>
      </c>
      <c r="L1148" s="79" t="s">
        <v>183</v>
      </c>
      <c r="M1148" s="79" t="s">
        <v>23</v>
      </c>
      <c r="N1148" s="15" t="s">
        <v>28</v>
      </c>
      <c r="O1148" s="15" t="s">
        <v>29</v>
      </c>
      <c r="P1148" s="80" t="s">
        <v>2130</v>
      </c>
      <c r="Q1148" s="80" t="s">
        <v>207</v>
      </c>
    </row>
    <row r="1149" spans="1:17" hidden="1">
      <c r="A1149" t="s">
        <v>1475</v>
      </c>
      <c r="B1149" t="s">
        <v>1172</v>
      </c>
      <c r="C1149" s="1">
        <v>24.52</v>
      </c>
      <c r="E1149" s="42">
        <f t="shared" si="26"/>
        <v>24.52</v>
      </c>
      <c r="F1149" s="77" t="s">
        <v>225</v>
      </c>
      <c r="G1149" s="77" t="s">
        <v>207</v>
      </c>
      <c r="H1149" s="77" t="s">
        <v>189</v>
      </c>
      <c r="I1149" s="13">
        <v>5</v>
      </c>
      <c r="J1149" s="14">
        <v>2015</v>
      </c>
      <c r="K1149" s="78" t="s">
        <v>34</v>
      </c>
      <c r="L1149" s="79" t="s">
        <v>35</v>
      </c>
      <c r="M1149" s="79" t="s">
        <v>299</v>
      </c>
      <c r="N1149" s="15" t="s">
        <v>28</v>
      </c>
      <c r="O1149" s="15" t="s">
        <v>29</v>
      </c>
      <c r="P1149" s="80" t="s">
        <v>2130</v>
      </c>
      <c r="Q1149" s="80" t="s">
        <v>207</v>
      </c>
    </row>
    <row r="1150" spans="1:17" hidden="1">
      <c r="A1150" t="s">
        <v>1475</v>
      </c>
      <c r="B1150" t="s">
        <v>1919</v>
      </c>
      <c r="C1150" s="1">
        <v>30.51</v>
      </c>
      <c r="E1150" s="42">
        <f t="shared" si="26"/>
        <v>30.51</v>
      </c>
      <c r="F1150" s="77" t="s">
        <v>225</v>
      </c>
      <c r="G1150" s="77" t="s">
        <v>207</v>
      </c>
      <c r="H1150" s="77" t="s">
        <v>189</v>
      </c>
      <c r="I1150" s="13">
        <v>5</v>
      </c>
      <c r="J1150" s="14">
        <v>2015</v>
      </c>
      <c r="K1150" s="78" t="s">
        <v>182</v>
      </c>
      <c r="L1150" s="79" t="s">
        <v>183</v>
      </c>
      <c r="M1150" s="79" t="s">
        <v>23</v>
      </c>
      <c r="N1150" s="15" t="s">
        <v>28</v>
      </c>
      <c r="O1150" s="15" t="s">
        <v>29</v>
      </c>
      <c r="P1150" s="80" t="s">
        <v>2130</v>
      </c>
      <c r="Q1150" s="80" t="s">
        <v>207</v>
      </c>
    </row>
    <row r="1151" spans="1:17" hidden="1">
      <c r="A1151" t="s">
        <v>1475</v>
      </c>
      <c r="B1151" t="s">
        <v>1920</v>
      </c>
      <c r="C1151" s="1">
        <v>88.72</v>
      </c>
      <c r="E1151" s="42">
        <f t="shared" si="26"/>
        <v>88.72</v>
      </c>
      <c r="F1151" s="77" t="s">
        <v>225</v>
      </c>
      <c r="G1151" s="77" t="s">
        <v>207</v>
      </c>
      <c r="H1151" s="77" t="s">
        <v>189</v>
      </c>
      <c r="I1151" s="13">
        <v>5</v>
      </c>
      <c r="J1151" s="14">
        <v>2015</v>
      </c>
      <c r="K1151" s="78" t="s">
        <v>182</v>
      </c>
      <c r="L1151" s="79" t="s">
        <v>183</v>
      </c>
      <c r="M1151" s="79" t="s">
        <v>23</v>
      </c>
      <c r="N1151" s="15" t="s">
        <v>28</v>
      </c>
      <c r="O1151" s="15" t="s">
        <v>29</v>
      </c>
      <c r="P1151" s="80" t="s">
        <v>2130</v>
      </c>
      <c r="Q1151" s="80" t="s">
        <v>207</v>
      </c>
    </row>
    <row r="1152" spans="1:17" hidden="1">
      <c r="A1152" t="s">
        <v>1475</v>
      </c>
      <c r="B1152" t="s">
        <v>1921</v>
      </c>
      <c r="C1152" s="1">
        <v>49.75</v>
      </c>
      <c r="E1152" s="42">
        <f t="shared" si="26"/>
        <v>49.75</v>
      </c>
      <c r="F1152" s="77" t="s">
        <v>225</v>
      </c>
      <c r="G1152" s="77" t="s">
        <v>207</v>
      </c>
      <c r="H1152" s="77" t="s">
        <v>189</v>
      </c>
      <c r="I1152" s="13">
        <v>5</v>
      </c>
      <c r="J1152" s="14">
        <v>2015</v>
      </c>
      <c r="K1152" s="78" t="s">
        <v>34</v>
      </c>
      <c r="L1152" s="79" t="s">
        <v>35</v>
      </c>
      <c r="M1152" s="79" t="s">
        <v>299</v>
      </c>
      <c r="N1152" s="15" t="s">
        <v>28</v>
      </c>
      <c r="O1152" s="15" t="s">
        <v>29</v>
      </c>
      <c r="P1152" s="80" t="s">
        <v>2130</v>
      </c>
      <c r="Q1152" s="80" t="s">
        <v>207</v>
      </c>
    </row>
    <row r="1153" spans="1:17" hidden="1">
      <c r="A1153" t="s">
        <v>1475</v>
      </c>
      <c r="B1153" t="s">
        <v>1152</v>
      </c>
      <c r="C1153" s="1">
        <v>70.91</v>
      </c>
      <c r="E1153" s="42">
        <f t="shared" si="26"/>
        <v>70.91</v>
      </c>
      <c r="F1153" s="77" t="s">
        <v>225</v>
      </c>
      <c r="G1153" s="77" t="s">
        <v>207</v>
      </c>
      <c r="H1153" s="77" t="s">
        <v>189</v>
      </c>
      <c r="I1153" s="13">
        <v>5</v>
      </c>
      <c r="J1153" s="14">
        <v>2015</v>
      </c>
      <c r="K1153" s="78" t="s">
        <v>34</v>
      </c>
      <c r="L1153" s="79" t="s">
        <v>35</v>
      </c>
      <c r="M1153" s="79" t="s">
        <v>299</v>
      </c>
      <c r="N1153" s="15" t="s">
        <v>28</v>
      </c>
      <c r="O1153" s="15" t="s">
        <v>29</v>
      </c>
      <c r="P1153" s="80" t="s">
        <v>2130</v>
      </c>
      <c r="Q1153" s="80" t="s">
        <v>207</v>
      </c>
    </row>
    <row r="1154" spans="1:17" hidden="1">
      <c r="A1154" t="s">
        <v>1475</v>
      </c>
      <c r="B1154" t="s">
        <v>1922</v>
      </c>
      <c r="C1154" s="1">
        <v>11.63</v>
      </c>
      <c r="E1154" s="42">
        <f t="shared" si="26"/>
        <v>11.63</v>
      </c>
      <c r="F1154" s="77" t="s">
        <v>225</v>
      </c>
      <c r="G1154" s="77" t="s">
        <v>207</v>
      </c>
      <c r="H1154" s="77" t="s">
        <v>189</v>
      </c>
      <c r="I1154" s="13">
        <v>5</v>
      </c>
      <c r="J1154" s="14">
        <v>2015</v>
      </c>
      <c r="K1154" s="78" t="s">
        <v>182</v>
      </c>
      <c r="L1154" s="79" t="s">
        <v>1257</v>
      </c>
      <c r="M1154" s="79" t="s">
        <v>23</v>
      </c>
      <c r="N1154" s="15" t="s">
        <v>28</v>
      </c>
      <c r="O1154" s="15" t="s">
        <v>29</v>
      </c>
      <c r="P1154" s="80" t="s">
        <v>2130</v>
      </c>
      <c r="Q1154" s="80" t="s">
        <v>207</v>
      </c>
    </row>
    <row r="1155" spans="1:17" hidden="1">
      <c r="A1155" t="s">
        <v>1475</v>
      </c>
      <c r="B1155" t="s">
        <v>1136</v>
      </c>
      <c r="C1155" s="1">
        <v>200</v>
      </c>
      <c r="E1155" s="42">
        <f t="shared" si="26"/>
        <v>200</v>
      </c>
      <c r="F1155" s="77" t="s">
        <v>225</v>
      </c>
      <c r="G1155" s="77" t="s">
        <v>207</v>
      </c>
      <c r="H1155" s="77" t="s">
        <v>189</v>
      </c>
      <c r="I1155" s="13">
        <v>5</v>
      </c>
      <c r="J1155" s="14">
        <v>2015</v>
      </c>
      <c r="K1155" s="78" t="s">
        <v>182</v>
      </c>
      <c r="L1155" s="79" t="s">
        <v>232</v>
      </c>
      <c r="M1155" s="79" t="s">
        <v>23</v>
      </c>
      <c r="N1155" s="15" t="s">
        <v>28</v>
      </c>
      <c r="O1155" s="15" t="s">
        <v>29</v>
      </c>
      <c r="P1155" s="80" t="s">
        <v>2130</v>
      </c>
      <c r="Q1155" s="80" t="s">
        <v>207</v>
      </c>
    </row>
    <row r="1156" spans="1:17" hidden="1">
      <c r="A1156" t="s">
        <v>1476</v>
      </c>
      <c r="B1156" t="s">
        <v>1127</v>
      </c>
      <c r="C1156" s="1">
        <v>-1.31</v>
      </c>
      <c r="E1156" s="42">
        <f t="shared" si="26"/>
        <v>-1.31</v>
      </c>
      <c r="F1156" s="77" t="s">
        <v>1038</v>
      </c>
      <c r="G1156" s="77" t="s">
        <v>207</v>
      </c>
      <c r="H1156" s="77" t="s">
        <v>189</v>
      </c>
      <c r="I1156" s="13">
        <v>5</v>
      </c>
      <c r="J1156" s="14">
        <v>2015</v>
      </c>
      <c r="K1156" s="78" t="s">
        <v>182</v>
      </c>
      <c r="L1156" s="79" t="s">
        <v>183</v>
      </c>
      <c r="M1156" s="79" t="s">
        <v>23</v>
      </c>
      <c r="N1156" s="15" t="s">
        <v>28</v>
      </c>
      <c r="O1156" s="15" t="s">
        <v>29</v>
      </c>
      <c r="P1156" s="80" t="s">
        <v>2130</v>
      </c>
      <c r="Q1156" s="80" t="s">
        <v>207</v>
      </c>
    </row>
    <row r="1157" spans="1:17" hidden="1">
      <c r="A1157" t="s">
        <v>1476</v>
      </c>
      <c r="B1157" t="s">
        <v>1143</v>
      </c>
      <c r="C1157" s="1">
        <v>31.82</v>
      </c>
      <c r="E1157" s="42">
        <f t="shared" si="26"/>
        <v>31.82</v>
      </c>
      <c r="F1157" s="77" t="s">
        <v>225</v>
      </c>
      <c r="G1157" s="77" t="s">
        <v>207</v>
      </c>
      <c r="H1157" s="77" t="s">
        <v>189</v>
      </c>
      <c r="I1157" s="13">
        <v>5</v>
      </c>
      <c r="J1157" s="14">
        <v>2015</v>
      </c>
      <c r="K1157" s="78" t="s">
        <v>496</v>
      </c>
      <c r="L1157" s="79" t="s">
        <v>1251</v>
      </c>
      <c r="M1157" s="79" t="s">
        <v>23</v>
      </c>
      <c r="N1157" s="15" t="s">
        <v>28</v>
      </c>
      <c r="O1157" s="15" t="s">
        <v>29</v>
      </c>
      <c r="P1157" s="80" t="s">
        <v>2130</v>
      </c>
      <c r="Q1157" s="80" t="s">
        <v>207</v>
      </c>
    </row>
    <row r="1158" spans="1:17" hidden="1">
      <c r="A1158" t="s">
        <v>1476</v>
      </c>
      <c r="B1158" s="82" t="s">
        <v>1145</v>
      </c>
      <c r="C1158" s="1">
        <v>73</v>
      </c>
      <c r="E1158" s="42">
        <f t="shared" si="26"/>
        <v>73</v>
      </c>
      <c r="F1158" s="77" t="s">
        <v>225</v>
      </c>
      <c r="G1158" s="77" t="s">
        <v>207</v>
      </c>
      <c r="H1158" s="77" t="s">
        <v>189</v>
      </c>
      <c r="I1158" s="13">
        <v>5</v>
      </c>
      <c r="J1158" s="14">
        <v>2015</v>
      </c>
      <c r="K1158" s="78" t="s">
        <v>397</v>
      </c>
      <c r="L1158" s="79" t="s">
        <v>1256</v>
      </c>
      <c r="M1158" s="79" t="s">
        <v>299</v>
      </c>
      <c r="N1158" s="15" t="s">
        <v>28</v>
      </c>
      <c r="O1158" s="15" t="s">
        <v>29</v>
      </c>
      <c r="P1158" s="80" t="s">
        <v>2130</v>
      </c>
      <c r="Q1158" s="80" t="s">
        <v>207</v>
      </c>
    </row>
    <row r="1159" spans="1:17" hidden="1">
      <c r="A1159" t="s">
        <v>1476</v>
      </c>
      <c r="B1159" t="s">
        <v>1139</v>
      </c>
      <c r="C1159" s="1">
        <v>-3000</v>
      </c>
      <c r="E1159" s="42">
        <f t="shared" si="26"/>
        <v>-3000</v>
      </c>
      <c r="F1159" s="77" t="s">
        <v>229</v>
      </c>
      <c r="G1159" s="77" t="s">
        <v>207</v>
      </c>
      <c r="H1159" s="77" t="s">
        <v>189</v>
      </c>
      <c r="I1159" s="13">
        <v>5</v>
      </c>
      <c r="J1159" s="14">
        <v>2015</v>
      </c>
      <c r="K1159" s="78" t="s">
        <v>218</v>
      </c>
      <c r="L1159" s="79" t="s">
        <v>82</v>
      </c>
      <c r="M1159" s="79" t="s">
        <v>23</v>
      </c>
      <c r="N1159" s="15" t="s">
        <v>189</v>
      </c>
      <c r="O1159" s="15" t="s">
        <v>24</v>
      </c>
      <c r="P1159" s="80" t="s">
        <v>181</v>
      </c>
      <c r="Q1159" s="80" t="s">
        <v>207</v>
      </c>
    </row>
    <row r="1160" spans="1:17" hidden="1">
      <c r="A1160" t="s">
        <v>1476</v>
      </c>
      <c r="B1160" t="s">
        <v>1166</v>
      </c>
      <c r="C1160" s="1">
        <v>663.86</v>
      </c>
      <c r="E1160" s="42">
        <f t="shared" si="26"/>
        <v>663.86</v>
      </c>
      <c r="F1160" s="77" t="s">
        <v>225</v>
      </c>
      <c r="G1160" s="77" t="s">
        <v>207</v>
      </c>
      <c r="H1160" s="77" t="s">
        <v>189</v>
      </c>
      <c r="I1160" s="13">
        <v>5</v>
      </c>
      <c r="J1160" s="14">
        <v>2015</v>
      </c>
      <c r="K1160" s="78" t="s">
        <v>446</v>
      </c>
      <c r="L1160" s="79" t="s">
        <v>1268</v>
      </c>
      <c r="M1160" s="79" t="s">
        <v>23</v>
      </c>
      <c r="N1160" s="15" t="s">
        <v>28</v>
      </c>
      <c r="O1160" s="15" t="s">
        <v>29</v>
      </c>
      <c r="P1160" s="80" t="s">
        <v>2130</v>
      </c>
      <c r="Q1160" s="80" t="s">
        <v>207</v>
      </c>
    </row>
    <row r="1161" spans="1:17" hidden="1">
      <c r="A1161" t="s">
        <v>1476</v>
      </c>
      <c r="B1161" t="s">
        <v>1144</v>
      </c>
      <c r="C1161" s="1">
        <v>211.59</v>
      </c>
      <c r="E1161" s="42">
        <f t="shared" si="26"/>
        <v>211.59</v>
      </c>
      <c r="F1161" s="77" t="s">
        <v>225</v>
      </c>
      <c r="G1161" s="77" t="s">
        <v>207</v>
      </c>
      <c r="H1161" s="77" t="s">
        <v>189</v>
      </c>
      <c r="I1161" s="13">
        <v>5</v>
      </c>
      <c r="J1161" s="14">
        <v>2015</v>
      </c>
      <c r="K1161" s="78" t="s">
        <v>463</v>
      </c>
      <c r="L1161" s="79" t="s">
        <v>1253</v>
      </c>
      <c r="M1161" s="79" t="s">
        <v>288</v>
      </c>
      <c r="N1161" s="15" t="s">
        <v>28</v>
      </c>
      <c r="O1161" s="15" t="s">
        <v>29</v>
      </c>
      <c r="P1161" s="80" t="s">
        <v>2130</v>
      </c>
      <c r="Q1161" s="80" t="s">
        <v>207</v>
      </c>
    </row>
    <row r="1162" spans="1:17" hidden="1">
      <c r="A1162" t="s">
        <v>1477</v>
      </c>
      <c r="B1162" t="s">
        <v>1141</v>
      </c>
      <c r="C1162" s="1">
        <v>14.99</v>
      </c>
      <c r="E1162" s="42">
        <f t="shared" si="26"/>
        <v>14.99</v>
      </c>
      <c r="F1162" s="77" t="s">
        <v>225</v>
      </c>
      <c r="G1162" s="77" t="s">
        <v>207</v>
      </c>
      <c r="H1162" s="77" t="s">
        <v>189</v>
      </c>
      <c r="I1162" s="13">
        <v>5</v>
      </c>
      <c r="J1162" s="14">
        <v>2015</v>
      </c>
      <c r="K1162" s="78" t="s">
        <v>463</v>
      </c>
      <c r="L1162" s="79" t="s">
        <v>1243</v>
      </c>
      <c r="M1162" s="79" t="s">
        <v>288</v>
      </c>
      <c r="N1162" s="15" t="s">
        <v>28</v>
      </c>
      <c r="O1162" s="15" t="s">
        <v>29</v>
      </c>
      <c r="P1162" s="80" t="s">
        <v>2130</v>
      </c>
      <c r="Q1162" s="80" t="s">
        <v>207</v>
      </c>
    </row>
    <row r="1163" spans="1:17" hidden="1">
      <c r="A1163" t="s">
        <v>1477</v>
      </c>
      <c r="B1163" t="s">
        <v>1923</v>
      </c>
      <c r="C1163" s="1">
        <v>59.26</v>
      </c>
      <c r="E1163" s="42">
        <f t="shared" si="26"/>
        <v>59.26</v>
      </c>
      <c r="F1163" s="77" t="s">
        <v>225</v>
      </c>
      <c r="G1163" s="77" t="s">
        <v>207</v>
      </c>
      <c r="H1163" s="77" t="s">
        <v>189</v>
      </c>
      <c r="I1163" s="13">
        <v>5</v>
      </c>
      <c r="J1163" s="14">
        <v>2015</v>
      </c>
      <c r="K1163" s="78" t="s">
        <v>182</v>
      </c>
      <c r="L1163" s="79" t="s">
        <v>183</v>
      </c>
      <c r="M1163" s="79" t="s">
        <v>23</v>
      </c>
      <c r="N1163" s="15" t="s">
        <v>28</v>
      </c>
      <c r="O1163" s="15" t="s">
        <v>29</v>
      </c>
      <c r="P1163" s="80" t="s">
        <v>2130</v>
      </c>
      <c r="Q1163" s="80" t="s">
        <v>207</v>
      </c>
    </row>
    <row r="1164" spans="1:17" hidden="1">
      <c r="A1164" t="s">
        <v>1478</v>
      </c>
      <c r="B1164" t="s">
        <v>1222</v>
      </c>
      <c r="C1164" s="1">
        <v>22.18</v>
      </c>
      <c r="E1164" s="42">
        <f t="shared" si="26"/>
        <v>22.18</v>
      </c>
      <c r="F1164" s="77" t="s">
        <v>225</v>
      </c>
      <c r="G1164" s="77" t="s">
        <v>207</v>
      </c>
      <c r="H1164" s="77" t="s">
        <v>189</v>
      </c>
      <c r="I1164" s="13">
        <v>5</v>
      </c>
      <c r="J1164" s="14">
        <v>2015</v>
      </c>
      <c r="K1164" s="78" t="s">
        <v>34</v>
      </c>
      <c r="L1164" s="79" t="s">
        <v>35</v>
      </c>
      <c r="M1164" s="79" t="s">
        <v>299</v>
      </c>
      <c r="N1164" s="15" t="s">
        <v>28</v>
      </c>
      <c r="O1164" s="15" t="s">
        <v>29</v>
      </c>
      <c r="P1164" s="80" t="s">
        <v>2130</v>
      </c>
      <c r="Q1164" s="80" t="s">
        <v>207</v>
      </c>
    </row>
    <row r="1165" spans="1:17" hidden="1">
      <c r="A1165" t="s">
        <v>1478</v>
      </c>
      <c r="B1165" t="s">
        <v>1148</v>
      </c>
      <c r="C1165" s="1">
        <v>40.340000000000003</v>
      </c>
      <c r="E1165" s="42">
        <f t="shared" si="26"/>
        <v>40.340000000000003</v>
      </c>
      <c r="F1165" s="77" t="s">
        <v>225</v>
      </c>
      <c r="G1165" s="77" t="s">
        <v>207</v>
      </c>
      <c r="H1165" s="77" t="s">
        <v>189</v>
      </c>
      <c r="I1165" s="13">
        <v>5</v>
      </c>
      <c r="J1165" s="14">
        <v>2015</v>
      </c>
      <c r="K1165" s="78" t="s">
        <v>97</v>
      </c>
      <c r="L1165" s="79" t="s">
        <v>98</v>
      </c>
      <c r="M1165" s="79" t="s">
        <v>23</v>
      </c>
      <c r="N1165" s="15" t="s">
        <v>28</v>
      </c>
      <c r="O1165" s="15" t="s">
        <v>24</v>
      </c>
      <c r="P1165" s="80" t="s">
        <v>2131</v>
      </c>
      <c r="Q1165" s="80" t="s">
        <v>207</v>
      </c>
    </row>
    <row r="1166" spans="1:17" hidden="1">
      <c r="A1166" t="s">
        <v>1478</v>
      </c>
      <c r="B1166" t="s">
        <v>1146</v>
      </c>
      <c r="C1166" s="1">
        <v>66.28</v>
      </c>
      <c r="E1166" s="42">
        <f t="shared" si="26"/>
        <v>66.28</v>
      </c>
      <c r="F1166" s="77" t="s">
        <v>225</v>
      </c>
      <c r="G1166" s="77" t="s">
        <v>207</v>
      </c>
      <c r="H1166" s="77" t="s">
        <v>189</v>
      </c>
      <c r="I1166" s="13">
        <v>5</v>
      </c>
      <c r="J1166" s="14">
        <v>2015</v>
      </c>
      <c r="K1166" s="78" t="s">
        <v>78</v>
      </c>
      <c r="L1166" s="79" t="s">
        <v>1258</v>
      </c>
      <c r="M1166" s="79" t="s">
        <v>23</v>
      </c>
      <c r="N1166" s="15" t="s">
        <v>28</v>
      </c>
      <c r="O1166" s="15" t="s">
        <v>29</v>
      </c>
      <c r="P1166" s="80" t="s">
        <v>2130</v>
      </c>
      <c r="Q1166" s="80" t="s">
        <v>207</v>
      </c>
    </row>
    <row r="1167" spans="1:17" hidden="1">
      <c r="A1167" t="s">
        <v>1478</v>
      </c>
      <c r="B1167" t="s">
        <v>1131</v>
      </c>
      <c r="C1167" s="1">
        <v>125</v>
      </c>
      <c r="E1167" s="42">
        <f t="shared" si="26"/>
        <v>125</v>
      </c>
      <c r="F1167" s="77" t="s">
        <v>225</v>
      </c>
      <c r="G1167" s="77" t="s">
        <v>207</v>
      </c>
      <c r="H1167" s="77" t="s">
        <v>189</v>
      </c>
      <c r="I1167" s="13">
        <v>5</v>
      </c>
      <c r="J1167" s="14">
        <v>2015</v>
      </c>
      <c r="K1167" s="78" t="s">
        <v>435</v>
      </c>
      <c r="L1167" s="79" t="s">
        <v>79</v>
      </c>
      <c r="M1167" s="79" t="s">
        <v>23</v>
      </c>
      <c r="N1167" s="15" t="s">
        <v>28</v>
      </c>
      <c r="O1167" s="15" t="s">
        <v>29</v>
      </c>
      <c r="P1167" s="80" t="s">
        <v>2130</v>
      </c>
      <c r="Q1167" s="80" t="s">
        <v>207</v>
      </c>
    </row>
    <row r="1168" spans="1:17" hidden="1">
      <c r="A1168" t="s">
        <v>1479</v>
      </c>
      <c r="B1168" t="s">
        <v>1133</v>
      </c>
      <c r="C1168" s="1">
        <v>75</v>
      </c>
      <c r="E1168" s="42">
        <f t="shared" si="26"/>
        <v>75</v>
      </c>
      <c r="F1168" s="77" t="s">
        <v>225</v>
      </c>
      <c r="G1168" s="77" t="s">
        <v>207</v>
      </c>
      <c r="H1168" s="77" t="s">
        <v>189</v>
      </c>
      <c r="I1168" s="13">
        <v>5</v>
      </c>
      <c r="J1168" s="14">
        <v>2015</v>
      </c>
      <c r="K1168" s="78" t="s">
        <v>97</v>
      </c>
      <c r="L1168" s="79" t="s">
        <v>98</v>
      </c>
      <c r="M1168" s="79" t="s">
        <v>23</v>
      </c>
      <c r="N1168" s="15" t="s">
        <v>28</v>
      </c>
      <c r="O1168" s="15" t="s">
        <v>24</v>
      </c>
      <c r="P1168" s="80" t="s">
        <v>2131</v>
      </c>
      <c r="Q1168" s="80" t="s">
        <v>207</v>
      </c>
    </row>
    <row r="1169" spans="1:17" hidden="1">
      <c r="A1169" t="s">
        <v>1479</v>
      </c>
      <c r="B1169" t="s">
        <v>1189</v>
      </c>
      <c r="C1169" s="1">
        <v>14.56</v>
      </c>
      <c r="E1169" s="42">
        <f t="shared" si="26"/>
        <v>14.56</v>
      </c>
      <c r="F1169" s="77" t="s">
        <v>225</v>
      </c>
      <c r="G1169" s="77" t="s">
        <v>207</v>
      </c>
      <c r="H1169" s="77" t="s">
        <v>189</v>
      </c>
      <c r="I1169" s="13">
        <v>5</v>
      </c>
      <c r="J1169" s="14">
        <v>2015</v>
      </c>
      <c r="K1169" s="78" t="s">
        <v>34</v>
      </c>
      <c r="L1169" s="79" t="s">
        <v>35</v>
      </c>
      <c r="M1169" s="79" t="s">
        <v>299</v>
      </c>
      <c r="N1169" s="15" t="s">
        <v>28</v>
      </c>
      <c r="O1169" s="15" t="s">
        <v>29</v>
      </c>
      <c r="P1169" s="80" t="s">
        <v>2130</v>
      </c>
      <c r="Q1169" s="80" t="s">
        <v>207</v>
      </c>
    </row>
    <row r="1170" spans="1:17" hidden="1">
      <c r="A1170" t="s">
        <v>1479</v>
      </c>
      <c r="B1170" t="s">
        <v>1609</v>
      </c>
      <c r="C1170" s="1">
        <v>13</v>
      </c>
      <c r="E1170" s="42">
        <f t="shared" si="26"/>
        <v>13</v>
      </c>
      <c r="F1170" s="77" t="s">
        <v>225</v>
      </c>
      <c r="G1170" s="77" t="s">
        <v>207</v>
      </c>
      <c r="H1170" s="77" t="s">
        <v>189</v>
      </c>
      <c r="I1170" s="13">
        <v>5</v>
      </c>
      <c r="J1170" s="14">
        <v>2015</v>
      </c>
      <c r="K1170" s="78" t="s">
        <v>97</v>
      </c>
      <c r="L1170" s="79" t="s">
        <v>98</v>
      </c>
      <c r="M1170" s="79" t="s">
        <v>23</v>
      </c>
      <c r="N1170" s="15" t="s">
        <v>28</v>
      </c>
      <c r="O1170" s="15" t="s">
        <v>24</v>
      </c>
      <c r="P1170" s="80" t="s">
        <v>2131</v>
      </c>
      <c r="Q1170" s="80" t="s">
        <v>207</v>
      </c>
    </row>
    <row r="1171" spans="1:17" hidden="1">
      <c r="A1171" t="s">
        <v>1479</v>
      </c>
      <c r="B1171" t="s">
        <v>1924</v>
      </c>
      <c r="C1171" s="1">
        <v>11.3</v>
      </c>
      <c r="E1171" s="42">
        <f t="shared" si="26"/>
        <v>11.3</v>
      </c>
      <c r="F1171" s="77" t="s">
        <v>225</v>
      </c>
      <c r="G1171" s="77" t="s">
        <v>207</v>
      </c>
      <c r="H1171" s="77" t="s">
        <v>189</v>
      </c>
      <c r="I1171" s="13">
        <v>5</v>
      </c>
      <c r="J1171" s="14">
        <v>2015</v>
      </c>
      <c r="K1171" s="78" t="s">
        <v>182</v>
      </c>
      <c r="L1171" s="79" t="s">
        <v>183</v>
      </c>
      <c r="M1171" s="79" t="s">
        <v>23</v>
      </c>
      <c r="N1171" s="15" t="s">
        <v>28</v>
      </c>
      <c r="O1171" s="15" t="s">
        <v>29</v>
      </c>
      <c r="P1171" s="80" t="s">
        <v>2130</v>
      </c>
      <c r="Q1171" s="80" t="s">
        <v>207</v>
      </c>
    </row>
    <row r="1172" spans="1:17" hidden="1">
      <c r="A1172" t="s">
        <v>1479</v>
      </c>
      <c r="B1172" t="s">
        <v>1925</v>
      </c>
      <c r="C1172" s="1">
        <v>338.41</v>
      </c>
      <c r="E1172" s="42">
        <f t="shared" si="26"/>
        <v>338.41</v>
      </c>
      <c r="F1172" s="77" t="s">
        <v>225</v>
      </c>
      <c r="G1172" s="77" t="s">
        <v>207</v>
      </c>
      <c r="H1172" s="77" t="s">
        <v>189</v>
      </c>
      <c r="I1172" s="13">
        <v>5</v>
      </c>
      <c r="J1172" s="14">
        <v>2015</v>
      </c>
      <c r="K1172" s="78" t="s">
        <v>182</v>
      </c>
      <c r="L1172" s="79" t="s">
        <v>183</v>
      </c>
      <c r="M1172" s="79" t="s">
        <v>23</v>
      </c>
      <c r="N1172" s="15" t="s">
        <v>28</v>
      </c>
      <c r="O1172" s="15" t="s">
        <v>29</v>
      </c>
      <c r="P1172" s="80" t="s">
        <v>2130</v>
      </c>
      <c r="Q1172" s="80" t="s">
        <v>207</v>
      </c>
    </row>
    <row r="1173" spans="1:17" hidden="1">
      <c r="A1173" t="s">
        <v>1479</v>
      </c>
      <c r="B1173" t="s">
        <v>1926</v>
      </c>
      <c r="C1173" s="1">
        <v>39</v>
      </c>
      <c r="E1173" s="42">
        <f t="shared" si="26"/>
        <v>39</v>
      </c>
      <c r="F1173" s="77" t="s">
        <v>225</v>
      </c>
      <c r="G1173" s="77" t="s">
        <v>207</v>
      </c>
      <c r="H1173" s="77" t="s">
        <v>189</v>
      </c>
      <c r="I1173" s="13">
        <v>5</v>
      </c>
      <c r="J1173" s="14">
        <v>2015</v>
      </c>
      <c r="K1173" s="78" t="s">
        <v>123</v>
      </c>
      <c r="L1173" s="79" t="s">
        <v>101</v>
      </c>
      <c r="M1173" s="79" t="s">
        <v>284</v>
      </c>
      <c r="N1173" s="15" t="s">
        <v>28</v>
      </c>
      <c r="O1173" s="15" t="s">
        <v>29</v>
      </c>
      <c r="P1173" s="80" t="s">
        <v>2130</v>
      </c>
      <c r="Q1173" s="80" t="s">
        <v>207</v>
      </c>
    </row>
    <row r="1174" spans="1:17" hidden="1">
      <c r="A1174" t="s">
        <v>1479</v>
      </c>
      <c r="B1174" t="s">
        <v>1858</v>
      </c>
      <c r="C1174" s="1">
        <v>7.99</v>
      </c>
      <c r="E1174" s="42">
        <f t="shared" si="26"/>
        <v>7.99</v>
      </c>
      <c r="F1174" s="77" t="s">
        <v>225</v>
      </c>
      <c r="G1174" s="77" t="s">
        <v>207</v>
      </c>
      <c r="H1174" s="77" t="s">
        <v>189</v>
      </c>
      <c r="I1174" s="13">
        <v>5</v>
      </c>
      <c r="J1174" s="14">
        <v>2015</v>
      </c>
      <c r="K1174" s="78" t="s">
        <v>34</v>
      </c>
      <c r="L1174" s="79" t="s">
        <v>35</v>
      </c>
      <c r="M1174" s="79" t="s">
        <v>299</v>
      </c>
      <c r="N1174" s="15" t="s">
        <v>28</v>
      </c>
      <c r="O1174" s="15" t="s">
        <v>29</v>
      </c>
      <c r="P1174" s="80" t="s">
        <v>2130</v>
      </c>
      <c r="Q1174" s="80" t="s">
        <v>207</v>
      </c>
    </row>
    <row r="1175" spans="1:17" hidden="1">
      <c r="A1175" t="s">
        <v>1479</v>
      </c>
      <c r="B1175" t="s">
        <v>1927</v>
      </c>
      <c r="C1175" s="1">
        <v>601.13</v>
      </c>
      <c r="E1175" s="42">
        <f t="shared" si="26"/>
        <v>601.13</v>
      </c>
      <c r="F1175" s="77" t="s">
        <v>225</v>
      </c>
      <c r="G1175" s="77" t="s">
        <v>207</v>
      </c>
      <c r="H1175" s="77" t="s">
        <v>189</v>
      </c>
      <c r="I1175" s="13">
        <v>5</v>
      </c>
      <c r="J1175" s="14">
        <v>2015</v>
      </c>
      <c r="K1175" s="78" t="s">
        <v>34</v>
      </c>
      <c r="L1175" s="79" t="s">
        <v>35</v>
      </c>
      <c r="M1175" s="79" t="s">
        <v>299</v>
      </c>
      <c r="N1175" s="15" t="s">
        <v>28</v>
      </c>
      <c r="O1175" s="15" t="s">
        <v>29</v>
      </c>
      <c r="P1175" s="80" t="s">
        <v>2130</v>
      </c>
      <c r="Q1175" s="80" t="s">
        <v>207</v>
      </c>
    </row>
    <row r="1176" spans="1:17" hidden="1">
      <c r="A1176" t="s">
        <v>1479</v>
      </c>
      <c r="B1176" t="s">
        <v>1928</v>
      </c>
      <c r="C1176" s="1">
        <v>10.8</v>
      </c>
      <c r="E1176" s="42">
        <f t="shared" si="26"/>
        <v>10.8</v>
      </c>
      <c r="F1176" s="77" t="s">
        <v>225</v>
      </c>
      <c r="G1176" s="77" t="s">
        <v>207</v>
      </c>
      <c r="H1176" s="77" t="s">
        <v>189</v>
      </c>
      <c r="I1176" s="13">
        <v>5</v>
      </c>
      <c r="J1176" s="14">
        <v>2015</v>
      </c>
      <c r="K1176" s="78" t="s">
        <v>34</v>
      </c>
      <c r="L1176" s="79" t="s">
        <v>35</v>
      </c>
      <c r="M1176" s="79" t="s">
        <v>299</v>
      </c>
      <c r="N1176" s="15" t="s">
        <v>28</v>
      </c>
      <c r="O1176" s="15" t="s">
        <v>29</v>
      </c>
      <c r="P1176" s="80" t="s">
        <v>2130</v>
      </c>
      <c r="Q1176" s="80" t="s">
        <v>207</v>
      </c>
    </row>
    <row r="1177" spans="1:17" hidden="1">
      <c r="A1177" t="s">
        <v>1479</v>
      </c>
      <c r="B1177" t="s">
        <v>1136</v>
      </c>
      <c r="C1177" s="1">
        <v>100</v>
      </c>
      <c r="E1177" s="42">
        <f t="shared" si="26"/>
        <v>100</v>
      </c>
      <c r="F1177" s="77" t="s">
        <v>225</v>
      </c>
      <c r="G1177" s="77" t="s">
        <v>207</v>
      </c>
      <c r="H1177" s="77" t="s">
        <v>189</v>
      </c>
      <c r="I1177" s="13">
        <v>5</v>
      </c>
      <c r="J1177" s="14">
        <v>2015</v>
      </c>
      <c r="K1177" s="78" t="s">
        <v>182</v>
      </c>
      <c r="L1177" s="79" t="s">
        <v>232</v>
      </c>
      <c r="M1177" s="79" t="s">
        <v>23</v>
      </c>
      <c r="N1177" s="15" t="s">
        <v>28</v>
      </c>
      <c r="O1177" s="15" t="s">
        <v>29</v>
      </c>
      <c r="P1177" s="80" t="s">
        <v>2130</v>
      </c>
      <c r="Q1177" s="80" t="s">
        <v>207</v>
      </c>
    </row>
    <row r="1178" spans="1:17" hidden="1">
      <c r="A1178" t="s">
        <v>1480</v>
      </c>
      <c r="B1178" t="s">
        <v>1222</v>
      </c>
      <c r="C1178" s="1">
        <v>19.47</v>
      </c>
      <c r="E1178" s="42">
        <f t="shared" si="26"/>
        <v>19.47</v>
      </c>
      <c r="F1178" s="77" t="s">
        <v>225</v>
      </c>
      <c r="G1178" s="77" t="s">
        <v>207</v>
      </c>
      <c r="H1178" s="77" t="s">
        <v>189</v>
      </c>
      <c r="I1178" s="13">
        <v>5</v>
      </c>
      <c r="J1178" s="14">
        <v>2015</v>
      </c>
      <c r="K1178" s="78" t="s">
        <v>34</v>
      </c>
      <c r="L1178" s="79" t="s">
        <v>35</v>
      </c>
      <c r="M1178" s="79" t="s">
        <v>299</v>
      </c>
      <c r="N1178" s="15" t="s">
        <v>28</v>
      </c>
      <c r="O1178" s="15" t="s">
        <v>29</v>
      </c>
      <c r="P1178" s="80" t="s">
        <v>2130</v>
      </c>
      <c r="Q1178" s="80" t="s">
        <v>207</v>
      </c>
    </row>
    <row r="1179" spans="1:17" hidden="1">
      <c r="A1179" t="s">
        <v>1480</v>
      </c>
      <c r="B1179" t="s">
        <v>1929</v>
      </c>
      <c r="C1179" s="1">
        <v>48.97</v>
      </c>
      <c r="E1179" s="42">
        <f t="shared" si="26"/>
        <v>48.97</v>
      </c>
      <c r="F1179" s="77" t="s">
        <v>225</v>
      </c>
      <c r="G1179" s="77" t="s">
        <v>207</v>
      </c>
      <c r="H1179" s="77" t="s">
        <v>189</v>
      </c>
      <c r="I1179" s="13">
        <v>5</v>
      </c>
      <c r="J1179" s="14">
        <v>2015</v>
      </c>
      <c r="K1179" s="78" t="s">
        <v>182</v>
      </c>
      <c r="L1179" s="79" t="s">
        <v>183</v>
      </c>
      <c r="M1179" s="79" t="s">
        <v>23</v>
      </c>
      <c r="N1179" s="15" t="s">
        <v>28</v>
      </c>
      <c r="O1179" s="15" t="s">
        <v>29</v>
      </c>
      <c r="P1179" s="80" t="s">
        <v>2130</v>
      </c>
      <c r="Q1179" s="80" t="s">
        <v>207</v>
      </c>
    </row>
    <row r="1180" spans="1:17" hidden="1">
      <c r="A1180" t="s">
        <v>1480</v>
      </c>
      <c r="B1180" t="s">
        <v>1930</v>
      </c>
      <c r="C1180" s="1">
        <v>242.31</v>
      </c>
      <c r="E1180" s="42">
        <f t="shared" si="26"/>
        <v>242.31</v>
      </c>
      <c r="F1180" s="77" t="s">
        <v>225</v>
      </c>
      <c r="G1180" s="77" t="s">
        <v>207</v>
      </c>
      <c r="H1180" s="77" t="s">
        <v>189</v>
      </c>
      <c r="I1180" s="13">
        <v>5</v>
      </c>
      <c r="J1180" s="14">
        <v>2015</v>
      </c>
      <c r="K1180" s="78" t="s">
        <v>182</v>
      </c>
      <c r="L1180" s="79" t="s">
        <v>183</v>
      </c>
      <c r="M1180" s="79" t="s">
        <v>23</v>
      </c>
      <c r="N1180" s="15" t="s">
        <v>28</v>
      </c>
      <c r="O1180" s="15" t="s">
        <v>29</v>
      </c>
      <c r="P1180" s="80" t="s">
        <v>2130</v>
      </c>
      <c r="Q1180" s="80" t="s">
        <v>207</v>
      </c>
    </row>
    <row r="1181" spans="1:17" hidden="1">
      <c r="A1181" t="s">
        <v>1480</v>
      </c>
      <c r="B1181" t="s">
        <v>1931</v>
      </c>
      <c r="C1181" s="1">
        <v>2.58</v>
      </c>
      <c r="E1181" s="42">
        <f t="shared" si="26"/>
        <v>2.58</v>
      </c>
      <c r="F1181" s="77" t="s">
        <v>225</v>
      </c>
      <c r="G1181" s="77" t="s">
        <v>207</v>
      </c>
      <c r="H1181" s="77" t="s">
        <v>189</v>
      </c>
      <c r="I1181" s="13">
        <v>5</v>
      </c>
      <c r="J1181" s="14">
        <v>2015</v>
      </c>
      <c r="K1181" s="78" t="s">
        <v>182</v>
      </c>
      <c r="L1181" s="79" t="s">
        <v>183</v>
      </c>
      <c r="M1181" s="79" t="s">
        <v>23</v>
      </c>
      <c r="N1181" s="15" t="s">
        <v>28</v>
      </c>
      <c r="O1181" s="15" t="s">
        <v>29</v>
      </c>
      <c r="P1181" s="80" t="s">
        <v>2130</v>
      </c>
      <c r="Q1181" s="80" t="s">
        <v>207</v>
      </c>
    </row>
    <row r="1182" spans="1:17" hidden="1">
      <c r="A1182" t="s">
        <v>1480</v>
      </c>
      <c r="B1182" t="s">
        <v>1211</v>
      </c>
      <c r="C1182" s="1">
        <v>65.3</v>
      </c>
      <c r="E1182" s="42">
        <f t="shared" si="26"/>
        <v>65.3</v>
      </c>
      <c r="F1182" s="77" t="s">
        <v>225</v>
      </c>
      <c r="G1182" s="77" t="s">
        <v>207</v>
      </c>
      <c r="H1182" s="77" t="s">
        <v>189</v>
      </c>
      <c r="I1182" s="13">
        <v>5</v>
      </c>
      <c r="J1182" s="14">
        <v>2015</v>
      </c>
      <c r="K1182" s="78" t="s">
        <v>97</v>
      </c>
      <c r="L1182" s="79" t="s">
        <v>98</v>
      </c>
      <c r="M1182" s="79" t="s">
        <v>23</v>
      </c>
      <c r="N1182" s="15" t="s">
        <v>28</v>
      </c>
      <c r="O1182" s="15" t="s">
        <v>24</v>
      </c>
      <c r="P1182" s="80" t="s">
        <v>2131</v>
      </c>
      <c r="Q1182" s="80" t="s">
        <v>207</v>
      </c>
    </row>
    <row r="1183" spans="1:17" hidden="1">
      <c r="A1183" t="s">
        <v>1480</v>
      </c>
      <c r="B1183" t="s">
        <v>1932</v>
      </c>
      <c r="C1183" s="1">
        <v>7.91</v>
      </c>
      <c r="E1183" s="42">
        <f t="shared" si="26"/>
        <v>7.91</v>
      </c>
      <c r="F1183" s="77" t="s">
        <v>225</v>
      </c>
      <c r="G1183" s="77" t="s">
        <v>207</v>
      </c>
      <c r="H1183" s="77" t="s">
        <v>189</v>
      </c>
      <c r="I1183" s="13">
        <v>5</v>
      </c>
      <c r="J1183" s="14">
        <v>2015</v>
      </c>
      <c r="K1183" s="78" t="s">
        <v>34</v>
      </c>
      <c r="L1183" s="79" t="s">
        <v>35</v>
      </c>
      <c r="M1183" s="79" t="s">
        <v>299</v>
      </c>
      <c r="N1183" s="15" t="s">
        <v>28</v>
      </c>
      <c r="O1183" s="15" t="s">
        <v>29</v>
      </c>
      <c r="P1183" s="80" t="s">
        <v>2130</v>
      </c>
      <c r="Q1183" s="80" t="s">
        <v>207</v>
      </c>
    </row>
    <row r="1184" spans="1:17" hidden="1">
      <c r="A1184" t="s">
        <v>1480</v>
      </c>
      <c r="B1184" t="s">
        <v>1201</v>
      </c>
      <c r="C1184" s="1">
        <v>422.6</v>
      </c>
      <c r="E1184" s="42">
        <f t="shared" si="26"/>
        <v>422.6</v>
      </c>
      <c r="F1184" s="77" t="s">
        <v>225</v>
      </c>
      <c r="G1184" s="77" t="s">
        <v>207</v>
      </c>
      <c r="H1184" s="77" t="s">
        <v>189</v>
      </c>
      <c r="I1184" s="13">
        <v>5</v>
      </c>
      <c r="J1184" s="14">
        <v>2015</v>
      </c>
      <c r="K1184" s="78" t="s">
        <v>463</v>
      </c>
      <c r="L1184" s="79" t="s">
        <v>1253</v>
      </c>
      <c r="M1184" s="79" t="s">
        <v>299</v>
      </c>
      <c r="N1184" s="15" t="s">
        <v>28</v>
      </c>
      <c r="O1184" s="15" t="s">
        <v>29</v>
      </c>
      <c r="P1184" s="80" t="s">
        <v>2130</v>
      </c>
      <c r="Q1184" s="80" t="s">
        <v>207</v>
      </c>
    </row>
    <row r="1185" spans="1:17" hidden="1">
      <c r="A1185" t="s">
        <v>1481</v>
      </c>
      <c r="B1185" t="s">
        <v>1173</v>
      </c>
      <c r="C1185" s="1">
        <v>279.63</v>
      </c>
      <c r="E1185" s="42">
        <f t="shared" si="26"/>
        <v>279.63</v>
      </c>
      <c r="F1185" s="77" t="s">
        <v>225</v>
      </c>
      <c r="G1185" s="77" t="s">
        <v>207</v>
      </c>
      <c r="H1185" s="77" t="s">
        <v>189</v>
      </c>
      <c r="I1185" s="13">
        <v>5</v>
      </c>
      <c r="J1185" s="14">
        <v>2015</v>
      </c>
      <c r="K1185" s="78" t="s">
        <v>89</v>
      </c>
      <c r="L1185" s="79" t="s">
        <v>90</v>
      </c>
      <c r="M1185" s="79" t="s">
        <v>299</v>
      </c>
      <c r="N1185" s="15" t="s">
        <v>28</v>
      </c>
      <c r="O1185" s="15" t="s">
        <v>29</v>
      </c>
      <c r="P1185" s="80" t="s">
        <v>2130</v>
      </c>
      <c r="Q1185" s="80" t="s">
        <v>207</v>
      </c>
    </row>
    <row r="1186" spans="1:17" hidden="1">
      <c r="A1186" t="s">
        <v>1481</v>
      </c>
      <c r="B1186" t="s">
        <v>1173</v>
      </c>
      <c r="C1186" s="1">
        <v>350.83</v>
      </c>
      <c r="E1186" s="42">
        <f t="shared" si="26"/>
        <v>350.83</v>
      </c>
      <c r="F1186" s="77" t="s">
        <v>225</v>
      </c>
      <c r="G1186" s="77" t="s">
        <v>207</v>
      </c>
      <c r="H1186" s="77" t="s">
        <v>189</v>
      </c>
      <c r="I1186" s="13">
        <v>5</v>
      </c>
      <c r="J1186" s="14">
        <v>2015</v>
      </c>
      <c r="K1186" s="78" t="s">
        <v>89</v>
      </c>
      <c r="L1186" s="79" t="s">
        <v>90</v>
      </c>
      <c r="M1186" s="79" t="s">
        <v>299</v>
      </c>
      <c r="N1186" s="15" t="s">
        <v>28</v>
      </c>
      <c r="O1186" s="15" t="s">
        <v>29</v>
      </c>
      <c r="P1186" s="80" t="s">
        <v>2130</v>
      </c>
      <c r="Q1186" s="80" t="s">
        <v>207</v>
      </c>
    </row>
    <row r="1187" spans="1:17" hidden="1">
      <c r="A1187" t="s">
        <v>1481</v>
      </c>
      <c r="B1187" t="s">
        <v>1129</v>
      </c>
      <c r="C1187" s="1">
        <v>8</v>
      </c>
      <c r="E1187" s="42">
        <f t="shared" si="26"/>
        <v>8</v>
      </c>
      <c r="F1187" s="77" t="s">
        <v>225</v>
      </c>
      <c r="G1187" s="77" t="s">
        <v>207</v>
      </c>
      <c r="H1187" s="77" t="s">
        <v>189</v>
      </c>
      <c r="I1187" s="13">
        <v>5</v>
      </c>
      <c r="J1187" s="14">
        <v>2015</v>
      </c>
      <c r="K1187" s="78" t="s">
        <v>31</v>
      </c>
      <c r="L1187" s="79" t="s">
        <v>1244</v>
      </c>
      <c r="M1187" s="79" t="s">
        <v>23</v>
      </c>
      <c r="N1187" s="15" t="s">
        <v>28</v>
      </c>
      <c r="O1187" s="15" t="s">
        <v>24</v>
      </c>
      <c r="P1187" s="80" t="s">
        <v>2130</v>
      </c>
      <c r="Q1187" s="80" t="s">
        <v>207</v>
      </c>
    </row>
    <row r="1188" spans="1:17" hidden="1">
      <c r="A1188" t="s">
        <v>1481</v>
      </c>
      <c r="B1188" t="s">
        <v>1161</v>
      </c>
      <c r="C1188" s="1">
        <v>1.99</v>
      </c>
      <c r="E1188" s="42">
        <f t="shared" si="26"/>
        <v>1.99</v>
      </c>
      <c r="F1188" s="77" t="s">
        <v>225</v>
      </c>
      <c r="G1188" s="77" t="s">
        <v>207</v>
      </c>
      <c r="H1188" s="77" t="s">
        <v>189</v>
      </c>
      <c r="I1188" s="13">
        <v>5</v>
      </c>
      <c r="J1188" s="14">
        <v>2015</v>
      </c>
      <c r="K1188" s="78" t="s">
        <v>78</v>
      </c>
      <c r="L1188" s="79" t="s">
        <v>1263</v>
      </c>
      <c r="M1188" s="79" t="s">
        <v>23</v>
      </c>
      <c r="N1188" s="15" t="s">
        <v>28</v>
      </c>
      <c r="O1188" s="15" t="s">
        <v>29</v>
      </c>
      <c r="P1188" s="80" t="s">
        <v>2130</v>
      </c>
      <c r="Q1188" s="80" t="s">
        <v>207</v>
      </c>
    </row>
    <row r="1189" spans="1:17" hidden="1">
      <c r="A1189" t="s">
        <v>1481</v>
      </c>
      <c r="B1189" t="s">
        <v>1147</v>
      </c>
      <c r="C1189" s="1">
        <v>73.010000000000005</v>
      </c>
      <c r="E1189" s="42">
        <f t="shared" si="26"/>
        <v>73.010000000000005</v>
      </c>
      <c r="F1189" s="77" t="s">
        <v>225</v>
      </c>
      <c r="G1189" s="77" t="s">
        <v>207</v>
      </c>
      <c r="H1189" s="77" t="s">
        <v>189</v>
      </c>
      <c r="I1189" s="13">
        <v>5</v>
      </c>
      <c r="J1189" s="14">
        <v>2015</v>
      </c>
      <c r="K1189" s="78" t="s">
        <v>460</v>
      </c>
      <c r="L1189" s="79" t="s">
        <v>1259</v>
      </c>
      <c r="M1189" s="79" t="s">
        <v>281</v>
      </c>
      <c r="N1189" s="15" t="s">
        <v>28</v>
      </c>
      <c r="O1189" s="15" t="s">
        <v>29</v>
      </c>
      <c r="P1189" s="80" t="s">
        <v>2130</v>
      </c>
      <c r="Q1189" s="80" t="s">
        <v>207</v>
      </c>
    </row>
    <row r="1190" spans="1:17" hidden="1">
      <c r="A1190" t="s">
        <v>1481</v>
      </c>
      <c r="B1190" t="s">
        <v>1224</v>
      </c>
      <c r="C1190" s="1">
        <v>17.059999999999999</v>
      </c>
      <c r="E1190" s="42">
        <f t="shared" si="26"/>
        <v>17.059999999999999</v>
      </c>
      <c r="F1190" s="77" t="s">
        <v>225</v>
      </c>
      <c r="G1190" s="77" t="s">
        <v>207</v>
      </c>
      <c r="H1190" s="77" t="s">
        <v>189</v>
      </c>
      <c r="I1190" s="13">
        <v>5</v>
      </c>
      <c r="J1190" s="14">
        <v>2015</v>
      </c>
      <c r="K1190" s="78" t="s">
        <v>31</v>
      </c>
      <c r="L1190" s="79" t="s">
        <v>128</v>
      </c>
      <c r="M1190" s="79" t="s">
        <v>23</v>
      </c>
      <c r="N1190" s="15" t="s">
        <v>28</v>
      </c>
      <c r="O1190" s="15" t="s">
        <v>24</v>
      </c>
      <c r="P1190" s="80" t="s">
        <v>2130</v>
      </c>
      <c r="Q1190" s="80" t="s">
        <v>207</v>
      </c>
    </row>
    <row r="1191" spans="1:17" hidden="1">
      <c r="A1191" t="s">
        <v>1482</v>
      </c>
      <c r="B1191" t="s">
        <v>1132</v>
      </c>
      <c r="C1191" s="1">
        <v>98</v>
      </c>
      <c r="E1191" s="42">
        <f t="shared" si="26"/>
        <v>98</v>
      </c>
      <c r="F1191" s="77" t="s">
        <v>225</v>
      </c>
      <c r="G1191" s="77" t="s">
        <v>207</v>
      </c>
      <c r="H1191" s="77" t="s">
        <v>189</v>
      </c>
      <c r="I1191" s="13">
        <v>5</v>
      </c>
      <c r="J1191" s="14">
        <v>2015</v>
      </c>
      <c r="K1191" s="78" t="s">
        <v>78</v>
      </c>
      <c r="L1191" s="79" t="s">
        <v>1245</v>
      </c>
      <c r="M1191" s="79" t="s">
        <v>23</v>
      </c>
      <c r="N1191" s="15" t="s">
        <v>28</v>
      </c>
      <c r="O1191" s="15" t="s">
        <v>29</v>
      </c>
      <c r="P1191" s="80" t="s">
        <v>2130</v>
      </c>
      <c r="Q1191" s="80" t="s">
        <v>207</v>
      </c>
    </row>
    <row r="1192" spans="1:17" hidden="1">
      <c r="A1192" t="s">
        <v>1482</v>
      </c>
      <c r="B1192" t="s">
        <v>1139</v>
      </c>
      <c r="C1192" s="1">
        <v>-2000</v>
      </c>
      <c r="E1192" s="42">
        <f t="shared" si="26"/>
        <v>-2000</v>
      </c>
      <c r="F1192" s="77" t="s">
        <v>229</v>
      </c>
      <c r="G1192" s="77" t="s">
        <v>207</v>
      </c>
      <c r="H1192" s="77" t="s">
        <v>189</v>
      </c>
      <c r="I1192" s="13">
        <v>5</v>
      </c>
      <c r="J1192" s="14">
        <v>2015</v>
      </c>
      <c r="K1192" s="78" t="s">
        <v>218</v>
      </c>
      <c r="L1192" s="79" t="s">
        <v>82</v>
      </c>
      <c r="M1192" s="79" t="s">
        <v>23</v>
      </c>
      <c r="N1192" s="15" t="s">
        <v>189</v>
      </c>
      <c r="O1192" s="15" t="s">
        <v>24</v>
      </c>
      <c r="P1192" s="80" t="s">
        <v>181</v>
      </c>
      <c r="Q1192" s="80" t="s">
        <v>207</v>
      </c>
    </row>
    <row r="1193" spans="1:17" hidden="1">
      <c r="A1193" t="s">
        <v>1482</v>
      </c>
      <c r="B1193" t="s">
        <v>1151</v>
      </c>
      <c r="C1193" s="1">
        <v>48.03</v>
      </c>
      <c r="E1193" s="42">
        <f t="shared" si="26"/>
        <v>48.03</v>
      </c>
      <c r="F1193" s="77" t="s">
        <v>225</v>
      </c>
      <c r="G1193" s="77" t="s">
        <v>207</v>
      </c>
      <c r="H1193" s="77" t="s">
        <v>189</v>
      </c>
      <c r="I1193" s="13">
        <v>5</v>
      </c>
      <c r="J1193" s="14">
        <v>2015</v>
      </c>
      <c r="K1193" s="78" t="s">
        <v>182</v>
      </c>
      <c r="L1193" s="79" t="s">
        <v>1261</v>
      </c>
      <c r="M1193" s="79" t="s">
        <v>23</v>
      </c>
      <c r="N1193" s="15" t="s">
        <v>28</v>
      </c>
      <c r="O1193" s="15" t="s">
        <v>29</v>
      </c>
      <c r="P1193" s="80" t="s">
        <v>2130</v>
      </c>
      <c r="Q1193" s="80" t="s">
        <v>207</v>
      </c>
    </row>
    <row r="1194" spans="1:17" hidden="1">
      <c r="A1194" t="s">
        <v>1482</v>
      </c>
      <c r="B1194" t="s">
        <v>1152</v>
      </c>
      <c r="C1194" s="1">
        <v>7.29</v>
      </c>
      <c r="E1194" s="42">
        <f t="shared" si="26"/>
        <v>7.29</v>
      </c>
      <c r="F1194" s="77" t="s">
        <v>225</v>
      </c>
      <c r="G1194" s="77" t="s">
        <v>207</v>
      </c>
      <c r="H1194" s="77" t="s">
        <v>189</v>
      </c>
      <c r="I1194" s="13">
        <v>5</v>
      </c>
      <c r="J1194" s="14">
        <v>2015</v>
      </c>
      <c r="K1194" s="78" t="s">
        <v>34</v>
      </c>
      <c r="L1194" s="79" t="s">
        <v>35</v>
      </c>
      <c r="M1194" s="79" t="s">
        <v>299</v>
      </c>
      <c r="N1194" s="15" t="s">
        <v>28</v>
      </c>
      <c r="O1194" s="15" t="s">
        <v>29</v>
      </c>
      <c r="P1194" s="80" t="s">
        <v>2130</v>
      </c>
      <c r="Q1194" s="80" t="s">
        <v>207</v>
      </c>
    </row>
    <row r="1195" spans="1:17" hidden="1">
      <c r="A1195" t="s">
        <v>1482</v>
      </c>
      <c r="B1195" t="s">
        <v>1166</v>
      </c>
      <c r="C1195" s="1">
        <v>369.74</v>
      </c>
      <c r="E1195" s="42">
        <f t="shared" si="26"/>
        <v>369.74</v>
      </c>
      <c r="F1195" s="77" t="s">
        <v>225</v>
      </c>
      <c r="G1195" s="77" t="s">
        <v>207</v>
      </c>
      <c r="H1195" s="77" t="s">
        <v>189</v>
      </c>
      <c r="I1195" s="13">
        <v>5</v>
      </c>
      <c r="J1195" s="14">
        <v>2015</v>
      </c>
      <c r="K1195" s="78" t="s">
        <v>446</v>
      </c>
      <c r="L1195" s="79" t="s">
        <v>1268</v>
      </c>
      <c r="M1195" s="79" t="s">
        <v>23</v>
      </c>
      <c r="N1195" s="15" t="s">
        <v>28</v>
      </c>
      <c r="O1195" s="15" t="s">
        <v>29</v>
      </c>
      <c r="P1195" s="80" t="s">
        <v>2130</v>
      </c>
      <c r="Q1195" s="80" t="s">
        <v>207</v>
      </c>
    </row>
    <row r="1196" spans="1:17" hidden="1">
      <c r="A1196" t="s">
        <v>1482</v>
      </c>
      <c r="B1196" t="s">
        <v>1933</v>
      </c>
      <c r="C1196" s="1">
        <v>67.28</v>
      </c>
      <c r="E1196" s="42">
        <f t="shared" si="26"/>
        <v>67.28</v>
      </c>
      <c r="F1196" s="77" t="s">
        <v>225</v>
      </c>
      <c r="G1196" s="77" t="s">
        <v>207</v>
      </c>
      <c r="H1196" s="77" t="s">
        <v>189</v>
      </c>
      <c r="I1196" s="13">
        <v>5</v>
      </c>
      <c r="J1196" s="14">
        <v>2015</v>
      </c>
      <c r="K1196" s="78" t="s">
        <v>182</v>
      </c>
      <c r="L1196" s="79" t="s">
        <v>1257</v>
      </c>
      <c r="M1196" s="79" t="s">
        <v>23</v>
      </c>
      <c r="N1196" s="15" t="s">
        <v>28</v>
      </c>
      <c r="O1196" s="15" t="s">
        <v>29</v>
      </c>
      <c r="P1196" s="80" t="s">
        <v>2130</v>
      </c>
      <c r="Q1196" s="80" t="s">
        <v>207</v>
      </c>
    </row>
    <row r="1197" spans="1:17" hidden="1">
      <c r="A1197" t="s">
        <v>1482</v>
      </c>
      <c r="B1197" t="s">
        <v>1136</v>
      </c>
      <c r="C1197" s="1">
        <v>200</v>
      </c>
      <c r="E1197" s="42">
        <f t="shared" ref="E1197:E1260" si="27">C1197</f>
        <v>200</v>
      </c>
      <c r="F1197" s="77" t="s">
        <v>225</v>
      </c>
      <c r="G1197" s="77" t="s">
        <v>207</v>
      </c>
      <c r="H1197" s="77" t="s">
        <v>189</v>
      </c>
      <c r="I1197" s="13">
        <v>5</v>
      </c>
      <c r="J1197" s="14">
        <v>2015</v>
      </c>
      <c r="K1197" s="78" t="s">
        <v>182</v>
      </c>
      <c r="L1197" s="79" t="s">
        <v>232</v>
      </c>
      <c r="M1197" s="79" t="s">
        <v>23</v>
      </c>
      <c r="N1197" s="15" t="s">
        <v>28</v>
      </c>
      <c r="O1197" s="15" t="s">
        <v>29</v>
      </c>
      <c r="P1197" s="80" t="s">
        <v>2130</v>
      </c>
      <c r="Q1197" s="80" t="s">
        <v>207</v>
      </c>
    </row>
    <row r="1198" spans="1:17" hidden="1">
      <c r="A1198" t="s">
        <v>1482</v>
      </c>
      <c r="B1198" t="s">
        <v>1131</v>
      </c>
      <c r="C1198" s="1">
        <v>25</v>
      </c>
      <c r="E1198" s="42">
        <f t="shared" si="27"/>
        <v>25</v>
      </c>
      <c r="F1198" s="77" t="s">
        <v>225</v>
      </c>
      <c r="G1198" s="77" t="s">
        <v>207</v>
      </c>
      <c r="H1198" s="77" t="s">
        <v>189</v>
      </c>
      <c r="I1198" s="13">
        <v>5</v>
      </c>
      <c r="J1198" s="14">
        <v>2015</v>
      </c>
      <c r="K1198" s="78" t="s">
        <v>435</v>
      </c>
      <c r="L1198" s="79" t="s">
        <v>79</v>
      </c>
      <c r="M1198" s="79" t="s">
        <v>23</v>
      </c>
      <c r="N1198" s="15" t="s">
        <v>28</v>
      </c>
      <c r="O1198" s="15" t="s">
        <v>29</v>
      </c>
      <c r="P1198" s="80" t="s">
        <v>2130</v>
      </c>
      <c r="Q1198" s="80" t="s">
        <v>207</v>
      </c>
    </row>
    <row r="1199" spans="1:17" hidden="1">
      <c r="A1199" t="s">
        <v>1483</v>
      </c>
      <c r="B1199" t="s">
        <v>1198</v>
      </c>
      <c r="C1199" s="1">
        <v>-0.13</v>
      </c>
      <c r="E1199" s="42">
        <f t="shared" si="27"/>
        <v>-0.13</v>
      </c>
      <c r="F1199" s="77" t="s">
        <v>1038</v>
      </c>
      <c r="G1199" s="77" t="s">
        <v>207</v>
      </c>
      <c r="H1199" s="77" t="s">
        <v>189</v>
      </c>
      <c r="I1199" s="13">
        <v>5</v>
      </c>
      <c r="J1199" s="14">
        <v>2015</v>
      </c>
      <c r="K1199" s="78" t="s">
        <v>182</v>
      </c>
      <c r="L1199" s="79" t="s">
        <v>183</v>
      </c>
      <c r="M1199" s="79" t="s">
        <v>23</v>
      </c>
      <c r="N1199" s="15" t="s">
        <v>28</v>
      </c>
      <c r="O1199" s="15" t="s">
        <v>29</v>
      </c>
      <c r="P1199" s="80" t="s">
        <v>2130</v>
      </c>
      <c r="Q1199" s="80" t="s">
        <v>207</v>
      </c>
    </row>
    <row r="1200" spans="1:17" hidden="1">
      <c r="A1200" t="s">
        <v>1483</v>
      </c>
      <c r="B1200" t="s">
        <v>1934</v>
      </c>
      <c r="C1200" s="1">
        <v>49.32</v>
      </c>
      <c r="E1200" s="42">
        <f t="shared" si="27"/>
        <v>49.32</v>
      </c>
      <c r="F1200" s="77" t="s">
        <v>225</v>
      </c>
      <c r="G1200" s="77" t="s">
        <v>207</v>
      </c>
      <c r="H1200" s="77" t="s">
        <v>189</v>
      </c>
      <c r="I1200" s="13">
        <v>5</v>
      </c>
      <c r="J1200" s="14">
        <v>2015</v>
      </c>
      <c r="K1200" s="78" t="s">
        <v>97</v>
      </c>
      <c r="L1200" s="79" t="s">
        <v>98</v>
      </c>
      <c r="M1200" s="79" t="s">
        <v>23</v>
      </c>
      <c r="N1200" s="15" t="s">
        <v>28</v>
      </c>
      <c r="O1200" s="15" t="s">
        <v>24</v>
      </c>
      <c r="P1200" s="80" t="s">
        <v>2131</v>
      </c>
      <c r="Q1200" s="80" t="s">
        <v>207</v>
      </c>
    </row>
    <row r="1201" spans="1:17" hidden="1">
      <c r="A1201" t="s">
        <v>1483</v>
      </c>
      <c r="B1201" t="s">
        <v>1154</v>
      </c>
      <c r="C1201" s="1">
        <v>9.9499999999999993</v>
      </c>
      <c r="E1201" s="42">
        <f t="shared" si="27"/>
        <v>9.9499999999999993</v>
      </c>
      <c r="F1201" s="77" t="s">
        <v>225</v>
      </c>
      <c r="G1201" s="77" t="s">
        <v>207</v>
      </c>
      <c r="H1201" s="77" t="s">
        <v>189</v>
      </c>
      <c r="I1201" s="13">
        <v>5</v>
      </c>
      <c r="J1201" s="14">
        <v>2015</v>
      </c>
      <c r="K1201" s="78" t="s">
        <v>461</v>
      </c>
      <c r="L1201" s="79" t="s">
        <v>1262</v>
      </c>
      <c r="M1201" s="79" t="s">
        <v>23</v>
      </c>
      <c r="N1201" s="15" t="s">
        <v>28</v>
      </c>
      <c r="O1201" s="15" t="s">
        <v>29</v>
      </c>
      <c r="P1201" s="80" t="s">
        <v>2130</v>
      </c>
      <c r="Q1201" s="80" t="s">
        <v>207</v>
      </c>
    </row>
    <row r="1202" spans="1:17" hidden="1">
      <c r="A1202" t="s">
        <v>1483</v>
      </c>
      <c r="B1202" t="s">
        <v>1172</v>
      </c>
      <c r="C1202" s="1">
        <v>24.01</v>
      </c>
      <c r="E1202" s="42">
        <f t="shared" si="27"/>
        <v>24.01</v>
      </c>
      <c r="F1202" s="77" t="s">
        <v>225</v>
      </c>
      <c r="G1202" s="77" t="s">
        <v>207</v>
      </c>
      <c r="H1202" s="77" t="s">
        <v>189</v>
      </c>
      <c r="I1202" s="13">
        <v>5</v>
      </c>
      <c r="J1202" s="14">
        <v>2015</v>
      </c>
      <c r="K1202" s="78" t="s">
        <v>34</v>
      </c>
      <c r="L1202" s="79" t="s">
        <v>35</v>
      </c>
      <c r="M1202" s="79" t="s">
        <v>299</v>
      </c>
      <c r="N1202" s="15" t="s">
        <v>28</v>
      </c>
      <c r="O1202" s="15" t="s">
        <v>29</v>
      </c>
      <c r="P1202" s="80" t="s">
        <v>2130</v>
      </c>
      <c r="Q1202" s="80" t="s">
        <v>207</v>
      </c>
    </row>
    <row r="1203" spans="1:17" hidden="1">
      <c r="A1203" t="s">
        <v>1483</v>
      </c>
      <c r="B1203" t="s">
        <v>1935</v>
      </c>
      <c r="C1203" s="1">
        <v>29.63</v>
      </c>
      <c r="E1203" s="42">
        <f t="shared" si="27"/>
        <v>29.63</v>
      </c>
      <c r="F1203" s="77" t="s">
        <v>225</v>
      </c>
      <c r="G1203" s="77" t="s">
        <v>207</v>
      </c>
      <c r="H1203" s="77" t="s">
        <v>189</v>
      </c>
      <c r="I1203" s="13">
        <v>5</v>
      </c>
      <c r="J1203" s="14">
        <v>2015</v>
      </c>
      <c r="K1203" s="78" t="s">
        <v>182</v>
      </c>
      <c r="L1203" s="79" t="s">
        <v>183</v>
      </c>
      <c r="M1203" s="79" t="s">
        <v>23</v>
      </c>
      <c r="N1203" s="15" t="s">
        <v>28</v>
      </c>
      <c r="O1203" s="15" t="s">
        <v>29</v>
      </c>
      <c r="P1203" s="80" t="s">
        <v>2130</v>
      </c>
      <c r="Q1203" s="80" t="s">
        <v>207</v>
      </c>
    </row>
    <row r="1204" spans="1:17" hidden="1">
      <c r="A1204" t="s">
        <v>1483</v>
      </c>
      <c r="B1204" t="s">
        <v>1936</v>
      </c>
      <c r="C1204" s="1">
        <v>368.36</v>
      </c>
      <c r="E1204" s="42">
        <f t="shared" si="27"/>
        <v>368.36</v>
      </c>
      <c r="F1204" s="77" t="s">
        <v>225</v>
      </c>
      <c r="G1204" s="77" t="s">
        <v>207</v>
      </c>
      <c r="H1204" s="77" t="s">
        <v>189</v>
      </c>
      <c r="I1204" s="13">
        <v>5</v>
      </c>
      <c r="J1204" s="14">
        <v>2015</v>
      </c>
      <c r="K1204" s="78" t="s">
        <v>357</v>
      </c>
      <c r="L1204" s="79" t="s">
        <v>2137</v>
      </c>
      <c r="M1204" s="79" t="s">
        <v>23</v>
      </c>
      <c r="N1204" s="15" t="s">
        <v>28</v>
      </c>
      <c r="O1204" s="15" t="s">
        <v>29</v>
      </c>
      <c r="P1204" s="80" t="s">
        <v>2130</v>
      </c>
      <c r="Q1204" s="80" t="s">
        <v>207</v>
      </c>
    </row>
    <row r="1205" spans="1:17" hidden="1">
      <c r="A1205" t="s">
        <v>1483</v>
      </c>
      <c r="B1205" t="s">
        <v>1937</v>
      </c>
      <c r="C1205" s="1">
        <v>124.25</v>
      </c>
      <c r="E1205" s="42">
        <f t="shared" si="27"/>
        <v>124.25</v>
      </c>
      <c r="F1205" s="77" t="s">
        <v>225</v>
      </c>
      <c r="G1205" s="77" t="s">
        <v>207</v>
      </c>
      <c r="H1205" s="77" t="s">
        <v>189</v>
      </c>
      <c r="I1205" s="13">
        <v>5</v>
      </c>
      <c r="J1205" s="14">
        <v>2015</v>
      </c>
      <c r="K1205" s="78" t="s">
        <v>34</v>
      </c>
      <c r="L1205" s="79" t="s">
        <v>35</v>
      </c>
      <c r="M1205" s="79" t="s">
        <v>299</v>
      </c>
      <c r="N1205" s="15" t="s">
        <v>28</v>
      </c>
      <c r="O1205" s="15" t="s">
        <v>29</v>
      </c>
      <c r="P1205" s="80" t="s">
        <v>2130</v>
      </c>
      <c r="Q1205" s="80" t="s">
        <v>207</v>
      </c>
    </row>
    <row r="1206" spans="1:17" hidden="1">
      <c r="A1206" t="s">
        <v>1483</v>
      </c>
      <c r="B1206" t="s">
        <v>1778</v>
      </c>
      <c r="C1206" s="1">
        <v>299</v>
      </c>
      <c r="E1206" s="42">
        <f t="shared" si="27"/>
        <v>299</v>
      </c>
      <c r="F1206" s="77" t="s">
        <v>225</v>
      </c>
      <c r="G1206" s="77" t="s">
        <v>207</v>
      </c>
      <c r="H1206" s="77" t="s">
        <v>189</v>
      </c>
      <c r="I1206" s="13">
        <v>5</v>
      </c>
      <c r="J1206" s="14">
        <v>2015</v>
      </c>
      <c r="K1206" s="78" t="s">
        <v>31</v>
      </c>
      <c r="L1206" s="79" t="s">
        <v>234</v>
      </c>
      <c r="M1206" s="79" t="s">
        <v>23</v>
      </c>
      <c r="N1206" s="15" t="s">
        <v>28</v>
      </c>
      <c r="O1206" s="15" t="s">
        <v>24</v>
      </c>
      <c r="P1206" s="80" t="s">
        <v>2130</v>
      </c>
      <c r="Q1206" s="80" t="s">
        <v>207</v>
      </c>
    </row>
    <row r="1207" spans="1:17" hidden="1">
      <c r="A1207" t="s">
        <v>1483</v>
      </c>
      <c r="B1207" t="s">
        <v>1139</v>
      </c>
      <c r="C1207" s="1">
        <v>-7500</v>
      </c>
      <c r="E1207" s="42">
        <f t="shared" si="27"/>
        <v>-7500</v>
      </c>
      <c r="F1207" s="77" t="s">
        <v>229</v>
      </c>
      <c r="G1207" s="77" t="s">
        <v>207</v>
      </c>
      <c r="H1207" s="77" t="s">
        <v>189</v>
      </c>
      <c r="I1207" s="13">
        <v>5</v>
      </c>
      <c r="J1207" s="14">
        <v>2015</v>
      </c>
      <c r="K1207" s="78" t="s">
        <v>218</v>
      </c>
      <c r="L1207" s="79" t="s">
        <v>246</v>
      </c>
      <c r="M1207" s="79" t="s">
        <v>23</v>
      </c>
      <c r="N1207" s="15" t="s">
        <v>189</v>
      </c>
      <c r="O1207" s="15" t="s">
        <v>24</v>
      </c>
      <c r="P1207" s="80" t="s">
        <v>83</v>
      </c>
      <c r="Q1207" s="80" t="s">
        <v>207</v>
      </c>
    </row>
    <row r="1208" spans="1:17" hidden="1">
      <c r="A1208" t="s">
        <v>1483</v>
      </c>
      <c r="B1208" t="s">
        <v>1139</v>
      </c>
      <c r="C1208" s="1">
        <v>-2000</v>
      </c>
      <c r="E1208" s="42">
        <f t="shared" si="27"/>
        <v>-2000</v>
      </c>
      <c r="F1208" s="77" t="s">
        <v>229</v>
      </c>
      <c r="G1208" s="77" t="s">
        <v>207</v>
      </c>
      <c r="H1208" s="77" t="s">
        <v>189</v>
      </c>
      <c r="I1208" s="13">
        <v>5</v>
      </c>
      <c r="J1208" s="14">
        <v>2015</v>
      </c>
      <c r="K1208" s="78" t="s">
        <v>137</v>
      </c>
      <c r="L1208" s="79" t="s">
        <v>246</v>
      </c>
      <c r="M1208" s="79" t="s">
        <v>23</v>
      </c>
      <c r="N1208" s="15" t="s">
        <v>189</v>
      </c>
      <c r="O1208" s="15" t="s">
        <v>24</v>
      </c>
      <c r="P1208" s="80" t="s">
        <v>214</v>
      </c>
      <c r="Q1208" s="80" t="s">
        <v>207</v>
      </c>
    </row>
    <row r="1209" spans="1:17" hidden="1">
      <c r="A1209" t="s">
        <v>1483</v>
      </c>
      <c r="B1209" t="s">
        <v>1136</v>
      </c>
      <c r="C1209" s="1">
        <v>200</v>
      </c>
      <c r="E1209" s="42">
        <f t="shared" si="27"/>
        <v>200</v>
      </c>
      <c r="F1209" s="77" t="s">
        <v>225</v>
      </c>
      <c r="G1209" s="77" t="s">
        <v>207</v>
      </c>
      <c r="H1209" s="77" t="s">
        <v>189</v>
      </c>
      <c r="I1209" s="13">
        <v>5</v>
      </c>
      <c r="J1209" s="14">
        <v>2015</v>
      </c>
      <c r="K1209" s="78" t="s">
        <v>182</v>
      </c>
      <c r="L1209" s="79" t="s">
        <v>232</v>
      </c>
      <c r="M1209" s="79" t="s">
        <v>23</v>
      </c>
      <c r="N1209" s="15" t="s">
        <v>28</v>
      </c>
      <c r="O1209" s="15" t="s">
        <v>29</v>
      </c>
      <c r="P1209" s="80" t="s">
        <v>2130</v>
      </c>
      <c r="Q1209" s="80" t="s">
        <v>207</v>
      </c>
    </row>
    <row r="1210" spans="1:17" hidden="1">
      <c r="A1210" t="s">
        <v>1483</v>
      </c>
      <c r="B1210" t="s">
        <v>1153</v>
      </c>
      <c r="C1210" s="1">
        <v>15.16</v>
      </c>
      <c r="E1210" s="42">
        <f t="shared" si="27"/>
        <v>15.16</v>
      </c>
      <c r="F1210" s="77" t="s">
        <v>225</v>
      </c>
      <c r="G1210" s="77" t="s">
        <v>207</v>
      </c>
      <c r="H1210" s="77" t="s">
        <v>189</v>
      </c>
      <c r="I1210" s="13">
        <v>5</v>
      </c>
      <c r="J1210" s="14">
        <v>2015</v>
      </c>
      <c r="K1210" s="78" t="s">
        <v>34</v>
      </c>
      <c r="L1210" s="79" t="s">
        <v>35</v>
      </c>
      <c r="M1210" s="79" t="s">
        <v>299</v>
      </c>
      <c r="N1210" s="15" t="s">
        <v>28</v>
      </c>
      <c r="O1210" s="15" t="s">
        <v>29</v>
      </c>
      <c r="P1210" s="80" t="s">
        <v>2130</v>
      </c>
      <c r="Q1210" s="80" t="s">
        <v>207</v>
      </c>
    </row>
    <row r="1211" spans="1:17" hidden="1">
      <c r="A1211" t="s">
        <v>1483</v>
      </c>
      <c r="B1211" t="s">
        <v>1131</v>
      </c>
      <c r="C1211" s="1">
        <v>15</v>
      </c>
      <c r="E1211" s="42">
        <f t="shared" si="27"/>
        <v>15</v>
      </c>
      <c r="F1211" s="77" t="s">
        <v>225</v>
      </c>
      <c r="G1211" s="77" t="s">
        <v>207</v>
      </c>
      <c r="H1211" s="77" t="s">
        <v>189</v>
      </c>
      <c r="I1211" s="13">
        <v>5</v>
      </c>
      <c r="J1211" s="14">
        <v>2015</v>
      </c>
      <c r="K1211" s="78" t="s">
        <v>435</v>
      </c>
      <c r="L1211" s="79" t="s">
        <v>79</v>
      </c>
      <c r="M1211" s="79" t="s">
        <v>23</v>
      </c>
      <c r="N1211" s="15" t="s">
        <v>28</v>
      </c>
      <c r="O1211" s="15" t="s">
        <v>29</v>
      </c>
      <c r="P1211" s="80" t="s">
        <v>2130</v>
      </c>
      <c r="Q1211" s="80" t="s">
        <v>207</v>
      </c>
    </row>
    <row r="1212" spans="1:17" hidden="1">
      <c r="A1212" t="s">
        <v>1484</v>
      </c>
      <c r="B1212" t="s">
        <v>1156</v>
      </c>
      <c r="C1212" s="1">
        <v>820.66</v>
      </c>
      <c r="E1212" s="42">
        <f t="shared" si="27"/>
        <v>820.66</v>
      </c>
      <c r="F1212" s="77" t="s">
        <v>225</v>
      </c>
      <c r="G1212" s="77" t="s">
        <v>207</v>
      </c>
      <c r="H1212" s="77" t="s">
        <v>189</v>
      </c>
      <c r="I1212" s="13">
        <v>5</v>
      </c>
      <c r="J1212" s="14">
        <v>2015</v>
      </c>
      <c r="K1212" s="78" t="s">
        <v>478</v>
      </c>
      <c r="L1212" s="79" t="s">
        <v>57</v>
      </c>
      <c r="M1212" s="79" t="s">
        <v>23</v>
      </c>
      <c r="N1212" s="15" t="s">
        <v>28</v>
      </c>
      <c r="O1212" s="15" t="s">
        <v>29</v>
      </c>
      <c r="P1212" s="80" t="s">
        <v>2130</v>
      </c>
      <c r="Q1212" s="80" t="s">
        <v>207</v>
      </c>
    </row>
    <row r="1213" spans="1:17" hidden="1">
      <c r="A1213" t="s">
        <v>1484</v>
      </c>
      <c r="B1213" t="s">
        <v>1938</v>
      </c>
      <c r="C1213" s="1">
        <v>59.85</v>
      </c>
      <c r="E1213" s="42">
        <f t="shared" si="27"/>
        <v>59.85</v>
      </c>
      <c r="F1213" s="77" t="s">
        <v>225</v>
      </c>
      <c r="G1213" s="77" t="s">
        <v>207</v>
      </c>
      <c r="H1213" s="77" t="s">
        <v>189</v>
      </c>
      <c r="I1213" s="13">
        <v>5</v>
      </c>
      <c r="J1213" s="14">
        <v>2015</v>
      </c>
      <c r="K1213" s="78" t="s">
        <v>182</v>
      </c>
      <c r="L1213" s="79" t="s">
        <v>183</v>
      </c>
      <c r="M1213" s="79" t="s">
        <v>23</v>
      </c>
      <c r="N1213" s="15" t="s">
        <v>28</v>
      </c>
      <c r="O1213" s="15" t="s">
        <v>29</v>
      </c>
      <c r="P1213" s="80" t="s">
        <v>2130</v>
      </c>
      <c r="Q1213" s="80" t="s">
        <v>207</v>
      </c>
    </row>
    <row r="1214" spans="1:17" hidden="1">
      <c r="A1214" t="s">
        <v>1484</v>
      </c>
      <c r="B1214" t="s">
        <v>1939</v>
      </c>
      <c r="C1214" s="1">
        <v>29.63</v>
      </c>
      <c r="E1214" s="42">
        <f t="shared" si="27"/>
        <v>29.63</v>
      </c>
      <c r="F1214" s="77" t="s">
        <v>225</v>
      </c>
      <c r="G1214" s="77" t="s">
        <v>207</v>
      </c>
      <c r="H1214" s="77" t="s">
        <v>189</v>
      </c>
      <c r="I1214" s="13">
        <v>5</v>
      </c>
      <c r="J1214" s="14">
        <v>2015</v>
      </c>
      <c r="K1214" s="78" t="s">
        <v>182</v>
      </c>
      <c r="L1214" s="79" t="s">
        <v>183</v>
      </c>
      <c r="M1214" s="79" t="s">
        <v>23</v>
      </c>
      <c r="N1214" s="15" t="s">
        <v>28</v>
      </c>
      <c r="O1214" s="15" t="s">
        <v>29</v>
      </c>
      <c r="P1214" s="80" t="s">
        <v>2130</v>
      </c>
      <c r="Q1214" s="80" t="s">
        <v>207</v>
      </c>
    </row>
    <row r="1215" spans="1:17" hidden="1">
      <c r="A1215" t="s">
        <v>1485</v>
      </c>
      <c r="B1215" t="s">
        <v>1182</v>
      </c>
      <c r="C1215" s="1">
        <v>17.2</v>
      </c>
      <c r="E1215" s="42">
        <f t="shared" si="27"/>
        <v>17.2</v>
      </c>
      <c r="F1215" s="77" t="s">
        <v>225</v>
      </c>
      <c r="G1215" s="77" t="s">
        <v>207</v>
      </c>
      <c r="H1215" s="77" t="s">
        <v>189</v>
      </c>
      <c r="I1215" s="13">
        <v>5</v>
      </c>
      <c r="J1215" s="14">
        <v>2015</v>
      </c>
      <c r="K1215" s="78" t="s">
        <v>428</v>
      </c>
      <c r="L1215" s="79" t="s">
        <v>1275</v>
      </c>
      <c r="M1215" s="79" t="s">
        <v>23</v>
      </c>
      <c r="N1215" s="15" t="s">
        <v>28</v>
      </c>
      <c r="O1215" s="15" t="s">
        <v>29</v>
      </c>
      <c r="P1215" s="80" t="s">
        <v>2130</v>
      </c>
      <c r="Q1215" s="80" t="s">
        <v>207</v>
      </c>
    </row>
    <row r="1216" spans="1:17" hidden="1">
      <c r="A1216" t="s">
        <v>1485</v>
      </c>
      <c r="B1216" t="s">
        <v>1940</v>
      </c>
      <c r="C1216" s="1">
        <v>11.3</v>
      </c>
      <c r="E1216" s="42">
        <f t="shared" si="27"/>
        <v>11.3</v>
      </c>
      <c r="F1216" s="77" t="s">
        <v>225</v>
      </c>
      <c r="G1216" s="77" t="s">
        <v>207</v>
      </c>
      <c r="H1216" s="77" t="s">
        <v>189</v>
      </c>
      <c r="I1216" s="13">
        <v>5</v>
      </c>
      <c r="J1216" s="14">
        <v>2015</v>
      </c>
      <c r="K1216" s="78" t="s">
        <v>182</v>
      </c>
      <c r="L1216" s="79" t="s">
        <v>183</v>
      </c>
      <c r="M1216" s="79" t="s">
        <v>23</v>
      </c>
      <c r="N1216" s="15" t="s">
        <v>28</v>
      </c>
      <c r="O1216" s="15" t="s">
        <v>29</v>
      </c>
      <c r="P1216" s="80" t="s">
        <v>2130</v>
      </c>
      <c r="Q1216" s="80" t="s">
        <v>207</v>
      </c>
    </row>
    <row r="1217" spans="1:17" hidden="1">
      <c r="A1217" t="s">
        <v>1485</v>
      </c>
      <c r="B1217" t="s">
        <v>1941</v>
      </c>
      <c r="C1217" s="1">
        <v>632.39</v>
      </c>
      <c r="E1217" s="42">
        <f t="shared" si="27"/>
        <v>632.39</v>
      </c>
      <c r="F1217" s="77" t="s">
        <v>225</v>
      </c>
      <c r="G1217" s="77" t="s">
        <v>207</v>
      </c>
      <c r="H1217" s="77" t="s">
        <v>189</v>
      </c>
      <c r="I1217" s="13">
        <v>5</v>
      </c>
      <c r="J1217" s="14">
        <v>2015</v>
      </c>
      <c r="K1217" s="78" t="s">
        <v>182</v>
      </c>
      <c r="L1217" s="79" t="s">
        <v>183</v>
      </c>
      <c r="M1217" s="79" t="s">
        <v>23</v>
      </c>
      <c r="N1217" s="15" t="s">
        <v>28</v>
      </c>
      <c r="O1217" s="15" t="s">
        <v>29</v>
      </c>
      <c r="P1217" s="80" t="s">
        <v>2130</v>
      </c>
      <c r="Q1217" s="80" t="s">
        <v>207</v>
      </c>
    </row>
    <row r="1218" spans="1:17" hidden="1">
      <c r="A1218" t="s">
        <v>1485</v>
      </c>
      <c r="B1218" t="s">
        <v>1219</v>
      </c>
      <c r="C1218" s="1">
        <v>64.94</v>
      </c>
      <c r="E1218" s="42">
        <f t="shared" si="27"/>
        <v>64.94</v>
      </c>
      <c r="F1218" s="77" t="s">
        <v>225</v>
      </c>
      <c r="G1218" s="77" t="s">
        <v>207</v>
      </c>
      <c r="H1218" s="77" t="s">
        <v>189</v>
      </c>
      <c r="I1218" s="13">
        <v>5</v>
      </c>
      <c r="J1218" s="14">
        <v>2015</v>
      </c>
      <c r="K1218" s="78" t="s">
        <v>123</v>
      </c>
      <c r="L1218" s="79" t="s">
        <v>101</v>
      </c>
      <c r="M1218" s="79" t="s">
        <v>284</v>
      </c>
      <c r="N1218" s="15" t="s">
        <v>28</v>
      </c>
      <c r="O1218" s="15" t="s">
        <v>29</v>
      </c>
      <c r="P1218" s="80" t="s">
        <v>2130</v>
      </c>
      <c r="Q1218" s="80" t="s">
        <v>207</v>
      </c>
    </row>
    <row r="1219" spans="1:17" hidden="1">
      <c r="A1219" t="s">
        <v>1485</v>
      </c>
      <c r="B1219" t="s">
        <v>1942</v>
      </c>
      <c r="C1219" s="1">
        <v>22.95</v>
      </c>
      <c r="E1219" s="42">
        <f t="shared" si="27"/>
        <v>22.95</v>
      </c>
      <c r="F1219" s="77" t="s">
        <v>225</v>
      </c>
      <c r="G1219" s="77" t="s">
        <v>207</v>
      </c>
      <c r="H1219" s="77" t="s">
        <v>189</v>
      </c>
      <c r="I1219" s="13">
        <v>5</v>
      </c>
      <c r="J1219" s="14">
        <v>2015</v>
      </c>
      <c r="K1219" s="78" t="s">
        <v>34</v>
      </c>
      <c r="L1219" s="79" t="s">
        <v>35</v>
      </c>
      <c r="M1219" s="79" t="s">
        <v>299</v>
      </c>
      <c r="N1219" s="15" t="s">
        <v>28</v>
      </c>
      <c r="O1219" s="15" t="s">
        <v>29</v>
      </c>
      <c r="P1219" s="80" t="s">
        <v>2130</v>
      </c>
      <c r="Q1219" s="80" t="s">
        <v>207</v>
      </c>
    </row>
    <row r="1220" spans="1:17" hidden="1">
      <c r="A1220" t="s">
        <v>1485</v>
      </c>
      <c r="B1220" t="s">
        <v>1943</v>
      </c>
      <c r="C1220" s="1">
        <v>63</v>
      </c>
      <c r="E1220" s="42">
        <f t="shared" si="27"/>
        <v>63</v>
      </c>
      <c r="F1220" s="77" t="s">
        <v>225</v>
      </c>
      <c r="G1220" s="77" t="s">
        <v>207</v>
      </c>
      <c r="H1220" s="77" t="s">
        <v>189</v>
      </c>
      <c r="I1220" s="13">
        <v>5</v>
      </c>
      <c r="J1220" s="14">
        <v>2015</v>
      </c>
      <c r="K1220" s="78" t="s">
        <v>123</v>
      </c>
      <c r="L1220" s="79" t="s">
        <v>101</v>
      </c>
      <c r="M1220" s="79" t="s">
        <v>284</v>
      </c>
      <c r="N1220" s="15" t="s">
        <v>28</v>
      </c>
      <c r="O1220" s="15" t="s">
        <v>29</v>
      </c>
      <c r="P1220" s="80" t="s">
        <v>2130</v>
      </c>
      <c r="Q1220" s="80" t="s">
        <v>207</v>
      </c>
    </row>
    <row r="1221" spans="1:17" hidden="1">
      <c r="A1221" t="s">
        <v>1486</v>
      </c>
      <c r="B1221" t="s">
        <v>1944</v>
      </c>
      <c r="C1221" s="1">
        <v>55.89</v>
      </c>
      <c r="E1221" s="42">
        <f t="shared" si="27"/>
        <v>55.89</v>
      </c>
      <c r="F1221" s="77" t="s">
        <v>225</v>
      </c>
      <c r="G1221" s="77" t="s">
        <v>207</v>
      </c>
      <c r="H1221" s="77" t="s">
        <v>189</v>
      </c>
      <c r="I1221" s="13">
        <v>5</v>
      </c>
      <c r="J1221" s="14">
        <v>2015</v>
      </c>
      <c r="K1221" s="78" t="s">
        <v>182</v>
      </c>
      <c r="L1221" s="79" t="s">
        <v>183</v>
      </c>
      <c r="M1221" s="79" t="s">
        <v>23</v>
      </c>
      <c r="N1221" s="15" t="s">
        <v>28</v>
      </c>
      <c r="O1221" s="15" t="s">
        <v>29</v>
      </c>
      <c r="P1221" s="80" t="s">
        <v>2130</v>
      </c>
      <c r="Q1221" s="80" t="s">
        <v>207</v>
      </c>
    </row>
    <row r="1222" spans="1:17" hidden="1">
      <c r="A1222" t="s">
        <v>1486</v>
      </c>
      <c r="B1222" t="s">
        <v>1139</v>
      </c>
      <c r="C1222" s="1">
        <v>-2500</v>
      </c>
      <c r="E1222" s="42">
        <f t="shared" si="27"/>
        <v>-2500</v>
      </c>
      <c r="F1222" s="77" t="s">
        <v>229</v>
      </c>
      <c r="G1222" s="77" t="s">
        <v>207</v>
      </c>
      <c r="H1222" s="77" t="s">
        <v>189</v>
      </c>
      <c r="I1222" s="13">
        <v>5</v>
      </c>
      <c r="J1222" s="14">
        <v>2015</v>
      </c>
      <c r="K1222" s="78" t="s">
        <v>218</v>
      </c>
      <c r="L1222" s="79" t="s">
        <v>82</v>
      </c>
      <c r="M1222" s="79" t="s">
        <v>23</v>
      </c>
      <c r="N1222" s="15" t="s">
        <v>189</v>
      </c>
      <c r="O1222" s="15" t="s">
        <v>24</v>
      </c>
      <c r="P1222" s="80" t="s">
        <v>181</v>
      </c>
      <c r="Q1222" s="80" t="s">
        <v>207</v>
      </c>
    </row>
    <row r="1223" spans="1:17" hidden="1">
      <c r="A1223" t="s">
        <v>1486</v>
      </c>
      <c r="B1223" t="s">
        <v>1723</v>
      </c>
      <c r="C1223" s="1">
        <v>98</v>
      </c>
      <c r="E1223" s="42">
        <f t="shared" si="27"/>
        <v>98</v>
      </c>
      <c r="F1223" s="77" t="s">
        <v>225</v>
      </c>
      <c r="G1223" s="77" t="s">
        <v>207</v>
      </c>
      <c r="H1223" s="77" t="s">
        <v>189</v>
      </c>
      <c r="I1223" s="13">
        <v>5</v>
      </c>
      <c r="J1223" s="14">
        <v>2015</v>
      </c>
      <c r="K1223" s="78" t="s">
        <v>34</v>
      </c>
      <c r="L1223" s="79" t="s">
        <v>35</v>
      </c>
      <c r="M1223" s="79" t="s">
        <v>299</v>
      </c>
      <c r="N1223" s="15" t="s">
        <v>28</v>
      </c>
      <c r="O1223" s="15" t="s">
        <v>29</v>
      </c>
      <c r="P1223" s="80" t="s">
        <v>2130</v>
      </c>
      <c r="Q1223" s="80" t="s">
        <v>207</v>
      </c>
    </row>
    <row r="1224" spans="1:17" hidden="1">
      <c r="A1224" t="s">
        <v>1486</v>
      </c>
      <c r="B1224" t="s">
        <v>1872</v>
      </c>
      <c r="C1224" s="1">
        <v>100</v>
      </c>
      <c r="E1224" s="42">
        <f t="shared" si="27"/>
        <v>100</v>
      </c>
      <c r="F1224" s="77" t="s">
        <v>225</v>
      </c>
      <c r="G1224" s="77" t="s">
        <v>207</v>
      </c>
      <c r="H1224" s="77" t="s">
        <v>189</v>
      </c>
      <c r="I1224" s="13">
        <v>5</v>
      </c>
      <c r="J1224" s="14">
        <v>2015</v>
      </c>
      <c r="K1224" s="78" t="s">
        <v>97</v>
      </c>
      <c r="L1224" s="79" t="s">
        <v>98</v>
      </c>
      <c r="M1224" s="79" t="s">
        <v>23</v>
      </c>
      <c r="N1224" s="15" t="s">
        <v>28</v>
      </c>
      <c r="O1224" s="15" t="s">
        <v>24</v>
      </c>
      <c r="P1224" s="80" t="s">
        <v>2131</v>
      </c>
      <c r="Q1224" s="80" t="s">
        <v>207</v>
      </c>
    </row>
    <row r="1225" spans="1:17" hidden="1">
      <c r="A1225" t="s">
        <v>1486</v>
      </c>
      <c r="B1225" t="s">
        <v>1768</v>
      </c>
      <c r="C1225" s="1">
        <v>4.58</v>
      </c>
      <c r="E1225" s="42">
        <f t="shared" si="27"/>
        <v>4.58</v>
      </c>
      <c r="F1225" s="77" t="s">
        <v>225</v>
      </c>
      <c r="G1225" s="77" t="s">
        <v>207</v>
      </c>
      <c r="H1225" s="77" t="s">
        <v>189</v>
      </c>
      <c r="I1225" s="13">
        <v>5</v>
      </c>
      <c r="J1225" s="14">
        <v>2015</v>
      </c>
      <c r="K1225" s="78" t="s">
        <v>182</v>
      </c>
      <c r="L1225" s="79" t="s">
        <v>1257</v>
      </c>
      <c r="M1225" s="79" t="s">
        <v>23</v>
      </c>
      <c r="N1225" s="15" t="s">
        <v>28</v>
      </c>
      <c r="O1225" s="15" t="s">
        <v>29</v>
      </c>
      <c r="P1225" s="80" t="s">
        <v>2130</v>
      </c>
      <c r="Q1225" s="80" t="s">
        <v>207</v>
      </c>
    </row>
    <row r="1226" spans="1:17" hidden="1">
      <c r="A1226" t="s">
        <v>1486</v>
      </c>
      <c r="B1226" t="s">
        <v>1136</v>
      </c>
      <c r="C1226" s="1">
        <v>100</v>
      </c>
      <c r="E1226" s="42">
        <f t="shared" si="27"/>
        <v>100</v>
      </c>
      <c r="F1226" s="77" t="s">
        <v>225</v>
      </c>
      <c r="G1226" s="77" t="s">
        <v>207</v>
      </c>
      <c r="H1226" s="77" t="s">
        <v>189</v>
      </c>
      <c r="I1226" s="13">
        <v>5</v>
      </c>
      <c r="J1226" s="14">
        <v>2015</v>
      </c>
      <c r="K1226" s="78" t="s">
        <v>182</v>
      </c>
      <c r="L1226" s="79" t="s">
        <v>232</v>
      </c>
      <c r="M1226" s="79" t="s">
        <v>23</v>
      </c>
      <c r="N1226" s="15" t="s">
        <v>28</v>
      </c>
      <c r="O1226" s="15" t="s">
        <v>29</v>
      </c>
      <c r="P1226" s="80" t="s">
        <v>2130</v>
      </c>
      <c r="Q1226" s="80" t="s">
        <v>207</v>
      </c>
    </row>
    <row r="1227" spans="1:17" hidden="1">
      <c r="A1227" t="s">
        <v>1486</v>
      </c>
      <c r="B1227" t="s">
        <v>1160</v>
      </c>
      <c r="C1227" s="1">
        <v>304.85000000000002</v>
      </c>
      <c r="E1227" s="42">
        <f t="shared" si="27"/>
        <v>304.85000000000002</v>
      </c>
      <c r="F1227" s="77" t="s">
        <v>225</v>
      </c>
      <c r="G1227" s="77" t="s">
        <v>207</v>
      </c>
      <c r="H1227" s="77" t="s">
        <v>189</v>
      </c>
      <c r="I1227" s="13">
        <v>5</v>
      </c>
      <c r="J1227" s="14">
        <v>2015</v>
      </c>
      <c r="K1227" s="78" t="s">
        <v>460</v>
      </c>
      <c r="L1227" s="79" t="s">
        <v>1253</v>
      </c>
      <c r="M1227" s="79" t="s">
        <v>294</v>
      </c>
      <c r="N1227" s="15" t="s">
        <v>28</v>
      </c>
      <c r="O1227" s="15" t="s">
        <v>29</v>
      </c>
      <c r="P1227" s="80" t="s">
        <v>2130</v>
      </c>
      <c r="Q1227" s="80" t="s">
        <v>207</v>
      </c>
    </row>
    <row r="1228" spans="1:17" hidden="1">
      <c r="A1228" t="s">
        <v>1487</v>
      </c>
      <c r="B1228" t="s">
        <v>1945</v>
      </c>
      <c r="C1228" s="1">
        <v>43.58</v>
      </c>
      <c r="E1228" s="42">
        <f t="shared" si="27"/>
        <v>43.58</v>
      </c>
      <c r="F1228" s="77" t="s">
        <v>225</v>
      </c>
      <c r="G1228" s="77" t="s">
        <v>207</v>
      </c>
      <c r="H1228" s="77" t="s">
        <v>189</v>
      </c>
      <c r="I1228" s="13">
        <v>5</v>
      </c>
      <c r="J1228" s="14">
        <v>2015</v>
      </c>
      <c r="K1228" s="78" t="s">
        <v>182</v>
      </c>
      <c r="L1228" s="79" t="s">
        <v>183</v>
      </c>
      <c r="M1228" s="79" t="s">
        <v>23</v>
      </c>
      <c r="N1228" s="15" t="s">
        <v>28</v>
      </c>
      <c r="O1228" s="15" t="s">
        <v>29</v>
      </c>
      <c r="P1228" s="80" t="s">
        <v>2130</v>
      </c>
      <c r="Q1228" s="80" t="s">
        <v>207</v>
      </c>
    </row>
    <row r="1229" spans="1:17" hidden="1">
      <c r="A1229" t="s">
        <v>1487</v>
      </c>
      <c r="B1229" t="s">
        <v>1946</v>
      </c>
      <c r="C1229" s="1">
        <v>140.16999999999999</v>
      </c>
      <c r="E1229" s="42">
        <f t="shared" si="27"/>
        <v>140.16999999999999</v>
      </c>
      <c r="F1229" s="77" t="s">
        <v>225</v>
      </c>
      <c r="G1229" s="77" t="s">
        <v>207</v>
      </c>
      <c r="H1229" s="77" t="s">
        <v>189</v>
      </c>
      <c r="I1229" s="13">
        <v>5</v>
      </c>
      <c r="J1229" s="14">
        <v>2015</v>
      </c>
      <c r="K1229" s="78" t="s">
        <v>182</v>
      </c>
      <c r="L1229" s="79" t="s">
        <v>183</v>
      </c>
      <c r="M1229" s="79" t="s">
        <v>23</v>
      </c>
      <c r="N1229" s="15" t="s">
        <v>28</v>
      </c>
      <c r="O1229" s="15" t="s">
        <v>29</v>
      </c>
      <c r="P1229" s="80" t="s">
        <v>2130</v>
      </c>
      <c r="Q1229" s="80" t="s">
        <v>207</v>
      </c>
    </row>
    <row r="1230" spans="1:17" hidden="1">
      <c r="A1230" t="s">
        <v>1487</v>
      </c>
      <c r="B1230" t="s">
        <v>1947</v>
      </c>
      <c r="C1230" s="1">
        <v>142.53</v>
      </c>
      <c r="E1230" s="42">
        <f t="shared" si="27"/>
        <v>142.53</v>
      </c>
      <c r="F1230" s="77" t="s">
        <v>225</v>
      </c>
      <c r="G1230" s="77" t="s">
        <v>207</v>
      </c>
      <c r="H1230" s="77" t="s">
        <v>189</v>
      </c>
      <c r="I1230" s="13">
        <v>5</v>
      </c>
      <c r="J1230" s="14">
        <v>2015</v>
      </c>
      <c r="K1230" s="78" t="s">
        <v>182</v>
      </c>
      <c r="L1230" s="79" t="s">
        <v>183</v>
      </c>
      <c r="M1230" s="79" t="s">
        <v>23</v>
      </c>
      <c r="N1230" s="15" t="s">
        <v>28</v>
      </c>
      <c r="O1230" s="15" t="s">
        <v>29</v>
      </c>
      <c r="P1230" s="80" t="s">
        <v>2130</v>
      </c>
      <c r="Q1230" s="80" t="s">
        <v>207</v>
      </c>
    </row>
    <row r="1231" spans="1:17" hidden="1">
      <c r="A1231" t="s">
        <v>1487</v>
      </c>
      <c r="B1231" t="s">
        <v>1139</v>
      </c>
      <c r="C1231" s="1">
        <v>-4500</v>
      </c>
      <c r="E1231" s="42">
        <f t="shared" si="27"/>
        <v>-4500</v>
      </c>
      <c r="F1231" s="77" t="s">
        <v>229</v>
      </c>
      <c r="G1231" s="77" t="s">
        <v>207</v>
      </c>
      <c r="H1231" s="77" t="s">
        <v>189</v>
      </c>
      <c r="I1231" s="13">
        <v>5</v>
      </c>
      <c r="J1231" s="14">
        <v>2015</v>
      </c>
      <c r="K1231" s="78" t="s">
        <v>218</v>
      </c>
      <c r="L1231" s="79" t="s">
        <v>82</v>
      </c>
      <c r="M1231" s="79" t="s">
        <v>23</v>
      </c>
      <c r="N1231" s="15" t="s">
        <v>189</v>
      </c>
      <c r="O1231" s="15" t="s">
        <v>24</v>
      </c>
      <c r="P1231" s="80" t="s">
        <v>181</v>
      </c>
      <c r="Q1231" s="80" t="s">
        <v>207</v>
      </c>
    </row>
    <row r="1232" spans="1:17" hidden="1">
      <c r="A1232" t="s">
        <v>1487</v>
      </c>
      <c r="B1232" t="s">
        <v>1152</v>
      </c>
      <c r="C1232" s="1">
        <v>21.63</v>
      </c>
      <c r="E1232" s="42">
        <f t="shared" si="27"/>
        <v>21.63</v>
      </c>
      <c r="F1232" s="77" t="s">
        <v>225</v>
      </c>
      <c r="G1232" s="77" t="s">
        <v>207</v>
      </c>
      <c r="H1232" s="77" t="s">
        <v>189</v>
      </c>
      <c r="I1232" s="13">
        <v>5</v>
      </c>
      <c r="J1232" s="14">
        <v>2015</v>
      </c>
      <c r="K1232" s="78" t="s">
        <v>34</v>
      </c>
      <c r="L1232" s="79" t="s">
        <v>35</v>
      </c>
      <c r="M1232" s="79" t="s">
        <v>299</v>
      </c>
      <c r="N1232" s="15" t="s">
        <v>28</v>
      </c>
      <c r="O1232" s="15" t="s">
        <v>29</v>
      </c>
      <c r="P1232" s="80" t="s">
        <v>2130</v>
      </c>
      <c r="Q1232" s="80" t="s">
        <v>207</v>
      </c>
    </row>
    <row r="1233" spans="1:17" hidden="1">
      <c r="A1233" t="s">
        <v>1487</v>
      </c>
      <c r="B1233" t="s">
        <v>1768</v>
      </c>
      <c r="C1233" s="1">
        <v>3.82</v>
      </c>
      <c r="E1233" s="42">
        <f t="shared" si="27"/>
        <v>3.82</v>
      </c>
      <c r="F1233" s="77" t="s">
        <v>225</v>
      </c>
      <c r="G1233" s="77" t="s">
        <v>207</v>
      </c>
      <c r="H1233" s="77" t="s">
        <v>189</v>
      </c>
      <c r="I1233" s="13">
        <v>5</v>
      </c>
      <c r="J1233" s="14">
        <v>2015</v>
      </c>
      <c r="K1233" s="78" t="s">
        <v>182</v>
      </c>
      <c r="L1233" s="79" t="s">
        <v>1257</v>
      </c>
      <c r="M1233" s="79" t="s">
        <v>23</v>
      </c>
      <c r="N1233" s="15" t="s">
        <v>28</v>
      </c>
      <c r="O1233" s="15" t="s">
        <v>29</v>
      </c>
      <c r="P1233" s="80" t="s">
        <v>2130</v>
      </c>
      <c r="Q1233" s="80" t="s">
        <v>207</v>
      </c>
    </row>
    <row r="1234" spans="1:17" hidden="1">
      <c r="A1234" t="s">
        <v>1487</v>
      </c>
      <c r="B1234" t="s">
        <v>1166</v>
      </c>
      <c r="C1234" s="1">
        <v>32.35</v>
      </c>
      <c r="E1234" s="42">
        <f t="shared" si="27"/>
        <v>32.35</v>
      </c>
      <c r="F1234" s="77" t="s">
        <v>225</v>
      </c>
      <c r="G1234" s="77" t="s">
        <v>207</v>
      </c>
      <c r="H1234" s="77" t="s">
        <v>189</v>
      </c>
      <c r="I1234" s="13">
        <v>5</v>
      </c>
      <c r="J1234" s="14">
        <v>2015</v>
      </c>
      <c r="K1234" s="78" t="s">
        <v>446</v>
      </c>
      <c r="L1234" s="79" t="s">
        <v>1268</v>
      </c>
      <c r="M1234" s="79" t="s">
        <v>23</v>
      </c>
      <c r="N1234" s="15" t="s">
        <v>28</v>
      </c>
      <c r="O1234" s="15" t="s">
        <v>29</v>
      </c>
      <c r="P1234" s="80" t="s">
        <v>2130</v>
      </c>
      <c r="Q1234" s="80" t="s">
        <v>207</v>
      </c>
    </row>
    <row r="1235" spans="1:17" hidden="1">
      <c r="A1235" t="s">
        <v>1487</v>
      </c>
      <c r="B1235" t="s">
        <v>1166</v>
      </c>
      <c r="C1235" s="1">
        <v>467.05</v>
      </c>
      <c r="E1235" s="42">
        <f t="shared" si="27"/>
        <v>467.05</v>
      </c>
      <c r="F1235" s="77" t="s">
        <v>225</v>
      </c>
      <c r="G1235" s="77" t="s">
        <v>207</v>
      </c>
      <c r="H1235" s="77" t="s">
        <v>189</v>
      </c>
      <c r="I1235" s="13">
        <v>5</v>
      </c>
      <c r="J1235" s="14">
        <v>2015</v>
      </c>
      <c r="K1235" s="78" t="s">
        <v>446</v>
      </c>
      <c r="L1235" s="79" t="s">
        <v>1268</v>
      </c>
      <c r="M1235" s="79" t="s">
        <v>23</v>
      </c>
      <c r="N1235" s="15" t="s">
        <v>28</v>
      </c>
      <c r="O1235" s="15" t="s">
        <v>29</v>
      </c>
      <c r="P1235" s="80" t="s">
        <v>2130</v>
      </c>
      <c r="Q1235" s="80" t="s">
        <v>207</v>
      </c>
    </row>
    <row r="1236" spans="1:17" hidden="1">
      <c r="A1236" t="s">
        <v>1487</v>
      </c>
      <c r="B1236" t="s">
        <v>1136</v>
      </c>
      <c r="C1236" s="1">
        <v>200</v>
      </c>
      <c r="E1236" s="42">
        <f t="shared" si="27"/>
        <v>200</v>
      </c>
      <c r="F1236" s="77" t="s">
        <v>225</v>
      </c>
      <c r="G1236" s="77" t="s">
        <v>207</v>
      </c>
      <c r="H1236" s="77" t="s">
        <v>189</v>
      </c>
      <c r="I1236" s="13">
        <v>5</v>
      </c>
      <c r="J1236" s="14">
        <v>2015</v>
      </c>
      <c r="K1236" s="78" t="s">
        <v>182</v>
      </c>
      <c r="L1236" s="79" t="s">
        <v>232</v>
      </c>
      <c r="M1236" s="79" t="s">
        <v>23</v>
      </c>
      <c r="N1236" s="15" t="s">
        <v>28</v>
      </c>
      <c r="O1236" s="15" t="s">
        <v>29</v>
      </c>
      <c r="P1236" s="80" t="s">
        <v>2130</v>
      </c>
      <c r="Q1236" s="80" t="s">
        <v>207</v>
      </c>
    </row>
    <row r="1237" spans="1:17" hidden="1">
      <c r="A1237" t="s">
        <v>1487</v>
      </c>
      <c r="B1237" t="s">
        <v>1948</v>
      </c>
      <c r="C1237" s="1">
        <v>572.39</v>
      </c>
      <c r="E1237" s="42">
        <f t="shared" si="27"/>
        <v>572.39</v>
      </c>
      <c r="F1237" s="77" t="s">
        <v>225</v>
      </c>
      <c r="G1237" s="77" t="s">
        <v>207</v>
      </c>
      <c r="H1237" s="77" t="s">
        <v>189</v>
      </c>
      <c r="I1237" s="13">
        <v>5</v>
      </c>
      <c r="J1237" s="14">
        <v>2015</v>
      </c>
      <c r="K1237" s="78" t="s">
        <v>78</v>
      </c>
      <c r="L1237" s="79" t="s">
        <v>1258</v>
      </c>
      <c r="M1237" s="79" t="s">
        <v>23</v>
      </c>
      <c r="N1237" s="15" t="s">
        <v>28</v>
      </c>
      <c r="O1237" s="15" t="s">
        <v>29</v>
      </c>
      <c r="P1237" s="80" t="s">
        <v>2130</v>
      </c>
      <c r="Q1237" s="80" t="s">
        <v>207</v>
      </c>
    </row>
    <row r="1238" spans="1:17" hidden="1">
      <c r="A1238" t="s">
        <v>1488</v>
      </c>
      <c r="B1238" t="s">
        <v>1192</v>
      </c>
      <c r="C1238" s="1">
        <v>39</v>
      </c>
      <c r="E1238" s="42">
        <f t="shared" si="27"/>
        <v>39</v>
      </c>
      <c r="F1238" s="77" t="s">
        <v>225</v>
      </c>
      <c r="G1238" s="77" t="s">
        <v>207</v>
      </c>
      <c r="H1238" s="77" t="s">
        <v>189</v>
      </c>
      <c r="I1238" s="13">
        <v>5</v>
      </c>
      <c r="J1238" s="14">
        <v>2015</v>
      </c>
      <c r="K1238" s="78" t="s">
        <v>43</v>
      </c>
      <c r="L1238" s="79" t="s">
        <v>1265</v>
      </c>
      <c r="M1238" s="79" t="s">
        <v>23</v>
      </c>
      <c r="N1238" s="15" t="s">
        <v>28</v>
      </c>
      <c r="O1238" s="15" t="s">
        <v>29</v>
      </c>
      <c r="P1238" s="80" t="s">
        <v>2130</v>
      </c>
      <c r="Q1238" s="80" t="s">
        <v>207</v>
      </c>
    </row>
    <row r="1239" spans="1:17" hidden="1">
      <c r="A1239" t="s">
        <v>1488</v>
      </c>
      <c r="B1239" t="s">
        <v>1161</v>
      </c>
      <c r="C1239" s="1">
        <v>1.99</v>
      </c>
      <c r="E1239" s="42">
        <f t="shared" si="27"/>
        <v>1.99</v>
      </c>
      <c r="F1239" s="77" t="s">
        <v>225</v>
      </c>
      <c r="G1239" s="77" t="s">
        <v>207</v>
      </c>
      <c r="H1239" s="77" t="s">
        <v>189</v>
      </c>
      <c r="I1239" s="13">
        <v>5</v>
      </c>
      <c r="J1239" s="14">
        <v>2015</v>
      </c>
      <c r="K1239" s="78" t="s">
        <v>78</v>
      </c>
      <c r="L1239" s="79" t="s">
        <v>1263</v>
      </c>
      <c r="M1239" s="79" t="s">
        <v>23</v>
      </c>
      <c r="N1239" s="15" t="s">
        <v>28</v>
      </c>
      <c r="O1239" s="15" t="s">
        <v>29</v>
      </c>
      <c r="P1239" s="80" t="s">
        <v>2130</v>
      </c>
      <c r="Q1239" s="80" t="s">
        <v>207</v>
      </c>
    </row>
    <row r="1240" spans="1:17" hidden="1">
      <c r="A1240" t="s">
        <v>1488</v>
      </c>
      <c r="B1240" t="s">
        <v>1218</v>
      </c>
      <c r="C1240" s="1">
        <v>196.85</v>
      </c>
      <c r="E1240" s="42">
        <f t="shared" si="27"/>
        <v>196.85</v>
      </c>
      <c r="F1240" s="77" t="s">
        <v>225</v>
      </c>
      <c r="G1240" s="77" t="s">
        <v>207</v>
      </c>
      <c r="H1240" s="77" t="s">
        <v>189</v>
      </c>
      <c r="I1240" s="13">
        <v>5</v>
      </c>
      <c r="J1240" s="14">
        <v>2015</v>
      </c>
      <c r="K1240" s="78" t="s">
        <v>123</v>
      </c>
      <c r="L1240" s="79" t="s">
        <v>101</v>
      </c>
      <c r="M1240" s="79" t="s">
        <v>284</v>
      </c>
      <c r="N1240" s="15" t="s">
        <v>28</v>
      </c>
      <c r="O1240" s="15" t="s">
        <v>29</v>
      </c>
      <c r="P1240" s="80" t="s">
        <v>2130</v>
      </c>
      <c r="Q1240" s="80" t="s">
        <v>207</v>
      </c>
    </row>
    <row r="1241" spans="1:17" hidden="1">
      <c r="A1241" t="s">
        <v>1488</v>
      </c>
      <c r="B1241" t="s">
        <v>1949</v>
      </c>
      <c r="C1241" s="1">
        <v>74</v>
      </c>
      <c r="E1241" s="42">
        <f t="shared" si="27"/>
        <v>74</v>
      </c>
      <c r="F1241" s="77" t="s">
        <v>225</v>
      </c>
      <c r="G1241" s="77" t="s">
        <v>207</v>
      </c>
      <c r="H1241" s="77" t="s">
        <v>189</v>
      </c>
      <c r="I1241" s="13">
        <v>5</v>
      </c>
      <c r="J1241" s="14">
        <v>2015</v>
      </c>
      <c r="K1241" s="78" t="s">
        <v>97</v>
      </c>
      <c r="L1241" s="79" t="s">
        <v>98</v>
      </c>
      <c r="M1241" s="79" t="s">
        <v>23</v>
      </c>
      <c r="N1241" s="15" t="s">
        <v>28</v>
      </c>
      <c r="O1241" s="15" t="s">
        <v>24</v>
      </c>
      <c r="P1241" s="80" t="s">
        <v>2131</v>
      </c>
      <c r="Q1241" s="80" t="s">
        <v>207</v>
      </c>
    </row>
    <row r="1242" spans="1:17" hidden="1">
      <c r="A1242" t="s">
        <v>1488</v>
      </c>
      <c r="B1242" t="s">
        <v>1174</v>
      </c>
      <c r="C1242" s="1">
        <v>19</v>
      </c>
      <c r="E1242" s="42">
        <f t="shared" si="27"/>
        <v>19</v>
      </c>
      <c r="F1242" s="77" t="s">
        <v>225</v>
      </c>
      <c r="G1242" s="77" t="s">
        <v>207</v>
      </c>
      <c r="H1242" s="77" t="s">
        <v>189</v>
      </c>
      <c r="I1242" s="13">
        <v>5</v>
      </c>
      <c r="J1242" s="14">
        <v>2015</v>
      </c>
      <c r="K1242" s="78" t="s">
        <v>435</v>
      </c>
      <c r="L1242" s="79" t="s">
        <v>1272</v>
      </c>
      <c r="M1242" s="79" t="s">
        <v>23</v>
      </c>
      <c r="N1242" s="15" t="s">
        <v>28</v>
      </c>
      <c r="O1242" s="15" t="s">
        <v>29</v>
      </c>
      <c r="P1242" s="80" t="s">
        <v>2130</v>
      </c>
      <c r="Q1242" s="80" t="s">
        <v>207</v>
      </c>
    </row>
    <row r="1243" spans="1:17" hidden="1">
      <c r="A1243" t="s">
        <v>1488</v>
      </c>
      <c r="B1243" t="s">
        <v>1181</v>
      </c>
      <c r="C1243" s="1">
        <v>16.8</v>
      </c>
      <c r="E1243" s="42">
        <f t="shared" si="27"/>
        <v>16.8</v>
      </c>
      <c r="F1243" s="77" t="s">
        <v>225</v>
      </c>
      <c r="G1243" s="77" t="s">
        <v>207</v>
      </c>
      <c r="H1243" s="77" t="s">
        <v>189</v>
      </c>
      <c r="I1243" s="13">
        <v>5</v>
      </c>
      <c r="J1243" s="14">
        <v>2015</v>
      </c>
      <c r="K1243" s="78" t="s">
        <v>458</v>
      </c>
      <c r="L1243" s="79" t="s">
        <v>1274</v>
      </c>
      <c r="M1243" s="79" t="s">
        <v>23</v>
      </c>
      <c r="N1243" s="15" t="s">
        <v>28</v>
      </c>
      <c r="O1243" s="15" t="s">
        <v>29</v>
      </c>
      <c r="P1243" s="80" t="s">
        <v>2130</v>
      </c>
      <c r="Q1243" s="80" t="s">
        <v>207</v>
      </c>
    </row>
    <row r="1244" spans="1:17" hidden="1">
      <c r="A1244" t="s">
        <v>1488</v>
      </c>
      <c r="B1244" t="s">
        <v>1950</v>
      </c>
      <c r="C1244" s="1">
        <v>12.5</v>
      </c>
      <c r="E1244" s="42">
        <f t="shared" si="27"/>
        <v>12.5</v>
      </c>
      <c r="F1244" s="77" t="s">
        <v>225</v>
      </c>
      <c r="G1244" s="77" t="s">
        <v>207</v>
      </c>
      <c r="H1244" s="77" t="s">
        <v>189</v>
      </c>
      <c r="I1244" s="13">
        <v>5</v>
      </c>
      <c r="J1244" s="14">
        <v>2015</v>
      </c>
      <c r="K1244" s="78" t="s">
        <v>182</v>
      </c>
      <c r="L1244" s="79" t="s">
        <v>1257</v>
      </c>
      <c r="M1244" s="79" t="s">
        <v>23</v>
      </c>
      <c r="N1244" s="15" t="s">
        <v>28</v>
      </c>
      <c r="O1244" s="15" t="s">
        <v>29</v>
      </c>
      <c r="P1244" s="80" t="s">
        <v>2130</v>
      </c>
      <c r="Q1244" s="80" t="s">
        <v>207</v>
      </c>
    </row>
    <row r="1245" spans="1:17" hidden="1">
      <c r="A1245" t="s">
        <v>1489</v>
      </c>
      <c r="B1245" t="s">
        <v>1951</v>
      </c>
      <c r="C1245" s="1">
        <v>19</v>
      </c>
      <c r="E1245" s="42">
        <f t="shared" si="27"/>
        <v>19</v>
      </c>
      <c r="F1245" s="77" t="s">
        <v>225</v>
      </c>
      <c r="G1245" s="77" t="s">
        <v>207</v>
      </c>
      <c r="H1245" s="77" t="s">
        <v>189</v>
      </c>
      <c r="I1245" s="13">
        <v>5</v>
      </c>
      <c r="J1245" s="14">
        <v>2015</v>
      </c>
      <c r="K1245" s="78" t="s">
        <v>34</v>
      </c>
      <c r="L1245" s="79" t="s">
        <v>35</v>
      </c>
      <c r="M1245" s="79" t="s">
        <v>299</v>
      </c>
      <c r="N1245" s="15" t="s">
        <v>28</v>
      </c>
      <c r="O1245" s="15" t="s">
        <v>29</v>
      </c>
      <c r="P1245" s="80" t="s">
        <v>2130</v>
      </c>
      <c r="Q1245" s="80" t="s">
        <v>207</v>
      </c>
    </row>
    <row r="1246" spans="1:17" hidden="1">
      <c r="A1246" t="s">
        <v>1489</v>
      </c>
      <c r="B1246" t="s">
        <v>1150</v>
      </c>
      <c r="C1246" s="1">
        <v>23.28</v>
      </c>
      <c r="E1246" s="42">
        <f t="shared" si="27"/>
        <v>23.28</v>
      </c>
      <c r="F1246" s="77" t="s">
        <v>225</v>
      </c>
      <c r="G1246" s="77" t="s">
        <v>207</v>
      </c>
      <c r="H1246" s="77" t="s">
        <v>189</v>
      </c>
      <c r="I1246" s="13">
        <v>5</v>
      </c>
      <c r="J1246" s="14">
        <v>2015</v>
      </c>
      <c r="K1246" s="78" t="s">
        <v>34</v>
      </c>
      <c r="L1246" s="79" t="s">
        <v>35</v>
      </c>
      <c r="M1246" s="79" t="s">
        <v>299</v>
      </c>
      <c r="N1246" s="15" t="s">
        <v>28</v>
      </c>
      <c r="O1246" s="15" t="s">
        <v>29</v>
      </c>
      <c r="P1246" s="80" t="s">
        <v>2130</v>
      </c>
      <c r="Q1246" s="80" t="s">
        <v>207</v>
      </c>
    </row>
    <row r="1247" spans="1:17" hidden="1">
      <c r="A1247" t="s">
        <v>1489</v>
      </c>
      <c r="B1247" t="s">
        <v>1952</v>
      </c>
      <c r="C1247" s="1">
        <v>129.03</v>
      </c>
      <c r="E1247" s="42">
        <f t="shared" si="27"/>
        <v>129.03</v>
      </c>
      <c r="F1247" s="77" t="s">
        <v>225</v>
      </c>
      <c r="G1247" s="77" t="s">
        <v>207</v>
      </c>
      <c r="H1247" s="77" t="s">
        <v>189</v>
      </c>
      <c r="I1247" s="13">
        <v>5</v>
      </c>
      <c r="J1247" s="14">
        <v>2015</v>
      </c>
      <c r="K1247" s="78" t="s">
        <v>182</v>
      </c>
      <c r="L1247" s="79" t="s">
        <v>183</v>
      </c>
      <c r="M1247" s="79" t="s">
        <v>23</v>
      </c>
      <c r="N1247" s="15" t="s">
        <v>28</v>
      </c>
      <c r="O1247" s="15" t="s">
        <v>29</v>
      </c>
      <c r="P1247" s="80" t="s">
        <v>2130</v>
      </c>
      <c r="Q1247" s="80" t="s">
        <v>207</v>
      </c>
    </row>
    <row r="1248" spans="1:17" hidden="1">
      <c r="A1248" t="s">
        <v>1489</v>
      </c>
      <c r="B1248" t="s">
        <v>1161</v>
      </c>
      <c r="C1248" s="1">
        <v>1.99</v>
      </c>
      <c r="E1248" s="42">
        <f t="shared" si="27"/>
        <v>1.99</v>
      </c>
      <c r="F1248" s="77" t="s">
        <v>225</v>
      </c>
      <c r="G1248" s="77" t="s">
        <v>207</v>
      </c>
      <c r="H1248" s="77" t="s">
        <v>189</v>
      </c>
      <c r="I1248" s="13">
        <v>5</v>
      </c>
      <c r="J1248" s="14">
        <v>2015</v>
      </c>
      <c r="K1248" s="78" t="s">
        <v>78</v>
      </c>
      <c r="L1248" s="79" t="s">
        <v>1263</v>
      </c>
      <c r="M1248" s="79" t="s">
        <v>23</v>
      </c>
      <c r="N1248" s="15" t="s">
        <v>28</v>
      </c>
      <c r="O1248" s="15" t="s">
        <v>29</v>
      </c>
      <c r="P1248" s="80" t="s">
        <v>2130</v>
      </c>
      <c r="Q1248" s="80" t="s">
        <v>207</v>
      </c>
    </row>
    <row r="1249" spans="1:17" hidden="1">
      <c r="A1249" t="s">
        <v>1489</v>
      </c>
      <c r="B1249" t="s">
        <v>1227</v>
      </c>
      <c r="C1249" s="1">
        <v>38.380000000000003</v>
      </c>
      <c r="E1249" s="42">
        <f t="shared" si="27"/>
        <v>38.380000000000003</v>
      </c>
      <c r="F1249" s="77" t="s">
        <v>225</v>
      </c>
      <c r="G1249" s="77" t="s">
        <v>207</v>
      </c>
      <c r="H1249" s="77" t="s">
        <v>189</v>
      </c>
      <c r="I1249" s="13">
        <v>5</v>
      </c>
      <c r="J1249" s="14">
        <v>2015</v>
      </c>
      <c r="K1249" s="78" t="s">
        <v>48</v>
      </c>
      <c r="L1249" s="79" t="s">
        <v>49</v>
      </c>
      <c r="M1249" s="79" t="s">
        <v>23</v>
      </c>
      <c r="N1249" s="15" t="s">
        <v>28</v>
      </c>
      <c r="O1249" s="15" t="s">
        <v>29</v>
      </c>
      <c r="P1249" s="80" t="s">
        <v>2130</v>
      </c>
      <c r="Q1249" s="80" t="s">
        <v>207</v>
      </c>
    </row>
    <row r="1250" spans="1:17" hidden="1">
      <c r="A1250" t="s">
        <v>1489</v>
      </c>
      <c r="B1250" s="82" t="s">
        <v>1953</v>
      </c>
      <c r="C1250" s="1">
        <v>38</v>
      </c>
      <c r="E1250" s="42">
        <f t="shared" si="27"/>
        <v>38</v>
      </c>
      <c r="F1250" s="77" t="s">
        <v>225</v>
      </c>
      <c r="G1250" s="77" t="s">
        <v>207</v>
      </c>
      <c r="H1250" s="77" t="s">
        <v>189</v>
      </c>
      <c r="I1250" s="13">
        <v>5</v>
      </c>
      <c r="J1250" s="14">
        <v>2015</v>
      </c>
      <c r="K1250" s="78" t="s">
        <v>226</v>
      </c>
      <c r="L1250" s="79" t="s">
        <v>82</v>
      </c>
      <c r="M1250" s="79" t="s">
        <v>23</v>
      </c>
      <c r="N1250" s="15" t="s">
        <v>28</v>
      </c>
      <c r="O1250" s="15" t="s">
        <v>29</v>
      </c>
      <c r="P1250" s="80" t="s">
        <v>2130</v>
      </c>
      <c r="Q1250" s="80" t="s">
        <v>207</v>
      </c>
    </row>
    <row r="1251" spans="1:17" hidden="1">
      <c r="A1251" t="s">
        <v>1489</v>
      </c>
      <c r="B1251" t="s">
        <v>1768</v>
      </c>
      <c r="C1251" s="1">
        <v>3.16</v>
      </c>
      <c r="E1251" s="42">
        <f t="shared" si="27"/>
        <v>3.16</v>
      </c>
      <c r="F1251" s="77" t="s">
        <v>225</v>
      </c>
      <c r="G1251" s="77" t="s">
        <v>207</v>
      </c>
      <c r="H1251" s="77" t="s">
        <v>189</v>
      </c>
      <c r="I1251" s="13">
        <v>5</v>
      </c>
      <c r="J1251" s="14">
        <v>2015</v>
      </c>
      <c r="K1251" s="78" t="s">
        <v>182</v>
      </c>
      <c r="L1251" s="79" t="s">
        <v>1257</v>
      </c>
      <c r="M1251" s="79" t="s">
        <v>23</v>
      </c>
      <c r="N1251" s="15" t="s">
        <v>28</v>
      </c>
      <c r="O1251" s="15" t="s">
        <v>29</v>
      </c>
      <c r="P1251" s="80" t="s">
        <v>2130</v>
      </c>
      <c r="Q1251" s="80" t="s">
        <v>207</v>
      </c>
    </row>
    <row r="1252" spans="1:17" hidden="1">
      <c r="A1252" t="s">
        <v>1490</v>
      </c>
      <c r="B1252" t="s">
        <v>1954</v>
      </c>
      <c r="C1252" s="1">
        <v>91.7</v>
      </c>
      <c r="E1252" s="42">
        <f t="shared" si="27"/>
        <v>91.7</v>
      </c>
      <c r="F1252" s="77" t="s">
        <v>225</v>
      </c>
      <c r="G1252" s="77" t="s">
        <v>207</v>
      </c>
      <c r="H1252" s="77" t="s">
        <v>189</v>
      </c>
      <c r="I1252" s="13">
        <v>5</v>
      </c>
      <c r="J1252" s="14">
        <v>2015</v>
      </c>
      <c r="K1252" s="78" t="s">
        <v>182</v>
      </c>
      <c r="L1252" s="79" t="s">
        <v>183</v>
      </c>
      <c r="M1252" s="79" t="s">
        <v>23</v>
      </c>
      <c r="N1252" s="15" t="s">
        <v>28</v>
      </c>
      <c r="O1252" s="15" t="s">
        <v>29</v>
      </c>
      <c r="P1252" s="80" t="s">
        <v>2130</v>
      </c>
      <c r="Q1252" s="80" t="s">
        <v>207</v>
      </c>
    </row>
    <row r="1253" spans="1:17" hidden="1">
      <c r="A1253" t="s">
        <v>1490</v>
      </c>
      <c r="B1253" t="s">
        <v>1955</v>
      </c>
      <c r="C1253" s="1">
        <v>89.52</v>
      </c>
      <c r="E1253" s="42">
        <f t="shared" si="27"/>
        <v>89.52</v>
      </c>
      <c r="F1253" s="77" t="s">
        <v>225</v>
      </c>
      <c r="G1253" s="77" t="s">
        <v>207</v>
      </c>
      <c r="H1253" s="77" t="s">
        <v>189</v>
      </c>
      <c r="I1253" s="13">
        <v>5</v>
      </c>
      <c r="J1253" s="14">
        <v>2015</v>
      </c>
      <c r="K1253" s="78" t="s">
        <v>182</v>
      </c>
      <c r="L1253" s="79" t="s">
        <v>183</v>
      </c>
      <c r="M1253" s="79" t="s">
        <v>23</v>
      </c>
      <c r="N1253" s="15" t="s">
        <v>28</v>
      </c>
      <c r="O1253" s="15" t="s">
        <v>29</v>
      </c>
      <c r="P1253" s="80" t="s">
        <v>2130</v>
      </c>
      <c r="Q1253" s="80" t="s">
        <v>207</v>
      </c>
    </row>
    <row r="1254" spans="1:17" hidden="1">
      <c r="A1254" t="s">
        <v>1490</v>
      </c>
      <c r="B1254" t="s">
        <v>1163</v>
      </c>
      <c r="C1254" s="1">
        <v>59.99</v>
      </c>
      <c r="E1254" s="42">
        <f t="shared" si="27"/>
        <v>59.99</v>
      </c>
      <c r="F1254" s="77" t="s">
        <v>225</v>
      </c>
      <c r="G1254" s="77" t="s">
        <v>207</v>
      </c>
      <c r="H1254" s="77" t="s">
        <v>189</v>
      </c>
      <c r="I1254" s="13">
        <v>5</v>
      </c>
      <c r="J1254" s="14">
        <v>2015</v>
      </c>
      <c r="K1254" s="78" t="s">
        <v>388</v>
      </c>
      <c r="L1254" s="79" t="s">
        <v>1266</v>
      </c>
      <c r="M1254" s="79" t="s">
        <v>23</v>
      </c>
      <c r="N1254" s="15" t="s">
        <v>28</v>
      </c>
      <c r="O1254" s="15" t="s">
        <v>29</v>
      </c>
      <c r="P1254" s="80" t="s">
        <v>2130</v>
      </c>
      <c r="Q1254" s="80" t="s">
        <v>207</v>
      </c>
    </row>
    <row r="1255" spans="1:17" hidden="1">
      <c r="A1255" t="s">
        <v>1491</v>
      </c>
      <c r="B1255" t="s">
        <v>1956</v>
      </c>
      <c r="C1255" s="1">
        <v>85</v>
      </c>
      <c r="E1255" s="42">
        <f t="shared" si="27"/>
        <v>85</v>
      </c>
      <c r="F1255" s="77" t="s">
        <v>225</v>
      </c>
      <c r="G1255" s="77" t="s">
        <v>207</v>
      </c>
      <c r="H1255" s="77" t="s">
        <v>189</v>
      </c>
      <c r="I1255" s="13">
        <v>5</v>
      </c>
      <c r="J1255" s="14">
        <v>2015</v>
      </c>
      <c r="K1255" s="78" t="s">
        <v>413</v>
      </c>
      <c r="L1255" s="79" t="s">
        <v>1238</v>
      </c>
      <c r="M1255" s="79" t="s">
        <v>23</v>
      </c>
      <c r="N1255" s="15" t="s">
        <v>28</v>
      </c>
      <c r="O1255" s="15" t="s">
        <v>29</v>
      </c>
      <c r="P1255" s="80" t="s">
        <v>2130</v>
      </c>
      <c r="Q1255" s="80" t="s">
        <v>207</v>
      </c>
    </row>
    <row r="1256" spans="1:17" hidden="1">
      <c r="A1256" t="s">
        <v>1492</v>
      </c>
      <c r="B1256" t="s">
        <v>1136</v>
      </c>
      <c r="C1256" s="1">
        <v>100</v>
      </c>
      <c r="E1256" s="42">
        <f t="shared" si="27"/>
        <v>100</v>
      </c>
      <c r="F1256" s="77" t="s">
        <v>225</v>
      </c>
      <c r="G1256" s="77" t="s">
        <v>207</v>
      </c>
      <c r="H1256" s="77" t="s">
        <v>189</v>
      </c>
      <c r="I1256" s="13">
        <v>6</v>
      </c>
      <c r="J1256" s="14">
        <v>2015</v>
      </c>
      <c r="K1256" s="78" t="s">
        <v>182</v>
      </c>
      <c r="L1256" s="79" t="s">
        <v>232</v>
      </c>
      <c r="M1256" s="79" t="s">
        <v>23</v>
      </c>
      <c r="N1256" s="15" t="s">
        <v>28</v>
      </c>
      <c r="O1256" s="15" t="s">
        <v>29</v>
      </c>
      <c r="P1256" s="80" t="s">
        <v>2130</v>
      </c>
      <c r="Q1256" s="80" t="s">
        <v>207</v>
      </c>
    </row>
    <row r="1257" spans="1:17" hidden="1">
      <c r="A1257" t="s">
        <v>1492</v>
      </c>
      <c r="B1257" t="s">
        <v>1126</v>
      </c>
      <c r="C1257" s="1">
        <v>130.54</v>
      </c>
      <c r="E1257" s="42">
        <f t="shared" si="27"/>
        <v>130.54</v>
      </c>
      <c r="F1257" s="77" t="s">
        <v>225</v>
      </c>
      <c r="G1257" s="77" t="s">
        <v>207</v>
      </c>
      <c r="H1257" s="77" t="s">
        <v>189</v>
      </c>
      <c r="I1257" s="13">
        <v>6</v>
      </c>
      <c r="J1257" s="14">
        <v>2015</v>
      </c>
      <c r="K1257" s="78" t="s">
        <v>423</v>
      </c>
      <c r="L1257" s="79" t="s">
        <v>1242</v>
      </c>
      <c r="M1257" s="79" t="s">
        <v>288</v>
      </c>
      <c r="N1257" s="15" t="s">
        <v>28</v>
      </c>
      <c r="O1257" s="15" t="s">
        <v>29</v>
      </c>
      <c r="P1257" s="80" t="s">
        <v>2130</v>
      </c>
      <c r="Q1257" s="80" t="s">
        <v>207</v>
      </c>
    </row>
    <row r="1258" spans="1:17" hidden="1">
      <c r="A1258" t="s">
        <v>1492</v>
      </c>
      <c r="B1258" t="s">
        <v>1731</v>
      </c>
      <c r="C1258" s="1">
        <v>193.8</v>
      </c>
      <c r="E1258" s="42">
        <f t="shared" si="27"/>
        <v>193.8</v>
      </c>
      <c r="F1258" s="77" t="s">
        <v>225</v>
      </c>
      <c r="G1258" s="77" t="s">
        <v>207</v>
      </c>
      <c r="H1258" s="77" t="s">
        <v>189</v>
      </c>
      <c r="I1258" s="13">
        <v>6</v>
      </c>
      <c r="J1258" s="14">
        <v>2015</v>
      </c>
      <c r="K1258" s="78" t="s">
        <v>97</v>
      </c>
      <c r="L1258" s="79" t="s">
        <v>98</v>
      </c>
      <c r="M1258" s="79" t="s">
        <v>23</v>
      </c>
      <c r="N1258" s="15" t="s">
        <v>28</v>
      </c>
      <c r="O1258" s="15" t="s">
        <v>24</v>
      </c>
      <c r="P1258" s="80" t="s">
        <v>2131</v>
      </c>
      <c r="Q1258" s="80" t="s">
        <v>207</v>
      </c>
    </row>
    <row r="1259" spans="1:17" hidden="1">
      <c r="A1259" t="s">
        <v>1492</v>
      </c>
      <c r="B1259" t="s">
        <v>1214</v>
      </c>
      <c r="C1259" s="1">
        <v>97.75</v>
      </c>
      <c r="E1259" s="42">
        <f t="shared" si="27"/>
        <v>97.75</v>
      </c>
      <c r="F1259" s="77" t="s">
        <v>225</v>
      </c>
      <c r="G1259" s="77" t="s">
        <v>207</v>
      </c>
      <c r="H1259" s="77" t="s">
        <v>189</v>
      </c>
      <c r="I1259" s="13">
        <v>6</v>
      </c>
      <c r="J1259" s="14">
        <v>2015</v>
      </c>
      <c r="K1259" s="78" t="s">
        <v>397</v>
      </c>
      <c r="L1259" s="79" t="s">
        <v>1273</v>
      </c>
      <c r="M1259" s="79" t="s">
        <v>288</v>
      </c>
      <c r="N1259" s="15" t="s">
        <v>28</v>
      </c>
      <c r="O1259" s="15" t="s">
        <v>29</v>
      </c>
      <c r="P1259" s="80" t="s">
        <v>2130</v>
      </c>
      <c r="Q1259" s="80" t="s">
        <v>207</v>
      </c>
    </row>
    <row r="1260" spans="1:17" hidden="1">
      <c r="A1260" t="s">
        <v>1492</v>
      </c>
      <c r="B1260" t="s">
        <v>1164</v>
      </c>
      <c r="C1260" s="1">
        <v>57.99</v>
      </c>
      <c r="E1260" s="42">
        <f t="shared" si="27"/>
        <v>57.99</v>
      </c>
      <c r="F1260" s="77" t="s">
        <v>225</v>
      </c>
      <c r="G1260" s="77" t="s">
        <v>207</v>
      </c>
      <c r="H1260" s="77" t="s">
        <v>189</v>
      </c>
      <c r="I1260" s="13">
        <v>6</v>
      </c>
      <c r="J1260" s="14">
        <v>2015</v>
      </c>
      <c r="K1260" s="78" t="s">
        <v>139</v>
      </c>
      <c r="L1260" s="79" t="s">
        <v>1267</v>
      </c>
      <c r="M1260" s="79" t="s">
        <v>299</v>
      </c>
      <c r="N1260" s="15" t="s">
        <v>28</v>
      </c>
      <c r="O1260" s="15" t="s">
        <v>29</v>
      </c>
      <c r="P1260" s="80" t="s">
        <v>2130</v>
      </c>
      <c r="Q1260" s="80" t="s">
        <v>207</v>
      </c>
    </row>
    <row r="1261" spans="1:17" hidden="1">
      <c r="A1261" t="s">
        <v>1492</v>
      </c>
      <c r="B1261" t="s">
        <v>1957</v>
      </c>
      <c r="C1261" s="1">
        <v>11.3</v>
      </c>
      <c r="E1261" s="42">
        <f t="shared" ref="E1261:E1324" si="28">C1261</f>
        <v>11.3</v>
      </c>
      <c r="F1261" s="77" t="s">
        <v>225</v>
      </c>
      <c r="G1261" s="77" t="s">
        <v>207</v>
      </c>
      <c r="H1261" s="77" t="s">
        <v>189</v>
      </c>
      <c r="I1261" s="13">
        <v>6</v>
      </c>
      <c r="J1261" s="14">
        <v>2015</v>
      </c>
      <c r="K1261" s="78" t="s">
        <v>182</v>
      </c>
      <c r="L1261" s="79" t="s">
        <v>183</v>
      </c>
      <c r="M1261" s="79" t="s">
        <v>23</v>
      </c>
      <c r="N1261" s="15" t="s">
        <v>28</v>
      </c>
      <c r="O1261" s="15" t="s">
        <v>29</v>
      </c>
      <c r="P1261" s="80" t="s">
        <v>2130</v>
      </c>
      <c r="Q1261" s="80" t="s">
        <v>207</v>
      </c>
    </row>
    <row r="1262" spans="1:17" hidden="1">
      <c r="A1262" t="s">
        <v>1492</v>
      </c>
      <c r="B1262" t="s">
        <v>1958</v>
      </c>
      <c r="C1262" s="1">
        <v>181.43</v>
      </c>
      <c r="E1262" s="42">
        <f t="shared" si="28"/>
        <v>181.43</v>
      </c>
      <c r="F1262" s="77" t="s">
        <v>225</v>
      </c>
      <c r="G1262" s="77" t="s">
        <v>207</v>
      </c>
      <c r="H1262" s="77" t="s">
        <v>189</v>
      </c>
      <c r="I1262" s="13">
        <v>6</v>
      </c>
      <c r="J1262" s="14">
        <v>2015</v>
      </c>
      <c r="K1262" s="78" t="s">
        <v>182</v>
      </c>
      <c r="L1262" s="79" t="s">
        <v>183</v>
      </c>
      <c r="M1262" s="79" t="s">
        <v>23</v>
      </c>
      <c r="N1262" s="15" t="s">
        <v>28</v>
      </c>
      <c r="O1262" s="15" t="s">
        <v>29</v>
      </c>
      <c r="P1262" s="80" t="s">
        <v>2130</v>
      </c>
      <c r="Q1262" s="80" t="s">
        <v>207</v>
      </c>
    </row>
    <row r="1263" spans="1:17" hidden="1">
      <c r="A1263" t="s">
        <v>1492</v>
      </c>
      <c r="B1263" t="s">
        <v>1182</v>
      </c>
      <c r="C1263" s="1">
        <v>4.8600000000000003</v>
      </c>
      <c r="E1263" s="42">
        <f t="shared" si="28"/>
        <v>4.8600000000000003</v>
      </c>
      <c r="F1263" s="77" t="s">
        <v>225</v>
      </c>
      <c r="G1263" s="77" t="s">
        <v>207</v>
      </c>
      <c r="H1263" s="77" t="s">
        <v>189</v>
      </c>
      <c r="I1263" s="13">
        <v>6</v>
      </c>
      <c r="J1263" s="14">
        <v>2015</v>
      </c>
      <c r="K1263" s="78" t="s">
        <v>428</v>
      </c>
      <c r="L1263" s="79" t="s">
        <v>1275</v>
      </c>
      <c r="M1263" s="79" t="s">
        <v>23</v>
      </c>
      <c r="N1263" s="15" t="s">
        <v>28</v>
      </c>
      <c r="O1263" s="15" t="s">
        <v>29</v>
      </c>
      <c r="P1263" s="80" t="s">
        <v>2130</v>
      </c>
      <c r="Q1263" s="80" t="s">
        <v>207</v>
      </c>
    </row>
    <row r="1264" spans="1:17" hidden="1">
      <c r="A1264" t="s">
        <v>1492</v>
      </c>
      <c r="B1264" t="s">
        <v>1139</v>
      </c>
      <c r="C1264" s="1">
        <v>-900</v>
      </c>
      <c r="E1264" s="42">
        <f t="shared" si="28"/>
        <v>-900</v>
      </c>
      <c r="F1264" s="77" t="s">
        <v>229</v>
      </c>
      <c r="G1264" s="77" t="s">
        <v>207</v>
      </c>
      <c r="H1264" s="77" t="s">
        <v>189</v>
      </c>
      <c r="I1264" s="13">
        <v>6</v>
      </c>
      <c r="J1264" s="14">
        <v>2015</v>
      </c>
      <c r="K1264" s="78" t="s">
        <v>218</v>
      </c>
      <c r="L1264" s="79" t="s">
        <v>82</v>
      </c>
      <c r="M1264" s="79" t="s">
        <v>23</v>
      </c>
      <c r="N1264" s="15" t="s">
        <v>189</v>
      </c>
      <c r="O1264" s="15" t="s">
        <v>24</v>
      </c>
      <c r="P1264" s="80" t="s">
        <v>181</v>
      </c>
      <c r="Q1264" s="80" t="s">
        <v>207</v>
      </c>
    </row>
    <row r="1265" spans="1:17" hidden="1">
      <c r="A1265" t="s">
        <v>1493</v>
      </c>
      <c r="B1265" t="s">
        <v>1959</v>
      </c>
      <c r="C1265" s="1">
        <v>138.78</v>
      </c>
      <c r="E1265" s="42">
        <f t="shared" si="28"/>
        <v>138.78</v>
      </c>
      <c r="F1265" s="77" t="s">
        <v>225</v>
      </c>
      <c r="G1265" s="77" t="s">
        <v>207</v>
      </c>
      <c r="H1265" s="77" t="s">
        <v>189</v>
      </c>
      <c r="I1265" s="13">
        <v>6</v>
      </c>
      <c r="J1265" s="14">
        <v>2015</v>
      </c>
      <c r="K1265" s="78" t="s">
        <v>123</v>
      </c>
      <c r="L1265" s="79" t="s">
        <v>101</v>
      </c>
      <c r="M1265" s="79" t="s">
        <v>284</v>
      </c>
      <c r="N1265" s="15" t="s">
        <v>28</v>
      </c>
      <c r="O1265" s="15" t="s">
        <v>29</v>
      </c>
      <c r="P1265" s="80" t="s">
        <v>2130</v>
      </c>
      <c r="Q1265" s="80" t="s">
        <v>207</v>
      </c>
    </row>
    <row r="1266" spans="1:17" hidden="1">
      <c r="A1266" t="s">
        <v>1493</v>
      </c>
      <c r="B1266" t="s">
        <v>1136</v>
      </c>
      <c r="C1266" s="1">
        <v>200</v>
      </c>
      <c r="E1266" s="42">
        <f t="shared" si="28"/>
        <v>200</v>
      </c>
      <c r="F1266" s="77" t="s">
        <v>225</v>
      </c>
      <c r="G1266" s="77" t="s">
        <v>207</v>
      </c>
      <c r="H1266" s="77" t="s">
        <v>189</v>
      </c>
      <c r="I1266" s="13">
        <v>6</v>
      </c>
      <c r="J1266" s="14">
        <v>2015</v>
      </c>
      <c r="K1266" s="78" t="s">
        <v>182</v>
      </c>
      <c r="L1266" s="79" t="s">
        <v>232</v>
      </c>
      <c r="M1266" s="79" t="s">
        <v>23</v>
      </c>
      <c r="N1266" s="15" t="s">
        <v>28</v>
      </c>
      <c r="O1266" s="15" t="s">
        <v>29</v>
      </c>
      <c r="P1266" s="80" t="s">
        <v>2130</v>
      </c>
      <c r="Q1266" s="80" t="s">
        <v>207</v>
      </c>
    </row>
    <row r="1267" spans="1:17" hidden="1">
      <c r="A1267" t="s">
        <v>1493</v>
      </c>
      <c r="B1267" t="s">
        <v>1666</v>
      </c>
      <c r="C1267" s="1">
        <v>11.9</v>
      </c>
      <c r="E1267" s="42">
        <f t="shared" si="28"/>
        <v>11.9</v>
      </c>
      <c r="F1267" s="77" t="s">
        <v>225</v>
      </c>
      <c r="G1267" s="77" t="s">
        <v>207</v>
      </c>
      <c r="H1267" s="77" t="s">
        <v>189</v>
      </c>
      <c r="I1267" s="13">
        <v>6</v>
      </c>
      <c r="J1267" s="14">
        <v>2015</v>
      </c>
      <c r="K1267" s="78" t="s">
        <v>463</v>
      </c>
      <c r="L1267" s="79" t="s">
        <v>1285</v>
      </c>
      <c r="M1267" s="79" t="s">
        <v>299</v>
      </c>
      <c r="N1267" s="15" t="s">
        <v>28</v>
      </c>
      <c r="O1267" s="15" t="s">
        <v>29</v>
      </c>
      <c r="P1267" s="80" t="s">
        <v>2130</v>
      </c>
      <c r="Q1267" s="80" t="s">
        <v>207</v>
      </c>
    </row>
    <row r="1268" spans="1:17" hidden="1">
      <c r="A1268" t="s">
        <v>1493</v>
      </c>
      <c r="B1268" t="s">
        <v>1960</v>
      </c>
      <c r="C1268" s="1">
        <v>9.48</v>
      </c>
      <c r="E1268" s="42">
        <f t="shared" si="28"/>
        <v>9.48</v>
      </c>
      <c r="F1268" s="77" t="s">
        <v>225</v>
      </c>
      <c r="G1268" s="77" t="s">
        <v>207</v>
      </c>
      <c r="H1268" s="77" t="s">
        <v>189</v>
      </c>
      <c r="I1268" s="13">
        <v>6</v>
      </c>
      <c r="J1268" s="14">
        <v>2015</v>
      </c>
      <c r="K1268" s="78" t="s">
        <v>182</v>
      </c>
      <c r="L1268" s="79" t="s">
        <v>183</v>
      </c>
      <c r="M1268" s="79" t="s">
        <v>23</v>
      </c>
      <c r="N1268" s="15" t="s">
        <v>28</v>
      </c>
      <c r="O1268" s="15" t="s">
        <v>29</v>
      </c>
      <c r="P1268" s="80" t="s">
        <v>2130</v>
      </c>
      <c r="Q1268" s="80" t="s">
        <v>207</v>
      </c>
    </row>
    <row r="1269" spans="1:17" hidden="1">
      <c r="A1269" t="s">
        <v>1493</v>
      </c>
      <c r="B1269" t="s">
        <v>1961</v>
      </c>
      <c r="C1269" s="1">
        <v>51.05</v>
      </c>
      <c r="E1269" s="42">
        <f t="shared" si="28"/>
        <v>51.05</v>
      </c>
      <c r="F1269" s="77" t="s">
        <v>225</v>
      </c>
      <c r="G1269" s="77" t="s">
        <v>207</v>
      </c>
      <c r="H1269" s="77" t="s">
        <v>189</v>
      </c>
      <c r="I1269" s="13">
        <v>6</v>
      </c>
      <c r="J1269" s="14">
        <v>2015</v>
      </c>
      <c r="K1269" s="78" t="s">
        <v>182</v>
      </c>
      <c r="L1269" s="79" t="s">
        <v>183</v>
      </c>
      <c r="M1269" s="79" t="s">
        <v>23</v>
      </c>
      <c r="N1269" s="15" t="s">
        <v>28</v>
      </c>
      <c r="O1269" s="15" t="s">
        <v>29</v>
      </c>
      <c r="P1269" s="80" t="s">
        <v>2130</v>
      </c>
      <c r="Q1269" s="80" t="s">
        <v>207</v>
      </c>
    </row>
    <row r="1270" spans="1:17" hidden="1">
      <c r="A1270" t="s">
        <v>1494</v>
      </c>
      <c r="B1270" t="s">
        <v>1136</v>
      </c>
      <c r="C1270" s="1">
        <v>200</v>
      </c>
      <c r="E1270" s="42">
        <f t="shared" si="28"/>
        <v>200</v>
      </c>
      <c r="F1270" s="77" t="s">
        <v>225</v>
      </c>
      <c r="G1270" s="77" t="s">
        <v>207</v>
      </c>
      <c r="H1270" s="77" t="s">
        <v>189</v>
      </c>
      <c r="I1270" s="13">
        <v>6</v>
      </c>
      <c r="J1270" s="14">
        <v>2015</v>
      </c>
      <c r="K1270" s="78" t="s">
        <v>182</v>
      </c>
      <c r="L1270" s="79" t="s">
        <v>232</v>
      </c>
      <c r="M1270" s="79" t="s">
        <v>23</v>
      </c>
      <c r="N1270" s="15" t="s">
        <v>28</v>
      </c>
      <c r="O1270" s="15" t="s">
        <v>29</v>
      </c>
      <c r="P1270" s="80" t="s">
        <v>2130</v>
      </c>
      <c r="Q1270" s="80" t="s">
        <v>207</v>
      </c>
    </row>
    <row r="1271" spans="1:17" hidden="1">
      <c r="A1271" t="s">
        <v>1494</v>
      </c>
      <c r="B1271" t="s">
        <v>1593</v>
      </c>
      <c r="C1271" s="1">
        <v>313.67</v>
      </c>
      <c r="E1271" s="42">
        <f t="shared" si="28"/>
        <v>313.67</v>
      </c>
      <c r="F1271" s="77" t="s">
        <v>225</v>
      </c>
      <c r="G1271" s="77" t="s">
        <v>207</v>
      </c>
      <c r="H1271" s="77" t="s">
        <v>189</v>
      </c>
      <c r="I1271" s="13">
        <v>6</v>
      </c>
      <c r="J1271" s="14">
        <v>2015</v>
      </c>
      <c r="K1271" s="78" t="s">
        <v>463</v>
      </c>
      <c r="L1271" s="79" t="s">
        <v>1243</v>
      </c>
      <c r="M1271" s="79" t="s">
        <v>288</v>
      </c>
      <c r="N1271" s="15" t="s">
        <v>28</v>
      </c>
      <c r="O1271" s="15" t="s">
        <v>29</v>
      </c>
      <c r="P1271" s="80" t="s">
        <v>2130</v>
      </c>
      <c r="Q1271" s="80" t="s">
        <v>207</v>
      </c>
    </row>
    <row r="1272" spans="1:17" hidden="1">
      <c r="A1272" t="s">
        <v>1494</v>
      </c>
      <c r="B1272" t="s">
        <v>1962</v>
      </c>
      <c r="C1272" s="1">
        <v>67.459999999999994</v>
      </c>
      <c r="E1272" s="42">
        <f t="shared" si="28"/>
        <v>67.459999999999994</v>
      </c>
      <c r="F1272" s="77" t="s">
        <v>225</v>
      </c>
      <c r="G1272" s="77" t="s">
        <v>207</v>
      </c>
      <c r="H1272" s="77" t="s">
        <v>189</v>
      </c>
      <c r="I1272" s="13">
        <v>6</v>
      </c>
      <c r="J1272" s="14">
        <v>2015</v>
      </c>
      <c r="K1272" s="78" t="s">
        <v>182</v>
      </c>
      <c r="L1272" s="79" t="s">
        <v>183</v>
      </c>
      <c r="M1272" s="79" t="s">
        <v>23</v>
      </c>
      <c r="N1272" s="15" t="s">
        <v>28</v>
      </c>
      <c r="O1272" s="15" t="s">
        <v>29</v>
      </c>
      <c r="P1272" s="80" t="s">
        <v>2130</v>
      </c>
      <c r="Q1272" s="80" t="s">
        <v>207</v>
      </c>
    </row>
    <row r="1273" spans="1:17" hidden="1">
      <c r="A1273" t="s">
        <v>1495</v>
      </c>
      <c r="B1273" t="s">
        <v>1136</v>
      </c>
      <c r="C1273" s="1">
        <v>200</v>
      </c>
      <c r="E1273" s="42">
        <f t="shared" si="28"/>
        <v>200</v>
      </c>
      <c r="F1273" s="77" t="s">
        <v>225</v>
      </c>
      <c r="G1273" s="77" t="s">
        <v>207</v>
      </c>
      <c r="H1273" s="77" t="s">
        <v>189</v>
      </c>
      <c r="I1273" s="13">
        <v>6</v>
      </c>
      <c r="J1273" s="14">
        <v>2015</v>
      </c>
      <c r="K1273" s="78" t="s">
        <v>182</v>
      </c>
      <c r="L1273" s="79" t="s">
        <v>232</v>
      </c>
      <c r="M1273" s="79" t="s">
        <v>23</v>
      </c>
      <c r="N1273" s="15" t="s">
        <v>28</v>
      </c>
      <c r="O1273" s="15" t="s">
        <v>29</v>
      </c>
      <c r="P1273" s="80" t="s">
        <v>2130</v>
      </c>
      <c r="Q1273" s="80" t="s">
        <v>207</v>
      </c>
    </row>
    <row r="1274" spans="1:17" hidden="1">
      <c r="A1274" t="s">
        <v>1495</v>
      </c>
      <c r="B1274" t="s">
        <v>1963</v>
      </c>
      <c r="C1274" s="1">
        <v>71.239999999999995</v>
      </c>
      <c r="E1274" s="42">
        <f t="shared" si="28"/>
        <v>71.239999999999995</v>
      </c>
      <c r="F1274" s="77" t="s">
        <v>225</v>
      </c>
      <c r="G1274" s="77" t="s">
        <v>207</v>
      </c>
      <c r="H1274" s="77" t="s">
        <v>189</v>
      </c>
      <c r="I1274" s="13">
        <v>6</v>
      </c>
      <c r="J1274" s="14">
        <v>2015</v>
      </c>
      <c r="K1274" s="78" t="s">
        <v>182</v>
      </c>
      <c r="L1274" s="79" t="s">
        <v>183</v>
      </c>
      <c r="M1274" s="79" t="s">
        <v>23</v>
      </c>
      <c r="N1274" s="15" t="s">
        <v>28</v>
      </c>
      <c r="O1274" s="15" t="s">
        <v>29</v>
      </c>
      <c r="P1274" s="80" t="s">
        <v>2130</v>
      </c>
      <c r="Q1274" s="80" t="s">
        <v>207</v>
      </c>
    </row>
    <row r="1275" spans="1:17" hidden="1">
      <c r="A1275" t="s">
        <v>1495</v>
      </c>
      <c r="B1275" t="s">
        <v>1189</v>
      </c>
      <c r="C1275" s="1">
        <v>23.97</v>
      </c>
      <c r="E1275" s="42">
        <f t="shared" si="28"/>
        <v>23.97</v>
      </c>
      <c r="F1275" s="77" t="s">
        <v>225</v>
      </c>
      <c r="G1275" s="77" t="s">
        <v>207</v>
      </c>
      <c r="H1275" s="77" t="s">
        <v>189</v>
      </c>
      <c r="I1275" s="13">
        <v>6</v>
      </c>
      <c r="J1275" s="14">
        <v>2015</v>
      </c>
      <c r="K1275" s="78" t="s">
        <v>34</v>
      </c>
      <c r="L1275" s="79" t="s">
        <v>35</v>
      </c>
      <c r="M1275" s="79" t="s">
        <v>299</v>
      </c>
      <c r="N1275" s="15" t="s">
        <v>28</v>
      </c>
      <c r="O1275" s="15" t="s">
        <v>29</v>
      </c>
      <c r="P1275" s="80" t="s">
        <v>2130</v>
      </c>
      <c r="Q1275" s="80" t="s">
        <v>207</v>
      </c>
    </row>
    <row r="1276" spans="1:17" hidden="1">
      <c r="A1276" t="s">
        <v>1496</v>
      </c>
      <c r="B1276" t="s">
        <v>1131</v>
      </c>
      <c r="C1276" s="1">
        <v>15</v>
      </c>
      <c r="E1276" s="42">
        <f t="shared" si="28"/>
        <v>15</v>
      </c>
      <c r="F1276" s="77" t="s">
        <v>225</v>
      </c>
      <c r="G1276" s="77" t="s">
        <v>207</v>
      </c>
      <c r="H1276" s="77" t="s">
        <v>189</v>
      </c>
      <c r="I1276" s="13">
        <v>6</v>
      </c>
      <c r="J1276" s="14">
        <v>2015</v>
      </c>
      <c r="K1276" s="78" t="s">
        <v>435</v>
      </c>
      <c r="L1276" s="79" t="s">
        <v>79</v>
      </c>
      <c r="M1276" s="79" t="s">
        <v>23</v>
      </c>
      <c r="N1276" s="15" t="s">
        <v>28</v>
      </c>
      <c r="O1276" s="15" t="s">
        <v>29</v>
      </c>
      <c r="P1276" s="80" t="s">
        <v>2130</v>
      </c>
      <c r="Q1276" s="80" t="s">
        <v>207</v>
      </c>
    </row>
    <row r="1277" spans="1:17" hidden="1">
      <c r="A1277" t="s">
        <v>1496</v>
      </c>
      <c r="B1277" t="s">
        <v>1161</v>
      </c>
      <c r="C1277" s="1">
        <v>1.99</v>
      </c>
      <c r="E1277" s="42">
        <f t="shared" si="28"/>
        <v>1.99</v>
      </c>
      <c r="F1277" s="77" t="s">
        <v>225</v>
      </c>
      <c r="G1277" s="77" t="s">
        <v>207</v>
      </c>
      <c r="H1277" s="77" t="s">
        <v>189</v>
      </c>
      <c r="I1277" s="13">
        <v>6</v>
      </c>
      <c r="J1277" s="14">
        <v>2015</v>
      </c>
      <c r="K1277" s="78" t="s">
        <v>78</v>
      </c>
      <c r="L1277" s="79" t="s">
        <v>1263</v>
      </c>
      <c r="M1277" s="79" t="s">
        <v>23</v>
      </c>
      <c r="N1277" s="15" t="s">
        <v>28</v>
      </c>
      <c r="O1277" s="15" t="s">
        <v>29</v>
      </c>
      <c r="P1277" s="80" t="s">
        <v>2130</v>
      </c>
      <c r="Q1277" s="80" t="s">
        <v>207</v>
      </c>
    </row>
    <row r="1278" spans="1:17" hidden="1">
      <c r="A1278" t="s">
        <v>1496</v>
      </c>
      <c r="B1278" t="s">
        <v>1136</v>
      </c>
      <c r="C1278" s="1">
        <v>200</v>
      </c>
      <c r="E1278" s="42">
        <f t="shared" si="28"/>
        <v>200</v>
      </c>
      <c r="F1278" s="77" t="s">
        <v>225</v>
      </c>
      <c r="G1278" s="77" t="s">
        <v>207</v>
      </c>
      <c r="H1278" s="77" t="s">
        <v>189</v>
      </c>
      <c r="I1278" s="13">
        <v>6</v>
      </c>
      <c r="J1278" s="14">
        <v>2015</v>
      </c>
      <c r="K1278" s="78" t="s">
        <v>182</v>
      </c>
      <c r="L1278" s="79" t="s">
        <v>232</v>
      </c>
      <c r="M1278" s="79" t="s">
        <v>23</v>
      </c>
      <c r="N1278" s="15" t="s">
        <v>28</v>
      </c>
      <c r="O1278" s="15" t="s">
        <v>29</v>
      </c>
      <c r="P1278" s="80" t="s">
        <v>2130</v>
      </c>
      <c r="Q1278" s="80" t="s">
        <v>207</v>
      </c>
    </row>
    <row r="1279" spans="1:17" hidden="1">
      <c r="A1279" t="s">
        <v>1496</v>
      </c>
      <c r="B1279" t="s">
        <v>1230</v>
      </c>
      <c r="C1279" s="1">
        <v>10</v>
      </c>
      <c r="E1279" s="42">
        <f t="shared" si="28"/>
        <v>10</v>
      </c>
      <c r="F1279" s="77" t="s">
        <v>225</v>
      </c>
      <c r="G1279" s="77" t="s">
        <v>207</v>
      </c>
      <c r="H1279" s="77" t="s">
        <v>189</v>
      </c>
      <c r="I1279" s="13">
        <v>6</v>
      </c>
      <c r="J1279" s="14">
        <v>2015</v>
      </c>
      <c r="K1279" s="78" t="s">
        <v>78</v>
      </c>
      <c r="L1279" s="79" t="s">
        <v>1263</v>
      </c>
      <c r="M1279" s="79" t="s">
        <v>23</v>
      </c>
      <c r="N1279" s="15" t="s">
        <v>28</v>
      </c>
      <c r="O1279" s="15" t="s">
        <v>29</v>
      </c>
      <c r="P1279" s="80" t="s">
        <v>2130</v>
      </c>
      <c r="Q1279" s="80" t="s">
        <v>207</v>
      </c>
    </row>
    <row r="1280" spans="1:17" hidden="1">
      <c r="A1280" t="s">
        <v>1496</v>
      </c>
      <c r="B1280" t="s">
        <v>1166</v>
      </c>
      <c r="C1280" s="1">
        <v>162.12</v>
      </c>
      <c r="E1280" s="42">
        <f t="shared" si="28"/>
        <v>162.12</v>
      </c>
      <c r="F1280" s="77" t="s">
        <v>225</v>
      </c>
      <c r="G1280" s="77" t="s">
        <v>207</v>
      </c>
      <c r="H1280" s="77" t="s">
        <v>189</v>
      </c>
      <c r="I1280" s="13">
        <v>6</v>
      </c>
      <c r="J1280" s="14">
        <v>2015</v>
      </c>
      <c r="K1280" s="78" t="s">
        <v>446</v>
      </c>
      <c r="L1280" s="79" t="s">
        <v>1268</v>
      </c>
      <c r="M1280" s="79" t="s">
        <v>23</v>
      </c>
      <c r="N1280" s="15" t="s">
        <v>28</v>
      </c>
      <c r="O1280" s="15" t="s">
        <v>29</v>
      </c>
      <c r="P1280" s="80" t="s">
        <v>2130</v>
      </c>
      <c r="Q1280" s="80" t="s">
        <v>207</v>
      </c>
    </row>
    <row r="1281" spans="1:17" hidden="1">
      <c r="A1281" t="s">
        <v>1497</v>
      </c>
      <c r="B1281" t="s">
        <v>1600</v>
      </c>
      <c r="C1281" s="1">
        <v>65.319999999999993</v>
      </c>
      <c r="E1281" s="42">
        <f t="shared" si="28"/>
        <v>65.319999999999993</v>
      </c>
      <c r="F1281" s="77" t="s">
        <v>225</v>
      </c>
      <c r="G1281" s="77" t="s">
        <v>207</v>
      </c>
      <c r="H1281" s="77" t="s">
        <v>189</v>
      </c>
      <c r="I1281" s="13">
        <v>6</v>
      </c>
      <c r="J1281" s="14">
        <v>2015</v>
      </c>
      <c r="K1281" s="78" t="s">
        <v>461</v>
      </c>
      <c r="L1281" s="79" t="s">
        <v>1243</v>
      </c>
      <c r="M1281" s="79" t="s">
        <v>23</v>
      </c>
      <c r="N1281" s="15" t="s">
        <v>28</v>
      </c>
      <c r="O1281" s="15" t="s">
        <v>29</v>
      </c>
      <c r="P1281" s="80" t="s">
        <v>2130</v>
      </c>
      <c r="Q1281" s="80" t="s">
        <v>207</v>
      </c>
    </row>
    <row r="1282" spans="1:17" hidden="1">
      <c r="A1282" t="s">
        <v>1497</v>
      </c>
      <c r="B1282" t="s">
        <v>1964</v>
      </c>
      <c r="C1282" s="1">
        <v>27.88</v>
      </c>
      <c r="E1282" s="42">
        <f t="shared" si="28"/>
        <v>27.88</v>
      </c>
      <c r="F1282" s="77" t="s">
        <v>225</v>
      </c>
      <c r="G1282" s="77" t="s">
        <v>207</v>
      </c>
      <c r="H1282" s="77" t="s">
        <v>189</v>
      </c>
      <c r="I1282" s="13">
        <v>6</v>
      </c>
      <c r="J1282" s="14">
        <v>2015</v>
      </c>
      <c r="K1282" s="78" t="s">
        <v>182</v>
      </c>
      <c r="L1282" s="79" t="s">
        <v>183</v>
      </c>
      <c r="M1282" s="79" t="s">
        <v>23</v>
      </c>
      <c r="N1282" s="15" t="s">
        <v>28</v>
      </c>
      <c r="O1282" s="15" t="s">
        <v>29</v>
      </c>
      <c r="P1282" s="80" t="s">
        <v>2130</v>
      </c>
      <c r="Q1282" s="80" t="s">
        <v>207</v>
      </c>
    </row>
    <row r="1283" spans="1:17" hidden="1">
      <c r="A1283" t="s">
        <v>1497</v>
      </c>
      <c r="B1283" t="s">
        <v>1965</v>
      </c>
      <c r="C1283" s="1">
        <v>109.97</v>
      </c>
      <c r="E1283" s="42">
        <f t="shared" si="28"/>
        <v>109.97</v>
      </c>
      <c r="F1283" s="77" t="s">
        <v>225</v>
      </c>
      <c r="G1283" s="77" t="s">
        <v>207</v>
      </c>
      <c r="H1283" s="77" t="s">
        <v>189</v>
      </c>
      <c r="I1283" s="13">
        <v>6</v>
      </c>
      <c r="J1283" s="14">
        <v>2015</v>
      </c>
      <c r="K1283" s="78" t="s">
        <v>182</v>
      </c>
      <c r="L1283" s="79" t="s">
        <v>183</v>
      </c>
      <c r="M1283" s="79" t="s">
        <v>23</v>
      </c>
      <c r="N1283" s="15" t="s">
        <v>28</v>
      </c>
      <c r="O1283" s="15" t="s">
        <v>29</v>
      </c>
      <c r="P1283" s="80" t="s">
        <v>2130</v>
      </c>
      <c r="Q1283" s="80" t="s">
        <v>207</v>
      </c>
    </row>
    <row r="1284" spans="1:17" hidden="1">
      <c r="A1284" t="s">
        <v>1497</v>
      </c>
      <c r="B1284" t="s">
        <v>1132</v>
      </c>
      <c r="C1284" s="1">
        <v>49</v>
      </c>
      <c r="E1284" s="42">
        <f t="shared" si="28"/>
        <v>49</v>
      </c>
      <c r="F1284" s="77" t="s">
        <v>225</v>
      </c>
      <c r="G1284" s="77" t="s">
        <v>207</v>
      </c>
      <c r="H1284" s="77" t="s">
        <v>189</v>
      </c>
      <c r="I1284" s="13">
        <v>6</v>
      </c>
      <c r="J1284" s="14">
        <v>2015</v>
      </c>
      <c r="K1284" s="78" t="s">
        <v>78</v>
      </c>
      <c r="L1284" s="79" t="s">
        <v>1245</v>
      </c>
      <c r="M1284" s="79" t="s">
        <v>23</v>
      </c>
      <c r="N1284" s="15" t="s">
        <v>28</v>
      </c>
      <c r="O1284" s="15" t="s">
        <v>29</v>
      </c>
      <c r="P1284" s="80" t="s">
        <v>2130</v>
      </c>
      <c r="Q1284" s="80" t="s">
        <v>207</v>
      </c>
    </row>
    <row r="1285" spans="1:17" hidden="1">
      <c r="A1285" t="s">
        <v>1498</v>
      </c>
      <c r="B1285" t="s">
        <v>1966</v>
      </c>
      <c r="C1285" s="1">
        <v>23.57</v>
      </c>
      <c r="E1285" s="42">
        <f t="shared" si="28"/>
        <v>23.57</v>
      </c>
      <c r="F1285" s="77" t="s">
        <v>225</v>
      </c>
      <c r="G1285" s="77" t="s">
        <v>207</v>
      </c>
      <c r="H1285" s="77" t="s">
        <v>189</v>
      </c>
      <c r="I1285" s="13">
        <v>6</v>
      </c>
      <c r="J1285" s="14">
        <v>2015</v>
      </c>
      <c r="K1285" s="78" t="s">
        <v>34</v>
      </c>
      <c r="L1285" s="79" t="s">
        <v>35</v>
      </c>
      <c r="M1285" s="79" t="s">
        <v>299</v>
      </c>
      <c r="N1285" s="15" t="s">
        <v>28</v>
      </c>
      <c r="O1285" s="15" t="s">
        <v>29</v>
      </c>
      <c r="P1285" s="80" t="s">
        <v>2130</v>
      </c>
      <c r="Q1285" s="80" t="s">
        <v>207</v>
      </c>
    </row>
    <row r="1286" spans="1:17" hidden="1">
      <c r="A1286" t="s">
        <v>1499</v>
      </c>
      <c r="B1286" t="s">
        <v>1136</v>
      </c>
      <c r="C1286" s="1">
        <v>100</v>
      </c>
      <c r="E1286" s="42">
        <f t="shared" si="28"/>
        <v>100</v>
      </c>
      <c r="F1286" s="77" t="s">
        <v>225</v>
      </c>
      <c r="G1286" s="77" t="s">
        <v>207</v>
      </c>
      <c r="H1286" s="77" t="s">
        <v>189</v>
      </c>
      <c r="I1286" s="13">
        <v>6</v>
      </c>
      <c r="J1286" s="14">
        <v>2015</v>
      </c>
      <c r="K1286" s="78" t="s">
        <v>182</v>
      </c>
      <c r="L1286" s="79" t="s">
        <v>232</v>
      </c>
      <c r="M1286" s="79" t="s">
        <v>23</v>
      </c>
      <c r="N1286" s="15" t="s">
        <v>28</v>
      </c>
      <c r="O1286" s="15" t="s">
        <v>29</v>
      </c>
      <c r="P1286" s="80" t="s">
        <v>2130</v>
      </c>
      <c r="Q1286" s="80" t="s">
        <v>207</v>
      </c>
    </row>
    <row r="1287" spans="1:17" hidden="1">
      <c r="A1287" t="s">
        <v>1499</v>
      </c>
      <c r="B1287" t="s">
        <v>1136</v>
      </c>
      <c r="C1287" s="1">
        <v>200</v>
      </c>
      <c r="E1287" s="42">
        <f t="shared" si="28"/>
        <v>200</v>
      </c>
      <c r="F1287" s="77" t="s">
        <v>225</v>
      </c>
      <c r="G1287" s="77" t="s">
        <v>207</v>
      </c>
      <c r="H1287" s="77" t="s">
        <v>189</v>
      </c>
      <c r="I1287" s="13">
        <v>6</v>
      </c>
      <c r="J1287" s="14">
        <v>2015</v>
      </c>
      <c r="K1287" s="78" t="s">
        <v>182</v>
      </c>
      <c r="L1287" s="79" t="s">
        <v>232</v>
      </c>
      <c r="M1287" s="79" t="s">
        <v>23</v>
      </c>
      <c r="N1287" s="15" t="s">
        <v>28</v>
      </c>
      <c r="O1287" s="15" t="s">
        <v>29</v>
      </c>
      <c r="P1287" s="80" t="s">
        <v>2130</v>
      </c>
      <c r="Q1287" s="80" t="s">
        <v>207</v>
      </c>
    </row>
    <row r="1288" spans="1:17" hidden="1">
      <c r="A1288" t="s">
        <v>1499</v>
      </c>
      <c r="B1288" t="s">
        <v>1967</v>
      </c>
      <c r="C1288" s="1">
        <v>11.3</v>
      </c>
      <c r="E1288" s="42">
        <f t="shared" si="28"/>
        <v>11.3</v>
      </c>
      <c r="F1288" s="77" t="s">
        <v>225</v>
      </c>
      <c r="G1288" s="77" t="s">
        <v>207</v>
      </c>
      <c r="H1288" s="77" t="s">
        <v>189</v>
      </c>
      <c r="I1288" s="13">
        <v>6</v>
      </c>
      <c r="J1288" s="14">
        <v>2015</v>
      </c>
      <c r="K1288" s="78" t="s">
        <v>182</v>
      </c>
      <c r="L1288" s="79" t="s">
        <v>183</v>
      </c>
      <c r="M1288" s="79" t="s">
        <v>23</v>
      </c>
      <c r="N1288" s="15" t="s">
        <v>28</v>
      </c>
      <c r="O1288" s="15" t="s">
        <v>29</v>
      </c>
      <c r="P1288" s="80" t="s">
        <v>2130</v>
      </c>
      <c r="Q1288" s="80" t="s">
        <v>207</v>
      </c>
    </row>
    <row r="1289" spans="1:17" hidden="1">
      <c r="A1289" t="s">
        <v>1499</v>
      </c>
      <c r="B1289" t="s">
        <v>1968</v>
      </c>
      <c r="C1289" s="1">
        <v>242.3</v>
      </c>
      <c r="E1289" s="42">
        <f t="shared" si="28"/>
        <v>242.3</v>
      </c>
      <c r="F1289" s="77" t="s">
        <v>225</v>
      </c>
      <c r="G1289" s="77" t="s">
        <v>207</v>
      </c>
      <c r="H1289" s="77" t="s">
        <v>189</v>
      </c>
      <c r="I1289" s="13">
        <v>6</v>
      </c>
      <c r="J1289" s="14">
        <v>2015</v>
      </c>
      <c r="K1289" s="78" t="s">
        <v>182</v>
      </c>
      <c r="L1289" s="79" t="s">
        <v>183</v>
      </c>
      <c r="M1289" s="79" t="s">
        <v>23</v>
      </c>
      <c r="N1289" s="15" t="s">
        <v>28</v>
      </c>
      <c r="O1289" s="15" t="s">
        <v>29</v>
      </c>
      <c r="P1289" s="80" t="s">
        <v>2130</v>
      </c>
      <c r="Q1289" s="80" t="s">
        <v>207</v>
      </c>
    </row>
    <row r="1290" spans="1:17" hidden="1">
      <c r="A1290" t="s">
        <v>1499</v>
      </c>
      <c r="B1290" t="s">
        <v>1969</v>
      </c>
      <c r="C1290" s="1">
        <v>9.99</v>
      </c>
      <c r="E1290" s="42">
        <f t="shared" si="28"/>
        <v>9.99</v>
      </c>
      <c r="F1290" s="77" t="s">
        <v>225</v>
      </c>
      <c r="G1290" s="77" t="s">
        <v>207</v>
      </c>
      <c r="H1290" s="77" t="s">
        <v>189</v>
      </c>
      <c r="I1290" s="13">
        <v>6</v>
      </c>
      <c r="J1290" s="14">
        <v>2015</v>
      </c>
      <c r="K1290" s="78" t="s">
        <v>34</v>
      </c>
      <c r="L1290" s="79" t="s">
        <v>35</v>
      </c>
      <c r="M1290" s="79" t="s">
        <v>299</v>
      </c>
      <c r="N1290" s="15" t="s">
        <v>28</v>
      </c>
      <c r="O1290" s="15" t="s">
        <v>29</v>
      </c>
      <c r="P1290" s="80" t="s">
        <v>2130</v>
      </c>
      <c r="Q1290" s="80" t="s">
        <v>207</v>
      </c>
    </row>
    <row r="1291" spans="1:17" hidden="1">
      <c r="A1291" t="s">
        <v>1499</v>
      </c>
      <c r="B1291" t="s">
        <v>1178</v>
      </c>
      <c r="C1291" s="1">
        <v>30.62</v>
      </c>
      <c r="E1291" s="42">
        <f t="shared" si="28"/>
        <v>30.62</v>
      </c>
      <c r="F1291" s="77" t="s">
        <v>225</v>
      </c>
      <c r="G1291" s="77" t="s">
        <v>207</v>
      </c>
      <c r="H1291" s="77" t="s">
        <v>189</v>
      </c>
      <c r="I1291" s="13">
        <v>6</v>
      </c>
      <c r="J1291" s="14">
        <v>2015</v>
      </c>
      <c r="K1291" s="78" t="s">
        <v>104</v>
      </c>
      <c r="L1291" s="79" t="s">
        <v>105</v>
      </c>
      <c r="M1291" s="79" t="s">
        <v>299</v>
      </c>
      <c r="N1291" s="15" t="s">
        <v>28</v>
      </c>
      <c r="O1291" s="15" t="s">
        <v>29</v>
      </c>
      <c r="P1291" s="80" t="s">
        <v>2130</v>
      </c>
      <c r="Q1291" s="80" t="s">
        <v>207</v>
      </c>
    </row>
    <row r="1292" spans="1:17" hidden="1">
      <c r="A1292" t="s">
        <v>1499</v>
      </c>
      <c r="B1292" t="s">
        <v>1175</v>
      </c>
      <c r="C1292" s="1">
        <v>1121.3800000000001</v>
      </c>
      <c r="E1292" s="42">
        <f t="shared" si="28"/>
        <v>1121.3800000000001</v>
      </c>
      <c r="F1292" s="77" t="s">
        <v>225</v>
      </c>
      <c r="G1292" s="77" t="s">
        <v>207</v>
      </c>
      <c r="H1292" s="77" t="s">
        <v>189</v>
      </c>
      <c r="I1292" s="13">
        <v>6</v>
      </c>
      <c r="J1292" s="14">
        <v>2015</v>
      </c>
      <c r="K1292" s="78" t="s">
        <v>182</v>
      </c>
      <c r="L1292" s="79" t="s">
        <v>183</v>
      </c>
      <c r="M1292" s="79" t="s">
        <v>23</v>
      </c>
      <c r="N1292" s="15" t="s">
        <v>28</v>
      </c>
      <c r="O1292" s="15" t="s">
        <v>29</v>
      </c>
      <c r="P1292" s="80" t="s">
        <v>2130</v>
      </c>
      <c r="Q1292" s="80" t="s">
        <v>207</v>
      </c>
    </row>
    <row r="1293" spans="1:17" hidden="1">
      <c r="A1293" t="s">
        <v>1499</v>
      </c>
      <c r="B1293" t="s">
        <v>1137</v>
      </c>
      <c r="C1293" s="1">
        <v>207.91</v>
      </c>
      <c r="E1293" s="42">
        <f t="shared" si="28"/>
        <v>207.91</v>
      </c>
      <c r="F1293" s="77" t="s">
        <v>225</v>
      </c>
      <c r="G1293" s="77" t="s">
        <v>207</v>
      </c>
      <c r="H1293" s="77" t="s">
        <v>189</v>
      </c>
      <c r="I1293" s="13">
        <v>6</v>
      </c>
      <c r="J1293" s="14">
        <v>2015</v>
      </c>
      <c r="K1293" s="78" t="s">
        <v>461</v>
      </c>
      <c r="L1293" s="79" t="s">
        <v>1249</v>
      </c>
      <c r="M1293" s="79" t="s">
        <v>299</v>
      </c>
      <c r="N1293" s="15" t="s">
        <v>28</v>
      </c>
      <c r="O1293" s="15" t="s">
        <v>29</v>
      </c>
      <c r="P1293" s="80" t="s">
        <v>2130</v>
      </c>
      <c r="Q1293" s="80" t="s">
        <v>207</v>
      </c>
    </row>
    <row r="1294" spans="1:17" hidden="1">
      <c r="A1294" t="s">
        <v>1499</v>
      </c>
      <c r="B1294" t="s">
        <v>1182</v>
      </c>
      <c r="C1294" s="1">
        <v>4.8600000000000003</v>
      </c>
      <c r="E1294" s="42">
        <f t="shared" si="28"/>
        <v>4.8600000000000003</v>
      </c>
      <c r="F1294" s="77" t="s">
        <v>225</v>
      </c>
      <c r="G1294" s="77" t="s">
        <v>207</v>
      </c>
      <c r="H1294" s="77" t="s">
        <v>189</v>
      </c>
      <c r="I1294" s="13">
        <v>6</v>
      </c>
      <c r="J1294" s="14">
        <v>2015</v>
      </c>
      <c r="K1294" s="78" t="s">
        <v>428</v>
      </c>
      <c r="L1294" s="79" t="s">
        <v>1275</v>
      </c>
      <c r="M1294" s="79" t="s">
        <v>23</v>
      </c>
      <c r="N1294" s="15" t="s">
        <v>28</v>
      </c>
      <c r="O1294" s="15" t="s">
        <v>29</v>
      </c>
      <c r="P1294" s="80" t="s">
        <v>2130</v>
      </c>
      <c r="Q1294" s="80" t="s">
        <v>207</v>
      </c>
    </row>
    <row r="1295" spans="1:17" hidden="1">
      <c r="A1295" t="s">
        <v>1500</v>
      </c>
      <c r="B1295" t="s">
        <v>1223</v>
      </c>
      <c r="C1295" s="1">
        <v>134.41</v>
      </c>
      <c r="E1295" s="42">
        <f t="shared" si="28"/>
        <v>134.41</v>
      </c>
      <c r="F1295" s="77" t="s">
        <v>225</v>
      </c>
      <c r="G1295" s="77" t="s">
        <v>207</v>
      </c>
      <c r="H1295" s="77" t="s">
        <v>189</v>
      </c>
      <c r="I1295" s="13">
        <v>6</v>
      </c>
      <c r="J1295" s="14">
        <v>2015</v>
      </c>
      <c r="K1295" s="78" t="s">
        <v>34</v>
      </c>
      <c r="L1295" s="79" t="s">
        <v>35</v>
      </c>
      <c r="M1295" s="79" t="s">
        <v>299</v>
      </c>
      <c r="N1295" s="15" t="s">
        <v>28</v>
      </c>
      <c r="O1295" s="15" t="s">
        <v>29</v>
      </c>
      <c r="P1295" s="80" t="s">
        <v>2130</v>
      </c>
      <c r="Q1295" s="80" t="s">
        <v>207</v>
      </c>
    </row>
    <row r="1296" spans="1:17" hidden="1">
      <c r="A1296" t="s">
        <v>1500</v>
      </c>
      <c r="B1296" t="s">
        <v>1970</v>
      </c>
      <c r="C1296" s="1">
        <v>92.35</v>
      </c>
      <c r="E1296" s="42">
        <f t="shared" si="28"/>
        <v>92.35</v>
      </c>
      <c r="F1296" s="77" t="s">
        <v>225</v>
      </c>
      <c r="G1296" s="77" t="s">
        <v>207</v>
      </c>
      <c r="H1296" s="77" t="s">
        <v>189</v>
      </c>
      <c r="I1296" s="13">
        <v>6</v>
      </c>
      <c r="J1296" s="14">
        <v>2015</v>
      </c>
      <c r="K1296" s="78" t="s">
        <v>182</v>
      </c>
      <c r="L1296" s="79" t="s">
        <v>183</v>
      </c>
      <c r="M1296" s="79" t="s">
        <v>23</v>
      </c>
      <c r="N1296" s="15" t="s">
        <v>28</v>
      </c>
      <c r="O1296" s="15" t="s">
        <v>29</v>
      </c>
      <c r="P1296" s="80" t="s">
        <v>2130</v>
      </c>
      <c r="Q1296" s="80" t="s">
        <v>207</v>
      </c>
    </row>
    <row r="1297" spans="1:17" hidden="1">
      <c r="A1297" t="s">
        <v>1500</v>
      </c>
      <c r="B1297" t="s">
        <v>1971</v>
      </c>
      <c r="C1297" s="1">
        <v>13.18</v>
      </c>
      <c r="E1297" s="42">
        <f t="shared" si="28"/>
        <v>13.18</v>
      </c>
      <c r="F1297" s="77" t="s">
        <v>225</v>
      </c>
      <c r="G1297" s="77" t="s">
        <v>207</v>
      </c>
      <c r="H1297" s="77" t="s">
        <v>189</v>
      </c>
      <c r="I1297" s="13">
        <v>6</v>
      </c>
      <c r="J1297" s="14">
        <v>2015</v>
      </c>
      <c r="K1297" s="78" t="s">
        <v>182</v>
      </c>
      <c r="L1297" s="79" t="s">
        <v>183</v>
      </c>
      <c r="M1297" s="79" t="s">
        <v>23</v>
      </c>
      <c r="N1297" s="15" t="s">
        <v>28</v>
      </c>
      <c r="O1297" s="15" t="s">
        <v>29</v>
      </c>
      <c r="P1297" s="80" t="s">
        <v>2130</v>
      </c>
      <c r="Q1297" s="80" t="s">
        <v>207</v>
      </c>
    </row>
    <row r="1298" spans="1:17" hidden="1">
      <c r="A1298" t="s">
        <v>1500</v>
      </c>
      <c r="B1298" t="s">
        <v>1972</v>
      </c>
      <c r="C1298" s="1">
        <v>-2.11</v>
      </c>
      <c r="E1298" s="42">
        <f t="shared" si="28"/>
        <v>-2.11</v>
      </c>
      <c r="F1298" s="77" t="s">
        <v>1038</v>
      </c>
      <c r="G1298" s="77" t="s">
        <v>207</v>
      </c>
      <c r="H1298" s="77" t="s">
        <v>189</v>
      </c>
      <c r="I1298" s="13">
        <v>6</v>
      </c>
      <c r="J1298" s="14">
        <v>2015</v>
      </c>
      <c r="K1298" s="78" t="s">
        <v>182</v>
      </c>
      <c r="L1298" s="79" t="s">
        <v>183</v>
      </c>
      <c r="M1298" s="79" t="s">
        <v>23</v>
      </c>
      <c r="N1298" s="15" t="s">
        <v>28</v>
      </c>
      <c r="O1298" s="15" t="s">
        <v>29</v>
      </c>
      <c r="P1298" s="80" t="s">
        <v>2130</v>
      </c>
      <c r="Q1298" s="80" t="s">
        <v>207</v>
      </c>
    </row>
    <row r="1299" spans="1:17" hidden="1">
      <c r="A1299" t="s">
        <v>1501</v>
      </c>
      <c r="B1299" t="s">
        <v>1136</v>
      </c>
      <c r="C1299" s="1">
        <v>100</v>
      </c>
      <c r="E1299" s="42">
        <f t="shared" si="28"/>
        <v>100</v>
      </c>
      <c r="F1299" s="77" t="s">
        <v>225</v>
      </c>
      <c r="G1299" s="77" t="s">
        <v>207</v>
      </c>
      <c r="H1299" s="77" t="s">
        <v>189</v>
      </c>
      <c r="I1299" s="13">
        <v>6</v>
      </c>
      <c r="J1299" s="14">
        <v>2015</v>
      </c>
      <c r="K1299" s="78" t="s">
        <v>182</v>
      </c>
      <c r="L1299" s="79" t="s">
        <v>232</v>
      </c>
      <c r="M1299" s="79" t="s">
        <v>23</v>
      </c>
      <c r="N1299" s="15" t="s">
        <v>28</v>
      </c>
      <c r="O1299" s="15" t="s">
        <v>29</v>
      </c>
      <c r="P1299" s="80" t="s">
        <v>2130</v>
      </c>
      <c r="Q1299" s="80" t="s">
        <v>207</v>
      </c>
    </row>
    <row r="1300" spans="1:17" hidden="1">
      <c r="A1300" t="s">
        <v>1501</v>
      </c>
      <c r="B1300" t="s">
        <v>1136</v>
      </c>
      <c r="C1300" s="1">
        <v>200</v>
      </c>
      <c r="E1300" s="42">
        <f t="shared" si="28"/>
        <v>200</v>
      </c>
      <c r="F1300" s="77" t="s">
        <v>225</v>
      </c>
      <c r="G1300" s="77" t="s">
        <v>207</v>
      </c>
      <c r="H1300" s="77" t="s">
        <v>189</v>
      </c>
      <c r="I1300" s="13">
        <v>6</v>
      </c>
      <c r="J1300" s="14">
        <v>2015</v>
      </c>
      <c r="K1300" s="78" t="s">
        <v>182</v>
      </c>
      <c r="L1300" s="79" t="s">
        <v>232</v>
      </c>
      <c r="M1300" s="79" t="s">
        <v>23</v>
      </c>
      <c r="N1300" s="15" t="s">
        <v>28</v>
      </c>
      <c r="O1300" s="15" t="s">
        <v>29</v>
      </c>
      <c r="P1300" s="80" t="s">
        <v>2130</v>
      </c>
      <c r="Q1300" s="80" t="s">
        <v>207</v>
      </c>
    </row>
    <row r="1301" spans="1:17" hidden="1">
      <c r="A1301" t="s">
        <v>1501</v>
      </c>
      <c r="B1301" t="s">
        <v>1233</v>
      </c>
      <c r="C1301" s="1">
        <v>109</v>
      </c>
      <c r="E1301" s="42">
        <f t="shared" si="28"/>
        <v>109</v>
      </c>
      <c r="F1301" s="77" t="s">
        <v>225</v>
      </c>
      <c r="G1301" s="77" t="s">
        <v>207</v>
      </c>
      <c r="H1301" s="77" t="s">
        <v>189</v>
      </c>
      <c r="I1301" s="13">
        <v>6</v>
      </c>
      <c r="J1301" s="14">
        <v>2015</v>
      </c>
      <c r="K1301" s="78" t="s">
        <v>97</v>
      </c>
      <c r="L1301" s="79" t="s">
        <v>98</v>
      </c>
      <c r="M1301" s="79" t="s">
        <v>23</v>
      </c>
      <c r="N1301" s="15" t="s">
        <v>28</v>
      </c>
      <c r="O1301" s="15" t="s">
        <v>24</v>
      </c>
      <c r="P1301" s="80" t="s">
        <v>2131</v>
      </c>
      <c r="Q1301" s="80" t="s">
        <v>207</v>
      </c>
    </row>
    <row r="1302" spans="1:17" hidden="1">
      <c r="A1302" t="s">
        <v>1501</v>
      </c>
      <c r="B1302" t="s">
        <v>1973</v>
      </c>
      <c r="C1302" s="1">
        <v>32.61</v>
      </c>
      <c r="E1302" s="42">
        <f t="shared" si="28"/>
        <v>32.61</v>
      </c>
      <c r="F1302" s="77" t="s">
        <v>225</v>
      </c>
      <c r="G1302" s="77" t="s">
        <v>207</v>
      </c>
      <c r="H1302" s="77" t="s">
        <v>189</v>
      </c>
      <c r="I1302" s="13">
        <v>6</v>
      </c>
      <c r="J1302" s="14">
        <v>2015</v>
      </c>
      <c r="K1302" s="78" t="s">
        <v>496</v>
      </c>
      <c r="L1302" s="79" t="s">
        <v>1251</v>
      </c>
      <c r="M1302" s="79" t="s">
        <v>23</v>
      </c>
      <c r="N1302" s="15" t="s">
        <v>28</v>
      </c>
      <c r="O1302" s="15" t="s">
        <v>29</v>
      </c>
      <c r="P1302" s="80" t="s">
        <v>2130</v>
      </c>
      <c r="Q1302" s="80" t="s">
        <v>207</v>
      </c>
    </row>
    <row r="1303" spans="1:17" hidden="1">
      <c r="A1303" t="s">
        <v>1501</v>
      </c>
      <c r="B1303" t="s">
        <v>1974</v>
      </c>
      <c r="C1303" s="1">
        <v>133.63</v>
      </c>
      <c r="E1303" s="42">
        <f t="shared" si="28"/>
        <v>133.63</v>
      </c>
      <c r="F1303" s="77" t="s">
        <v>225</v>
      </c>
      <c r="G1303" s="77" t="s">
        <v>207</v>
      </c>
      <c r="H1303" s="77" t="s">
        <v>189</v>
      </c>
      <c r="I1303" s="13">
        <v>6</v>
      </c>
      <c r="J1303" s="14">
        <v>2015</v>
      </c>
      <c r="K1303" s="78" t="s">
        <v>182</v>
      </c>
      <c r="L1303" s="79" t="s">
        <v>183</v>
      </c>
      <c r="M1303" s="79" t="s">
        <v>23</v>
      </c>
      <c r="N1303" s="15" t="s">
        <v>28</v>
      </c>
      <c r="O1303" s="15" t="s">
        <v>29</v>
      </c>
      <c r="P1303" s="80" t="s">
        <v>2130</v>
      </c>
      <c r="Q1303" s="80" t="s">
        <v>207</v>
      </c>
    </row>
    <row r="1304" spans="1:17" hidden="1">
      <c r="A1304" t="s">
        <v>1501</v>
      </c>
      <c r="B1304" t="s">
        <v>1975</v>
      </c>
      <c r="C1304" s="1">
        <v>34.53</v>
      </c>
      <c r="E1304" s="42">
        <f t="shared" si="28"/>
        <v>34.53</v>
      </c>
      <c r="F1304" s="77" t="s">
        <v>225</v>
      </c>
      <c r="G1304" s="77" t="s">
        <v>207</v>
      </c>
      <c r="H1304" s="77" t="s">
        <v>189</v>
      </c>
      <c r="I1304" s="13">
        <v>6</v>
      </c>
      <c r="J1304" s="14">
        <v>2015</v>
      </c>
      <c r="K1304" s="78" t="s">
        <v>182</v>
      </c>
      <c r="L1304" s="79" t="s">
        <v>183</v>
      </c>
      <c r="M1304" s="79" t="s">
        <v>23</v>
      </c>
      <c r="N1304" s="15" t="s">
        <v>28</v>
      </c>
      <c r="O1304" s="15" t="s">
        <v>29</v>
      </c>
      <c r="P1304" s="80" t="s">
        <v>2130</v>
      </c>
      <c r="Q1304" s="80" t="s">
        <v>207</v>
      </c>
    </row>
    <row r="1305" spans="1:17" hidden="1">
      <c r="A1305" t="s">
        <v>1501</v>
      </c>
      <c r="B1305" t="s">
        <v>1878</v>
      </c>
      <c r="C1305" s="1">
        <v>14.29</v>
      </c>
      <c r="E1305" s="42">
        <f t="shared" si="28"/>
        <v>14.29</v>
      </c>
      <c r="F1305" s="77" t="s">
        <v>225</v>
      </c>
      <c r="G1305" s="77" t="s">
        <v>207</v>
      </c>
      <c r="H1305" s="77" t="s">
        <v>189</v>
      </c>
      <c r="I1305" s="13">
        <v>6</v>
      </c>
      <c r="J1305" s="14">
        <v>2015</v>
      </c>
      <c r="K1305" s="78" t="s">
        <v>34</v>
      </c>
      <c r="L1305" s="79" t="s">
        <v>35</v>
      </c>
      <c r="M1305" s="79" t="s">
        <v>299</v>
      </c>
      <c r="N1305" s="15" t="s">
        <v>28</v>
      </c>
      <c r="O1305" s="15" t="s">
        <v>29</v>
      </c>
      <c r="P1305" s="80" t="s">
        <v>2130</v>
      </c>
      <c r="Q1305" s="80" t="s">
        <v>207</v>
      </c>
    </row>
    <row r="1306" spans="1:17" hidden="1">
      <c r="A1306" t="s">
        <v>1501</v>
      </c>
      <c r="B1306" t="s">
        <v>1166</v>
      </c>
      <c r="C1306" s="1">
        <v>518.97</v>
      </c>
      <c r="E1306" s="42">
        <f t="shared" si="28"/>
        <v>518.97</v>
      </c>
      <c r="F1306" s="77" t="s">
        <v>225</v>
      </c>
      <c r="G1306" s="77" t="s">
        <v>207</v>
      </c>
      <c r="H1306" s="77" t="s">
        <v>189</v>
      </c>
      <c r="I1306" s="13">
        <v>6</v>
      </c>
      <c r="J1306" s="14">
        <v>2015</v>
      </c>
      <c r="K1306" s="78" t="s">
        <v>446</v>
      </c>
      <c r="L1306" s="79" t="s">
        <v>1268</v>
      </c>
      <c r="M1306" s="79" t="s">
        <v>23</v>
      </c>
      <c r="N1306" s="15" t="s">
        <v>28</v>
      </c>
      <c r="O1306" s="15" t="s">
        <v>29</v>
      </c>
      <c r="P1306" s="80" t="s">
        <v>2130</v>
      </c>
      <c r="Q1306" s="80" t="s">
        <v>207</v>
      </c>
    </row>
    <row r="1307" spans="1:17" hidden="1">
      <c r="A1307" t="s">
        <v>1502</v>
      </c>
      <c r="B1307" t="s">
        <v>1217</v>
      </c>
      <c r="C1307" s="1">
        <v>39.85</v>
      </c>
      <c r="E1307" s="42">
        <f t="shared" si="28"/>
        <v>39.85</v>
      </c>
      <c r="F1307" s="77" t="s">
        <v>225</v>
      </c>
      <c r="G1307" s="77" t="s">
        <v>207</v>
      </c>
      <c r="H1307" s="77" t="s">
        <v>189</v>
      </c>
      <c r="I1307" s="13">
        <v>6</v>
      </c>
      <c r="J1307" s="14">
        <v>2015</v>
      </c>
      <c r="K1307" s="78" t="s">
        <v>435</v>
      </c>
      <c r="L1307" s="79" t="s">
        <v>1255</v>
      </c>
      <c r="M1307" s="79" t="s">
        <v>23</v>
      </c>
      <c r="N1307" s="15" t="s">
        <v>28</v>
      </c>
      <c r="O1307" s="15" t="s">
        <v>29</v>
      </c>
      <c r="P1307" s="80" t="s">
        <v>2130</v>
      </c>
      <c r="Q1307" s="80" t="s">
        <v>207</v>
      </c>
    </row>
    <row r="1308" spans="1:17" hidden="1">
      <c r="A1308" t="s">
        <v>1502</v>
      </c>
      <c r="B1308" t="s">
        <v>1976</v>
      </c>
      <c r="C1308" s="1">
        <v>51.72</v>
      </c>
      <c r="E1308" s="42">
        <f t="shared" si="28"/>
        <v>51.72</v>
      </c>
      <c r="F1308" s="77" t="s">
        <v>225</v>
      </c>
      <c r="G1308" s="77" t="s">
        <v>207</v>
      </c>
      <c r="H1308" s="77" t="s">
        <v>189</v>
      </c>
      <c r="I1308" s="13">
        <v>6</v>
      </c>
      <c r="J1308" s="14">
        <v>2015</v>
      </c>
      <c r="K1308" s="78" t="s">
        <v>182</v>
      </c>
      <c r="L1308" s="79" t="s">
        <v>183</v>
      </c>
      <c r="M1308" s="79" t="s">
        <v>23</v>
      </c>
      <c r="N1308" s="15" t="s">
        <v>28</v>
      </c>
      <c r="O1308" s="15" t="s">
        <v>29</v>
      </c>
      <c r="P1308" s="80" t="s">
        <v>2130</v>
      </c>
      <c r="Q1308" s="80" t="s">
        <v>207</v>
      </c>
    </row>
    <row r="1309" spans="1:17" hidden="1">
      <c r="A1309" t="s">
        <v>1502</v>
      </c>
      <c r="B1309" t="s">
        <v>1977</v>
      </c>
      <c r="C1309" s="1">
        <v>163.6</v>
      </c>
      <c r="E1309" s="42">
        <f t="shared" si="28"/>
        <v>163.6</v>
      </c>
      <c r="F1309" s="77" t="s">
        <v>225</v>
      </c>
      <c r="G1309" s="77" t="s">
        <v>207</v>
      </c>
      <c r="H1309" s="77" t="s">
        <v>189</v>
      </c>
      <c r="I1309" s="13">
        <v>6</v>
      </c>
      <c r="J1309" s="14">
        <v>2015</v>
      </c>
      <c r="K1309" s="78" t="s">
        <v>182</v>
      </c>
      <c r="L1309" s="79" t="s">
        <v>183</v>
      </c>
      <c r="M1309" s="79" t="s">
        <v>23</v>
      </c>
      <c r="N1309" s="15" t="s">
        <v>28</v>
      </c>
      <c r="O1309" s="15" t="s">
        <v>29</v>
      </c>
      <c r="P1309" s="80" t="s">
        <v>2130</v>
      </c>
      <c r="Q1309" s="80" t="s">
        <v>207</v>
      </c>
    </row>
    <row r="1310" spans="1:17" hidden="1">
      <c r="A1310" t="s">
        <v>1502</v>
      </c>
      <c r="B1310" t="s">
        <v>1169</v>
      </c>
      <c r="C1310" s="1">
        <v>20</v>
      </c>
      <c r="E1310" s="42">
        <f t="shared" si="28"/>
        <v>20</v>
      </c>
      <c r="F1310" s="77" t="s">
        <v>225</v>
      </c>
      <c r="G1310" s="77" t="s">
        <v>207</v>
      </c>
      <c r="H1310" s="77" t="s">
        <v>189</v>
      </c>
      <c r="I1310" s="13">
        <v>6</v>
      </c>
      <c r="J1310" s="14">
        <v>2015</v>
      </c>
      <c r="K1310" s="78" t="s">
        <v>34</v>
      </c>
      <c r="L1310" s="79" t="s">
        <v>35</v>
      </c>
      <c r="M1310" s="79" t="s">
        <v>299</v>
      </c>
      <c r="N1310" s="15" t="s">
        <v>28</v>
      </c>
      <c r="O1310" s="15" t="s">
        <v>29</v>
      </c>
      <c r="P1310" s="80" t="s">
        <v>2130</v>
      </c>
      <c r="Q1310" s="80" t="s">
        <v>207</v>
      </c>
    </row>
    <row r="1311" spans="1:17" hidden="1">
      <c r="A1311" t="s">
        <v>1502</v>
      </c>
      <c r="B1311" t="s">
        <v>1973</v>
      </c>
      <c r="C1311" s="1">
        <v>32.61</v>
      </c>
      <c r="E1311" s="42">
        <f t="shared" si="28"/>
        <v>32.61</v>
      </c>
      <c r="F1311" s="77" t="s">
        <v>225</v>
      </c>
      <c r="G1311" s="77" t="s">
        <v>207</v>
      </c>
      <c r="H1311" s="77" t="s">
        <v>189</v>
      </c>
      <c r="I1311" s="13">
        <v>6</v>
      </c>
      <c r="J1311" s="14">
        <v>2015</v>
      </c>
      <c r="K1311" s="78" t="s">
        <v>496</v>
      </c>
      <c r="L1311" s="79" t="s">
        <v>1251</v>
      </c>
      <c r="M1311" s="79" t="s">
        <v>23</v>
      </c>
      <c r="N1311" s="15" t="s">
        <v>28</v>
      </c>
      <c r="O1311" s="15" t="s">
        <v>29</v>
      </c>
      <c r="P1311" s="80" t="s">
        <v>2130</v>
      </c>
      <c r="Q1311" s="80" t="s">
        <v>207</v>
      </c>
    </row>
    <row r="1312" spans="1:17" hidden="1">
      <c r="A1312" t="s">
        <v>1502</v>
      </c>
      <c r="B1312" t="s">
        <v>1176</v>
      </c>
      <c r="C1312" s="1">
        <v>-56.07</v>
      </c>
      <c r="E1312" s="42">
        <f t="shared" si="28"/>
        <v>-56.07</v>
      </c>
      <c r="F1312" s="77" t="s">
        <v>1038</v>
      </c>
      <c r="G1312" s="77" t="s">
        <v>207</v>
      </c>
      <c r="H1312" s="77" t="s">
        <v>189</v>
      </c>
      <c r="I1312" s="13">
        <v>6</v>
      </c>
      <c r="J1312" s="14">
        <v>2015</v>
      </c>
      <c r="K1312" s="78" t="s">
        <v>182</v>
      </c>
      <c r="L1312" s="79" t="s">
        <v>183</v>
      </c>
      <c r="M1312" s="79" t="s">
        <v>23</v>
      </c>
      <c r="N1312" s="15" t="s">
        <v>28</v>
      </c>
      <c r="O1312" s="15" t="s">
        <v>29</v>
      </c>
      <c r="P1312" s="80" t="s">
        <v>2130</v>
      </c>
      <c r="Q1312" s="80" t="s">
        <v>207</v>
      </c>
    </row>
    <row r="1313" spans="1:17" hidden="1">
      <c r="A1313" t="s">
        <v>1503</v>
      </c>
      <c r="B1313" t="s">
        <v>1136</v>
      </c>
      <c r="C1313" s="1">
        <v>200</v>
      </c>
      <c r="E1313" s="42">
        <f t="shared" si="28"/>
        <v>200</v>
      </c>
      <c r="F1313" s="77" t="s">
        <v>225</v>
      </c>
      <c r="G1313" s="77" t="s">
        <v>207</v>
      </c>
      <c r="H1313" s="77" t="s">
        <v>189</v>
      </c>
      <c r="I1313" s="13">
        <v>6</v>
      </c>
      <c r="J1313" s="14">
        <v>2015</v>
      </c>
      <c r="K1313" s="78" t="s">
        <v>182</v>
      </c>
      <c r="L1313" s="79" t="s">
        <v>232</v>
      </c>
      <c r="M1313" s="79" t="s">
        <v>23</v>
      </c>
      <c r="N1313" s="15" t="s">
        <v>28</v>
      </c>
      <c r="O1313" s="15" t="s">
        <v>29</v>
      </c>
      <c r="P1313" s="80" t="s">
        <v>2130</v>
      </c>
      <c r="Q1313" s="80" t="s">
        <v>207</v>
      </c>
    </row>
    <row r="1314" spans="1:17" hidden="1">
      <c r="A1314" t="s">
        <v>1503</v>
      </c>
      <c r="B1314" t="s">
        <v>1216</v>
      </c>
      <c r="C1314" s="1">
        <v>9.9499999999999993</v>
      </c>
      <c r="E1314" s="42">
        <f t="shared" si="28"/>
        <v>9.9499999999999993</v>
      </c>
      <c r="F1314" s="77" t="s">
        <v>225</v>
      </c>
      <c r="G1314" s="77" t="s">
        <v>207</v>
      </c>
      <c r="H1314" s="77" t="s">
        <v>189</v>
      </c>
      <c r="I1314" s="13">
        <v>6</v>
      </c>
      <c r="J1314" s="14">
        <v>2015</v>
      </c>
      <c r="K1314" s="78" t="s">
        <v>139</v>
      </c>
      <c r="L1314" s="79" t="s">
        <v>1252</v>
      </c>
      <c r="M1314" s="79" t="s">
        <v>294</v>
      </c>
      <c r="N1314" s="15" t="s">
        <v>28</v>
      </c>
      <c r="O1314" s="15" t="s">
        <v>29</v>
      </c>
      <c r="P1314" s="80" t="s">
        <v>2130</v>
      </c>
      <c r="Q1314" s="80" t="s">
        <v>207</v>
      </c>
    </row>
    <row r="1315" spans="1:17" hidden="1">
      <c r="A1315" t="s">
        <v>1503</v>
      </c>
      <c r="B1315" t="s">
        <v>1978</v>
      </c>
      <c r="C1315" s="1">
        <v>104.16</v>
      </c>
      <c r="E1315" s="42">
        <f t="shared" si="28"/>
        <v>104.16</v>
      </c>
      <c r="F1315" s="77" t="s">
        <v>225</v>
      </c>
      <c r="G1315" s="77" t="s">
        <v>207</v>
      </c>
      <c r="H1315" s="77" t="s">
        <v>189</v>
      </c>
      <c r="I1315" s="13">
        <v>6</v>
      </c>
      <c r="J1315" s="14">
        <v>2015</v>
      </c>
      <c r="K1315" s="78" t="s">
        <v>182</v>
      </c>
      <c r="L1315" s="79" t="s">
        <v>183</v>
      </c>
      <c r="M1315" s="79" t="s">
        <v>23</v>
      </c>
      <c r="N1315" s="15" t="s">
        <v>28</v>
      </c>
      <c r="O1315" s="15" t="s">
        <v>29</v>
      </c>
      <c r="P1315" s="80" t="s">
        <v>2130</v>
      </c>
      <c r="Q1315" s="80" t="s">
        <v>207</v>
      </c>
    </row>
    <row r="1316" spans="1:17" hidden="1">
      <c r="A1316" t="s">
        <v>1504</v>
      </c>
      <c r="B1316" t="s">
        <v>1979</v>
      </c>
      <c r="C1316" s="1">
        <v>107.72</v>
      </c>
      <c r="E1316" s="42">
        <f t="shared" si="28"/>
        <v>107.72</v>
      </c>
      <c r="F1316" s="77" t="s">
        <v>225</v>
      </c>
      <c r="G1316" s="77" t="s">
        <v>207</v>
      </c>
      <c r="H1316" s="77" t="s">
        <v>189</v>
      </c>
      <c r="I1316" s="13">
        <v>6</v>
      </c>
      <c r="J1316" s="14">
        <v>2015</v>
      </c>
      <c r="K1316" s="78" t="s">
        <v>182</v>
      </c>
      <c r="L1316" s="79" t="s">
        <v>183</v>
      </c>
      <c r="M1316" s="79" t="s">
        <v>23</v>
      </c>
      <c r="N1316" s="15" t="s">
        <v>28</v>
      </c>
      <c r="O1316" s="15" t="s">
        <v>29</v>
      </c>
      <c r="P1316" s="80" t="s">
        <v>2130</v>
      </c>
      <c r="Q1316" s="80" t="s">
        <v>207</v>
      </c>
    </row>
    <row r="1317" spans="1:17" hidden="1">
      <c r="A1317" t="s">
        <v>1504</v>
      </c>
      <c r="B1317" t="s">
        <v>1980</v>
      </c>
      <c r="C1317" s="1">
        <v>53.08</v>
      </c>
      <c r="E1317" s="42">
        <f t="shared" si="28"/>
        <v>53.08</v>
      </c>
      <c r="F1317" s="77" t="s">
        <v>225</v>
      </c>
      <c r="G1317" s="77" t="s">
        <v>207</v>
      </c>
      <c r="H1317" s="77" t="s">
        <v>189</v>
      </c>
      <c r="I1317" s="13">
        <v>6</v>
      </c>
      <c r="J1317" s="14">
        <v>2015</v>
      </c>
      <c r="K1317" s="78" t="s">
        <v>182</v>
      </c>
      <c r="L1317" s="79" t="s">
        <v>183</v>
      </c>
      <c r="M1317" s="79" t="s">
        <v>23</v>
      </c>
      <c r="N1317" s="15" t="s">
        <v>28</v>
      </c>
      <c r="O1317" s="15" t="s">
        <v>29</v>
      </c>
      <c r="P1317" s="80" t="s">
        <v>2130</v>
      </c>
      <c r="Q1317" s="80" t="s">
        <v>207</v>
      </c>
    </row>
    <row r="1318" spans="1:17" hidden="1">
      <c r="A1318" t="s">
        <v>1505</v>
      </c>
      <c r="B1318" t="s">
        <v>1190</v>
      </c>
      <c r="C1318" s="1">
        <v>32.46</v>
      </c>
      <c r="E1318" s="42">
        <f t="shared" si="28"/>
        <v>32.46</v>
      </c>
      <c r="F1318" s="77" t="s">
        <v>225</v>
      </c>
      <c r="G1318" s="77" t="s">
        <v>207</v>
      </c>
      <c r="H1318" s="77" t="s">
        <v>189</v>
      </c>
      <c r="I1318" s="13">
        <v>6</v>
      </c>
      <c r="J1318" s="14">
        <v>2015</v>
      </c>
      <c r="K1318" s="78" t="s">
        <v>123</v>
      </c>
      <c r="L1318" s="79" t="s">
        <v>101</v>
      </c>
      <c r="M1318" s="79" t="s">
        <v>284</v>
      </c>
      <c r="N1318" s="15" t="s">
        <v>28</v>
      </c>
      <c r="O1318" s="15" t="s">
        <v>29</v>
      </c>
      <c r="P1318" s="80" t="s">
        <v>2130</v>
      </c>
      <c r="Q1318" s="80" t="s">
        <v>207</v>
      </c>
    </row>
    <row r="1319" spans="1:17" hidden="1">
      <c r="A1319" t="s">
        <v>1505</v>
      </c>
      <c r="B1319" t="s">
        <v>1981</v>
      </c>
      <c r="C1319" s="1">
        <v>33.24</v>
      </c>
      <c r="E1319" s="42">
        <f t="shared" si="28"/>
        <v>33.24</v>
      </c>
      <c r="F1319" s="77" t="s">
        <v>225</v>
      </c>
      <c r="G1319" s="77" t="s">
        <v>207</v>
      </c>
      <c r="H1319" s="77" t="s">
        <v>189</v>
      </c>
      <c r="I1319" s="13">
        <v>6</v>
      </c>
      <c r="J1319" s="14">
        <v>2015</v>
      </c>
      <c r="K1319" s="78" t="s">
        <v>123</v>
      </c>
      <c r="L1319" s="79" t="s">
        <v>101</v>
      </c>
      <c r="M1319" s="79" t="s">
        <v>284</v>
      </c>
      <c r="N1319" s="15" t="s">
        <v>28</v>
      </c>
      <c r="O1319" s="15" t="s">
        <v>29</v>
      </c>
      <c r="P1319" s="80" t="s">
        <v>2130</v>
      </c>
      <c r="Q1319" s="80" t="s">
        <v>207</v>
      </c>
    </row>
    <row r="1320" spans="1:17" hidden="1">
      <c r="A1320" t="s">
        <v>1505</v>
      </c>
      <c r="B1320" t="s">
        <v>1196</v>
      </c>
      <c r="C1320" s="1">
        <v>50.98</v>
      </c>
      <c r="E1320" s="42">
        <f t="shared" si="28"/>
        <v>50.98</v>
      </c>
      <c r="F1320" s="77" t="s">
        <v>225</v>
      </c>
      <c r="G1320" s="77" t="s">
        <v>207</v>
      </c>
      <c r="H1320" s="77" t="s">
        <v>189</v>
      </c>
      <c r="I1320" s="13">
        <v>6</v>
      </c>
      <c r="J1320" s="14">
        <v>2015</v>
      </c>
      <c r="K1320" s="78" t="s">
        <v>123</v>
      </c>
      <c r="L1320" s="79" t="s">
        <v>101</v>
      </c>
      <c r="M1320" s="79" t="s">
        <v>284</v>
      </c>
      <c r="N1320" s="15" t="s">
        <v>28</v>
      </c>
      <c r="O1320" s="15" t="s">
        <v>29</v>
      </c>
      <c r="P1320" s="80" t="s">
        <v>2130</v>
      </c>
      <c r="Q1320" s="80" t="s">
        <v>207</v>
      </c>
    </row>
    <row r="1321" spans="1:17" hidden="1">
      <c r="A1321" s="82" t="s">
        <v>1505</v>
      </c>
      <c r="B1321" s="82" t="s">
        <v>1171</v>
      </c>
      <c r="C1321" s="1">
        <v>107.88</v>
      </c>
      <c r="E1321" s="42">
        <f t="shared" si="28"/>
        <v>107.88</v>
      </c>
      <c r="F1321" s="77" t="s">
        <v>225</v>
      </c>
      <c r="G1321" s="77" t="s">
        <v>207</v>
      </c>
      <c r="H1321" s="77" t="s">
        <v>189</v>
      </c>
      <c r="I1321" s="13">
        <v>6</v>
      </c>
      <c r="J1321" s="14">
        <v>2015</v>
      </c>
      <c r="K1321" s="78" t="s">
        <v>97</v>
      </c>
      <c r="L1321" s="79" t="s">
        <v>98</v>
      </c>
      <c r="M1321" s="79" t="s">
        <v>23</v>
      </c>
      <c r="N1321" s="15" t="s">
        <v>28</v>
      </c>
      <c r="O1321" s="15" t="s">
        <v>24</v>
      </c>
      <c r="P1321" s="80" t="s">
        <v>2131</v>
      </c>
      <c r="Q1321" s="80" t="s">
        <v>207</v>
      </c>
    </row>
    <row r="1322" spans="1:17" hidden="1">
      <c r="A1322" t="s">
        <v>1506</v>
      </c>
      <c r="B1322" t="s">
        <v>1973</v>
      </c>
      <c r="C1322" s="1">
        <v>31.82</v>
      </c>
      <c r="E1322" s="42">
        <f t="shared" si="28"/>
        <v>31.82</v>
      </c>
      <c r="F1322" s="77" t="s">
        <v>225</v>
      </c>
      <c r="G1322" s="77" t="s">
        <v>207</v>
      </c>
      <c r="H1322" s="77" t="s">
        <v>189</v>
      </c>
      <c r="I1322" s="13">
        <v>6</v>
      </c>
      <c r="J1322" s="14">
        <v>2015</v>
      </c>
      <c r="K1322" s="78" t="s">
        <v>496</v>
      </c>
      <c r="L1322" s="79" t="s">
        <v>1251</v>
      </c>
      <c r="M1322" s="79" t="s">
        <v>23</v>
      </c>
      <c r="N1322" s="15" t="s">
        <v>28</v>
      </c>
      <c r="O1322" s="15" t="s">
        <v>29</v>
      </c>
      <c r="P1322" s="80" t="s">
        <v>2130</v>
      </c>
      <c r="Q1322" s="80" t="s">
        <v>207</v>
      </c>
    </row>
    <row r="1323" spans="1:17" hidden="1">
      <c r="A1323" t="s">
        <v>1506</v>
      </c>
      <c r="B1323" t="s">
        <v>1145</v>
      </c>
      <c r="C1323" s="1">
        <v>73</v>
      </c>
      <c r="E1323" s="42">
        <f t="shared" si="28"/>
        <v>73</v>
      </c>
      <c r="F1323" s="77" t="s">
        <v>225</v>
      </c>
      <c r="G1323" s="77" t="s">
        <v>207</v>
      </c>
      <c r="H1323" s="77" t="s">
        <v>189</v>
      </c>
      <c r="I1323" s="13">
        <v>6</v>
      </c>
      <c r="J1323" s="14">
        <v>2015</v>
      </c>
      <c r="K1323" s="78" t="s">
        <v>397</v>
      </c>
      <c r="L1323" s="79" t="s">
        <v>1256</v>
      </c>
      <c r="M1323" s="79" t="s">
        <v>299</v>
      </c>
      <c r="N1323" s="15" t="s">
        <v>28</v>
      </c>
      <c r="O1323" s="15" t="s">
        <v>29</v>
      </c>
      <c r="P1323" s="80" t="s">
        <v>2130</v>
      </c>
      <c r="Q1323" s="80" t="s">
        <v>207</v>
      </c>
    </row>
    <row r="1324" spans="1:17" hidden="1">
      <c r="A1324" t="s">
        <v>1506</v>
      </c>
      <c r="B1324" t="s">
        <v>1144</v>
      </c>
      <c r="C1324" s="1">
        <v>334.33</v>
      </c>
      <c r="E1324" s="42">
        <f t="shared" si="28"/>
        <v>334.33</v>
      </c>
      <c r="F1324" s="77" t="s">
        <v>225</v>
      </c>
      <c r="G1324" s="77" t="s">
        <v>207</v>
      </c>
      <c r="H1324" s="77" t="s">
        <v>189</v>
      </c>
      <c r="I1324" s="13">
        <v>6</v>
      </c>
      <c r="J1324" s="14">
        <v>2015</v>
      </c>
      <c r="K1324" s="78" t="s">
        <v>463</v>
      </c>
      <c r="L1324" s="79" t="s">
        <v>1253</v>
      </c>
      <c r="M1324" s="79" t="s">
        <v>288</v>
      </c>
      <c r="N1324" s="15" t="s">
        <v>28</v>
      </c>
      <c r="O1324" s="15" t="s">
        <v>29</v>
      </c>
      <c r="P1324" s="80" t="s">
        <v>2130</v>
      </c>
      <c r="Q1324" s="80" t="s">
        <v>207</v>
      </c>
    </row>
    <row r="1325" spans="1:17" hidden="1">
      <c r="A1325" t="s">
        <v>1506</v>
      </c>
      <c r="B1325" t="s">
        <v>1982</v>
      </c>
      <c r="C1325" s="1">
        <v>14.99</v>
      </c>
      <c r="E1325" s="42">
        <f t="shared" ref="E1325:E1388" si="29">C1325</f>
        <v>14.99</v>
      </c>
      <c r="F1325" s="77" t="s">
        <v>225</v>
      </c>
      <c r="G1325" s="77" t="s">
        <v>207</v>
      </c>
      <c r="H1325" s="77" t="s">
        <v>189</v>
      </c>
      <c r="I1325" s="13">
        <v>6</v>
      </c>
      <c r="J1325" s="14">
        <v>2015</v>
      </c>
      <c r="K1325" s="78" t="s">
        <v>463</v>
      </c>
      <c r="L1325" s="79" t="s">
        <v>1243</v>
      </c>
      <c r="M1325" s="79" t="s">
        <v>288</v>
      </c>
      <c r="N1325" s="15" t="s">
        <v>28</v>
      </c>
      <c r="O1325" s="15" t="s">
        <v>29</v>
      </c>
      <c r="P1325" s="80" t="s">
        <v>2130</v>
      </c>
      <c r="Q1325" s="80" t="s">
        <v>207</v>
      </c>
    </row>
    <row r="1326" spans="1:17" hidden="1">
      <c r="A1326" t="s">
        <v>1506</v>
      </c>
      <c r="B1326" t="s">
        <v>1983</v>
      </c>
      <c r="C1326" s="1">
        <v>11.3</v>
      </c>
      <c r="E1326" s="42">
        <f t="shared" si="29"/>
        <v>11.3</v>
      </c>
      <c r="F1326" s="77" t="s">
        <v>225</v>
      </c>
      <c r="G1326" s="77" t="s">
        <v>207</v>
      </c>
      <c r="H1326" s="77" t="s">
        <v>189</v>
      </c>
      <c r="I1326" s="13">
        <v>6</v>
      </c>
      <c r="J1326" s="14">
        <v>2015</v>
      </c>
      <c r="K1326" s="78" t="s">
        <v>182</v>
      </c>
      <c r="L1326" s="79" t="s">
        <v>183</v>
      </c>
      <c r="M1326" s="79" t="s">
        <v>23</v>
      </c>
      <c r="N1326" s="15" t="s">
        <v>28</v>
      </c>
      <c r="O1326" s="15" t="s">
        <v>29</v>
      </c>
      <c r="P1326" s="80" t="s">
        <v>2130</v>
      </c>
      <c r="Q1326" s="80" t="s">
        <v>207</v>
      </c>
    </row>
    <row r="1327" spans="1:17" hidden="1">
      <c r="A1327" t="s">
        <v>1506</v>
      </c>
      <c r="B1327" t="s">
        <v>1984</v>
      </c>
      <c r="C1327" s="1">
        <v>425.39</v>
      </c>
      <c r="E1327" s="42">
        <f t="shared" si="29"/>
        <v>425.39</v>
      </c>
      <c r="F1327" s="77" t="s">
        <v>225</v>
      </c>
      <c r="G1327" s="77" t="s">
        <v>207</v>
      </c>
      <c r="H1327" s="77" t="s">
        <v>189</v>
      </c>
      <c r="I1327" s="13">
        <v>6</v>
      </c>
      <c r="J1327" s="14">
        <v>2015</v>
      </c>
      <c r="K1327" s="78" t="s">
        <v>182</v>
      </c>
      <c r="L1327" s="79" t="s">
        <v>183</v>
      </c>
      <c r="M1327" s="79" t="s">
        <v>23</v>
      </c>
      <c r="N1327" s="15" t="s">
        <v>28</v>
      </c>
      <c r="O1327" s="15" t="s">
        <v>29</v>
      </c>
      <c r="P1327" s="80" t="s">
        <v>2130</v>
      </c>
      <c r="Q1327" s="80" t="s">
        <v>207</v>
      </c>
    </row>
    <row r="1328" spans="1:17" hidden="1">
      <c r="A1328" t="s">
        <v>1506</v>
      </c>
      <c r="B1328" t="s">
        <v>1182</v>
      </c>
      <c r="C1328" s="1">
        <v>4.8600000000000003</v>
      </c>
      <c r="E1328" s="42">
        <f t="shared" si="29"/>
        <v>4.8600000000000003</v>
      </c>
      <c r="F1328" s="77" t="s">
        <v>225</v>
      </c>
      <c r="G1328" s="77" t="s">
        <v>207</v>
      </c>
      <c r="H1328" s="77" t="s">
        <v>189</v>
      </c>
      <c r="I1328" s="13">
        <v>6</v>
      </c>
      <c r="J1328" s="14">
        <v>2015</v>
      </c>
      <c r="K1328" s="78" t="s">
        <v>428</v>
      </c>
      <c r="L1328" s="79" t="s">
        <v>1275</v>
      </c>
      <c r="M1328" s="79" t="s">
        <v>23</v>
      </c>
      <c r="N1328" s="15" t="s">
        <v>28</v>
      </c>
      <c r="O1328" s="15" t="s">
        <v>29</v>
      </c>
      <c r="P1328" s="80" t="s">
        <v>2130</v>
      </c>
      <c r="Q1328" s="80" t="s">
        <v>207</v>
      </c>
    </row>
    <row r="1329" spans="1:17" hidden="1">
      <c r="A1329" t="s">
        <v>1506</v>
      </c>
      <c r="B1329" t="s">
        <v>1139</v>
      </c>
      <c r="C1329" s="1">
        <v>-3000</v>
      </c>
      <c r="E1329" s="42">
        <f t="shared" si="29"/>
        <v>-3000</v>
      </c>
      <c r="F1329" s="77" t="s">
        <v>229</v>
      </c>
      <c r="G1329" s="77" t="s">
        <v>207</v>
      </c>
      <c r="H1329" s="77" t="s">
        <v>189</v>
      </c>
      <c r="I1329" s="13">
        <v>6</v>
      </c>
      <c r="J1329" s="14">
        <v>2015</v>
      </c>
      <c r="K1329" s="78" t="s">
        <v>218</v>
      </c>
      <c r="L1329" s="79" t="s">
        <v>82</v>
      </c>
      <c r="M1329" s="79" t="s">
        <v>23</v>
      </c>
      <c r="N1329" s="15" t="s">
        <v>189</v>
      </c>
      <c r="O1329" s="15" t="s">
        <v>24</v>
      </c>
      <c r="P1329" s="80" t="s">
        <v>181</v>
      </c>
      <c r="Q1329" s="80" t="s">
        <v>207</v>
      </c>
    </row>
    <row r="1330" spans="1:17" hidden="1">
      <c r="A1330" t="s">
        <v>1507</v>
      </c>
      <c r="B1330" t="s">
        <v>1136</v>
      </c>
      <c r="C1330" s="1">
        <v>200</v>
      </c>
      <c r="E1330" s="42">
        <f t="shared" si="29"/>
        <v>200</v>
      </c>
      <c r="F1330" s="77" t="s">
        <v>225</v>
      </c>
      <c r="G1330" s="77" t="s">
        <v>207</v>
      </c>
      <c r="H1330" s="77" t="s">
        <v>189</v>
      </c>
      <c r="I1330" s="13">
        <v>6</v>
      </c>
      <c r="J1330" s="14">
        <v>2015</v>
      </c>
      <c r="K1330" s="78" t="s">
        <v>182</v>
      </c>
      <c r="L1330" s="79" t="s">
        <v>232</v>
      </c>
      <c r="M1330" s="79" t="s">
        <v>23</v>
      </c>
      <c r="N1330" s="15" t="s">
        <v>28</v>
      </c>
      <c r="O1330" s="15" t="s">
        <v>29</v>
      </c>
      <c r="P1330" s="80" t="s">
        <v>2130</v>
      </c>
      <c r="Q1330" s="80" t="s">
        <v>207</v>
      </c>
    </row>
    <row r="1331" spans="1:17" hidden="1">
      <c r="A1331" t="s">
        <v>1507</v>
      </c>
      <c r="B1331" t="s">
        <v>1208</v>
      </c>
      <c r="C1331" s="1">
        <v>812.67</v>
      </c>
      <c r="E1331" s="42">
        <f t="shared" si="29"/>
        <v>812.67</v>
      </c>
      <c r="F1331" s="77" t="s">
        <v>225</v>
      </c>
      <c r="G1331" s="77" t="s">
        <v>207</v>
      </c>
      <c r="H1331" s="77" t="s">
        <v>189</v>
      </c>
      <c r="I1331" s="13">
        <v>6</v>
      </c>
      <c r="J1331" s="14">
        <v>2015</v>
      </c>
      <c r="K1331" s="78" t="s">
        <v>123</v>
      </c>
      <c r="L1331" s="79" t="s">
        <v>101</v>
      </c>
      <c r="M1331" s="79" t="s">
        <v>284</v>
      </c>
      <c r="N1331" s="15" t="s">
        <v>28</v>
      </c>
      <c r="O1331" s="15" t="s">
        <v>29</v>
      </c>
      <c r="P1331" s="80" t="s">
        <v>2130</v>
      </c>
      <c r="Q1331" s="80" t="s">
        <v>207</v>
      </c>
    </row>
    <row r="1332" spans="1:17" hidden="1">
      <c r="A1332" t="s">
        <v>1507</v>
      </c>
      <c r="B1332" t="s">
        <v>1948</v>
      </c>
      <c r="C1332" s="1">
        <v>57.33</v>
      </c>
      <c r="E1332" s="42">
        <f t="shared" si="29"/>
        <v>57.33</v>
      </c>
      <c r="F1332" s="77" t="s">
        <v>225</v>
      </c>
      <c r="G1332" s="77" t="s">
        <v>207</v>
      </c>
      <c r="H1332" s="77" t="s">
        <v>189</v>
      </c>
      <c r="I1332" s="13">
        <v>6</v>
      </c>
      <c r="J1332" s="14">
        <v>2015</v>
      </c>
      <c r="K1332" s="78" t="s">
        <v>78</v>
      </c>
      <c r="L1332" s="79" t="s">
        <v>1258</v>
      </c>
      <c r="M1332" s="79" t="s">
        <v>23</v>
      </c>
      <c r="N1332" s="15" t="s">
        <v>28</v>
      </c>
      <c r="O1332" s="15" t="s">
        <v>29</v>
      </c>
      <c r="P1332" s="80" t="s">
        <v>2130</v>
      </c>
      <c r="Q1332" s="80" t="s">
        <v>207</v>
      </c>
    </row>
    <row r="1333" spans="1:17" hidden="1">
      <c r="A1333" t="s">
        <v>1507</v>
      </c>
      <c r="B1333" t="s">
        <v>1985</v>
      </c>
      <c r="C1333" s="1">
        <v>3861.97</v>
      </c>
      <c r="E1333" s="42">
        <f t="shared" si="29"/>
        <v>3861.97</v>
      </c>
      <c r="F1333" s="77" t="s">
        <v>225</v>
      </c>
      <c r="G1333" s="77" t="s">
        <v>207</v>
      </c>
      <c r="H1333" s="77" t="s">
        <v>189</v>
      </c>
      <c r="I1333" s="13">
        <v>6</v>
      </c>
      <c r="J1333" s="14">
        <v>2015</v>
      </c>
      <c r="K1333" s="78" t="s">
        <v>31</v>
      </c>
      <c r="L1333" s="79" t="s">
        <v>110</v>
      </c>
      <c r="M1333" s="79" t="s">
        <v>23</v>
      </c>
      <c r="N1333" s="15" t="s">
        <v>28</v>
      </c>
      <c r="O1333" s="15" t="s">
        <v>24</v>
      </c>
      <c r="P1333" s="80" t="s">
        <v>2130</v>
      </c>
      <c r="Q1333" s="80" t="s">
        <v>207</v>
      </c>
    </row>
    <row r="1334" spans="1:17" hidden="1">
      <c r="A1334" t="s">
        <v>1507</v>
      </c>
      <c r="B1334" t="s">
        <v>1986</v>
      </c>
      <c r="C1334" s="1">
        <v>59.56</v>
      </c>
      <c r="E1334" s="42">
        <f t="shared" si="29"/>
        <v>59.56</v>
      </c>
      <c r="F1334" s="77" t="s">
        <v>225</v>
      </c>
      <c r="G1334" s="77" t="s">
        <v>207</v>
      </c>
      <c r="H1334" s="77" t="s">
        <v>189</v>
      </c>
      <c r="I1334" s="13">
        <v>6</v>
      </c>
      <c r="J1334" s="14">
        <v>2015</v>
      </c>
      <c r="K1334" s="78" t="s">
        <v>182</v>
      </c>
      <c r="L1334" s="79" t="s">
        <v>183</v>
      </c>
      <c r="M1334" s="79" t="s">
        <v>23</v>
      </c>
      <c r="N1334" s="15" t="s">
        <v>28</v>
      </c>
      <c r="O1334" s="15" t="s">
        <v>29</v>
      </c>
      <c r="P1334" s="80" t="s">
        <v>2130</v>
      </c>
      <c r="Q1334" s="80" t="s">
        <v>207</v>
      </c>
    </row>
    <row r="1335" spans="1:17" hidden="1">
      <c r="A1335" t="s">
        <v>1508</v>
      </c>
      <c r="B1335" t="s">
        <v>1131</v>
      </c>
      <c r="C1335" s="1">
        <v>125</v>
      </c>
      <c r="E1335" s="42">
        <f t="shared" si="29"/>
        <v>125</v>
      </c>
      <c r="F1335" s="77" t="s">
        <v>225</v>
      </c>
      <c r="G1335" s="77" t="s">
        <v>207</v>
      </c>
      <c r="H1335" s="77" t="s">
        <v>189</v>
      </c>
      <c r="I1335" s="13">
        <v>6</v>
      </c>
      <c r="J1335" s="14">
        <v>2015</v>
      </c>
      <c r="K1335" s="78" t="s">
        <v>435</v>
      </c>
      <c r="L1335" s="79" t="s">
        <v>79</v>
      </c>
      <c r="M1335" s="79" t="s">
        <v>23</v>
      </c>
      <c r="N1335" s="15" t="s">
        <v>28</v>
      </c>
      <c r="O1335" s="15" t="s">
        <v>29</v>
      </c>
      <c r="P1335" s="80" t="s">
        <v>2130</v>
      </c>
      <c r="Q1335" s="80" t="s">
        <v>207</v>
      </c>
    </row>
    <row r="1336" spans="1:17" hidden="1">
      <c r="A1336" t="s">
        <v>1508</v>
      </c>
      <c r="B1336" t="s">
        <v>1148</v>
      </c>
      <c r="C1336" s="1">
        <v>40.340000000000003</v>
      </c>
      <c r="E1336" s="42">
        <f t="shared" si="29"/>
        <v>40.340000000000003</v>
      </c>
      <c r="F1336" s="77" t="s">
        <v>225</v>
      </c>
      <c r="G1336" s="77" t="s">
        <v>207</v>
      </c>
      <c r="H1336" s="77" t="s">
        <v>189</v>
      </c>
      <c r="I1336" s="13">
        <v>6</v>
      </c>
      <c r="J1336" s="14">
        <v>2015</v>
      </c>
      <c r="K1336" s="78" t="s">
        <v>97</v>
      </c>
      <c r="L1336" s="79" t="s">
        <v>98</v>
      </c>
      <c r="M1336" s="79" t="s">
        <v>23</v>
      </c>
      <c r="N1336" s="15" t="s">
        <v>28</v>
      </c>
      <c r="O1336" s="15" t="s">
        <v>24</v>
      </c>
      <c r="P1336" s="80" t="s">
        <v>2131</v>
      </c>
      <c r="Q1336" s="80" t="s">
        <v>207</v>
      </c>
    </row>
    <row r="1337" spans="1:17" hidden="1">
      <c r="A1337" t="s">
        <v>1508</v>
      </c>
      <c r="B1337" t="s">
        <v>1987</v>
      </c>
      <c r="C1337" s="1">
        <v>313.94</v>
      </c>
      <c r="E1337" s="42">
        <f t="shared" si="29"/>
        <v>313.94</v>
      </c>
      <c r="F1337" s="77" t="s">
        <v>225</v>
      </c>
      <c r="G1337" s="77" t="s">
        <v>207</v>
      </c>
      <c r="H1337" s="77" t="s">
        <v>189</v>
      </c>
      <c r="I1337" s="13">
        <v>6</v>
      </c>
      <c r="J1337" s="14">
        <v>2015</v>
      </c>
      <c r="K1337" s="78" t="s">
        <v>182</v>
      </c>
      <c r="L1337" s="79" t="s">
        <v>183</v>
      </c>
      <c r="M1337" s="79" t="s">
        <v>23</v>
      </c>
      <c r="N1337" s="15" t="s">
        <v>28</v>
      </c>
      <c r="O1337" s="15" t="s">
        <v>29</v>
      </c>
      <c r="P1337" s="80" t="s">
        <v>2130</v>
      </c>
      <c r="Q1337" s="80" t="s">
        <v>207</v>
      </c>
    </row>
    <row r="1338" spans="1:17" hidden="1">
      <c r="A1338" t="s">
        <v>1509</v>
      </c>
      <c r="B1338" t="s">
        <v>1858</v>
      </c>
      <c r="C1338" s="1">
        <v>8.65</v>
      </c>
      <c r="E1338" s="42">
        <f t="shared" si="29"/>
        <v>8.65</v>
      </c>
      <c r="F1338" s="77" t="s">
        <v>225</v>
      </c>
      <c r="G1338" s="77" t="s">
        <v>207</v>
      </c>
      <c r="H1338" s="77" t="s">
        <v>189</v>
      </c>
      <c r="I1338" s="13">
        <v>6</v>
      </c>
      <c r="J1338" s="14">
        <v>2015</v>
      </c>
      <c r="K1338" s="78" t="s">
        <v>34</v>
      </c>
      <c r="L1338" s="79" t="s">
        <v>35</v>
      </c>
      <c r="M1338" s="79" t="s">
        <v>299</v>
      </c>
      <c r="N1338" s="15" t="s">
        <v>28</v>
      </c>
      <c r="O1338" s="15" t="s">
        <v>29</v>
      </c>
      <c r="P1338" s="80" t="s">
        <v>2130</v>
      </c>
      <c r="Q1338" s="80" t="s">
        <v>207</v>
      </c>
    </row>
    <row r="1339" spans="1:17" hidden="1">
      <c r="A1339" t="s">
        <v>1509</v>
      </c>
      <c r="B1339" t="s">
        <v>1988</v>
      </c>
      <c r="C1339" s="1">
        <v>2569.88</v>
      </c>
      <c r="E1339" s="42">
        <f t="shared" si="29"/>
        <v>2569.88</v>
      </c>
      <c r="F1339" s="77" t="s">
        <v>225</v>
      </c>
      <c r="G1339" s="77" t="s">
        <v>207</v>
      </c>
      <c r="H1339" s="77" t="s">
        <v>189</v>
      </c>
      <c r="I1339" s="13">
        <v>6</v>
      </c>
      <c r="J1339" s="14">
        <v>2015</v>
      </c>
      <c r="K1339" s="78" t="s">
        <v>123</v>
      </c>
      <c r="L1339" s="79" t="s">
        <v>101</v>
      </c>
      <c r="M1339" s="79" t="s">
        <v>284</v>
      </c>
      <c r="N1339" s="15" t="s">
        <v>28</v>
      </c>
      <c r="O1339" s="15" t="s">
        <v>29</v>
      </c>
      <c r="P1339" s="80" t="s">
        <v>2130</v>
      </c>
      <c r="Q1339" s="80" t="s">
        <v>207</v>
      </c>
    </row>
    <row r="1340" spans="1:17" hidden="1">
      <c r="A1340" t="s">
        <v>1509</v>
      </c>
      <c r="B1340" t="s">
        <v>1136</v>
      </c>
      <c r="C1340" s="1">
        <v>200</v>
      </c>
      <c r="E1340" s="42">
        <f t="shared" si="29"/>
        <v>200</v>
      </c>
      <c r="F1340" s="77" t="s">
        <v>225</v>
      </c>
      <c r="G1340" s="77" t="s">
        <v>207</v>
      </c>
      <c r="H1340" s="77" t="s">
        <v>189</v>
      </c>
      <c r="I1340" s="13">
        <v>6</v>
      </c>
      <c r="J1340" s="14">
        <v>2015</v>
      </c>
      <c r="K1340" s="78" t="s">
        <v>182</v>
      </c>
      <c r="L1340" s="79" t="s">
        <v>232</v>
      </c>
      <c r="M1340" s="79" t="s">
        <v>23</v>
      </c>
      <c r="N1340" s="15" t="s">
        <v>28</v>
      </c>
      <c r="O1340" s="15" t="s">
        <v>29</v>
      </c>
      <c r="P1340" s="80" t="s">
        <v>2130</v>
      </c>
      <c r="Q1340" s="80" t="s">
        <v>207</v>
      </c>
    </row>
    <row r="1341" spans="1:17" hidden="1">
      <c r="A1341" t="s">
        <v>1509</v>
      </c>
      <c r="B1341" t="s">
        <v>1989</v>
      </c>
      <c r="C1341" s="1">
        <v>98.28</v>
      </c>
      <c r="E1341" s="42">
        <f t="shared" si="29"/>
        <v>98.28</v>
      </c>
      <c r="F1341" s="77" t="s">
        <v>225</v>
      </c>
      <c r="G1341" s="77" t="s">
        <v>207</v>
      </c>
      <c r="H1341" s="77" t="s">
        <v>189</v>
      </c>
      <c r="I1341" s="13">
        <v>6</v>
      </c>
      <c r="J1341" s="14">
        <v>2015</v>
      </c>
      <c r="K1341" s="78" t="s">
        <v>182</v>
      </c>
      <c r="L1341" s="79" t="s">
        <v>183</v>
      </c>
      <c r="M1341" s="79" t="s">
        <v>23</v>
      </c>
      <c r="N1341" s="15" t="s">
        <v>28</v>
      </c>
      <c r="O1341" s="15" t="s">
        <v>29</v>
      </c>
      <c r="P1341" s="80" t="s">
        <v>2130</v>
      </c>
      <c r="Q1341" s="80" t="s">
        <v>207</v>
      </c>
    </row>
    <row r="1342" spans="1:17" hidden="1">
      <c r="A1342" t="s">
        <v>1509</v>
      </c>
      <c r="B1342" t="s">
        <v>1990</v>
      </c>
      <c r="C1342" s="1">
        <v>16.88</v>
      </c>
      <c r="E1342" s="42">
        <f t="shared" si="29"/>
        <v>16.88</v>
      </c>
      <c r="F1342" s="77" t="s">
        <v>225</v>
      </c>
      <c r="G1342" s="77" t="s">
        <v>207</v>
      </c>
      <c r="H1342" s="77" t="s">
        <v>189</v>
      </c>
      <c r="I1342" s="13">
        <v>6</v>
      </c>
      <c r="J1342" s="14">
        <v>2015</v>
      </c>
      <c r="K1342" s="78" t="s">
        <v>182</v>
      </c>
      <c r="L1342" s="79" t="s">
        <v>183</v>
      </c>
      <c r="M1342" s="79" t="s">
        <v>23</v>
      </c>
      <c r="N1342" s="15" t="s">
        <v>28</v>
      </c>
      <c r="O1342" s="15" t="s">
        <v>29</v>
      </c>
      <c r="P1342" s="80" t="s">
        <v>2130</v>
      </c>
      <c r="Q1342" s="80" t="s">
        <v>207</v>
      </c>
    </row>
    <row r="1343" spans="1:17" hidden="1">
      <c r="A1343" t="s">
        <v>1509</v>
      </c>
      <c r="B1343" t="s">
        <v>1991</v>
      </c>
      <c r="C1343" s="1">
        <v>240.97</v>
      </c>
      <c r="E1343" s="42">
        <f t="shared" si="29"/>
        <v>240.97</v>
      </c>
      <c r="F1343" s="77" t="s">
        <v>225</v>
      </c>
      <c r="G1343" s="77" t="s">
        <v>207</v>
      </c>
      <c r="H1343" s="77" t="s">
        <v>189</v>
      </c>
      <c r="I1343" s="13">
        <v>6</v>
      </c>
      <c r="J1343" s="14">
        <v>2015</v>
      </c>
      <c r="K1343" s="78" t="s">
        <v>182</v>
      </c>
      <c r="L1343" s="79" t="s">
        <v>183</v>
      </c>
      <c r="M1343" s="79" t="s">
        <v>23</v>
      </c>
      <c r="N1343" s="15" t="s">
        <v>28</v>
      </c>
      <c r="O1343" s="15" t="s">
        <v>29</v>
      </c>
      <c r="P1343" s="80" t="s">
        <v>2130</v>
      </c>
      <c r="Q1343" s="80" t="s">
        <v>207</v>
      </c>
    </row>
    <row r="1344" spans="1:17" hidden="1">
      <c r="A1344" t="s">
        <v>1509</v>
      </c>
      <c r="B1344" t="s">
        <v>1992</v>
      </c>
      <c r="C1344" s="1">
        <v>29.78</v>
      </c>
      <c r="E1344" s="42">
        <f t="shared" si="29"/>
        <v>29.78</v>
      </c>
      <c r="F1344" s="77" t="s">
        <v>225</v>
      </c>
      <c r="G1344" s="77" t="s">
        <v>207</v>
      </c>
      <c r="H1344" s="77" t="s">
        <v>189</v>
      </c>
      <c r="I1344" s="13">
        <v>6</v>
      </c>
      <c r="J1344" s="14">
        <v>2015</v>
      </c>
      <c r="K1344" s="78" t="s">
        <v>182</v>
      </c>
      <c r="L1344" s="79" t="s">
        <v>183</v>
      </c>
      <c r="M1344" s="79" t="s">
        <v>23</v>
      </c>
      <c r="N1344" s="15" t="s">
        <v>28</v>
      </c>
      <c r="O1344" s="15" t="s">
        <v>29</v>
      </c>
      <c r="P1344" s="80" t="s">
        <v>2130</v>
      </c>
      <c r="Q1344" s="80" t="s">
        <v>207</v>
      </c>
    </row>
    <row r="1345" spans="1:17" hidden="1">
      <c r="A1345" t="s">
        <v>1509</v>
      </c>
      <c r="B1345" t="s">
        <v>1993</v>
      </c>
      <c r="C1345" s="1">
        <v>37.25</v>
      </c>
      <c r="E1345" s="42">
        <f t="shared" si="29"/>
        <v>37.25</v>
      </c>
      <c r="F1345" s="77" t="s">
        <v>225</v>
      </c>
      <c r="G1345" s="77" t="s">
        <v>207</v>
      </c>
      <c r="H1345" s="77" t="s">
        <v>189</v>
      </c>
      <c r="I1345" s="13">
        <v>6</v>
      </c>
      <c r="J1345" s="14">
        <v>2015</v>
      </c>
      <c r="K1345" s="78" t="s">
        <v>182</v>
      </c>
      <c r="L1345" s="79" t="s">
        <v>183</v>
      </c>
      <c r="M1345" s="79" t="s">
        <v>23</v>
      </c>
      <c r="N1345" s="15" t="s">
        <v>28</v>
      </c>
      <c r="O1345" s="15" t="s">
        <v>29</v>
      </c>
      <c r="P1345" s="80" t="s">
        <v>2130</v>
      </c>
      <c r="Q1345" s="80" t="s">
        <v>207</v>
      </c>
    </row>
    <row r="1346" spans="1:17" hidden="1">
      <c r="A1346" t="s">
        <v>1509</v>
      </c>
      <c r="B1346" t="s">
        <v>1166</v>
      </c>
      <c r="C1346" s="1">
        <v>322.22000000000003</v>
      </c>
      <c r="E1346" s="42">
        <f t="shared" si="29"/>
        <v>322.22000000000003</v>
      </c>
      <c r="F1346" s="77" t="s">
        <v>225</v>
      </c>
      <c r="G1346" s="77" t="s">
        <v>207</v>
      </c>
      <c r="H1346" s="77" t="s">
        <v>189</v>
      </c>
      <c r="I1346" s="13">
        <v>6</v>
      </c>
      <c r="J1346" s="14">
        <v>2015</v>
      </c>
      <c r="K1346" s="78" t="s">
        <v>446</v>
      </c>
      <c r="L1346" s="79" t="s">
        <v>1268</v>
      </c>
      <c r="M1346" s="79" t="s">
        <v>23</v>
      </c>
      <c r="N1346" s="15" t="s">
        <v>28</v>
      </c>
      <c r="O1346" s="15" t="s">
        <v>29</v>
      </c>
      <c r="P1346" s="80" t="s">
        <v>2130</v>
      </c>
      <c r="Q1346" s="80" t="s">
        <v>207</v>
      </c>
    </row>
    <row r="1347" spans="1:17" hidden="1">
      <c r="A1347" t="s">
        <v>1510</v>
      </c>
      <c r="B1347" t="s">
        <v>1994</v>
      </c>
      <c r="C1347" s="1">
        <v>59.56</v>
      </c>
      <c r="E1347" s="42">
        <f t="shared" si="29"/>
        <v>59.56</v>
      </c>
      <c r="F1347" s="77" t="s">
        <v>225</v>
      </c>
      <c r="G1347" s="77" t="s">
        <v>207</v>
      </c>
      <c r="H1347" s="77" t="s">
        <v>189</v>
      </c>
      <c r="I1347" s="13">
        <v>6</v>
      </c>
      <c r="J1347" s="14">
        <v>2015</v>
      </c>
      <c r="K1347" s="78" t="s">
        <v>182</v>
      </c>
      <c r="L1347" s="79" t="s">
        <v>183</v>
      </c>
      <c r="M1347" s="79" t="s">
        <v>23</v>
      </c>
      <c r="N1347" s="15" t="s">
        <v>28</v>
      </c>
      <c r="O1347" s="15" t="s">
        <v>29</v>
      </c>
      <c r="P1347" s="80" t="s">
        <v>2130</v>
      </c>
      <c r="Q1347" s="80" t="s">
        <v>207</v>
      </c>
    </row>
    <row r="1348" spans="1:17" hidden="1">
      <c r="A1348" t="s">
        <v>1510</v>
      </c>
      <c r="B1348" t="s">
        <v>1995</v>
      </c>
      <c r="C1348" s="1">
        <v>10.8</v>
      </c>
      <c r="E1348" s="42">
        <f t="shared" si="29"/>
        <v>10.8</v>
      </c>
      <c r="F1348" s="77" t="s">
        <v>225</v>
      </c>
      <c r="G1348" s="77" t="s">
        <v>207</v>
      </c>
      <c r="H1348" s="77" t="s">
        <v>189</v>
      </c>
      <c r="I1348" s="13">
        <v>6</v>
      </c>
      <c r="J1348" s="14">
        <v>2015</v>
      </c>
      <c r="K1348" s="78" t="s">
        <v>34</v>
      </c>
      <c r="L1348" s="79" t="s">
        <v>35</v>
      </c>
      <c r="M1348" s="79" t="s">
        <v>299</v>
      </c>
      <c r="N1348" s="15" t="s">
        <v>28</v>
      </c>
      <c r="O1348" s="15" t="s">
        <v>29</v>
      </c>
      <c r="P1348" s="80" t="s">
        <v>2130</v>
      </c>
      <c r="Q1348" s="80" t="s">
        <v>207</v>
      </c>
    </row>
    <row r="1349" spans="1:17" hidden="1">
      <c r="A1349" t="s">
        <v>1510</v>
      </c>
      <c r="B1349" t="s">
        <v>1211</v>
      </c>
      <c r="C1349" s="1">
        <v>65.3</v>
      </c>
      <c r="E1349" s="42">
        <f t="shared" si="29"/>
        <v>65.3</v>
      </c>
      <c r="F1349" s="77" t="s">
        <v>225</v>
      </c>
      <c r="G1349" s="77" t="s">
        <v>207</v>
      </c>
      <c r="H1349" s="77" t="s">
        <v>189</v>
      </c>
      <c r="I1349" s="13">
        <v>6</v>
      </c>
      <c r="J1349" s="14">
        <v>2015</v>
      </c>
      <c r="K1349" s="78" t="s">
        <v>97</v>
      </c>
      <c r="L1349" s="79" t="s">
        <v>98</v>
      </c>
      <c r="M1349" s="79" t="s">
        <v>23</v>
      </c>
      <c r="N1349" s="15" t="s">
        <v>28</v>
      </c>
      <c r="O1349" s="15" t="s">
        <v>24</v>
      </c>
      <c r="P1349" s="80" t="s">
        <v>2131</v>
      </c>
      <c r="Q1349" s="80" t="s">
        <v>207</v>
      </c>
    </row>
    <row r="1350" spans="1:17" hidden="1">
      <c r="A1350" t="s">
        <v>1511</v>
      </c>
      <c r="B1350" t="s">
        <v>1151</v>
      </c>
      <c r="C1350" s="1">
        <v>40.159999999999997</v>
      </c>
      <c r="E1350" s="42">
        <f t="shared" si="29"/>
        <v>40.159999999999997</v>
      </c>
      <c r="F1350" s="77" t="s">
        <v>225</v>
      </c>
      <c r="G1350" s="77" t="s">
        <v>207</v>
      </c>
      <c r="H1350" s="77" t="s">
        <v>189</v>
      </c>
      <c r="I1350" s="13">
        <v>6</v>
      </c>
      <c r="J1350" s="14">
        <v>2015</v>
      </c>
      <c r="K1350" s="78" t="s">
        <v>182</v>
      </c>
      <c r="L1350" s="79" t="s">
        <v>1261</v>
      </c>
      <c r="M1350" s="79" t="s">
        <v>23</v>
      </c>
      <c r="N1350" s="15" t="s">
        <v>28</v>
      </c>
      <c r="O1350" s="15" t="s">
        <v>29</v>
      </c>
      <c r="P1350" s="80" t="s">
        <v>2130</v>
      </c>
      <c r="Q1350" s="80" t="s">
        <v>207</v>
      </c>
    </row>
    <row r="1351" spans="1:17" hidden="1">
      <c r="A1351" t="s">
        <v>1511</v>
      </c>
      <c r="B1351" t="s">
        <v>1161</v>
      </c>
      <c r="C1351" s="1">
        <v>1.99</v>
      </c>
      <c r="E1351" s="42">
        <f t="shared" si="29"/>
        <v>1.99</v>
      </c>
      <c r="F1351" s="77" t="s">
        <v>225</v>
      </c>
      <c r="G1351" s="77" t="s">
        <v>207</v>
      </c>
      <c r="H1351" s="77" t="s">
        <v>189</v>
      </c>
      <c r="I1351" s="13">
        <v>6</v>
      </c>
      <c r="J1351" s="14">
        <v>2015</v>
      </c>
      <c r="K1351" s="78" t="s">
        <v>78</v>
      </c>
      <c r="L1351" s="79" t="s">
        <v>1263</v>
      </c>
      <c r="M1351" s="79" t="s">
        <v>23</v>
      </c>
      <c r="N1351" s="15" t="s">
        <v>28</v>
      </c>
      <c r="O1351" s="15" t="s">
        <v>29</v>
      </c>
      <c r="P1351" s="80" t="s">
        <v>2130</v>
      </c>
      <c r="Q1351" s="80" t="s">
        <v>207</v>
      </c>
    </row>
    <row r="1352" spans="1:17" hidden="1">
      <c r="A1352" t="s">
        <v>1511</v>
      </c>
      <c r="B1352" t="s">
        <v>1147</v>
      </c>
      <c r="C1352" s="1">
        <v>68.91</v>
      </c>
      <c r="E1352" s="42">
        <f t="shared" si="29"/>
        <v>68.91</v>
      </c>
      <c r="F1352" s="77" t="s">
        <v>225</v>
      </c>
      <c r="G1352" s="77" t="s">
        <v>207</v>
      </c>
      <c r="H1352" s="77" t="s">
        <v>189</v>
      </c>
      <c r="I1352" s="13">
        <v>6</v>
      </c>
      <c r="J1352" s="14">
        <v>2015</v>
      </c>
      <c r="K1352" s="78" t="s">
        <v>460</v>
      </c>
      <c r="L1352" s="79" t="s">
        <v>1259</v>
      </c>
      <c r="M1352" s="79" t="s">
        <v>281</v>
      </c>
      <c r="N1352" s="15" t="s">
        <v>28</v>
      </c>
      <c r="O1352" s="15" t="s">
        <v>29</v>
      </c>
      <c r="P1352" s="80" t="s">
        <v>2130</v>
      </c>
      <c r="Q1352" s="80" t="s">
        <v>207</v>
      </c>
    </row>
    <row r="1353" spans="1:17" hidden="1">
      <c r="A1353" t="s">
        <v>1511</v>
      </c>
      <c r="B1353" t="s">
        <v>1996</v>
      </c>
      <c r="C1353" s="1">
        <v>29.78</v>
      </c>
      <c r="E1353" s="42">
        <f t="shared" si="29"/>
        <v>29.78</v>
      </c>
      <c r="F1353" s="77" t="s">
        <v>225</v>
      </c>
      <c r="G1353" s="77" t="s">
        <v>207</v>
      </c>
      <c r="H1353" s="77" t="s">
        <v>189</v>
      </c>
      <c r="I1353" s="13">
        <v>6</v>
      </c>
      <c r="J1353" s="14">
        <v>2015</v>
      </c>
      <c r="K1353" s="78" t="s">
        <v>182</v>
      </c>
      <c r="L1353" s="79" t="s">
        <v>183</v>
      </c>
      <c r="M1353" s="79" t="s">
        <v>23</v>
      </c>
      <c r="N1353" s="15" t="s">
        <v>28</v>
      </c>
      <c r="O1353" s="15" t="s">
        <v>29</v>
      </c>
      <c r="P1353" s="80" t="s">
        <v>2130</v>
      </c>
      <c r="Q1353" s="80" t="s">
        <v>207</v>
      </c>
    </row>
    <row r="1354" spans="1:17" hidden="1">
      <c r="A1354" t="s">
        <v>1511</v>
      </c>
      <c r="B1354" t="s">
        <v>1997</v>
      </c>
      <c r="C1354" s="1">
        <v>31.33</v>
      </c>
      <c r="E1354" s="42">
        <f t="shared" si="29"/>
        <v>31.33</v>
      </c>
      <c r="F1354" s="77" t="s">
        <v>225</v>
      </c>
      <c r="G1354" s="77" t="s">
        <v>207</v>
      </c>
      <c r="H1354" s="77" t="s">
        <v>189</v>
      </c>
      <c r="I1354" s="13">
        <v>6</v>
      </c>
      <c r="J1354" s="14">
        <v>2015</v>
      </c>
      <c r="K1354" s="78" t="s">
        <v>182</v>
      </c>
      <c r="L1354" s="79" t="s">
        <v>183</v>
      </c>
      <c r="M1354" s="79" t="s">
        <v>23</v>
      </c>
      <c r="N1354" s="15" t="s">
        <v>28</v>
      </c>
      <c r="O1354" s="15" t="s">
        <v>29</v>
      </c>
      <c r="P1354" s="80" t="s">
        <v>2130</v>
      </c>
      <c r="Q1354" s="80" t="s">
        <v>207</v>
      </c>
    </row>
    <row r="1355" spans="1:17" hidden="1">
      <c r="A1355" t="s">
        <v>1511</v>
      </c>
      <c r="B1355" t="s">
        <v>1194</v>
      </c>
      <c r="C1355" s="1">
        <v>29</v>
      </c>
      <c r="E1355" s="42">
        <f t="shared" si="29"/>
        <v>29</v>
      </c>
      <c r="F1355" s="77" t="s">
        <v>225</v>
      </c>
      <c r="G1355" s="77" t="s">
        <v>207</v>
      </c>
      <c r="H1355" s="77" t="s">
        <v>189</v>
      </c>
      <c r="I1355" s="13">
        <v>6</v>
      </c>
      <c r="J1355" s="14">
        <v>2015</v>
      </c>
      <c r="K1355" s="78" t="s">
        <v>4954</v>
      </c>
      <c r="L1355" s="79" t="s">
        <v>1278</v>
      </c>
      <c r="M1355" s="79" t="s">
        <v>4955</v>
      </c>
      <c r="N1355" s="15" t="e">
        <v>#N/A</v>
      </c>
      <c r="O1355" s="15" t="e">
        <v>#N/A</v>
      </c>
      <c r="P1355" s="80" t="s">
        <v>2130</v>
      </c>
      <c r="Q1355" s="80" t="s">
        <v>207</v>
      </c>
    </row>
    <row r="1356" spans="1:17" hidden="1">
      <c r="A1356" t="s">
        <v>1512</v>
      </c>
      <c r="B1356" t="s">
        <v>1131</v>
      </c>
      <c r="C1356" s="1">
        <v>25</v>
      </c>
      <c r="E1356" s="42">
        <f t="shared" si="29"/>
        <v>25</v>
      </c>
      <c r="F1356" s="77" t="s">
        <v>225</v>
      </c>
      <c r="G1356" s="77" t="s">
        <v>207</v>
      </c>
      <c r="H1356" s="77" t="s">
        <v>189</v>
      </c>
      <c r="I1356" s="13">
        <v>6</v>
      </c>
      <c r="J1356" s="14">
        <v>2015</v>
      </c>
      <c r="K1356" s="78" t="s">
        <v>435</v>
      </c>
      <c r="L1356" s="79" t="s">
        <v>79</v>
      </c>
      <c r="M1356" s="79" t="s">
        <v>23</v>
      </c>
      <c r="N1356" s="15" t="s">
        <v>28</v>
      </c>
      <c r="O1356" s="15" t="s">
        <v>29</v>
      </c>
      <c r="P1356" s="80" t="s">
        <v>2130</v>
      </c>
      <c r="Q1356" s="80" t="s">
        <v>207</v>
      </c>
    </row>
    <row r="1357" spans="1:17" hidden="1">
      <c r="A1357" t="s">
        <v>1512</v>
      </c>
      <c r="B1357" t="s">
        <v>1998</v>
      </c>
      <c r="C1357" s="1">
        <v>18</v>
      </c>
      <c r="E1357" s="42">
        <f t="shared" si="29"/>
        <v>18</v>
      </c>
      <c r="F1357" s="77" t="s">
        <v>225</v>
      </c>
      <c r="G1357" s="77" t="s">
        <v>207</v>
      </c>
      <c r="H1357" s="77" t="s">
        <v>189</v>
      </c>
      <c r="I1357" s="13">
        <v>6</v>
      </c>
      <c r="J1357" s="14">
        <v>2015</v>
      </c>
      <c r="K1357" s="78" t="s">
        <v>123</v>
      </c>
      <c r="L1357" s="79" t="s">
        <v>101</v>
      </c>
      <c r="M1357" s="79" t="s">
        <v>284</v>
      </c>
      <c r="N1357" s="15" t="s">
        <v>28</v>
      </c>
      <c r="O1357" s="15" t="s">
        <v>29</v>
      </c>
      <c r="P1357" s="80" t="s">
        <v>2130</v>
      </c>
      <c r="Q1357" s="80" t="s">
        <v>207</v>
      </c>
    </row>
    <row r="1358" spans="1:17" hidden="1">
      <c r="A1358" t="s">
        <v>1512</v>
      </c>
      <c r="B1358" t="s">
        <v>1998</v>
      </c>
      <c r="C1358" s="1">
        <v>24</v>
      </c>
      <c r="E1358" s="42">
        <f t="shared" si="29"/>
        <v>24</v>
      </c>
      <c r="F1358" s="77" t="s">
        <v>225</v>
      </c>
      <c r="G1358" s="77" t="s">
        <v>207</v>
      </c>
      <c r="H1358" s="77" t="s">
        <v>189</v>
      </c>
      <c r="I1358" s="13">
        <v>6</v>
      </c>
      <c r="J1358" s="14">
        <v>2015</v>
      </c>
      <c r="K1358" s="78" t="s">
        <v>123</v>
      </c>
      <c r="L1358" s="79" t="s">
        <v>101</v>
      </c>
      <c r="M1358" s="79" t="s">
        <v>284</v>
      </c>
      <c r="N1358" s="15" t="s">
        <v>28</v>
      </c>
      <c r="O1358" s="15" t="s">
        <v>29</v>
      </c>
      <c r="P1358" s="80" t="s">
        <v>2130</v>
      </c>
      <c r="Q1358" s="80" t="s">
        <v>207</v>
      </c>
    </row>
    <row r="1359" spans="1:17" hidden="1">
      <c r="A1359" t="s">
        <v>1512</v>
      </c>
      <c r="B1359" t="s">
        <v>1132</v>
      </c>
      <c r="C1359" s="1">
        <v>98</v>
      </c>
      <c r="E1359" s="42">
        <f t="shared" si="29"/>
        <v>98</v>
      </c>
      <c r="F1359" s="77" t="s">
        <v>225</v>
      </c>
      <c r="G1359" s="77" t="s">
        <v>207</v>
      </c>
      <c r="H1359" s="77" t="s">
        <v>189</v>
      </c>
      <c r="I1359" s="13">
        <v>6</v>
      </c>
      <c r="J1359" s="14">
        <v>2015</v>
      </c>
      <c r="K1359" s="78" t="s">
        <v>78</v>
      </c>
      <c r="L1359" s="79" t="s">
        <v>1245</v>
      </c>
      <c r="M1359" s="79" t="s">
        <v>23</v>
      </c>
      <c r="N1359" s="15" t="s">
        <v>28</v>
      </c>
      <c r="O1359" s="15" t="s">
        <v>29</v>
      </c>
      <c r="P1359" s="80" t="s">
        <v>2130</v>
      </c>
      <c r="Q1359" s="80" t="s">
        <v>207</v>
      </c>
    </row>
    <row r="1360" spans="1:17" hidden="1">
      <c r="A1360" t="s">
        <v>1513</v>
      </c>
      <c r="B1360" t="s">
        <v>1999</v>
      </c>
      <c r="C1360" s="1">
        <v>326.63</v>
      </c>
      <c r="E1360" s="42">
        <f t="shared" si="29"/>
        <v>326.63</v>
      </c>
      <c r="F1360" s="77" t="s">
        <v>225</v>
      </c>
      <c r="G1360" s="77" t="s">
        <v>207</v>
      </c>
      <c r="H1360" s="77" t="s">
        <v>189</v>
      </c>
      <c r="I1360" s="13">
        <v>6</v>
      </c>
      <c r="J1360" s="14">
        <v>2015</v>
      </c>
      <c r="K1360" s="78" t="s">
        <v>97</v>
      </c>
      <c r="L1360" s="79" t="s">
        <v>98</v>
      </c>
      <c r="M1360" s="79" t="s">
        <v>23</v>
      </c>
      <c r="N1360" s="15" t="s">
        <v>28</v>
      </c>
      <c r="O1360" s="15" t="s">
        <v>24</v>
      </c>
      <c r="P1360" s="80" t="s">
        <v>2131</v>
      </c>
      <c r="Q1360" s="80" t="s">
        <v>207</v>
      </c>
    </row>
    <row r="1361" spans="1:17" hidden="1">
      <c r="A1361" t="s">
        <v>1513</v>
      </c>
      <c r="B1361" t="s">
        <v>2000</v>
      </c>
      <c r="C1361" s="1">
        <v>11.3</v>
      </c>
      <c r="E1361" s="42">
        <f t="shared" si="29"/>
        <v>11.3</v>
      </c>
      <c r="F1361" s="77" t="s">
        <v>225</v>
      </c>
      <c r="G1361" s="77" t="s">
        <v>207</v>
      </c>
      <c r="H1361" s="77" t="s">
        <v>189</v>
      </c>
      <c r="I1361" s="13">
        <v>6</v>
      </c>
      <c r="J1361" s="14">
        <v>2015</v>
      </c>
      <c r="K1361" s="78" t="s">
        <v>182</v>
      </c>
      <c r="L1361" s="79" t="s">
        <v>183</v>
      </c>
      <c r="M1361" s="79" t="s">
        <v>23</v>
      </c>
      <c r="N1361" s="15" t="s">
        <v>28</v>
      </c>
      <c r="O1361" s="15" t="s">
        <v>29</v>
      </c>
      <c r="P1361" s="80" t="s">
        <v>2130</v>
      </c>
      <c r="Q1361" s="80" t="s">
        <v>207</v>
      </c>
    </row>
    <row r="1362" spans="1:17" hidden="1">
      <c r="A1362" t="s">
        <v>1513</v>
      </c>
      <c r="B1362" t="s">
        <v>2001</v>
      </c>
      <c r="C1362" s="1">
        <v>653.66999999999996</v>
      </c>
      <c r="E1362" s="42">
        <f t="shared" si="29"/>
        <v>653.66999999999996</v>
      </c>
      <c r="F1362" s="77" t="s">
        <v>225</v>
      </c>
      <c r="G1362" s="77" t="s">
        <v>207</v>
      </c>
      <c r="H1362" s="77" t="s">
        <v>189</v>
      </c>
      <c r="I1362" s="13">
        <v>6</v>
      </c>
      <c r="J1362" s="14">
        <v>2015</v>
      </c>
      <c r="K1362" s="78" t="s">
        <v>182</v>
      </c>
      <c r="L1362" s="79" t="s">
        <v>183</v>
      </c>
      <c r="M1362" s="79" t="s">
        <v>23</v>
      </c>
      <c r="N1362" s="15" t="s">
        <v>28</v>
      </c>
      <c r="O1362" s="15" t="s">
        <v>29</v>
      </c>
      <c r="P1362" s="80" t="s">
        <v>2130</v>
      </c>
      <c r="Q1362" s="80" t="s">
        <v>207</v>
      </c>
    </row>
    <row r="1363" spans="1:17" hidden="1">
      <c r="A1363" t="s">
        <v>1513</v>
      </c>
      <c r="B1363" t="s">
        <v>1131</v>
      </c>
      <c r="C1363" s="1">
        <v>15</v>
      </c>
      <c r="E1363" s="42">
        <f t="shared" si="29"/>
        <v>15</v>
      </c>
      <c r="F1363" s="77" t="s">
        <v>225</v>
      </c>
      <c r="G1363" s="77" t="s">
        <v>207</v>
      </c>
      <c r="H1363" s="77" t="s">
        <v>189</v>
      </c>
      <c r="I1363" s="13">
        <v>6</v>
      </c>
      <c r="J1363" s="14">
        <v>2015</v>
      </c>
      <c r="K1363" s="78" t="s">
        <v>435</v>
      </c>
      <c r="L1363" s="79" t="s">
        <v>79</v>
      </c>
      <c r="M1363" s="79" t="s">
        <v>23</v>
      </c>
      <c r="N1363" s="15" t="s">
        <v>28</v>
      </c>
      <c r="O1363" s="15" t="s">
        <v>29</v>
      </c>
      <c r="P1363" s="80" t="s">
        <v>2130</v>
      </c>
      <c r="Q1363" s="80" t="s">
        <v>207</v>
      </c>
    </row>
    <row r="1364" spans="1:17" hidden="1">
      <c r="A1364" t="s">
        <v>1513</v>
      </c>
      <c r="B1364" t="s">
        <v>1182</v>
      </c>
      <c r="C1364" s="1">
        <v>4.8600000000000003</v>
      </c>
      <c r="E1364" s="42">
        <f t="shared" si="29"/>
        <v>4.8600000000000003</v>
      </c>
      <c r="F1364" s="77" t="s">
        <v>225</v>
      </c>
      <c r="G1364" s="77" t="s">
        <v>207</v>
      </c>
      <c r="H1364" s="77" t="s">
        <v>189</v>
      </c>
      <c r="I1364" s="13">
        <v>6</v>
      </c>
      <c r="J1364" s="14">
        <v>2015</v>
      </c>
      <c r="K1364" s="78" t="s">
        <v>428</v>
      </c>
      <c r="L1364" s="79" t="s">
        <v>1275</v>
      </c>
      <c r="M1364" s="79" t="s">
        <v>23</v>
      </c>
      <c r="N1364" s="15" t="s">
        <v>28</v>
      </c>
      <c r="O1364" s="15" t="s">
        <v>29</v>
      </c>
      <c r="P1364" s="80" t="s">
        <v>2130</v>
      </c>
      <c r="Q1364" s="80" t="s">
        <v>207</v>
      </c>
    </row>
    <row r="1365" spans="1:17" hidden="1">
      <c r="A1365" t="s">
        <v>1514</v>
      </c>
      <c r="B1365" t="s">
        <v>2002</v>
      </c>
      <c r="C1365" s="1">
        <v>23.19</v>
      </c>
      <c r="E1365" s="42">
        <f t="shared" si="29"/>
        <v>23.19</v>
      </c>
      <c r="F1365" s="77" t="s">
        <v>225</v>
      </c>
      <c r="G1365" s="77" t="s">
        <v>207</v>
      </c>
      <c r="H1365" s="77" t="s">
        <v>189</v>
      </c>
      <c r="I1365" s="13">
        <v>6</v>
      </c>
      <c r="J1365" s="14">
        <v>2015</v>
      </c>
      <c r="K1365" s="78" t="s">
        <v>182</v>
      </c>
      <c r="L1365" s="79" t="s">
        <v>183</v>
      </c>
      <c r="M1365" s="79" t="s">
        <v>23</v>
      </c>
      <c r="N1365" s="15" t="s">
        <v>28</v>
      </c>
      <c r="O1365" s="15" t="s">
        <v>29</v>
      </c>
      <c r="P1365" s="80" t="s">
        <v>2130</v>
      </c>
      <c r="Q1365" s="80" t="s">
        <v>207</v>
      </c>
    </row>
    <row r="1366" spans="1:17" hidden="1">
      <c r="A1366" t="s">
        <v>1514</v>
      </c>
      <c r="B1366" t="s">
        <v>2003</v>
      </c>
      <c r="C1366" s="1">
        <v>13.03</v>
      </c>
      <c r="E1366" s="42">
        <f t="shared" si="29"/>
        <v>13.03</v>
      </c>
      <c r="F1366" s="77" t="s">
        <v>225</v>
      </c>
      <c r="G1366" s="77" t="s">
        <v>207</v>
      </c>
      <c r="H1366" s="77" t="s">
        <v>189</v>
      </c>
      <c r="I1366" s="13">
        <v>6</v>
      </c>
      <c r="J1366" s="14">
        <v>2015</v>
      </c>
      <c r="K1366" s="78" t="s">
        <v>182</v>
      </c>
      <c r="L1366" s="79" t="s">
        <v>183</v>
      </c>
      <c r="M1366" s="79" t="s">
        <v>23</v>
      </c>
      <c r="N1366" s="15" t="s">
        <v>28</v>
      </c>
      <c r="O1366" s="15" t="s">
        <v>29</v>
      </c>
      <c r="P1366" s="80" t="s">
        <v>2130</v>
      </c>
      <c r="Q1366" s="80" t="s">
        <v>207</v>
      </c>
    </row>
    <row r="1367" spans="1:17" hidden="1">
      <c r="A1367" t="s">
        <v>1514</v>
      </c>
      <c r="B1367" t="s">
        <v>2004</v>
      </c>
      <c r="C1367" s="1">
        <v>100.24</v>
      </c>
      <c r="E1367" s="42">
        <f t="shared" si="29"/>
        <v>100.24</v>
      </c>
      <c r="F1367" s="77" t="s">
        <v>225</v>
      </c>
      <c r="G1367" s="77" t="s">
        <v>207</v>
      </c>
      <c r="H1367" s="77" t="s">
        <v>189</v>
      </c>
      <c r="I1367" s="13">
        <v>6</v>
      </c>
      <c r="J1367" s="14">
        <v>2015</v>
      </c>
      <c r="K1367" s="78" t="s">
        <v>182</v>
      </c>
      <c r="L1367" s="79" t="s">
        <v>183</v>
      </c>
      <c r="M1367" s="79" t="s">
        <v>23</v>
      </c>
      <c r="N1367" s="15" t="s">
        <v>28</v>
      </c>
      <c r="O1367" s="15" t="s">
        <v>29</v>
      </c>
      <c r="P1367" s="80" t="s">
        <v>2130</v>
      </c>
      <c r="Q1367" s="80" t="s">
        <v>207</v>
      </c>
    </row>
    <row r="1368" spans="1:17" hidden="1">
      <c r="A1368" t="s">
        <v>1514</v>
      </c>
      <c r="B1368" t="s">
        <v>1156</v>
      </c>
      <c r="C1368" s="1">
        <v>650.54999999999995</v>
      </c>
      <c r="E1368" s="42">
        <f t="shared" si="29"/>
        <v>650.54999999999995</v>
      </c>
      <c r="F1368" s="77" t="s">
        <v>225</v>
      </c>
      <c r="G1368" s="77" t="s">
        <v>207</v>
      </c>
      <c r="H1368" s="77" t="s">
        <v>189</v>
      </c>
      <c r="I1368" s="13">
        <v>6</v>
      </c>
      <c r="J1368" s="14">
        <v>2015</v>
      </c>
      <c r="K1368" s="78" t="s">
        <v>478</v>
      </c>
      <c r="L1368" s="79" t="s">
        <v>57</v>
      </c>
      <c r="M1368" s="79" t="s">
        <v>23</v>
      </c>
      <c r="N1368" s="15" t="s">
        <v>28</v>
      </c>
      <c r="O1368" s="15" t="s">
        <v>29</v>
      </c>
      <c r="P1368" s="80" t="s">
        <v>2130</v>
      </c>
      <c r="Q1368" s="80" t="s">
        <v>207</v>
      </c>
    </row>
    <row r="1369" spans="1:17" hidden="1">
      <c r="A1369" t="s">
        <v>1514</v>
      </c>
      <c r="B1369" t="s">
        <v>1136</v>
      </c>
      <c r="C1369" s="1">
        <v>200</v>
      </c>
      <c r="E1369" s="42">
        <f t="shared" si="29"/>
        <v>200</v>
      </c>
      <c r="F1369" s="77" t="s">
        <v>225</v>
      </c>
      <c r="G1369" s="77" t="s">
        <v>207</v>
      </c>
      <c r="H1369" s="77" t="s">
        <v>189</v>
      </c>
      <c r="I1369" s="13">
        <v>6</v>
      </c>
      <c r="J1369" s="14">
        <v>2015</v>
      </c>
      <c r="K1369" s="78" t="s">
        <v>182</v>
      </c>
      <c r="L1369" s="79" t="s">
        <v>232</v>
      </c>
      <c r="M1369" s="79" t="s">
        <v>23</v>
      </c>
      <c r="N1369" s="15" t="s">
        <v>28</v>
      </c>
      <c r="O1369" s="15" t="s">
        <v>29</v>
      </c>
      <c r="P1369" s="80" t="s">
        <v>2130</v>
      </c>
      <c r="Q1369" s="80" t="s">
        <v>207</v>
      </c>
    </row>
    <row r="1370" spans="1:17" hidden="1">
      <c r="A1370" t="s">
        <v>1514</v>
      </c>
      <c r="B1370" t="s">
        <v>1948</v>
      </c>
      <c r="C1370" s="1">
        <v>572.39</v>
      </c>
      <c r="E1370" s="42">
        <f t="shared" si="29"/>
        <v>572.39</v>
      </c>
      <c r="F1370" s="77" t="s">
        <v>225</v>
      </c>
      <c r="G1370" s="77" t="s">
        <v>207</v>
      </c>
      <c r="H1370" s="77" t="s">
        <v>189</v>
      </c>
      <c r="I1370" s="13">
        <v>6</v>
      </c>
      <c r="J1370" s="14">
        <v>2015</v>
      </c>
      <c r="K1370" s="78" t="s">
        <v>78</v>
      </c>
      <c r="L1370" s="79" t="s">
        <v>1258</v>
      </c>
      <c r="M1370" s="79" t="s">
        <v>23</v>
      </c>
      <c r="N1370" s="15" t="s">
        <v>28</v>
      </c>
      <c r="O1370" s="15" t="s">
        <v>29</v>
      </c>
      <c r="P1370" s="80" t="s">
        <v>2130</v>
      </c>
      <c r="Q1370" s="80" t="s">
        <v>207</v>
      </c>
    </row>
    <row r="1371" spans="1:17" hidden="1">
      <c r="A1371" t="s">
        <v>1515</v>
      </c>
      <c r="B1371" t="s">
        <v>2005</v>
      </c>
      <c r="C1371" s="1">
        <v>240.18</v>
      </c>
      <c r="E1371" s="42">
        <f t="shared" si="29"/>
        <v>240.18</v>
      </c>
      <c r="F1371" s="77" t="s">
        <v>225</v>
      </c>
      <c r="G1371" s="77" t="s">
        <v>207</v>
      </c>
      <c r="H1371" s="77" t="s">
        <v>189</v>
      </c>
      <c r="I1371" s="13">
        <v>6</v>
      </c>
      <c r="J1371" s="14">
        <v>2015</v>
      </c>
      <c r="K1371" s="78" t="s">
        <v>182</v>
      </c>
      <c r="L1371" s="79" t="s">
        <v>183</v>
      </c>
      <c r="M1371" s="79" t="s">
        <v>23</v>
      </c>
      <c r="N1371" s="15" t="s">
        <v>28</v>
      </c>
      <c r="O1371" s="15" t="s">
        <v>29</v>
      </c>
      <c r="P1371" s="80" t="s">
        <v>2130</v>
      </c>
      <c r="Q1371" s="80" t="s">
        <v>207</v>
      </c>
    </row>
    <row r="1372" spans="1:17" hidden="1">
      <c r="A1372" t="s">
        <v>1515</v>
      </c>
      <c r="B1372" t="s">
        <v>2006</v>
      </c>
      <c r="C1372" s="1">
        <v>295.67</v>
      </c>
      <c r="E1372" s="42">
        <f t="shared" si="29"/>
        <v>295.67</v>
      </c>
      <c r="F1372" s="77" t="s">
        <v>225</v>
      </c>
      <c r="G1372" s="77" t="s">
        <v>207</v>
      </c>
      <c r="H1372" s="77" t="s">
        <v>189</v>
      </c>
      <c r="I1372" s="13">
        <v>6</v>
      </c>
      <c r="J1372" s="14">
        <v>2015</v>
      </c>
      <c r="K1372" s="78" t="s">
        <v>182</v>
      </c>
      <c r="L1372" s="79" t="s">
        <v>183</v>
      </c>
      <c r="M1372" s="79" t="s">
        <v>23</v>
      </c>
      <c r="N1372" s="15" t="s">
        <v>28</v>
      </c>
      <c r="O1372" s="15" t="s">
        <v>29</v>
      </c>
      <c r="P1372" s="80" t="s">
        <v>2130</v>
      </c>
      <c r="Q1372" s="80" t="s">
        <v>207</v>
      </c>
    </row>
    <row r="1373" spans="1:17" hidden="1">
      <c r="A1373" t="s">
        <v>1515</v>
      </c>
      <c r="B1373" t="s">
        <v>1139</v>
      </c>
      <c r="C1373" s="1">
        <v>-2500</v>
      </c>
      <c r="E1373" s="42">
        <f t="shared" si="29"/>
        <v>-2500</v>
      </c>
      <c r="F1373" s="77" t="s">
        <v>229</v>
      </c>
      <c r="G1373" s="77" t="s">
        <v>207</v>
      </c>
      <c r="H1373" s="77" t="s">
        <v>189</v>
      </c>
      <c r="I1373" s="13">
        <v>6</v>
      </c>
      <c r="J1373" s="14">
        <v>2015</v>
      </c>
      <c r="K1373" s="78" t="s">
        <v>218</v>
      </c>
      <c r="L1373" s="79" t="s">
        <v>82</v>
      </c>
      <c r="M1373" s="79" t="s">
        <v>23</v>
      </c>
      <c r="N1373" s="15" t="s">
        <v>189</v>
      </c>
      <c r="O1373" s="15" t="s">
        <v>24</v>
      </c>
      <c r="P1373" s="80" t="s">
        <v>181</v>
      </c>
      <c r="Q1373" s="80" t="s">
        <v>207</v>
      </c>
    </row>
    <row r="1374" spans="1:17" hidden="1">
      <c r="A1374" t="s">
        <v>1515</v>
      </c>
      <c r="B1374" t="s">
        <v>1219</v>
      </c>
      <c r="C1374" s="1">
        <v>64.94</v>
      </c>
      <c r="E1374" s="42">
        <f t="shared" si="29"/>
        <v>64.94</v>
      </c>
      <c r="F1374" s="77" t="s">
        <v>225</v>
      </c>
      <c r="G1374" s="77" t="s">
        <v>207</v>
      </c>
      <c r="H1374" s="77" t="s">
        <v>189</v>
      </c>
      <c r="I1374" s="13">
        <v>6</v>
      </c>
      <c r="J1374" s="14">
        <v>2015</v>
      </c>
      <c r="K1374" s="78" t="s">
        <v>123</v>
      </c>
      <c r="L1374" s="79" t="s">
        <v>101</v>
      </c>
      <c r="M1374" s="79" t="s">
        <v>284</v>
      </c>
      <c r="N1374" s="15" t="s">
        <v>28</v>
      </c>
      <c r="O1374" s="15" t="s">
        <v>29</v>
      </c>
      <c r="P1374" s="80" t="s">
        <v>2130</v>
      </c>
      <c r="Q1374" s="80" t="s">
        <v>207</v>
      </c>
    </row>
    <row r="1375" spans="1:17" hidden="1">
      <c r="A1375" t="s">
        <v>1515</v>
      </c>
      <c r="B1375" t="s">
        <v>1187</v>
      </c>
      <c r="C1375" s="1">
        <v>9.4499999999999993</v>
      </c>
      <c r="E1375" s="42">
        <f t="shared" si="29"/>
        <v>9.4499999999999993</v>
      </c>
      <c r="F1375" s="77" t="s">
        <v>225</v>
      </c>
      <c r="G1375" s="77" t="s">
        <v>207</v>
      </c>
      <c r="H1375" s="77" t="s">
        <v>189</v>
      </c>
      <c r="I1375" s="13">
        <v>6</v>
      </c>
      <c r="J1375" s="14">
        <v>2015</v>
      </c>
      <c r="K1375" s="78" t="s">
        <v>182</v>
      </c>
      <c r="L1375" s="79" t="s">
        <v>232</v>
      </c>
      <c r="M1375" s="79" t="s">
        <v>23</v>
      </c>
      <c r="N1375" s="15" t="s">
        <v>28</v>
      </c>
      <c r="O1375" s="15" t="s">
        <v>29</v>
      </c>
      <c r="P1375" s="80" t="s">
        <v>2130</v>
      </c>
      <c r="Q1375" s="80" t="s">
        <v>207</v>
      </c>
    </row>
    <row r="1376" spans="1:17" hidden="1">
      <c r="A1376" t="s">
        <v>1516</v>
      </c>
      <c r="B1376" t="s">
        <v>1680</v>
      </c>
      <c r="C1376" s="1">
        <v>11.32</v>
      </c>
      <c r="E1376" s="42">
        <f t="shared" si="29"/>
        <v>11.32</v>
      </c>
      <c r="F1376" s="77" t="s">
        <v>225</v>
      </c>
      <c r="G1376" s="77" t="s">
        <v>207</v>
      </c>
      <c r="H1376" s="77" t="s">
        <v>189</v>
      </c>
      <c r="I1376" s="13">
        <v>6</v>
      </c>
      <c r="J1376" s="14">
        <v>2015</v>
      </c>
      <c r="K1376" s="78" t="s">
        <v>34</v>
      </c>
      <c r="L1376" s="79" t="s">
        <v>35</v>
      </c>
      <c r="M1376" s="79" t="s">
        <v>299</v>
      </c>
      <c r="N1376" s="15" t="s">
        <v>28</v>
      </c>
      <c r="O1376" s="15" t="s">
        <v>29</v>
      </c>
      <c r="P1376" s="80" t="s">
        <v>2130</v>
      </c>
      <c r="Q1376" s="80" t="s">
        <v>207</v>
      </c>
    </row>
    <row r="1377" spans="1:17" hidden="1">
      <c r="A1377" t="s">
        <v>1516</v>
      </c>
      <c r="B1377" t="s">
        <v>2007</v>
      </c>
      <c r="C1377" s="1">
        <v>-73</v>
      </c>
      <c r="E1377" s="42">
        <f t="shared" si="29"/>
        <v>-73</v>
      </c>
      <c r="F1377" s="77" t="s">
        <v>1038</v>
      </c>
      <c r="G1377" s="77" t="s">
        <v>207</v>
      </c>
      <c r="H1377" s="77" t="s">
        <v>189</v>
      </c>
      <c r="I1377" s="13">
        <v>6</v>
      </c>
      <c r="J1377" s="14">
        <v>2015</v>
      </c>
      <c r="K1377" s="78" t="s">
        <v>397</v>
      </c>
      <c r="L1377" s="79" t="s">
        <v>1256</v>
      </c>
      <c r="M1377" s="79" t="s">
        <v>299</v>
      </c>
      <c r="N1377" s="15" t="s">
        <v>28</v>
      </c>
      <c r="O1377" s="15" t="s">
        <v>29</v>
      </c>
      <c r="P1377" s="80" t="s">
        <v>2130</v>
      </c>
      <c r="Q1377" s="80" t="s">
        <v>207</v>
      </c>
    </row>
    <row r="1378" spans="1:17" hidden="1">
      <c r="A1378" t="s">
        <v>1516</v>
      </c>
      <c r="B1378" t="s">
        <v>2008</v>
      </c>
      <c r="C1378" s="1">
        <v>77.349999999999994</v>
      </c>
      <c r="E1378" s="42">
        <f t="shared" si="29"/>
        <v>77.349999999999994</v>
      </c>
      <c r="F1378" s="77" t="s">
        <v>225</v>
      </c>
      <c r="G1378" s="77" t="s">
        <v>207</v>
      </c>
      <c r="H1378" s="77" t="s">
        <v>189</v>
      </c>
      <c r="I1378" s="13">
        <v>6</v>
      </c>
      <c r="J1378" s="14">
        <v>2015</v>
      </c>
      <c r="K1378" s="78" t="s">
        <v>182</v>
      </c>
      <c r="L1378" s="79" t="s">
        <v>183</v>
      </c>
      <c r="M1378" s="79" t="s">
        <v>23</v>
      </c>
      <c r="N1378" s="15" t="s">
        <v>28</v>
      </c>
      <c r="O1378" s="15" t="s">
        <v>29</v>
      </c>
      <c r="P1378" s="80" t="s">
        <v>2130</v>
      </c>
      <c r="Q1378" s="80" t="s">
        <v>207</v>
      </c>
    </row>
    <row r="1379" spans="1:17" hidden="1">
      <c r="A1379" t="s">
        <v>1516</v>
      </c>
      <c r="B1379" t="s">
        <v>1139</v>
      </c>
      <c r="C1379" s="1">
        <v>-1500</v>
      </c>
      <c r="E1379" s="42">
        <f t="shared" si="29"/>
        <v>-1500</v>
      </c>
      <c r="F1379" s="77" t="s">
        <v>229</v>
      </c>
      <c r="G1379" s="77" t="s">
        <v>207</v>
      </c>
      <c r="H1379" s="77" t="s">
        <v>189</v>
      </c>
      <c r="I1379" s="13">
        <v>6</v>
      </c>
      <c r="J1379" s="14">
        <v>2015</v>
      </c>
      <c r="K1379" s="78" t="s">
        <v>218</v>
      </c>
      <c r="L1379" s="79" t="s">
        <v>82</v>
      </c>
      <c r="M1379" s="79" t="s">
        <v>23</v>
      </c>
      <c r="N1379" s="15" t="s">
        <v>189</v>
      </c>
      <c r="O1379" s="15" t="s">
        <v>24</v>
      </c>
      <c r="P1379" s="80" t="s">
        <v>181</v>
      </c>
      <c r="Q1379" s="80" t="s">
        <v>207</v>
      </c>
    </row>
    <row r="1380" spans="1:17" hidden="1">
      <c r="A1380" s="112" t="s">
        <v>1516</v>
      </c>
      <c r="B1380" t="s">
        <v>1139</v>
      </c>
      <c r="C1380" s="1">
        <v>-500</v>
      </c>
      <c r="E1380" s="42">
        <f t="shared" si="29"/>
        <v>-500</v>
      </c>
      <c r="F1380" s="77" t="s">
        <v>229</v>
      </c>
      <c r="G1380" s="77" t="s">
        <v>207</v>
      </c>
      <c r="H1380" s="77" t="s">
        <v>189</v>
      </c>
      <c r="I1380" s="13">
        <v>6</v>
      </c>
      <c r="J1380" s="14">
        <v>2015</v>
      </c>
      <c r="K1380" s="78" t="s">
        <v>137</v>
      </c>
      <c r="L1380" s="79" t="s">
        <v>82</v>
      </c>
      <c r="M1380" s="79" t="s">
        <v>23</v>
      </c>
      <c r="N1380" s="15" t="s">
        <v>189</v>
      </c>
      <c r="O1380" s="15" t="s">
        <v>24</v>
      </c>
      <c r="P1380" s="80" t="s">
        <v>214</v>
      </c>
      <c r="Q1380" s="80" t="s">
        <v>207</v>
      </c>
    </row>
    <row r="1381" spans="1:17" hidden="1">
      <c r="A1381" t="s">
        <v>1517</v>
      </c>
      <c r="B1381" t="s">
        <v>1166</v>
      </c>
      <c r="C1381" s="1">
        <v>233.2</v>
      </c>
      <c r="E1381" s="42">
        <f t="shared" si="29"/>
        <v>233.2</v>
      </c>
      <c r="F1381" s="77" t="s">
        <v>225</v>
      </c>
      <c r="G1381" s="77" t="s">
        <v>207</v>
      </c>
      <c r="H1381" s="77" t="s">
        <v>189</v>
      </c>
      <c r="I1381" s="13">
        <v>6</v>
      </c>
      <c r="J1381" s="14">
        <v>2015</v>
      </c>
      <c r="K1381" s="78" t="s">
        <v>446</v>
      </c>
      <c r="L1381" s="79" t="s">
        <v>1268</v>
      </c>
      <c r="M1381" s="79" t="s">
        <v>23</v>
      </c>
      <c r="N1381" s="15" t="s">
        <v>28</v>
      </c>
      <c r="O1381" s="15" t="s">
        <v>29</v>
      </c>
      <c r="P1381" s="80" t="s">
        <v>2130</v>
      </c>
      <c r="Q1381" s="80" t="s">
        <v>207</v>
      </c>
    </row>
    <row r="1382" spans="1:17" hidden="1">
      <c r="A1382" t="s">
        <v>1518</v>
      </c>
      <c r="B1382" t="s">
        <v>2009</v>
      </c>
      <c r="C1382" s="1">
        <v>26.41</v>
      </c>
      <c r="E1382" s="42">
        <f t="shared" si="29"/>
        <v>26.41</v>
      </c>
      <c r="F1382" s="77" t="s">
        <v>225</v>
      </c>
      <c r="G1382" s="77" t="s">
        <v>207</v>
      </c>
      <c r="H1382" s="77" t="s">
        <v>189</v>
      </c>
      <c r="I1382" s="13">
        <v>6</v>
      </c>
      <c r="J1382" s="14">
        <v>2015</v>
      </c>
      <c r="K1382" s="78" t="s">
        <v>182</v>
      </c>
      <c r="L1382" s="79" t="s">
        <v>183</v>
      </c>
      <c r="M1382" s="79" t="s">
        <v>23</v>
      </c>
      <c r="N1382" s="15" t="s">
        <v>28</v>
      </c>
      <c r="O1382" s="15" t="s">
        <v>29</v>
      </c>
      <c r="P1382" s="80" t="s">
        <v>2130</v>
      </c>
      <c r="Q1382" s="80" t="s">
        <v>207</v>
      </c>
    </row>
    <row r="1383" spans="1:17" hidden="1">
      <c r="A1383" t="s">
        <v>1518</v>
      </c>
      <c r="B1383" t="s">
        <v>2010</v>
      </c>
      <c r="C1383" s="1">
        <v>29.78</v>
      </c>
      <c r="E1383" s="42">
        <f t="shared" si="29"/>
        <v>29.78</v>
      </c>
      <c r="F1383" s="77" t="s">
        <v>225</v>
      </c>
      <c r="G1383" s="77" t="s">
        <v>207</v>
      </c>
      <c r="H1383" s="77" t="s">
        <v>189</v>
      </c>
      <c r="I1383" s="13">
        <v>6</v>
      </c>
      <c r="J1383" s="14">
        <v>2015</v>
      </c>
      <c r="K1383" s="78" t="s">
        <v>182</v>
      </c>
      <c r="L1383" s="79" t="s">
        <v>183</v>
      </c>
      <c r="M1383" s="79" t="s">
        <v>23</v>
      </c>
      <c r="N1383" s="15" t="s">
        <v>28</v>
      </c>
      <c r="O1383" s="15" t="s">
        <v>29</v>
      </c>
      <c r="P1383" s="80" t="s">
        <v>2130</v>
      </c>
      <c r="Q1383" s="80" t="s">
        <v>207</v>
      </c>
    </row>
    <row r="1384" spans="1:17" hidden="1">
      <c r="A1384" t="s">
        <v>1519</v>
      </c>
      <c r="B1384" t="s">
        <v>1161</v>
      </c>
      <c r="C1384" s="1">
        <v>1.99</v>
      </c>
      <c r="E1384" s="42">
        <f t="shared" si="29"/>
        <v>1.99</v>
      </c>
      <c r="F1384" s="77" t="s">
        <v>225</v>
      </c>
      <c r="G1384" s="77" t="s">
        <v>207</v>
      </c>
      <c r="H1384" s="77" t="s">
        <v>189</v>
      </c>
      <c r="I1384" s="13">
        <v>6</v>
      </c>
      <c r="J1384" s="14">
        <v>2015</v>
      </c>
      <c r="K1384" s="78" t="s">
        <v>78</v>
      </c>
      <c r="L1384" s="79" t="s">
        <v>1263</v>
      </c>
      <c r="M1384" s="79" t="s">
        <v>23</v>
      </c>
      <c r="N1384" s="15" t="s">
        <v>28</v>
      </c>
      <c r="O1384" s="15" t="s">
        <v>29</v>
      </c>
      <c r="P1384" s="80" t="s">
        <v>2130</v>
      </c>
      <c r="Q1384" s="80" t="s">
        <v>207</v>
      </c>
    </row>
    <row r="1385" spans="1:17" hidden="1">
      <c r="A1385" t="s">
        <v>1519</v>
      </c>
      <c r="B1385" t="s">
        <v>1139</v>
      </c>
      <c r="C1385" s="1">
        <v>-6000</v>
      </c>
      <c r="E1385" s="42">
        <f t="shared" si="29"/>
        <v>-6000</v>
      </c>
      <c r="F1385" s="77" t="s">
        <v>229</v>
      </c>
      <c r="G1385" s="77" t="s">
        <v>207</v>
      </c>
      <c r="H1385" s="77" t="s">
        <v>189</v>
      </c>
      <c r="I1385" s="13">
        <v>6</v>
      </c>
      <c r="J1385" s="14">
        <v>2015</v>
      </c>
      <c r="K1385" s="78" t="s">
        <v>218</v>
      </c>
      <c r="L1385" s="79" t="s">
        <v>82</v>
      </c>
      <c r="M1385" s="79" t="s">
        <v>23</v>
      </c>
      <c r="N1385" s="15" t="s">
        <v>189</v>
      </c>
      <c r="O1385" s="15" t="s">
        <v>24</v>
      </c>
      <c r="P1385" s="80" t="s">
        <v>181</v>
      </c>
      <c r="Q1385" s="80" t="s">
        <v>207</v>
      </c>
    </row>
    <row r="1386" spans="1:17" hidden="1">
      <c r="A1386" t="s">
        <v>1520</v>
      </c>
      <c r="B1386" t="s">
        <v>2011</v>
      </c>
      <c r="C1386" s="1">
        <v>500</v>
      </c>
      <c r="E1386" s="42">
        <f t="shared" si="29"/>
        <v>500</v>
      </c>
      <c r="F1386" s="77" t="s">
        <v>225</v>
      </c>
      <c r="G1386" s="77" t="s">
        <v>207</v>
      </c>
      <c r="H1386" s="77" t="s">
        <v>189</v>
      </c>
      <c r="I1386" s="13">
        <v>6</v>
      </c>
      <c r="J1386" s="14">
        <v>2015</v>
      </c>
      <c r="K1386" s="78" t="s">
        <v>496</v>
      </c>
      <c r="L1386" s="79" t="s">
        <v>1251</v>
      </c>
      <c r="M1386" s="79" t="s">
        <v>23</v>
      </c>
      <c r="N1386" s="15" t="s">
        <v>28</v>
      </c>
      <c r="O1386" s="15" t="s">
        <v>29</v>
      </c>
      <c r="P1386" s="80" t="s">
        <v>2130</v>
      </c>
      <c r="Q1386" s="80" t="s">
        <v>207</v>
      </c>
    </row>
    <row r="1387" spans="1:17" hidden="1">
      <c r="A1387" t="s">
        <v>1520</v>
      </c>
      <c r="B1387" t="s">
        <v>1139</v>
      </c>
      <c r="C1387" s="1">
        <v>-1000</v>
      </c>
      <c r="E1387" s="42">
        <f t="shared" si="29"/>
        <v>-1000</v>
      </c>
      <c r="F1387" s="77" t="s">
        <v>229</v>
      </c>
      <c r="G1387" s="77" t="s">
        <v>207</v>
      </c>
      <c r="H1387" s="77" t="s">
        <v>189</v>
      </c>
      <c r="I1387" s="13">
        <v>6</v>
      </c>
      <c r="J1387" s="14">
        <v>2015</v>
      </c>
      <c r="K1387" s="78" t="s">
        <v>218</v>
      </c>
      <c r="L1387" s="79" t="s">
        <v>82</v>
      </c>
      <c r="M1387" s="79" t="s">
        <v>23</v>
      </c>
      <c r="N1387" s="15" t="s">
        <v>189</v>
      </c>
      <c r="O1387" s="15" t="s">
        <v>24</v>
      </c>
      <c r="P1387" s="80" t="s">
        <v>181</v>
      </c>
      <c r="Q1387" s="80" t="s">
        <v>207</v>
      </c>
    </row>
    <row r="1388" spans="1:17" hidden="1">
      <c r="A1388" t="s">
        <v>1520</v>
      </c>
      <c r="B1388" t="s">
        <v>1136</v>
      </c>
      <c r="C1388" s="1">
        <v>200</v>
      </c>
      <c r="E1388" s="42">
        <f t="shared" si="29"/>
        <v>200</v>
      </c>
      <c r="F1388" s="77" t="s">
        <v>225</v>
      </c>
      <c r="G1388" s="77" t="s">
        <v>207</v>
      </c>
      <c r="H1388" s="77" t="s">
        <v>189</v>
      </c>
      <c r="I1388" s="13">
        <v>6</v>
      </c>
      <c r="J1388" s="14">
        <v>2015</v>
      </c>
      <c r="K1388" s="78" t="s">
        <v>182</v>
      </c>
      <c r="L1388" s="79" t="s">
        <v>232</v>
      </c>
      <c r="M1388" s="79" t="s">
        <v>23</v>
      </c>
      <c r="N1388" s="15" t="s">
        <v>28</v>
      </c>
      <c r="O1388" s="15" t="s">
        <v>29</v>
      </c>
      <c r="P1388" s="80" t="s">
        <v>2130</v>
      </c>
      <c r="Q1388" s="80" t="s">
        <v>207</v>
      </c>
    </row>
    <row r="1389" spans="1:17" hidden="1">
      <c r="A1389" t="s">
        <v>1521</v>
      </c>
      <c r="B1389" t="s">
        <v>2012</v>
      </c>
      <c r="C1389" s="1">
        <v>15</v>
      </c>
      <c r="E1389" s="42">
        <f t="shared" ref="E1389:E1452" si="30">C1389</f>
        <v>15</v>
      </c>
      <c r="F1389" s="77" t="s">
        <v>225</v>
      </c>
      <c r="G1389" s="77" t="s">
        <v>207</v>
      </c>
      <c r="H1389" s="77" t="s">
        <v>189</v>
      </c>
      <c r="I1389" s="13">
        <v>6</v>
      </c>
      <c r="J1389" s="14">
        <v>2015</v>
      </c>
      <c r="K1389" s="78" t="s">
        <v>413</v>
      </c>
      <c r="L1389" s="79" t="s">
        <v>1238</v>
      </c>
      <c r="M1389" s="79" t="s">
        <v>23</v>
      </c>
      <c r="N1389" s="15" t="s">
        <v>28</v>
      </c>
      <c r="O1389" s="15" t="s">
        <v>29</v>
      </c>
      <c r="P1389" s="80" t="s">
        <v>2130</v>
      </c>
      <c r="Q1389" s="80" t="s">
        <v>207</v>
      </c>
    </row>
    <row r="1390" spans="1:17" hidden="1">
      <c r="A1390" t="s">
        <v>1521</v>
      </c>
      <c r="B1390" t="s">
        <v>2013</v>
      </c>
      <c r="C1390" s="1">
        <v>56.17</v>
      </c>
      <c r="E1390" s="42">
        <f t="shared" si="30"/>
        <v>56.17</v>
      </c>
      <c r="F1390" s="77" t="s">
        <v>225</v>
      </c>
      <c r="G1390" s="77" t="s">
        <v>207</v>
      </c>
      <c r="H1390" s="77" t="s">
        <v>189</v>
      </c>
      <c r="I1390" s="13">
        <v>6</v>
      </c>
      <c r="J1390" s="14">
        <v>2015</v>
      </c>
      <c r="K1390" s="78" t="s">
        <v>182</v>
      </c>
      <c r="L1390" s="79" t="s">
        <v>183</v>
      </c>
      <c r="M1390" s="79" t="s">
        <v>23</v>
      </c>
      <c r="N1390" s="15" t="s">
        <v>28</v>
      </c>
      <c r="O1390" s="15" t="s">
        <v>29</v>
      </c>
      <c r="P1390" s="80" t="s">
        <v>2130</v>
      </c>
      <c r="Q1390" s="80" t="s">
        <v>207</v>
      </c>
    </row>
    <row r="1391" spans="1:17" hidden="1">
      <c r="A1391" t="s">
        <v>1521</v>
      </c>
      <c r="B1391" t="s">
        <v>2014</v>
      </c>
      <c r="C1391" s="1">
        <v>11.3</v>
      </c>
      <c r="E1391" s="42">
        <f t="shared" si="30"/>
        <v>11.3</v>
      </c>
      <c r="F1391" s="77" t="s">
        <v>225</v>
      </c>
      <c r="G1391" s="77" t="s">
        <v>207</v>
      </c>
      <c r="H1391" s="77" t="s">
        <v>189</v>
      </c>
      <c r="I1391" s="13">
        <v>6</v>
      </c>
      <c r="J1391" s="14">
        <v>2015</v>
      </c>
      <c r="K1391" s="78" t="s">
        <v>182</v>
      </c>
      <c r="L1391" s="79" t="s">
        <v>183</v>
      </c>
      <c r="M1391" s="79" t="s">
        <v>23</v>
      </c>
      <c r="N1391" s="15" t="s">
        <v>28</v>
      </c>
      <c r="O1391" s="15" t="s">
        <v>29</v>
      </c>
      <c r="P1391" s="80" t="s">
        <v>2130</v>
      </c>
      <c r="Q1391" s="80" t="s">
        <v>207</v>
      </c>
    </row>
    <row r="1392" spans="1:17" hidden="1">
      <c r="A1392" t="s">
        <v>1521</v>
      </c>
      <c r="B1392" t="s">
        <v>2015</v>
      </c>
      <c r="C1392" s="1">
        <v>643.22</v>
      </c>
      <c r="E1392" s="42">
        <f t="shared" si="30"/>
        <v>643.22</v>
      </c>
      <c r="F1392" s="77" t="s">
        <v>225</v>
      </c>
      <c r="G1392" s="77" t="s">
        <v>207</v>
      </c>
      <c r="H1392" s="77" t="s">
        <v>189</v>
      </c>
      <c r="I1392" s="13">
        <v>6</v>
      </c>
      <c r="J1392" s="14">
        <v>2015</v>
      </c>
      <c r="K1392" s="78" t="s">
        <v>182</v>
      </c>
      <c r="L1392" s="79" t="s">
        <v>183</v>
      </c>
      <c r="M1392" s="79" t="s">
        <v>23</v>
      </c>
      <c r="N1392" s="15" t="s">
        <v>28</v>
      </c>
      <c r="O1392" s="15" t="s">
        <v>29</v>
      </c>
      <c r="P1392" s="80" t="s">
        <v>2130</v>
      </c>
      <c r="Q1392" s="80" t="s">
        <v>207</v>
      </c>
    </row>
    <row r="1393" spans="1:17" hidden="1">
      <c r="A1393" t="s">
        <v>1521</v>
      </c>
      <c r="B1393" t="s">
        <v>1227</v>
      </c>
      <c r="C1393" s="1">
        <v>38.380000000000003</v>
      </c>
      <c r="E1393" s="42">
        <f t="shared" si="30"/>
        <v>38.380000000000003</v>
      </c>
      <c r="F1393" s="77" t="s">
        <v>225</v>
      </c>
      <c r="G1393" s="77" t="s">
        <v>207</v>
      </c>
      <c r="H1393" s="77" t="s">
        <v>189</v>
      </c>
      <c r="I1393" s="13">
        <v>6</v>
      </c>
      <c r="J1393" s="14">
        <v>2015</v>
      </c>
      <c r="K1393" s="78" t="s">
        <v>48</v>
      </c>
      <c r="L1393" s="79" t="s">
        <v>49</v>
      </c>
      <c r="M1393" s="79" t="s">
        <v>23</v>
      </c>
      <c r="N1393" s="15" t="s">
        <v>28</v>
      </c>
      <c r="O1393" s="15" t="s">
        <v>29</v>
      </c>
      <c r="P1393" s="80" t="s">
        <v>2130</v>
      </c>
      <c r="Q1393" s="80" t="s">
        <v>207</v>
      </c>
    </row>
    <row r="1394" spans="1:17" hidden="1">
      <c r="A1394" t="s">
        <v>1521</v>
      </c>
      <c r="B1394" t="s">
        <v>1181</v>
      </c>
      <c r="C1394" s="1">
        <v>16.8</v>
      </c>
      <c r="E1394" s="42">
        <f t="shared" si="30"/>
        <v>16.8</v>
      </c>
      <c r="F1394" s="77" t="s">
        <v>225</v>
      </c>
      <c r="G1394" s="77" t="s">
        <v>207</v>
      </c>
      <c r="H1394" s="77" t="s">
        <v>189</v>
      </c>
      <c r="I1394" s="13">
        <v>6</v>
      </c>
      <c r="J1394" s="14">
        <v>2015</v>
      </c>
      <c r="K1394" s="78" t="s">
        <v>458</v>
      </c>
      <c r="L1394" s="79" t="s">
        <v>1274</v>
      </c>
      <c r="M1394" s="79" t="s">
        <v>23</v>
      </c>
      <c r="N1394" s="15" t="s">
        <v>28</v>
      </c>
      <c r="O1394" s="15" t="s">
        <v>29</v>
      </c>
      <c r="P1394" s="80" t="s">
        <v>2130</v>
      </c>
      <c r="Q1394" s="80" t="s">
        <v>207</v>
      </c>
    </row>
    <row r="1395" spans="1:17" hidden="1">
      <c r="A1395" t="s">
        <v>1522</v>
      </c>
      <c r="B1395" t="s">
        <v>1164</v>
      </c>
      <c r="C1395" s="1">
        <v>57.99</v>
      </c>
      <c r="E1395" s="42">
        <f t="shared" si="30"/>
        <v>57.99</v>
      </c>
      <c r="F1395" s="77" t="s">
        <v>225</v>
      </c>
      <c r="G1395" s="77" t="s">
        <v>207</v>
      </c>
      <c r="H1395" s="77" t="s">
        <v>189</v>
      </c>
      <c r="I1395" s="13">
        <v>7</v>
      </c>
      <c r="J1395" s="14">
        <v>2015</v>
      </c>
      <c r="K1395" s="78" t="s">
        <v>139</v>
      </c>
      <c r="L1395" s="79" t="s">
        <v>1267</v>
      </c>
      <c r="M1395" s="79" t="s">
        <v>299</v>
      </c>
      <c r="N1395" s="15" t="s">
        <v>28</v>
      </c>
      <c r="O1395" s="15" t="s">
        <v>29</v>
      </c>
      <c r="P1395" s="80" t="s">
        <v>2130</v>
      </c>
      <c r="Q1395" s="80" t="s">
        <v>207</v>
      </c>
    </row>
    <row r="1396" spans="1:17" hidden="1">
      <c r="A1396" t="s">
        <v>1522</v>
      </c>
      <c r="B1396" t="s">
        <v>1666</v>
      </c>
      <c r="C1396" s="1">
        <v>11.9</v>
      </c>
      <c r="E1396" s="42">
        <f t="shared" si="30"/>
        <v>11.9</v>
      </c>
      <c r="F1396" s="77" t="s">
        <v>225</v>
      </c>
      <c r="G1396" s="77" t="s">
        <v>207</v>
      </c>
      <c r="H1396" s="77" t="s">
        <v>189</v>
      </c>
      <c r="I1396" s="13">
        <v>7</v>
      </c>
      <c r="J1396" s="14">
        <v>2015</v>
      </c>
      <c r="K1396" s="78" t="s">
        <v>463</v>
      </c>
      <c r="L1396" s="79" t="s">
        <v>1285</v>
      </c>
      <c r="M1396" s="79" t="s">
        <v>299</v>
      </c>
      <c r="N1396" s="15" t="s">
        <v>28</v>
      </c>
      <c r="O1396" s="15" t="s">
        <v>29</v>
      </c>
      <c r="P1396" s="80" t="s">
        <v>2130</v>
      </c>
      <c r="Q1396" s="80" t="s">
        <v>207</v>
      </c>
    </row>
    <row r="1397" spans="1:17" hidden="1">
      <c r="A1397" t="s">
        <v>1522</v>
      </c>
      <c r="B1397" t="s">
        <v>1139</v>
      </c>
      <c r="C1397" s="1">
        <v>-6200</v>
      </c>
      <c r="E1397" s="42">
        <f t="shared" si="30"/>
        <v>-6200</v>
      </c>
      <c r="F1397" s="77" t="s">
        <v>229</v>
      </c>
      <c r="G1397" s="77" t="s">
        <v>207</v>
      </c>
      <c r="H1397" s="77" t="s">
        <v>189</v>
      </c>
      <c r="I1397" s="13">
        <v>7</v>
      </c>
      <c r="J1397" s="14">
        <v>2015</v>
      </c>
      <c r="K1397" s="78" t="s">
        <v>218</v>
      </c>
      <c r="L1397" s="79" t="s">
        <v>82</v>
      </c>
      <c r="M1397" s="79" t="s">
        <v>23</v>
      </c>
      <c r="N1397" s="15" t="s">
        <v>189</v>
      </c>
      <c r="O1397" s="15" t="s">
        <v>24</v>
      </c>
      <c r="P1397" s="80" t="s">
        <v>181</v>
      </c>
      <c r="Q1397" s="80" t="s">
        <v>207</v>
      </c>
    </row>
    <row r="1398" spans="1:17" hidden="1">
      <c r="A1398" t="s">
        <v>1522</v>
      </c>
      <c r="B1398" t="s">
        <v>1126</v>
      </c>
      <c r="C1398" s="1">
        <v>129.79</v>
      </c>
      <c r="E1398" s="42">
        <f t="shared" si="30"/>
        <v>129.79</v>
      </c>
      <c r="F1398" s="77" t="s">
        <v>225</v>
      </c>
      <c r="G1398" s="77" t="s">
        <v>207</v>
      </c>
      <c r="H1398" s="77" t="s">
        <v>189</v>
      </c>
      <c r="I1398" s="13">
        <v>7</v>
      </c>
      <c r="J1398" s="14">
        <v>2015</v>
      </c>
      <c r="K1398" s="78" t="s">
        <v>423</v>
      </c>
      <c r="L1398" s="79" t="s">
        <v>1242</v>
      </c>
      <c r="M1398" s="79" t="s">
        <v>288</v>
      </c>
      <c r="N1398" s="15" t="s">
        <v>28</v>
      </c>
      <c r="O1398" s="15" t="s">
        <v>29</v>
      </c>
      <c r="P1398" s="80" t="s">
        <v>2130</v>
      </c>
      <c r="Q1398" s="80" t="s">
        <v>207</v>
      </c>
    </row>
    <row r="1399" spans="1:17" hidden="1">
      <c r="A1399" t="s">
        <v>1523</v>
      </c>
      <c r="B1399" t="s">
        <v>1230</v>
      </c>
      <c r="C1399" s="1">
        <v>10</v>
      </c>
      <c r="E1399" s="42">
        <f t="shared" si="30"/>
        <v>10</v>
      </c>
      <c r="F1399" s="77" t="s">
        <v>225</v>
      </c>
      <c r="G1399" s="77" t="s">
        <v>207</v>
      </c>
      <c r="H1399" s="77" t="s">
        <v>189</v>
      </c>
      <c r="I1399" s="13">
        <v>7</v>
      </c>
      <c r="J1399" s="14">
        <v>2015</v>
      </c>
      <c r="K1399" s="78" t="s">
        <v>78</v>
      </c>
      <c r="L1399" s="79" t="s">
        <v>1263</v>
      </c>
      <c r="M1399" s="79" t="s">
        <v>23</v>
      </c>
      <c r="N1399" s="15" t="s">
        <v>28</v>
      </c>
      <c r="O1399" s="15" t="s">
        <v>29</v>
      </c>
      <c r="P1399" s="80" t="s">
        <v>2130</v>
      </c>
      <c r="Q1399" s="80" t="s">
        <v>207</v>
      </c>
    </row>
    <row r="1400" spans="1:17" hidden="1">
      <c r="A1400" t="s">
        <v>1523</v>
      </c>
      <c r="B1400" t="s">
        <v>1231</v>
      </c>
      <c r="C1400" s="1">
        <v>36.950000000000003</v>
      </c>
      <c r="E1400" s="42">
        <f t="shared" si="30"/>
        <v>36.950000000000003</v>
      </c>
      <c r="F1400" s="77" t="s">
        <v>225</v>
      </c>
      <c r="G1400" s="77" t="s">
        <v>207</v>
      </c>
      <c r="H1400" s="77" t="s">
        <v>189</v>
      </c>
      <c r="I1400" s="13">
        <v>7</v>
      </c>
      <c r="J1400" s="14">
        <v>2015</v>
      </c>
      <c r="K1400" s="78" t="s">
        <v>31</v>
      </c>
      <c r="L1400" s="79" t="s">
        <v>1286</v>
      </c>
      <c r="M1400" s="79" t="s">
        <v>23</v>
      </c>
      <c r="N1400" s="15" t="s">
        <v>28</v>
      </c>
      <c r="O1400" s="15" t="s">
        <v>24</v>
      </c>
      <c r="P1400" s="80" t="s">
        <v>2130</v>
      </c>
      <c r="Q1400" s="80" t="s">
        <v>207</v>
      </c>
    </row>
    <row r="1401" spans="1:17" hidden="1">
      <c r="A1401" t="s">
        <v>1523</v>
      </c>
      <c r="B1401" t="s">
        <v>1779</v>
      </c>
      <c r="C1401" s="1">
        <v>10</v>
      </c>
      <c r="E1401" s="42">
        <f t="shared" si="30"/>
        <v>10</v>
      </c>
      <c r="F1401" s="77" t="s">
        <v>225</v>
      </c>
      <c r="G1401" s="77" t="s">
        <v>207</v>
      </c>
      <c r="H1401" s="77" t="s">
        <v>189</v>
      </c>
      <c r="I1401" s="13">
        <v>7</v>
      </c>
      <c r="J1401" s="14">
        <v>2015</v>
      </c>
      <c r="K1401" s="78" t="s">
        <v>458</v>
      </c>
      <c r="L1401" s="79" t="s">
        <v>1277</v>
      </c>
      <c r="M1401" s="79" t="s">
        <v>299</v>
      </c>
      <c r="N1401" s="15" t="s">
        <v>28</v>
      </c>
      <c r="O1401" s="15" t="s">
        <v>29</v>
      </c>
      <c r="P1401" s="80" t="s">
        <v>2130</v>
      </c>
      <c r="Q1401" s="80" t="s">
        <v>207</v>
      </c>
    </row>
    <row r="1402" spans="1:17" hidden="1">
      <c r="A1402" t="s">
        <v>1523</v>
      </c>
      <c r="B1402" t="s">
        <v>1135</v>
      </c>
      <c r="C1402" s="1">
        <v>179.94</v>
      </c>
      <c r="E1402" s="42">
        <f t="shared" si="30"/>
        <v>179.94</v>
      </c>
      <c r="F1402" s="77" t="s">
        <v>225</v>
      </c>
      <c r="G1402" s="77" t="s">
        <v>207</v>
      </c>
      <c r="H1402" s="77" t="s">
        <v>189</v>
      </c>
      <c r="I1402" s="13">
        <v>7</v>
      </c>
      <c r="J1402" s="14">
        <v>2015</v>
      </c>
      <c r="K1402" s="78" t="s">
        <v>31</v>
      </c>
      <c r="L1402" s="79" t="s">
        <v>1247</v>
      </c>
      <c r="M1402" s="79" t="s">
        <v>23</v>
      </c>
      <c r="N1402" s="15" t="s">
        <v>28</v>
      </c>
      <c r="O1402" s="15" t="s">
        <v>24</v>
      </c>
      <c r="P1402" s="80" t="s">
        <v>2130</v>
      </c>
      <c r="Q1402" s="80" t="s">
        <v>207</v>
      </c>
    </row>
    <row r="1403" spans="1:17" hidden="1">
      <c r="A1403" t="s">
        <v>1523</v>
      </c>
      <c r="B1403" t="s">
        <v>1136</v>
      </c>
      <c r="C1403" s="1">
        <v>200</v>
      </c>
      <c r="E1403" s="42">
        <f t="shared" si="30"/>
        <v>200</v>
      </c>
      <c r="F1403" s="77" t="s">
        <v>225</v>
      </c>
      <c r="G1403" s="77" t="s">
        <v>207</v>
      </c>
      <c r="H1403" s="77" t="s">
        <v>189</v>
      </c>
      <c r="I1403" s="13">
        <v>7</v>
      </c>
      <c r="J1403" s="14">
        <v>2015</v>
      </c>
      <c r="K1403" s="78" t="s">
        <v>182</v>
      </c>
      <c r="L1403" s="79" t="s">
        <v>232</v>
      </c>
      <c r="M1403" s="79" t="s">
        <v>23</v>
      </c>
      <c r="N1403" s="15" t="s">
        <v>28</v>
      </c>
      <c r="O1403" s="15" t="s">
        <v>29</v>
      </c>
      <c r="P1403" s="80" t="s">
        <v>2130</v>
      </c>
      <c r="Q1403" s="80" t="s">
        <v>207</v>
      </c>
    </row>
    <row r="1404" spans="1:17" hidden="1">
      <c r="A1404" t="s">
        <v>1524</v>
      </c>
      <c r="B1404" t="s">
        <v>2016</v>
      </c>
      <c r="C1404" s="1">
        <v>29.78</v>
      </c>
      <c r="E1404" s="42">
        <f t="shared" si="30"/>
        <v>29.78</v>
      </c>
      <c r="F1404" s="77" t="s">
        <v>225</v>
      </c>
      <c r="G1404" s="77" t="s">
        <v>207</v>
      </c>
      <c r="H1404" s="77" t="s">
        <v>189</v>
      </c>
      <c r="I1404" s="13">
        <v>7</v>
      </c>
      <c r="J1404" s="14">
        <v>2015</v>
      </c>
      <c r="K1404" s="78" t="s">
        <v>182</v>
      </c>
      <c r="L1404" s="79" t="s">
        <v>183</v>
      </c>
      <c r="M1404" s="79" t="s">
        <v>23</v>
      </c>
      <c r="N1404" s="15" t="s">
        <v>28</v>
      </c>
      <c r="O1404" s="15" t="s">
        <v>29</v>
      </c>
      <c r="P1404" s="80" t="s">
        <v>2130</v>
      </c>
      <c r="Q1404" s="80" t="s">
        <v>207</v>
      </c>
    </row>
    <row r="1405" spans="1:17" hidden="1">
      <c r="A1405" t="s">
        <v>1525</v>
      </c>
      <c r="B1405" t="s">
        <v>2017</v>
      </c>
      <c r="C1405" s="1">
        <v>12.28</v>
      </c>
      <c r="E1405" s="42">
        <f t="shared" si="30"/>
        <v>12.28</v>
      </c>
      <c r="F1405" s="77" t="s">
        <v>225</v>
      </c>
      <c r="G1405" s="77" t="s">
        <v>207</v>
      </c>
      <c r="H1405" s="77" t="s">
        <v>189</v>
      </c>
      <c r="I1405" s="13">
        <v>7</v>
      </c>
      <c r="J1405" s="14">
        <v>2015</v>
      </c>
      <c r="K1405" s="78" t="s">
        <v>182</v>
      </c>
      <c r="L1405" s="79" t="s">
        <v>183</v>
      </c>
      <c r="M1405" s="79" t="s">
        <v>23</v>
      </c>
      <c r="N1405" s="15" t="s">
        <v>28</v>
      </c>
      <c r="O1405" s="15" t="s">
        <v>29</v>
      </c>
      <c r="P1405" s="80" t="s">
        <v>2130</v>
      </c>
      <c r="Q1405" s="80" t="s">
        <v>207</v>
      </c>
    </row>
    <row r="1406" spans="1:17" hidden="1">
      <c r="A1406" t="s">
        <v>1525</v>
      </c>
      <c r="B1406" t="s">
        <v>2018</v>
      </c>
      <c r="C1406" s="1">
        <v>29.78</v>
      </c>
      <c r="E1406" s="42">
        <f t="shared" si="30"/>
        <v>29.78</v>
      </c>
      <c r="F1406" s="77" t="s">
        <v>225</v>
      </c>
      <c r="G1406" s="77" t="s">
        <v>207</v>
      </c>
      <c r="H1406" s="77" t="s">
        <v>189</v>
      </c>
      <c r="I1406" s="13">
        <v>7</v>
      </c>
      <c r="J1406" s="14">
        <v>2015</v>
      </c>
      <c r="K1406" s="78" t="s">
        <v>182</v>
      </c>
      <c r="L1406" s="79" t="s">
        <v>183</v>
      </c>
      <c r="M1406" s="79" t="s">
        <v>23</v>
      </c>
      <c r="N1406" s="15" t="s">
        <v>28</v>
      </c>
      <c r="O1406" s="15" t="s">
        <v>29</v>
      </c>
      <c r="P1406" s="80" t="s">
        <v>2130</v>
      </c>
      <c r="Q1406" s="80" t="s">
        <v>207</v>
      </c>
    </row>
    <row r="1407" spans="1:17" hidden="1">
      <c r="A1407" t="s">
        <v>1525</v>
      </c>
      <c r="B1407" t="s">
        <v>1152</v>
      </c>
      <c r="C1407" s="1">
        <v>37.86</v>
      </c>
      <c r="E1407" s="42">
        <f t="shared" si="30"/>
        <v>37.86</v>
      </c>
      <c r="F1407" s="77" t="s">
        <v>225</v>
      </c>
      <c r="G1407" s="77" t="s">
        <v>207</v>
      </c>
      <c r="H1407" s="77" t="s">
        <v>189</v>
      </c>
      <c r="I1407" s="13">
        <v>7</v>
      </c>
      <c r="J1407" s="14">
        <v>2015</v>
      </c>
      <c r="K1407" s="78" t="s">
        <v>34</v>
      </c>
      <c r="L1407" s="79" t="s">
        <v>35</v>
      </c>
      <c r="M1407" s="79" t="s">
        <v>299</v>
      </c>
      <c r="N1407" s="15" t="s">
        <v>28</v>
      </c>
      <c r="O1407" s="15" t="s">
        <v>29</v>
      </c>
      <c r="P1407" s="80" t="s">
        <v>2130</v>
      </c>
      <c r="Q1407" s="80" t="s">
        <v>207</v>
      </c>
    </row>
    <row r="1408" spans="1:17" hidden="1">
      <c r="A1408" t="s">
        <v>1526</v>
      </c>
      <c r="B1408" t="s">
        <v>1131</v>
      </c>
      <c r="C1408" s="1">
        <v>15</v>
      </c>
      <c r="E1408" s="42">
        <f t="shared" si="30"/>
        <v>15</v>
      </c>
      <c r="F1408" s="77" t="s">
        <v>225</v>
      </c>
      <c r="G1408" s="77" t="s">
        <v>207</v>
      </c>
      <c r="H1408" s="77" t="s">
        <v>189</v>
      </c>
      <c r="I1408" s="13">
        <v>7</v>
      </c>
      <c r="J1408" s="14">
        <v>2015</v>
      </c>
      <c r="K1408" s="78" t="s">
        <v>435</v>
      </c>
      <c r="L1408" s="79" t="s">
        <v>79</v>
      </c>
      <c r="M1408" s="79" t="s">
        <v>23</v>
      </c>
      <c r="N1408" s="15" t="s">
        <v>28</v>
      </c>
      <c r="O1408" s="15" t="s">
        <v>29</v>
      </c>
      <c r="P1408" s="80" t="s">
        <v>2130</v>
      </c>
      <c r="Q1408" s="80" t="s">
        <v>207</v>
      </c>
    </row>
    <row r="1409" spans="1:17" hidden="1">
      <c r="A1409" t="s">
        <v>1527</v>
      </c>
      <c r="B1409" t="s">
        <v>1132</v>
      </c>
      <c r="C1409" s="1">
        <v>49</v>
      </c>
      <c r="E1409" s="42">
        <f t="shared" si="30"/>
        <v>49</v>
      </c>
      <c r="F1409" s="77" t="s">
        <v>225</v>
      </c>
      <c r="G1409" s="77" t="s">
        <v>207</v>
      </c>
      <c r="H1409" s="77" t="s">
        <v>189</v>
      </c>
      <c r="I1409" s="13">
        <v>7</v>
      </c>
      <c r="J1409" s="14">
        <v>2015</v>
      </c>
      <c r="K1409" s="78" t="s">
        <v>78</v>
      </c>
      <c r="L1409" s="79" t="s">
        <v>1245</v>
      </c>
      <c r="M1409" s="79" t="s">
        <v>23</v>
      </c>
      <c r="N1409" s="15" t="s">
        <v>28</v>
      </c>
      <c r="O1409" s="15" t="s">
        <v>29</v>
      </c>
      <c r="P1409" s="80" t="s">
        <v>2130</v>
      </c>
      <c r="Q1409" s="80" t="s">
        <v>207</v>
      </c>
    </row>
    <row r="1410" spans="1:17" hidden="1">
      <c r="A1410" t="s">
        <v>1527</v>
      </c>
      <c r="B1410" t="s">
        <v>1138</v>
      </c>
      <c r="C1410" s="1">
        <v>65.319999999999993</v>
      </c>
      <c r="E1410" s="42">
        <f t="shared" si="30"/>
        <v>65.319999999999993</v>
      </c>
      <c r="F1410" s="77" t="s">
        <v>225</v>
      </c>
      <c r="G1410" s="77" t="s">
        <v>207</v>
      </c>
      <c r="H1410" s="77" t="s">
        <v>189</v>
      </c>
      <c r="I1410" s="13">
        <v>7</v>
      </c>
      <c r="J1410" s="14">
        <v>2015</v>
      </c>
      <c r="K1410" s="78" t="s">
        <v>461</v>
      </c>
      <c r="L1410" s="79" t="s">
        <v>1243</v>
      </c>
      <c r="M1410" s="79" t="s">
        <v>23</v>
      </c>
      <c r="N1410" s="15" t="s">
        <v>28</v>
      </c>
      <c r="O1410" s="15" t="s">
        <v>29</v>
      </c>
      <c r="P1410" s="80" t="s">
        <v>2130</v>
      </c>
      <c r="Q1410" s="80" t="s">
        <v>207</v>
      </c>
    </row>
    <row r="1411" spans="1:17" hidden="1">
      <c r="A1411" t="s">
        <v>1527</v>
      </c>
      <c r="B1411" t="s">
        <v>2019</v>
      </c>
      <c r="C1411" s="1">
        <v>10.87</v>
      </c>
      <c r="E1411" s="42">
        <f t="shared" si="30"/>
        <v>10.87</v>
      </c>
      <c r="F1411" s="77" t="s">
        <v>225</v>
      </c>
      <c r="G1411" s="77" t="s">
        <v>207</v>
      </c>
      <c r="H1411" s="77" t="s">
        <v>189</v>
      </c>
      <c r="I1411" s="13">
        <v>7</v>
      </c>
      <c r="J1411" s="14">
        <v>2015</v>
      </c>
      <c r="K1411" s="78" t="s">
        <v>78</v>
      </c>
      <c r="L1411" s="79" t="s">
        <v>2138</v>
      </c>
      <c r="M1411" s="79" t="s">
        <v>23</v>
      </c>
      <c r="N1411" s="15" t="s">
        <v>28</v>
      </c>
      <c r="O1411" s="15" t="s">
        <v>29</v>
      </c>
      <c r="P1411" s="80" t="s">
        <v>2130</v>
      </c>
      <c r="Q1411" s="80" t="s">
        <v>207</v>
      </c>
    </row>
    <row r="1412" spans="1:17" hidden="1">
      <c r="A1412" t="s">
        <v>1527</v>
      </c>
      <c r="B1412" t="s">
        <v>1136</v>
      </c>
      <c r="C1412" s="1">
        <v>200</v>
      </c>
      <c r="E1412" s="42">
        <f t="shared" si="30"/>
        <v>200</v>
      </c>
      <c r="F1412" s="77" t="s">
        <v>225</v>
      </c>
      <c r="G1412" s="77" t="s">
        <v>207</v>
      </c>
      <c r="H1412" s="77" t="s">
        <v>189</v>
      </c>
      <c r="I1412" s="13">
        <v>7</v>
      </c>
      <c r="J1412" s="14">
        <v>2015</v>
      </c>
      <c r="K1412" s="78" t="s">
        <v>182</v>
      </c>
      <c r="L1412" s="79" t="s">
        <v>232</v>
      </c>
      <c r="M1412" s="79" t="s">
        <v>23</v>
      </c>
      <c r="N1412" s="15" t="s">
        <v>28</v>
      </c>
      <c r="O1412" s="15" t="s">
        <v>29</v>
      </c>
      <c r="P1412" s="80" t="s">
        <v>2130</v>
      </c>
      <c r="Q1412" s="80" t="s">
        <v>207</v>
      </c>
    </row>
    <row r="1413" spans="1:17" hidden="1">
      <c r="A1413" t="s">
        <v>1528</v>
      </c>
      <c r="B1413" t="s">
        <v>2020</v>
      </c>
      <c r="C1413" s="1">
        <v>58.8</v>
      </c>
      <c r="E1413" s="42">
        <f t="shared" si="30"/>
        <v>58.8</v>
      </c>
      <c r="F1413" s="77" t="s">
        <v>225</v>
      </c>
      <c r="G1413" s="77" t="s">
        <v>207</v>
      </c>
      <c r="H1413" s="77" t="s">
        <v>189</v>
      </c>
      <c r="I1413" s="13">
        <v>7</v>
      </c>
      <c r="J1413" s="14">
        <v>2015</v>
      </c>
      <c r="K1413" s="78" t="s">
        <v>182</v>
      </c>
      <c r="L1413" s="79" t="s">
        <v>183</v>
      </c>
      <c r="M1413" s="79" t="s">
        <v>23</v>
      </c>
      <c r="N1413" s="15" t="s">
        <v>28</v>
      </c>
      <c r="O1413" s="15" t="s">
        <v>29</v>
      </c>
      <c r="P1413" s="80" t="s">
        <v>2130</v>
      </c>
      <c r="Q1413" s="80" t="s">
        <v>207</v>
      </c>
    </row>
    <row r="1414" spans="1:17" hidden="1">
      <c r="A1414" t="s">
        <v>1528</v>
      </c>
      <c r="B1414" t="s">
        <v>2021</v>
      </c>
      <c r="C1414" s="1">
        <v>11.3</v>
      </c>
      <c r="E1414" s="42">
        <f t="shared" si="30"/>
        <v>11.3</v>
      </c>
      <c r="F1414" s="77" t="s">
        <v>225</v>
      </c>
      <c r="G1414" s="77" t="s">
        <v>207</v>
      </c>
      <c r="H1414" s="77" t="s">
        <v>189</v>
      </c>
      <c r="I1414" s="13">
        <v>7</v>
      </c>
      <c r="J1414" s="14">
        <v>2015</v>
      </c>
      <c r="K1414" s="78" t="s">
        <v>182</v>
      </c>
      <c r="L1414" s="79" t="s">
        <v>183</v>
      </c>
      <c r="M1414" s="79" t="s">
        <v>23</v>
      </c>
      <c r="N1414" s="15" t="s">
        <v>28</v>
      </c>
      <c r="O1414" s="15" t="s">
        <v>29</v>
      </c>
      <c r="P1414" s="80" t="s">
        <v>2130</v>
      </c>
      <c r="Q1414" s="80" t="s">
        <v>207</v>
      </c>
    </row>
    <row r="1415" spans="1:17" hidden="1">
      <c r="A1415" t="s">
        <v>1528</v>
      </c>
      <c r="B1415" t="s">
        <v>2022</v>
      </c>
      <c r="C1415" s="1">
        <v>383.35</v>
      </c>
      <c r="E1415" s="42">
        <f t="shared" si="30"/>
        <v>383.35</v>
      </c>
      <c r="F1415" s="77" t="s">
        <v>225</v>
      </c>
      <c r="G1415" s="77" t="s">
        <v>207</v>
      </c>
      <c r="H1415" s="77" t="s">
        <v>189</v>
      </c>
      <c r="I1415" s="13">
        <v>7</v>
      </c>
      <c r="J1415" s="14">
        <v>2015</v>
      </c>
      <c r="K1415" s="78" t="s">
        <v>182</v>
      </c>
      <c r="L1415" s="79" t="s">
        <v>183</v>
      </c>
      <c r="M1415" s="79" t="s">
        <v>23</v>
      </c>
      <c r="N1415" s="15" t="s">
        <v>28</v>
      </c>
      <c r="O1415" s="15" t="s">
        <v>29</v>
      </c>
      <c r="P1415" s="80" t="s">
        <v>2130</v>
      </c>
      <c r="Q1415" s="80" t="s">
        <v>207</v>
      </c>
    </row>
    <row r="1416" spans="1:17" hidden="1">
      <c r="A1416" t="s">
        <v>1528</v>
      </c>
      <c r="B1416" t="s">
        <v>2023</v>
      </c>
      <c r="C1416" s="1">
        <v>29.78</v>
      </c>
      <c r="E1416" s="42">
        <f t="shared" si="30"/>
        <v>29.78</v>
      </c>
      <c r="F1416" s="77" t="s">
        <v>225</v>
      </c>
      <c r="G1416" s="77" t="s">
        <v>207</v>
      </c>
      <c r="H1416" s="77" t="s">
        <v>189</v>
      </c>
      <c r="I1416" s="13">
        <v>7</v>
      </c>
      <c r="J1416" s="14">
        <v>2015</v>
      </c>
      <c r="K1416" s="78" t="s">
        <v>182</v>
      </c>
      <c r="L1416" s="79" t="s">
        <v>183</v>
      </c>
      <c r="M1416" s="79" t="s">
        <v>23</v>
      </c>
      <c r="N1416" s="15" t="s">
        <v>28</v>
      </c>
      <c r="O1416" s="15" t="s">
        <v>29</v>
      </c>
      <c r="P1416" s="80" t="s">
        <v>2130</v>
      </c>
      <c r="Q1416" s="80" t="s">
        <v>207</v>
      </c>
    </row>
    <row r="1417" spans="1:17" hidden="1">
      <c r="A1417" t="s">
        <v>1528</v>
      </c>
      <c r="B1417" t="s">
        <v>2024</v>
      </c>
      <c r="C1417" s="1">
        <v>23.08</v>
      </c>
      <c r="E1417" s="42">
        <f t="shared" si="30"/>
        <v>23.08</v>
      </c>
      <c r="F1417" s="77" t="s">
        <v>225</v>
      </c>
      <c r="G1417" s="77" t="s">
        <v>207</v>
      </c>
      <c r="H1417" s="77" t="s">
        <v>189</v>
      </c>
      <c r="I1417" s="13">
        <v>7</v>
      </c>
      <c r="J1417" s="14">
        <v>2015</v>
      </c>
      <c r="K1417" s="78" t="s">
        <v>182</v>
      </c>
      <c r="L1417" s="79" t="s">
        <v>183</v>
      </c>
      <c r="M1417" s="79" t="s">
        <v>23</v>
      </c>
      <c r="N1417" s="15" t="s">
        <v>28</v>
      </c>
      <c r="O1417" s="15" t="s">
        <v>29</v>
      </c>
      <c r="P1417" s="80" t="s">
        <v>2130</v>
      </c>
      <c r="Q1417" s="80" t="s">
        <v>207</v>
      </c>
    </row>
    <row r="1418" spans="1:17" hidden="1">
      <c r="A1418" t="s">
        <v>1528</v>
      </c>
      <c r="B1418" t="s">
        <v>2025</v>
      </c>
      <c r="C1418" s="1">
        <v>46.33</v>
      </c>
      <c r="E1418" s="42">
        <f t="shared" si="30"/>
        <v>46.33</v>
      </c>
      <c r="F1418" s="77" t="s">
        <v>225</v>
      </c>
      <c r="G1418" s="77" t="s">
        <v>207</v>
      </c>
      <c r="H1418" s="77" t="s">
        <v>189</v>
      </c>
      <c r="I1418" s="13">
        <v>7</v>
      </c>
      <c r="J1418" s="14">
        <v>2015</v>
      </c>
      <c r="K1418" s="78" t="s">
        <v>182</v>
      </c>
      <c r="L1418" s="79" t="s">
        <v>183</v>
      </c>
      <c r="M1418" s="79" t="s">
        <v>23</v>
      </c>
      <c r="N1418" s="15" t="s">
        <v>28</v>
      </c>
      <c r="O1418" s="15" t="s">
        <v>29</v>
      </c>
      <c r="P1418" s="80" t="s">
        <v>2130</v>
      </c>
      <c r="Q1418" s="80" t="s">
        <v>207</v>
      </c>
    </row>
    <row r="1419" spans="1:17" hidden="1">
      <c r="A1419" t="s">
        <v>1528</v>
      </c>
      <c r="B1419" t="s">
        <v>1166</v>
      </c>
      <c r="C1419" s="1">
        <v>387.9</v>
      </c>
      <c r="E1419" s="42">
        <f t="shared" si="30"/>
        <v>387.9</v>
      </c>
      <c r="F1419" s="77" t="s">
        <v>225</v>
      </c>
      <c r="G1419" s="77" t="s">
        <v>207</v>
      </c>
      <c r="H1419" s="77" t="s">
        <v>189</v>
      </c>
      <c r="I1419" s="13">
        <v>7</v>
      </c>
      <c r="J1419" s="14">
        <v>2015</v>
      </c>
      <c r="K1419" s="78" t="s">
        <v>446</v>
      </c>
      <c r="L1419" s="79" t="s">
        <v>1268</v>
      </c>
      <c r="M1419" s="79" t="s">
        <v>23</v>
      </c>
      <c r="N1419" s="15" t="s">
        <v>28</v>
      </c>
      <c r="O1419" s="15" t="s">
        <v>29</v>
      </c>
      <c r="P1419" s="80" t="s">
        <v>2130</v>
      </c>
      <c r="Q1419" s="80" t="s">
        <v>207</v>
      </c>
    </row>
    <row r="1420" spans="1:17" hidden="1">
      <c r="A1420" t="s">
        <v>1529</v>
      </c>
      <c r="B1420" t="s">
        <v>1167</v>
      </c>
      <c r="C1420" s="1">
        <v>66</v>
      </c>
      <c r="E1420" s="42">
        <f t="shared" si="30"/>
        <v>66</v>
      </c>
      <c r="F1420" s="77" t="s">
        <v>225</v>
      </c>
      <c r="G1420" s="77" t="s">
        <v>207</v>
      </c>
      <c r="H1420" s="77" t="s">
        <v>189</v>
      </c>
      <c r="I1420" s="13">
        <v>7</v>
      </c>
      <c r="J1420" s="14">
        <v>2015</v>
      </c>
      <c r="K1420" s="78" t="s">
        <v>399</v>
      </c>
      <c r="L1420" s="79" t="s">
        <v>1269</v>
      </c>
      <c r="M1420" s="79" t="s">
        <v>23</v>
      </c>
      <c r="N1420" s="15" t="s">
        <v>28</v>
      </c>
      <c r="O1420" s="15" t="s">
        <v>29</v>
      </c>
      <c r="P1420" s="80" t="s">
        <v>2130</v>
      </c>
      <c r="Q1420" s="80" t="s">
        <v>207</v>
      </c>
    </row>
    <row r="1421" spans="1:17" hidden="1">
      <c r="A1421" t="s">
        <v>1529</v>
      </c>
      <c r="B1421" t="s">
        <v>2026</v>
      </c>
      <c r="C1421" s="1">
        <v>28.08</v>
      </c>
      <c r="E1421" s="42">
        <f t="shared" si="30"/>
        <v>28.08</v>
      </c>
      <c r="F1421" s="77" t="s">
        <v>225</v>
      </c>
      <c r="G1421" s="77" t="s">
        <v>207</v>
      </c>
      <c r="H1421" s="77" t="s">
        <v>189</v>
      </c>
      <c r="I1421" s="13">
        <v>7</v>
      </c>
      <c r="J1421" s="14">
        <v>2015</v>
      </c>
      <c r="K1421" s="78" t="s">
        <v>182</v>
      </c>
      <c r="L1421" s="79" t="s">
        <v>183</v>
      </c>
      <c r="M1421" s="79" t="s">
        <v>23</v>
      </c>
      <c r="N1421" s="15" t="s">
        <v>28</v>
      </c>
      <c r="O1421" s="15" t="s">
        <v>29</v>
      </c>
      <c r="P1421" s="80" t="s">
        <v>2130</v>
      </c>
      <c r="Q1421" s="80" t="s">
        <v>207</v>
      </c>
    </row>
    <row r="1422" spans="1:17" hidden="1">
      <c r="A1422" t="s">
        <v>1529</v>
      </c>
      <c r="B1422" t="s">
        <v>2027</v>
      </c>
      <c r="C1422" s="1">
        <v>21.53</v>
      </c>
      <c r="E1422" s="42">
        <f t="shared" si="30"/>
        <v>21.53</v>
      </c>
      <c r="F1422" s="77" t="s">
        <v>225</v>
      </c>
      <c r="G1422" s="77" t="s">
        <v>207</v>
      </c>
      <c r="H1422" s="77" t="s">
        <v>189</v>
      </c>
      <c r="I1422" s="13">
        <v>7</v>
      </c>
      <c r="J1422" s="14">
        <v>2015</v>
      </c>
      <c r="K1422" s="78" t="s">
        <v>182</v>
      </c>
      <c r="L1422" s="79" t="s">
        <v>183</v>
      </c>
      <c r="M1422" s="79" t="s">
        <v>23</v>
      </c>
      <c r="N1422" s="15" t="s">
        <v>28</v>
      </c>
      <c r="O1422" s="15" t="s">
        <v>29</v>
      </c>
      <c r="P1422" s="80" t="s">
        <v>2130</v>
      </c>
      <c r="Q1422" s="80" t="s">
        <v>207</v>
      </c>
    </row>
    <row r="1423" spans="1:17" hidden="1">
      <c r="A1423" t="s">
        <v>1529</v>
      </c>
      <c r="B1423" t="s">
        <v>2028</v>
      </c>
      <c r="C1423" s="1">
        <v>24.99</v>
      </c>
      <c r="E1423" s="42">
        <f t="shared" si="30"/>
        <v>24.99</v>
      </c>
      <c r="F1423" s="77" t="s">
        <v>225</v>
      </c>
      <c r="G1423" s="77" t="s">
        <v>207</v>
      </c>
      <c r="H1423" s="77" t="s">
        <v>189</v>
      </c>
      <c r="I1423" s="13">
        <v>7</v>
      </c>
      <c r="J1423" s="14">
        <v>2015</v>
      </c>
      <c r="K1423" s="78" t="s">
        <v>140</v>
      </c>
      <c r="L1423" s="79" t="s">
        <v>2139</v>
      </c>
      <c r="M1423" s="79" t="s">
        <v>284</v>
      </c>
      <c r="N1423" s="15" t="s">
        <v>28</v>
      </c>
      <c r="O1423" s="15" t="s">
        <v>29</v>
      </c>
      <c r="P1423" s="80" t="s">
        <v>2130</v>
      </c>
      <c r="Q1423" s="80" t="s">
        <v>207</v>
      </c>
    </row>
    <row r="1424" spans="1:17" hidden="1">
      <c r="A1424" t="s">
        <v>1529</v>
      </c>
      <c r="B1424" t="s">
        <v>2029</v>
      </c>
      <c r="C1424" s="1">
        <v>39.24</v>
      </c>
      <c r="E1424" s="42">
        <f t="shared" si="30"/>
        <v>39.24</v>
      </c>
      <c r="F1424" s="77" t="s">
        <v>225</v>
      </c>
      <c r="G1424" s="77" t="s">
        <v>207</v>
      </c>
      <c r="H1424" s="77" t="s">
        <v>189</v>
      </c>
      <c r="I1424" s="13">
        <v>7</v>
      </c>
      <c r="J1424" s="14">
        <v>2015</v>
      </c>
      <c r="K1424" s="78" t="s">
        <v>123</v>
      </c>
      <c r="L1424" s="79" t="s">
        <v>101</v>
      </c>
      <c r="M1424" s="79" t="s">
        <v>284</v>
      </c>
      <c r="N1424" s="15" t="s">
        <v>28</v>
      </c>
      <c r="O1424" s="15" t="s">
        <v>29</v>
      </c>
      <c r="P1424" s="80" t="s">
        <v>2130</v>
      </c>
      <c r="Q1424" s="80" t="s">
        <v>207</v>
      </c>
    </row>
    <row r="1425" spans="1:17" hidden="1">
      <c r="A1425" t="s">
        <v>1529</v>
      </c>
      <c r="B1425" t="s">
        <v>2030</v>
      </c>
      <c r="C1425" s="1">
        <v>9.99</v>
      </c>
      <c r="E1425" s="42">
        <f t="shared" si="30"/>
        <v>9.99</v>
      </c>
      <c r="F1425" s="77" t="s">
        <v>225</v>
      </c>
      <c r="G1425" s="77" t="s">
        <v>207</v>
      </c>
      <c r="H1425" s="77" t="s">
        <v>189</v>
      </c>
      <c r="I1425" s="13">
        <v>7</v>
      </c>
      <c r="J1425" s="14">
        <v>2015</v>
      </c>
      <c r="K1425" s="78" t="s">
        <v>34</v>
      </c>
      <c r="L1425" s="79" t="s">
        <v>35</v>
      </c>
      <c r="M1425" s="79" t="s">
        <v>299</v>
      </c>
      <c r="N1425" s="15" t="s">
        <v>28</v>
      </c>
      <c r="O1425" s="15" t="s">
        <v>29</v>
      </c>
      <c r="P1425" s="80" t="s">
        <v>2130</v>
      </c>
      <c r="Q1425" s="80" t="s">
        <v>207</v>
      </c>
    </row>
    <row r="1426" spans="1:17" hidden="1">
      <c r="A1426" t="s">
        <v>1529</v>
      </c>
      <c r="B1426" t="s">
        <v>1136</v>
      </c>
      <c r="C1426" s="1">
        <v>200</v>
      </c>
      <c r="E1426" s="42">
        <f t="shared" si="30"/>
        <v>200</v>
      </c>
      <c r="F1426" s="77" t="s">
        <v>225</v>
      </c>
      <c r="G1426" s="77" t="s">
        <v>207</v>
      </c>
      <c r="H1426" s="77" t="s">
        <v>189</v>
      </c>
      <c r="I1426" s="13">
        <v>7</v>
      </c>
      <c r="J1426" s="14">
        <v>2015</v>
      </c>
      <c r="K1426" s="78" t="s">
        <v>182</v>
      </c>
      <c r="L1426" s="79" t="s">
        <v>232</v>
      </c>
      <c r="M1426" s="79" t="s">
        <v>23</v>
      </c>
      <c r="N1426" s="15" t="s">
        <v>28</v>
      </c>
      <c r="O1426" s="15" t="s">
        <v>29</v>
      </c>
      <c r="P1426" s="80" t="s">
        <v>2130</v>
      </c>
      <c r="Q1426" s="80" t="s">
        <v>207</v>
      </c>
    </row>
    <row r="1427" spans="1:17" hidden="1">
      <c r="A1427" t="s">
        <v>1530</v>
      </c>
      <c r="B1427" t="s">
        <v>1164</v>
      </c>
      <c r="C1427" s="1">
        <v>106.69</v>
      </c>
      <c r="E1427" s="42">
        <f t="shared" si="30"/>
        <v>106.69</v>
      </c>
      <c r="F1427" s="77" t="s">
        <v>225</v>
      </c>
      <c r="G1427" s="77" t="s">
        <v>207</v>
      </c>
      <c r="H1427" s="77" t="s">
        <v>189</v>
      </c>
      <c r="I1427" s="13">
        <v>7</v>
      </c>
      <c r="J1427" s="14">
        <v>2015</v>
      </c>
      <c r="K1427" s="78" t="s">
        <v>139</v>
      </c>
      <c r="L1427" s="79" t="s">
        <v>1267</v>
      </c>
      <c r="M1427" s="79" t="s">
        <v>299</v>
      </c>
      <c r="N1427" s="15" t="s">
        <v>28</v>
      </c>
      <c r="O1427" s="15" t="s">
        <v>29</v>
      </c>
      <c r="P1427" s="80" t="s">
        <v>2130</v>
      </c>
      <c r="Q1427" s="80" t="s">
        <v>207</v>
      </c>
    </row>
    <row r="1428" spans="1:17" hidden="1">
      <c r="A1428" t="s">
        <v>1530</v>
      </c>
      <c r="B1428" t="s">
        <v>1223</v>
      </c>
      <c r="C1428" s="1">
        <v>140.49</v>
      </c>
      <c r="E1428" s="42">
        <f t="shared" si="30"/>
        <v>140.49</v>
      </c>
      <c r="F1428" s="77" t="s">
        <v>225</v>
      </c>
      <c r="G1428" s="77" t="s">
        <v>207</v>
      </c>
      <c r="H1428" s="77" t="s">
        <v>189</v>
      </c>
      <c r="I1428" s="13">
        <v>7</v>
      </c>
      <c r="J1428" s="14">
        <v>2015</v>
      </c>
      <c r="K1428" s="78" t="s">
        <v>34</v>
      </c>
      <c r="L1428" s="79" t="s">
        <v>35</v>
      </c>
      <c r="M1428" s="79" t="s">
        <v>299</v>
      </c>
      <c r="N1428" s="15" t="s">
        <v>28</v>
      </c>
      <c r="O1428" s="15" t="s">
        <v>29</v>
      </c>
      <c r="P1428" s="80" t="s">
        <v>2130</v>
      </c>
      <c r="Q1428" s="80" t="s">
        <v>207</v>
      </c>
    </row>
    <row r="1429" spans="1:17" hidden="1">
      <c r="A1429" t="s">
        <v>1530</v>
      </c>
      <c r="B1429" t="s">
        <v>2031</v>
      </c>
      <c r="C1429" s="1">
        <v>165.86</v>
      </c>
      <c r="E1429" s="42">
        <f t="shared" si="30"/>
        <v>165.86</v>
      </c>
      <c r="F1429" s="77" t="s">
        <v>225</v>
      </c>
      <c r="G1429" s="77" t="s">
        <v>207</v>
      </c>
      <c r="H1429" s="77" t="s">
        <v>189</v>
      </c>
      <c r="I1429" s="13">
        <v>7</v>
      </c>
      <c r="J1429" s="14">
        <v>2015</v>
      </c>
      <c r="K1429" s="78" t="s">
        <v>182</v>
      </c>
      <c r="L1429" s="79" t="s">
        <v>183</v>
      </c>
      <c r="M1429" s="79" t="s">
        <v>23</v>
      </c>
      <c r="N1429" s="15" t="s">
        <v>28</v>
      </c>
      <c r="O1429" s="15" t="s">
        <v>29</v>
      </c>
      <c r="P1429" s="80" t="s">
        <v>2130</v>
      </c>
      <c r="Q1429" s="80" t="s">
        <v>207</v>
      </c>
    </row>
    <row r="1430" spans="1:17" hidden="1">
      <c r="A1430" t="s">
        <v>1530</v>
      </c>
      <c r="B1430" t="s">
        <v>1137</v>
      </c>
      <c r="C1430" s="1">
        <v>208.24</v>
      </c>
      <c r="E1430" s="42">
        <f t="shared" si="30"/>
        <v>208.24</v>
      </c>
      <c r="F1430" s="77" t="s">
        <v>225</v>
      </c>
      <c r="G1430" s="77" t="s">
        <v>207</v>
      </c>
      <c r="H1430" s="77" t="s">
        <v>189</v>
      </c>
      <c r="I1430" s="13">
        <v>7</v>
      </c>
      <c r="J1430" s="14">
        <v>2015</v>
      </c>
      <c r="K1430" s="78" t="s">
        <v>461</v>
      </c>
      <c r="L1430" s="79" t="s">
        <v>1249</v>
      </c>
      <c r="M1430" s="79" t="s">
        <v>299</v>
      </c>
      <c r="N1430" s="15" t="s">
        <v>28</v>
      </c>
      <c r="O1430" s="15" t="s">
        <v>29</v>
      </c>
      <c r="P1430" s="80" t="s">
        <v>2130</v>
      </c>
      <c r="Q1430" s="80" t="s">
        <v>207</v>
      </c>
    </row>
    <row r="1431" spans="1:17" hidden="1">
      <c r="A1431" t="s">
        <v>1531</v>
      </c>
      <c r="B1431" t="s">
        <v>1973</v>
      </c>
      <c r="C1431" s="1">
        <v>32.61</v>
      </c>
      <c r="E1431" s="42">
        <f t="shared" si="30"/>
        <v>32.61</v>
      </c>
      <c r="F1431" s="77" t="s">
        <v>225</v>
      </c>
      <c r="G1431" s="77" t="s">
        <v>207</v>
      </c>
      <c r="H1431" s="77" t="s">
        <v>189</v>
      </c>
      <c r="I1431" s="13">
        <v>7</v>
      </c>
      <c r="J1431" s="14">
        <v>2015</v>
      </c>
      <c r="K1431" s="78" t="s">
        <v>496</v>
      </c>
      <c r="L1431" s="79" t="s">
        <v>1251</v>
      </c>
      <c r="M1431" s="79" t="s">
        <v>23</v>
      </c>
      <c r="N1431" s="15" t="s">
        <v>28</v>
      </c>
      <c r="O1431" s="15" t="s">
        <v>29</v>
      </c>
      <c r="P1431" s="80" t="s">
        <v>2130</v>
      </c>
      <c r="Q1431" s="80" t="s">
        <v>207</v>
      </c>
    </row>
    <row r="1432" spans="1:17" hidden="1">
      <c r="A1432" t="s">
        <v>1531</v>
      </c>
      <c r="B1432" t="s">
        <v>1228</v>
      </c>
      <c r="C1432" s="1">
        <v>29.87</v>
      </c>
      <c r="E1432" s="42">
        <f t="shared" si="30"/>
        <v>29.87</v>
      </c>
      <c r="F1432" s="77" t="s">
        <v>225</v>
      </c>
      <c r="G1432" s="77" t="s">
        <v>207</v>
      </c>
      <c r="H1432" s="77" t="s">
        <v>189</v>
      </c>
      <c r="I1432" s="13">
        <v>7</v>
      </c>
      <c r="J1432" s="14">
        <v>2015</v>
      </c>
      <c r="K1432" s="78" t="s">
        <v>34</v>
      </c>
      <c r="L1432" s="79" t="s">
        <v>35</v>
      </c>
      <c r="M1432" s="79" t="s">
        <v>299</v>
      </c>
      <c r="N1432" s="15" t="s">
        <v>28</v>
      </c>
      <c r="O1432" s="15" t="s">
        <v>29</v>
      </c>
      <c r="P1432" s="80" t="s">
        <v>2130</v>
      </c>
      <c r="Q1432" s="80" t="s">
        <v>207</v>
      </c>
    </row>
    <row r="1433" spans="1:17" hidden="1">
      <c r="A1433" t="s">
        <v>1531</v>
      </c>
      <c r="B1433" t="s">
        <v>2032</v>
      </c>
      <c r="C1433" s="1">
        <v>20</v>
      </c>
      <c r="E1433" s="42">
        <f t="shared" si="30"/>
        <v>20</v>
      </c>
      <c r="F1433" s="77" t="s">
        <v>225</v>
      </c>
      <c r="G1433" s="77" t="s">
        <v>207</v>
      </c>
      <c r="H1433" s="77" t="s">
        <v>189</v>
      </c>
      <c r="I1433" s="13">
        <v>7</v>
      </c>
      <c r="J1433" s="14">
        <v>2015</v>
      </c>
      <c r="K1433" s="78" t="s">
        <v>34</v>
      </c>
      <c r="L1433" s="79" t="s">
        <v>35</v>
      </c>
      <c r="M1433" s="79" t="s">
        <v>299</v>
      </c>
      <c r="N1433" s="15" t="s">
        <v>28</v>
      </c>
      <c r="O1433" s="15" t="s">
        <v>29</v>
      </c>
      <c r="P1433" s="80" t="s">
        <v>2130</v>
      </c>
      <c r="Q1433" s="80" t="s">
        <v>207</v>
      </c>
    </row>
    <row r="1434" spans="1:17" hidden="1">
      <c r="A1434" t="s">
        <v>1532</v>
      </c>
      <c r="B1434" t="s">
        <v>2033</v>
      </c>
      <c r="C1434" s="1">
        <v>58.15</v>
      </c>
      <c r="E1434" s="42">
        <f t="shared" si="30"/>
        <v>58.15</v>
      </c>
      <c r="F1434" s="77" t="s">
        <v>225</v>
      </c>
      <c r="G1434" s="77" t="s">
        <v>207</v>
      </c>
      <c r="H1434" s="77" t="s">
        <v>189</v>
      </c>
      <c r="I1434" s="13">
        <v>7</v>
      </c>
      <c r="J1434" s="14">
        <v>2015</v>
      </c>
      <c r="K1434" s="78" t="s">
        <v>182</v>
      </c>
      <c r="L1434" s="79" t="s">
        <v>183</v>
      </c>
      <c r="M1434" s="79" t="s">
        <v>23</v>
      </c>
      <c r="N1434" s="15" t="s">
        <v>28</v>
      </c>
      <c r="O1434" s="15" t="s">
        <v>29</v>
      </c>
      <c r="P1434" s="80" t="s">
        <v>2130</v>
      </c>
      <c r="Q1434" s="80" t="s">
        <v>207</v>
      </c>
    </row>
    <row r="1435" spans="1:17" hidden="1">
      <c r="A1435" t="s">
        <v>1533</v>
      </c>
      <c r="B1435" t="s">
        <v>1669</v>
      </c>
      <c r="C1435" s="1">
        <v>45</v>
      </c>
      <c r="E1435" s="42">
        <f t="shared" si="30"/>
        <v>45</v>
      </c>
      <c r="F1435" s="77" t="s">
        <v>225</v>
      </c>
      <c r="G1435" s="77" t="s">
        <v>207</v>
      </c>
      <c r="H1435" s="77" t="s">
        <v>189</v>
      </c>
      <c r="I1435" s="13">
        <v>7</v>
      </c>
      <c r="J1435" s="14">
        <v>2015</v>
      </c>
      <c r="K1435" s="78" t="s">
        <v>447</v>
      </c>
      <c r="L1435" s="79" t="s">
        <v>2135</v>
      </c>
      <c r="M1435" s="79" t="s">
        <v>23</v>
      </c>
      <c r="N1435" s="15" t="s">
        <v>28</v>
      </c>
      <c r="O1435" s="15" t="s">
        <v>29</v>
      </c>
      <c r="P1435" s="80" t="s">
        <v>2130</v>
      </c>
      <c r="Q1435" s="80" t="s">
        <v>207</v>
      </c>
    </row>
    <row r="1436" spans="1:17" hidden="1">
      <c r="A1436" t="s">
        <v>1533</v>
      </c>
      <c r="B1436" t="s">
        <v>1182</v>
      </c>
      <c r="C1436" s="1">
        <v>4.8600000000000003</v>
      </c>
      <c r="E1436" s="42">
        <f t="shared" si="30"/>
        <v>4.8600000000000003</v>
      </c>
      <c r="F1436" s="77" t="s">
        <v>225</v>
      </c>
      <c r="G1436" s="77" t="s">
        <v>207</v>
      </c>
      <c r="H1436" s="77" t="s">
        <v>189</v>
      </c>
      <c r="I1436" s="13">
        <v>7</v>
      </c>
      <c r="J1436" s="14">
        <v>2015</v>
      </c>
      <c r="K1436" s="78" t="s">
        <v>428</v>
      </c>
      <c r="L1436" s="79" t="s">
        <v>1275</v>
      </c>
      <c r="M1436" s="79" t="s">
        <v>23</v>
      </c>
      <c r="N1436" s="15" t="s">
        <v>28</v>
      </c>
      <c r="O1436" s="15" t="s">
        <v>29</v>
      </c>
      <c r="P1436" s="80" t="s">
        <v>2130</v>
      </c>
      <c r="Q1436" s="80" t="s">
        <v>207</v>
      </c>
    </row>
    <row r="1437" spans="1:17" hidden="1">
      <c r="A1437" t="s">
        <v>1533</v>
      </c>
      <c r="B1437" t="s">
        <v>1232</v>
      </c>
      <c r="C1437" s="1">
        <v>38.869999999999997</v>
      </c>
      <c r="E1437" s="42">
        <f t="shared" si="30"/>
        <v>38.869999999999997</v>
      </c>
      <c r="F1437" s="77" t="s">
        <v>225</v>
      </c>
      <c r="G1437" s="77" t="s">
        <v>207</v>
      </c>
      <c r="H1437" s="77" t="s">
        <v>189</v>
      </c>
      <c r="I1437" s="13">
        <v>7</v>
      </c>
      <c r="J1437" s="14">
        <v>2015</v>
      </c>
      <c r="K1437" s="78" t="s">
        <v>34</v>
      </c>
      <c r="L1437" s="79" t="s">
        <v>35</v>
      </c>
      <c r="M1437" s="79" t="s">
        <v>299</v>
      </c>
      <c r="N1437" s="15" t="s">
        <v>28</v>
      </c>
      <c r="O1437" s="15" t="s">
        <v>29</v>
      </c>
      <c r="P1437" s="80" t="s">
        <v>2130</v>
      </c>
      <c r="Q1437" s="80" t="s">
        <v>207</v>
      </c>
    </row>
    <row r="1438" spans="1:17" hidden="1">
      <c r="A1438" t="s">
        <v>1533</v>
      </c>
      <c r="B1438" t="s">
        <v>1213</v>
      </c>
      <c r="C1438" s="1">
        <v>49.77</v>
      </c>
      <c r="E1438" s="42">
        <f t="shared" si="30"/>
        <v>49.77</v>
      </c>
      <c r="F1438" s="77" t="s">
        <v>225</v>
      </c>
      <c r="G1438" s="77" t="s">
        <v>207</v>
      </c>
      <c r="H1438" s="77" t="s">
        <v>189</v>
      </c>
      <c r="I1438" s="13">
        <v>7</v>
      </c>
      <c r="J1438" s="14">
        <v>2015</v>
      </c>
      <c r="K1438" s="78" t="s">
        <v>34</v>
      </c>
      <c r="L1438" s="79" t="s">
        <v>35</v>
      </c>
      <c r="M1438" s="79" t="s">
        <v>299</v>
      </c>
      <c r="N1438" s="15" t="s">
        <v>28</v>
      </c>
      <c r="O1438" s="15" t="s">
        <v>29</v>
      </c>
      <c r="P1438" s="80" t="s">
        <v>2130</v>
      </c>
      <c r="Q1438" s="80" t="s">
        <v>207</v>
      </c>
    </row>
    <row r="1439" spans="1:17" hidden="1">
      <c r="A1439" t="s">
        <v>1533</v>
      </c>
      <c r="B1439" t="s">
        <v>1166</v>
      </c>
      <c r="C1439" s="1">
        <v>277.98</v>
      </c>
      <c r="E1439" s="42">
        <f t="shared" si="30"/>
        <v>277.98</v>
      </c>
      <c r="F1439" s="77" t="s">
        <v>225</v>
      </c>
      <c r="G1439" s="77" t="s">
        <v>207</v>
      </c>
      <c r="H1439" s="77" t="s">
        <v>189</v>
      </c>
      <c r="I1439" s="13">
        <v>7</v>
      </c>
      <c r="J1439" s="14">
        <v>2015</v>
      </c>
      <c r="K1439" s="78" t="s">
        <v>446</v>
      </c>
      <c r="L1439" s="79" t="s">
        <v>1268</v>
      </c>
      <c r="M1439" s="79" t="s">
        <v>23</v>
      </c>
      <c r="N1439" s="15" t="s">
        <v>28</v>
      </c>
      <c r="O1439" s="15" t="s">
        <v>29</v>
      </c>
      <c r="P1439" s="80" t="s">
        <v>2130</v>
      </c>
      <c r="Q1439" s="80" t="s">
        <v>207</v>
      </c>
    </row>
    <row r="1440" spans="1:17" hidden="1">
      <c r="A1440" t="s">
        <v>1533</v>
      </c>
      <c r="B1440" t="s">
        <v>1650</v>
      </c>
      <c r="C1440" s="1">
        <v>14.7</v>
      </c>
      <c r="E1440" s="42">
        <f t="shared" si="30"/>
        <v>14.7</v>
      </c>
      <c r="F1440" s="77" t="s">
        <v>225</v>
      </c>
      <c r="G1440" s="77" t="s">
        <v>207</v>
      </c>
      <c r="H1440" s="77" t="s">
        <v>189</v>
      </c>
      <c r="I1440" s="13">
        <v>7</v>
      </c>
      <c r="J1440" s="14">
        <v>2015</v>
      </c>
      <c r="K1440" s="78" t="s">
        <v>182</v>
      </c>
      <c r="L1440" s="79" t="s">
        <v>232</v>
      </c>
      <c r="M1440" s="79" t="s">
        <v>23</v>
      </c>
      <c r="N1440" s="15" t="s">
        <v>28</v>
      </c>
      <c r="O1440" s="15" t="s">
        <v>29</v>
      </c>
      <c r="P1440" s="80" t="s">
        <v>2130</v>
      </c>
      <c r="Q1440" s="80" t="s">
        <v>207</v>
      </c>
    </row>
    <row r="1441" spans="1:17" hidden="1">
      <c r="A1441" t="s">
        <v>1533</v>
      </c>
      <c r="B1441" t="s">
        <v>1136</v>
      </c>
      <c r="C1441" s="1">
        <v>200</v>
      </c>
      <c r="E1441" s="42">
        <f t="shared" si="30"/>
        <v>200</v>
      </c>
      <c r="F1441" s="77" t="s">
        <v>225</v>
      </c>
      <c r="G1441" s="77" t="s">
        <v>207</v>
      </c>
      <c r="H1441" s="77" t="s">
        <v>189</v>
      </c>
      <c r="I1441" s="13">
        <v>7</v>
      </c>
      <c r="J1441" s="14">
        <v>2015</v>
      </c>
      <c r="K1441" s="78" t="s">
        <v>182</v>
      </c>
      <c r="L1441" s="79" t="s">
        <v>232</v>
      </c>
      <c r="M1441" s="79" t="s">
        <v>23</v>
      </c>
      <c r="N1441" s="15" t="s">
        <v>28</v>
      </c>
      <c r="O1441" s="15" t="s">
        <v>29</v>
      </c>
      <c r="P1441" s="80" t="s">
        <v>2130</v>
      </c>
      <c r="Q1441" s="80" t="s">
        <v>207</v>
      </c>
    </row>
    <row r="1442" spans="1:17" hidden="1">
      <c r="A1442" t="s">
        <v>1534</v>
      </c>
      <c r="B1442" t="s">
        <v>2034</v>
      </c>
      <c r="C1442" s="1">
        <v>261.83999999999997</v>
      </c>
      <c r="E1442" s="42">
        <f t="shared" si="30"/>
        <v>261.83999999999997</v>
      </c>
      <c r="F1442" s="77" t="s">
        <v>225</v>
      </c>
      <c r="G1442" s="77" t="s">
        <v>207</v>
      </c>
      <c r="H1442" s="77" t="s">
        <v>189</v>
      </c>
      <c r="I1442" s="13">
        <v>7</v>
      </c>
      <c r="J1442" s="14">
        <v>2015</v>
      </c>
      <c r="K1442" s="78" t="s">
        <v>463</v>
      </c>
      <c r="L1442" s="79" t="s">
        <v>1243</v>
      </c>
      <c r="M1442" s="79" t="s">
        <v>288</v>
      </c>
      <c r="N1442" s="15" t="s">
        <v>28</v>
      </c>
      <c r="O1442" s="15" t="s">
        <v>29</v>
      </c>
      <c r="P1442" s="80" t="s">
        <v>2130</v>
      </c>
      <c r="Q1442" s="80" t="s">
        <v>207</v>
      </c>
    </row>
    <row r="1443" spans="1:17" hidden="1">
      <c r="A1443" t="s">
        <v>1534</v>
      </c>
      <c r="B1443" t="s">
        <v>2035</v>
      </c>
      <c r="C1443" s="1">
        <v>11.3</v>
      </c>
      <c r="E1443" s="42">
        <f t="shared" si="30"/>
        <v>11.3</v>
      </c>
      <c r="F1443" s="77" t="s">
        <v>225</v>
      </c>
      <c r="G1443" s="77" t="s">
        <v>207</v>
      </c>
      <c r="H1443" s="77" t="s">
        <v>189</v>
      </c>
      <c r="I1443" s="13">
        <v>7</v>
      </c>
      <c r="J1443" s="14">
        <v>2015</v>
      </c>
      <c r="K1443" s="78" t="s">
        <v>182</v>
      </c>
      <c r="L1443" s="79" t="s">
        <v>183</v>
      </c>
      <c r="M1443" s="79" t="s">
        <v>23</v>
      </c>
      <c r="N1443" s="15" t="s">
        <v>28</v>
      </c>
      <c r="O1443" s="15" t="s">
        <v>29</v>
      </c>
      <c r="P1443" s="80" t="s">
        <v>2130</v>
      </c>
      <c r="Q1443" s="80" t="s">
        <v>207</v>
      </c>
    </row>
    <row r="1444" spans="1:17" hidden="1">
      <c r="A1444" t="s">
        <v>1534</v>
      </c>
      <c r="B1444" t="s">
        <v>2036</v>
      </c>
      <c r="C1444" s="1">
        <v>460.87</v>
      </c>
      <c r="E1444" s="42">
        <f t="shared" si="30"/>
        <v>460.87</v>
      </c>
      <c r="F1444" s="77" t="s">
        <v>225</v>
      </c>
      <c r="G1444" s="77" t="s">
        <v>207</v>
      </c>
      <c r="H1444" s="77" t="s">
        <v>189</v>
      </c>
      <c r="I1444" s="13">
        <v>7</v>
      </c>
      <c r="J1444" s="14">
        <v>2015</v>
      </c>
      <c r="K1444" s="78" t="s">
        <v>182</v>
      </c>
      <c r="L1444" s="79" t="s">
        <v>183</v>
      </c>
      <c r="M1444" s="79" t="s">
        <v>23</v>
      </c>
      <c r="N1444" s="15" t="s">
        <v>28</v>
      </c>
      <c r="O1444" s="15" t="s">
        <v>29</v>
      </c>
      <c r="P1444" s="80" t="s">
        <v>2130</v>
      </c>
      <c r="Q1444" s="80" t="s">
        <v>207</v>
      </c>
    </row>
    <row r="1445" spans="1:17" hidden="1">
      <c r="A1445" t="s">
        <v>1534</v>
      </c>
      <c r="B1445" t="s">
        <v>2037</v>
      </c>
      <c r="C1445" s="1">
        <v>30.07</v>
      </c>
      <c r="E1445" s="42">
        <f t="shared" si="30"/>
        <v>30.07</v>
      </c>
      <c r="F1445" s="77" t="s">
        <v>225</v>
      </c>
      <c r="G1445" s="77" t="s">
        <v>207</v>
      </c>
      <c r="H1445" s="77" t="s">
        <v>189</v>
      </c>
      <c r="I1445" s="13">
        <v>7</v>
      </c>
      <c r="J1445" s="14">
        <v>2015</v>
      </c>
      <c r="K1445" s="78" t="s">
        <v>182</v>
      </c>
      <c r="L1445" s="79" t="s">
        <v>183</v>
      </c>
      <c r="M1445" s="79" t="s">
        <v>23</v>
      </c>
      <c r="N1445" s="15" t="s">
        <v>28</v>
      </c>
      <c r="O1445" s="15" t="s">
        <v>29</v>
      </c>
      <c r="P1445" s="80" t="s">
        <v>2130</v>
      </c>
      <c r="Q1445" s="80" t="s">
        <v>207</v>
      </c>
    </row>
    <row r="1446" spans="1:17" hidden="1">
      <c r="A1446" t="s">
        <v>1534</v>
      </c>
      <c r="B1446" t="s">
        <v>2038</v>
      </c>
      <c r="C1446" s="1">
        <v>6.48</v>
      </c>
      <c r="E1446" s="42">
        <f t="shared" si="30"/>
        <v>6.48</v>
      </c>
      <c r="F1446" s="77" t="s">
        <v>225</v>
      </c>
      <c r="G1446" s="77" t="s">
        <v>207</v>
      </c>
      <c r="H1446" s="77" t="s">
        <v>189</v>
      </c>
      <c r="I1446" s="13">
        <v>7</v>
      </c>
      <c r="J1446" s="14">
        <v>2015</v>
      </c>
      <c r="K1446" s="78" t="s">
        <v>140</v>
      </c>
      <c r="L1446" s="79" t="s">
        <v>2140</v>
      </c>
      <c r="M1446" s="79" t="s">
        <v>299</v>
      </c>
      <c r="N1446" s="15" t="s">
        <v>28</v>
      </c>
      <c r="O1446" s="15" t="s">
        <v>29</v>
      </c>
      <c r="P1446" s="80" t="s">
        <v>2130</v>
      </c>
      <c r="Q1446" s="80" t="s">
        <v>207</v>
      </c>
    </row>
    <row r="1447" spans="1:17" hidden="1">
      <c r="A1447" t="s">
        <v>1534</v>
      </c>
      <c r="B1447" t="s">
        <v>1217</v>
      </c>
      <c r="C1447" s="1">
        <v>39.85</v>
      </c>
      <c r="E1447" s="42">
        <f t="shared" si="30"/>
        <v>39.85</v>
      </c>
      <c r="F1447" s="77" t="s">
        <v>225</v>
      </c>
      <c r="G1447" s="77" t="s">
        <v>207</v>
      </c>
      <c r="H1447" s="77" t="s">
        <v>189</v>
      </c>
      <c r="I1447" s="13">
        <v>7</v>
      </c>
      <c r="J1447" s="14">
        <v>2015</v>
      </c>
      <c r="K1447" s="78" t="s">
        <v>435</v>
      </c>
      <c r="L1447" s="79" t="s">
        <v>1255</v>
      </c>
      <c r="M1447" s="79" t="s">
        <v>23</v>
      </c>
      <c r="N1447" s="15" t="s">
        <v>28</v>
      </c>
      <c r="O1447" s="15" t="s">
        <v>29</v>
      </c>
      <c r="P1447" s="80" t="s">
        <v>2130</v>
      </c>
      <c r="Q1447" s="80" t="s">
        <v>207</v>
      </c>
    </row>
    <row r="1448" spans="1:17" hidden="1">
      <c r="A1448" t="s">
        <v>1534</v>
      </c>
      <c r="B1448" t="s">
        <v>1136</v>
      </c>
      <c r="C1448" s="1">
        <v>200</v>
      </c>
      <c r="E1448" s="42">
        <f t="shared" si="30"/>
        <v>200</v>
      </c>
      <c r="F1448" s="77" t="s">
        <v>225</v>
      </c>
      <c r="G1448" s="77" t="s">
        <v>207</v>
      </c>
      <c r="H1448" s="77" t="s">
        <v>189</v>
      </c>
      <c r="I1448" s="13">
        <v>7</v>
      </c>
      <c r="J1448" s="14">
        <v>2015</v>
      </c>
      <c r="K1448" s="78" t="s">
        <v>182</v>
      </c>
      <c r="L1448" s="79" t="s">
        <v>232</v>
      </c>
      <c r="M1448" s="79" t="s">
        <v>23</v>
      </c>
      <c r="N1448" s="15" t="s">
        <v>28</v>
      </c>
      <c r="O1448" s="15" t="s">
        <v>29</v>
      </c>
      <c r="P1448" s="80" t="s">
        <v>2130</v>
      </c>
      <c r="Q1448" s="80" t="s">
        <v>207</v>
      </c>
    </row>
    <row r="1449" spans="1:17" hidden="1">
      <c r="A1449" t="s">
        <v>1535</v>
      </c>
      <c r="B1449" t="s">
        <v>1164</v>
      </c>
      <c r="C1449" s="1">
        <v>52.8</v>
      </c>
      <c r="E1449" s="42">
        <f t="shared" si="30"/>
        <v>52.8</v>
      </c>
      <c r="F1449" s="77" t="s">
        <v>225</v>
      </c>
      <c r="G1449" s="77" t="s">
        <v>207</v>
      </c>
      <c r="H1449" s="77" t="s">
        <v>189</v>
      </c>
      <c r="I1449" s="13">
        <v>7</v>
      </c>
      <c r="J1449" s="14">
        <v>2015</v>
      </c>
      <c r="K1449" s="78" t="s">
        <v>139</v>
      </c>
      <c r="L1449" s="79" t="s">
        <v>1267</v>
      </c>
      <c r="M1449" s="79" t="s">
        <v>299</v>
      </c>
      <c r="N1449" s="15" t="s">
        <v>28</v>
      </c>
      <c r="O1449" s="15" t="s">
        <v>29</v>
      </c>
      <c r="P1449" s="80" t="s">
        <v>2130</v>
      </c>
      <c r="Q1449" s="80" t="s">
        <v>207</v>
      </c>
    </row>
    <row r="1450" spans="1:17" hidden="1">
      <c r="A1450" t="s">
        <v>1535</v>
      </c>
      <c r="B1450" t="s">
        <v>1973</v>
      </c>
      <c r="C1450" s="1">
        <v>31.82</v>
      </c>
      <c r="E1450" s="42">
        <f t="shared" si="30"/>
        <v>31.82</v>
      </c>
      <c r="F1450" s="77" t="s">
        <v>225</v>
      </c>
      <c r="G1450" s="77" t="s">
        <v>207</v>
      </c>
      <c r="H1450" s="77" t="s">
        <v>189</v>
      </c>
      <c r="I1450" s="13">
        <v>7</v>
      </c>
      <c r="J1450" s="14">
        <v>2015</v>
      </c>
      <c r="K1450" s="78" t="s">
        <v>496</v>
      </c>
      <c r="L1450" s="79" t="s">
        <v>1251</v>
      </c>
      <c r="M1450" s="79" t="s">
        <v>23</v>
      </c>
      <c r="N1450" s="15" t="s">
        <v>28</v>
      </c>
      <c r="O1450" s="15" t="s">
        <v>29</v>
      </c>
      <c r="P1450" s="80" t="s">
        <v>2130</v>
      </c>
      <c r="Q1450" s="80" t="s">
        <v>207</v>
      </c>
    </row>
    <row r="1451" spans="1:17" hidden="1">
      <c r="A1451" t="s">
        <v>1535</v>
      </c>
      <c r="B1451" t="s">
        <v>2039</v>
      </c>
      <c r="C1451" s="1">
        <v>17.47</v>
      </c>
      <c r="E1451" s="42">
        <f t="shared" si="30"/>
        <v>17.47</v>
      </c>
      <c r="F1451" s="77" t="s">
        <v>225</v>
      </c>
      <c r="G1451" s="77" t="s">
        <v>207</v>
      </c>
      <c r="H1451" s="77" t="s">
        <v>189</v>
      </c>
      <c r="I1451" s="13">
        <v>7</v>
      </c>
      <c r="J1451" s="14">
        <v>2015</v>
      </c>
      <c r="K1451" s="78" t="s">
        <v>182</v>
      </c>
      <c r="L1451" s="79" t="s">
        <v>183</v>
      </c>
      <c r="M1451" s="79" t="s">
        <v>23</v>
      </c>
      <c r="N1451" s="15" t="s">
        <v>28</v>
      </c>
      <c r="O1451" s="15" t="s">
        <v>29</v>
      </c>
      <c r="P1451" s="80" t="s">
        <v>2130</v>
      </c>
      <c r="Q1451" s="80" t="s">
        <v>207</v>
      </c>
    </row>
    <row r="1452" spans="1:17" hidden="1">
      <c r="A1452" t="s">
        <v>1535</v>
      </c>
      <c r="B1452" t="s">
        <v>2040</v>
      </c>
      <c r="C1452" s="1">
        <v>68.03</v>
      </c>
      <c r="E1452" s="42">
        <f t="shared" si="30"/>
        <v>68.03</v>
      </c>
      <c r="F1452" s="77" t="s">
        <v>225</v>
      </c>
      <c r="G1452" s="77" t="s">
        <v>207</v>
      </c>
      <c r="H1452" s="77" t="s">
        <v>189</v>
      </c>
      <c r="I1452" s="13">
        <v>7</v>
      </c>
      <c r="J1452" s="14">
        <v>2015</v>
      </c>
      <c r="K1452" s="78" t="s">
        <v>182</v>
      </c>
      <c r="L1452" s="79" t="s">
        <v>183</v>
      </c>
      <c r="M1452" s="79" t="s">
        <v>23</v>
      </c>
      <c r="N1452" s="15" t="s">
        <v>28</v>
      </c>
      <c r="O1452" s="15" t="s">
        <v>29</v>
      </c>
      <c r="P1452" s="80" t="s">
        <v>2130</v>
      </c>
      <c r="Q1452" s="80" t="s">
        <v>207</v>
      </c>
    </row>
    <row r="1453" spans="1:17" hidden="1">
      <c r="A1453" t="s">
        <v>1535</v>
      </c>
      <c r="B1453" t="s">
        <v>1145</v>
      </c>
      <c r="C1453" s="1">
        <v>73</v>
      </c>
      <c r="E1453" s="42">
        <f t="shared" ref="E1453:E1516" si="31">C1453</f>
        <v>73</v>
      </c>
      <c r="F1453" s="77" t="s">
        <v>225</v>
      </c>
      <c r="G1453" s="77" t="s">
        <v>207</v>
      </c>
      <c r="H1453" s="77" t="s">
        <v>189</v>
      </c>
      <c r="I1453" s="13">
        <v>7</v>
      </c>
      <c r="J1453" s="14">
        <v>2015</v>
      </c>
      <c r="K1453" s="78" t="s">
        <v>397</v>
      </c>
      <c r="L1453" s="79" t="s">
        <v>1256</v>
      </c>
      <c r="M1453" s="79" t="s">
        <v>299</v>
      </c>
      <c r="N1453" s="15" t="s">
        <v>28</v>
      </c>
      <c r="O1453" s="15" t="s">
        <v>29</v>
      </c>
      <c r="P1453" s="80" t="s">
        <v>2130</v>
      </c>
      <c r="Q1453" s="80" t="s">
        <v>207</v>
      </c>
    </row>
    <row r="1454" spans="1:17" hidden="1">
      <c r="A1454" t="s">
        <v>1535</v>
      </c>
      <c r="B1454" t="s">
        <v>1152</v>
      </c>
      <c r="C1454" s="1">
        <v>16.91</v>
      </c>
      <c r="E1454" s="42">
        <f t="shared" si="31"/>
        <v>16.91</v>
      </c>
      <c r="F1454" s="77" t="s">
        <v>225</v>
      </c>
      <c r="G1454" s="77" t="s">
        <v>207</v>
      </c>
      <c r="H1454" s="77" t="s">
        <v>189</v>
      </c>
      <c r="I1454" s="13">
        <v>7</v>
      </c>
      <c r="J1454" s="14">
        <v>2015</v>
      </c>
      <c r="K1454" s="78" t="s">
        <v>34</v>
      </c>
      <c r="L1454" s="79" t="s">
        <v>35</v>
      </c>
      <c r="M1454" s="79" t="s">
        <v>299</v>
      </c>
      <c r="N1454" s="15" t="s">
        <v>28</v>
      </c>
      <c r="O1454" s="15" t="s">
        <v>29</v>
      </c>
      <c r="P1454" s="80" t="s">
        <v>2130</v>
      </c>
      <c r="Q1454" s="80" t="s">
        <v>207</v>
      </c>
    </row>
    <row r="1455" spans="1:17" hidden="1">
      <c r="A1455" t="s">
        <v>1536</v>
      </c>
      <c r="B1455" t="s">
        <v>2041</v>
      </c>
      <c r="C1455" s="1">
        <v>30.07</v>
      </c>
      <c r="E1455" s="42">
        <f t="shared" si="31"/>
        <v>30.07</v>
      </c>
      <c r="F1455" s="77" t="s">
        <v>225</v>
      </c>
      <c r="G1455" s="77" t="s">
        <v>207</v>
      </c>
      <c r="H1455" s="77" t="s">
        <v>189</v>
      </c>
      <c r="I1455" s="13">
        <v>7</v>
      </c>
      <c r="J1455" s="14">
        <v>2015</v>
      </c>
      <c r="K1455" s="78" t="s">
        <v>182</v>
      </c>
      <c r="L1455" s="79" t="s">
        <v>183</v>
      </c>
      <c r="M1455" s="79" t="s">
        <v>23</v>
      </c>
      <c r="N1455" s="15" t="s">
        <v>28</v>
      </c>
      <c r="O1455" s="15" t="s">
        <v>29</v>
      </c>
      <c r="P1455" s="80" t="s">
        <v>2130</v>
      </c>
      <c r="Q1455" s="80" t="s">
        <v>207</v>
      </c>
    </row>
    <row r="1456" spans="1:17" hidden="1">
      <c r="A1456" t="s">
        <v>1536</v>
      </c>
      <c r="B1456" t="s">
        <v>1136</v>
      </c>
      <c r="C1456" s="1">
        <v>200</v>
      </c>
      <c r="E1456" s="42">
        <f t="shared" si="31"/>
        <v>200</v>
      </c>
      <c r="F1456" s="77" t="s">
        <v>225</v>
      </c>
      <c r="G1456" s="77" t="s">
        <v>207</v>
      </c>
      <c r="H1456" s="77" t="s">
        <v>189</v>
      </c>
      <c r="I1456" s="13">
        <v>7</v>
      </c>
      <c r="J1456" s="14">
        <v>2015</v>
      </c>
      <c r="K1456" s="78" t="s">
        <v>182</v>
      </c>
      <c r="L1456" s="79" t="s">
        <v>232</v>
      </c>
      <c r="M1456" s="79" t="s">
        <v>23</v>
      </c>
      <c r="N1456" s="15" t="s">
        <v>28</v>
      </c>
      <c r="O1456" s="15" t="s">
        <v>29</v>
      </c>
      <c r="P1456" s="80" t="s">
        <v>2130</v>
      </c>
      <c r="Q1456" s="80" t="s">
        <v>207</v>
      </c>
    </row>
    <row r="1457" spans="1:17" hidden="1">
      <c r="A1457" t="s">
        <v>1536</v>
      </c>
      <c r="B1457" t="s">
        <v>1948</v>
      </c>
      <c r="C1457" s="1">
        <v>68.52</v>
      </c>
      <c r="E1457" s="42">
        <f t="shared" si="31"/>
        <v>68.52</v>
      </c>
      <c r="F1457" s="77" t="s">
        <v>225</v>
      </c>
      <c r="G1457" s="77" t="s">
        <v>207</v>
      </c>
      <c r="H1457" s="77" t="s">
        <v>189</v>
      </c>
      <c r="I1457" s="13">
        <v>7</v>
      </c>
      <c r="J1457" s="14">
        <v>2015</v>
      </c>
      <c r="K1457" s="78" t="s">
        <v>78</v>
      </c>
      <c r="L1457" s="79" t="s">
        <v>1258</v>
      </c>
      <c r="M1457" s="79" t="s">
        <v>23</v>
      </c>
      <c r="N1457" s="15" t="s">
        <v>28</v>
      </c>
      <c r="O1457" s="15" t="s">
        <v>29</v>
      </c>
      <c r="P1457" s="80" t="s">
        <v>2130</v>
      </c>
      <c r="Q1457" s="80" t="s">
        <v>207</v>
      </c>
    </row>
    <row r="1458" spans="1:17" hidden="1">
      <c r="A1458" t="s">
        <v>1537</v>
      </c>
      <c r="B1458" t="s">
        <v>2007</v>
      </c>
      <c r="C1458" s="1">
        <v>73</v>
      </c>
      <c r="E1458" s="42">
        <f t="shared" si="31"/>
        <v>73</v>
      </c>
      <c r="F1458" s="77" t="s">
        <v>225</v>
      </c>
      <c r="G1458" s="77" t="s">
        <v>207</v>
      </c>
      <c r="H1458" s="77" t="s">
        <v>189</v>
      </c>
      <c r="I1458" s="13">
        <v>7</v>
      </c>
      <c r="J1458" s="14">
        <v>2015</v>
      </c>
      <c r="K1458" s="78" t="s">
        <v>397</v>
      </c>
      <c r="L1458" s="79" t="s">
        <v>1256</v>
      </c>
      <c r="M1458" s="79" t="s">
        <v>299</v>
      </c>
      <c r="N1458" s="15" t="s">
        <v>28</v>
      </c>
      <c r="O1458" s="15" t="s">
        <v>29</v>
      </c>
      <c r="P1458" s="80" t="s">
        <v>2130</v>
      </c>
      <c r="Q1458" s="80" t="s">
        <v>207</v>
      </c>
    </row>
    <row r="1459" spans="1:17" hidden="1">
      <c r="A1459" t="s">
        <v>1537</v>
      </c>
      <c r="B1459" t="s">
        <v>2042</v>
      </c>
      <c r="C1459" s="1">
        <v>22.78</v>
      </c>
      <c r="E1459" s="42">
        <f t="shared" si="31"/>
        <v>22.78</v>
      </c>
      <c r="F1459" s="77" t="s">
        <v>225</v>
      </c>
      <c r="G1459" s="77" t="s">
        <v>207</v>
      </c>
      <c r="H1459" s="77" t="s">
        <v>189</v>
      </c>
      <c r="I1459" s="13">
        <v>7</v>
      </c>
      <c r="J1459" s="14">
        <v>2015</v>
      </c>
      <c r="K1459" s="78" t="s">
        <v>182</v>
      </c>
      <c r="L1459" s="79" t="s">
        <v>183</v>
      </c>
      <c r="M1459" s="79" t="s">
        <v>23</v>
      </c>
      <c r="N1459" s="15" t="s">
        <v>28</v>
      </c>
      <c r="O1459" s="15" t="s">
        <v>29</v>
      </c>
      <c r="P1459" s="80" t="s">
        <v>2130</v>
      </c>
      <c r="Q1459" s="80" t="s">
        <v>207</v>
      </c>
    </row>
    <row r="1460" spans="1:17" hidden="1">
      <c r="A1460" t="s">
        <v>1537</v>
      </c>
      <c r="B1460" t="s">
        <v>2043</v>
      </c>
      <c r="C1460" s="1">
        <v>66.540000000000006</v>
      </c>
      <c r="E1460" s="42">
        <f t="shared" si="31"/>
        <v>66.540000000000006</v>
      </c>
      <c r="F1460" s="77" t="s">
        <v>225</v>
      </c>
      <c r="G1460" s="77" t="s">
        <v>207</v>
      </c>
      <c r="H1460" s="77" t="s">
        <v>189</v>
      </c>
      <c r="I1460" s="13">
        <v>7</v>
      </c>
      <c r="J1460" s="14">
        <v>2015</v>
      </c>
      <c r="K1460" s="78" t="s">
        <v>182</v>
      </c>
      <c r="L1460" s="79" t="s">
        <v>183</v>
      </c>
      <c r="M1460" s="79" t="s">
        <v>23</v>
      </c>
      <c r="N1460" s="15" t="s">
        <v>28</v>
      </c>
      <c r="O1460" s="15" t="s">
        <v>29</v>
      </c>
      <c r="P1460" s="80" t="s">
        <v>2130</v>
      </c>
      <c r="Q1460" s="80" t="s">
        <v>207</v>
      </c>
    </row>
    <row r="1461" spans="1:17" hidden="1">
      <c r="A1461" t="s">
        <v>1537</v>
      </c>
      <c r="B1461" t="s">
        <v>2044</v>
      </c>
      <c r="C1461" s="1">
        <v>23.18</v>
      </c>
      <c r="E1461" s="42">
        <f t="shared" si="31"/>
        <v>23.18</v>
      </c>
      <c r="F1461" s="77" t="s">
        <v>225</v>
      </c>
      <c r="G1461" s="77" t="s">
        <v>207</v>
      </c>
      <c r="H1461" s="77" t="s">
        <v>189</v>
      </c>
      <c r="I1461" s="13">
        <v>7</v>
      </c>
      <c r="J1461" s="14">
        <v>2015</v>
      </c>
      <c r="K1461" s="78" t="s">
        <v>460</v>
      </c>
      <c r="L1461" s="79" t="s">
        <v>1259</v>
      </c>
      <c r="M1461" s="79" t="s">
        <v>281</v>
      </c>
      <c r="N1461" s="15" t="s">
        <v>28</v>
      </c>
      <c r="O1461" s="15" t="s">
        <v>29</v>
      </c>
      <c r="P1461" s="80" t="s">
        <v>2130</v>
      </c>
      <c r="Q1461" s="80" t="s">
        <v>207</v>
      </c>
    </row>
    <row r="1462" spans="1:17" hidden="1">
      <c r="A1462" t="s">
        <v>1537</v>
      </c>
      <c r="B1462" t="s">
        <v>1158</v>
      </c>
      <c r="C1462" s="1">
        <v>86.54</v>
      </c>
      <c r="E1462" s="42">
        <f t="shared" si="31"/>
        <v>86.54</v>
      </c>
      <c r="F1462" s="77" t="s">
        <v>225</v>
      </c>
      <c r="G1462" s="77" t="s">
        <v>207</v>
      </c>
      <c r="H1462" s="77" t="s">
        <v>189</v>
      </c>
      <c r="I1462" s="13">
        <v>7</v>
      </c>
      <c r="J1462" s="14">
        <v>2015</v>
      </c>
      <c r="K1462" s="78" t="s">
        <v>34</v>
      </c>
      <c r="L1462" s="79" t="s">
        <v>35</v>
      </c>
      <c r="M1462" s="79" t="s">
        <v>299</v>
      </c>
      <c r="N1462" s="15" t="s">
        <v>28</v>
      </c>
      <c r="O1462" s="15" t="s">
        <v>29</v>
      </c>
      <c r="P1462" s="80" t="s">
        <v>2130</v>
      </c>
      <c r="Q1462" s="80" t="s">
        <v>207</v>
      </c>
    </row>
    <row r="1463" spans="1:17" hidden="1">
      <c r="A1463" t="s">
        <v>1537</v>
      </c>
      <c r="B1463" t="s">
        <v>1131</v>
      </c>
      <c r="C1463" s="1">
        <v>125</v>
      </c>
      <c r="E1463" s="42">
        <f t="shared" si="31"/>
        <v>125</v>
      </c>
      <c r="F1463" s="77" t="s">
        <v>225</v>
      </c>
      <c r="G1463" s="77" t="s">
        <v>207</v>
      </c>
      <c r="H1463" s="77" t="s">
        <v>189</v>
      </c>
      <c r="I1463" s="13">
        <v>7</v>
      </c>
      <c r="J1463" s="14">
        <v>2015</v>
      </c>
      <c r="K1463" s="78" t="s">
        <v>435</v>
      </c>
      <c r="L1463" s="79" t="s">
        <v>79</v>
      </c>
      <c r="M1463" s="79" t="s">
        <v>23</v>
      </c>
      <c r="N1463" s="15" t="s">
        <v>28</v>
      </c>
      <c r="O1463" s="15" t="s">
        <v>29</v>
      </c>
      <c r="P1463" s="80" t="s">
        <v>2130</v>
      </c>
      <c r="Q1463" s="80" t="s">
        <v>207</v>
      </c>
    </row>
    <row r="1464" spans="1:17" hidden="1">
      <c r="A1464" t="s">
        <v>1538</v>
      </c>
      <c r="B1464" t="s">
        <v>1858</v>
      </c>
      <c r="C1464" s="1">
        <v>8.65</v>
      </c>
      <c r="E1464" s="42">
        <f t="shared" si="31"/>
        <v>8.65</v>
      </c>
      <c r="F1464" s="77" t="s">
        <v>225</v>
      </c>
      <c r="G1464" s="77" t="s">
        <v>207</v>
      </c>
      <c r="H1464" s="77" t="s">
        <v>189</v>
      </c>
      <c r="I1464" s="13">
        <v>7</v>
      </c>
      <c r="J1464" s="14">
        <v>2015</v>
      </c>
      <c r="K1464" s="78" t="s">
        <v>34</v>
      </c>
      <c r="L1464" s="79" t="s">
        <v>35</v>
      </c>
      <c r="M1464" s="79" t="s">
        <v>299</v>
      </c>
      <c r="N1464" s="15" t="s">
        <v>28</v>
      </c>
      <c r="O1464" s="15" t="s">
        <v>29</v>
      </c>
      <c r="P1464" s="80" t="s">
        <v>2130</v>
      </c>
      <c r="Q1464" s="80" t="s">
        <v>207</v>
      </c>
    </row>
    <row r="1465" spans="1:17" hidden="1">
      <c r="A1465" t="s">
        <v>1538</v>
      </c>
      <c r="B1465" t="s">
        <v>1859</v>
      </c>
      <c r="C1465" s="1">
        <v>65.58</v>
      </c>
      <c r="E1465" s="42">
        <f t="shared" si="31"/>
        <v>65.58</v>
      </c>
      <c r="F1465" s="77" t="s">
        <v>225</v>
      </c>
      <c r="G1465" s="77" t="s">
        <v>207</v>
      </c>
      <c r="H1465" s="77" t="s">
        <v>189</v>
      </c>
      <c r="I1465" s="13">
        <v>7</v>
      </c>
      <c r="J1465" s="14">
        <v>2015</v>
      </c>
      <c r="K1465" s="78" t="s">
        <v>34</v>
      </c>
      <c r="L1465" s="79" t="s">
        <v>35</v>
      </c>
      <c r="M1465" s="79" t="s">
        <v>299</v>
      </c>
      <c r="N1465" s="15" t="s">
        <v>28</v>
      </c>
      <c r="O1465" s="15" t="s">
        <v>29</v>
      </c>
      <c r="P1465" s="80" t="s">
        <v>2130</v>
      </c>
      <c r="Q1465" s="80" t="s">
        <v>207</v>
      </c>
    </row>
    <row r="1466" spans="1:17" hidden="1">
      <c r="A1466" t="s">
        <v>1538</v>
      </c>
      <c r="B1466" t="s">
        <v>1995</v>
      </c>
      <c r="C1466" s="1">
        <v>10.8</v>
      </c>
      <c r="E1466" s="42">
        <f t="shared" si="31"/>
        <v>10.8</v>
      </c>
      <c r="F1466" s="77" t="s">
        <v>225</v>
      </c>
      <c r="G1466" s="77" t="s">
        <v>207</v>
      </c>
      <c r="H1466" s="77" t="s">
        <v>189</v>
      </c>
      <c r="I1466" s="13">
        <v>7</v>
      </c>
      <c r="J1466" s="14">
        <v>2015</v>
      </c>
      <c r="K1466" s="78" t="s">
        <v>34</v>
      </c>
      <c r="L1466" s="79" t="s">
        <v>35</v>
      </c>
      <c r="M1466" s="79" t="s">
        <v>299</v>
      </c>
      <c r="N1466" s="15" t="s">
        <v>28</v>
      </c>
      <c r="O1466" s="15" t="s">
        <v>29</v>
      </c>
      <c r="P1466" s="80" t="s">
        <v>2130</v>
      </c>
      <c r="Q1466" s="80" t="s">
        <v>207</v>
      </c>
    </row>
    <row r="1467" spans="1:17" hidden="1">
      <c r="A1467" t="s">
        <v>1538</v>
      </c>
      <c r="B1467" t="s">
        <v>2045</v>
      </c>
      <c r="C1467" s="1">
        <v>24.84</v>
      </c>
      <c r="E1467" s="42">
        <f t="shared" si="31"/>
        <v>24.84</v>
      </c>
      <c r="F1467" s="77" t="s">
        <v>225</v>
      </c>
      <c r="G1467" s="77" t="s">
        <v>207</v>
      </c>
      <c r="H1467" s="77" t="s">
        <v>189</v>
      </c>
      <c r="I1467" s="13">
        <v>7</v>
      </c>
      <c r="J1467" s="14">
        <v>2015</v>
      </c>
      <c r="K1467" s="78" t="s">
        <v>123</v>
      </c>
      <c r="L1467" s="79" t="s">
        <v>101</v>
      </c>
      <c r="M1467" s="79" t="s">
        <v>284</v>
      </c>
      <c r="N1467" s="15" t="s">
        <v>28</v>
      </c>
      <c r="O1467" s="15" t="s">
        <v>29</v>
      </c>
      <c r="P1467" s="80" t="s">
        <v>2130</v>
      </c>
      <c r="Q1467" s="80" t="s">
        <v>207</v>
      </c>
    </row>
    <row r="1468" spans="1:17" hidden="1">
      <c r="A1468" t="s">
        <v>1539</v>
      </c>
      <c r="B1468" t="s">
        <v>2046</v>
      </c>
      <c r="C1468" s="1">
        <v>62.38</v>
      </c>
      <c r="E1468" s="42">
        <f t="shared" si="31"/>
        <v>62.38</v>
      </c>
      <c r="F1468" s="77" t="s">
        <v>225</v>
      </c>
      <c r="G1468" s="77" t="s">
        <v>207</v>
      </c>
      <c r="H1468" s="77" t="s">
        <v>189</v>
      </c>
      <c r="I1468" s="13">
        <v>7</v>
      </c>
      <c r="J1468" s="14">
        <v>2015</v>
      </c>
      <c r="K1468" s="78" t="s">
        <v>123</v>
      </c>
      <c r="L1468" s="79" t="s">
        <v>101</v>
      </c>
      <c r="M1468" s="79" t="s">
        <v>284</v>
      </c>
      <c r="N1468" s="15" t="s">
        <v>28</v>
      </c>
      <c r="O1468" s="15" t="s">
        <v>29</v>
      </c>
      <c r="P1468" s="80" t="s">
        <v>2130</v>
      </c>
      <c r="Q1468" s="80" t="s">
        <v>207</v>
      </c>
    </row>
    <row r="1469" spans="1:17" hidden="1">
      <c r="A1469" t="s">
        <v>1539</v>
      </c>
      <c r="B1469" t="s">
        <v>2047</v>
      </c>
      <c r="C1469" s="1">
        <v>36.409999999999997</v>
      </c>
      <c r="E1469" s="42">
        <f t="shared" si="31"/>
        <v>36.409999999999997</v>
      </c>
      <c r="F1469" s="77" t="s">
        <v>225</v>
      </c>
      <c r="G1469" s="77" t="s">
        <v>207</v>
      </c>
      <c r="H1469" s="77" t="s">
        <v>189</v>
      </c>
      <c r="I1469" s="13">
        <v>7</v>
      </c>
      <c r="J1469" s="14">
        <v>2015</v>
      </c>
      <c r="K1469" s="78" t="s">
        <v>486</v>
      </c>
      <c r="L1469" s="79" t="s">
        <v>1250</v>
      </c>
      <c r="M1469" s="79" t="s">
        <v>23</v>
      </c>
      <c r="N1469" s="15" t="s">
        <v>28</v>
      </c>
      <c r="O1469" s="15" t="s">
        <v>29</v>
      </c>
      <c r="P1469" s="80" t="s">
        <v>2130</v>
      </c>
      <c r="Q1469" s="80" t="s">
        <v>207</v>
      </c>
    </row>
    <row r="1470" spans="1:17" hidden="1">
      <c r="A1470" t="s">
        <v>1539</v>
      </c>
      <c r="B1470" t="s">
        <v>2048</v>
      </c>
      <c r="C1470" s="1">
        <v>317.95</v>
      </c>
      <c r="E1470" s="42">
        <f t="shared" si="31"/>
        <v>317.95</v>
      </c>
      <c r="F1470" s="77" t="s">
        <v>225</v>
      </c>
      <c r="G1470" s="77" t="s">
        <v>207</v>
      </c>
      <c r="H1470" s="77" t="s">
        <v>189</v>
      </c>
      <c r="I1470" s="13">
        <v>7</v>
      </c>
      <c r="J1470" s="14">
        <v>2015</v>
      </c>
      <c r="K1470" s="78" t="s">
        <v>463</v>
      </c>
      <c r="L1470" s="79" t="s">
        <v>1253</v>
      </c>
      <c r="M1470" s="79" t="s">
        <v>23</v>
      </c>
      <c r="N1470" s="15" t="s">
        <v>28</v>
      </c>
      <c r="O1470" s="15" t="s">
        <v>29</v>
      </c>
      <c r="P1470" s="80" t="s">
        <v>2130</v>
      </c>
      <c r="Q1470" s="80" t="s">
        <v>207</v>
      </c>
    </row>
    <row r="1471" spans="1:17" hidden="1">
      <c r="A1471" t="s">
        <v>1540</v>
      </c>
      <c r="B1471" t="s">
        <v>2049</v>
      </c>
      <c r="C1471" s="1">
        <v>-29</v>
      </c>
      <c r="E1471" s="42">
        <f t="shared" si="31"/>
        <v>-29</v>
      </c>
      <c r="F1471" s="77" t="s">
        <v>1038</v>
      </c>
      <c r="G1471" s="77" t="s">
        <v>207</v>
      </c>
      <c r="H1471" s="77" t="s">
        <v>189</v>
      </c>
      <c r="I1471" s="13">
        <v>7</v>
      </c>
      <c r="J1471" s="14">
        <v>2015</v>
      </c>
      <c r="K1471" s="78" t="s">
        <v>4954</v>
      </c>
      <c r="L1471" s="79" t="s">
        <v>1278</v>
      </c>
      <c r="M1471" s="79" t="s">
        <v>4955</v>
      </c>
      <c r="N1471" s="15" t="e">
        <v>#N/A</v>
      </c>
      <c r="O1471" s="15" t="e">
        <v>#N/A</v>
      </c>
      <c r="P1471" s="80" t="s">
        <v>2130</v>
      </c>
      <c r="Q1471" s="80" t="s">
        <v>207</v>
      </c>
    </row>
    <row r="1472" spans="1:17" hidden="1">
      <c r="A1472" t="s">
        <v>1540</v>
      </c>
      <c r="B1472" t="s">
        <v>1182</v>
      </c>
      <c r="C1472" s="1">
        <v>11.07</v>
      </c>
      <c r="E1472" s="42">
        <f t="shared" si="31"/>
        <v>11.07</v>
      </c>
      <c r="F1472" s="77" t="s">
        <v>225</v>
      </c>
      <c r="G1472" s="77" t="s">
        <v>207</v>
      </c>
      <c r="H1472" s="77" t="s">
        <v>189</v>
      </c>
      <c r="I1472" s="13">
        <v>7</v>
      </c>
      <c r="J1472" s="14">
        <v>2015</v>
      </c>
      <c r="K1472" s="78" t="s">
        <v>428</v>
      </c>
      <c r="L1472" s="79" t="s">
        <v>1275</v>
      </c>
      <c r="M1472" s="79" t="s">
        <v>23</v>
      </c>
      <c r="N1472" s="15" t="s">
        <v>28</v>
      </c>
      <c r="O1472" s="15" t="s">
        <v>29</v>
      </c>
      <c r="P1472" s="80" t="s">
        <v>2130</v>
      </c>
      <c r="Q1472" s="80" t="s">
        <v>207</v>
      </c>
    </row>
    <row r="1473" spans="1:17" hidden="1">
      <c r="A1473" t="s">
        <v>1540</v>
      </c>
      <c r="B1473" t="s">
        <v>1161</v>
      </c>
      <c r="C1473" s="1">
        <v>1.99</v>
      </c>
      <c r="E1473" s="42">
        <f t="shared" si="31"/>
        <v>1.99</v>
      </c>
      <c r="F1473" s="77" t="s">
        <v>225</v>
      </c>
      <c r="G1473" s="77" t="s">
        <v>207</v>
      </c>
      <c r="H1473" s="77" t="s">
        <v>189</v>
      </c>
      <c r="I1473" s="13">
        <v>7</v>
      </c>
      <c r="J1473" s="14">
        <v>2015</v>
      </c>
      <c r="K1473" s="78" t="s">
        <v>78</v>
      </c>
      <c r="L1473" s="79" t="s">
        <v>1263</v>
      </c>
      <c r="M1473" s="79" t="s">
        <v>23</v>
      </c>
      <c r="N1473" s="15" t="s">
        <v>28</v>
      </c>
      <c r="O1473" s="15" t="s">
        <v>29</v>
      </c>
      <c r="P1473" s="80" t="s">
        <v>2130</v>
      </c>
      <c r="Q1473" s="80" t="s">
        <v>207</v>
      </c>
    </row>
    <row r="1474" spans="1:17" hidden="1">
      <c r="A1474" t="s">
        <v>1540</v>
      </c>
      <c r="B1474" t="s">
        <v>1985</v>
      </c>
      <c r="C1474" s="1">
        <v>154.65</v>
      </c>
      <c r="E1474" s="42">
        <f t="shared" si="31"/>
        <v>154.65</v>
      </c>
      <c r="F1474" s="77" t="s">
        <v>225</v>
      </c>
      <c r="G1474" s="77" t="s">
        <v>207</v>
      </c>
      <c r="H1474" s="77" t="s">
        <v>189</v>
      </c>
      <c r="I1474" s="13">
        <v>7</v>
      </c>
      <c r="J1474" s="14">
        <v>2015</v>
      </c>
      <c r="K1474" s="78" t="s">
        <v>31</v>
      </c>
      <c r="L1474" s="79" t="s">
        <v>110</v>
      </c>
      <c r="M1474" s="79" t="s">
        <v>23</v>
      </c>
      <c r="N1474" s="15" t="s">
        <v>28</v>
      </c>
      <c r="O1474" s="15" t="s">
        <v>24</v>
      </c>
      <c r="P1474" s="80" t="s">
        <v>2130</v>
      </c>
      <c r="Q1474" s="80" t="s">
        <v>207</v>
      </c>
    </row>
    <row r="1475" spans="1:17" hidden="1">
      <c r="A1475" t="s">
        <v>1540</v>
      </c>
      <c r="B1475" t="s">
        <v>2044</v>
      </c>
      <c r="C1475" s="1">
        <v>67.849999999999994</v>
      </c>
      <c r="E1475" s="42">
        <f t="shared" si="31"/>
        <v>67.849999999999994</v>
      </c>
      <c r="F1475" s="77" t="s">
        <v>225</v>
      </c>
      <c r="G1475" s="77" t="s">
        <v>207</v>
      </c>
      <c r="H1475" s="77" t="s">
        <v>189</v>
      </c>
      <c r="I1475" s="13">
        <v>7</v>
      </c>
      <c r="J1475" s="14">
        <v>2015</v>
      </c>
      <c r="K1475" s="78" t="s">
        <v>460</v>
      </c>
      <c r="L1475" s="79" t="s">
        <v>1259</v>
      </c>
      <c r="M1475" s="79" t="s">
        <v>281</v>
      </c>
      <c r="N1475" s="15" t="s">
        <v>28</v>
      </c>
      <c r="O1475" s="15" t="s">
        <v>29</v>
      </c>
      <c r="P1475" s="80" t="s">
        <v>2130</v>
      </c>
      <c r="Q1475" s="80" t="s">
        <v>207</v>
      </c>
    </row>
    <row r="1476" spans="1:17" hidden="1">
      <c r="A1476" t="s">
        <v>1540</v>
      </c>
      <c r="B1476" t="s">
        <v>2050</v>
      </c>
      <c r="C1476" s="1">
        <v>20.13</v>
      </c>
      <c r="E1476" s="42">
        <f t="shared" si="31"/>
        <v>20.13</v>
      </c>
      <c r="F1476" s="77" t="s">
        <v>225</v>
      </c>
      <c r="G1476" s="77" t="s">
        <v>207</v>
      </c>
      <c r="H1476" s="77" t="s">
        <v>189</v>
      </c>
      <c r="I1476" s="13">
        <v>7</v>
      </c>
      <c r="J1476" s="14">
        <v>2015</v>
      </c>
      <c r="K1476" s="78" t="s">
        <v>34</v>
      </c>
      <c r="L1476" s="79" t="s">
        <v>35</v>
      </c>
      <c r="M1476" s="79" t="s">
        <v>299</v>
      </c>
      <c r="N1476" s="15" t="s">
        <v>28</v>
      </c>
      <c r="O1476" s="15" t="s">
        <v>29</v>
      </c>
      <c r="P1476" s="80" t="s">
        <v>2130</v>
      </c>
      <c r="Q1476" s="80" t="s">
        <v>207</v>
      </c>
    </row>
    <row r="1477" spans="1:17" hidden="1">
      <c r="A1477" t="s">
        <v>1540</v>
      </c>
      <c r="B1477" t="s">
        <v>1136</v>
      </c>
      <c r="C1477" s="1">
        <v>200</v>
      </c>
      <c r="E1477" s="42">
        <f t="shared" si="31"/>
        <v>200</v>
      </c>
      <c r="F1477" s="77" t="s">
        <v>225</v>
      </c>
      <c r="G1477" s="77" t="s">
        <v>207</v>
      </c>
      <c r="H1477" s="77" t="s">
        <v>189</v>
      </c>
      <c r="I1477" s="13">
        <v>7</v>
      </c>
      <c r="J1477" s="14">
        <v>2015</v>
      </c>
      <c r="K1477" s="78" t="s">
        <v>182</v>
      </c>
      <c r="L1477" s="79" t="s">
        <v>232</v>
      </c>
      <c r="M1477" s="79" t="s">
        <v>23</v>
      </c>
      <c r="N1477" s="15" t="s">
        <v>28</v>
      </c>
      <c r="O1477" s="15" t="s">
        <v>29</v>
      </c>
      <c r="P1477" s="80" t="s">
        <v>2130</v>
      </c>
      <c r="Q1477" s="80" t="s">
        <v>207</v>
      </c>
    </row>
    <row r="1478" spans="1:17" hidden="1">
      <c r="A1478" t="s">
        <v>1541</v>
      </c>
      <c r="B1478" t="s">
        <v>1132</v>
      </c>
      <c r="C1478" s="1">
        <v>98</v>
      </c>
      <c r="E1478" s="42">
        <f t="shared" si="31"/>
        <v>98</v>
      </c>
      <c r="F1478" s="77" t="s">
        <v>225</v>
      </c>
      <c r="G1478" s="77" t="s">
        <v>207</v>
      </c>
      <c r="H1478" s="77" t="s">
        <v>189</v>
      </c>
      <c r="I1478" s="13">
        <v>7</v>
      </c>
      <c r="J1478" s="14">
        <v>2015</v>
      </c>
      <c r="K1478" s="78" t="s">
        <v>78</v>
      </c>
      <c r="L1478" s="79" t="s">
        <v>1245</v>
      </c>
      <c r="M1478" s="79" t="s">
        <v>23</v>
      </c>
      <c r="N1478" s="15" t="s">
        <v>28</v>
      </c>
      <c r="O1478" s="15" t="s">
        <v>29</v>
      </c>
      <c r="P1478" s="80" t="s">
        <v>2130</v>
      </c>
      <c r="Q1478" s="80" t="s">
        <v>207</v>
      </c>
    </row>
    <row r="1479" spans="1:17" hidden="1">
      <c r="A1479" t="s">
        <v>1541</v>
      </c>
      <c r="B1479" t="s">
        <v>2051</v>
      </c>
      <c r="C1479" s="1">
        <v>44.11</v>
      </c>
      <c r="E1479" s="42">
        <f t="shared" si="31"/>
        <v>44.11</v>
      </c>
      <c r="F1479" s="77" t="s">
        <v>225</v>
      </c>
      <c r="G1479" s="77" t="s">
        <v>207</v>
      </c>
      <c r="H1479" s="77" t="s">
        <v>189</v>
      </c>
      <c r="I1479" s="13">
        <v>7</v>
      </c>
      <c r="J1479" s="14">
        <v>2015</v>
      </c>
      <c r="K1479" s="78" t="s">
        <v>182</v>
      </c>
      <c r="L1479" s="79" t="s">
        <v>183</v>
      </c>
      <c r="M1479" s="79" t="s">
        <v>23</v>
      </c>
      <c r="N1479" s="15" t="s">
        <v>28</v>
      </c>
      <c r="O1479" s="15" t="s">
        <v>29</v>
      </c>
      <c r="P1479" s="80" t="s">
        <v>2130</v>
      </c>
      <c r="Q1479" s="80" t="s">
        <v>207</v>
      </c>
    </row>
    <row r="1480" spans="1:17" hidden="1">
      <c r="A1480" t="s">
        <v>1541</v>
      </c>
      <c r="B1480" t="s">
        <v>2052</v>
      </c>
      <c r="C1480" s="1">
        <v>51.12</v>
      </c>
      <c r="E1480" s="42">
        <f t="shared" si="31"/>
        <v>51.12</v>
      </c>
      <c r="F1480" s="77" t="s">
        <v>225</v>
      </c>
      <c r="G1480" s="77" t="s">
        <v>207</v>
      </c>
      <c r="H1480" s="77" t="s">
        <v>189</v>
      </c>
      <c r="I1480" s="13">
        <v>7</v>
      </c>
      <c r="J1480" s="14">
        <v>2015</v>
      </c>
      <c r="K1480" s="78" t="s">
        <v>182</v>
      </c>
      <c r="L1480" s="79" t="s">
        <v>183</v>
      </c>
      <c r="M1480" s="79" t="s">
        <v>23</v>
      </c>
      <c r="N1480" s="15" t="s">
        <v>28</v>
      </c>
      <c r="O1480" s="15" t="s">
        <v>29</v>
      </c>
      <c r="P1480" s="80" t="s">
        <v>2130</v>
      </c>
      <c r="Q1480" s="80" t="s">
        <v>207</v>
      </c>
    </row>
    <row r="1481" spans="1:17" hidden="1">
      <c r="A1481" t="s">
        <v>1541</v>
      </c>
      <c r="B1481" t="s">
        <v>2053</v>
      </c>
      <c r="C1481" s="1">
        <v>11.3</v>
      </c>
      <c r="E1481" s="42">
        <f t="shared" si="31"/>
        <v>11.3</v>
      </c>
      <c r="F1481" s="77" t="s">
        <v>225</v>
      </c>
      <c r="G1481" s="77" t="s">
        <v>207</v>
      </c>
      <c r="H1481" s="77" t="s">
        <v>189</v>
      </c>
      <c r="I1481" s="13">
        <v>7</v>
      </c>
      <c r="J1481" s="14">
        <v>2015</v>
      </c>
      <c r="K1481" s="78" t="s">
        <v>182</v>
      </c>
      <c r="L1481" s="79" t="s">
        <v>183</v>
      </c>
      <c r="M1481" s="79" t="s">
        <v>23</v>
      </c>
      <c r="N1481" s="15" t="s">
        <v>28</v>
      </c>
      <c r="O1481" s="15" t="s">
        <v>29</v>
      </c>
      <c r="P1481" s="80" t="s">
        <v>2130</v>
      </c>
      <c r="Q1481" s="80" t="s">
        <v>207</v>
      </c>
    </row>
    <row r="1482" spans="1:17" hidden="1">
      <c r="A1482" t="s">
        <v>1541</v>
      </c>
      <c r="B1482" t="s">
        <v>2054</v>
      </c>
      <c r="C1482" s="1">
        <v>368.65</v>
      </c>
      <c r="E1482" s="42">
        <f t="shared" si="31"/>
        <v>368.65</v>
      </c>
      <c r="F1482" s="77" t="s">
        <v>225</v>
      </c>
      <c r="G1482" s="77" t="s">
        <v>207</v>
      </c>
      <c r="H1482" s="77" t="s">
        <v>189</v>
      </c>
      <c r="I1482" s="13">
        <v>7</v>
      </c>
      <c r="J1482" s="14">
        <v>2015</v>
      </c>
      <c r="K1482" s="78" t="s">
        <v>182</v>
      </c>
      <c r="L1482" s="79" t="s">
        <v>183</v>
      </c>
      <c r="M1482" s="79" t="s">
        <v>23</v>
      </c>
      <c r="N1482" s="15" t="s">
        <v>28</v>
      </c>
      <c r="O1482" s="15" t="s">
        <v>29</v>
      </c>
      <c r="P1482" s="80" t="s">
        <v>2130</v>
      </c>
      <c r="Q1482" s="80" t="s">
        <v>207</v>
      </c>
    </row>
    <row r="1483" spans="1:17" hidden="1">
      <c r="A1483" t="s">
        <v>1541</v>
      </c>
      <c r="B1483" t="s">
        <v>2055</v>
      </c>
      <c r="C1483" s="1">
        <v>44.37</v>
      </c>
      <c r="E1483" s="42">
        <f t="shared" si="31"/>
        <v>44.37</v>
      </c>
      <c r="F1483" s="77" t="s">
        <v>225</v>
      </c>
      <c r="G1483" s="77" t="s">
        <v>207</v>
      </c>
      <c r="H1483" s="77" t="s">
        <v>189</v>
      </c>
      <c r="I1483" s="13">
        <v>7</v>
      </c>
      <c r="J1483" s="14">
        <v>2015</v>
      </c>
      <c r="K1483" s="78" t="s">
        <v>182</v>
      </c>
      <c r="L1483" s="79" t="s">
        <v>183</v>
      </c>
      <c r="M1483" s="79" t="s">
        <v>23</v>
      </c>
      <c r="N1483" s="15" t="s">
        <v>28</v>
      </c>
      <c r="O1483" s="15" t="s">
        <v>29</v>
      </c>
      <c r="P1483" s="80" t="s">
        <v>2130</v>
      </c>
      <c r="Q1483" s="80" t="s">
        <v>207</v>
      </c>
    </row>
    <row r="1484" spans="1:17" hidden="1">
      <c r="A1484" t="s">
        <v>1541</v>
      </c>
      <c r="B1484" t="s">
        <v>2056</v>
      </c>
      <c r="C1484" s="1">
        <v>16.7</v>
      </c>
      <c r="E1484" s="42">
        <f t="shared" si="31"/>
        <v>16.7</v>
      </c>
      <c r="F1484" s="77" t="s">
        <v>225</v>
      </c>
      <c r="G1484" s="77" t="s">
        <v>207</v>
      </c>
      <c r="H1484" s="77" t="s">
        <v>189</v>
      </c>
      <c r="I1484" s="13">
        <v>7</v>
      </c>
      <c r="J1484" s="14">
        <v>2015</v>
      </c>
      <c r="K1484" s="78" t="s">
        <v>123</v>
      </c>
      <c r="L1484" s="79" t="s">
        <v>101</v>
      </c>
      <c r="M1484" s="79" t="s">
        <v>284</v>
      </c>
      <c r="N1484" s="15" t="s">
        <v>28</v>
      </c>
      <c r="O1484" s="15" t="s">
        <v>29</v>
      </c>
      <c r="P1484" s="80" t="s">
        <v>2130</v>
      </c>
      <c r="Q1484" s="80" t="s">
        <v>207</v>
      </c>
    </row>
    <row r="1485" spans="1:17" hidden="1">
      <c r="A1485" t="s">
        <v>1541</v>
      </c>
      <c r="B1485" t="s">
        <v>1151</v>
      </c>
      <c r="C1485" s="1">
        <v>24.99</v>
      </c>
      <c r="E1485" s="42">
        <f t="shared" si="31"/>
        <v>24.99</v>
      </c>
      <c r="F1485" s="77" t="s">
        <v>225</v>
      </c>
      <c r="G1485" s="77" t="s">
        <v>207</v>
      </c>
      <c r="H1485" s="77" t="s">
        <v>189</v>
      </c>
      <c r="I1485" s="13">
        <v>7</v>
      </c>
      <c r="J1485" s="14">
        <v>2015</v>
      </c>
      <c r="K1485" s="78" t="s">
        <v>182</v>
      </c>
      <c r="L1485" s="79" t="s">
        <v>1261</v>
      </c>
      <c r="M1485" s="79" t="s">
        <v>23</v>
      </c>
      <c r="N1485" s="15" t="s">
        <v>28</v>
      </c>
      <c r="O1485" s="15" t="s">
        <v>29</v>
      </c>
      <c r="P1485" s="80" t="s">
        <v>2130</v>
      </c>
      <c r="Q1485" s="80" t="s">
        <v>207</v>
      </c>
    </row>
    <row r="1486" spans="1:17" hidden="1">
      <c r="A1486" t="s">
        <v>1541</v>
      </c>
      <c r="B1486" t="s">
        <v>1166</v>
      </c>
      <c r="C1486" s="1">
        <v>337.64</v>
      </c>
      <c r="E1486" s="42">
        <f t="shared" si="31"/>
        <v>337.64</v>
      </c>
      <c r="F1486" s="77" t="s">
        <v>225</v>
      </c>
      <c r="G1486" s="77" t="s">
        <v>207</v>
      </c>
      <c r="H1486" s="77" t="s">
        <v>189</v>
      </c>
      <c r="I1486" s="13">
        <v>7</v>
      </c>
      <c r="J1486" s="14">
        <v>2015</v>
      </c>
      <c r="K1486" s="78" t="s">
        <v>446</v>
      </c>
      <c r="L1486" s="79" t="s">
        <v>1268</v>
      </c>
      <c r="M1486" s="79" t="s">
        <v>23</v>
      </c>
      <c r="N1486" s="15" t="s">
        <v>28</v>
      </c>
      <c r="O1486" s="15" t="s">
        <v>29</v>
      </c>
      <c r="P1486" s="80" t="s">
        <v>2130</v>
      </c>
      <c r="Q1486" s="80" t="s">
        <v>207</v>
      </c>
    </row>
    <row r="1487" spans="1:17" hidden="1">
      <c r="A1487" t="s">
        <v>1541</v>
      </c>
      <c r="B1487" t="s">
        <v>1136</v>
      </c>
      <c r="C1487" s="1">
        <v>200</v>
      </c>
      <c r="E1487" s="42">
        <f t="shared" si="31"/>
        <v>200</v>
      </c>
      <c r="F1487" s="77" t="s">
        <v>225</v>
      </c>
      <c r="G1487" s="77" t="s">
        <v>207</v>
      </c>
      <c r="H1487" s="77" t="s">
        <v>189</v>
      </c>
      <c r="I1487" s="13">
        <v>7</v>
      </c>
      <c r="J1487" s="14">
        <v>2015</v>
      </c>
      <c r="K1487" s="78" t="s">
        <v>182</v>
      </c>
      <c r="L1487" s="79" t="s">
        <v>232</v>
      </c>
      <c r="M1487" s="79" t="s">
        <v>23</v>
      </c>
      <c r="N1487" s="15" t="s">
        <v>28</v>
      </c>
      <c r="O1487" s="15" t="s">
        <v>29</v>
      </c>
      <c r="P1487" s="80" t="s">
        <v>2130</v>
      </c>
      <c r="Q1487" s="80" t="s">
        <v>207</v>
      </c>
    </row>
    <row r="1488" spans="1:17" hidden="1">
      <c r="A1488" t="s">
        <v>1541</v>
      </c>
      <c r="B1488" t="s">
        <v>1201</v>
      </c>
      <c r="C1488" s="1">
        <v>210.81</v>
      </c>
      <c r="E1488" s="42">
        <f t="shared" si="31"/>
        <v>210.81</v>
      </c>
      <c r="F1488" s="77" t="s">
        <v>225</v>
      </c>
      <c r="G1488" s="77" t="s">
        <v>207</v>
      </c>
      <c r="H1488" s="77" t="s">
        <v>189</v>
      </c>
      <c r="I1488" s="13">
        <v>7</v>
      </c>
      <c r="J1488" s="14">
        <v>2015</v>
      </c>
      <c r="K1488" s="78" t="s">
        <v>463</v>
      </c>
      <c r="L1488" s="79" t="s">
        <v>1253</v>
      </c>
      <c r="M1488" s="79" t="s">
        <v>299</v>
      </c>
      <c r="N1488" s="15" t="s">
        <v>28</v>
      </c>
      <c r="O1488" s="15" t="s">
        <v>29</v>
      </c>
      <c r="P1488" s="80" t="s">
        <v>2130</v>
      </c>
      <c r="Q1488" s="80" t="s">
        <v>207</v>
      </c>
    </row>
    <row r="1489" spans="1:17" hidden="1">
      <c r="A1489" t="s">
        <v>1541</v>
      </c>
      <c r="B1489" t="s">
        <v>1131</v>
      </c>
      <c r="C1489" s="1">
        <v>25</v>
      </c>
      <c r="E1489" s="42">
        <f t="shared" si="31"/>
        <v>25</v>
      </c>
      <c r="F1489" s="77" t="s">
        <v>225</v>
      </c>
      <c r="G1489" s="77" t="s">
        <v>207</v>
      </c>
      <c r="H1489" s="77" t="s">
        <v>189</v>
      </c>
      <c r="I1489" s="13">
        <v>7</v>
      </c>
      <c r="J1489" s="14">
        <v>2015</v>
      </c>
      <c r="K1489" s="78" t="s">
        <v>435</v>
      </c>
      <c r="L1489" s="79" t="s">
        <v>79</v>
      </c>
      <c r="M1489" s="79" t="s">
        <v>23</v>
      </c>
      <c r="N1489" s="15" t="s">
        <v>28</v>
      </c>
      <c r="O1489" s="15" t="s">
        <v>29</v>
      </c>
      <c r="P1489" s="80" t="s">
        <v>2130</v>
      </c>
      <c r="Q1489" s="80" t="s">
        <v>207</v>
      </c>
    </row>
    <row r="1490" spans="1:17" hidden="1">
      <c r="A1490" t="s">
        <v>1542</v>
      </c>
      <c r="B1490" t="s">
        <v>2057</v>
      </c>
      <c r="C1490" s="1">
        <v>150.44999999999999</v>
      </c>
      <c r="E1490" s="42">
        <f t="shared" si="31"/>
        <v>150.44999999999999</v>
      </c>
      <c r="F1490" s="77" t="s">
        <v>225</v>
      </c>
      <c r="G1490" s="77" t="s">
        <v>207</v>
      </c>
      <c r="H1490" s="77" t="s">
        <v>189</v>
      </c>
      <c r="I1490" s="13">
        <v>7</v>
      </c>
      <c r="J1490" s="14">
        <v>2015</v>
      </c>
      <c r="K1490" s="78" t="s">
        <v>34</v>
      </c>
      <c r="L1490" s="79" t="s">
        <v>35</v>
      </c>
      <c r="M1490" s="79" t="s">
        <v>299</v>
      </c>
      <c r="N1490" s="15" t="s">
        <v>28</v>
      </c>
      <c r="O1490" s="15" t="s">
        <v>29</v>
      </c>
      <c r="P1490" s="80" t="s">
        <v>2130</v>
      </c>
      <c r="Q1490" s="80" t="s">
        <v>207</v>
      </c>
    </row>
    <row r="1491" spans="1:17" hidden="1">
      <c r="A1491" t="s">
        <v>1542</v>
      </c>
      <c r="B1491" t="s">
        <v>1195</v>
      </c>
      <c r="C1491" s="1">
        <v>60</v>
      </c>
      <c r="E1491" s="42">
        <f t="shared" si="31"/>
        <v>60</v>
      </c>
      <c r="F1491" s="77" t="s">
        <v>225</v>
      </c>
      <c r="G1491" s="77" t="s">
        <v>207</v>
      </c>
      <c r="H1491" s="77" t="s">
        <v>189</v>
      </c>
      <c r="I1491" s="13">
        <v>7</v>
      </c>
      <c r="J1491" s="14">
        <v>2015</v>
      </c>
      <c r="K1491" s="78" t="s">
        <v>483</v>
      </c>
      <c r="L1491" s="79" t="s">
        <v>1279</v>
      </c>
      <c r="M1491" s="79" t="s">
        <v>23</v>
      </c>
      <c r="N1491" s="15" t="s">
        <v>28</v>
      </c>
      <c r="O1491" s="15" t="s">
        <v>29</v>
      </c>
      <c r="P1491" s="80" t="s">
        <v>2130</v>
      </c>
      <c r="Q1491" s="80" t="s">
        <v>207</v>
      </c>
    </row>
    <row r="1492" spans="1:17" hidden="1">
      <c r="A1492" t="s">
        <v>1542</v>
      </c>
      <c r="B1492" t="s">
        <v>1131</v>
      </c>
      <c r="C1492" s="1">
        <v>15</v>
      </c>
      <c r="E1492" s="42">
        <f t="shared" si="31"/>
        <v>15</v>
      </c>
      <c r="F1492" s="77" t="s">
        <v>225</v>
      </c>
      <c r="G1492" s="77" t="s">
        <v>207</v>
      </c>
      <c r="H1492" s="77" t="s">
        <v>189</v>
      </c>
      <c r="I1492" s="13">
        <v>7</v>
      </c>
      <c r="J1492" s="14">
        <v>2015</v>
      </c>
      <c r="K1492" s="78" t="s">
        <v>435</v>
      </c>
      <c r="L1492" s="79" t="s">
        <v>79</v>
      </c>
      <c r="M1492" s="79" t="s">
        <v>23</v>
      </c>
      <c r="N1492" s="15" t="s">
        <v>28</v>
      </c>
      <c r="O1492" s="15" t="s">
        <v>29</v>
      </c>
      <c r="P1492" s="80" t="s">
        <v>2130</v>
      </c>
      <c r="Q1492" s="80" t="s">
        <v>207</v>
      </c>
    </row>
    <row r="1493" spans="1:17" hidden="1">
      <c r="A1493" t="s">
        <v>1543</v>
      </c>
      <c r="B1493" t="s">
        <v>1156</v>
      </c>
      <c r="C1493" s="1">
        <v>581.41</v>
      </c>
      <c r="E1493" s="42">
        <f t="shared" si="31"/>
        <v>581.41</v>
      </c>
      <c r="F1493" s="77" t="s">
        <v>225</v>
      </c>
      <c r="G1493" s="77" t="s">
        <v>207</v>
      </c>
      <c r="H1493" s="77" t="s">
        <v>189</v>
      </c>
      <c r="I1493" s="13">
        <v>7</v>
      </c>
      <c r="J1493" s="14">
        <v>2015</v>
      </c>
      <c r="K1493" s="78" t="s">
        <v>478</v>
      </c>
      <c r="L1493" s="79" t="s">
        <v>57</v>
      </c>
      <c r="M1493" s="79" t="s">
        <v>23</v>
      </c>
      <c r="N1493" s="15" t="s">
        <v>28</v>
      </c>
      <c r="O1493" s="15" t="s">
        <v>29</v>
      </c>
      <c r="P1493" s="80" t="s">
        <v>2130</v>
      </c>
      <c r="Q1493" s="80" t="s">
        <v>207</v>
      </c>
    </row>
    <row r="1494" spans="1:17" hidden="1">
      <c r="A1494" t="s">
        <v>1543</v>
      </c>
      <c r="B1494" t="s">
        <v>2058</v>
      </c>
      <c r="C1494" s="1">
        <v>33.06</v>
      </c>
      <c r="E1494" s="42">
        <f t="shared" si="31"/>
        <v>33.06</v>
      </c>
      <c r="F1494" s="77" t="s">
        <v>225</v>
      </c>
      <c r="G1494" s="77" t="s">
        <v>207</v>
      </c>
      <c r="H1494" s="77" t="s">
        <v>189</v>
      </c>
      <c r="I1494" s="13">
        <v>7</v>
      </c>
      <c r="J1494" s="14">
        <v>2015</v>
      </c>
      <c r="K1494" s="78" t="s">
        <v>182</v>
      </c>
      <c r="L1494" s="79" t="s">
        <v>183</v>
      </c>
      <c r="M1494" s="79" t="s">
        <v>23</v>
      </c>
      <c r="N1494" s="15" t="s">
        <v>28</v>
      </c>
      <c r="O1494" s="15" t="s">
        <v>29</v>
      </c>
      <c r="P1494" s="80" t="s">
        <v>2130</v>
      </c>
      <c r="Q1494" s="80" t="s">
        <v>207</v>
      </c>
    </row>
    <row r="1495" spans="1:17" hidden="1">
      <c r="A1495" t="s">
        <v>1543</v>
      </c>
      <c r="B1495" t="s">
        <v>2059</v>
      </c>
      <c r="C1495" s="1">
        <v>41.86</v>
      </c>
      <c r="E1495" s="42">
        <f t="shared" si="31"/>
        <v>41.86</v>
      </c>
      <c r="F1495" s="77" t="s">
        <v>225</v>
      </c>
      <c r="G1495" s="77" t="s">
        <v>207</v>
      </c>
      <c r="H1495" s="77" t="s">
        <v>189</v>
      </c>
      <c r="I1495" s="13">
        <v>7</v>
      </c>
      <c r="J1495" s="14">
        <v>2015</v>
      </c>
      <c r="K1495" s="78" t="s">
        <v>182</v>
      </c>
      <c r="L1495" s="79" t="s">
        <v>183</v>
      </c>
      <c r="M1495" s="79" t="s">
        <v>23</v>
      </c>
      <c r="N1495" s="15" t="s">
        <v>28</v>
      </c>
      <c r="O1495" s="15" t="s">
        <v>29</v>
      </c>
      <c r="P1495" s="80" t="s">
        <v>2130</v>
      </c>
      <c r="Q1495" s="80" t="s">
        <v>207</v>
      </c>
    </row>
    <row r="1496" spans="1:17" hidden="1">
      <c r="A1496" t="s">
        <v>1543</v>
      </c>
      <c r="B1496" t="s">
        <v>1615</v>
      </c>
      <c r="C1496" s="1">
        <v>25.95</v>
      </c>
      <c r="E1496" s="42">
        <f t="shared" si="31"/>
        <v>25.95</v>
      </c>
      <c r="F1496" s="77" t="s">
        <v>225</v>
      </c>
      <c r="G1496" s="77" t="s">
        <v>207</v>
      </c>
      <c r="H1496" s="77" t="s">
        <v>189</v>
      </c>
      <c r="I1496" s="13">
        <v>7</v>
      </c>
      <c r="J1496" s="14">
        <v>2015</v>
      </c>
      <c r="K1496" s="78" t="s">
        <v>123</v>
      </c>
      <c r="L1496" s="79" t="s">
        <v>101</v>
      </c>
      <c r="M1496" s="79" t="s">
        <v>284</v>
      </c>
      <c r="N1496" s="15" t="s">
        <v>28</v>
      </c>
      <c r="O1496" s="15" t="s">
        <v>29</v>
      </c>
      <c r="P1496" s="80" t="s">
        <v>2130</v>
      </c>
      <c r="Q1496" s="80" t="s">
        <v>207</v>
      </c>
    </row>
    <row r="1497" spans="1:17" hidden="1">
      <c r="A1497" t="s">
        <v>1543</v>
      </c>
      <c r="B1497" t="s">
        <v>1218</v>
      </c>
      <c r="C1497" s="1">
        <v>230.07</v>
      </c>
      <c r="E1497" s="42">
        <f t="shared" si="31"/>
        <v>230.07</v>
      </c>
      <c r="F1497" s="77" t="s">
        <v>225</v>
      </c>
      <c r="G1497" s="77" t="s">
        <v>207</v>
      </c>
      <c r="H1497" s="77" t="s">
        <v>189</v>
      </c>
      <c r="I1497" s="13">
        <v>7</v>
      </c>
      <c r="J1497" s="14">
        <v>2015</v>
      </c>
      <c r="K1497" s="78" t="s">
        <v>123</v>
      </c>
      <c r="L1497" s="79" t="s">
        <v>101</v>
      </c>
      <c r="M1497" s="79" t="s">
        <v>284</v>
      </c>
      <c r="N1497" s="15" t="s">
        <v>28</v>
      </c>
      <c r="O1497" s="15" t="s">
        <v>29</v>
      </c>
      <c r="P1497" s="80" t="s">
        <v>2130</v>
      </c>
      <c r="Q1497" s="80" t="s">
        <v>207</v>
      </c>
    </row>
    <row r="1498" spans="1:17" hidden="1">
      <c r="A1498" t="s">
        <v>1543</v>
      </c>
      <c r="B1498" t="s">
        <v>1778</v>
      </c>
      <c r="C1498" s="1">
        <v>498.5</v>
      </c>
      <c r="E1498" s="42">
        <f t="shared" si="31"/>
        <v>498.5</v>
      </c>
      <c r="F1498" s="77" t="s">
        <v>225</v>
      </c>
      <c r="G1498" s="77" t="s">
        <v>207</v>
      </c>
      <c r="H1498" s="77" t="s">
        <v>189</v>
      </c>
      <c r="I1498" s="13">
        <v>7</v>
      </c>
      <c r="J1498" s="14">
        <v>2015</v>
      </c>
      <c r="K1498" s="78" t="s">
        <v>31</v>
      </c>
      <c r="L1498" s="79" t="s">
        <v>234</v>
      </c>
      <c r="M1498" s="79" t="s">
        <v>23</v>
      </c>
      <c r="N1498" s="15" t="s">
        <v>28</v>
      </c>
      <c r="O1498" s="15" t="s">
        <v>24</v>
      </c>
      <c r="P1498" s="80" t="s">
        <v>2130</v>
      </c>
      <c r="Q1498" s="80" t="s">
        <v>207</v>
      </c>
    </row>
    <row r="1499" spans="1:17" hidden="1">
      <c r="A1499" t="s">
        <v>1543</v>
      </c>
      <c r="B1499" t="s">
        <v>2060</v>
      </c>
      <c r="C1499" s="1">
        <v>33.049999999999997</v>
      </c>
      <c r="E1499" s="42">
        <f t="shared" si="31"/>
        <v>33.049999999999997</v>
      </c>
      <c r="F1499" s="77" t="s">
        <v>225</v>
      </c>
      <c r="G1499" s="77" t="s">
        <v>207</v>
      </c>
      <c r="H1499" s="77" t="s">
        <v>189</v>
      </c>
      <c r="I1499" s="13">
        <v>7</v>
      </c>
      <c r="J1499" s="14">
        <v>2015</v>
      </c>
      <c r="K1499" s="78" t="s">
        <v>123</v>
      </c>
      <c r="L1499" s="79" t="s">
        <v>101</v>
      </c>
      <c r="M1499" s="79" t="s">
        <v>284</v>
      </c>
      <c r="N1499" s="15" t="s">
        <v>28</v>
      </c>
      <c r="O1499" s="15" t="s">
        <v>29</v>
      </c>
      <c r="P1499" s="80" t="s">
        <v>2130</v>
      </c>
      <c r="Q1499" s="80" t="s">
        <v>207</v>
      </c>
    </row>
    <row r="1500" spans="1:17" hidden="1">
      <c r="A1500" t="s">
        <v>1543</v>
      </c>
      <c r="B1500" t="s">
        <v>1166</v>
      </c>
      <c r="C1500" s="1">
        <v>478.66</v>
      </c>
      <c r="E1500" s="42">
        <f t="shared" si="31"/>
        <v>478.66</v>
      </c>
      <c r="F1500" s="77" t="s">
        <v>225</v>
      </c>
      <c r="G1500" s="77" t="s">
        <v>207</v>
      </c>
      <c r="H1500" s="77" t="s">
        <v>189</v>
      </c>
      <c r="I1500" s="13">
        <v>7</v>
      </c>
      <c r="J1500" s="14">
        <v>2015</v>
      </c>
      <c r="K1500" s="78" t="s">
        <v>446</v>
      </c>
      <c r="L1500" s="79" t="s">
        <v>1268</v>
      </c>
      <c r="M1500" s="79" t="s">
        <v>23</v>
      </c>
      <c r="N1500" s="15" t="s">
        <v>28</v>
      </c>
      <c r="O1500" s="15" t="s">
        <v>29</v>
      </c>
      <c r="P1500" s="80" t="s">
        <v>2130</v>
      </c>
      <c r="Q1500" s="80" t="s">
        <v>207</v>
      </c>
    </row>
    <row r="1501" spans="1:17" hidden="1">
      <c r="A1501" t="s">
        <v>1543</v>
      </c>
      <c r="B1501" t="s">
        <v>1136</v>
      </c>
      <c r="C1501" s="1">
        <v>200</v>
      </c>
      <c r="E1501" s="42">
        <f t="shared" si="31"/>
        <v>200</v>
      </c>
      <c r="F1501" s="77" t="s">
        <v>225</v>
      </c>
      <c r="G1501" s="77" t="s">
        <v>207</v>
      </c>
      <c r="H1501" s="77" t="s">
        <v>189</v>
      </c>
      <c r="I1501" s="13">
        <v>7</v>
      </c>
      <c r="J1501" s="14">
        <v>2015</v>
      </c>
      <c r="K1501" s="78" t="s">
        <v>182</v>
      </c>
      <c r="L1501" s="79" t="s">
        <v>232</v>
      </c>
      <c r="M1501" s="79" t="s">
        <v>23</v>
      </c>
      <c r="N1501" s="15" t="s">
        <v>28</v>
      </c>
      <c r="O1501" s="15" t="s">
        <v>29</v>
      </c>
      <c r="P1501" s="80" t="s">
        <v>2130</v>
      </c>
      <c r="Q1501" s="80" t="s">
        <v>207</v>
      </c>
    </row>
    <row r="1502" spans="1:17" hidden="1">
      <c r="A1502" t="s">
        <v>1544</v>
      </c>
      <c r="B1502" t="s">
        <v>2061</v>
      </c>
      <c r="C1502" s="1">
        <v>-49.23</v>
      </c>
      <c r="E1502" s="42">
        <f t="shared" si="31"/>
        <v>-49.23</v>
      </c>
      <c r="F1502" s="77" t="s">
        <v>1038</v>
      </c>
      <c r="G1502" s="77" t="s">
        <v>207</v>
      </c>
      <c r="H1502" s="77" t="s">
        <v>189</v>
      </c>
      <c r="I1502" s="13">
        <v>7</v>
      </c>
      <c r="J1502" s="14">
        <v>2015</v>
      </c>
      <c r="K1502" s="78" t="s">
        <v>34</v>
      </c>
      <c r="L1502" s="79" t="s">
        <v>35</v>
      </c>
      <c r="M1502" s="79" t="s">
        <v>299</v>
      </c>
      <c r="N1502" s="15" t="s">
        <v>28</v>
      </c>
      <c r="O1502" s="15" t="s">
        <v>29</v>
      </c>
      <c r="P1502" s="80" t="s">
        <v>2130</v>
      </c>
      <c r="Q1502" s="80" t="s">
        <v>207</v>
      </c>
    </row>
    <row r="1503" spans="1:17" hidden="1">
      <c r="A1503" t="s">
        <v>1544</v>
      </c>
      <c r="B1503" t="s">
        <v>2061</v>
      </c>
      <c r="C1503" s="1">
        <v>25.97</v>
      </c>
      <c r="E1503" s="42">
        <f t="shared" si="31"/>
        <v>25.97</v>
      </c>
      <c r="F1503" s="77" t="s">
        <v>225</v>
      </c>
      <c r="G1503" s="77" t="s">
        <v>207</v>
      </c>
      <c r="H1503" s="77" t="s">
        <v>189</v>
      </c>
      <c r="I1503" s="13">
        <v>7</v>
      </c>
      <c r="J1503" s="14">
        <v>2015</v>
      </c>
      <c r="K1503" s="78" t="s">
        <v>34</v>
      </c>
      <c r="L1503" s="79" t="s">
        <v>35</v>
      </c>
      <c r="M1503" s="79" t="s">
        <v>299</v>
      </c>
      <c r="N1503" s="15" t="s">
        <v>28</v>
      </c>
      <c r="O1503" s="15" t="s">
        <v>29</v>
      </c>
      <c r="P1503" s="80" t="s">
        <v>2130</v>
      </c>
      <c r="Q1503" s="80" t="s">
        <v>207</v>
      </c>
    </row>
    <row r="1504" spans="1:17" hidden="1">
      <c r="A1504" t="s">
        <v>1544</v>
      </c>
      <c r="B1504" t="s">
        <v>2061</v>
      </c>
      <c r="C1504" s="1">
        <v>49.23</v>
      </c>
      <c r="E1504" s="42">
        <f t="shared" si="31"/>
        <v>49.23</v>
      </c>
      <c r="F1504" s="77" t="s">
        <v>225</v>
      </c>
      <c r="G1504" s="77" t="s">
        <v>207</v>
      </c>
      <c r="H1504" s="77" t="s">
        <v>189</v>
      </c>
      <c r="I1504" s="13">
        <v>7</v>
      </c>
      <c r="J1504" s="14">
        <v>2015</v>
      </c>
      <c r="K1504" s="78" t="s">
        <v>34</v>
      </c>
      <c r="L1504" s="79" t="s">
        <v>35</v>
      </c>
      <c r="M1504" s="79" t="s">
        <v>299</v>
      </c>
      <c r="N1504" s="15" t="s">
        <v>28</v>
      </c>
      <c r="O1504" s="15" t="s">
        <v>29</v>
      </c>
      <c r="P1504" s="80" t="s">
        <v>2130</v>
      </c>
      <c r="Q1504" s="80" t="s">
        <v>207</v>
      </c>
    </row>
    <row r="1505" spans="1:17" hidden="1">
      <c r="A1505" t="s">
        <v>1544</v>
      </c>
      <c r="B1505" t="s">
        <v>2062</v>
      </c>
      <c r="C1505" s="1">
        <v>23.05</v>
      </c>
      <c r="E1505" s="42">
        <f t="shared" si="31"/>
        <v>23.05</v>
      </c>
      <c r="F1505" s="77" t="s">
        <v>225</v>
      </c>
      <c r="G1505" s="77" t="s">
        <v>207</v>
      </c>
      <c r="H1505" s="77" t="s">
        <v>189</v>
      </c>
      <c r="I1505" s="13">
        <v>7</v>
      </c>
      <c r="J1505" s="14">
        <v>2015</v>
      </c>
      <c r="K1505" s="78" t="s">
        <v>182</v>
      </c>
      <c r="L1505" s="79" t="s">
        <v>183</v>
      </c>
      <c r="M1505" s="79" t="s">
        <v>23</v>
      </c>
      <c r="N1505" s="15" t="s">
        <v>28</v>
      </c>
      <c r="O1505" s="15" t="s">
        <v>29</v>
      </c>
      <c r="P1505" s="80" t="s">
        <v>2130</v>
      </c>
      <c r="Q1505" s="80" t="s">
        <v>207</v>
      </c>
    </row>
    <row r="1506" spans="1:17" hidden="1">
      <c r="A1506" t="s">
        <v>1544</v>
      </c>
      <c r="B1506" t="s">
        <v>1902</v>
      </c>
      <c r="C1506" s="1">
        <v>40.04</v>
      </c>
      <c r="E1506" s="42">
        <f t="shared" si="31"/>
        <v>40.04</v>
      </c>
      <c r="F1506" s="77" t="s">
        <v>225</v>
      </c>
      <c r="G1506" s="77" t="s">
        <v>207</v>
      </c>
      <c r="H1506" s="77" t="s">
        <v>189</v>
      </c>
      <c r="I1506" s="13">
        <v>7</v>
      </c>
      <c r="J1506" s="14">
        <v>2015</v>
      </c>
      <c r="K1506" s="78" t="s">
        <v>104</v>
      </c>
      <c r="L1506" s="79" t="s">
        <v>105</v>
      </c>
      <c r="M1506" s="79" t="s">
        <v>299</v>
      </c>
      <c r="N1506" s="15" t="s">
        <v>28</v>
      </c>
      <c r="O1506" s="15" t="s">
        <v>29</v>
      </c>
      <c r="P1506" s="80" t="s">
        <v>2130</v>
      </c>
      <c r="Q1506" s="80" t="s">
        <v>207</v>
      </c>
    </row>
    <row r="1507" spans="1:17" hidden="1">
      <c r="A1507" t="s">
        <v>1544</v>
      </c>
      <c r="B1507" t="s">
        <v>1219</v>
      </c>
      <c r="C1507" s="1">
        <v>47.62</v>
      </c>
      <c r="E1507" s="42">
        <f t="shared" si="31"/>
        <v>47.62</v>
      </c>
      <c r="F1507" s="77" t="s">
        <v>225</v>
      </c>
      <c r="G1507" s="77" t="s">
        <v>207</v>
      </c>
      <c r="H1507" s="77" t="s">
        <v>189</v>
      </c>
      <c r="I1507" s="13">
        <v>7</v>
      </c>
      <c r="J1507" s="14">
        <v>2015</v>
      </c>
      <c r="K1507" s="78" t="s">
        <v>123</v>
      </c>
      <c r="L1507" s="79" t="s">
        <v>101</v>
      </c>
      <c r="M1507" s="79" t="s">
        <v>284</v>
      </c>
      <c r="N1507" s="15" t="s">
        <v>28</v>
      </c>
      <c r="O1507" s="15" t="s">
        <v>29</v>
      </c>
      <c r="P1507" s="80" t="s">
        <v>2130</v>
      </c>
      <c r="Q1507" s="80" t="s">
        <v>207</v>
      </c>
    </row>
    <row r="1508" spans="1:17" hidden="1">
      <c r="A1508" t="s">
        <v>1544</v>
      </c>
      <c r="B1508" t="s">
        <v>1152</v>
      </c>
      <c r="C1508" s="1">
        <v>100.52</v>
      </c>
      <c r="E1508" s="42">
        <f t="shared" si="31"/>
        <v>100.52</v>
      </c>
      <c r="F1508" s="77" t="s">
        <v>225</v>
      </c>
      <c r="G1508" s="77" t="s">
        <v>207</v>
      </c>
      <c r="H1508" s="77" t="s">
        <v>189</v>
      </c>
      <c r="I1508" s="13">
        <v>7</v>
      </c>
      <c r="J1508" s="14">
        <v>2015</v>
      </c>
      <c r="K1508" s="78" t="s">
        <v>34</v>
      </c>
      <c r="L1508" s="79" t="s">
        <v>35</v>
      </c>
      <c r="M1508" s="79" t="s">
        <v>299</v>
      </c>
      <c r="N1508" s="15" t="s">
        <v>28</v>
      </c>
      <c r="O1508" s="15" t="s">
        <v>29</v>
      </c>
      <c r="P1508" s="80" t="s">
        <v>2130</v>
      </c>
      <c r="Q1508" s="80" t="s">
        <v>207</v>
      </c>
    </row>
    <row r="1509" spans="1:17" hidden="1">
      <c r="A1509" t="s">
        <v>1544</v>
      </c>
      <c r="B1509" t="s">
        <v>1195</v>
      </c>
      <c r="C1509" s="1">
        <v>7.99</v>
      </c>
      <c r="E1509" s="42">
        <f t="shared" si="31"/>
        <v>7.99</v>
      </c>
      <c r="F1509" s="77" t="s">
        <v>225</v>
      </c>
      <c r="G1509" s="77" t="s">
        <v>207</v>
      </c>
      <c r="H1509" s="77" t="s">
        <v>189</v>
      </c>
      <c r="I1509" s="13">
        <v>7</v>
      </c>
      <c r="J1509" s="14">
        <v>2015</v>
      </c>
      <c r="K1509" s="78" t="s">
        <v>483</v>
      </c>
      <c r="L1509" s="79" t="s">
        <v>1279</v>
      </c>
      <c r="M1509" s="79" t="s">
        <v>23</v>
      </c>
      <c r="N1509" s="15" t="s">
        <v>28</v>
      </c>
      <c r="O1509" s="15" t="s">
        <v>29</v>
      </c>
      <c r="P1509" s="80" t="s">
        <v>2130</v>
      </c>
      <c r="Q1509" s="80" t="s">
        <v>207</v>
      </c>
    </row>
    <row r="1510" spans="1:17" hidden="1">
      <c r="A1510" t="s">
        <v>1544</v>
      </c>
      <c r="B1510" t="s">
        <v>1948</v>
      </c>
      <c r="C1510" s="1">
        <v>572.39</v>
      </c>
      <c r="E1510" s="42">
        <f t="shared" si="31"/>
        <v>572.39</v>
      </c>
      <c r="F1510" s="77" t="s">
        <v>225</v>
      </c>
      <c r="G1510" s="77" t="s">
        <v>207</v>
      </c>
      <c r="H1510" s="77" t="s">
        <v>189</v>
      </c>
      <c r="I1510" s="13">
        <v>7</v>
      </c>
      <c r="J1510" s="14">
        <v>2015</v>
      </c>
      <c r="K1510" s="78" t="s">
        <v>78</v>
      </c>
      <c r="L1510" s="79" t="s">
        <v>1258</v>
      </c>
      <c r="M1510" s="79" t="s">
        <v>23</v>
      </c>
      <c r="N1510" s="15" t="s">
        <v>28</v>
      </c>
      <c r="O1510" s="15" t="s">
        <v>29</v>
      </c>
      <c r="P1510" s="80" t="s">
        <v>2130</v>
      </c>
      <c r="Q1510" s="80" t="s">
        <v>207</v>
      </c>
    </row>
    <row r="1511" spans="1:17" hidden="1">
      <c r="A1511" t="s">
        <v>1545</v>
      </c>
      <c r="B1511" t="s">
        <v>2063</v>
      </c>
      <c r="C1511" s="1">
        <v>58.3</v>
      </c>
      <c r="E1511" s="42">
        <f t="shared" si="31"/>
        <v>58.3</v>
      </c>
      <c r="F1511" s="77" t="s">
        <v>225</v>
      </c>
      <c r="G1511" s="77" t="s">
        <v>207</v>
      </c>
      <c r="H1511" s="77" t="s">
        <v>189</v>
      </c>
      <c r="I1511" s="13">
        <v>7</v>
      </c>
      <c r="J1511" s="14">
        <v>2015</v>
      </c>
      <c r="K1511" s="78" t="s">
        <v>182</v>
      </c>
      <c r="L1511" s="79" t="s">
        <v>183</v>
      </c>
      <c r="M1511" s="79" t="s">
        <v>23</v>
      </c>
      <c r="N1511" s="15" t="s">
        <v>28</v>
      </c>
      <c r="O1511" s="15" t="s">
        <v>29</v>
      </c>
      <c r="P1511" s="80" t="s">
        <v>2130</v>
      </c>
      <c r="Q1511" s="80" t="s">
        <v>207</v>
      </c>
    </row>
    <row r="1512" spans="1:17" hidden="1">
      <c r="A1512" t="s">
        <v>1545</v>
      </c>
      <c r="B1512" t="s">
        <v>2064</v>
      </c>
      <c r="C1512" s="1">
        <v>30.07</v>
      </c>
      <c r="E1512" s="42">
        <f t="shared" si="31"/>
        <v>30.07</v>
      </c>
      <c r="F1512" s="77" t="s">
        <v>225</v>
      </c>
      <c r="G1512" s="77" t="s">
        <v>207</v>
      </c>
      <c r="H1512" s="77" t="s">
        <v>189</v>
      </c>
      <c r="I1512" s="13">
        <v>7</v>
      </c>
      <c r="J1512" s="14">
        <v>2015</v>
      </c>
      <c r="K1512" s="78" t="s">
        <v>182</v>
      </c>
      <c r="L1512" s="79" t="s">
        <v>183</v>
      </c>
      <c r="M1512" s="79" t="s">
        <v>23</v>
      </c>
      <c r="N1512" s="15" t="s">
        <v>28</v>
      </c>
      <c r="O1512" s="15" t="s">
        <v>29</v>
      </c>
      <c r="P1512" s="80" t="s">
        <v>2130</v>
      </c>
      <c r="Q1512" s="80" t="s">
        <v>207</v>
      </c>
    </row>
    <row r="1513" spans="1:17" hidden="1">
      <c r="A1513" t="s">
        <v>1546</v>
      </c>
      <c r="B1513" t="s">
        <v>1236</v>
      </c>
      <c r="C1513" s="1">
        <v>11.88</v>
      </c>
      <c r="E1513" s="42">
        <f t="shared" si="31"/>
        <v>11.88</v>
      </c>
      <c r="F1513" s="77" t="s">
        <v>225</v>
      </c>
      <c r="G1513" s="77" t="s">
        <v>207</v>
      </c>
      <c r="H1513" s="77" t="s">
        <v>189</v>
      </c>
      <c r="I1513" s="13">
        <v>7</v>
      </c>
      <c r="J1513" s="14">
        <v>2015</v>
      </c>
      <c r="K1513" s="78" t="s">
        <v>34</v>
      </c>
      <c r="L1513" s="79" t="s">
        <v>35</v>
      </c>
      <c r="M1513" s="79" t="s">
        <v>299</v>
      </c>
      <c r="N1513" s="15" t="s">
        <v>28</v>
      </c>
      <c r="O1513" s="15" t="s">
        <v>29</v>
      </c>
      <c r="P1513" s="80" t="s">
        <v>2130</v>
      </c>
      <c r="Q1513" s="80" t="s">
        <v>207</v>
      </c>
    </row>
    <row r="1514" spans="1:17" hidden="1">
      <c r="A1514" t="s">
        <v>1546</v>
      </c>
      <c r="B1514" t="s">
        <v>1236</v>
      </c>
      <c r="C1514" s="1">
        <v>33.840000000000003</v>
      </c>
      <c r="E1514" s="42">
        <f t="shared" si="31"/>
        <v>33.840000000000003</v>
      </c>
      <c r="F1514" s="77" t="s">
        <v>225</v>
      </c>
      <c r="G1514" s="77" t="s">
        <v>207</v>
      </c>
      <c r="H1514" s="77" t="s">
        <v>189</v>
      </c>
      <c r="I1514" s="13">
        <v>7</v>
      </c>
      <c r="J1514" s="14">
        <v>2015</v>
      </c>
      <c r="K1514" s="78" t="s">
        <v>34</v>
      </c>
      <c r="L1514" s="79" t="s">
        <v>35</v>
      </c>
      <c r="M1514" s="79" t="s">
        <v>299</v>
      </c>
      <c r="N1514" s="15" t="s">
        <v>28</v>
      </c>
      <c r="O1514" s="15" t="s">
        <v>29</v>
      </c>
      <c r="P1514" s="80" t="s">
        <v>2130</v>
      </c>
      <c r="Q1514" s="80" t="s">
        <v>207</v>
      </c>
    </row>
    <row r="1515" spans="1:17" hidden="1">
      <c r="A1515" t="s">
        <v>1546</v>
      </c>
      <c r="B1515" t="s">
        <v>1236</v>
      </c>
      <c r="C1515" s="1">
        <v>34.61</v>
      </c>
      <c r="E1515" s="42">
        <f t="shared" si="31"/>
        <v>34.61</v>
      </c>
      <c r="F1515" s="77" t="s">
        <v>225</v>
      </c>
      <c r="G1515" s="77" t="s">
        <v>207</v>
      </c>
      <c r="H1515" s="77" t="s">
        <v>189</v>
      </c>
      <c r="I1515" s="13">
        <v>7</v>
      </c>
      <c r="J1515" s="14">
        <v>2015</v>
      </c>
      <c r="K1515" s="78" t="s">
        <v>34</v>
      </c>
      <c r="L1515" s="79" t="s">
        <v>35</v>
      </c>
      <c r="M1515" s="79" t="s">
        <v>299</v>
      </c>
      <c r="N1515" s="15" t="s">
        <v>28</v>
      </c>
      <c r="O1515" s="15" t="s">
        <v>29</v>
      </c>
      <c r="P1515" s="80" t="s">
        <v>2130</v>
      </c>
      <c r="Q1515" s="80" t="s">
        <v>207</v>
      </c>
    </row>
    <row r="1516" spans="1:17" hidden="1">
      <c r="A1516" t="s">
        <v>1546</v>
      </c>
      <c r="B1516" t="s">
        <v>1236</v>
      </c>
      <c r="C1516" s="1">
        <v>100</v>
      </c>
      <c r="E1516" s="42">
        <f t="shared" si="31"/>
        <v>100</v>
      </c>
      <c r="F1516" s="77" t="s">
        <v>225</v>
      </c>
      <c r="G1516" s="77" t="s">
        <v>207</v>
      </c>
      <c r="H1516" s="77" t="s">
        <v>189</v>
      </c>
      <c r="I1516" s="13">
        <v>7</v>
      </c>
      <c r="J1516" s="14">
        <v>2015</v>
      </c>
      <c r="K1516" s="78" t="s">
        <v>34</v>
      </c>
      <c r="L1516" s="79" t="s">
        <v>35</v>
      </c>
      <c r="M1516" s="79" t="s">
        <v>299</v>
      </c>
      <c r="N1516" s="15" t="s">
        <v>28</v>
      </c>
      <c r="O1516" s="15" t="s">
        <v>29</v>
      </c>
      <c r="P1516" s="80" t="s">
        <v>2130</v>
      </c>
      <c r="Q1516" s="80" t="s">
        <v>207</v>
      </c>
    </row>
    <row r="1517" spans="1:17" hidden="1">
      <c r="A1517" t="s">
        <v>1546</v>
      </c>
      <c r="B1517" t="s">
        <v>1236</v>
      </c>
      <c r="C1517" s="1">
        <v>147.59</v>
      </c>
      <c r="E1517" s="42">
        <f t="shared" ref="E1517:E1580" si="32">C1517</f>
        <v>147.59</v>
      </c>
      <c r="F1517" s="77" t="s">
        <v>225</v>
      </c>
      <c r="G1517" s="77" t="s">
        <v>207</v>
      </c>
      <c r="H1517" s="77" t="s">
        <v>189</v>
      </c>
      <c r="I1517" s="13">
        <v>7</v>
      </c>
      <c r="J1517" s="14">
        <v>2015</v>
      </c>
      <c r="K1517" s="78" t="s">
        <v>34</v>
      </c>
      <c r="L1517" s="79" t="s">
        <v>35</v>
      </c>
      <c r="M1517" s="79" t="s">
        <v>299</v>
      </c>
      <c r="N1517" s="15" t="s">
        <v>28</v>
      </c>
      <c r="O1517" s="15" t="s">
        <v>29</v>
      </c>
      <c r="P1517" s="80" t="s">
        <v>2130</v>
      </c>
      <c r="Q1517" s="80" t="s">
        <v>207</v>
      </c>
    </row>
    <row r="1518" spans="1:17" hidden="1">
      <c r="A1518" t="s">
        <v>1547</v>
      </c>
      <c r="B1518" t="s">
        <v>1197</v>
      </c>
      <c r="C1518" s="1">
        <v>15.09</v>
      </c>
      <c r="E1518" s="42">
        <f t="shared" si="32"/>
        <v>15.09</v>
      </c>
      <c r="F1518" s="77" t="s">
        <v>225</v>
      </c>
      <c r="G1518" s="77" t="s">
        <v>207</v>
      </c>
      <c r="H1518" s="77" t="s">
        <v>189</v>
      </c>
      <c r="I1518" s="13">
        <v>7</v>
      </c>
      <c r="J1518" s="14">
        <v>2015</v>
      </c>
      <c r="K1518" s="78" t="s">
        <v>140</v>
      </c>
      <c r="L1518" s="79" t="s">
        <v>1280</v>
      </c>
      <c r="M1518" s="79" t="s">
        <v>284</v>
      </c>
      <c r="N1518" s="15" t="s">
        <v>28</v>
      </c>
      <c r="O1518" s="15" t="s">
        <v>29</v>
      </c>
      <c r="P1518" s="80" t="s">
        <v>2130</v>
      </c>
      <c r="Q1518" s="80" t="s">
        <v>207</v>
      </c>
    </row>
    <row r="1519" spans="1:17" hidden="1">
      <c r="A1519" t="s">
        <v>1547</v>
      </c>
      <c r="B1519" t="s">
        <v>1182</v>
      </c>
      <c r="C1519" s="1">
        <v>5.73</v>
      </c>
      <c r="E1519" s="42">
        <f t="shared" si="32"/>
        <v>5.73</v>
      </c>
      <c r="F1519" s="77" t="s">
        <v>225</v>
      </c>
      <c r="G1519" s="77" t="s">
        <v>207</v>
      </c>
      <c r="H1519" s="77" t="s">
        <v>189</v>
      </c>
      <c r="I1519" s="13">
        <v>7</v>
      </c>
      <c r="J1519" s="14">
        <v>2015</v>
      </c>
      <c r="K1519" s="78" t="s">
        <v>428</v>
      </c>
      <c r="L1519" s="79" t="s">
        <v>1275</v>
      </c>
      <c r="M1519" s="79" t="s">
        <v>23</v>
      </c>
      <c r="N1519" s="15" t="s">
        <v>28</v>
      </c>
      <c r="O1519" s="15" t="s">
        <v>29</v>
      </c>
      <c r="P1519" s="80" t="s">
        <v>2130</v>
      </c>
      <c r="Q1519" s="80" t="s">
        <v>207</v>
      </c>
    </row>
    <row r="1520" spans="1:17" hidden="1">
      <c r="A1520" t="s">
        <v>1547</v>
      </c>
      <c r="B1520" t="s">
        <v>1175</v>
      </c>
      <c r="C1520" s="1">
        <v>948.59</v>
      </c>
      <c r="E1520" s="42">
        <f t="shared" si="32"/>
        <v>948.59</v>
      </c>
      <c r="F1520" s="77" t="s">
        <v>225</v>
      </c>
      <c r="G1520" s="77" t="s">
        <v>207</v>
      </c>
      <c r="H1520" s="77" t="s">
        <v>189</v>
      </c>
      <c r="I1520" s="13">
        <v>7</v>
      </c>
      <c r="J1520" s="14">
        <v>2015</v>
      </c>
      <c r="K1520" s="78" t="s">
        <v>182</v>
      </c>
      <c r="L1520" s="79" t="s">
        <v>183</v>
      </c>
      <c r="M1520" s="79" t="s">
        <v>23</v>
      </c>
      <c r="N1520" s="15" t="s">
        <v>28</v>
      </c>
      <c r="O1520" s="15" t="s">
        <v>29</v>
      </c>
      <c r="P1520" s="80" t="s">
        <v>2130</v>
      </c>
      <c r="Q1520" s="80" t="s">
        <v>207</v>
      </c>
    </row>
    <row r="1521" spans="1:17" hidden="1">
      <c r="A1521" t="s">
        <v>1547</v>
      </c>
      <c r="B1521" t="s">
        <v>2065</v>
      </c>
      <c r="C1521" s="1">
        <v>11.3</v>
      </c>
      <c r="E1521" s="42">
        <f t="shared" si="32"/>
        <v>11.3</v>
      </c>
      <c r="F1521" s="77" t="s">
        <v>225</v>
      </c>
      <c r="G1521" s="77" t="s">
        <v>207</v>
      </c>
      <c r="H1521" s="77" t="s">
        <v>189</v>
      </c>
      <c r="I1521" s="13">
        <v>7</v>
      </c>
      <c r="J1521" s="14">
        <v>2015</v>
      </c>
      <c r="K1521" s="78" t="s">
        <v>182</v>
      </c>
      <c r="L1521" s="79" t="s">
        <v>183</v>
      </c>
      <c r="M1521" s="79" t="s">
        <v>23</v>
      </c>
      <c r="N1521" s="15" t="s">
        <v>28</v>
      </c>
      <c r="O1521" s="15" t="s">
        <v>29</v>
      </c>
      <c r="P1521" s="80" t="s">
        <v>2130</v>
      </c>
      <c r="Q1521" s="80" t="s">
        <v>207</v>
      </c>
    </row>
    <row r="1522" spans="1:17" hidden="1">
      <c r="A1522" t="s">
        <v>1547</v>
      </c>
      <c r="B1522" t="s">
        <v>2066</v>
      </c>
      <c r="C1522" s="1">
        <v>332.55</v>
      </c>
      <c r="E1522" s="42">
        <f t="shared" si="32"/>
        <v>332.55</v>
      </c>
      <c r="F1522" s="77" t="s">
        <v>225</v>
      </c>
      <c r="G1522" s="77" t="s">
        <v>207</v>
      </c>
      <c r="H1522" s="77" t="s">
        <v>189</v>
      </c>
      <c r="I1522" s="13">
        <v>7</v>
      </c>
      <c r="J1522" s="14">
        <v>2015</v>
      </c>
      <c r="K1522" s="78" t="s">
        <v>182</v>
      </c>
      <c r="L1522" s="79" t="s">
        <v>183</v>
      </c>
      <c r="M1522" s="79" t="s">
        <v>23</v>
      </c>
      <c r="N1522" s="15" t="s">
        <v>28</v>
      </c>
      <c r="O1522" s="15" t="s">
        <v>29</v>
      </c>
      <c r="P1522" s="80" t="s">
        <v>2130</v>
      </c>
      <c r="Q1522" s="80" t="s">
        <v>207</v>
      </c>
    </row>
    <row r="1523" spans="1:17" hidden="1">
      <c r="A1523" t="s">
        <v>1547</v>
      </c>
      <c r="B1523" t="s">
        <v>2067</v>
      </c>
      <c r="C1523" s="1">
        <v>44.1</v>
      </c>
      <c r="E1523" s="42">
        <f t="shared" si="32"/>
        <v>44.1</v>
      </c>
      <c r="F1523" s="77" t="s">
        <v>225</v>
      </c>
      <c r="G1523" s="77" t="s">
        <v>207</v>
      </c>
      <c r="H1523" s="77" t="s">
        <v>189</v>
      </c>
      <c r="I1523" s="13">
        <v>7</v>
      </c>
      <c r="J1523" s="14">
        <v>2015</v>
      </c>
      <c r="K1523" s="78" t="s">
        <v>123</v>
      </c>
      <c r="L1523" s="79" t="s">
        <v>101</v>
      </c>
      <c r="M1523" s="79" t="s">
        <v>284</v>
      </c>
      <c r="N1523" s="15" t="s">
        <v>28</v>
      </c>
      <c r="O1523" s="15" t="s">
        <v>29</v>
      </c>
      <c r="P1523" s="80" t="s">
        <v>2130</v>
      </c>
      <c r="Q1523" s="80" t="s">
        <v>207</v>
      </c>
    </row>
    <row r="1524" spans="1:17" hidden="1">
      <c r="A1524" t="s">
        <v>1547</v>
      </c>
      <c r="B1524" t="s">
        <v>1136</v>
      </c>
      <c r="C1524" s="1">
        <v>200</v>
      </c>
      <c r="E1524" s="42">
        <f t="shared" si="32"/>
        <v>200</v>
      </c>
      <c r="F1524" s="77" t="s">
        <v>225</v>
      </c>
      <c r="G1524" s="77" t="s">
        <v>207</v>
      </c>
      <c r="H1524" s="77" t="s">
        <v>189</v>
      </c>
      <c r="I1524" s="13">
        <v>7</v>
      </c>
      <c r="J1524" s="14">
        <v>2015</v>
      </c>
      <c r="K1524" s="78" t="s">
        <v>182</v>
      </c>
      <c r="L1524" s="79" t="s">
        <v>232</v>
      </c>
      <c r="M1524" s="79" t="s">
        <v>23</v>
      </c>
      <c r="N1524" s="15" t="s">
        <v>28</v>
      </c>
      <c r="O1524" s="15" t="s">
        <v>29</v>
      </c>
      <c r="P1524" s="80" t="s">
        <v>2130</v>
      </c>
      <c r="Q1524" s="80" t="s">
        <v>207</v>
      </c>
    </row>
    <row r="1525" spans="1:17" hidden="1">
      <c r="A1525" t="s">
        <v>1548</v>
      </c>
      <c r="B1525" t="s">
        <v>2068</v>
      </c>
      <c r="C1525" s="1">
        <v>85.06</v>
      </c>
      <c r="E1525" s="42">
        <f t="shared" si="32"/>
        <v>85.06</v>
      </c>
      <c r="F1525" s="77" t="s">
        <v>225</v>
      </c>
      <c r="G1525" s="77" t="s">
        <v>207</v>
      </c>
      <c r="H1525" s="77" t="s">
        <v>189</v>
      </c>
      <c r="I1525" s="13">
        <v>7</v>
      </c>
      <c r="J1525" s="14">
        <v>2015</v>
      </c>
      <c r="K1525" s="78" t="s">
        <v>182</v>
      </c>
      <c r="L1525" s="79" t="s">
        <v>183</v>
      </c>
      <c r="M1525" s="79" t="s">
        <v>23</v>
      </c>
      <c r="N1525" s="15" t="s">
        <v>28</v>
      </c>
      <c r="O1525" s="15" t="s">
        <v>29</v>
      </c>
      <c r="P1525" s="80" t="s">
        <v>2130</v>
      </c>
      <c r="Q1525" s="80" t="s">
        <v>207</v>
      </c>
    </row>
    <row r="1526" spans="1:17" hidden="1">
      <c r="A1526" t="s">
        <v>1548</v>
      </c>
      <c r="B1526" t="s">
        <v>1977</v>
      </c>
      <c r="C1526" s="1">
        <v>-29.63</v>
      </c>
      <c r="E1526" s="42">
        <f t="shared" si="32"/>
        <v>-29.63</v>
      </c>
      <c r="F1526" s="77" t="s">
        <v>1038</v>
      </c>
      <c r="G1526" s="77" t="s">
        <v>207</v>
      </c>
      <c r="H1526" s="77" t="s">
        <v>189</v>
      </c>
      <c r="I1526" s="13">
        <v>7</v>
      </c>
      <c r="J1526" s="14">
        <v>2015</v>
      </c>
      <c r="K1526" s="78" t="s">
        <v>182</v>
      </c>
      <c r="L1526" s="79" t="s">
        <v>183</v>
      </c>
      <c r="M1526" s="79" t="s">
        <v>23</v>
      </c>
      <c r="N1526" s="15" t="s">
        <v>28</v>
      </c>
      <c r="O1526" s="15" t="s">
        <v>29</v>
      </c>
      <c r="P1526" s="80" t="s">
        <v>2130</v>
      </c>
      <c r="Q1526" s="80" t="s">
        <v>207</v>
      </c>
    </row>
    <row r="1527" spans="1:17" hidden="1">
      <c r="A1527" t="s">
        <v>1548</v>
      </c>
      <c r="B1527" t="s">
        <v>2069</v>
      </c>
      <c r="C1527" s="1">
        <v>87.3</v>
      </c>
      <c r="E1527" s="42">
        <f t="shared" si="32"/>
        <v>87.3</v>
      </c>
      <c r="F1527" s="77" t="s">
        <v>225</v>
      </c>
      <c r="G1527" s="77" t="s">
        <v>207</v>
      </c>
      <c r="H1527" s="77" t="s">
        <v>189</v>
      </c>
      <c r="I1527" s="13">
        <v>7</v>
      </c>
      <c r="J1527" s="14">
        <v>2015</v>
      </c>
      <c r="K1527" s="78" t="s">
        <v>182</v>
      </c>
      <c r="L1527" s="79" t="s">
        <v>183</v>
      </c>
      <c r="M1527" s="79" t="s">
        <v>23</v>
      </c>
      <c r="N1527" s="15" t="s">
        <v>28</v>
      </c>
      <c r="O1527" s="15" t="s">
        <v>29</v>
      </c>
      <c r="P1527" s="80" t="s">
        <v>2130</v>
      </c>
      <c r="Q1527" s="80" t="s">
        <v>207</v>
      </c>
    </row>
    <row r="1528" spans="1:17" hidden="1">
      <c r="A1528" t="s">
        <v>1548</v>
      </c>
      <c r="B1528" t="s">
        <v>1161</v>
      </c>
      <c r="C1528" s="1">
        <v>1.99</v>
      </c>
      <c r="E1528" s="42">
        <f t="shared" si="32"/>
        <v>1.99</v>
      </c>
      <c r="F1528" s="77" t="s">
        <v>225</v>
      </c>
      <c r="G1528" s="77" t="s">
        <v>207</v>
      </c>
      <c r="H1528" s="77" t="s">
        <v>189</v>
      </c>
      <c r="I1528" s="13">
        <v>7</v>
      </c>
      <c r="J1528" s="14">
        <v>2015</v>
      </c>
      <c r="K1528" s="78" t="s">
        <v>78</v>
      </c>
      <c r="L1528" s="79" t="s">
        <v>1263</v>
      </c>
      <c r="M1528" s="79" t="s">
        <v>23</v>
      </c>
      <c r="N1528" s="15" t="s">
        <v>28</v>
      </c>
      <c r="O1528" s="15" t="s">
        <v>29</v>
      </c>
      <c r="P1528" s="80" t="s">
        <v>2130</v>
      </c>
      <c r="Q1528" s="80" t="s">
        <v>207</v>
      </c>
    </row>
    <row r="1529" spans="1:17" hidden="1">
      <c r="A1529" t="s">
        <v>1548</v>
      </c>
      <c r="B1529" t="s">
        <v>1181</v>
      </c>
      <c r="C1529" s="1">
        <v>18.559999999999999</v>
      </c>
      <c r="E1529" s="42">
        <f t="shared" si="32"/>
        <v>18.559999999999999</v>
      </c>
      <c r="F1529" s="77" t="s">
        <v>225</v>
      </c>
      <c r="G1529" s="77" t="s">
        <v>207</v>
      </c>
      <c r="H1529" s="77" t="s">
        <v>189</v>
      </c>
      <c r="I1529" s="13">
        <v>7</v>
      </c>
      <c r="J1529" s="14">
        <v>2015</v>
      </c>
      <c r="K1529" s="78" t="s">
        <v>458</v>
      </c>
      <c r="L1529" s="79" t="s">
        <v>1274</v>
      </c>
      <c r="M1529" s="79" t="s">
        <v>23</v>
      </c>
      <c r="N1529" s="15" t="s">
        <v>28</v>
      </c>
      <c r="O1529" s="15" t="s">
        <v>29</v>
      </c>
      <c r="P1529" s="80" t="s">
        <v>2130</v>
      </c>
      <c r="Q1529" s="80" t="s">
        <v>207</v>
      </c>
    </row>
    <row r="1530" spans="1:17" hidden="1">
      <c r="A1530" t="s">
        <v>1548</v>
      </c>
      <c r="B1530" t="s">
        <v>1219</v>
      </c>
      <c r="C1530" s="1">
        <v>64.94</v>
      </c>
      <c r="E1530" s="42">
        <f t="shared" si="32"/>
        <v>64.94</v>
      </c>
      <c r="F1530" s="77" t="s">
        <v>225</v>
      </c>
      <c r="G1530" s="77" t="s">
        <v>207</v>
      </c>
      <c r="H1530" s="77" t="s">
        <v>189</v>
      </c>
      <c r="I1530" s="13">
        <v>7</v>
      </c>
      <c r="J1530" s="14">
        <v>2015</v>
      </c>
      <c r="K1530" s="78" t="s">
        <v>123</v>
      </c>
      <c r="L1530" s="79" t="s">
        <v>101</v>
      </c>
      <c r="M1530" s="79" t="s">
        <v>284</v>
      </c>
      <c r="N1530" s="15" t="s">
        <v>28</v>
      </c>
      <c r="O1530" s="15" t="s">
        <v>29</v>
      </c>
      <c r="P1530" s="80" t="s">
        <v>2130</v>
      </c>
      <c r="Q1530" s="80" t="s">
        <v>207</v>
      </c>
    </row>
    <row r="1531" spans="1:17" hidden="1">
      <c r="A1531" t="s">
        <v>1548</v>
      </c>
      <c r="B1531" t="s">
        <v>2070</v>
      </c>
      <c r="C1531" s="1">
        <v>145.06</v>
      </c>
      <c r="E1531" s="42">
        <f t="shared" si="32"/>
        <v>145.06</v>
      </c>
      <c r="F1531" s="77" t="s">
        <v>225</v>
      </c>
      <c r="G1531" s="77" t="s">
        <v>207</v>
      </c>
      <c r="H1531" s="77" t="s">
        <v>189</v>
      </c>
      <c r="I1531" s="13">
        <v>7</v>
      </c>
      <c r="J1531" s="14">
        <v>2015</v>
      </c>
      <c r="K1531" s="78" t="s">
        <v>123</v>
      </c>
      <c r="L1531" s="79" t="s">
        <v>101</v>
      </c>
      <c r="M1531" s="79" t="s">
        <v>284</v>
      </c>
      <c r="N1531" s="15" t="s">
        <v>28</v>
      </c>
      <c r="O1531" s="15" t="s">
        <v>29</v>
      </c>
      <c r="P1531" s="80" t="s">
        <v>2130</v>
      </c>
      <c r="Q1531" s="80" t="s">
        <v>207</v>
      </c>
    </row>
    <row r="1532" spans="1:17" hidden="1">
      <c r="A1532" t="s">
        <v>1548</v>
      </c>
      <c r="B1532" t="s">
        <v>1236</v>
      </c>
      <c r="C1532" s="1">
        <v>-104.07</v>
      </c>
      <c r="E1532" s="42">
        <f t="shared" si="32"/>
        <v>-104.07</v>
      </c>
      <c r="F1532" s="77" t="s">
        <v>1038</v>
      </c>
      <c r="G1532" s="77" t="s">
        <v>207</v>
      </c>
      <c r="H1532" s="77" t="s">
        <v>189</v>
      </c>
      <c r="I1532" s="13">
        <v>7</v>
      </c>
      <c r="J1532" s="14">
        <v>2015</v>
      </c>
      <c r="K1532" s="78" t="s">
        <v>34</v>
      </c>
      <c r="L1532" s="79" t="s">
        <v>35</v>
      </c>
      <c r="M1532" s="79" t="s">
        <v>299</v>
      </c>
      <c r="N1532" s="15" t="s">
        <v>28</v>
      </c>
      <c r="O1532" s="15" t="s">
        <v>29</v>
      </c>
      <c r="P1532" s="80" t="s">
        <v>2130</v>
      </c>
      <c r="Q1532" s="80" t="s">
        <v>207</v>
      </c>
    </row>
    <row r="1533" spans="1:17" hidden="1">
      <c r="A1533" t="s">
        <v>1548</v>
      </c>
      <c r="B1533" t="s">
        <v>1236</v>
      </c>
      <c r="C1533" s="1">
        <v>16.41</v>
      </c>
      <c r="E1533" s="42">
        <f t="shared" si="32"/>
        <v>16.41</v>
      </c>
      <c r="F1533" s="77" t="s">
        <v>225</v>
      </c>
      <c r="G1533" s="77" t="s">
        <v>207</v>
      </c>
      <c r="H1533" s="77" t="s">
        <v>189</v>
      </c>
      <c r="I1533" s="13">
        <v>7</v>
      </c>
      <c r="J1533" s="14">
        <v>2015</v>
      </c>
      <c r="K1533" s="78" t="s">
        <v>34</v>
      </c>
      <c r="L1533" s="79" t="s">
        <v>35</v>
      </c>
      <c r="M1533" s="79" t="s">
        <v>299</v>
      </c>
      <c r="N1533" s="15" t="s">
        <v>28</v>
      </c>
      <c r="O1533" s="15" t="s">
        <v>29</v>
      </c>
      <c r="P1533" s="80" t="s">
        <v>2130</v>
      </c>
      <c r="Q1533" s="80" t="s">
        <v>207</v>
      </c>
    </row>
    <row r="1534" spans="1:17" hidden="1">
      <c r="A1534" t="s">
        <v>1548</v>
      </c>
      <c r="B1534" t="s">
        <v>1158</v>
      </c>
      <c r="C1534" s="1">
        <v>112.36</v>
      </c>
      <c r="E1534" s="42">
        <f t="shared" si="32"/>
        <v>112.36</v>
      </c>
      <c r="F1534" s="77" t="s">
        <v>225</v>
      </c>
      <c r="G1534" s="77" t="s">
        <v>207</v>
      </c>
      <c r="H1534" s="77" t="s">
        <v>189</v>
      </c>
      <c r="I1534" s="13">
        <v>7</v>
      </c>
      <c r="J1534" s="14">
        <v>2015</v>
      </c>
      <c r="K1534" s="78" t="s">
        <v>34</v>
      </c>
      <c r="L1534" s="79" t="s">
        <v>35</v>
      </c>
      <c r="M1534" s="79" t="s">
        <v>299</v>
      </c>
      <c r="N1534" s="15" t="s">
        <v>28</v>
      </c>
      <c r="O1534" s="15" t="s">
        <v>29</v>
      </c>
      <c r="P1534" s="80" t="s">
        <v>2130</v>
      </c>
      <c r="Q1534" s="80" t="s">
        <v>207</v>
      </c>
    </row>
    <row r="1535" spans="1:17" hidden="1">
      <c r="A1535" t="s">
        <v>1549</v>
      </c>
      <c r="B1535" t="s">
        <v>1225</v>
      </c>
      <c r="C1535" s="1">
        <v>-22.69</v>
      </c>
      <c r="E1535" s="42">
        <f t="shared" si="32"/>
        <v>-22.69</v>
      </c>
      <c r="F1535" s="77" t="s">
        <v>1038</v>
      </c>
      <c r="G1535" s="77" t="s">
        <v>207</v>
      </c>
      <c r="H1535" s="77" t="s">
        <v>189</v>
      </c>
      <c r="I1535" s="13">
        <v>7</v>
      </c>
      <c r="J1535" s="14">
        <v>2015</v>
      </c>
      <c r="K1535" s="78" t="s">
        <v>34</v>
      </c>
      <c r="L1535" s="79" t="s">
        <v>35</v>
      </c>
      <c r="M1535" s="79" t="s">
        <v>299</v>
      </c>
      <c r="N1535" s="15" t="s">
        <v>28</v>
      </c>
      <c r="O1535" s="15" t="s">
        <v>29</v>
      </c>
      <c r="P1535" s="80" t="s">
        <v>2130</v>
      </c>
      <c r="Q1535" s="80" t="s">
        <v>207</v>
      </c>
    </row>
    <row r="1536" spans="1:17" hidden="1">
      <c r="A1536" t="s">
        <v>1549</v>
      </c>
      <c r="B1536" t="s">
        <v>1943</v>
      </c>
      <c r="C1536" s="1">
        <v>15</v>
      </c>
      <c r="E1536" s="42">
        <f t="shared" si="32"/>
        <v>15</v>
      </c>
      <c r="F1536" s="77" t="s">
        <v>225</v>
      </c>
      <c r="G1536" s="77" t="s">
        <v>207</v>
      </c>
      <c r="H1536" s="77" t="s">
        <v>189</v>
      </c>
      <c r="I1536" s="13">
        <v>7</v>
      </c>
      <c r="J1536" s="14">
        <v>2015</v>
      </c>
      <c r="K1536" s="78" t="s">
        <v>123</v>
      </c>
      <c r="L1536" s="79" t="s">
        <v>101</v>
      </c>
      <c r="M1536" s="79" t="s">
        <v>284</v>
      </c>
      <c r="N1536" s="15" t="s">
        <v>28</v>
      </c>
      <c r="O1536" s="15" t="s">
        <v>29</v>
      </c>
      <c r="P1536" s="80" t="s">
        <v>2130</v>
      </c>
      <c r="Q1536" s="80" t="s">
        <v>207</v>
      </c>
    </row>
    <row r="1537" spans="1:17" hidden="1">
      <c r="A1537" t="s">
        <v>1550</v>
      </c>
      <c r="B1537" t="s">
        <v>1176</v>
      </c>
      <c r="C1537" s="1">
        <v>-47.43</v>
      </c>
      <c r="E1537" s="42">
        <f t="shared" si="32"/>
        <v>-47.43</v>
      </c>
      <c r="F1537" s="77" t="s">
        <v>1038</v>
      </c>
      <c r="G1537" s="77" t="s">
        <v>207</v>
      </c>
      <c r="H1537" s="77" t="s">
        <v>189</v>
      </c>
      <c r="I1537" s="13">
        <v>7</v>
      </c>
      <c r="J1537" s="14">
        <v>2015</v>
      </c>
      <c r="K1537" s="78" t="s">
        <v>182</v>
      </c>
      <c r="L1537" s="79" t="s">
        <v>183</v>
      </c>
      <c r="M1537" s="79" t="s">
        <v>23</v>
      </c>
      <c r="N1537" s="15" t="s">
        <v>28</v>
      </c>
      <c r="O1537" s="15" t="s">
        <v>29</v>
      </c>
      <c r="P1537" s="80" t="s">
        <v>2130</v>
      </c>
      <c r="Q1537" s="80" t="s">
        <v>207</v>
      </c>
    </row>
    <row r="1538" spans="1:17" hidden="1">
      <c r="A1538" t="s">
        <v>1550</v>
      </c>
      <c r="B1538" t="s">
        <v>1593</v>
      </c>
      <c r="C1538" s="1">
        <v>263.38</v>
      </c>
      <c r="E1538" s="42">
        <f t="shared" si="32"/>
        <v>263.38</v>
      </c>
      <c r="F1538" s="77" t="s">
        <v>225</v>
      </c>
      <c r="G1538" s="77" t="s">
        <v>207</v>
      </c>
      <c r="H1538" s="77" t="s">
        <v>189</v>
      </c>
      <c r="I1538" s="13">
        <v>7</v>
      </c>
      <c r="J1538" s="14">
        <v>2015</v>
      </c>
      <c r="K1538" s="78" t="s">
        <v>463</v>
      </c>
      <c r="L1538" s="79" t="s">
        <v>1243</v>
      </c>
      <c r="M1538" s="79" t="s">
        <v>288</v>
      </c>
      <c r="N1538" s="15" t="s">
        <v>28</v>
      </c>
      <c r="O1538" s="15" t="s">
        <v>29</v>
      </c>
      <c r="P1538" s="80" t="s">
        <v>2130</v>
      </c>
      <c r="Q1538" s="80" t="s">
        <v>207</v>
      </c>
    </row>
    <row r="1539" spans="1:17" hidden="1">
      <c r="A1539" s="112" t="s">
        <v>1550</v>
      </c>
      <c r="B1539" t="s">
        <v>2071</v>
      </c>
      <c r="C1539" s="1">
        <v>-1600</v>
      </c>
      <c r="E1539" s="42">
        <f t="shared" si="32"/>
        <v>-1600</v>
      </c>
      <c r="F1539" s="77" t="s">
        <v>229</v>
      </c>
      <c r="G1539" s="77" t="s">
        <v>207</v>
      </c>
      <c r="H1539" s="77" t="s">
        <v>189</v>
      </c>
      <c r="I1539" s="13">
        <v>7</v>
      </c>
      <c r="J1539" s="14">
        <v>2015</v>
      </c>
      <c r="K1539" s="78" t="s">
        <v>137</v>
      </c>
      <c r="L1539" s="79" t="s">
        <v>82</v>
      </c>
      <c r="M1539" s="79" t="s">
        <v>23</v>
      </c>
      <c r="N1539" s="15" t="s">
        <v>189</v>
      </c>
      <c r="O1539" s="15" t="s">
        <v>24</v>
      </c>
      <c r="P1539" s="80" t="s">
        <v>214</v>
      </c>
      <c r="Q1539" s="80" t="s">
        <v>207</v>
      </c>
    </row>
    <row r="1540" spans="1:17" hidden="1">
      <c r="A1540" t="s">
        <v>1550</v>
      </c>
      <c r="B1540" t="s">
        <v>1136</v>
      </c>
      <c r="C1540" s="1">
        <v>200</v>
      </c>
      <c r="E1540" s="42">
        <f t="shared" si="32"/>
        <v>200</v>
      </c>
      <c r="F1540" s="77" t="s">
        <v>225</v>
      </c>
      <c r="G1540" s="77" t="s">
        <v>207</v>
      </c>
      <c r="H1540" s="77" t="s">
        <v>189</v>
      </c>
      <c r="I1540" s="13">
        <v>7</v>
      </c>
      <c r="J1540" s="14">
        <v>2015</v>
      </c>
      <c r="K1540" s="78" t="s">
        <v>182</v>
      </c>
      <c r="L1540" s="79" t="s">
        <v>232</v>
      </c>
      <c r="M1540" s="79" t="s">
        <v>23</v>
      </c>
      <c r="N1540" s="15" t="s">
        <v>28</v>
      </c>
      <c r="O1540" s="15" t="s">
        <v>29</v>
      </c>
      <c r="P1540" s="80" t="s">
        <v>2130</v>
      </c>
      <c r="Q1540" s="80" t="s">
        <v>207</v>
      </c>
    </row>
    <row r="1541" spans="1:17" hidden="1">
      <c r="A1541" t="s">
        <v>1551</v>
      </c>
      <c r="B1541" t="s">
        <v>1164</v>
      </c>
      <c r="C1541" s="1">
        <v>57.99</v>
      </c>
      <c r="E1541" s="42">
        <f t="shared" si="32"/>
        <v>57.99</v>
      </c>
      <c r="F1541" s="77" t="s">
        <v>225</v>
      </c>
      <c r="G1541" s="77" t="s">
        <v>207</v>
      </c>
      <c r="H1541" s="77" t="s">
        <v>189</v>
      </c>
      <c r="I1541" s="13">
        <v>7</v>
      </c>
      <c r="J1541" s="14">
        <v>2015</v>
      </c>
      <c r="K1541" s="78" t="s">
        <v>139</v>
      </c>
      <c r="L1541" s="79" t="s">
        <v>1267</v>
      </c>
      <c r="M1541" s="79" t="s">
        <v>299</v>
      </c>
      <c r="N1541" s="15" t="s">
        <v>28</v>
      </c>
      <c r="O1541" s="15" t="s">
        <v>29</v>
      </c>
      <c r="P1541" s="80" t="s">
        <v>2130</v>
      </c>
      <c r="Q1541" s="80" t="s">
        <v>207</v>
      </c>
    </row>
    <row r="1542" spans="1:17" hidden="1">
      <c r="A1542" t="s">
        <v>1551</v>
      </c>
      <c r="B1542" t="s">
        <v>2072</v>
      </c>
      <c r="C1542" s="1">
        <v>103.02</v>
      </c>
      <c r="E1542" s="42">
        <f t="shared" si="32"/>
        <v>103.02</v>
      </c>
      <c r="F1542" s="77" t="s">
        <v>225</v>
      </c>
      <c r="G1542" s="77" t="s">
        <v>207</v>
      </c>
      <c r="H1542" s="77" t="s">
        <v>189</v>
      </c>
      <c r="I1542" s="13">
        <v>7</v>
      </c>
      <c r="J1542" s="14">
        <v>2015</v>
      </c>
      <c r="K1542" s="78" t="s">
        <v>413</v>
      </c>
      <c r="L1542" s="79" t="s">
        <v>1238</v>
      </c>
      <c r="M1542" s="79" t="s">
        <v>23</v>
      </c>
      <c r="N1542" s="15" t="s">
        <v>28</v>
      </c>
      <c r="O1542" s="15" t="s">
        <v>29</v>
      </c>
      <c r="P1542" s="80" t="s">
        <v>2130</v>
      </c>
      <c r="Q1542" s="80" t="s">
        <v>207</v>
      </c>
    </row>
    <row r="1543" spans="1:17" hidden="1">
      <c r="A1543" t="s">
        <v>1551</v>
      </c>
      <c r="B1543" t="s">
        <v>2073</v>
      </c>
      <c r="C1543" s="1">
        <v>30.07</v>
      </c>
      <c r="E1543" s="42">
        <f t="shared" si="32"/>
        <v>30.07</v>
      </c>
      <c r="F1543" s="77" t="s">
        <v>225</v>
      </c>
      <c r="G1543" s="77" t="s">
        <v>207</v>
      </c>
      <c r="H1543" s="77" t="s">
        <v>189</v>
      </c>
      <c r="I1543" s="13">
        <v>7</v>
      </c>
      <c r="J1543" s="14">
        <v>2015</v>
      </c>
      <c r="K1543" s="78" t="s">
        <v>182</v>
      </c>
      <c r="L1543" s="79" t="s">
        <v>183</v>
      </c>
      <c r="M1543" s="79" t="s">
        <v>23</v>
      </c>
      <c r="N1543" s="15" t="s">
        <v>28</v>
      </c>
      <c r="O1543" s="15" t="s">
        <v>29</v>
      </c>
      <c r="P1543" s="80" t="s">
        <v>2130</v>
      </c>
      <c r="Q1543" s="80" t="s">
        <v>207</v>
      </c>
    </row>
    <row r="1544" spans="1:17" hidden="1">
      <c r="A1544" t="s">
        <v>1551</v>
      </c>
      <c r="B1544" t="s">
        <v>1227</v>
      </c>
      <c r="C1544" s="1">
        <v>38.380000000000003</v>
      </c>
      <c r="E1544" s="42">
        <f t="shared" si="32"/>
        <v>38.380000000000003</v>
      </c>
      <c r="F1544" s="77" t="s">
        <v>225</v>
      </c>
      <c r="G1544" s="77" t="s">
        <v>207</v>
      </c>
      <c r="H1544" s="77" t="s">
        <v>189</v>
      </c>
      <c r="I1544" s="13">
        <v>7</v>
      </c>
      <c r="J1544" s="14">
        <v>2015</v>
      </c>
      <c r="K1544" s="78" t="s">
        <v>48</v>
      </c>
      <c r="L1544" s="79" t="s">
        <v>49</v>
      </c>
      <c r="M1544" s="79" t="s">
        <v>23</v>
      </c>
      <c r="N1544" s="15" t="s">
        <v>28</v>
      </c>
      <c r="O1544" s="15" t="s">
        <v>29</v>
      </c>
      <c r="P1544" s="80" t="s">
        <v>2130</v>
      </c>
      <c r="Q1544" s="80" t="s">
        <v>207</v>
      </c>
    </row>
    <row r="1545" spans="1:17" hidden="1">
      <c r="A1545" t="s">
        <v>1552</v>
      </c>
      <c r="B1545" t="s">
        <v>1666</v>
      </c>
      <c r="C1545" s="1">
        <v>11.9</v>
      </c>
      <c r="E1545" s="42">
        <f t="shared" si="32"/>
        <v>11.9</v>
      </c>
      <c r="F1545" s="77" t="s">
        <v>225</v>
      </c>
      <c r="G1545" s="77" t="s">
        <v>207</v>
      </c>
      <c r="H1545" s="77" t="s">
        <v>189</v>
      </c>
      <c r="I1545" s="13">
        <v>8</v>
      </c>
      <c r="J1545" s="14">
        <v>2015</v>
      </c>
      <c r="K1545" s="78" t="s">
        <v>463</v>
      </c>
      <c r="L1545" s="79" t="s">
        <v>1285</v>
      </c>
      <c r="M1545" s="79" t="s">
        <v>299</v>
      </c>
      <c r="N1545" s="15" t="s">
        <v>28</v>
      </c>
      <c r="O1545" s="15" t="s">
        <v>29</v>
      </c>
      <c r="P1545" s="80" t="s">
        <v>2130</v>
      </c>
      <c r="Q1545" s="80" t="s">
        <v>207</v>
      </c>
    </row>
    <row r="1546" spans="1:17" hidden="1">
      <c r="A1546" t="s">
        <v>1552</v>
      </c>
      <c r="B1546" t="s">
        <v>2074</v>
      </c>
      <c r="C1546" s="1">
        <v>11.58</v>
      </c>
      <c r="E1546" s="42">
        <f t="shared" si="32"/>
        <v>11.58</v>
      </c>
      <c r="F1546" s="77" t="s">
        <v>225</v>
      </c>
      <c r="G1546" s="77" t="s">
        <v>207</v>
      </c>
      <c r="H1546" s="77" t="s">
        <v>189</v>
      </c>
      <c r="I1546" s="13">
        <v>8</v>
      </c>
      <c r="J1546" s="14">
        <v>2015</v>
      </c>
      <c r="K1546" s="78" t="s">
        <v>182</v>
      </c>
      <c r="L1546" s="79" t="s">
        <v>183</v>
      </c>
      <c r="M1546" s="79" t="s">
        <v>23</v>
      </c>
      <c r="N1546" s="15" t="s">
        <v>28</v>
      </c>
      <c r="O1546" s="15" t="s">
        <v>29</v>
      </c>
      <c r="P1546" s="80" t="s">
        <v>2130</v>
      </c>
      <c r="Q1546" s="80" t="s">
        <v>207</v>
      </c>
    </row>
    <row r="1547" spans="1:17" hidden="1">
      <c r="A1547" t="s">
        <v>1553</v>
      </c>
      <c r="B1547" t="s">
        <v>1230</v>
      </c>
      <c r="C1547" s="1">
        <v>10</v>
      </c>
      <c r="E1547" s="42">
        <f t="shared" si="32"/>
        <v>10</v>
      </c>
      <c r="F1547" s="77" t="s">
        <v>225</v>
      </c>
      <c r="G1547" s="77" t="s">
        <v>207</v>
      </c>
      <c r="H1547" s="77" t="s">
        <v>189</v>
      </c>
      <c r="I1547" s="13">
        <v>8</v>
      </c>
      <c r="J1547" s="14">
        <v>2015</v>
      </c>
      <c r="K1547" s="78" t="s">
        <v>78</v>
      </c>
      <c r="L1547" s="79" t="s">
        <v>1263</v>
      </c>
      <c r="M1547" s="79" t="s">
        <v>23</v>
      </c>
      <c r="N1547" s="15" t="s">
        <v>28</v>
      </c>
      <c r="O1547" s="15" t="s">
        <v>29</v>
      </c>
      <c r="P1547" s="80" t="s">
        <v>2130</v>
      </c>
      <c r="Q1547" s="80" t="s">
        <v>207</v>
      </c>
    </row>
    <row r="1548" spans="1:17" hidden="1">
      <c r="A1548" t="s">
        <v>1553</v>
      </c>
      <c r="B1548" t="s">
        <v>1985</v>
      </c>
      <c r="C1548" s="1">
        <v>782.31</v>
      </c>
      <c r="E1548" s="42">
        <f t="shared" si="32"/>
        <v>782.31</v>
      </c>
      <c r="F1548" s="77" t="s">
        <v>225</v>
      </c>
      <c r="G1548" s="77" t="s">
        <v>207</v>
      </c>
      <c r="H1548" s="77" t="s">
        <v>189</v>
      </c>
      <c r="I1548" s="13">
        <v>8</v>
      </c>
      <c r="J1548" s="14">
        <v>2015</v>
      </c>
      <c r="K1548" s="78" t="s">
        <v>31</v>
      </c>
      <c r="L1548" s="79" t="s">
        <v>110</v>
      </c>
      <c r="M1548" s="79" t="s">
        <v>23</v>
      </c>
      <c r="N1548" s="15" t="s">
        <v>28</v>
      </c>
      <c r="O1548" s="15" t="s">
        <v>24</v>
      </c>
      <c r="P1548" s="80" t="s">
        <v>2130</v>
      </c>
      <c r="Q1548" s="80" t="s">
        <v>207</v>
      </c>
    </row>
    <row r="1549" spans="1:17" hidden="1">
      <c r="A1549" t="s">
        <v>1553</v>
      </c>
      <c r="B1549" t="s">
        <v>2032</v>
      </c>
      <c r="C1549" s="1">
        <v>86.4</v>
      </c>
      <c r="E1549" s="42">
        <f t="shared" si="32"/>
        <v>86.4</v>
      </c>
      <c r="F1549" s="77" t="s">
        <v>225</v>
      </c>
      <c r="G1549" s="77" t="s">
        <v>207</v>
      </c>
      <c r="H1549" s="77" t="s">
        <v>189</v>
      </c>
      <c r="I1549" s="13">
        <v>8</v>
      </c>
      <c r="J1549" s="14">
        <v>2015</v>
      </c>
      <c r="K1549" s="78" t="s">
        <v>34</v>
      </c>
      <c r="L1549" s="79" t="s">
        <v>35</v>
      </c>
      <c r="M1549" s="79" t="s">
        <v>299</v>
      </c>
      <c r="N1549" s="15" t="s">
        <v>28</v>
      </c>
      <c r="O1549" s="15" t="s">
        <v>29</v>
      </c>
      <c r="P1549" s="80" t="s">
        <v>2130</v>
      </c>
      <c r="Q1549" s="80" t="s">
        <v>207</v>
      </c>
    </row>
    <row r="1550" spans="1:17" hidden="1">
      <c r="A1550" t="s">
        <v>1553</v>
      </c>
      <c r="B1550" t="s">
        <v>1166</v>
      </c>
      <c r="C1550" s="1">
        <v>130.41999999999999</v>
      </c>
      <c r="E1550" s="42">
        <f t="shared" si="32"/>
        <v>130.41999999999999</v>
      </c>
      <c r="F1550" s="77" t="s">
        <v>225</v>
      </c>
      <c r="G1550" s="77" t="s">
        <v>207</v>
      </c>
      <c r="H1550" s="77" t="s">
        <v>189</v>
      </c>
      <c r="I1550" s="13">
        <v>8</v>
      </c>
      <c r="J1550" s="14">
        <v>2015</v>
      </c>
      <c r="K1550" s="78" t="s">
        <v>446</v>
      </c>
      <c r="L1550" s="79" t="s">
        <v>1268</v>
      </c>
      <c r="M1550" s="79" t="s">
        <v>23</v>
      </c>
      <c r="N1550" s="15" t="s">
        <v>28</v>
      </c>
      <c r="O1550" s="15" t="s">
        <v>29</v>
      </c>
      <c r="P1550" s="80" t="s">
        <v>2130</v>
      </c>
      <c r="Q1550" s="80" t="s">
        <v>207</v>
      </c>
    </row>
    <row r="1551" spans="1:17" hidden="1">
      <c r="A1551" t="s">
        <v>1553</v>
      </c>
      <c r="B1551" t="s">
        <v>1136</v>
      </c>
      <c r="C1551" s="1">
        <v>200</v>
      </c>
      <c r="E1551" s="42">
        <f t="shared" si="32"/>
        <v>200</v>
      </c>
      <c r="F1551" s="77" t="s">
        <v>225</v>
      </c>
      <c r="G1551" s="77" t="s">
        <v>207</v>
      </c>
      <c r="H1551" s="77" t="s">
        <v>189</v>
      </c>
      <c r="I1551" s="13">
        <v>8</v>
      </c>
      <c r="J1551" s="14">
        <v>2015</v>
      </c>
      <c r="K1551" s="78" t="s">
        <v>182</v>
      </c>
      <c r="L1551" s="79" t="s">
        <v>232</v>
      </c>
      <c r="M1551" s="79" t="s">
        <v>23</v>
      </c>
      <c r="N1551" s="15" t="s">
        <v>28</v>
      </c>
      <c r="O1551" s="15" t="s">
        <v>29</v>
      </c>
      <c r="P1551" s="80" t="s">
        <v>2130</v>
      </c>
      <c r="Q1551" s="80" t="s">
        <v>207</v>
      </c>
    </row>
    <row r="1552" spans="1:17" hidden="1">
      <c r="A1552" t="s">
        <v>1553</v>
      </c>
      <c r="B1552" t="s">
        <v>1126</v>
      </c>
      <c r="C1552" s="1">
        <v>129.79</v>
      </c>
      <c r="E1552" s="42">
        <f t="shared" si="32"/>
        <v>129.79</v>
      </c>
      <c r="F1552" s="77" t="s">
        <v>225</v>
      </c>
      <c r="G1552" s="77" t="s">
        <v>207</v>
      </c>
      <c r="H1552" s="77" t="s">
        <v>189</v>
      </c>
      <c r="I1552" s="13">
        <v>8</v>
      </c>
      <c r="J1552" s="14">
        <v>2015</v>
      </c>
      <c r="K1552" s="78" t="s">
        <v>423</v>
      </c>
      <c r="L1552" s="79" t="s">
        <v>1242</v>
      </c>
      <c r="M1552" s="79" t="s">
        <v>288</v>
      </c>
      <c r="N1552" s="15" t="s">
        <v>28</v>
      </c>
      <c r="O1552" s="15" t="s">
        <v>29</v>
      </c>
      <c r="P1552" s="80" t="s">
        <v>2130</v>
      </c>
      <c r="Q1552" s="80" t="s">
        <v>207</v>
      </c>
    </row>
    <row r="1553" spans="1:17" hidden="1">
      <c r="A1553" t="s">
        <v>1554</v>
      </c>
      <c r="B1553" t="s">
        <v>2071</v>
      </c>
      <c r="C1553" s="1">
        <v>-6000</v>
      </c>
      <c r="E1553" s="42">
        <f t="shared" si="32"/>
        <v>-6000</v>
      </c>
      <c r="F1553" s="77" t="s">
        <v>229</v>
      </c>
      <c r="G1553" s="77" t="s">
        <v>207</v>
      </c>
      <c r="H1553" s="77" t="s">
        <v>189</v>
      </c>
      <c r="I1553" s="13">
        <v>8</v>
      </c>
      <c r="J1553" s="14">
        <v>2015</v>
      </c>
      <c r="K1553" s="78" t="s">
        <v>218</v>
      </c>
      <c r="L1553" s="79" t="s">
        <v>246</v>
      </c>
      <c r="M1553" s="79" t="s">
        <v>23</v>
      </c>
      <c r="N1553" s="15" t="s">
        <v>189</v>
      </c>
      <c r="O1553" s="15" t="s">
        <v>24</v>
      </c>
      <c r="P1553" s="80" t="s">
        <v>83</v>
      </c>
      <c r="Q1553" s="80" t="s">
        <v>207</v>
      </c>
    </row>
    <row r="1554" spans="1:17" hidden="1">
      <c r="A1554" t="s">
        <v>1554</v>
      </c>
      <c r="B1554" t="s">
        <v>2075</v>
      </c>
      <c r="C1554" s="1">
        <v>16.95</v>
      </c>
      <c r="E1554" s="42">
        <f t="shared" si="32"/>
        <v>16.95</v>
      </c>
      <c r="F1554" s="77" t="s">
        <v>225</v>
      </c>
      <c r="G1554" s="77" t="s">
        <v>207</v>
      </c>
      <c r="H1554" s="77" t="s">
        <v>189</v>
      </c>
      <c r="I1554" s="13">
        <v>8</v>
      </c>
      <c r="J1554" s="14">
        <v>2015</v>
      </c>
      <c r="K1554" s="78" t="s">
        <v>182</v>
      </c>
      <c r="L1554" s="79" t="s">
        <v>183</v>
      </c>
      <c r="M1554" s="79" t="s">
        <v>23</v>
      </c>
      <c r="N1554" s="15" t="s">
        <v>28</v>
      </c>
      <c r="O1554" s="15" t="s">
        <v>29</v>
      </c>
      <c r="P1554" s="80" t="s">
        <v>2130</v>
      </c>
      <c r="Q1554" s="80" t="s">
        <v>207</v>
      </c>
    </row>
    <row r="1555" spans="1:17" hidden="1">
      <c r="A1555" t="s">
        <v>1554</v>
      </c>
      <c r="B1555" t="s">
        <v>2076</v>
      </c>
      <c r="C1555" s="1">
        <v>23.84</v>
      </c>
      <c r="E1555" s="42">
        <f t="shared" si="32"/>
        <v>23.84</v>
      </c>
      <c r="F1555" s="77" t="s">
        <v>225</v>
      </c>
      <c r="G1555" s="77" t="s">
        <v>207</v>
      </c>
      <c r="H1555" s="77" t="s">
        <v>189</v>
      </c>
      <c r="I1555" s="13">
        <v>8</v>
      </c>
      <c r="J1555" s="14">
        <v>2015</v>
      </c>
      <c r="K1555" s="78" t="s">
        <v>182</v>
      </c>
      <c r="L1555" s="79" t="s">
        <v>183</v>
      </c>
      <c r="M1555" s="79" t="s">
        <v>23</v>
      </c>
      <c r="N1555" s="15" t="s">
        <v>28</v>
      </c>
      <c r="O1555" s="15" t="s">
        <v>29</v>
      </c>
      <c r="P1555" s="80" t="s">
        <v>2130</v>
      </c>
      <c r="Q1555" s="80" t="s">
        <v>207</v>
      </c>
    </row>
    <row r="1556" spans="1:17" hidden="1">
      <c r="A1556" t="s">
        <v>1554</v>
      </c>
      <c r="B1556" t="s">
        <v>2077</v>
      </c>
      <c r="C1556" s="1">
        <v>11.3</v>
      </c>
      <c r="E1556" s="42">
        <f t="shared" si="32"/>
        <v>11.3</v>
      </c>
      <c r="F1556" s="77" t="s">
        <v>225</v>
      </c>
      <c r="G1556" s="77" t="s">
        <v>207</v>
      </c>
      <c r="H1556" s="77" t="s">
        <v>189</v>
      </c>
      <c r="I1556" s="13">
        <v>8</v>
      </c>
      <c r="J1556" s="14">
        <v>2015</v>
      </c>
      <c r="K1556" s="78" t="s">
        <v>182</v>
      </c>
      <c r="L1556" s="79" t="s">
        <v>183</v>
      </c>
      <c r="M1556" s="79" t="s">
        <v>23</v>
      </c>
      <c r="N1556" s="15" t="s">
        <v>28</v>
      </c>
      <c r="O1556" s="15" t="s">
        <v>29</v>
      </c>
      <c r="P1556" s="80" t="s">
        <v>2130</v>
      </c>
      <c r="Q1556" s="80" t="s">
        <v>207</v>
      </c>
    </row>
    <row r="1557" spans="1:17" hidden="1">
      <c r="A1557" t="s">
        <v>1554</v>
      </c>
      <c r="B1557" t="s">
        <v>2078</v>
      </c>
      <c r="C1557" s="1">
        <v>555.74</v>
      </c>
      <c r="E1557" s="42">
        <f t="shared" si="32"/>
        <v>555.74</v>
      </c>
      <c r="F1557" s="77" t="s">
        <v>225</v>
      </c>
      <c r="G1557" s="77" t="s">
        <v>207</v>
      </c>
      <c r="H1557" s="77" t="s">
        <v>189</v>
      </c>
      <c r="I1557" s="13">
        <v>8</v>
      </c>
      <c r="J1557" s="14">
        <v>2015</v>
      </c>
      <c r="K1557" s="78" t="s">
        <v>182</v>
      </c>
      <c r="L1557" s="79" t="s">
        <v>183</v>
      </c>
      <c r="M1557" s="79" t="s">
        <v>23</v>
      </c>
      <c r="N1557" s="15" t="s">
        <v>28</v>
      </c>
      <c r="O1557" s="15" t="s">
        <v>29</v>
      </c>
      <c r="P1557" s="80" t="s">
        <v>2130</v>
      </c>
      <c r="Q1557" s="80" t="s">
        <v>207</v>
      </c>
    </row>
    <row r="1558" spans="1:17" hidden="1">
      <c r="A1558" t="s">
        <v>1554</v>
      </c>
      <c r="B1558" t="s">
        <v>2079</v>
      </c>
      <c r="C1558" s="1">
        <v>173.18</v>
      </c>
      <c r="E1558" s="42">
        <f t="shared" si="32"/>
        <v>173.18</v>
      </c>
      <c r="F1558" s="77" t="s">
        <v>225</v>
      </c>
      <c r="G1558" s="77" t="s">
        <v>207</v>
      </c>
      <c r="H1558" s="77" t="s">
        <v>189</v>
      </c>
      <c r="I1558" s="13">
        <v>8</v>
      </c>
      <c r="J1558" s="14">
        <v>2015</v>
      </c>
      <c r="K1558" s="78" t="s">
        <v>182</v>
      </c>
      <c r="L1558" s="79" t="s">
        <v>183</v>
      </c>
      <c r="M1558" s="79" t="s">
        <v>23</v>
      </c>
      <c r="N1558" s="15" t="s">
        <v>28</v>
      </c>
      <c r="O1558" s="15" t="s">
        <v>29</v>
      </c>
      <c r="P1558" s="80" t="s">
        <v>2130</v>
      </c>
      <c r="Q1558" s="80" t="s">
        <v>207</v>
      </c>
    </row>
    <row r="1559" spans="1:17" hidden="1">
      <c r="A1559" t="s">
        <v>1554</v>
      </c>
      <c r="B1559" t="s">
        <v>2080</v>
      </c>
      <c r="C1559" s="1">
        <v>33.14</v>
      </c>
      <c r="E1559" s="42">
        <f t="shared" si="32"/>
        <v>33.14</v>
      </c>
      <c r="F1559" s="77" t="s">
        <v>225</v>
      </c>
      <c r="G1559" s="77" t="s">
        <v>207</v>
      </c>
      <c r="H1559" s="77" t="s">
        <v>189</v>
      </c>
      <c r="I1559" s="13">
        <v>8</v>
      </c>
      <c r="J1559" s="14">
        <v>2015</v>
      </c>
      <c r="K1559" s="78" t="s">
        <v>182</v>
      </c>
      <c r="L1559" s="79" t="s">
        <v>183</v>
      </c>
      <c r="M1559" s="79" t="s">
        <v>23</v>
      </c>
      <c r="N1559" s="15" t="s">
        <v>28</v>
      </c>
      <c r="O1559" s="15" t="s">
        <v>29</v>
      </c>
      <c r="P1559" s="80" t="s">
        <v>2130</v>
      </c>
      <c r="Q1559" s="80" t="s">
        <v>207</v>
      </c>
    </row>
    <row r="1560" spans="1:17" hidden="1">
      <c r="A1560" t="s">
        <v>1554</v>
      </c>
      <c r="B1560" t="s">
        <v>2081</v>
      </c>
      <c r="C1560" s="1">
        <v>50.44</v>
      </c>
      <c r="E1560" s="42">
        <f t="shared" si="32"/>
        <v>50.44</v>
      </c>
      <c r="F1560" s="77" t="s">
        <v>225</v>
      </c>
      <c r="G1560" s="77" t="s">
        <v>207</v>
      </c>
      <c r="H1560" s="77" t="s">
        <v>189</v>
      </c>
      <c r="I1560" s="13">
        <v>8</v>
      </c>
      <c r="J1560" s="14">
        <v>2015</v>
      </c>
      <c r="K1560" s="78" t="s">
        <v>182</v>
      </c>
      <c r="L1560" s="79" t="s">
        <v>183</v>
      </c>
      <c r="M1560" s="79" t="s">
        <v>23</v>
      </c>
      <c r="N1560" s="15" t="s">
        <v>28</v>
      </c>
      <c r="O1560" s="15" t="s">
        <v>29</v>
      </c>
      <c r="P1560" s="80" t="s">
        <v>2130</v>
      </c>
      <c r="Q1560" s="80" t="s">
        <v>207</v>
      </c>
    </row>
    <row r="1561" spans="1:17" hidden="1">
      <c r="A1561" t="s">
        <v>1554</v>
      </c>
      <c r="B1561" t="s">
        <v>1136</v>
      </c>
      <c r="C1561" s="1">
        <v>200</v>
      </c>
      <c r="E1561" s="42">
        <f t="shared" si="32"/>
        <v>200</v>
      </c>
      <c r="F1561" s="77" t="s">
        <v>225</v>
      </c>
      <c r="G1561" s="77" t="s">
        <v>207</v>
      </c>
      <c r="H1561" s="77" t="s">
        <v>189</v>
      </c>
      <c r="I1561" s="13">
        <v>8</v>
      </c>
      <c r="J1561" s="14">
        <v>2015</v>
      </c>
      <c r="K1561" s="78" t="s">
        <v>182</v>
      </c>
      <c r="L1561" s="79" t="s">
        <v>232</v>
      </c>
      <c r="M1561" s="79" t="s">
        <v>23</v>
      </c>
      <c r="N1561" s="15" t="s">
        <v>28</v>
      </c>
      <c r="O1561" s="15" t="s">
        <v>29</v>
      </c>
      <c r="P1561" s="80" t="s">
        <v>2130</v>
      </c>
      <c r="Q1561" s="80" t="s">
        <v>207</v>
      </c>
    </row>
    <row r="1562" spans="1:17" hidden="1">
      <c r="A1562" t="s">
        <v>1555</v>
      </c>
      <c r="B1562" t="s">
        <v>1131</v>
      </c>
      <c r="C1562" s="1">
        <v>15</v>
      </c>
      <c r="E1562" s="42">
        <f t="shared" si="32"/>
        <v>15</v>
      </c>
      <c r="F1562" s="77" t="s">
        <v>225</v>
      </c>
      <c r="G1562" s="77" t="s">
        <v>207</v>
      </c>
      <c r="H1562" s="77" t="s">
        <v>189</v>
      </c>
      <c r="I1562" s="13">
        <v>8</v>
      </c>
      <c r="J1562" s="14">
        <v>2015</v>
      </c>
      <c r="K1562" s="78" t="s">
        <v>435</v>
      </c>
      <c r="L1562" s="79" t="s">
        <v>79</v>
      </c>
      <c r="M1562" s="79" t="s">
        <v>23</v>
      </c>
      <c r="N1562" s="15" t="s">
        <v>28</v>
      </c>
      <c r="O1562" s="15" t="s">
        <v>29</v>
      </c>
      <c r="P1562" s="80" t="s">
        <v>2130</v>
      </c>
      <c r="Q1562" s="80" t="s">
        <v>207</v>
      </c>
    </row>
    <row r="1563" spans="1:17" hidden="1">
      <c r="A1563" t="s">
        <v>1556</v>
      </c>
      <c r="B1563" t="s">
        <v>1600</v>
      </c>
      <c r="C1563" s="1">
        <v>65.2</v>
      </c>
      <c r="E1563" s="42">
        <f t="shared" si="32"/>
        <v>65.2</v>
      </c>
      <c r="F1563" s="77" t="s">
        <v>225</v>
      </c>
      <c r="G1563" s="77" t="s">
        <v>207</v>
      </c>
      <c r="H1563" s="77" t="s">
        <v>189</v>
      </c>
      <c r="I1563" s="13">
        <v>8</v>
      </c>
      <c r="J1563" s="14">
        <v>2015</v>
      </c>
      <c r="K1563" s="78" t="s">
        <v>461</v>
      </c>
      <c r="L1563" s="79" t="s">
        <v>1243</v>
      </c>
      <c r="M1563" s="79" t="s">
        <v>23</v>
      </c>
      <c r="N1563" s="15" t="s">
        <v>28</v>
      </c>
      <c r="O1563" s="15" t="s">
        <v>29</v>
      </c>
      <c r="P1563" s="80" t="s">
        <v>2130</v>
      </c>
      <c r="Q1563" s="80" t="s">
        <v>207</v>
      </c>
    </row>
    <row r="1564" spans="1:17" hidden="1">
      <c r="A1564" t="s">
        <v>1556</v>
      </c>
      <c r="B1564" t="s">
        <v>1953</v>
      </c>
      <c r="C1564" s="1">
        <v>38</v>
      </c>
      <c r="E1564" s="42">
        <f t="shared" si="32"/>
        <v>38</v>
      </c>
      <c r="F1564" s="77" t="s">
        <v>225</v>
      </c>
      <c r="G1564" s="77" t="s">
        <v>207</v>
      </c>
      <c r="H1564" s="77" t="s">
        <v>189</v>
      </c>
      <c r="I1564" s="13">
        <v>8</v>
      </c>
      <c r="J1564" s="14">
        <v>2015</v>
      </c>
      <c r="K1564" s="78" t="s">
        <v>226</v>
      </c>
      <c r="L1564" s="79" t="s">
        <v>82</v>
      </c>
      <c r="M1564" s="79" t="s">
        <v>23</v>
      </c>
      <c r="N1564" s="15" t="s">
        <v>28</v>
      </c>
      <c r="O1564" s="15" t="s">
        <v>29</v>
      </c>
      <c r="P1564" s="80" t="s">
        <v>2130</v>
      </c>
      <c r="Q1564" s="80" t="s">
        <v>207</v>
      </c>
    </row>
    <row r="1565" spans="1:17" hidden="1">
      <c r="A1565" t="s">
        <v>1556</v>
      </c>
      <c r="B1565" t="s">
        <v>2082</v>
      </c>
      <c r="C1565" s="1">
        <v>69.27</v>
      </c>
      <c r="E1565" s="42">
        <f t="shared" si="32"/>
        <v>69.27</v>
      </c>
      <c r="F1565" s="77" t="s">
        <v>225</v>
      </c>
      <c r="G1565" s="77" t="s">
        <v>207</v>
      </c>
      <c r="H1565" s="77" t="s">
        <v>189</v>
      </c>
      <c r="I1565" s="13">
        <v>8</v>
      </c>
      <c r="J1565" s="14">
        <v>2015</v>
      </c>
      <c r="K1565" s="78" t="s">
        <v>34</v>
      </c>
      <c r="L1565" s="79" t="s">
        <v>35</v>
      </c>
      <c r="M1565" s="79" t="s">
        <v>299</v>
      </c>
      <c r="N1565" s="15" t="s">
        <v>28</v>
      </c>
      <c r="O1565" s="15" t="s">
        <v>29</v>
      </c>
      <c r="P1565" s="80" t="s">
        <v>2130</v>
      </c>
      <c r="Q1565" s="80" t="s">
        <v>207</v>
      </c>
    </row>
    <row r="1566" spans="1:17" hidden="1">
      <c r="A1566" t="s">
        <v>1556</v>
      </c>
      <c r="B1566" t="s">
        <v>1132</v>
      </c>
      <c r="C1566" s="1">
        <v>49</v>
      </c>
      <c r="E1566" s="42">
        <f t="shared" si="32"/>
        <v>49</v>
      </c>
      <c r="F1566" s="77" t="s">
        <v>225</v>
      </c>
      <c r="G1566" s="77" t="s">
        <v>207</v>
      </c>
      <c r="H1566" s="77" t="s">
        <v>189</v>
      </c>
      <c r="I1566" s="13">
        <v>8</v>
      </c>
      <c r="J1566" s="14">
        <v>2015</v>
      </c>
      <c r="K1566" s="78" t="s">
        <v>78</v>
      </c>
      <c r="L1566" s="79" t="s">
        <v>1245</v>
      </c>
      <c r="M1566" s="79" t="s">
        <v>23</v>
      </c>
      <c r="N1566" s="15" t="s">
        <v>28</v>
      </c>
      <c r="O1566" s="15" t="s">
        <v>29</v>
      </c>
      <c r="P1566" s="80" t="s">
        <v>2130</v>
      </c>
      <c r="Q1566" s="80" t="s">
        <v>207</v>
      </c>
    </row>
    <row r="1567" spans="1:17" hidden="1">
      <c r="A1567" t="s">
        <v>1557</v>
      </c>
      <c r="B1567" t="s">
        <v>1778</v>
      </c>
      <c r="C1567" s="1">
        <v>399</v>
      </c>
      <c r="E1567" s="42">
        <f t="shared" si="32"/>
        <v>399</v>
      </c>
      <c r="F1567" s="77" t="s">
        <v>225</v>
      </c>
      <c r="G1567" s="77" t="s">
        <v>207</v>
      </c>
      <c r="H1567" s="77" t="s">
        <v>189</v>
      </c>
      <c r="I1567" s="13">
        <v>8</v>
      </c>
      <c r="J1567" s="14">
        <v>2015</v>
      </c>
      <c r="K1567" s="78" t="s">
        <v>31</v>
      </c>
      <c r="L1567" s="79" t="s">
        <v>234</v>
      </c>
      <c r="M1567" s="79" t="s">
        <v>23</v>
      </c>
      <c r="N1567" s="15" t="s">
        <v>28</v>
      </c>
      <c r="O1567" s="15" t="s">
        <v>24</v>
      </c>
      <c r="P1567" s="80" t="s">
        <v>2130</v>
      </c>
      <c r="Q1567" s="80" t="s">
        <v>207</v>
      </c>
    </row>
    <row r="1568" spans="1:17" hidden="1">
      <c r="A1568" t="s">
        <v>1557</v>
      </c>
      <c r="B1568" t="s">
        <v>1136</v>
      </c>
      <c r="C1568" s="1">
        <v>200</v>
      </c>
      <c r="E1568" s="42">
        <f t="shared" si="32"/>
        <v>200</v>
      </c>
      <c r="F1568" s="77" t="s">
        <v>225</v>
      </c>
      <c r="G1568" s="77" t="s">
        <v>207</v>
      </c>
      <c r="H1568" s="77" t="s">
        <v>189</v>
      </c>
      <c r="I1568" s="13">
        <v>8</v>
      </c>
      <c r="J1568" s="14">
        <v>2015</v>
      </c>
      <c r="K1568" s="78" t="s">
        <v>182</v>
      </c>
      <c r="L1568" s="79" t="s">
        <v>232</v>
      </c>
      <c r="M1568" s="79" t="s">
        <v>23</v>
      </c>
      <c r="N1568" s="15" t="s">
        <v>28</v>
      </c>
      <c r="O1568" s="15" t="s">
        <v>29</v>
      </c>
      <c r="P1568" s="80" t="s">
        <v>2130</v>
      </c>
      <c r="Q1568" s="80" t="s">
        <v>207</v>
      </c>
    </row>
    <row r="1569" spans="1:17" hidden="1">
      <c r="A1569" t="s">
        <v>1557</v>
      </c>
      <c r="B1569" t="s">
        <v>1189</v>
      </c>
      <c r="C1569" s="1">
        <v>24.42</v>
      </c>
      <c r="E1569" s="42">
        <f t="shared" si="32"/>
        <v>24.42</v>
      </c>
      <c r="F1569" s="77" t="s">
        <v>225</v>
      </c>
      <c r="G1569" s="77" t="s">
        <v>207</v>
      </c>
      <c r="H1569" s="77" t="s">
        <v>189</v>
      </c>
      <c r="I1569" s="13">
        <v>8</v>
      </c>
      <c r="J1569" s="14">
        <v>2015</v>
      </c>
      <c r="K1569" s="78" t="s">
        <v>34</v>
      </c>
      <c r="L1569" s="79" t="s">
        <v>35</v>
      </c>
      <c r="M1569" s="79" t="s">
        <v>299</v>
      </c>
      <c r="N1569" s="15" t="s">
        <v>28</v>
      </c>
      <c r="O1569" s="15" t="s">
        <v>29</v>
      </c>
      <c r="P1569" s="80" t="s">
        <v>2130</v>
      </c>
      <c r="Q1569" s="80" t="s">
        <v>207</v>
      </c>
    </row>
    <row r="1570" spans="1:17" hidden="1">
      <c r="A1570" t="s">
        <v>1558</v>
      </c>
      <c r="B1570" t="s">
        <v>1137</v>
      </c>
      <c r="C1570" s="1">
        <v>207.37</v>
      </c>
      <c r="E1570" s="42">
        <f t="shared" si="32"/>
        <v>207.37</v>
      </c>
      <c r="F1570" s="77" t="s">
        <v>225</v>
      </c>
      <c r="G1570" s="77" t="s">
        <v>207</v>
      </c>
      <c r="H1570" s="77" t="s">
        <v>189</v>
      </c>
      <c r="I1570" s="13">
        <v>8</v>
      </c>
      <c r="J1570" s="14">
        <v>2015</v>
      </c>
      <c r="K1570" s="78" t="s">
        <v>461</v>
      </c>
      <c r="L1570" s="79" t="s">
        <v>1249</v>
      </c>
      <c r="M1570" s="79" t="s">
        <v>299</v>
      </c>
      <c r="N1570" s="15" t="s">
        <v>28</v>
      </c>
      <c r="O1570" s="15" t="s">
        <v>29</v>
      </c>
      <c r="P1570" s="80" t="s">
        <v>2130</v>
      </c>
      <c r="Q1570" s="80" t="s">
        <v>207</v>
      </c>
    </row>
    <row r="1571" spans="1:17" hidden="1">
      <c r="A1571" t="s">
        <v>1558</v>
      </c>
      <c r="B1571" t="s">
        <v>1130</v>
      </c>
      <c r="C1571" s="1">
        <v>426.2</v>
      </c>
      <c r="E1571" s="42">
        <f t="shared" si="32"/>
        <v>426.2</v>
      </c>
      <c r="F1571" s="77" t="s">
        <v>225</v>
      </c>
      <c r="G1571" s="77" t="s">
        <v>207</v>
      </c>
      <c r="H1571" s="77" t="s">
        <v>189</v>
      </c>
      <c r="I1571" s="13">
        <v>8</v>
      </c>
      <c r="J1571" s="14">
        <v>2015</v>
      </c>
      <c r="K1571" s="78" t="s">
        <v>34</v>
      </c>
      <c r="L1571" s="79" t="s">
        <v>35</v>
      </c>
      <c r="M1571" s="79" t="s">
        <v>299</v>
      </c>
      <c r="N1571" s="15" t="s">
        <v>28</v>
      </c>
      <c r="O1571" s="15" t="s">
        <v>29</v>
      </c>
      <c r="P1571" s="80" t="s">
        <v>2130</v>
      </c>
      <c r="Q1571" s="80" t="s">
        <v>207</v>
      </c>
    </row>
    <row r="1572" spans="1:17" hidden="1">
      <c r="A1572" t="s">
        <v>1558</v>
      </c>
      <c r="B1572" t="s">
        <v>2083</v>
      </c>
      <c r="C1572" s="1">
        <v>9.99</v>
      </c>
      <c r="E1572" s="42">
        <f t="shared" si="32"/>
        <v>9.99</v>
      </c>
      <c r="F1572" s="77" t="s">
        <v>225</v>
      </c>
      <c r="G1572" s="77" t="s">
        <v>207</v>
      </c>
      <c r="H1572" s="77" t="s">
        <v>189</v>
      </c>
      <c r="I1572" s="13">
        <v>8</v>
      </c>
      <c r="J1572" s="14">
        <v>2015</v>
      </c>
      <c r="K1572" s="78" t="s">
        <v>34</v>
      </c>
      <c r="L1572" s="79" t="s">
        <v>35</v>
      </c>
      <c r="M1572" s="79" t="s">
        <v>299</v>
      </c>
      <c r="N1572" s="15" t="s">
        <v>28</v>
      </c>
      <c r="O1572" s="15" t="s">
        <v>29</v>
      </c>
      <c r="P1572" s="80" t="s">
        <v>2130</v>
      </c>
      <c r="Q1572" s="80" t="s">
        <v>207</v>
      </c>
    </row>
    <row r="1573" spans="1:17" hidden="1">
      <c r="A1573" t="s">
        <v>1559</v>
      </c>
      <c r="B1573" t="s">
        <v>1220</v>
      </c>
      <c r="C1573" s="1">
        <v>52.3</v>
      </c>
      <c r="E1573" s="42">
        <f t="shared" si="32"/>
        <v>52.3</v>
      </c>
      <c r="F1573" s="77" t="s">
        <v>225</v>
      </c>
      <c r="G1573" s="77" t="s">
        <v>207</v>
      </c>
      <c r="H1573" s="77" t="s">
        <v>189</v>
      </c>
      <c r="I1573" s="13">
        <v>8</v>
      </c>
      <c r="J1573" s="14">
        <v>2015</v>
      </c>
      <c r="K1573" s="78" t="s">
        <v>34</v>
      </c>
      <c r="L1573" s="79" t="s">
        <v>35</v>
      </c>
      <c r="M1573" s="79" t="s">
        <v>299</v>
      </c>
      <c r="N1573" s="15" t="s">
        <v>28</v>
      </c>
      <c r="O1573" s="15" t="s">
        <v>29</v>
      </c>
      <c r="P1573" s="80" t="s">
        <v>2130</v>
      </c>
      <c r="Q1573" s="80" t="s">
        <v>207</v>
      </c>
    </row>
    <row r="1574" spans="1:17" hidden="1">
      <c r="A1574" t="s">
        <v>1560</v>
      </c>
      <c r="B1574" t="s">
        <v>2084</v>
      </c>
      <c r="C1574" s="1">
        <v>11.3</v>
      </c>
      <c r="E1574" s="42">
        <f t="shared" si="32"/>
        <v>11.3</v>
      </c>
      <c r="F1574" s="77" t="s">
        <v>225</v>
      </c>
      <c r="G1574" s="77" t="s">
        <v>207</v>
      </c>
      <c r="H1574" s="77" t="s">
        <v>189</v>
      </c>
      <c r="I1574" s="13">
        <v>8</v>
      </c>
      <c r="J1574" s="14">
        <v>2015</v>
      </c>
      <c r="K1574" s="78" t="s">
        <v>182</v>
      </c>
      <c r="L1574" s="79" t="s">
        <v>183</v>
      </c>
      <c r="M1574" s="79" t="s">
        <v>23</v>
      </c>
      <c r="N1574" s="15" t="s">
        <v>28</v>
      </c>
      <c r="O1574" s="15" t="s">
        <v>29</v>
      </c>
      <c r="P1574" s="80" t="s">
        <v>2130</v>
      </c>
      <c r="Q1574" s="80" t="s">
        <v>207</v>
      </c>
    </row>
    <row r="1575" spans="1:17" hidden="1">
      <c r="A1575" t="s">
        <v>1560</v>
      </c>
      <c r="B1575" t="s">
        <v>2085</v>
      </c>
      <c r="C1575" s="1">
        <v>48.37</v>
      </c>
      <c r="E1575" s="42">
        <f t="shared" si="32"/>
        <v>48.37</v>
      </c>
      <c r="F1575" s="77" t="s">
        <v>225</v>
      </c>
      <c r="G1575" s="77" t="s">
        <v>207</v>
      </c>
      <c r="H1575" s="77" t="s">
        <v>189</v>
      </c>
      <c r="I1575" s="13">
        <v>8</v>
      </c>
      <c r="J1575" s="14">
        <v>2015</v>
      </c>
      <c r="K1575" s="78" t="s">
        <v>182</v>
      </c>
      <c r="L1575" s="79" t="s">
        <v>183</v>
      </c>
      <c r="M1575" s="79" t="s">
        <v>23</v>
      </c>
      <c r="N1575" s="15" t="s">
        <v>28</v>
      </c>
      <c r="O1575" s="15" t="s">
        <v>29</v>
      </c>
      <c r="P1575" s="80" t="s">
        <v>2130</v>
      </c>
      <c r="Q1575" s="80" t="s">
        <v>207</v>
      </c>
    </row>
    <row r="1576" spans="1:17" hidden="1">
      <c r="A1576" t="s">
        <v>1560</v>
      </c>
      <c r="B1576" t="s">
        <v>1136</v>
      </c>
      <c r="C1576" s="1">
        <v>200</v>
      </c>
      <c r="E1576" s="42">
        <f t="shared" si="32"/>
        <v>200</v>
      </c>
      <c r="F1576" s="77" t="s">
        <v>225</v>
      </c>
      <c r="G1576" s="77" t="s">
        <v>207</v>
      </c>
      <c r="H1576" s="77" t="s">
        <v>189</v>
      </c>
      <c r="I1576" s="13">
        <v>8</v>
      </c>
      <c r="J1576" s="14">
        <v>2015</v>
      </c>
      <c r="K1576" s="78" t="s">
        <v>182</v>
      </c>
      <c r="L1576" s="79" t="s">
        <v>232</v>
      </c>
      <c r="M1576" s="79" t="s">
        <v>23</v>
      </c>
      <c r="N1576" s="15" t="s">
        <v>28</v>
      </c>
      <c r="O1576" s="15" t="s">
        <v>29</v>
      </c>
      <c r="P1576" s="80" t="s">
        <v>2130</v>
      </c>
      <c r="Q1576" s="80" t="s">
        <v>207</v>
      </c>
    </row>
    <row r="1577" spans="1:17" hidden="1">
      <c r="A1577" t="s">
        <v>1561</v>
      </c>
      <c r="B1577" t="s">
        <v>1199</v>
      </c>
      <c r="C1577" s="1">
        <v>64.37</v>
      </c>
      <c r="E1577" s="42">
        <f t="shared" si="32"/>
        <v>64.37</v>
      </c>
      <c r="F1577" s="77" t="s">
        <v>225</v>
      </c>
      <c r="G1577" s="77" t="s">
        <v>207</v>
      </c>
      <c r="H1577" s="77" t="s">
        <v>189</v>
      </c>
      <c r="I1577" s="13">
        <v>8</v>
      </c>
      <c r="J1577" s="14">
        <v>2015</v>
      </c>
      <c r="K1577" s="78" t="s">
        <v>435</v>
      </c>
      <c r="L1577" s="79" t="s">
        <v>2141</v>
      </c>
      <c r="M1577" s="79" t="s">
        <v>286</v>
      </c>
      <c r="N1577" s="15" t="s">
        <v>28</v>
      </c>
      <c r="O1577" s="15" t="s">
        <v>29</v>
      </c>
      <c r="P1577" s="80" t="s">
        <v>2130</v>
      </c>
      <c r="Q1577" s="80" t="s">
        <v>207</v>
      </c>
    </row>
    <row r="1578" spans="1:17" hidden="1">
      <c r="A1578" t="s">
        <v>1561</v>
      </c>
      <c r="B1578" t="s">
        <v>1217</v>
      </c>
      <c r="C1578" s="1">
        <v>39.85</v>
      </c>
      <c r="E1578" s="42">
        <f t="shared" si="32"/>
        <v>39.85</v>
      </c>
      <c r="F1578" s="77" t="s">
        <v>225</v>
      </c>
      <c r="G1578" s="77" t="s">
        <v>207</v>
      </c>
      <c r="H1578" s="77" t="s">
        <v>189</v>
      </c>
      <c r="I1578" s="13">
        <v>8</v>
      </c>
      <c r="J1578" s="14">
        <v>2015</v>
      </c>
      <c r="K1578" s="78" t="s">
        <v>435</v>
      </c>
      <c r="L1578" s="79" t="s">
        <v>1255</v>
      </c>
      <c r="M1578" s="79" t="s">
        <v>23</v>
      </c>
      <c r="N1578" s="15" t="s">
        <v>28</v>
      </c>
      <c r="O1578" s="15" t="s">
        <v>29</v>
      </c>
      <c r="P1578" s="80" t="s">
        <v>2130</v>
      </c>
      <c r="Q1578" s="80" t="s">
        <v>207</v>
      </c>
    </row>
    <row r="1579" spans="1:17" hidden="1">
      <c r="A1579" t="s">
        <v>1561</v>
      </c>
      <c r="B1579" t="s">
        <v>2086</v>
      </c>
      <c r="C1579" s="1">
        <v>32.61</v>
      </c>
      <c r="E1579" s="42">
        <f t="shared" si="32"/>
        <v>32.61</v>
      </c>
      <c r="F1579" s="77" t="s">
        <v>225</v>
      </c>
      <c r="G1579" s="77" t="s">
        <v>207</v>
      </c>
      <c r="H1579" s="77" t="s">
        <v>189</v>
      </c>
      <c r="I1579" s="13">
        <v>8</v>
      </c>
      <c r="J1579" s="14">
        <v>2015</v>
      </c>
      <c r="K1579" s="78" t="s">
        <v>496</v>
      </c>
      <c r="L1579" s="79" t="s">
        <v>1251</v>
      </c>
      <c r="M1579" s="79" t="s">
        <v>23</v>
      </c>
      <c r="N1579" s="15" t="s">
        <v>28</v>
      </c>
      <c r="O1579" s="15" t="s">
        <v>29</v>
      </c>
      <c r="P1579" s="80" t="s">
        <v>2130</v>
      </c>
      <c r="Q1579" s="80" t="s">
        <v>207</v>
      </c>
    </row>
    <row r="1580" spans="1:17" hidden="1">
      <c r="A1580" t="s">
        <v>1561</v>
      </c>
      <c r="B1580" t="s">
        <v>2087</v>
      </c>
      <c r="C1580" s="1">
        <v>53.39</v>
      </c>
      <c r="E1580" s="42">
        <f t="shared" si="32"/>
        <v>53.39</v>
      </c>
      <c r="F1580" s="77" t="s">
        <v>225</v>
      </c>
      <c r="G1580" s="77" t="s">
        <v>207</v>
      </c>
      <c r="H1580" s="77" t="s">
        <v>189</v>
      </c>
      <c r="I1580" s="13">
        <v>8</v>
      </c>
      <c r="J1580" s="14">
        <v>2015</v>
      </c>
      <c r="K1580" s="78" t="s">
        <v>182</v>
      </c>
      <c r="L1580" s="79" t="s">
        <v>183</v>
      </c>
      <c r="M1580" s="79" t="s">
        <v>23</v>
      </c>
      <c r="N1580" s="15" t="s">
        <v>28</v>
      </c>
      <c r="O1580" s="15" t="s">
        <v>29</v>
      </c>
      <c r="P1580" s="80" t="s">
        <v>2130</v>
      </c>
      <c r="Q1580" s="80" t="s">
        <v>207</v>
      </c>
    </row>
    <row r="1581" spans="1:17" hidden="1">
      <c r="A1581" t="s">
        <v>1561</v>
      </c>
      <c r="B1581" t="s">
        <v>2088</v>
      </c>
      <c r="C1581" s="1">
        <v>555.83000000000004</v>
      </c>
      <c r="E1581" s="42">
        <f t="shared" ref="E1581:E1644" si="33">C1581</f>
        <v>555.83000000000004</v>
      </c>
      <c r="F1581" s="77" t="s">
        <v>225</v>
      </c>
      <c r="G1581" s="77" t="s">
        <v>207</v>
      </c>
      <c r="H1581" s="77" t="s">
        <v>189</v>
      </c>
      <c r="I1581" s="13">
        <v>8</v>
      </c>
      <c r="J1581" s="14">
        <v>2015</v>
      </c>
      <c r="K1581" s="78" t="s">
        <v>182</v>
      </c>
      <c r="L1581" s="79" t="s">
        <v>183</v>
      </c>
      <c r="M1581" s="79" t="s">
        <v>23</v>
      </c>
      <c r="N1581" s="15" t="s">
        <v>28</v>
      </c>
      <c r="O1581" s="15" t="s">
        <v>29</v>
      </c>
      <c r="P1581" s="80" t="s">
        <v>2130</v>
      </c>
      <c r="Q1581" s="80" t="s">
        <v>207</v>
      </c>
    </row>
    <row r="1582" spans="1:17" hidden="1">
      <c r="A1582" t="s">
        <v>1561</v>
      </c>
      <c r="B1582" t="s">
        <v>1136</v>
      </c>
      <c r="C1582" s="1">
        <v>200</v>
      </c>
      <c r="E1582" s="42">
        <f t="shared" si="33"/>
        <v>200</v>
      </c>
      <c r="F1582" s="77" t="s">
        <v>225</v>
      </c>
      <c r="G1582" s="77" t="s">
        <v>207</v>
      </c>
      <c r="H1582" s="77" t="s">
        <v>189</v>
      </c>
      <c r="I1582" s="13">
        <v>8</v>
      </c>
      <c r="J1582" s="14">
        <v>2015</v>
      </c>
      <c r="K1582" s="78" t="s">
        <v>182</v>
      </c>
      <c r="L1582" s="79" t="s">
        <v>232</v>
      </c>
      <c r="M1582" s="79" t="s">
        <v>23</v>
      </c>
      <c r="N1582" s="15" t="s">
        <v>28</v>
      </c>
      <c r="O1582" s="15" t="s">
        <v>29</v>
      </c>
      <c r="P1582" s="80" t="s">
        <v>2130</v>
      </c>
      <c r="Q1582" s="80" t="s">
        <v>207</v>
      </c>
    </row>
    <row r="1583" spans="1:17" hidden="1">
      <c r="A1583" t="s">
        <v>1561</v>
      </c>
      <c r="B1583" t="s">
        <v>2032</v>
      </c>
      <c r="C1583" s="1">
        <v>20</v>
      </c>
      <c r="E1583" s="42">
        <f t="shared" si="33"/>
        <v>20</v>
      </c>
      <c r="F1583" s="77" t="s">
        <v>225</v>
      </c>
      <c r="G1583" s="77" t="s">
        <v>207</v>
      </c>
      <c r="H1583" s="77" t="s">
        <v>189</v>
      </c>
      <c r="I1583" s="13">
        <v>8</v>
      </c>
      <c r="J1583" s="14">
        <v>2015</v>
      </c>
      <c r="K1583" s="78" t="s">
        <v>34</v>
      </c>
      <c r="L1583" s="79" t="s">
        <v>35</v>
      </c>
      <c r="M1583" s="79" t="s">
        <v>299</v>
      </c>
      <c r="N1583" s="15" t="s">
        <v>28</v>
      </c>
      <c r="O1583" s="15" t="s">
        <v>29</v>
      </c>
      <c r="P1583" s="80" t="s">
        <v>2130</v>
      </c>
      <c r="Q1583" s="80" t="s">
        <v>207</v>
      </c>
    </row>
    <row r="1584" spans="1:17" hidden="1">
      <c r="A1584" t="s">
        <v>1562</v>
      </c>
      <c r="B1584" t="s">
        <v>2089</v>
      </c>
      <c r="C1584" s="1">
        <v>33.630000000000003</v>
      </c>
      <c r="E1584" s="42">
        <f t="shared" si="33"/>
        <v>33.630000000000003</v>
      </c>
      <c r="F1584" s="77" t="s">
        <v>225</v>
      </c>
      <c r="G1584" s="77" t="s">
        <v>207</v>
      </c>
      <c r="H1584" s="77" t="s">
        <v>189</v>
      </c>
      <c r="I1584" s="13">
        <v>8</v>
      </c>
      <c r="J1584" s="14">
        <v>2015</v>
      </c>
      <c r="K1584" s="78" t="s">
        <v>182</v>
      </c>
      <c r="L1584" s="79" t="s">
        <v>183</v>
      </c>
      <c r="M1584" s="79" t="s">
        <v>23</v>
      </c>
      <c r="N1584" s="15" t="s">
        <v>28</v>
      </c>
      <c r="O1584" s="15" t="s">
        <v>29</v>
      </c>
      <c r="P1584" s="80" t="s">
        <v>2130</v>
      </c>
      <c r="Q1584" s="80" t="s">
        <v>207</v>
      </c>
    </row>
    <row r="1585" spans="1:17" hidden="1">
      <c r="A1585" t="s">
        <v>1562</v>
      </c>
      <c r="B1585" t="s">
        <v>2090</v>
      </c>
      <c r="C1585" s="1">
        <v>43.06</v>
      </c>
      <c r="E1585" s="42">
        <f t="shared" si="33"/>
        <v>43.06</v>
      </c>
      <c r="F1585" s="77" t="s">
        <v>225</v>
      </c>
      <c r="G1585" s="77" t="s">
        <v>207</v>
      </c>
      <c r="H1585" s="77" t="s">
        <v>189</v>
      </c>
      <c r="I1585" s="13">
        <v>8</v>
      </c>
      <c r="J1585" s="14">
        <v>2015</v>
      </c>
      <c r="K1585" s="78" t="s">
        <v>182</v>
      </c>
      <c r="L1585" s="79" t="s">
        <v>183</v>
      </c>
      <c r="M1585" s="79" t="s">
        <v>23</v>
      </c>
      <c r="N1585" s="15" t="s">
        <v>28</v>
      </c>
      <c r="O1585" s="15" t="s">
        <v>29</v>
      </c>
      <c r="P1585" s="80" t="s">
        <v>2130</v>
      </c>
      <c r="Q1585" s="80" t="s">
        <v>207</v>
      </c>
    </row>
    <row r="1586" spans="1:17" hidden="1">
      <c r="A1586" t="s">
        <v>1562</v>
      </c>
      <c r="B1586" t="s">
        <v>1136</v>
      </c>
      <c r="C1586" s="1">
        <v>200</v>
      </c>
      <c r="E1586" s="42">
        <f t="shared" si="33"/>
        <v>200</v>
      </c>
      <c r="F1586" s="77" t="s">
        <v>225</v>
      </c>
      <c r="G1586" s="77" t="s">
        <v>207</v>
      </c>
      <c r="H1586" s="77" t="s">
        <v>189</v>
      </c>
      <c r="I1586" s="13">
        <v>8</v>
      </c>
      <c r="J1586" s="14">
        <v>2015</v>
      </c>
      <c r="K1586" s="78" t="s">
        <v>182</v>
      </c>
      <c r="L1586" s="79" t="s">
        <v>232</v>
      </c>
      <c r="M1586" s="79" t="s">
        <v>23</v>
      </c>
      <c r="N1586" s="15" t="s">
        <v>28</v>
      </c>
      <c r="O1586" s="15" t="s">
        <v>29</v>
      </c>
      <c r="P1586" s="80" t="s">
        <v>2130</v>
      </c>
      <c r="Q1586" s="80" t="s">
        <v>207</v>
      </c>
    </row>
    <row r="1587" spans="1:17" hidden="1">
      <c r="A1587" t="s">
        <v>1563</v>
      </c>
      <c r="B1587" t="s">
        <v>2091</v>
      </c>
      <c r="C1587" s="1">
        <v>38</v>
      </c>
      <c r="E1587" s="42">
        <f t="shared" si="33"/>
        <v>38</v>
      </c>
      <c r="F1587" s="77" t="s">
        <v>225</v>
      </c>
      <c r="G1587" s="77" t="s">
        <v>207</v>
      </c>
      <c r="H1587" s="77" t="s">
        <v>189</v>
      </c>
      <c r="I1587" s="13">
        <v>8</v>
      </c>
      <c r="J1587" s="14">
        <v>2015</v>
      </c>
      <c r="K1587" s="78" t="s">
        <v>226</v>
      </c>
      <c r="L1587" s="79" t="s">
        <v>82</v>
      </c>
      <c r="M1587" s="79" t="s">
        <v>23</v>
      </c>
      <c r="N1587" s="15" t="s">
        <v>28</v>
      </c>
      <c r="O1587" s="15" t="s">
        <v>29</v>
      </c>
      <c r="P1587" s="80" t="s">
        <v>2130</v>
      </c>
      <c r="Q1587" s="80" t="s">
        <v>207</v>
      </c>
    </row>
    <row r="1588" spans="1:17" hidden="1">
      <c r="A1588" t="s">
        <v>1563</v>
      </c>
      <c r="B1588" t="s">
        <v>2092</v>
      </c>
      <c r="C1588" s="1">
        <v>5.71</v>
      </c>
      <c r="E1588" s="42">
        <f t="shared" si="33"/>
        <v>5.71</v>
      </c>
      <c r="F1588" s="77" t="s">
        <v>225</v>
      </c>
      <c r="G1588" s="77" t="s">
        <v>207</v>
      </c>
      <c r="H1588" s="77" t="s">
        <v>189</v>
      </c>
      <c r="I1588" s="13">
        <v>8</v>
      </c>
      <c r="J1588" s="14">
        <v>2015</v>
      </c>
      <c r="K1588" s="78" t="s">
        <v>182</v>
      </c>
      <c r="L1588" s="79" t="s">
        <v>183</v>
      </c>
      <c r="M1588" s="79" t="s">
        <v>23</v>
      </c>
      <c r="N1588" s="15" t="s">
        <v>28</v>
      </c>
      <c r="O1588" s="15" t="s">
        <v>29</v>
      </c>
      <c r="P1588" s="80" t="s">
        <v>2130</v>
      </c>
      <c r="Q1588" s="80" t="s">
        <v>207</v>
      </c>
    </row>
    <row r="1589" spans="1:17" hidden="1">
      <c r="A1589" t="s">
        <v>1563</v>
      </c>
      <c r="B1589" t="s">
        <v>1223</v>
      </c>
      <c r="C1589" s="1">
        <v>138.49</v>
      </c>
      <c r="E1589" s="42">
        <f t="shared" si="33"/>
        <v>138.49</v>
      </c>
      <c r="F1589" s="77" t="s">
        <v>225</v>
      </c>
      <c r="G1589" s="77" t="s">
        <v>207</v>
      </c>
      <c r="H1589" s="77" t="s">
        <v>189</v>
      </c>
      <c r="I1589" s="13">
        <v>8</v>
      </c>
      <c r="J1589" s="14">
        <v>2015</v>
      </c>
      <c r="K1589" s="78" t="s">
        <v>34</v>
      </c>
      <c r="L1589" s="79" t="s">
        <v>35</v>
      </c>
      <c r="M1589" s="79" t="s">
        <v>299</v>
      </c>
      <c r="N1589" s="15" t="s">
        <v>28</v>
      </c>
      <c r="O1589" s="15" t="s">
        <v>29</v>
      </c>
      <c r="P1589" s="80" t="s">
        <v>2130</v>
      </c>
      <c r="Q1589" s="80" t="s">
        <v>207</v>
      </c>
    </row>
    <row r="1590" spans="1:17" hidden="1">
      <c r="A1590" t="s">
        <v>1563</v>
      </c>
      <c r="B1590" t="s">
        <v>2093</v>
      </c>
      <c r="C1590" s="1">
        <v>34.49</v>
      </c>
      <c r="E1590" s="42">
        <f t="shared" si="33"/>
        <v>34.49</v>
      </c>
      <c r="F1590" s="77" t="s">
        <v>225</v>
      </c>
      <c r="G1590" s="77" t="s">
        <v>207</v>
      </c>
      <c r="H1590" s="77" t="s">
        <v>189</v>
      </c>
      <c r="I1590" s="13">
        <v>8</v>
      </c>
      <c r="J1590" s="14">
        <v>2015</v>
      </c>
      <c r="K1590" s="78" t="s">
        <v>182</v>
      </c>
      <c r="L1590" s="79" t="s">
        <v>183</v>
      </c>
      <c r="M1590" s="79" t="s">
        <v>23</v>
      </c>
      <c r="N1590" s="15" t="s">
        <v>28</v>
      </c>
      <c r="O1590" s="15" t="s">
        <v>29</v>
      </c>
      <c r="P1590" s="80" t="s">
        <v>2130</v>
      </c>
      <c r="Q1590" s="80" t="s">
        <v>207</v>
      </c>
    </row>
    <row r="1591" spans="1:17" hidden="1">
      <c r="A1591" t="s">
        <v>1563</v>
      </c>
      <c r="B1591" t="s">
        <v>2071</v>
      </c>
      <c r="C1591" s="1">
        <v>-8000</v>
      </c>
      <c r="E1591" s="42">
        <f t="shared" si="33"/>
        <v>-8000</v>
      </c>
      <c r="F1591" s="77" t="s">
        <v>229</v>
      </c>
      <c r="G1591" s="77" t="s">
        <v>207</v>
      </c>
      <c r="H1591" s="77" t="s">
        <v>189</v>
      </c>
      <c r="I1591" s="13">
        <v>8</v>
      </c>
      <c r="J1591" s="14">
        <v>2015</v>
      </c>
      <c r="K1591" s="78" t="s">
        <v>218</v>
      </c>
      <c r="L1591" s="79" t="s">
        <v>246</v>
      </c>
      <c r="M1591" s="79" t="s">
        <v>23</v>
      </c>
      <c r="N1591" s="15" t="s">
        <v>189</v>
      </c>
      <c r="O1591" s="15" t="s">
        <v>24</v>
      </c>
      <c r="P1591" s="80" t="s">
        <v>83</v>
      </c>
      <c r="Q1591" s="80" t="s">
        <v>207</v>
      </c>
    </row>
    <row r="1592" spans="1:17" hidden="1">
      <c r="A1592" t="s">
        <v>1564</v>
      </c>
      <c r="B1592" t="s">
        <v>2094</v>
      </c>
      <c r="C1592" s="1">
        <v>109.6</v>
      </c>
      <c r="E1592" s="42">
        <f t="shared" si="33"/>
        <v>109.6</v>
      </c>
      <c r="F1592" s="77" t="s">
        <v>225</v>
      </c>
      <c r="G1592" s="77" t="s">
        <v>207</v>
      </c>
      <c r="H1592" s="77" t="s">
        <v>189</v>
      </c>
      <c r="I1592" s="13">
        <v>8</v>
      </c>
      <c r="J1592" s="14">
        <v>2015</v>
      </c>
      <c r="K1592" s="78" t="s">
        <v>182</v>
      </c>
      <c r="L1592" s="79" t="s">
        <v>183</v>
      </c>
      <c r="M1592" s="79" t="s">
        <v>23</v>
      </c>
      <c r="N1592" s="15" t="s">
        <v>28</v>
      </c>
      <c r="O1592" s="15" t="s">
        <v>29</v>
      </c>
      <c r="P1592" s="80" t="s">
        <v>2130</v>
      </c>
      <c r="Q1592" s="80" t="s">
        <v>207</v>
      </c>
    </row>
    <row r="1593" spans="1:17" hidden="1">
      <c r="A1593" t="s">
        <v>1564</v>
      </c>
      <c r="B1593" t="s">
        <v>1846</v>
      </c>
      <c r="C1593" s="1">
        <v>63.74</v>
      </c>
      <c r="E1593" s="42">
        <f t="shared" si="33"/>
        <v>63.74</v>
      </c>
      <c r="F1593" s="77" t="s">
        <v>225</v>
      </c>
      <c r="G1593" s="77" t="s">
        <v>207</v>
      </c>
      <c r="H1593" s="77" t="s">
        <v>189</v>
      </c>
      <c r="I1593" s="13">
        <v>8</v>
      </c>
      <c r="J1593" s="14">
        <v>2015</v>
      </c>
      <c r="K1593" s="78" t="s">
        <v>34</v>
      </c>
      <c r="L1593" s="79" t="s">
        <v>35</v>
      </c>
      <c r="M1593" s="79" t="s">
        <v>299</v>
      </c>
      <c r="N1593" s="15" t="s">
        <v>28</v>
      </c>
      <c r="O1593" s="15" t="s">
        <v>29</v>
      </c>
      <c r="P1593" s="80" t="s">
        <v>2130</v>
      </c>
      <c r="Q1593" s="80" t="s">
        <v>207</v>
      </c>
    </row>
    <row r="1594" spans="1:17" hidden="1">
      <c r="A1594" t="s">
        <v>1564</v>
      </c>
      <c r="B1594" t="s">
        <v>2095</v>
      </c>
      <c r="C1594" s="1">
        <v>22.42</v>
      </c>
      <c r="E1594" s="42">
        <f t="shared" si="33"/>
        <v>22.42</v>
      </c>
      <c r="F1594" s="77" t="s">
        <v>225</v>
      </c>
      <c r="G1594" s="77" t="s">
        <v>207</v>
      </c>
      <c r="H1594" s="77" t="s">
        <v>189</v>
      </c>
      <c r="I1594" s="13">
        <v>8</v>
      </c>
      <c r="J1594" s="14">
        <v>2015</v>
      </c>
      <c r="K1594" s="78" t="s">
        <v>34</v>
      </c>
      <c r="L1594" s="79" t="s">
        <v>35</v>
      </c>
      <c r="M1594" s="79" t="s">
        <v>299</v>
      </c>
      <c r="N1594" s="15" t="s">
        <v>28</v>
      </c>
      <c r="O1594" s="15" t="s">
        <v>29</v>
      </c>
      <c r="P1594" s="80" t="s">
        <v>2130</v>
      </c>
      <c r="Q1594" s="80" t="s">
        <v>207</v>
      </c>
    </row>
    <row r="1595" spans="1:17" hidden="1">
      <c r="A1595" t="s">
        <v>1564</v>
      </c>
      <c r="B1595" t="s">
        <v>1136</v>
      </c>
      <c r="C1595" s="1">
        <v>200</v>
      </c>
      <c r="E1595" s="42">
        <f t="shared" si="33"/>
        <v>200</v>
      </c>
      <c r="F1595" s="77" t="s">
        <v>225</v>
      </c>
      <c r="G1595" s="77" t="s">
        <v>207</v>
      </c>
      <c r="H1595" s="77" t="s">
        <v>189</v>
      </c>
      <c r="I1595" s="13">
        <v>8</v>
      </c>
      <c r="J1595" s="14">
        <v>2015</v>
      </c>
      <c r="K1595" s="78" t="s">
        <v>182</v>
      </c>
      <c r="L1595" s="79" t="s">
        <v>232</v>
      </c>
      <c r="M1595" s="79" t="s">
        <v>23</v>
      </c>
      <c r="N1595" s="15" t="s">
        <v>28</v>
      </c>
      <c r="O1595" s="15" t="s">
        <v>29</v>
      </c>
      <c r="P1595" s="80" t="s">
        <v>2130</v>
      </c>
      <c r="Q1595" s="80" t="s">
        <v>207</v>
      </c>
    </row>
    <row r="1596" spans="1:17" hidden="1">
      <c r="A1596" t="s">
        <v>1564</v>
      </c>
      <c r="B1596" t="s">
        <v>1175</v>
      </c>
      <c r="C1596" s="1">
        <v>115.82</v>
      </c>
      <c r="E1596" s="42">
        <f t="shared" si="33"/>
        <v>115.82</v>
      </c>
      <c r="F1596" s="77" t="s">
        <v>225</v>
      </c>
      <c r="G1596" s="77" t="s">
        <v>207</v>
      </c>
      <c r="H1596" s="77" t="s">
        <v>189</v>
      </c>
      <c r="I1596" s="13">
        <v>8</v>
      </c>
      <c r="J1596" s="14">
        <v>2015</v>
      </c>
      <c r="K1596" s="78" t="s">
        <v>182</v>
      </c>
      <c r="L1596" s="79" t="s">
        <v>183</v>
      </c>
      <c r="M1596" s="79" t="s">
        <v>23</v>
      </c>
      <c r="N1596" s="15" t="s">
        <v>28</v>
      </c>
      <c r="O1596" s="15" t="s">
        <v>29</v>
      </c>
      <c r="P1596" s="80" t="s">
        <v>2130</v>
      </c>
      <c r="Q1596" s="80" t="s">
        <v>207</v>
      </c>
    </row>
    <row r="1597" spans="1:17" hidden="1">
      <c r="A1597" t="s">
        <v>1564</v>
      </c>
      <c r="B1597" t="s">
        <v>1219</v>
      </c>
      <c r="C1597" s="1">
        <v>67.84</v>
      </c>
      <c r="E1597" s="42">
        <f t="shared" si="33"/>
        <v>67.84</v>
      </c>
      <c r="F1597" s="77" t="s">
        <v>225</v>
      </c>
      <c r="G1597" s="77" t="s">
        <v>207</v>
      </c>
      <c r="H1597" s="77" t="s">
        <v>189</v>
      </c>
      <c r="I1597" s="13">
        <v>8</v>
      </c>
      <c r="J1597" s="14">
        <v>2015</v>
      </c>
      <c r="K1597" s="78" t="s">
        <v>34</v>
      </c>
      <c r="L1597" s="79" t="s">
        <v>35</v>
      </c>
      <c r="M1597" s="79" t="s">
        <v>299</v>
      </c>
      <c r="N1597" s="15" t="s">
        <v>28</v>
      </c>
      <c r="O1597" s="15" t="s">
        <v>29</v>
      </c>
      <c r="P1597" s="80" t="s">
        <v>2130</v>
      </c>
      <c r="Q1597" s="80" t="s">
        <v>207</v>
      </c>
    </row>
    <row r="1598" spans="1:17" hidden="1">
      <c r="A1598" t="s">
        <v>1565</v>
      </c>
      <c r="B1598" t="s">
        <v>1144</v>
      </c>
      <c r="C1598" s="1">
        <v>273.24</v>
      </c>
      <c r="E1598" s="42">
        <f t="shared" si="33"/>
        <v>273.24</v>
      </c>
      <c r="F1598" s="77" t="s">
        <v>225</v>
      </c>
      <c r="G1598" s="77" t="s">
        <v>207</v>
      </c>
      <c r="H1598" s="77" t="s">
        <v>189</v>
      </c>
      <c r="I1598" s="13">
        <v>8</v>
      </c>
      <c r="J1598" s="14">
        <v>2015</v>
      </c>
      <c r="K1598" s="78" t="s">
        <v>463</v>
      </c>
      <c r="L1598" s="79" t="s">
        <v>1253</v>
      </c>
      <c r="M1598" s="79" t="s">
        <v>288</v>
      </c>
      <c r="N1598" s="15" t="s">
        <v>28</v>
      </c>
      <c r="O1598" s="15" t="s">
        <v>29</v>
      </c>
      <c r="P1598" s="80" t="s">
        <v>2130</v>
      </c>
      <c r="Q1598" s="80" t="s">
        <v>207</v>
      </c>
    </row>
    <row r="1599" spans="1:17" hidden="1">
      <c r="A1599" t="s">
        <v>1565</v>
      </c>
      <c r="B1599" t="s">
        <v>1164</v>
      </c>
      <c r="C1599" s="1">
        <v>52.8</v>
      </c>
      <c r="E1599" s="42">
        <f t="shared" si="33"/>
        <v>52.8</v>
      </c>
      <c r="F1599" s="77" t="s">
        <v>225</v>
      </c>
      <c r="G1599" s="77" t="s">
        <v>207</v>
      </c>
      <c r="H1599" s="77" t="s">
        <v>189</v>
      </c>
      <c r="I1599" s="13">
        <v>8</v>
      </c>
      <c r="J1599" s="14">
        <v>2015</v>
      </c>
      <c r="K1599" s="78" t="s">
        <v>139</v>
      </c>
      <c r="L1599" s="79" t="s">
        <v>1267</v>
      </c>
      <c r="M1599" s="79" t="s">
        <v>299</v>
      </c>
      <c r="N1599" s="15" t="s">
        <v>28</v>
      </c>
      <c r="O1599" s="15" t="s">
        <v>29</v>
      </c>
      <c r="P1599" s="80" t="s">
        <v>2130</v>
      </c>
      <c r="Q1599" s="80" t="s">
        <v>207</v>
      </c>
    </row>
    <row r="1600" spans="1:17" hidden="1">
      <c r="A1600" t="s">
        <v>1565</v>
      </c>
      <c r="B1600" t="s">
        <v>1145</v>
      </c>
      <c r="C1600" s="1">
        <v>73</v>
      </c>
      <c r="E1600" s="42">
        <f t="shared" si="33"/>
        <v>73</v>
      </c>
      <c r="F1600" s="77" t="s">
        <v>225</v>
      </c>
      <c r="G1600" s="77" t="s">
        <v>207</v>
      </c>
      <c r="H1600" s="77" t="s">
        <v>189</v>
      </c>
      <c r="I1600" s="13">
        <v>8</v>
      </c>
      <c r="J1600" s="14">
        <v>2015</v>
      </c>
      <c r="K1600" s="78" t="s">
        <v>397</v>
      </c>
      <c r="L1600" s="79" t="s">
        <v>1256</v>
      </c>
      <c r="M1600" s="79" t="s">
        <v>299</v>
      </c>
      <c r="N1600" s="15" t="s">
        <v>28</v>
      </c>
      <c r="O1600" s="15" t="s">
        <v>29</v>
      </c>
      <c r="P1600" s="80" t="s">
        <v>2130</v>
      </c>
      <c r="Q1600" s="80" t="s">
        <v>207</v>
      </c>
    </row>
    <row r="1601" spans="1:17" hidden="1">
      <c r="A1601" t="s">
        <v>1565</v>
      </c>
      <c r="B1601" t="s">
        <v>2086</v>
      </c>
      <c r="C1601" s="1">
        <v>31.82</v>
      </c>
      <c r="E1601" s="42">
        <f t="shared" si="33"/>
        <v>31.82</v>
      </c>
      <c r="F1601" s="77" t="s">
        <v>225</v>
      </c>
      <c r="G1601" s="77" t="s">
        <v>207</v>
      </c>
      <c r="H1601" s="77" t="s">
        <v>189</v>
      </c>
      <c r="I1601" s="13">
        <v>8</v>
      </c>
      <c r="J1601" s="14">
        <v>2015</v>
      </c>
      <c r="K1601" s="78" t="s">
        <v>496</v>
      </c>
      <c r="L1601" s="79" t="s">
        <v>1251</v>
      </c>
      <c r="M1601" s="79" t="s">
        <v>23</v>
      </c>
      <c r="N1601" s="15" t="s">
        <v>28</v>
      </c>
      <c r="O1601" s="15" t="s">
        <v>29</v>
      </c>
      <c r="P1601" s="80" t="s">
        <v>2130</v>
      </c>
      <c r="Q1601" s="80" t="s">
        <v>207</v>
      </c>
    </row>
    <row r="1602" spans="1:17" hidden="1">
      <c r="A1602" t="s">
        <v>1565</v>
      </c>
      <c r="B1602" t="s">
        <v>2096</v>
      </c>
      <c r="C1602" s="1">
        <v>58.48</v>
      </c>
      <c r="E1602" s="42">
        <f t="shared" si="33"/>
        <v>58.48</v>
      </c>
      <c r="F1602" s="77" t="s">
        <v>225</v>
      </c>
      <c r="G1602" s="77" t="s">
        <v>207</v>
      </c>
      <c r="H1602" s="77" t="s">
        <v>189</v>
      </c>
      <c r="I1602" s="13">
        <v>8</v>
      </c>
      <c r="J1602" s="14">
        <v>2015</v>
      </c>
      <c r="K1602" s="78" t="s">
        <v>182</v>
      </c>
      <c r="L1602" s="79" t="s">
        <v>183</v>
      </c>
      <c r="M1602" s="79" t="s">
        <v>23</v>
      </c>
      <c r="N1602" s="15" t="s">
        <v>28</v>
      </c>
      <c r="O1602" s="15" t="s">
        <v>29</v>
      </c>
      <c r="P1602" s="80" t="s">
        <v>2130</v>
      </c>
      <c r="Q1602" s="80" t="s">
        <v>207</v>
      </c>
    </row>
    <row r="1603" spans="1:17" hidden="1">
      <c r="A1603" t="s">
        <v>1565</v>
      </c>
      <c r="B1603" t="s">
        <v>2097</v>
      </c>
      <c r="C1603" s="1">
        <v>123.5</v>
      </c>
      <c r="E1603" s="42">
        <f t="shared" si="33"/>
        <v>123.5</v>
      </c>
      <c r="F1603" s="77" t="s">
        <v>225</v>
      </c>
      <c r="G1603" s="77" t="s">
        <v>207</v>
      </c>
      <c r="H1603" s="77" t="s">
        <v>189</v>
      </c>
      <c r="I1603" s="13">
        <v>8</v>
      </c>
      <c r="J1603" s="14">
        <v>2015</v>
      </c>
      <c r="K1603" s="78" t="s">
        <v>182</v>
      </c>
      <c r="L1603" s="79" t="s">
        <v>183</v>
      </c>
      <c r="M1603" s="79" t="s">
        <v>23</v>
      </c>
      <c r="N1603" s="15" t="s">
        <v>28</v>
      </c>
      <c r="O1603" s="15" t="s">
        <v>29</v>
      </c>
      <c r="P1603" s="80" t="s">
        <v>2130</v>
      </c>
      <c r="Q1603" s="80" t="s">
        <v>207</v>
      </c>
    </row>
    <row r="1604" spans="1:17" hidden="1">
      <c r="A1604" t="s">
        <v>1565</v>
      </c>
      <c r="B1604" t="s">
        <v>2098</v>
      </c>
      <c r="C1604" s="1">
        <v>3.99</v>
      </c>
      <c r="E1604" s="42">
        <f t="shared" si="33"/>
        <v>3.99</v>
      </c>
      <c r="F1604" s="77" t="s">
        <v>225</v>
      </c>
      <c r="G1604" s="77" t="s">
        <v>207</v>
      </c>
      <c r="H1604" s="77" t="s">
        <v>189</v>
      </c>
      <c r="I1604" s="13">
        <v>8</v>
      </c>
      <c r="J1604" s="14">
        <v>2015</v>
      </c>
      <c r="K1604" s="78" t="s">
        <v>78</v>
      </c>
      <c r="L1604" s="79" t="s">
        <v>1263</v>
      </c>
      <c r="M1604" s="79" t="s">
        <v>23</v>
      </c>
      <c r="N1604" s="15" t="s">
        <v>28</v>
      </c>
      <c r="O1604" s="15" t="s">
        <v>29</v>
      </c>
      <c r="P1604" s="80" t="s">
        <v>2130</v>
      </c>
      <c r="Q1604" s="80" t="s">
        <v>207</v>
      </c>
    </row>
    <row r="1605" spans="1:17" hidden="1">
      <c r="A1605" t="s">
        <v>1565</v>
      </c>
      <c r="B1605" t="s">
        <v>1166</v>
      </c>
      <c r="C1605" s="1">
        <v>61.05</v>
      </c>
      <c r="E1605" s="42">
        <f t="shared" si="33"/>
        <v>61.05</v>
      </c>
      <c r="F1605" s="77" t="s">
        <v>225</v>
      </c>
      <c r="G1605" s="77" t="s">
        <v>207</v>
      </c>
      <c r="H1605" s="77" t="s">
        <v>189</v>
      </c>
      <c r="I1605" s="13">
        <v>8</v>
      </c>
      <c r="J1605" s="14">
        <v>2015</v>
      </c>
      <c r="K1605" s="78" t="s">
        <v>446</v>
      </c>
      <c r="L1605" s="79" t="s">
        <v>1268</v>
      </c>
      <c r="M1605" s="79" t="s">
        <v>23</v>
      </c>
      <c r="N1605" s="15" t="s">
        <v>28</v>
      </c>
      <c r="O1605" s="15" t="s">
        <v>29</v>
      </c>
      <c r="P1605" s="80" t="s">
        <v>2130</v>
      </c>
      <c r="Q1605" s="80" t="s">
        <v>207</v>
      </c>
    </row>
    <row r="1606" spans="1:17" hidden="1">
      <c r="A1606" t="s">
        <v>1566</v>
      </c>
      <c r="B1606" t="s">
        <v>2099</v>
      </c>
      <c r="C1606" s="1">
        <v>14.72</v>
      </c>
      <c r="E1606" s="42">
        <f t="shared" si="33"/>
        <v>14.72</v>
      </c>
      <c r="F1606" s="77" t="s">
        <v>225</v>
      </c>
      <c r="G1606" s="77" t="s">
        <v>207</v>
      </c>
      <c r="H1606" s="77" t="s">
        <v>189</v>
      </c>
      <c r="I1606" s="13">
        <v>8</v>
      </c>
      <c r="J1606" s="14">
        <v>2015</v>
      </c>
      <c r="K1606" s="78" t="s">
        <v>182</v>
      </c>
      <c r="L1606" s="79" t="s">
        <v>183</v>
      </c>
      <c r="M1606" s="79" t="s">
        <v>23</v>
      </c>
      <c r="N1606" s="15" t="s">
        <v>28</v>
      </c>
      <c r="O1606" s="15" t="s">
        <v>29</v>
      </c>
      <c r="P1606" s="80" t="s">
        <v>2130</v>
      </c>
      <c r="Q1606" s="80" t="s">
        <v>207</v>
      </c>
    </row>
    <row r="1607" spans="1:17" hidden="1">
      <c r="A1607" t="s">
        <v>1567</v>
      </c>
      <c r="B1607" t="s">
        <v>1201</v>
      </c>
      <c r="C1607" s="1">
        <v>221.37</v>
      </c>
      <c r="E1607" s="42">
        <f t="shared" si="33"/>
        <v>221.37</v>
      </c>
      <c r="F1607" s="77" t="s">
        <v>225</v>
      </c>
      <c r="G1607" s="77" t="s">
        <v>207</v>
      </c>
      <c r="H1607" s="77" t="s">
        <v>189</v>
      </c>
      <c r="I1607" s="13">
        <v>8</v>
      </c>
      <c r="J1607" s="14">
        <v>2015</v>
      </c>
      <c r="K1607" s="78" t="s">
        <v>463</v>
      </c>
      <c r="L1607" s="79" t="s">
        <v>1253</v>
      </c>
      <c r="M1607" s="79" t="s">
        <v>299</v>
      </c>
      <c r="N1607" s="15" t="s">
        <v>28</v>
      </c>
      <c r="O1607" s="15" t="s">
        <v>29</v>
      </c>
      <c r="P1607" s="80" t="s">
        <v>2130</v>
      </c>
      <c r="Q1607" s="80" t="s">
        <v>207</v>
      </c>
    </row>
    <row r="1608" spans="1:17" hidden="1">
      <c r="A1608" t="s">
        <v>1567</v>
      </c>
      <c r="B1608" t="s">
        <v>1181</v>
      </c>
      <c r="C1608" s="1">
        <v>10</v>
      </c>
      <c r="E1608" s="42">
        <f t="shared" si="33"/>
        <v>10</v>
      </c>
      <c r="F1608" s="77" t="s">
        <v>225</v>
      </c>
      <c r="G1608" s="77" t="s">
        <v>207</v>
      </c>
      <c r="H1608" s="77" t="s">
        <v>189</v>
      </c>
      <c r="I1608" s="13">
        <v>8</v>
      </c>
      <c r="J1608" s="14">
        <v>2015</v>
      </c>
      <c r="K1608" s="78" t="s">
        <v>458</v>
      </c>
      <c r="L1608" s="79" t="s">
        <v>1274</v>
      </c>
      <c r="M1608" s="79" t="s">
        <v>23</v>
      </c>
      <c r="N1608" s="15" t="s">
        <v>28</v>
      </c>
      <c r="O1608" s="15" t="s">
        <v>29</v>
      </c>
      <c r="P1608" s="80" t="s">
        <v>2130</v>
      </c>
      <c r="Q1608" s="80" t="s">
        <v>207</v>
      </c>
    </row>
    <row r="1609" spans="1:17" hidden="1">
      <c r="A1609" t="s">
        <v>1567</v>
      </c>
      <c r="B1609" t="s">
        <v>1131</v>
      </c>
      <c r="C1609" s="1">
        <v>125</v>
      </c>
      <c r="E1609" s="42">
        <f t="shared" si="33"/>
        <v>125</v>
      </c>
      <c r="F1609" s="77" t="s">
        <v>225</v>
      </c>
      <c r="G1609" s="77" t="s">
        <v>207</v>
      </c>
      <c r="H1609" s="77" t="s">
        <v>189</v>
      </c>
      <c r="I1609" s="13">
        <v>8</v>
      </c>
      <c r="J1609" s="14">
        <v>2015</v>
      </c>
      <c r="K1609" s="78" t="s">
        <v>435</v>
      </c>
      <c r="L1609" s="79" t="s">
        <v>79</v>
      </c>
      <c r="M1609" s="79" t="s">
        <v>23</v>
      </c>
      <c r="N1609" s="15" t="s">
        <v>28</v>
      </c>
      <c r="O1609" s="15" t="s">
        <v>29</v>
      </c>
      <c r="P1609" s="80" t="s">
        <v>2130</v>
      </c>
      <c r="Q1609" s="80" t="s">
        <v>207</v>
      </c>
    </row>
    <row r="1610" spans="1:17" hidden="1">
      <c r="A1610" t="s">
        <v>1567</v>
      </c>
      <c r="B1610" t="s">
        <v>1948</v>
      </c>
      <c r="C1610" s="1">
        <v>57.33</v>
      </c>
      <c r="E1610" s="42">
        <f t="shared" si="33"/>
        <v>57.33</v>
      </c>
      <c r="F1610" s="77" t="s">
        <v>225</v>
      </c>
      <c r="G1610" s="77" t="s">
        <v>207</v>
      </c>
      <c r="H1610" s="77" t="s">
        <v>189</v>
      </c>
      <c r="I1610" s="13">
        <v>8</v>
      </c>
      <c r="J1610" s="14">
        <v>2015</v>
      </c>
      <c r="K1610" s="78" t="s">
        <v>78</v>
      </c>
      <c r="L1610" s="79" t="s">
        <v>1258</v>
      </c>
      <c r="M1610" s="79" t="s">
        <v>23</v>
      </c>
      <c r="N1610" s="15" t="s">
        <v>28</v>
      </c>
      <c r="O1610" s="15" t="s">
        <v>29</v>
      </c>
      <c r="P1610" s="80" t="s">
        <v>2130</v>
      </c>
      <c r="Q1610" s="80" t="s">
        <v>207</v>
      </c>
    </row>
    <row r="1611" spans="1:17" hidden="1">
      <c r="A1611" t="s">
        <v>1567</v>
      </c>
      <c r="B1611" t="s">
        <v>2100</v>
      </c>
      <c r="C1611" s="1">
        <v>11.3</v>
      </c>
      <c r="E1611" s="42">
        <f t="shared" si="33"/>
        <v>11.3</v>
      </c>
      <c r="F1611" s="77" t="s">
        <v>225</v>
      </c>
      <c r="G1611" s="77" t="s">
        <v>207</v>
      </c>
      <c r="H1611" s="77" t="s">
        <v>189</v>
      </c>
      <c r="I1611" s="13">
        <v>8</v>
      </c>
      <c r="J1611" s="14">
        <v>2015</v>
      </c>
      <c r="K1611" s="78" t="s">
        <v>182</v>
      </c>
      <c r="L1611" s="79" t="s">
        <v>183</v>
      </c>
      <c r="M1611" s="79" t="s">
        <v>23</v>
      </c>
      <c r="N1611" s="15" t="s">
        <v>28</v>
      </c>
      <c r="O1611" s="15" t="s">
        <v>29</v>
      </c>
      <c r="P1611" s="80" t="s">
        <v>2130</v>
      </c>
      <c r="Q1611" s="80" t="s">
        <v>207</v>
      </c>
    </row>
    <row r="1612" spans="1:17" hidden="1">
      <c r="A1612" t="s">
        <v>1567</v>
      </c>
      <c r="B1612" t="s">
        <v>2101</v>
      </c>
      <c r="C1612" s="1">
        <v>736.64</v>
      </c>
      <c r="E1612" s="42">
        <f t="shared" si="33"/>
        <v>736.64</v>
      </c>
      <c r="F1612" s="77" t="s">
        <v>225</v>
      </c>
      <c r="G1612" s="77" t="s">
        <v>207</v>
      </c>
      <c r="H1612" s="77" t="s">
        <v>189</v>
      </c>
      <c r="I1612" s="13">
        <v>8</v>
      </c>
      <c r="J1612" s="14">
        <v>2015</v>
      </c>
      <c r="K1612" s="78" t="s">
        <v>182</v>
      </c>
      <c r="L1612" s="79" t="s">
        <v>183</v>
      </c>
      <c r="M1612" s="79" t="s">
        <v>23</v>
      </c>
      <c r="N1612" s="15" t="s">
        <v>28</v>
      </c>
      <c r="O1612" s="15" t="s">
        <v>29</v>
      </c>
      <c r="P1612" s="80" t="s">
        <v>2130</v>
      </c>
      <c r="Q1612" s="80" t="s">
        <v>207</v>
      </c>
    </row>
    <row r="1613" spans="1:17" hidden="1">
      <c r="A1613" t="s">
        <v>1567</v>
      </c>
      <c r="B1613" t="s">
        <v>1136</v>
      </c>
      <c r="C1613" s="1">
        <v>200</v>
      </c>
      <c r="E1613" s="42">
        <f t="shared" si="33"/>
        <v>200</v>
      </c>
      <c r="F1613" s="77" t="s">
        <v>225</v>
      </c>
      <c r="G1613" s="77" t="s">
        <v>207</v>
      </c>
      <c r="H1613" s="77" t="s">
        <v>189</v>
      </c>
      <c r="I1613" s="13">
        <v>8</v>
      </c>
      <c r="J1613" s="14">
        <v>2015</v>
      </c>
      <c r="K1613" s="78" t="s">
        <v>182</v>
      </c>
      <c r="L1613" s="79" t="s">
        <v>232</v>
      </c>
      <c r="M1613" s="79" t="s">
        <v>23</v>
      </c>
      <c r="N1613" s="15" t="s">
        <v>28</v>
      </c>
      <c r="O1613" s="15" t="s">
        <v>29</v>
      </c>
      <c r="P1613" s="80" t="s">
        <v>2130</v>
      </c>
      <c r="Q1613" s="80" t="s">
        <v>207</v>
      </c>
    </row>
    <row r="1614" spans="1:17" hidden="1">
      <c r="A1614" t="s">
        <v>1567</v>
      </c>
      <c r="B1614" t="s">
        <v>1176</v>
      </c>
      <c r="C1614" s="1">
        <v>-5.79</v>
      </c>
      <c r="E1614" s="42">
        <f t="shared" si="33"/>
        <v>-5.79</v>
      </c>
      <c r="F1614" s="77" t="s">
        <v>1038</v>
      </c>
      <c r="G1614" s="77" t="s">
        <v>207</v>
      </c>
      <c r="H1614" s="77" t="s">
        <v>189</v>
      </c>
      <c r="I1614" s="13">
        <v>8</v>
      </c>
      <c r="J1614" s="14">
        <v>2015</v>
      </c>
      <c r="K1614" s="78" t="s">
        <v>182</v>
      </c>
      <c r="L1614" s="79" t="s">
        <v>183</v>
      </c>
      <c r="M1614" s="79" t="s">
        <v>23</v>
      </c>
      <c r="N1614" s="15" t="s">
        <v>28</v>
      </c>
      <c r="O1614" s="15" t="s">
        <v>29</v>
      </c>
      <c r="P1614" s="80" t="s">
        <v>2130</v>
      </c>
      <c r="Q1614" s="80" t="s">
        <v>207</v>
      </c>
    </row>
    <row r="1615" spans="1:17" hidden="1">
      <c r="A1615" t="s">
        <v>1568</v>
      </c>
      <c r="B1615" t="s">
        <v>1858</v>
      </c>
      <c r="C1615" s="1">
        <v>8.65</v>
      </c>
      <c r="E1615" s="42">
        <f t="shared" si="33"/>
        <v>8.65</v>
      </c>
      <c r="F1615" s="77" t="s">
        <v>225</v>
      </c>
      <c r="G1615" s="77" t="s">
        <v>207</v>
      </c>
      <c r="H1615" s="77" t="s">
        <v>189</v>
      </c>
      <c r="I1615" s="13">
        <v>8</v>
      </c>
      <c r="J1615" s="14">
        <v>2015</v>
      </c>
      <c r="K1615" s="78" t="s">
        <v>34</v>
      </c>
      <c r="L1615" s="79" t="s">
        <v>35</v>
      </c>
      <c r="M1615" s="79" t="s">
        <v>299</v>
      </c>
      <c r="N1615" s="15" t="s">
        <v>28</v>
      </c>
      <c r="O1615" s="15" t="s">
        <v>29</v>
      </c>
      <c r="P1615" s="80" t="s">
        <v>2130</v>
      </c>
      <c r="Q1615" s="80" t="s">
        <v>207</v>
      </c>
    </row>
    <row r="1616" spans="1:17" hidden="1">
      <c r="A1616" t="s">
        <v>1568</v>
      </c>
      <c r="B1616" t="s">
        <v>1995</v>
      </c>
      <c r="C1616" s="1">
        <v>10.8</v>
      </c>
      <c r="E1616" s="42">
        <f t="shared" si="33"/>
        <v>10.8</v>
      </c>
      <c r="F1616" s="77" t="s">
        <v>225</v>
      </c>
      <c r="G1616" s="77" t="s">
        <v>207</v>
      </c>
      <c r="H1616" s="77" t="s">
        <v>189</v>
      </c>
      <c r="I1616" s="13">
        <v>8</v>
      </c>
      <c r="J1616" s="14">
        <v>2015</v>
      </c>
      <c r="K1616" s="78" t="s">
        <v>34</v>
      </c>
      <c r="L1616" s="79" t="s">
        <v>35</v>
      </c>
      <c r="M1616" s="79" t="s">
        <v>299</v>
      </c>
      <c r="N1616" s="15" t="s">
        <v>28</v>
      </c>
      <c r="O1616" s="15" t="s">
        <v>29</v>
      </c>
      <c r="P1616" s="80" t="s">
        <v>2130</v>
      </c>
      <c r="Q1616" s="80" t="s">
        <v>207</v>
      </c>
    </row>
    <row r="1617" spans="1:17" hidden="1">
      <c r="A1617" t="s">
        <v>1568</v>
      </c>
      <c r="B1617" t="s">
        <v>2102</v>
      </c>
      <c r="C1617" s="1">
        <v>58.32</v>
      </c>
      <c r="E1617" s="42">
        <f t="shared" si="33"/>
        <v>58.32</v>
      </c>
      <c r="F1617" s="77" t="s">
        <v>225</v>
      </c>
      <c r="G1617" s="77" t="s">
        <v>207</v>
      </c>
      <c r="H1617" s="77" t="s">
        <v>189</v>
      </c>
      <c r="I1617" s="13">
        <v>8</v>
      </c>
      <c r="J1617" s="14">
        <v>2015</v>
      </c>
      <c r="K1617" s="78" t="s">
        <v>182</v>
      </c>
      <c r="L1617" s="79" t="s">
        <v>183</v>
      </c>
      <c r="M1617" s="79" t="s">
        <v>23</v>
      </c>
      <c r="N1617" s="15" t="s">
        <v>28</v>
      </c>
      <c r="O1617" s="15" t="s">
        <v>29</v>
      </c>
      <c r="P1617" s="80" t="s">
        <v>2130</v>
      </c>
      <c r="Q1617" s="80" t="s">
        <v>207</v>
      </c>
    </row>
    <row r="1618" spans="1:17" hidden="1">
      <c r="A1618" t="s">
        <v>1568</v>
      </c>
      <c r="B1618" t="s">
        <v>2103</v>
      </c>
      <c r="C1618" s="1">
        <v>59.56</v>
      </c>
      <c r="E1618" s="42">
        <f t="shared" si="33"/>
        <v>59.56</v>
      </c>
      <c r="F1618" s="77" t="s">
        <v>225</v>
      </c>
      <c r="G1618" s="77" t="s">
        <v>207</v>
      </c>
      <c r="H1618" s="77" t="s">
        <v>189</v>
      </c>
      <c r="I1618" s="13">
        <v>8</v>
      </c>
      <c r="J1618" s="14">
        <v>2015</v>
      </c>
      <c r="K1618" s="78" t="s">
        <v>182</v>
      </c>
      <c r="L1618" s="79" t="s">
        <v>183</v>
      </c>
      <c r="M1618" s="79" t="s">
        <v>23</v>
      </c>
      <c r="N1618" s="15" t="s">
        <v>28</v>
      </c>
      <c r="O1618" s="15" t="s">
        <v>29</v>
      </c>
      <c r="P1618" s="80" t="s">
        <v>2130</v>
      </c>
      <c r="Q1618" s="80" t="s">
        <v>207</v>
      </c>
    </row>
    <row r="1619" spans="1:17" hidden="1">
      <c r="A1619" t="s">
        <v>1568</v>
      </c>
      <c r="B1619" t="s">
        <v>1166</v>
      </c>
      <c r="C1619" s="1">
        <v>338.66</v>
      </c>
      <c r="E1619" s="42">
        <f t="shared" si="33"/>
        <v>338.66</v>
      </c>
      <c r="F1619" s="77" t="s">
        <v>225</v>
      </c>
      <c r="G1619" s="77" t="s">
        <v>207</v>
      </c>
      <c r="H1619" s="77" t="s">
        <v>189</v>
      </c>
      <c r="I1619" s="13">
        <v>8</v>
      </c>
      <c r="J1619" s="14">
        <v>2015</v>
      </c>
      <c r="K1619" s="78" t="s">
        <v>446</v>
      </c>
      <c r="L1619" s="79" t="s">
        <v>1268</v>
      </c>
      <c r="M1619" s="79" t="s">
        <v>23</v>
      </c>
      <c r="N1619" s="15" t="s">
        <v>28</v>
      </c>
      <c r="O1619" s="15" t="s">
        <v>29</v>
      </c>
      <c r="P1619" s="80" t="s">
        <v>2130</v>
      </c>
      <c r="Q1619" s="80" t="s">
        <v>207</v>
      </c>
    </row>
    <row r="1620" spans="1:17" hidden="1">
      <c r="A1620" t="s">
        <v>1569</v>
      </c>
      <c r="B1620" t="s">
        <v>2104</v>
      </c>
      <c r="C1620" s="1">
        <v>215.76</v>
      </c>
      <c r="E1620" s="42">
        <f t="shared" si="33"/>
        <v>215.76</v>
      </c>
      <c r="F1620" s="77" t="s">
        <v>225</v>
      </c>
      <c r="G1620" s="77" t="s">
        <v>207</v>
      </c>
      <c r="H1620" s="77" t="s">
        <v>189</v>
      </c>
      <c r="I1620" s="13">
        <v>8</v>
      </c>
      <c r="J1620" s="14">
        <v>2015</v>
      </c>
      <c r="K1620" s="78" t="s">
        <v>182</v>
      </c>
      <c r="L1620" s="79" t="s">
        <v>183</v>
      </c>
      <c r="M1620" s="79" t="s">
        <v>23</v>
      </c>
      <c r="N1620" s="15" t="s">
        <v>28</v>
      </c>
      <c r="O1620" s="15" t="s">
        <v>29</v>
      </c>
      <c r="P1620" s="80" t="s">
        <v>2130</v>
      </c>
      <c r="Q1620" s="80" t="s">
        <v>207</v>
      </c>
    </row>
    <row r="1621" spans="1:17" hidden="1">
      <c r="A1621" t="s">
        <v>1569</v>
      </c>
      <c r="B1621" t="s">
        <v>2105</v>
      </c>
      <c r="C1621" s="1">
        <v>48.61</v>
      </c>
      <c r="E1621" s="42">
        <f t="shared" si="33"/>
        <v>48.61</v>
      </c>
      <c r="F1621" s="77" t="s">
        <v>225</v>
      </c>
      <c r="G1621" s="77" t="s">
        <v>207</v>
      </c>
      <c r="H1621" s="77" t="s">
        <v>189</v>
      </c>
      <c r="I1621" s="13">
        <v>8</v>
      </c>
      <c r="J1621" s="14">
        <v>2015</v>
      </c>
      <c r="K1621" s="78" t="s">
        <v>182</v>
      </c>
      <c r="L1621" s="79" t="s">
        <v>183</v>
      </c>
      <c r="M1621" s="79" t="s">
        <v>23</v>
      </c>
      <c r="N1621" s="15" t="s">
        <v>28</v>
      </c>
      <c r="O1621" s="15" t="s">
        <v>29</v>
      </c>
      <c r="P1621" s="80" t="s">
        <v>2130</v>
      </c>
      <c r="Q1621" s="80" t="s">
        <v>207</v>
      </c>
    </row>
    <row r="1622" spans="1:17" hidden="1">
      <c r="A1622" t="s">
        <v>1569</v>
      </c>
      <c r="B1622" t="s">
        <v>1136</v>
      </c>
      <c r="C1622" s="1">
        <v>200</v>
      </c>
      <c r="E1622" s="42">
        <f t="shared" si="33"/>
        <v>200</v>
      </c>
      <c r="F1622" s="77" t="s">
        <v>225</v>
      </c>
      <c r="G1622" s="77" t="s">
        <v>207</v>
      </c>
      <c r="H1622" s="77" t="s">
        <v>189</v>
      </c>
      <c r="I1622" s="13">
        <v>8</v>
      </c>
      <c r="J1622" s="14">
        <v>2015</v>
      </c>
      <c r="K1622" s="78" t="s">
        <v>182</v>
      </c>
      <c r="L1622" s="79" t="s">
        <v>232</v>
      </c>
      <c r="M1622" s="79" t="s">
        <v>23</v>
      </c>
      <c r="N1622" s="15" t="s">
        <v>28</v>
      </c>
      <c r="O1622" s="15" t="s">
        <v>29</v>
      </c>
      <c r="P1622" s="80" t="s">
        <v>2130</v>
      </c>
      <c r="Q1622" s="80" t="s">
        <v>207</v>
      </c>
    </row>
    <row r="1623" spans="1:17" hidden="1">
      <c r="A1623" t="s">
        <v>1570</v>
      </c>
      <c r="B1623" t="s">
        <v>2106</v>
      </c>
      <c r="C1623" s="1">
        <v>67.849999999999994</v>
      </c>
      <c r="E1623" s="42">
        <f t="shared" si="33"/>
        <v>67.849999999999994</v>
      </c>
      <c r="F1623" s="77" t="s">
        <v>225</v>
      </c>
      <c r="G1623" s="77" t="s">
        <v>207</v>
      </c>
      <c r="H1623" s="77" t="s">
        <v>189</v>
      </c>
      <c r="I1623" s="13">
        <v>8</v>
      </c>
      <c r="J1623" s="14">
        <v>2015</v>
      </c>
      <c r="K1623" s="78" t="s">
        <v>460</v>
      </c>
      <c r="L1623" s="79" t="s">
        <v>1259</v>
      </c>
      <c r="M1623" s="79" t="s">
        <v>281</v>
      </c>
      <c r="N1623" s="15" t="s">
        <v>28</v>
      </c>
      <c r="O1623" s="15" t="s">
        <v>29</v>
      </c>
      <c r="P1623" s="80" t="s">
        <v>2130</v>
      </c>
      <c r="Q1623" s="80" t="s">
        <v>207</v>
      </c>
    </row>
    <row r="1624" spans="1:17" hidden="1">
      <c r="A1624" t="s">
        <v>1570</v>
      </c>
      <c r="B1624" t="s">
        <v>1161</v>
      </c>
      <c r="C1624" s="1">
        <v>1.99</v>
      </c>
      <c r="E1624" s="42">
        <f t="shared" si="33"/>
        <v>1.99</v>
      </c>
      <c r="F1624" s="77" t="s">
        <v>225</v>
      </c>
      <c r="G1624" s="77" t="s">
        <v>207</v>
      </c>
      <c r="H1624" s="77" t="s">
        <v>189</v>
      </c>
      <c r="I1624" s="13">
        <v>8</v>
      </c>
      <c r="J1624" s="14">
        <v>2015</v>
      </c>
      <c r="K1624" s="78" t="s">
        <v>78</v>
      </c>
      <c r="L1624" s="79" t="s">
        <v>1263</v>
      </c>
      <c r="M1624" s="79" t="s">
        <v>23</v>
      </c>
      <c r="N1624" s="15" t="s">
        <v>28</v>
      </c>
      <c r="O1624" s="15" t="s">
        <v>29</v>
      </c>
      <c r="P1624" s="80" t="s">
        <v>2130</v>
      </c>
      <c r="Q1624" s="80" t="s">
        <v>207</v>
      </c>
    </row>
    <row r="1625" spans="1:17" hidden="1">
      <c r="A1625" t="s">
        <v>1570</v>
      </c>
      <c r="B1625" t="s">
        <v>2107</v>
      </c>
      <c r="C1625" s="1">
        <v>96.48</v>
      </c>
      <c r="E1625" s="42">
        <f t="shared" si="33"/>
        <v>96.48</v>
      </c>
      <c r="F1625" s="77" t="s">
        <v>225</v>
      </c>
      <c r="G1625" s="77" t="s">
        <v>207</v>
      </c>
      <c r="H1625" s="77" t="s">
        <v>189</v>
      </c>
      <c r="I1625" s="13">
        <v>8</v>
      </c>
      <c r="J1625" s="14">
        <v>2015</v>
      </c>
      <c r="K1625" s="78" t="s">
        <v>182</v>
      </c>
      <c r="L1625" s="79" t="s">
        <v>183</v>
      </c>
      <c r="M1625" s="79" t="s">
        <v>23</v>
      </c>
      <c r="N1625" s="15" t="s">
        <v>28</v>
      </c>
      <c r="O1625" s="15" t="s">
        <v>29</v>
      </c>
      <c r="P1625" s="80" t="s">
        <v>2130</v>
      </c>
      <c r="Q1625" s="80" t="s">
        <v>207</v>
      </c>
    </row>
    <row r="1626" spans="1:17" hidden="1">
      <c r="A1626" t="s">
        <v>1570</v>
      </c>
      <c r="B1626" t="s">
        <v>2108</v>
      </c>
      <c r="C1626" s="1">
        <v>66.989999999999995</v>
      </c>
      <c r="E1626" s="42">
        <f t="shared" si="33"/>
        <v>66.989999999999995</v>
      </c>
      <c r="F1626" s="77" t="s">
        <v>225</v>
      </c>
      <c r="G1626" s="77" t="s">
        <v>207</v>
      </c>
      <c r="H1626" s="77" t="s">
        <v>189</v>
      </c>
      <c r="I1626" s="13">
        <v>8</v>
      </c>
      <c r="J1626" s="14">
        <v>2015</v>
      </c>
      <c r="K1626" s="78" t="s">
        <v>182</v>
      </c>
      <c r="L1626" s="79" t="s">
        <v>183</v>
      </c>
      <c r="M1626" s="79" t="s">
        <v>23</v>
      </c>
      <c r="N1626" s="15" t="s">
        <v>28</v>
      </c>
      <c r="O1626" s="15" t="s">
        <v>29</v>
      </c>
      <c r="P1626" s="80" t="s">
        <v>2130</v>
      </c>
      <c r="Q1626" s="80" t="s">
        <v>207</v>
      </c>
    </row>
    <row r="1627" spans="1:17" hidden="1">
      <c r="A1627" t="s">
        <v>1570</v>
      </c>
      <c r="B1627" t="s">
        <v>2109</v>
      </c>
      <c r="C1627" s="1">
        <v>740.42</v>
      </c>
      <c r="E1627" s="42">
        <f t="shared" si="33"/>
        <v>740.42</v>
      </c>
      <c r="F1627" s="77" t="s">
        <v>225</v>
      </c>
      <c r="G1627" s="77" t="s">
        <v>207</v>
      </c>
      <c r="H1627" s="77" t="s">
        <v>189</v>
      </c>
      <c r="I1627" s="13">
        <v>8</v>
      </c>
      <c r="J1627" s="14">
        <v>2015</v>
      </c>
      <c r="K1627" s="78" t="s">
        <v>182</v>
      </c>
      <c r="L1627" s="79" t="s">
        <v>183</v>
      </c>
      <c r="M1627" s="79" t="s">
        <v>23</v>
      </c>
      <c r="N1627" s="15" t="s">
        <v>28</v>
      </c>
      <c r="O1627" s="15" t="s">
        <v>29</v>
      </c>
      <c r="P1627" s="80" t="s">
        <v>2130</v>
      </c>
      <c r="Q1627" s="80" t="s">
        <v>207</v>
      </c>
    </row>
    <row r="1628" spans="1:17" hidden="1">
      <c r="A1628" t="s">
        <v>1570</v>
      </c>
      <c r="B1628" t="s">
        <v>2071</v>
      </c>
      <c r="C1628" s="1">
        <v>-8558.2900000000009</v>
      </c>
      <c r="E1628" s="42">
        <f t="shared" si="33"/>
        <v>-8558.2900000000009</v>
      </c>
      <c r="F1628" s="77" t="s">
        <v>229</v>
      </c>
      <c r="G1628" s="77" t="s">
        <v>207</v>
      </c>
      <c r="H1628" s="77" t="s">
        <v>189</v>
      </c>
      <c r="I1628" s="13">
        <v>8</v>
      </c>
      <c r="J1628" s="14">
        <v>2015</v>
      </c>
      <c r="K1628" s="78" t="s">
        <v>218</v>
      </c>
      <c r="L1628" s="79" t="s">
        <v>246</v>
      </c>
      <c r="M1628" s="79" t="s">
        <v>23</v>
      </c>
      <c r="N1628" s="15" t="s">
        <v>189</v>
      </c>
      <c r="O1628" s="15" t="s">
        <v>24</v>
      </c>
      <c r="P1628" s="80" t="s">
        <v>83</v>
      </c>
      <c r="Q1628" s="80" t="s">
        <v>207</v>
      </c>
    </row>
    <row r="1629" spans="1:17" hidden="1">
      <c r="A1629" t="s">
        <v>1571</v>
      </c>
      <c r="B1629" t="s">
        <v>1151</v>
      </c>
      <c r="C1629" s="1">
        <v>29.85</v>
      </c>
      <c r="E1629" s="42">
        <f t="shared" si="33"/>
        <v>29.85</v>
      </c>
      <c r="F1629" s="77" t="s">
        <v>225</v>
      </c>
      <c r="G1629" s="77" t="s">
        <v>207</v>
      </c>
      <c r="H1629" s="77" t="s">
        <v>189</v>
      </c>
      <c r="I1629" s="13">
        <v>8</v>
      </c>
      <c r="J1629" s="14">
        <v>2015</v>
      </c>
      <c r="K1629" s="78" t="s">
        <v>182</v>
      </c>
      <c r="L1629" s="79" t="s">
        <v>1261</v>
      </c>
      <c r="M1629" s="79" t="s">
        <v>23</v>
      </c>
      <c r="N1629" s="15" t="s">
        <v>28</v>
      </c>
      <c r="O1629" s="15" t="s">
        <v>29</v>
      </c>
      <c r="P1629" s="80" t="s">
        <v>2130</v>
      </c>
      <c r="Q1629" s="80" t="s">
        <v>207</v>
      </c>
    </row>
    <row r="1630" spans="1:17" hidden="1">
      <c r="A1630" t="s">
        <v>1571</v>
      </c>
      <c r="B1630" t="s">
        <v>2110</v>
      </c>
      <c r="C1630" s="1">
        <v>131.53</v>
      </c>
      <c r="E1630" s="42">
        <f t="shared" si="33"/>
        <v>131.53</v>
      </c>
      <c r="F1630" s="77" t="s">
        <v>225</v>
      </c>
      <c r="G1630" s="77" t="s">
        <v>207</v>
      </c>
      <c r="H1630" s="77" t="s">
        <v>189</v>
      </c>
      <c r="I1630" s="13">
        <v>8</v>
      </c>
      <c r="J1630" s="14">
        <v>2015</v>
      </c>
      <c r="K1630" s="78" t="s">
        <v>182</v>
      </c>
      <c r="L1630" s="79" t="s">
        <v>183</v>
      </c>
      <c r="M1630" s="79" t="s">
        <v>23</v>
      </c>
      <c r="N1630" s="15" t="s">
        <v>28</v>
      </c>
      <c r="O1630" s="15" t="s">
        <v>29</v>
      </c>
      <c r="P1630" s="80" t="s">
        <v>2130</v>
      </c>
      <c r="Q1630" s="80" t="s">
        <v>207</v>
      </c>
    </row>
    <row r="1631" spans="1:17" hidden="1">
      <c r="A1631" t="s">
        <v>1571</v>
      </c>
      <c r="B1631" t="s">
        <v>1131</v>
      </c>
      <c r="C1631" s="1">
        <v>25</v>
      </c>
      <c r="E1631" s="42">
        <f t="shared" si="33"/>
        <v>25</v>
      </c>
      <c r="F1631" s="77" t="s">
        <v>225</v>
      </c>
      <c r="G1631" s="77" t="s">
        <v>207</v>
      </c>
      <c r="H1631" s="77" t="s">
        <v>189</v>
      </c>
      <c r="I1631" s="13">
        <v>8</v>
      </c>
      <c r="J1631" s="14">
        <v>2015</v>
      </c>
      <c r="K1631" s="78" t="s">
        <v>435</v>
      </c>
      <c r="L1631" s="79" t="s">
        <v>79</v>
      </c>
      <c r="M1631" s="79" t="s">
        <v>23</v>
      </c>
      <c r="N1631" s="15" t="s">
        <v>28</v>
      </c>
      <c r="O1631" s="15" t="s">
        <v>29</v>
      </c>
      <c r="P1631" s="80" t="s">
        <v>2130</v>
      </c>
      <c r="Q1631" s="80" t="s">
        <v>207</v>
      </c>
    </row>
    <row r="1632" spans="1:17" hidden="1">
      <c r="A1632" t="s">
        <v>1572</v>
      </c>
      <c r="B1632" t="s">
        <v>2071</v>
      </c>
      <c r="C1632" s="1">
        <v>-13693.14</v>
      </c>
      <c r="E1632" s="42">
        <f t="shared" si="33"/>
        <v>-13693.14</v>
      </c>
      <c r="F1632" s="77" t="s">
        <v>229</v>
      </c>
      <c r="G1632" s="77" t="s">
        <v>207</v>
      </c>
      <c r="H1632" s="77" t="s">
        <v>189</v>
      </c>
      <c r="I1632" s="13">
        <v>8</v>
      </c>
      <c r="J1632" s="14">
        <v>2015</v>
      </c>
      <c r="K1632" s="78" t="s">
        <v>218</v>
      </c>
      <c r="L1632" s="79" t="s">
        <v>246</v>
      </c>
      <c r="M1632" s="79" t="s">
        <v>23</v>
      </c>
      <c r="N1632" s="15" t="s">
        <v>189</v>
      </c>
      <c r="O1632" s="15" t="s">
        <v>24</v>
      </c>
      <c r="P1632" s="80" t="s">
        <v>83</v>
      </c>
      <c r="Q1632" s="80" t="s">
        <v>207</v>
      </c>
    </row>
    <row r="1633" spans="1:17" hidden="1">
      <c r="A1633" t="s">
        <v>1572</v>
      </c>
      <c r="B1633" t="s">
        <v>2111</v>
      </c>
      <c r="C1633" s="1">
        <v>13693.14</v>
      </c>
      <c r="E1633" s="42">
        <f t="shared" si="33"/>
        <v>13693.14</v>
      </c>
      <c r="F1633" s="77" t="s">
        <v>229</v>
      </c>
      <c r="G1633" s="77" t="s">
        <v>207</v>
      </c>
      <c r="H1633" s="77" t="s">
        <v>189</v>
      </c>
      <c r="I1633" s="13">
        <v>8</v>
      </c>
      <c r="J1633" s="14">
        <v>2015</v>
      </c>
      <c r="K1633" s="78" t="s">
        <v>218</v>
      </c>
      <c r="L1633" s="79" t="s">
        <v>246</v>
      </c>
      <c r="M1633" s="79" t="s">
        <v>23</v>
      </c>
      <c r="N1633" s="15" t="s">
        <v>189</v>
      </c>
      <c r="O1633" s="15" t="s">
        <v>24</v>
      </c>
      <c r="P1633" s="80" t="s">
        <v>83</v>
      </c>
      <c r="Q1633" s="80" t="s">
        <v>207</v>
      </c>
    </row>
    <row r="1634" spans="1:17" hidden="1">
      <c r="A1634" t="s">
        <v>1573</v>
      </c>
      <c r="B1634" t="s">
        <v>1953</v>
      </c>
      <c r="C1634" s="1">
        <v>38</v>
      </c>
      <c r="E1634" s="42">
        <f t="shared" si="33"/>
        <v>38</v>
      </c>
      <c r="F1634" s="77" t="s">
        <v>225</v>
      </c>
      <c r="G1634" s="77" t="s">
        <v>207</v>
      </c>
      <c r="H1634" s="77" t="s">
        <v>189</v>
      </c>
      <c r="I1634" s="13">
        <v>8</v>
      </c>
      <c r="J1634" s="14">
        <v>2015</v>
      </c>
      <c r="K1634" s="78" t="s">
        <v>226</v>
      </c>
      <c r="L1634" s="79" t="s">
        <v>82</v>
      </c>
      <c r="M1634" s="79" t="s">
        <v>23</v>
      </c>
      <c r="N1634" s="15" t="s">
        <v>28</v>
      </c>
      <c r="O1634" s="15" t="s">
        <v>29</v>
      </c>
      <c r="P1634" s="80" t="s">
        <v>2130</v>
      </c>
      <c r="Q1634" s="80" t="s">
        <v>207</v>
      </c>
    </row>
    <row r="1635" spans="1:17" hidden="1">
      <c r="A1635" t="s">
        <v>1574</v>
      </c>
      <c r="B1635" t="s">
        <v>2112</v>
      </c>
      <c r="C1635" s="1">
        <v>108.18</v>
      </c>
      <c r="E1635" s="42">
        <f t="shared" si="33"/>
        <v>108.18</v>
      </c>
      <c r="F1635" s="77" t="s">
        <v>225</v>
      </c>
      <c r="G1635" s="77" t="s">
        <v>207</v>
      </c>
      <c r="H1635" s="77" t="s">
        <v>189</v>
      </c>
      <c r="I1635" s="13">
        <v>8</v>
      </c>
      <c r="J1635" s="14">
        <v>2015</v>
      </c>
      <c r="K1635" s="78" t="s">
        <v>182</v>
      </c>
      <c r="L1635" s="79" t="s">
        <v>183</v>
      </c>
      <c r="M1635" s="79" t="s">
        <v>23</v>
      </c>
      <c r="N1635" s="15" t="s">
        <v>28</v>
      </c>
      <c r="O1635" s="15" t="s">
        <v>29</v>
      </c>
      <c r="P1635" s="80" t="s">
        <v>2130</v>
      </c>
      <c r="Q1635" s="80" t="s">
        <v>207</v>
      </c>
    </row>
    <row r="1636" spans="1:17" hidden="1">
      <c r="A1636" t="s">
        <v>1575</v>
      </c>
      <c r="B1636" t="s">
        <v>2071</v>
      </c>
      <c r="C1636" s="1">
        <v>-5000</v>
      </c>
      <c r="E1636" s="42">
        <f t="shared" si="33"/>
        <v>-5000</v>
      </c>
      <c r="F1636" s="77" t="s">
        <v>229</v>
      </c>
      <c r="G1636" s="77" t="s">
        <v>207</v>
      </c>
      <c r="H1636" s="77" t="s">
        <v>189</v>
      </c>
      <c r="I1636" s="13">
        <v>8</v>
      </c>
      <c r="J1636" s="14">
        <v>2015</v>
      </c>
      <c r="K1636" s="78" t="s">
        <v>218</v>
      </c>
      <c r="L1636" s="79" t="s">
        <v>246</v>
      </c>
      <c r="M1636" s="79" t="s">
        <v>23</v>
      </c>
      <c r="N1636" s="15" t="s">
        <v>189</v>
      </c>
      <c r="O1636" s="15" t="s">
        <v>24</v>
      </c>
      <c r="P1636" s="80" t="s">
        <v>83</v>
      </c>
      <c r="Q1636" s="80" t="s">
        <v>207</v>
      </c>
    </row>
    <row r="1637" spans="1:17" hidden="1">
      <c r="A1637" t="s">
        <v>1576</v>
      </c>
      <c r="B1637" t="s">
        <v>2113</v>
      </c>
      <c r="C1637" s="1">
        <v>119.12</v>
      </c>
      <c r="E1637" s="42">
        <f t="shared" si="33"/>
        <v>119.12</v>
      </c>
      <c r="F1637" s="77" t="s">
        <v>225</v>
      </c>
      <c r="G1637" s="77" t="s">
        <v>207</v>
      </c>
      <c r="H1637" s="77" t="s">
        <v>189</v>
      </c>
      <c r="I1637" s="13">
        <v>8</v>
      </c>
      <c r="J1637" s="14">
        <v>2015</v>
      </c>
      <c r="K1637" s="78" t="s">
        <v>182</v>
      </c>
      <c r="L1637" s="79" t="s">
        <v>183</v>
      </c>
      <c r="M1637" s="79" t="s">
        <v>23</v>
      </c>
      <c r="N1637" s="15" t="s">
        <v>28</v>
      </c>
      <c r="O1637" s="15" t="s">
        <v>29</v>
      </c>
      <c r="P1637" s="80" t="s">
        <v>2130</v>
      </c>
      <c r="Q1637" s="80" t="s">
        <v>207</v>
      </c>
    </row>
    <row r="1638" spans="1:17" hidden="1">
      <c r="A1638" t="s">
        <v>1576</v>
      </c>
      <c r="B1638" t="s">
        <v>2114</v>
      </c>
      <c r="C1638" s="1">
        <v>94.05</v>
      </c>
      <c r="E1638" s="42">
        <f t="shared" si="33"/>
        <v>94.05</v>
      </c>
      <c r="F1638" s="77" t="s">
        <v>225</v>
      </c>
      <c r="G1638" s="77" t="s">
        <v>207</v>
      </c>
      <c r="H1638" s="77" t="s">
        <v>189</v>
      </c>
      <c r="I1638" s="13">
        <v>8</v>
      </c>
      <c r="J1638" s="14">
        <v>2015</v>
      </c>
      <c r="K1638" s="78" t="s">
        <v>182</v>
      </c>
      <c r="L1638" s="79" t="s">
        <v>183</v>
      </c>
      <c r="M1638" s="79" t="s">
        <v>23</v>
      </c>
      <c r="N1638" s="15" t="s">
        <v>28</v>
      </c>
      <c r="O1638" s="15" t="s">
        <v>29</v>
      </c>
      <c r="P1638" s="80" t="s">
        <v>2130</v>
      </c>
      <c r="Q1638" s="80" t="s">
        <v>207</v>
      </c>
    </row>
    <row r="1639" spans="1:17" hidden="1">
      <c r="A1639" t="s">
        <v>1575</v>
      </c>
      <c r="B1639" t="s">
        <v>1181</v>
      </c>
      <c r="C1639" s="1">
        <v>10</v>
      </c>
      <c r="E1639" s="42">
        <f t="shared" si="33"/>
        <v>10</v>
      </c>
      <c r="F1639" s="77" t="s">
        <v>225</v>
      </c>
      <c r="G1639" s="77" t="s">
        <v>207</v>
      </c>
      <c r="H1639" s="77" t="s">
        <v>189</v>
      </c>
      <c r="I1639" s="13">
        <v>8</v>
      </c>
      <c r="J1639" s="14">
        <v>2015</v>
      </c>
      <c r="K1639" s="78" t="s">
        <v>458</v>
      </c>
      <c r="L1639" s="79" t="s">
        <v>1274</v>
      </c>
      <c r="M1639" s="79" t="s">
        <v>23</v>
      </c>
      <c r="N1639" s="15" t="s">
        <v>28</v>
      </c>
      <c r="O1639" s="15" t="s">
        <v>29</v>
      </c>
      <c r="P1639" s="80" t="s">
        <v>2130</v>
      </c>
      <c r="Q1639" s="80" t="s">
        <v>207</v>
      </c>
    </row>
    <row r="1640" spans="1:17" hidden="1">
      <c r="A1640" t="s">
        <v>1576</v>
      </c>
      <c r="B1640" t="s">
        <v>1181</v>
      </c>
      <c r="C1640" s="1">
        <v>16.8</v>
      </c>
      <c r="E1640" s="42">
        <f t="shared" si="33"/>
        <v>16.8</v>
      </c>
      <c r="F1640" s="77" t="s">
        <v>225</v>
      </c>
      <c r="G1640" s="77" t="s">
        <v>207</v>
      </c>
      <c r="H1640" s="77" t="s">
        <v>189</v>
      </c>
      <c r="I1640" s="13">
        <v>8</v>
      </c>
      <c r="J1640" s="14">
        <v>2015</v>
      </c>
      <c r="K1640" s="78" t="s">
        <v>458</v>
      </c>
      <c r="L1640" s="79" t="s">
        <v>1274</v>
      </c>
      <c r="M1640" s="79" t="s">
        <v>23</v>
      </c>
      <c r="N1640" s="15" t="s">
        <v>28</v>
      </c>
      <c r="O1640" s="15" t="s">
        <v>29</v>
      </c>
      <c r="P1640" s="80" t="s">
        <v>2130</v>
      </c>
      <c r="Q1640" s="80" t="s">
        <v>207</v>
      </c>
    </row>
    <row r="1641" spans="1:17" hidden="1">
      <c r="A1641" t="s">
        <v>1577</v>
      </c>
      <c r="B1641" t="s">
        <v>2115</v>
      </c>
      <c r="C1641" s="1">
        <v>58.07</v>
      </c>
      <c r="E1641" s="42">
        <f t="shared" si="33"/>
        <v>58.07</v>
      </c>
      <c r="F1641" s="77" t="s">
        <v>225</v>
      </c>
      <c r="G1641" s="77" t="s">
        <v>207</v>
      </c>
      <c r="H1641" s="77" t="s">
        <v>189</v>
      </c>
      <c r="I1641" s="13">
        <v>8</v>
      </c>
      <c r="J1641" s="14">
        <v>2015</v>
      </c>
      <c r="K1641" s="78" t="s">
        <v>182</v>
      </c>
      <c r="L1641" s="79" t="s">
        <v>183</v>
      </c>
      <c r="M1641" s="79" t="s">
        <v>23</v>
      </c>
      <c r="N1641" s="15" t="s">
        <v>28</v>
      </c>
      <c r="O1641" s="15" t="s">
        <v>29</v>
      </c>
      <c r="P1641" s="80" t="s">
        <v>2130</v>
      </c>
      <c r="Q1641" s="80" t="s">
        <v>207</v>
      </c>
    </row>
    <row r="1642" spans="1:17" hidden="1">
      <c r="A1642" t="s">
        <v>1578</v>
      </c>
      <c r="B1642" t="s">
        <v>2116</v>
      </c>
      <c r="C1642" s="1">
        <v>11.9</v>
      </c>
      <c r="E1642" s="42">
        <f t="shared" si="33"/>
        <v>11.9</v>
      </c>
      <c r="F1642" s="77" t="s">
        <v>225</v>
      </c>
      <c r="G1642" s="77" t="s">
        <v>207</v>
      </c>
      <c r="H1642" s="77" t="s">
        <v>189</v>
      </c>
      <c r="I1642" s="13">
        <v>9</v>
      </c>
      <c r="J1642" s="14">
        <v>2015</v>
      </c>
      <c r="K1642" s="78" t="s">
        <v>463</v>
      </c>
      <c r="L1642" s="79" t="s">
        <v>1285</v>
      </c>
      <c r="M1642" s="79" t="s">
        <v>299</v>
      </c>
      <c r="N1642" s="15" t="s">
        <v>28</v>
      </c>
      <c r="O1642" s="15" t="s">
        <v>29</v>
      </c>
      <c r="P1642" s="80" t="s">
        <v>2130</v>
      </c>
      <c r="Q1642" s="80" t="s">
        <v>207</v>
      </c>
    </row>
    <row r="1643" spans="1:17" hidden="1">
      <c r="A1643" t="s">
        <v>1578</v>
      </c>
      <c r="B1643" t="s">
        <v>2117</v>
      </c>
      <c r="C1643" s="1">
        <v>17.100000000000001</v>
      </c>
      <c r="E1643" s="42">
        <f t="shared" si="33"/>
        <v>17.100000000000001</v>
      </c>
      <c r="F1643" s="77" t="s">
        <v>225</v>
      </c>
      <c r="G1643" s="77" t="s">
        <v>207</v>
      </c>
      <c r="H1643" s="77" t="s">
        <v>189</v>
      </c>
      <c r="I1643" s="13">
        <v>9</v>
      </c>
      <c r="J1643" s="14">
        <v>2015</v>
      </c>
      <c r="K1643" s="78" t="s">
        <v>182</v>
      </c>
      <c r="L1643" s="79" t="s">
        <v>183</v>
      </c>
      <c r="M1643" s="79" t="s">
        <v>23</v>
      </c>
      <c r="N1643" s="15" t="s">
        <v>28</v>
      </c>
      <c r="O1643" s="15" t="s">
        <v>29</v>
      </c>
      <c r="P1643" s="80" t="s">
        <v>2130</v>
      </c>
      <c r="Q1643" s="80" t="s">
        <v>207</v>
      </c>
    </row>
    <row r="1644" spans="1:17" hidden="1">
      <c r="A1644" t="s">
        <v>1579</v>
      </c>
      <c r="B1644" t="s">
        <v>2118</v>
      </c>
      <c r="C1644" s="1">
        <v>39.4</v>
      </c>
      <c r="E1644" s="42">
        <f t="shared" si="33"/>
        <v>39.4</v>
      </c>
      <c r="F1644" s="77" t="s">
        <v>225</v>
      </c>
      <c r="G1644" s="77" t="s">
        <v>207</v>
      </c>
      <c r="H1644" s="77" t="s">
        <v>189</v>
      </c>
      <c r="I1644" s="13">
        <v>9</v>
      </c>
      <c r="J1644" s="14">
        <v>2015</v>
      </c>
      <c r="K1644" s="78" t="s">
        <v>182</v>
      </c>
      <c r="L1644" s="79" t="s">
        <v>183</v>
      </c>
      <c r="M1644" s="79" t="s">
        <v>23</v>
      </c>
      <c r="N1644" s="15" t="s">
        <v>28</v>
      </c>
      <c r="O1644" s="15" t="s">
        <v>29</v>
      </c>
      <c r="P1644" s="80" t="s">
        <v>2130</v>
      </c>
      <c r="Q1644" s="80" t="s">
        <v>207</v>
      </c>
    </row>
    <row r="1645" spans="1:17" hidden="1">
      <c r="A1645" t="s">
        <v>1579</v>
      </c>
      <c r="B1645" t="s">
        <v>1230</v>
      </c>
      <c r="C1645" s="1">
        <v>16.440000000000001</v>
      </c>
      <c r="E1645" s="42">
        <f t="shared" ref="E1645:E1708" si="34">C1645</f>
        <v>16.440000000000001</v>
      </c>
      <c r="F1645" s="77" t="s">
        <v>225</v>
      </c>
      <c r="G1645" s="77" t="s">
        <v>207</v>
      </c>
      <c r="H1645" s="77" t="s">
        <v>189</v>
      </c>
      <c r="I1645" s="13">
        <v>9</v>
      </c>
      <c r="J1645" s="14">
        <v>2015</v>
      </c>
      <c r="K1645" s="78" t="s">
        <v>413</v>
      </c>
      <c r="L1645" s="79" t="s">
        <v>3837</v>
      </c>
      <c r="M1645" s="79" t="s">
        <v>288</v>
      </c>
      <c r="N1645" s="15" t="s">
        <v>28</v>
      </c>
      <c r="O1645" s="15" t="s">
        <v>29</v>
      </c>
      <c r="P1645" s="80" t="s">
        <v>2130</v>
      </c>
      <c r="Q1645" s="80" t="s">
        <v>207</v>
      </c>
    </row>
    <row r="1646" spans="1:17" hidden="1">
      <c r="A1646" t="s">
        <v>1579</v>
      </c>
      <c r="B1646" t="s">
        <v>1166</v>
      </c>
      <c r="C1646" s="1">
        <v>333.78</v>
      </c>
      <c r="E1646" s="42">
        <f t="shared" si="34"/>
        <v>333.78</v>
      </c>
      <c r="F1646" s="77" t="s">
        <v>225</v>
      </c>
      <c r="G1646" s="77" t="s">
        <v>207</v>
      </c>
      <c r="H1646" s="77" t="s">
        <v>189</v>
      </c>
      <c r="I1646" s="13">
        <v>9</v>
      </c>
      <c r="J1646" s="14">
        <v>2015</v>
      </c>
      <c r="K1646" s="78" t="s">
        <v>446</v>
      </c>
      <c r="L1646" s="79" t="s">
        <v>1268</v>
      </c>
      <c r="M1646" s="79" t="s">
        <v>23</v>
      </c>
      <c r="N1646" s="15" t="s">
        <v>28</v>
      </c>
      <c r="O1646" s="15" t="s">
        <v>29</v>
      </c>
      <c r="P1646" s="80" t="s">
        <v>2130</v>
      </c>
      <c r="Q1646" s="80" t="s">
        <v>207</v>
      </c>
    </row>
    <row r="1647" spans="1:17" hidden="1">
      <c r="A1647" t="s">
        <v>1579</v>
      </c>
      <c r="B1647" t="s">
        <v>1166</v>
      </c>
      <c r="C1647" s="1">
        <v>389.55</v>
      </c>
      <c r="E1647" s="42">
        <f t="shared" si="34"/>
        <v>389.55</v>
      </c>
      <c r="F1647" s="77" t="s">
        <v>225</v>
      </c>
      <c r="G1647" s="77" t="s">
        <v>207</v>
      </c>
      <c r="H1647" s="77" t="s">
        <v>189</v>
      </c>
      <c r="I1647" s="13">
        <v>9</v>
      </c>
      <c r="J1647" s="14">
        <v>2015</v>
      </c>
      <c r="K1647" s="78" t="s">
        <v>446</v>
      </c>
      <c r="L1647" s="79" t="s">
        <v>1268</v>
      </c>
      <c r="M1647" s="79" t="s">
        <v>23</v>
      </c>
      <c r="N1647" s="15" t="s">
        <v>28</v>
      </c>
      <c r="O1647" s="15" t="s">
        <v>29</v>
      </c>
      <c r="P1647" s="80" t="s">
        <v>2130</v>
      </c>
      <c r="Q1647" s="80" t="s">
        <v>207</v>
      </c>
    </row>
    <row r="1648" spans="1:17" hidden="1">
      <c r="A1648" t="s">
        <v>1579</v>
      </c>
      <c r="B1648" t="s">
        <v>1166</v>
      </c>
      <c r="C1648" s="1">
        <v>467.69</v>
      </c>
      <c r="E1648" s="42">
        <f t="shared" si="34"/>
        <v>467.69</v>
      </c>
      <c r="F1648" s="77" t="s">
        <v>225</v>
      </c>
      <c r="G1648" s="77" t="s">
        <v>207</v>
      </c>
      <c r="H1648" s="77" t="s">
        <v>189</v>
      </c>
      <c r="I1648" s="13">
        <v>9</v>
      </c>
      <c r="J1648" s="14">
        <v>2015</v>
      </c>
      <c r="K1648" s="78" t="s">
        <v>446</v>
      </c>
      <c r="L1648" s="79" t="s">
        <v>1268</v>
      </c>
      <c r="M1648" s="79" t="s">
        <v>23</v>
      </c>
      <c r="N1648" s="15" t="s">
        <v>28</v>
      </c>
      <c r="O1648" s="15" t="s">
        <v>29</v>
      </c>
      <c r="P1648" s="80" t="s">
        <v>2130</v>
      </c>
      <c r="Q1648" s="80" t="s">
        <v>207</v>
      </c>
    </row>
    <row r="1649" spans="1:17" hidden="1">
      <c r="A1649" t="s">
        <v>1580</v>
      </c>
      <c r="B1649" t="s">
        <v>2071</v>
      </c>
      <c r="C1649" s="1">
        <v>-6500</v>
      </c>
      <c r="E1649" s="42">
        <f t="shared" si="34"/>
        <v>-6500</v>
      </c>
      <c r="F1649" s="77" t="s">
        <v>229</v>
      </c>
      <c r="G1649" s="77" t="s">
        <v>207</v>
      </c>
      <c r="H1649" s="77" t="s">
        <v>189</v>
      </c>
      <c r="I1649" s="13">
        <v>9</v>
      </c>
      <c r="J1649" s="14">
        <v>2015</v>
      </c>
      <c r="K1649" s="78" t="s">
        <v>218</v>
      </c>
      <c r="L1649" s="79" t="s">
        <v>246</v>
      </c>
      <c r="M1649" s="79" t="s">
        <v>23</v>
      </c>
      <c r="N1649" s="15" t="s">
        <v>189</v>
      </c>
      <c r="O1649" s="15" t="s">
        <v>24</v>
      </c>
      <c r="P1649" s="80" t="s">
        <v>83</v>
      </c>
      <c r="Q1649" s="80" t="s">
        <v>207</v>
      </c>
    </row>
    <row r="1650" spans="1:17" hidden="1">
      <c r="A1650" t="s">
        <v>1580</v>
      </c>
      <c r="B1650" t="s">
        <v>2119</v>
      </c>
      <c r="C1650" s="1">
        <v>6</v>
      </c>
      <c r="E1650" s="42">
        <f t="shared" si="34"/>
        <v>6</v>
      </c>
      <c r="F1650" s="77" t="s">
        <v>225</v>
      </c>
      <c r="G1650" s="77" t="s">
        <v>207</v>
      </c>
      <c r="H1650" s="77" t="s">
        <v>189</v>
      </c>
      <c r="I1650" s="13">
        <v>9</v>
      </c>
      <c r="J1650" s="14">
        <v>2015</v>
      </c>
      <c r="K1650" s="78" t="s">
        <v>413</v>
      </c>
      <c r="L1650" s="79" t="s">
        <v>1238</v>
      </c>
      <c r="M1650" s="79" t="s">
        <v>23</v>
      </c>
      <c r="N1650" s="15" t="s">
        <v>28</v>
      </c>
      <c r="O1650" s="15" t="s">
        <v>29</v>
      </c>
      <c r="P1650" s="80" t="s">
        <v>2130</v>
      </c>
      <c r="Q1650" s="80" t="s">
        <v>207</v>
      </c>
    </row>
    <row r="1651" spans="1:17" hidden="1">
      <c r="A1651" t="s">
        <v>1580</v>
      </c>
      <c r="B1651" t="s">
        <v>1126</v>
      </c>
      <c r="C1651" s="1">
        <v>129.79</v>
      </c>
      <c r="E1651" s="42">
        <f t="shared" si="34"/>
        <v>129.79</v>
      </c>
      <c r="F1651" s="77" t="s">
        <v>225</v>
      </c>
      <c r="G1651" s="77" t="s">
        <v>207</v>
      </c>
      <c r="H1651" s="77" t="s">
        <v>189</v>
      </c>
      <c r="I1651" s="13">
        <v>9</v>
      </c>
      <c r="J1651" s="14">
        <v>2015</v>
      </c>
      <c r="K1651" s="78" t="s">
        <v>423</v>
      </c>
      <c r="L1651" s="79" t="s">
        <v>1242</v>
      </c>
      <c r="M1651" s="79" t="s">
        <v>288</v>
      </c>
      <c r="N1651" s="15" t="s">
        <v>28</v>
      </c>
      <c r="O1651" s="15" t="s">
        <v>29</v>
      </c>
      <c r="P1651" s="80" t="s">
        <v>2130</v>
      </c>
      <c r="Q1651" s="80" t="s">
        <v>207</v>
      </c>
    </row>
    <row r="1652" spans="1:17" hidden="1">
      <c r="A1652" t="s">
        <v>1581</v>
      </c>
      <c r="B1652" t="s">
        <v>1600</v>
      </c>
      <c r="C1652" s="1">
        <v>65.2</v>
      </c>
      <c r="E1652" s="42">
        <f t="shared" si="34"/>
        <v>65.2</v>
      </c>
      <c r="F1652" s="77" t="s">
        <v>225</v>
      </c>
      <c r="G1652" s="77" t="s">
        <v>207</v>
      </c>
      <c r="H1652" s="77" t="s">
        <v>189</v>
      </c>
      <c r="I1652" s="13">
        <v>9</v>
      </c>
      <c r="J1652" s="14">
        <v>2015</v>
      </c>
      <c r="K1652" s="78" t="s">
        <v>461</v>
      </c>
      <c r="L1652" s="79" t="s">
        <v>1243</v>
      </c>
      <c r="M1652" s="79" t="s">
        <v>23</v>
      </c>
      <c r="N1652" s="15" t="s">
        <v>28</v>
      </c>
      <c r="O1652" s="15" t="s">
        <v>29</v>
      </c>
      <c r="P1652" s="80" t="s">
        <v>2130</v>
      </c>
      <c r="Q1652" s="80" t="s">
        <v>207</v>
      </c>
    </row>
    <row r="1653" spans="1:17" hidden="1">
      <c r="A1653" t="s">
        <v>1581</v>
      </c>
      <c r="B1653" t="s">
        <v>2120</v>
      </c>
      <c r="C1653" s="1">
        <v>35.479999999999997</v>
      </c>
      <c r="E1653" s="42">
        <f t="shared" si="34"/>
        <v>35.479999999999997</v>
      </c>
      <c r="F1653" s="77" t="s">
        <v>225</v>
      </c>
      <c r="G1653" s="77" t="s">
        <v>207</v>
      </c>
      <c r="H1653" s="77" t="s">
        <v>189</v>
      </c>
      <c r="I1653" s="13">
        <v>9</v>
      </c>
      <c r="J1653" s="14">
        <v>2015</v>
      </c>
      <c r="K1653" s="78" t="s">
        <v>182</v>
      </c>
      <c r="L1653" s="79" t="s">
        <v>183</v>
      </c>
      <c r="M1653" s="79" t="s">
        <v>23</v>
      </c>
      <c r="N1653" s="15" t="s">
        <v>28</v>
      </c>
      <c r="O1653" s="15" t="s">
        <v>29</v>
      </c>
      <c r="P1653" s="80" t="s">
        <v>2130</v>
      </c>
      <c r="Q1653" s="80" t="s">
        <v>207</v>
      </c>
    </row>
    <row r="1654" spans="1:17" hidden="1">
      <c r="A1654" t="s">
        <v>1581</v>
      </c>
      <c r="B1654" t="s">
        <v>2121</v>
      </c>
      <c r="C1654" s="1">
        <v>152.82</v>
      </c>
      <c r="E1654" s="42">
        <f t="shared" si="34"/>
        <v>152.82</v>
      </c>
      <c r="F1654" s="77" t="s">
        <v>225</v>
      </c>
      <c r="G1654" s="77" t="s">
        <v>207</v>
      </c>
      <c r="H1654" s="77" t="s">
        <v>189</v>
      </c>
      <c r="I1654" s="13">
        <v>9</v>
      </c>
      <c r="J1654" s="14">
        <v>2015</v>
      </c>
      <c r="K1654" s="78" t="s">
        <v>182</v>
      </c>
      <c r="L1654" s="79" t="s">
        <v>183</v>
      </c>
      <c r="M1654" s="79" t="s">
        <v>23</v>
      </c>
      <c r="N1654" s="15" t="s">
        <v>28</v>
      </c>
      <c r="O1654" s="15" t="s">
        <v>29</v>
      </c>
      <c r="P1654" s="80" t="s">
        <v>2130</v>
      </c>
      <c r="Q1654" s="80" t="s">
        <v>207</v>
      </c>
    </row>
    <row r="1655" spans="1:17" hidden="1">
      <c r="A1655" t="s">
        <v>1581</v>
      </c>
      <c r="B1655" t="s">
        <v>1131</v>
      </c>
      <c r="C1655" s="1">
        <v>15</v>
      </c>
      <c r="E1655" s="42">
        <f t="shared" si="34"/>
        <v>15</v>
      </c>
      <c r="F1655" s="77" t="s">
        <v>225</v>
      </c>
      <c r="G1655" s="77" t="s">
        <v>207</v>
      </c>
      <c r="H1655" s="77" t="s">
        <v>189</v>
      </c>
      <c r="I1655" s="13">
        <v>9</v>
      </c>
      <c r="J1655" s="14">
        <v>2015</v>
      </c>
      <c r="K1655" s="78" t="s">
        <v>435</v>
      </c>
      <c r="L1655" s="79" t="s">
        <v>79</v>
      </c>
      <c r="M1655" s="79" t="s">
        <v>23</v>
      </c>
      <c r="N1655" s="15" t="s">
        <v>28</v>
      </c>
      <c r="O1655" s="15" t="s">
        <v>29</v>
      </c>
      <c r="P1655" s="80" t="s">
        <v>2130</v>
      </c>
      <c r="Q1655" s="80" t="s">
        <v>207</v>
      </c>
    </row>
    <row r="1656" spans="1:17" hidden="1">
      <c r="A1656" t="s">
        <v>1582</v>
      </c>
      <c r="B1656" t="s">
        <v>1132</v>
      </c>
      <c r="C1656" s="1">
        <v>49</v>
      </c>
      <c r="E1656" s="42">
        <f t="shared" si="34"/>
        <v>49</v>
      </c>
      <c r="F1656" s="77" t="s">
        <v>225</v>
      </c>
      <c r="G1656" s="77" t="s">
        <v>207</v>
      </c>
      <c r="H1656" s="77" t="s">
        <v>189</v>
      </c>
      <c r="I1656" s="13">
        <v>9</v>
      </c>
      <c r="J1656" s="14">
        <v>2015</v>
      </c>
      <c r="K1656" s="78" t="s">
        <v>78</v>
      </c>
      <c r="L1656" s="79" t="s">
        <v>1245</v>
      </c>
      <c r="M1656" s="79" t="s">
        <v>23</v>
      </c>
      <c r="N1656" s="15" t="s">
        <v>28</v>
      </c>
      <c r="O1656" s="15" t="s">
        <v>29</v>
      </c>
      <c r="P1656" s="80" t="s">
        <v>2130</v>
      </c>
      <c r="Q1656" s="80" t="s">
        <v>207</v>
      </c>
    </row>
    <row r="1657" spans="1:17" hidden="1">
      <c r="A1657" t="s">
        <v>1582</v>
      </c>
      <c r="B1657" t="s">
        <v>2122</v>
      </c>
      <c r="C1657" s="1">
        <v>55.3</v>
      </c>
      <c r="E1657" s="42">
        <f t="shared" si="34"/>
        <v>55.3</v>
      </c>
      <c r="F1657" s="77" t="s">
        <v>225</v>
      </c>
      <c r="G1657" s="77" t="s">
        <v>207</v>
      </c>
      <c r="H1657" s="77" t="s">
        <v>189</v>
      </c>
      <c r="I1657" s="13">
        <v>9</v>
      </c>
      <c r="J1657" s="14">
        <v>2015</v>
      </c>
      <c r="K1657" s="78" t="s">
        <v>182</v>
      </c>
      <c r="L1657" s="79" t="s">
        <v>183</v>
      </c>
      <c r="M1657" s="79" t="s">
        <v>23</v>
      </c>
      <c r="N1657" s="15" t="s">
        <v>28</v>
      </c>
      <c r="O1657" s="15" t="s">
        <v>29</v>
      </c>
      <c r="P1657" s="80" t="s">
        <v>2130</v>
      </c>
      <c r="Q1657" s="80" t="s">
        <v>207</v>
      </c>
    </row>
    <row r="1658" spans="1:17" hidden="1">
      <c r="A1658" t="s">
        <v>1583</v>
      </c>
      <c r="B1658" t="s">
        <v>2123</v>
      </c>
      <c r="C1658" s="1">
        <v>258.08999999999997</v>
      </c>
      <c r="E1658" s="42">
        <f t="shared" si="34"/>
        <v>258.08999999999997</v>
      </c>
      <c r="F1658" s="77" t="s">
        <v>225</v>
      </c>
      <c r="G1658" s="77" t="s">
        <v>207</v>
      </c>
      <c r="H1658" s="77" t="s">
        <v>189</v>
      </c>
      <c r="I1658" s="13">
        <v>9</v>
      </c>
      <c r="J1658" s="14">
        <v>2015</v>
      </c>
      <c r="K1658" s="78" t="s">
        <v>463</v>
      </c>
      <c r="L1658" s="79" t="s">
        <v>1243</v>
      </c>
      <c r="M1658" s="79" t="s">
        <v>288</v>
      </c>
      <c r="N1658" s="15" t="s">
        <v>28</v>
      </c>
      <c r="O1658" s="15" t="s">
        <v>29</v>
      </c>
      <c r="P1658" s="80" t="s">
        <v>2130</v>
      </c>
      <c r="Q1658" s="80" t="s">
        <v>207</v>
      </c>
    </row>
    <row r="1659" spans="1:17" hidden="1">
      <c r="A1659" t="s">
        <v>1583</v>
      </c>
      <c r="B1659" t="s">
        <v>2124</v>
      </c>
      <c r="C1659" s="1">
        <v>11.3</v>
      </c>
      <c r="E1659" s="42">
        <f t="shared" si="34"/>
        <v>11.3</v>
      </c>
      <c r="F1659" s="77" t="s">
        <v>225</v>
      </c>
      <c r="G1659" s="77" t="s">
        <v>207</v>
      </c>
      <c r="H1659" s="77" t="s">
        <v>189</v>
      </c>
      <c r="I1659" s="13">
        <v>9</v>
      </c>
      <c r="J1659" s="14">
        <v>2015</v>
      </c>
      <c r="K1659" s="78" t="s">
        <v>182</v>
      </c>
      <c r="L1659" s="79" t="s">
        <v>183</v>
      </c>
      <c r="M1659" s="79" t="s">
        <v>23</v>
      </c>
      <c r="N1659" s="15" t="s">
        <v>28</v>
      </c>
      <c r="O1659" s="15" t="s">
        <v>29</v>
      </c>
      <c r="P1659" s="80" t="s">
        <v>2130</v>
      </c>
      <c r="Q1659" s="80" t="s">
        <v>207</v>
      </c>
    </row>
    <row r="1660" spans="1:17" hidden="1">
      <c r="A1660" t="s">
        <v>1583</v>
      </c>
      <c r="B1660" t="s">
        <v>2125</v>
      </c>
      <c r="C1660" s="1">
        <v>343</v>
      </c>
      <c r="E1660" s="42">
        <f t="shared" si="34"/>
        <v>343</v>
      </c>
      <c r="F1660" s="77" t="s">
        <v>225</v>
      </c>
      <c r="G1660" s="77" t="s">
        <v>207</v>
      </c>
      <c r="H1660" s="77" t="s">
        <v>189</v>
      </c>
      <c r="I1660" s="13">
        <v>9</v>
      </c>
      <c r="J1660" s="14">
        <v>2015</v>
      </c>
      <c r="K1660" s="78" t="s">
        <v>182</v>
      </c>
      <c r="L1660" s="79" t="s">
        <v>183</v>
      </c>
      <c r="M1660" s="79" t="s">
        <v>23</v>
      </c>
      <c r="N1660" s="15" t="s">
        <v>28</v>
      </c>
      <c r="O1660" s="15" t="s">
        <v>29</v>
      </c>
      <c r="P1660" s="80" t="s">
        <v>2130</v>
      </c>
      <c r="Q1660" s="80" t="s">
        <v>207</v>
      </c>
    </row>
    <row r="1661" spans="1:17" hidden="1">
      <c r="A1661" t="s">
        <v>1583</v>
      </c>
      <c r="B1661" t="s">
        <v>2126</v>
      </c>
      <c r="C1661" s="1">
        <v>217.7</v>
      </c>
      <c r="E1661" s="42">
        <f t="shared" si="34"/>
        <v>217.7</v>
      </c>
      <c r="F1661" s="77" t="s">
        <v>225</v>
      </c>
      <c r="G1661" s="77" t="s">
        <v>207</v>
      </c>
      <c r="H1661" s="77" t="s">
        <v>189</v>
      </c>
      <c r="I1661" s="13">
        <v>9</v>
      </c>
      <c r="J1661" s="14">
        <v>2015</v>
      </c>
      <c r="K1661" s="78" t="s">
        <v>182</v>
      </c>
      <c r="L1661" s="79" t="s">
        <v>183</v>
      </c>
      <c r="M1661" s="79" t="s">
        <v>23</v>
      </c>
      <c r="N1661" s="15" t="s">
        <v>28</v>
      </c>
      <c r="O1661" s="15" t="s">
        <v>29</v>
      </c>
      <c r="P1661" s="80" t="s">
        <v>2130</v>
      </c>
      <c r="Q1661" s="80" t="s">
        <v>207</v>
      </c>
    </row>
    <row r="1662" spans="1:17" hidden="1">
      <c r="A1662" t="s">
        <v>1583</v>
      </c>
      <c r="B1662" t="s">
        <v>2127</v>
      </c>
      <c r="C1662" s="1">
        <v>9.99</v>
      </c>
      <c r="E1662" s="42">
        <f t="shared" si="34"/>
        <v>9.99</v>
      </c>
      <c r="F1662" s="77" t="s">
        <v>225</v>
      </c>
      <c r="G1662" s="77" t="s">
        <v>207</v>
      </c>
      <c r="H1662" s="77" t="s">
        <v>189</v>
      </c>
      <c r="I1662" s="13">
        <v>9</v>
      </c>
      <c r="J1662" s="14">
        <v>2015</v>
      </c>
      <c r="K1662" s="78" t="s">
        <v>34</v>
      </c>
      <c r="L1662" s="79" t="s">
        <v>35</v>
      </c>
      <c r="M1662" s="79" t="s">
        <v>299</v>
      </c>
      <c r="N1662" s="15" t="s">
        <v>28</v>
      </c>
      <c r="O1662" s="15" t="s">
        <v>29</v>
      </c>
      <c r="P1662" s="80" t="s">
        <v>2130</v>
      </c>
      <c r="Q1662" s="80" t="s">
        <v>207</v>
      </c>
    </row>
    <row r="1663" spans="1:17" hidden="1">
      <c r="A1663" t="s">
        <v>1583</v>
      </c>
      <c r="B1663" t="s">
        <v>1137</v>
      </c>
      <c r="C1663" s="1">
        <v>207.43</v>
      </c>
      <c r="E1663" s="42">
        <f t="shared" si="34"/>
        <v>207.43</v>
      </c>
      <c r="F1663" s="77" t="s">
        <v>225</v>
      </c>
      <c r="G1663" s="77" t="s">
        <v>207</v>
      </c>
      <c r="H1663" s="77" t="s">
        <v>189</v>
      </c>
      <c r="I1663" s="13">
        <v>9</v>
      </c>
      <c r="J1663" s="14">
        <v>2015</v>
      </c>
      <c r="K1663" s="78" t="s">
        <v>461</v>
      </c>
      <c r="L1663" s="79" t="s">
        <v>1249</v>
      </c>
      <c r="M1663" s="79" t="s">
        <v>299</v>
      </c>
      <c r="N1663" s="15" t="s">
        <v>28</v>
      </c>
      <c r="O1663" s="15" t="s">
        <v>29</v>
      </c>
      <c r="P1663" s="80" t="s">
        <v>2130</v>
      </c>
      <c r="Q1663" s="80" t="s">
        <v>207</v>
      </c>
    </row>
    <row r="1664" spans="1:17" hidden="1">
      <c r="A1664" t="s">
        <v>1584</v>
      </c>
      <c r="B1664" t="s">
        <v>1132</v>
      </c>
      <c r="C1664" s="1">
        <v>98</v>
      </c>
      <c r="E1664" s="42">
        <f t="shared" si="34"/>
        <v>98</v>
      </c>
      <c r="F1664" s="77" t="s">
        <v>225</v>
      </c>
      <c r="G1664" s="77" t="s">
        <v>207</v>
      </c>
      <c r="H1664" s="77" t="s">
        <v>189</v>
      </c>
      <c r="I1664" s="13">
        <v>9</v>
      </c>
      <c r="J1664" s="14">
        <v>2015</v>
      </c>
      <c r="K1664" s="78" t="s">
        <v>78</v>
      </c>
      <c r="L1664" s="79" t="s">
        <v>1245</v>
      </c>
      <c r="M1664" s="79" t="s">
        <v>23</v>
      </c>
      <c r="N1664" s="15" t="s">
        <v>28</v>
      </c>
      <c r="O1664" s="15" t="s">
        <v>29</v>
      </c>
      <c r="P1664" s="80" t="s">
        <v>2130</v>
      </c>
      <c r="Q1664" s="80" t="s">
        <v>207</v>
      </c>
    </row>
    <row r="1665" spans="1:17" hidden="1">
      <c r="A1665" t="s">
        <v>1584</v>
      </c>
      <c r="B1665" t="s">
        <v>2128</v>
      </c>
      <c r="C1665" s="1">
        <v>13.03</v>
      </c>
      <c r="E1665" s="42">
        <f t="shared" si="34"/>
        <v>13.03</v>
      </c>
      <c r="F1665" s="77" t="s">
        <v>225</v>
      </c>
      <c r="G1665" s="77" t="s">
        <v>207</v>
      </c>
      <c r="H1665" s="77" t="s">
        <v>189</v>
      </c>
      <c r="I1665" s="13">
        <v>9</v>
      </c>
      <c r="J1665" s="14">
        <v>2015</v>
      </c>
      <c r="K1665" s="78" t="s">
        <v>182</v>
      </c>
      <c r="L1665" s="79" t="s">
        <v>183</v>
      </c>
      <c r="M1665" s="79" t="s">
        <v>23</v>
      </c>
      <c r="N1665" s="15" t="s">
        <v>28</v>
      </c>
      <c r="O1665" s="15" t="s">
        <v>29</v>
      </c>
      <c r="P1665" s="80" t="s">
        <v>2130</v>
      </c>
      <c r="Q1665" s="80" t="s">
        <v>207</v>
      </c>
    </row>
    <row r="1666" spans="1:17" hidden="1">
      <c r="A1666" t="s">
        <v>1584</v>
      </c>
      <c r="B1666" t="s">
        <v>2129</v>
      </c>
      <c r="C1666" s="1">
        <v>86.79</v>
      </c>
      <c r="E1666" s="42">
        <f t="shared" si="34"/>
        <v>86.79</v>
      </c>
      <c r="F1666" s="77" t="s">
        <v>225</v>
      </c>
      <c r="G1666" s="77" t="s">
        <v>207</v>
      </c>
      <c r="H1666" s="77" t="s">
        <v>189</v>
      </c>
      <c r="I1666" s="13">
        <v>9</v>
      </c>
      <c r="J1666" s="14">
        <v>2015</v>
      </c>
      <c r="K1666" s="78" t="s">
        <v>182</v>
      </c>
      <c r="L1666" s="79" t="s">
        <v>183</v>
      </c>
      <c r="M1666" s="79" t="s">
        <v>23</v>
      </c>
      <c r="N1666" s="15" t="s">
        <v>28</v>
      </c>
      <c r="O1666" s="15" t="s">
        <v>29</v>
      </c>
      <c r="P1666" s="80" t="s">
        <v>2130</v>
      </c>
      <c r="Q1666" s="80" t="s">
        <v>207</v>
      </c>
    </row>
    <row r="1667" spans="1:17" hidden="1">
      <c r="A1667" t="s">
        <v>1585</v>
      </c>
      <c r="B1667" t="s">
        <v>2101</v>
      </c>
      <c r="C1667" s="1">
        <v>-58.66</v>
      </c>
      <c r="E1667" s="42">
        <f t="shared" si="34"/>
        <v>-58.66</v>
      </c>
      <c r="F1667" s="77" t="s">
        <v>1038</v>
      </c>
      <c r="G1667" s="77" t="s">
        <v>207</v>
      </c>
      <c r="H1667" s="77" t="s">
        <v>189</v>
      </c>
      <c r="I1667" s="13">
        <v>9</v>
      </c>
      <c r="J1667" s="14">
        <v>2015</v>
      </c>
      <c r="K1667" s="78" t="s">
        <v>182</v>
      </c>
      <c r="L1667" s="79" t="s">
        <v>183</v>
      </c>
      <c r="M1667" s="79" t="s">
        <v>23</v>
      </c>
      <c r="N1667" s="15" t="s">
        <v>28</v>
      </c>
      <c r="O1667" s="15" t="s">
        <v>29</v>
      </c>
      <c r="P1667" s="80" t="s">
        <v>2130</v>
      </c>
      <c r="Q1667" s="80" t="s">
        <v>207</v>
      </c>
    </row>
    <row r="1668" spans="1:17" hidden="1">
      <c r="A1668" t="s">
        <v>3743</v>
      </c>
      <c r="B1668" t="s">
        <v>2086</v>
      </c>
      <c r="C1668" s="1">
        <v>31.82</v>
      </c>
      <c r="E1668" s="42">
        <f t="shared" si="34"/>
        <v>31.82</v>
      </c>
      <c r="F1668" s="77" t="s">
        <v>225</v>
      </c>
      <c r="G1668" s="77" t="s">
        <v>207</v>
      </c>
      <c r="H1668" s="77" t="s">
        <v>189</v>
      </c>
      <c r="I1668" s="13">
        <v>9</v>
      </c>
      <c r="J1668" s="14">
        <v>2015</v>
      </c>
      <c r="K1668" s="78" t="s">
        <v>496</v>
      </c>
      <c r="L1668" s="79" t="s">
        <v>1251</v>
      </c>
      <c r="M1668" s="79" t="s">
        <v>23</v>
      </c>
      <c r="N1668" s="15" t="s">
        <v>28</v>
      </c>
      <c r="O1668" s="15" t="s">
        <v>29</v>
      </c>
      <c r="P1668" s="80" t="s">
        <v>2130</v>
      </c>
      <c r="Q1668" s="80" t="s">
        <v>207</v>
      </c>
    </row>
    <row r="1669" spans="1:17" hidden="1">
      <c r="A1669" t="s">
        <v>3743</v>
      </c>
      <c r="B1669" t="s">
        <v>2086</v>
      </c>
      <c r="C1669" s="1">
        <v>32.61</v>
      </c>
      <c r="E1669" s="42">
        <f t="shared" si="34"/>
        <v>32.61</v>
      </c>
      <c r="F1669" s="77" t="s">
        <v>225</v>
      </c>
      <c r="G1669" s="77" t="s">
        <v>207</v>
      </c>
      <c r="H1669" s="77" t="s">
        <v>189</v>
      </c>
      <c r="I1669" s="13">
        <v>9</v>
      </c>
      <c r="J1669" s="14">
        <v>2015</v>
      </c>
      <c r="K1669" s="78" t="s">
        <v>496</v>
      </c>
      <c r="L1669" s="79" t="s">
        <v>1251</v>
      </c>
      <c r="M1669" s="79" t="s">
        <v>23</v>
      </c>
      <c r="N1669" s="15" t="s">
        <v>28</v>
      </c>
      <c r="O1669" s="15" t="s">
        <v>29</v>
      </c>
      <c r="P1669" s="80" t="s">
        <v>2130</v>
      </c>
      <c r="Q1669" s="80" t="s">
        <v>207</v>
      </c>
    </row>
    <row r="1670" spans="1:17" hidden="1">
      <c r="A1670" s="199" t="s">
        <v>3743</v>
      </c>
      <c r="B1670" s="199" t="s">
        <v>1139</v>
      </c>
      <c r="C1670" s="1">
        <v>-3500</v>
      </c>
      <c r="E1670" s="42">
        <f t="shared" si="34"/>
        <v>-3500</v>
      </c>
      <c r="F1670" s="77" t="s">
        <v>229</v>
      </c>
      <c r="G1670" s="77" t="s">
        <v>207</v>
      </c>
      <c r="H1670" s="77" t="s">
        <v>189</v>
      </c>
      <c r="I1670" s="13">
        <v>9</v>
      </c>
      <c r="J1670" s="14">
        <v>2015</v>
      </c>
      <c r="K1670" s="78" t="s">
        <v>218</v>
      </c>
      <c r="L1670" s="79" t="s">
        <v>246</v>
      </c>
      <c r="M1670" s="79" t="s">
        <v>23</v>
      </c>
      <c r="N1670" s="15" t="s">
        <v>189</v>
      </c>
      <c r="O1670" s="15" t="s">
        <v>24</v>
      </c>
      <c r="P1670" s="80" t="s">
        <v>83</v>
      </c>
      <c r="Q1670" s="80" t="s">
        <v>207</v>
      </c>
    </row>
    <row r="1671" spans="1:17" hidden="1">
      <c r="A1671" t="s">
        <v>3743</v>
      </c>
      <c r="B1671" t="s">
        <v>3787</v>
      </c>
      <c r="C1671" s="1">
        <v>11.11</v>
      </c>
      <c r="E1671" s="42">
        <f t="shared" si="34"/>
        <v>11.11</v>
      </c>
      <c r="F1671" s="77" t="s">
        <v>225</v>
      </c>
      <c r="G1671" s="77" t="s">
        <v>207</v>
      </c>
      <c r="H1671" s="77" t="s">
        <v>189</v>
      </c>
      <c r="I1671" s="13">
        <v>9</v>
      </c>
      <c r="J1671" s="14">
        <v>2015</v>
      </c>
      <c r="K1671" s="78" t="s">
        <v>34</v>
      </c>
      <c r="L1671" s="79" t="s">
        <v>35</v>
      </c>
      <c r="M1671" s="79" t="s">
        <v>299</v>
      </c>
      <c r="N1671" s="15" t="s">
        <v>28</v>
      </c>
      <c r="O1671" s="15" t="s">
        <v>29</v>
      </c>
      <c r="P1671" s="80" t="s">
        <v>2130</v>
      </c>
      <c r="Q1671" s="80" t="s">
        <v>207</v>
      </c>
    </row>
    <row r="1672" spans="1:17" hidden="1">
      <c r="A1672" t="s">
        <v>3743</v>
      </c>
      <c r="B1672" t="s">
        <v>3787</v>
      </c>
      <c r="C1672">
        <v>11.11</v>
      </c>
      <c r="E1672" s="42">
        <f t="shared" si="34"/>
        <v>11.11</v>
      </c>
      <c r="F1672" s="77" t="s">
        <v>225</v>
      </c>
      <c r="G1672" s="77" t="s">
        <v>207</v>
      </c>
      <c r="H1672" s="77" t="s">
        <v>189</v>
      </c>
      <c r="I1672" s="13">
        <v>9</v>
      </c>
      <c r="J1672" s="14">
        <v>2015</v>
      </c>
      <c r="K1672" s="78" t="s">
        <v>34</v>
      </c>
      <c r="L1672" s="79" t="s">
        <v>35</v>
      </c>
      <c r="M1672" s="79" t="s">
        <v>299</v>
      </c>
      <c r="N1672" s="15" t="s">
        <v>28</v>
      </c>
      <c r="O1672" s="15" t="s">
        <v>29</v>
      </c>
      <c r="P1672" s="80" t="s">
        <v>2130</v>
      </c>
      <c r="Q1672" s="80" t="s">
        <v>207</v>
      </c>
    </row>
    <row r="1673" spans="1:17" hidden="1">
      <c r="A1673" t="s">
        <v>3743</v>
      </c>
      <c r="B1673" t="s">
        <v>1217</v>
      </c>
      <c r="C1673">
        <v>39.85</v>
      </c>
      <c r="E1673" s="42">
        <f t="shared" si="34"/>
        <v>39.85</v>
      </c>
      <c r="F1673" s="77" t="s">
        <v>225</v>
      </c>
      <c r="G1673" s="77" t="s">
        <v>207</v>
      </c>
      <c r="H1673" s="77" t="s">
        <v>189</v>
      </c>
      <c r="I1673" s="13">
        <v>9</v>
      </c>
      <c r="J1673" s="14">
        <v>2015</v>
      </c>
      <c r="K1673" s="78" t="s">
        <v>435</v>
      </c>
      <c r="L1673" s="79" t="s">
        <v>1255</v>
      </c>
      <c r="M1673" s="79" t="s">
        <v>23</v>
      </c>
      <c r="N1673" s="15" t="s">
        <v>28</v>
      </c>
      <c r="O1673" s="15" t="s">
        <v>29</v>
      </c>
      <c r="P1673" s="80" t="s">
        <v>2130</v>
      </c>
      <c r="Q1673" s="80" t="s">
        <v>207</v>
      </c>
    </row>
    <row r="1674" spans="1:17" hidden="1">
      <c r="A1674" t="s">
        <v>3744</v>
      </c>
      <c r="B1674" t="s">
        <v>3788</v>
      </c>
      <c r="C1674" s="199">
        <v>8.65</v>
      </c>
      <c r="E1674" s="42">
        <f t="shared" si="34"/>
        <v>8.65</v>
      </c>
      <c r="F1674" s="77" t="s">
        <v>225</v>
      </c>
      <c r="G1674" s="77" t="s">
        <v>207</v>
      </c>
      <c r="H1674" s="77" t="s">
        <v>189</v>
      </c>
      <c r="I1674" s="13">
        <v>9</v>
      </c>
      <c r="J1674" s="14">
        <v>2015</v>
      </c>
      <c r="K1674" s="78" t="s">
        <v>34</v>
      </c>
      <c r="L1674" s="79" t="s">
        <v>35</v>
      </c>
      <c r="M1674" s="79" t="s">
        <v>299</v>
      </c>
      <c r="N1674" s="15" t="s">
        <v>28</v>
      </c>
      <c r="O1674" s="15" t="s">
        <v>29</v>
      </c>
      <c r="P1674" s="80" t="s">
        <v>2130</v>
      </c>
      <c r="Q1674" s="80" t="s">
        <v>207</v>
      </c>
    </row>
    <row r="1675" spans="1:17" hidden="1">
      <c r="A1675" t="s">
        <v>3744</v>
      </c>
      <c r="B1675" t="s">
        <v>1995</v>
      </c>
      <c r="C1675">
        <v>10.8</v>
      </c>
      <c r="E1675" s="42">
        <f t="shared" si="34"/>
        <v>10.8</v>
      </c>
      <c r="F1675" s="77" t="s">
        <v>225</v>
      </c>
      <c r="G1675" s="77" t="s">
        <v>207</v>
      </c>
      <c r="H1675" s="77" t="s">
        <v>189</v>
      </c>
      <c r="I1675" s="13">
        <v>9</v>
      </c>
      <c r="J1675" s="14">
        <v>2015</v>
      </c>
      <c r="K1675" s="78" t="s">
        <v>34</v>
      </c>
      <c r="L1675" s="79" t="s">
        <v>35</v>
      </c>
      <c r="M1675" s="79" t="s">
        <v>299</v>
      </c>
      <c r="N1675" s="15" t="s">
        <v>28</v>
      </c>
      <c r="O1675" s="15" t="s">
        <v>29</v>
      </c>
      <c r="P1675" s="80" t="s">
        <v>2130</v>
      </c>
      <c r="Q1675" s="80" t="s">
        <v>207</v>
      </c>
    </row>
    <row r="1676" spans="1:17" hidden="1">
      <c r="A1676" t="s">
        <v>3744</v>
      </c>
      <c r="B1676" t="s">
        <v>3787</v>
      </c>
      <c r="C1676">
        <v>9.43</v>
      </c>
      <c r="E1676" s="42">
        <f t="shared" si="34"/>
        <v>9.43</v>
      </c>
      <c r="F1676" s="77" t="s">
        <v>225</v>
      </c>
      <c r="G1676" s="77" t="s">
        <v>207</v>
      </c>
      <c r="H1676" s="77" t="s">
        <v>189</v>
      </c>
      <c r="I1676" s="13">
        <v>9</v>
      </c>
      <c r="J1676" s="14">
        <v>2015</v>
      </c>
      <c r="K1676" s="78" t="s">
        <v>34</v>
      </c>
      <c r="L1676" s="79" t="s">
        <v>35</v>
      </c>
      <c r="M1676" s="79" t="s">
        <v>299</v>
      </c>
      <c r="N1676" s="15" t="s">
        <v>28</v>
      </c>
      <c r="O1676" s="15" t="s">
        <v>29</v>
      </c>
      <c r="P1676" s="80" t="s">
        <v>2130</v>
      </c>
      <c r="Q1676" s="80" t="s">
        <v>207</v>
      </c>
    </row>
    <row r="1677" spans="1:17" hidden="1">
      <c r="A1677" t="s">
        <v>3744</v>
      </c>
      <c r="B1677" t="s">
        <v>3787</v>
      </c>
      <c r="C1677">
        <v>9.43</v>
      </c>
      <c r="E1677" s="42">
        <f t="shared" si="34"/>
        <v>9.43</v>
      </c>
      <c r="F1677" s="77" t="s">
        <v>225</v>
      </c>
      <c r="G1677" s="77" t="s">
        <v>207</v>
      </c>
      <c r="H1677" s="77" t="s">
        <v>189</v>
      </c>
      <c r="I1677" s="13">
        <v>9</v>
      </c>
      <c r="J1677" s="14">
        <v>2015</v>
      </c>
      <c r="K1677" s="78" t="s">
        <v>34</v>
      </c>
      <c r="L1677" s="79" t="s">
        <v>35</v>
      </c>
      <c r="M1677" s="79" t="s">
        <v>299</v>
      </c>
      <c r="N1677" s="15" t="s">
        <v>28</v>
      </c>
      <c r="O1677" s="15" t="s">
        <v>29</v>
      </c>
      <c r="P1677" s="80" t="s">
        <v>2130</v>
      </c>
      <c r="Q1677" s="80" t="s">
        <v>207</v>
      </c>
    </row>
    <row r="1678" spans="1:17" hidden="1">
      <c r="A1678" t="s">
        <v>3744</v>
      </c>
      <c r="B1678" t="s">
        <v>3787</v>
      </c>
      <c r="C1678">
        <v>11.11</v>
      </c>
      <c r="E1678" s="42">
        <f t="shared" si="34"/>
        <v>11.11</v>
      </c>
      <c r="F1678" s="77" t="s">
        <v>225</v>
      </c>
      <c r="G1678" s="77" t="s">
        <v>207</v>
      </c>
      <c r="H1678" s="77" t="s">
        <v>189</v>
      </c>
      <c r="I1678" s="13">
        <v>9</v>
      </c>
      <c r="J1678" s="14">
        <v>2015</v>
      </c>
      <c r="K1678" s="78" t="s">
        <v>34</v>
      </c>
      <c r="L1678" s="79" t="s">
        <v>35</v>
      </c>
      <c r="M1678" s="79" t="s">
        <v>299</v>
      </c>
      <c r="N1678" s="15" t="s">
        <v>28</v>
      </c>
      <c r="O1678" s="15" t="s">
        <v>29</v>
      </c>
      <c r="P1678" s="80" t="s">
        <v>2130</v>
      </c>
      <c r="Q1678" s="80" t="s">
        <v>207</v>
      </c>
    </row>
    <row r="1679" spans="1:17" hidden="1">
      <c r="A1679" t="s">
        <v>3744</v>
      </c>
      <c r="B1679" t="s">
        <v>3787</v>
      </c>
      <c r="C1679">
        <v>11.11</v>
      </c>
      <c r="E1679" s="42">
        <f t="shared" si="34"/>
        <v>11.11</v>
      </c>
      <c r="F1679" s="77" t="s">
        <v>225</v>
      </c>
      <c r="G1679" s="77" t="s">
        <v>207</v>
      </c>
      <c r="H1679" s="77" t="s">
        <v>189</v>
      </c>
      <c r="I1679" s="13">
        <v>9</v>
      </c>
      <c r="J1679" s="14">
        <v>2015</v>
      </c>
      <c r="K1679" s="78" t="s">
        <v>34</v>
      </c>
      <c r="L1679" s="79" t="s">
        <v>35</v>
      </c>
      <c r="M1679" s="79" t="s">
        <v>299</v>
      </c>
      <c r="N1679" s="15" t="s">
        <v>28</v>
      </c>
      <c r="O1679" s="15" t="s">
        <v>29</v>
      </c>
      <c r="P1679" s="80" t="s">
        <v>2130</v>
      </c>
      <c r="Q1679" s="80" t="s">
        <v>207</v>
      </c>
    </row>
    <row r="1680" spans="1:17" hidden="1">
      <c r="A1680" t="s">
        <v>3744</v>
      </c>
      <c r="B1680" t="s">
        <v>1131</v>
      </c>
      <c r="C1680">
        <v>125</v>
      </c>
      <c r="E1680" s="42">
        <f t="shared" si="34"/>
        <v>125</v>
      </c>
      <c r="F1680" s="77" t="s">
        <v>225</v>
      </c>
      <c r="G1680" s="77" t="s">
        <v>207</v>
      </c>
      <c r="H1680" s="77" t="s">
        <v>189</v>
      </c>
      <c r="I1680" s="13">
        <v>9</v>
      </c>
      <c r="J1680" s="14">
        <v>2015</v>
      </c>
      <c r="K1680" s="78" t="s">
        <v>435</v>
      </c>
      <c r="L1680" s="79" t="s">
        <v>79</v>
      </c>
      <c r="M1680" s="79" t="s">
        <v>23</v>
      </c>
      <c r="N1680" s="15" t="s">
        <v>28</v>
      </c>
      <c r="O1680" s="15" t="s">
        <v>29</v>
      </c>
      <c r="P1680" s="80" t="s">
        <v>2130</v>
      </c>
      <c r="Q1680" s="80" t="s">
        <v>207</v>
      </c>
    </row>
    <row r="1681" spans="1:17" hidden="1">
      <c r="A1681" t="s">
        <v>3745</v>
      </c>
      <c r="B1681" t="s">
        <v>3787</v>
      </c>
      <c r="C1681">
        <v>11.11</v>
      </c>
      <c r="E1681" s="42">
        <f t="shared" si="34"/>
        <v>11.11</v>
      </c>
      <c r="F1681" s="77" t="s">
        <v>225</v>
      </c>
      <c r="G1681" s="77" t="s">
        <v>207</v>
      </c>
      <c r="H1681" s="77" t="s">
        <v>189</v>
      </c>
      <c r="I1681" s="13">
        <v>9</v>
      </c>
      <c r="J1681" s="14">
        <v>2015</v>
      </c>
      <c r="K1681" s="78" t="s">
        <v>34</v>
      </c>
      <c r="L1681" s="79" t="s">
        <v>35</v>
      </c>
      <c r="M1681" s="79" t="s">
        <v>299</v>
      </c>
      <c r="N1681" s="15" t="s">
        <v>28</v>
      </c>
      <c r="O1681" s="15" t="s">
        <v>29</v>
      </c>
      <c r="P1681" s="80" t="s">
        <v>2130</v>
      </c>
      <c r="Q1681" s="80" t="s">
        <v>207</v>
      </c>
    </row>
    <row r="1682" spans="1:17" hidden="1">
      <c r="A1682" t="s">
        <v>3745</v>
      </c>
      <c r="B1682" t="s">
        <v>3787</v>
      </c>
      <c r="C1682">
        <v>11.11</v>
      </c>
      <c r="E1682" s="42">
        <f t="shared" si="34"/>
        <v>11.11</v>
      </c>
      <c r="F1682" s="77" t="s">
        <v>225</v>
      </c>
      <c r="G1682" s="77" t="s">
        <v>207</v>
      </c>
      <c r="H1682" s="77" t="s">
        <v>189</v>
      </c>
      <c r="I1682" s="13">
        <v>9</v>
      </c>
      <c r="J1682" s="14">
        <v>2015</v>
      </c>
      <c r="K1682" s="78" t="s">
        <v>34</v>
      </c>
      <c r="L1682" s="79" t="s">
        <v>35</v>
      </c>
      <c r="M1682" s="79" t="s">
        <v>299</v>
      </c>
      <c r="N1682" s="15" t="s">
        <v>28</v>
      </c>
      <c r="O1682" s="15" t="s">
        <v>29</v>
      </c>
      <c r="P1682" s="80" t="s">
        <v>2130</v>
      </c>
      <c r="Q1682" s="80" t="s">
        <v>207</v>
      </c>
    </row>
    <row r="1683" spans="1:17" hidden="1">
      <c r="A1683" t="s">
        <v>3745</v>
      </c>
      <c r="B1683" t="s">
        <v>3787</v>
      </c>
      <c r="C1683">
        <v>11.11</v>
      </c>
      <c r="E1683" s="42">
        <f t="shared" si="34"/>
        <v>11.11</v>
      </c>
      <c r="F1683" s="77" t="s">
        <v>225</v>
      </c>
      <c r="G1683" s="77" t="s">
        <v>207</v>
      </c>
      <c r="H1683" s="77" t="s">
        <v>189</v>
      </c>
      <c r="I1683" s="13">
        <v>9</v>
      </c>
      <c r="J1683" s="14">
        <v>2015</v>
      </c>
      <c r="K1683" s="78" t="s">
        <v>34</v>
      </c>
      <c r="L1683" s="79" t="s">
        <v>35</v>
      </c>
      <c r="M1683" s="79" t="s">
        <v>299</v>
      </c>
      <c r="N1683" s="15" t="s">
        <v>28</v>
      </c>
      <c r="O1683" s="15" t="s">
        <v>29</v>
      </c>
      <c r="P1683" s="80" t="s">
        <v>2130</v>
      </c>
      <c r="Q1683" s="80" t="s">
        <v>207</v>
      </c>
    </row>
    <row r="1684" spans="1:17" hidden="1">
      <c r="A1684" t="s">
        <v>3745</v>
      </c>
      <c r="B1684" t="s">
        <v>3787</v>
      </c>
      <c r="C1684">
        <v>22.34</v>
      </c>
      <c r="E1684" s="42">
        <f t="shared" si="34"/>
        <v>22.34</v>
      </c>
      <c r="F1684" s="77" t="s">
        <v>225</v>
      </c>
      <c r="G1684" s="77" t="s">
        <v>207</v>
      </c>
      <c r="H1684" s="77" t="s">
        <v>189</v>
      </c>
      <c r="I1684" s="13">
        <v>9</v>
      </c>
      <c r="J1684" s="14">
        <v>2015</v>
      </c>
      <c r="K1684" s="78" t="s">
        <v>34</v>
      </c>
      <c r="L1684" s="79" t="s">
        <v>35</v>
      </c>
      <c r="M1684" s="79" t="s">
        <v>299</v>
      </c>
      <c r="N1684" s="15" t="s">
        <v>28</v>
      </c>
      <c r="O1684" s="15" t="s">
        <v>29</v>
      </c>
      <c r="P1684" s="80" t="s">
        <v>2130</v>
      </c>
      <c r="Q1684" s="80" t="s">
        <v>207</v>
      </c>
    </row>
    <row r="1685" spans="1:17" hidden="1">
      <c r="A1685" t="s">
        <v>3746</v>
      </c>
      <c r="B1685" t="s">
        <v>1161</v>
      </c>
      <c r="C1685">
        <v>1.99</v>
      </c>
      <c r="E1685" s="42">
        <f t="shared" si="34"/>
        <v>1.99</v>
      </c>
      <c r="F1685" s="77" t="s">
        <v>225</v>
      </c>
      <c r="G1685" s="77" t="s">
        <v>207</v>
      </c>
      <c r="H1685" s="77" t="s">
        <v>189</v>
      </c>
      <c r="I1685" s="13">
        <v>9</v>
      </c>
      <c r="J1685" s="14">
        <v>2015</v>
      </c>
      <c r="K1685" s="78" t="s">
        <v>78</v>
      </c>
      <c r="L1685" s="79" t="s">
        <v>1263</v>
      </c>
      <c r="M1685" s="79" t="s">
        <v>23</v>
      </c>
      <c r="N1685" s="15" t="s">
        <v>28</v>
      </c>
      <c r="O1685" s="15" t="s">
        <v>29</v>
      </c>
      <c r="P1685" s="80" t="s">
        <v>2130</v>
      </c>
      <c r="Q1685" s="80" t="s">
        <v>207</v>
      </c>
    </row>
    <row r="1686" spans="1:17" hidden="1">
      <c r="A1686" t="s">
        <v>3746</v>
      </c>
      <c r="B1686" t="s">
        <v>3789</v>
      </c>
      <c r="C1686">
        <v>67.849999999999994</v>
      </c>
      <c r="E1686" s="42">
        <f t="shared" si="34"/>
        <v>67.849999999999994</v>
      </c>
      <c r="F1686" s="77" t="s">
        <v>225</v>
      </c>
      <c r="G1686" s="77" t="s">
        <v>207</v>
      </c>
      <c r="H1686" s="77" t="s">
        <v>189</v>
      </c>
      <c r="I1686" s="13">
        <v>9</v>
      </c>
      <c r="J1686" s="14">
        <v>2015</v>
      </c>
      <c r="K1686" s="78" t="s">
        <v>460</v>
      </c>
      <c r="L1686" s="79" t="s">
        <v>1259</v>
      </c>
      <c r="M1686" s="79" t="s">
        <v>281</v>
      </c>
      <c r="N1686" s="15" t="s">
        <v>28</v>
      </c>
      <c r="O1686" s="15" t="s">
        <v>29</v>
      </c>
      <c r="P1686" s="80" t="s">
        <v>2130</v>
      </c>
      <c r="Q1686" s="80" t="s">
        <v>207</v>
      </c>
    </row>
    <row r="1687" spans="1:17" hidden="1">
      <c r="A1687" s="199" t="s">
        <v>3747</v>
      </c>
      <c r="B1687" s="199" t="s">
        <v>1139</v>
      </c>
      <c r="C1687">
        <v>-3000</v>
      </c>
      <c r="E1687" s="42">
        <f t="shared" si="34"/>
        <v>-3000</v>
      </c>
      <c r="F1687" s="77" t="s">
        <v>229</v>
      </c>
      <c r="G1687" s="77" t="s">
        <v>207</v>
      </c>
      <c r="H1687" s="77" t="s">
        <v>189</v>
      </c>
      <c r="I1687" s="13">
        <v>9</v>
      </c>
      <c r="J1687" s="14">
        <v>2015</v>
      </c>
      <c r="K1687" s="78" t="s">
        <v>218</v>
      </c>
      <c r="L1687" s="79" t="s">
        <v>246</v>
      </c>
      <c r="M1687" s="79" t="s">
        <v>23</v>
      </c>
      <c r="N1687" s="15" t="s">
        <v>189</v>
      </c>
      <c r="O1687" s="15" t="s">
        <v>24</v>
      </c>
      <c r="P1687" s="80" t="s">
        <v>83</v>
      </c>
      <c r="Q1687" s="80" t="s">
        <v>207</v>
      </c>
    </row>
    <row r="1688" spans="1:17" hidden="1">
      <c r="A1688" t="s">
        <v>3747</v>
      </c>
      <c r="B1688" t="s">
        <v>2032</v>
      </c>
      <c r="C1688">
        <v>20</v>
      </c>
      <c r="E1688" s="42">
        <f t="shared" si="34"/>
        <v>20</v>
      </c>
      <c r="F1688" s="77" t="s">
        <v>225</v>
      </c>
      <c r="G1688" s="77" t="s">
        <v>207</v>
      </c>
      <c r="H1688" s="77" t="s">
        <v>189</v>
      </c>
      <c r="I1688" s="13">
        <v>9</v>
      </c>
      <c r="J1688" s="14">
        <v>2015</v>
      </c>
      <c r="K1688" s="78" t="s">
        <v>34</v>
      </c>
      <c r="L1688" s="79" t="s">
        <v>35</v>
      </c>
      <c r="M1688" s="79" t="s">
        <v>299</v>
      </c>
      <c r="N1688" s="15" t="s">
        <v>28</v>
      </c>
      <c r="O1688" s="15" t="s">
        <v>29</v>
      </c>
      <c r="P1688" s="80" t="s">
        <v>2130</v>
      </c>
      <c r="Q1688" s="80" t="s">
        <v>207</v>
      </c>
    </row>
    <row r="1689" spans="1:17" hidden="1">
      <c r="A1689" t="s">
        <v>3747</v>
      </c>
      <c r="B1689" t="s">
        <v>1151</v>
      </c>
      <c r="C1689">
        <v>27.78</v>
      </c>
      <c r="E1689" s="42">
        <f t="shared" si="34"/>
        <v>27.78</v>
      </c>
      <c r="F1689" s="77" t="s">
        <v>225</v>
      </c>
      <c r="G1689" s="77" t="s">
        <v>207</v>
      </c>
      <c r="H1689" s="77" t="s">
        <v>189</v>
      </c>
      <c r="I1689" s="13">
        <v>9</v>
      </c>
      <c r="J1689" s="14">
        <v>2015</v>
      </c>
      <c r="K1689" s="78" t="s">
        <v>182</v>
      </c>
      <c r="L1689" s="79" t="s">
        <v>1261</v>
      </c>
      <c r="M1689" s="79" t="s">
        <v>23</v>
      </c>
      <c r="N1689" s="15" t="s">
        <v>28</v>
      </c>
      <c r="O1689" s="15" t="s">
        <v>29</v>
      </c>
      <c r="P1689" s="80" t="s">
        <v>2130</v>
      </c>
      <c r="Q1689" s="80" t="s">
        <v>207</v>
      </c>
    </row>
    <row r="1690" spans="1:17" hidden="1">
      <c r="A1690" t="s">
        <v>3747</v>
      </c>
      <c r="B1690" t="s">
        <v>1136</v>
      </c>
      <c r="C1690">
        <v>200</v>
      </c>
      <c r="E1690" s="42">
        <f t="shared" si="34"/>
        <v>200</v>
      </c>
      <c r="F1690" s="77" t="s">
        <v>225</v>
      </c>
      <c r="G1690" s="77" t="s">
        <v>207</v>
      </c>
      <c r="H1690" s="77" t="s">
        <v>189</v>
      </c>
      <c r="I1690" s="13">
        <v>9</v>
      </c>
      <c r="J1690" s="14">
        <v>2015</v>
      </c>
      <c r="K1690" s="78" t="s">
        <v>182</v>
      </c>
      <c r="L1690" s="79" t="s">
        <v>232</v>
      </c>
      <c r="M1690" s="79" t="s">
        <v>23</v>
      </c>
      <c r="N1690" s="15" t="s">
        <v>28</v>
      </c>
      <c r="O1690" s="15" t="s">
        <v>29</v>
      </c>
      <c r="P1690" s="80" t="s">
        <v>2130</v>
      </c>
      <c r="Q1690" s="80" t="s">
        <v>207</v>
      </c>
    </row>
    <row r="1691" spans="1:17" hidden="1">
      <c r="A1691" t="s">
        <v>3747</v>
      </c>
      <c r="B1691" t="s">
        <v>1131</v>
      </c>
      <c r="C1691" s="199">
        <v>25</v>
      </c>
      <c r="E1691" s="42">
        <f t="shared" si="34"/>
        <v>25</v>
      </c>
      <c r="F1691" s="77" t="s">
        <v>225</v>
      </c>
      <c r="G1691" s="77" t="s">
        <v>207</v>
      </c>
      <c r="H1691" s="77" t="s">
        <v>189</v>
      </c>
      <c r="I1691" s="13">
        <v>9</v>
      </c>
      <c r="J1691" s="14">
        <v>2015</v>
      </c>
      <c r="K1691" s="78" t="s">
        <v>435</v>
      </c>
      <c r="L1691" s="79" t="s">
        <v>79</v>
      </c>
      <c r="M1691" s="79" t="s">
        <v>23</v>
      </c>
      <c r="N1691" s="15" t="s">
        <v>28</v>
      </c>
      <c r="O1691" s="15" t="s">
        <v>29</v>
      </c>
      <c r="P1691" s="80" t="s">
        <v>2130</v>
      </c>
      <c r="Q1691" s="80" t="s">
        <v>207</v>
      </c>
    </row>
    <row r="1692" spans="1:17" hidden="1">
      <c r="A1692" t="s">
        <v>3748</v>
      </c>
      <c r="B1692" t="s">
        <v>3787</v>
      </c>
      <c r="C1692">
        <v>11.11</v>
      </c>
      <c r="E1692" s="42">
        <f t="shared" si="34"/>
        <v>11.11</v>
      </c>
      <c r="F1692" s="77" t="s">
        <v>225</v>
      </c>
      <c r="G1692" s="77" t="s">
        <v>207</v>
      </c>
      <c r="H1692" s="77" t="s">
        <v>189</v>
      </c>
      <c r="I1692" s="13">
        <v>9</v>
      </c>
      <c r="J1692" s="14">
        <v>2015</v>
      </c>
      <c r="K1692" s="78" t="s">
        <v>34</v>
      </c>
      <c r="L1692" s="79" t="s">
        <v>35</v>
      </c>
      <c r="M1692" s="79" t="s">
        <v>299</v>
      </c>
      <c r="N1692" s="15" t="s">
        <v>28</v>
      </c>
      <c r="O1692" s="15" t="s">
        <v>29</v>
      </c>
      <c r="P1692" s="80" t="s">
        <v>2130</v>
      </c>
      <c r="Q1692" s="80" t="s">
        <v>207</v>
      </c>
    </row>
    <row r="1693" spans="1:17" hidden="1">
      <c r="A1693" t="s">
        <v>3748</v>
      </c>
      <c r="B1693" t="s">
        <v>3787</v>
      </c>
      <c r="C1693">
        <v>22.34</v>
      </c>
      <c r="E1693" s="42">
        <f t="shared" si="34"/>
        <v>22.34</v>
      </c>
      <c r="F1693" s="77" t="s">
        <v>225</v>
      </c>
      <c r="G1693" s="77" t="s">
        <v>207</v>
      </c>
      <c r="H1693" s="77" t="s">
        <v>189</v>
      </c>
      <c r="I1693" s="13">
        <v>9</v>
      </c>
      <c r="J1693" s="14">
        <v>2015</v>
      </c>
      <c r="K1693" s="78" t="s">
        <v>34</v>
      </c>
      <c r="L1693" s="79" t="s">
        <v>35</v>
      </c>
      <c r="M1693" s="79" t="s">
        <v>299</v>
      </c>
      <c r="N1693" s="15" t="s">
        <v>28</v>
      </c>
      <c r="O1693" s="15" t="s">
        <v>29</v>
      </c>
      <c r="P1693" s="80" t="s">
        <v>2130</v>
      </c>
      <c r="Q1693" s="80" t="s">
        <v>207</v>
      </c>
    </row>
    <row r="1694" spans="1:17" hidden="1">
      <c r="A1694" t="s">
        <v>3748</v>
      </c>
      <c r="B1694" t="s">
        <v>1136</v>
      </c>
      <c r="C1694">
        <v>200</v>
      </c>
      <c r="E1694" s="42">
        <f t="shared" si="34"/>
        <v>200</v>
      </c>
      <c r="F1694" s="77" t="s">
        <v>225</v>
      </c>
      <c r="G1694" s="77" t="s">
        <v>207</v>
      </c>
      <c r="H1694" s="77" t="s">
        <v>189</v>
      </c>
      <c r="I1694" s="13">
        <v>9</v>
      </c>
      <c r="J1694" s="14">
        <v>2015</v>
      </c>
      <c r="K1694" s="78" t="s">
        <v>182</v>
      </c>
      <c r="L1694" s="79" t="s">
        <v>232</v>
      </c>
      <c r="M1694" s="79" t="s">
        <v>23</v>
      </c>
      <c r="N1694" s="15" t="s">
        <v>28</v>
      </c>
      <c r="O1694" s="15" t="s">
        <v>29</v>
      </c>
      <c r="P1694" s="80" t="s">
        <v>2130</v>
      </c>
      <c r="Q1694" s="80" t="s">
        <v>207</v>
      </c>
    </row>
    <row r="1695" spans="1:17" hidden="1">
      <c r="A1695" t="s">
        <v>3748</v>
      </c>
      <c r="B1695" t="s">
        <v>1204</v>
      </c>
      <c r="C1695">
        <v>237.07</v>
      </c>
      <c r="E1695" s="42">
        <f t="shared" si="34"/>
        <v>237.07</v>
      </c>
      <c r="F1695" s="77" t="s">
        <v>225</v>
      </c>
      <c r="G1695" s="77" t="s">
        <v>207</v>
      </c>
      <c r="H1695" s="77" t="s">
        <v>189</v>
      </c>
      <c r="I1695" s="13">
        <v>9</v>
      </c>
      <c r="J1695" s="14">
        <v>2015</v>
      </c>
      <c r="K1695" s="78" t="s">
        <v>463</v>
      </c>
      <c r="L1695" s="79" t="s">
        <v>1253</v>
      </c>
      <c r="M1695" s="79" t="s">
        <v>299</v>
      </c>
      <c r="N1695" s="15" t="s">
        <v>28</v>
      </c>
      <c r="O1695" s="15" t="s">
        <v>29</v>
      </c>
      <c r="P1695" s="80" t="s">
        <v>2130</v>
      </c>
      <c r="Q1695" s="80" t="s">
        <v>207</v>
      </c>
    </row>
    <row r="1696" spans="1:17" hidden="1">
      <c r="A1696" t="s">
        <v>3749</v>
      </c>
      <c r="B1696" t="s">
        <v>1136</v>
      </c>
      <c r="C1696">
        <v>200</v>
      </c>
      <c r="E1696" s="42">
        <f t="shared" si="34"/>
        <v>200</v>
      </c>
      <c r="F1696" s="77" t="s">
        <v>225</v>
      </c>
      <c r="G1696" s="77" t="s">
        <v>207</v>
      </c>
      <c r="H1696" s="77" t="s">
        <v>189</v>
      </c>
      <c r="I1696" s="13">
        <v>9</v>
      </c>
      <c r="J1696" s="14">
        <v>2015</v>
      </c>
      <c r="K1696" s="78" t="s">
        <v>182</v>
      </c>
      <c r="L1696" s="79" t="s">
        <v>232</v>
      </c>
      <c r="M1696" s="79" t="s">
        <v>23</v>
      </c>
      <c r="N1696" s="15" t="s">
        <v>28</v>
      </c>
      <c r="O1696" s="15" t="s">
        <v>29</v>
      </c>
      <c r="P1696" s="80" t="s">
        <v>2130</v>
      </c>
      <c r="Q1696" s="80" t="s">
        <v>207</v>
      </c>
    </row>
    <row r="1697" spans="1:17" hidden="1">
      <c r="A1697" t="s">
        <v>3750</v>
      </c>
      <c r="B1697" t="s">
        <v>1778</v>
      </c>
      <c r="C1697">
        <v>399</v>
      </c>
      <c r="E1697" s="42">
        <f t="shared" si="34"/>
        <v>399</v>
      </c>
      <c r="F1697" s="77" t="s">
        <v>225</v>
      </c>
      <c r="G1697" s="77" t="s">
        <v>207</v>
      </c>
      <c r="H1697" s="77" t="s">
        <v>189</v>
      </c>
      <c r="I1697" s="13">
        <v>9</v>
      </c>
      <c r="J1697" s="14">
        <v>2015</v>
      </c>
      <c r="K1697" s="78" t="s">
        <v>31</v>
      </c>
      <c r="L1697" s="79" t="s">
        <v>234</v>
      </c>
      <c r="M1697" s="79" t="s">
        <v>23</v>
      </c>
      <c r="N1697" s="15" t="s">
        <v>28</v>
      </c>
      <c r="O1697" s="15" t="s">
        <v>24</v>
      </c>
      <c r="P1697" s="80" t="s">
        <v>2130</v>
      </c>
      <c r="Q1697" s="80" t="s">
        <v>207</v>
      </c>
    </row>
    <row r="1698" spans="1:17" hidden="1">
      <c r="A1698" t="s">
        <v>3750</v>
      </c>
      <c r="B1698" t="s">
        <v>1778</v>
      </c>
      <c r="C1698">
        <v>399</v>
      </c>
      <c r="E1698" s="42">
        <f t="shared" si="34"/>
        <v>399</v>
      </c>
      <c r="F1698" s="77" t="s">
        <v>225</v>
      </c>
      <c r="G1698" s="77" t="s">
        <v>207</v>
      </c>
      <c r="H1698" s="77" t="s">
        <v>189</v>
      </c>
      <c r="I1698" s="13">
        <v>9</v>
      </c>
      <c r="J1698" s="14">
        <v>2015</v>
      </c>
      <c r="K1698" s="78" t="s">
        <v>31</v>
      </c>
      <c r="L1698" s="79" t="s">
        <v>234</v>
      </c>
      <c r="M1698" s="79" t="s">
        <v>23</v>
      </c>
      <c r="N1698" s="15" t="s">
        <v>28</v>
      </c>
      <c r="O1698" s="15" t="s">
        <v>24</v>
      </c>
      <c r="P1698" s="80" t="s">
        <v>2130</v>
      </c>
      <c r="Q1698" s="80" t="s">
        <v>207</v>
      </c>
    </row>
    <row r="1699" spans="1:17" hidden="1">
      <c r="A1699" t="s">
        <v>3750</v>
      </c>
      <c r="B1699" t="s">
        <v>1778</v>
      </c>
      <c r="C1699">
        <v>598.5</v>
      </c>
      <c r="E1699" s="42">
        <f t="shared" si="34"/>
        <v>598.5</v>
      </c>
      <c r="F1699" s="77" t="s">
        <v>225</v>
      </c>
      <c r="G1699" s="77" t="s">
        <v>207</v>
      </c>
      <c r="H1699" s="77" t="s">
        <v>189</v>
      </c>
      <c r="I1699" s="13">
        <v>9</v>
      </c>
      <c r="J1699" s="14">
        <v>2015</v>
      </c>
      <c r="K1699" s="78" t="s">
        <v>31</v>
      </c>
      <c r="L1699" s="79" t="s">
        <v>234</v>
      </c>
      <c r="M1699" s="79" t="s">
        <v>23</v>
      </c>
      <c r="N1699" s="15" t="s">
        <v>28</v>
      </c>
      <c r="O1699" s="15" t="s">
        <v>24</v>
      </c>
      <c r="P1699" s="80" t="s">
        <v>2130</v>
      </c>
      <c r="Q1699" s="80" t="s">
        <v>207</v>
      </c>
    </row>
    <row r="1700" spans="1:17" hidden="1">
      <c r="A1700" t="s">
        <v>3751</v>
      </c>
      <c r="B1700" t="s">
        <v>1948</v>
      </c>
      <c r="C1700">
        <v>572.39</v>
      </c>
      <c r="E1700" s="42">
        <f t="shared" si="34"/>
        <v>572.39</v>
      </c>
      <c r="F1700" s="77" t="s">
        <v>225</v>
      </c>
      <c r="G1700" s="77" t="s">
        <v>207</v>
      </c>
      <c r="H1700" s="77" t="s">
        <v>189</v>
      </c>
      <c r="I1700" s="13">
        <v>9</v>
      </c>
      <c r="J1700" s="14">
        <v>2015</v>
      </c>
      <c r="K1700" s="78" t="s">
        <v>78</v>
      </c>
      <c r="L1700" s="79" t="s">
        <v>1258</v>
      </c>
      <c r="M1700" s="79" t="s">
        <v>23</v>
      </c>
      <c r="N1700" s="15" t="s">
        <v>28</v>
      </c>
      <c r="O1700" s="15" t="s">
        <v>29</v>
      </c>
      <c r="P1700" s="80" t="s">
        <v>2130</v>
      </c>
      <c r="Q1700" s="80" t="s">
        <v>207</v>
      </c>
    </row>
    <row r="1701" spans="1:17" hidden="1">
      <c r="A1701" t="s">
        <v>3752</v>
      </c>
      <c r="B1701" t="s">
        <v>1181</v>
      </c>
      <c r="C1701">
        <v>18.399999999999999</v>
      </c>
      <c r="E1701" s="42">
        <f t="shared" si="34"/>
        <v>18.399999999999999</v>
      </c>
      <c r="F1701" s="77" t="s">
        <v>225</v>
      </c>
      <c r="G1701" s="77" t="s">
        <v>207</v>
      </c>
      <c r="H1701" s="77" t="s">
        <v>189</v>
      </c>
      <c r="I1701" s="13">
        <v>9</v>
      </c>
      <c r="J1701" s="14">
        <v>2015</v>
      </c>
      <c r="K1701" s="78" t="s">
        <v>458</v>
      </c>
      <c r="L1701" s="79" t="s">
        <v>1274</v>
      </c>
      <c r="M1701" s="79" t="s">
        <v>23</v>
      </c>
      <c r="N1701" s="15" t="s">
        <v>28</v>
      </c>
      <c r="O1701" s="15" t="s">
        <v>29</v>
      </c>
      <c r="P1701" s="80" t="s">
        <v>2130</v>
      </c>
      <c r="Q1701" s="80" t="s">
        <v>207</v>
      </c>
    </row>
    <row r="1702" spans="1:17" hidden="1">
      <c r="A1702" t="s">
        <v>3752</v>
      </c>
      <c r="B1702" t="s">
        <v>1136</v>
      </c>
      <c r="C1702">
        <v>200</v>
      </c>
      <c r="E1702" s="42">
        <f t="shared" si="34"/>
        <v>200</v>
      </c>
      <c r="F1702" s="77" t="s">
        <v>225</v>
      </c>
      <c r="G1702" s="77" t="s">
        <v>207</v>
      </c>
      <c r="H1702" s="77" t="s">
        <v>189</v>
      </c>
      <c r="I1702" s="13">
        <v>9</v>
      </c>
      <c r="J1702" s="14">
        <v>2015</v>
      </c>
      <c r="K1702" s="78" t="s">
        <v>182</v>
      </c>
      <c r="L1702" s="79" t="s">
        <v>232</v>
      </c>
      <c r="M1702" s="79" t="s">
        <v>23</v>
      </c>
      <c r="N1702" s="15" t="s">
        <v>28</v>
      </c>
      <c r="O1702" s="15" t="s">
        <v>29</v>
      </c>
      <c r="P1702" s="80" t="s">
        <v>2130</v>
      </c>
      <c r="Q1702" s="80" t="s">
        <v>207</v>
      </c>
    </row>
    <row r="1703" spans="1:17" hidden="1">
      <c r="A1703" t="s">
        <v>3753</v>
      </c>
      <c r="B1703" t="s">
        <v>1593</v>
      </c>
      <c r="C1703">
        <v>258.29000000000002</v>
      </c>
      <c r="E1703" s="42">
        <f t="shared" si="34"/>
        <v>258.29000000000002</v>
      </c>
      <c r="F1703" s="77" t="s">
        <v>225</v>
      </c>
      <c r="G1703" s="77" t="s">
        <v>207</v>
      </c>
      <c r="H1703" s="77" t="s">
        <v>189</v>
      </c>
      <c r="I1703" s="13">
        <v>9</v>
      </c>
      <c r="J1703" s="14">
        <v>2015</v>
      </c>
      <c r="K1703" s="78" t="s">
        <v>463</v>
      </c>
      <c r="L1703" s="79" t="s">
        <v>1243</v>
      </c>
      <c r="M1703" s="79" t="s">
        <v>288</v>
      </c>
      <c r="N1703" s="15" t="s">
        <v>28</v>
      </c>
      <c r="O1703" s="15" t="s">
        <v>29</v>
      </c>
      <c r="P1703" s="80" t="s">
        <v>2130</v>
      </c>
      <c r="Q1703" s="80" t="s">
        <v>207</v>
      </c>
    </row>
    <row r="1704" spans="1:17" hidden="1">
      <c r="A1704" t="s">
        <v>3753</v>
      </c>
      <c r="B1704" t="s">
        <v>3790</v>
      </c>
      <c r="C1704">
        <v>411.72</v>
      </c>
      <c r="E1704" s="42">
        <f t="shared" si="34"/>
        <v>411.72</v>
      </c>
      <c r="F1704" s="77" t="s">
        <v>225</v>
      </c>
      <c r="G1704" s="77" t="s">
        <v>207</v>
      </c>
      <c r="H1704" s="77" t="s">
        <v>189</v>
      </c>
      <c r="I1704" s="13">
        <v>9</v>
      </c>
      <c r="J1704" s="14">
        <v>2015</v>
      </c>
      <c r="K1704" s="78" t="s">
        <v>478</v>
      </c>
      <c r="L1704" s="79" t="s">
        <v>57</v>
      </c>
      <c r="M1704" s="79" t="s">
        <v>23</v>
      </c>
      <c r="N1704" s="15" t="s">
        <v>28</v>
      </c>
      <c r="O1704" s="15" t="s">
        <v>29</v>
      </c>
      <c r="P1704" s="80" t="s">
        <v>2130</v>
      </c>
      <c r="Q1704" s="80" t="s">
        <v>207</v>
      </c>
    </row>
    <row r="1705" spans="1:17" hidden="1">
      <c r="A1705" t="s">
        <v>3754</v>
      </c>
      <c r="B1705" t="s">
        <v>1164</v>
      </c>
      <c r="C1705">
        <v>57.99</v>
      </c>
      <c r="E1705" s="42">
        <f t="shared" si="34"/>
        <v>57.99</v>
      </c>
      <c r="F1705" s="77" t="s">
        <v>225</v>
      </c>
      <c r="G1705" s="77" t="s">
        <v>207</v>
      </c>
      <c r="H1705" s="77" t="s">
        <v>189</v>
      </c>
      <c r="I1705" s="13">
        <v>9</v>
      </c>
      <c r="J1705" s="14">
        <v>2015</v>
      </c>
      <c r="K1705" s="78" t="s">
        <v>34</v>
      </c>
      <c r="L1705" s="79" t="s">
        <v>4944</v>
      </c>
      <c r="M1705" s="79" t="s">
        <v>299</v>
      </c>
      <c r="N1705" s="15" t="s">
        <v>28</v>
      </c>
      <c r="O1705" s="15" t="s">
        <v>29</v>
      </c>
      <c r="P1705" s="80" t="s">
        <v>2130</v>
      </c>
      <c r="Q1705" s="80" t="s">
        <v>207</v>
      </c>
    </row>
    <row r="1706" spans="1:17" hidden="1">
      <c r="A1706" t="s">
        <v>3754</v>
      </c>
      <c r="B1706" t="s">
        <v>1223</v>
      </c>
      <c r="C1706">
        <v>81.86</v>
      </c>
      <c r="E1706" s="42">
        <f t="shared" si="34"/>
        <v>81.86</v>
      </c>
      <c r="F1706" s="77" t="s">
        <v>225</v>
      </c>
      <c r="G1706" s="77" t="s">
        <v>207</v>
      </c>
      <c r="H1706" s="77" t="s">
        <v>189</v>
      </c>
      <c r="I1706" s="13">
        <v>9</v>
      </c>
      <c r="J1706" s="14">
        <v>2015</v>
      </c>
      <c r="K1706" s="78" t="s">
        <v>34</v>
      </c>
      <c r="L1706" s="79" t="s">
        <v>35</v>
      </c>
      <c r="M1706" s="79" t="s">
        <v>299</v>
      </c>
      <c r="N1706" s="15" t="s">
        <v>28</v>
      </c>
      <c r="O1706" s="15" t="s">
        <v>29</v>
      </c>
      <c r="P1706" s="80" t="s">
        <v>2130</v>
      </c>
      <c r="Q1706" s="80" t="s">
        <v>207</v>
      </c>
    </row>
    <row r="1707" spans="1:17" hidden="1">
      <c r="A1707" t="s">
        <v>3754</v>
      </c>
      <c r="B1707" t="s">
        <v>1223</v>
      </c>
      <c r="C1707">
        <v>148.97999999999999</v>
      </c>
      <c r="E1707" s="42">
        <f t="shared" si="34"/>
        <v>148.97999999999999</v>
      </c>
      <c r="F1707" s="77" t="s">
        <v>225</v>
      </c>
      <c r="G1707" s="77" t="s">
        <v>207</v>
      </c>
      <c r="H1707" s="77" t="s">
        <v>189</v>
      </c>
      <c r="I1707" s="13">
        <v>9</v>
      </c>
      <c r="J1707" s="14">
        <v>2015</v>
      </c>
      <c r="K1707" s="78" t="s">
        <v>34</v>
      </c>
      <c r="L1707" s="79" t="s">
        <v>35</v>
      </c>
      <c r="M1707" s="79" t="s">
        <v>299</v>
      </c>
      <c r="N1707" s="15" t="s">
        <v>28</v>
      </c>
      <c r="O1707" s="15" t="s">
        <v>29</v>
      </c>
      <c r="P1707" s="80" t="s">
        <v>2130</v>
      </c>
      <c r="Q1707" s="80" t="s">
        <v>207</v>
      </c>
    </row>
    <row r="1708" spans="1:17" hidden="1">
      <c r="A1708" t="s">
        <v>3754</v>
      </c>
      <c r="B1708" t="s">
        <v>3791</v>
      </c>
      <c r="C1708">
        <v>1364.64</v>
      </c>
      <c r="E1708" s="42">
        <f t="shared" si="34"/>
        <v>1364.64</v>
      </c>
      <c r="F1708" s="77" t="s">
        <v>225</v>
      </c>
      <c r="G1708" s="77" t="s">
        <v>207</v>
      </c>
      <c r="H1708" s="77" t="s">
        <v>189</v>
      </c>
      <c r="I1708" s="13">
        <v>9</v>
      </c>
      <c r="J1708" s="14">
        <v>2015</v>
      </c>
      <c r="K1708" s="78" t="s">
        <v>182</v>
      </c>
      <c r="L1708" s="79" t="s">
        <v>183</v>
      </c>
      <c r="M1708" s="79" t="s">
        <v>23</v>
      </c>
      <c r="N1708" s="15" t="s">
        <v>28</v>
      </c>
      <c r="O1708" s="15" t="s">
        <v>29</v>
      </c>
      <c r="P1708" s="80" t="s">
        <v>2130</v>
      </c>
      <c r="Q1708" s="80" t="s">
        <v>207</v>
      </c>
    </row>
    <row r="1709" spans="1:17" hidden="1">
      <c r="A1709" t="s">
        <v>3754</v>
      </c>
      <c r="B1709" t="s">
        <v>3792</v>
      </c>
      <c r="C1709">
        <v>6.48</v>
      </c>
      <c r="E1709" s="42">
        <f t="shared" ref="E1709:E1772" si="35">C1709</f>
        <v>6.48</v>
      </c>
      <c r="F1709" s="77" t="s">
        <v>225</v>
      </c>
      <c r="G1709" s="77" t="s">
        <v>207</v>
      </c>
      <c r="H1709" s="77" t="s">
        <v>189</v>
      </c>
      <c r="I1709" s="13">
        <v>9</v>
      </c>
      <c r="J1709" s="14">
        <v>2015</v>
      </c>
      <c r="K1709" s="78" t="s">
        <v>34</v>
      </c>
      <c r="L1709" s="79" t="s">
        <v>35</v>
      </c>
      <c r="M1709" s="79" t="s">
        <v>299</v>
      </c>
      <c r="N1709" s="15" t="s">
        <v>28</v>
      </c>
      <c r="O1709" s="15" t="s">
        <v>29</v>
      </c>
      <c r="P1709" s="80" t="s">
        <v>2130</v>
      </c>
      <c r="Q1709" s="80" t="s">
        <v>207</v>
      </c>
    </row>
    <row r="1710" spans="1:17" hidden="1">
      <c r="A1710" s="199" t="s">
        <v>3754</v>
      </c>
      <c r="B1710" s="199" t="s">
        <v>1139</v>
      </c>
      <c r="C1710">
        <v>-600</v>
      </c>
      <c r="E1710" s="42">
        <f t="shared" si="35"/>
        <v>-600</v>
      </c>
      <c r="F1710" s="77" t="s">
        <v>229</v>
      </c>
      <c r="G1710" s="77" t="s">
        <v>207</v>
      </c>
      <c r="H1710" s="77" t="s">
        <v>189</v>
      </c>
      <c r="I1710" s="13">
        <v>9</v>
      </c>
      <c r="J1710" s="14">
        <v>2015</v>
      </c>
      <c r="K1710" s="78" t="s">
        <v>218</v>
      </c>
      <c r="L1710" s="79" t="s">
        <v>246</v>
      </c>
      <c r="M1710" s="79" t="s">
        <v>23</v>
      </c>
      <c r="N1710" s="15" t="s">
        <v>189</v>
      </c>
      <c r="O1710" s="15" t="s">
        <v>24</v>
      </c>
      <c r="P1710" s="80" t="s">
        <v>83</v>
      </c>
      <c r="Q1710" s="80" t="s">
        <v>207</v>
      </c>
    </row>
    <row r="1711" spans="1:17" hidden="1">
      <c r="A1711" t="s">
        <v>3754</v>
      </c>
      <c r="B1711" t="s">
        <v>1136</v>
      </c>
      <c r="C1711">
        <v>200</v>
      </c>
      <c r="E1711" s="42">
        <f t="shared" si="35"/>
        <v>200</v>
      </c>
      <c r="F1711" s="77" t="s">
        <v>225</v>
      </c>
      <c r="G1711" s="77" t="s">
        <v>207</v>
      </c>
      <c r="H1711" s="77" t="s">
        <v>189</v>
      </c>
      <c r="I1711" s="13">
        <v>9</v>
      </c>
      <c r="J1711" s="14">
        <v>2015</v>
      </c>
      <c r="K1711" s="78" t="s">
        <v>182</v>
      </c>
      <c r="L1711" s="79" t="s">
        <v>232</v>
      </c>
      <c r="M1711" s="79" t="s">
        <v>23</v>
      </c>
      <c r="N1711" s="15" t="s">
        <v>28</v>
      </c>
      <c r="O1711" s="15" t="s">
        <v>29</v>
      </c>
      <c r="P1711" s="80" t="s">
        <v>2130</v>
      </c>
      <c r="Q1711" s="80" t="s">
        <v>207</v>
      </c>
    </row>
    <row r="1712" spans="1:17" hidden="1">
      <c r="A1712" t="s">
        <v>3754</v>
      </c>
      <c r="B1712" t="s">
        <v>1136</v>
      </c>
      <c r="C1712">
        <v>200</v>
      </c>
      <c r="E1712" s="42">
        <f t="shared" si="35"/>
        <v>200</v>
      </c>
      <c r="F1712" s="77" t="s">
        <v>225</v>
      </c>
      <c r="G1712" s="77" t="s">
        <v>207</v>
      </c>
      <c r="H1712" s="77" t="s">
        <v>189</v>
      </c>
      <c r="I1712" s="13">
        <v>9</v>
      </c>
      <c r="J1712" s="14">
        <v>2015</v>
      </c>
      <c r="K1712" s="78" t="s">
        <v>182</v>
      </c>
      <c r="L1712" s="79" t="s">
        <v>232</v>
      </c>
      <c r="M1712" s="79" t="s">
        <v>23</v>
      </c>
      <c r="N1712" s="15" t="s">
        <v>28</v>
      </c>
      <c r="O1712" s="15" t="s">
        <v>29</v>
      </c>
      <c r="P1712" s="80" t="s">
        <v>2130</v>
      </c>
      <c r="Q1712" s="80" t="s">
        <v>207</v>
      </c>
    </row>
    <row r="1713" spans="1:17" hidden="1">
      <c r="A1713" t="s">
        <v>3755</v>
      </c>
      <c r="B1713" t="s">
        <v>2116</v>
      </c>
      <c r="C1713">
        <v>11.9</v>
      </c>
      <c r="E1713" s="42">
        <f t="shared" si="35"/>
        <v>11.9</v>
      </c>
      <c r="F1713" s="77" t="s">
        <v>225</v>
      </c>
      <c r="G1713" s="77" t="s">
        <v>207</v>
      </c>
      <c r="H1713" s="77" t="s">
        <v>189</v>
      </c>
      <c r="I1713" s="13">
        <v>10</v>
      </c>
      <c r="J1713" s="14">
        <v>2015</v>
      </c>
      <c r="K1713" s="78" t="s">
        <v>463</v>
      </c>
      <c r="L1713" s="79" t="s">
        <v>1285</v>
      </c>
      <c r="M1713" s="79" t="s">
        <v>299</v>
      </c>
      <c r="N1713" s="15" t="s">
        <v>28</v>
      </c>
      <c r="O1713" s="15" t="s">
        <v>29</v>
      </c>
      <c r="P1713" s="80" t="s">
        <v>2130</v>
      </c>
      <c r="Q1713" s="80" t="s">
        <v>207</v>
      </c>
    </row>
    <row r="1714" spans="1:17" hidden="1">
      <c r="A1714" t="s">
        <v>3755</v>
      </c>
      <c r="B1714" t="s">
        <v>2095</v>
      </c>
      <c r="C1714" s="199">
        <v>19.23</v>
      </c>
      <c r="E1714" s="42">
        <f t="shared" si="35"/>
        <v>19.23</v>
      </c>
      <c r="F1714" s="77" t="s">
        <v>225</v>
      </c>
      <c r="G1714" s="77" t="s">
        <v>207</v>
      </c>
      <c r="H1714" s="77" t="s">
        <v>189</v>
      </c>
      <c r="I1714" s="13">
        <v>10</v>
      </c>
      <c r="J1714" s="14">
        <v>2015</v>
      </c>
      <c r="K1714" s="78" t="s">
        <v>34</v>
      </c>
      <c r="L1714" s="79" t="s">
        <v>35</v>
      </c>
      <c r="M1714" s="79" t="s">
        <v>299</v>
      </c>
      <c r="N1714" s="15" t="s">
        <v>28</v>
      </c>
      <c r="O1714" s="15" t="s">
        <v>29</v>
      </c>
      <c r="P1714" s="80" t="s">
        <v>2130</v>
      </c>
      <c r="Q1714" s="80" t="s">
        <v>207</v>
      </c>
    </row>
    <row r="1715" spans="1:17" hidden="1">
      <c r="A1715" t="s">
        <v>3755</v>
      </c>
      <c r="B1715" t="s">
        <v>3793</v>
      </c>
      <c r="C1715">
        <v>14.56</v>
      </c>
      <c r="E1715" s="42">
        <f t="shared" si="35"/>
        <v>14.56</v>
      </c>
      <c r="F1715" s="77" t="s">
        <v>225</v>
      </c>
      <c r="G1715" s="77" t="s">
        <v>207</v>
      </c>
      <c r="H1715" s="77" t="s">
        <v>189</v>
      </c>
      <c r="I1715" s="13">
        <v>10</v>
      </c>
      <c r="J1715" s="14">
        <v>2015</v>
      </c>
      <c r="K1715" s="78" t="s">
        <v>182</v>
      </c>
      <c r="L1715" s="79" t="s">
        <v>183</v>
      </c>
      <c r="M1715" s="79" t="s">
        <v>23</v>
      </c>
      <c r="N1715" s="15" t="s">
        <v>28</v>
      </c>
      <c r="O1715" s="15" t="s">
        <v>29</v>
      </c>
      <c r="P1715" s="80" t="s">
        <v>2130</v>
      </c>
      <c r="Q1715" s="80" t="s">
        <v>207</v>
      </c>
    </row>
    <row r="1716" spans="1:17" hidden="1">
      <c r="A1716" t="s">
        <v>3755</v>
      </c>
      <c r="B1716" t="s">
        <v>1126</v>
      </c>
      <c r="C1716">
        <v>129.79</v>
      </c>
      <c r="E1716" s="42">
        <f t="shared" si="35"/>
        <v>129.79</v>
      </c>
      <c r="F1716" s="77" t="s">
        <v>225</v>
      </c>
      <c r="G1716" s="77" t="s">
        <v>207</v>
      </c>
      <c r="H1716" s="77" t="s">
        <v>189</v>
      </c>
      <c r="I1716" s="13">
        <v>10</v>
      </c>
      <c r="J1716" s="14">
        <v>2015</v>
      </c>
      <c r="K1716" s="78" t="s">
        <v>423</v>
      </c>
      <c r="L1716" s="79" t="s">
        <v>1242</v>
      </c>
      <c r="M1716" s="79" t="s">
        <v>288</v>
      </c>
      <c r="N1716" s="15" t="s">
        <v>28</v>
      </c>
      <c r="O1716" s="15" t="s">
        <v>29</v>
      </c>
      <c r="P1716" s="80" t="s">
        <v>2130</v>
      </c>
      <c r="Q1716" s="80" t="s">
        <v>207</v>
      </c>
    </row>
    <row r="1717" spans="1:17" hidden="1">
      <c r="A1717" t="s">
        <v>3756</v>
      </c>
      <c r="B1717" t="s">
        <v>1230</v>
      </c>
      <c r="C1717">
        <v>15</v>
      </c>
      <c r="E1717" s="42">
        <f t="shared" si="35"/>
        <v>15</v>
      </c>
      <c r="F1717" s="77" t="s">
        <v>225</v>
      </c>
      <c r="G1717" s="77" t="s">
        <v>207</v>
      </c>
      <c r="H1717" s="77" t="s">
        <v>189</v>
      </c>
      <c r="I1717" s="13">
        <v>10</v>
      </c>
      <c r="J1717" s="14">
        <v>2015</v>
      </c>
      <c r="K1717" s="78" t="s">
        <v>413</v>
      </c>
      <c r="L1717" s="79" t="s">
        <v>3837</v>
      </c>
      <c r="M1717" s="79" t="s">
        <v>288</v>
      </c>
      <c r="N1717" s="15" t="s">
        <v>28</v>
      </c>
      <c r="O1717" s="15" t="s">
        <v>29</v>
      </c>
      <c r="P1717" s="80" t="s">
        <v>2130</v>
      </c>
      <c r="Q1717" s="80" t="s">
        <v>207</v>
      </c>
    </row>
    <row r="1718" spans="1:17" hidden="1">
      <c r="A1718" t="s">
        <v>3756</v>
      </c>
      <c r="B1718" t="s">
        <v>1221</v>
      </c>
      <c r="C1718">
        <v>33.24</v>
      </c>
      <c r="E1718" s="42">
        <f t="shared" si="35"/>
        <v>33.24</v>
      </c>
      <c r="F1718" s="77" t="s">
        <v>225</v>
      </c>
      <c r="G1718" s="77" t="s">
        <v>207</v>
      </c>
      <c r="H1718" s="77" t="s">
        <v>189</v>
      </c>
      <c r="I1718" s="13">
        <v>10</v>
      </c>
      <c r="J1718" s="14">
        <v>2015</v>
      </c>
      <c r="K1718" s="78" t="s">
        <v>31</v>
      </c>
      <c r="L1718" s="79" t="s">
        <v>1276</v>
      </c>
      <c r="M1718" s="79" t="s">
        <v>23</v>
      </c>
      <c r="N1718" s="15" t="s">
        <v>28</v>
      </c>
      <c r="O1718" s="15" t="s">
        <v>24</v>
      </c>
      <c r="P1718" s="80" t="s">
        <v>2130</v>
      </c>
      <c r="Q1718" s="80" t="s">
        <v>207</v>
      </c>
    </row>
    <row r="1719" spans="1:17" hidden="1">
      <c r="A1719" t="s">
        <v>3757</v>
      </c>
      <c r="B1719" t="s">
        <v>3794</v>
      </c>
      <c r="C1719">
        <v>54.37</v>
      </c>
      <c r="E1719" s="42">
        <f t="shared" si="35"/>
        <v>54.37</v>
      </c>
      <c r="F1719" s="77" t="s">
        <v>225</v>
      </c>
      <c r="G1719" s="77" t="s">
        <v>207</v>
      </c>
      <c r="H1719" s="77" t="s">
        <v>189</v>
      </c>
      <c r="I1719" s="13">
        <v>10</v>
      </c>
      <c r="J1719" s="14">
        <v>2015</v>
      </c>
      <c r="K1719" s="78" t="s">
        <v>182</v>
      </c>
      <c r="L1719" s="79" t="s">
        <v>183</v>
      </c>
      <c r="M1719" s="79" t="s">
        <v>23</v>
      </c>
      <c r="N1719" s="15" t="s">
        <v>28</v>
      </c>
      <c r="O1719" s="15" t="s">
        <v>29</v>
      </c>
      <c r="P1719" s="80" t="s">
        <v>2130</v>
      </c>
      <c r="Q1719" s="80" t="s">
        <v>207</v>
      </c>
    </row>
    <row r="1720" spans="1:17" hidden="1">
      <c r="A1720" t="s">
        <v>3757</v>
      </c>
      <c r="B1720" t="s">
        <v>3795</v>
      </c>
      <c r="C1720">
        <v>29.49</v>
      </c>
      <c r="E1720" s="42">
        <f t="shared" si="35"/>
        <v>29.49</v>
      </c>
      <c r="F1720" s="77" t="s">
        <v>225</v>
      </c>
      <c r="G1720" s="77" t="s">
        <v>207</v>
      </c>
      <c r="H1720" s="77" t="s">
        <v>189</v>
      </c>
      <c r="I1720" s="13">
        <v>10</v>
      </c>
      <c r="J1720" s="14">
        <v>2015</v>
      </c>
      <c r="K1720" s="78" t="s">
        <v>182</v>
      </c>
      <c r="L1720" s="79" t="s">
        <v>183</v>
      </c>
      <c r="M1720" s="79" t="s">
        <v>23</v>
      </c>
      <c r="N1720" s="15" t="s">
        <v>28</v>
      </c>
      <c r="O1720" s="15" t="s">
        <v>29</v>
      </c>
      <c r="P1720" s="80" t="s">
        <v>2130</v>
      </c>
      <c r="Q1720" s="80" t="s">
        <v>207</v>
      </c>
    </row>
    <row r="1721" spans="1:17" hidden="1">
      <c r="A1721" s="199" t="s">
        <v>3758</v>
      </c>
      <c r="B1721" s="199" t="s">
        <v>2071</v>
      </c>
      <c r="C1721">
        <v>-4000</v>
      </c>
      <c r="E1721" s="42">
        <f t="shared" si="35"/>
        <v>-4000</v>
      </c>
      <c r="F1721" s="77" t="s">
        <v>229</v>
      </c>
      <c r="G1721" s="77" t="s">
        <v>207</v>
      </c>
      <c r="H1721" s="77" t="s">
        <v>189</v>
      </c>
      <c r="I1721" s="13">
        <v>10</v>
      </c>
      <c r="J1721" s="14">
        <v>2015</v>
      </c>
      <c r="K1721" s="78" t="s">
        <v>218</v>
      </c>
      <c r="L1721" s="79" t="s">
        <v>246</v>
      </c>
      <c r="M1721" s="79" t="s">
        <v>23</v>
      </c>
      <c r="N1721" s="15" t="s">
        <v>189</v>
      </c>
      <c r="O1721" s="15" t="s">
        <v>24</v>
      </c>
      <c r="P1721" s="80" t="s">
        <v>83</v>
      </c>
      <c r="Q1721" s="80" t="s">
        <v>207</v>
      </c>
    </row>
    <row r="1722" spans="1:17" hidden="1">
      <c r="A1722" t="s">
        <v>3758</v>
      </c>
      <c r="B1722" t="s">
        <v>3796</v>
      </c>
      <c r="C1722">
        <v>11.3</v>
      </c>
      <c r="E1722" s="42">
        <f t="shared" si="35"/>
        <v>11.3</v>
      </c>
      <c r="F1722" s="77" t="s">
        <v>225</v>
      </c>
      <c r="G1722" s="77" t="s">
        <v>207</v>
      </c>
      <c r="H1722" s="77" t="s">
        <v>189</v>
      </c>
      <c r="I1722" s="13">
        <v>10</v>
      </c>
      <c r="J1722" s="14">
        <v>2015</v>
      </c>
      <c r="K1722" s="78" t="s">
        <v>182</v>
      </c>
      <c r="L1722" s="79" t="s">
        <v>183</v>
      </c>
      <c r="M1722" s="79" t="s">
        <v>23</v>
      </c>
      <c r="N1722" s="15" t="s">
        <v>28</v>
      </c>
      <c r="O1722" s="15" t="s">
        <v>29</v>
      </c>
      <c r="P1722" s="80" t="s">
        <v>2130</v>
      </c>
      <c r="Q1722" s="80" t="s">
        <v>207</v>
      </c>
    </row>
    <row r="1723" spans="1:17" hidden="1">
      <c r="A1723" t="s">
        <v>3758</v>
      </c>
      <c r="B1723" t="s">
        <v>1136</v>
      </c>
      <c r="C1723">
        <v>50</v>
      </c>
      <c r="E1723" s="42">
        <f t="shared" si="35"/>
        <v>50</v>
      </c>
      <c r="F1723" s="77" t="s">
        <v>225</v>
      </c>
      <c r="G1723" s="77" t="s">
        <v>207</v>
      </c>
      <c r="H1723" s="77" t="s">
        <v>189</v>
      </c>
      <c r="I1723" s="13">
        <v>10</v>
      </c>
      <c r="J1723" s="14">
        <v>2015</v>
      </c>
      <c r="K1723" s="78" t="s">
        <v>182</v>
      </c>
      <c r="L1723" s="79" t="s">
        <v>232</v>
      </c>
      <c r="M1723" s="79" t="s">
        <v>23</v>
      </c>
      <c r="N1723" s="15" t="s">
        <v>28</v>
      </c>
      <c r="O1723" s="15" t="s">
        <v>29</v>
      </c>
      <c r="P1723" s="80" t="s">
        <v>2130</v>
      </c>
      <c r="Q1723" s="80" t="s">
        <v>207</v>
      </c>
    </row>
    <row r="1724" spans="1:17" hidden="1">
      <c r="A1724" t="s">
        <v>3758</v>
      </c>
      <c r="B1724" t="s">
        <v>1158</v>
      </c>
      <c r="C1724">
        <v>41.78</v>
      </c>
      <c r="E1724" s="42">
        <f t="shared" si="35"/>
        <v>41.78</v>
      </c>
      <c r="F1724" s="77" t="s">
        <v>225</v>
      </c>
      <c r="G1724" s="77" t="s">
        <v>207</v>
      </c>
      <c r="H1724" s="77" t="s">
        <v>189</v>
      </c>
      <c r="I1724" s="13">
        <v>10</v>
      </c>
      <c r="J1724" s="14">
        <v>2015</v>
      </c>
      <c r="K1724" s="78" t="s">
        <v>34</v>
      </c>
      <c r="L1724" s="79" t="s">
        <v>35</v>
      </c>
      <c r="M1724" s="79" t="s">
        <v>299</v>
      </c>
      <c r="N1724" s="15" t="s">
        <v>28</v>
      </c>
      <c r="O1724" s="15" t="s">
        <v>29</v>
      </c>
      <c r="P1724" s="80" t="s">
        <v>2130</v>
      </c>
      <c r="Q1724" s="80" t="s">
        <v>207</v>
      </c>
    </row>
    <row r="1725" spans="1:17" hidden="1">
      <c r="A1725" t="s">
        <v>3758</v>
      </c>
      <c r="B1725" t="s">
        <v>1131</v>
      </c>
      <c r="C1725" s="199">
        <v>15</v>
      </c>
      <c r="E1725" s="42">
        <f t="shared" si="35"/>
        <v>15</v>
      </c>
      <c r="F1725" s="77" t="s">
        <v>225</v>
      </c>
      <c r="G1725" s="77" t="s">
        <v>207</v>
      </c>
      <c r="H1725" s="77" t="s">
        <v>189</v>
      </c>
      <c r="I1725" s="13">
        <v>10</v>
      </c>
      <c r="J1725" s="14">
        <v>2015</v>
      </c>
      <c r="K1725" s="78" t="s">
        <v>435</v>
      </c>
      <c r="L1725" s="79" t="s">
        <v>79</v>
      </c>
      <c r="M1725" s="79" t="s">
        <v>23</v>
      </c>
      <c r="N1725" s="15" t="s">
        <v>28</v>
      </c>
      <c r="O1725" s="15" t="s">
        <v>29</v>
      </c>
      <c r="P1725" s="80" t="s">
        <v>2130</v>
      </c>
      <c r="Q1725" s="80" t="s">
        <v>207</v>
      </c>
    </row>
    <row r="1726" spans="1:17" hidden="1">
      <c r="A1726" t="s">
        <v>3759</v>
      </c>
      <c r="B1726" t="s">
        <v>1132</v>
      </c>
      <c r="C1726">
        <v>49</v>
      </c>
      <c r="E1726" s="42">
        <f t="shared" si="35"/>
        <v>49</v>
      </c>
      <c r="F1726" s="77" t="s">
        <v>225</v>
      </c>
      <c r="G1726" s="77" t="s">
        <v>207</v>
      </c>
      <c r="H1726" s="77" t="s">
        <v>189</v>
      </c>
      <c r="I1726" s="13">
        <v>10</v>
      </c>
      <c r="J1726" s="14">
        <v>2015</v>
      </c>
      <c r="K1726" s="78" t="s">
        <v>78</v>
      </c>
      <c r="L1726" s="79" t="s">
        <v>1245</v>
      </c>
      <c r="M1726" s="79" t="s">
        <v>23</v>
      </c>
      <c r="N1726" s="15" t="s">
        <v>28</v>
      </c>
      <c r="O1726" s="15" t="s">
        <v>29</v>
      </c>
      <c r="P1726" s="80" t="s">
        <v>2130</v>
      </c>
      <c r="Q1726" s="80" t="s">
        <v>207</v>
      </c>
    </row>
    <row r="1727" spans="1:17" hidden="1">
      <c r="A1727" t="s">
        <v>3759</v>
      </c>
      <c r="B1727" t="s">
        <v>3797</v>
      </c>
      <c r="C1727">
        <v>77.83</v>
      </c>
      <c r="E1727" s="42">
        <f t="shared" si="35"/>
        <v>77.83</v>
      </c>
      <c r="F1727" s="77" t="s">
        <v>225</v>
      </c>
      <c r="G1727" s="77" t="s">
        <v>207</v>
      </c>
      <c r="H1727" s="77" t="s">
        <v>189</v>
      </c>
      <c r="I1727" s="13">
        <v>10</v>
      </c>
      <c r="J1727" s="14">
        <v>2015</v>
      </c>
      <c r="K1727" s="78" t="s">
        <v>461</v>
      </c>
      <c r="L1727" s="79" t="s">
        <v>1243</v>
      </c>
      <c r="M1727" s="79" t="s">
        <v>23</v>
      </c>
      <c r="N1727" s="15" t="s">
        <v>28</v>
      </c>
      <c r="O1727" s="15" t="s">
        <v>29</v>
      </c>
      <c r="P1727" s="80" t="s">
        <v>2130</v>
      </c>
      <c r="Q1727" s="80" t="s">
        <v>207</v>
      </c>
    </row>
    <row r="1728" spans="1:17" hidden="1">
      <c r="A1728" t="s">
        <v>3759</v>
      </c>
      <c r="B1728" t="s">
        <v>3798</v>
      </c>
      <c r="C1728">
        <v>14.56</v>
      </c>
      <c r="E1728" s="42">
        <f t="shared" si="35"/>
        <v>14.56</v>
      </c>
      <c r="F1728" s="77" t="s">
        <v>225</v>
      </c>
      <c r="G1728" s="77" t="s">
        <v>207</v>
      </c>
      <c r="H1728" s="77" t="s">
        <v>189</v>
      </c>
      <c r="I1728" s="13">
        <v>10</v>
      </c>
      <c r="J1728" s="14">
        <v>2015</v>
      </c>
      <c r="K1728" s="78" t="s">
        <v>182</v>
      </c>
      <c r="L1728" s="79" t="s">
        <v>183</v>
      </c>
      <c r="M1728" s="79" t="s">
        <v>23</v>
      </c>
      <c r="N1728" s="15" t="s">
        <v>28</v>
      </c>
      <c r="O1728" s="15" t="s">
        <v>29</v>
      </c>
      <c r="P1728" s="80" t="s">
        <v>2130</v>
      </c>
      <c r="Q1728" s="80" t="s">
        <v>207</v>
      </c>
    </row>
    <row r="1729" spans="1:17" hidden="1">
      <c r="A1729" t="s">
        <v>3759</v>
      </c>
      <c r="B1729" t="s">
        <v>3799</v>
      </c>
      <c r="C1729">
        <v>75.53</v>
      </c>
      <c r="E1729" s="42">
        <f t="shared" si="35"/>
        <v>75.53</v>
      </c>
      <c r="F1729" s="77" t="s">
        <v>225</v>
      </c>
      <c r="G1729" s="77" t="s">
        <v>207</v>
      </c>
      <c r="H1729" s="77" t="s">
        <v>189</v>
      </c>
      <c r="I1729" s="13">
        <v>10</v>
      </c>
      <c r="J1729" s="14">
        <v>2015</v>
      </c>
      <c r="K1729" s="78" t="s">
        <v>182</v>
      </c>
      <c r="L1729" s="79" t="s">
        <v>183</v>
      </c>
      <c r="M1729" s="79" t="s">
        <v>23</v>
      </c>
      <c r="N1729" s="15" t="s">
        <v>28</v>
      </c>
      <c r="O1729" s="15" t="s">
        <v>29</v>
      </c>
      <c r="P1729" s="80" t="s">
        <v>2130</v>
      </c>
      <c r="Q1729" s="80" t="s">
        <v>207</v>
      </c>
    </row>
    <row r="1730" spans="1:17" hidden="1">
      <c r="A1730" t="s">
        <v>3760</v>
      </c>
      <c r="B1730" t="s">
        <v>3800</v>
      </c>
      <c r="C1730">
        <v>54.18</v>
      </c>
      <c r="E1730" s="42">
        <f t="shared" si="35"/>
        <v>54.18</v>
      </c>
      <c r="F1730" s="77" t="s">
        <v>225</v>
      </c>
      <c r="G1730" s="77" t="s">
        <v>207</v>
      </c>
      <c r="H1730" s="77" t="s">
        <v>189</v>
      </c>
      <c r="I1730" s="13">
        <v>10</v>
      </c>
      <c r="J1730" s="14">
        <v>2015</v>
      </c>
      <c r="K1730" s="78" t="s">
        <v>182</v>
      </c>
      <c r="L1730" s="79" t="s">
        <v>183</v>
      </c>
      <c r="M1730" s="79" t="s">
        <v>23</v>
      </c>
      <c r="N1730" s="15" t="s">
        <v>28</v>
      </c>
      <c r="O1730" s="15" t="s">
        <v>29</v>
      </c>
      <c r="P1730" s="80" t="s">
        <v>2130</v>
      </c>
      <c r="Q1730" s="80" t="s">
        <v>207</v>
      </c>
    </row>
    <row r="1731" spans="1:17" hidden="1">
      <c r="A1731" t="s">
        <v>3760</v>
      </c>
      <c r="B1731" t="s">
        <v>3801</v>
      </c>
      <c r="C1731">
        <v>52.09</v>
      </c>
      <c r="E1731" s="42">
        <f t="shared" si="35"/>
        <v>52.09</v>
      </c>
      <c r="F1731" s="77" t="s">
        <v>225</v>
      </c>
      <c r="G1731" s="77" t="s">
        <v>207</v>
      </c>
      <c r="H1731" s="77" t="s">
        <v>189</v>
      </c>
      <c r="I1731" s="13">
        <v>10</v>
      </c>
      <c r="J1731" s="14">
        <v>2015</v>
      </c>
      <c r="K1731" s="78" t="s">
        <v>182</v>
      </c>
      <c r="L1731" s="79" t="s">
        <v>183</v>
      </c>
      <c r="M1731" s="79" t="s">
        <v>23</v>
      </c>
      <c r="N1731" s="15" t="s">
        <v>28</v>
      </c>
      <c r="O1731" s="15" t="s">
        <v>29</v>
      </c>
      <c r="P1731" s="80" t="s">
        <v>2130</v>
      </c>
      <c r="Q1731" s="80" t="s">
        <v>207</v>
      </c>
    </row>
    <row r="1732" spans="1:17" hidden="1">
      <c r="A1732" t="s">
        <v>3761</v>
      </c>
      <c r="B1732" t="s">
        <v>3802</v>
      </c>
      <c r="C1732">
        <v>44.75</v>
      </c>
      <c r="E1732" s="42">
        <f t="shared" si="35"/>
        <v>44.75</v>
      </c>
      <c r="F1732" s="77" t="s">
        <v>225</v>
      </c>
      <c r="G1732" s="77" t="s">
        <v>207</v>
      </c>
      <c r="H1732" s="77" t="s">
        <v>189</v>
      </c>
      <c r="I1732" s="13">
        <v>10</v>
      </c>
      <c r="J1732" s="14">
        <v>2015</v>
      </c>
      <c r="K1732" s="78" t="s">
        <v>182</v>
      </c>
      <c r="L1732" s="79" t="s">
        <v>183</v>
      </c>
      <c r="M1732" s="79" t="s">
        <v>23</v>
      </c>
      <c r="N1732" s="15" t="s">
        <v>28</v>
      </c>
      <c r="O1732" s="15" t="s">
        <v>29</v>
      </c>
      <c r="P1732" s="80" t="s">
        <v>2130</v>
      </c>
      <c r="Q1732" s="80" t="s">
        <v>207</v>
      </c>
    </row>
    <row r="1733" spans="1:17" hidden="1">
      <c r="A1733" t="s">
        <v>3761</v>
      </c>
      <c r="B1733" t="s">
        <v>3803</v>
      </c>
      <c r="C1733">
        <v>9.99</v>
      </c>
      <c r="E1733" s="42">
        <f t="shared" si="35"/>
        <v>9.99</v>
      </c>
      <c r="F1733" s="77" t="s">
        <v>225</v>
      </c>
      <c r="G1733" s="77" t="s">
        <v>207</v>
      </c>
      <c r="H1733" s="77" t="s">
        <v>189</v>
      </c>
      <c r="I1733" s="13">
        <v>10</v>
      </c>
      <c r="J1733" s="14">
        <v>2015</v>
      </c>
      <c r="K1733" s="78" t="s">
        <v>34</v>
      </c>
      <c r="L1733" s="79" t="s">
        <v>35</v>
      </c>
      <c r="M1733" s="79" t="s">
        <v>299</v>
      </c>
      <c r="N1733" s="15" t="s">
        <v>28</v>
      </c>
      <c r="O1733" s="15" t="s">
        <v>29</v>
      </c>
      <c r="P1733" s="80" t="s">
        <v>2130</v>
      </c>
      <c r="Q1733" s="80" t="s">
        <v>207</v>
      </c>
    </row>
    <row r="1734" spans="1:17" hidden="1">
      <c r="A1734" t="s">
        <v>3762</v>
      </c>
      <c r="B1734" t="s">
        <v>1132</v>
      </c>
      <c r="C1734">
        <v>98</v>
      </c>
      <c r="E1734" s="42">
        <f t="shared" si="35"/>
        <v>98</v>
      </c>
      <c r="F1734" s="77" t="s">
        <v>225</v>
      </c>
      <c r="G1734" s="77" t="s">
        <v>207</v>
      </c>
      <c r="H1734" s="77" t="s">
        <v>189</v>
      </c>
      <c r="I1734" s="13">
        <v>10</v>
      </c>
      <c r="J1734" s="14">
        <v>2015</v>
      </c>
      <c r="K1734" s="78" t="s">
        <v>78</v>
      </c>
      <c r="L1734" s="79" t="s">
        <v>1245</v>
      </c>
      <c r="M1734" s="79" t="s">
        <v>23</v>
      </c>
      <c r="N1734" s="15" t="s">
        <v>28</v>
      </c>
      <c r="O1734" s="15" t="s">
        <v>29</v>
      </c>
      <c r="P1734" s="80" t="s">
        <v>2130</v>
      </c>
      <c r="Q1734" s="80" t="s">
        <v>207</v>
      </c>
    </row>
    <row r="1735" spans="1:17" hidden="1">
      <c r="A1735" t="s">
        <v>3762</v>
      </c>
      <c r="B1735" t="s">
        <v>3804</v>
      </c>
      <c r="C1735">
        <v>29.2</v>
      </c>
      <c r="E1735" s="42">
        <f t="shared" si="35"/>
        <v>29.2</v>
      </c>
      <c r="F1735" s="77" t="s">
        <v>225</v>
      </c>
      <c r="G1735" s="77" t="s">
        <v>207</v>
      </c>
      <c r="H1735" s="77" t="s">
        <v>189</v>
      </c>
      <c r="I1735" s="13">
        <v>10</v>
      </c>
      <c r="J1735" s="14">
        <v>2015</v>
      </c>
      <c r="K1735" s="78" t="s">
        <v>182</v>
      </c>
      <c r="L1735" s="79" t="s">
        <v>183</v>
      </c>
      <c r="M1735" s="79" t="s">
        <v>23</v>
      </c>
      <c r="N1735" s="15" t="s">
        <v>28</v>
      </c>
      <c r="O1735" s="15" t="s">
        <v>29</v>
      </c>
      <c r="P1735" s="80" t="s">
        <v>2130</v>
      </c>
      <c r="Q1735" s="80" t="s">
        <v>207</v>
      </c>
    </row>
    <row r="1736" spans="1:17" hidden="1">
      <c r="A1736" t="s">
        <v>3763</v>
      </c>
      <c r="B1736" t="s">
        <v>3805</v>
      </c>
      <c r="C1736">
        <v>48.38</v>
      </c>
      <c r="E1736" s="42">
        <f t="shared" si="35"/>
        <v>48.38</v>
      </c>
      <c r="F1736" s="77" t="s">
        <v>225</v>
      </c>
      <c r="G1736" s="77" t="s">
        <v>207</v>
      </c>
      <c r="H1736" s="77" t="s">
        <v>189</v>
      </c>
      <c r="I1736" s="13">
        <v>10</v>
      </c>
      <c r="J1736" s="14">
        <v>2015</v>
      </c>
      <c r="K1736" s="78" t="s">
        <v>182</v>
      </c>
      <c r="L1736" s="79" t="s">
        <v>183</v>
      </c>
      <c r="M1736" s="79" t="s">
        <v>23</v>
      </c>
      <c r="N1736" s="15" t="s">
        <v>28</v>
      </c>
      <c r="O1736" s="15" t="s">
        <v>29</v>
      </c>
      <c r="P1736" s="80" t="s">
        <v>2130</v>
      </c>
      <c r="Q1736" s="80" t="s">
        <v>207</v>
      </c>
    </row>
    <row r="1737" spans="1:17" hidden="1">
      <c r="A1737" t="s">
        <v>3764</v>
      </c>
      <c r="B1737" t="s">
        <v>2086</v>
      </c>
      <c r="C1737">
        <v>32.61</v>
      </c>
      <c r="E1737" s="42">
        <f t="shared" si="35"/>
        <v>32.61</v>
      </c>
      <c r="F1737" s="77" t="s">
        <v>225</v>
      </c>
      <c r="G1737" s="77" t="s">
        <v>207</v>
      </c>
      <c r="H1737" s="77" t="s">
        <v>189</v>
      </c>
      <c r="I1737" s="13">
        <v>10</v>
      </c>
      <c r="J1737" s="14">
        <v>2015</v>
      </c>
      <c r="K1737" s="78" t="s">
        <v>496</v>
      </c>
      <c r="L1737" s="79" t="s">
        <v>1251</v>
      </c>
      <c r="M1737" s="79" t="s">
        <v>23</v>
      </c>
      <c r="N1737" s="15" t="s">
        <v>28</v>
      </c>
      <c r="O1737" s="15" t="s">
        <v>29</v>
      </c>
      <c r="P1737" s="80" t="s">
        <v>2130</v>
      </c>
      <c r="Q1737" s="80" t="s">
        <v>207</v>
      </c>
    </row>
    <row r="1738" spans="1:17" hidden="1">
      <c r="A1738" t="s">
        <v>3764</v>
      </c>
      <c r="B1738" t="s">
        <v>2032</v>
      </c>
      <c r="C1738">
        <v>20</v>
      </c>
      <c r="E1738" s="42">
        <f t="shared" si="35"/>
        <v>20</v>
      </c>
      <c r="F1738" s="77" t="s">
        <v>225</v>
      </c>
      <c r="G1738" s="77" t="s">
        <v>207</v>
      </c>
      <c r="H1738" s="77" t="s">
        <v>189</v>
      </c>
      <c r="I1738" s="13">
        <v>10</v>
      </c>
      <c r="J1738" s="14">
        <v>2015</v>
      </c>
      <c r="K1738" s="78" t="s">
        <v>34</v>
      </c>
      <c r="L1738" s="79" t="s">
        <v>35</v>
      </c>
      <c r="M1738" s="79" t="s">
        <v>299</v>
      </c>
      <c r="N1738" s="15" t="s">
        <v>28</v>
      </c>
      <c r="O1738" s="15" t="s">
        <v>29</v>
      </c>
      <c r="P1738" s="80" t="s">
        <v>2130</v>
      </c>
      <c r="Q1738" s="80" t="s">
        <v>207</v>
      </c>
    </row>
    <row r="1739" spans="1:17" hidden="1">
      <c r="A1739" t="s">
        <v>3765</v>
      </c>
      <c r="B1739" t="s">
        <v>1175</v>
      </c>
      <c r="C1739">
        <v>742.36</v>
      </c>
      <c r="E1739" s="42">
        <f t="shared" si="35"/>
        <v>742.36</v>
      </c>
      <c r="F1739" s="77" t="s">
        <v>225</v>
      </c>
      <c r="G1739" s="77" t="s">
        <v>207</v>
      </c>
      <c r="H1739" s="77" t="s">
        <v>189</v>
      </c>
      <c r="I1739" s="13">
        <v>10</v>
      </c>
      <c r="J1739" s="14">
        <v>2015</v>
      </c>
      <c r="K1739" s="78" t="s">
        <v>182</v>
      </c>
      <c r="L1739" s="79" t="s">
        <v>183</v>
      </c>
      <c r="M1739" s="79" t="s">
        <v>23</v>
      </c>
      <c r="N1739" s="15" t="s">
        <v>28</v>
      </c>
      <c r="O1739" s="15" t="s">
        <v>29</v>
      </c>
      <c r="P1739" s="80" t="s">
        <v>2130</v>
      </c>
      <c r="Q1739" s="80" t="s">
        <v>207</v>
      </c>
    </row>
    <row r="1740" spans="1:17" hidden="1">
      <c r="A1740" t="s">
        <v>3765</v>
      </c>
      <c r="B1740" t="s">
        <v>1217</v>
      </c>
      <c r="C1740">
        <v>39.85</v>
      </c>
      <c r="E1740" s="42">
        <f t="shared" si="35"/>
        <v>39.85</v>
      </c>
      <c r="F1740" s="77" t="s">
        <v>225</v>
      </c>
      <c r="G1740" s="77" t="s">
        <v>207</v>
      </c>
      <c r="H1740" s="77" t="s">
        <v>189</v>
      </c>
      <c r="I1740" s="13">
        <v>10</v>
      </c>
      <c r="J1740" s="14">
        <v>2015</v>
      </c>
      <c r="K1740" s="78" t="s">
        <v>435</v>
      </c>
      <c r="L1740" s="79" t="s">
        <v>1255</v>
      </c>
      <c r="M1740" s="79" t="s">
        <v>23</v>
      </c>
      <c r="N1740" s="15" t="s">
        <v>28</v>
      </c>
      <c r="O1740" s="15" t="s">
        <v>29</v>
      </c>
      <c r="P1740" s="80" t="s">
        <v>2130</v>
      </c>
      <c r="Q1740" s="80" t="s">
        <v>207</v>
      </c>
    </row>
    <row r="1741" spans="1:17" hidden="1">
      <c r="A1741" t="s">
        <v>3766</v>
      </c>
      <c r="B1741" t="s">
        <v>1124</v>
      </c>
      <c r="C1741">
        <v>6.35</v>
      </c>
      <c r="E1741" s="42">
        <f t="shared" si="35"/>
        <v>6.35</v>
      </c>
      <c r="F1741" s="77" t="s">
        <v>225</v>
      </c>
      <c r="G1741" s="77" t="s">
        <v>207</v>
      </c>
      <c r="H1741" s="77" t="s">
        <v>189</v>
      </c>
      <c r="I1741" s="13">
        <v>10</v>
      </c>
      <c r="J1741" s="14">
        <v>2015</v>
      </c>
      <c r="K1741" s="78" t="s">
        <v>31</v>
      </c>
      <c r="L1741" s="79" t="s">
        <v>1240</v>
      </c>
      <c r="M1741" s="79" t="s">
        <v>23</v>
      </c>
      <c r="N1741" s="15" t="s">
        <v>28</v>
      </c>
      <c r="O1741" s="15" t="s">
        <v>24</v>
      </c>
      <c r="P1741" s="80" t="s">
        <v>2130</v>
      </c>
      <c r="Q1741" s="80" t="s">
        <v>207</v>
      </c>
    </row>
    <row r="1742" spans="1:17" hidden="1">
      <c r="A1742" s="199" t="s">
        <v>3766</v>
      </c>
      <c r="B1742" s="199" t="s">
        <v>2071</v>
      </c>
      <c r="C1742">
        <v>-4000</v>
      </c>
      <c r="E1742" s="42">
        <f t="shared" si="35"/>
        <v>-4000</v>
      </c>
      <c r="F1742" s="77" t="s">
        <v>229</v>
      </c>
      <c r="G1742" s="77" t="s">
        <v>207</v>
      </c>
      <c r="H1742" s="77" t="s">
        <v>189</v>
      </c>
      <c r="I1742" s="13">
        <v>10</v>
      </c>
      <c r="J1742" s="14">
        <v>2015</v>
      </c>
      <c r="K1742" s="78" t="s">
        <v>218</v>
      </c>
      <c r="L1742" s="79" t="s">
        <v>246</v>
      </c>
      <c r="M1742" s="79" t="s">
        <v>23</v>
      </c>
      <c r="N1742" s="15" t="s">
        <v>189</v>
      </c>
      <c r="O1742" s="15" t="s">
        <v>24</v>
      </c>
      <c r="P1742" s="80" t="s">
        <v>83</v>
      </c>
      <c r="Q1742" s="80" t="s">
        <v>207</v>
      </c>
    </row>
    <row r="1743" spans="1:17" hidden="1">
      <c r="A1743" t="s">
        <v>3766</v>
      </c>
      <c r="B1743" t="s">
        <v>3806</v>
      </c>
      <c r="C1743">
        <v>11.3</v>
      </c>
      <c r="E1743" s="42">
        <f t="shared" si="35"/>
        <v>11.3</v>
      </c>
      <c r="F1743" s="77" t="s">
        <v>225</v>
      </c>
      <c r="G1743" s="77" t="s">
        <v>207</v>
      </c>
      <c r="H1743" s="77" t="s">
        <v>189</v>
      </c>
      <c r="I1743" s="13">
        <v>10</v>
      </c>
      <c r="J1743" s="14">
        <v>2015</v>
      </c>
      <c r="K1743" s="78" t="s">
        <v>182</v>
      </c>
      <c r="L1743" s="79" t="s">
        <v>183</v>
      </c>
      <c r="M1743" s="79" t="s">
        <v>23</v>
      </c>
      <c r="N1743" s="15" t="s">
        <v>28</v>
      </c>
      <c r="O1743" s="15" t="s">
        <v>29</v>
      </c>
      <c r="P1743" s="80" t="s">
        <v>2130</v>
      </c>
      <c r="Q1743" s="80" t="s">
        <v>207</v>
      </c>
    </row>
    <row r="1744" spans="1:17" hidden="1">
      <c r="A1744" t="s">
        <v>3766</v>
      </c>
      <c r="B1744" t="s">
        <v>3807</v>
      </c>
      <c r="C1744">
        <v>452.15</v>
      </c>
      <c r="E1744" s="42">
        <f t="shared" si="35"/>
        <v>452.15</v>
      </c>
      <c r="F1744" s="77" t="s">
        <v>225</v>
      </c>
      <c r="G1744" s="77" t="s">
        <v>207</v>
      </c>
      <c r="H1744" s="77" t="s">
        <v>189</v>
      </c>
      <c r="I1744" s="13">
        <v>10</v>
      </c>
      <c r="J1744" s="14">
        <v>2015</v>
      </c>
      <c r="K1744" s="78" t="s">
        <v>182</v>
      </c>
      <c r="L1744" s="79" t="s">
        <v>183</v>
      </c>
      <c r="M1744" s="79" t="s">
        <v>23</v>
      </c>
      <c r="N1744" s="15" t="s">
        <v>28</v>
      </c>
      <c r="O1744" s="15" t="s">
        <v>29</v>
      </c>
      <c r="P1744" s="80" t="s">
        <v>2130</v>
      </c>
      <c r="Q1744" s="80" t="s">
        <v>207</v>
      </c>
    </row>
    <row r="1745" spans="1:17" hidden="1">
      <c r="A1745" t="s">
        <v>3766</v>
      </c>
      <c r="B1745" t="s">
        <v>3808</v>
      </c>
      <c r="C1745">
        <v>84.44</v>
      </c>
      <c r="E1745" s="42">
        <f t="shared" si="35"/>
        <v>84.44</v>
      </c>
      <c r="F1745" s="77" t="s">
        <v>225</v>
      </c>
      <c r="G1745" s="77" t="s">
        <v>207</v>
      </c>
      <c r="H1745" s="77" t="s">
        <v>189</v>
      </c>
      <c r="I1745" s="13">
        <v>10</v>
      </c>
      <c r="J1745" s="14">
        <v>2015</v>
      </c>
      <c r="K1745" s="78" t="s">
        <v>182</v>
      </c>
      <c r="L1745" s="79" t="s">
        <v>183</v>
      </c>
      <c r="M1745" s="79" t="s">
        <v>23</v>
      </c>
      <c r="N1745" s="15" t="s">
        <v>28</v>
      </c>
      <c r="O1745" s="15" t="s">
        <v>29</v>
      </c>
      <c r="P1745" s="80" t="s">
        <v>2130</v>
      </c>
      <c r="Q1745" s="80" t="s">
        <v>207</v>
      </c>
    </row>
    <row r="1746" spans="1:17" hidden="1">
      <c r="A1746" t="s">
        <v>3767</v>
      </c>
      <c r="B1746" t="s">
        <v>3809</v>
      </c>
      <c r="C1746" s="199">
        <v>14.41</v>
      </c>
      <c r="E1746" s="42">
        <f t="shared" si="35"/>
        <v>14.41</v>
      </c>
      <c r="F1746" s="77" t="s">
        <v>225</v>
      </c>
      <c r="G1746" s="77" t="s">
        <v>207</v>
      </c>
      <c r="H1746" s="77" t="s">
        <v>189</v>
      </c>
      <c r="I1746" s="13">
        <v>10</v>
      </c>
      <c r="J1746" s="14">
        <v>2015</v>
      </c>
      <c r="K1746" s="78" t="s">
        <v>182</v>
      </c>
      <c r="L1746" s="79" t="s">
        <v>183</v>
      </c>
      <c r="M1746" s="79" t="s">
        <v>23</v>
      </c>
      <c r="N1746" s="15" t="s">
        <v>28</v>
      </c>
      <c r="O1746" s="15" t="s">
        <v>29</v>
      </c>
      <c r="P1746" s="80" t="s">
        <v>2130</v>
      </c>
      <c r="Q1746" s="80" t="s">
        <v>207</v>
      </c>
    </row>
    <row r="1747" spans="1:17" hidden="1">
      <c r="A1747" t="s">
        <v>3767</v>
      </c>
      <c r="B1747" t="s">
        <v>2091</v>
      </c>
      <c r="C1747">
        <v>38</v>
      </c>
      <c r="E1747" s="42">
        <f t="shared" si="35"/>
        <v>38</v>
      </c>
      <c r="F1747" s="77" t="s">
        <v>225</v>
      </c>
      <c r="G1747" s="77" t="s">
        <v>207</v>
      </c>
      <c r="H1747" s="77" t="s">
        <v>189</v>
      </c>
      <c r="I1747" s="13">
        <v>10</v>
      </c>
      <c r="J1747" s="14">
        <v>2015</v>
      </c>
      <c r="K1747" s="78" t="s">
        <v>226</v>
      </c>
      <c r="L1747" s="79" t="s">
        <v>246</v>
      </c>
      <c r="M1747" s="79" t="s">
        <v>23</v>
      </c>
      <c r="N1747" s="15" t="s">
        <v>28</v>
      </c>
      <c r="O1747" s="15" t="s">
        <v>29</v>
      </c>
      <c r="P1747" s="80" t="s">
        <v>2130</v>
      </c>
      <c r="Q1747" s="80" t="s">
        <v>207</v>
      </c>
    </row>
    <row r="1748" spans="1:17" hidden="1">
      <c r="A1748" t="s">
        <v>3768</v>
      </c>
      <c r="B1748" t="s">
        <v>1176</v>
      </c>
      <c r="C1748">
        <v>-37.119999999999997</v>
      </c>
      <c r="E1748" s="42">
        <f t="shared" si="35"/>
        <v>-37.119999999999997</v>
      </c>
      <c r="F1748" s="77" t="s">
        <v>1038</v>
      </c>
      <c r="G1748" s="77" t="s">
        <v>207</v>
      </c>
      <c r="H1748" s="77" t="s">
        <v>189</v>
      </c>
      <c r="I1748" s="13">
        <v>10</v>
      </c>
      <c r="J1748" s="14">
        <v>2015</v>
      </c>
      <c r="K1748" s="78" t="s">
        <v>182</v>
      </c>
      <c r="L1748" s="79" t="s">
        <v>183</v>
      </c>
      <c r="M1748" s="79" t="s">
        <v>23</v>
      </c>
      <c r="N1748" s="15" t="s">
        <v>28</v>
      </c>
      <c r="O1748" s="15" t="s">
        <v>29</v>
      </c>
      <c r="P1748" s="80" t="s">
        <v>2130</v>
      </c>
      <c r="Q1748" s="80" t="s">
        <v>207</v>
      </c>
    </row>
    <row r="1749" spans="1:17" hidden="1">
      <c r="A1749" t="s">
        <v>3768</v>
      </c>
      <c r="B1749" t="s">
        <v>1164</v>
      </c>
      <c r="C1749">
        <v>52.8</v>
      </c>
      <c r="E1749" s="42">
        <f t="shared" si="35"/>
        <v>52.8</v>
      </c>
      <c r="F1749" s="77" t="s">
        <v>225</v>
      </c>
      <c r="G1749" s="77" t="s">
        <v>207</v>
      </c>
      <c r="H1749" s="77" t="s">
        <v>189</v>
      </c>
      <c r="I1749" s="13">
        <v>10</v>
      </c>
      <c r="J1749" s="14">
        <v>2015</v>
      </c>
      <c r="K1749" s="78" t="s">
        <v>139</v>
      </c>
      <c r="L1749" s="79" t="s">
        <v>1267</v>
      </c>
      <c r="M1749" s="79" t="s">
        <v>299</v>
      </c>
      <c r="N1749" s="15" t="s">
        <v>28</v>
      </c>
      <c r="O1749" s="15" t="s">
        <v>29</v>
      </c>
      <c r="P1749" s="80" t="s">
        <v>2130</v>
      </c>
      <c r="Q1749" s="80" t="s">
        <v>207</v>
      </c>
    </row>
    <row r="1750" spans="1:17" hidden="1">
      <c r="A1750" t="s">
        <v>3768</v>
      </c>
      <c r="B1750" t="s">
        <v>2086</v>
      </c>
      <c r="C1750">
        <v>31.82</v>
      </c>
      <c r="E1750" s="42">
        <f t="shared" si="35"/>
        <v>31.82</v>
      </c>
      <c r="F1750" s="77" t="s">
        <v>225</v>
      </c>
      <c r="G1750" s="77" t="s">
        <v>207</v>
      </c>
      <c r="H1750" s="77" t="s">
        <v>189</v>
      </c>
      <c r="I1750" s="13">
        <v>10</v>
      </c>
      <c r="J1750" s="14">
        <v>2015</v>
      </c>
      <c r="K1750" s="78" t="s">
        <v>496</v>
      </c>
      <c r="L1750" s="79" t="s">
        <v>1251</v>
      </c>
      <c r="M1750" s="79" t="s">
        <v>23</v>
      </c>
      <c r="N1750" s="15" t="s">
        <v>28</v>
      </c>
      <c r="O1750" s="15" t="s">
        <v>29</v>
      </c>
      <c r="P1750" s="80" t="s">
        <v>2130</v>
      </c>
      <c r="Q1750" s="80" t="s">
        <v>207</v>
      </c>
    </row>
    <row r="1751" spans="1:17" hidden="1">
      <c r="A1751" t="s">
        <v>3769</v>
      </c>
      <c r="B1751" t="s">
        <v>3810</v>
      </c>
      <c r="C1751">
        <v>75.760000000000005</v>
      </c>
      <c r="E1751" s="42">
        <f t="shared" si="35"/>
        <v>75.760000000000005</v>
      </c>
      <c r="F1751" s="77" t="s">
        <v>225</v>
      </c>
      <c r="G1751" s="77" t="s">
        <v>207</v>
      </c>
      <c r="H1751" s="77" t="s">
        <v>189</v>
      </c>
      <c r="I1751" s="13">
        <v>10</v>
      </c>
      <c r="J1751" s="14">
        <v>2015</v>
      </c>
      <c r="K1751" s="78" t="s">
        <v>435</v>
      </c>
      <c r="L1751" s="79" t="s">
        <v>2141</v>
      </c>
      <c r="M1751" s="79" t="s">
        <v>286</v>
      </c>
      <c r="N1751" s="15" t="s">
        <v>28</v>
      </c>
      <c r="O1751" s="15" t="s">
        <v>29</v>
      </c>
      <c r="P1751" s="80" t="s">
        <v>2130</v>
      </c>
      <c r="Q1751" s="80" t="s">
        <v>207</v>
      </c>
    </row>
    <row r="1752" spans="1:17" hidden="1">
      <c r="A1752" t="s">
        <v>3769</v>
      </c>
      <c r="B1752" t="s">
        <v>3811</v>
      </c>
      <c r="C1752">
        <v>29.2</v>
      </c>
      <c r="E1752" s="42">
        <f t="shared" si="35"/>
        <v>29.2</v>
      </c>
      <c r="F1752" s="77" t="s">
        <v>225</v>
      </c>
      <c r="G1752" s="77" t="s">
        <v>207</v>
      </c>
      <c r="H1752" s="77" t="s">
        <v>189</v>
      </c>
      <c r="I1752" s="13">
        <v>10</v>
      </c>
      <c r="J1752" s="14">
        <v>2015</v>
      </c>
      <c r="K1752" s="78" t="s">
        <v>182</v>
      </c>
      <c r="L1752" s="79" t="s">
        <v>183</v>
      </c>
      <c r="M1752" s="79" t="s">
        <v>23</v>
      </c>
      <c r="N1752" s="15" t="s">
        <v>28</v>
      </c>
      <c r="O1752" s="15" t="s">
        <v>29</v>
      </c>
      <c r="P1752" s="80" t="s">
        <v>2130</v>
      </c>
      <c r="Q1752" s="80" t="s">
        <v>207</v>
      </c>
    </row>
    <row r="1753" spans="1:17" hidden="1">
      <c r="A1753" t="s">
        <v>3769</v>
      </c>
      <c r="B1753" t="s">
        <v>3812</v>
      </c>
      <c r="C1753">
        <v>79.95</v>
      </c>
      <c r="E1753" s="42">
        <f t="shared" si="35"/>
        <v>79.95</v>
      </c>
      <c r="F1753" s="77" t="s">
        <v>225</v>
      </c>
      <c r="G1753" s="77" t="s">
        <v>207</v>
      </c>
      <c r="H1753" s="77" t="s">
        <v>189</v>
      </c>
      <c r="I1753" s="13">
        <v>10</v>
      </c>
      <c r="J1753" s="14">
        <v>2015</v>
      </c>
      <c r="K1753" s="78" t="s">
        <v>34</v>
      </c>
      <c r="L1753" s="79" t="s">
        <v>35</v>
      </c>
      <c r="M1753" s="79" t="s">
        <v>299</v>
      </c>
      <c r="N1753" s="15" t="s">
        <v>28</v>
      </c>
      <c r="O1753" s="15" t="s">
        <v>29</v>
      </c>
      <c r="P1753" s="80" t="s">
        <v>2130</v>
      </c>
      <c r="Q1753" s="80" t="s">
        <v>207</v>
      </c>
    </row>
    <row r="1754" spans="1:17" hidden="1">
      <c r="A1754" t="s">
        <v>3769</v>
      </c>
      <c r="B1754" t="s">
        <v>1948</v>
      </c>
      <c r="C1754">
        <v>65.540000000000006</v>
      </c>
      <c r="E1754" s="42">
        <f t="shared" si="35"/>
        <v>65.540000000000006</v>
      </c>
      <c r="F1754" s="77" t="s">
        <v>225</v>
      </c>
      <c r="G1754" s="77" t="s">
        <v>207</v>
      </c>
      <c r="H1754" s="77" t="s">
        <v>189</v>
      </c>
      <c r="I1754" s="13">
        <v>10</v>
      </c>
      <c r="J1754" s="14">
        <v>2015</v>
      </c>
      <c r="K1754" s="78" t="s">
        <v>78</v>
      </c>
      <c r="L1754" s="79" t="s">
        <v>1258</v>
      </c>
      <c r="M1754" s="79" t="s">
        <v>23</v>
      </c>
      <c r="N1754" s="15" t="s">
        <v>28</v>
      </c>
      <c r="O1754" s="15" t="s">
        <v>29</v>
      </c>
      <c r="P1754" s="80" t="s">
        <v>2130</v>
      </c>
      <c r="Q1754" s="80" t="s">
        <v>207</v>
      </c>
    </row>
    <row r="1755" spans="1:17" hidden="1">
      <c r="A1755" t="s">
        <v>3770</v>
      </c>
      <c r="B1755" t="s">
        <v>3813</v>
      </c>
      <c r="C1755">
        <v>33.42</v>
      </c>
      <c r="E1755" s="42">
        <f t="shared" si="35"/>
        <v>33.42</v>
      </c>
      <c r="F1755" s="77" t="s">
        <v>225</v>
      </c>
      <c r="G1755" s="77" t="s">
        <v>207</v>
      </c>
      <c r="H1755" s="77" t="s">
        <v>189</v>
      </c>
      <c r="I1755" s="13">
        <v>10</v>
      </c>
      <c r="J1755" s="14">
        <v>2015</v>
      </c>
      <c r="K1755" s="78" t="s">
        <v>182</v>
      </c>
      <c r="L1755" s="79" t="s">
        <v>183</v>
      </c>
      <c r="M1755" s="79" t="s">
        <v>23</v>
      </c>
      <c r="N1755" s="15" t="s">
        <v>28</v>
      </c>
      <c r="O1755" s="15" t="s">
        <v>29</v>
      </c>
      <c r="P1755" s="80" t="s">
        <v>2130</v>
      </c>
      <c r="Q1755" s="80" t="s">
        <v>207</v>
      </c>
    </row>
    <row r="1756" spans="1:17" hidden="1">
      <c r="A1756" t="s">
        <v>3770</v>
      </c>
      <c r="B1756" t="s">
        <v>3814</v>
      </c>
      <c r="C1756">
        <v>23.31</v>
      </c>
      <c r="E1756" s="42">
        <f t="shared" si="35"/>
        <v>23.31</v>
      </c>
      <c r="F1756" s="77" t="s">
        <v>225</v>
      </c>
      <c r="G1756" s="77" t="s">
        <v>207</v>
      </c>
      <c r="H1756" s="77" t="s">
        <v>189</v>
      </c>
      <c r="I1756" s="13">
        <v>10</v>
      </c>
      <c r="J1756" s="14">
        <v>2015</v>
      </c>
      <c r="K1756" s="78" t="s">
        <v>182</v>
      </c>
      <c r="L1756" s="79" t="s">
        <v>183</v>
      </c>
      <c r="M1756" s="79" t="s">
        <v>23</v>
      </c>
      <c r="N1756" s="15" t="s">
        <v>28</v>
      </c>
      <c r="O1756" s="15" t="s">
        <v>29</v>
      </c>
      <c r="P1756" s="80" t="s">
        <v>2130</v>
      </c>
      <c r="Q1756" s="80" t="s">
        <v>207</v>
      </c>
    </row>
    <row r="1757" spans="1:17" hidden="1">
      <c r="A1757" t="s">
        <v>3770</v>
      </c>
      <c r="B1757" t="s">
        <v>3815</v>
      </c>
      <c r="C1757">
        <v>609.28</v>
      </c>
      <c r="E1757" s="42">
        <f t="shared" si="35"/>
        <v>609.28</v>
      </c>
      <c r="F1757" s="77" t="s">
        <v>225</v>
      </c>
      <c r="G1757" s="77" t="s">
        <v>207</v>
      </c>
      <c r="H1757" s="77" t="s">
        <v>189</v>
      </c>
      <c r="I1757" s="13">
        <v>10</v>
      </c>
      <c r="J1757" s="14">
        <v>2015</v>
      </c>
      <c r="K1757" s="78" t="s">
        <v>182</v>
      </c>
      <c r="L1757" s="79" t="s">
        <v>183</v>
      </c>
      <c r="M1757" s="79" t="s">
        <v>23</v>
      </c>
      <c r="N1757" s="15" t="s">
        <v>28</v>
      </c>
      <c r="O1757" s="15" t="s">
        <v>29</v>
      </c>
      <c r="P1757" s="80" t="s">
        <v>2130</v>
      </c>
      <c r="Q1757" s="80" t="s">
        <v>207</v>
      </c>
    </row>
    <row r="1758" spans="1:17" hidden="1">
      <c r="A1758" t="s">
        <v>3770</v>
      </c>
      <c r="B1758" t="s">
        <v>1131</v>
      </c>
      <c r="C1758">
        <v>125</v>
      </c>
      <c r="E1758" s="42">
        <f t="shared" si="35"/>
        <v>125</v>
      </c>
      <c r="F1758" s="77" t="s">
        <v>225</v>
      </c>
      <c r="G1758" s="77" t="s">
        <v>207</v>
      </c>
      <c r="H1758" s="77" t="s">
        <v>189</v>
      </c>
      <c r="I1758" s="13">
        <v>10</v>
      </c>
      <c r="J1758" s="14">
        <v>2015</v>
      </c>
      <c r="K1758" s="78" t="s">
        <v>435</v>
      </c>
      <c r="L1758" s="79" t="s">
        <v>79</v>
      </c>
      <c r="M1758" s="79" t="s">
        <v>23</v>
      </c>
      <c r="N1758" s="15" t="s">
        <v>28</v>
      </c>
      <c r="O1758" s="15" t="s">
        <v>29</v>
      </c>
      <c r="P1758" s="80" t="s">
        <v>2130</v>
      </c>
      <c r="Q1758" s="80" t="s">
        <v>207</v>
      </c>
    </row>
    <row r="1759" spans="1:17" hidden="1">
      <c r="A1759" t="s">
        <v>3771</v>
      </c>
      <c r="B1759" t="s">
        <v>3788</v>
      </c>
      <c r="C1759">
        <v>8.65</v>
      </c>
      <c r="E1759" s="42">
        <f t="shared" si="35"/>
        <v>8.65</v>
      </c>
      <c r="F1759" s="77" t="s">
        <v>225</v>
      </c>
      <c r="G1759" s="77" t="s">
        <v>207</v>
      </c>
      <c r="H1759" s="77" t="s">
        <v>189</v>
      </c>
      <c r="I1759" s="13">
        <v>10</v>
      </c>
      <c r="J1759" s="14">
        <v>2015</v>
      </c>
      <c r="K1759" s="78" t="s">
        <v>100</v>
      </c>
      <c r="L1759" s="79" t="s">
        <v>4942</v>
      </c>
      <c r="M1759" s="79" t="s">
        <v>23</v>
      </c>
      <c r="N1759" s="15" t="s">
        <v>28</v>
      </c>
      <c r="O1759" s="15" t="s">
        <v>24</v>
      </c>
      <c r="P1759" s="80" t="s">
        <v>2130</v>
      </c>
      <c r="Q1759" s="80" t="s">
        <v>207</v>
      </c>
    </row>
    <row r="1760" spans="1:17" hidden="1">
      <c r="A1760" t="s">
        <v>3771</v>
      </c>
      <c r="B1760" t="s">
        <v>1995</v>
      </c>
      <c r="C1760">
        <v>10.81</v>
      </c>
      <c r="E1760" s="42">
        <f t="shared" si="35"/>
        <v>10.81</v>
      </c>
      <c r="F1760" s="77" t="s">
        <v>225</v>
      </c>
      <c r="G1760" s="77" t="s">
        <v>207</v>
      </c>
      <c r="H1760" s="77" t="s">
        <v>189</v>
      </c>
      <c r="I1760" s="13">
        <v>10</v>
      </c>
      <c r="J1760" s="14">
        <v>2015</v>
      </c>
      <c r="K1760" s="78" t="s">
        <v>34</v>
      </c>
      <c r="L1760" s="79" t="s">
        <v>35</v>
      </c>
      <c r="M1760" s="79" t="s">
        <v>299</v>
      </c>
      <c r="N1760" s="15" t="s">
        <v>28</v>
      </c>
      <c r="O1760" s="15" t="s">
        <v>29</v>
      </c>
      <c r="P1760" s="80" t="s">
        <v>2130</v>
      </c>
      <c r="Q1760" s="80" t="s">
        <v>207</v>
      </c>
    </row>
    <row r="1761" spans="1:17" hidden="1">
      <c r="A1761" t="s">
        <v>3772</v>
      </c>
      <c r="B1761" t="s">
        <v>2071</v>
      </c>
      <c r="C1761">
        <v>-1939.34</v>
      </c>
      <c r="E1761" s="42">
        <f t="shared" si="35"/>
        <v>-1939.34</v>
      </c>
      <c r="F1761" s="77" t="s">
        <v>229</v>
      </c>
      <c r="G1761" s="77" t="s">
        <v>207</v>
      </c>
      <c r="H1761" s="77" t="s">
        <v>189</v>
      </c>
      <c r="I1761" s="13">
        <v>10</v>
      </c>
      <c r="J1761" s="14">
        <v>2015</v>
      </c>
      <c r="K1761" s="78" t="s">
        <v>218</v>
      </c>
      <c r="L1761" s="79" t="s">
        <v>246</v>
      </c>
      <c r="M1761" s="79" t="s">
        <v>23</v>
      </c>
      <c r="N1761" s="15" t="s">
        <v>189</v>
      </c>
      <c r="O1761" s="15" t="s">
        <v>24</v>
      </c>
      <c r="P1761" s="80" t="s">
        <v>181</v>
      </c>
      <c r="Q1761" s="80" t="s">
        <v>207</v>
      </c>
    </row>
    <row r="1762" spans="1:17" hidden="1">
      <c r="A1762" t="s">
        <v>3772</v>
      </c>
      <c r="B1762" t="s">
        <v>2095</v>
      </c>
      <c r="C1762">
        <v>19.190000000000001</v>
      </c>
      <c r="E1762" s="42">
        <f t="shared" si="35"/>
        <v>19.190000000000001</v>
      </c>
      <c r="F1762" s="77" t="s">
        <v>225</v>
      </c>
      <c r="G1762" s="77" t="s">
        <v>207</v>
      </c>
      <c r="H1762" s="77" t="s">
        <v>189</v>
      </c>
      <c r="I1762" s="13">
        <v>10</v>
      </c>
      <c r="J1762" s="14">
        <v>2015</v>
      </c>
      <c r="K1762" s="78" t="s">
        <v>34</v>
      </c>
      <c r="L1762" s="79" t="s">
        <v>35</v>
      </c>
      <c r="M1762" s="79" t="s">
        <v>299</v>
      </c>
      <c r="N1762" s="15" t="s">
        <v>28</v>
      </c>
      <c r="O1762" s="15" t="s">
        <v>29</v>
      </c>
      <c r="P1762" s="80" t="s">
        <v>2130</v>
      </c>
      <c r="Q1762" s="80" t="s">
        <v>207</v>
      </c>
    </row>
    <row r="1763" spans="1:17" hidden="1">
      <c r="A1763" t="s">
        <v>3772</v>
      </c>
      <c r="B1763" t="s">
        <v>3816</v>
      </c>
      <c r="C1763">
        <v>11.3</v>
      </c>
      <c r="E1763" s="42">
        <f t="shared" si="35"/>
        <v>11.3</v>
      </c>
      <c r="F1763" s="77" t="s">
        <v>225</v>
      </c>
      <c r="G1763" s="77" t="s">
        <v>207</v>
      </c>
      <c r="H1763" s="77" t="s">
        <v>189</v>
      </c>
      <c r="I1763" s="13">
        <v>10</v>
      </c>
      <c r="J1763" s="14">
        <v>2015</v>
      </c>
      <c r="K1763" s="78" t="s">
        <v>182</v>
      </c>
      <c r="L1763" s="79" t="s">
        <v>183</v>
      </c>
      <c r="M1763" s="79" t="s">
        <v>23</v>
      </c>
      <c r="N1763" s="15" t="s">
        <v>28</v>
      </c>
      <c r="O1763" s="15" t="s">
        <v>29</v>
      </c>
      <c r="P1763" s="80" t="s">
        <v>2130</v>
      </c>
      <c r="Q1763" s="80" t="s">
        <v>207</v>
      </c>
    </row>
    <row r="1764" spans="1:17" hidden="1">
      <c r="A1764" t="s">
        <v>3772</v>
      </c>
      <c r="B1764" t="s">
        <v>3817</v>
      </c>
      <c r="C1764">
        <v>632.75</v>
      </c>
      <c r="E1764" s="42">
        <f t="shared" si="35"/>
        <v>632.75</v>
      </c>
      <c r="F1764" s="77" t="s">
        <v>225</v>
      </c>
      <c r="G1764" s="77" t="s">
        <v>207</v>
      </c>
      <c r="H1764" s="77" t="s">
        <v>189</v>
      </c>
      <c r="I1764" s="13">
        <v>10</v>
      </c>
      <c r="J1764" s="14">
        <v>2015</v>
      </c>
      <c r="K1764" s="78" t="s">
        <v>182</v>
      </c>
      <c r="L1764" s="79" t="s">
        <v>183</v>
      </c>
      <c r="M1764" s="79" t="s">
        <v>23</v>
      </c>
      <c r="N1764" s="15" t="s">
        <v>28</v>
      </c>
      <c r="O1764" s="15" t="s">
        <v>29</v>
      </c>
      <c r="P1764" s="80" t="s">
        <v>2130</v>
      </c>
      <c r="Q1764" s="80" t="s">
        <v>207</v>
      </c>
    </row>
    <row r="1765" spans="1:17" hidden="1">
      <c r="A1765" t="s">
        <v>3772</v>
      </c>
      <c r="B1765" t="s">
        <v>1161</v>
      </c>
      <c r="C1765">
        <v>1.99</v>
      </c>
      <c r="E1765" s="42">
        <f t="shared" si="35"/>
        <v>1.99</v>
      </c>
      <c r="F1765" s="77" t="s">
        <v>225</v>
      </c>
      <c r="G1765" s="77" t="s">
        <v>207</v>
      </c>
      <c r="H1765" s="77" t="s">
        <v>189</v>
      </c>
      <c r="I1765" s="13">
        <v>10</v>
      </c>
      <c r="J1765" s="14">
        <v>2015</v>
      </c>
      <c r="K1765" s="78" t="s">
        <v>78</v>
      </c>
      <c r="L1765" s="79" t="s">
        <v>1263</v>
      </c>
      <c r="M1765" s="79" t="s">
        <v>23</v>
      </c>
      <c r="N1765" s="15" t="s">
        <v>28</v>
      </c>
      <c r="O1765" s="15" t="s">
        <v>29</v>
      </c>
      <c r="P1765" s="80" t="s">
        <v>2130</v>
      </c>
      <c r="Q1765" s="80" t="s">
        <v>207</v>
      </c>
    </row>
    <row r="1766" spans="1:17" hidden="1">
      <c r="A1766" t="s">
        <v>3772</v>
      </c>
      <c r="B1766" t="s">
        <v>3818</v>
      </c>
      <c r="C1766">
        <v>27</v>
      </c>
      <c r="E1766" s="42">
        <f t="shared" si="35"/>
        <v>27</v>
      </c>
      <c r="F1766" s="77" t="s">
        <v>225</v>
      </c>
      <c r="G1766" s="77" t="s">
        <v>207</v>
      </c>
      <c r="H1766" s="77" t="s">
        <v>189</v>
      </c>
      <c r="I1766" s="13">
        <v>10</v>
      </c>
      <c r="J1766" s="14">
        <v>2015</v>
      </c>
      <c r="K1766" s="78" t="s">
        <v>34</v>
      </c>
      <c r="L1766" s="79" t="s">
        <v>35</v>
      </c>
      <c r="M1766" s="79" t="s">
        <v>299</v>
      </c>
      <c r="N1766" s="15" t="s">
        <v>28</v>
      </c>
      <c r="O1766" s="15" t="s">
        <v>29</v>
      </c>
      <c r="P1766" s="80" t="s">
        <v>2130</v>
      </c>
      <c r="Q1766" s="80" t="s">
        <v>207</v>
      </c>
    </row>
    <row r="1767" spans="1:17" hidden="1">
      <c r="A1767" t="s">
        <v>3773</v>
      </c>
      <c r="B1767" t="s">
        <v>3819</v>
      </c>
      <c r="C1767">
        <v>12.78</v>
      </c>
      <c r="E1767" s="42">
        <f t="shared" si="35"/>
        <v>12.78</v>
      </c>
      <c r="F1767" s="77" t="s">
        <v>225</v>
      </c>
      <c r="G1767" s="77" t="s">
        <v>207</v>
      </c>
      <c r="H1767" s="77" t="s">
        <v>189</v>
      </c>
      <c r="I1767" s="13">
        <v>10</v>
      </c>
      <c r="J1767" s="14">
        <v>2015</v>
      </c>
      <c r="K1767" s="78" t="s">
        <v>182</v>
      </c>
      <c r="L1767" s="79" t="s">
        <v>183</v>
      </c>
      <c r="M1767" s="79" t="s">
        <v>23</v>
      </c>
      <c r="N1767" s="15" t="e">
        <v>#REF!</v>
      </c>
      <c r="O1767" s="15" t="e">
        <v>#REF!</v>
      </c>
      <c r="P1767" s="80" t="s">
        <v>2130</v>
      </c>
      <c r="Q1767" s="80" t="s">
        <v>207</v>
      </c>
    </row>
    <row r="1768" spans="1:17" hidden="1">
      <c r="A1768" t="s">
        <v>3773</v>
      </c>
      <c r="B1768" t="s">
        <v>1161</v>
      </c>
      <c r="C1768">
        <v>2.15</v>
      </c>
      <c r="E1768" s="42">
        <f t="shared" si="35"/>
        <v>2.15</v>
      </c>
      <c r="F1768" s="77" t="s">
        <v>225</v>
      </c>
      <c r="G1768" s="77" t="s">
        <v>207</v>
      </c>
      <c r="H1768" s="77" t="s">
        <v>189</v>
      </c>
      <c r="I1768" s="13">
        <v>10</v>
      </c>
      <c r="J1768" s="14">
        <v>2015</v>
      </c>
      <c r="K1768" s="78" t="s">
        <v>78</v>
      </c>
      <c r="L1768" s="79" t="s">
        <v>1263</v>
      </c>
      <c r="M1768" s="79" t="s">
        <v>23</v>
      </c>
      <c r="N1768" s="15" t="s">
        <v>28</v>
      </c>
      <c r="O1768" s="15" t="s">
        <v>29</v>
      </c>
      <c r="P1768" s="80" t="s">
        <v>2130</v>
      </c>
      <c r="Q1768" s="80" t="s">
        <v>207</v>
      </c>
    </row>
    <row r="1769" spans="1:17" hidden="1">
      <c r="A1769" t="s">
        <v>3773</v>
      </c>
      <c r="B1769" t="s">
        <v>3789</v>
      </c>
      <c r="C1769">
        <v>67.56</v>
      </c>
      <c r="E1769" s="42">
        <f t="shared" si="35"/>
        <v>67.56</v>
      </c>
      <c r="F1769" s="77" t="s">
        <v>225</v>
      </c>
      <c r="G1769" s="77" t="s">
        <v>207</v>
      </c>
      <c r="H1769" s="77" t="s">
        <v>189</v>
      </c>
      <c r="I1769" s="13">
        <v>10</v>
      </c>
      <c r="J1769" s="14">
        <v>2015</v>
      </c>
      <c r="K1769" s="78" t="s">
        <v>460</v>
      </c>
      <c r="L1769" s="79" t="s">
        <v>1259</v>
      </c>
      <c r="M1769" s="79" t="s">
        <v>281</v>
      </c>
      <c r="N1769" s="15" t="s">
        <v>28</v>
      </c>
      <c r="O1769" s="15" t="s">
        <v>29</v>
      </c>
      <c r="P1769" s="80" t="s">
        <v>2130</v>
      </c>
      <c r="Q1769" s="80" t="s">
        <v>207</v>
      </c>
    </row>
    <row r="1770" spans="1:17" hidden="1">
      <c r="A1770" t="s">
        <v>3773</v>
      </c>
      <c r="B1770" t="s">
        <v>1136</v>
      </c>
      <c r="C1770">
        <v>100</v>
      </c>
      <c r="E1770" s="42">
        <f t="shared" si="35"/>
        <v>100</v>
      </c>
      <c r="F1770" s="77" t="s">
        <v>225</v>
      </c>
      <c r="G1770" s="77" t="s">
        <v>207</v>
      </c>
      <c r="H1770" s="77" t="s">
        <v>189</v>
      </c>
      <c r="I1770" s="13">
        <v>10</v>
      </c>
      <c r="J1770" s="14">
        <v>2015</v>
      </c>
      <c r="K1770" s="78" t="s">
        <v>182</v>
      </c>
      <c r="L1770" s="79" t="s">
        <v>232</v>
      </c>
      <c r="M1770" s="79" t="s">
        <v>23</v>
      </c>
      <c r="N1770" s="15" t="s">
        <v>28</v>
      </c>
      <c r="O1770" s="15" t="s">
        <v>29</v>
      </c>
      <c r="P1770" s="80" t="s">
        <v>2130</v>
      </c>
      <c r="Q1770" s="80" t="s">
        <v>207</v>
      </c>
    </row>
    <row r="1771" spans="1:17" hidden="1">
      <c r="A1771" t="s">
        <v>3774</v>
      </c>
      <c r="B1771" t="s">
        <v>2032</v>
      </c>
      <c r="C1771">
        <v>96</v>
      </c>
      <c r="E1771" s="42">
        <f t="shared" si="35"/>
        <v>96</v>
      </c>
      <c r="F1771" s="77" t="s">
        <v>225</v>
      </c>
      <c r="G1771" s="77" t="s">
        <v>207</v>
      </c>
      <c r="H1771" s="77" t="s">
        <v>189</v>
      </c>
      <c r="I1771" s="13">
        <v>10</v>
      </c>
      <c r="J1771" s="14">
        <v>2015</v>
      </c>
      <c r="K1771" s="78" t="s">
        <v>34</v>
      </c>
      <c r="L1771" s="79" t="s">
        <v>35</v>
      </c>
      <c r="M1771" s="79" t="s">
        <v>299</v>
      </c>
      <c r="N1771" s="15" t="s">
        <v>28</v>
      </c>
      <c r="O1771" s="15" t="s">
        <v>29</v>
      </c>
      <c r="P1771" s="80" t="s">
        <v>2130</v>
      </c>
      <c r="Q1771" s="80" t="s">
        <v>207</v>
      </c>
    </row>
    <row r="1772" spans="1:17" hidden="1">
      <c r="A1772" t="s">
        <v>3774</v>
      </c>
      <c r="B1772" t="s">
        <v>3820</v>
      </c>
      <c r="C1772">
        <v>24.99</v>
      </c>
      <c r="E1772" s="42">
        <f t="shared" si="35"/>
        <v>24.99</v>
      </c>
      <c r="F1772" s="77" t="s">
        <v>225</v>
      </c>
      <c r="G1772" s="77" t="s">
        <v>207</v>
      </c>
      <c r="H1772" s="77" t="s">
        <v>189</v>
      </c>
      <c r="I1772" s="13">
        <v>10</v>
      </c>
      <c r="J1772" s="14">
        <v>2015</v>
      </c>
      <c r="K1772" s="78" t="s">
        <v>182</v>
      </c>
      <c r="L1772" s="79" t="s">
        <v>1261</v>
      </c>
      <c r="M1772" s="79" t="s">
        <v>23</v>
      </c>
      <c r="N1772" s="15" t="s">
        <v>28</v>
      </c>
      <c r="O1772" s="15" t="s">
        <v>29</v>
      </c>
      <c r="P1772" s="80" t="s">
        <v>2130</v>
      </c>
      <c r="Q1772" s="80" t="s">
        <v>207</v>
      </c>
    </row>
    <row r="1773" spans="1:17" hidden="1">
      <c r="A1773" t="s">
        <v>3774</v>
      </c>
      <c r="B1773" t="s">
        <v>3821</v>
      </c>
      <c r="C1773">
        <v>123.41</v>
      </c>
      <c r="E1773" s="42">
        <f t="shared" ref="E1773:E1836" si="36">C1773</f>
        <v>123.41</v>
      </c>
      <c r="F1773" s="77" t="s">
        <v>225</v>
      </c>
      <c r="G1773" s="77" t="s">
        <v>207</v>
      </c>
      <c r="H1773" s="77" t="s">
        <v>189</v>
      </c>
      <c r="I1773" s="13">
        <v>10</v>
      </c>
      <c r="J1773" s="14">
        <v>2015</v>
      </c>
      <c r="K1773" s="78" t="s">
        <v>123</v>
      </c>
      <c r="L1773" s="79" t="s">
        <v>101</v>
      </c>
      <c r="M1773" s="79" t="s">
        <v>284</v>
      </c>
      <c r="N1773" s="15" t="s">
        <v>28</v>
      </c>
      <c r="O1773" s="15" t="s">
        <v>29</v>
      </c>
      <c r="P1773" s="80" t="s">
        <v>2130</v>
      </c>
      <c r="Q1773" s="80" t="s">
        <v>207</v>
      </c>
    </row>
    <row r="1774" spans="1:17" hidden="1">
      <c r="A1774" t="s">
        <v>3774</v>
      </c>
      <c r="B1774" t="s">
        <v>1136</v>
      </c>
      <c r="C1774">
        <v>200</v>
      </c>
      <c r="E1774" s="42">
        <f t="shared" si="36"/>
        <v>200</v>
      </c>
      <c r="F1774" s="77" t="s">
        <v>225</v>
      </c>
      <c r="G1774" s="77" t="s">
        <v>207</v>
      </c>
      <c r="H1774" s="77" t="s">
        <v>189</v>
      </c>
      <c r="I1774" s="13">
        <v>10</v>
      </c>
      <c r="J1774" s="14">
        <v>2015</v>
      </c>
      <c r="K1774" s="78" t="s">
        <v>182</v>
      </c>
      <c r="L1774" s="79" t="s">
        <v>232</v>
      </c>
      <c r="M1774" s="79" t="s">
        <v>23</v>
      </c>
      <c r="N1774" s="15" t="s">
        <v>28</v>
      </c>
      <c r="O1774" s="15" t="s">
        <v>29</v>
      </c>
      <c r="P1774" s="80" t="s">
        <v>2130</v>
      </c>
      <c r="Q1774" s="80" t="s">
        <v>207</v>
      </c>
    </row>
    <row r="1775" spans="1:17" hidden="1">
      <c r="A1775" t="s">
        <v>3774</v>
      </c>
      <c r="B1775" t="s">
        <v>1131</v>
      </c>
      <c r="C1775">
        <v>25</v>
      </c>
      <c r="E1775" s="42">
        <f t="shared" si="36"/>
        <v>25</v>
      </c>
      <c r="F1775" s="77" t="s">
        <v>225</v>
      </c>
      <c r="G1775" s="77" t="s">
        <v>207</v>
      </c>
      <c r="H1775" s="77" t="s">
        <v>189</v>
      </c>
      <c r="I1775" s="13">
        <v>10</v>
      </c>
      <c r="J1775" s="14">
        <v>2015</v>
      </c>
      <c r="K1775" s="78" t="s">
        <v>435</v>
      </c>
      <c r="L1775" s="79" t="s">
        <v>79</v>
      </c>
      <c r="M1775" s="79" t="s">
        <v>23</v>
      </c>
      <c r="N1775" s="15" t="s">
        <v>28</v>
      </c>
      <c r="O1775" s="15" t="s">
        <v>29</v>
      </c>
      <c r="P1775" s="80" t="s">
        <v>2130</v>
      </c>
      <c r="Q1775" s="80" t="s">
        <v>207</v>
      </c>
    </row>
    <row r="1776" spans="1:17" hidden="1">
      <c r="A1776" t="s">
        <v>3775</v>
      </c>
      <c r="B1776" t="s">
        <v>3822</v>
      </c>
      <c r="C1776">
        <v>15.02</v>
      </c>
      <c r="E1776" s="42">
        <f t="shared" si="36"/>
        <v>15.02</v>
      </c>
      <c r="F1776" s="77" t="s">
        <v>225</v>
      </c>
      <c r="G1776" s="77" t="s">
        <v>207</v>
      </c>
      <c r="H1776" s="77" t="s">
        <v>189</v>
      </c>
      <c r="I1776" s="13">
        <v>10</v>
      </c>
      <c r="J1776" s="14">
        <v>2015</v>
      </c>
      <c r="K1776" s="78" t="s">
        <v>182</v>
      </c>
      <c r="L1776" s="79" t="s">
        <v>183</v>
      </c>
      <c r="M1776" s="79" t="s">
        <v>23</v>
      </c>
      <c r="N1776" s="15" t="s">
        <v>28</v>
      </c>
      <c r="O1776" s="15" t="s">
        <v>29</v>
      </c>
      <c r="P1776" s="80" t="s">
        <v>2130</v>
      </c>
      <c r="Q1776" s="80" t="s">
        <v>207</v>
      </c>
    </row>
    <row r="1777" spans="1:17" hidden="1">
      <c r="A1777" t="s">
        <v>3775</v>
      </c>
      <c r="B1777" t="s">
        <v>3823</v>
      </c>
      <c r="C1777">
        <v>716.22</v>
      </c>
      <c r="E1777" s="42">
        <f t="shared" si="36"/>
        <v>716.22</v>
      </c>
      <c r="F1777" s="77" t="s">
        <v>225</v>
      </c>
      <c r="G1777" s="77" t="s">
        <v>207</v>
      </c>
      <c r="H1777" s="77" t="s">
        <v>189</v>
      </c>
      <c r="I1777" s="13">
        <v>10</v>
      </c>
      <c r="J1777" s="14">
        <v>2015</v>
      </c>
      <c r="K1777" s="78" t="s">
        <v>31</v>
      </c>
      <c r="L1777" s="79" t="s">
        <v>3838</v>
      </c>
      <c r="M1777" s="79" t="s">
        <v>23</v>
      </c>
      <c r="N1777" s="15" t="s">
        <v>28</v>
      </c>
      <c r="O1777" s="15" t="s">
        <v>24</v>
      </c>
      <c r="P1777" s="80" t="s">
        <v>2130</v>
      </c>
      <c r="Q1777" s="80" t="s">
        <v>207</v>
      </c>
    </row>
    <row r="1778" spans="1:17" hidden="1">
      <c r="A1778" t="s">
        <v>3776</v>
      </c>
      <c r="B1778" t="s">
        <v>3790</v>
      </c>
      <c r="C1778">
        <v>518.92999999999995</v>
      </c>
      <c r="E1778" s="42">
        <f t="shared" si="36"/>
        <v>518.92999999999995</v>
      </c>
      <c r="F1778" s="77" t="s">
        <v>225</v>
      </c>
      <c r="G1778" s="77" t="s">
        <v>207</v>
      </c>
      <c r="H1778" s="77" t="s">
        <v>189</v>
      </c>
      <c r="I1778" s="13">
        <v>10</v>
      </c>
      <c r="J1778" s="14">
        <v>2015</v>
      </c>
      <c r="K1778" s="78" t="s">
        <v>478</v>
      </c>
      <c r="L1778" s="79" t="s">
        <v>57</v>
      </c>
      <c r="M1778" s="79" t="s">
        <v>23</v>
      </c>
      <c r="N1778" s="15" t="s">
        <v>28</v>
      </c>
      <c r="O1778" s="15" t="s">
        <v>29</v>
      </c>
      <c r="P1778" s="80" t="s">
        <v>2130</v>
      </c>
      <c r="Q1778" s="80" t="s">
        <v>207</v>
      </c>
    </row>
    <row r="1779" spans="1:17" hidden="1">
      <c r="A1779" t="s">
        <v>3776</v>
      </c>
      <c r="B1779" t="s">
        <v>1136</v>
      </c>
      <c r="C1779">
        <v>100</v>
      </c>
      <c r="E1779" s="42">
        <f t="shared" si="36"/>
        <v>100</v>
      </c>
      <c r="F1779" s="77" t="s">
        <v>225</v>
      </c>
      <c r="G1779" s="77" t="s">
        <v>207</v>
      </c>
      <c r="H1779" s="77" t="s">
        <v>189</v>
      </c>
      <c r="I1779" s="13">
        <v>10</v>
      </c>
      <c r="J1779" s="14">
        <v>2015</v>
      </c>
      <c r="K1779" s="78" t="s">
        <v>182</v>
      </c>
      <c r="L1779" s="79" t="s">
        <v>232</v>
      </c>
      <c r="M1779" s="79" t="s">
        <v>23</v>
      </c>
      <c r="N1779" s="15" t="s">
        <v>28</v>
      </c>
      <c r="O1779" s="15" t="s">
        <v>29</v>
      </c>
      <c r="P1779" s="80" t="s">
        <v>2130</v>
      </c>
      <c r="Q1779" s="80" t="s">
        <v>207</v>
      </c>
    </row>
    <row r="1780" spans="1:17" hidden="1">
      <c r="A1780" t="s">
        <v>3776</v>
      </c>
      <c r="B1780" t="s">
        <v>1201</v>
      </c>
      <c r="C1780">
        <v>217.4</v>
      </c>
      <c r="E1780" s="42">
        <f t="shared" si="36"/>
        <v>217.4</v>
      </c>
      <c r="F1780" s="77" t="s">
        <v>225</v>
      </c>
      <c r="G1780" s="77" t="s">
        <v>207</v>
      </c>
      <c r="H1780" s="77" t="s">
        <v>189</v>
      </c>
      <c r="I1780" s="13">
        <v>10</v>
      </c>
      <c r="J1780" s="14">
        <v>2015</v>
      </c>
      <c r="K1780" s="78" t="s">
        <v>463</v>
      </c>
      <c r="L1780" s="79" t="s">
        <v>1253</v>
      </c>
      <c r="M1780" s="79" t="s">
        <v>299</v>
      </c>
      <c r="N1780" s="15" t="s">
        <v>28</v>
      </c>
      <c r="O1780" s="15" t="s">
        <v>29</v>
      </c>
      <c r="P1780" s="80" t="s">
        <v>2130</v>
      </c>
      <c r="Q1780" s="80" t="s">
        <v>207</v>
      </c>
    </row>
    <row r="1781" spans="1:17" hidden="1">
      <c r="A1781" t="s">
        <v>3777</v>
      </c>
      <c r="B1781" t="s">
        <v>3824</v>
      </c>
      <c r="C1781">
        <v>16.05</v>
      </c>
      <c r="E1781" s="42">
        <f t="shared" si="36"/>
        <v>16.05</v>
      </c>
      <c r="F1781" s="77" t="s">
        <v>225</v>
      </c>
      <c r="G1781" s="77" t="s">
        <v>207</v>
      </c>
      <c r="H1781" s="77" t="s">
        <v>189</v>
      </c>
      <c r="I1781" s="13">
        <v>10</v>
      </c>
      <c r="J1781" s="14">
        <v>2015</v>
      </c>
      <c r="K1781" s="78" t="s">
        <v>182</v>
      </c>
      <c r="L1781" s="79" t="s">
        <v>183</v>
      </c>
      <c r="M1781" s="79" t="s">
        <v>23</v>
      </c>
      <c r="N1781" s="15" t="s">
        <v>28</v>
      </c>
      <c r="O1781" s="15" t="s">
        <v>29</v>
      </c>
      <c r="P1781" s="80" t="s">
        <v>2130</v>
      </c>
      <c r="Q1781" s="80" t="s">
        <v>207</v>
      </c>
    </row>
    <row r="1782" spans="1:17" hidden="1">
      <c r="A1782" t="s">
        <v>3777</v>
      </c>
      <c r="B1782" t="s">
        <v>1181</v>
      </c>
      <c r="C1782">
        <v>10</v>
      </c>
      <c r="E1782" s="42">
        <f t="shared" si="36"/>
        <v>10</v>
      </c>
      <c r="F1782" s="77" t="s">
        <v>225</v>
      </c>
      <c r="G1782" s="77" t="s">
        <v>207</v>
      </c>
      <c r="H1782" s="77" t="s">
        <v>189</v>
      </c>
      <c r="I1782" s="13">
        <v>10</v>
      </c>
      <c r="J1782" s="14">
        <v>2015</v>
      </c>
      <c r="K1782" s="78" t="s">
        <v>458</v>
      </c>
      <c r="L1782" s="79" t="s">
        <v>1274</v>
      </c>
      <c r="M1782" s="79" t="s">
        <v>23</v>
      </c>
      <c r="N1782" s="15" t="s">
        <v>28</v>
      </c>
      <c r="O1782" s="15" t="s">
        <v>29</v>
      </c>
      <c r="P1782" s="80" t="s">
        <v>2130</v>
      </c>
      <c r="Q1782" s="80" t="s">
        <v>207</v>
      </c>
    </row>
    <row r="1783" spans="1:17" hidden="1">
      <c r="A1783" t="s">
        <v>3778</v>
      </c>
      <c r="B1783" t="s">
        <v>2071</v>
      </c>
      <c r="C1783">
        <v>-4715.2299999999996</v>
      </c>
      <c r="E1783" s="42">
        <f t="shared" si="36"/>
        <v>-4715.2299999999996</v>
      </c>
      <c r="F1783" s="77" t="s">
        <v>229</v>
      </c>
      <c r="G1783" s="77" t="s">
        <v>207</v>
      </c>
      <c r="H1783" s="77" t="s">
        <v>189</v>
      </c>
      <c r="I1783" s="13">
        <v>10</v>
      </c>
      <c r="J1783" s="14">
        <v>2015</v>
      </c>
      <c r="K1783" s="78" t="s">
        <v>218</v>
      </c>
      <c r="L1783" s="79" t="s">
        <v>246</v>
      </c>
      <c r="M1783" s="79" t="s">
        <v>23</v>
      </c>
      <c r="N1783" s="15" t="s">
        <v>189</v>
      </c>
      <c r="O1783" s="15" t="s">
        <v>24</v>
      </c>
      <c r="P1783" s="80" t="s">
        <v>181</v>
      </c>
      <c r="Q1783" s="80" t="s">
        <v>207</v>
      </c>
    </row>
    <row r="1784" spans="1:17" hidden="1">
      <c r="A1784" t="s">
        <v>3778</v>
      </c>
      <c r="B1784" t="s">
        <v>3825</v>
      </c>
      <c r="C1784">
        <v>19.170000000000002</v>
      </c>
      <c r="E1784" s="42">
        <f t="shared" si="36"/>
        <v>19.170000000000002</v>
      </c>
      <c r="F1784" s="77" t="s">
        <v>225</v>
      </c>
      <c r="G1784" s="77" t="s">
        <v>207</v>
      </c>
      <c r="H1784" s="77" t="s">
        <v>189</v>
      </c>
      <c r="I1784" s="13">
        <v>10</v>
      </c>
      <c r="J1784" s="14">
        <v>2015</v>
      </c>
      <c r="K1784" s="78" t="s">
        <v>34</v>
      </c>
      <c r="L1784" s="79" t="s">
        <v>35</v>
      </c>
      <c r="M1784" s="79" t="s">
        <v>299</v>
      </c>
      <c r="N1784" s="15" t="s">
        <v>28</v>
      </c>
      <c r="O1784" s="15" t="s">
        <v>29</v>
      </c>
      <c r="P1784" s="80" t="s">
        <v>2130</v>
      </c>
      <c r="Q1784" s="80" t="s">
        <v>207</v>
      </c>
    </row>
    <row r="1785" spans="1:17" hidden="1">
      <c r="A1785" t="s">
        <v>3778</v>
      </c>
      <c r="B1785" t="s">
        <v>3826</v>
      </c>
      <c r="C1785">
        <v>18.16</v>
      </c>
      <c r="E1785" s="42">
        <f t="shared" si="36"/>
        <v>18.16</v>
      </c>
      <c r="F1785" s="77" t="s">
        <v>225</v>
      </c>
      <c r="G1785" s="77" t="s">
        <v>207</v>
      </c>
      <c r="H1785" s="77" t="s">
        <v>189</v>
      </c>
      <c r="I1785" s="13">
        <v>10</v>
      </c>
      <c r="J1785" s="14">
        <v>2015</v>
      </c>
      <c r="K1785" s="78" t="s">
        <v>34</v>
      </c>
      <c r="L1785" s="79" t="s">
        <v>35</v>
      </c>
      <c r="M1785" s="79" t="s">
        <v>299</v>
      </c>
      <c r="N1785" s="15" t="s">
        <v>28</v>
      </c>
      <c r="O1785" s="15" t="s">
        <v>29</v>
      </c>
      <c r="P1785" s="80" t="s">
        <v>2130</v>
      </c>
      <c r="Q1785" s="80" t="s">
        <v>207</v>
      </c>
    </row>
    <row r="1786" spans="1:17" hidden="1">
      <c r="A1786" t="s">
        <v>3779</v>
      </c>
      <c r="B1786" t="s">
        <v>3827</v>
      </c>
      <c r="C1786">
        <v>41.31</v>
      </c>
      <c r="E1786" s="42">
        <f t="shared" si="36"/>
        <v>41.31</v>
      </c>
      <c r="F1786" s="77" t="s">
        <v>225</v>
      </c>
      <c r="G1786" s="77" t="s">
        <v>207</v>
      </c>
      <c r="H1786" s="77" t="s">
        <v>189</v>
      </c>
      <c r="I1786" s="13">
        <v>10</v>
      </c>
      <c r="J1786" s="14">
        <v>2015</v>
      </c>
      <c r="K1786" s="78" t="s">
        <v>182</v>
      </c>
      <c r="L1786" s="79" t="s">
        <v>183</v>
      </c>
      <c r="M1786" s="79" t="s">
        <v>23</v>
      </c>
      <c r="N1786" s="15" t="s">
        <v>28</v>
      </c>
      <c r="O1786" s="15" t="s">
        <v>29</v>
      </c>
      <c r="P1786" s="80" t="s">
        <v>2130</v>
      </c>
      <c r="Q1786" s="80" t="s">
        <v>207</v>
      </c>
    </row>
    <row r="1787" spans="1:17" hidden="1">
      <c r="A1787" t="s">
        <v>3779</v>
      </c>
      <c r="B1787" t="s">
        <v>3828</v>
      </c>
      <c r="C1787">
        <v>11.3</v>
      </c>
      <c r="E1787" s="42">
        <f t="shared" si="36"/>
        <v>11.3</v>
      </c>
      <c r="F1787" s="77" t="s">
        <v>225</v>
      </c>
      <c r="G1787" s="77" t="s">
        <v>207</v>
      </c>
      <c r="H1787" s="77" t="s">
        <v>189</v>
      </c>
      <c r="I1787" s="13">
        <v>10</v>
      </c>
      <c r="J1787" s="14">
        <v>2015</v>
      </c>
      <c r="K1787" s="78" t="s">
        <v>182</v>
      </c>
      <c r="L1787" s="79" t="s">
        <v>183</v>
      </c>
      <c r="M1787" s="79" t="s">
        <v>23</v>
      </c>
      <c r="N1787" s="15" t="s">
        <v>28</v>
      </c>
      <c r="O1787" s="15" t="s">
        <v>29</v>
      </c>
      <c r="P1787" s="80" t="s">
        <v>2130</v>
      </c>
      <c r="Q1787" s="80" t="s">
        <v>207</v>
      </c>
    </row>
    <row r="1788" spans="1:17" hidden="1">
      <c r="A1788" t="s">
        <v>3779</v>
      </c>
      <c r="B1788" t="s">
        <v>3829</v>
      </c>
      <c r="C1788">
        <v>295.12</v>
      </c>
      <c r="E1788" s="42">
        <f t="shared" si="36"/>
        <v>295.12</v>
      </c>
      <c r="F1788" s="77" t="s">
        <v>225</v>
      </c>
      <c r="G1788" s="77" t="s">
        <v>207</v>
      </c>
      <c r="H1788" s="77" t="s">
        <v>189</v>
      </c>
      <c r="I1788" s="13">
        <v>10</v>
      </c>
      <c r="J1788" s="14">
        <v>2015</v>
      </c>
      <c r="K1788" s="78" t="s">
        <v>182</v>
      </c>
      <c r="L1788" s="79" t="s">
        <v>183</v>
      </c>
      <c r="M1788" s="79" t="s">
        <v>23</v>
      </c>
      <c r="N1788" s="15" t="s">
        <v>28</v>
      </c>
      <c r="O1788" s="15" t="s">
        <v>29</v>
      </c>
      <c r="P1788" s="80" t="s">
        <v>2130</v>
      </c>
      <c r="Q1788" s="80" t="s">
        <v>207</v>
      </c>
    </row>
    <row r="1789" spans="1:17" hidden="1">
      <c r="A1789" t="s">
        <v>3779</v>
      </c>
      <c r="B1789" t="s">
        <v>1778</v>
      </c>
      <c r="C1789">
        <v>638.4</v>
      </c>
      <c r="E1789" s="42">
        <f t="shared" si="36"/>
        <v>638.4</v>
      </c>
      <c r="F1789" s="77" t="s">
        <v>225</v>
      </c>
      <c r="G1789" s="77" t="s">
        <v>207</v>
      </c>
      <c r="H1789" s="77" t="s">
        <v>189</v>
      </c>
      <c r="I1789" s="13">
        <v>10</v>
      </c>
      <c r="J1789" s="14">
        <v>2015</v>
      </c>
      <c r="K1789" s="78" t="s">
        <v>31</v>
      </c>
      <c r="L1789" s="79" t="s">
        <v>234</v>
      </c>
      <c r="M1789" s="79" t="s">
        <v>23</v>
      </c>
      <c r="N1789" s="15" t="s">
        <v>28</v>
      </c>
      <c r="O1789" s="15" t="s">
        <v>24</v>
      </c>
      <c r="P1789" s="80" t="s">
        <v>2130</v>
      </c>
      <c r="Q1789" s="80" t="s">
        <v>207</v>
      </c>
    </row>
    <row r="1790" spans="1:17" hidden="1">
      <c r="A1790" t="s">
        <v>3779</v>
      </c>
      <c r="B1790" t="s">
        <v>1178</v>
      </c>
      <c r="C1790">
        <v>55.03</v>
      </c>
      <c r="E1790" s="42">
        <f t="shared" si="36"/>
        <v>55.03</v>
      </c>
      <c r="F1790" s="77" t="s">
        <v>225</v>
      </c>
      <c r="G1790" s="77" t="s">
        <v>207</v>
      </c>
      <c r="H1790" s="77" t="s">
        <v>189</v>
      </c>
      <c r="I1790" s="13">
        <v>10</v>
      </c>
      <c r="J1790" s="14">
        <v>2015</v>
      </c>
      <c r="K1790" s="78" t="s">
        <v>104</v>
      </c>
      <c r="L1790" s="79" t="s">
        <v>105</v>
      </c>
      <c r="M1790" s="79" t="s">
        <v>299</v>
      </c>
      <c r="N1790" s="15" t="s">
        <v>28</v>
      </c>
      <c r="O1790" s="15" t="s">
        <v>29</v>
      </c>
      <c r="P1790" s="80" t="s">
        <v>2130</v>
      </c>
      <c r="Q1790" s="80" t="s">
        <v>207</v>
      </c>
    </row>
    <row r="1791" spans="1:17" hidden="1">
      <c r="A1791" t="s">
        <v>3779</v>
      </c>
      <c r="B1791" t="s">
        <v>1136</v>
      </c>
      <c r="C1791">
        <v>200</v>
      </c>
      <c r="E1791" s="42">
        <f t="shared" si="36"/>
        <v>200</v>
      </c>
      <c r="F1791" s="77" t="s">
        <v>225</v>
      </c>
      <c r="G1791" s="77" t="s">
        <v>207</v>
      </c>
      <c r="H1791" s="77" t="s">
        <v>189</v>
      </c>
      <c r="I1791" s="13">
        <v>10</v>
      </c>
      <c r="J1791" s="14">
        <v>2015</v>
      </c>
      <c r="K1791" s="78" t="s">
        <v>182</v>
      </c>
      <c r="L1791" s="79" t="s">
        <v>232</v>
      </c>
      <c r="M1791" s="79" t="s">
        <v>23</v>
      </c>
      <c r="N1791" s="15" t="s">
        <v>28</v>
      </c>
      <c r="O1791" s="15" t="s">
        <v>29</v>
      </c>
      <c r="P1791" s="80" t="s">
        <v>2130</v>
      </c>
      <c r="Q1791" s="80" t="s">
        <v>207</v>
      </c>
    </row>
    <row r="1792" spans="1:17" hidden="1">
      <c r="A1792" t="s">
        <v>3779</v>
      </c>
      <c r="B1792" t="s">
        <v>1948</v>
      </c>
      <c r="C1792">
        <v>147.31</v>
      </c>
      <c r="E1792" s="42">
        <f t="shared" si="36"/>
        <v>147.31</v>
      </c>
      <c r="F1792" s="77" t="s">
        <v>225</v>
      </c>
      <c r="G1792" s="77" t="s">
        <v>207</v>
      </c>
      <c r="H1792" s="77" t="s">
        <v>189</v>
      </c>
      <c r="I1792" s="13">
        <v>10</v>
      </c>
      <c r="J1792" s="14">
        <v>2015</v>
      </c>
      <c r="K1792" s="78" t="s">
        <v>78</v>
      </c>
      <c r="L1792" s="79" t="s">
        <v>1258</v>
      </c>
      <c r="M1792" s="79" t="s">
        <v>23</v>
      </c>
      <c r="N1792" s="15" t="s">
        <v>28</v>
      </c>
      <c r="O1792" s="15" t="s">
        <v>29</v>
      </c>
      <c r="P1792" s="80" t="s">
        <v>2130</v>
      </c>
      <c r="Q1792" s="80" t="s">
        <v>207</v>
      </c>
    </row>
    <row r="1793" spans="1:17" hidden="1">
      <c r="A1793" t="s">
        <v>3780</v>
      </c>
      <c r="B1793" t="s">
        <v>3830</v>
      </c>
      <c r="C1793">
        <v>35.69</v>
      </c>
      <c r="E1793" s="42">
        <f t="shared" si="36"/>
        <v>35.69</v>
      </c>
      <c r="F1793" s="77" t="s">
        <v>225</v>
      </c>
      <c r="G1793" s="77" t="s">
        <v>207</v>
      </c>
      <c r="H1793" s="77" t="s">
        <v>189</v>
      </c>
      <c r="I1793" s="13">
        <v>10</v>
      </c>
      <c r="J1793" s="14">
        <v>2015</v>
      </c>
      <c r="K1793" s="78" t="s">
        <v>182</v>
      </c>
      <c r="L1793" s="79" t="s">
        <v>183</v>
      </c>
      <c r="M1793" s="79" t="s">
        <v>23</v>
      </c>
      <c r="N1793" s="15" t="s">
        <v>28</v>
      </c>
      <c r="O1793" s="15" t="s">
        <v>29</v>
      </c>
      <c r="P1793" s="80" t="s">
        <v>2130</v>
      </c>
      <c r="Q1793" s="80" t="s">
        <v>207</v>
      </c>
    </row>
    <row r="1794" spans="1:17" hidden="1">
      <c r="A1794" t="s">
        <v>3780</v>
      </c>
      <c r="B1794" t="s">
        <v>3831</v>
      </c>
      <c r="C1794">
        <v>165.19</v>
      </c>
      <c r="E1794" s="42">
        <f t="shared" si="36"/>
        <v>165.19</v>
      </c>
      <c r="F1794" s="77" t="s">
        <v>225</v>
      </c>
      <c r="G1794" s="77" t="s">
        <v>207</v>
      </c>
      <c r="H1794" s="77" t="s">
        <v>189</v>
      </c>
      <c r="I1794" s="13">
        <v>10</v>
      </c>
      <c r="J1794" s="14">
        <v>2015</v>
      </c>
      <c r="K1794" s="78" t="s">
        <v>182</v>
      </c>
      <c r="L1794" s="79" t="s">
        <v>183</v>
      </c>
      <c r="M1794" s="79" t="s">
        <v>23</v>
      </c>
      <c r="N1794" s="15" t="s">
        <v>28</v>
      </c>
      <c r="O1794" s="15" t="s">
        <v>29</v>
      </c>
      <c r="P1794" s="80" t="s">
        <v>2130</v>
      </c>
      <c r="Q1794" s="80" t="s">
        <v>207</v>
      </c>
    </row>
    <row r="1795" spans="1:17" hidden="1">
      <c r="A1795" t="s">
        <v>3780</v>
      </c>
      <c r="B1795" t="s">
        <v>3832</v>
      </c>
      <c r="C1795">
        <v>674.44</v>
      </c>
      <c r="E1795" s="42">
        <f t="shared" si="36"/>
        <v>674.44</v>
      </c>
      <c r="F1795" s="77" t="s">
        <v>225</v>
      </c>
      <c r="G1795" s="77" t="s">
        <v>207</v>
      </c>
      <c r="H1795" s="77" t="s">
        <v>189</v>
      </c>
      <c r="I1795" s="13">
        <v>10</v>
      </c>
      <c r="J1795" s="14">
        <v>2015</v>
      </c>
      <c r="K1795" s="78" t="s">
        <v>182</v>
      </c>
      <c r="L1795" s="79" t="s">
        <v>183</v>
      </c>
      <c r="M1795" s="79" t="s">
        <v>23</v>
      </c>
      <c r="N1795" s="15" t="s">
        <v>28</v>
      </c>
      <c r="O1795" s="15" t="s">
        <v>29</v>
      </c>
      <c r="P1795" s="80" t="s">
        <v>2130</v>
      </c>
      <c r="Q1795" s="80" t="s">
        <v>207</v>
      </c>
    </row>
    <row r="1796" spans="1:17" hidden="1">
      <c r="A1796" t="s">
        <v>3781</v>
      </c>
      <c r="B1796" t="s">
        <v>1189</v>
      </c>
      <c r="C1796">
        <v>17.21</v>
      </c>
      <c r="E1796" s="42">
        <f t="shared" si="36"/>
        <v>17.21</v>
      </c>
      <c r="F1796" s="77" t="s">
        <v>225</v>
      </c>
      <c r="G1796" s="77" t="s">
        <v>207</v>
      </c>
      <c r="H1796" s="77" t="s">
        <v>189</v>
      </c>
      <c r="I1796" s="13">
        <v>10</v>
      </c>
      <c r="J1796" s="14">
        <v>2015</v>
      </c>
      <c r="K1796" s="78" t="s">
        <v>34</v>
      </c>
      <c r="L1796" s="79" t="s">
        <v>35</v>
      </c>
      <c r="M1796" s="79" t="s">
        <v>299</v>
      </c>
      <c r="N1796" s="15" t="s">
        <v>28</v>
      </c>
      <c r="O1796" s="15" t="s">
        <v>29</v>
      </c>
      <c r="P1796" s="80" t="s">
        <v>2130</v>
      </c>
      <c r="Q1796" s="80" t="s">
        <v>207</v>
      </c>
    </row>
    <row r="1797" spans="1:17" hidden="1">
      <c r="A1797" t="s">
        <v>3781</v>
      </c>
      <c r="B1797" t="s">
        <v>1181</v>
      </c>
      <c r="C1797">
        <v>16.8</v>
      </c>
      <c r="E1797" s="42">
        <f t="shared" si="36"/>
        <v>16.8</v>
      </c>
      <c r="F1797" s="77" t="s">
        <v>225</v>
      </c>
      <c r="G1797" s="77" t="s">
        <v>207</v>
      </c>
      <c r="H1797" s="77" t="s">
        <v>189</v>
      </c>
      <c r="I1797" s="13">
        <v>10</v>
      </c>
      <c r="J1797" s="14">
        <v>2015</v>
      </c>
      <c r="K1797" s="78" t="s">
        <v>458</v>
      </c>
      <c r="L1797" s="79" t="s">
        <v>1274</v>
      </c>
      <c r="M1797" s="79" t="s">
        <v>23</v>
      </c>
      <c r="N1797" s="15" t="s">
        <v>28</v>
      </c>
      <c r="O1797" s="15" t="s">
        <v>29</v>
      </c>
      <c r="P1797" s="80" t="s">
        <v>2130</v>
      </c>
      <c r="Q1797" s="80" t="s">
        <v>207</v>
      </c>
    </row>
    <row r="1798" spans="1:17" hidden="1">
      <c r="A1798" t="s">
        <v>3782</v>
      </c>
      <c r="B1798" t="s">
        <v>3833</v>
      </c>
      <c r="C1798">
        <v>7.5</v>
      </c>
      <c r="E1798" s="42">
        <f t="shared" si="36"/>
        <v>7.5</v>
      </c>
      <c r="F1798" s="77" t="s">
        <v>225</v>
      </c>
      <c r="G1798" s="77" t="s">
        <v>207</v>
      </c>
      <c r="H1798" s="77" t="s">
        <v>189</v>
      </c>
      <c r="I1798" s="13">
        <v>10</v>
      </c>
      <c r="J1798" s="14">
        <v>2015</v>
      </c>
      <c r="K1798" s="78" t="s">
        <v>182</v>
      </c>
      <c r="L1798" s="79" t="s">
        <v>183</v>
      </c>
      <c r="M1798" s="79" t="s">
        <v>23</v>
      </c>
      <c r="N1798" s="15" t="s">
        <v>28</v>
      </c>
      <c r="O1798" s="15" t="s">
        <v>29</v>
      </c>
      <c r="P1798" s="80" t="s">
        <v>2130</v>
      </c>
      <c r="Q1798" s="80" t="s">
        <v>207</v>
      </c>
    </row>
    <row r="1799" spans="1:17" hidden="1">
      <c r="A1799" t="s">
        <v>3782</v>
      </c>
      <c r="B1799" t="s">
        <v>3834</v>
      </c>
      <c r="C1799">
        <v>60.07</v>
      </c>
      <c r="E1799" s="42">
        <f t="shared" si="36"/>
        <v>60.07</v>
      </c>
      <c r="F1799" s="77" t="s">
        <v>225</v>
      </c>
      <c r="G1799" s="77" t="s">
        <v>207</v>
      </c>
      <c r="H1799" s="77" t="s">
        <v>189</v>
      </c>
      <c r="I1799" s="13">
        <v>10</v>
      </c>
      <c r="J1799" s="14">
        <v>2015</v>
      </c>
      <c r="K1799" s="78" t="s">
        <v>182</v>
      </c>
      <c r="L1799" s="79" t="s">
        <v>183</v>
      </c>
      <c r="M1799" s="79" t="s">
        <v>23</v>
      </c>
      <c r="N1799" s="15" t="s">
        <v>28</v>
      </c>
      <c r="O1799" s="15" t="s">
        <v>29</v>
      </c>
      <c r="P1799" s="80" t="s">
        <v>2130</v>
      </c>
      <c r="Q1799" s="80" t="s">
        <v>207</v>
      </c>
    </row>
    <row r="1800" spans="1:17" hidden="1">
      <c r="A1800" t="s">
        <v>3782</v>
      </c>
      <c r="B1800" t="s">
        <v>1166</v>
      </c>
      <c r="C1800">
        <v>326.97000000000003</v>
      </c>
      <c r="E1800" s="42">
        <f t="shared" si="36"/>
        <v>326.97000000000003</v>
      </c>
      <c r="F1800" s="77" t="s">
        <v>225</v>
      </c>
      <c r="G1800" s="77" t="s">
        <v>207</v>
      </c>
      <c r="H1800" s="77" t="s">
        <v>189</v>
      </c>
      <c r="I1800" s="13">
        <v>10</v>
      </c>
      <c r="J1800" s="14">
        <v>2015</v>
      </c>
      <c r="K1800" s="78" t="s">
        <v>446</v>
      </c>
      <c r="L1800" s="79" t="s">
        <v>1268</v>
      </c>
      <c r="M1800" s="79" t="s">
        <v>23</v>
      </c>
      <c r="N1800" s="15" t="s">
        <v>28</v>
      </c>
      <c r="O1800" s="15" t="s">
        <v>29</v>
      </c>
      <c r="P1800" s="80" t="s">
        <v>2130</v>
      </c>
      <c r="Q1800" s="80" t="s">
        <v>207</v>
      </c>
    </row>
    <row r="1801" spans="1:17" hidden="1">
      <c r="A1801" t="s">
        <v>3782</v>
      </c>
      <c r="B1801" t="s">
        <v>1166</v>
      </c>
      <c r="C1801">
        <v>383.13</v>
      </c>
      <c r="E1801" s="42">
        <f t="shared" si="36"/>
        <v>383.13</v>
      </c>
      <c r="F1801" s="77" t="s">
        <v>225</v>
      </c>
      <c r="G1801" s="77" t="s">
        <v>207</v>
      </c>
      <c r="H1801" s="77" t="s">
        <v>189</v>
      </c>
      <c r="I1801" s="13">
        <v>10</v>
      </c>
      <c r="J1801" s="14">
        <v>2015</v>
      </c>
      <c r="K1801" s="78" t="s">
        <v>446</v>
      </c>
      <c r="L1801" s="79" t="s">
        <v>1268</v>
      </c>
      <c r="M1801" s="79" t="s">
        <v>23</v>
      </c>
      <c r="N1801" s="15" t="s">
        <v>28</v>
      </c>
      <c r="O1801" s="15" t="s">
        <v>29</v>
      </c>
      <c r="P1801" s="80" t="s">
        <v>2130</v>
      </c>
      <c r="Q1801" s="80" t="s">
        <v>207</v>
      </c>
    </row>
    <row r="1802" spans="1:17" hidden="1">
      <c r="A1802" t="s">
        <v>3782</v>
      </c>
      <c r="B1802" t="s">
        <v>1136</v>
      </c>
      <c r="C1802">
        <v>50</v>
      </c>
      <c r="E1802" s="42">
        <f t="shared" si="36"/>
        <v>50</v>
      </c>
      <c r="F1802" s="77" t="s">
        <v>225</v>
      </c>
      <c r="G1802" s="77" t="s">
        <v>207</v>
      </c>
      <c r="H1802" s="77" t="s">
        <v>189</v>
      </c>
      <c r="I1802" s="13">
        <v>10</v>
      </c>
      <c r="J1802" s="14">
        <v>2015</v>
      </c>
      <c r="K1802" s="78" t="s">
        <v>182</v>
      </c>
      <c r="L1802" s="79" t="s">
        <v>232</v>
      </c>
      <c r="M1802" s="79" t="s">
        <v>23</v>
      </c>
      <c r="N1802" s="15" t="s">
        <v>28</v>
      </c>
      <c r="O1802" s="15" t="s">
        <v>29</v>
      </c>
      <c r="P1802" s="80" t="s">
        <v>2130</v>
      </c>
      <c r="Q1802" s="80" t="s">
        <v>207</v>
      </c>
    </row>
    <row r="1803" spans="1:17" hidden="1">
      <c r="A1803" t="s">
        <v>3782</v>
      </c>
      <c r="B1803" t="s">
        <v>1136</v>
      </c>
      <c r="C1803">
        <v>200</v>
      </c>
      <c r="E1803" s="42">
        <f t="shared" si="36"/>
        <v>200</v>
      </c>
      <c r="F1803" s="77" t="s">
        <v>225</v>
      </c>
      <c r="G1803" s="77" t="s">
        <v>207</v>
      </c>
      <c r="H1803" s="77" t="s">
        <v>189</v>
      </c>
      <c r="I1803" s="13">
        <v>10</v>
      </c>
      <c r="J1803" s="14">
        <v>2015</v>
      </c>
      <c r="K1803" s="78" t="s">
        <v>182</v>
      </c>
      <c r="L1803" s="79" t="s">
        <v>232</v>
      </c>
      <c r="M1803" s="79" t="s">
        <v>23</v>
      </c>
      <c r="N1803" s="15" t="s">
        <v>28</v>
      </c>
      <c r="O1803" s="15" t="s">
        <v>29</v>
      </c>
      <c r="P1803" s="80" t="s">
        <v>2130</v>
      </c>
      <c r="Q1803" s="80" t="s">
        <v>207</v>
      </c>
    </row>
    <row r="1804" spans="1:17" hidden="1">
      <c r="A1804" s="112" t="s">
        <v>3783</v>
      </c>
      <c r="B1804" s="112" t="s">
        <v>3835</v>
      </c>
      <c r="C1804">
        <v>31.74</v>
      </c>
      <c r="E1804" s="42">
        <f t="shared" si="36"/>
        <v>31.74</v>
      </c>
      <c r="F1804" s="77" t="s">
        <v>225</v>
      </c>
      <c r="G1804" s="77" t="s">
        <v>207</v>
      </c>
      <c r="H1804" s="77" t="s">
        <v>189</v>
      </c>
      <c r="I1804" s="13">
        <v>10</v>
      </c>
      <c r="J1804" s="14">
        <v>2015</v>
      </c>
      <c r="K1804" s="78" t="s">
        <v>34</v>
      </c>
      <c r="L1804" s="79" t="s">
        <v>35</v>
      </c>
      <c r="M1804" s="79" t="s">
        <v>299</v>
      </c>
      <c r="N1804" s="15" t="s">
        <v>28</v>
      </c>
      <c r="O1804" s="15" t="s">
        <v>29</v>
      </c>
      <c r="P1804" s="80" t="s">
        <v>2130</v>
      </c>
      <c r="Q1804" s="80" t="s">
        <v>207</v>
      </c>
    </row>
    <row r="1805" spans="1:17" hidden="1">
      <c r="A1805" t="s">
        <v>3783</v>
      </c>
      <c r="B1805" t="s">
        <v>1136</v>
      </c>
      <c r="C1805">
        <v>100</v>
      </c>
      <c r="E1805" s="42">
        <f t="shared" si="36"/>
        <v>100</v>
      </c>
      <c r="F1805" s="77" t="s">
        <v>225</v>
      </c>
      <c r="G1805" s="77" t="s">
        <v>207</v>
      </c>
      <c r="H1805" s="77" t="s">
        <v>189</v>
      </c>
      <c r="I1805" s="13">
        <v>10</v>
      </c>
      <c r="J1805" s="14">
        <v>2015</v>
      </c>
      <c r="K1805" s="78" t="s">
        <v>182</v>
      </c>
      <c r="L1805" s="79" t="s">
        <v>232</v>
      </c>
      <c r="M1805" s="79" t="s">
        <v>23</v>
      </c>
      <c r="N1805" s="15" t="s">
        <v>28</v>
      </c>
      <c r="O1805" s="15" t="s">
        <v>29</v>
      </c>
      <c r="P1805" s="80" t="s">
        <v>2130</v>
      </c>
      <c r="Q1805" s="80" t="s">
        <v>207</v>
      </c>
    </row>
    <row r="1806" spans="1:17" hidden="1">
      <c r="A1806" t="s">
        <v>3784</v>
      </c>
      <c r="B1806" t="s">
        <v>1164</v>
      </c>
      <c r="C1806">
        <v>57.99</v>
      </c>
      <c r="E1806" s="42">
        <f t="shared" si="36"/>
        <v>57.99</v>
      </c>
      <c r="F1806" s="77" t="s">
        <v>225</v>
      </c>
      <c r="G1806" s="77" t="s">
        <v>207</v>
      </c>
      <c r="H1806" s="77" t="s">
        <v>189</v>
      </c>
      <c r="I1806" s="13">
        <v>10</v>
      </c>
      <c r="J1806" s="14">
        <v>2015</v>
      </c>
      <c r="K1806" s="78" t="s">
        <v>34</v>
      </c>
      <c r="L1806" s="79" t="s">
        <v>4944</v>
      </c>
      <c r="M1806" s="79" t="s">
        <v>299</v>
      </c>
      <c r="N1806" s="15" t="s">
        <v>28</v>
      </c>
      <c r="O1806" s="15" t="s">
        <v>29</v>
      </c>
      <c r="P1806" s="80" t="s">
        <v>2130</v>
      </c>
      <c r="Q1806" s="80" t="s">
        <v>207</v>
      </c>
    </row>
    <row r="1807" spans="1:17" hidden="1">
      <c r="A1807" t="s">
        <v>3784</v>
      </c>
      <c r="B1807" t="s">
        <v>3836</v>
      </c>
      <c r="C1807">
        <v>32.340000000000003</v>
      </c>
      <c r="E1807" s="42">
        <f t="shared" si="36"/>
        <v>32.340000000000003</v>
      </c>
      <c r="F1807" s="77" t="s">
        <v>225</v>
      </c>
      <c r="G1807" s="77" t="s">
        <v>207</v>
      </c>
      <c r="H1807" s="77" t="s">
        <v>189</v>
      </c>
      <c r="I1807" s="13">
        <v>10</v>
      </c>
      <c r="J1807" s="14">
        <v>2015</v>
      </c>
      <c r="K1807" s="78" t="s">
        <v>182</v>
      </c>
      <c r="L1807" s="79" t="s">
        <v>183</v>
      </c>
      <c r="M1807" s="79" t="s">
        <v>23</v>
      </c>
      <c r="N1807" s="15" t="s">
        <v>28</v>
      </c>
      <c r="O1807" s="15" t="s">
        <v>29</v>
      </c>
      <c r="P1807" s="80" t="s">
        <v>2130</v>
      </c>
      <c r="Q1807" s="80" t="s">
        <v>207</v>
      </c>
    </row>
    <row r="1808" spans="1:17" hidden="1">
      <c r="A1808" t="s">
        <v>3785</v>
      </c>
      <c r="B1808" t="s">
        <v>1223</v>
      </c>
      <c r="C1808" s="112">
        <v>146.97999999999999</v>
      </c>
      <c r="E1808" s="42">
        <f t="shared" si="36"/>
        <v>146.97999999999999</v>
      </c>
      <c r="F1808" s="77" t="s">
        <v>225</v>
      </c>
      <c r="G1808" s="77" t="s">
        <v>207</v>
      </c>
      <c r="H1808" s="77" t="s">
        <v>189</v>
      </c>
      <c r="I1808" s="13">
        <v>11</v>
      </c>
      <c r="J1808" s="14">
        <v>2015</v>
      </c>
      <c r="K1808" s="78" t="s">
        <v>34</v>
      </c>
      <c r="L1808" s="79" t="s">
        <v>35</v>
      </c>
      <c r="M1808" s="79" t="s">
        <v>299</v>
      </c>
      <c r="N1808" s="15" t="s">
        <v>28</v>
      </c>
      <c r="O1808" s="15" t="s">
        <v>29</v>
      </c>
      <c r="P1808" s="80" t="s">
        <v>2130</v>
      </c>
      <c r="Q1808" s="80" t="s">
        <v>207</v>
      </c>
    </row>
    <row r="1809" spans="1:17" hidden="1">
      <c r="A1809" t="s">
        <v>3785</v>
      </c>
      <c r="B1809" t="s">
        <v>2116</v>
      </c>
      <c r="C1809">
        <v>11.9</v>
      </c>
      <c r="E1809" s="42">
        <f t="shared" si="36"/>
        <v>11.9</v>
      </c>
      <c r="F1809" s="77" t="s">
        <v>225</v>
      </c>
      <c r="G1809" s="77" t="s">
        <v>207</v>
      </c>
      <c r="H1809" s="77" t="s">
        <v>189</v>
      </c>
      <c r="I1809" s="13">
        <v>11</v>
      </c>
      <c r="J1809" s="14">
        <v>2015</v>
      </c>
      <c r="K1809" s="78" t="s">
        <v>463</v>
      </c>
      <c r="L1809" s="79" t="s">
        <v>1285</v>
      </c>
      <c r="M1809" s="79" t="s">
        <v>299</v>
      </c>
      <c r="N1809" s="15" t="s">
        <v>28</v>
      </c>
      <c r="O1809" s="15" t="s">
        <v>29</v>
      </c>
      <c r="P1809" s="80" t="s">
        <v>2130</v>
      </c>
      <c r="Q1809" s="80" t="s">
        <v>207</v>
      </c>
    </row>
    <row r="1810" spans="1:17" hidden="1">
      <c r="A1810" t="s">
        <v>3786</v>
      </c>
      <c r="B1810" t="s">
        <v>4820</v>
      </c>
      <c r="C1810">
        <v>11.3</v>
      </c>
      <c r="E1810" s="42">
        <f t="shared" si="36"/>
        <v>11.3</v>
      </c>
      <c r="F1810" s="77" t="s">
        <v>225</v>
      </c>
      <c r="G1810" s="77" t="s">
        <v>207</v>
      </c>
      <c r="H1810" s="77" t="s">
        <v>189</v>
      </c>
      <c r="I1810" s="13">
        <v>11</v>
      </c>
      <c r="J1810" s="14">
        <v>2015</v>
      </c>
      <c r="K1810" s="78" t="s">
        <v>182</v>
      </c>
      <c r="L1810" s="79" t="s">
        <v>183</v>
      </c>
      <c r="M1810" s="79" t="s">
        <v>23</v>
      </c>
      <c r="N1810" s="15" t="s">
        <v>28</v>
      </c>
      <c r="O1810" s="15" t="s">
        <v>29</v>
      </c>
      <c r="P1810" s="80" t="s">
        <v>2130</v>
      </c>
      <c r="Q1810" s="80" t="s">
        <v>207</v>
      </c>
    </row>
    <row r="1811" spans="1:17" hidden="1">
      <c r="A1811" t="s">
        <v>3786</v>
      </c>
      <c r="B1811" t="s">
        <v>4821</v>
      </c>
      <c r="C1811">
        <v>235.25</v>
      </c>
      <c r="E1811" s="42">
        <f t="shared" si="36"/>
        <v>235.25</v>
      </c>
      <c r="F1811" s="77" t="s">
        <v>225</v>
      </c>
      <c r="G1811" s="77" t="s">
        <v>207</v>
      </c>
      <c r="H1811" s="77" t="s">
        <v>189</v>
      </c>
      <c r="I1811" s="13">
        <v>11</v>
      </c>
      <c r="J1811" s="14">
        <v>2015</v>
      </c>
      <c r="K1811" s="78" t="s">
        <v>182</v>
      </c>
      <c r="L1811" s="79" t="s">
        <v>183</v>
      </c>
      <c r="M1811" s="79" t="s">
        <v>23</v>
      </c>
      <c r="N1811" s="15" t="s">
        <v>28</v>
      </c>
      <c r="O1811" s="15" t="s">
        <v>29</v>
      </c>
      <c r="P1811" s="80" t="s">
        <v>2130</v>
      </c>
      <c r="Q1811" s="80" t="s">
        <v>207</v>
      </c>
    </row>
    <row r="1812" spans="1:17" hidden="1">
      <c r="A1812" t="s">
        <v>3786</v>
      </c>
      <c r="B1812" t="s">
        <v>1230</v>
      </c>
      <c r="C1812" s="1">
        <v>10.48</v>
      </c>
      <c r="E1812" s="42">
        <f t="shared" si="36"/>
        <v>10.48</v>
      </c>
      <c r="F1812" s="77" t="s">
        <v>225</v>
      </c>
      <c r="G1812" s="77" t="s">
        <v>207</v>
      </c>
      <c r="H1812" s="77" t="s">
        <v>189</v>
      </c>
      <c r="I1812" s="13">
        <v>11</v>
      </c>
      <c r="J1812" s="14">
        <v>2015</v>
      </c>
      <c r="K1812" s="78" t="s">
        <v>413</v>
      </c>
      <c r="L1812" s="79" t="s">
        <v>3837</v>
      </c>
      <c r="M1812" s="79" t="s">
        <v>288</v>
      </c>
      <c r="N1812" s="15" t="s">
        <v>28</v>
      </c>
      <c r="O1812" s="15" t="s">
        <v>29</v>
      </c>
      <c r="P1812" s="80" t="s">
        <v>2130</v>
      </c>
      <c r="Q1812" s="80" t="s">
        <v>207</v>
      </c>
    </row>
    <row r="1813" spans="1:17" hidden="1">
      <c r="A1813" t="s">
        <v>3786</v>
      </c>
      <c r="B1813" t="s">
        <v>4822</v>
      </c>
      <c r="C1813" s="1">
        <v>32.44</v>
      </c>
      <c r="E1813" s="42">
        <f t="shared" si="36"/>
        <v>32.44</v>
      </c>
      <c r="F1813" s="77" t="s">
        <v>225</v>
      </c>
      <c r="G1813" s="77" t="s">
        <v>207</v>
      </c>
      <c r="H1813" s="77" t="s">
        <v>189</v>
      </c>
      <c r="I1813" s="13">
        <v>11</v>
      </c>
      <c r="J1813" s="14">
        <v>2015</v>
      </c>
      <c r="K1813" s="78" t="s">
        <v>34</v>
      </c>
      <c r="L1813" s="79" t="s">
        <v>35</v>
      </c>
      <c r="M1813" s="79" t="s">
        <v>299</v>
      </c>
      <c r="N1813" s="15" t="s">
        <v>28</v>
      </c>
      <c r="O1813" s="15" t="s">
        <v>29</v>
      </c>
      <c r="P1813" s="80" t="s">
        <v>2130</v>
      </c>
      <c r="Q1813" s="80" t="s">
        <v>207</v>
      </c>
    </row>
    <row r="1814" spans="1:17" hidden="1">
      <c r="A1814" t="s">
        <v>3786</v>
      </c>
      <c r="B1814" t="s">
        <v>4823</v>
      </c>
      <c r="C1814" s="1">
        <v>107.07</v>
      </c>
      <c r="E1814" s="42">
        <f t="shared" si="36"/>
        <v>107.07</v>
      </c>
      <c r="F1814" s="77" t="s">
        <v>225</v>
      </c>
      <c r="G1814" s="77" t="s">
        <v>207</v>
      </c>
      <c r="H1814" s="77" t="s">
        <v>189</v>
      </c>
      <c r="I1814" s="13">
        <v>11</v>
      </c>
      <c r="J1814" s="14">
        <v>2015</v>
      </c>
      <c r="K1814" s="78" t="s">
        <v>123</v>
      </c>
      <c r="L1814" s="79" t="s">
        <v>101</v>
      </c>
      <c r="M1814" s="79" t="s">
        <v>284</v>
      </c>
      <c r="N1814" s="15" t="s">
        <v>28</v>
      </c>
      <c r="O1814" s="15" t="s">
        <v>29</v>
      </c>
      <c r="P1814" s="80" t="s">
        <v>2130</v>
      </c>
      <c r="Q1814" s="80" t="s">
        <v>207</v>
      </c>
    </row>
    <row r="1815" spans="1:17" hidden="1">
      <c r="A1815" t="s">
        <v>3786</v>
      </c>
      <c r="B1815" t="s">
        <v>4824</v>
      </c>
      <c r="C1815" s="1">
        <v>2.25</v>
      </c>
      <c r="E1815" s="42">
        <f t="shared" si="36"/>
        <v>2.25</v>
      </c>
      <c r="F1815" s="77" t="s">
        <v>225</v>
      </c>
      <c r="G1815" s="77" t="s">
        <v>207</v>
      </c>
      <c r="H1815" s="77" t="s">
        <v>189</v>
      </c>
      <c r="I1815" s="13">
        <v>11</v>
      </c>
      <c r="J1815" s="14">
        <v>2015</v>
      </c>
      <c r="K1815" s="78" t="s">
        <v>123</v>
      </c>
      <c r="L1815" s="79" t="s">
        <v>101</v>
      </c>
      <c r="M1815" s="79" t="s">
        <v>284</v>
      </c>
      <c r="N1815" s="15" t="s">
        <v>28</v>
      </c>
      <c r="O1815" s="15" t="s">
        <v>29</v>
      </c>
      <c r="P1815" s="80" t="s">
        <v>2130</v>
      </c>
      <c r="Q1815" s="80" t="s">
        <v>207</v>
      </c>
    </row>
    <row r="1816" spans="1:17" hidden="1">
      <c r="A1816" t="s">
        <v>3786</v>
      </c>
      <c r="B1816" t="s">
        <v>1136</v>
      </c>
      <c r="C1816" s="1">
        <v>200</v>
      </c>
      <c r="E1816" s="42">
        <f t="shared" si="36"/>
        <v>200</v>
      </c>
      <c r="F1816" s="77" t="s">
        <v>225</v>
      </c>
      <c r="G1816" s="77" t="s">
        <v>207</v>
      </c>
      <c r="H1816" s="77" t="s">
        <v>189</v>
      </c>
      <c r="I1816" s="13">
        <v>11</v>
      </c>
      <c r="J1816" s="14">
        <v>2015</v>
      </c>
      <c r="K1816" s="78" t="s">
        <v>182</v>
      </c>
      <c r="L1816" s="79" t="s">
        <v>232</v>
      </c>
      <c r="M1816" s="79" t="s">
        <v>23</v>
      </c>
      <c r="N1816" s="15" t="s">
        <v>28</v>
      </c>
      <c r="O1816" s="15" t="s">
        <v>29</v>
      </c>
      <c r="P1816" s="80" t="s">
        <v>2130</v>
      </c>
      <c r="Q1816" s="80" t="s">
        <v>207</v>
      </c>
    </row>
    <row r="1817" spans="1:17" hidden="1">
      <c r="A1817" t="s">
        <v>3786</v>
      </c>
      <c r="B1817" t="s">
        <v>1126</v>
      </c>
      <c r="C1817" s="1">
        <v>129.79</v>
      </c>
      <c r="E1817" s="42">
        <f t="shared" si="36"/>
        <v>129.79</v>
      </c>
      <c r="F1817" s="77" t="s">
        <v>225</v>
      </c>
      <c r="G1817" s="77" t="s">
        <v>207</v>
      </c>
      <c r="H1817" s="77" t="s">
        <v>189</v>
      </c>
      <c r="I1817" s="13">
        <v>11</v>
      </c>
      <c r="J1817" s="14">
        <v>2015</v>
      </c>
      <c r="K1817" s="78" t="s">
        <v>423</v>
      </c>
      <c r="L1817" s="79" t="s">
        <v>1242</v>
      </c>
      <c r="M1817" s="79" t="s">
        <v>288</v>
      </c>
      <c r="N1817" s="15" t="s">
        <v>28</v>
      </c>
      <c r="O1817" s="15" t="s">
        <v>29</v>
      </c>
      <c r="P1817" s="80" t="s">
        <v>2130</v>
      </c>
      <c r="Q1817" s="80" t="s">
        <v>207</v>
      </c>
    </row>
    <row r="1818" spans="1:17" hidden="1">
      <c r="A1818" t="s">
        <v>4769</v>
      </c>
      <c r="B1818" t="s">
        <v>4825</v>
      </c>
      <c r="C1818" s="1">
        <v>116.4</v>
      </c>
      <c r="E1818" s="42">
        <f t="shared" si="36"/>
        <v>116.4</v>
      </c>
      <c r="F1818" s="77" t="s">
        <v>225</v>
      </c>
      <c r="G1818" s="77" t="s">
        <v>207</v>
      </c>
      <c r="H1818" s="77" t="s">
        <v>189</v>
      </c>
      <c r="I1818" s="13">
        <v>11</v>
      </c>
      <c r="J1818" s="14">
        <v>2015</v>
      </c>
      <c r="K1818" s="78" t="s">
        <v>182</v>
      </c>
      <c r="L1818" s="79" t="s">
        <v>183</v>
      </c>
      <c r="M1818" s="79" t="s">
        <v>23</v>
      </c>
      <c r="N1818" s="15" t="s">
        <v>28</v>
      </c>
      <c r="O1818" s="15" t="s">
        <v>29</v>
      </c>
      <c r="P1818" s="80" t="s">
        <v>2130</v>
      </c>
      <c r="Q1818" s="80" t="s">
        <v>207</v>
      </c>
    </row>
    <row r="1819" spans="1:17" hidden="1">
      <c r="A1819" t="s">
        <v>4769</v>
      </c>
      <c r="B1819" t="s">
        <v>1219</v>
      </c>
      <c r="C1819" s="1">
        <v>38.96</v>
      </c>
      <c r="E1819" s="42">
        <f t="shared" si="36"/>
        <v>38.96</v>
      </c>
      <c r="F1819" s="77" t="s">
        <v>225</v>
      </c>
      <c r="G1819" s="77" t="s">
        <v>207</v>
      </c>
      <c r="H1819" s="77" t="s">
        <v>189</v>
      </c>
      <c r="I1819" s="13">
        <v>11</v>
      </c>
      <c r="J1819" s="14">
        <v>2015</v>
      </c>
      <c r="K1819" s="78" t="s">
        <v>123</v>
      </c>
      <c r="L1819" s="79" t="s">
        <v>101</v>
      </c>
      <c r="M1819" s="79" t="s">
        <v>284</v>
      </c>
      <c r="N1819" s="15" t="s">
        <v>28</v>
      </c>
      <c r="O1819" s="15" t="s">
        <v>29</v>
      </c>
      <c r="P1819" s="80" t="s">
        <v>2130</v>
      </c>
      <c r="Q1819" s="80" t="s">
        <v>207</v>
      </c>
    </row>
    <row r="1820" spans="1:17" hidden="1">
      <c r="A1820" t="s">
        <v>4769</v>
      </c>
      <c r="B1820" t="s">
        <v>4826</v>
      </c>
      <c r="C1820" s="1">
        <v>40</v>
      </c>
      <c r="E1820" s="42">
        <f t="shared" si="36"/>
        <v>40</v>
      </c>
      <c r="F1820" s="77" t="s">
        <v>225</v>
      </c>
      <c r="G1820" s="77" t="s">
        <v>207</v>
      </c>
      <c r="H1820" s="77" t="s">
        <v>189</v>
      </c>
      <c r="I1820" s="13">
        <v>11</v>
      </c>
      <c r="J1820" s="14">
        <v>2015</v>
      </c>
      <c r="K1820" s="78" t="s">
        <v>496</v>
      </c>
      <c r="L1820" s="79" t="s">
        <v>3839</v>
      </c>
      <c r="M1820" s="79" t="s">
        <v>23</v>
      </c>
      <c r="N1820" s="15" t="s">
        <v>28</v>
      </c>
      <c r="O1820" s="15" t="s">
        <v>29</v>
      </c>
      <c r="P1820" s="80" t="s">
        <v>2130</v>
      </c>
      <c r="Q1820" s="80" t="s">
        <v>207</v>
      </c>
    </row>
    <row r="1821" spans="1:17" hidden="1">
      <c r="A1821" t="s">
        <v>4770</v>
      </c>
      <c r="B1821" t="s">
        <v>4827</v>
      </c>
      <c r="C1821" s="1">
        <v>29.03</v>
      </c>
      <c r="E1821" s="42">
        <f t="shared" si="36"/>
        <v>29.03</v>
      </c>
      <c r="F1821" s="77" t="s">
        <v>225</v>
      </c>
      <c r="G1821" s="77" t="s">
        <v>207</v>
      </c>
      <c r="H1821" s="77" t="s">
        <v>189</v>
      </c>
      <c r="I1821" s="13">
        <v>11</v>
      </c>
      <c r="J1821" s="14">
        <v>2015</v>
      </c>
      <c r="K1821" s="78" t="s">
        <v>182</v>
      </c>
      <c r="L1821" s="79" t="s">
        <v>183</v>
      </c>
      <c r="M1821" s="79" t="s">
        <v>23</v>
      </c>
      <c r="N1821" s="15" t="s">
        <v>28</v>
      </c>
      <c r="O1821" s="15" t="s">
        <v>29</v>
      </c>
      <c r="P1821" s="80" t="s">
        <v>2130</v>
      </c>
      <c r="Q1821" s="80" t="s">
        <v>207</v>
      </c>
    </row>
    <row r="1822" spans="1:17" hidden="1">
      <c r="A1822" t="s">
        <v>4770</v>
      </c>
      <c r="B1822" t="s">
        <v>1136</v>
      </c>
      <c r="C1822" s="1">
        <v>100</v>
      </c>
      <c r="E1822" s="42">
        <f t="shared" si="36"/>
        <v>100</v>
      </c>
      <c r="F1822" s="77" t="s">
        <v>225</v>
      </c>
      <c r="G1822" s="77" t="s">
        <v>207</v>
      </c>
      <c r="H1822" s="77" t="s">
        <v>189</v>
      </c>
      <c r="I1822" s="13">
        <v>11</v>
      </c>
      <c r="J1822" s="14">
        <v>2015</v>
      </c>
      <c r="K1822" s="78" t="s">
        <v>182</v>
      </c>
      <c r="L1822" s="79" t="s">
        <v>232</v>
      </c>
      <c r="M1822" s="79" t="s">
        <v>23</v>
      </c>
      <c r="N1822" s="15" t="s">
        <v>28</v>
      </c>
      <c r="O1822" s="15" t="s">
        <v>29</v>
      </c>
      <c r="P1822" s="80" t="s">
        <v>2130</v>
      </c>
      <c r="Q1822" s="80" t="s">
        <v>207</v>
      </c>
    </row>
    <row r="1823" spans="1:17" hidden="1">
      <c r="A1823" t="s">
        <v>4770</v>
      </c>
      <c r="B1823" t="s">
        <v>4828</v>
      </c>
      <c r="C1823" s="1">
        <v>52.04</v>
      </c>
      <c r="E1823" s="42">
        <f t="shared" si="36"/>
        <v>52.04</v>
      </c>
      <c r="F1823" s="77" t="s">
        <v>225</v>
      </c>
      <c r="G1823" s="77" t="s">
        <v>207</v>
      </c>
      <c r="H1823" s="77" t="s">
        <v>189</v>
      </c>
      <c r="I1823" s="13">
        <v>11</v>
      </c>
      <c r="J1823" s="14">
        <v>2015</v>
      </c>
      <c r="K1823" s="78" t="s">
        <v>34</v>
      </c>
      <c r="L1823" s="79" t="s">
        <v>35</v>
      </c>
      <c r="M1823" s="79" t="s">
        <v>299</v>
      </c>
      <c r="N1823" s="15" t="s">
        <v>28</v>
      </c>
      <c r="O1823" s="15" t="s">
        <v>29</v>
      </c>
      <c r="P1823" s="80" t="s">
        <v>2130</v>
      </c>
      <c r="Q1823" s="80" t="s">
        <v>207</v>
      </c>
    </row>
    <row r="1824" spans="1:17" hidden="1">
      <c r="A1824" t="s">
        <v>4771</v>
      </c>
      <c r="B1824" t="s">
        <v>4829</v>
      </c>
      <c r="C1824" s="1">
        <v>18.170000000000002</v>
      </c>
      <c r="E1824" s="42">
        <f t="shared" si="36"/>
        <v>18.170000000000002</v>
      </c>
      <c r="F1824" s="77" t="s">
        <v>225</v>
      </c>
      <c r="G1824" s="77" t="s">
        <v>207</v>
      </c>
      <c r="H1824" s="77" t="s">
        <v>189</v>
      </c>
      <c r="I1824" s="13">
        <v>11</v>
      </c>
      <c r="J1824" s="14">
        <v>2015</v>
      </c>
      <c r="K1824" s="78" t="s">
        <v>100</v>
      </c>
      <c r="L1824" s="79" t="s">
        <v>4942</v>
      </c>
      <c r="M1824" s="79" t="s">
        <v>23</v>
      </c>
      <c r="N1824" s="15" t="s">
        <v>28</v>
      </c>
      <c r="O1824" s="15" t="s">
        <v>24</v>
      </c>
      <c r="P1824" s="80" t="s">
        <v>2130</v>
      </c>
      <c r="Q1824" s="80" t="s">
        <v>207</v>
      </c>
    </row>
    <row r="1825" spans="1:17" hidden="1">
      <c r="A1825" t="s">
        <v>4771</v>
      </c>
      <c r="B1825" t="s">
        <v>1921</v>
      </c>
      <c r="C1825" s="1">
        <v>43.29</v>
      </c>
      <c r="E1825" s="42">
        <f t="shared" si="36"/>
        <v>43.29</v>
      </c>
      <c r="F1825" s="77" t="s">
        <v>225</v>
      </c>
      <c r="G1825" s="77" t="s">
        <v>207</v>
      </c>
      <c r="H1825" s="77" t="s">
        <v>189</v>
      </c>
      <c r="I1825" s="13">
        <v>11</v>
      </c>
      <c r="J1825" s="14">
        <v>2015</v>
      </c>
      <c r="K1825" s="78" t="s">
        <v>123</v>
      </c>
      <c r="L1825" s="79" t="s">
        <v>101</v>
      </c>
      <c r="M1825" s="79" t="s">
        <v>284</v>
      </c>
      <c r="N1825" s="15" t="s">
        <v>28</v>
      </c>
      <c r="O1825" s="15" t="s">
        <v>29</v>
      </c>
      <c r="P1825" s="80" t="s">
        <v>2130</v>
      </c>
      <c r="Q1825" s="80" t="s">
        <v>207</v>
      </c>
    </row>
    <row r="1826" spans="1:17" hidden="1">
      <c r="A1826" t="s">
        <v>4771</v>
      </c>
      <c r="B1826" t="s">
        <v>1136</v>
      </c>
      <c r="C1826" s="1">
        <v>200</v>
      </c>
      <c r="E1826" s="42">
        <f t="shared" si="36"/>
        <v>200</v>
      </c>
      <c r="F1826" s="77" t="s">
        <v>225</v>
      </c>
      <c r="G1826" s="77" t="s">
        <v>207</v>
      </c>
      <c r="H1826" s="77" t="s">
        <v>189</v>
      </c>
      <c r="I1826" s="13">
        <v>11</v>
      </c>
      <c r="J1826" s="14">
        <v>2015</v>
      </c>
      <c r="K1826" s="78" t="s">
        <v>182</v>
      </c>
      <c r="L1826" s="79" t="s">
        <v>232</v>
      </c>
      <c r="M1826" s="79" t="s">
        <v>23</v>
      </c>
      <c r="N1826" s="15" t="s">
        <v>28</v>
      </c>
      <c r="O1826" s="15" t="s">
        <v>29</v>
      </c>
      <c r="P1826" s="80" t="s">
        <v>2130</v>
      </c>
      <c r="Q1826" s="80" t="s">
        <v>207</v>
      </c>
    </row>
    <row r="1827" spans="1:17" hidden="1">
      <c r="A1827" t="s">
        <v>4771</v>
      </c>
      <c r="B1827" t="s">
        <v>1131</v>
      </c>
      <c r="C1827" s="1">
        <v>15</v>
      </c>
      <c r="E1827" s="42">
        <f t="shared" si="36"/>
        <v>15</v>
      </c>
      <c r="F1827" s="77" t="s">
        <v>225</v>
      </c>
      <c r="G1827" s="77" t="s">
        <v>207</v>
      </c>
      <c r="H1827" s="77" t="s">
        <v>189</v>
      </c>
      <c r="I1827" s="13">
        <v>11</v>
      </c>
      <c r="J1827" s="14">
        <v>2015</v>
      </c>
      <c r="K1827" s="78" t="s">
        <v>435</v>
      </c>
      <c r="L1827" s="79" t="s">
        <v>79</v>
      </c>
      <c r="M1827" s="79" t="s">
        <v>23</v>
      </c>
      <c r="N1827" s="15" t="s">
        <v>28</v>
      </c>
      <c r="O1827" s="15" t="s">
        <v>29</v>
      </c>
      <c r="P1827" s="80" t="s">
        <v>2130</v>
      </c>
      <c r="Q1827" s="80" t="s">
        <v>207</v>
      </c>
    </row>
    <row r="1828" spans="1:17" hidden="1">
      <c r="A1828" t="s">
        <v>4772</v>
      </c>
      <c r="B1828" t="s">
        <v>1132</v>
      </c>
      <c r="C1828" s="1">
        <v>49</v>
      </c>
      <c r="E1828" s="42">
        <f t="shared" si="36"/>
        <v>49</v>
      </c>
      <c r="F1828" s="77" t="s">
        <v>225</v>
      </c>
      <c r="G1828" s="77" t="s">
        <v>207</v>
      </c>
      <c r="H1828" s="77" t="s">
        <v>189</v>
      </c>
      <c r="I1828" s="13">
        <v>11</v>
      </c>
      <c r="J1828" s="14">
        <v>2015</v>
      </c>
      <c r="K1828" s="78" t="s">
        <v>78</v>
      </c>
      <c r="L1828" s="79" t="s">
        <v>1245</v>
      </c>
      <c r="M1828" s="79" t="s">
        <v>23</v>
      </c>
      <c r="N1828" s="15" t="s">
        <v>28</v>
      </c>
      <c r="O1828" s="15" t="s">
        <v>29</v>
      </c>
      <c r="P1828" s="80" t="s">
        <v>2130</v>
      </c>
      <c r="Q1828" s="80" t="s">
        <v>207</v>
      </c>
    </row>
    <row r="1829" spans="1:17" hidden="1">
      <c r="A1829" t="s">
        <v>4772</v>
      </c>
      <c r="B1829" t="s">
        <v>4830</v>
      </c>
      <c r="C1829" s="1">
        <v>72.78</v>
      </c>
      <c r="E1829" s="42">
        <f t="shared" si="36"/>
        <v>72.78</v>
      </c>
      <c r="F1829" s="77" t="s">
        <v>225</v>
      </c>
      <c r="G1829" s="77" t="s">
        <v>207</v>
      </c>
      <c r="H1829" s="77" t="s">
        <v>189</v>
      </c>
      <c r="I1829" s="13">
        <v>11</v>
      </c>
      <c r="J1829" s="14">
        <v>2015</v>
      </c>
      <c r="K1829" s="78" t="s">
        <v>461</v>
      </c>
      <c r="L1829" s="79" t="s">
        <v>1243</v>
      </c>
      <c r="M1829" s="79" t="s">
        <v>23</v>
      </c>
      <c r="N1829" s="15" t="s">
        <v>28</v>
      </c>
      <c r="O1829" s="15" t="s">
        <v>29</v>
      </c>
      <c r="P1829" s="80" t="s">
        <v>2130</v>
      </c>
      <c r="Q1829" s="80" t="s">
        <v>207</v>
      </c>
    </row>
    <row r="1830" spans="1:17" hidden="1">
      <c r="A1830" t="s">
        <v>4772</v>
      </c>
      <c r="B1830" t="s">
        <v>4831</v>
      </c>
      <c r="C1830" s="1">
        <v>19.600000000000001</v>
      </c>
      <c r="E1830" s="42">
        <f t="shared" si="36"/>
        <v>19.600000000000001</v>
      </c>
      <c r="F1830" s="77" t="s">
        <v>225</v>
      </c>
      <c r="G1830" s="77" t="s">
        <v>207</v>
      </c>
      <c r="H1830" s="77" t="s">
        <v>189</v>
      </c>
      <c r="I1830" s="13">
        <v>11</v>
      </c>
      <c r="J1830" s="14">
        <v>2015</v>
      </c>
      <c r="K1830" s="78" t="s">
        <v>34</v>
      </c>
      <c r="L1830" s="79" t="s">
        <v>35</v>
      </c>
      <c r="M1830" s="79" t="s">
        <v>299</v>
      </c>
      <c r="N1830" s="15" t="s">
        <v>28</v>
      </c>
      <c r="O1830" s="15" t="s">
        <v>29</v>
      </c>
      <c r="P1830" s="80" t="s">
        <v>2130</v>
      </c>
      <c r="Q1830" s="80" t="s">
        <v>207</v>
      </c>
    </row>
    <row r="1831" spans="1:17" hidden="1">
      <c r="A1831" t="s">
        <v>4772</v>
      </c>
      <c r="B1831" t="s">
        <v>1136</v>
      </c>
      <c r="C1831" s="1">
        <v>50</v>
      </c>
      <c r="E1831" s="42">
        <f t="shared" si="36"/>
        <v>50</v>
      </c>
      <c r="F1831" s="77" t="s">
        <v>225</v>
      </c>
      <c r="G1831" s="77" t="s">
        <v>207</v>
      </c>
      <c r="H1831" s="77" t="s">
        <v>189</v>
      </c>
      <c r="I1831" s="13">
        <v>11</v>
      </c>
      <c r="J1831" s="14">
        <v>2015</v>
      </c>
      <c r="K1831" s="78" t="s">
        <v>182</v>
      </c>
      <c r="L1831" s="79" t="s">
        <v>232</v>
      </c>
      <c r="M1831" s="79" t="s">
        <v>23</v>
      </c>
      <c r="N1831" s="15" t="s">
        <v>28</v>
      </c>
      <c r="O1831" s="15" t="s">
        <v>29</v>
      </c>
      <c r="P1831" s="80" t="s">
        <v>2130</v>
      </c>
      <c r="Q1831" s="80" t="s">
        <v>207</v>
      </c>
    </row>
    <row r="1832" spans="1:17" hidden="1">
      <c r="A1832" t="s">
        <v>4773</v>
      </c>
      <c r="B1832" t="s">
        <v>4832</v>
      </c>
      <c r="C1832" s="1">
        <v>25.65</v>
      </c>
      <c r="E1832" s="42">
        <f t="shared" si="36"/>
        <v>25.65</v>
      </c>
      <c r="F1832" s="77" t="s">
        <v>225</v>
      </c>
      <c r="G1832" s="77" t="s">
        <v>207</v>
      </c>
      <c r="H1832" s="77" t="s">
        <v>189</v>
      </c>
      <c r="I1832" s="13">
        <v>11</v>
      </c>
      <c r="J1832" s="14">
        <v>2015</v>
      </c>
      <c r="K1832" s="78" t="s">
        <v>182</v>
      </c>
      <c r="L1832" s="79" t="s">
        <v>183</v>
      </c>
      <c r="M1832" s="79" t="s">
        <v>23</v>
      </c>
      <c r="N1832" s="15" t="s">
        <v>28</v>
      </c>
      <c r="O1832" s="15" t="s">
        <v>29</v>
      </c>
      <c r="P1832" s="80" t="s">
        <v>2130</v>
      </c>
      <c r="Q1832" s="80" t="s">
        <v>207</v>
      </c>
    </row>
    <row r="1833" spans="1:17" hidden="1">
      <c r="A1833" t="s">
        <v>4773</v>
      </c>
      <c r="B1833" t="s">
        <v>4833</v>
      </c>
      <c r="C1833" s="1">
        <v>136.01</v>
      </c>
      <c r="E1833" s="42">
        <f t="shared" si="36"/>
        <v>136.01</v>
      </c>
      <c r="F1833" s="77" t="s">
        <v>225</v>
      </c>
      <c r="G1833" s="77" t="s">
        <v>207</v>
      </c>
      <c r="H1833" s="77" t="s">
        <v>189</v>
      </c>
      <c r="I1833" s="13">
        <v>11</v>
      </c>
      <c r="J1833" s="14">
        <v>2015</v>
      </c>
      <c r="K1833" s="78" t="s">
        <v>182</v>
      </c>
      <c r="L1833" s="79" t="s">
        <v>183</v>
      </c>
      <c r="M1833" s="79" t="s">
        <v>23</v>
      </c>
      <c r="N1833" s="15" t="s">
        <v>28</v>
      </c>
      <c r="O1833" s="15" t="s">
        <v>29</v>
      </c>
      <c r="P1833" s="80" t="s">
        <v>2130</v>
      </c>
      <c r="Q1833" s="80" t="s">
        <v>207</v>
      </c>
    </row>
    <row r="1834" spans="1:17" hidden="1">
      <c r="A1834" t="s">
        <v>4773</v>
      </c>
      <c r="B1834" t="s">
        <v>4834</v>
      </c>
      <c r="C1834" s="1">
        <v>622.23</v>
      </c>
      <c r="E1834" s="42">
        <f t="shared" si="36"/>
        <v>622.23</v>
      </c>
      <c r="F1834" s="77" t="s">
        <v>225</v>
      </c>
      <c r="G1834" s="77" t="s">
        <v>207</v>
      </c>
      <c r="H1834" s="77" t="s">
        <v>189</v>
      </c>
      <c r="I1834" s="13">
        <v>11</v>
      </c>
      <c r="J1834" s="14">
        <v>2015</v>
      </c>
      <c r="K1834" s="78" t="s">
        <v>182</v>
      </c>
      <c r="L1834" s="79" t="s">
        <v>183</v>
      </c>
      <c r="M1834" s="79" t="s">
        <v>23</v>
      </c>
      <c r="N1834" s="15" t="s">
        <v>28</v>
      </c>
      <c r="O1834" s="15" t="s">
        <v>29</v>
      </c>
      <c r="P1834" s="80" t="s">
        <v>2130</v>
      </c>
      <c r="Q1834" s="80" t="s">
        <v>207</v>
      </c>
    </row>
    <row r="1835" spans="1:17" hidden="1">
      <c r="A1835" t="s">
        <v>4774</v>
      </c>
      <c r="B1835" t="s">
        <v>4835</v>
      </c>
      <c r="C1835" s="1">
        <v>6.26</v>
      </c>
      <c r="E1835" s="42">
        <f t="shared" si="36"/>
        <v>6.26</v>
      </c>
      <c r="F1835" s="77" t="s">
        <v>225</v>
      </c>
      <c r="G1835" s="77" t="s">
        <v>207</v>
      </c>
      <c r="H1835" s="77" t="s">
        <v>189</v>
      </c>
      <c r="I1835" s="13">
        <v>11</v>
      </c>
      <c r="J1835" s="14">
        <v>2015</v>
      </c>
      <c r="K1835" s="78" t="s">
        <v>140</v>
      </c>
      <c r="L1835" s="79" t="s">
        <v>4943</v>
      </c>
      <c r="M1835" s="79" t="s">
        <v>284</v>
      </c>
      <c r="N1835" s="15" t="s">
        <v>28</v>
      </c>
      <c r="O1835" s="15" t="s">
        <v>29</v>
      </c>
      <c r="P1835" s="80" t="s">
        <v>2130</v>
      </c>
      <c r="Q1835" s="80" t="s">
        <v>207</v>
      </c>
    </row>
    <row r="1836" spans="1:17" hidden="1">
      <c r="A1836" t="s">
        <v>4774</v>
      </c>
      <c r="B1836" t="s">
        <v>4836</v>
      </c>
      <c r="C1836" s="1">
        <v>9.99</v>
      </c>
      <c r="E1836" s="42">
        <f t="shared" si="36"/>
        <v>9.99</v>
      </c>
      <c r="F1836" s="77" t="s">
        <v>225</v>
      </c>
      <c r="G1836" s="77" t="s">
        <v>207</v>
      </c>
      <c r="H1836" s="77" t="s">
        <v>189</v>
      </c>
      <c r="I1836" s="13">
        <v>11</v>
      </c>
      <c r="J1836" s="14">
        <v>2015</v>
      </c>
      <c r="K1836" s="78" t="s">
        <v>34</v>
      </c>
      <c r="L1836" s="79" t="s">
        <v>35</v>
      </c>
      <c r="M1836" s="79" t="s">
        <v>299</v>
      </c>
      <c r="N1836" s="15" t="s">
        <v>28</v>
      </c>
      <c r="O1836" s="15" t="s">
        <v>29</v>
      </c>
      <c r="P1836" s="80" t="s">
        <v>2130</v>
      </c>
      <c r="Q1836" s="80" t="s">
        <v>207</v>
      </c>
    </row>
    <row r="1837" spans="1:17" hidden="1">
      <c r="A1837" t="s">
        <v>4774</v>
      </c>
      <c r="B1837" t="s">
        <v>4837</v>
      </c>
      <c r="C1837" s="1">
        <v>228.12</v>
      </c>
      <c r="E1837" s="42">
        <f t="shared" ref="E1837:E1900" si="37">C1837</f>
        <v>228.12</v>
      </c>
      <c r="F1837" s="77" t="s">
        <v>225</v>
      </c>
      <c r="G1837" s="77" t="s">
        <v>207</v>
      </c>
      <c r="H1837" s="77" t="s">
        <v>189</v>
      </c>
      <c r="I1837" s="13">
        <v>11</v>
      </c>
      <c r="J1837" s="14">
        <v>2015</v>
      </c>
      <c r="K1837" s="78" t="s">
        <v>463</v>
      </c>
      <c r="L1837" s="79" t="s">
        <v>1253</v>
      </c>
      <c r="M1837" s="79" t="s">
        <v>299</v>
      </c>
      <c r="N1837" s="15" t="s">
        <v>28</v>
      </c>
      <c r="O1837" s="15" t="s">
        <v>29</v>
      </c>
      <c r="P1837" s="80" t="s">
        <v>2130</v>
      </c>
      <c r="Q1837" s="80" t="s">
        <v>207</v>
      </c>
    </row>
    <row r="1838" spans="1:17" hidden="1">
      <c r="A1838" t="s">
        <v>4775</v>
      </c>
      <c r="B1838" t="s">
        <v>1132</v>
      </c>
      <c r="C1838" s="1">
        <v>98</v>
      </c>
      <c r="E1838" s="42">
        <f t="shared" si="37"/>
        <v>98</v>
      </c>
      <c r="F1838" s="77" t="s">
        <v>225</v>
      </c>
      <c r="G1838" s="77" t="s">
        <v>207</v>
      </c>
      <c r="H1838" s="77" t="s">
        <v>189</v>
      </c>
      <c r="I1838" s="13">
        <v>11</v>
      </c>
      <c r="J1838" s="14">
        <v>2015</v>
      </c>
      <c r="K1838" s="78" t="s">
        <v>78</v>
      </c>
      <c r="L1838" s="79" t="s">
        <v>1245</v>
      </c>
      <c r="M1838" s="79" t="s">
        <v>23</v>
      </c>
      <c r="N1838" s="15" t="s">
        <v>28</v>
      </c>
      <c r="O1838" s="15" t="s">
        <v>29</v>
      </c>
      <c r="P1838" s="80" t="s">
        <v>2130</v>
      </c>
      <c r="Q1838" s="80" t="s">
        <v>207</v>
      </c>
    </row>
    <row r="1839" spans="1:17" hidden="1">
      <c r="A1839" t="s">
        <v>4775</v>
      </c>
      <c r="B1839" t="s">
        <v>4838</v>
      </c>
      <c r="C1839" s="1">
        <v>108.84</v>
      </c>
      <c r="E1839" s="42">
        <f t="shared" si="37"/>
        <v>108.84</v>
      </c>
      <c r="F1839" s="77" t="s">
        <v>225</v>
      </c>
      <c r="G1839" s="77" t="s">
        <v>207</v>
      </c>
      <c r="H1839" s="77" t="s">
        <v>189</v>
      </c>
      <c r="I1839" s="13">
        <v>11</v>
      </c>
      <c r="J1839" s="14">
        <v>2015</v>
      </c>
      <c r="K1839" s="78" t="s">
        <v>34</v>
      </c>
      <c r="L1839" s="79" t="s">
        <v>4944</v>
      </c>
      <c r="M1839" s="79" t="s">
        <v>299</v>
      </c>
      <c r="N1839" s="15" t="s">
        <v>28</v>
      </c>
      <c r="O1839" s="15" t="s">
        <v>29</v>
      </c>
      <c r="P1839" s="80" t="s">
        <v>2130</v>
      </c>
      <c r="Q1839" s="80" t="s">
        <v>207</v>
      </c>
    </row>
    <row r="1840" spans="1:17" hidden="1">
      <c r="A1840" t="s">
        <v>4775</v>
      </c>
      <c r="B1840" t="s">
        <v>1139</v>
      </c>
      <c r="C1840" s="1">
        <v>-2500</v>
      </c>
      <c r="E1840" s="42">
        <f t="shared" si="37"/>
        <v>-2500</v>
      </c>
      <c r="F1840" s="77" t="s">
        <v>229</v>
      </c>
      <c r="G1840" s="77" t="s">
        <v>207</v>
      </c>
      <c r="H1840" s="77" t="s">
        <v>189</v>
      </c>
      <c r="I1840" s="13">
        <v>11</v>
      </c>
      <c r="J1840" s="14">
        <v>2015</v>
      </c>
      <c r="K1840" s="78" t="s">
        <v>218</v>
      </c>
      <c r="L1840" s="79" t="s">
        <v>246</v>
      </c>
      <c r="M1840" s="79" t="s">
        <v>23</v>
      </c>
      <c r="N1840" s="15" t="s">
        <v>189</v>
      </c>
      <c r="O1840" s="15" t="s">
        <v>24</v>
      </c>
      <c r="P1840" s="80" t="s">
        <v>181</v>
      </c>
      <c r="Q1840" s="80" t="s">
        <v>207</v>
      </c>
    </row>
    <row r="1841" spans="1:17" hidden="1">
      <c r="A1841" t="s">
        <v>4775</v>
      </c>
      <c r="B1841" t="s">
        <v>1136</v>
      </c>
      <c r="C1841" s="1">
        <v>100</v>
      </c>
      <c r="E1841" s="42">
        <f t="shared" si="37"/>
        <v>100</v>
      </c>
      <c r="F1841" s="77" t="s">
        <v>225</v>
      </c>
      <c r="G1841" s="77" t="s">
        <v>207</v>
      </c>
      <c r="H1841" s="77" t="s">
        <v>189</v>
      </c>
      <c r="I1841" s="13">
        <v>11</v>
      </c>
      <c r="J1841" s="14">
        <v>2015</v>
      </c>
      <c r="K1841" s="78" t="s">
        <v>182</v>
      </c>
      <c r="L1841" s="79" t="s">
        <v>232</v>
      </c>
      <c r="M1841" s="79" t="s">
        <v>23</v>
      </c>
      <c r="N1841" s="15" t="s">
        <v>28</v>
      </c>
      <c r="O1841" s="15" t="s">
        <v>29</v>
      </c>
      <c r="P1841" s="80" t="s">
        <v>2130</v>
      </c>
      <c r="Q1841" s="80" t="s">
        <v>207</v>
      </c>
    </row>
    <row r="1842" spans="1:17" hidden="1">
      <c r="A1842" t="s">
        <v>4775</v>
      </c>
      <c r="B1842" t="s">
        <v>1136</v>
      </c>
      <c r="C1842" s="1">
        <v>200</v>
      </c>
      <c r="E1842" s="42">
        <f t="shared" si="37"/>
        <v>200</v>
      </c>
      <c r="F1842" s="77" t="s">
        <v>225</v>
      </c>
      <c r="G1842" s="77" t="s">
        <v>207</v>
      </c>
      <c r="H1842" s="77" t="s">
        <v>189</v>
      </c>
      <c r="I1842" s="13">
        <v>11</v>
      </c>
      <c r="J1842" s="14">
        <v>2015</v>
      </c>
      <c r="K1842" s="78" t="s">
        <v>182</v>
      </c>
      <c r="L1842" s="79" t="s">
        <v>232</v>
      </c>
      <c r="M1842" s="79" t="s">
        <v>23</v>
      </c>
      <c r="N1842" s="15" t="s">
        <v>28</v>
      </c>
      <c r="O1842" s="15" t="s">
        <v>29</v>
      </c>
      <c r="P1842" s="80" t="s">
        <v>2130</v>
      </c>
      <c r="Q1842" s="80" t="s">
        <v>207</v>
      </c>
    </row>
    <row r="1843" spans="1:17" hidden="1">
      <c r="A1843" t="s">
        <v>4776</v>
      </c>
      <c r="B1843" t="s">
        <v>4839</v>
      </c>
      <c r="C1843" s="1">
        <v>11.3</v>
      </c>
      <c r="E1843" s="42">
        <f t="shared" si="37"/>
        <v>11.3</v>
      </c>
      <c r="F1843" s="77" t="s">
        <v>225</v>
      </c>
      <c r="G1843" s="77" t="s">
        <v>207</v>
      </c>
      <c r="H1843" s="77" t="s">
        <v>189</v>
      </c>
      <c r="I1843" s="13">
        <v>11</v>
      </c>
      <c r="J1843" s="14">
        <v>2015</v>
      </c>
      <c r="K1843" s="78" t="s">
        <v>182</v>
      </c>
      <c r="L1843" s="79" t="s">
        <v>183</v>
      </c>
      <c r="M1843" s="79" t="s">
        <v>23</v>
      </c>
      <c r="N1843" s="15" t="s">
        <v>28</v>
      </c>
      <c r="O1843" s="15" t="s">
        <v>29</v>
      </c>
      <c r="P1843" s="80" t="s">
        <v>2130</v>
      </c>
      <c r="Q1843" s="80" t="s">
        <v>207</v>
      </c>
    </row>
    <row r="1844" spans="1:17" hidden="1">
      <c r="A1844" t="s">
        <v>4776</v>
      </c>
      <c r="B1844" t="s">
        <v>4840</v>
      </c>
      <c r="C1844" s="1">
        <v>174.15</v>
      </c>
      <c r="E1844" s="42">
        <f t="shared" si="37"/>
        <v>174.15</v>
      </c>
      <c r="F1844" s="77" t="s">
        <v>225</v>
      </c>
      <c r="G1844" s="77" t="s">
        <v>207</v>
      </c>
      <c r="H1844" s="77" t="s">
        <v>189</v>
      </c>
      <c r="I1844" s="13">
        <v>11</v>
      </c>
      <c r="J1844" s="14">
        <v>2015</v>
      </c>
      <c r="K1844" s="78" t="s">
        <v>182</v>
      </c>
      <c r="L1844" s="79" t="s">
        <v>183</v>
      </c>
      <c r="M1844" s="79" t="s">
        <v>23</v>
      </c>
      <c r="N1844" s="15" t="s">
        <v>28</v>
      </c>
      <c r="O1844" s="15" t="s">
        <v>29</v>
      </c>
      <c r="P1844" s="80" t="s">
        <v>2130</v>
      </c>
      <c r="Q1844" s="80" t="s">
        <v>207</v>
      </c>
    </row>
    <row r="1845" spans="1:17" hidden="1">
      <c r="A1845" t="s">
        <v>4776</v>
      </c>
      <c r="B1845" t="s">
        <v>4841</v>
      </c>
      <c r="C1845" s="1">
        <v>353.58</v>
      </c>
      <c r="E1845" s="42">
        <f t="shared" si="37"/>
        <v>353.58</v>
      </c>
      <c r="F1845" s="77" t="s">
        <v>225</v>
      </c>
      <c r="G1845" s="77" t="s">
        <v>207</v>
      </c>
      <c r="H1845" s="77" t="s">
        <v>189</v>
      </c>
      <c r="I1845" s="13">
        <v>11</v>
      </c>
      <c r="J1845" s="14">
        <v>2015</v>
      </c>
      <c r="K1845" s="78" t="s">
        <v>182</v>
      </c>
      <c r="L1845" s="79" t="s">
        <v>183</v>
      </c>
      <c r="M1845" s="79" t="s">
        <v>23</v>
      </c>
      <c r="N1845" s="15" t="s">
        <v>28</v>
      </c>
      <c r="O1845" s="15" t="s">
        <v>29</v>
      </c>
      <c r="P1845" s="80" t="s">
        <v>2130</v>
      </c>
      <c r="Q1845" s="80" t="s">
        <v>207</v>
      </c>
    </row>
    <row r="1846" spans="1:17" hidden="1">
      <c r="A1846" t="s">
        <v>4776</v>
      </c>
      <c r="B1846" t="s">
        <v>4842</v>
      </c>
      <c r="C1846" s="1">
        <v>991.59</v>
      </c>
      <c r="E1846" s="42">
        <f t="shared" si="37"/>
        <v>991.59</v>
      </c>
      <c r="F1846" s="77" t="s">
        <v>225</v>
      </c>
      <c r="G1846" s="77" t="s">
        <v>207</v>
      </c>
      <c r="H1846" s="77" t="s">
        <v>189</v>
      </c>
      <c r="I1846" s="13">
        <v>11</v>
      </c>
      <c r="J1846" s="14">
        <v>2015</v>
      </c>
      <c r="K1846" s="78" t="s">
        <v>182</v>
      </c>
      <c r="L1846" s="79" t="s">
        <v>183</v>
      </c>
      <c r="M1846" s="79" t="s">
        <v>23</v>
      </c>
      <c r="N1846" s="15" t="s">
        <v>28</v>
      </c>
      <c r="O1846" s="15" t="s">
        <v>29</v>
      </c>
      <c r="P1846" s="80" t="s">
        <v>2130</v>
      </c>
      <c r="Q1846" s="80" t="s">
        <v>207</v>
      </c>
    </row>
    <row r="1847" spans="1:17" hidden="1">
      <c r="A1847" t="s">
        <v>4776</v>
      </c>
      <c r="B1847" t="s">
        <v>1936</v>
      </c>
      <c r="C1847" s="1">
        <v>365.31</v>
      </c>
      <c r="E1847" s="42">
        <f t="shared" si="37"/>
        <v>365.31</v>
      </c>
      <c r="F1847" s="77" t="s">
        <v>225</v>
      </c>
      <c r="G1847" s="77" t="s">
        <v>207</v>
      </c>
      <c r="H1847" s="77" t="s">
        <v>189</v>
      </c>
      <c r="I1847" s="13">
        <v>11</v>
      </c>
      <c r="J1847" s="14">
        <v>2015</v>
      </c>
      <c r="K1847" s="78" t="s">
        <v>357</v>
      </c>
      <c r="L1847" s="79" t="s">
        <v>4945</v>
      </c>
      <c r="M1847" s="79" t="s">
        <v>23</v>
      </c>
      <c r="N1847" s="15" t="s">
        <v>28</v>
      </c>
      <c r="O1847" s="15" t="s">
        <v>29</v>
      </c>
      <c r="P1847" s="80" t="s">
        <v>2130</v>
      </c>
      <c r="Q1847" s="80" t="s">
        <v>207</v>
      </c>
    </row>
    <row r="1848" spans="1:17" hidden="1">
      <c r="A1848" t="s">
        <v>4776</v>
      </c>
      <c r="B1848" t="s">
        <v>1778</v>
      </c>
      <c r="C1848" s="1">
        <v>399</v>
      </c>
      <c r="E1848" s="42">
        <f t="shared" si="37"/>
        <v>399</v>
      </c>
      <c r="F1848" s="77" t="s">
        <v>225</v>
      </c>
      <c r="G1848" s="77" t="s">
        <v>207</v>
      </c>
      <c r="H1848" s="77" t="s">
        <v>189</v>
      </c>
      <c r="I1848" s="13">
        <v>11</v>
      </c>
      <c r="J1848" s="14">
        <v>2015</v>
      </c>
      <c r="K1848" s="78" t="s">
        <v>31</v>
      </c>
      <c r="L1848" s="79" t="s">
        <v>234</v>
      </c>
      <c r="M1848" s="79" t="s">
        <v>23</v>
      </c>
      <c r="N1848" s="15" t="s">
        <v>28</v>
      </c>
      <c r="O1848" s="15" t="s">
        <v>24</v>
      </c>
      <c r="P1848" s="80" t="s">
        <v>2130</v>
      </c>
      <c r="Q1848" s="80" t="s">
        <v>207</v>
      </c>
    </row>
    <row r="1849" spans="1:17" hidden="1">
      <c r="A1849" t="s">
        <v>4776</v>
      </c>
      <c r="B1849" t="s">
        <v>4831</v>
      </c>
      <c r="C1849" s="1">
        <v>19.5</v>
      </c>
      <c r="E1849" s="42">
        <f t="shared" si="37"/>
        <v>19.5</v>
      </c>
      <c r="F1849" s="77" t="s">
        <v>225</v>
      </c>
      <c r="G1849" s="77" t="s">
        <v>207</v>
      </c>
      <c r="H1849" s="77" t="s">
        <v>189</v>
      </c>
      <c r="I1849" s="13">
        <v>11</v>
      </c>
      <c r="J1849" s="14">
        <v>2015</v>
      </c>
      <c r="K1849" s="78" t="s">
        <v>34</v>
      </c>
      <c r="L1849" s="79" t="s">
        <v>35</v>
      </c>
      <c r="M1849" s="79" t="s">
        <v>299</v>
      </c>
      <c r="N1849" s="15" t="s">
        <v>28</v>
      </c>
      <c r="O1849" s="15" t="s">
        <v>29</v>
      </c>
      <c r="P1849" s="80" t="s">
        <v>2130</v>
      </c>
      <c r="Q1849" s="80" t="s">
        <v>207</v>
      </c>
    </row>
    <row r="1850" spans="1:17" hidden="1">
      <c r="A1850" t="s">
        <v>4777</v>
      </c>
      <c r="B1850" t="s">
        <v>2086</v>
      </c>
      <c r="C1850" s="1">
        <v>32.61</v>
      </c>
      <c r="E1850" s="42">
        <f t="shared" si="37"/>
        <v>32.61</v>
      </c>
      <c r="F1850" s="77" t="s">
        <v>225</v>
      </c>
      <c r="G1850" s="77" t="s">
        <v>207</v>
      </c>
      <c r="H1850" s="77" t="s">
        <v>189</v>
      </c>
      <c r="I1850" s="13">
        <v>11</v>
      </c>
      <c r="J1850" s="14">
        <v>2015</v>
      </c>
      <c r="K1850" s="78" t="s">
        <v>496</v>
      </c>
      <c r="L1850" s="79" t="s">
        <v>1251</v>
      </c>
      <c r="M1850" s="79" t="s">
        <v>23</v>
      </c>
      <c r="N1850" s="15" t="s">
        <v>28</v>
      </c>
      <c r="O1850" s="15" t="s">
        <v>29</v>
      </c>
      <c r="P1850" s="80" t="s">
        <v>2130</v>
      </c>
      <c r="Q1850" s="80" t="s">
        <v>207</v>
      </c>
    </row>
    <row r="1851" spans="1:17" hidden="1">
      <c r="A1851" t="s">
        <v>4777</v>
      </c>
      <c r="B1851" t="s">
        <v>4843</v>
      </c>
      <c r="C1851" s="1">
        <v>13.1</v>
      </c>
      <c r="E1851" s="42">
        <f t="shared" si="37"/>
        <v>13.1</v>
      </c>
      <c r="F1851" s="77" t="s">
        <v>225</v>
      </c>
      <c r="G1851" s="77" t="s">
        <v>207</v>
      </c>
      <c r="H1851" s="77" t="s">
        <v>189</v>
      </c>
      <c r="I1851" s="13">
        <v>11</v>
      </c>
      <c r="J1851" s="14">
        <v>2015</v>
      </c>
      <c r="K1851" s="78" t="s">
        <v>182</v>
      </c>
      <c r="L1851" s="79" t="s">
        <v>183</v>
      </c>
      <c r="M1851" s="79" t="s">
        <v>23</v>
      </c>
      <c r="N1851" s="15" t="s">
        <v>28</v>
      </c>
      <c r="O1851" s="15" t="s">
        <v>29</v>
      </c>
      <c r="P1851" s="80" t="s">
        <v>2130</v>
      </c>
      <c r="Q1851" s="80" t="s">
        <v>207</v>
      </c>
    </row>
    <row r="1852" spans="1:17" hidden="1">
      <c r="A1852" t="s">
        <v>4777</v>
      </c>
      <c r="B1852" t="s">
        <v>4844</v>
      </c>
      <c r="C1852" s="1">
        <v>137.29</v>
      </c>
      <c r="E1852" s="42">
        <f t="shared" si="37"/>
        <v>137.29</v>
      </c>
      <c r="F1852" s="77" t="s">
        <v>225</v>
      </c>
      <c r="G1852" s="77" t="s">
        <v>207</v>
      </c>
      <c r="H1852" s="77" t="s">
        <v>189</v>
      </c>
      <c r="I1852" s="13">
        <v>11</v>
      </c>
      <c r="J1852" s="14">
        <v>2015</v>
      </c>
      <c r="K1852" s="78" t="s">
        <v>182</v>
      </c>
      <c r="L1852" s="79" t="s">
        <v>183</v>
      </c>
      <c r="M1852" s="79" t="s">
        <v>23</v>
      </c>
      <c r="N1852" s="15" t="s">
        <v>28</v>
      </c>
      <c r="O1852" s="15" t="s">
        <v>29</v>
      </c>
      <c r="P1852" s="80" t="s">
        <v>2130</v>
      </c>
      <c r="Q1852" s="80" t="s">
        <v>207</v>
      </c>
    </row>
    <row r="1853" spans="1:17" hidden="1">
      <c r="A1853" t="s">
        <v>4777</v>
      </c>
      <c r="B1853" t="s">
        <v>4845</v>
      </c>
      <c r="C1853" s="1">
        <v>234.25</v>
      </c>
      <c r="E1853" s="42">
        <f t="shared" si="37"/>
        <v>234.25</v>
      </c>
      <c r="F1853" s="77" t="s">
        <v>225</v>
      </c>
      <c r="G1853" s="77" t="s">
        <v>207</v>
      </c>
      <c r="H1853" s="77" t="s">
        <v>189</v>
      </c>
      <c r="I1853" s="13">
        <v>11</v>
      </c>
      <c r="J1853" s="14">
        <v>2015</v>
      </c>
      <c r="K1853" s="78" t="s">
        <v>34</v>
      </c>
      <c r="L1853" s="79" t="s">
        <v>4944</v>
      </c>
      <c r="M1853" s="79" t="s">
        <v>299</v>
      </c>
      <c r="N1853" s="15" t="s">
        <v>28</v>
      </c>
      <c r="O1853" s="15" t="s">
        <v>29</v>
      </c>
      <c r="P1853" s="80" t="s">
        <v>2130</v>
      </c>
      <c r="Q1853" s="80" t="s">
        <v>207</v>
      </c>
    </row>
    <row r="1854" spans="1:17" hidden="1">
      <c r="A1854" t="s">
        <v>4777</v>
      </c>
      <c r="B1854" t="s">
        <v>2032</v>
      </c>
      <c r="C1854" s="1">
        <v>20</v>
      </c>
      <c r="E1854" s="42">
        <f t="shared" si="37"/>
        <v>20</v>
      </c>
      <c r="F1854" s="77" t="s">
        <v>225</v>
      </c>
      <c r="G1854" s="77" t="s">
        <v>207</v>
      </c>
      <c r="H1854" s="77" t="s">
        <v>189</v>
      </c>
      <c r="I1854" s="13">
        <v>11</v>
      </c>
      <c r="J1854" s="14">
        <v>2015</v>
      </c>
      <c r="K1854" s="78" t="s">
        <v>34</v>
      </c>
      <c r="L1854" s="79" t="s">
        <v>35</v>
      </c>
      <c r="M1854" s="79" t="s">
        <v>299</v>
      </c>
      <c r="N1854" s="15" t="s">
        <v>28</v>
      </c>
      <c r="O1854" s="15" t="s">
        <v>29</v>
      </c>
      <c r="P1854" s="80" t="s">
        <v>2130</v>
      </c>
      <c r="Q1854" s="80" t="s">
        <v>207</v>
      </c>
    </row>
    <row r="1855" spans="1:17" hidden="1">
      <c r="A1855" t="s">
        <v>4777</v>
      </c>
      <c r="B1855" t="s">
        <v>1217</v>
      </c>
      <c r="C1855" s="1">
        <v>39.85</v>
      </c>
      <c r="E1855" s="42">
        <f t="shared" si="37"/>
        <v>39.85</v>
      </c>
      <c r="F1855" s="77" t="s">
        <v>225</v>
      </c>
      <c r="G1855" s="77" t="s">
        <v>207</v>
      </c>
      <c r="H1855" s="77" t="s">
        <v>189</v>
      </c>
      <c r="I1855" s="13">
        <v>11</v>
      </c>
      <c r="J1855" s="14">
        <v>2015</v>
      </c>
      <c r="K1855" s="78" t="s">
        <v>435</v>
      </c>
      <c r="L1855" s="79" t="s">
        <v>1255</v>
      </c>
      <c r="M1855" s="79" t="s">
        <v>23</v>
      </c>
      <c r="N1855" s="15" t="s">
        <v>28</v>
      </c>
      <c r="O1855" s="15" t="s">
        <v>29</v>
      </c>
      <c r="P1855" s="80" t="s">
        <v>2130</v>
      </c>
      <c r="Q1855" s="80" t="s">
        <v>207</v>
      </c>
    </row>
    <row r="1856" spans="1:17" hidden="1">
      <c r="A1856" t="s">
        <v>4778</v>
      </c>
      <c r="B1856" t="s">
        <v>4846</v>
      </c>
      <c r="C1856" s="1">
        <v>667.59</v>
      </c>
      <c r="E1856" s="42">
        <f t="shared" si="37"/>
        <v>667.59</v>
      </c>
      <c r="F1856" s="77" t="s">
        <v>225</v>
      </c>
      <c r="G1856" s="77" t="s">
        <v>207</v>
      </c>
      <c r="H1856" s="77" t="s">
        <v>189</v>
      </c>
      <c r="I1856" s="13">
        <v>11</v>
      </c>
      <c r="J1856" s="14">
        <v>2015</v>
      </c>
      <c r="K1856" s="78" t="s">
        <v>182</v>
      </c>
      <c r="L1856" s="79" t="s">
        <v>183</v>
      </c>
      <c r="M1856" s="79" t="s">
        <v>23</v>
      </c>
      <c r="N1856" s="15" t="s">
        <v>28</v>
      </c>
      <c r="O1856" s="15" t="s">
        <v>29</v>
      </c>
      <c r="P1856" s="80" t="s">
        <v>2130</v>
      </c>
      <c r="Q1856" s="80" t="s">
        <v>207</v>
      </c>
    </row>
    <row r="1857" spans="1:17" hidden="1">
      <c r="A1857" t="s">
        <v>4778</v>
      </c>
      <c r="B1857" t="s">
        <v>1136</v>
      </c>
      <c r="C1857" s="1">
        <v>100</v>
      </c>
      <c r="E1857" s="42">
        <f t="shared" si="37"/>
        <v>100</v>
      </c>
      <c r="F1857" s="77" t="s">
        <v>225</v>
      </c>
      <c r="G1857" s="77" t="s">
        <v>207</v>
      </c>
      <c r="H1857" s="77" t="s">
        <v>189</v>
      </c>
      <c r="I1857" s="13">
        <v>11</v>
      </c>
      <c r="J1857" s="14">
        <v>2015</v>
      </c>
      <c r="K1857" s="78" t="s">
        <v>182</v>
      </c>
      <c r="L1857" s="79" t="s">
        <v>232</v>
      </c>
      <c r="M1857" s="79" t="s">
        <v>23</v>
      </c>
      <c r="N1857" s="15" t="s">
        <v>28</v>
      </c>
      <c r="O1857" s="15" t="s">
        <v>29</v>
      </c>
      <c r="P1857" s="80" t="s">
        <v>2130</v>
      </c>
      <c r="Q1857" s="80" t="s">
        <v>207</v>
      </c>
    </row>
    <row r="1858" spans="1:17" hidden="1">
      <c r="A1858" t="s">
        <v>4778</v>
      </c>
      <c r="B1858" t="s">
        <v>1136</v>
      </c>
      <c r="C1858" s="1">
        <v>100</v>
      </c>
      <c r="E1858" s="42">
        <f t="shared" si="37"/>
        <v>100</v>
      </c>
      <c r="F1858" s="77" t="s">
        <v>225</v>
      </c>
      <c r="G1858" s="77" t="s">
        <v>207</v>
      </c>
      <c r="H1858" s="77" t="s">
        <v>189</v>
      </c>
      <c r="I1858" s="13">
        <v>11</v>
      </c>
      <c r="J1858" s="14">
        <v>2015</v>
      </c>
      <c r="K1858" s="78" t="s">
        <v>182</v>
      </c>
      <c r="L1858" s="79" t="s">
        <v>232</v>
      </c>
      <c r="M1858" s="79" t="s">
        <v>23</v>
      </c>
      <c r="N1858" s="15" t="s">
        <v>28</v>
      </c>
      <c r="O1858" s="15" t="s">
        <v>29</v>
      </c>
      <c r="P1858" s="80" t="s">
        <v>2130</v>
      </c>
      <c r="Q1858" s="80" t="s">
        <v>207</v>
      </c>
    </row>
    <row r="1859" spans="1:17" hidden="1">
      <c r="A1859" t="s">
        <v>4779</v>
      </c>
      <c r="B1859" t="s">
        <v>4845</v>
      </c>
      <c r="C1859" s="1">
        <v>80.900000000000006</v>
      </c>
      <c r="E1859" s="42">
        <f t="shared" si="37"/>
        <v>80.900000000000006</v>
      </c>
      <c r="F1859" s="77" t="s">
        <v>225</v>
      </c>
      <c r="G1859" s="77" t="s">
        <v>207</v>
      </c>
      <c r="H1859" s="77" t="s">
        <v>189</v>
      </c>
      <c r="I1859" s="13">
        <v>11</v>
      </c>
      <c r="J1859" s="14">
        <v>2015</v>
      </c>
      <c r="K1859" s="78" t="s">
        <v>34</v>
      </c>
      <c r="L1859" s="79" t="s">
        <v>4944</v>
      </c>
      <c r="M1859" s="79" t="s">
        <v>299</v>
      </c>
      <c r="N1859" s="15" t="s">
        <v>28</v>
      </c>
      <c r="O1859" s="15" t="s">
        <v>29</v>
      </c>
      <c r="P1859" s="80" t="s">
        <v>2130</v>
      </c>
      <c r="Q1859" s="80" t="s">
        <v>207</v>
      </c>
    </row>
    <row r="1860" spans="1:17" hidden="1">
      <c r="A1860" t="s">
        <v>4779</v>
      </c>
      <c r="B1860" t="s">
        <v>1178</v>
      </c>
      <c r="C1860" s="1">
        <v>39.979999999999997</v>
      </c>
      <c r="E1860" s="42">
        <f t="shared" si="37"/>
        <v>39.979999999999997</v>
      </c>
      <c r="F1860" s="77" t="s">
        <v>225</v>
      </c>
      <c r="G1860" s="77" t="s">
        <v>207</v>
      </c>
      <c r="H1860" s="77" t="s">
        <v>189</v>
      </c>
      <c r="I1860" s="13">
        <v>11</v>
      </c>
      <c r="J1860" s="14">
        <v>2015</v>
      </c>
      <c r="K1860" s="78" t="s">
        <v>104</v>
      </c>
      <c r="L1860" s="79" t="s">
        <v>105</v>
      </c>
      <c r="M1860" s="79" t="s">
        <v>299</v>
      </c>
      <c r="N1860" s="15" t="s">
        <v>28</v>
      </c>
      <c r="O1860" s="15" t="s">
        <v>29</v>
      </c>
      <c r="P1860" s="80" t="s">
        <v>2130</v>
      </c>
      <c r="Q1860" s="80" t="s">
        <v>207</v>
      </c>
    </row>
    <row r="1861" spans="1:17" hidden="1">
      <c r="A1861" t="s">
        <v>4780</v>
      </c>
      <c r="B1861" t="s">
        <v>4847</v>
      </c>
      <c r="C1861" s="1">
        <v>52.8</v>
      </c>
      <c r="E1861" s="42">
        <f t="shared" si="37"/>
        <v>52.8</v>
      </c>
      <c r="F1861" s="77" t="s">
        <v>225</v>
      </c>
      <c r="G1861" s="77" t="s">
        <v>207</v>
      </c>
      <c r="H1861" s="77" t="s">
        <v>189</v>
      </c>
      <c r="I1861" s="13">
        <v>11</v>
      </c>
      <c r="J1861" s="14">
        <v>2015</v>
      </c>
      <c r="K1861" s="78" t="s">
        <v>139</v>
      </c>
      <c r="L1861" s="79" t="s">
        <v>1267</v>
      </c>
      <c r="M1861" s="79" t="s">
        <v>299</v>
      </c>
      <c r="N1861" s="15" t="s">
        <v>28</v>
      </c>
      <c r="O1861" s="15" t="s">
        <v>29</v>
      </c>
      <c r="P1861" s="80" t="s">
        <v>2130</v>
      </c>
      <c r="Q1861" s="80" t="s">
        <v>207</v>
      </c>
    </row>
    <row r="1862" spans="1:17" hidden="1">
      <c r="A1862" t="s">
        <v>4780</v>
      </c>
      <c r="B1862" t="s">
        <v>4848</v>
      </c>
      <c r="C1862" s="1">
        <v>165.12</v>
      </c>
      <c r="E1862" s="42">
        <f t="shared" si="37"/>
        <v>165.12</v>
      </c>
      <c r="F1862" s="77" t="s">
        <v>225</v>
      </c>
      <c r="G1862" s="77" t="s">
        <v>207</v>
      </c>
      <c r="H1862" s="77" t="s">
        <v>189</v>
      </c>
      <c r="I1862" s="13">
        <v>11</v>
      </c>
      <c r="J1862" s="14">
        <v>2015</v>
      </c>
      <c r="K1862" s="78" t="s">
        <v>182</v>
      </c>
      <c r="L1862" s="79" t="s">
        <v>183</v>
      </c>
      <c r="M1862" s="79" t="s">
        <v>23</v>
      </c>
      <c r="N1862" s="15" t="s">
        <v>28</v>
      </c>
      <c r="O1862" s="15" t="s">
        <v>29</v>
      </c>
      <c r="P1862" s="80" t="s">
        <v>2130</v>
      </c>
      <c r="Q1862" s="80" t="s">
        <v>207</v>
      </c>
    </row>
    <row r="1863" spans="1:17" hidden="1">
      <c r="A1863" t="s">
        <v>4780</v>
      </c>
      <c r="B1863" t="s">
        <v>4849</v>
      </c>
      <c r="C1863" s="1">
        <v>820.42</v>
      </c>
      <c r="E1863" s="42">
        <f t="shared" si="37"/>
        <v>820.42</v>
      </c>
      <c r="F1863" s="77" t="s">
        <v>225</v>
      </c>
      <c r="G1863" s="77" t="s">
        <v>207</v>
      </c>
      <c r="H1863" s="77" t="s">
        <v>189</v>
      </c>
      <c r="I1863" s="13">
        <v>11</v>
      </c>
      <c r="J1863" s="14">
        <v>2015</v>
      </c>
      <c r="K1863" s="78" t="s">
        <v>182</v>
      </c>
      <c r="L1863" s="79" t="s">
        <v>183</v>
      </c>
      <c r="M1863" s="79" t="s">
        <v>23</v>
      </c>
      <c r="N1863" s="15" t="s">
        <v>28</v>
      </c>
      <c r="O1863" s="15" t="s">
        <v>29</v>
      </c>
      <c r="P1863" s="80" t="s">
        <v>2130</v>
      </c>
      <c r="Q1863" s="80" t="s">
        <v>207</v>
      </c>
    </row>
    <row r="1864" spans="1:17" hidden="1">
      <c r="A1864" t="s">
        <v>4781</v>
      </c>
      <c r="B1864" t="s">
        <v>1645</v>
      </c>
      <c r="C1864" s="1">
        <v>28.27</v>
      </c>
      <c r="E1864" s="42">
        <f t="shared" si="37"/>
        <v>28.27</v>
      </c>
      <c r="F1864" s="77" t="s">
        <v>225</v>
      </c>
      <c r="G1864" s="77" t="s">
        <v>207</v>
      </c>
      <c r="H1864" s="77" t="s">
        <v>189</v>
      </c>
      <c r="I1864" s="13">
        <v>11</v>
      </c>
      <c r="J1864" s="14">
        <v>2015</v>
      </c>
      <c r="K1864" s="78" t="s">
        <v>34</v>
      </c>
      <c r="L1864" s="79" t="s">
        <v>35</v>
      </c>
      <c r="M1864" s="79" t="s">
        <v>299</v>
      </c>
      <c r="N1864" s="15" t="s">
        <v>28</v>
      </c>
      <c r="O1864" s="15" t="s">
        <v>29</v>
      </c>
      <c r="P1864" s="80" t="s">
        <v>2130</v>
      </c>
      <c r="Q1864" s="80" t="s">
        <v>207</v>
      </c>
    </row>
    <row r="1865" spans="1:17" hidden="1">
      <c r="A1865" t="s">
        <v>4781</v>
      </c>
      <c r="B1865" t="s">
        <v>2086</v>
      </c>
      <c r="C1865" s="1">
        <v>31.82</v>
      </c>
      <c r="E1865" s="42">
        <f t="shared" si="37"/>
        <v>31.82</v>
      </c>
      <c r="F1865" s="77" t="s">
        <v>225</v>
      </c>
      <c r="G1865" s="77" t="s">
        <v>207</v>
      </c>
      <c r="H1865" s="77" t="s">
        <v>189</v>
      </c>
      <c r="I1865" s="13">
        <v>11</v>
      </c>
      <c r="J1865" s="14">
        <v>2015</v>
      </c>
      <c r="K1865" s="78" t="s">
        <v>496</v>
      </c>
      <c r="L1865" s="79" t="s">
        <v>1251</v>
      </c>
      <c r="M1865" s="79" t="s">
        <v>23</v>
      </c>
      <c r="N1865" s="15" t="s">
        <v>28</v>
      </c>
      <c r="O1865" s="15" t="s">
        <v>29</v>
      </c>
      <c r="P1865" s="80" t="s">
        <v>2130</v>
      </c>
      <c r="Q1865" s="80" t="s">
        <v>207</v>
      </c>
    </row>
    <row r="1866" spans="1:17" hidden="1">
      <c r="A1866" t="s">
        <v>4781</v>
      </c>
      <c r="B1866" t="s">
        <v>4850</v>
      </c>
      <c r="C1866" s="1">
        <v>36.72</v>
      </c>
      <c r="E1866" s="42">
        <f t="shared" si="37"/>
        <v>36.72</v>
      </c>
      <c r="F1866" s="77" t="s">
        <v>225</v>
      </c>
      <c r="G1866" s="77" t="s">
        <v>207</v>
      </c>
      <c r="H1866" s="77" t="s">
        <v>189</v>
      </c>
      <c r="I1866" s="13">
        <v>11</v>
      </c>
      <c r="J1866" s="14">
        <v>2015</v>
      </c>
      <c r="K1866" s="78" t="s">
        <v>34</v>
      </c>
      <c r="L1866" s="79" t="s">
        <v>35</v>
      </c>
      <c r="M1866" s="79" t="s">
        <v>299</v>
      </c>
      <c r="N1866" s="15" t="s">
        <v>28</v>
      </c>
      <c r="O1866" s="15" t="s">
        <v>29</v>
      </c>
      <c r="P1866" s="80" t="s">
        <v>2130</v>
      </c>
      <c r="Q1866" s="80" t="s">
        <v>207</v>
      </c>
    </row>
    <row r="1867" spans="1:17" hidden="1">
      <c r="A1867" t="s">
        <v>4781</v>
      </c>
      <c r="B1867" t="s">
        <v>4851</v>
      </c>
      <c r="C1867" s="1">
        <v>2.25</v>
      </c>
      <c r="E1867" s="42">
        <f t="shared" si="37"/>
        <v>2.25</v>
      </c>
      <c r="F1867" s="77" t="s">
        <v>225</v>
      </c>
      <c r="G1867" s="77" t="s">
        <v>207</v>
      </c>
      <c r="H1867" s="77" t="s">
        <v>189</v>
      </c>
      <c r="I1867" s="13">
        <v>11</v>
      </c>
      <c r="J1867" s="14">
        <v>2015</v>
      </c>
      <c r="K1867" s="78" t="s">
        <v>34</v>
      </c>
      <c r="L1867" s="79" t="s">
        <v>35</v>
      </c>
      <c r="M1867" s="79" t="s">
        <v>299</v>
      </c>
      <c r="N1867" s="15" t="s">
        <v>28</v>
      </c>
      <c r="O1867" s="15" t="s">
        <v>29</v>
      </c>
      <c r="P1867" s="80" t="s">
        <v>2130</v>
      </c>
      <c r="Q1867" s="80" t="s">
        <v>207</v>
      </c>
    </row>
    <row r="1868" spans="1:17" hidden="1">
      <c r="A1868" t="s">
        <v>4781</v>
      </c>
      <c r="B1868" t="s">
        <v>4831</v>
      </c>
      <c r="C1868" s="1">
        <v>18.68</v>
      </c>
      <c r="E1868" s="42">
        <f t="shared" si="37"/>
        <v>18.68</v>
      </c>
      <c r="F1868" s="77" t="s">
        <v>225</v>
      </c>
      <c r="G1868" s="77" t="s">
        <v>207</v>
      </c>
      <c r="H1868" s="77" t="s">
        <v>189</v>
      </c>
      <c r="I1868" s="13">
        <v>11</v>
      </c>
      <c r="J1868" s="14">
        <v>2015</v>
      </c>
      <c r="K1868" s="78" t="s">
        <v>34</v>
      </c>
      <c r="L1868" s="79" t="s">
        <v>35</v>
      </c>
      <c r="M1868" s="79" t="s">
        <v>299</v>
      </c>
      <c r="N1868" s="15" t="s">
        <v>28</v>
      </c>
      <c r="O1868" s="15" t="s">
        <v>29</v>
      </c>
      <c r="P1868" s="80" t="s">
        <v>2130</v>
      </c>
      <c r="Q1868" s="80" t="s">
        <v>207</v>
      </c>
    </row>
    <row r="1869" spans="1:17" hidden="1">
      <c r="A1869" t="s">
        <v>4782</v>
      </c>
      <c r="B1869" t="s">
        <v>4852</v>
      </c>
      <c r="C1869" s="1">
        <v>163.07</v>
      </c>
      <c r="E1869" s="42">
        <f t="shared" si="37"/>
        <v>163.07</v>
      </c>
      <c r="F1869" s="77" t="s">
        <v>225</v>
      </c>
      <c r="G1869" s="77" t="s">
        <v>207</v>
      </c>
      <c r="H1869" s="77" t="s">
        <v>189</v>
      </c>
      <c r="I1869" s="13">
        <v>11</v>
      </c>
      <c r="J1869" s="14">
        <v>2015</v>
      </c>
      <c r="K1869" s="78" t="s">
        <v>182</v>
      </c>
      <c r="L1869" s="79" t="s">
        <v>183</v>
      </c>
      <c r="M1869" s="79" t="s">
        <v>23</v>
      </c>
      <c r="N1869" s="15" t="s">
        <v>28</v>
      </c>
      <c r="O1869" s="15" t="s">
        <v>29</v>
      </c>
      <c r="P1869" s="80" t="s">
        <v>2130</v>
      </c>
      <c r="Q1869" s="80" t="s">
        <v>207</v>
      </c>
    </row>
    <row r="1870" spans="1:17" hidden="1">
      <c r="A1870" t="s">
        <v>4782</v>
      </c>
      <c r="B1870" t="s">
        <v>1139</v>
      </c>
      <c r="C1870" s="1">
        <v>-4000</v>
      </c>
      <c r="E1870" s="42">
        <f t="shared" si="37"/>
        <v>-4000</v>
      </c>
      <c r="F1870" s="77" t="s">
        <v>229</v>
      </c>
      <c r="G1870" s="77" t="s">
        <v>207</v>
      </c>
      <c r="H1870" s="77" t="s">
        <v>189</v>
      </c>
      <c r="I1870" s="13">
        <v>11</v>
      </c>
      <c r="J1870" s="14">
        <v>2015</v>
      </c>
      <c r="K1870" s="78" t="s">
        <v>218</v>
      </c>
      <c r="L1870" s="79" t="s">
        <v>246</v>
      </c>
      <c r="M1870" s="79" t="s">
        <v>23</v>
      </c>
      <c r="N1870" s="15" t="s">
        <v>189</v>
      </c>
      <c r="O1870" s="15" t="s">
        <v>24</v>
      </c>
      <c r="P1870" s="80" t="s">
        <v>181</v>
      </c>
      <c r="Q1870" s="80" t="s">
        <v>207</v>
      </c>
    </row>
    <row r="1871" spans="1:17" hidden="1">
      <c r="A1871" t="s">
        <v>4782</v>
      </c>
      <c r="B1871" t="s">
        <v>1224</v>
      </c>
      <c r="C1871" s="1">
        <v>21.36</v>
      </c>
      <c r="E1871" s="42">
        <f t="shared" si="37"/>
        <v>21.36</v>
      </c>
      <c r="F1871" s="77" t="s">
        <v>225</v>
      </c>
      <c r="G1871" s="77" t="s">
        <v>207</v>
      </c>
      <c r="H1871" s="77" t="s">
        <v>189</v>
      </c>
      <c r="I1871" s="13">
        <v>11</v>
      </c>
      <c r="J1871" s="14">
        <v>2015</v>
      </c>
      <c r="K1871" s="78" t="s">
        <v>31</v>
      </c>
      <c r="L1871" s="79" t="s">
        <v>128</v>
      </c>
      <c r="M1871" s="79" t="s">
        <v>23</v>
      </c>
      <c r="N1871" s="15" t="s">
        <v>28</v>
      </c>
      <c r="O1871" s="15" t="s">
        <v>24</v>
      </c>
      <c r="P1871" s="80" t="s">
        <v>2130</v>
      </c>
      <c r="Q1871" s="80" t="s">
        <v>207</v>
      </c>
    </row>
    <row r="1872" spans="1:17" hidden="1">
      <c r="A1872" t="s">
        <v>4782</v>
      </c>
      <c r="B1872" t="s">
        <v>1136</v>
      </c>
      <c r="C1872" s="1">
        <v>100</v>
      </c>
      <c r="E1872" s="42">
        <f t="shared" si="37"/>
        <v>100</v>
      </c>
      <c r="F1872" s="77" t="s">
        <v>225</v>
      </c>
      <c r="G1872" s="77" t="s">
        <v>207</v>
      </c>
      <c r="H1872" s="77" t="s">
        <v>189</v>
      </c>
      <c r="I1872" s="13">
        <v>11</v>
      </c>
      <c r="J1872" s="14">
        <v>2015</v>
      </c>
      <c r="K1872" s="78" t="s">
        <v>182</v>
      </c>
      <c r="L1872" s="79" t="s">
        <v>232</v>
      </c>
      <c r="M1872" s="79" t="s">
        <v>23</v>
      </c>
      <c r="N1872" s="15" t="s">
        <v>28</v>
      </c>
      <c r="O1872" s="15" t="s">
        <v>29</v>
      </c>
      <c r="P1872" s="80" t="s">
        <v>2130</v>
      </c>
      <c r="Q1872" s="80" t="s">
        <v>207</v>
      </c>
    </row>
    <row r="1873" spans="1:17" hidden="1">
      <c r="A1873" t="s">
        <v>4782</v>
      </c>
      <c r="B1873" t="s">
        <v>1136</v>
      </c>
      <c r="C1873" s="1">
        <v>200</v>
      </c>
      <c r="E1873" s="42">
        <f t="shared" si="37"/>
        <v>200</v>
      </c>
      <c r="F1873" s="77" t="s">
        <v>225</v>
      </c>
      <c r="G1873" s="77" t="s">
        <v>207</v>
      </c>
      <c r="H1873" s="77" t="s">
        <v>189</v>
      </c>
      <c r="I1873" s="13">
        <v>11</v>
      </c>
      <c r="J1873" s="14">
        <v>2015</v>
      </c>
      <c r="K1873" s="78" t="s">
        <v>182</v>
      </c>
      <c r="L1873" s="79" t="s">
        <v>232</v>
      </c>
      <c r="M1873" s="79" t="s">
        <v>23</v>
      </c>
      <c r="N1873" s="15" t="s">
        <v>28</v>
      </c>
      <c r="O1873" s="15" t="s">
        <v>29</v>
      </c>
      <c r="P1873" s="80" t="s">
        <v>2130</v>
      </c>
      <c r="Q1873" s="80" t="s">
        <v>207</v>
      </c>
    </row>
    <row r="1874" spans="1:17" hidden="1">
      <c r="A1874" t="s">
        <v>4782</v>
      </c>
      <c r="B1874" t="s">
        <v>1948</v>
      </c>
      <c r="C1874" s="1">
        <v>66.28</v>
      </c>
      <c r="E1874" s="42">
        <f t="shared" si="37"/>
        <v>66.28</v>
      </c>
      <c r="F1874" s="77" t="s">
        <v>225</v>
      </c>
      <c r="G1874" s="77" t="s">
        <v>207</v>
      </c>
      <c r="H1874" s="77" t="s">
        <v>189</v>
      </c>
      <c r="I1874" s="13">
        <v>11</v>
      </c>
      <c r="J1874" s="14">
        <v>2015</v>
      </c>
      <c r="K1874" s="78" t="s">
        <v>78</v>
      </c>
      <c r="L1874" s="79" t="s">
        <v>1258</v>
      </c>
      <c r="M1874" s="79" t="s">
        <v>23</v>
      </c>
      <c r="N1874" s="15" t="s">
        <v>28</v>
      </c>
      <c r="O1874" s="15" t="s">
        <v>29</v>
      </c>
      <c r="P1874" s="80" t="s">
        <v>2130</v>
      </c>
      <c r="Q1874" s="80" t="s">
        <v>207</v>
      </c>
    </row>
    <row r="1875" spans="1:17" hidden="1">
      <c r="A1875" t="s">
        <v>4783</v>
      </c>
      <c r="B1875" t="s">
        <v>4853</v>
      </c>
      <c r="C1875" s="1">
        <v>11.3</v>
      </c>
      <c r="E1875" s="42">
        <f t="shared" si="37"/>
        <v>11.3</v>
      </c>
      <c r="F1875" s="77" t="s">
        <v>225</v>
      </c>
      <c r="G1875" s="77" t="s">
        <v>207</v>
      </c>
      <c r="H1875" s="77" t="s">
        <v>189</v>
      </c>
      <c r="I1875" s="13">
        <v>11</v>
      </c>
      <c r="J1875" s="14">
        <v>2015</v>
      </c>
      <c r="K1875" s="78" t="s">
        <v>182</v>
      </c>
      <c r="L1875" s="79" t="s">
        <v>183</v>
      </c>
      <c r="M1875" s="79" t="s">
        <v>23</v>
      </c>
      <c r="N1875" s="15" t="s">
        <v>28</v>
      </c>
      <c r="O1875" s="15" t="s">
        <v>29</v>
      </c>
      <c r="P1875" s="80" t="s">
        <v>2130</v>
      </c>
      <c r="Q1875" s="80" t="s">
        <v>207</v>
      </c>
    </row>
    <row r="1876" spans="1:17" hidden="1">
      <c r="A1876" t="s">
        <v>4783</v>
      </c>
      <c r="B1876" t="s">
        <v>4854</v>
      </c>
      <c r="C1876" s="1">
        <v>17.260000000000002</v>
      </c>
      <c r="E1876" s="42">
        <f t="shared" si="37"/>
        <v>17.260000000000002</v>
      </c>
      <c r="F1876" s="77" t="s">
        <v>225</v>
      </c>
      <c r="G1876" s="77" t="s">
        <v>207</v>
      </c>
      <c r="H1876" s="77" t="s">
        <v>189</v>
      </c>
      <c r="I1876" s="13">
        <v>11</v>
      </c>
      <c r="J1876" s="14">
        <v>2015</v>
      </c>
      <c r="K1876" s="78" t="s">
        <v>182</v>
      </c>
      <c r="L1876" s="79" t="s">
        <v>183</v>
      </c>
      <c r="M1876" s="79" t="s">
        <v>23</v>
      </c>
      <c r="N1876" s="15" t="s">
        <v>28</v>
      </c>
      <c r="O1876" s="15" t="s">
        <v>29</v>
      </c>
      <c r="P1876" s="80" t="s">
        <v>2130</v>
      </c>
      <c r="Q1876" s="80" t="s">
        <v>207</v>
      </c>
    </row>
    <row r="1877" spans="1:17" hidden="1">
      <c r="A1877" t="s">
        <v>4783</v>
      </c>
      <c r="B1877" t="s">
        <v>4855</v>
      </c>
      <c r="C1877" s="1">
        <v>29.71</v>
      </c>
      <c r="E1877" s="42">
        <f t="shared" si="37"/>
        <v>29.71</v>
      </c>
      <c r="F1877" s="77" t="s">
        <v>225</v>
      </c>
      <c r="G1877" s="77" t="s">
        <v>207</v>
      </c>
      <c r="H1877" s="77" t="s">
        <v>189</v>
      </c>
      <c r="I1877" s="13">
        <v>11</v>
      </c>
      <c r="J1877" s="14">
        <v>2015</v>
      </c>
      <c r="K1877" s="78" t="s">
        <v>182</v>
      </c>
      <c r="L1877" s="79" t="s">
        <v>183</v>
      </c>
      <c r="M1877" s="79" t="s">
        <v>23</v>
      </c>
      <c r="N1877" s="15" t="s">
        <v>28</v>
      </c>
      <c r="O1877" s="15" t="s">
        <v>29</v>
      </c>
      <c r="P1877" s="80" t="s">
        <v>2130</v>
      </c>
      <c r="Q1877" s="80" t="s">
        <v>207</v>
      </c>
    </row>
    <row r="1878" spans="1:17" hidden="1">
      <c r="A1878" t="s">
        <v>4783</v>
      </c>
      <c r="B1878" t="s">
        <v>1131</v>
      </c>
      <c r="C1878" s="1">
        <v>125</v>
      </c>
      <c r="E1878" s="42">
        <f t="shared" si="37"/>
        <v>125</v>
      </c>
      <c r="F1878" s="77" t="s">
        <v>225</v>
      </c>
      <c r="G1878" s="77" t="s">
        <v>207</v>
      </c>
      <c r="H1878" s="77" t="s">
        <v>189</v>
      </c>
      <c r="I1878" s="13">
        <v>11</v>
      </c>
      <c r="J1878" s="14">
        <v>2015</v>
      </c>
      <c r="K1878" s="78" t="s">
        <v>435</v>
      </c>
      <c r="L1878" s="79" t="s">
        <v>79</v>
      </c>
      <c r="M1878" s="79" t="s">
        <v>23</v>
      </c>
      <c r="N1878" s="15" t="s">
        <v>28</v>
      </c>
      <c r="O1878" s="15" t="s">
        <v>29</v>
      </c>
      <c r="P1878" s="80" t="s">
        <v>2130</v>
      </c>
      <c r="Q1878" s="80" t="s">
        <v>207</v>
      </c>
    </row>
    <row r="1879" spans="1:17" hidden="1">
      <c r="A1879" t="s">
        <v>4561</v>
      </c>
      <c r="B1879" t="s">
        <v>4856</v>
      </c>
      <c r="C1879" s="1">
        <v>25.98</v>
      </c>
      <c r="E1879" s="42">
        <f t="shared" si="37"/>
        <v>25.98</v>
      </c>
      <c r="F1879" s="77" t="s">
        <v>225</v>
      </c>
      <c r="G1879" s="77" t="s">
        <v>207</v>
      </c>
      <c r="H1879" s="77" t="s">
        <v>189</v>
      </c>
      <c r="I1879" s="13">
        <v>11</v>
      </c>
      <c r="J1879" s="14">
        <v>2015</v>
      </c>
      <c r="K1879" s="78" t="s">
        <v>104</v>
      </c>
      <c r="L1879" s="79" t="s">
        <v>105</v>
      </c>
      <c r="M1879" s="79" t="s">
        <v>299</v>
      </c>
      <c r="N1879" s="15" t="s">
        <v>28</v>
      </c>
      <c r="O1879" s="15" t="s">
        <v>29</v>
      </c>
      <c r="P1879" s="80" t="s">
        <v>2130</v>
      </c>
      <c r="Q1879" s="80" t="s">
        <v>207</v>
      </c>
    </row>
    <row r="1880" spans="1:17" hidden="1">
      <c r="A1880" t="s">
        <v>4561</v>
      </c>
      <c r="B1880" t="s">
        <v>4857</v>
      </c>
      <c r="C1880" s="1">
        <v>32</v>
      </c>
      <c r="E1880" s="42">
        <f t="shared" si="37"/>
        <v>32</v>
      </c>
      <c r="F1880" s="77" t="s">
        <v>225</v>
      </c>
      <c r="G1880" s="77" t="s">
        <v>207</v>
      </c>
      <c r="H1880" s="77" t="s">
        <v>189</v>
      </c>
      <c r="I1880" s="13">
        <v>11</v>
      </c>
      <c r="J1880" s="14">
        <v>2015</v>
      </c>
      <c r="K1880" s="78" t="s">
        <v>182</v>
      </c>
      <c r="L1880" s="79" t="s">
        <v>183</v>
      </c>
      <c r="M1880" s="79" t="s">
        <v>23</v>
      </c>
      <c r="N1880" s="15" t="s">
        <v>28</v>
      </c>
      <c r="O1880" s="15" t="s">
        <v>29</v>
      </c>
      <c r="P1880" s="80" t="s">
        <v>2130</v>
      </c>
      <c r="Q1880" s="80" t="s">
        <v>207</v>
      </c>
    </row>
    <row r="1881" spans="1:17" hidden="1">
      <c r="A1881" t="s">
        <v>4561</v>
      </c>
      <c r="B1881" t="s">
        <v>4858</v>
      </c>
      <c r="C1881" s="1">
        <v>29.71</v>
      </c>
      <c r="E1881" s="42">
        <f t="shared" si="37"/>
        <v>29.71</v>
      </c>
      <c r="F1881" s="77" t="s">
        <v>225</v>
      </c>
      <c r="G1881" s="77" t="s">
        <v>207</v>
      </c>
      <c r="H1881" s="77" t="s">
        <v>189</v>
      </c>
      <c r="I1881" s="13">
        <v>11</v>
      </c>
      <c r="J1881" s="14">
        <v>2015</v>
      </c>
      <c r="K1881" s="78" t="s">
        <v>182</v>
      </c>
      <c r="L1881" s="79" t="s">
        <v>183</v>
      </c>
      <c r="M1881" s="79" t="s">
        <v>23</v>
      </c>
      <c r="N1881" s="15" t="s">
        <v>28</v>
      </c>
      <c r="O1881" s="15" t="s">
        <v>29</v>
      </c>
      <c r="P1881" s="80" t="s">
        <v>2130</v>
      </c>
      <c r="Q1881" s="80" t="s">
        <v>207</v>
      </c>
    </row>
    <row r="1882" spans="1:17" hidden="1">
      <c r="A1882" t="s">
        <v>4561</v>
      </c>
      <c r="B1882" t="s">
        <v>3788</v>
      </c>
      <c r="C1882" s="1">
        <v>8.65</v>
      </c>
      <c r="E1882" s="42">
        <f t="shared" si="37"/>
        <v>8.65</v>
      </c>
      <c r="F1882" s="77" t="s">
        <v>225</v>
      </c>
      <c r="G1882" s="77" t="s">
        <v>207</v>
      </c>
      <c r="H1882" s="77" t="s">
        <v>189</v>
      </c>
      <c r="I1882" s="13">
        <v>11</v>
      </c>
      <c r="J1882" s="14">
        <v>2015</v>
      </c>
      <c r="K1882" s="78" t="s">
        <v>100</v>
      </c>
      <c r="L1882" s="79" t="s">
        <v>4942</v>
      </c>
      <c r="M1882" s="79" t="s">
        <v>23</v>
      </c>
      <c r="N1882" s="15" t="s">
        <v>28</v>
      </c>
      <c r="O1882" s="15" t="s">
        <v>24</v>
      </c>
      <c r="P1882" s="80" t="s">
        <v>2130</v>
      </c>
      <c r="Q1882" s="80" t="s">
        <v>207</v>
      </c>
    </row>
    <row r="1883" spans="1:17" hidden="1">
      <c r="A1883" t="s">
        <v>4561</v>
      </c>
      <c r="B1883" t="s">
        <v>1995</v>
      </c>
      <c r="C1883" s="1">
        <v>10.81</v>
      </c>
      <c r="E1883" s="42">
        <f t="shared" si="37"/>
        <v>10.81</v>
      </c>
      <c r="F1883" s="77" t="s">
        <v>225</v>
      </c>
      <c r="G1883" s="77" t="s">
        <v>207</v>
      </c>
      <c r="H1883" s="77" t="s">
        <v>189</v>
      </c>
      <c r="I1883" s="13">
        <v>11</v>
      </c>
      <c r="J1883" s="14">
        <v>2015</v>
      </c>
      <c r="K1883" s="78" t="s">
        <v>34</v>
      </c>
      <c r="L1883" s="79" t="s">
        <v>35</v>
      </c>
      <c r="M1883" s="79" t="s">
        <v>299</v>
      </c>
      <c r="N1883" s="15" t="s">
        <v>28</v>
      </c>
      <c r="O1883" s="15" t="s">
        <v>29</v>
      </c>
      <c r="P1883" s="80" t="s">
        <v>2130</v>
      </c>
      <c r="Q1883" s="80" t="s">
        <v>207</v>
      </c>
    </row>
    <row r="1884" spans="1:17" hidden="1">
      <c r="A1884" t="s">
        <v>4561</v>
      </c>
      <c r="B1884" t="s">
        <v>1136</v>
      </c>
      <c r="C1884" s="1">
        <v>100</v>
      </c>
      <c r="E1884" s="42">
        <f t="shared" si="37"/>
        <v>100</v>
      </c>
      <c r="F1884" s="77" t="s">
        <v>225</v>
      </c>
      <c r="G1884" s="77" t="s">
        <v>207</v>
      </c>
      <c r="H1884" s="77" t="s">
        <v>189</v>
      </c>
      <c r="I1884" s="13">
        <v>11</v>
      </c>
      <c r="J1884" s="14">
        <v>2015</v>
      </c>
      <c r="K1884" s="78" t="s">
        <v>182</v>
      </c>
      <c r="L1884" s="79" t="s">
        <v>232</v>
      </c>
      <c r="M1884" s="79" t="s">
        <v>23</v>
      </c>
      <c r="N1884" s="15" t="s">
        <v>28</v>
      </c>
      <c r="O1884" s="15" t="s">
        <v>29</v>
      </c>
      <c r="P1884" s="80" t="s">
        <v>2130</v>
      </c>
      <c r="Q1884" s="80" t="s">
        <v>207</v>
      </c>
    </row>
    <row r="1885" spans="1:17" hidden="1">
      <c r="A1885" t="s">
        <v>4784</v>
      </c>
      <c r="B1885" t="s">
        <v>4859</v>
      </c>
      <c r="C1885" s="1">
        <v>34.39</v>
      </c>
      <c r="E1885" s="42">
        <f t="shared" si="37"/>
        <v>34.39</v>
      </c>
      <c r="F1885" s="77" t="s">
        <v>225</v>
      </c>
      <c r="G1885" s="77" t="s">
        <v>207</v>
      </c>
      <c r="H1885" s="77" t="s">
        <v>189</v>
      </c>
      <c r="I1885" s="13">
        <v>11</v>
      </c>
      <c r="J1885" s="14">
        <v>2015</v>
      </c>
      <c r="K1885" s="78" t="s">
        <v>182</v>
      </c>
      <c r="L1885" s="79" t="s">
        <v>183</v>
      </c>
      <c r="M1885" s="79" t="s">
        <v>23</v>
      </c>
      <c r="N1885" s="15" t="s">
        <v>28</v>
      </c>
      <c r="O1885" s="15" t="s">
        <v>29</v>
      </c>
      <c r="P1885" s="80" t="s">
        <v>2130</v>
      </c>
      <c r="Q1885" s="80" t="s">
        <v>207</v>
      </c>
    </row>
    <row r="1886" spans="1:17" hidden="1">
      <c r="A1886" t="s">
        <v>4784</v>
      </c>
      <c r="B1886" t="s">
        <v>4860</v>
      </c>
      <c r="C1886" s="1">
        <v>50.14</v>
      </c>
      <c r="E1886" s="42">
        <f t="shared" si="37"/>
        <v>50.14</v>
      </c>
      <c r="F1886" s="77" t="s">
        <v>225</v>
      </c>
      <c r="G1886" s="77" t="s">
        <v>207</v>
      </c>
      <c r="H1886" s="77" t="s">
        <v>189</v>
      </c>
      <c r="I1886" s="13">
        <v>11</v>
      </c>
      <c r="J1886" s="14">
        <v>2015</v>
      </c>
      <c r="K1886" s="78" t="s">
        <v>182</v>
      </c>
      <c r="L1886" s="79" t="s">
        <v>183</v>
      </c>
      <c r="M1886" s="79" t="s">
        <v>23</v>
      </c>
      <c r="N1886" s="15" t="s">
        <v>28</v>
      </c>
      <c r="O1886" s="15" t="s">
        <v>29</v>
      </c>
      <c r="P1886" s="80" t="s">
        <v>2130</v>
      </c>
      <c r="Q1886" s="80" t="s">
        <v>207</v>
      </c>
    </row>
    <row r="1887" spans="1:17" hidden="1">
      <c r="A1887" t="s">
        <v>4784</v>
      </c>
      <c r="B1887" t="s">
        <v>4861</v>
      </c>
      <c r="C1887" s="1">
        <v>1.99</v>
      </c>
      <c r="E1887" s="42">
        <f t="shared" si="37"/>
        <v>1.99</v>
      </c>
      <c r="F1887" s="77" t="s">
        <v>225</v>
      </c>
      <c r="G1887" s="77" t="s">
        <v>207</v>
      </c>
      <c r="H1887" s="77" t="s">
        <v>189</v>
      </c>
      <c r="I1887" s="13">
        <v>11</v>
      </c>
      <c r="J1887" s="14">
        <v>2015</v>
      </c>
      <c r="K1887" s="78" t="s">
        <v>78</v>
      </c>
      <c r="L1887" s="79" t="s">
        <v>1263</v>
      </c>
      <c r="M1887" s="79" t="s">
        <v>23</v>
      </c>
      <c r="N1887" s="15" t="s">
        <v>28</v>
      </c>
      <c r="O1887" s="15" t="s">
        <v>29</v>
      </c>
      <c r="P1887" s="80" t="s">
        <v>2130</v>
      </c>
      <c r="Q1887" s="80" t="s">
        <v>207</v>
      </c>
    </row>
    <row r="1888" spans="1:17" hidden="1">
      <c r="A1888" t="s">
        <v>4784</v>
      </c>
      <c r="B1888" t="s">
        <v>4850</v>
      </c>
      <c r="C1888" s="1">
        <v>50.76</v>
      </c>
      <c r="E1888" s="42">
        <f t="shared" si="37"/>
        <v>50.76</v>
      </c>
      <c r="F1888" s="77" t="s">
        <v>225</v>
      </c>
      <c r="G1888" s="77" t="s">
        <v>207</v>
      </c>
      <c r="H1888" s="77" t="s">
        <v>189</v>
      </c>
      <c r="I1888" s="13">
        <v>11</v>
      </c>
      <c r="J1888" s="14">
        <v>2015</v>
      </c>
      <c r="K1888" s="78" t="s">
        <v>34</v>
      </c>
      <c r="L1888" s="79" t="s">
        <v>35</v>
      </c>
      <c r="M1888" s="79" t="s">
        <v>299</v>
      </c>
      <c r="N1888" s="15" t="s">
        <v>28</v>
      </c>
      <c r="O1888" s="15" t="s">
        <v>29</v>
      </c>
      <c r="P1888" s="80" t="s">
        <v>2130</v>
      </c>
      <c r="Q1888" s="80" t="s">
        <v>207</v>
      </c>
    </row>
    <row r="1889" spans="1:17" hidden="1">
      <c r="A1889" t="s">
        <v>4784</v>
      </c>
      <c r="B1889" t="s">
        <v>1139</v>
      </c>
      <c r="C1889" s="1">
        <v>-2000</v>
      </c>
      <c r="E1889" s="42">
        <f t="shared" si="37"/>
        <v>-2000</v>
      </c>
      <c r="F1889" s="77" t="s">
        <v>229</v>
      </c>
      <c r="G1889" s="77" t="s">
        <v>207</v>
      </c>
      <c r="H1889" s="77" t="s">
        <v>189</v>
      </c>
      <c r="I1889" s="13">
        <v>11</v>
      </c>
      <c r="J1889" s="14">
        <v>2015</v>
      </c>
      <c r="K1889" s="78" t="s">
        <v>218</v>
      </c>
      <c r="L1889" s="79" t="s">
        <v>246</v>
      </c>
      <c r="M1889" s="79" t="s">
        <v>23</v>
      </c>
      <c r="N1889" s="15" t="s">
        <v>189</v>
      </c>
      <c r="O1889" s="15" t="s">
        <v>24</v>
      </c>
      <c r="P1889" s="80" t="s">
        <v>181</v>
      </c>
      <c r="Q1889" s="80" t="s">
        <v>207</v>
      </c>
    </row>
    <row r="1890" spans="1:17" hidden="1">
      <c r="A1890" t="s">
        <v>4784</v>
      </c>
      <c r="B1890" t="s">
        <v>4862</v>
      </c>
      <c r="C1890" s="1">
        <v>666</v>
      </c>
      <c r="E1890" s="42">
        <f t="shared" si="37"/>
        <v>666</v>
      </c>
      <c r="F1890" s="77" t="s">
        <v>225</v>
      </c>
      <c r="G1890" s="77" t="s">
        <v>207</v>
      </c>
      <c r="H1890" s="77" t="s">
        <v>189</v>
      </c>
      <c r="I1890" s="13">
        <v>11</v>
      </c>
      <c r="J1890" s="14">
        <v>2015</v>
      </c>
      <c r="K1890" s="78" t="s">
        <v>509</v>
      </c>
      <c r="L1890" s="79" t="s">
        <v>4946</v>
      </c>
      <c r="M1890" s="79" t="s">
        <v>23</v>
      </c>
      <c r="N1890" s="15" t="s">
        <v>28</v>
      </c>
      <c r="O1890" s="15" t="s">
        <v>29</v>
      </c>
      <c r="P1890" s="80" t="s">
        <v>2130</v>
      </c>
      <c r="Q1890" s="80" t="s">
        <v>207</v>
      </c>
    </row>
    <row r="1891" spans="1:17" hidden="1">
      <c r="A1891" t="s">
        <v>4784</v>
      </c>
      <c r="B1891" t="s">
        <v>4863</v>
      </c>
      <c r="C1891" s="1">
        <v>12.45</v>
      </c>
      <c r="E1891" s="42">
        <f t="shared" si="37"/>
        <v>12.45</v>
      </c>
      <c r="F1891" s="77" t="s">
        <v>225</v>
      </c>
      <c r="G1891" s="77" t="s">
        <v>207</v>
      </c>
      <c r="H1891" s="77" t="s">
        <v>189</v>
      </c>
      <c r="I1891" s="13">
        <v>11</v>
      </c>
      <c r="J1891" s="14">
        <v>2015</v>
      </c>
      <c r="K1891" s="78" t="s">
        <v>53</v>
      </c>
      <c r="L1891" s="79" t="s">
        <v>4947</v>
      </c>
      <c r="M1891" s="79" t="s">
        <v>23</v>
      </c>
      <c r="N1891" s="15" t="s">
        <v>28</v>
      </c>
      <c r="O1891" s="15" t="s">
        <v>29</v>
      </c>
      <c r="P1891" s="80" t="s">
        <v>2130</v>
      </c>
      <c r="Q1891" s="80" t="s">
        <v>207</v>
      </c>
    </row>
    <row r="1892" spans="1:17" hidden="1">
      <c r="A1892" t="s">
        <v>4785</v>
      </c>
      <c r="B1892" t="s">
        <v>1161</v>
      </c>
      <c r="C1892" s="1">
        <v>2.15</v>
      </c>
      <c r="E1892" s="42">
        <f t="shared" si="37"/>
        <v>2.15</v>
      </c>
      <c r="F1892" s="77" t="s">
        <v>225</v>
      </c>
      <c r="G1892" s="77" t="s">
        <v>207</v>
      </c>
      <c r="H1892" s="77" t="s">
        <v>189</v>
      </c>
      <c r="I1892" s="13">
        <v>11</v>
      </c>
      <c r="J1892" s="14">
        <v>2015</v>
      </c>
      <c r="K1892" s="78" t="s">
        <v>78</v>
      </c>
      <c r="L1892" s="79" t="s">
        <v>1263</v>
      </c>
      <c r="M1892" s="79" t="s">
        <v>23</v>
      </c>
      <c r="N1892" s="15" t="s">
        <v>28</v>
      </c>
      <c r="O1892" s="15" t="s">
        <v>29</v>
      </c>
      <c r="P1892" s="80" t="s">
        <v>2130</v>
      </c>
      <c r="Q1892" s="80" t="s">
        <v>207</v>
      </c>
    </row>
    <row r="1893" spans="1:17" hidden="1">
      <c r="A1893" t="s">
        <v>4785</v>
      </c>
      <c r="B1893" t="s">
        <v>2044</v>
      </c>
      <c r="C1893" s="1">
        <v>67.56</v>
      </c>
      <c r="E1893" s="42">
        <f t="shared" si="37"/>
        <v>67.56</v>
      </c>
      <c r="F1893" s="77" t="s">
        <v>225</v>
      </c>
      <c r="G1893" s="77" t="s">
        <v>207</v>
      </c>
      <c r="H1893" s="77" t="s">
        <v>189</v>
      </c>
      <c r="I1893" s="13">
        <v>11</v>
      </c>
      <c r="J1893" s="14">
        <v>2015</v>
      </c>
      <c r="K1893" s="78" t="s">
        <v>460</v>
      </c>
      <c r="L1893" s="79" t="s">
        <v>1259</v>
      </c>
      <c r="M1893" s="79" t="s">
        <v>281</v>
      </c>
      <c r="N1893" s="15" t="s">
        <v>28</v>
      </c>
      <c r="O1893" s="15" t="s">
        <v>29</v>
      </c>
      <c r="P1893" s="80" t="s">
        <v>2130</v>
      </c>
      <c r="Q1893" s="80" t="s">
        <v>207</v>
      </c>
    </row>
    <row r="1894" spans="1:17" hidden="1">
      <c r="A1894" t="s">
        <v>4785</v>
      </c>
      <c r="B1894" t="s">
        <v>3820</v>
      </c>
      <c r="C1894" s="1">
        <v>32.96</v>
      </c>
      <c r="E1894" s="42">
        <f t="shared" si="37"/>
        <v>32.96</v>
      </c>
      <c r="F1894" s="77" t="s">
        <v>225</v>
      </c>
      <c r="G1894" s="77" t="s">
        <v>207</v>
      </c>
      <c r="H1894" s="77" t="s">
        <v>189</v>
      </c>
      <c r="I1894" s="13">
        <v>11</v>
      </c>
      <c r="J1894" s="14">
        <v>2015</v>
      </c>
      <c r="K1894" s="78" t="s">
        <v>182</v>
      </c>
      <c r="L1894" s="79" t="s">
        <v>1261</v>
      </c>
      <c r="M1894" s="79" t="s">
        <v>23</v>
      </c>
      <c r="N1894" s="15" t="s">
        <v>28</v>
      </c>
      <c r="O1894" s="15" t="s">
        <v>29</v>
      </c>
      <c r="P1894" s="80" t="s">
        <v>2130</v>
      </c>
      <c r="Q1894" s="80" t="s">
        <v>207</v>
      </c>
    </row>
    <row r="1895" spans="1:17" hidden="1">
      <c r="A1895" t="s">
        <v>4785</v>
      </c>
      <c r="B1895" t="s">
        <v>1136</v>
      </c>
      <c r="C1895" s="1">
        <v>200</v>
      </c>
      <c r="E1895" s="42">
        <f t="shared" si="37"/>
        <v>200</v>
      </c>
      <c r="F1895" s="77" t="s">
        <v>225</v>
      </c>
      <c r="G1895" s="77" t="s">
        <v>207</v>
      </c>
      <c r="H1895" s="77" t="s">
        <v>189</v>
      </c>
      <c r="I1895" s="13">
        <v>11</v>
      </c>
      <c r="J1895" s="14">
        <v>2015</v>
      </c>
      <c r="K1895" s="78" t="s">
        <v>182</v>
      </c>
      <c r="L1895" s="79" t="s">
        <v>232</v>
      </c>
      <c r="M1895" s="79" t="s">
        <v>23</v>
      </c>
      <c r="N1895" s="15" t="s">
        <v>28</v>
      </c>
      <c r="O1895" s="15" t="s">
        <v>29</v>
      </c>
      <c r="P1895" s="80" t="s">
        <v>2130</v>
      </c>
      <c r="Q1895" s="80" t="s">
        <v>207</v>
      </c>
    </row>
    <row r="1896" spans="1:17" hidden="1">
      <c r="A1896" t="s">
        <v>4786</v>
      </c>
      <c r="B1896" t="s">
        <v>4864</v>
      </c>
      <c r="C1896" s="1">
        <v>116.51</v>
      </c>
      <c r="E1896" s="42">
        <f t="shared" si="37"/>
        <v>116.51</v>
      </c>
      <c r="F1896" s="77" t="s">
        <v>225</v>
      </c>
      <c r="G1896" s="77" t="s">
        <v>207</v>
      </c>
      <c r="H1896" s="77" t="s">
        <v>189</v>
      </c>
      <c r="I1896" s="13">
        <v>11</v>
      </c>
      <c r="J1896" s="14">
        <v>2015</v>
      </c>
      <c r="K1896" s="78" t="s">
        <v>34</v>
      </c>
      <c r="L1896" s="79" t="s">
        <v>35</v>
      </c>
      <c r="M1896" s="79" t="s">
        <v>299</v>
      </c>
      <c r="N1896" s="15" t="s">
        <v>28</v>
      </c>
      <c r="O1896" s="15" t="s">
        <v>29</v>
      </c>
      <c r="P1896" s="80" t="s">
        <v>2130</v>
      </c>
      <c r="Q1896" s="80" t="s">
        <v>207</v>
      </c>
    </row>
    <row r="1897" spans="1:17" hidden="1">
      <c r="A1897" t="s">
        <v>4786</v>
      </c>
      <c r="B1897" t="s">
        <v>4865</v>
      </c>
      <c r="C1897" s="1">
        <v>33.47</v>
      </c>
      <c r="E1897" s="42">
        <f t="shared" si="37"/>
        <v>33.47</v>
      </c>
      <c r="F1897" s="77" t="s">
        <v>225</v>
      </c>
      <c r="G1897" s="77" t="s">
        <v>207</v>
      </c>
      <c r="H1897" s="77" t="s">
        <v>189</v>
      </c>
      <c r="I1897" s="13">
        <v>11</v>
      </c>
      <c r="J1897" s="14">
        <v>2015</v>
      </c>
      <c r="K1897" s="78" t="s">
        <v>182</v>
      </c>
      <c r="L1897" s="79" t="s">
        <v>183</v>
      </c>
      <c r="M1897" s="79" t="s">
        <v>23</v>
      </c>
      <c r="N1897" s="15" t="s">
        <v>28</v>
      </c>
      <c r="O1897" s="15" t="s">
        <v>29</v>
      </c>
      <c r="P1897" s="80" t="s">
        <v>2130</v>
      </c>
      <c r="Q1897" s="80" t="s">
        <v>207</v>
      </c>
    </row>
    <row r="1898" spans="1:17" hidden="1">
      <c r="A1898" t="s">
        <v>4786</v>
      </c>
      <c r="B1898" t="s">
        <v>4866</v>
      </c>
      <c r="C1898" s="1">
        <v>34.380000000000003</v>
      </c>
      <c r="E1898" s="42">
        <f t="shared" si="37"/>
        <v>34.380000000000003</v>
      </c>
      <c r="F1898" s="77" t="s">
        <v>225</v>
      </c>
      <c r="G1898" s="77" t="s">
        <v>207</v>
      </c>
      <c r="H1898" s="77" t="s">
        <v>189</v>
      </c>
      <c r="I1898" s="13">
        <v>11</v>
      </c>
      <c r="J1898" s="14">
        <v>2015</v>
      </c>
      <c r="K1898" s="78" t="s">
        <v>182</v>
      </c>
      <c r="L1898" s="79" t="s">
        <v>183</v>
      </c>
      <c r="M1898" s="79" t="s">
        <v>23</v>
      </c>
      <c r="N1898" s="15" t="s">
        <v>28</v>
      </c>
      <c r="O1898" s="15" t="s">
        <v>29</v>
      </c>
      <c r="P1898" s="80" t="s">
        <v>2130</v>
      </c>
      <c r="Q1898" s="80" t="s">
        <v>207</v>
      </c>
    </row>
    <row r="1899" spans="1:17" hidden="1">
      <c r="A1899" t="s">
        <v>4786</v>
      </c>
      <c r="B1899" t="s">
        <v>1741</v>
      </c>
      <c r="C1899" s="1">
        <v>14.06</v>
      </c>
      <c r="E1899" s="42">
        <f t="shared" si="37"/>
        <v>14.06</v>
      </c>
      <c r="F1899" s="77" t="s">
        <v>225</v>
      </c>
      <c r="G1899" s="77" t="s">
        <v>207</v>
      </c>
      <c r="H1899" s="77" t="s">
        <v>189</v>
      </c>
      <c r="I1899" s="13">
        <v>11</v>
      </c>
      <c r="J1899" s="14">
        <v>2015</v>
      </c>
      <c r="K1899" s="78" t="s">
        <v>34</v>
      </c>
      <c r="L1899" s="79" t="s">
        <v>35</v>
      </c>
      <c r="M1899" s="79" t="s">
        <v>299</v>
      </c>
      <c r="N1899" s="15" t="s">
        <v>28</v>
      </c>
      <c r="O1899" s="15" t="s">
        <v>29</v>
      </c>
      <c r="P1899" s="80" t="s">
        <v>2130</v>
      </c>
      <c r="Q1899" s="80" t="s">
        <v>207</v>
      </c>
    </row>
    <row r="1900" spans="1:17" hidden="1">
      <c r="A1900" t="s">
        <v>4786</v>
      </c>
      <c r="B1900" t="s">
        <v>4831</v>
      </c>
      <c r="C1900" s="1">
        <v>18.149999999999999</v>
      </c>
      <c r="E1900" s="42">
        <f t="shared" si="37"/>
        <v>18.149999999999999</v>
      </c>
      <c r="F1900" s="77" t="s">
        <v>225</v>
      </c>
      <c r="G1900" s="77" t="s">
        <v>207</v>
      </c>
      <c r="H1900" s="77" t="s">
        <v>189</v>
      </c>
      <c r="I1900" s="13">
        <v>11</v>
      </c>
      <c r="J1900" s="14">
        <v>2015</v>
      </c>
      <c r="K1900" s="78" t="s">
        <v>34</v>
      </c>
      <c r="L1900" s="79" t="s">
        <v>35</v>
      </c>
      <c r="M1900" s="79" t="s">
        <v>299</v>
      </c>
      <c r="N1900" s="15" t="s">
        <v>28</v>
      </c>
      <c r="O1900" s="15" t="s">
        <v>29</v>
      </c>
      <c r="P1900" s="80" t="s">
        <v>2130</v>
      </c>
      <c r="Q1900" s="80" t="s">
        <v>207</v>
      </c>
    </row>
    <row r="1901" spans="1:17" hidden="1">
      <c r="A1901" t="s">
        <v>4786</v>
      </c>
      <c r="B1901" t="s">
        <v>1131</v>
      </c>
      <c r="C1901" s="1">
        <v>25</v>
      </c>
      <c r="E1901" s="42">
        <f t="shared" ref="E1901:E1964" si="38">C1901</f>
        <v>25</v>
      </c>
      <c r="F1901" s="77" t="s">
        <v>225</v>
      </c>
      <c r="G1901" s="77" t="s">
        <v>207</v>
      </c>
      <c r="H1901" s="77" t="s">
        <v>189</v>
      </c>
      <c r="I1901" s="13">
        <v>11</v>
      </c>
      <c r="J1901" s="14">
        <v>2015</v>
      </c>
      <c r="K1901" s="78" t="s">
        <v>435</v>
      </c>
      <c r="L1901" s="79" t="s">
        <v>79</v>
      </c>
      <c r="M1901" s="79" t="s">
        <v>23</v>
      </c>
      <c r="N1901" s="15" t="s">
        <v>28</v>
      </c>
      <c r="O1901" s="15" t="s">
        <v>29</v>
      </c>
      <c r="P1901" s="80" t="s">
        <v>2130</v>
      </c>
      <c r="Q1901" s="80" t="s">
        <v>207</v>
      </c>
    </row>
    <row r="1902" spans="1:17" hidden="1">
      <c r="A1902" t="s">
        <v>4787</v>
      </c>
      <c r="B1902" t="s">
        <v>4867</v>
      </c>
      <c r="C1902" s="1">
        <v>165</v>
      </c>
      <c r="E1902" s="42">
        <f t="shared" si="38"/>
        <v>165</v>
      </c>
      <c r="F1902" s="77" t="s">
        <v>225</v>
      </c>
      <c r="G1902" s="77" t="s">
        <v>207</v>
      </c>
      <c r="H1902" s="77" t="s">
        <v>189</v>
      </c>
      <c r="I1902" s="13">
        <v>11</v>
      </c>
      <c r="J1902" s="14">
        <v>2015</v>
      </c>
      <c r="K1902" s="78" t="s">
        <v>34</v>
      </c>
      <c r="L1902" s="79" t="s">
        <v>4944</v>
      </c>
      <c r="M1902" s="79" t="s">
        <v>299</v>
      </c>
      <c r="N1902" s="15" t="s">
        <v>28</v>
      </c>
      <c r="O1902" s="15" t="s">
        <v>29</v>
      </c>
      <c r="P1902" s="80" t="s">
        <v>2130</v>
      </c>
      <c r="Q1902" s="80" t="s">
        <v>207</v>
      </c>
    </row>
    <row r="1903" spans="1:17" hidden="1">
      <c r="A1903" t="s">
        <v>4788</v>
      </c>
      <c r="B1903" t="s">
        <v>3790</v>
      </c>
      <c r="C1903" s="1">
        <v>367.08</v>
      </c>
      <c r="E1903" s="42">
        <f t="shared" si="38"/>
        <v>367.08</v>
      </c>
      <c r="F1903" s="77" t="s">
        <v>225</v>
      </c>
      <c r="G1903" s="77" t="s">
        <v>207</v>
      </c>
      <c r="H1903" s="77" t="s">
        <v>189</v>
      </c>
      <c r="I1903" s="13">
        <v>11</v>
      </c>
      <c r="J1903" s="14">
        <v>2015</v>
      </c>
      <c r="K1903" s="78" t="s">
        <v>478</v>
      </c>
      <c r="L1903" s="79" t="s">
        <v>57</v>
      </c>
      <c r="M1903" s="79" t="s">
        <v>23</v>
      </c>
      <c r="N1903" s="15" t="s">
        <v>28</v>
      </c>
      <c r="O1903" s="15" t="s">
        <v>29</v>
      </c>
      <c r="P1903" s="80" t="s">
        <v>2130</v>
      </c>
      <c r="Q1903" s="80" t="s">
        <v>207</v>
      </c>
    </row>
    <row r="1904" spans="1:17" hidden="1">
      <c r="A1904" t="s">
        <v>4788</v>
      </c>
      <c r="B1904" t="s">
        <v>4868</v>
      </c>
      <c r="C1904" s="1">
        <v>4.99</v>
      </c>
      <c r="E1904" s="42">
        <f t="shared" si="38"/>
        <v>4.99</v>
      </c>
      <c r="F1904" s="77" t="s">
        <v>225</v>
      </c>
      <c r="G1904" s="77" t="s">
        <v>207</v>
      </c>
      <c r="H1904" s="77" t="s">
        <v>189</v>
      </c>
      <c r="I1904" s="13">
        <v>11</v>
      </c>
      <c r="J1904" s="14">
        <v>2015</v>
      </c>
      <c r="K1904" s="78" t="s">
        <v>78</v>
      </c>
      <c r="L1904" s="79" t="s">
        <v>1271</v>
      </c>
      <c r="M1904" s="79" t="s">
        <v>23</v>
      </c>
      <c r="N1904" s="15" t="s">
        <v>28</v>
      </c>
      <c r="O1904" s="15" t="s">
        <v>29</v>
      </c>
      <c r="P1904" s="80" t="s">
        <v>2130</v>
      </c>
      <c r="Q1904" s="80" t="s">
        <v>207</v>
      </c>
    </row>
    <row r="1905" spans="1:17" hidden="1">
      <c r="A1905" t="s">
        <v>4788</v>
      </c>
      <c r="B1905" t="s">
        <v>4850</v>
      </c>
      <c r="C1905" s="1">
        <v>86.82</v>
      </c>
      <c r="E1905" s="42">
        <f t="shared" si="38"/>
        <v>86.82</v>
      </c>
      <c r="F1905" s="77" t="s">
        <v>225</v>
      </c>
      <c r="G1905" s="77" t="s">
        <v>207</v>
      </c>
      <c r="H1905" s="77" t="s">
        <v>189</v>
      </c>
      <c r="I1905" s="13">
        <v>11</v>
      </c>
      <c r="J1905" s="14">
        <v>2015</v>
      </c>
      <c r="K1905" s="78" t="s">
        <v>34</v>
      </c>
      <c r="L1905" s="79" t="s">
        <v>35</v>
      </c>
      <c r="M1905" s="79" t="s">
        <v>299</v>
      </c>
      <c r="N1905" s="15" t="s">
        <v>28</v>
      </c>
      <c r="O1905" s="15" t="s">
        <v>29</v>
      </c>
      <c r="P1905" s="80" t="s">
        <v>2130</v>
      </c>
      <c r="Q1905" s="80" t="s">
        <v>207</v>
      </c>
    </row>
    <row r="1906" spans="1:17" hidden="1">
      <c r="A1906" t="s">
        <v>4788</v>
      </c>
      <c r="B1906" t="s">
        <v>1139</v>
      </c>
      <c r="C1906" s="1">
        <v>-3544.4</v>
      </c>
      <c r="E1906" s="42">
        <f t="shared" si="38"/>
        <v>-3544.4</v>
      </c>
      <c r="F1906" s="77" t="s">
        <v>229</v>
      </c>
      <c r="G1906" s="77" t="s">
        <v>207</v>
      </c>
      <c r="H1906" s="77" t="s">
        <v>189</v>
      </c>
      <c r="I1906" s="13">
        <v>11</v>
      </c>
      <c r="J1906" s="14">
        <v>2015</v>
      </c>
      <c r="K1906" s="78" t="s">
        <v>218</v>
      </c>
      <c r="L1906" s="79" t="s">
        <v>246</v>
      </c>
      <c r="M1906" s="79" t="s">
        <v>23</v>
      </c>
      <c r="N1906" s="15" t="s">
        <v>189</v>
      </c>
      <c r="O1906" s="15" t="s">
        <v>24</v>
      </c>
      <c r="P1906" s="80" t="s">
        <v>181</v>
      </c>
      <c r="Q1906" s="80" t="s">
        <v>207</v>
      </c>
    </row>
    <row r="1907" spans="1:17" hidden="1">
      <c r="A1907" t="s">
        <v>4788</v>
      </c>
      <c r="B1907" t="s">
        <v>1136</v>
      </c>
      <c r="C1907" s="1">
        <v>200</v>
      </c>
      <c r="E1907" s="42">
        <f t="shared" si="38"/>
        <v>200</v>
      </c>
      <c r="F1907" s="77" t="s">
        <v>225</v>
      </c>
      <c r="G1907" s="77" t="s">
        <v>207</v>
      </c>
      <c r="H1907" s="77" t="s">
        <v>189</v>
      </c>
      <c r="I1907" s="13">
        <v>11</v>
      </c>
      <c r="J1907" s="14">
        <v>2015</v>
      </c>
      <c r="K1907" s="78" t="s">
        <v>182</v>
      </c>
      <c r="L1907" s="79" t="s">
        <v>232</v>
      </c>
      <c r="M1907" s="79" t="s">
        <v>23</v>
      </c>
      <c r="N1907" s="15" t="s">
        <v>28</v>
      </c>
      <c r="O1907" s="15" t="s">
        <v>29</v>
      </c>
      <c r="P1907" s="80" t="s">
        <v>2130</v>
      </c>
      <c r="Q1907" s="80" t="s">
        <v>207</v>
      </c>
    </row>
    <row r="1908" spans="1:17" hidden="1">
      <c r="A1908" t="s">
        <v>4788</v>
      </c>
      <c r="B1908" t="s">
        <v>1948</v>
      </c>
      <c r="C1908" s="1">
        <v>147.31</v>
      </c>
      <c r="E1908" s="42">
        <f t="shared" si="38"/>
        <v>147.31</v>
      </c>
      <c r="F1908" s="77" t="s">
        <v>225</v>
      </c>
      <c r="G1908" s="77" t="s">
        <v>207</v>
      </c>
      <c r="H1908" s="77" t="s">
        <v>189</v>
      </c>
      <c r="I1908" s="13">
        <v>11</v>
      </c>
      <c r="J1908" s="14">
        <v>2015</v>
      </c>
      <c r="K1908" s="78" t="s">
        <v>78</v>
      </c>
      <c r="L1908" s="79" t="s">
        <v>1258</v>
      </c>
      <c r="M1908" s="79" t="s">
        <v>23</v>
      </c>
      <c r="N1908" s="15" t="s">
        <v>28</v>
      </c>
      <c r="O1908" s="15" t="s">
        <v>29</v>
      </c>
      <c r="P1908" s="80" t="s">
        <v>2130</v>
      </c>
      <c r="Q1908" s="80" t="s">
        <v>207</v>
      </c>
    </row>
    <row r="1909" spans="1:17" hidden="1">
      <c r="A1909" t="s">
        <v>4788</v>
      </c>
      <c r="B1909" t="s">
        <v>4869</v>
      </c>
      <c r="C1909" s="1">
        <v>164.85</v>
      </c>
      <c r="E1909" s="42">
        <f t="shared" si="38"/>
        <v>164.85</v>
      </c>
      <c r="F1909" s="77" t="s">
        <v>225</v>
      </c>
      <c r="G1909" s="77" t="s">
        <v>207</v>
      </c>
      <c r="H1909" s="77" t="s">
        <v>189</v>
      </c>
      <c r="I1909" s="13">
        <v>11</v>
      </c>
      <c r="J1909" s="14">
        <v>2015</v>
      </c>
      <c r="K1909" s="78" t="s">
        <v>34</v>
      </c>
      <c r="L1909" s="79" t="s">
        <v>35</v>
      </c>
      <c r="M1909" s="79" t="s">
        <v>299</v>
      </c>
      <c r="N1909" s="15" t="s">
        <v>28</v>
      </c>
      <c r="O1909" s="15" t="s">
        <v>29</v>
      </c>
      <c r="P1909" s="80" t="s">
        <v>2130</v>
      </c>
      <c r="Q1909" s="80" t="s">
        <v>207</v>
      </c>
    </row>
    <row r="1910" spans="1:17" hidden="1">
      <c r="A1910" t="s">
        <v>4788</v>
      </c>
      <c r="B1910" t="s">
        <v>4870</v>
      </c>
      <c r="C1910" s="1">
        <v>11.55</v>
      </c>
      <c r="E1910" s="42">
        <f t="shared" si="38"/>
        <v>11.55</v>
      </c>
      <c r="F1910" s="77" t="s">
        <v>225</v>
      </c>
      <c r="G1910" s="77" t="s">
        <v>207</v>
      </c>
      <c r="H1910" s="77" t="s">
        <v>189</v>
      </c>
      <c r="I1910" s="13">
        <v>11</v>
      </c>
      <c r="J1910" s="14">
        <v>2015</v>
      </c>
      <c r="K1910" s="78" t="s">
        <v>34</v>
      </c>
      <c r="L1910" s="79" t="s">
        <v>4944</v>
      </c>
      <c r="M1910" s="79" t="s">
        <v>299</v>
      </c>
      <c r="N1910" s="15" t="s">
        <v>28</v>
      </c>
      <c r="O1910" s="15" t="s">
        <v>29</v>
      </c>
      <c r="P1910" s="80" t="s">
        <v>2130</v>
      </c>
      <c r="Q1910" s="80" t="s">
        <v>207</v>
      </c>
    </row>
    <row r="1911" spans="1:17" hidden="1">
      <c r="A1911" t="s">
        <v>4788</v>
      </c>
      <c r="B1911" t="s">
        <v>4828</v>
      </c>
      <c r="C1911" s="1">
        <v>52.54</v>
      </c>
      <c r="E1911" s="42">
        <f t="shared" si="38"/>
        <v>52.54</v>
      </c>
      <c r="F1911" s="77" t="s">
        <v>225</v>
      </c>
      <c r="G1911" s="77" t="s">
        <v>207</v>
      </c>
      <c r="H1911" s="77" t="s">
        <v>189</v>
      </c>
      <c r="I1911" s="13">
        <v>11</v>
      </c>
      <c r="J1911" s="14">
        <v>2015</v>
      </c>
      <c r="K1911" s="78" t="s">
        <v>34</v>
      </c>
      <c r="L1911" s="79" t="s">
        <v>35</v>
      </c>
      <c r="M1911" s="79" t="s">
        <v>299</v>
      </c>
      <c r="N1911" s="15" t="s">
        <v>28</v>
      </c>
      <c r="O1911" s="15" t="s">
        <v>29</v>
      </c>
      <c r="P1911" s="80" t="s">
        <v>2130</v>
      </c>
      <c r="Q1911" s="80" t="s">
        <v>207</v>
      </c>
    </row>
    <row r="1912" spans="1:17" hidden="1">
      <c r="A1912" t="s">
        <v>4562</v>
      </c>
      <c r="B1912" t="s">
        <v>1134</v>
      </c>
      <c r="C1912" s="1">
        <v>25</v>
      </c>
      <c r="E1912" s="42">
        <f t="shared" si="38"/>
        <v>25</v>
      </c>
      <c r="F1912" s="77" t="s">
        <v>225</v>
      </c>
      <c r="G1912" s="77" t="s">
        <v>207</v>
      </c>
      <c r="H1912" s="77" t="s">
        <v>189</v>
      </c>
      <c r="I1912" s="13">
        <v>11</v>
      </c>
      <c r="J1912" s="14">
        <v>2015</v>
      </c>
      <c r="K1912" s="78" t="s">
        <v>34</v>
      </c>
      <c r="L1912" s="79" t="s">
        <v>4944</v>
      </c>
      <c r="M1912" s="79" t="s">
        <v>299</v>
      </c>
      <c r="N1912" s="15" t="s">
        <v>28</v>
      </c>
      <c r="O1912" s="15" t="s">
        <v>29</v>
      </c>
      <c r="P1912" s="80" t="s">
        <v>2130</v>
      </c>
      <c r="Q1912" s="80" t="s">
        <v>207</v>
      </c>
    </row>
    <row r="1913" spans="1:17" hidden="1">
      <c r="A1913" t="s">
        <v>4562</v>
      </c>
      <c r="B1913" t="s">
        <v>1632</v>
      </c>
      <c r="C1913" s="1">
        <v>18.13</v>
      </c>
      <c r="E1913" s="42">
        <f t="shared" si="38"/>
        <v>18.13</v>
      </c>
      <c r="F1913" s="77" t="s">
        <v>225</v>
      </c>
      <c r="G1913" s="77" t="s">
        <v>207</v>
      </c>
      <c r="H1913" s="77" t="s">
        <v>189</v>
      </c>
      <c r="I1913" s="13">
        <v>11</v>
      </c>
      <c r="J1913" s="14">
        <v>2015</v>
      </c>
      <c r="K1913" s="78" t="s">
        <v>34</v>
      </c>
      <c r="L1913" s="79" t="s">
        <v>35</v>
      </c>
      <c r="M1913" s="79" t="s">
        <v>36</v>
      </c>
      <c r="N1913" s="15" t="s">
        <v>28</v>
      </c>
      <c r="O1913" s="15" t="s">
        <v>29</v>
      </c>
      <c r="P1913" s="80" t="s">
        <v>2130</v>
      </c>
      <c r="Q1913" s="80" t="s">
        <v>207</v>
      </c>
    </row>
    <row r="1914" spans="1:17" hidden="1">
      <c r="A1914" t="s">
        <v>4562</v>
      </c>
      <c r="B1914" t="s">
        <v>4871</v>
      </c>
      <c r="C1914" s="1">
        <v>11.3</v>
      </c>
      <c r="E1914" s="42">
        <f t="shared" si="38"/>
        <v>11.3</v>
      </c>
      <c r="F1914" s="77" t="s">
        <v>225</v>
      </c>
      <c r="G1914" s="77" t="s">
        <v>207</v>
      </c>
      <c r="H1914" s="77" t="s">
        <v>189</v>
      </c>
      <c r="I1914" s="13">
        <v>11</v>
      </c>
      <c r="J1914" s="14">
        <v>2015</v>
      </c>
      <c r="K1914" s="78" t="s">
        <v>182</v>
      </c>
      <c r="L1914" s="79" t="s">
        <v>183</v>
      </c>
      <c r="M1914" s="79" t="s">
        <v>23</v>
      </c>
      <c r="N1914" s="15" t="s">
        <v>28</v>
      </c>
      <c r="O1914" s="15" t="s">
        <v>29</v>
      </c>
      <c r="P1914" s="80" t="s">
        <v>2130</v>
      </c>
      <c r="Q1914" s="80" t="s">
        <v>207</v>
      </c>
    </row>
    <row r="1915" spans="1:17" hidden="1">
      <c r="A1915" t="s">
        <v>4562</v>
      </c>
      <c r="B1915" t="s">
        <v>4872</v>
      </c>
      <c r="C1915" s="1">
        <v>204.19</v>
      </c>
      <c r="E1915" s="42">
        <f t="shared" si="38"/>
        <v>204.19</v>
      </c>
      <c r="F1915" s="77" t="s">
        <v>225</v>
      </c>
      <c r="G1915" s="77" t="s">
        <v>207</v>
      </c>
      <c r="H1915" s="77" t="s">
        <v>189</v>
      </c>
      <c r="I1915" s="13">
        <v>11</v>
      </c>
      <c r="J1915" s="14">
        <v>2015</v>
      </c>
      <c r="K1915" s="78" t="s">
        <v>182</v>
      </c>
      <c r="L1915" s="79" t="s">
        <v>183</v>
      </c>
      <c r="M1915" s="79" t="s">
        <v>23</v>
      </c>
      <c r="N1915" s="15" t="s">
        <v>28</v>
      </c>
      <c r="O1915" s="15" t="s">
        <v>29</v>
      </c>
      <c r="P1915" s="80" t="s">
        <v>2130</v>
      </c>
      <c r="Q1915" s="80" t="s">
        <v>207</v>
      </c>
    </row>
    <row r="1916" spans="1:17" hidden="1">
      <c r="A1916" t="s">
        <v>4562</v>
      </c>
      <c r="B1916" t="s">
        <v>4868</v>
      </c>
      <c r="C1916" s="1">
        <v>12.99</v>
      </c>
      <c r="E1916" s="42">
        <f t="shared" si="38"/>
        <v>12.99</v>
      </c>
      <c r="F1916" s="77" t="s">
        <v>225</v>
      </c>
      <c r="G1916" s="77" t="s">
        <v>207</v>
      </c>
      <c r="H1916" s="77" t="s">
        <v>189</v>
      </c>
      <c r="I1916" s="13">
        <v>11</v>
      </c>
      <c r="J1916" s="14">
        <v>2015</v>
      </c>
      <c r="K1916" s="78" t="s">
        <v>78</v>
      </c>
      <c r="L1916" s="79" t="s">
        <v>1271</v>
      </c>
      <c r="M1916" s="79" t="s">
        <v>23</v>
      </c>
      <c r="N1916" s="15" t="s">
        <v>28</v>
      </c>
      <c r="O1916" s="15" t="s">
        <v>29</v>
      </c>
      <c r="P1916" s="80" t="s">
        <v>2130</v>
      </c>
      <c r="Q1916" s="80" t="s">
        <v>207</v>
      </c>
    </row>
    <row r="1917" spans="1:17" hidden="1">
      <c r="A1917" t="s">
        <v>4562</v>
      </c>
      <c r="B1917" t="s">
        <v>3823</v>
      </c>
      <c r="C1917" s="1">
        <v>1740.5</v>
      </c>
      <c r="E1917" s="42">
        <f t="shared" si="38"/>
        <v>1740.5</v>
      </c>
      <c r="F1917" s="77" t="s">
        <v>225</v>
      </c>
      <c r="G1917" s="77" t="s">
        <v>207</v>
      </c>
      <c r="H1917" s="77" t="s">
        <v>189</v>
      </c>
      <c r="I1917" s="13">
        <v>11</v>
      </c>
      <c r="J1917" s="14">
        <v>2015</v>
      </c>
      <c r="K1917" s="78" t="s">
        <v>31</v>
      </c>
      <c r="L1917" s="79" t="s">
        <v>3838</v>
      </c>
      <c r="M1917" s="79" t="s">
        <v>23</v>
      </c>
      <c r="N1917" s="15" t="s">
        <v>28</v>
      </c>
      <c r="O1917" s="15" t="s">
        <v>24</v>
      </c>
      <c r="P1917" s="80" t="s">
        <v>2130</v>
      </c>
      <c r="Q1917" s="80" t="s">
        <v>207</v>
      </c>
    </row>
    <row r="1918" spans="1:17" hidden="1">
      <c r="A1918" t="s">
        <v>4562</v>
      </c>
      <c r="B1918" t="s">
        <v>1902</v>
      </c>
      <c r="C1918" s="1">
        <v>20.87</v>
      </c>
      <c r="E1918" s="42">
        <f t="shared" si="38"/>
        <v>20.87</v>
      </c>
      <c r="F1918" s="77" t="s">
        <v>225</v>
      </c>
      <c r="G1918" s="77" t="s">
        <v>207</v>
      </c>
      <c r="H1918" s="77" t="s">
        <v>189</v>
      </c>
      <c r="I1918" s="13">
        <v>11</v>
      </c>
      <c r="J1918" s="14">
        <v>2015</v>
      </c>
      <c r="K1918" s="78" t="s">
        <v>104</v>
      </c>
      <c r="L1918" s="79" t="s">
        <v>105</v>
      </c>
      <c r="M1918" s="79" t="s">
        <v>299</v>
      </c>
      <c r="N1918" s="15" t="s">
        <v>28</v>
      </c>
      <c r="O1918" s="15" t="s">
        <v>29</v>
      </c>
      <c r="P1918" s="80" t="s">
        <v>2130</v>
      </c>
      <c r="Q1918" s="80" t="s">
        <v>207</v>
      </c>
    </row>
    <row r="1919" spans="1:17" hidden="1">
      <c r="A1919" t="s">
        <v>4789</v>
      </c>
      <c r="B1919" t="s">
        <v>1189</v>
      </c>
      <c r="C1919" s="1">
        <v>10.199999999999999</v>
      </c>
      <c r="E1919" s="42">
        <f t="shared" si="38"/>
        <v>10.199999999999999</v>
      </c>
      <c r="F1919" s="77" t="s">
        <v>225</v>
      </c>
      <c r="G1919" s="77" t="s">
        <v>207</v>
      </c>
      <c r="H1919" s="77" t="s">
        <v>189</v>
      </c>
      <c r="I1919" s="13">
        <v>11</v>
      </c>
      <c r="J1919" s="14">
        <v>2015</v>
      </c>
      <c r="K1919" s="78" t="s">
        <v>34</v>
      </c>
      <c r="L1919" s="79" t="s">
        <v>35</v>
      </c>
      <c r="M1919" s="79" t="s">
        <v>299</v>
      </c>
      <c r="N1919" s="15" t="s">
        <v>28</v>
      </c>
      <c r="O1919" s="15" t="s">
        <v>29</v>
      </c>
      <c r="P1919" s="80" t="s">
        <v>2130</v>
      </c>
      <c r="Q1919" s="80" t="s">
        <v>207</v>
      </c>
    </row>
    <row r="1920" spans="1:17" hidden="1">
      <c r="A1920" t="s">
        <v>4789</v>
      </c>
      <c r="B1920" t="s">
        <v>4873</v>
      </c>
      <c r="C1920" s="1">
        <v>143.27000000000001</v>
      </c>
      <c r="E1920" s="42">
        <f t="shared" si="38"/>
        <v>143.27000000000001</v>
      </c>
      <c r="F1920" s="77" t="s">
        <v>225</v>
      </c>
      <c r="G1920" s="77" t="s">
        <v>207</v>
      </c>
      <c r="H1920" s="77" t="s">
        <v>189</v>
      </c>
      <c r="I1920" s="13">
        <v>11</v>
      </c>
      <c r="J1920" s="14">
        <v>2015</v>
      </c>
      <c r="K1920" s="78" t="s">
        <v>182</v>
      </c>
      <c r="L1920" s="79" t="s">
        <v>183</v>
      </c>
      <c r="M1920" s="79" t="s">
        <v>23</v>
      </c>
      <c r="N1920" s="15" t="s">
        <v>28</v>
      </c>
      <c r="O1920" s="15" t="s">
        <v>29</v>
      </c>
      <c r="P1920" s="80" t="s">
        <v>2130</v>
      </c>
      <c r="Q1920" s="80" t="s">
        <v>207</v>
      </c>
    </row>
    <row r="1921" spans="1:17" hidden="1">
      <c r="A1921" t="s">
        <v>4789</v>
      </c>
      <c r="B1921" t="s">
        <v>4874</v>
      </c>
      <c r="C1921" s="1">
        <v>110.95</v>
      </c>
      <c r="E1921" s="42">
        <f t="shared" si="38"/>
        <v>110.95</v>
      </c>
      <c r="F1921" s="77" t="s">
        <v>225</v>
      </c>
      <c r="G1921" s="77" t="s">
        <v>207</v>
      </c>
      <c r="H1921" s="77" t="s">
        <v>189</v>
      </c>
      <c r="I1921" s="13">
        <v>11</v>
      </c>
      <c r="J1921" s="14">
        <v>2015</v>
      </c>
      <c r="K1921" s="78" t="s">
        <v>31</v>
      </c>
      <c r="L1921" s="79" t="s">
        <v>1287</v>
      </c>
      <c r="M1921" s="79" t="s">
        <v>23</v>
      </c>
      <c r="N1921" s="15" t="s">
        <v>28</v>
      </c>
      <c r="O1921" s="15" t="s">
        <v>24</v>
      </c>
      <c r="P1921" s="80" t="s">
        <v>2130</v>
      </c>
      <c r="Q1921" s="80" t="s">
        <v>207</v>
      </c>
    </row>
    <row r="1922" spans="1:17" hidden="1">
      <c r="A1922" t="s">
        <v>4789</v>
      </c>
      <c r="B1922" t="s">
        <v>1136</v>
      </c>
      <c r="C1922" s="1">
        <v>100</v>
      </c>
      <c r="E1922" s="42">
        <f t="shared" si="38"/>
        <v>100</v>
      </c>
      <c r="F1922" s="77" t="s">
        <v>225</v>
      </c>
      <c r="G1922" s="77" t="s">
        <v>207</v>
      </c>
      <c r="H1922" s="77" t="s">
        <v>189</v>
      </c>
      <c r="I1922" s="13">
        <v>11</v>
      </c>
      <c r="J1922" s="14">
        <v>2015</v>
      </c>
      <c r="K1922" s="78" t="s">
        <v>182</v>
      </c>
      <c r="L1922" s="79" t="s">
        <v>232</v>
      </c>
      <c r="M1922" s="79" t="s">
        <v>23</v>
      </c>
      <c r="N1922" s="15" t="s">
        <v>28</v>
      </c>
      <c r="O1922" s="15" t="s">
        <v>29</v>
      </c>
      <c r="P1922" s="80" t="s">
        <v>2130</v>
      </c>
      <c r="Q1922" s="80" t="s">
        <v>207</v>
      </c>
    </row>
    <row r="1923" spans="1:17" hidden="1">
      <c r="A1923" t="s">
        <v>4790</v>
      </c>
      <c r="B1923" t="s">
        <v>1745</v>
      </c>
      <c r="C1923" s="1">
        <v>98</v>
      </c>
      <c r="E1923" s="42">
        <f t="shared" si="38"/>
        <v>98</v>
      </c>
      <c r="F1923" s="77" t="s">
        <v>225</v>
      </c>
      <c r="G1923" s="77" t="s">
        <v>207</v>
      </c>
      <c r="H1923" s="77" t="s">
        <v>189</v>
      </c>
      <c r="I1923" s="13">
        <v>11</v>
      </c>
      <c r="J1923" s="14">
        <v>2015</v>
      </c>
      <c r="K1923" s="78" t="s">
        <v>34</v>
      </c>
      <c r="L1923" s="79" t="s">
        <v>4944</v>
      </c>
      <c r="M1923" s="79" t="s">
        <v>299</v>
      </c>
      <c r="N1923" s="15" t="s">
        <v>28</v>
      </c>
      <c r="O1923" s="15" t="s">
        <v>29</v>
      </c>
      <c r="P1923" s="80" t="s">
        <v>2130</v>
      </c>
      <c r="Q1923" s="80" t="s">
        <v>207</v>
      </c>
    </row>
    <row r="1924" spans="1:17" hidden="1">
      <c r="A1924" t="s">
        <v>4791</v>
      </c>
      <c r="B1924" t="s">
        <v>4875</v>
      </c>
      <c r="C1924" s="1">
        <v>29.71</v>
      </c>
      <c r="E1924" s="42">
        <f t="shared" si="38"/>
        <v>29.71</v>
      </c>
      <c r="F1924" s="77" t="s">
        <v>225</v>
      </c>
      <c r="G1924" s="77" t="s">
        <v>207</v>
      </c>
      <c r="H1924" s="77" t="s">
        <v>189</v>
      </c>
      <c r="I1924" s="13">
        <v>11</v>
      </c>
      <c r="J1924" s="14">
        <v>2015</v>
      </c>
      <c r="K1924" s="78" t="s">
        <v>182</v>
      </c>
      <c r="L1924" s="79" t="s">
        <v>183</v>
      </c>
      <c r="M1924" s="79" t="s">
        <v>23</v>
      </c>
      <c r="N1924" s="15" t="s">
        <v>28</v>
      </c>
      <c r="O1924" s="15" t="s">
        <v>29</v>
      </c>
      <c r="P1924" s="80" t="s">
        <v>2130</v>
      </c>
      <c r="Q1924" s="80" t="s">
        <v>207</v>
      </c>
    </row>
    <row r="1925" spans="1:17" hidden="1">
      <c r="A1925" t="s">
        <v>4791</v>
      </c>
      <c r="B1925" t="s">
        <v>4876</v>
      </c>
      <c r="C1925" s="1">
        <v>150</v>
      </c>
      <c r="E1925" s="42">
        <f t="shared" si="38"/>
        <v>150</v>
      </c>
      <c r="F1925" s="77" t="s">
        <v>225</v>
      </c>
      <c r="G1925" s="77" t="s">
        <v>207</v>
      </c>
      <c r="H1925" s="77" t="s">
        <v>189</v>
      </c>
      <c r="I1925" s="13">
        <v>11</v>
      </c>
      <c r="J1925" s="14">
        <v>2015</v>
      </c>
      <c r="K1925" s="78" t="s">
        <v>423</v>
      </c>
      <c r="L1925" s="79" t="s">
        <v>1242</v>
      </c>
      <c r="M1925" s="79" t="s">
        <v>288</v>
      </c>
      <c r="N1925" s="15" t="s">
        <v>28</v>
      </c>
      <c r="O1925" s="15" t="s">
        <v>29</v>
      </c>
      <c r="P1925" s="80" t="s">
        <v>2130</v>
      </c>
      <c r="Q1925" s="80" t="s">
        <v>207</v>
      </c>
    </row>
    <row r="1926" spans="1:17" hidden="1">
      <c r="A1926" t="s">
        <v>4792</v>
      </c>
      <c r="B1926" t="s">
        <v>4877</v>
      </c>
      <c r="C1926" s="1">
        <v>38.450000000000003</v>
      </c>
      <c r="E1926" s="42">
        <f t="shared" si="38"/>
        <v>38.450000000000003</v>
      </c>
      <c r="F1926" s="77" t="s">
        <v>225</v>
      </c>
      <c r="G1926" s="77" t="s">
        <v>207</v>
      </c>
      <c r="H1926" s="77" t="s">
        <v>189</v>
      </c>
      <c r="I1926" s="13">
        <v>11</v>
      </c>
      <c r="J1926" s="14">
        <v>2015</v>
      </c>
      <c r="K1926" s="78" t="s">
        <v>182</v>
      </c>
      <c r="L1926" s="79" t="s">
        <v>183</v>
      </c>
      <c r="M1926" s="79" t="s">
        <v>23</v>
      </c>
      <c r="N1926" s="15" t="s">
        <v>28</v>
      </c>
      <c r="O1926" s="15" t="s">
        <v>29</v>
      </c>
      <c r="P1926" s="80" t="s">
        <v>2130</v>
      </c>
      <c r="Q1926" s="80" t="s">
        <v>207</v>
      </c>
    </row>
    <row r="1927" spans="1:17" hidden="1">
      <c r="A1927" t="s">
        <v>4792</v>
      </c>
      <c r="B1927" t="s">
        <v>4878</v>
      </c>
      <c r="C1927" s="1">
        <v>102.5</v>
      </c>
      <c r="E1927" s="42">
        <f t="shared" si="38"/>
        <v>102.5</v>
      </c>
      <c r="F1927" s="77" t="s">
        <v>225</v>
      </c>
      <c r="G1927" s="77" t="s">
        <v>207</v>
      </c>
      <c r="H1927" s="77" t="s">
        <v>189</v>
      </c>
      <c r="I1927" s="13">
        <v>11</v>
      </c>
      <c r="J1927" s="14">
        <v>2015</v>
      </c>
      <c r="K1927" s="78" t="s">
        <v>182</v>
      </c>
      <c r="L1927" s="79" t="s">
        <v>183</v>
      </c>
      <c r="M1927" s="79" t="s">
        <v>23</v>
      </c>
      <c r="N1927" s="15" t="s">
        <v>28</v>
      </c>
      <c r="O1927" s="15" t="s">
        <v>29</v>
      </c>
      <c r="P1927" s="80" t="s">
        <v>2130</v>
      </c>
      <c r="Q1927" s="80" t="s">
        <v>207</v>
      </c>
    </row>
    <row r="1928" spans="1:17" hidden="1">
      <c r="A1928" t="s">
        <v>4792</v>
      </c>
      <c r="B1928" t="s">
        <v>4850</v>
      </c>
      <c r="C1928" s="1">
        <v>177.3</v>
      </c>
      <c r="E1928" s="42">
        <f t="shared" si="38"/>
        <v>177.3</v>
      </c>
      <c r="F1928" s="77" t="s">
        <v>225</v>
      </c>
      <c r="G1928" s="77" t="s">
        <v>207</v>
      </c>
      <c r="H1928" s="77" t="s">
        <v>189</v>
      </c>
      <c r="I1928" s="13">
        <v>11</v>
      </c>
      <c r="J1928" s="14">
        <v>2015</v>
      </c>
      <c r="K1928" s="78" t="s">
        <v>34</v>
      </c>
      <c r="L1928" s="79" t="s">
        <v>35</v>
      </c>
      <c r="M1928" s="79" t="s">
        <v>299</v>
      </c>
      <c r="N1928" s="15" t="s">
        <v>28</v>
      </c>
      <c r="O1928" s="15" t="s">
        <v>29</v>
      </c>
      <c r="P1928" s="80" t="s">
        <v>2130</v>
      </c>
      <c r="Q1928" s="80" t="s">
        <v>207</v>
      </c>
    </row>
    <row r="1929" spans="1:17" hidden="1">
      <c r="A1929" t="s">
        <v>4792</v>
      </c>
      <c r="B1929" t="s">
        <v>4851</v>
      </c>
      <c r="C1929" s="1">
        <v>28.08</v>
      </c>
      <c r="E1929" s="42">
        <f t="shared" si="38"/>
        <v>28.08</v>
      </c>
      <c r="F1929" s="77" t="s">
        <v>225</v>
      </c>
      <c r="G1929" s="77" t="s">
        <v>207</v>
      </c>
      <c r="H1929" s="77" t="s">
        <v>189</v>
      </c>
      <c r="I1929" s="13">
        <v>11</v>
      </c>
      <c r="J1929" s="14">
        <v>2015</v>
      </c>
      <c r="K1929" s="78" t="s">
        <v>34</v>
      </c>
      <c r="L1929" s="79" t="s">
        <v>35</v>
      </c>
      <c r="M1929" s="79" t="s">
        <v>299</v>
      </c>
      <c r="N1929" s="15" t="s">
        <v>28</v>
      </c>
      <c r="O1929" s="15" t="s">
        <v>29</v>
      </c>
      <c r="P1929" s="80" t="s">
        <v>2130</v>
      </c>
      <c r="Q1929" s="80" t="s">
        <v>207</v>
      </c>
    </row>
    <row r="1930" spans="1:17" hidden="1">
      <c r="A1930" t="s">
        <v>4792</v>
      </c>
      <c r="B1930" t="s">
        <v>1181</v>
      </c>
      <c r="C1930" s="1">
        <v>16.8</v>
      </c>
      <c r="E1930" s="42">
        <f t="shared" si="38"/>
        <v>16.8</v>
      </c>
      <c r="F1930" s="77" t="s">
        <v>225</v>
      </c>
      <c r="G1930" s="77" t="s">
        <v>207</v>
      </c>
      <c r="H1930" s="77" t="s">
        <v>189</v>
      </c>
      <c r="I1930" s="13">
        <v>11</v>
      </c>
      <c r="J1930" s="14">
        <v>2015</v>
      </c>
      <c r="K1930" s="78" t="s">
        <v>458</v>
      </c>
      <c r="L1930" s="79" t="s">
        <v>1274</v>
      </c>
      <c r="M1930" s="79" t="s">
        <v>23</v>
      </c>
      <c r="N1930" s="15" t="s">
        <v>28</v>
      </c>
      <c r="O1930" s="15" t="s">
        <v>29</v>
      </c>
      <c r="P1930" s="80" t="s">
        <v>2130</v>
      </c>
      <c r="Q1930" s="80" t="s">
        <v>207</v>
      </c>
    </row>
    <row r="1931" spans="1:17" hidden="1">
      <c r="A1931" t="s">
        <v>4792</v>
      </c>
      <c r="B1931" t="s">
        <v>1219</v>
      </c>
      <c r="C1931" s="1">
        <v>38.96</v>
      </c>
      <c r="E1931" s="42">
        <f t="shared" si="38"/>
        <v>38.96</v>
      </c>
      <c r="F1931" s="77" t="s">
        <v>225</v>
      </c>
      <c r="G1931" s="77" t="s">
        <v>207</v>
      </c>
      <c r="H1931" s="77" t="s">
        <v>189</v>
      </c>
      <c r="I1931" s="13">
        <v>11</v>
      </c>
      <c r="J1931" s="14">
        <v>2015</v>
      </c>
      <c r="K1931" s="78" t="s">
        <v>123</v>
      </c>
      <c r="L1931" s="79" t="s">
        <v>101</v>
      </c>
      <c r="M1931" s="79" t="s">
        <v>284</v>
      </c>
      <c r="N1931" s="15" t="s">
        <v>28</v>
      </c>
      <c r="O1931" s="15" t="s">
        <v>29</v>
      </c>
      <c r="P1931" s="80" t="s">
        <v>2130</v>
      </c>
      <c r="Q1931" s="80" t="s">
        <v>207</v>
      </c>
    </row>
    <row r="1932" spans="1:17" hidden="1">
      <c r="A1932" t="s">
        <v>4793</v>
      </c>
      <c r="B1932" t="s">
        <v>4850</v>
      </c>
      <c r="C1932" s="1">
        <v>32.39</v>
      </c>
      <c r="E1932" s="42">
        <f t="shared" si="38"/>
        <v>32.39</v>
      </c>
      <c r="F1932" s="77" t="s">
        <v>225</v>
      </c>
      <c r="G1932" s="77" t="s">
        <v>207</v>
      </c>
      <c r="H1932" s="77" t="s">
        <v>189</v>
      </c>
      <c r="I1932" s="13">
        <v>11</v>
      </c>
      <c r="J1932" s="14">
        <v>2015</v>
      </c>
      <c r="K1932" s="78" t="s">
        <v>34</v>
      </c>
      <c r="L1932" s="79" t="s">
        <v>35</v>
      </c>
      <c r="M1932" s="79" t="s">
        <v>299</v>
      </c>
      <c r="N1932" s="15" t="s">
        <v>28</v>
      </c>
      <c r="O1932" s="15" t="s">
        <v>29</v>
      </c>
      <c r="P1932" s="80" t="s">
        <v>2130</v>
      </c>
      <c r="Q1932" s="80" t="s">
        <v>207</v>
      </c>
    </row>
    <row r="1933" spans="1:17" hidden="1">
      <c r="A1933" t="s">
        <v>4793</v>
      </c>
      <c r="B1933" t="s">
        <v>4851</v>
      </c>
      <c r="C1933" s="1">
        <v>3.24</v>
      </c>
      <c r="E1933" s="42">
        <f t="shared" si="38"/>
        <v>3.24</v>
      </c>
      <c r="F1933" s="77" t="s">
        <v>225</v>
      </c>
      <c r="G1933" s="77" t="s">
        <v>207</v>
      </c>
      <c r="H1933" s="77" t="s">
        <v>189</v>
      </c>
      <c r="I1933" s="13">
        <v>11</v>
      </c>
      <c r="J1933" s="14">
        <v>2015</v>
      </c>
      <c r="K1933" s="78" t="s">
        <v>34</v>
      </c>
      <c r="L1933" s="79" t="s">
        <v>35</v>
      </c>
      <c r="M1933" s="79" t="s">
        <v>299</v>
      </c>
      <c r="N1933" s="15" t="s">
        <v>28</v>
      </c>
      <c r="O1933" s="15" t="s">
        <v>29</v>
      </c>
      <c r="P1933" s="80" t="s">
        <v>2130</v>
      </c>
      <c r="Q1933" s="80" t="s">
        <v>207</v>
      </c>
    </row>
    <row r="1934" spans="1:17" hidden="1">
      <c r="A1934" t="s">
        <v>4793</v>
      </c>
      <c r="B1934" t="s">
        <v>4851</v>
      </c>
      <c r="C1934" s="1">
        <v>7.98</v>
      </c>
      <c r="E1934" s="42">
        <f t="shared" si="38"/>
        <v>7.98</v>
      </c>
      <c r="F1934" s="77" t="s">
        <v>225</v>
      </c>
      <c r="G1934" s="77" t="s">
        <v>207</v>
      </c>
      <c r="H1934" s="77" t="s">
        <v>189</v>
      </c>
      <c r="I1934" s="13">
        <v>11</v>
      </c>
      <c r="J1934" s="14">
        <v>2015</v>
      </c>
      <c r="K1934" s="78" t="s">
        <v>34</v>
      </c>
      <c r="L1934" s="79" t="s">
        <v>35</v>
      </c>
      <c r="M1934" s="79" t="s">
        <v>299</v>
      </c>
      <c r="N1934" s="15" t="s">
        <v>28</v>
      </c>
      <c r="O1934" s="15" t="s">
        <v>29</v>
      </c>
      <c r="P1934" s="80" t="s">
        <v>2130</v>
      </c>
      <c r="Q1934" s="80" t="s">
        <v>207</v>
      </c>
    </row>
    <row r="1935" spans="1:17" hidden="1">
      <c r="A1935" t="s">
        <v>4794</v>
      </c>
      <c r="B1935" t="s">
        <v>4847</v>
      </c>
      <c r="C1935" s="1">
        <v>57.99</v>
      </c>
      <c r="E1935" s="42">
        <f t="shared" si="38"/>
        <v>57.99</v>
      </c>
      <c r="F1935" s="77" t="s">
        <v>225</v>
      </c>
      <c r="G1935" s="77" t="s">
        <v>207</v>
      </c>
      <c r="H1935" s="77" t="s">
        <v>189</v>
      </c>
      <c r="I1935" s="13">
        <v>11</v>
      </c>
      <c r="J1935" s="14">
        <v>2015</v>
      </c>
      <c r="K1935" s="78" t="s">
        <v>34</v>
      </c>
      <c r="L1935" s="79" t="s">
        <v>4944</v>
      </c>
      <c r="M1935" s="79" t="s">
        <v>299</v>
      </c>
      <c r="N1935" s="15" t="s">
        <v>28</v>
      </c>
      <c r="O1935" s="15" t="s">
        <v>29</v>
      </c>
      <c r="P1935" s="80" t="s">
        <v>2130</v>
      </c>
      <c r="Q1935" s="80" t="s">
        <v>207</v>
      </c>
    </row>
    <row r="1936" spans="1:17" hidden="1">
      <c r="A1936" t="s">
        <v>4794</v>
      </c>
      <c r="B1936" t="s">
        <v>4879</v>
      </c>
      <c r="C1936" s="1">
        <v>10</v>
      </c>
      <c r="E1936" s="42">
        <f t="shared" si="38"/>
        <v>10</v>
      </c>
      <c r="F1936" s="77" t="s">
        <v>225</v>
      </c>
      <c r="G1936" s="77" t="s">
        <v>207</v>
      </c>
      <c r="H1936" s="77" t="s">
        <v>189</v>
      </c>
      <c r="I1936" s="13">
        <v>11</v>
      </c>
      <c r="J1936" s="14">
        <v>2015</v>
      </c>
      <c r="K1936" s="78" t="s">
        <v>413</v>
      </c>
      <c r="L1936" s="79" t="s">
        <v>1238</v>
      </c>
      <c r="M1936" s="79" t="s">
        <v>23</v>
      </c>
      <c r="N1936" s="15" t="s">
        <v>28</v>
      </c>
      <c r="O1936" s="15" t="s">
        <v>29</v>
      </c>
      <c r="P1936" s="80" t="s">
        <v>2130</v>
      </c>
      <c r="Q1936" s="80" t="s">
        <v>207</v>
      </c>
    </row>
    <row r="1937" spans="1:17" hidden="1">
      <c r="A1937" t="s">
        <v>4794</v>
      </c>
      <c r="B1937" t="s">
        <v>4880</v>
      </c>
      <c r="C1937" s="1">
        <v>32.96</v>
      </c>
      <c r="E1937" s="42">
        <f t="shared" si="38"/>
        <v>32.96</v>
      </c>
      <c r="F1937" s="77" t="s">
        <v>225</v>
      </c>
      <c r="G1937" s="77" t="s">
        <v>207</v>
      </c>
      <c r="H1937" s="77" t="s">
        <v>189</v>
      </c>
      <c r="I1937" s="13">
        <v>11</v>
      </c>
      <c r="J1937" s="14">
        <v>2015</v>
      </c>
      <c r="K1937" s="78" t="s">
        <v>413</v>
      </c>
      <c r="L1937" s="79" t="s">
        <v>1238</v>
      </c>
      <c r="M1937" s="79" t="s">
        <v>23</v>
      </c>
      <c r="N1937" s="15" t="s">
        <v>28</v>
      </c>
      <c r="O1937" s="15" t="s">
        <v>29</v>
      </c>
      <c r="P1937" s="80" t="s">
        <v>2130</v>
      </c>
      <c r="Q1937" s="80" t="s">
        <v>207</v>
      </c>
    </row>
    <row r="1938" spans="1:17" hidden="1">
      <c r="A1938" t="s">
        <v>4794</v>
      </c>
      <c r="B1938" t="s">
        <v>4850</v>
      </c>
      <c r="C1938" s="1">
        <v>11.59</v>
      </c>
      <c r="E1938" s="42">
        <f t="shared" si="38"/>
        <v>11.59</v>
      </c>
      <c r="F1938" s="77" t="s">
        <v>225</v>
      </c>
      <c r="G1938" s="77" t="s">
        <v>207</v>
      </c>
      <c r="H1938" s="77" t="s">
        <v>189</v>
      </c>
      <c r="I1938" s="13">
        <v>11</v>
      </c>
      <c r="J1938" s="14">
        <v>2015</v>
      </c>
      <c r="K1938" s="78" t="s">
        <v>34</v>
      </c>
      <c r="L1938" s="79" t="s">
        <v>35</v>
      </c>
      <c r="M1938" s="79" t="s">
        <v>299</v>
      </c>
      <c r="N1938" s="15" t="s">
        <v>28</v>
      </c>
      <c r="O1938" s="15" t="s">
        <v>29</v>
      </c>
      <c r="P1938" s="80" t="s">
        <v>2130</v>
      </c>
      <c r="Q1938" s="80" t="s">
        <v>207</v>
      </c>
    </row>
    <row r="1939" spans="1:17" hidden="1">
      <c r="A1939" t="s">
        <v>4794</v>
      </c>
      <c r="B1939" t="s">
        <v>1139</v>
      </c>
      <c r="C1939" s="1">
        <v>-4000</v>
      </c>
      <c r="E1939" s="42">
        <f t="shared" si="38"/>
        <v>-4000</v>
      </c>
      <c r="F1939" s="77" t="s">
        <v>229</v>
      </c>
      <c r="G1939" s="77" t="s">
        <v>207</v>
      </c>
      <c r="H1939" s="77" t="s">
        <v>189</v>
      </c>
      <c r="I1939" s="13">
        <v>11</v>
      </c>
      <c r="J1939" s="14">
        <v>2015</v>
      </c>
      <c r="K1939" s="78" t="s">
        <v>218</v>
      </c>
      <c r="L1939" s="79" t="s">
        <v>246</v>
      </c>
      <c r="M1939" s="79" t="s">
        <v>23</v>
      </c>
      <c r="N1939" s="15" t="s">
        <v>189</v>
      </c>
      <c r="O1939" s="15" t="s">
        <v>24</v>
      </c>
      <c r="P1939" s="80" t="s">
        <v>181</v>
      </c>
      <c r="Q1939" s="80" t="s">
        <v>207</v>
      </c>
    </row>
    <row r="1940" spans="1:17" hidden="1">
      <c r="A1940" t="s">
        <v>4794</v>
      </c>
      <c r="B1940" t="s">
        <v>1136</v>
      </c>
      <c r="C1940" s="1">
        <v>200</v>
      </c>
      <c r="E1940" s="42">
        <f t="shared" si="38"/>
        <v>200</v>
      </c>
      <c r="F1940" s="77" t="s">
        <v>225</v>
      </c>
      <c r="G1940" s="77" t="s">
        <v>207</v>
      </c>
      <c r="H1940" s="77" t="s">
        <v>189</v>
      </c>
      <c r="I1940" s="13">
        <v>11</v>
      </c>
      <c r="J1940" s="14">
        <v>2015</v>
      </c>
      <c r="K1940" s="78" t="s">
        <v>182</v>
      </c>
      <c r="L1940" s="79" t="s">
        <v>232</v>
      </c>
      <c r="M1940" s="79" t="s">
        <v>23</v>
      </c>
      <c r="N1940" s="15" t="s">
        <v>28</v>
      </c>
      <c r="O1940" s="15" t="s">
        <v>29</v>
      </c>
      <c r="P1940" s="80" t="s">
        <v>2130</v>
      </c>
      <c r="Q1940" s="80" t="s">
        <v>207</v>
      </c>
    </row>
    <row r="1941" spans="1:17" hidden="1">
      <c r="A1941" t="s">
        <v>4795</v>
      </c>
      <c r="B1941" t="s">
        <v>1223</v>
      </c>
      <c r="C1941" s="1">
        <v>146.97999999999999</v>
      </c>
      <c r="E1941" s="42">
        <f t="shared" si="38"/>
        <v>146.97999999999999</v>
      </c>
      <c r="F1941" s="77" t="s">
        <v>225</v>
      </c>
      <c r="G1941" s="77" t="s">
        <v>207</v>
      </c>
      <c r="H1941" s="77" t="s">
        <v>189</v>
      </c>
      <c r="I1941" s="13">
        <v>12</v>
      </c>
      <c r="J1941" s="14">
        <v>2015</v>
      </c>
      <c r="K1941" s="78" t="s">
        <v>34</v>
      </c>
      <c r="L1941" s="79" t="s">
        <v>35</v>
      </c>
      <c r="M1941" s="79" t="s">
        <v>299</v>
      </c>
      <c r="N1941" s="15" t="s">
        <v>28</v>
      </c>
      <c r="O1941" s="15" t="s">
        <v>29</v>
      </c>
      <c r="P1941" s="80" t="s">
        <v>2130</v>
      </c>
      <c r="Q1941" s="80" t="s">
        <v>207</v>
      </c>
    </row>
    <row r="1942" spans="1:17" hidden="1">
      <c r="A1942" t="s">
        <v>4795</v>
      </c>
      <c r="B1942" t="s">
        <v>2116</v>
      </c>
      <c r="C1942" s="1">
        <v>11.9</v>
      </c>
      <c r="E1942" s="42">
        <f t="shared" si="38"/>
        <v>11.9</v>
      </c>
      <c r="F1942" s="77" t="s">
        <v>225</v>
      </c>
      <c r="G1942" s="77" t="s">
        <v>207</v>
      </c>
      <c r="H1942" s="77" t="s">
        <v>189</v>
      </c>
      <c r="I1942" s="13">
        <v>12</v>
      </c>
      <c r="J1942" s="14">
        <v>2015</v>
      </c>
      <c r="K1942" s="78" t="s">
        <v>463</v>
      </c>
      <c r="L1942" s="79" t="s">
        <v>1285</v>
      </c>
      <c r="M1942" s="79" t="s">
        <v>299</v>
      </c>
      <c r="N1942" s="15" t="s">
        <v>28</v>
      </c>
      <c r="O1942" s="15" t="s">
        <v>29</v>
      </c>
      <c r="P1942" s="80" t="s">
        <v>2130</v>
      </c>
      <c r="Q1942" s="80" t="s">
        <v>207</v>
      </c>
    </row>
    <row r="1943" spans="1:17" hidden="1">
      <c r="A1943" t="s">
        <v>4795</v>
      </c>
      <c r="B1943" t="s">
        <v>4881</v>
      </c>
      <c r="C1943" s="1">
        <v>44.31</v>
      </c>
      <c r="E1943" s="42">
        <f t="shared" si="38"/>
        <v>44.31</v>
      </c>
      <c r="F1943" s="77" t="s">
        <v>225</v>
      </c>
      <c r="G1943" s="77" t="s">
        <v>207</v>
      </c>
      <c r="H1943" s="77" t="s">
        <v>189</v>
      </c>
      <c r="I1943" s="13">
        <v>12</v>
      </c>
      <c r="J1943" s="14">
        <v>2015</v>
      </c>
      <c r="K1943" s="78" t="s">
        <v>182</v>
      </c>
      <c r="L1943" s="79" t="s">
        <v>183</v>
      </c>
      <c r="M1943" s="79" t="s">
        <v>23</v>
      </c>
      <c r="N1943" s="15" t="s">
        <v>28</v>
      </c>
      <c r="O1943" s="15" t="s">
        <v>29</v>
      </c>
      <c r="P1943" s="80" t="s">
        <v>2130</v>
      </c>
      <c r="Q1943" s="80" t="s">
        <v>207</v>
      </c>
    </row>
    <row r="1944" spans="1:17" hidden="1">
      <c r="A1944" t="s">
        <v>4795</v>
      </c>
      <c r="B1944" t="s">
        <v>4882</v>
      </c>
      <c r="C1944" s="1">
        <v>11.3</v>
      </c>
      <c r="E1944" s="42">
        <f t="shared" si="38"/>
        <v>11.3</v>
      </c>
      <c r="F1944" s="77" t="s">
        <v>225</v>
      </c>
      <c r="G1944" s="77" t="s">
        <v>207</v>
      </c>
      <c r="H1944" s="77" t="s">
        <v>189</v>
      </c>
      <c r="I1944" s="13">
        <v>12</v>
      </c>
      <c r="J1944" s="14">
        <v>2015</v>
      </c>
      <c r="K1944" s="78" t="s">
        <v>182</v>
      </c>
      <c r="L1944" s="79" t="s">
        <v>183</v>
      </c>
      <c r="M1944" s="79" t="s">
        <v>23</v>
      </c>
      <c r="N1944" s="15" t="s">
        <v>28</v>
      </c>
      <c r="O1944" s="15" t="s">
        <v>29</v>
      </c>
      <c r="P1944" s="80" t="s">
        <v>2130</v>
      </c>
      <c r="Q1944" s="80" t="s">
        <v>207</v>
      </c>
    </row>
    <row r="1945" spans="1:17" hidden="1">
      <c r="A1945" t="s">
        <v>4795</v>
      </c>
      <c r="B1945" t="s">
        <v>4883</v>
      </c>
      <c r="C1945" s="1">
        <v>305.88</v>
      </c>
      <c r="E1945" s="42">
        <f t="shared" si="38"/>
        <v>305.88</v>
      </c>
      <c r="F1945" s="77" t="s">
        <v>225</v>
      </c>
      <c r="G1945" s="77" t="s">
        <v>207</v>
      </c>
      <c r="H1945" s="77" t="s">
        <v>189</v>
      </c>
      <c r="I1945" s="13">
        <v>12</v>
      </c>
      <c r="J1945" s="14">
        <v>2015</v>
      </c>
      <c r="K1945" s="78" t="s">
        <v>182</v>
      </c>
      <c r="L1945" s="79" t="s">
        <v>183</v>
      </c>
      <c r="M1945" s="79" t="s">
        <v>23</v>
      </c>
      <c r="N1945" s="15" t="s">
        <v>28</v>
      </c>
      <c r="O1945" s="15" t="s">
        <v>29</v>
      </c>
      <c r="P1945" s="80" t="s">
        <v>2130</v>
      </c>
      <c r="Q1945" s="80" t="s">
        <v>207</v>
      </c>
    </row>
    <row r="1946" spans="1:17" hidden="1">
      <c r="A1946" t="s">
        <v>4795</v>
      </c>
      <c r="B1946" t="s">
        <v>4884</v>
      </c>
      <c r="C1946" s="1">
        <v>42.51</v>
      </c>
      <c r="E1946" s="42">
        <f t="shared" si="38"/>
        <v>42.51</v>
      </c>
      <c r="F1946" s="77" t="s">
        <v>225</v>
      </c>
      <c r="G1946" s="77" t="s">
        <v>207</v>
      </c>
      <c r="H1946" s="77" t="s">
        <v>189</v>
      </c>
      <c r="I1946" s="13">
        <v>12</v>
      </c>
      <c r="J1946" s="14">
        <v>2015</v>
      </c>
      <c r="K1946" s="78" t="s">
        <v>182</v>
      </c>
      <c r="L1946" s="79" t="s">
        <v>183</v>
      </c>
      <c r="M1946" s="79" t="s">
        <v>23</v>
      </c>
      <c r="N1946" s="15" t="s">
        <v>28</v>
      </c>
      <c r="O1946" s="15" t="s">
        <v>29</v>
      </c>
      <c r="P1946" s="80" t="s">
        <v>2130</v>
      </c>
      <c r="Q1946" s="80" t="s">
        <v>207</v>
      </c>
    </row>
    <row r="1947" spans="1:17" hidden="1">
      <c r="A1947" t="s">
        <v>4795</v>
      </c>
      <c r="B1947" t="s">
        <v>4885</v>
      </c>
      <c r="C1947" s="1">
        <v>327.02</v>
      </c>
      <c r="E1947" s="42">
        <f t="shared" si="38"/>
        <v>327.02</v>
      </c>
      <c r="F1947" s="77" t="s">
        <v>225</v>
      </c>
      <c r="G1947" s="77" t="s">
        <v>207</v>
      </c>
      <c r="H1947" s="77" t="s">
        <v>189</v>
      </c>
      <c r="I1947" s="13">
        <v>12</v>
      </c>
      <c r="J1947" s="14">
        <v>2015</v>
      </c>
      <c r="K1947" s="78" t="s">
        <v>182</v>
      </c>
      <c r="L1947" s="79" t="s">
        <v>183</v>
      </c>
      <c r="M1947" s="79" t="s">
        <v>23</v>
      </c>
      <c r="N1947" s="15" t="s">
        <v>28</v>
      </c>
      <c r="O1947" s="15" t="s">
        <v>29</v>
      </c>
      <c r="P1947" s="80" t="s">
        <v>2130</v>
      </c>
      <c r="Q1947" s="80" t="s">
        <v>207</v>
      </c>
    </row>
    <row r="1948" spans="1:17" hidden="1">
      <c r="A1948" t="s">
        <v>4795</v>
      </c>
      <c r="B1948" t="s">
        <v>1778</v>
      </c>
      <c r="C1948" s="1">
        <v>673.5</v>
      </c>
      <c r="E1948" s="42">
        <f t="shared" si="38"/>
        <v>673.5</v>
      </c>
      <c r="F1948" s="77" t="s">
        <v>225</v>
      </c>
      <c r="G1948" s="77" t="s">
        <v>207</v>
      </c>
      <c r="H1948" s="77" t="s">
        <v>189</v>
      </c>
      <c r="I1948" s="13">
        <v>12</v>
      </c>
      <c r="J1948" s="14">
        <v>2015</v>
      </c>
      <c r="K1948" s="78" t="s">
        <v>31</v>
      </c>
      <c r="L1948" s="79" t="s">
        <v>234</v>
      </c>
      <c r="M1948" s="79" t="s">
        <v>23</v>
      </c>
      <c r="N1948" s="15" t="s">
        <v>28</v>
      </c>
      <c r="O1948" s="15" t="s">
        <v>24</v>
      </c>
      <c r="P1948" s="80" t="s">
        <v>2130</v>
      </c>
      <c r="Q1948" s="80" t="s">
        <v>207</v>
      </c>
    </row>
    <row r="1949" spans="1:17" hidden="1">
      <c r="A1949" t="s">
        <v>4795</v>
      </c>
      <c r="B1949" t="s">
        <v>1136</v>
      </c>
      <c r="C1949" s="1">
        <v>200</v>
      </c>
      <c r="E1949" s="42">
        <f t="shared" si="38"/>
        <v>200</v>
      </c>
      <c r="F1949" s="77" t="s">
        <v>225</v>
      </c>
      <c r="G1949" s="77" t="s">
        <v>207</v>
      </c>
      <c r="H1949" s="77" t="s">
        <v>189</v>
      </c>
      <c r="I1949" s="13">
        <v>12</v>
      </c>
      <c r="J1949" s="14">
        <v>2015</v>
      </c>
      <c r="K1949" s="78" t="s">
        <v>182</v>
      </c>
      <c r="L1949" s="79" t="s">
        <v>232</v>
      </c>
      <c r="M1949" s="79" t="s">
        <v>23</v>
      </c>
      <c r="N1949" s="15" t="s">
        <v>28</v>
      </c>
      <c r="O1949" s="15" t="s">
        <v>29</v>
      </c>
      <c r="P1949" s="80" t="s">
        <v>2130</v>
      </c>
      <c r="Q1949" s="80" t="s">
        <v>207</v>
      </c>
    </row>
    <row r="1950" spans="1:17" hidden="1">
      <c r="A1950" t="s">
        <v>4795</v>
      </c>
      <c r="B1950" t="s">
        <v>4869</v>
      </c>
      <c r="C1950" s="1">
        <v>32.46</v>
      </c>
      <c r="E1950" s="42">
        <f t="shared" si="38"/>
        <v>32.46</v>
      </c>
      <c r="F1950" s="77" t="s">
        <v>225</v>
      </c>
      <c r="G1950" s="77" t="s">
        <v>207</v>
      </c>
      <c r="H1950" s="77" t="s">
        <v>189</v>
      </c>
      <c r="I1950" s="13">
        <v>12</v>
      </c>
      <c r="J1950" s="14">
        <v>2015</v>
      </c>
      <c r="K1950" s="78" t="s">
        <v>34</v>
      </c>
      <c r="L1950" s="79" t="s">
        <v>35</v>
      </c>
      <c r="M1950" s="79" t="s">
        <v>299</v>
      </c>
      <c r="N1950" s="15" t="s">
        <v>28</v>
      </c>
      <c r="O1950" s="15" t="s">
        <v>29</v>
      </c>
      <c r="P1950" s="80" t="s">
        <v>2130</v>
      </c>
      <c r="Q1950" s="80" t="s">
        <v>207</v>
      </c>
    </row>
    <row r="1951" spans="1:17" hidden="1">
      <c r="A1951" t="s">
        <v>4796</v>
      </c>
      <c r="B1951" t="s">
        <v>1189</v>
      </c>
      <c r="C1951" s="1">
        <v>17.93</v>
      </c>
      <c r="E1951" s="42">
        <f t="shared" si="38"/>
        <v>17.93</v>
      </c>
      <c r="F1951" s="77" t="s">
        <v>225</v>
      </c>
      <c r="G1951" s="77" t="s">
        <v>207</v>
      </c>
      <c r="H1951" s="77" t="s">
        <v>189</v>
      </c>
      <c r="I1951" s="13">
        <v>12</v>
      </c>
      <c r="J1951" s="14">
        <v>2015</v>
      </c>
      <c r="K1951" s="78" t="s">
        <v>34</v>
      </c>
      <c r="L1951" s="79" t="s">
        <v>35</v>
      </c>
      <c r="M1951" s="79" t="s">
        <v>299</v>
      </c>
      <c r="N1951" s="15" t="s">
        <v>28</v>
      </c>
      <c r="O1951" s="15" t="s">
        <v>29</v>
      </c>
      <c r="P1951" s="80" t="s">
        <v>2130</v>
      </c>
      <c r="Q1951" s="80" t="s">
        <v>207</v>
      </c>
    </row>
    <row r="1952" spans="1:17" hidden="1">
      <c r="A1952" t="s">
        <v>4796</v>
      </c>
      <c r="B1952" t="s">
        <v>1230</v>
      </c>
      <c r="C1952" s="1">
        <v>10</v>
      </c>
      <c r="E1952" s="42">
        <f t="shared" si="38"/>
        <v>10</v>
      </c>
      <c r="F1952" s="77" t="s">
        <v>225</v>
      </c>
      <c r="G1952" s="77" t="s">
        <v>207</v>
      </c>
      <c r="H1952" s="77" t="s">
        <v>189</v>
      </c>
      <c r="I1952" s="13">
        <v>12</v>
      </c>
      <c r="J1952" s="14">
        <v>2015</v>
      </c>
      <c r="K1952" s="78" t="s">
        <v>413</v>
      </c>
      <c r="L1952" s="79" t="s">
        <v>3837</v>
      </c>
      <c r="M1952" s="79" t="s">
        <v>288</v>
      </c>
      <c r="N1952" s="15" t="s">
        <v>28</v>
      </c>
      <c r="O1952" s="15" t="s">
        <v>29</v>
      </c>
      <c r="P1952" s="80" t="s">
        <v>2130</v>
      </c>
      <c r="Q1952" s="80" t="s">
        <v>207</v>
      </c>
    </row>
    <row r="1953" spans="1:17" hidden="1">
      <c r="A1953" t="s">
        <v>4796</v>
      </c>
      <c r="B1953" t="s">
        <v>1136</v>
      </c>
      <c r="C1953" s="1">
        <v>200</v>
      </c>
      <c r="E1953" s="42">
        <f t="shared" si="38"/>
        <v>200</v>
      </c>
      <c r="F1953" s="77" t="s">
        <v>225</v>
      </c>
      <c r="G1953" s="77" t="s">
        <v>207</v>
      </c>
      <c r="H1953" s="77" t="s">
        <v>189</v>
      </c>
      <c r="I1953" s="13">
        <v>12</v>
      </c>
      <c r="J1953" s="14">
        <v>2015</v>
      </c>
      <c r="K1953" s="78" t="s">
        <v>182</v>
      </c>
      <c r="L1953" s="79" t="s">
        <v>232</v>
      </c>
      <c r="M1953" s="79" t="s">
        <v>23</v>
      </c>
      <c r="N1953" s="15" t="s">
        <v>28</v>
      </c>
      <c r="O1953" s="15" t="s">
        <v>29</v>
      </c>
      <c r="P1953" s="80" t="s">
        <v>2130</v>
      </c>
      <c r="Q1953" s="80" t="s">
        <v>207</v>
      </c>
    </row>
    <row r="1954" spans="1:17" hidden="1">
      <c r="A1954" t="s">
        <v>4797</v>
      </c>
      <c r="B1954" t="s">
        <v>4886</v>
      </c>
      <c r="C1954" s="1">
        <v>13.15</v>
      </c>
      <c r="E1954" s="42">
        <f t="shared" si="38"/>
        <v>13.15</v>
      </c>
      <c r="F1954" s="77" t="s">
        <v>225</v>
      </c>
      <c r="G1954" s="77" t="s">
        <v>207</v>
      </c>
      <c r="H1954" s="77" t="s">
        <v>189</v>
      </c>
      <c r="I1954" s="13">
        <v>12</v>
      </c>
      <c r="J1954" s="14">
        <v>2015</v>
      </c>
      <c r="K1954" s="78" t="s">
        <v>182</v>
      </c>
      <c r="L1954" s="79" t="s">
        <v>183</v>
      </c>
      <c r="M1954" s="79" t="s">
        <v>23</v>
      </c>
      <c r="N1954" s="15" t="s">
        <v>28</v>
      </c>
      <c r="O1954" s="15" t="s">
        <v>29</v>
      </c>
      <c r="P1954" s="80" t="s">
        <v>2130</v>
      </c>
      <c r="Q1954" s="80" t="s">
        <v>207</v>
      </c>
    </row>
    <row r="1955" spans="1:17" hidden="1">
      <c r="A1955" t="s">
        <v>4797</v>
      </c>
      <c r="B1955" t="s">
        <v>4887</v>
      </c>
      <c r="C1955" s="1">
        <v>34.39</v>
      </c>
      <c r="E1955" s="42">
        <f t="shared" si="38"/>
        <v>34.39</v>
      </c>
      <c r="F1955" s="77" t="s">
        <v>225</v>
      </c>
      <c r="G1955" s="77" t="s">
        <v>207</v>
      </c>
      <c r="H1955" s="77" t="s">
        <v>189</v>
      </c>
      <c r="I1955" s="13">
        <v>12</v>
      </c>
      <c r="J1955" s="14">
        <v>2015</v>
      </c>
      <c r="K1955" s="78" t="s">
        <v>182</v>
      </c>
      <c r="L1955" s="79" t="s">
        <v>183</v>
      </c>
      <c r="M1955" s="79" t="s">
        <v>23</v>
      </c>
      <c r="N1955" s="15" t="s">
        <v>28</v>
      </c>
      <c r="O1955" s="15" t="s">
        <v>29</v>
      </c>
      <c r="P1955" s="80" t="s">
        <v>2130</v>
      </c>
      <c r="Q1955" s="80" t="s">
        <v>207</v>
      </c>
    </row>
    <row r="1956" spans="1:17" hidden="1">
      <c r="A1956" t="s">
        <v>4797</v>
      </c>
      <c r="B1956" t="s">
        <v>4888</v>
      </c>
      <c r="C1956" s="1">
        <v>170.02</v>
      </c>
      <c r="E1956" s="42">
        <f t="shared" si="38"/>
        <v>170.02</v>
      </c>
      <c r="F1956" s="77" t="s">
        <v>225</v>
      </c>
      <c r="G1956" s="77" t="s">
        <v>207</v>
      </c>
      <c r="H1956" s="77" t="s">
        <v>189</v>
      </c>
      <c r="I1956" s="13">
        <v>12</v>
      </c>
      <c r="J1956" s="14">
        <v>2015</v>
      </c>
      <c r="K1956" s="78" t="s">
        <v>446</v>
      </c>
      <c r="L1956" s="79" t="s">
        <v>1268</v>
      </c>
      <c r="M1956" s="79" t="s">
        <v>23</v>
      </c>
      <c r="N1956" s="15" t="s">
        <v>28</v>
      </c>
      <c r="O1956" s="15" t="s">
        <v>29</v>
      </c>
      <c r="P1956" s="80" t="s">
        <v>2130</v>
      </c>
      <c r="Q1956" s="80" t="s">
        <v>207</v>
      </c>
    </row>
    <row r="1957" spans="1:17" hidden="1">
      <c r="A1957" t="s">
        <v>4797</v>
      </c>
      <c r="B1957" t="s">
        <v>4888</v>
      </c>
      <c r="C1957" s="1">
        <v>244.07</v>
      </c>
      <c r="E1957" s="42">
        <f t="shared" si="38"/>
        <v>244.07</v>
      </c>
      <c r="F1957" s="77" t="s">
        <v>225</v>
      </c>
      <c r="G1957" s="77" t="s">
        <v>207</v>
      </c>
      <c r="H1957" s="77" t="s">
        <v>189</v>
      </c>
      <c r="I1957" s="13">
        <v>12</v>
      </c>
      <c r="J1957" s="14">
        <v>2015</v>
      </c>
      <c r="K1957" s="78" t="s">
        <v>446</v>
      </c>
      <c r="L1957" s="79" t="s">
        <v>1268</v>
      </c>
      <c r="M1957" s="79" t="s">
        <v>23</v>
      </c>
      <c r="N1957" s="15" t="s">
        <v>28</v>
      </c>
      <c r="O1957" s="15" t="s">
        <v>29</v>
      </c>
      <c r="P1957" s="80" t="s">
        <v>2130</v>
      </c>
      <c r="Q1957" s="80" t="s">
        <v>207</v>
      </c>
    </row>
    <row r="1958" spans="1:17" hidden="1">
      <c r="A1958" t="s">
        <v>4797</v>
      </c>
      <c r="B1958" t="s">
        <v>4888</v>
      </c>
      <c r="C1958" s="1">
        <v>251.84</v>
      </c>
      <c r="E1958" s="42">
        <f t="shared" si="38"/>
        <v>251.84</v>
      </c>
      <c r="F1958" s="77" t="s">
        <v>225</v>
      </c>
      <c r="G1958" s="77" t="s">
        <v>207</v>
      </c>
      <c r="H1958" s="77" t="s">
        <v>189</v>
      </c>
      <c r="I1958" s="13">
        <v>12</v>
      </c>
      <c r="J1958" s="14">
        <v>2015</v>
      </c>
      <c r="K1958" s="78" t="s">
        <v>446</v>
      </c>
      <c r="L1958" s="79" t="s">
        <v>1268</v>
      </c>
      <c r="M1958" s="79" t="s">
        <v>23</v>
      </c>
      <c r="N1958" s="15" t="s">
        <v>28</v>
      </c>
      <c r="O1958" s="15" t="s">
        <v>29</v>
      </c>
      <c r="P1958" s="80" t="s">
        <v>2130</v>
      </c>
      <c r="Q1958" s="80" t="s">
        <v>207</v>
      </c>
    </row>
    <row r="1959" spans="1:17" hidden="1">
      <c r="A1959" t="s">
        <v>4797</v>
      </c>
      <c r="B1959" t="s">
        <v>4888</v>
      </c>
      <c r="C1959" s="1">
        <v>278.16000000000003</v>
      </c>
      <c r="E1959" s="42">
        <f t="shared" si="38"/>
        <v>278.16000000000003</v>
      </c>
      <c r="F1959" s="77" t="s">
        <v>225</v>
      </c>
      <c r="G1959" s="77" t="s">
        <v>207</v>
      </c>
      <c r="H1959" s="77" t="s">
        <v>189</v>
      </c>
      <c r="I1959" s="13">
        <v>12</v>
      </c>
      <c r="J1959" s="14">
        <v>2015</v>
      </c>
      <c r="K1959" s="78" t="s">
        <v>446</v>
      </c>
      <c r="L1959" s="79" t="s">
        <v>1268</v>
      </c>
      <c r="M1959" s="79" t="s">
        <v>23</v>
      </c>
      <c r="N1959" s="15" t="s">
        <v>28</v>
      </c>
      <c r="O1959" s="15" t="s">
        <v>29</v>
      </c>
      <c r="P1959" s="80" t="s">
        <v>2130</v>
      </c>
      <c r="Q1959" s="80" t="s">
        <v>207</v>
      </c>
    </row>
    <row r="1960" spans="1:17" hidden="1">
      <c r="A1960" t="s">
        <v>4797</v>
      </c>
      <c r="B1960" t="s">
        <v>4888</v>
      </c>
      <c r="C1960" s="1">
        <v>329.27</v>
      </c>
      <c r="E1960" s="42">
        <f t="shared" si="38"/>
        <v>329.27</v>
      </c>
      <c r="F1960" s="77" t="s">
        <v>225</v>
      </c>
      <c r="G1960" s="77" t="s">
        <v>207</v>
      </c>
      <c r="H1960" s="77" t="s">
        <v>189</v>
      </c>
      <c r="I1960" s="13">
        <v>12</v>
      </c>
      <c r="J1960" s="14">
        <v>2015</v>
      </c>
      <c r="K1960" s="78" t="s">
        <v>446</v>
      </c>
      <c r="L1960" s="79" t="s">
        <v>1268</v>
      </c>
      <c r="M1960" s="79" t="s">
        <v>23</v>
      </c>
      <c r="N1960" s="15" t="s">
        <v>28</v>
      </c>
      <c r="O1960" s="15" t="s">
        <v>29</v>
      </c>
      <c r="P1960" s="80" t="s">
        <v>2130</v>
      </c>
      <c r="Q1960" s="80" t="s">
        <v>207</v>
      </c>
    </row>
    <row r="1961" spans="1:17" hidden="1">
      <c r="A1961" t="s">
        <v>4797</v>
      </c>
      <c r="B1961" t="s">
        <v>4888</v>
      </c>
      <c r="C1961" s="1">
        <v>348.53</v>
      </c>
      <c r="E1961" s="42">
        <f t="shared" si="38"/>
        <v>348.53</v>
      </c>
      <c r="F1961" s="77" t="s">
        <v>225</v>
      </c>
      <c r="G1961" s="77" t="s">
        <v>207</v>
      </c>
      <c r="H1961" s="77" t="s">
        <v>189</v>
      </c>
      <c r="I1961" s="13">
        <v>12</v>
      </c>
      <c r="J1961" s="14">
        <v>2015</v>
      </c>
      <c r="K1961" s="78" t="s">
        <v>446</v>
      </c>
      <c r="L1961" s="79" t="s">
        <v>1268</v>
      </c>
      <c r="M1961" s="79" t="s">
        <v>23</v>
      </c>
      <c r="N1961" s="15" t="s">
        <v>28</v>
      </c>
      <c r="O1961" s="15" t="s">
        <v>29</v>
      </c>
      <c r="P1961" s="80" t="s">
        <v>2130</v>
      </c>
      <c r="Q1961" s="80" t="s">
        <v>207</v>
      </c>
    </row>
    <row r="1962" spans="1:17" hidden="1">
      <c r="A1962" t="s">
        <v>4797</v>
      </c>
      <c r="B1962" t="s">
        <v>1136</v>
      </c>
      <c r="C1962" s="1">
        <v>200</v>
      </c>
      <c r="E1962" s="42">
        <f t="shared" si="38"/>
        <v>200</v>
      </c>
      <c r="F1962" s="77" t="s">
        <v>225</v>
      </c>
      <c r="G1962" s="77" t="s">
        <v>207</v>
      </c>
      <c r="H1962" s="77" t="s">
        <v>189</v>
      </c>
      <c r="I1962" s="13">
        <v>12</v>
      </c>
      <c r="J1962" s="14">
        <v>2015</v>
      </c>
      <c r="K1962" s="78" t="s">
        <v>182</v>
      </c>
      <c r="L1962" s="79" t="s">
        <v>232</v>
      </c>
      <c r="M1962" s="79" t="s">
        <v>23</v>
      </c>
      <c r="N1962" s="15" t="s">
        <v>28</v>
      </c>
      <c r="O1962" s="15" t="s">
        <v>29</v>
      </c>
      <c r="P1962" s="80" t="s">
        <v>2130</v>
      </c>
      <c r="Q1962" s="80" t="s">
        <v>207</v>
      </c>
    </row>
    <row r="1963" spans="1:17" hidden="1">
      <c r="A1963" t="s">
        <v>4798</v>
      </c>
      <c r="B1963" t="s">
        <v>4889</v>
      </c>
      <c r="C1963" s="1">
        <v>1.08</v>
      </c>
      <c r="E1963" s="42">
        <f t="shared" si="38"/>
        <v>1.08</v>
      </c>
      <c r="F1963" s="77" t="s">
        <v>225</v>
      </c>
      <c r="G1963" s="77" t="s">
        <v>207</v>
      </c>
      <c r="H1963" s="77" t="s">
        <v>189</v>
      </c>
      <c r="I1963" s="13">
        <v>12</v>
      </c>
      <c r="J1963" s="14">
        <v>2015</v>
      </c>
      <c r="K1963" s="78" t="s">
        <v>34</v>
      </c>
      <c r="L1963" s="79" t="s">
        <v>35</v>
      </c>
      <c r="M1963" s="79" t="s">
        <v>299</v>
      </c>
      <c r="N1963" s="15" t="s">
        <v>28</v>
      </c>
      <c r="O1963" s="15" t="s">
        <v>29</v>
      </c>
      <c r="P1963" s="80" t="s">
        <v>2130</v>
      </c>
      <c r="Q1963" s="80" t="s">
        <v>207</v>
      </c>
    </row>
    <row r="1964" spans="1:17" hidden="1">
      <c r="A1964" t="s">
        <v>4798</v>
      </c>
      <c r="B1964" t="s">
        <v>1189</v>
      </c>
      <c r="C1964" s="1">
        <v>12.93</v>
      </c>
      <c r="E1964" s="42">
        <f t="shared" si="38"/>
        <v>12.93</v>
      </c>
      <c r="F1964" s="77" t="s">
        <v>225</v>
      </c>
      <c r="G1964" s="77" t="s">
        <v>207</v>
      </c>
      <c r="H1964" s="77" t="s">
        <v>189</v>
      </c>
      <c r="I1964" s="13">
        <v>12</v>
      </c>
      <c r="J1964" s="14">
        <v>2015</v>
      </c>
      <c r="K1964" s="78" t="s">
        <v>34</v>
      </c>
      <c r="L1964" s="79" t="s">
        <v>35</v>
      </c>
      <c r="M1964" s="79" t="s">
        <v>299</v>
      </c>
      <c r="N1964" s="15" t="s">
        <v>28</v>
      </c>
      <c r="O1964" s="15" t="s">
        <v>29</v>
      </c>
      <c r="P1964" s="80" t="s">
        <v>2130</v>
      </c>
      <c r="Q1964" s="80" t="s">
        <v>207</v>
      </c>
    </row>
    <row r="1965" spans="1:17" hidden="1">
      <c r="A1965" t="s">
        <v>4798</v>
      </c>
      <c r="B1965" t="s">
        <v>4850</v>
      </c>
      <c r="C1965" s="1">
        <v>50.96</v>
      </c>
      <c r="E1965" s="42">
        <f t="shared" ref="E1965:E2028" si="39">C1965</f>
        <v>50.96</v>
      </c>
      <c r="F1965" s="77" t="s">
        <v>225</v>
      </c>
      <c r="G1965" s="77" t="s">
        <v>207</v>
      </c>
      <c r="H1965" s="77" t="s">
        <v>189</v>
      </c>
      <c r="I1965" s="13">
        <v>12</v>
      </c>
      <c r="J1965" s="14">
        <v>2015</v>
      </c>
      <c r="K1965" s="78" t="s">
        <v>34</v>
      </c>
      <c r="L1965" s="79" t="s">
        <v>35</v>
      </c>
      <c r="M1965" s="79" t="s">
        <v>299</v>
      </c>
      <c r="N1965" s="15" t="s">
        <v>28</v>
      </c>
      <c r="O1965" s="15" t="s">
        <v>29</v>
      </c>
      <c r="P1965" s="80" t="s">
        <v>2130</v>
      </c>
      <c r="Q1965" s="80" t="s">
        <v>207</v>
      </c>
    </row>
    <row r="1966" spans="1:17" hidden="1">
      <c r="A1966" t="s">
        <v>4798</v>
      </c>
      <c r="B1966" t="s">
        <v>4890</v>
      </c>
      <c r="C1966" s="1">
        <v>299.99</v>
      </c>
      <c r="E1966" s="42">
        <f t="shared" si="39"/>
        <v>299.99</v>
      </c>
      <c r="F1966" s="77" t="s">
        <v>225</v>
      </c>
      <c r="G1966" s="77" t="s">
        <v>207</v>
      </c>
      <c r="H1966" s="77" t="s">
        <v>189</v>
      </c>
      <c r="I1966" s="13">
        <v>12</v>
      </c>
      <c r="J1966" s="14">
        <v>2015</v>
      </c>
      <c r="K1966" s="78" t="s">
        <v>34</v>
      </c>
      <c r="L1966" s="79" t="s">
        <v>4948</v>
      </c>
      <c r="M1966" s="79" t="s">
        <v>299</v>
      </c>
      <c r="N1966" s="15" t="s">
        <v>28</v>
      </c>
      <c r="O1966" s="15" t="s">
        <v>29</v>
      </c>
      <c r="P1966" s="80" t="s">
        <v>2130</v>
      </c>
      <c r="Q1966" s="80" t="s">
        <v>207</v>
      </c>
    </row>
    <row r="1967" spans="1:17" hidden="1">
      <c r="A1967" t="s">
        <v>4798</v>
      </c>
      <c r="B1967" t="s">
        <v>4869</v>
      </c>
      <c r="C1967" s="1">
        <v>9.7200000000000006</v>
      </c>
      <c r="E1967" s="42">
        <f t="shared" si="39"/>
        <v>9.7200000000000006</v>
      </c>
      <c r="F1967" s="77" t="s">
        <v>225</v>
      </c>
      <c r="G1967" s="77" t="s">
        <v>207</v>
      </c>
      <c r="H1967" s="77" t="s">
        <v>189</v>
      </c>
      <c r="I1967" s="13">
        <v>12</v>
      </c>
      <c r="J1967" s="14">
        <v>2015</v>
      </c>
      <c r="K1967" s="78" t="s">
        <v>34</v>
      </c>
      <c r="L1967" s="79" t="s">
        <v>35</v>
      </c>
      <c r="M1967" s="79" t="s">
        <v>299</v>
      </c>
      <c r="N1967" s="15" t="s">
        <v>28</v>
      </c>
      <c r="O1967" s="15" t="s">
        <v>29</v>
      </c>
      <c r="P1967" s="80" t="s">
        <v>2130</v>
      </c>
      <c r="Q1967" s="80" t="s">
        <v>207</v>
      </c>
    </row>
    <row r="1968" spans="1:17" hidden="1">
      <c r="A1968" t="s">
        <v>4799</v>
      </c>
      <c r="B1968" t="s">
        <v>1189</v>
      </c>
      <c r="C1968" s="1">
        <v>15.98</v>
      </c>
      <c r="E1968" s="42">
        <f t="shared" si="39"/>
        <v>15.98</v>
      </c>
      <c r="F1968" s="77" t="s">
        <v>225</v>
      </c>
      <c r="G1968" s="77" t="s">
        <v>207</v>
      </c>
      <c r="H1968" s="77" t="s">
        <v>189</v>
      </c>
      <c r="I1968" s="13">
        <v>12</v>
      </c>
      <c r="J1968" s="14">
        <v>2015</v>
      </c>
      <c r="K1968" s="78" t="s">
        <v>34</v>
      </c>
      <c r="L1968" s="79" t="s">
        <v>35</v>
      </c>
      <c r="M1968" s="79" t="s">
        <v>299</v>
      </c>
      <c r="N1968" s="15" t="s">
        <v>28</v>
      </c>
      <c r="O1968" s="15" t="s">
        <v>29</v>
      </c>
      <c r="P1968" s="80" t="s">
        <v>2130</v>
      </c>
      <c r="Q1968" s="80" t="s">
        <v>207</v>
      </c>
    </row>
    <row r="1969" spans="1:17" hidden="1">
      <c r="A1969" t="s">
        <v>4799</v>
      </c>
      <c r="B1969" t="s">
        <v>4891</v>
      </c>
      <c r="C1969" s="1">
        <v>64.56</v>
      </c>
      <c r="E1969" s="42">
        <f t="shared" si="39"/>
        <v>64.56</v>
      </c>
      <c r="F1969" s="77" t="s">
        <v>225</v>
      </c>
      <c r="G1969" s="77" t="s">
        <v>207</v>
      </c>
      <c r="H1969" s="77" t="s">
        <v>189</v>
      </c>
      <c r="I1969" s="13">
        <v>12</v>
      </c>
      <c r="J1969" s="14">
        <v>2015</v>
      </c>
      <c r="K1969" s="78" t="s">
        <v>182</v>
      </c>
      <c r="L1969" s="79" t="s">
        <v>183</v>
      </c>
      <c r="M1969" s="79" t="s">
        <v>23</v>
      </c>
      <c r="N1969" s="15" t="s">
        <v>28</v>
      </c>
      <c r="O1969" s="15" t="s">
        <v>29</v>
      </c>
      <c r="P1969" s="80" t="s">
        <v>2130</v>
      </c>
      <c r="Q1969" s="80" t="s">
        <v>207</v>
      </c>
    </row>
    <row r="1970" spans="1:17" hidden="1">
      <c r="A1970" t="s">
        <v>4799</v>
      </c>
      <c r="B1970" t="s">
        <v>4892</v>
      </c>
      <c r="C1970" s="1">
        <v>32.83</v>
      </c>
      <c r="E1970" s="42">
        <f t="shared" si="39"/>
        <v>32.83</v>
      </c>
      <c r="F1970" s="77" t="s">
        <v>225</v>
      </c>
      <c r="G1970" s="77" t="s">
        <v>207</v>
      </c>
      <c r="H1970" s="77" t="s">
        <v>189</v>
      </c>
      <c r="I1970" s="13">
        <v>12</v>
      </c>
      <c r="J1970" s="14">
        <v>2015</v>
      </c>
      <c r="K1970" s="78" t="s">
        <v>34</v>
      </c>
      <c r="L1970" s="79" t="s">
        <v>35</v>
      </c>
      <c r="M1970" s="79" t="s">
        <v>299</v>
      </c>
      <c r="N1970" s="15" t="s">
        <v>28</v>
      </c>
      <c r="O1970" s="15" t="s">
        <v>29</v>
      </c>
      <c r="P1970" s="80" t="s">
        <v>2130</v>
      </c>
      <c r="Q1970" s="80" t="s">
        <v>207</v>
      </c>
    </row>
    <row r="1971" spans="1:17" hidden="1">
      <c r="A1971" t="s">
        <v>4799</v>
      </c>
      <c r="B1971" t="s">
        <v>1131</v>
      </c>
      <c r="C1971" s="1">
        <v>15</v>
      </c>
      <c r="E1971" s="42">
        <f t="shared" si="39"/>
        <v>15</v>
      </c>
      <c r="F1971" s="77" t="s">
        <v>225</v>
      </c>
      <c r="G1971" s="77" t="s">
        <v>207</v>
      </c>
      <c r="H1971" s="77" t="s">
        <v>189</v>
      </c>
      <c r="I1971" s="13">
        <v>12</v>
      </c>
      <c r="J1971" s="14">
        <v>2015</v>
      </c>
      <c r="K1971" s="78" t="s">
        <v>435</v>
      </c>
      <c r="L1971" s="79" t="s">
        <v>79</v>
      </c>
      <c r="M1971" s="79" t="s">
        <v>23</v>
      </c>
      <c r="N1971" s="15" t="s">
        <v>28</v>
      </c>
      <c r="O1971" s="15" t="s">
        <v>29</v>
      </c>
      <c r="P1971" s="80" t="s">
        <v>2130</v>
      </c>
      <c r="Q1971" s="80" t="s">
        <v>207</v>
      </c>
    </row>
    <row r="1972" spans="1:17" hidden="1">
      <c r="A1972" t="s">
        <v>4800</v>
      </c>
      <c r="B1972" t="s">
        <v>1132</v>
      </c>
      <c r="C1972" s="1">
        <v>49</v>
      </c>
      <c r="E1972" s="42">
        <f t="shared" si="39"/>
        <v>49</v>
      </c>
      <c r="F1972" s="77" t="s">
        <v>225</v>
      </c>
      <c r="G1972" s="77" t="s">
        <v>207</v>
      </c>
      <c r="H1972" s="77" t="s">
        <v>189</v>
      </c>
      <c r="I1972" s="13">
        <v>12</v>
      </c>
      <c r="J1972" s="14">
        <v>2015</v>
      </c>
      <c r="K1972" s="78" t="s">
        <v>78</v>
      </c>
      <c r="L1972" s="79" t="s">
        <v>1245</v>
      </c>
      <c r="M1972" s="79" t="s">
        <v>23</v>
      </c>
      <c r="N1972" s="15" t="s">
        <v>28</v>
      </c>
      <c r="O1972" s="15" t="s">
        <v>29</v>
      </c>
      <c r="P1972" s="80" t="s">
        <v>2130</v>
      </c>
      <c r="Q1972" s="80" t="s">
        <v>207</v>
      </c>
    </row>
    <row r="1973" spans="1:17" hidden="1">
      <c r="A1973" t="s">
        <v>4800</v>
      </c>
      <c r="B1973" t="s">
        <v>1645</v>
      </c>
      <c r="C1973" s="1">
        <v>30.75</v>
      </c>
      <c r="E1973" s="42">
        <f t="shared" si="39"/>
        <v>30.75</v>
      </c>
      <c r="F1973" s="77" t="s">
        <v>225</v>
      </c>
      <c r="G1973" s="77" t="s">
        <v>207</v>
      </c>
      <c r="H1973" s="77" t="s">
        <v>189</v>
      </c>
      <c r="I1973" s="13">
        <v>12</v>
      </c>
      <c r="J1973" s="14">
        <v>2015</v>
      </c>
      <c r="K1973" s="78" t="s">
        <v>34</v>
      </c>
      <c r="L1973" s="79" t="s">
        <v>35</v>
      </c>
      <c r="M1973" s="79" t="s">
        <v>299</v>
      </c>
      <c r="N1973" s="15" t="s">
        <v>28</v>
      </c>
      <c r="O1973" s="15" t="s">
        <v>29</v>
      </c>
      <c r="P1973" s="80" t="s">
        <v>2130</v>
      </c>
      <c r="Q1973" s="80" t="s">
        <v>207</v>
      </c>
    </row>
    <row r="1974" spans="1:17" hidden="1">
      <c r="A1974" t="s">
        <v>4800</v>
      </c>
      <c r="B1974" t="s">
        <v>1995</v>
      </c>
      <c r="C1974" s="1">
        <v>1.07</v>
      </c>
      <c r="E1974" s="42">
        <f t="shared" si="39"/>
        <v>1.07</v>
      </c>
      <c r="F1974" s="77" t="s">
        <v>225</v>
      </c>
      <c r="G1974" s="77" t="s">
        <v>207</v>
      </c>
      <c r="H1974" s="77" t="s">
        <v>189</v>
      </c>
      <c r="I1974" s="13">
        <v>12</v>
      </c>
      <c r="J1974" s="14">
        <v>2015</v>
      </c>
      <c r="K1974" s="78" t="s">
        <v>34</v>
      </c>
      <c r="L1974" s="79" t="s">
        <v>35</v>
      </c>
      <c r="M1974" s="79" t="s">
        <v>299</v>
      </c>
      <c r="N1974" s="15" t="s">
        <v>28</v>
      </c>
      <c r="O1974" s="15" t="s">
        <v>29</v>
      </c>
      <c r="P1974" s="80" t="s">
        <v>2130</v>
      </c>
      <c r="Q1974" s="80" t="s">
        <v>207</v>
      </c>
    </row>
    <row r="1975" spans="1:17" hidden="1">
      <c r="A1975" t="s">
        <v>4801</v>
      </c>
      <c r="B1975" t="s">
        <v>4830</v>
      </c>
      <c r="C1975" s="1">
        <v>72.78</v>
      </c>
      <c r="E1975" s="42">
        <f t="shared" si="39"/>
        <v>72.78</v>
      </c>
      <c r="F1975" s="77" t="s">
        <v>225</v>
      </c>
      <c r="G1975" s="77" t="s">
        <v>207</v>
      </c>
      <c r="H1975" s="77" t="s">
        <v>189</v>
      </c>
      <c r="I1975" s="13">
        <v>12</v>
      </c>
      <c r="J1975" s="14">
        <v>2015</v>
      </c>
      <c r="K1975" s="78" t="s">
        <v>461</v>
      </c>
      <c r="L1975" s="79" t="s">
        <v>1243</v>
      </c>
      <c r="M1975" s="79" t="s">
        <v>23</v>
      </c>
      <c r="N1975" s="15" t="s">
        <v>28</v>
      </c>
      <c r="O1975" s="15" t="s">
        <v>29</v>
      </c>
      <c r="P1975" s="80" t="s">
        <v>2130</v>
      </c>
      <c r="Q1975" s="80" t="s">
        <v>207</v>
      </c>
    </row>
    <row r="1976" spans="1:17" hidden="1">
      <c r="A1976" t="s">
        <v>4801</v>
      </c>
      <c r="B1976" t="s">
        <v>1189</v>
      </c>
      <c r="C1976" s="1">
        <v>17.989999999999998</v>
      </c>
      <c r="E1976" s="42">
        <f t="shared" si="39"/>
        <v>17.989999999999998</v>
      </c>
      <c r="F1976" s="77" t="s">
        <v>225</v>
      </c>
      <c r="G1976" s="77" t="s">
        <v>207</v>
      </c>
      <c r="H1976" s="77" t="s">
        <v>189</v>
      </c>
      <c r="I1976" s="13">
        <v>12</v>
      </c>
      <c r="J1976" s="14">
        <v>2015</v>
      </c>
      <c r="K1976" s="78" t="s">
        <v>34</v>
      </c>
      <c r="L1976" s="79" t="s">
        <v>35</v>
      </c>
      <c r="M1976" s="79" t="s">
        <v>299</v>
      </c>
      <c r="N1976" s="15" t="s">
        <v>28</v>
      </c>
      <c r="O1976" s="15" t="s">
        <v>29</v>
      </c>
      <c r="P1976" s="80" t="s">
        <v>2130</v>
      </c>
      <c r="Q1976" s="80" t="s">
        <v>207</v>
      </c>
    </row>
    <row r="1977" spans="1:17" hidden="1">
      <c r="A1977" t="s">
        <v>4801</v>
      </c>
      <c r="B1977" t="s">
        <v>4893</v>
      </c>
      <c r="C1977" s="1">
        <v>1024.47</v>
      </c>
      <c r="E1977" s="42">
        <f t="shared" si="39"/>
        <v>1024.47</v>
      </c>
      <c r="F1977" s="77" t="s">
        <v>225</v>
      </c>
      <c r="G1977" s="77" t="s">
        <v>207</v>
      </c>
      <c r="H1977" s="77" t="s">
        <v>189</v>
      </c>
      <c r="I1977" s="13">
        <v>12</v>
      </c>
      <c r="J1977" s="14">
        <v>2015</v>
      </c>
      <c r="K1977" s="78" t="s">
        <v>182</v>
      </c>
      <c r="L1977" s="79" t="s">
        <v>183</v>
      </c>
      <c r="M1977" s="79" t="s">
        <v>23</v>
      </c>
      <c r="N1977" s="15" t="s">
        <v>28</v>
      </c>
      <c r="O1977" s="15" t="s">
        <v>29</v>
      </c>
      <c r="P1977" s="80" t="s">
        <v>2130</v>
      </c>
      <c r="Q1977" s="80" t="s">
        <v>207</v>
      </c>
    </row>
    <row r="1978" spans="1:17" hidden="1">
      <c r="A1978" t="s">
        <v>4801</v>
      </c>
      <c r="B1978" t="s">
        <v>1137</v>
      </c>
      <c r="C1978" s="1">
        <v>689.97</v>
      </c>
      <c r="E1978" s="42">
        <f t="shared" si="39"/>
        <v>689.97</v>
      </c>
      <c r="F1978" s="77" t="s">
        <v>225</v>
      </c>
      <c r="G1978" s="77" t="s">
        <v>207</v>
      </c>
      <c r="H1978" s="77" t="s">
        <v>189</v>
      </c>
      <c r="I1978" s="13">
        <v>12</v>
      </c>
      <c r="J1978" s="14">
        <v>2015</v>
      </c>
      <c r="K1978" s="78" t="s">
        <v>461</v>
      </c>
      <c r="L1978" s="79" t="s">
        <v>1249</v>
      </c>
      <c r="M1978" s="79" t="s">
        <v>299</v>
      </c>
      <c r="N1978" s="15" t="s">
        <v>28</v>
      </c>
      <c r="O1978" s="15" t="s">
        <v>29</v>
      </c>
      <c r="P1978" s="80" t="s">
        <v>2130</v>
      </c>
      <c r="Q1978" s="80" t="s">
        <v>207</v>
      </c>
    </row>
    <row r="1979" spans="1:17" hidden="1">
      <c r="A1979" t="s">
        <v>4802</v>
      </c>
      <c r="B1979" t="s">
        <v>4894</v>
      </c>
      <c r="C1979" s="1">
        <v>27.43</v>
      </c>
      <c r="E1979" s="42">
        <f t="shared" si="39"/>
        <v>27.43</v>
      </c>
      <c r="F1979" s="77" t="s">
        <v>225</v>
      </c>
      <c r="G1979" s="77" t="s">
        <v>207</v>
      </c>
      <c r="H1979" s="77" t="s">
        <v>189</v>
      </c>
      <c r="I1979" s="13">
        <v>12</v>
      </c>
      <c r="J1979" s="14">
        <v>2015</v>
      </c>
      <c r="K1979" s="78" t="s">
        <v>182</v>
      </c>
      <c r="L1979" s="79" t="s">
        <v>183</v>
      </c>
      <c r="M1979" s="79" t="s">
        <v>23</v>
      </c>
      <c r="N1979" s="15" t="s">
        <v>28</v>
      </c>
      <c r="O1979" s="15" t="s">
        <v>29</v>
      </c>
      <c r="P1979" s="80" t="s">
        <v>2130</v>
      </c>
      <c r="Q1979" s="80" t="s">
        <v>207</v>
      </c>
    </row>
    <row r="1980" spans="1:17" hidden="1">
      <c r="A1980" t="s">
        <v>4802</v>
      </c>
      <c r="B1980" t="s">
        <v>4895</v>
      </c>
      <c r="C1980" s="1">
        <v>11.3</v>
      </c>
      <c r="E1980" s="42">
        <f t="shared" si="39"/>
        <v>11.3</v>
      </c>
      <c r="F1980" s="77" t="s">
        <v>225</v>
      </c>
      <c r="G1980" s="77" t="s">
        <v>207</v>
      </c>
      <c r="H1980" s="77" t="s">
        <v>189</v>
      </c>
      <c r="I1980" s="13">
        <v>12</v>
      </c>
      <c r="J1980" s="14">
        <v>2015</v>
      </c>
      <c r="K1980" s="78" t="s">
        <v>182</v>
      </c>
      <c r="L1980" s="79" t="s">
        <v>183</v>
      </c>
      <c r="M1980" s="79" t="s">
        <v>23</v>
      </c>
      <c r="N1980" s="15" t="s">
        <v>28</v>
      </c>
      <c r="O1980" s="15" t="s">
        <v>29</v>
      </c>
      <c r="P1980" s="80" t="s">
        <v>2130</v>
      </c>
      <c r="Q1980" s="80" t="s">
        <v>207</v>
      </c>
    </row>
    <row r="1981" spans="1:17" hidden="1">
      <c r="A1981" t="s">
        <v>4802</v>
      </c>
      <c r="B1981" t="s">
        <v>4896</v>
      </c>
      <c r="C1981" s="1">
        <v>222.61</v>
      </c>
      <c r="E1981" s="42">
        <f t="shared" si="39"/>
        <v>222.61</v>
      </c>
      <c r="F1981" s="77" t="s">
        <v>225</v>
      </c>
      <c r="G1981" s="77" t="s">
        <v>207</v>
      </c>
      <c r="H1981" s="77" t="s">
        <v>189</v>
      </c>
      <c r="I1981" s="13">
        <v>12</v>
      </c>
      <c r="J1981" s="14">
        <v>2015</v>
      </c>
      <c r="K1981" s="78" t="s">
        <v>182</v>
      </c>
      <c r="L1981" s="79" t="s">
        <v>183</v>
      </c>
      <c r="M1981" s="79" t="s">
        <v>23</v>
      </c>
      <c r="N1981" s="15" t="s">
        <v>28</v>
      </c>
      <c r="O1981" s="15" t="s">
        <v>29</v>
      </c>
      <c r="P1981" s="80" t="s">
        <v>2130</v>
      </c>
      <c r="Q1981" s="80" t="s">
        <v>207</v>
      </c>
    </row>
    <row r="1982" spans="1:17" hidden="1">
      <c r="A1982" t="s">
        <v>4802</v>
      </c>
      <c r="B1982" t="s">
        <v>1139</v>
      </c>
      <c r="C1982" s="1">
        <v>-4000</v>
      </c>
      <c r="E1982" s="42">
        <f t="shared" si="39"/>
        <v>-4000</v>
      </c>
      <c r="F1982" s="77" t="s">
        <v>229</v>
      </c>
      <c r="G1982" s="77" t="s">
        <v>207</v>
      </c>
      <c r="H1982" s="77" t="s">
        <v>189</v>
      </c>
      <c r="I1982" s="13">
        <v>12</v>
      </c>
      <c r="J1982" s="14">
        <v>2015</v>
      </c>
      <c r="K1982" s="78" t="s">
        <v>218</v>
      </c>
      <c r="L1982" s="79" t="s">
        <v>246</v>
      </c>
      <c r="M1982" s="79" t="s">
        <v>23</v>
      </c>
      <c r="N1982" s="15" t="s">
        <v>189</v>
      </c>
      <c r="O1982" s="15" t="s">
        <v>24</v>
      </c>
      <c r="P1982" s="80" t="s">
        <v>181</v>
      </c>
      <c r="Q1982" s="80" t="s">
        <v>207</v>
      </c>
    </row>
    <row r="1983" spans="1:17" hidden="1">
      <c r="A1983" t="s">
        <v>4802</v>
      </c>
      <c r="B1983" t="s">
        <v>1219</v>
      </c>
      <c r="C1983" s="1">
        <v>38.96</v>
      </c>
      <c r="E1983" s="42">
        <f t="shared" si="39"/>
        <v>38.96</v>
      </c>
      <c r="F1983" s="77" t="s">
        <v>225</v>
      </c>
      <c r="G1983" s="77" t="s">
        <v>207</v>
      </c>
      <c r="H1983" s="77" t="s">
        <v>189</v>
      </c>
      <c r="I1983" s="13">
        <v>12</v>
      </c>
      <c r="J1983" s="14">
        <v>2015</v>
      </c>
      <c r="K1983" s="78" t="s">
        <v>123</v>
      </c>
      <c r="L1983" s="79" t="s">
        <v>101</v>
      </c>
      <c r="M1983" s="79" t="s">
        <v>284</v>
      </c>
      <c r="N1983" s="15" t="s">
        <v>28</v>
      </c>
      <c r="O1983" s="15" t="s">
        <v>29</v>
      </c>
      <c r="P1983" s="80" t="s">
        <v>2130</v>
      </c>
      <c r="Q1983" s="80" t="s">
        <v>207</v>
      </c>
    </row>
    <row r="1984" spans="1:17" hidden="1">
      <c r="A1984" t="s">
        <v>4802</v>
      </c>
      <c r="B1984" t="s">
        <v>4897</v>
      </c>
      <c r="C1984" s="1">
        <v>9.99</v>
      </c>
      <c r="E1984" s="42">
        <f t="shared" si="39"/>
        <v>9.99</v>
      </c>
      <c r="F1984" s="77" t="s">
        <v>225</v>
      </c>
      <c r="G1984" s="77" t="s">
        <v>207</v>
      </c>
      <c r="H1984" s="77" t="s">
        <v>189</v>
      </c>
      <c r="I1984" s="13">
        <v>12</v>
      </c>
      <c r="J1984" s="14">
        <v>2015</v>
      </c>
      <c r="K1984" s="78" t="s">
        <v>34</v>
      </c>
      <c r="L1984" s="79" t="s">
        <v>35</v>
      </c>
      <c r="M1984" s="79" t="s">
        <v>299</v>
      </c>
      <c r="N1984" s="15" t="s">
        <v>28</v>
      </c>
      <c r="O1984" s="15" t="s">
        <v>29</v>
      </c>
      <c r="P1984" s="80" t="s">
        <v>2130</v>
      </c>
      <c r="Q1984" s="80" t="s">
        <v>207</v>
      </c>
    </row>
    <row r="1985" spans="1:17" hidden="1">
      <c r="A1985" t="s">
        <v>4802</v>
      </c>
      <c r="B1985" t="s">
        <v>1136</v>
      </c>
      <c r="C1985" s="1">
        <v>200</v>
      </c>
      <c r="E1985" s="42">
        <f t="shared" si="39"/>
        <v>200</v>
      </c>
      <c r="F1985" s="77" t="s">
        <v>225</v>
      </c>
      <c r="G1985" s="77" t="s">
        <v>207</v>
      </c>
      <c r="H1985" s="77" t="s">
        <v>189</v>
      </c>
      <c r="I1985" s="13">
        <v>12</v>
      </c>
      <c r="J1985" s="14">
        <v>2015</v>
      </c>
      <c r="K1985" s="78" t="s">
        <v>182</v>
      </c>
      <c r="L1985" s="79" t="s">
        <v>232</v>
      </c>
      <c r="M1985" s="79" t="s">
        <v>23</v>
      </c>
      <c r="N1985" s="15" t="s">
        <v>28</v>
      </c>
      <c r="O1985" s="15" t="s">
        <v>29</v>
      </c>
      <c r="P1985" s="80" t="s">
        <v>2130</v>
      </c>
      <c r="Q1985" s="80" t="s">
        <v>207</v>
      </c>
    </row>
    <row r="1986" spans="1:17" hidden="1">
      <c r="A1986" t="s">
        <v>4803</v>
      </c>
      <c r="B1986" t="s">
        <v>1132</v>
      </c>
      <c r="C1986" s="1">
        <v>98</v>
      </c>
      <c r="E1986" s="42">
        <f t="shared" si="39"/>
        <v>98</v>
      </c>
      <c r="F1986" s="77" t="s">
        <v>225</v>
      </c>
      <c r="G1986" s="77" t="s">
        <v>207</v>
      </c>
      <c r="H1986" s="77" t="s">
        <v>189</v>
      </c>
      <c r="I1986" s="13">
        <v>12</v>
      </c>
      <c r="J1986" s="14">
        <v>2015</v>
      </c>
      <c r="K1986" s="78" t="s">
        <v>78</v>
      </c>
      <c r="L1986" s="79" t="s">
        <v>1245</v>
      </c>
      <c r="M1986" s="79" t="s">
        <v>23</v>
      </c>
      <c r="N1986" s="15" t="s">
        <v>28</v>
      </c>
      <c r="O1986" s="15" t="s">
        <v>29</v>
      </c>
      <c r="P1986" s="80" t="s">
        <v>2130</v>
      </c>
      <c r="Q1986" s="80" t="s">
        <v>207</v>
      </c>
    </row>
    <row r="1987" spans="1:17" hidden="1">
      <c r="A1987" t="s">
        <v>4803</v>
      </c>
      <c r="B1987" t="s">
        <v>4898</v>
      </c>
      <c r="C1987" s="1">
        <v>58.64</v>
      </c>
      <c r="E1987" s="42">
        <f t="shared" si="39"/>
        <v>58.64</v>
      </c>
      <c r="F1987" s="77" t="s">
        <v>225</v>
      </c>
      <c r="G1987" s="77" t="s">
        <v>207</v>
      </c>
      <c r="H1987" s="77" t="s">
        <v>189</v>
      </c>
      <c r="I1987" s="13">
        <v>12</v>
      </c>
      <c r="J1987" s="14">
        <v>2015</v>
      </c>
      <c r="K1987" s="78" t="s">
        <v>182</v>
      </c>
      <c r="L1987" s="79" t="s">
        <v>183</v>
      </c>
      <c r="M1987" s="79" t="s">
        <v>23</v>
      </c>
      <c r="N1987" s="15" t="s">
        <v>28</v>
      </c>
      <c r="O1987" s="15" t="s">
        <v>29</v>
      </c>
      <c r="P1987" s="80" t="s">
        <v>2130</v>
      </c>
      <c r="Q1987" s="80" t="s">
        <v>207</v>
      </c>
    </row>
    <row r="1988" spans="1:17" hidden="1">
      <c r="A1988" t="s">
        <v>4803</v>
      </c>
      <c r="B1988" t="s">
        <v>4899</v>
      </c>
      <c r="C1988" s="1">
        <v>82.06</v>
      </c>
      <c r="E1988" s="42">
        <f t="shared" si="39"/>
        <v>82.06</v>
      </c>
      <c r="F1988" s="77" t="s">
        <v>225</v>
      </c>
      <c r="G1988" s="77" t="s">
        <v>207</v>
      </c>
      <c r="H1988" s="77" t="s">
        <v>189</v>
      </c>
      <c r="I1988" s="13">
        <v>12</v>
      </c>
      <c r="J1988" s="14">
        <v>2015</v>
      </c>
      <c r="K1988" s="78" t="s">
        <v>182</v>
      </c>
      <c r="L1988" s="79" t="s">
        <v>183</v>
      </c>
      <c r="M1988" s="79" t="s">
        <v>23</v>
      </c>
      <c r="N1988" s="15" t="s">
        <v>28</v>
      </c>
      <c r="O1988" s="15" t="s">
        <v>29</v>
      </c>
      <c r="P1988" s="80" t="s">
        <v>2130</v>
      </c>
      <c r="Q1988" s="80" t="s">
        <v>207</v>
      </c>
    </row>
    <row r="1989" spans="1:17" hidden="1">
      <c r="A1989" t="s">
        <v>4803</v>
      </c>
      <c r="B1989" t="s">
        <v>1139</v>
      </c>
      <c r="C1989" s="1">
        <v>-2000</v>
      </c>
      <c r="E1989" s="42">
        <f t="shared" si="39"/>
        <v>-2000</v>
      </c>
      <c r="F1989" s="77" t="s">
        <v>229</v>
      </c>
      <c r="G1989" s="77" t="s">
        <v>207</v>
      </c>
      <c r="H1989" s="77" t="s">
        <v>189</v>
      </c>
      <c r="I1989" s="13">
        <v>12</v>
      </c>
      <c r="J1989" s="14">
        <v>2015</v>
      </c>
      <c r="K1989" s="78" t="s">
        <v>218</v>
      </c>
      <c r="L1989" s="79" t="s">
        <v>246</v>
      </c>
      <c r="M1989" s="79" t="s">
        <v>23</v>
      </c>
      <c r="N1989" s="15" t="s">
        <v>189</v>
      </c>
      <c r="O1989" s="15" t="s">
        <v>24</v>
      </c>
      <c r="P1989" s="80" t="s">
        <v>181</v>
      </c>
      <c r="Q1989" s="80" t="s">
        <v>207</v>
      </c>
    </row>
    <row r="1990" spans="1:17" hidden="1">
      <c r="A1990" t="s">
        <v>4804</v>
      </c>
      <c r="B1990" t="s">
        <v>4900</v>
      </c>
      <c r="C1990" s="1">
        <v>15.28</v>
      </c>
      <c r="E1990" s="42">
        <f t="shared" si="39"/>
        <v>15.28</v>
      </c>
      <c r="F1990" s="77" t="s">
        <v>225</v>
      </c>
      <c r="G1990" s="77" t="s">
        <v>207</v>
      </c>
      <c r="H1990" s="77" t="s">
        <v>189</v>
      </c>
      <c r="I1990" s="13">
        <v>12</v>
      </c>
      <c r="J1990" s="14">
        <v>2015</v>
      </c>
      <c r="K1990" s="78" t="s">
        <v>182</v>
      </c>
      <c r="L1990" s="79" t="s">
        <v>183</v>
      </c>
      <c r="M1990" s="79" t="s">
        <v>23</v>
      </c>
      <c r="N1990" s="15" t="s">
        <v>28</v>
      </c>
      <c r="O1990" s="15" t="s">
        <v>29</v>
      </c>
      <c r="P1990" s="80" t="s">
        <v>2130</v>
      </c>
      <c r="Q1990" s="80" t="s">
        <v>207</v>
      </c>
    </row>
    <row r="1991" spans="1:17" hidden="1">
      <c r="A1991" t="s">
        <v>4804</v>
      </c>
      <c r="B1991" t="s">
        <v>4850</v>
      </c>
      <c r="C1991" s="1">
        <v>29.6</v>
      </c>
      <c r="E1991" s="42">
        <f t="shared" si="39"/>
        <v>29.6</v>
      </c>
      <c r="F1991" s="77" t="s">
        <v>225</v>
      </c>
      <c r="G1991" s="77" t="s">
        <v>207</v>
      </c>
      <c r="H1991" s="77" t="s">
        <v>189</v>
      </c>
      <c r="I1991" s="13">
        <v>12</v>
      </c>
      <c r="J1991" s="14">
        <v>2015</v>
      </c>
      <c r="K1991" s="78" t="s">
        <v>34</v>
      </c>
      <c r="L1991" s="79" t="s">
        <v>35</v>
      </c>
      <c r="M1991" s="79" t="s">
        <v>299</v>
      </c>
      <c r="N1991" s="15" t="s">
        <v>28</v>
      </c>
      <c r="O1991" s="15" t="s">
        <v>29</v>
      </c>
      <c r="P1991" s="80" t="s">
        <v>2130</v>
      </c>
      <c r="Q1991" s="80" t="s">
        <v>207</v>
      </c>
    </row>
    <row r="1992" spans="1:17" hidden="1">
      <c r="A1992" t="s">
        <v>4804</v>
      </c>
      <c r="B1992" t="s">
        <v>4901</v>
      </c>
      <c r="C1992" s="1">
        <v>162.24</v>
      </c>
      <c r="E1992" s="42">
        <f t="shared" si="39"/>
        <v>162.24</v>
      </c>
      <c r="F1992" s="77" t="s">
        <v>225</v>
      </c>
      <c r="G1992" s="77" t="s">
        <v>207</v>
      </c>
      <c r="H1992" s="77" t="s">
        <v>189</v>
      </c>
      <c r="I1992" s="13">
        <v>12</v>
      </c>
      <c r="J1992" s="14">
        <v>2015</v>
      </c>
      <c r="K1992" s="78" t="s">
        <v>31</v>
      </c>
      <c r="L1992" s="79" t="s">
        <v>4949</v>
      </c>
      <c r="M1992" s="79" t="s">
        <v>23</v>
      </c>
      <c r="N1992" s="15" t="s">
        <v>28</v>
      </c>
      <c r="O1992" s="15" t="s">
        <v>24</v>
      </c>
      <c r="P1992" s="80" t="s">
        <v>2130</v>
      </c>
      <c r="Q1992" s="80" t="s">
        <v>207</v>
      </c>
    </row>
    <row r="1993" spans="1:17" hidden="1">
      <c r="A1993" t="s">
        <v>4804</v>
      </c>
      <c r="B1993" t="s">
        <v>1136</v>
      </c>
      <c r="C1993" s="1">
        <v>200</v>
      </c>
      <c r="E1993" s="42">
        <f t="shared" si="39"/>
        <v>200</v>
      </c>
      <c r="F1993" s="77" t="s">
        <v>225</v>
      </c>
      <c r="G1993" s="77" t="s">
        <v>207</v>
      </c>
      <c r="H1993" s="77" t="s">
        <v>189</v>
      </c>
      <c r="I1993" s="13">
        <v>12</v>
      </c>
      <c r="J1993" s="14">
        <v>2015</v>
      </c>
      <c r="K1993" s="78" t="s">
        <v>182</v>
      </c>
      <c r="L1993" s="79" t="s">
        <v>232</v>
      </c>
      <c r="M1993" s="79" t="s">
        <v>23</v>
      </c>
      <c r="N1993" s="15" t="s">
        <v>28</v>
      </c>
      <c r="O1993" s="15" t="s">
        <v>29</v>
      </c>
      <c r="P1993" s="80" t="s">
        <v>2130</v>
      </c>
      <c r="Q1993" s="80" t="s">
        <v>207</v>
      </c>
    </row>
    <row r="1994" spans="1:17" hidden="1">
      <c r="A1994" t="s">
        <v>4527</v>
      </c>
      <c r="B1994" t="s">
        <v>2086</v>
      </c>
      <c r="C1994" s="1">
        <v>32.61</v>
      </c>
      <c r="E1994" s="42">
        <f t="shared" si="39"/>
        <v>32.61</v>
      </c>
      <c r="F1994" s="77" t="s">
        <v>225</v>
      </c>
      <c r="G1994" s="77" t="s">
        <v>207</v>
      </c>
      <c r="H1994" s="77" t="s">
        <v>189</v>
      </c>
      <c r="I1994" s="13">
        <v>12</v>
      </c>
      <c r="J1994" s="14">
        <v>2015</v>
      </c>
      <c r="K1994" s="78" t="s">
        <v>496</v>
      </c>
      <c r="L1994" s="79" t="s">
        <v>1251</v>
      </c>
      <c r="M1994" s="79" t="s">
        <v>23</v>
      </c>
      <c r="N1994" s="15" t="s">
        <v>28</v>
      </c>
      <c r="O1994" s="15" t="s">
        <v>29</v>
      </c>
      <c r="P1994" s="80" t="s">
        <v>2130</v>
      </c>
      <c r="Q1994" s="80" t="s">
        <v>207</v>
      </c>
    </row>
    <row r="1995" spans="1:17" hidden="1">
      <c r="A1995" t="s">
        <v>4527</v>
      </c>
      <c r="B1995" t="s">
        <v>1741</v>
      </c>
      <c r="C1995" s="1">
        <v>14.06</v>
      </c>
      <c r="E1995" s="42">
        <f t="shared" si="39"/>
        <v>14.06</v>
      </c>
      <c r="F1995" s="77" t="s">
        <v>225</v>
      </c>
      <c r="G1995" s="77" t="s">
        <v>207</v>
      </c>
      <c r="H1995" s="77" t="s">
        <v>189</v>
      </c>
      <c r="I1995" s="13">
        <v>12</v>
      </c>
      <c r="J1995" s="14">
        <v>2015</v>
      </c>
      <c r="K1995" s="78" t="s">
        <v>34</v>
      </c>
      <c r="L1995" s="79" t="s">
        <v>35</v>
      </c>
      <c r="M1995" s="79" t="s">
        <v>299</v>
      </c>
      <c r="N1995" s="15" t="s">
        <v>28</v>
      </c>
      <c r="O1995" s="15" t="s">
        <v>29</v>
      </c>
      <c r="P1995" s="80" t="s">
        <v>2130</v>
      </c>
      <c r="Q1995" s="80" t="s">
        <v>207</v>
      </c>
    </row>
    <row r="1996" spans="1:17" hidden="1">
      <c r="A1996" t="s">
        <v>4527</v>
      </c>
      <c r="B1996" t="s">
        <v>2032</v>
      </c>
      <c r="C1996" s="1">
        <v>20</v>
      </c>
      <c r="E1996" s="42">
        <f t="shared" si="39"/>
        <v>20</v>
      </c>
      <c r="F1996" s="77" t="s">
        <v>225</v>
      </c>
      <c r="G1996" s="77" t="s">
        <v>207</v>
      </c>
      <c r="H1996" s="77" t="s">
        <v>189</v>
      </c>
      <c r="I1996" s="13">
        <v>12</v>
      </c>
      <c r="J1996" s="14">
        <v>2015</v>
      </c>
      <c r="K1996" s="78" t="s">
        <v>34</v>
      </c>
      <c r="L1996" s="79" t="s">
        <v>4944</v>
      </c>
      <c r="M1996" s="79" t="s">
        <v>299</v>
      </c>
      <c r="N1996" s="15" t="s">
        <v>28</v>
      </c>
      <c r="O1996" s="15" t="s">
        <v>29</v>
      </c>
      <c r="P1996" s="80" t="s">
        <v>2130</v>
      </c>
      <c r="Q1996" s="80" t="s">
        <v>207</v>
      </c>
    </row>
    <row r="1997" spans="1:17" hidden="1">
      <c r="A1997" t="s">
        <v>4527</v>
      </c>
      <c r="B1997" t="s">
        <v>1217</v>
      </c>
      <c r="C1997" s="1">
        <v>39.85</v>
      </c>
      <c r="E1997" s="42">
        <f t="shared" si="39"/>
        <v>39.85</v>
      </c>
      <c r="F1997" s="77" t="s">
        <v>225</v>
      </c>
      <c r="G1997" s="77" t="s">
        <v>207</v>
      </c>
      <c r="H1997" s="77" t="s">
        <v>189</v>
      </c>
      <c r="I1997" s="13">
        <v>12</v>
      </c>
      <c r="J1997" s="14">
        <v>2015</v>
      </c>
      <c r="K1997" s="78" t="s">
        <v>435</v>
      </c>
      <c r="L1997" s="79" t="s">
        <v>1255</v>
      </c>
      <c r="M1997" s="79" t="s">
        <v>23</v>
      </c>
      <c r="N1997" s="15" t="s">
        <v>28</v>
      </c>
      <c r="O1997" s="15" t="s">
        <v>29</v>
      </c>
      <c r="P1997" s="80" t="s">
        <v>2130</v>
      </c>
      <c r="Q1997" s="80" t="s">
        <v>207</v>
      </c>
    </row>
    <row r="1998" spans="1:17" hidden="1">
      <c r="A1998" t="s">
        <v>4805</v>
      </c>
      <c r="B1998" t="s">
        <v>4902</v>
      </c>
      <c r="C1998" s="1">
        <v>65.11</v>
      </c>
      <c r="E1998" s="42">
        <f t="shared" si="39"/>
        <v>65.11</v>
      </c>
      <c r="F1998" s="77" t="s">
        <v>225</v>
      </c>
      <c r="G1998" s="77" t="s">
        <v>207</v>
      </c>
      <c r="H1998" s="77" t="s">
        <v>189</v>
      </c>
      <c r="I1998" s="13">
        <v>12</v>
      </c>
      <c r="J1998" s="14">
        <v>2015</v>
      </c>
      <c r="K1998" s="78" t="s">
        <v>182</v>
      </c>
      <c r="L1998" s="79" t="s">
        <v>183</v>
      </c>
      <c r="M1998" s="79" t="s">
        <v>23</v>
      </c>
      <c r="N1998" s="15" t="s">
        <v>28</v>
      </c>
      <c r="O1998" s="15" t="s">
        <v>29</v>
      </c>
      <c r="P1998" s="80" t="s">
        <v>2130</v>
      </c>
      <c r="Q1998" s="80" t="s">
        <v>207</v>
      </c>
    </row>
    <row r="1999" spans="1:17" hidden="1">
      <c r="A1999" t="s">
        <v>4805</v>
      </c>
      <c r="B1999" t="s">
        <v>4903</v>
      </c>
      <c r="C1999" s="1">
        <v>28.37</v>
      </c>
      <c r="E1999" s="42">
        <f t="shared" si="39"/>
        <v>28.37</v>
      </c>
      <c r="F1999" s="77" t="s">
        <v>225</v>
      </c>
      <c r="G1999" s="77" t="s">
        <v>207</v>
      </c>
      <c r="H1999" s="77" t="s">
        <v>189</v>
      </c>
      <c r="I1999" s="13">
        <v>12</v>
      </c>
      <c r="J1999" s="14">
        <v>2015</v>
      </c>
      <c r="K1999" s="78" t="s">
        <v>182</v>
      </c>
      <c r="L1999" s="79" t="s">
        <v>183</v>
      </c>
      <c r="M1999" s="79" t="s">
        <v>23</v>
      </c>
      <c r="N1999" s="15" t="s">
        <v>28</v>
      </c>
      <c r="O1999" s="15" t="s">
        <v>29</v>
      </c>
      <c r="P1999" s="80" t="s">
        <v>2130</v>
      </c>
      <c r="Q1999" s="80" t="s">
        <v>207</v>
      </c>
    </row>
    <row r="2000" spans="1:17" hidden="1">
      <c r="A2000" t="s">
        <v>4805</v>
      </c>
      <c r="B2000" t="s">
        <v>4904</v>
      </c>
      <c r="C2000" s="1">
        <v>35.25</v>
      </c>
      <c r="E2000" s="42">
        <f t="shared" si="39"/>
        <v>35.25</v>
      </c>
      <c r="F2000" s="77" t="s">
        <v>225</v>
      </c>
      <c r="G2000" s="77" t="s">
        <v>207</v>
      </c>
      <c r="H2000" s="77" t="s">
        <v>189</v>
      </c>
      <c r="I2000" s="13">
        <v>12</v>
      </c>
      <c r="J2000" s="14">
        <v>2015</v>
      </c>
      <c r="K2000" s="78" t="s">
        <v>182</v>
      </c>
      <c r="L2000" s="79" t="s">
        <v>183</v>
      </c>
      <c r="M2000" s="79" t="s">
        <v>23</v>
      </c>
      <c r="N2000" s="15" t="s">
        <v>28</v>
      </c>
      <c r="O2000" s="15" t="s">
        <v>29</v>
      </c>
      <c r="P2000" s="80" t="s">
        <v>2130</v>
      </c>
      <c r="Q2000" s="80" t="s">
        <v>207</v>
      </c>
    </row>
    <row r="2001" spans="1:17" hidden="1">
      <c r="A2001" t="s">
        <v>4806</v>
      </c>
      <c r="B2001" t="s">
        <v>4892</v>
      </c>
      <c r="C2001" s="1">
        <v>40.21</v>
      </c>
      <c r="E2001" s="42">
        <f t="shared" si="39"/>
        <v>40.21</v>
      </c>
      <c r="F2001" s="77" t="s">
        <v>225</v>
      </c>
      <c r="G2001" s="77" t="s">
        <v>207</v>
      </c>
      <c r="H2001" s="77" t="s">
        <v>189</v>
      </c>
      <c r="I2001" s="13">
        <v>12</v>
      </c>
      <c r="J2001" s="14">
        <v>2015</v>
      </c>
      <c r="K2001" s="78" t="s">
        <v>34</v>
      </c>
      <c r="L2001" s="79" t="s">
        <v>35</v>
      </c>
      <c r="M2001" s="79" t="s">
        <v>299</v>
      </c>
      <c r="N2001" s="15" t="s">
        <v>28</v>
      </c>
      <c r="O2001" s="15" t="s">
        <v>29</v>
      </c>
      <c r="P2001" s="80" t="s">
        <v>2130</v>
      </c>
      <c r="Q2001" s="80" t="s">
        <v>207</v>
      </c>
    </row>
    <row r="2002" spans="1:17" hidden="1">
      <c r="A2002" t="s">
        <v>4806</v>
      </c>
      <c r="B2002" t="s">
        <v>4831</v>
      </c>
      <c r="C2002" s="1">
        <v>17.63</v>
      </c>
      <c r="E2002" s="42">
        <f t="shared" si="39"/>
        <v>17.63</v>
      </c>
      <c r="F2002" s="77" t="s">
        <v>225</v>
      </c>
      <c r="G2002" s="77" t="s">
        <v>207</v>
      </c>
      <c r="H2002" s="77" t="s">
        <v>189</v>
      </c>
      <c r="I2002" s="13">
        <v>12</v>
      </c>
      <c r="J2002" s="14">
        <v>2015</v>
      </c>
      <c r="K2002" s="78" t="s">
        <v>34</v>
      </c>
      <c r="L2002" s="79" t="s">
        <v>35</v>
      </c>
      <c r="M2002" s="79" t="s">
        <v>299</v>
      </c>
      <c r="N2002" s="15" t="s">
        <v>28</v>
      </c>
      <c r="O2002" s="15" t="s">
        <v>29</v>
      </c>
      <c r="P2002" s="80" t="s">
        <v>2130</v>
      </c>
      <c r="Q2002" s="80" t="s">
        <v>207</v>
      </c>
    </row>
    <row r="2003" spans="1:17" hidden="1">
      <c r="A2003" t="s">
        <v>4529</v>
      </c>
      <c r="B2003" t="s">
        <v>4905</v>
      </c>
      <c r="C2003" s="1">
        <v>25</v>
      </c>
      <c r="E2003" s="42">
        <f t="shared" si="39"/>
        <v>25</v>
      </c>
      <c r="F2003" s="77" t="s">
        <v>225</v>
      </c>
      <c r="G2003" s="77" t="s">
        <v>207</v>
      </c>
      <c r="H2003" s="77" t="s">
        <v>189</v>
      </c>
      <c r="I2003" s="13">
        <v>12</v>
      </c>
      <c r="J2003" s="14">
        <v>2015</v>
      </c>
      <c r="K2003" s="78" t="s">
        <v>34</v>
      </c>
      <c r="L2003" s="79" t="s">
        <v>4944</v>
      </c>
      <c r="M2003" s="79" t="s">
        <v>299</v>
      </c>
      <c r="N2003" s="15" t="s">
        <v>28</v>
      </c>
      <c r="O2003" s="15" t="s">
        <v>29</v>
      </c>
      <c r="P2003" s="80" t="s">
        <v>2130</v>
      </c>
      <c r="Q2003" s="80" t="s">
        <v>207</v>
      </c>
    </row>
    <row r="2004" spans="1:17" hidden="1">
      <c r="A2004" t="s">
        <v>4529</v>
      </c>
      <c r="B2004" t="s">
        <v>4850</v>
      </c>
      <c r="C2004" s="1">
        <v>1.88</v>
      </c>
      <c r="E2004" s="42">
        <f t="shared" si="39"/>
        <v>1.88</v>
      </c>
      <c r="F2004" s="77" t="s">
        <v>225</v>
      </c>
      <c r="G2004" s="77" t="s">
        <v>207</v>
      </c>
      <c r="H2004" s="77" t="s">
        <v>189</v>
      </c>
      <c r="I2004" s="13">
        <v>12</v>
      </c>
      <c r="J2004" s="14">
        <v>2015</v>
      </c>
      <c r="K2004" s="78" t="s">
        <v>34</v>
      </c>
      <c r="L2004" s="79" t="s">
        <v>35</v>
      </c>
      <c r="M2004" s="79" t="s">
        <v>299</v>
      </c>
      <c r="N2004" s="15" t="s">
        <v>28</v>
      </c>
      <c r="O2004" s="15" t="s">
        <v>29</v>
      </c>
      <c r="P2004" s="80" t="s">
        <v>2130</v>
      </c>
      <c r="Q2004" s="80" t="s">
        <v>207</v>
      </c>
    </row>
    <row r="2005" spans="1:17" hidden="1">
      <c r="A2005" t="s">
        <v>4529</v>
      </c>
      <c r="B2005" t="s">
        <v>4892</v>
      </c>
      <c r="C2005" s="1">
        <v>3.98</v>
      </c>
      <c r="E2005" s="42">
        <f t="shared" si="39"/>
        <v>3.98</v>
      </c>
      <c r="F2005" s="77" t="s">
        <v>225</v>
      </c>
      <c r="G2005" s="77" t="s">
        <v>207</v>
      </c>
      <c r="H2005" s="77" t="s">
        <v>189</v>
      </c>
      <c r="I2005" s="13">
        <v>12</v>
      </c>
      <c r="J2005" s="14">
        <v>2015</v>
      </c>
      <c r="K2005" s="78" t="s">
        <v>34</v>
      </c>
      <c r="L2005" s="79" t="s">
        <v>35</v>
      </c>
      <c r="M2005" s="79" t="s">
        <v>299</v>
      </c>
      <c r="N2005" s="15" t="s">
        <v>28</v>
      </c>
      <c r="O2005" s="15" t="s">
        <v>29</v>
      </c>
      <c r="P2005" s="80" t="s">
        <v>2130</v>
      </c>
      <c r="Q2005" s="80" t="s">
        <v>207</v>
      </c>
    </row>
    <row r="2006" spans="1:17" hidden="1">
      <c r="A2006" t="s">
        <v>4529</v>
      </c>
      <c r="B2006" t="s">
        <v>4906</v>
      </c>
      <c r="C2006" s="1">
        <v>51</v>
      </c>
      <c r="E2006" s="42">
        <f t="shared" si="39"/>
        <v>51</v>
      </c>
      <c r="F2006" s="77" t="s">
        <v>225</v>
      </c>
      <c r="G2006" s="77" t="s">
        <v>207</v>
      </c>
      <c r="H2006" s="77" t="s">
        <v>189</v>
      </c>
      <c r="I2006" s="13">
        <v>12</v>
      </c>
      <c r="J2006" s="14">
        <v>2015</v>
      </c>
      <c r="K2006" s="78" t="s">
        <v>100</v>
      </c>
      <c r="L2006" s="79" t="s">
        <v>4942</v>
      </c>
      <c r="M2006" s="79" t="s">
        <v>23</v>
      </c>
      <c r="N2006" s="15" t="s">
        <v>28</v>
      </c>
      <c r="O2006" s="15" t="s">
        <v>24</v>
      </c>
      <c r="P2006" s="80" t="s">
        <v>2130</v>
      </c>
      <c r="Q2006" s="80" t="s">
        <v>207</v>
      </c>
    </row>
    <row r="2007" spans="1:17" hidden="1">
      <c r="A2007" t="s">
        <v>4529</v>
      </c>
      <c r="B2007" t="s">
        <v>4907</v>
      </c>
      <c r="C2007" s="1">
        <v>201.47</v>
      </c>
      <c r="E2007" s="42">
        <f t="shared" si="39"/>
        <v>201.47</v>
      </c>
      <c r="F2007" s="77" t="s">
        <v>225</v>
      </c>
      <c r="G2007" s="77" t="s">
        <v>207</v>
      </c>
      <c r="H2007" s="77" t="s">
        <v>189</v>
      </c>
      <c r="I2007" s="13">
        <v>12</v>
      </c>
      <c r="J2007" s="14">
        <v>2015</v>
      </c>
      <c r="K2007" s="78" t="s">
        <v>100</v>
      </c>
      <c r="L2007" s="79" t="s">
        <v>4942</v>
      </c>
      <c r="M2007" s="79" t="s">
        <v>23</v>
      </c>
      <c r="N2007" s="15" t="s">
        <v>28</v>
      </c>
      <c r="O2007" s="15" t="s">
        <v>24</v>
      </c>
      <c r="P2007" s="80" t="s">
        <v>2132</v>
      </c>
      <c r="Q2007" s="80" t="s">
        <v>207</v>
      </c>
    </row>
    <row r="2008" spans="1:17" hidden="1">
      <c r="A2008" t="s">
        <v>4529</v>
      </c>
      <c r="B2008" t="s">
        <v>1136</v>
      </c>
      <c r="C2008" s="1">
        <v>200</v>
      </c>
      <c r="E2008" s="42">
        <f t="shared" si="39"/>
        <v>200</v>
      </c>
      <c r="F2008" s="77" t="s">
        <v>225</v>
      </c>
      <c r="G2008" s="77" t="s">
        <v>207</v>
      </c>
      <c r="H2008" s="77" t="s">
        <v>189</v>
      </c>
      <c r="I2008" s="13">
        <v>12</v>
      </c>
      <c r="J2008" s="14">
        <v>2015</v>
      </c>
      <c r="K2008" s="78" t="s">
        <v>182</v>
      </c>
      <c r="L2008" s="79" t="s">
        <v>232</v>
      </c>
      <c r="M2008" s="79" t="s">
        <v>23</v>
      </c>
      <c r="N2008" s="15" t="s">
        <v>28</v>
      </c>
      <c r="O2008" s="15" t="s">
        <v>29</v>
      </c>
      <c r="P2008" s="80" t="s">
        <v>2130</v>
      </c>
      <c r="Q2008" s="80" t="s">
        <v>207</v>
      </c>
    </row>
    <row r="2009" spans="1:17" hidden="1">
      <c r="A2009" t="s">
        <v>4807</v>
      </c>
      <c r="B2009" t="s">
        <v>4847</v>
      </c>
      <c r="C2009" s="1">
        <v>52.8</v>
      </c>
      <c r="E2009" s="42">
        <f t="shared" si="39"/>
        <v>52.8</v>
      </c>
      <c r="F2009" s="77" t="s">
        <v>225</v>
      </c>
      <c r="G2009" s="77" t="s">
        <v>207</v>
      </c>
      <c r="H2009" s="77" t="s">
        <v>189</v>
      </c>
      <c r="I2009" s="13">
        <v>12</v>
      </c>
      <c r="J2009" s="14">
        <v>2015</v>
      </c>
      <c r="K2009" s="78" t="s">
        <v>139</v>
      </c>
      <c r="L2009" s="79" t="s">
        <v>1267</v>
      </c>
      <c r="M2009" s="79" t="s">
        <v>299</v>
      </c>
      <c r="N2009" s="15" t="s">
        <v>28</v>
      </c>
      <c r="O2009" s="15" t="s">
        <v>29</v>
      </c>
      <c r="P2009" s="80" t="s">
        <v>2130</v>
      </c>
      <c r="Q2009" s="80" t="s">
        <v>207</v>
      </c>
    </row>
    <row r="2010" spans="1:17" hidden="1">
      <c r="A2010" t="s">
        <v>4807</v>
      </c>
      <c r="B2010" t="s">
        <v>2086</v>
      </c>
      <c r="C2010" s="1">
        <v>31.82</v>
      </c>
      <c r="E2010" s="42">
        <f t="shared" si="39"/>
        <v>31.82</v>
      </c>
      <c r="F2010" s="77" t="s">
        <v>225</v>
      </c>
      <c r="G2010" s="77" t="s">
        <v>207</v>
      </c>
      <c r="H2010" s="77" t="s">
        <v>189</v>
      </c>
      <c r="I2010" s="13">
        <v>12</v>
      </c>
      <c r="J2010" s="14">
        <v>2015</v>
      </c>
      <c r="K2010" s="78" t="s">
        <v>496</v>
      </c>
      <c r="L2010" s="79" t="s">
        <v>1251</v>
      </c>
      <c r="M2010" s="79" t="s">
        <v>23</v>
      </c>
      <c r="N2010" s="15" t="s">
        <v>28</v>
      </c>
      <c r="O2010" s="15" t="s">
        <v>29</v>
      </c>
      <c r="P2010" s="80" t="s">
        <v>2130</v>
      </c>
      <c r="Q2010" s="80" t="s">
        <v>207</v>
      </c>
    </row>
    <row r="2011" spans="1:17" hidden="1">
      <c r="A2011" t="s">
        <v>4807</v>
      </c>
      <c r="B2011" t="s">
        <v>4908</v>
      </c>
      <c r="C2011" s="1">
        <v>11.3</v>
      </c>
      <c r="E2011" s="42">
        <f t="shared" si="39"/>
        <v>11.3</v>
      </c>
      <c r="F2011" s="77" t="s">
        <v>225</v>
      </c>
      <c r="G2011" s="77" t="s">
        <v>207</v>
      </c>
      <c r="H2011" s="77" t="s">
        <v>189</v>
      </c>
      <c r="I2011" s="13">
        <v>12</v>
      </c>
      <c r="J2011" s="14">
        <v>2015</v>
      </c>
      <c r="K2011" s="78" t="s">
        <v>182</v>
      </c>
      <c r="L2011" s="79" t="s">
        <v>183</v>
      </c>
      <c r="M2011" s="79" t="s">
        <v>23</v>
      </c>
      <c r="N2011" s="15" t="s">
        <v>28</v>
      </c>
      <c r="O2011" s="15" t="s">
        <v>29</v>
      </c>
      <c r="P2011" s="80" t="s">
        <v>2130</v>
      </c>
      <c r="Q2011" s="80" t="s">
        <v>207</v>
      </c>
    </row>
    <row r="2012" spans="1:17" hidden="1">
      <c r="A2012" t="s">
        <v>4807</v>
      </c>
      <c r="B2012" t="s">
        <v>4909</v>
      </c>
      <c r="C2012" s="1">
        <v>29.71</v>
      </c>
      <c r="E2012" s="42">
        <f t="shared" si="39"/>
        <v>29.71</v>
      </c>
      <c r="F2012" s="77" t="s">
        <v>225</v>
      </c>
      <c r="G2012" s="77" t="s">
        <v>207</v>
      </c>
      <c r="H2012" s="77" t="s">
        <v>189</v>
      </c>
      <c r="I2012" s="13">
        <v>12</v>
      </c>
      <c r="J2012" s="14">
        <v>2015</v>
      </c>
      <c r="K2012" s="78" t="s">
        <v>182</v>
      </c>
      <c r="L2012" s="79" t="s">
        <v>183</v>
      </c>
      <c r="M2012" s="79" t="s">
        <v>23</v>
      </c>
      <c r="N2012" s="15" t="s">
        <v>28</v>
      </c>
      <c r="O2012" s="15" t="s">
        <v>29</v>
      </c>
      <c r="P2012" s="80" t="s">
        <v>2130</v>
      </c>
      <c r="Q2012" s="80" t="s">
        <v>207</v>
      </c>
    </row>
    <row r="2013" spans="1:17" hidden="1">
      <c r="A2013" t="s">
        <v>4807</v>
      </c>
      <c r="B2013" t="s">
        <v>1136</v>
      </c>
      <c r="C2013" s="1">
        <v>200</v>
      </c>
      <c r="E2013" s="42">
        <f t="shared" si="39"/>
        <v>200</v>
      </c>
      <c r="F2013" s="77" t="s">
        <v>225</v>
      </c>
      <c r="G2013" s="77" t="s">
        <v>207</v>
      </c>
      <c r="H2013" s="77" t="s">
        <v>189</v>
      </c>
      <c r="I2013" s="13">
        <v>12</v>
      </c>
      <c r="J2013" s="14">
        <v>2015</v>
      </c>
      <c r="K2013" s="78" t="s">
        <v>182</v>
      </c>
      <c r="L2013" s="79" t="s">
        <v>232</v>
      </c>
      <c r="M2013" s="79" t="s">
        <v>23</v>
      </c>
      <c r="N2013" s="15" t="s">
        <v>28</v>
      </c>
      <c r="O2013" s="15" t="s">
        <v>29</v>
      </c>
      <c r="P2013" s="80" t="s">
        <v>2130</v>
      </c>
      <c r="Q2013" s="80" t="s">
        <v>207</v>
      </c>
    </row>
    <row r="2014" spans="1:17" hidden="1">
      <c r="A2014" t="s">
        <v>4808</v>
      </c>
      <c r="B2014" t="s">
        <v>4910</v>
      </c>
      <c r="C2014" s="1">
        <v>384.93</v>
      </c>
      <c r="E2014" s="42">
        <f t="shared" si="39"/>
        <v>384.93</v>
      </c>
      <c r="F2014" s="77" t="s">
        <v>225</v>
      </c>
      <c r="G2014" s="77" t="s">
        <v>207</v>
      </c>
      <c r="H2014" s="77" t="s">
        <v>189</v>
      </c>
      <c r="I2014" s="13">
        <v>12</v>
      </c>
      <c r="J2014" s="14">
        <v>2015</v>
      </c>
      <c r="K2014" s="78" t="s">
        <v>182</v>
      </c>
      <c r="L2014" s="79" t="s">
        <v>183</v>
      </c>
      <c r="M2014" s="79" t="s">
        <v>23</v>
      </c>
      <c r="N2014" s="15" t="s">
        <v>28</v>
      </c>
      <c r="O2014" s="15" t="s">
        <v>29</v>
      </c>
      <c r="P2014" s="80" t="s">
        <v>2130</v>
      </c>
      <c r="Q2014" s="80" t="s">
        <v>207</v>
      </c>
    </row>
    <row r="2015" spans="1:17" hidden="1">
      <c r="A2015" t="s">
        <v>4808</v>
      </c>
      <c r="B2015" t="s">
        <v>4911</v>
      </c>
      <c r="C2015" s="1">
        <v>27.81</v>
      </c>
      <c r="E2015" s="42">
        <f t="shared" si="39"/>
        <v>27.81</v>
      </c>
      <c r="F2015" s="77" t="s">
        <v>225</v>
      </c>
      <c r="G2015" s="77" t="s">
        <v>207</v>
      </c>
      <c r="H2015" s="77" t="s">
        <v>189</v>
      </c>
      <c r="I2015" s="13">
        <v>12</v>
      </c>
      <c r="J2015" s="14">
        <v>2015</v>
      </c>
      <c r="K2015" s="78" t="s">
        <v>182</v>
      </c>
      <c r="L2015" s="79" t="s">
        <v>183</v>
      </c>
      <c r="M2015" s="79" t="s">
        <v>23</v>
      </c>
      <c r="N2015" s="15" t="s">
        <v>28</v>
      </c>
      <c r="O2015" s="15" t="s">
        <v>29</v>
      </c>
      <c r="P2015" s="80" t="s">
        <v>2130</v>
      </c>
      <c r="Q2015" s="80" t="s">
        <v>207</v>
      </c>
    </row>
    <row r="2016" spans="1:17" hidden="1">
      <c r="A2016" t="s">
        <v>4808</v>
      </c>
      <c r="B2016" t="s">
        <v>4912</v>
      </c>
      <c r="C2016" s="1">
        <v>10.77</v>
      </c>
      <c r="E2016" s="42">
        <f t="shared" si="39"/>
        <v>10.77</v>
      </c>
      <c r="F2016" s="77" t="s">
        <v>225</v>
      </c>
      <c r="G2016" s="77" t="s">
        <v>207</v>
      </c>
      <c r="H2016" s="77" t="s">
        <v>189</v>
      </c>
      <c r="I2016" s="13">
        <v>12</v>
      </c>
      <c r="J2016" s="14">
        <v>2015</v>
      </c>
      <c r="K2016" s="78" t="s">
        <v>104</v>
      </c>
      <c r="L2016" s="79" t="s">
        <v>4950</v>
      </c>
      <c r="M2016" s="79" t="s">
        <v>299</v>
      </c>
      <c r="N2016" s="15" t="s">
        <v>28</v>
      </c>
      <c r="O2016" s="15" t="s">
        <v>29</v>
      </c>
      <c r="P2016" s="80" t="s">
        <v>2130</v>
      </c>
      <c r="Q2016" s="80" t="s">
        <v>207</v>
      </c>
    </row>
    <row r="2017" spans="1:17" hidden="1">
      <c r="A2017" t="s">
        <v>4808</v>
      </c>
      <c r="B2017" t="s">
        <v>1948</v>
      </c>
      <c r="C2017" s="1">
        <v>69.27</v>
      </c>
      <c r="E2017" s="42">
        <f t="shared" si="39"/>
        <v>69.27</v>
      </c>
      <c r="F2017" s="77" t="s">
        <v>225</v>
      </c>
      <c r="G2017" s="77" t="s">
        <v>207</v>
      </c>
      <c r="H2017" s="77" t="s">
        <v>189</v>
      </c>
      <c r="I2017" s="13">
        <v>12</v>
      </c>
      <c r="J2017" s="14">
        <v>2015</v>
      </c>
      <c r="K2017" s="78" t="s">
        <v>78</v>
      </c>
      <c r="L2017" s="79" t="s">
        <v>1258</v>
      </c>
      <c r="M2017" s="79" t="s">
        <v>23</v>
      </c>
      <c r="N2017" s="15" t="s">
        <v>28</v>
      </c>
      <c r="O2017" s="15" t="s">
        <v>29</v>
      </c>
      <c r="P2017" s="80" t="s">
        <v>2130</v>
      </c>
      <c r="Q2017" s="80" t="s">
        <v>207</v>
      </c>
    </row>
    <row r="2018" spans="1:17" hidden="1">
      <c r="A2018" t="s">
        <v>4809</v>
      </c>
      <c r="B2018" t="s">
        <v>1176</v>
      </c>
      <c r="C2018" s="1">
        <v>-51.22</v>
      </c>
      <c r="E2018" s="42">
        <f t="shared" si="39"/>
        <v>-51.22</v>
      </c>
      <c r="F2018" s="77" t="s">
        <v>1038</v>
      </c>
      <c r="G2018" s="77" t="s">
        <v>207</v>
      </c>
      <c r="H2018" s="77" t="s">
        <v>189</v>
      </c>
      <c r="I2018" s="13">
        <v>12</v>
      </c>
      <c r="J2018" s="14">
        <v>2015</v>
      </c>
      <c r="K2018" s="78" t="s">
        <v>182</v>
      </c>
      <c r="L2018" s="79" t="s">
        <v>183</v>
      </c>
      <c r="M2018" s="79" t="s">
        <v>23</v>
      </c>
      <c r="N2018" s="15" t="s">
        <v>28</v>
      </c>
      <c r="O2018" s="15" t="s">
        <v>29</v>
      </c>
      <c r="P2018" s="80" t="s">
        <v>2130</v>
      </c>
      <c r="Q2018" s="80" t="s">
        <v>207</v>
      </c>
    </row>
    <row r="2019" spans="1:17" hidden="1">
      <c r="A2019" t="s">
        <v>4809</v>
      </c>
      <c r="B2019" t="s">
        <v>1131</v>
      </c>
      <c r="C2019" s="1">
        <v>125</v>
      </c>
      <c r="E2019" s="42">
        <f t="shared" si="39"/>
        <v>125</v>
      </c>
      <c r="F2019" s="77" t="s">
        <v>225</v>
      </c>
      <c r="G2019" s="77" t="s">
        <v>207</v>
      </c>
      <c r="H2019" s="77" t="s">
        <v>189</v>
      </c>
      <c r="I2019" s="13">
        <v>12</v>
      </c>
      <c r="J2019" s="14">
        <v>2015</v>
      </c>
      <c r="K2019" s="78" t="s">
        <v>435</v>
      </c>
      <c r="L2019" s="79" t="s">
        <v>79</v>
      </c>
      <c r="M2019" s="79" t="s">
        <v>23</v>
      </c>
      <c r="N2019" s="15" t="s">
        <v>28</v>
      </c>
      <c r="O2019" s="15" t="s">
        <v>29</v>
      </c>
      <c r="P2019" s="80" t="s">
        <v>2130</v>
      </c>
      <c r="Q2019" s="80" t="s">
        <v>207</v>
      </c>
    </row>
    <row r="2020" spans="1:17" hidden="1">
      <c r="A2020" t="s">
        <v>4532</v>
      </c>
      <c r="B2020" t="s">
        <v>3788</v>
      </c>
      <c r="C2020" s="1">
        <v>8.65</v>
      </c>
      <c r="E2020" s="42">
        <f t="shared" si="39"/>
        <v>8.65</v>
      </c>
      <c r="F2020" s="77" t="s">
        <v>225</v>
      </c>
      <c r="G2020" s="77" t="s">
        <v>207</v>
      </c>
      <c r="H2020" s="77" t="s">
        <v>189</v>
      </c>
      <c r="I2020" s="13">
        <v>12</v>
      </c>
      <c r="J2020" s="14">
        <v>2015</v>
      </c>
      <c r="K2020" s="78" t="s">
        <v>100</v>
      </c>
      <c r="L2020" s="79" t="s">
        <v>4942</v>
      </c>
      <c r="M2020" s="79" t="s">
        <v>23</v>
      </c>
      <c r="N2020" s="15" t="s">
        <v>28</v>
      </c>
      <c r="O2020" s="15" t="s">
        <v>24</v>
      </c>
      <c r="P2020" s="80" t="s">
        <v>2130</v>
      </c>
      <c r="Q2020" s="80" t="s">
        <v>207</v>
      </c>
    </row>
    <row r="2021" spans="1:17" hidden="1">
      <c r="A2021" t="s">
        <v>4532</v>
      </c>
      <c r="B2021" t="s">
        <v>1139</v>
      </c>
      <c r="C2021" s="1">
        <v>-6038.3</v>
      </c>
      <c r="E2021" s="42">
        <f t="shared" si="39"/>
        <v>-6038.3</v>
      </c>
      <c r="F2021" s="77" t="s">
        <v>229</v>
      </c>
      <c r="G2021" s="77" t="s">
        <v>207</v>
      </c>
      <c r="H2021" s="77" t="s">
        <v>189</v>
      </c>
      <c r="I2021" s="13">
        <v>12</v>
      </c>
      <c r="J2021" s="14">
        <v>2015</v>
      </c>
      <c r="K2021" s="78" t="s">
        <v>218</v>
      </c>
      <c r="L2021" s="79" t="s">
        <v>246</v>
      </c>
      <c r="M2021" s="79" t="s">
        <v>23</v>
      </c>
      <c r="N2021" s="15" t="s">
        <v>189</v>
      </c>
      <c r="O2021" s="15" t="s">
        <v>24</v>
      </c>
      <c r="P2021" s="80" t="s">
        <v>181</v>
      </c>
      <c r="Q2021" s="80" t="s">
        <v>207</v>
      </c>
    </row>
    <row r="2022" spans="1:17" hidden="1">
      <c r="A2022" t="s">
        <v>4532</v>
      </c>
      <c r="B2022" t="s">
        <v>1995</v>
      </c>
      <c r="C2022" s="1">
        <v>10.81</v>
      </c>
      <c r="E2022" s="42">
        <f t="shared" si="39"/>
        <v>10.81</v>
      </c>
      <c r="F2022" s="77" t="s">
        <v>225</v>
      </c>
      <c r="G2022" s="77" t="s">
        <v>207</v>
      </c>
      <c r="H2022" s="77" t="s">
        <v>189</v>
      </c>
      <c r="I2022" s="13">
        <v>12</v>
      </c>
      <c r="J2022" s="14">
        <v>2015</v>
      </c>
      <c r="K2022" s="78" t="s">
        <v>34</v>
      </c>
      <c r="L2022" s="79" t="s">
        <v>35</v>
      </c>
      <c r="M2022" s="79" t="s">
        <v>299</v>
      </c>
      <c r="N2022" s="15" t="s">
        <v>28</v>
      </c>
      <c r="O2022" s="15" t="s">
        <v>29</v>
      </c>
      <c r="P2022" s="80" t="s">
        <v>2130</v>
      </c>
      <c r="Q2022" s="80" t="s">
        <v>207</v>
      </c>
    </row>
    <row r="2023" spans="1:17" hidden="1">
      <c r="A2023" t="s">
        <v>4532</v>
      </c>
      <c r="B2023" t="s">
        <v>1136</v>
      </c>
      <c r="C2023" s="1">
        <v>200</v>
      </c>
      <c r="E2023" s="42">
        <f t="shared" si="39"/>
        <v>200</v>
      </c>
      <c r="F2023" s="77" t="s">
        <v>225</v>
      </c>
      <c r="G2023" s="77" t="s">
        <v>207</v>
      </c>
      <c r="H2023" s="77" t="s">
        <v>189</v>
      </c>
      <c r="I2023" s="13">
        <v>12</v>
      </c>
      <c r="J2023" s="14">
        <v>2015</v>
      </c>
      <c r="K2023" s="78" t="s">
        <v>182</v>
      </c>
      <c r="L2023" s="79" t="s">
        <v>232</v>
      </c>
      <c r="M2023" s="79" t="s">
        <v>23</v>
      </c>
      <c r="N2023" s="15" t="s">
        <v>28</v>
      </c>
      <c r="O2023" s="15" t="s">
        <v>29</v>
      </c>
      <c r="P2023" s="80" t="s">
        <v>2130</v>
      </c>
      <c r="Q2023" s="80" t="s">
        <v>207</v>
      </c>
    </row>
    <row r="2024" spans="1:17" hidden="1">
      <c r="A2024" t="s">
        <v>4810</v>
      </c>
      <c r="B2024" t="s">
        <v>4913</v>
      </c>
      <c r="C2024" s="1">
        <v>165.13</v>
      </c>
      <c r="E2024" s="42">
        <f t="shared" si="39"/>
        <v>165.13</v>
      </c>
      <c r="F2024" s="77" t="s">
        <v>225</v>
      </c>
      <c r="G2024" s="77" t="s">
        <v>207</v>
      </c>
      <c r="H2024" s="77" t="s">
        <v>189</v>
      </c>
      <c r="I2024" s="13">
        <v>12</v>
      </c>
      <c r="J2024" s="14">
        <v>2015</v>
      </c>
      <c r="K2024" s="78" t="s">
        <v>182</v>
      </c>
      <c r="L2024" s="79" t="s">
        <v>183</v>
      </c>
      <c r="M2024" s="79" t="s">
        <v>23</v>
      </c>
      <c r="N2024" s="15" t="s">
        <v>28</v>
      </c>
      <c r="O2024" s="15" t="s">
        <v>29</v>
      </c>
      <c r="P2024" s="80" t="s">
        <v>2130</v>
      </c>
      <c r="Q2024" s="80" t="s">
        <v>207</v>
      </c>
    </row>
    <row r="2025" spans="1:17" hidden="1">
      <c r="A2025" t="s">
        <v>4810</v>
      </c>
      <c r="B2025" t="s">
        <v>1161</v>
      </c>
      <c r="C2025" s="1">
        <v>1.99</v>
      </c>
      <c r="E2025" s="42">
        <f t="shared" si="39"/>
        <v>1.99</v>
      </c>
      <c r="F2025" s="77" t="s">
        <v>225</v>
      </c>
      <c r="G2025" s="77" t="s">
        <v>207</v>
      </c>
      <c r="H2025" s="77" t="s">
        <v>189</v>
      </c>
      <c r="I2025" s="13">
        <v>12</v>
      </c>
      <c r="J2025" s="14">
        <v>2015</v>
      </c>
      <c r="K2025" s="78" t="s">
        <v>34</v>
      </c>
      <c r="L2025" s="79" t="s">
        <v>4944</v>
      </c>
      <c r="M2025" s="79" t="s">
        <v>299</v>
      </c>
      <c r="N2025" s="15" t="s">
        <v>28</v>
      </c>
      <c r="O2025" s="15" t="s">
        <v>29</v>
      </c>
      <c r="P2025" s="80" t="s">
        <v>2130</v>
      </c>
      <c r="Q2025" s="80" t="s">
        <v>207</v>
      </c>
    </row>
    <row r="2026" spans="1:17" hidden="1">
      <c r="A2026" t="s">
        <v>4810</v>
      </c>
      <c r="B2026" t="s">
        <v>4831</v>
      </c>
      <c r="C2026" s="1">
        <v>18.07</v>
      </c>
      <c r="E2026" s="42">
        <f t="shared" si="39"/>
        <v>18.07</v>
      </c>
      <c r="F2026" s="77" t="s">
        <v>225</v>
      </c>
      <c r="G2026" s="77" t="s">
        <v>207</v>
      </c>
      <c r="H2026" s="77" t="s">
        <v>189</v>
      </c>
      <c r="I2026" s="13">
        <v>12</v>
      </c>
      <c r="J2026" s="14">
        <v>2015</v>
      </c>
      <c r="K2026" s="78" t="s">
        <v>34</v>
      </c>
      <c r="L2026" s="79" t="s">
        <v>35</v>
      </c>
      <c r="M2026" s="79" t="s">
        <v>299</v>
      </c>
      <c r="N2026" s="15" t="s">
        <v>28</v>
      </c>
      <c r="O2026" s="15" t="s">
        <v>29</v>
      </c>
      <c r="P2026" s="80" t="s">
        <v>2130</v>
      </c>
      <c r="Q2026" s="80" t="s">
        <v>207</v>
      </c>
    </row>
    <row r="2027" spans="1:17" hidden="1">
      <c r="A2027" t="s">
        <v>4811</v>
      </c>
      <c r="B2027" t="s">
        <v>4914</v>
      </c>
      <c r="C2027" s="1">
        <v>81.650000000000006</v>
      </c>
      <c r="E2027" s="42">
        <f t="shared" si="39"/>
        <v>81.650000000000006</v>
      </c>
      <c r="F2027" s="77" t="s">
        <v>225</v>
      </c>
      <c r="G2027" s="77" t="s">
        <v>207</v>
      </c>
      <c r="H2027" s="77" t="s">
        <v>189</v>
      </c>
      <c r="I2027" s="13">
        <v>12</v>
      </c>
      <c r="J2027" s="14">
        <v>2015</v>
      </c>
      <c r="K2027" s="78" t="s">
        <v>435</v>
      </c>
      <c r="L2027" s="79" t="s">
        <v>2141</v>
      </c>
      <c r="M2027" s="79" t="s">
        <v>23</v>
      </c>
      <c r="N2027" s="15" t="s">
        <v>28</v>
      </c>
      <c r="O2027" s="15" t="s">
        <v>29</v>
      </c>
      <c r="P2027" s="80" t="s">
        <v>2130</v>
      </c>
      <c r="Q2027" s="80" t="s">
        <v>207</v>
      </c>
    </row>
    <row r="2028" spans="1:17" hidden="1">
      <c r="A2028" t="s">
        <v>4811</v>
      </c>
      <c r="B2028" t="s">
        <v>4915</v>
      </c>
      <c r="C2028" s="1">
        <v>15.84</v>
      </c>
      <c r="E2028" s="42">
        <f t="shared" si="39"/>
        <v>15.84</v>
      </c>
      <c r="F2028" s="77" t="s">
        <v>225</v>
      </c>
      <c r="G2028" s="77" t="s">
        <v>207</v>
      </c>
      <c r="H2028" s="77" t="s">
        <v>189</v>
      </c>
      <c r="I2028" s="13">
        <v>12</v>
      </c>
      <c r="J2028" s="14">
        <v>2015</v>
      </c>
      <c r="K2028" s="78" t="s">
        <v>182</v>
      </c>
      <c r="L2028" s="79" t="s">
        <v>183</v>
      </c>
      <c r="M2028" s="79" t="s">
        <v>23</v>
      </c>
      <c r="N2028" s="15" t="s">
        <v>28</v>
      </c>
      <c r="O2028" s="15" t="s">
        <v>29</v>
      </c>
      <c r="P2028" s="80" t="s">
        <v>2130</v>
      </c>
      <c r="Q2028" s="80" t="s">
        <v>207</v>
      </c>
    </row>
    <row r="2029" spans="1:17" hidden="1">
      <c r="A2029" t="s">
        <v>4811</v>
      </c>
      <c r="B2029" t="s">
        <v>1161</v>
      </c>
      <c r="C2029" s="1">
        <v>2.15</v>
      </c>
      <c r="E2029" s="42">
        <f t="shared" ref="E2029:E2081" si="40">C2029</f>
        <v>2.15</v>
      </c>
      <c r="F2029" s="77" t="s">
        <v>225</v>
      </c>
      <c r="G2029" s="77" t="s">
        <v>207</v>
      </c>
      <c r="H2029" s="77" t="s">
        <v>189</v>
      </c>
      <c r="I2029" s="13">
        <v>12</v>
      </c>
      <c r="J2029" s="14">
        <v>2015</v>
      </c>
      <c r="K2029" s="78" t="s">
        <v>78</v>
      </c>
      <c r="L2029" s="79" t="s">
        <v>1263</v>
      </c>
      <c r="M2029" s="79" t="s">
        <v>23</v>
      </c>
      <c r="N2029" s="15" t="s">
        <v>28</v>
      </c>
      <c r="O2029" s="15" t="s">
        <v>29</v>
      </c>
      <c r="P2029" s="80" t="s">
        <v>2130</v>
      </c>
      <c r="Q2029" s="80" t="s">
        <v>207</v>
      </c>
    </row>
    <row r="2030" spans="1:17" hidden="1">
      <c r="A2030" t="s">
        <v>4811</v>
      </c>
      <c r="B2030" t="s">
        <v>2044</v>
      </c>
      <c r="C2030" s="1">
        <v>67.56</v>
      </c>
      <c r="E2030" s="42">
        <f t="shared" si="40"/>
        <v>67.56</v>
      </c>
      <c r="F2030" s="77" t="s">
        <v>225</v>
      </c>
      <c r="G2030" s="77" t="s">
        <v>207</v>
      </c>
      <c r="H2030" s="77" t="s">
        <v>189</v>
      </c>
      <c r="I2030" s="13">
        <v>12</v>
      </c>
      <c r="J2030" s="14">
        <v>2015</v>
      </c>
      <c r="K2030" s="78" t="s">
        <v>460</v>
      </c>
      <c r="L2030" s="79" t="s">
        <v>1259</v>
      </c>
      <c r="M2030" s="79" t="s">
        <v>281</v>
      </c>
      <c r="N2030" s="15" t="s">
        <v>28</v>
      </c>
      <c r="O2030" s="15" t="s">
        <v>29</v>
      </c>
      <c r="P2030" s="80" t="s">
        <v>2130</v>
      </c>
      <c r="Q2030" s="80" t="s">
        <v>207</v>
      </c>
    </row>
    <row r="2031" spans="1:17" hidden="1">
      <c r="A2031" t="s">
        <v>4811</v>
      </c>
      <c r="B2031" t="s">
        <v>3820</v>
      </c>
      <c r="C2031" s="1">
        <v>36.049999999999997</v>
      </c>
      <c r="E2031" s="42">
        <f t="shared" si="40"/>
        <v>36.049999999999997</v>
      </c>
      <c r="F2031" s="77" t="s">
        <v>225</v>
      </c>
      <c r="G2031" s="77" t="s">
        <v>207</v>
      </c>
      <c r="H2031" s="77" t="s">
        <v>189</v>
      </c>
      <c r="I2031" s="13">
        <v>12</v>
      </c>
      <c r="J2031" s="14">
        <v>2015</v>
      </c>
      <c r="K2031" s="78" t="s">
        <v>182</v>
      </c>
      <c r="L2031" s="79" t="s">
        <v>1261</v>
      </c>
      <c r="M2031" s="79" t="s">
        <v>23</v>
      </c>
      <c r="N2031" s="15" t="s">
        <v>28</v>
      </c>
      <c r="O2031" s="15" t="s">
        <v>29</v>
      </c>
      <c r="P2031" s="80" t="s">
        <v>2130</v>
      </c>
      <c r="Q2031" s="80" t="s">
        <v>207</v>
      </c>
    </row>
    <row r="2032" spans="1:17" hidden="1">
      <c r="A2032" t="s">
        <v>4812</v>
      </c>
      <c r="B2032" t="s">
        <v>4892</v>
      </c>
      <c r="C2032" s="1">
        <v>58.53</v>
      </c>
      <c r="E2032" s="42">
        <f t="shared" si="40"/>
        <v>58.53</v>
      </c>
      <c r="F2032" s="77" t="s">
        <v>225</v>
      </c>
      <c r="G2032" s="77" t="s">
        <v>207</v>
      </c>
      <c r="H2032" s="77" t="s">
        <v>189</v>
      </c>
      <c r="I2032" s="13">
        <v>12</v>
      </c>
      <c r="J2032" s="14">
        <v>2015</v>
      </c>
      <c r="K2032" s="78" t="s">
        <v>34</v>
      </c>
      <c r="L2032" s="79" t="s">
        <v>35</v>
      </c>
      <c r="M2032" s="79" t="s">
        <v>299</v>
      </c>
      <c r="N2032" s="15" t="s">
        <v>28</v>
      </c>
      <c r="O2032" s="15" t="s">
        <v>29</v>
      </c>
      <c r="P2032" s="80" t="s">
        <v>2130</v>
      </c>
      <c r="Q2032" s="80" t="s">
        <v>207</v>
      </c>
    </row>
    <row r="2033" spans="1:17" hidden="1">
      <c r="A2033" t="s">
        <v>4812</v>
      </c>
      <c r="B2033" t="s">
        <v>4837</v>
      </c>
      <c r="C2033" s="1">
        <v>156.52000000000001</v>
      </c>
      <c r="E2033" s="42">
        <f t="shared" si="40"/>
        <v>156.52000000000001</v>
      </c>
      <c r="F2033" s="77" t="s">
        <v>225</v>
      </c>
      <c r="G2033" s="77" t="s">
        <v>207</v>
      </c>
      <c r="H2033" s="77" t="s">
        <v>189</v>
      </c>
      <c r="I2033" s="13">
        <v>12</v>
      </c>
      <c r="J2033" s="14">
        <v>2015</v>
      </c>
      <c r="K2033" s="78" t="s">
        <v>463</v>
      </c>
      <c r="L2033" s="79" t="s">
        <v>1253</v>
      </c>
      <c r="M2033" s="79" t="s">
        <v>299</v>
      </c>
      <c r="N2033" s="15" t="s">
        <v>28</v>
      </c>
      <c r="O2033" s="15" t="s">
        <v>29</v>
      </c>
      <c r="P2033" s="80" t="s">
        <v>2130</v>
      </c>
      <c r="Q2033" s="80" t="s">
        <v>207</v>
      </c>
    </row>
    <row r="2034" spans="1:17" hidden="1">
      <c r="A2034" t="s">
        <v>4812</v>
      </c>
      <c r="B2034" t="s">
        <v>1131</v>
      </c>
      <c r="C2034" s="1">
        <v>25</v>
      </c>
      <c r="E2034" s="42">
        <f t="shared" si="40"/>
        <v>25</v>
      </c>
      <c r="F2034" s="77" t="s">
        <v>225</v>
      </c>
      <c r="G2034" s="77" t="s">
        <v>207</v>
      </c>
      <c r="H2034" s="77" t="s">
        <v>189</v>
      </c>
      <c r="I2034" s="13">
        <v>12</v>
      </c>
      <c r="J2034" s="14">
        <v>2015</v>
      </c>
      <c r="K2034" s="78" t="s">
        <v>435</v>
      </c>
      <c r="L2034" s="79" t="s">
        <v>79</v>
      </c>
      <c r="M2034" s="79" t="s">
        <v>23</v>
      </c>
      <c r="N2034" s="15" t="s">
        <v>28</v>
      </c>
      <c r="O2034" s="15" t="s">
        <v>29</v>
      </c>
      <c r="P2034" s="80" t="s">
        <v>2130</v>
      </c>
      <c r="Q2034" s="80" t="s">
        <v>207</v>
      </c>
    </row>
    <row r="2035" spans="1:17" hidden="1">
      <c r="A2035" t="s">
        <v>4813</v>
      </c>
      <c r="B2035" t="s">
        <v>4916</v>
      </c>
      <c r="C2035" s="1">
        <v>38.119999999999997</v>
      </c>
      <c r="E2035" s="42">
        <f t="shared" si="40"/>
        <v>38.119999999999997</v>
      </c>
      <c r="F2035" s="77" t="s">
        <v>225</v>
      </c>
      <c r="G2035" s="77" t="s">
        <v>207</v>
      </c>
      <c r="H2035" s="77" t="s">
        <v>189</v>
      </c>
      <c r="I2035" s="13">
        <v>12</v>
      </c>
      <c r="J2035" s="14">
        <v>2015</v>
      </c>
      <c r="K2035" s="78" t="s">
        <v>182</v>
      </c>
      <c r="L2035" s="79" t="s">
        <v>183</v>
      </c>
      <c r="M2035" s="79" t="s">
        <v>23</v>
      </c>
      <c r="N2035" s="15" t="s">
        <v>28</v>
      </c>
      <c r="O2035" s="15" t="s">
        <v>29</v>
      </c>
      <c r="P2035" s="80" t="s">
        <v>2130</v>
      </c>
      <c r="Q2035" s="80" t="s">
        <v>207</v>
      </c>
    </row>
    <row r="2036" spans="1:17" hidden="1">
      <c r="A2036" t="s">
        <v>4813</v>
      </c>
      <c r="B2036" t="s">
        <v>4917</v>
      </c>
      <c r="C2036" s="1">
        <v>11.3</v>
      </c>
      <c r="E2036" s="42">
        <f t="shared" si="40"/>
        <v>11.3</v>
      </c>
      <c r="F2036" s="77" t="s">
        <v>225</v>
      </c>
      <c r="G2036" s="77" t="s">
        <v>207</v>
      </c>
      <c r="H2036" s="77" t="s">
        <v>189</v>
      </c>
      <c r="I2036" s="13">
        <v>12</v>
      </c>
      <c r="J2036" s="14">
        <v>2015</v>
      </c>
      <c r="K2036" s="78" t="s">
        <v>182</v>
      </c>
      <c r="L2036" s="79" t="s">
        <v>183</v>
      </c>
      <c r="M2036" s="79" t="s">
        <v>23</v>
      </c>
      <c r="N2036" s="15" t="s">
        <v>28</v>
      </c>
      <c r="O2036" s="15" t="s">
        <v>29</v>
      </c>
      <c r="P2036" s="80" t="s">
        <v>2130</v>
      </c>
      <c r="Q2036" s="80" t="s">
        <v>207</v>
      </c>
    </row>
    <row r="2037" spans="1:17" hidden="1">
      <c r="A2037" t="s">
        <v>4813</v>
      </c>
      <c r="B2037" t="s">
        <v>4918</v>
      </c>
      <c r="C2037" s="1">
        <v>419.16</v>
      </c>
      <c r="E2037" s="42">
        <f t="shared" si="40"/>
        <v>419.16</v>
      </c>
      <c r="F2037" s="77" t="s">
        <v>225</v>
      </c>
      <c r="G2037" s="77" t="s">
        <v>207</v>
      </c>
      <c r="H2037" s="77" t="s">
        <v>189</v>
      </c>
      <c r="I2037" s="13">
        <v>12</v>
      </c>
      <c r="J2037" s="14">
        <v>2015</v>
      </c>
      <c r="K2037" s="78" t="s">
        <v>182</v>
      </c>
      <c r="L2037" s="79" t="s">
        <v>183</v>
      </c>
      <c r="M2037" s="79" t="s">
        <v>23</v>
      </c>
      <c r="N2037" s="15" t="s">
        <v>28</v>
      </c>
      <c r="O2037" s="15" t="s">
        <v>29</v>
      </c>
      <c r="P2037" s="80" t="s">
        <v>2130</v>
      </c>
      <c r="Q2037" s="80" t="s">
        <v>207</v>
      </c>
    </row>
    <row r="2038" spans="1:17" hidden="1">
      <c r="A2038" t="s">
        <v>4813</v>
      </c>
      <c r="B2038" t="s">
        <v>4919</v>
      </c>
      <c r="C2038" s="1">
        <v>296.05</v>
      </c>
      <c r="E2038" s="42">
        <f t="shared" si="40"/>
        <v>296.05</v>
      </c>
      <c r="F2038" s="77" t="s">
        <v>225</v>
      </c>
      <c r="G2038" s="77" t="s">
        <v>207</v>
      </c>
      <c r="H2038" s="77" t="s">
        <v>189</v>
      </c>
      <c r="I2038" s="13">
        <v>12</v>
      </c>
      <c r="J2038" s="14">
        <v>2015</v>
      </c>
      <c r="K2038" s="78" t="s">
        <v>182</v>
      </c>
      <c r="L2038" s="79" t="s">
        <v>183</v>
      </c>
      <c r="M2038" s="79" t="s">
        <v>23</v>
      </c>
      <c r="N2038" s="15" t="s">
        <v>28</v>
      </c>
      <c r="O2038" s="15" t="s">
        <v>29</v>
      </c>
      <c r="P2038" s="80" t="s">
        <v>2130</v>
      </c>
      <c r="Q2038" s="80" t="s">
        <v>207</v>
      </c>
    </row>
    <row r="2039" spans="1:17" hidden="1">
      <c r="A2039" t="s">
        <v>4813</v>
      </c>
      <c r="B2039" t="s">
        <v>4920</v>
      </c>
      <c r="C2039" s="1">
        <v>853.15</v>
      </c>
      <c r="E2039" s="42">
        <f t="shared" si="40"/>
        <v>853.15</v>
      </c>
      <c r="F2039" s="77" t="s">
        <v>225</v>
      </c>
      <c r="G2039" s="77" t="s">
        <v>207</v>
      </c>
      <c r="H2039" s="77" t="s">
        <v>189</v>
      </c>
      <c r="I2039" s="13">
        <v>12</v>
      </c>
      <c r="J2039" s="14">
        <v>2015</v>
      </c>
      <c r="K2039" s="78" t="s">
        <v>182</v>
      </c>
      <c r="L2039" s="79" t="s">
        <v>183</v>
      </c>
      <c r="M2039" s="79" t="s">
        <v>23</v>
      </c>
      <c r="N2039" s="15" t="s">
        <v>28</v>
      </c>
      <c r="O2039" s="15" t="s">
        <v>29</v>
      </c>
      <c r="P2039" s="80" t="s">
        <v>2130</v>
      </c>
      <c r="Q2039" s="80" t="s">
        <v>207</v>
      </c>
    </row>
    <row r="2040" spans="1:17" hidden="1">
      <c r="A2040" t="s">
        <v>4813</v>
      </c>
      <c r="B2040" t="s">
        <v>1136</v>
      </c>
      <c r="C2040" s="1">
        <v>200</v>
      </c>
      <c r="E2040" s="42">
        <f t="shared" si="40"/>
        <v>200</v>
      </c>
      <c r="F2040" s="77" t="s">
        <v>225</v>
      </c>
      <c r="G2040" s="77" t="s">
        <v>207</v>
      </c>
      <c r="H2040" s="77" t="s">
        <v>189</v>
      </c>
      <c r="I2040" s="13">
        <v>12</v>
      </c>
      <c r="J2040" s="14">
        <v>2015</v>
      </c>
      <c r="K2040" s="78" t="s">
        <v>182</v>
      </c>
      <c r="L2040" s="79" t="s">
        <v>232</v>
      </c>
      <c r="M2040" s="79" t="s">
        <v>23</v>
      </c>
      <c r="N2040" s="15" t="s">
        <v>28</v>
      </c>
      <c r="O2040" s="15" t="s">
        <v>29</v>
      </c>
      <c r="P2040" s="80" t="s">
        <v>2130</v>
      </c>
      <c r="Q2040" s="80" t="s">
        <v>207</v>
      </c>
    </row>
    <row r="2041" spans="1:17" hidden="1">
      <c r="A2041" t="s">
        <v>4565</v>
      </c>
      <c r="B2041" t="s">
        <v>3790</v>
      </c>
      <c r="C2041" s="1">
        <v>34.47</v>
      </c>
      <c r="E2041" s="42">
        <f t="shared" si="40"/>
        <v>34.47</v>
      </c>
      <c r="F2041" s="77" t="s">
        <v>225</v>
      </c>
      <c r="G2041" s="77" t="s">
        <v>207</v>
      </c>
      <c r="H2041" s="77" t="s">
        <v>189</v>
      </c>
      <c r="I2041" s="13">
        <v>12</v>
      </c>
      <c r="J2041" s="14">
        <v>2015</v>
      </c>
      <c r="K2041" s="78" t="s">
        <v>478</v>
      </c>
      <c r="L2041" s="79" t="s">
        <v>57</v>
      </c>
      <c r="M2041" s="79" t="s">
        <v>23</v>
      </c>
      <c r="N2041" s="15" t="s">
        <v>28</v>
      </c>
      <c r="O2041" s="15" t="s">
        <v>29</v>
      </c>
      <c r="P2041" s="80" t="s">
        <v>2130</v>
      </c>
      <c r="Q2041" s="80" t="s">
        <v>207</v>
      </c>
    </row>
    <row r="2042" spans="1:17" hidden="1">
      <c r="A2042" t="s">
        <v>4565</v>
      </c>
      <c r="B2042" t="s">
        <v>4921</v>
      </c>
      <c r="C2042" s="1">
        <v>70.290000000000006</v>
      </c>
      <c r="E2042" s="42">
        <f t="shared" si="40"/>
        <v>70.290000000000006</v>
      </c>
      <c r="F2042" s="77" t="s">
        <v>225</v>
      </c>
      <c r="G2042" s="77" t="s">
        <v>207</v>
      </c>
      <c r="H2042" s="77" t="s">
        <v>189</v>
      </c>
      <c r="I2042" s="13">
        <v>12</v>
      </c>
      <c r="J2042" s="14">
        <v>2015</v>
      </c>
      <c r="K2042" s="78" t="s">
        <v>413</v>
      </c>
      <c r="L2042" s="79" t="s">
        <v>1238</v>
      </c>
      <c r="M2042" s="79" t="s">
        <v>23</v>
      </c>
      <c r="N2042" s="15" t="s">
        <v>28</v>
      </c>
      <c r="O2042" s="15" t="s">
        <v>29</v>
      </c>
      <c r="P2042" s="80" t="s">
        <v>2130</v>
      </c>
      <c r="Q2042" s="80" t="s">
        <v>207</v>
      </c>
    </row>
    <row r="2043" spans="1:17" hidden="1">
      <c r="A2043" t="s">
        <v>4565</v>
      </c>
      <c r="B2043" t="s">
        <v>4922</v>
      </c>
      <c r="C2043" s="1">
        <v>33.409999999999997</v>
      </c>
      <c r="E2043" s="42">
        <f t="shared" si="40"/>
        <v>33.409999999999997</v>
      </c>
      <c r="F2043" s="77" t="s">
        <v>225</v>
      </c>
      <c r="G2043" s="77" t="s">
        <v>207</v>
      </c>
      <c r="H2043" s="77" t="s">
        <v>189</v>
      </c>
      <c r="I2043" s="13">
        <v>12</v>
      </c>
      <c r="J2043" s="14">
        <v>2015</v>
      </c>
      <c r="K2043" s="78" t="s">
        <v>182</v>
      </c>
      <c r="L2043" s="79" t="s">
        <v>183</v>
      </c>
      <c r="M2043" s="79" t="s">
        <v>23</v>
      </c>
      <c r="N2043" s="15" t="s">
        <v>28</v>
      </c>
      <c r="O2043" s="15" t="s">
        <v>29</v>
      </c>
      <c r="P2043" s="80" t="s">
        <v>2130</v>
      </c>
      <c r="Q2043" s="80" t="s">
        <v>207</v>
      </c>
    </row>
    <row r="2044" spans="1:17" hidden="1">
      <c r="A2044" t="s">
        <v>4565</v>
      </c>
      <c r="B2044" t="s">
        <v>4923</v>
      </c>
      <c r="C2044" s="1">
        <v>42.49</v>
      </c>
      <c r="E2044" s="42">
        <f t="shared" si="40"/>
        <v>42.49</v>
      </c>
      <c r="F2044" s="77" t="s">
        <v>225</v>
      </c>
      <c r="G2044" s="77" t="s">
        <v>207</v>
      </c>
      <c r="H2044" s="77" t="s">
        <v>189</v>
      </c>
      <c r="I2044" s="13">
        <v>12</v>
      </c>
      <c r="J2044" s="14">
        <v>2015</v>
      </c>
      <c r="K2044" s="78" t="s">
        <v>182</v>
      </c>
      <c r="L2044" s="79" t="s">
        <v>183</v>
      </c>
      <c r="M2044" s="79" t="s">
        <v>23</v>
      </c>
      <c r="N2044" s="15" t="s">
        <v>28</v>
      </c>
      <c r="O2044" s="15" t="s">
        <v>29</v>
      </c>
      <c r="P2044" s="80" t="s">
        <v>2130</v>
      </c>
      <c r="Q2044" s="80" t="s">
        <v>207</v>
      </c>
    </row>
    <row r="2045" spans="1:17" hidden="1">
      <c r="A2045" t="s">
        <v>4565</v>
      </c>
      <c r="B2045" t="s">
        <v>4924</v>
      </c>
      <c r="C2045" s="1">
        <v>26.8</v>
      </c>
      <c r="E2045" s="42">
        <f t="shared" si="40"/>
        <v>26.8</v>
      </c>
      <c r="F2045" s="77" t="s">
        <v>225</v>
      </c>
      <c r="G2045" s="77" t="s">
        <v>207</v>
      </c>
      <c r="H2045" s="77" t="s">
        <v>189</v>
      </c>
      <c r="I2045" s="13">
        <v>12</v>
      </c>
      <c r="J2045" s="14">
        <v>2015</v>
      </c>
      <c r="K2045" s="78" t="s">
        <v>182</v>
      </c>
      <c r="L2045" s="79" t="s">
        <v>183</v>
      </c>
      <c r="M2045" s="79" t="s">
        <v>23</v>
      </c>
      <c r="N2045" s="15" t="s">
        <v>28</v>
      </c>
      <c r="O2045" s="15" t="s">
        <v>29</v>
      </c>
      <c r="P2045" s="80" t="s">
        <v>2130</v>
      </c>
      <c r="Q2045" s="80" t="s">
        <v>207</v>
      </c>
    </row>
    <row r="2046" spans="1:17" hidden="1">
      <c r="A2046" t="s">
        <v>4565</v>
      </c>
      <c r="B2046" t="s">
        <v>1221</v>
      </c>
      <c r="C2046" s="1">
        <v>36.65</v>
      </c>
      <c r="E2046" s="42">
        <f t="shared" si="40"/>
        <v>36.65</v>
      </c>
      <c r="F2046" s="77" t="s">
        <v>225</v>
      </c>
      <c r="G2046" s="77" t="s">
        <v>207</v>
      </c>
      <c r="H2046" s="77" t="s">
        <v>189</v>
      </c>
      <c r="I2046" s="13">
        <v>12</v>
      </c>
      <c r="J2046" s="14">
        <v>2015</v>
      </c>
      <c r="K2046" s="78" t="s">
        <v>31</v>
      </c>
      <c r="L2046" s="79" t="s">
        <v>1276</v>
      </c>
      <c r="M2046" s="79" t="s">
        <v>23</v>
      </c>
      <c r="N2046" s="15" t="s">
        <v>28</v>
      </c>
      <c r="O2046" s="15" t="s">
        <v>24</v>
      </c>
      <c r="P2046" s="80" t="s">
        <v>2130</v>
      </c>
      <c r="Q2046" s="80" t="s">
        <v>207</v>
      </c>
    </row>
    <row r="2047" spans="1:17" hidden="1">
      <c r="A2047" t="s">
        <v>4565</v>
      </c>
      <c r="B2047" t="s">
        <v>1948</v>
      </c>
      <c r="C2047" s="1">
        <v>147.31</v>
      </c>
      <c r="E2047" s="42">
        <f t="shared" si="40"/>
        <v>147.31</v>
      </c>
      <c r="F2047" s="77" t="s">
        <v>225</v>
      </c>
      <c r="G2047" s="77" t="s">
        <v>207</v>
      </c>
      <c r="H2047" s="77" t="s">
        <v>189</v>
      </c>
      <c r="I2047" s="13">
        <v>12</v>
      </c>
      <c r="J2047" s="14">
        <v>2015</v>
      </c>
      <c r="K2047" s="78" t="s">
        <v>78</v>
      </c>
      <c r="L2047" s="79" t="s">
        <v>1258</v>
      </c>
      <c r="M2047" s="79" t="s">
        <v>23</v>
      </c>
      <c r="N2047" s="15" t="s">
        <v>28</v>
      </c>
      <c r="O2047" s="15" t="s">
        <v>29</v>
      </c>
      <c r="P2047" s="80" t="s">
        <v>2130</v>
      </c>
      <c r="Q2047" s="80" t="s">
        <v>207</v>
      </c>
    </row>
    <row r="2048" spans="1:17" hidden="1">
      <c r="A2048" t="s">
        <v>4814</v>
      </c>
      <c r="B2048" t="s">
        <v>4925</v>
      </c>
      <c r="C2048" s="1">
        <v>147.11000000000001</v>
      </c>
      <c r="E2048" s="42">
        <f t="shared" si="40"/>
        <v>147.11000000000001</v>
      </c>
      <c r="F2048" s="77" t="s">
        <v>225</v>
      </c>
      <c r="G2048" s="77" t="s">
        <v>207</v>
      </c>
      <c r="H2048" s="77" t="s">
        <v>189</v>
      </c>
      <c r="I2048" s="13">
        <v>12</v>
      </c>
      <c r="J2048" s="14">
        <v>2015</v>
      </c>
      <c r="K2048" s="78" t="s">
        <v>435</v>
      </c>
      <c r="L2048" s="79" t="s">
        <v>4951</v>
      </c>
      <c r="M2048" s="79" t="s">
        <v>4952</v>
      </c>
      <c r="N2048" s="15" t="s">
        <v>28</v>
      </c>
      <c r="O2048" s="15" t="s">
        <v>29</v>
      </c>
      <c r="P2048" s="80" t="s">
        <v>2130</v>
      </c>
      <c r="Q2048" s="80" t="s">
        <v>207</v>
      </c>
    </row>
    <row r="2049" spans="1:17" hidden="1">
      <c r="A2049" t="s">
        <v>4814</v>
      </c>
      <c r="B2049" t="s">
        <v>4926</v>
      </c>
      <c r="C2049" s="1">
        <v>78.87</v>
      </c>
      <c r="E2049" s="42">
        <f t="shared" si="40"/>
        <v>78.87</v>
      </c>
      <c r="F2049" s="77" t="s">
        <v>225</v>
      </c>
      <c r="G2049" s="77" t="s">
        <v>207</v>
      </c>
      <c r="H2049" s="77" t="s">
        <v>189</v>
      </c>
      <c r="I2049" s="13">
        <v>12</v>
      </c>
      <c r="J2049" s="14">
        <v>2015</v>
      </c>
      <c r="K2049" s="78" t="s">
        <v>182</v>
      </c>
      <c r="L2049" s="79" t="s">
        <v>183</v>
      </c>
      <c r="M2049" s="79" t="s">
        <v>23</v>
      </c>
      <c r="N2049" s="15" t="s">
        <v>28</v>
      </c>
      <c r="O2049" s="15" t="s">
        <v>29</v>
      </c>
      <c r="P2049" s="80" t="s">
        <v>2130</v>
      </c>
      <c r="Q2049" s="80" t="s">
        <v>207</v>
      </c>
    </row>
    <row r="2050" spans="1:17" hidden="1">
      <c r="A2050" t="s">
        <v>4814</v>
      </c>
      <c r="B2050" t="s">
        <v>4927</v>
      </c>
      <c r="C2050" s="1">
        <v>54.78</v>
      </c>
      <c r="E2050" s="42">
        <f t="shared" si="40"/>
        <v>54.78</v>
      </c>
      <c r="F2050" s="77" t="s">
        <v>225</v>
      </c>
      <c r="G2050" s="77" t="s">
        <v>207</v>
      </c>
      <c r="H2050" s="77" t="s">
        <v>189</v>
      </c>
      <c r="I2050" s="13">
        <v>12</v>
      </c>
      <c r="J2050" s="14">
        <v>2015</v>
      </c>
      <c r="K2050" s="78" t="s">
        <v>182</v>
      </c>
      <c r="L2050" s="79" t="s">
        <v>183</v>
      </c>
      <c r="M2050" s="79" t="s">
        <v>23</v>
      </c>
      <c r="N2050" s="15" t="s">
        <v>28</v>
      </c>
      <c r="O2050" s="15" t="s">
        <v>29</v>
      </c>
      <c r="P2050" s="80" t="s">
        <v>2130</v>
      </c>
      <c r="Q2050" s="80" t="s">
        <v>207</v>
      </c>
    </row>
    <row r="2051" spans="1:17" hidden="1">
      <c r="A2051" t="s">
        <v>4814</v>
      </c>
      <c r="B2051" t="s">
        <v>4928</v>
      </c>
      <c r="C2051" s="1">
        <v>3.99</v>
      </c>
      <c r="E2051" s="42">
        <f t="shared" si="40"/>
        <v>3.99</v>
      </c>
      <c r="F2051" s="77" t="s">
        <v>225</v>
      </c>
      <c r="G2051" s="77" t="s">
        <v>207</v>
      </c>
      <c r="H2051" s="77" t="s">
        <v>189</v>
      </c>
      <c r="I2051" s="13">
        <v>12</v>
      </c>
      <c r="J2051" s="14">
        <v>2015</v>
      </c>
      <c r="K2051" s="78" t="s">
        <v>34</v>
      </c>
      <c r="L2051" s="79" t="s">
        <v>35</v>
      </c>
      <c r="M2051" s="79" t="s">
        <v>299</v>
      </c>
      <c r="N2051" s="15" t="s">
        <v>28</v>
      </c>
      <c r="O2051" s="15" t="s">
        <v>29</v>
      </c>
      <c r="P2051" s="80" t="s">
        <v>2130</v>
      </c>
      <c r="Q2051" s="80" t="s">
        <v>207</v>
      </c>
    </row>
    <row r="2052" spans="1:17" hidden="1">
      <c r="A2052" t="s">
        <v>4815</v>
      </c>
      <c r="B2052" t="s">
        <v>4929</v>
      </c>
      <c r="C2052" s="1">
        <v>135.56</v>
      </c>
      <c r="E2052" s="42">
        <f t="shared" si="40"/>
        <v>135.56</v>
      </c>
      <c r="F2052" s="77" t="s">
        <v>225</v>
      </c>
      <c r="G2052" s="77" t="s">
        <v>207</v>
      </c>
      <c r="H2052" s="77" t="s">
        <v>189</v>
      </c>
      <c r="I2052" s="13">
        <v>12</v>
      </c>
      <c r="J2052" s="14">
        <v>2015</v>
      </c>
      <c r="K2052" s="78" t="s">
        <v>182</v>
      </c>
      <c r="L2052" s="79" t="s">
        <v>183</v>
      </c>
      <c r="M2052" s="79" t="s">
        <v>23</v>
      </c>
      <c r="N2052" s="15" t="s">
        <v>28</v>
      </c>
      <c r="O2052" s="15" t="s">
        <v>29</v>
      </c>
      <c r="P2052" s="80" t="s">
        <v>2130</v>
      </c>
      <c r="Q2052" s="80" t="s">
        <v>207</v>
      </c>
    </row>
    <row r="2053" spans="1:17" hidden="1">
      <c r="A2053" t="s">
        <v>4815</v>
      </c>
      <c r="B2053" t="s">
        <v>1181</v>
      </c>
      <c r="C2053" s="1">
        <v>10</v>
      </c>
      <c r="E2053" s="42">
        <f t="shared" si="40"/>
        <v>10</v>
      </c>
      <c r="F2053" s="77" t="s">
        <v>225</v>
      </c>
      <c r="G2053" s="77" t="s">
        <v>207</v>
      </c>
      <c r="H2053" s="77" t="s">
        <v>189</v>
      </c>
      <c r="I2053" s="13">
        <v>12</v>
      </c>
      <c r="J2053" s="14">
        <v>2015</v>
      </c>
      <c r="K2053" s="78" t="s">
        <v>458</v>
      </c>
      <c r="L2053" s="79" t="s">
        <v>1274</v>
      </c>
      <c r="M2053" s="79" t="s">
        <v>23</v>
      </c>
      <c r="N2053" s="15" t="s">
        <v>28</v>
      </c>
      <c r="O2053" s="15" t="s">
        <v>29</v>
      </c>
      <c r="P2053" s="80" t="s">
        <v>2130</v>
      </c>
      <c r="Q2053" s="80" t="s">
        <v>207</v>
      </c>
    </row>
    <row r="2054" spans="1:17" hidden="1">
      <c r="A2054" t="s">
        <v>4816</v>
      </c>
      <c r="B2054" t="s">
        <v>4930</v>
      </c>
      <c r="C2054" s="1">
        <v>23.85</v>
      </c>
      <c r="E2054" s="42">
        <f t="shared" si="40"/>
        <v>23.85</v>
      </c>
      <c r="F2054" s="77" t="s">
        <v>225</v>
      </c>
      <c r="G2054" s="77" t="s">
        <v>207</v>
      </c>
      <c r="H2054" s="77" t="s">
        <v>189</v>
      </c>
      <c r="I2054" s="13">
        <v>12</v>
      </c>
      <c r="J2054" s="14">
        <v>2015</v>
      </c>
      <c r="K2054" s="78" t="s">
        <v>182</v>
      </c>
      <c r="L2054" s="79" t="s">
        <v>183</v>
      </c>
      <c r="M2054" s="79" t="s">
        <v>23</v>
      </c>
      <c r="N2054" s="15" t="s">
        <v>28</v>
      </c>
      <c r="O2054" s="15" t="s">
        <v>29</v>
      </c>
      <c r="P2054" s="80" t="s">
        <v>2130</v>
      </c>
      <c r="Q2054" s="80" t="s">
        <v>207</v>
      </c>
    </row>
    <row r="2055" spans="1:17" hidden="1">
      <c r="A2055" t="s">
        <v>4816</v>
      </c>
      <c r="B2055" t="s">
        <v>4931</v>
      </c>
      <c r="C2055" s="1">
        <v>155.9</v>
      </c>
      <c r="E2055" s="42">
        <f t="shared" si="40"/>
        <v>155.9</v>
      </c>
      <c r="F2055" s="77" t="s">
        <v>225</v>
      </c>
      <c r="G2055" s="77" t="s">
        <v>207</v>
      </c>
      <c r="H2055" s="77" t="s">
        <v>189</v>
      </c>
      <c r="I2055" s="13">
        <v>12</v>
      </c>
      <c r="J2055" s="14">
        <v>2015</v>
      </c>
      <c r="K2055" s="78" t="s">
        <v>182</v>
      </c>
      <c r="L2055" s="79" t="s">
        <v>183</v>
      </c>
      <c r="M2055" s="79" t="s">
        <v>23</v>
      </c>
      <c r="N2055" s="15" t="s">
        <v>28</v>
      </c>
      <c r="O2055" s="15" t="s">
        <v>29</v>
      </c>
      <c r="P2055" s="80" t="s">
        <v>2130</v>
      </c>
      <c r="Q2055" s="80" t="s">
        <v>207</v>
      </c>
    </row>
    <row r="2056" spans="1:17" hidden="1">
      <c r="A2056" t="s">
        <v>4816</v>
      </c>
      <c r="B2056" t="s">
        <v>1745</v>
      </c>
      <c r="C2056" s="1">
        <v>98</v>
      </c>
      <c r="E2056" s="42">
        <f t="shared" si="40"/>
        <v>98</v>
      </c>
      <c r="F2056" s="77" t="s">
        <v>225</v>
      </c>
      <c r="G2056" s="77" t="s">
        <v>207</v>
      </c>
      <c r="H2056" s="77" t="s">
        <v>189</v>
      </c>
      <c r="I2056" s="13">
        <v>12</v>
      </c>
      <c r="J2056" s="14">
        <v>2015</v>
      </c>
      <c r="K2056" s="78" t="s">
        <v>34</v>
      </c>
      <c r="L2056" s="79" t="s">
        <v>4944</v>
      </c>
      <c r="M2056" s="79" t="s">
        <v>299</v>
      </c>
      <c r="N2056" s="15" t="s">
        <v>28</v>
      </c>
      <c r="O2056" s="15" t="s">
        <v>29</v>
      </c>
      <c r="P2056" s="80" t="s">
        <v>2130</v>
      </c>
      <c r="Q2056" s="80" t="s">
        <v>207</v>
      </c>
    </row>
    <row r="2057" spans="1:17" hidden="1">
      <c r="A2057" t="s">
        <v>4816</v>
      </c>
      <c r="B2057" t="s">
        <v>4928</v>
      </c>
      <c r="C2057" s="1">
        <v>2.99</v>
      </c>
      <c r="E2057" s="42">
        <f t="shared" si="40"/>
        <v>2.99</v>
      </c>
      <c r="F2057" s="77" t="s">
        <v>225</v>
      </c>
      <c r="G2057" s="77" t="s">
        <v>207</v>
      </c>
      <c r="H2057" s="77" t="s">
        <v>189</v>
      </c>
      <c r="I2057" s="13">
        <v>12</v>
      </c>
      <c r="J2057" s="14">
        <v>2015</v>
      </c>
      <c r="K2057" s="78" t="s">
        <v>34</v>
      </c>
      <c r="L2057" s="79" t="s">
        <v>35</v>
      </c>
      <c r="M2057" s="79" t="s">
        <v>299</v>
      </c>
      <c r="N2057" s="15" t="s">
        <v>28</v>
      </c>
      <c r="O2057" s="15" t="s">
        <v>29</v>
      </c>
      <c r="P2057" s="80" t="s">
        <v>2130</v>
      </c>
      <c r="Q2057" s="80" t="s">
        <v>207</v>
      </c>
    </row>
    <row r="2058" spans="1:17" hidden="1">
      <c r="A2058" t="s">
        <v>4816</v>
      </c>
      <c r="B2058" t="s">
        <v>4928</v>
      </c>
      <c r="C2058" s="1">
        <v>2.99</v>
      </c>
      <c r="E2058" s="42">
        <f t="shared" si="40"/>
        <v>2.99</v>
      </c>
      <c r="F2058" s="77" t="s">
        <v>225</v>
      </c>
      <c r="G2058" s="77" t="s">
        <v>207</v>
      </c>
      <c r="H2058" s="77" t="s">
        <v>189</v>
      </c>
      <c r="I2058" s="13">
        <v>12</v>
      </c>
      <c r="J2058" s="14">
        <v>2015</v>
      </c>
      <c r="K2058" s="78" t="s">
        <v>34</v>
      </c>
      <c r="L2058" s="79" t="s">
        <v>35</v>
      </c>
      <c r="M2058" s="79" t="s">
        <v>299</v>
      </c>
      <c r="N2058" s="15" t="s">
        <v>28</v>
      </c>
      <c r="O2058" s="15" t="s">
        <v>29</v>
      </c>
      <c r="P2058" s="80" t="s">
        <v>2130</v>
      </c>
      <c r="Q2058" s="80" t="s">
        <v>207</v>
      </c>
    </row>
    <row r="2059" spans="1:17" hidden="1">
      <c r="A2059" t="s">
        <v>4817</v>
      </c>
      <c r="B2059" t="s">
        <v>1741</v>
      </c>
      <c r="C2059" s="1">
        <v>3.24</v>
      </c>
      <c r="E2059" s="42">
        <f t="shared" si="40"/>
        <v>3.24</v>
      </c>
      <c r="F2059" s="77" t="s">
        <v>225</v>
      </c>
      <c r="G2059" s="77" t="s">
        <v>207</v>
      </c>
      <c r="H2059" s="77" t="s">
        <v>189</v>
      </c>
      <c r="I2059" s="13">
        <v>12</v>
      </c>
      <c r="J2059" s="14">
        <v>2015</v>
      </c>
      <c r="K2059" s="78" t="s">
        <v>34</v>
      </c>
      <c r="L2059" s="79" t="s">
        <v>35</v>
      </c>
      <c r="M2059" s="79" t="s">
        <v>299</v>
      </c>
      <c r="N2059" s="15" t="s">
        <v>28</v>
      </c>
      <c r="O2059" s="15" t="s">
        <v>29</v>
      </c>
      <c r="P2059" s="80" t="s">
        <v>2130</v>
      </c>
      <c r="Q2059" s="80" t="s">
        <v>207</v>
      </c>
    </row>
    <row r="2060" spans="1:17" hidden="1">
      <c r="A2060" t="s">
        <v>4817</v>
      </c>
      <c r="B2060" t="s">
        <v>4876</v>
      </c>
      <c r="C2060" s="1">
        <v>150</v>
      </c>
      <c r="E2060" s="42">
        <f t="shared" si="40"/>
        <v>150</v>
      </c>
      <c r="F2060" s="77" t="s">
        <v>225</v>
      </c>
      <c r="G2060" s="77" t="s">
        <v>207</v>
      </c>
      <c r="H2060" s="77" t="s">
        <v>189</v>
      </c>
      <c r="I2060" s="13">
        <v>12</v>
      </c>
      <c r="J2060" s="14">
        <v>2015</v>
      </c>
      <c r="K2060" s="78" t="s">
        <v>423</v>
      </c>
      <c r="L2060" s="79" t="s">
        <v>1242</v>
      </c>
      <c r="M2060" s="79" t="s">
        <v>288</v>
      </c>
      <c r="N2060" s="15" t="s">
        <v>28</v>
      </c>
      <c r="O2060" s="15" t="s">
        <v>29</v>
      </c>
      <c r="P2060" s="80" t="s">
        <v>2130</v>
      </c>
      <c r="Q2060" s="80" t="s">
        <v>207</v>
      </c>
    </row>
    <row r="2061" spans="1:17" hidden="1">
      <c r="A2061" t="s">
        <v>4533</v>
      </c>
      <c r="B2061" t="s">
        <v>4932</v>
      </c>
      <c r="C2061" s="1">
        <v>11.3</v>
      </c>
      <c r="E2061" s="42">
        <f t="shared" si="40"/>
        <v>11.3</v>
      </c>
      <c r="F2061" s="77" t="s">
        <v>225</v>
      </c>
      <c r="G2061" s="77" t="s">
        <v>207</v>
      </c>
      <c r="H2061" s="77" t="s">
        <v>189</v>
      </c>
      <c r="I2061" s="13">
        <v>12</v>
      </c>
      <c r="J2061" s="14">
        <v>2015</v>
      </c>
      <c r="K2061" s="78" t="s">
        <v>182</v>
      </c>
      <c r="L2061" s="79" t="s">
        <v>183</v>
      </c>
      <c r="M2061" s="79" t="s">
        <v>23</v>
      </c>
      <c r="N2061" s="15" t="s">
        <v>28</v>
      </c>
      <c r="O2061" s="15" t="s">
        <v>29</v>
      </c>
      <c r="P2061" s="80" t="s">
        <v>2130</v>
      </c>
      <c r="Q2061" s="80" t="s">
        <v>207</v>
      </c>
    </row>
    <row r="2062" spans="1:17" hidden="1">
      <c r="A2062" t="s">
        <v>4533</v>
      </c>
      <c r="B2062" t="s">
        <v>4933</v>
      </c>
      <c r="C2062" s="1">
        <v>4.1900000000000004</v>
      </c>
      <c r="E2062" s="42">
        <f t="shared" si="40"/>
        <v>4.1900000000000004</v>
      </c>
      <c r="F2062" s="77" t="s">
        <v>225</v>
      </c>
      <c r="G2062" s="77" t="s">
        <v>207</v>
      </c>
      <c r="H2062" s="77" t="s">
        <v>189</v>
      </c>
      <c r="I2062" s="13">
        <v>12</v>
      </c>
      <c r="J2062" s="14">
        <v>2015</v>
      </c>
      <c r="K2062" s="78" t="s">
        <v>34</v>
      </c>
      <c r="L2062" s="79" t="s">
        <v>4944</v>
      </c>
      <c r="M2062" s="79" t="s">
        <v>299</v>
      </c>
      <c r="N2062" s="15" t="s">
        <v>28</v>
      </c>
      <c r="O2062" s="15" t="s">
        <v>29</v>
      </c>
      <c r="P2062" s="80" t="s">
        <v>2130</v>
      </c>
      <c r="Q2062" s="80" t="s">
        <v>207</v>
      </c>
    </row>
    <row r="2063" spans="1:17" hidden="1">
      <c r="A2063" t="s">
        <v>4533</v>
      </c>
      <c r="B2063" t="s">
        <v>1181</v>
      </c>
      <c r="C2063" s="1">
        <v>16.8</v>
      </c>
      <c r="E2063" s="42">
        <f t="shared" si="40"/>
        <v>16.8</v>
      </c>
      <c r="F2063" s="77" t="s">
        <v>225</v>
      </c>
      <c r="G2063" s="77" t="s">
        <v>207</v>
      </c>
      <c r="H2063" s="77" t="s">
        <v>189</v>
      </c>
      <c r="I2063" s="13">
        <v>12</v>
      </c>
      <c r="J2063" s="14">
        <v>2015</v>
      </c>
      <c r="K2063" s="78" t="s">
        <v>458</v>
      </c>
      <c r="L2063" s="79" t="s">
        <v>1274</v>
      </c>
      <c r="M2063" s="79" t="s">
        <v>23</v>
      </c>
      <c r="N2063" s="15" t="s">
        <v>28</v>
      </c>
      <c r="O2063" s="15" t="s">
        <v>29</v>
      </c>
      <c r="P2063" s="80" t="s">
        <v>2130</v>
      </c>
      <c r="Q2063" s="80" t="s">
        <v>207</v>
      </c>
    </row>
    <row r="2064" spans="1:17" hidden="1">
      <c r="A2064" t="s">
        <v>4533</v>
      </c>
      <c r="B2064" t="s">
        <v>4831</v>
      </c>
      <c r="C2064" s="1">
        <v>16.649999999999999</v>
      </c>
      <c r="E2064" s="42">
        <f t="shared" si="40"/>
        <v>16.649999999999999</v>
      </c>
      <c r="F2064" s="77" t="s">
        <v>225</v>
      </c>
      <c r="G2064" s="77" t="s">
        <v>207</v>
      </c>
      <c r="H2064" s="77" t="s">
        <v>189</v>
      </c>
      <c r="I2064" s="13">
        <v>12</v>
      </c>
      <c r="J2064" s="14">
        <v>2015</v>
      </c>
      <c r="K2064" s="78" t="s">
        <v>34</v>
      </c>
      <c r="L2064" s="79" t="s">
        <v>35</v>
      </c>
      <c r="M2064" s="79" t="s">
        <v>299</v>
      </c>
      <c r="N2064" s="15" t="s">
        <v>28</v>
      </c>
      <c r="O2064" s="15" t="s">
        <v>29</v>
      </c>
      <c r="P2064" s="80" t="s">
        <v>2130</v>
      </c>
      <c r="Q2064" s="80" t="s">
        <v>207</v>
      </c>
    </row>
    <row r="2065" spans="1:17" hidden="1">
      <c r="A2065" t="s">
        <v>4533</v>
      </c>
      <c r="B2065" t="s">
        <v>1136</v>
      </c>
      <c r="C2065" s="1">
        <v>200</v>
      </c>
      <c r="E2065" s="42">
        <f t="shared" si="40"/>
        <v>200</v>
      </c>
      <c r="F2065" s="77" t="s">
        <v>225</v>
      </c>
      <c r="G2065" s="77" t="s">
        <v>207</v>
      </c>
      <c r="H2065" s="77" t="s">
        <v>189</v>
      </c>
      <c r="I2065" s="13">
        <v>12</v>
      </c>
      <c r="J2065" s="14">
        <v>2015</v>
      </c>
      <c r="K2065" s="78" t="s">
        <v>182</v>
      </c>
      <c r="L2065" s="79" t="s">
        <v>232</v>
      </c>
      <c r="M2065" s="79" t="s">
        <v>23</v>
      </c>
      <c r="N2065" s="15" t="s">
        <v>28</v>
      </c>
      <c r="O2065" s="15" t="s">
        <v>29</v>
      </c>
      <c r="P2065" s="80" t="s">
        <v>2130</v>
      </c>
      <c r="Q2065" s="80" t="s">
        <v>207</v>
      </c>
    </row>
    <row r="2066" spans="1:17" hidden="1">
      <c r="A2066" t="s">
        <v>4533</v>
      </c>
      <c r="B2066" t="s">
        <v>1126</v>
      </c>
      <c r="C2066" s="1">
        <v>21.44</v>
      </c>
      <c r="E2066" s="42">
        <f t="shared" si="40"/>
        <v>21.44</v>
      </c>
      <c r="F2066" s="77" t="s">
        <v>225</v>
      </c>
      <c r="G2066" s="77" t="s">
        <v>207</v>
      </c>
      <c r="H2066" s="77" t="s">
        <v>189</v>
      </c>
      <c r="I2066" s="13">
        <v>12</v>
      </c>
      <c r="J2066" s="14">
        <v>2015</v>
      </c>
      <c r="K2066" s="78" t="s">
        <v>423</v>
      </c>
      <c r="L2066" s="79" t="s">
        <v>1242</v>
      </c>
      <c r="M2066" s="79" t="s">
        <v>288</v>
      </c>
      <c r="N2066" s="15" t="s">
        <v>28</v>
      </c>
      <c r="O2066" s="15" t="s">
        <v>29</v>
      </c>
      <c r="P2066" s="80" t="s">
        <v>2130</v>
      </c>
      <c r="Q2066" s="80" t="s">
        <v>207</v>
      </c>
    </row>
    <row r="2067" spans="1:17" hidden="1">
      <c r="A2067" t="s">
        <v>4818</v>
      </c>
      <c r="B2067" t="s">
        <v>4934</v>
      </c>
      <c r="C2067" s="1">
        <v>163.83000000000001</v>
      </c>
      <c r="E2067" s="42">
        <f t="shared" si="40"/>
        <v>163.83000000000001</v>
      </c>
      <c r="F2067" s="77" t="s">
        <v>225</v>
      </c>
      <c r="G2067" s="77" t="s">
        <v>207</v>
      </c>
      <c r="H2067" s="77" t="s">
        <v>189</v>
      </c>
      <c r="I2067" s="13">
        <v>12</v>
      </c>
      <c r="J2067" s="14">
        <v>2015</v>
      </c>
      <c r="K2067" s="78" t="s">
        <v>182</v>
      </c>
      <c r="L2067" s="79" t="s">
        <v>183</v>
      </c>
      <c r="M2067" s="79" t="s">
        <v>23</v>
      </c>
      <c r="N2067" s="15" t="s">
        <v>28</v>
      </c>
      <c r="O2067" s="15" t="s">
        <v>29</v>
      </c>
      <c r="P2067" s="80" t="s">
        <v>2130</v>
      </c>
      <c r="Q2067" s="80" t="s">
        <v>207</v>
      </c>
    </row>
    <row r="2068" spans="1:17" hidden="1">
      <c r="A2068" t="s">
        <v>4818</v>
      </c>
      <c r="B2068" t="s">
        <v>4935</v>
      </c>
      <c r="C2068" s="1">
        <v>4.41</v>
      </c>
      <c r="E2068" s="42">
        <f t="shared" si="40"/>
        <v>4.41</v>
      </c>
      <c r="F2068" s="77" t="s">
        <v>225</v>
      </c>
      <c r="G2068" s="77" t="s">
        <v>207</v>
      </c>
      <c r="H2068" s="77" t="s">
        <v>189</v>
      </c>
      <c r="I2068" s="13">
        <v>12</v>
      </c>
      <c r="J2068" s="14">
        <v>2015</v>
      </c>
      <c r="K2068" s="78" t="s">
        <v>34</v>
      </c>
      <c r="L2068" s="79" t="s">
        <v>4944</v>
      </c>
      <c r="M2068" s="79" t="s">
        <v>299</v>
      </c>
      <c r="N2068" s="15" t="s">
        <v>28</v>
      </c>
      <c r="O2068" s="15" t="s">
        <v>29</v>
      </c>
      <c r="P2068" s="80" t="s">
        <v>2130</v>
      </c>
      <c r="Q2068" s="80" t="s">
        <v>207</v>
      </c>
    </row>
    <row r="2069" spans="1:17" hidden="1">
      <c r="A2069" t="s">
        <v>4818</v>
      </c>
      <c r="B2069" t="s">
        <v>1136</v>
      </c>
      <c r="C2069" s="1">
        <v>200</v>
      </c>
      <c r="E2069" s="42">
        <f t="shared" si="40"/>
        <v>200</v>
      </c>
      <c r="F2069" s="77" t="s">
        <v>225</v>
      </c>
      <c r="G2069" s="77" t="s">
        <v>207</v>
      </c>
      <c r="H2069" s="77" t="s">
        <v>189</v>
      </c>
      <c r="I2069" s="13">
        <v>12</v>
      </c>
      <c r="J2069" s="14">
        <v>2015</v>
      </c>
      <c r="K2069" s="78" t="s">
        <v>182</v>
      </c>
      <c r="L2069" s="79" t="s">
        <v>232</v>
      </c>
      <c r="M2069" s="79" t="s">
        <v>23</v>
      </c>
      <c r="N2069" s="15" t="s">
        <v>28</v>
      </c>
      <c r="O2069" s="15" t="s">
        <v>29</v>
      </c>
      <c r="P2069" s="80" t="s">
        <v>2130</v>
      </c>
      <c r="Q2069" s="80" t="s">
        <v>207</v>
      </c>
    </row>
    <row r="2070" spans="1:17" hidden="1">
      <c r="A2070" t="s">
        <v>4818</v>
      </c>
      <c r="B2070" t="s">
        <v>1136</v>
      </c>
      <c r="C2070" s="1">
        <v>200</v>
      </c>
      <c r="E2070" s="42">
        <f t="shared" si="40"/>
        <v>200</v>
      </c>
      <c r="F2070" s="77" t="s">
        <v>225</v>
      </c>
      <c r="G2070" s="77" t="s">
        <v>207</v>
      </c>
      <c r="H2070" s="77" t="s">
        <v>189</v>
      </c>
      <c r="I2070" s="13">
        <v>12</v>
      </c>
      <c r="J2070" s="14">
        <v>2015</v>
      </c>
      <c r="K2070" s="78" t="s">
        <v>182</v>
      </c>
      <c r="L2070" s="79" t="s">
        <v>232</v>
      </c>
      <c r="M2070" s="79" t="s">
        <v>23</v>
      </c>
      <c r="N2070" s="15" t="s">
        <v>28</v>
      </c>
      <c r="O2070" s="15" t="s">
        <v>29</v>
      </c>
      <c r="P2070" s="80" t="s">
        <v>2130</v>
      </c>
      <c r="Q2070" s="80" t="s">
        <v>207</v>
      </c>
    </row>
    <row r="2071" spans="1:17" hidden="1">
      <c r="A2071" t="s">
        <v>4818</v>
      </c>
      <c r="B2071" t="s">
        <v>1221</v>
      </c>
      <c r="C2071" s="1">
        <v>36.65</v>
      </c>
      <c r="E2071" s="42">
        <f t="shared" si="40"/>
        <v>36.65</v>
      </c>
      <c r="F2071" s="77" t="s">
        <v>225</v>
      </c>
      <c r="G2071" s="77" t="s">
        <v>207</v>
      </c>
      <c r="H2071" s="77" t="s">
        <v>189</v>
      </c>
      <c r="I2071" s="13">
        <v>12</v>
      </c>
      <c r="J2071" s="14">
        <v>2015</v>
      </c>
      <c r="K2071" s="78" t="s">
        <v>31</v>
      </c>
      <c r="L2071" s="79" t="s">
        <v>1276</v>
      </c>
      <c r="M2071" s="79" t="s">
        <v>23</v>
      </c>
      <c r="N2071" s="15" t="s">
        <v>28</v>
      </c>
      <c r="O2071" s="15" t="s">
        <v>24</v>
      </c>
      <c r="P2071" s="80" t="s">
        <v>2130</v>
      </c>
      <c r="Q2071" s="80" t="s">
        <v>207</v>
      </c>
    </row>
    <row r="2072" spans="1:17" hidden="1">
      <c r="A2072" t="s">
        <v>4819</v>
      </c>
      <c r="B2072" t="s">
        <v>4936</v>
      </c>
      <c r="C2072" s="1">
        <v>46.87</v>
      </c>
      <c r="E2072" s="42">
        <f t="shared" si="40"/>
        <v>46.87</v>
      </c>
      <c r="F2072" s="77" t="s">
        <v>225</v>
      </c>
      <c r="G2072" s="77" t="s">
        <v>207</v>
      </c>
      <c r="H2072" s="77" t="s">
        <v>189</v>
      </c>
      <c r="I2072" s="13">
        <v>12</v>
      </c>
      <c r="J2072" s="14">
        <v>2015</v>
      </c>
      <c r="K2072" s="78" t="s">
        <v>182</v>
      </c>
      <c r="L2072" s="79" t="s">
        <v>183</v>
      </c>
      <c r="M2072" s="79" t="s">
        <v>23</v>
      </c>
      <c r="N2072" s="15" t="s">
        <v>28</v>
      </c>
      <c r="O2072" s="15" t="s">
        <v>29</v>
      </c>
      <c r="P2072" s="80" t="s">
        <v>2130</v>
      </c>
      <c r="Q2072" s="80" t="s">
        <v>207</v>
      </c>
    </row>
    <row r="2073" spans="1:17" hidden="1">
      <c r="A2073" t="s">
        <v>4534</v>
      </c>
      <c r="B2073" t="s">
        <v>4847</v>
      </c>
      <c r="C2073" s="1">
        <v>57.99</v>
      </c>
      <c r="E2073" s="42">
        <f t="shared" si="40"/>
        <v>57.99</v>
      </c>
      <c r="F2073" s="77" t="s">
        <v>225</v>
      </c>
      <c r="G2073" s="77" t="s">
        <v>207</v>
      </c>
      <c r="H2073" s="77" t="s">
        <v>189</v>
      </c>
      <c r="I2073" s="13">
        <v>12</v>
      </c>
      <c r="J2073" s="14">
        <v>2015</v>
      </c>
      <c r="K2073" s="78" t="s">
        <v>34</v>
      </c>
      <c r="L2073" s="79" t="s">
        <v>4944</v>
      </c>
      <c r="M2073" s="79" t="s">
        <v>299</v>
      </c>
      <c r="N2073" s="15" t="s">
        <v>28</v>
      </c>
      <c r="O2073" s="15" t="s">
        <v>29</v>
      </c>
      <c r="P2073" s="80" t="s">
        <v>2130</v>
      </c>
      <c r="Q2073" s="80" t="s">
        <v>207</v>
      </c>
    </row>
    <row r="2074" spans="1:17" hidden="1">
      <c r="A2074" t="s">
        <v>4534</v>
      </c>
      <c r="B2074" t="s">
        <v>4937</v>
      </c>
      <c r="C2074" s="1">
        <v>29.93</v>
      </c>
      <c r="E2074" s="42">
        <f t="shared" si="40"/>
        <v>29.93</v>
      </c>
      <c r="F2074" s="77" t="s">
        <v>225</v>
      </c>
      <c r="G2074" s="77" t="s">
        <v>207</v>
      </c>
      <c r="H2074" s="77" t="s">
        <v>189</v>
      </c>
      <c r="I2074" s="13">
        <v>12</v>
      </c>
      <c r="J2074" s="14">
        <v>2015</v>
      </c>
      <c r="K2074" s="78" t="s">
        <v>413</v>
      </c>
      <c r="L2074" s="79" t="s">
        <v>1238</v>
      </c>
      <c r="M2074" s="79" t="s">
        <v>23</v>
      </c>
      <c r="N2074" s="15" t="s">
        <v>28</v>
      </c>
      <c r="O2074" s="15" t="s">
        <v>29</v>
      </c>
      <c r="P2074" s="80" t="s">
        <v>2130</v>
      </c>
      <c r="Q2074" s="80" t="s">
        <v>207</v>
      </c>
    </row>
    <row r="2075" spans="1:17" hidden="1">
      <c r="A2075" t="s">
        <v>4534</v>
      </c>
      <c r="B2075" t="s">
        <v>4938</v>
      </c>
      <c r="C2075" s="1">
        <v>11.18</v>
      </c>
      <c r="E2075" s="42">
        <f t="shared" si="40"/>
        <v>11.18</v>
      </c>
      <c r="F2075" s="77" t="s">
        <v>225</v>
      </c>
      <c r="G2075" s="77" t="s">
        <v>207</v>
      </c>
      <c r="H2075" s="77" t="s">
        <v>189</v>
      </c>
      <c r="I2075" s="13">
        <v>12</v>
      </c>
      <c r="J2075" s="14">
        <v>2015</v>
      </c>
      <c r="K2075" s="78" t="s">
        <v>34</v>
      </c>
      <c r="L2075" s="79" t="s">
        <v>4944</v>
      </c>
      <c r="M2075" s="79" t="s">
        <v>299</v>
      </c>
      <c r="N2075" s="15" t="s">
        <v>28</v>
      </c>
      <c r="O2075" s="15" t="s">
        <v>29</v>
      </c>
      <c r="P2075" s="80" t="s">
        <v>2130</v>
      </c>
      <c r="Q2075" s="80" t="s">
        <v>207</v>
      </c>
    </row>
    <row r="2076" spans="1:17" hidden="1">
      <c r="A2076" t="s">
        <v>4534</v>
      </c>
      <c r="B2076" t="s">
        <v>4939</v>
      </c>
      <c r="C2076" s="1">
        <v>17.059999999999999</v>
      </c>
      <c r="E2076" s="42">
        <f t="shared" si="40"/>
        <v>17.059999999999999</v>
      </c>
      <c r="F2076" s="77" t="s">
        <v>225</v>
      </c>
      <c r="G2076" s="77" t="s">
        <v>207</v>
      </c>
      <c r="H2076" s="77" t="s">
        <v>189</v>
      </c>
      <c r="I2076" s="13">
        <v>12</v>
      </c>
      <c r="J2076" s="14">
        <v>2015</v>
      </c>
      <c r="K2076" s="78" t="s">
        <v>182</v>
      </c>
      <c r="L2076" s="79" t="s">
        <v>183</v>
      </c>
      <c r="M2076" s="79" t="s">
        <v>23</v>
      </c>
      <c r="N2076" s="15" t="s">
        <v>28</v>
      </c>
      <c r="O2076" s="15" t="s">
        <v>29</v>
      </c>
      <c r="P2076" s="80" t="s">
        <v>2130</v>
      </c>
      <c r="Q2076" s="80" t="s">
        <v>207</v>
      </c>
    </row>
    <row r="2077" spans="1:17" hidden="1">
      <c r="A2077" t="s">
        <v>4534</v>
      </c>
      <c r="B2077" t="s">
        <v>4940</v>
      </c>
      <c r="C2077" s="1">
        <v>61.91</v>
      </c>
      <c r="E2077" s="42">
        <f t="shared" si="40"/>
        <v>61.91</v>
      </c>
      <c r="F2077" s="77" t="s">
        <v>225</v>
      </c>
      <c r="G2077" s="77" t="s">
        <v>207</v>
      </c>
      <c r="H2077" s="77" t="s">
        <v>189</v>
      </c>
      <c r="I2077" s="13">
        <v>12</v>
      </c>
      <c r="J2077" s="14">
        <v>2015</v>
      </c>
      <c r="K2077" s="78" t="s">
        <v>182</v>
      </c>
      <c r="L2077" s="79" t="s">
        <v>183</v>
      </c>
      <c r="M2077" s="79" t="s">
        <v>23</v>
      </c>
      <c r="N2077" s="15" t="s">
        <v>28</v>
      </c>
      <c r="O2077" s="15" t="s">
        <v>29</v>
      </c>
      <c r="P2077" s="80" t="s">
        <v>2130</v>
      </c>
      <c r="Q2077" s="80" t="s">
        <v>207</v>
      </c>
    </row>
    <row r="2078" spans="1:17" hidden="1">
      <c r="A2078" t="s">
        <v>4534</v>
      </c>
      <c r="B2078" t="s">
        <v>4941</v>
      </c>
      <c r="C2078" s="1">
        <v>10</v>
      </c>
      <c r="E2078" s="42">
        <f t="shared" si="40"/>
        <v>10</v>
      </c>
      <c r="F2078" s="77" t="s">
        <v>225</v>
      </c>
      <c r="G2078" s="77" t="s">
        <v>207</v>
      </c>
      <c r="H2078" s="77" t="s">
        <v>189</v>
      </c>
      <c r="I2078" s="13">
        <v>12</v>
      </c>
      <c r="J2078" s="14">
        <v>2015</v>
      </c>
      <c r="K2078" s="78" t="s">
        <v>458</v>
      </c>
      <c r="L2078" s="79" t="s">
        <v>1277</v>
      </c>
      <c r="M2078" s="79" t="s">
        <v>23</v>
      </c>
      <c r="N2078" s="15" t="s">
        <v>28</v>
      </c>
      <c r="O2078" s="15" t="s">
        <v>29</v>
      </c>
      <c r="P2078" s="80" t="s">
        <v>2130</v>
      </c>
      <c r="Q2078" s="80" t="s">
        <v>207</v>
      </c>
    </row>
    <row r="2079" spans="1:17" hidden="1">
      <c r="A2079" t="s">
        <v>4534</v>
      </c>
      <c r="B2079" t="s">
        <v>4888</v>
      </c>
      <c r="C2079" s="1">
        <v>362.47</v>
      </c>
      <c r="E2079" s="42">
        <f t="shared" si="40"/>
        <v>362.47</v>
      </c>
      <c r="F2079" s="77" t="s">
        <v>225</v>
      </c>
      <c r="G2079" s="77" t="s">
        <v>207</v>
      </c>
      <c r="H2079" s="77" t="s">
        <v>189</v>
      </c>
      <c r="I2079" s="13">
        <v>12</v>
      </c>
      <c r="J2079" s="14">
        <v>2015</v>
      </c>
      <c r="K2079" s="78" t="s">
        <v>446</v>
      </c>
      <c r="L2079" s="79" t="s">
        <v>1268</v>
      </c>
      <c r="M2079" s="79" t="s">
        <v>23</v>
      </c>
      <c r="N2079" s="15" t="s">
        <v>28</v>
      </c>
      <c r="O2079" s="15" t="s">
        <v>29</v>
      </c>
      <c r="P2079" s="80" t="s">
        <v>2130</v>
      </c>
      <c r="Q2079" s="80" t="s">
        <v>207</v>
      </c>
    </row>
    <row r="2080" spans="1:17" hidden="1">
      <c r="A2080" t="s">
        <v>4534</v>
      </c>
      <c r="B2080" t="s">
        <v>4888</v>
      </c>
      <c r="C2080" s="1">
        <v>481.28</v>
      </c>
      <c r="E2080" s="42">
        <f t="shared" si="40"/>
        <v>481.28</v>
      </c>
      <c r="F2080" s="77" t="s">
        <v>225</v>
      </c>
      <c r="G2080" s="77" t="s">
        <v>207</v>
      </c>
      <c r="H2080" s="77" t="s">
        <v>189</v>
      </c>
      <c r="I2080" s="13">
        <v>12</v>
      </c>
      <c r="J2080" s="14">
        <v>2015</v>
      </c>
      <c r="K2080" s="78" t="s">
        <v>446</v>
      </c>
      <c r="L2080" s="79" t="s">
        <v>1268</v>
      </c>
      <c r="M2080" s="79" t="s">
        <v>23</v>
      </c>
      <c r="N2080" s="15" t="s">
        <v>28</v>
      </c>
      <c r="O2080" s="15" t="s">
        <v>29</v>
      </c>
      <c r="P2080" s="80" t="s">
        <v>2130</v>
      </c>
      <c r="Q2080" s="80" t="s">
        <v>207</v>
      </c>
    </row>
    <row r="2081" spans="1:19" hidden="1">
      <c r="A2081" t="s">
        <v>4534</v>
      </c>
      <c r="B2081" t="s">
        <v>1586</v>
      </c>
      <c r="C2081" s="1">
        <v>139.34</v>
      </c>
      <c r="E2081" s="42">
        <f t="shared" si="40"/>
        <v>139.34</v>
      </c>
      <c r="F2081" s="77" t="s">
        <v>225</v>
      </c>
      <c r="G2081" s="77" t="s">
        <v>207</v>
      </c>
      <c r="H2081" s="77" t="s">
        <v>189</v>
      </c>
      <c r="I2081" s="13">
        <v>12</v>
      </c>
      <c r="J2081" s="14">
        <v>2015</v>
      </c>
      <c r="K2081" s="78" t="s">
        <v>182</v>
      </c>
      <c r="L2081" s="79" t="s">
        <v>183</v>
      </c>
      <c r="M2081" s="79" t="s">
        <v>23</v>
      </c>
      <c r="N2081" s="15" t="s">
        <v>28</v>
      </c>
      <c r="O2081" s="15" t="s">
        <v>29</v>
      </c>
      <c r="P2081" s="80" t="s">
        <v>2130</v>
      </c>
      <c r="Q2081" s="80" t="s">
        <v>207</v>
      </c>
    </row>
    <row r="2082" spans="1:19" hidden="1">
      <c r="A2082" s="12" t="s">
        <v>2142</v>
      </c>
      <c r="E2082" s="42"/>
      <c r="F2082" s="77"/>
      <c r="G2082" s="77"/>
      <c r="H2082" s="77"/>
      <c r="I2082" s="13"/>
      <c r="J2082" s="14"/>
      <c r="K2082" s="78"/>
      <c r="L2082" s="79"/>
      <c r="M2082" s="79"/>
      <c r="N2082" s="15"/>
      <c r="O2082" s="15"/>
      <c r="P2082" s="80"/>
      <c r="Q2082" s="80"/>
      <c r="S2082" t="str">
        <f>A2082&amp;B2082</f>
        <v>X</v>
      </c>
    </row>
    <row r="2083" spans="1:19" hidden="1">
      <c r="A2083" s="90" t="s">
        <v>3840</v>
      </c>
      <c r="E2083" s="42"/>
      <c r="F2083" s="77"/>
      <c r="G2083" s="77"/>
      <c r="H2083" s="77"/>
      <c r="I2083" s="13"/>
      <c r="J2083" s="14"/>
      <c r="K2083" s="78"/>
      <c r="L2083" s="79"/>
      <c r="M2083" s="79"/>
      <c r="N2083" s="15"/>
      <c r="O2083" s="15"/>
      <c r="P2083" s="80"/>
      <c r="Q2083" s="80"/>
    </row>
    <row r="2084" spans="1:19" hidden="1">
      <c r="A2084" t="s">
        <v>1344</v>
      </c>
      <c r="B2084" t="s">
        <v>2143</v>
      </c>
      <c r="C2084" s="1">
        <v>60.91</v>
      </c>
      <c r="E2084" s="42">
        <f t="shared" ref="E2084:E2115" si="41">C2084</f>
        <v>60.91</v>
      </c>
      <c r="F2084" s="77" t="s">
        <v>225</v>
      </c>
      <c r="G2084" s="77" t="s">
        <v>207</v>
      </c>
      <c r="H2084" s="77" t="s">
        <v>189</v>
      </c>
      <c r="I2084" s="13">
        <v>1</v>
      </c>
      <c r="J2084" s="14">
        <v>2015</v>
      </c>
      <c r="K2084" s="78" t="s">
        <v>78</v>
      </c>
      <c r="L2084" s="79" t="s">
        <v>2152</v>
      </c>
      <c r="M2084" s="79" t="s">
        <v>23</v>
      </c>
      <c r="N2084" s="15" t="s">
        <v>28</v>
      </c>
      <c r="O2084" s="15" t="s">
        <v>29</v>
      </c>
      <c r="P2084" s="80" t="s">
        <v>2130</v>
      </c>
      <c r="Q2084" s="80"/>
    </row>
    <row r="2085" spans="1:19" hidden="1">
      <c r="A2085" t="s">
        <v>1350</v>
      </c>
      <c r="B2085" t="s">
        <v>2144</v>
      </c>
      <c r="C2085" s="1">
        <v>184.67</v>
      </c>
      <c r="E2085" s="42">
        <f t="shared" si="41"/>
        <v>184.67</v>
      </c>
      <c r="F2085" s="77" t="s">
        <v>225</v>
      </c>
      <c r="G2085" s="77" t="s">
        <v>207</v>
      </c>
      <c r="H2085" s="77" t="s">
        <v>189</v>
      </c>
      <c r="I2085" s="13">
        <v>1</v>
      </c>
      <c r="J2085" s="14">
        <v>2015</v>
      </c>
      <c r="K2085" s="78" t="s">
        <v>97</v>
      </c>
      <c r="L2085" s="79" t="s">
        <v>1288</v>
      </c>
      <c r="M2085" s="79" t="s">
        <v>23</v>
      </c>
      <c r="N2085" s="15" t="s">
        <v>28</v>
      </c>
      <c r="O2085" s="15" t="s">
        <v>24</v>
      </c>
      <c r="P2085" s="80" t="s">
        <v>2131</v>
      </c>
      <c r="Q2085" s="80"/>
    </row>
    <row r="2086" spans="1:19" hidden="1">
      <c r="A2086" t="s">
        <v>1354</v>
      </c>
      <c r="B2086" t="s">
        <v>2144</v>
      </c>
      <c r="C2086" s="1">
        <v>191.6</v>
      </c>
      <c r="E2086" s="42">
        <f t="shared" si="41"/>
        <v>191.6</v>
      </c>
      <c r="F2086" s="77" t="s">
        <v>225</v>
      </c>
      <c r="G2086" s="77" t="s">
        <v>207</v>
      </c>
      <c r="H2086" s="77" t="s">
        <v>189</v>
      </c>
      <c r="I2086" s="13">
        <v>1</v>
      </c>
      <c r="J2086" s="14">
        <v>2015</v>
      </c>
      <c r="K2086" s="78" t="s">
        <v>97</v>
      </c>
      <c r="L2086" s="79" t="s">
        <v>1288</v>
      </c>
      <c r="M2086" s="79" t="s">
        <v>23</v>
      </c>
      <c r="N2086" s="15" t="s">
        <v>28</v>
      </c>
      <c r="O2086" s="15" t="s">
        <v>24</v>
      </c>
      <c r="P2086" s="80" t="s">
        <v>2131</v>
      </c>
      <c r="Q2086" s="80"/>
    </row>
    <row r="2087" spans="1:19" hidden="1">
      <c r="A2087" t="s">
        <v>1361</v>
      </c>
      <c r="B2087" t="s">
        <v>2144</v>
      </c>
      <c r="C2087" s="1">
        <v>-173.69</v>
      </c>
      <c r="E2087" s="42">
        <f t="shared" si="41"/>
        <v>-173.69</v>
      </c>
      <c r="F2087" s="77" t="s">
        <v>1038</v>
      </c>
      <c r="G2087" s="77" t="s">
        <v>207</v>
      </c>
      <c r="H2087" s="77" t="s">
        <v>189</v>
      </c>
      <c r="I2087" s="13">
        <v>1</v>
      </c>
      <c r="J2087" s="14">
        <v>2015</v>
      </c>
      <c r="K2087" s="78" t="s">
        <v>97</v>
      </c>
      <c r="L2087" s="79" t="s">
        <v>1288</v>
      </c>
      <c r="M2087" s="79" t="s">
        <v>23</v>
      </c>
      <c r="N2087" s="15" t="s">
        <v>28</v>
      </c>
      <c r="O2087" s="15" t="s">
        <v>24</v>
      </c>
      <c r="P2087" s="80" t="s">
        <v>2131</v>
      </c>
      <c r="Q2087" s="80"/>
    </row>
    <row r="2088" spans="1:19" hidden="1">
      <c r="A2088" t="s">
        <v>1362</v>
      </c>
      <c r="B2088" t="s">
        <v>2144</v>
      </c>
      <c r="C2088" s="1">
        <v>169.65</v>
      </c>
      <c r="E2088" s="42">
        <f t="shared" si="41"/>
        <v>169.65</v>
      </c>
      <c r="F2088" s="77" t="s">
        <v>225</v>
      </c>
      <c r="G2088" s="77" t="s">
        <v>207</v>
      </c>
      <c r="H2088" s="77" t="s">
        <v>189</v>
      </c>
      <c r="I2088" s="13">
        <v>1</v>
      </c>
      <c r="J2088" s="14">
        <v>2015</v>
      </c>
      <c r="K2088" s="78" t="s">
        <v>4956</v>
      </c>
      <c r="L2088" s="79" t="s">
        <v>4956</v>
      </c>
      <c r="M2088" s="79" t="s">
        <v>4956</v>
      </c>
      <c r="N2088" s="15" t="e">
        <v>#N/A</v>
      </c>
      <c r="O2088" s="15" t="e">
        <v>#N/A</v>
      </c>
      <c r="P2088" s="80"/>
      <c r="Q2088" s="80"/>
    </row>
    <row r="2089" spans="1:19" hidden="1">
      <c r="A2089" t="s">
        <v>1367</v>
      </c>
      <c r="B2089" t="s">
        <v>2145</v>
      </c>
      <c r="C2089" s="1">
        <v>223.17</v>
      </c>
      <c r="E2089" s="42">
        <f t="shared" si="41"/>
        <v>223.17</v>
      </c>
      <c r="F2089" s="77" t="s">
        <v>225</v>
      </c>
      <c r="G2089" s="77" t="s">
        <v>207</v>
      </c>
      <c r="H2089" s="77" t="s">
        <v>189</v>
      </c>
      <c r="I2089" s="13">
        <v>1</v>
      </c>
      <c r="J2089" s="14">
        <v>2015</v>
      </c>
      <c r="K2089" s="78" t="s">
        <v>97</v>
      </c>
      <c r="L2089" s="79" t="s">
        <v>1288</v>
      </c>
      <c r="M2089" s="79" t="s">
        <v>23</v>
      </c>
      <c r="N2089" s="15" t="s">
        <v>28</v>
      </c>
      <c r="O2089" s="15" t="s">
        <v>24</v>
      </c>
      <c r="P2089" s="80" t="s">
        <v>2131</v>
      </c>
      <c r="Q2089" s="80"/>
    </row>
    <row r="2090" spans="1:19" hidden="1">
      <c r="A2090" t="s">
        <v>1367</v>
      </c>
      <c r="B2090" t="s">
        <v>2145</v>
      </c>
      <c r="C2090" s="1">
        <v>111.58</v>
      </c>
      <c r="E2090" s="42">
        <f t="shared" si="41"/>
        <v>111.58</v>
      </c>
      <c r="F2090" s="77" t="s">
        <v>225</v>
      </c>
      <c r="G2090" s="77" t="s">
        <v>207</v>
      </c>
      <c r="H2090" s="77" t="s">
        <v>189</v>
      </c>
      <c r="I2090" s="13">
        <v>1</v>
      </c>
      <c r="J2090" s="14">
        <v>2015</v>
      </c>
      <c r="K2090" s="78" t="s">
        <v>97</v>
      </c>
      <c r="L2090" s="79" t="s">
        <v>1288</v>
      </c>
      <c r="M2090" s="79" t="s">
        <v>23</v>
      </c>
      <c r="N2090" s="15" t="s">
        <v>28</v>
      </c>
      <c r="O2090" s="15" t="s">
        <v>24</v>
      </c>
      <c r="P2090" s="80" t="s">
        <v>2131</v>
      </c>
      <c r="Q2090" s="80"/>
    </row>
    <row r="2091" spans="1:19" hidden="1">
      <c r="A2091" t="s">
        <v>1367</v>
      </c>
      <c r="B2091" t="s">
        <v>2145</v>
      </c>
      <c r="C2091" s="1">
        <v>224</v>
      </c>
      <c r="E2091" s="42">
        <f t="shared" si="41"/>
        <v>224</v>
      </c>
      <c r="F2091" s="77" t="s">
        <v>225</v>
      </c>
      <c r="G2091" s="77" t="s">
        <v>207</v>
      </c>
      <c r="H2091" s="77" t="s">
        <v>189</v>
      </c>
      <c r="I2091" s="13">
        <v>1</v>
      </c>
      <c r="J2091" s="14">
        <v>2015</v>
      </c>
      <c r="K2091" s="78" t="s">
        <v>97</v>
      </c>
      <c r="L2091" s="79" t="s">
        <v>1288</v>
      </c>
      <c r="M2091" s="79" t="s">
        <v>23</v>
      </c>
      <c r="N2091" s="15" t="s">
        <v>28</v>
      </c>
      <c r="O2091" s="15" t="s">
        <v>24</v>
      </c>
      <c r="P2091" s="80" t="s">
        <v>2131</v>
      </c>
      <c r="Q2091" s="80"/>
    </row>
    <row r="2092" spans="1:19" hidden="1">
      <c r="A2092" t="s">
        <v>1371</v>
      </c>
      <c r="B2092" t="s">
        <v>2145</v>
      </c>
      <c r="C2092" s="1">
        <v>58.12</v>
      </c>
      <c r="E2092" s="42">
        <f t="shared" si="41"/>
        <v>58.12</v>
      </c>
      <c r="F2092" s="77" t="s">
        <v>225</v>
      </c>
      <c r="G2092" s="77" t="s">
        <v>207</v>
      </c>
      <c r="H2092" s="77" t="s">
        <v>189</v>
      </c>
      <c r="I2092" s="13">
        <v>1</v>
      </c>
      <c r="J2092" s="14">
        <v>2015</v>
      </c>
      <c r="K2092" s="78" t="s">
        <v>97</v>
      </c>
      <c r="L2092" s="79" t="s">
        <v>1288</v>
      </c>
      <c r="M2092" s="79" t="s">
        <v>23</v>
      </c>
      <c r="N2092" s="15" t="s">
        <v>28</v>
      </c>
      <c r="O2092" s="15" t="s">
        <v>24</v>
      </c>
      <c r="P2092" s="80" t="s">
        <v>2131</v>
      </c>
      <c r="Q2092" s="80"/>
    </row>
    <row r="2093" spans="1:19" hidden="1">
      <c r="A2093" t="s">
        <v>1374</v>
      </c>
      <c r="B2093" t="s">
        <v>2145</v>
      </c>
      <c r="C2093" s="1">
        <v>59.87</v>
      </c>
      <c r="E2093" s="42">
        <f t="shared" si="41"/>
        <v>59.87</v>
      </c>
      <c r="F2093" s="77" t="s">
        <v>225</v>
      </c>
      <c r="G2093" s="77" t="s">
        <v>207</v>
      </c>
      <c r="H2093" s="77" t="s">
        <v>189</v>
      </c>
      <c r="I2093" s="13">
        <v>2</v>
      </c>
      <c r="J2093" s="14">
        <v>2015</v>
      </c>
      <c r="K2093" s="78" t="s">
        <v>175</v>
      </c>
      <c r="L2093" s="79" t="s">
        <v>1288</v>
      </c>
      <c r="M2093" s="79" t="s">
        <v>204</v>
      </c>
      <c r="N2093" s="15" t="s">
        <v>28</v>
      </c>
      <c r="O2093" s="15" t="s">
        <v>29</v>
      </c>
      <c r="P2093" s="80" t="s">
        <v>2130</v>
      </c>
      <c r="Q2093" s="80"/>
    </row>
    <row r="2094" spans="1:19" hidden="1">
      <c r="A2094" t="s">
        <v>1375</v>
      </c>
      <c r="B2094" t="s">
        <v>2143</v>
      </c>
      <c r="C2094" s="1">
        <v>87.68</v>
      </c>
      <c r="E2094" s="42">
        <f t="shared" si="41"/>
        <v>87.68</v>
      </c>
      <c r="F2094" s="77" t="s">
        <v>225</v>
      </c>
      <c r="G2094" s="77" t="s">
        <v>207</v>
      </c>
      <c r="H2094" s="77" t="s">
        <v>189</v>
      </c>
      <c r="I2094" s="13">
        <v>2</v>
      </c>
      <c r="J2094" s="14">
        <v>2015</v>
      </c>
      <c r="K2094" s="78" t="s">
        <v>78</v>
      </c>
      <c r="L2094" s="79" t="s">
        <v>2152</v>
      </c>
      <c r="M2094" s="79" t="s">
        <v>23</v>
      </c>
      <c r="N2094" s="15" t="s">
        <v>28</v>
      </c>
      <c r="O2094" s="15" t="s">
        <v>29</v>
      </c>
      <c r="P2094" s="80" t="s">
        <v>2130</v>
      </c>
      <c r="Q2094" s="80"/>
    </row>
    <row r="2095" spans="1:19" hidden="1">
      <c r="A2095" t="s">
        <v>1375</v>
      </c>
      <c r="B2095" t="s">
        <v>2145</v>
      </c>
      <c r="C2095" s="1">
        <v>62.99</v>
      </c>
      <c r="E2095" s="42">
        <f t="shared" si="41"/>
        <v>62.99</v>
      </c>
      <c r="F2095" s="77" t="s">
        <v>225</v>
      </c>
      <c r="G2095" s="77" t="s">
        <v>207</v>
      </c>
      <c r="H2095" s="77" t="s">
        <v>189</v>
      </c>
      <c r="I2095" s="13">
        <v>2</v>
      </c>
      <c r="J2095" s="14">
        <v>2015</v>
      </c>
      <c r="K2095" s="78" t="s">
        <v>97</v>
      </c>
      <c r="L2095" s="79" t="s">
        <v>1288</v>
      </c>
      <c r="M2095" s="79" t="s">
        <v>23</v>
      </c>
      <c r="N2095" s="15" t="s">
        <v>28</v>
      </c>
      <c r="O2095" s="15" t="s">
        <v>24</v>
      </c>
      <c r="P2095" s="80" t="s">
        <v>2131</v>
      </c>
      <c r="Q2095" s="80"/>
    </row>
    <row r="2096" spans="1:19" hidden="1">
      <c r="A2096" t="s">
        <v>1376</v>
      </c>
      <c r="B2096" t="s">
        <v>2144</v>
      </c>
      <c r="C2096" s="1">
        <v>155.4</v>
      </c>
      <c r="E2096" s="42">
        <f t="shared" si="41"/>
        <v>155.4</v>
      </c>
      <c r="F2096" s="77" t="s">
        <v>225</v>
      </c>
      <c r="G2096" s="77" t="s">
        <v>207</v>
      </c>
      <c r="H2096" s="77" t="s">
        <v>189</v>
      </c>
      <c r="I2096" s="13">
        <v>2</v>
      </c>
      <c r="J2096" s="14">
        <v>2015</v>
      </c>
      <c r="K2096" s="78" t="s">
        <v>4956</v>
      </c>
      <c r="L2096" s="79" t="s">
        <v>4956</v>
      </c>
      <c r="M2096" s="79" t="s">
        <v>4956</v>
      </c>
      <c r="N2096" s="15" t="e">
        <v>#N/A</v>
      </c>
      <c r="O2096" s="15" t="e">
        <v>#N/A</v>
      </c>
      <c r="P2096" s="80"/>
      <c r="Q2096" s="80"/>
    </row>
    <row r="2097" spans="1:17" hidden="1">
      <c r="A2097" t="s">
        <v>1377</v>
      </c>
      <c r="B2097" t="s">
        <v>2145</v>
      </c>
      <c r="C2097" s="1">
        <v>66.52</v>
      </c>
      <c r="E2097" s="42">
        <f t="shared" si="41"/>
        <v>66.52</v>
      </c>
      <c r="F2097" s="77" t="s">
        <v>225</v>
      </c>
      <c r="G2097" s="77" t="s">
        <v>207</v>
      </c>
      <c r="H2097" s="77" t="s">
        <v>189</v>
      </c>
      <c r="I2097" s="13">
        <v>2</v>
      </c>
      <c r="J2097" s="14">
        <v>2015</v>
      </c>
      <c r="K2097" s="78" t="s">
        <v>97</v>
      </c>
      <c r="L2097" s="79" t="s">
        <v>1288</v>
      </c>
      <c r="M2097" s="79" t="s">
        <v>23</v>
      </c>
      <c r="N2097" s="15" t="s">
        <v>28</v>
      </c>
      <c r="O2097" s="15" t="s">
        <v>24</v>
      </c>
      <c r="P2097" s="80" t="s">
        <v>2131</v>
      </c>
      <c r="Q2097" s="80"/>
    </row>
    <row r="2098" spans="1:17" hidden="1">
      <c r="A2098" t="s">
        <v>1381</v>
      </c>
      <c r="B2098" t="s">
        <v>2144</v>
      </c>
      <c r="C2098" s="1">
        <v>65.8</v>
      </c>
      <c r="E2098" s="42">
        <f t="shared" si="41"/>
        <v>65.8</v>
      </c>
      <c r="F2098" s="77" t="s">
        <v>225</v>
      </c>
      <c r="G2098" s="77" t="s">
        <v>207</v>
      </c>
      <c r="H2098" s="77" t="s">
        <v>189</v>
      </c>
      <c r="I2098" s="13">
        <v>2</v>
      </c>
      <c r="J2098" s="14">
        <v>2015</v>
      </c>
      <c r="K2098" s="78" t="s">
        <v>4956</v>
      </c>
      <c r="L2098" s="79" t="s">
        <v>4956</v>
      </c>
      <c r="M2098" s="79" t="s">
        <v>4956</v>
      </c>
      <c r="N2098" s="15" t="e">
        <v>#N/A</v>
      </c>
      <c r="O2098" s="15" t="e">
        <v>#N/A</v>
      </c>
      <c r="P2098" s="80"/>
      <c r="Q2098" s="80"/>
    </row>
    <row r="2099" spans="1:17" hidden="1">
      <c r="A2099" t="s">
        <v>1382</v>
      </c>
      <c r="B2099" t="s">
        <v>2145</v>
      </c>
      <c r="C2099" s="1">
        <v>43.98</v>
      </c>
      <c r="E2099" s="42">
        <f t="shared" si="41"/>
        <v>43.98</v>
      </c>
      <c r="F2099" s="77" t="s">
        <v>225</v>
      </c>
      <c r="G2099" s="77" t="s">
        <v>207</v>
      </c>
      <c r="H2099" s="77" t="s">
        <v>189</v>
      </c>
      <c r="I2099" s="13">
        <v>2</v>
      </c>
      <c r="J2099" s="14">
        <v>2015</v>
      </c>
      <c r="K2099" s="78" t="s">
        <v>4956</v>
      </c>
      <c r="L2099" s="79" t="s">
        <v>4956</v>
      </c>
      <c r="M2099" s="79" t="s">
        <v>4956</v>
      </c>
      <c r="N2099" s="15" t="e">
        <v>#N/A</v>
      </c>
      <c r="O2099" s="15" t="e">
        <v>#N/A</v>
      </c>
      <c r="P2099" s="80"/>
      <c r="Q2099" s="80"/>
    </row>
    <row r="2100" spans="1:17" hidden="1">
      <c r="A2100" t="s">
        <v>1382</v>
      </c>
      <c r="B2100" t="s">
        <v>2144</v>
      </c>
      <c r="C2100" s="1">
        <v>170.29</v>
      </c>
      <c r="E2100" s="42">
        <f t="shared" si="41"/>
        <v>170.29</v>
      </c>
      <c r="F2100" s="77" t="s">
        <v>225</v>
      </c>
      <c r="G2100" s="77" t="s">
        <v>207</v>
      </c>
      <c r="H2100" s="77" t="s">
        <v>189</v>
      </c>
      <c r="I2100" s="13">
        <v>2</v>
      </c>
      <c r="J2100" s="14">
        <v>2015</v>
      </c>
      <c r="K2100" s="78" t="s">
        <v>97</v>
      </c>
      <c r="L2100" s="79" t="s">
        <v>1288</v>
      </c>
      <c r="M2100" s="79" t="s">
        <v>23</v>
      </c>
      <c r="N2100" s="15" t="s">
        <v>28</v>
      </c>
      <c r="O2100" s="15" t="s">
        <v>24</v>
      </c>
      <c r="P2100" s="80" t="s">
        <v>2131</v>
      </c>
      <c r="Q2100" s="80"/>
    </row>
    <row r="2101" spans="1:17" hidden="1">
      <c r="A2101" t="s">
        <v>1387</v>
      </c>
      <c r="B2101" t="s">
        <v>2146</v>
      </c>
      <c r="C2101" s="1">
        <v>-3.99</v>
      </c>
      <c r="E2101" s="42">
        <f t="shared" si="41"/>
        <v>-3.99</v>
      </c>
      <c r="F2101" s="77" t="s">
        <v>1038</v>
      </c>
      <c r="G2101" s="77" t="s">
        <v>207</v>
      </c>
      <c r="H2101" s="77" t="s">
        <v>189</v>
      </c>
      <c r="I2101" s="13">
        <v>2</v>
      </c>
      <c r="J2101" s="14">
        <v>2015</v>
      </c>
      <c r="K2101" s="78" t="s">
        <v>97</v>
      </c>
      <c r="L2101" s="79" t="s">
        <v>1288</v>
      </c>
      <c r="M2101" s="79" t="s">
        <v>23</v>
      </c>
      <c r="N2101" s="15" t="s">
        <v>28</v>
      </c>
      <c r="O2101" s="15" t="s">
        <v>24</v>
      </c>
      <c r="P2101" s="80" t="s">
        <v>2131</v>
      </c>
      <c r="Q2101" s="80"/>
    </row>
    <row r="2102" spans="1:17" hidden="1">
      <c r="A2102" t="s">
        <v>1387</v>
      </c>
      <c r="B2102" t="s">
        <v>2146</v>
      </c>
      <c r="C2102" s="1">
        <v>3.99</v>
      </c>
      <c r="E2102" s="42">
        <f t="shared" si="41"/>
        <v>3.99</v>
      </c>
      <c r="F2102" s="77" t="s">
        <v>225</v>
      </c>
      <c r="G2102" s="77" t="s">
        <v>207</v>
      </c>
      <c r="H2102" s="77" t="s">
        <v>189</v>
      </c>
      <c r="I2102" s="13">
        <v>2</v>
      </c>
      <c r="J2102" s="14">
        <v>2015</v>
      </c>
      <c r="K2102" s="78" t="s">
        <v>97</v>
      </c>
      <c r="L2102" s="79" t="s">
        <v>1288</v>
      </c>
      <c r="M2102" s="79" t="s">
        <v>23</v>
      </c>
      <c r="N2102" s="15" t="s">
        <v>28</v>
      </c>
      <c r="O2102" s="15" t="s">
        <v>24</v>
      </c>
      <c r="P2102" s="80" t="s">
        <v>2131</v>
      </c>
      <c r="Q2102" s="80"/>
    </row>
    <row r="2103" spans="1:17" hidden="1">
      <c r="A2103" t="s">
        <v>1388</v>
      </c>
      <c r="B2103" t="s">
        <v>2145</v>
      </c>
      <c r="C2103" s="1">
        <v>-99</v>
      </c>
      <c r="E2103" s="42">
        <f t="shared" si="41"/>
        <v>-99</v>
      </c>
      <c r="F2103" s="77" t="s">
        <v>1038</v>
      </c>
      <c r="G2103" s="77" t="s">
        <v>207</v>
      </c>
      <c r="H2103" s="77" t="s">
        <v>189</v>
      </c>
      <c r="I2103" s="13">
        <v>2</v>
      </c>
      <c r="J2103" s="14">
        <v>2015</v>
      </c>
      <c r="K2103" s="78" t="s">
        <v>97</v>
      </c>
      <c r="L2103" s="79" t="s">
        <v>1288</v>
      </c>
      <c r="M2103" s="79" t="s">
        <v>23</v>
      </c>
      <c r="N2103" s="15" t="s">
        <v>28</v>
      </c>
      <c r="O2103" s="15" t="s">
        <v>24</v>
      </c>
      <c r="P2103" s="80" t="s">
        <v>2131</v>
      </c>
      <c r="Q2103" s="80"/>
    </row>
    <row r="2104" spans="1:17" hidden="1">
      <c r="A2104" t="s">
        <v>1395</v>
      </c>
      <c r="B2104" t="s">
        <v>2145</v>
      </c>
      <c r="C2104" s="1">
        <v>-111.58</v>
      </c>
      <c r="E2104" s="42">
        <f t="shared" si="41"/>
        <v>-111.58</v>
      </c>
      <c r="F2104" s="77" t="s">
        <v>1038</v>
      </c>
      <c r="G2104" s="77" t="s">
        <v>207</v>
      </c>
      <c r="H2104" s="77" t="s">
        <v>189</v>
      </c>
      <c r="I2104" s="13">
        <v>2</v>
      </c>
      <c r="J2104" s="14">
        <v>2015</v>
      </c>
      <c r="K2104" s="78" t="s">
        <v>97</v>
      </c>
      <c r="L2104" s="79" t="s">
        <v>1288</v>
      </c>
      <c r="M2104" s="79" t="s">
        <v>23</v>
      </c>
      <c r="N2104" s="15" t="s">
        <v>28</v>
      </c>
      <c r="O2104" s="15" t="s">
        <v>24</v>
      </c>
      <c r="P2104" s="80" t="s">
        <v>2131</v>
      </c>
      <c r="Q2104" s="80"/>
    </row>
    <row r="2105" spans="1:17" hidden="1">
      <c r="A2105" t="s">
        <v>1395</v>
      </c>
      <c r="B2105" t="s">
        <v>2145</v>
      </c>
      <c r="C2105" s="1">
        <v>-223.17</v>
      </c>
      <c r="E2105" s="42">
        <f t="shared" si="41"/>
        <v>-223.17</v>
      </c>
      <c r="F2105" s="77" t="s">
        <v>1038</v>
      </c>
      <c r="G2105" s="77" t="s">
        <v>207</v>
      </c>
      <c r="H2105" s="77" t="s">
        <v>189</v>
      </c>
      <c r="I2105" s="13">
        <v>2</v>
      </c>
      <c r="J2105" s="14">
        <v>2015</v>
      </c>
      <c r="K2105" s="78" t="s">
        <v>97</v>
      </c>
      <c r="L2105" s="79" t="s">
        <v>1288</v>
      </c>
      <c r="M2105" s="79" t="s">
        <v>23</v>
      </c>
      <c r="N2105" s="15" t="s">
        <v>28</v>
      </c>
      <c r="O2105" s="15" t="s">
        <v>24</v>
      </c>
      <c r="P2105" s="80" t="s">
        <v>2131</v>
      </c>
      <c r="Q2105" s="80"/>
    </row>
    <row r="2106" spans="1:17" hidden="1">
      <c r="A2106" t="s">
        <v>1397</v>
      </c>
      <c r="B2106" t="s">
        <v>2144</v>
      </c>
      <c r="C2106" s="1">
        <v>106.49</v>
      </c>
      <c r="E2106" s="42">
        <f t="shared" si="41"/>
        <v>106.49</v>
      </c>
      <c r="F2106" s="77" t="s">
        <v>225</v>
      </c>
      <c r="G2106" s="77" t="s">
        <v>207</v>
      </c>
      <c r="H2106" s="77" t="s">
        <v>189</v>
      </c>
      <c r="I2106" s="13">
        <v>2</v>
      </c>
      <c r="J2106" s="14">
        <v>2015</v>
      </c>
      <c r="K2106" s="78" t="s">
        <v>97</v>
      </c>
      <c r="L2106" s="79" t="s">
        <v>1288</v>
      </c>
      <c r="M2106" s="79" t="s">
        <v>23</v>
      </c>
      <c r="N2106" s="15" t="s">
        <v>28</v>
      </c>
      <c r="O2106" s="15" t="s">
        <v>24</v>
      </c>
      <c r="P2106" s="80" t="s">
        <v>2131</v>
      </c>
      <c r="Q2106" s="80"/>
    </row>
    <row r="2107" spans="1:17" hidden="1">
      <c r="A2107" t="s">
        <v>1399</v>
      </c>
      <c r="B2107" t="s">
        <v>2144</v>
      </c>
      <c r="C2107" s="1">
        <v>251.46</v>
      </c>
      <c r="E2107" s="42">
        <f t="shared" si="41"/>
        <v>251.46</v>
      </c>
      <c r="F2107" s="77" t="s">
        <v>225</v>
      </c>
      <c r="G2107" s="77" t="s">
        <v>207</v>
      </c>
      <c r="H2107" s="77" t="s">
        <v>189</v>
      </c>
      <c r="I2107" s="13">
        <v>2</v>
      </c>
      <c r="J2107" s="14">
        <v>2015</v>
      </c>
      <c r="K2107" s="78" t="s">
        <v>4956</v>
      </c>
      <c r="L2107" s="79" t="s">
        <v>4956</v>
      </c>
      <c r="M2107" s="79" t="s">
        <v>4956</v>
      </c>
      <c r="N2107" s="15" t="e">
        <v>#N/A</v>
      </c>
      <c r="O2107" s="15" t="e">
        <v>#N/A</v>
      </c>
      <c r="P2107" s="80"/>
      <c r="Q2107" s="80"/>
    </row>
    <row r="2108" spans="1:17" hidden="1">
      <c r="A2108" t="s">
        <v>1400</v>
      </c>
      <c r="B2108" t="s">
        <v>2144</v>
      </c>
      <c r="C2108" s="1">
        <v>11</v>
      </c>
      <c r="E2108" s="42">
        <f t="shared" si="41"/>
        <v>11</v>
      </c>
      <c r="F2108" s="77" t="s">
        <v>225</v>
      </c>
      <c r="G2108" s="77" t="s">
        <v>207</v>
      </c>
      <c r="H2108" s="77" t="s">
        <v>189</v>
      </c>
      <c r="I2108" s="13">
        <v>2</v>
      </c>
      <c r="J2108" s="14">
        <v>2015</v>
      </c>
      <c r="K2108" s="78" t="s">
        <v>97</v>
      </c>
      <c r="L2108" s="79" t="s">
        <v>1288</v>
      </c>
      <c r="M2108" s="79" t="s">
        <v>23</v>
      </c>
      <c r="N2108" s="15" t="s">
        <v>28</v>
      </c>
      <c r="O2108" s="15" t="s">
        <v>24</v>
      </c>
      <c r="P2108" s="80" t="s">
        <v>2131</v>
      </c>
      <c r="Q2108" s="80"/>
    </row>
    <row r="2109" spans="1:17" hidden="1">
      <c r="A2109" t="s">
        <v>1402</v>
      </c>
      <c r="B2109" t="s">
        <v>2143</v>
      </c>
      <c r="C2109" s="1">
        <v>59.01</v>
      </c>
      <c r="E2109" s="42">
        <f t="shared" si="41"/>
        <v>59.01</v>
      </c>
      <c r="F2109" s="77" t="s">
        <v>225</v>
      </c>
      <c r="G2109" s="77" t="s">
        <v>207</v>
      </c>
      <c r="H2109" s="77" t="s">
        <v>189</v>
      </c>
      <c r="I2109" s="13">
        <v>3</v>
      </c>
      <c r="J2109" s="14">
        <v>2015</v>
      </c>
      <c r="K2109" s="78" t="s">
        <v>78</v>
      </c>
      <c r="L2109" s="79" t="s">
        <v>2152</v>
      </c>
      <c r="M2109" s="79" t="s">
        <v>23</v>
      </c>
      <c r="N2109" s="15" t="s">
        <v>28</v>
      </c>
      <c r="O2109" s="15" t="s">
        <v>29</v>
      </c>
      <c r="P2109" s="80" t="s">
        <v>2130</v>
      </c>
      <c r="Q2109" s="80"/>
    </row>
    <row r="2110" spans="1:17" hidden="1">
      <c r="A2110" t="s">
        <v>1403</v>
      </c>
      <c r="B2110" t="s">
        <v>2144</v>
      </c>
      <c r="C2110" s="1">
        <v>-170.29</v>
      </c>
      <c r="E2110" s="42">
        <f t="shared" si="41"/>
        <v>-170.29</v>
      </c>
      <c r="F2110" s="77" t="s">
        <v>1038</v>
      </c>
      <c r="G2110" s="77" t="s">
        <v>207</v>
      </c>
      <c r="H2110" s="77" t="s">
        <v>189</v>
      </c>
      <c r="I2110" s="13">
        <v>3</v>
      </c>
      <c r="J2110" s="14">
        <v>2015</v>
      </c>
      <c r="K2110" s="78" t="s">
        <v>97</v>
      </c>
      <c r="L2110" s="79" t="s">
        <v>1288</v>
      </c>
      <c r="M2110" s="79" t="s">
        <v>23</v>
      </c>
      <c r="N2110" s="15" t="s">
        <v>28</v>
      </c>
      <c r="O2110" s="15" t="s">
        <v>24</v>
      </c>
      <c r="P2110" s="80" t="s">
        <v>2131</v>
      </c>
      <c r="Q2110" s="80"/>
    </row>
    <row r="2111" spans="1:17" hidden="1">
      <c r="A2111" t="s">
        <v>1404</v>
      </c>
      <c r="B2111" t="s">
        <v>2147</v>
      </c>
      <c r="C2111" s="1">
        <v>106.28</v>
      </c>
      <c r="E2111" s="42">
        <f t="shared" si="41"/>
        <v>106.28</v>
      </c>
      <c r="F2111" s="77" t="s">
        <v>225</v>
      </c>
      <c r="G2111" s="77" t="s">
        <v>207</v>
      </c>
      <c r="H2111" s="77" t="s">
        <v>189</v>
      </c>
      <c r="I2111" s="13">
        <v>3</v>
      </c>
      <c r="J2111" s="14">
        <v>2015</v>
      </c>
      <c r="K2111" s="78" t="s">
        <v>56</v>
      </c>
      <c r="L2111" s="79" t="s">
        <v>1288</v>
      </c>
      <c r="M2111" s="79" t="s">
        <v>167</v>
      </c>
      <c r="N2111" s="15" t="s">
        <v>28</v>
      </c>
      <c r="O2111" s="15" t="s">
        <v>29</v>
      </c>
      <c r="P2111" s="80" t="s">
        <v>2130</v>
      </c>
      <c r="Q2111" s="80"/>
    </row>
    <row r="2112" spans="1:17" hidden="1">
      <c r="A2112" t="s">
        <v>1406</v>
      </c>
      <c r="B2112" t="s">
        <v>2144</v>
      </c>
      <c r="C2112" s="1">
        <v>163.29</v>
      </c>
      <c r="E2112" s="42">
        <f t="shared" si="41"/>
        <v>163.29</v>
      </c>
      <c r="F2112" s="77" t="s">
        <v>225</v>
      </c>
      <c r="G2112" s="77" t="s">
        <v>207</v>
      </c>
      <c r="H2112" s="77" t="s">
        <v>189</v>
      </c>
      <c r="I2112" s="13">
        <v>3</v>
      </c>
      <c r="J2112" s="14">
        <v>2015</v>
      </c>
      <c r="K2112" s="78" t="s">
        <v>97</v>
      </c>
      <c r="L2112" s="79" t="s">
        <v>1288</v>
      </c>
      <c r="M2112" s="79" t="s">
        <v>23</v>
      </c>
      <c r="N2112" s="15" t="s">
        <v>28</v>
      </c>
      <c r="O2112" s="15" t="s">
        <v>24</v>
      </c>
      <c r="P2112" s="80" t="s">
        <v>2131</v>
      </c>
      <c r="Q2112" s="80"/>
    </row>
    <row r="2113" spans="1:17" hidden="1">
      <c r="A2113" t="s">
        <v>1410</v>
      </c>
      <c r="B2113" t="s">
        <v>2145</v>
      </c>
      <c r="C2113" s="1">
        <v>49.12</v>
      </c>
      <c r="E2113" s="42">
        <f t="shared" si="41"/>
        <v>49.12</v>
      </c>
      <c r="F2113" s="77" t="s">
        <v>225</v>
      </c>
      <c r="G2113" s="77" t="s">
        <v>207</v>
      </c>
      <c r="H2113" s="77" t="s">
        <v>189</v>
      </c>
      <c r="I2113" s="13">
        <v>3</v>
      </c>
      <c r="J2113" s="14">
        <v>2015</v>
      </c>
      <c r="K2113" s="78" t="s">
        <v>4956</v>
      </c>
      <c r="L2113" s="79" t="s">
        <v>4956</v>
      </c>
      <c r="M2113" s="79" t="s">
        <v>4956</v>
      </c>
      <c r="N2113" s="15" t="e">
        <v>#N/A</v>
      </c>
      <c r="O2113" s="15" t="e">
        <v>#N/A</v>
      </c>
      <c r="P2113" s="80"/>
      <c r="Q2113" s="80"/>
    </row>
    <row r="2114" spans="1:17" hidden="1">
      <c r="A2114" t="s">
        <v>1416</v>
      </c>
      <c r="B2114" t="s">
        <v>2144</v>
      </c>
      <c r="C2114" s="1">
        <v>31.95</v>
      </c>
      <c r="E2114" s="42">
        <f t="shared" si="41"/>
        <v>31.95</v>
      </c>
      <c r="F2114" s="77" t="s">
        <v>225</v>
      </c>
      <c r="G2114" s="77" t="s">
        <v>207</v>
      </c>
      <c r="H2114" s="77" t="s">
        <v>189</v>
      </c>
      <c r="I2114" s="13">
        <v>3</v>
      </c>
      <c r="J2114" s="14">
        <v>2015</v>
      </c>
      <c r="K2114" s="78" t="s">
        <v>4956</v>
      </c>
      <c r="L2114" s="79" t="s">
        <v>4956</v>
      </c>
      <c r="M2114" s="79" t="s">
        <v>4956</v>
      </c>
      <c r="N2114" s="15" t="e">
        <v>#N/A</v>
      </c>
      <c r="O2114" s="15" t="e">
        <v>#N/A</v>
      </c>
      <c r="P2114" s="80"/>
      <c r="Q2114" s="80"/>
    </row>
    <row r="2115" spans="1:17" hidden="1">
      <c r="A2115" t="s">
        <v>1416</v>
      </c>
      <c r="B2115" t="s">
        <v>2144</v>
      </c>
      <c r="C2115" s="1">
        <v>82.11</v>
      </c>
      <c r="E2115" s="42">
        <f t="shared" si="41"/>
        <v>82.11</v>
      </c>
      <c r="F2115" s="77" t="s">
        <v>225</v>
      </c>
      <c r="G2115" s="77" t="s">
        <v>207</v>
      </c>
      <c r="H2115" s="77" t="s">
        <v>189</v>
      </c>
      <c r="I2115" s="13">
        <v>3</v>
      </c>
      <c r="J2115" s="14">
        <v>2015</v>
      </c>
      <c r="K2115" s="78" t="s">
        <v>4956</v>
      </c>
      <c r="L2115" s="79" t="s">
        <v>4956</v>
      </c>
      <c r="M2115" s="79" t="s">
        <v>4956</v>
      </c>
      <c r="N2115" s="15" t="e">
        <v>#N/A</v>
      </c>
      <c r="O2115" s="15" t="e">
        <v>#N/A</v>
      </c>
      <c r="P2115" s="80"/>
      <c r="Q2115" s="80"/>
    </row>
    <row r="2116" spans="1:17" hidden="1">
      <c r="A2116" t="s">
        <v>1417</v>
      </c>
      <c r="B2116" t="s">
        <v>2145</v>
      </c>
      <c r="C2116" s="1">
        <v>211.29</v>
      </c>
      <c r="E2116" s="42">
        <f t="shared" ref="E2116:E2147" si="42">C2116</f>
        <v>211.29</v>
      </c>
      <c r="F2116" s="77" t="s">
        <v>225</v>
      </c>
      <c r="G2116" s="77" t="s">
        <v>207</v>
      </c>
      <c r="H2116" s="77" t="s">
        <v>189</v>
      </c>
      <c r="I2116" s="13">
        <v>3</v>
      </c>
      <c r="J2116" s="14">
        <v>2015</v>
      </c>
      <c r="K2116" s="78" t="s">
        <v>4956</v>
      </c>
      <c r="L2116" s="79" t="s">
        <v>4956</v>
      </c>
      <c r="M2116" s="79" t="s">
        <v>4956</v>
      </c>
      <c r="N2116" s="15" t="e">
        <v>#N/A</v>
      </c>
      <c r="O2116" s="15" t="e">
        <v>#N/A</v>
      </c>
      <c r="P2116" s="80"/>
      <c r="Q2116" s="80"/>
    </row>
    <row r="2117" spans="1:17" hidden="1">
      <c r="A2117" t="s">
        <v>1422</v>
      </c>
      <c r="B2117" t="s">
        <v>2148</v>
      </c>
      <c r="C2117" s="1">
        <v>1.18</v>
      </c>
      <c r="E2117" s="42">
        <f t="shared" si="42"/>
        <v>1.18</v>
      </c>
      <c r="F2117" s="77" t="s">
        <v>225</v>
      </c>
      <c r="G2117" s="77" t="s">
        <v>207</v>
      </c>
      <c r="H2117" s="77" t="s">
        <v>189</v>
      </c>
      <c r="I2117" s="13">
        <v>3</v>
      </c>
      <c r="J2117" s="14">
        <v>2015</v>
      </c>
      <c r="K2117" s="78" t="s">
        <v>97</v>
      </c>
      <c r="L2117" s="79" t="s">
        <v>1288</v>
      </c>
      <c r="M2117" s="79" t="s">
        <v>23</v>
      </c>
      <c r="N2117" s="15" t="s">
        <v>28</v>
      </c>
      <c r="O2117" s="15" t="s">
        <v>24</v>
      </c>
      <c r="P2117" s="80" t="s">
        <v>2131</v>
      </c>
      <c r="Q2117" s="80"/>
    </row>
    <row r="2118" spans="1:17" hidden="1">
      <c r="A2118" t="s">
        <v>1424</v>
      </c>
      <c r="B2118" t="s">
        <v>2146</v>
      </c>
      <c r="C2118" s="1">
        <v>1.99</v>
      </c>
      <c r="E2118" s="42">
        <f t="shared" si="42"/>
        <v>1.99</v>
      </c>
      <c r="F2118" s="77" t="s">
        <v>225</v>
      </c>
      <c r="G2118" s="77" t="s">
        <v>207</v>
      </c>
      <c r="H2118" s="77" t="s">
        <v>189</v>
      </c>
      <c r="I2118" s="13">
        <v>3</v>
      </c>
      <c r="J2118" s="14">
        <v>2015</v>
      </c>
      <c r="K2118" s="78" t="s">
        <v>97</v>
      </c>
      <c r="L2118" s="79" t="s">
        <v>1288</v>
      </c>
      <c r="M2118" s="79" t="s">
        <v>23</v>
      </c>
      <c r="N2118" s="15" t="s">
        <v>28</v>
      </c>
      <c r="O2118" s="15" t="s">
        <v>24</v>
      </c>
      <c r="P2118" s="80" t="s">
        <v>2131</v>
      </c>
      <c r="Q2118" s="80"/>
    </row>
    <row r="2119" spans="1:17" hidden="1">
      <c r="A2119" t="s">
        <v>1424</v>
      </c>
      <c r="B2119" t="s">
        <v>2146</v>
      </c>
      <c r="C2119" s="1">
        <v>1.99</v>
      </c>
      <c r="E2119" s="42">
        <f t="shared" si="42"/>
        <v>1.99</v>
      </c>
      <c r="F2119" s="77" t="s">
        <v>225</v>
      </c>
      <c r="G2119" s="77" t="s">
        <v>207</v>
      </c>
      <c r="H2119" s="77" t="s">
        <v>189</v>
      </c>
      <c r="I2119" s="13">
        <v>3</v>
      </c>
      <c r="J2119" s="14">
        <v>2015</v>
      </c>
      <c r="K2119" s="78" t="s">
        <v>97</v>
      </c>
      <c r="L2119" s="79" t="s">
        <v>1288</v>
      </c>
      <c r="M2119" s="79" t="s">
        <v>23</v>
      </c>
      <c r="N2119" s="15" t="s">
        <v>28</v>
      </c>
      <c r="O2119" s="15" t="s">
        <v>24</v>
      </c>
      <c r="P2119" s="80" t="s">
        <v>2131</v>
      </c>
      <c r="Q2119" s="80"/>
    </row>
    <row r="2120" spans="1:17" hidden="1">
      <c r="A2120" t="s">
        <v>1424</v>
      </c>
      <c r="B2120" t="s">
        <v>2146</v>
      </c>
      <c r="C2120" s="1">
        <v>1.99</v>
      </c>
      <c r="E2120" s="42">
        <f t="shared" si="42"/>
        <v>1.99</v>
      </c>
      <c r="F2120" s="77" t="s">
        <v>225</v>
      </c>
      <c r="G2120" s="77" t="s">
        <v>207</v>
      </c>
      <c r="H2120" s="77" t="s">
        <v>189</v>
      </c>
      <c r="I2120" s="13">
        <v>3</v>
      </c>
      <c r="J2120" s="14">
        <v>2015</v>
      </c>
      <c r="K2120" s="78" t="s">
        <v>97</v>
      </c>
      <c r="L2120" s="79" t="s">
        <v>1288</v>
      </c>
      <c r="M2120" s="79" t="s">
        <v>23</v>
      </c>
      <c r="N2120" s="15" t="s">
        <v>28</v>
      </c>
      <c r="O2120" s="15" t="s">
        <v>24</v>
      </c>
      <c r="P2120" s="80" t="s">
        <v>2131</v>
      </c>
      <c r="Q2120" s="80"/>
    </row>
    <row r="2121" spans="1:17" hidden="1">
      <c r="A2121" t="s">
        <v>1424</v>
      </c>
      <c r="B2121" t="s">
        <v>2146</v>
      </c>
      <c r="C2121" s="1">
        <v>1.99</v>
      </c>
      <c r="E2121" s="42">
        <f t="shared" si="42"/>
        <v>1.99</v>
      </c>
      <c r="F2121" s="77" t="s">
        <v>225</v>
      </c>
      <c r="G2121" s="77" t="s">
        <v>207</v>
      </c>
      <c r="H2121" s="77" t="s">
        <v>189</v>
      </c>
      <c r="I2121" s="13">
        <v>3</v>
      </c>
      <c r="J2121" s="14">
        <v>2015</v>
      </c>
      <c r="K2121" s="78" t="s">
        <v>97</v>
      </c>
      <c r="L2121" s="79" t="s">
        <v>1288</v>
      </c>
      <c r="M2121" s="79" t="s">
        <v>23</v>
      </c>
      <c r="N2121" s="15" t="s">
        <v>28</v>
      </c>
      <c r="O2121" s="15" t="s">
        <v>24</v>
      </c>
      <c r="P2121" s="80" t="s">
        <v>2131</v>
      </c>
      <c r="Q2121" s="80"/>
    </row>
    <row r="2122" spans="1:17" hidden="1">
      <c r="A2122" t="s">
        <v>1424</v>
      </c>
      <c r="B2122" t="s">
        <v>2146</v>
      </c>
      <c r="C2122" s="1">
        <v>1.99</v>
      </c>
      <c r="E2122" s="42">
        <f t="shared" si="42"/>
        <v>1.99</v>
      </c>
      <c r="F2122" s="77" t="s">
        <v>225</v>
      </c>
      <c r="G2122" s="77" t="s">
        <v>207</v>
      </c>
      <c r="H2122" s="77" t="s">
        <v>189</v>
      </c>
      <c r="I2122" s="13">
        <v>3</v>
      </c>
      <c r="J2122" s="14">
        <v>2015</v>
      </c>
      <c r="K2122" s="78" t="s">
        <v>97</v>
      </c>
      <c r="L2122" s="79" t="s">
        <v>1288</v>
      </c>
      <c r="M2122" s="79" t="s">
        <v>23</v>
      </c>
      <c r="N2122" s="15" t="s">
        <v>28</v>
      </c>
      <c r="O2122" s="15" t="s">
        <v>24</v>
      </c>
      <c r="P2122" s="80" t="s">
        <v>2131</v>
      </c>
      <c r="Q2122" s="80"/>
    </row>
    <row r="2123" spans="1:17" hidden="1">
      <c r="A2123" t="s">
        <v>1426</v>
      </c>
      <c r="B2123" t="s">
        <v>2145</v>
      </c>
      <c r="C2123" s="1">
        <v>110.58</v>
      </c>
      <c r="E2123" s="42">
        <f t="shared" si="42"/>
        <v>110.58</v>
      </c>
      <c r="F2123" s="77" t="s">
        <v>225</v>
      </c>
      <c r="G2123" s="77" t="s">
        <v>207</v>
      </c>
      <c r="H2123" s="77" t="s">
        <v>189</v>
      </c>
      <c r="I2123" s="13">
        <v>3</v>
      </c>
      <c r="J2123" s="14">
        <v>2015</v>
      </c>
      <c r="K2123" s="78" t="s">
        <v>4956</v>
      </c>
      <c r="L2123" s="79" t="s">
        <v>4956</v>
      </c>
      <c r="M2123" s="79" t="s">
        <v>4956</v>
      </c>
      <c r="N2123" s="15" t="e">
        <v>#N/A</v>
      </c>
      <c r="O2123" s="15" t="e">
        <v>#N/A</v>
      </c>
      <c r="P2123" s="80"/>
      <c r="Q2123" s="80"/>
    </row>
    <row r="2124" spans="1:17" hidden="1">
      <c r="A2124" t="s">
        <v>1426</v>
      </c>
      <c r="B2124" t="s">
        <v>2144</v>
      </c>
      <c r="C2124" s="1">
        <v>32.46</v>
      </c>
      <c r="E2124" s="42">
        <f t="shared" si="42"/>
        <v>32.46</v>
      </c>
      <c r="F2124" s="77" t="s">
        <v>225</v>
      </c>
      <c r="G2124" s="77" t="s">
        <v>207</v>
      </c>
      <c r="H2124" s="77" t="s">
        <v>189</v>
      </c>
      <c r="I2124" s="13">
        <v>3</v>
      </c>
      <c r="J2124" s="14">
        <v>2015</v>
      </c>
      <c r="K2124" s="78" t="s">
        <v>4956</v>
      </c>
      <c r="L2124" s="79" t="s">
        <v>4956</v>
      </c>
      <c r="M2124" s="79" t="s">
        <v>4956</v>
      </c>
      <c r="N2124" s="15" t="e">
        <v>#N/A</v>
      </c>
      <c r="O2124" s="15" t="e">
        <v>#N/A</v>
      </c>
      <c r="P2124" s="80"/>
      <c r="Q2124" s="80"/>
    </row>
    <row r="2125" spans="1:17" hidden="1">
      <c r="A2125" t="s">
        <v>1426</v>
      </c>
      <c r="B2125" t="s">
        <v>2144</v>
      </c>
      <c r="C2125" s="1">
        <v>78.8</v>
      </c>
      <c r="E2125" s="42">
        <f t="shared" si="42"/>
        <v>78.8</v>
      </c>
      <c r="F2125" s="77" t="s">
        <v>225</v>
      </c>
      <c r="G2125" s="77" t="s">
        <v>207</v>
      </c>
      <c r="H2125" s="77" t="s">
        <v>189</v>
      </c>
      <c r="I2125" s="13">
        <v>3</v>
      </c>
      <c r="J2125" s="14">
        <v>2015</v>
      </c>
      <c r="K2125" s="78" t="s">
        <v>4956</v>
      </c>
      <c r="L2125" s="79" t="s">
        <v>4956</v>
      </c>
      <c r="M2125" s="79" t="s">
        <v>4956</v>
      </c>
      <c r="N2125" s="15" t="e">
        <v>#N/A</v>
      </c>
      <c r="O2125" s="15" t="e">
        <v>#N/A</v>
      </c>
      <c r="P2125" s="80"/>
      <c r="Q2125" s="80"/>
    </row>
    <row r="2126" spans="1:17" hidden="1">
      <c r="A2126" t="s">
        <v>1430</v>
      </c>
      <c r="B2126" t="s">
        <v>2145</v>
      </c>
      <c r="C2126" s="1">
        <v>58.3</v>
      </c>
      <c r="E2126" s="42">
        <f t="shared" si="42"/>
        <v>58.3</v>
      </c>
      <c r="F2126" s="77" t="s">
        <v>225</v>
      </c>
      <c r="G2126" s="77" t="s">
        <v>207</v>
      </c>
      <c r="H2126" s="77" t="s">
        <v>189</v>
      </c>
      <c r="I2126" s="13">
        <v>3</v>
      </c>
      <c r="J2126" s="14">
        <v>2015</v>
      </c>
      <c r="K2126" s="78" t="s">
        <v>4956</v>
      </c>
      <c r="L2126" s="79" t="s">
        <v>4956</v>
      </c>
      <c r="M2126" s="79" t="s">
        <v>4956</v>
      </c>
      <c r="N2126" s="15" t="e">
        <v>#N/A</v>
      </c>
      <c r="O2126" s="15" t="e">
        <v>#N/A</v>
      </c>
      <c r="P2126" s="80"/>
      <c r="Q2126" s="80"/>
    </row>
    <row r="2127" spans="1:17" hidden="1">
      <c r="A2127" t="s">
        <v>1433</v>
      </c>
      <c r="B2127" t="s">
        <v>2144</v>
      </c>
      <c r="C2127" s="1">
        <v>33.58</v>
      </c>
      <c r="E2127" s="42">
        <f t="shared" si="42"/>
        <v>33.58</v>
      </c>
      <c r="F2127" s="77" t="s">
        <v>225</v>
      </c>
      <c r="G2127" s="77" t="s">
        <v>207</v>
      </c>
      <c r="H2127" s="77" t="s">
        <v>189</v>
      </c>
      <c r="I2127" s="13">
        <v>4</v>
      </c>
      <c r="J2127" s="14">
        <v>2015</v>
      </c>
      <c r="K2127" s="78" t="s">
        <v>97</v>
      </c>
      <c r="L2127" s="79" t="s">
        <v>1288</v>
      </c>
      <c r="M2127" s="79" t="s">
        <v>23</v>
      </c>
      <c r="N2127" s="15" t="s">
        <v>28</v>
      </c>
      <c r="O2127" s="15" t="s">
        <v>24</v>
      </c>
      <c r="P2127" s="80" t="s">
        <v>2131</v>
      </c>
      <c r="Q2127" s="80"/>
    </row>
    <row r="2128" spans="1:17" hidden="1">
      <c r="A2128" t="s">
        <v>1434</v>
      </c>
      <c r="B2128" t="s">
        <v>2144</v>
      </c>
      <c r="C2128" s="1">
        <v>152.52000000000001</v>
      </c>
      <c r="E2128" s="42">
        <f t="shared" si="42"/>
        <v>152.52000000000001</v>
      </c>
      <c r="F2128" s="77" t="s">
        <v>225</v>
      </c>
      <c r="G2128" s="77" t="s">
        <v>207</v>
      </c>
      <c r="H2128" s="77" t="s">
        <v>189</v>
      </c>
      <c r="I2128" s="13">
        <v>4</v>
      </c>
      <c r="J2128" s="14">
        <v>2015</v>
      </c>
      <c r="K2128" s="78" t="s">
        <v>4956</v>
      </c>
      <c r="L2128" s="79" t="s">
        <v>4956</v>
      </c>
      <c r="M2128" s="79" t="s">
        <v>4956</v>
      </c>
      <c r="N2128" s="15" t="e">
        <v>#N/A</v>
      </c>
      <c r="O2128" s="15" t="e">
        <v>#N/A</v>
      </c>
      <c r="P2128" s="80"/>
      <c r="Q2128" s="80"/>
    </row>
    <row r="2129" spans="1:17" hidden="1">
      <c r="A2129" t="s">
        <v>1434</v>
      </c>
      <c r="B2129" t="s">
        <v>2143</v>
      </c>
      <c r="C2129" s="1">
        <v>62.39</v>
      </c>
      <c r="E2129" s="42">
        <f t="shared" si="42"/>
        <v>62.39</v>
      </c>
      <c r="F2129" s="77" t="s">
        <v>225</v>
      </c>
      <c r="G2129" s="77" t="s">
        <v>207</v>
      </c>
      <c r="H2129" s="77" t="s">
        <v>189</v>
      </c>
      <c r="I2129" s="13">
        <v>4</v>
      </c>
      <c r="J2129" s="14">
        <v>2015</v>
      </c>
      <c r="K2129" s="78" t="s">
        <v>78</v>
      </c>
      <c r="L2129" s="79" t="s">
        <v>2152</v>
      </c>
      <c r="M2129" s="79" t="s">
        <v>23</v>
      </c>
      <c r="N2129" s="15" t="s">
        <v>28</v>
      </c>
      <c r="O2129" s="15" t="s">
        <v>29</v>
      </c>
      <c r="P2129" s="80" t="s">
        <v>2130</v>
      </c>
      <c r="Q2129" s="80"/>
    </row>
    <row r="2130" spans="1:17" hidden="1">
      <c r="A2130" t="s">
        <v>1434</v>
      </c>
      <c r="B2130" t="s">
        <v>2148</v>
      </c>
      <c r="C2130" s="1">
        <v>22.24</v>
      </c>
      <c r="E2130" s="42">
        <f t="shared" si="42"/>
        <v>22.24</v>
      </c>
      <c r="F2130" s="77" t="s">
        <v>225</v>
      </c>
      <c r="G2130" s="77" t="s">
        <v>207</v>
      </c>
      <c r="H2130" s="77" t="s">
        <v>189</v>
      </c>
      <c r="I2130" s="13">
        <v>4</v>
      </c>
      <c r="J2130" s="14">
        <v>2015</v>
      </c>
      <c r="K2130" s="78" t="s">
        <v>97</v>
      </c>
      <c r="L2130" s="79" t="s">
        <v>1288</v>
      </c>
      <c r="M2130" s="79" t="s">
        <v>23</v>
      </c>
      <c r="N2130" s="15" t="s">
        <v>28</v>
      </c>
      <c r="O2130" s="15" t="s">
        <v>24</v>
      </c>
      <c r="P2130" s="80" t="s">
        <v>2131</v>
      </c>
      <c r="Q2130" s="80"/>
    </row>
    <row r="2131" spans="1:17" hidden="1">
      <c r="A2131" t="s">
        <v>1436</v>
      </c>
      <c r="B2131" t="s">
        <v>2148</v>
      </c>
      <c r="C2131" s="1">
        <v>52.27</v>
      </c>
      <c r="E2131" s="42">
        <f t="shared" si="42"/>
        <v>52.27</v>
      </c>
      <c r="F2131" s="77" t="s">
        <v>225</v>
      </c>
      <c r="G2131" s="77" t="s">
        <v>207</v>
      </c>
      <c r="H2131" s="77" t="s">
        <v>189</v>
      </c>
      <c r="I2131" s="13">
        <v>4</v>
      </c>
      <c r="J2131" s="14">
        <v>2015</v>
      </c>
      <c r="K2131" s="78" t="s">
        <v>97</v>
      </c>
      <c r="L2131" s="79" t="s">
        <v>1288</v>
      </c>
      <c r="M2131" s="79" t="s">
        <v>23</v>
      </c>
      <c r="N2131" s="15" t="s">
        <v>28</v>
      </c>
      <c r="O2131" s="15" t="s">
        <v>24</v>
      </c>
      <c r="P2131" s="80" t="s">
        <v>2131</v>
      </c>
      <c r="Q2131" s="80"/>
    </row>
    <row r="2132" spans="1:17" hidden="1">
      <c r="A2132" t="s">
        <v>1438</v>
      </c>
      <c r="B2132" t="s">
        <v>2144</v>
      </c>
      <c r="C2132" s="1">
        <v>56.6</v>
      </c>
      <c r="E2132" s="42">
        <f t="shared" si="42"/>
        <v>56.6</v>
      </c>
      <c r="F2132" s="77" t="s">
        <v>225</v>
      </c>
      <c r="G2132" s="77" t="s">
        <v>207</v>
      </c>
      <c r="H2132" s="77" t="s">
        <v>189</v>
      </c>
      <c r="I2132" s="13">
        <v>4</v>
      </c>
      <c r="J2132" s="14">
        <v>2015</v>
      </c>
      <c r="K2132" s="78" t="s">
        <v>4956</v>
      </c>
      <c r="L2132" s="79" t="s">
        <v>4956</v>
      </c>
      <c r="M2132" s="79" t="s">
        <v>4956</v>
      </c>
      <c r="N2132" s="15" t="e">
        <v>#N/A</v>
      </c>
      <c r="O2132" s="15" t="e">
        <v>#N/A</v>
      </c>
      <c r="P2132" s="80"/>
      <c r="Q2132" s="80"/>
    </row>
    <row r="2133" spans="1:17" hidden="1">
      <c r="A2133" t="s">
        <v>1441</v>
      </c>
      <c r="B2133" t="s">
        <v>2144</v>
      </c>
      <c r="C2133" s="1">
        <v>13.23</v>
      </c>
      <c r="E2133" s="42">
        <f t="shared" si="42"/>
        <v>13.23</v>
      </c>
      <c r="F2133" s="77" t="s">
        <v>225</v>
      </c>
      <c r="G2133" s="77" t="s">
        <v>207</v>
      </c>
      <c r="H2133" s="77" t="s">
        <v>189</v>
      </c>
      <c r="I2133" s="13">
        <v>4</v>
      </c>
      <c r="J2133" s="14">
        <v>2015</v>
      </c>
      <c r="K2133" s="78" t="s">
        <v>4956</v>
      </c>
      <c r="L2133" s="79" t="s">
        <v>4956</v>
      </c>
      <c r="M2133" s="79" t="s">
        <v>4956</v>
      </c>
      <c r="N2133" s="15" t="e">
        <v>#N/A</v>
      </c>
      <c r="O2133" s="15" t="e">
        <v>#N/A</v>
      </c>
      <c r="P2133" s="80"/>
      <c r="Q2133" s="80"/>
    </row>
    <row r="2134" spans="1:17" hidden="1">
      <c r="A2134" t="s">
        <v>1441</v>
      </c>
      <c r="B2134" t="s">
        <v>2144</v>
      </c>
      <c r="C2134" s="1">
        <v>30.84</v>
      </c>
      <c r="E2134" s="42">
        <f t="shared" si="42"/>
        <v>30.84</v>
      </c>
      <c r="F2134" s="77" t="s">
        <v>225</v>
      </c>
      <c r="G2134" s="77" t="s">
        <v>207</v>
      </c>
      <c r="H2134" s="77" t="s">
        <v>189</v>
      </c>
      <c r="I2134" s="13">
        <v>4</v>
      </c>
      <c r="J2134" s="14">
        <v>2015</v>
      </c>
      <c r="K2134" s="78" t="s">
        <v>4956</v>
      </c>
      <c r="L2134" s="79" t="s">
        <v>4956</v>
      </c>
      <c r="M2134" s="79" t="s">
        <v>4956</v>
      </c>
      <c r="N2134" s="15" t="e">
        <v>#N/A</v>
      </c>
      <c r="O2134" s="15" t="e">
        <v>#N/A</v>
      </c>
      <c r="P2134" s="80"/>
      <c r="Q2134" s="80"/>
    </row>
    <row r="2135" spans="1:17" hidden="1">
      <c r="A2135" t="s">
        <v>1442</v>
      </c>
      <c r="B2135" t="s">
        <v>2145</v>
      </c>
      <c r="C2135" s="1">
        <v>64.760000000000005</v>
      </c>
      <c r="E2135" s="42">
        <f t="shared" si="42"/>
        <v>64.760000000000005</v>
      </c>
      <c r="F2135" s="77" t="s">
        <v>225</v>
      </c>
      <c r="G2135" s="77" t="s">
        <v>207</v>
      </c>
      <c r="H2135" s="77" t="s">
        <v>189</v>
      </c>
      <c r="I2135" s="13">
        <v>4</v>
      </c>
      <c r="J2135" s="14">
        <v>2015</v>
      </c>
      <c r="K2135" s="78" t="s">
        <v>4956</v>
      </c>
      <c r="L2135" s="79" t="s">
        <v>4956</v>
      </c>
      <c r="M2135" s="79" t="s">
        <v>4956</v>
      </c>
      <c r="N2135" s="15" t="e">
        <v>#N/A</v>
      </c>
      <c r="O2135" s="15" t="e">
        <v>#N/A</v>
      </c>
      <c r="P2135" s="80"/>
      <c r="Q2135" s="80"/>
    </row>
    <row r="2136" spans="1:17" hidden="1">
      <c r="A2136" t="s">
        <v>1442</v>
      </c>
      <c r="B2136" t="s">
        <v>2145</v>
      </c>
      <c r="C2136" s="1">
        <v>21.42</v>
      </c>
      <c r="E2136" s="42">
        <f t="shared" si="42"/>
        <v>21.42</v>
      </c>
      <c r="F2136" s="77" t="s">
        <v>225</v>
      </c>
      <c r="G2136" s="77" t="s">
        <v>207</v>
      </c>
      <c r="H2136" s="77" t="s">
        <v>189</v>
      </c>
      <c r="I2136" s="13">
        <v>4</v>
      </c>
      <c r="J2136" s="14">
        <v>2015</v>
      </c>
      <c r="K2136" s="78" t="s">
        <v>97</v>
      </c>
      <c r="L2136" s="79" t="s">
        <v>1288</v>
      </c>
      <c r="M2136" s="79" t="s">
        <v>23</v>
      </c>
      <c r="N2136" s="15" t="s">
        <v>28</v>
      </c>
      <c r="O2136" s="15" t="s">
        <v>24</v>
      </c>
      <c r="P2136" s="80" t="s">
        <v>2131</v>
      </c>
      <c r="Q2136" s="80"/>
    </row>
    <row r="2137" spans="1:17" hidden="1">
      <c r="A2137" t="s">
        <v>1442</v>
      </c>
      <c r="B2137" t="s">
        <v>2145</v>
      </c>
      <c r="C2137" s="1">
        <v>58.47</v>
      </c>
      <c r="E2137" s="42">
        <f t="shared" si="42"/>
        <v>58.47</v>
      </c>
      <c r="F2137" s="77" t="s">
        <v>225</v>
      </c>
      <c r="G2137" s="77" t="s">
        <v>207</v>
      </c>
      <c r="H2137" s="77" t="s">
        <v>189</v>
      </c>
      <c r="I2137" s="13">
        <v>4</v>
      </c>
      <c r="J2137" s="14">
        <v>2015</v>
      </c>
      <c r="K2137" s="78" t="s">
        <v>97</v>
      </c>
      <c r="L2137" s="79" t="s">
        <v>1288</v>
      </c>
      <c r="M2137" s="79" t="s">
        <v>23</v>
      </c>
      <c r="N2137" s="15" t="s">
        <v>28</v>
      </c>
      <c r="O2137" s="15" t="s">
        <v>24</v>
      </c>
      <c r="P2137" s="80" t="s">
        <v>2131</v>
      </c>
      <c r="Q2137" s="80"/>
    </row>
    <row r="2138" spans="1:17" hidden="1">
      <c r="A2138" t="s">
        <v>1442</v>
      </c>
      <c r="B2138" t="s">
        <v>2145</v>
      </c>
      <c r="C2138" s="1">
        <v>132.58000000000001</v>
      </c>
      <c r="E2138" s="42">
        <f t="shared" si="42"/>
        <v>132.58000000000001</v>
      </c>
      <c r="F2138" s="77" t="s">
        <v>225</v>
      </c>
      <c r="G2138" s="77" t="s">
        <v>207</v>
      </c>
      <c r="H2138" s="77" t="s">
        <v>189</v>
      </c>
      <c r="I2138" s="13">
        <v>4</v>
      </c>
      <c r="J2138" s="14">
        <v>2015</v>
      </c>
      <c r="K2138" s="78" t="s">
        <v>97</v>
      </c>
      <c r="L2138" s="79" t="s">
        <v>1288</v>
      </c>
      <c r="M2138" s="79" t="s">
        <v>23</v>
      </c>
      <c r="N2138" s="15" t="s">
        <v>28</v>
      </c>
      <c r="O2138" s="15" t="s">
        <v>24</v>
      </c>
      <c r="P2138" s="80" t="s">
        <v>2131</v>
      </c>
      <c r="Q2138" s="80"/>
    </row>
    <row r="2139" spans="1:17" hidden="1">
      <c r="A2139" t="s">
        <v>1443</v>
      </c>
      <c r="B2139" t="s">
        <v>2144</v>
      </c>
      <c r="C2139" s="1">
        <v>23.14</v>
      </c>
      <c r="E2139" s="42">
        <f t="shared" si="42"/>
        <v>23.14</v>
      </c>
      <c r="F2139" s="77" t="s">
        <v>225</v>
      </c>
      <c r="G2139" s="77" t="s">
        <v>207</v>
      </c>
      <c r="H2139" s="77" t="s">
        <v>189</v>
      </c>
      <c r="I2139" s="13">
        <v>4</v>
      </c>
      <c r="J2139" s="14">
        <v>2015</v>
      </c>
      <c r="K2139" s="78" t="s">
        <v>4956</v>
      </c>
      <c r="L2139" s="79" t="s">
        <v>4956</v>
      </c>
      <c r="M2139" s="79" t="s">
        <v>4956</v>
      </c>
      <c r="N2139" s="15" t="e">
        <v>#N/A</v>
      </c>
      <c r="O2139" s="15" t="e">
        <v>#N/A</v>
      </c>
      <c r="P2139" s="80"/>
      <c r="Q2139" s="80"/>
    </row>
    <row r="2140" spans="1:17" hidden="1">
      <c r="A2140" t="s">
        <v>1444</v>
      </c>
      <c r="B2140" t="s">
        <v>2145</v>
      </c>
      <c r="C2140" s="1">
        <v>55.58</v>
      </c>
      <c r="E2140" s="42">
        <f t="shared" si="42"/>
        <v>55.58</v>
      </c>
      <c r="F2140" s="77" t="s">
        <v>225</v>
      </c>
      <c r="G2140" s="77" t="s">
        <v>207</v>
      </c>
      <c r="H2140" s="77" t="s">
        <v>189</v>
      </c>
      <c r="I2140" s="13">
        <v>4</v>
      </c>
      <c r="J2140" s="14">
        <v>2015</v>
      </c>
      <c r="K2140" s="78" t="s">
        <v>4956</v>
      </c>
      <c r="L2140" s="79" t="s">
        <v>4956</v>
      </c>
      <c r="M2140" s="79" t="s">
        <v>4956</v>
      </c>
      <c r="N2140" s="15" t="e">
        <v>#N/A</v>
      </c>
      <c r="O2140" s="15" t="e">
        <v>#N/A</v>
      </c>
      <c r="P2140" s="80"/>
      <c r="Q2140" s="80"/>
    </row>
    <row r="2141" spans="1:17" hidden="1">
      <c r="A2141" t="s">
        <v>1448</v>
      </c>
      <c r="B2141" t="s">
        <v>2148</v>
      </c>
      <c r="C2141" s="1">
        <v>150.19</v>
      </c>
      <c r="E2141" s="42">
        <f t="shared" si="42"/>
        <v>150.19</v>
      </c>
      <c r="F2141" s="77" t="s">
        <v>225</v>
      </c>
      <c r="G2141" s="77" t="s">
        <v>207</v>
      </c>
      <c r="H2141" s="77" t="s">
        <v>189</v>
      </c>
      <c r="I2141" s="13">
        <v>4</v>
      </c>
      <c r="J2141" s="14">
        <v>2015</v>
      </c>
      <c r="K2141" s="78" t="s">
        <v>97</v>
      </c>
      <c r="L2141" s="79" t="s">
        <v>1288</v>
      </c>
      <c r="M2141" s="79" t="s">
        <v>23</v>
      </c>
      <c r="N2141" s="15" t="s">
        <v>28</v>
      </c>
      <c r="O2141" s="15" t="s">
        <v>24</v>
      </c>
      <c r="P2141" s="80" t="s">
        <v>2131</v>
      </c>
      <c r="Q2141" s="80"/>
    </row>
    <row r="2142" spans="1:17" hidden="1">
      <c r="A2142" t="s">
        <v>1451</v>
      </c>
      <c r="B2142" t="s">
        <v>2144</v>
      </c>
      <c r="C2142" s="1">
        <v>13.6</v>
      </c>
      <c r="E2142" s="42">
        <f t="shared" si="42"/>
        <v>13.6</v>
      </c>
      <c r="F2142" s="77" t="s">
        <v>225</v>
      </c>
      <c r="G2142" s="77" t="s">
        <v>207</v>
      </c>
      <c r="H2142" s="77" t="s">
        <v>189</v>
      </c>
      <c r="I2142" s="13">
        <v>4</v>
      </c>
      <c r="J2142" s="14">
        <v>2015</v>
      </c>
      <c r="K2142" s="78" t="s">
        <v>4956</v>
      </c>
      <c r="L2142" s="79" t="s">
        <v>4956</v>
      </c>
      <c r="M2142" s="79" t="s">
        <v>4956</v>
      </c>
      <c r="N2142" s="15" t="e">
        <v>#N/A</v>
      </c>
      <c r="O2142" s="15" t="e">
        <v>#N/A</v>
      </c>
      <c r="P2142" s="80"/>
      <c r="Q2142" s="80"/>
    </row>
    <row r="2143" spans="1:17" hidden="1">
      <c r="A2143" t="s">
        <v>1460</v>
      </c>
      <c r="B2143" t="s">
        <v>2144</v>
      </c>
      <c r="C2143" s="1">
        <v>35.25</v>
      </c>
      <c r="E2143" s="42">
        <f t="shared" si="42"/>
        <v>35.25</v>
      </c>
      <c r="F2143" s="77" t="s">
        <v>225</v>
      </c>
      <c r="G2143" s="77" t="s">
        <v>207</v>
      </c>
      <c r="H2143" s="77" t="s">
        <v>189</v>
      </c>
      <c r="I2143" s="13">
        <v>4</v>
      </c>
      <c r="J2143" s="14">
        <v>2015</v>
      </c>
      <c r="K2143" s="78" t="s">
        <v>4956</v>
      </c>
      <c r="L2143" s="79" t="s">
        <v>4956</v>
      </c>
      <c r="M2143" s="79" t="s">
        <v>4956</v>
      </c>
      <c r="N2143" s="15" t="e">
        <v>#N/A</v>
      </c>
      <c r="O2143" s="15" t="e">
        <v>#N/A</v>
      </c>
      <c r="P2143" s="80"/>
      <c r="Q2143" s="80"/>
    </row>
    <row r="2144" spans="1:17" hidden="1">
      <c r="A2144" t="s">
        <v>1461</v>
      </c>
      <c r="B2144" t="s">
        <v>2146</v>
      </c>
      <c r="C2144" s="1">
        <v>1.99</v>
      </c>
      <c r="E2144" s="42">
        <f t="shared" si="42"/>
        <v>1.99</v>
      </c>
      <c r="F2144" s="77" t="s">
        <v>225</v>
      </c>
      <c r="G2144" s="77" t="s">
        <v>207</v>
      </c>
      <c r="H2144" s="77" t="s">
        <v>189</v>
      </c>
      <c r="I2144" s="13">
        <v>4</v>
      </c>
      <c r="J2144" s="14">
        <v>2015</v>
      </c>
      <c r="K2144" s="78" t="s">
        <v>97</v>
      </c>
      <c r="L2144" s="79" t="s">
        <v>1288</v>
      </c>
      <c r="M2144" s="79" t="s">
        <v>23</v>
      </c>
      <c r="N2144" s="15" t="s">
        <v>28</v>
      </c>
      <c r="O2144" s="15" t="s">
        <v>24</v>
      </c>
      <c r="P2144" s="80" t="s">
        <v>2131</v>
      </c>
      <c r="Q2144" s="80"/>
    </row>
    <row r="2145" spans="1:17" hidden="1">
      <c r="A2145" t="s">
        <v>1461</v>
      </c>
      <c r="B2145" t="s">
        <v>2146</v>
      </c>
      <c r="C2145" s="1">
        <v>1.99</v>
      </c>
      <c r="E2145" s="42">
        <f t="shared" si="42"/>
        <v>1.99</v>
      </c>
      <c r="F2145" s="77" t="s">
        <v>225</v>
      </c>
      <c r="G2145" s="77" t="s">
        <v>207</v>
      </c>
      <c r="H2145" s="77" t="s">
        <v>189</v>
      </c>
      <c r="I2145" s="13">
        <v>4</v>
      </c>
      <c r="J2145" s="14">
        <v>2015</v>
      </c>
      <c r="K2145" s="78" t="s">
        <v>97</v>
      </c>
      <c r="L2145" s="79" t="s">
        <v>1288</v>
      </c>
      <c r="M2145" s="79" t="s">
        <v>23</v>
      </c>
      <c r="N2145" s="15" t="s">
        <v>28</v>
      </c>
      <c r="O2145" s="15" t="s">
        <v>24</v>
      </c>
      <c r="P2145" s="80" t="s">
        <v>2131</v>
      </c>
      <c r="Q2145" s="80"/>
    </row>
    <row r="2146" spans="1:17" hidden="1">
      <c r="A2146" t="s">
        <v>1464</v>
      </c>
      <c r="B2146" t="s">
        <v>2143</v>
      </c>
      <c r="C2146" s="1">
        <v>59.77</v>
      </c>
      <c r="E2146" s="42">
        <f t="shared" si="42"/>
        <v>59.77</v>
      </c>
      <c r="F2146" s="77" t="s">
        <v>225</v>
      </c>
      <c r="G2146" s="77" t="s">
        <v>207</v>
      </c>
      <c r="H2146" s="77" t="s">
        <v>189</v>
      </c>
      <c r="I2146" s="13">
        <v>5</v>
      </c>
      <c r="J2146" s="14">
        <v>2015</v>
      </c>
      <c r="K2146" s="78" t="s">
        <v>78</v>
      </c>
      <c r="L2146" s="79" t="s">
        <v>2152</v>
      </c>
      <c r="M2146" s="79" t="s">
        <v>23</v>
      </c>
      <c r="N2146" s="15" t="s">
        <v>28</v>
      </c>
      <c r="O2146" s="15" t="s">
        <v>29</v>
      </c>
      <c r="P2146" s="80" t="s">
        <v>2130</v>
      </c>
      <c r="Q2146" s="80"/>
    </row>
    <row r="2147" spans="1:17" hidden="1">
      <c r="A2147" t="s">
        <v>1465</v>
      </c>
      <c r="B2147" t="s">
        <v>2148</v>
      </c>
      <c r="C2147" s="1">
        <v>42.68</v>
      </c>
      <c r="E2147" s="42">
        <f t="shared" si="42"/>
        <v>42.68</v>
      </c>
      <c r="F2147" s="77" t="s">
        <v>225</v>
      </c>
      <c r="G2147" s="77" t="s">
        <v>207</v>
      </c>
      <c r="H2147" s="77" t="s">
        <v>189</v>
      </c>
      <c r="I2147" s="13">
        <v>5</v>
      </c>
      <c r="J2147" s="14">
        <v>2015</v>
      </c>
      <c r="K2147" s="78" t="s">
        <v>97</v>
      </c>
      <c r="L2147" s="79" t="s">
        <v>1288</v>
      </c>
      <c r="M2147" s="79" t="s">
        <v>23</v>
      </c>
      <c r="N2147" s="15" t="s">
        <v>28</v>
      </c>
      <c r="O2147" s="15" t="s">
        <v>24</v>
      </c>
      <c r="P2147" s="80" t="s">
        <v>2131</v>
      </c>
      <c r="Q2147" s="80"/>
    </row>
    <row r="2148" spans="1:17" hidden="1">
      <c r="A2148" t="s">
        <v>1484</v>
      </c>
      <c r="B2148" t="s">
        <v>2144</v>
      </c>
      <c r="C2148" s="1">
        <v>-0.73</v>
      </c>
      <c r="E2148" s="42">
        <f t="shared" ref="E2148:E2179" si="43">C2148</f>
        <v>-0.73</v>
      </c>
      <c r="F2148" s="77" t="s">
        <v>1038</v>
      </c>
      <c r="G2148" s="77" t="s">
        <v>207</v>
      </c>
      <c r="H2148" s="77" t="s">
        <v>189</v>
      </c>
      <c r="I2148" s="13">
        <v>5</v>
      </c>
      <c r="J2148" s="14">
        <v>2015</v>
      </c>
      <c r="K2148" s="78" t="s">
        <v>97</v>
      </c>
      <c r="L2148" s="79" t="s">
        <v>1288</v>
      </c>
      <c r="M2148" s="79" t="s">
        <v>23</v>
      </c>
      <c r="N2148" s="15" t="s">
        <v>28</v>
      </c>
      <c r="O2148" s="15" t="s">
        <v>24</v>
      </c>
      <c r="P2148" s="80" t="s">
        <v>2131</v>
      </c>
      <c r="Q2148" s="80"/>
    </row>
    <row r="2149" spans="1:17" hidden="1">
      <c r="A2149" t="s">
        <v>1485</v>
      </c>
      <c r="B2149" t="s">
        <v>2146</v>
      </c>
      <c r="C2149" s="1">
        <v>3.24</v>
      </c>
      <c r="E2149" s="42">
        <f t="shared" si="43"/>
        <v>3.24</v>
      </c>
      <c r="F2149" s="77" t="s">
        <v>225</v>
      </c>
      <c r="G2149" s="77" t="s">
        <v>207</v>
      </c>
      <c r="H2149" s="77" t="s">
        <v>189</v>
      </c>
      <c r="I2149" s="13">
        <v>5</v>
      </c>
      <c r="J2149" s="14">
        <v>2015</v>
      </c>
      <c r="K2149" s="78" t="s">
        <v>34</v>
      </c>
      <c r="L2149" s="79" t="s">
        <v>1288</v>
      </c>
      <c r="M2149" s="79" t="s">
        <v>36</v>
      </c>
      <c r="N2149" s="15" t="s">
        <v>28</v>
      </c>
      <c r="O2149" s="15" t="s">
        <v>29</v>
      </c>
      <c r="P2149" s="80" t="s">
        <v>2130</v>
      </c>
      <c r="Q2149" s="80"/>
    </row>
    <row r="2150" spans="1:17" hidden="1">
      <c r="A2150" t="s">
        <v>1495</v>
      </c>
      <c r="B2150" t="s">
        <v>2143</v>
      </c>
      <c r="C2150" s="1">
        <v>60.94</v>
      </c>
      <c r="E2150" s="42">
        <f t="shared" si="43"/>
        <v>60.94</v>
      </c>
      <c r="F2150" s="77" t="s">
        <v>225</v>
      </c>
      <c r="G2150" s="77" t="s">
        <v>207</v>
      </c>
      <c r="H2150" s="77" t="s">
        <v>189</v>
      </c>
      <c r="I2150" s="13">
        <v>6</v>
      </c>
      <c r="J2150" s="14">
        <v>2015</v>
      </c>
      <c r="K2150" s="78" t="s">
        <v>78</v>
      </c>
      <c r="L2150" s="79" t="s">
        <v>2152</v>
      </c>
      <c r="M2150" s="79" t="s">
        <v>23</v>
      </c>
      <c r="N2150" s="15" t="s">
        <v>28</v>
      </c>
      <c r="O2150" s="15" t="s">
        <v>29</v>
      </c>
      <c r="P2150" s="80" t="s">
        <v>2130</v>
      </c>
      <c r="Q2150" s="80"/>
    </row>
    <row r="2151" spans="1:17" hidden="1">
      <c r="A2151" t="s">
        <v>1495</v>
      </c>
      <c r="B2151" s="112" t="s">
        <v>2149</v>
      </c>
      <c r="C2151" s="1">
        <v>98.65</v>
      </c>
      <c r="E2151" s="42">
        <f t="shared" si="43"/>
        <v>98.65</v>
      </c>
      <c r="F2151" s="77" t="s">
        <v>225</v>
      </c>
      <c r="G2151" s="77" t="s">
        <v>207</v>
      </c>
      <c r="H2151" s="77" t="s">
        <v>189</v>
      </c>
      <c r="I2151" s="13">
        <v>6</v>
      </c>
      <c r="J2151" s="14">
        <v>2015</v>
      </c>
      <c r="K2151" s="78" t="s">
        <v>417</v>
      </c>
      <c r="L2151" s="79" t="s">
        <v>1288</v>
      </c>
      <c r="M2151" s="79" t="s">
        <v>23</v>
      </c>
      <c r="N2151" s="15" t="s">
        <v>28</v>
      </c>
      <c r="O2151" s="15" t="s">
        <v>29</v>
      </c>
      <c r="P2151" s="80" t="s">
        <v>2130</v>
      </c>
      <c r="Q2151" s="80"/>
    </row>
    <row r="2152" spans="1:17" hidden="1">
      <c r="A2152" t="s">
        <v>1497</v>
      </c>
      <c r="B2152" t="s">
        <v>2144</v>
      </c>
      <c r="C2152" s="1">
        <v>13.33</v>
      </c>
      <c r="E2152" s="42">
        <f t="shared" si="43"/>
        <v>13.33</v>
      </c>
      <c r="F2152" s="77" t="s">
        <v>225</v>
      </c>
      <c r="G2152" s="77" t="s">
        <v>207</v>
      </c>
      <c r="H2152" s="77" t="s">
        <v>189</v>
      </c>
      <c r="I2152" s="13">
        <v>6</v>
      </c>
      <c r="J2152" s="14">
        <v>2015</v>
      </c>
      <c r="K2152" s="78" t="s">
        <v>97</v>
      </c>
      <c r="L2152" s="79" t="s">
        <v>1288</v>
      </c>
      <c r="M2152" s="79" t="s">
        <v>23</v>
      </c>
      <c r="N2152" s="15" t="s">
        <v>28</v>
      </c>
      <c r="O2152" s="15" t="s">
        <v>24</v>
      </c>
      <c r="P2152" s="80" t="s">
        <v>2131</v>
      </c>
      <c r="Q2152" s="80"/>
    </row>
    <row r="2153" spans="1:17" hidden="1">
      <c r="A2153" t="s">
        <v>1499</v>
      </c>
      <c r="B2153" t="s">
        <v>2144</v>
      </c>
      <c r="C2153" s="1">
        <v>103.08</v>
      </c>
      <c r="E2153" s="42">
        <f t="shared" si="43"/>
        <v>103.08</v>
      </c>
      <c r="F2153" s="77" t="s">
        <v>225</v>
      </c>
      <c r="G2153" s="77" t="s">
        <v>207</v>
      </c>
      <c r="H2153" s="77" t="s">
        <v>189</v>
      </c>
      <c r="I2153" s="13">
        <v>6</v>
      </c>
      <c r="J2153" s="14">
        <v>2015</v>
      </c>
      <c r="K2153" s="78" t="s">
        <v>97</v>
      </c>
      <c r="L2153" s="79" t="s">
        <v>1288</v>
      </c>
      <c r="M2153" s="79" t="s">
        <v>23</v>
      </c>
      <c r="N2153" s="15" t="s">
        <v>28</v>
      </c>
      <c r="O2153" s="15" t="s">
        <v>24</v>
      </c>
      <c r="P2153" s="80" t="s">
        <v>2131</v>
      </c>
      <c r="Q2153" s="80"/>
    </row>
    <row r="2154" spans="1:17" hidden="1">
      <c r="A2154" t="s">
        <v>1499</v>
      </c>
      <c r="B2154" t="s">
        <v>2144</v>
      </c>
      <c r="C2154" s="1">
        <v>45.85</v>
      </c>
      <c r="E2154" s="42">
        <f t="shared" si="43"/>
        <v>45.85</v>
      </c>
      <c r="F2154" s="77" t="s">
        <v>225</v>
      </c>
      <c r="G2154" s="77" t="s">
        <v>207</v>
      </c>
      <c r="H2154" s="77" t="s">
        <v>189</v>
      </c>
      <c r="I2154" s="13">
        <v>6</v>
      </c>
      <c r="J2154" s="14">
        <v>2015</v>
      </c>
      <c r="K2154" s="78" t="s">
        <v>97</v>
      </c>
      <c r="L2154" s="79" t="s">
        <v>1288</v>
      </c>
      <c r="M2154" s="79" t="s">
        <v>23</v>
      </c>
      <c r="N2154" s="15" t="s">
        <v>28</v>
      </c>
      <c r="O2154" s="15" t="s">
        <v>24</v>
      </c>
      <c r="P2154" s="80" t="s">
        <v>2131</v>
      </c>
      <c r="Q2154" s="80"/>
    </row>
    <row r="2155" spans="1:17" hidden="1">
      <c r="A2155" t="s">
        <v>1517</v>
      </c>
      <c r="B2155" t="s">
        <v>2150</v>
      </c>
      <c r="C2155" s="1">
        <v>107.17</v>
      </c>
      <c r="E2155" s="42">
        <f t="shared" si="43"/>
        <v>107.17</v>
      </c>
      <c r="F2155" s="77" t="s">
        <v>225</v>
      </c>
      <c r="G2155" s="77" t="s">
        <v>207</v>
      </c>
      <c r="H2155" s="77" t="s">
        <v>189</v>
      </c>
      <c r="I2155" s="13">
        <v>6</v>
      </c>
      <c r="J2155" s="14">
        <v>2015</v>
      </c>
      <c r="K2155" s="78" t="s">
        <v>491</v>
      </c>
      <c r="L2155" s="79" t="s">
        <v>1288</v>
      </c>
      <c r="M2155" s="79" t="s">
        <v>23</v>
      </c>
      <c r="N2155" s="15" t="s">
        <v>28</v>
      </c>
      <c r="O2155" s="15" t="s">
        <v>29</v>
      </c>
      <c r="P2155" s="80" t="s">
        <v>2130</v>
      </c>
      <c r="Q2155" s="80"/>
    </row>
    <row r="2156" spans="1:17" hidden="1">
      <c r="A2156" t="s">
        <v>1530</v>
      </c>
      <c r="B2156" t="s">
        <v>2151</v>
      </c>
      <c r="C2156" s="1">
        <v>58.42</v>
      </c>
      <c r="E2156" s="42">
        <f t="shared" si="43"/>
        <v>58.42</v>
      </c>
      <c r="F2156" s="77" t="s">
        <v>225</v>
      </c>
      <c r="G2156" s="77" t="s">
        <v>207</v>
      </c>
      <c r="H2156" s="77" t="s">
        <v>189</v>
      </c>
      <c r="I2156" s="13">
        <v>7</v>
      </c>
      <c r="J2156" s="14">
        <v>2015</v>
      </c>
      <c r="K2156" s="78" t="s">
        <v>56</v>
      </c>
      <c r="L2156" s="79" t="s">
        <v>1288</v>
      </c>
      <c r="M2156" s="79" t="s">
        <v>165</v>
      </c>
      <c r="N2156" s="15" t="s">
        <v>28</v>
      </c>
      <c r="O2156" s="15" t="s">
        <v>29</v>
      </c>
      <c r="P2156" s="80" t="s">
        <v>2130</v>
      </c>
      <c r="Q2156" s="80"/>
    </row>
    <row r="2157" spans="1:17" hidden="1">
      <c r="A2157" t="s">
        <v>1534</v>
      </c>
      <c r="B2157" t="s">
        <v>2144</v>
      </c>
      <c r="C2157" s="1">
        <v>79.63</v>
      </c>
      <c r="E2157" s="42">
        <f t="shared" si="43"/>
        <v>79.63</v>
      </c>
      <c r="F2157" s="77" t="s">
        <v>225</v>
      </c>
      <c r="G2157" s="77" t="s">
        <v>207</v>
      </c>
      <c r="H2157" s="77" t="s">
        <v>189</v>
      </c>
      <c r="I2157" s="13">
        <v>7</v>
      </c>
      <c r="J2157" s="14">
        <v>2015</v>
      </c>
      <c r="K2157" s="78" t="s">
        <v>4956</v>
      </c>
      <c r="L2157" s="79" t="s">
        <v>4956</v>
      </c>
      <c r="M2157" s="79" t="s">
        <v>4956</v>
      </c>
      <c r="N2157" s="15" t="e">
        <v>#N/A</v>
      </c>
      <c r="O2157" s="15" t="e">
        <v>#N/A</v>
      </c>
      <c r="P2157" s="80"/>
      <c r="Q2157" s="80"/>
    </row>
    <row r="2158" spans="1:17" hidden="1">
      <c r="A2158" t="s">
        <v>1537</v>
      </c>
      <c r="B2158" t="s">
        <v>2144</v>
      </c>
      <c r="C2158" s="1">
        <v>370.16</v>
      </c>
      <c r="E2158" s="42">
        <f t="shared" si="43"/>
        <v>370.16</v>
      </c>
      <c r="F2158" s="77" t="s">
        <v>225</v>
      </c>
      <c r="G2158" s="77" t="s">
        <v>207</v>
      </c>
      <c r="H2158" s="77" t="s">
        <v>189</v>
      </c>
      <c r="I2158" s="13">
        <v>7</v>
      </c>
      <c r="J2158" s="14">
        <v>2015</v>
      </c>
      <c r="K2158" s="78" t="s">
        <v>4956</v>
      </c>
      <c r="L2158" s="79" t="s">
        <v>4956</v>
      </c>
      <c r="M2158" s="79" t="s">
        <v>4956</v>
      </c>
      <c r="N2158" s="15" t="e">
        <v>#N/A</v>
      </c>
      <c r="O2158" s="15" t="e">
        <v>#N/A</v>
      </c>
      <c r="P2158" s="80"/>
      <c r="Q2158" s="80"/>
    </row>
    <row r="2159" spans="1:17" hidden="1">
      <c r="A2159" t="s">
        <v>1537</v>
      </c>
      <c r="B2159" t="s">
        <v>2143</v>
      </c>
      <c r="C2159" s="1">
        <v>59.25</v>
      </c>
      <c r="E2159" s="42">
        <f t="shared" si="43"/>
        <v>59.25</v>
      </c>
      <c r="F2159" s="77" t="s">
        <v>225</v>
      </c>
      <c r="G2159" s="77" t="s">
        <v>207</v>
      </c>
      <c r="H2159" s="77" t="s">
        <v>189</v>
      </c>
      <c r="I2159" s="13">
        <v>7</v>
      </c>
      <c r="J2159" s="14">
        <v>2015</v>
      </c>
      <c r="K2159" s="78" t="s">
        <v>78</v>
      </c>
      <c r="L2159" s="79" t="s">
        <v>2152</v>
      </c>
      <c r="M2159" s="79" t="s">
        <v>23</v>
      </c>
      <c r="N2159" s="15" t="s">
        <v>28</v>
      </c>
      <c r="O2159" s="15" t="s">
        <v>29</v>
      </c>
      <c r="P2159" s="80" t="s">
        <v>2130</v>
      </c>
      <c r="Q2159" s="80"/>
    </row>
    <row r="2160" spans="1:17" hidden="1">
      <c r="A2160" t="s">
        <v>1537</v>
      </c>
      <c r="B2160" s="112" t="s">
        <v>2149</v>
      </c>
      <c r="C2160" s="1">
        <v>149.68</v>
      </c>
      <c r="E2160" s="42">
        <f t="shared" si="43"/>
        <v>149.68</v>
      </c>
      <c r="F2160" s="77" t="s">
        <v>225</v>
      </c>
      <c r="G2160" s="77" t="s">
        <v>207</v>
      </c>
      <c r="H2160" s="77" t="s">
        <v>189</v>
      </c>
      <c r="I2160" s="13">
        <v>7</v>
      </c>
      <c r="J2160" s="14">
        <v>2015</v>
      </c>
      <c r="K2160" s="78" t="s">
        <v>417</v>
      </c>
      <c r="L2160" s="79" t="s">
        <v>1288</v>
      </c>
      <c r="M2160" s="79" t="s">
        <v>23</v>
      </c>
      <c r="N2160" s="15" t="s">
        <v>28</v>
      </c>
      <c r="O2160" s="15" t="s">
        <v>29</v>
      </c>
      <c r="P2160" s="80" t="s">
        <v>2130</v>
      </c>
      <c r="Q2160" s="80"/>
    </row>
    <row r="2161" spans="1:17" hidden="1">
      <c r="A2161" t="s">
        <v>1541</v>
      </c>
      <c r="B2161" t="s">
        <v>2144</v>
      </c>
      <c r="C2161" s="1">
        <v>10.8</v>
      </c>
      <c r="E2161" s="42">
        <f t="shared" si="43"/>
        <v>10.8</v>
      </c>
      <c r="F2161" s="77" t="s">
        <v>225</v>
      </c>
      <c r="G2161" s="77" t="s">
        <v>207</v>
      </c>
      <c r="H2161" s="77" t="s">
        <v>189</v>
      </c>
      <c r="I2161" s="13">
        <v>7</v>
      </c>
      <c r="J2161" s="14">
        <v>2015</v>
      </c>
      <c r="K2161" s="78" t="s">
        <v>4956</v>
      </c>
      <c r="L2161" s="79" t="s">
        <v>4956</v>
      </c>
      <c r="M2161" s="79" t="s">
        <v>4956</v>
      </c>
      <c r="N2161" s="15" t="e">
        <v>#N/A</v>
      </c>
      <c r="O2161" s="15" t="e">
        <v>#N/A</v>
      </c>
      <c r="P2161" s="80"/>
      <c r="Q2161" s="80"/>
    </row>
    <row r="2162" spans="1:17" hidden="1">
      <c r="A2162" t="s">
        <v>1544</v>
      </c>
      <c r="B2162" t="s">
        <v>2151</v>
      </c>
      <c r="C2162" s="1">
        <v>116.35</v>
      </c>
      <c r="E2162" s="42">
        <f t="shared" si="43"/>
        <v>116.35</v>
      </c>
      <c r="F2162" s="77" t="s">
        <v>225</v>
      </c>
      <c r="G2162" s="77" t="s">
        <v>207</v>
      </c>
      <c r="H2162" s="77" t="s">
        <v>189</v>
      </c>
      <c r="I2162" s="13">
        <v>7</v>
      </c>
      <c r="J2162" s="14">
        <v>2015</v>
      </c>
      <c r="K2162" s="78" t="s">
        <v>56</v>
      </c>
      <c r="L2162" s="79" t="s">
        <v>1288</v>
      </c>
      <c r="M2162" s="79" t="s">
        <v>165</v>
      </c>
      <c r="N2162" s="15" t="s">
        <v>28</v>
      </c>
      <c r="O2162" s="15" t="s">
        <v>29</v>
      </c>
      <c r="P2162" s="80" t="s">
        <v>2130</v>
      </c>
      <c r="Q2162" s="80"/>
    </row>
    <row r="2163" spans="1:17" hidden="1">
      <c r="A2163" t="s">
        <v>1553</v>
      </c>
      <c r="B2163" t="s">
        <v>2145</v>
      </c>
      <c r="C2163" s="1">
        <v>11.2</v>
      </c>
      <c r="E2163" s="42">
        <f t="shared" si="43"/>
        <v>11.2</v>
      </c>
      <c r="F2163" s="77" t="s">
        <v>225</v>
      </c>
      <c r="G2163" s="77" t="s">
        <v>207</v>
      </c>
      <c r="H2163" s="77" t="s">
        <v>189</v>
      </c>
      <c r="I2163" s="13">
        <v>8</v>
      </c>
      <c r="J2163" s="14">
        <v>2015</v>
      </c>
      <c r="K2163" s="78" t="s">
        <v>4956</v>
      </c>
      <c r="L2163" s="79" t="s">
        <v>4956</v>
      </c>
      <c r="M2163" s="79" t="s">
        <v>4956</v>
      </c>
      <c r="N2163" s="15" t="e">
        <v>#N/A</v>
      </c>
      <c r="O2163" s="15" t="e">
        <v>#N/A</v>
      </c>
      <c r="P2163" s="80"/>
      <c r="Q2163" s="80"/>
    </row>
    <row r="2164" spans="1:17" hidden="1">
      <c r="A2164" t="s">
        <v>1553</v>
      </c>
      <c r="B2164" t="s">
        <v>2143</v>
      </c>
      <c r="C2164" s="1">
        <v>64.39</v>
      </c>
      <c r="E2164" s="42">
        <f t="shared" si="43"/>
        <v>64.39</v>
      </c>
      <c r="F2164" s="77" t="s">
        <v>225</v>
      </c>
      <c r="G2164" s="77" t="s">
        <v>207</v>
      </c>
      <c r="H2164" s="77" t="s">
        <v>189</v>
      </c>
      <c r="I2164" s="13">
        <v>8</v>
      </c>
      <c r="J2164" s="14">
        <v>2015</v>
      </c>
      <c r="K2164" s="78" t="s">
        <v>78</v>
      </c>
      <c r="L2164" s="79" t="s">
        <v>2152</v>
      </c>
      <c r="M2164" s="79" t="s">
        <v>23</v>
      </c>
      <c r="N2164" s="15" t="s">
        <v>28</v>
      </c>
      <c r="O2164" s="15" t="s">
        <v>29</v>
      </c>
      <c r="P2164" s="80" t="s">
        <v>2130</v>
      </c>
      <c r="Q2164" s="80"/>
    </row>
    <row r="2165" spans="1:17" hidden="1">
      <c r="A2165" t="s">
        <v>1553</v>
      </c>
      <c r="B2165" s="112" t="s">
        <v>2149</v>
      </c>
      <c r="C2165" s="1">
        <v>30.36</v>
      </c>
      <c r="E2165" s="42">
        <f t="shared" si="43"/>
        <v>30.36</v>
      </c>
      <c r="F2165" s="77" t="s">
        <v>225</v>
      </c>
      <c r="G2165" s="77" t="s">
        <v>207</v>
      </c>
      <c r="H2165" s="77" t="s">
        <v>189</v>
      </c>
      <c r="I2165" s="13">
        <v>8</v>
      </c>
      <c r="J2165" s="14">
        <v>2015</v>
      </c>
      <c r="K2165" s="78" t="s">
        <v>417</v>
      </c>
      <c r="L2165" s="79" t="s">
        <v>1288</v>
      </c>
      <c r="M2165" s="79" t="s">
        <v>23</v>
      </c>
      <c r="N2165" s="15" t="s">
        <v>28</v>
      </c>
      <c r="O2165" s="15" t="s">
        <v>29</v>
      </c>
      <c r="P2165" s="80" t="s">
        <v>2130</v>
      </c>
      <c r="Q2165" s="80"/>
    </row>
    <row r="2166" spans="1:17" hidden="1">
      <c r="A2166" t="s">
        <v>1554</v>
      </c>
      <c r="B2166" t="s">
        <v>2145</v>
      </c>
      <c r="C2166" s="1">
        <v>11.2</v>
      </c>
      <c r="E2166" s="42">
        <f t="shared" si="43"/>
        <v>11.2</v>
      </c>
      <c r="F2166" s="77" t="s">
        <v>225</v>
      </c>
      <c r="G2166" s="77" t="s">
        <v>207</v>
      </c>
      <c r="H2166" s="77" t="s">
        <v>189</v>
      </c>
      <c r="I2166" s="13">
        <v>8</v>
      </c>
      <c r="J2166" s="14">
        <v>2015</v>
      </c>
      <c r="K2166" s="78" t="s">
        <v>4956</v>
      </c>
      <c r="L2166" s="79" t="s">
        <v>4956</v>
      </c>
      <c r="M2166" s="79" t="s">
        <v>4956</v>
      </c>
      <c r="N2166" s="15" t="e">
        <v>#N/A</v>
      </c>
      <c r="O2166" s="15" t="e">
        <v>#N/A</v>
      </c>
      <c r="P2166" s="80"/>
      <c r="Q2166" s="80"/>
    </row>
    <row r="2167" spans="1:17" hidden="1">
      <c r="A2167" t="s">
        <v>1554</v>
      </c>
      <c r="B2167" t="s">
        <v>2145</v>
      </c>
      <c r="C2167" s="1">
        <v>69.95</v>
      </c>
      <c r="E2167" s="42">
        <f t="shared" si="43"/>
        <v>69.95</v>
      </c>
      <c r="F2167" s="77" t="s">
        <v>225</v>
      </c>
      <c r="G2167" s="77" t="s">
        <v>207</v>
      </c>
      <c r="H2167" s="77" t="s">
        <v>189</v>
      </c>
      <c r="I2167" s="13">
        <v>8</v>
      </c>
      <c r="J2167" s="14">
        <v>2015</v>
      </c>
      <c r="K2167" s="78" t="s">
        <v>4956</v>
      </c>
      <c r="L2167" s="79" t="s">
        <v>4956</v>
      </c>
      <c r="M2167" s="79" t="s">
        <v>4956</v>
      </c>
      <c r="N2167" s="15" t="e">
        <v>#N/A</v>
      </c>
      <c r="O2167" s="15" t="e">
        <v>#N/A</v>
      </c>
      <c r="P2167" s="80"/>
      <c r="Q2167" s="80"/>
    </row>
    <row r="2168" spans="1:17" hidden="1">
      <c r="A2168" t="s">
        <v>1557</v>
      </c>
      <c r="B2168" t="s">
        <v>2144</v>
      </c>
      <c r="C2168" s="1">
        <v>50</v>
      </c>
      <c r="E2168" s="42">
        <f t="shared" si="43"/>
        <v>50</v>
      </c>
      <c r="F2168" s="77" t="s">
        <v>225</v>
      </c>
      <c r="G2168" s="77" t="s">
        <v>207</v>
      </c>
      <c r="H2168" s="77" t="s">
        <v>189</v>
      </c>
      <c r="I2168" s="13">
        <v>8</v>
      </c>
      <c r="J2168" s="14">
        <v>2015</v>
      </c>
      <c r="K2168" s="78" t="s">
        <v>4956</v>
      </c>
      <c r="L2168" s="79" t="s">
        <v>4956</v>
      </c>
      <c r="M2168" s="79" t="s">
        <v>4956</v>
      </c>
      <c r="N2168" s="15" t="e">
        <v>#N/A</v>
      </c>
      <c r="O2168" s="15" t="e">
        <v>#N/A</v>
      </c>
      <c r="P2168" s="80"/>
      <c r="Q2168" s="80"/>
    </row>
    <row r="2169" spans="1:17" hidden="1">
      <c r="A2169" t="s">
        <v>1561</v>
      </c>
      <c r="B2169" t="s">
        <v>2144</v>
      </c>
      <c r="C2169" s="1">
        <v>61.52</v>
      </c>
      <c r="E2169" s="42">
        <f t="shared" si="43"/>
        <v>61.52</v>
      </c>
      <c r="F2169" s="77" t="s">
        <v>225</v>
      </c>
      <c r="G2169" s="77" t="s">
        <v>207</v>
      </c>
      <c r="H2169" s="77" t="s">
        <v>189</v>
      </c>
      <c r="I2169" s="13">
        <v>8</v>
      </c>
      <c r="J2169" s="14">
        <v>2015</v>
      </c>
      <c r="K2169" s="78" t="s">
        <v>97</v>
      </c>
      <c r="L2169" s="79" t="s">
        <v>1288</v>
      </c>
      <c r="M2169" s="79" t="s">
        <v>23</v>
      </c>
      <c r="N2169" s="15" t="s">
        <v>28</v>
      </c>
      <c r="O2169" s="15" t="s">
        <v>24</v>
      </c>
      <c r="P2169" s="80" t="s">
        <v>2131</v>
      </c>
      <c r="Q2169" s="80"/>
    </row>
    <row r="2170" spans="1:17" hidden="1">
      <c r="A2170" t="s">
        <v>1569</v>
      </c>
      <c r="B2170" t="s">
        <v>2145</v>
      </c>
      <c r="C2170" s="1">
        <v>15.9</v>
      </c>
      <c r="E2170" s="42">
        <f t="shared" si="43"/>
        <v>15.9</v>
      </c>
      <c r="F2170" s="77" t="s">
        <v>225</v>
      </c>
      <c r="G2170" s="77" t="s">
        <v>207</v>
      </c>
      <c r="H2170" s="77" t="s">
        <v>189</v>
      </c>
      <c r="I2170" s="13">
        <v>8</v>
      </c>
      <c r="J2170" s="14">
        <v>2015</v>
      </c>
      <c r="K2170" s="78" t="s">
        <v>4956</v>
      </c>
      <c r="L2170" s="79" t="s">
        <v>4956</v>
      </c>
      <c r="M2170" s="79" t="s">
        <v>4956</v>
      </c>
      <c r="N2170" s="15" t="e">
        <v>#N/A</v>
      </c>
      <c r="O2170" s="15" t="e">
        <v>#N/A</v>
      </c>
      <c r="P2170" s="80"/>
      <c r="Q2170" s="80"/>
    </row>
    <row r="2171" spans="1:17" hidden="1">
      <c r="A2171" t="s">
        <v>1569</v>
      </c>
      <c r="B2171" t="s">
        <v>2145</v>
      </c>
      <c r="C2171" s="1">
        <v>57.79</v>
      </c>
      <c r="E2171" s="42">
        <f t="shared" si="43"/>
        <v>57.79</v>
      </c>
      <c r="F2171" s="77" t="s">
        <v>225</v>
      </c>
      <c r="G2171" s="77" t="s">
        <v>207</v>
      </c>
      <c r="H2171" s="77" t="s">
        <v>189</v>
      </c>
      <c r="I2171" s="13">
        <v>8</v>
      </c>
      <c r="J2171" s="14">
        <v>2015</v>
      </c>
      <c r="K2171" s="78" t="s">
        <v>4956</v>
      </c>
      <c r="L2171" s="79" t="s">
        <v>4956</v>
      </c>
      <c r="M2171" s="79" t="s">
        <v>4956</v>
      </c>
      <c r="N2171" s="15" t="e">
        <v>#N/A</v>
      </c>
      <c r="O2171" s="15" t="e">
        <v>#N/A</v>
      </c>
      <c r="P2171" s="80"/>
      <c r="Q2171" s="80"/>
    </row>
    <row r="2172" spans="1:17" hidden="1">
      <c r="A2172" t="s">
        <v>3753</v>
      </c>
      <c r="B2172" t="s">
        <v>2144</v>
      </c>
      <c r="C2172" s="1">
        <v>27.8</v>
      </c>
      <c r="E2172" s="42">
        <f t="shared" si="43"/>
        <v>27.8</v>
      </c>
      <c r="F2172" s="77" t="s">
        <v>225</v>
      </c>
      <c r="G2172" s="77" t="s">
        <v>207</v>
      </c>
      <c r="H2172" s="77" t="s">
        <v>189</v>
      </c>
      <c r="I2172" s="13">
        <v>9</v>
      </c>
      <c r="J2172" s="14">
        <v>2015</v>
      </c>
      <c r="K2172" s="78" t="s">
        <v>351</v>
      </c>
      <c r="L2172" s="79" t="s">
        <v>1288</v>
      </c>
      <c r="M2172" s="79" t="s">
        <v>309</v>
      </c>
      <c r="N2172" s="15" t="s">
        <v>28</v>
      </c>
      <c r="O2172" s="15" t="s">
        <v>29</v>
      </c>
      <c r="P2172" s="80" t="s">
        <v>2130</v>
      </c>
      <c r="Q2172" s="80"/>
    </row>
    <row r="2173" spans="1:17" hidden="1">
      <c r="A2173" t="s">
        <v>3753</v>
      </c>
      <c r="B2173" t="s">
        <v>2144</v>
      </c>
      <c r="C2173" s="1">
        <v>117.99</v>
      </c>
      <c r="E2173" s="42">
        <f t="shared" si="43"/>
        <v>117.99</v>
      </c>
      <c r="F2173" s="77" t="s">
        <v>225</v>
      </c>
      <c r="G2173" s="77" t="s">
        <v>207</v>
      </c>
      <c r="H2173" s="77" t="s">
        <v>189</v>
      </c>
      <c r="I2173" s="13">
        <v>9</v>
      </c>
      <c r="J2173" s="14">
        <v>2015</v>
      </c>
      <c r="K2173" s="78" t="s">
        <v>351</v>
      </c>
      <c r="L2173" s="79" t="s">
        <v>1288</v>
      </c>
      <c r="M2173" s="79" t="s">
        <v>309</v>
      </c>
      <c r="N2173" s="15" t="s">
        <v>28</v>
      </c>
      <c r="O2173" s="15" t="s">
        <v>29</v>
      </c>
      <c r="P2173" s="80" t="s">
        <v>2130</v>
      </c>
      <c r="Q2173" s="80"/>
    </row>
    <row r="2174" spans="1:17" hidden="1">
      <c r="A2174" t="s">
        <v>3780</v>
      </c>
      <c r="B2174" t="s">
        <v>3841</v>
      </c>
      <c r="C2174" s="1">
        <v>3.24</v>
      </c>
      <c r="E2174" s="42">
        <f t="shared" si="43"/>
        <v>3.24</v>
      </c>
      <c r="F2174" s="77" t="s">
        <v>225</v>
      </c>
      <c r="G2174" s="77" t="s">
        <v>207</v>
      </c>
      <c r="H2174" s="77" t="s">
        <v>189</v>
      </c>
      <c r="I2174" s="13">
        <v>10</v>
      </c>
      <c r="J2174" s="14">
        <v>2015</v>
      </c>
      <c r="K2174" s="78" t="s">
        <v>78</v>
      </c>
      <c r="L2174" s="79" t="s">
        <v>1288</v>
      </c>
      <c r="M2174" s="79" t="s">
        <v>23</v>
      </c>
      <c r="N2174" s="15" t="s">
        <v>28</v>
      </c>
      <c r="O2174" s="15" t="s">
        <v>29</v>
      </c>
      <c r="P2174" s="80" t="s">
        <v>2130</v>
      </c>
      <c r="Q2174" s="80"/>
    </row>
    <row r="2175" spans="1:17" hidden="1">
      <c r="A2175" t="s">
        <v>4776</v>
      </c>
      <c r="B2175" t="s">
        <v>2145</v>
      </c>
      <c r="C2175" s="1">
        <v>6.75</v>
      </c>
      <c r="E2175" s="42">
        <f t="shared" si="43"/>
        <v>6.75</v>
      </c>
      <c r="F2175" s="77" t="s">
        <v>225</v>
      </c>
      <c r="G2175" s="77" t="s">
        <v>207</v>
      </c>
      <c r="H2175" s="77" t="s">
        <v>189</v>
      </c>
      <c r="I2175" s="13">
        <v>11</v>
      </c>
      <c r="J2175" s="14">
        <v>2015</v>
      </c>
      <c r="K2175" s="78" t="s">
        <v>351</v>
      </c>
      <c r="L2175" s="79" t="s">
        <v>1288</v>
      </c>
      <c r="M2175" s="79" t="s">
        <v>309</v>
      </c>
      <c r="N2175" s="15" t="s">
        <v>28</v>
      </c>
      <c r="O2175" s="15" t="s">
        <v>29</v>
      </c>
      <c r="P2175" s="80" t="s">
        <v>2130</v>
      </c>
      <c r="Q2175" s="80"/>
    </row>
    <row r="2176" spans="1:17" hidden="1">
      <c r="A2176" t="s">
        <v>4776</v>
      </c>
      <c r="B2176" t="s">
        <v>2144</v>
      </c>
      <c r="C2176" s="1">
        <v>1.8</v>
      </c>
      <c r="E2176" s="42">
        <f t="shared" si="43"/>
        <v>1.8</v>
      </c>
      <c r="F2176" s="77" t="s">
        <v>225</v>
      </c>
      <c r="G2176" s="77" t="s">
        <v>207</v>
      </c>
      <c r="H2176" s="77" t="s">
        <v>189</v>
      </c>
      <c r="I2176" s="13">
        <v>11</v>
      </c>
      <c r="J2176" s="14">
        <v>2015</v>
      </c>
      <c r="K2176" s="78" t="s">
        <v>351</v>
      </c>
      <c r="L2176" s="79" t="s">
        <v>1288</v>
      </c>
      <c r="M2176" s="79" t="s">
        <v>309</v>
      </c>
      <c r="N2176" s="15" t="s">
        <v>28</v>
      </c>
      <c r="O2176" s="15" t="s">
        <v>29</v>
      </c>
      <c r="P2176" s="80" t="s">
        <v>2130</v>
      </c>
      <c r="Q2176" s="80"/>
    </row>
    <row r="2177" spans="1:17" hidden="1">
      <c r="A2177" t="s">
        <v>4777</v>
      </c>
      <c r="B2177" t="s">
        <v>2145</v>
      </c>
      <c r="C2177" s="1">
        <v>30.98</v>
      </c>
      <c r="E2177" s="42">
        <f t="shared" si="43"/>
        <v>30.98</v>
      </c>
      <c r="F2177" s="77" t="s">
        <v>225</v>
      </c>
      <c r="G2177" s="77" t="s">
        <v>207</v>
      </c>
      <c r="H2177" s="77" t="s">
        <v>189</v>
      </c>
      <c r="I2177" s="13">
        <v>11</v>
      </c>
      <c r="J2177" s="14">
        <v>2015</v>
      </c>
      <c r="K2177" s="78" t="s">
        <v>351</v>
      </c>
      <c r="L2177" s="79" t="s">
        <v>1288</v>
      </c>
      <c r="M2177" s="79" t="s">
        <v>309</v>
      </c>
      <c r="N2177" s="15" t="s">
        <v>28</v>
      </c>
      <c r="O2177" s="15" t="s">
        <v>29</v>
      </c>
      <c r="P2177" s="80" t="s">
        <v>2130</v>
      </c>
      <c r="Q2177" s="80"/>
    </row>
    <row r="2178" spans="1:17" hidden="1">
      <c r="A2178" t="s">
        <v>4777</v>
      </c>
      <c r="B2178" t="s">
        <v>2145</v>
      </c>
      <c r="C2178" s="1">
        <v>77.94</v>
      </c>
      <c r="E2178" s="42">
        <f t="shared" si="43"/>
        <v>77.94</v>
      </c>
      <c r="F2178" s="77" t="s">
        <v>225</v>
      </c>
      <c r="G2178" s="77" t="s">
        <v>207</v>
      </c>
      <c r="H2178" s="77" t="s">
        <v>189</v>
      </c>
      <c r="I2178" s="13">
        <v>11</v>
      </c>
      <c r="J2178" s="14">
        <v>2015</v>
      </c>
      <c r="K2178" s="78" t="s">
        <v>351</v>
      </c>
      <c r="L2178" s="79" t="s">
        <v>1288</v>
      </c>
      <c r="M2178" s="79" t="s">
        <v>309</v>
      </c>
      <c r="N2178" s="15" t="s">
        <v>28</v>
      </c>
      <c r="O2178" s="15" t="s">
        <v>29</v>
      </c>
      <c r="P2178" s="80" t="s">
        <v>2130</v>
      </c>
      <c r="Q2178" s="80"/>
    </row>
    <row r="2179" spans="1:17" hidden="1">
      <c r="A2179" t="s">
        <v>4777</v>
      </c>
      <c r="B2179" t="s">
        <v>2144</v>
      </c>
      <c r="C2179" s="1">
        <v>90.91</v>
      </c>
      <c r="E2179" s="42">
        <f t="shared" si="43"/>
        <v>90.91</v>
      </c>
      <c r="F2179" s="77" t="s">
        <v>225</v>
      </c>
      <c r="G2179" s="77" t="s">
        <v>207</v>
      </c>
      <c r="H2179" s="77" t="s">
        <v>189</v>
      </c>
      <c r="I2179" s="13">
        <v>11</v>
      </c>
      <c r="J2179" s="14">
        <v>2015</v>
      </c>
      <c r="K2179" s="78" t="s">
        <v>351</v>
      </c>
      <c r="L2179" s="79" t="s">
        <v>1288</v>
      </c>
      <c r="M2179" s="79" t="s">
        <v>309</v>
      </c>
      <c r="N2179" s="15" t="s">
        <v>28</v>
      </c>
      <c r="O2179" s="15" t="s">
        <v>29</v>
      </c>
      <c r="P2179" s="80" t="s">
        <v>2130</v>
      </c>
      <c r="Q2179" s="80"/>
    </row>
    <row r="2180" spans="1:17" hidden="1">
      <c r="A2180" t="s">
        <v>4778</v>
      </c>
      <c r="B2180" t="s">
        <v>2144</v>
      </c>
      <c r="C2180" s="1">
        <v>25.96</v>
      </c>
      <c r="E2180" s="42">
        <f t="shared" ref="E2180:E2212" si="44">C2180</f>
        <v>25.96</v>
      </c>
      <c r="F2180" s="77" t="s">
        <v>225</v>
      </c>
      <c r="G2180" s="77" t="s">
        <v>207</v>
      </c>
      <c r="H2180" s="77" t="s">
        <v>189</v>
      </c>
      <c r="I2180" s="13">
        <v>11</v>
      </c>
      <c r="J2180" s="14">
        <v>2015</v>
      </c>
      <c r="K2180" s="78" t="s">
        <v>351</v>
      </c>
      <c r="L2180" s="79" t="s">
        <v>1288</v>
      </c>
      <c r="M2180" s="79" t="s">
        <v>309</v>
      </c>
      <c r="N2180" s="15" t="s">
        <v>28</v>
      </c>
      <c r="O2180" s="15" t="s">
        <v>29</v>
      </c>
      <c r="P2180" s="80" t="s">
        <v>2130</v>
      </c>
      <c r="Q2180" s="80"/>
    </row>
    <row r="2181" spans="1:17" hidden="1">
      <c r="A2181" t="s">
        <v>4779</v>
      </c>
      <c r="B2181" t="s">
        <v>2144</v>
      </c>
      <c r="C2181" s="1">
        <v>23.56</v>
      </c>
      <c r="E2181" s="42">
        <f t="shared" si="44"/>
        <v>23.56</v>
      </c>
      <c r="F2181" s="77" t="s">
        <v>225</v>
      </c>
      <c r="G2181" s="77" t="s">
        <v>207</v>
      </c>
      <c r="H2181" s="77" t="s">
        <v>189</v>
      </c>
      <c r="I2181" s="13">
        <v>11</v>
      </c>
      <c r="J2181" s="14">
        <v>2015</v>
      </c>
      <c r="K2181" s="78" t="s">
        <v>351</v>
      </c>
      <c r="L2181" s="79" t="s">
        <v>1288</v>
      </c>
      <c r="M2181" s="79" t="s">
        <v>309</v>
      </c>
      <c r="N2181" s="15" t="s">
        <v>28</v>
      </c>
      <c r="O2181" s="15" t="s">
        <v>29</v>
      </c>
      <c r="P2181" s="80" t="s">
        <v>2130</v>
      </c>
      <c r="Q2181" s="80"/>
    </row>
    <row r="2182" spans="1:17" hidden="1">
      <c r="A2182" t="s">
        <v>4782</v>
      </c>
      <c r="B2182" t="s">
        <v>2144</v>
      </c>
      <c r="C2182" s="1">
        <v>22.64</v>
      </c>
      <c r="E2182" s="42">
        <f t="shared" si="44"/>
        <v>22.64</v>
      </c>
      <c r="F2182" s="77" t="s">
        <v>225</v>
      </c>
      <c r="G2182" s="77" t="s">
        <v>207</v>
      </c>
      <c r="H2182" s="77" t="s">
        <v>189</v>
      </c>
      <c r="I2182" s="13">
        <v>11</v>
      </c>
      <c r="J2182" s="14">
        <v>2015</v>
      </c>
      <c r="K2182" s="78" t="s">
        <v>351</v>
      </c>
      <c r="L2182" s="79" t="s">
        <v>1288</v>
      </c>
      <c r="M2182" s="79" t="s">
        <v>309</v>
      </c>
      <c r="N2182" s="15" t="s">
        <v>28</v>
      </c>
      <c r="O2182" s="15" t="s">
        <v>29</v>
      </c>
      <c r="P2182" s="80" t="s">
        <v>2130</v>
      </c>
      <c r="Q2182" s="80"/>
    </row>
    <row r="2183" spans="1:17" hidden="1">
      <c r="A2183" t="s">
        <v>4561</v>
      </c>
      <c r="B2183" t="s">
        <v>2144</v>
      </c>
      <c r="C2183" s="1">
        <v>15.31</v>
      </c>
      <c r="E2183" s="42">
        <f t="shared" si="44"/>
        <v>15.31</v>
      </c>
      <c r="F2183" s="77" t="s">
        <v>225</v>
      </c>
      <c r="G2183" s="77" t="s">
        <v>207</v>
      </c>
      <c r="H2183" s="77" t="s">
        <v>189</v>
      </c>
      <c r="I2183" s="13">
        <v>11</v>
      </c>
      <c r="J2183" s="14">
        <v>2015</v>
      </c>
      <c r="K2183" s="78" t="s">
        <v>351</v>
      </c>
      <c r="L2183" s="79" t="s">
        <v>1288</v>
      </c>
      <c r="M2183" s="79" t="s">
        <v>309</v>
      </c>
      <c r="N2183" s="15" t="s">
        <v>28</v>
      </c>
      <c r="O2183" s="15" t="s">
        <v>29</v>
      </c>
      <c r="P2183" s="80" t="s">
        <v>2130</v>
      </c>
      <c r="Q2183" s="80"/>
    </row>
    <row r="2184" spans="1:17" hidden="1">
      <c r="A2184" t="s">
        <v>4785</v>
      </c>
      <c r="B2184" t="s">
        <v>2145</v>
      </c>
      <c r="C2184" s="1">
        <v>21.93</v>
      </c>
      <c r="E2184" s="42">
        <f t="shared" si="44"/>
        <v>21.93</v>
      </c>
      <c r="F2184" s="77" t="s">
        <v>225</v>
      </c>
      <c r="G2184" s="77" t="s">
        <v>207</v>
      </c>
      <c r="H2184" s="77" t="s">
        <v>189</v>
      </c>
      <c r="I2184" s="13">
        <v>11</v>
      </c>
      <c r="J2184" s="14">
        <v>2015</v>
      </c>
      <c r="K2184" s="78" t="s">
        <v>351</v>
      </c>
      <c r="L2184" s="79" t="s">
        <v>1288</v>
      </c>
      <c r="M2184" s="79" t="s">
        <v>309</v>
      </c>
      <c r="N2184" s="15" t="s">
        <v>28</v>
      </c>
      <c r="O2184" s="15" t="s">
        <v>29</v>
      </c>
      <c r="P2184" s="80" t="s">
        <v>2130</v>
      </c>
      <c r="Q2184" s="80"/>
    </row>
    <row r="2185" spans="1:17" hidden="1">
      <c r="A2185" t="s">
        <v>4786</v>
      </c>
      <c r="B2185" t="s">
        <v>2144</v>
      </c>
      <c r="C2185" s="1">
        <v>20.91</v>
      </c>
      <c r="E2185" s="42">
        <f t="shared" si="44"/>
        <v>20.91</v>
      </c>
      <c r="F2185" s="77" t="s">
        <v>225</v>
      </c>
      <c r="G2185" s="77" t="s">
        <v>207</v>
      </c>
      <c r="H2185" s="77" t="s">
        <v>189</v>
      </c>
      <c r="I2185" s="13">
        <v>11</v>
      </c>
      <c r="J2185" s="14">
        <v>2015</v>
      </c>
      <c r="K2185" s="78" t="s">
        <v>351</v>
      </c>
      <c r="L2185" s="79" t="s">
        <v>1288</v>
      </c>
      <c r="M2185" s="79" t="s">
        <v>309</v>
      </c>
      <c r="N2185" s="15" t="s">
        <v>28</v>
      </c>
      <c r="O2185" s="15" t="s">
        <v>29</v>
      </c>
      <c r="P2185" s="80" t="s">
        <v>2130</v>
      </c>
      <c r="Q2185" s="80"/>
    </row>
    <row r="2186" spans="1:17" hidden="1">
      <c r="A2186" t="s">
        <v>4562</v>
      </c>
      <c r="B2186" t="s">
        <v>2145</v>
      </c>
      <c r="C2186" s="1">
        <v>13.95</v>
      </c>
      <c r="E2186" s="42">
        <f t="shared" si="44"/>
        <v>13.95</v>
      </c>
      <c r="F2186" s="77" t="s">
        <v>225</v>
      </c>
      <c r="G2186" s="77" t="s">
        <v>207</v>
      </c>
      <c r="H2186" s="77" t="s">
        <v>189</v>
      </c>
      <c r="I2186" s="13">
        <v>11</v>
      </c>
      <c r="J2186" s="14">
        <v>2015</v>
      </c>
      <c r="K2186" s="78" t="s">
        <v>351</v>
      </c>
      <c r="L2186" s="79" t="s">
        <v>1288</v>
      </c>
      <c r="M2186" s="79" t="s">
        <v>309</v>
      </c>
      <c r="N2186" s="15" t="s">
        <v>28</v>
      </c>
      <c r="O2186" s="15" t="s">
        <v>29</v>
      </c>
      <c r="P2186" s="80" t="s">
        <v>2130</v>
      </c>
      <c r="Q2186" s="80"/>
    </row>
    <row r="2187" spans="1:17" hidden="1">
      <c r="A2187" t="s">
        <v>4562</v>
      </c>
      <c r="B2187" t="s">
        <v>2150</v>
      </c>
      <c r="C2187" s="1">
        <v>107.17</v>
      </c>
      <c r="E2187" s="42">
        <f t="shared" si="44"/>
        <v>107.17</v>
      </c>
      <c r="F2187" s="77" t="s">
        <v>225</v>
      </c>
      <c r="G2187" s="77" t="s">
        <v>207</v>
      </c>
      <c r="H2187" s="77" t="s">
        <v>189</v>
      </c>
      <c r="I2187" s="13">
        <v>11</v>
      </c>
      <c r="J2187" s="14">
        <v>2015</v>
      </c>
      <c r="K2187" s="78" t="s">
        <v>491</v>
      </c>
      <c r="L2187" s="79" t="s">
        <v>1288</v>
      </c>
      <c r="M2187" s="79" t="s">
        <v>23</v>
      </c>
      <c r="N2187" s="15" t="s">
        <v>28</v>
      </c>
      <c r="O2187" s="15" t="s">
        <v>29</v>
      </c>
      <c r="P2187" s="80" t="s">
        <v>2130</v>
      </c>
      <c r="Q2187" s="80"/>
    </row>
    <row r="2188" spans="1:17" hidden="1">
      <c r="A2188" t="s">
        <v>4790</v>
      </c>
      <c r="B2188" t="s">
        <v>2144</v>
      </c>
      <c r="C2188" s="1">
        <v>29.23</v>
      </c>
      <c r="E2188" s="42">
        <f t="shared" si="44"/>
        <v>29.23</v>
      </c>
      <c r="F2188" s="77" t="s">
        <v>225</v>
      </c>
      <c r="G2188" s="77" t="s">
        <v>207</v>
      </c>
      <c r="H2188" s="77" t="s">
        <v>189</v>
      </c>
      <c r="I2188" s="13">
        <v>11</v>
      </c>
      <c r="J2188" s="14">
        <v>2015</v>
      </c>
      <c r="K2188" s="78" t="s">
        <v>351</v>
      </c>
      <c r="L2188" s="79" t="s">
        <v>1288</v>
      </c>
      <c r="M2188" s="79" t="s">
        <v>309</v>
      </c>
      <c r="N2188" s="15" t="s">
        <v>28</v>
      </c>
      <c r="O2188" s="15" t="s">
        <v>29</v>
      </c>
      <c r="P2188" s="80" t="s">
        <v>2130</v>
      </c>
      <c r="Q2188" s="80"/>
    </row>
    <row r="2189" spans="1:17" hidden="1">
      <c r="A2189" t="s">
        <v>4798</v>
      </c>
      <c r="B2189" t="s">
        <v>2145</v>
      </c>
      <c r="C2189" s="1">
        <v>19.95</v>
      </c>
      <c r="E2189" s="42">
        <f t="shared" si="44"/>
        <v>19.95</v>
      </c>
      <c r="F2189" s="77" t="s">
        <v>225</v>
      </c>
      <c r="G2189" s="77" t="s">
        <v>207</v>
      </c>
      <c r="H2189" s="77" t="s">
        <v>189</v>
      </c>
      <c r="I2189" s="13">
        <v>12</v>
      </c>
      <c r="J2189" s="14">
        <v>2015</v>
      </c>
      <c r="K2189" s="78" t="s">
        <v>351</v>
      </c>
      <c r="L2189" s="79" t="s">
        <v>1288</v>
      </c>
      <c r="M2189" s="79" t="s">
        <v>309</v>
      </c>
      <c r="N2189" s="15" t="s">
        <v>28</v>
      </c>
      <c r="O2189" s="15" t="s">
        <v>29</v>
      </c>
      <c r="P2189" s="80" t="s">
        <v>2130</v>
      </c>
      <c r="Q2189" s="80"/>
    </row>
    <row r="2190" spans="1:17" hidden="1">
      <c r="A2190" t="s">
        <v>4798</v>
      </c>
      <c r="B2190" t="s">
        <v>2144</v>
      </c>
      <c r="C2190" s="1">
        <v>16.61</v>
      </c>
      <c r="E2190" s="42">
        <f t="shared" si="44"/>
        <v>16.61</v>
      </c>
      <c r="F2190" s="77" t="s">
        <v>225</v>
      </c>
      <c r="G2190" s="77" t="s">
        <v>207</v>
      </c>
      <c r="H2190" s="77" t="s">
        <v>189</v>
      </c>
      <c r="I2190" s="13">
        <v>12</v>
      </c>
      <c r="J2190" s="14">
        <v>2015</v>
      </c>
      <c r="K2190" s="78" t="s">
        <v>351</v>
      </c>
      <c r="L2190" s="79" t="s">
        <v>1288</v>
      </c>
      <c r="M2190" s="79" t="s">
        <v>309</v>
      </c>
      <c r="N2190" s="15" t="s">
        <v>28</v>
      </c>
      <c r="O2190" s="15" t="s">
        <v>29</v>
      </c>
      <c r="P2190" s="80" t="s">
        <v>2130</v>
      </c>
      <c r="Q2190" s="80"/>
    </row>
    <row r="2191" spans="1:17" hidden="1">
      <c r="A2191" t="s">
        <v>4798</v>
      </c>
      <c r="B2191" t="s">
        <v>2144</v>
      </c>
      <c r="C2191" s="1">
        <v>33.880000000000003</v>
      </c>
      <c r="E2191" s="42">
        <f t="shared" si="44"/>
        <v>33.880000000000003</v>
      </c>
      <c r="F2191" s="77" t="s">
        <v>225</v>
      </c>
      <c r="G2191" s="77" t="s">
        <v>207</v>
      </c>
      <c r="H2191" s="77" t="s">
        <v>189</v>
      </c>
      <c r="I2191" s="13">
        <v>12</v>
      </c>
      <c r="J2191" s="14">
        <v>2015</v>
      </c>
      <c r="K2191" s="78" t="s">
        <v>351</v>
      </c>
      <c r="L2191" s="79" t="s">
        <v>1288</v>
      </c>
      <c r="M2191" s="79" t="s">
        <v>309</v>
      </c>
      <c r="N2191" s="15" t="s">
        <v>28</v>
      </c>
      <c r="O2191" s="15" t="s">
        <v>29</v>
      </c>
      <c r="P2191" s="80" t="s">
        <v>2130</v>
      </c>
      <c r="Q2191" s="80"/>
    </row>
    <row r="2192" spans="1:17" hidden="1">
      <c r="A2192" t="s">
        <v>4802</v>
      </c>
      <c r="B2192" t="s">
        <v>2145</v>
      </c>
      <c r="C2192" s="1">
        <v>11.79</v>
      </c>
      <c r="E2192" s="42">
        <f t="shared" si="44"/>
        <v>11.79</v>
      </c>
      <c r="F2192" s="77" t="s">
        <v>225</v>
      </c>
      <c r="G2192" s="77" t="s">
        <v>207</v>
      </c>
      <c r="H2192" s="77" t="s">
        <v>189</v>
      </c>
      <c r="I2192" s="13">
        <v>12</v>
      </c>
      <c r="J2192" s="14">
        <v>2015</v>
      </c>
      <c r="K2192" s="78" t="s">
        <v>351</v>
      </c>
      <c r="L2192" s="79" t="s">
        <v>1288</v>
      </c>
      <c r="M2192" s="79" t="s">
        <v>309</v>
      </c>
      <c r="N2192" s="15" t="s">
        <v>28</v>
      </c>
      <c r="O2192" s="15" t="s">
        <v>29</v>
      </c>
      <c r="P2192" s="80" t="s">
        <v>2130</v>
      </c>
      <c r="Q2192" s="80"/>
    </row>
    <row r="2193" spans="1:17" hidden="1">
      <c r="A2193" t="s">
        <v>4802</v>
      </c>
      <c r="B2193" t="s">
        <v>2144</v>
      </c>
      <c r="C2193" s="1">
        <v>15.35</v>
      </c>
      <c r="E2193" s="42">
        <f t="shared" si="44"/>
        <v>15.35</v>
      </c>
      <c r="F2193" s="77" t="s">
        <v>225</v>
      </c>
      <c r="G2193" s="77" t="s">
        <v>207</v>
      </c>
      <c r="H2193" s="77" t="s">
        <v>189</v>
      </c>
      <c r="I2193" s="13">
        <v>12</v>
      </c>
      <c r="J2193" s="14">
        <v>2015</v>
      </c>
      <c r="K2193" s="78" t="s">
        <v>351</v>
      </c>
      <c r="L2193" s="79" t="s">
        <v>1288</v>
      </c>
      <c r="M2193" s="79" t="s">
        <v>309</v>
      </c>
      <c r="N2193" s="15" t="s">
        <v>28</v>
      </c>
      <c r="O2193" s="15" t="s">
        <v>29</v>
      </c>
      <c r="P2193" s="80" t="s">
        <v>2130</v>
      </c>
      <c r="Q2193" s="80"/>
    </row>
    <row r="2194" spans="1:17" hidden="1">
      <c r="A2194" t="s">
        <v>4803</v>
      </c>
      <c r="B2194" t="s">
        <v>2144</v>
      </c>
      <c r="C2194" s="1">
        <v>18.59</v>
      </c>
      <c r="E2194" s="42">
        <f t="shared" si="44"/>
        <v>18.59</v>
      </c>
      <c r="F2194" s="77" t="s">
        <v>225</v>
      </c>
      <c r="G2194" s="77" t="s">
        <v>207</v>
      </c>
      <c r="H2194" s="77" t="s">
        <v>189</v>
      </c>
      <c r="I2194" s="13">
        <v>12</v>
      </c>
      <c r="J2194" s="14">
        <v>2015</v>
      </c>
      <c r="K2194" s="78" t="s">
        <v>351</v>
      </c>
      <c r="L2194" s="79" t="s">
        <v>1288</v>
      </c>
      <c r="M2194" s="79" t="s">
        <v>309</v>
      </c>
      <c r="N2194" s="15" t="s">
        <v>28</v>
      </c>
      <c r="O2194" s="15" t="s">
        <v>29</v>
      </c>
      <c r="P2194" s="80" t="s">
        <v>2130</v>
      </c>
      <c r="Q2194" s="80"/>
    </row>
    <row r="2195" spans="1:17" hidden="1">
      <c r="A2195" t="s">
        <v>4803</v>
      </c>
      <c r="B2195" t="s">
        <v>2144</v>
      </c>
      <c r="C2195" s="1">
        <v>25.03</v>
      </c>
      <c r="E2195" s="42">
        <f t="shared" si="44"/>
        <v>25.03</v>
      </c>
      <c r="F2195" s="77" t="s">
        <v>225</v>
      </c>
      <c r="G2195" s="77" t="s">
        <v>207</v>
      </c>
      <c r="H2195" s="77" t="s">
        <v>189</v>
      </c>
      <c r="I2195" s="13">
        <v>12</v>
      </c>
      <c r="J2195" s="14">
        <v>2015</v>
      </c>
      <c r="K2195" s="78" t="s">
        <v>351</v>
      </c>
      <c r="L2195" s="79" t="s">
        <v>1288</v>
      </c>
      <c r="M2195" s="79" t="s">
        <v>309</v>
      </c>
      <c r="N2195" s="15" t="s">
        <v>28</v>
      </c>
      <c r="O2195" s="15" t="s">
        <v>29</v>
      </c>
      <c r="P2195" s="80" t="s">
        <v>2130</v>
      </c>
      <c r="Q2195" s="80"/>
    </row>
    <row r="2196" spans="1:17" hidden="1">
      <c r="A2196" t="s">
        <v>4805</v>
      </c>
      <c r="B2196" t="s">
        <v>2144</v>
      </c>
      <c r="C2196" s="1">
        <v>80.680000000000007</v>
      </c>
      <c r="E2196" s="42">
        <f t="shared" si="44"/>
        <v>80.680000000000007</v>
      </c>
      <c r="F2196" s="77" t="s">
        <v>225</v>
      </c>
      <c r="G2196" s="77" t="s">
        <v>207</v>
      </c>
      <c r="H2196" s="77" t="s">
        <v>189</v>
      </c>
      <c r="I2196" s="13">
        <v>12</v>
      </c>
      <c r="J2196" s="14">
        <v>2015</v>
      </c>
      <c r="K2196" s="78" t="s">
        <v>351</v>
      </c>
      <c r="L2196" s="79" t="s">
        <v>1288</v>
      </c>
      <c r="M2196" s="79" t="s">
        <v>309</v>
      </c>
      <c r="N2196" s="15" t="s">
        <v>28</v>
      </c>
      <c r="O2196" s="15" t="s">
        <v>29</v>
      </c>
      <c r="P2196" s="80" t="s">
        <v>2130</v>
      </c>
      <c r="Q2196" s="80"/>
    </row>
    <row r="2197" spans="1:17" hidden="1">
      <c r="A2197" t="s">
        <v>4806</v>
      </c>
      <c r="B2197" t="s">
        <v>2144</v>
      </c>
      <c r="C2197" s="1">
        <v>5.3</v>
      </c>
      <c r="E2197" s="42">
        <f t="shared" si="44"/>
        <v>5.3</v>
      </c>
      <c r="F2197" s="77" t="s">
        <v>225</v>
      </c>
      <c r="G2197" s="77" t="s">
        <v>207</v>
      </c>
      <c r="H2197" s="77" t="s">
        <v>189</v>
      </c>
      <c r="I2197" s="13">
        <v>12</v>
      </c>
      <c r="J2197" s="14">
        <v>2015</v>
      </c>
      <c r="K2197" s="78" t="s">
        <v>351</v>
      </c>
      <c r="L2197" s="79" t="s">
        <v>1288</v>
      </c>
      <c r="M2197" s="79" t="s">
        <v>309</v>
      </c>
      <c r="N2197" s="15" t="s">
        <v>28</v>
      </c>
      <c r="O2197" s="15" t="s">
        <v>29</v>
      </c>
      <c r="P2197" s="80" t="s">
        <v>2130</v>
      </c>
      <c r="Q2197" s="80"/>
    </row>
    <row r="2198" spans="1:17" hidden="1">
      <c r="A2198" t="s">
        <v>4806</v>
      </c>
      <c r="B2198" t="s">
        <v>2144</v>
      </c>
      <c r="C2198" s="1">
        <v>20.99</v>
      </c>
      <c r="E2198" s="42">
        <f t="shared" si="44"/>
        <v>20.99</v>
      </c>
      <c r="F2198" s="77" t="s">
        <v>225</v>
      </c>
      <c r="G2198" s="77" t="s">
        <v>207</v>
      </c>
      <c r="H2198" s="77" t="s">
        <v>189</v>
      </c>
      <c r="I2198" s="13">
        <v>12</v>
      </c>
      <c r="J2198" s="14">
        <v>2015</v>
      </c>
      <c r="K2198" s="78" t="s">
        <v>351</v>
      </c>
      <c r="L2198" s="79" t="s">
        <v>1288</v>
      </c>
      <c r="M2198" s="79" t="s">
        <v>309</v>
      </c>
      <c r="N2198" s="15" t="s">
        <v>28</v>
      </c>
      <c r="O2198" s="15" t="s">
        <v>29</v>
      </c>
      <c r="P2198" s="80" t="s">
        <v>2130</v>
      </c>
      <c r="Q2198" s="80"/>
    </row>
    <row r="2199" spans="1:17" hidden="1">
      <c r="A2199" t="s">
        <v>4806</v>
      </c>
      <c r="B2199" t="s">
        <v>2144</v>
      </c>
      <c r="C2199" s="1">
        <v>43.06</v>
      </c>
      <c r="E2199" s="42">
        <f t="shared" si="44"/>
        <v>43.06</v>
      </c>
      <c r="F2199" s="77" t="s">
        <v>225</v>
      </c>
      <c r="G2199" s="77" t="s">
        <v>207</v>
      </c>
      <c r="H2199" s="77" t="s">
        <v>189</v>
      </c>
      <c r="I2199" s="13">
        <v>12</v>
      </c>
      <c r="J2199" s="14">
        <v>2015</v>
      </c>
      <c r="K2199" s="78" t="s">
        <v>351</v>
      </c>
      <c r="L2199" s="79" t="s">
        <v>1288</v>
      </c>
      <c r="M2199" s="79" t="s">
        <v>309</v>
      </c>
      <c r="N2199" s="15" t="s">
        <v>28</v>
      </c>
      <c r="O2199" s="15" t="s">
        <v>29</v>
      </c>
      <c r="P2199" s="80" t="s">
        <v>2130</v>
      </c>
      <c r="Q2199" s="80"/>
    </row>
    <row r="2200" spans="1:17" hidden="1">
      <c r="A2200" t="s">
        <v>4529</v>
      </c>
      <c r="B2200" t="s">
        <v>2145</v>
      </c>
      <c r="C2200" s="1">
        <v>31.23</v>
      </c>
      <c r="E2200" s="42">
        <f t="shared" si="44"/>
        <v>31.23</v>
      </c>
      <c r="F2200" s="77" t="s">
        <v>225</v>
      </c>
      <c r="G2200" s="77" t="s">
        <v>207</v>
      </c>
      <c r="H2200" s="77" t="s">
        <v>189</v>
      </c>
      <c r="I2200" s="13">
        <v>12</v>
      </c>
      <c r="J2200" s="14">
        <v>2015</v>
      </c>
      <c r="K2200" s="78" t="s">
        <v>351</v>
      </c>
      <c r="L2200" s="79" t="s">
        <v>1288</v>
      </c>
      <c r="M2200" s="79" t="s">
        <v>309</v>
      </c>
      <c r="N2200" s="15" t="s">
        <v>28</v>
      </c>
      <c r="O2200" s="15" t="s">
        <v>29</v>
      </c>
      <c r="P2200" s="80" t="s">
        <v>2130</v>
      </c>
      <c r="Q2200" s="80"/>
    </row>
    <row r="2201" spans="1:17" hidden="1">
      <c r="A2201" t="s">
        <v>4807</v>
      </c>
      <c r="B2201" t="s">
        <v>2145</v>
      </c>
      <c r="C2201" s="1">
        <v>29.99</v>
      </c>
      <c r="E2201" s="42">
        <f t="shared" si="44"/>
        <v>29.99</v>
      </c>
      <c r="F2201" s="77" t="s">
        <v>225</v>
      </c>
      <c r="G2201" s="77" t="s">
        <v>207</v>
      </c>
      <c r="H2201" s="77" t="s">
        <v>189</v>
      </c>
      <c r="I2201" s="13">
        <v>12</v>
      </c>
      <c r="J2201" s="14">
        <v>2015</v>
      </c>
      <c r="K2201" s="78" t="s">
        <v>351</v>
      </c>
      <c r="L2201" s="79" t="s">
        <v>1288</v>
      </c>
      <c r="M2201" s="79" t="s">
        <v>309</v>
      </c>
      <c r="N2201" s="15" t="s">
        <v>28</v>
      </c>
      <c r="O2201" s="15" t="s">
        <v>29</v>
      </c>
      <c r="P2201" s="80" t="s">
        <v>2130</v>
      </c>
      <c r="Q2201" s="80"/>
    </row>
    <row r="2202" spans="1:17" hidden="1">
      <c r="A2202" t="s">
        <v>4807</v>
      </c>
      <c r="B2202" t="s">
        <v>2145</v>
      </c>
      <c r="C2202" s="1">
        <v>44.97</v>
      </c>
      <c r="E2202" s="42">
        <f t="shared" si="44"/>
        <v>44.97</v>
      </c>
      <c r="F2202" s="77" t="s">
        <v>225</v>
      </c>
      <c r="G2202" s="77" t="s">
        <v>207</v>
      </c>
      <c r="H2202" s="77" t="s">
        <v>189</v>
      </c>
      <c r="I2202" s="13">
        <v>12</v>
      </c>
      <c r="J2202" s="14">
        <v>2015</v>
      </c>
      <c r="K2202" s="78" t="s">
        <v>351</v>
      </c>
      <c r="L2202" s="79" t="s">
        <v>1288</v>
      </c>
      <c r="M2202" s="79" t="s">
        <v>309</v>
      </c>
      <c r="N2202" s="15" t="s">
        <v>28</v>
      </c>
      <c r="O2202" s="15" t="s">
        <v>29</v>
      </c>
      <c r="P2202" s="80" t="s">
        <v>2130</v>
      </c>
      <c r="Q2202" s="80"/>
    </row>
    <row r="2203" spans="1:17" hidden="1">
      <c r="A2203" t="s">
        <v>4807</v>
      </c>
      <c r="B2203" t="s">
        <v>2144</v>
      </c>
      <c r="C2203" s="1">
        <v>18.82</v>
      </c>
      <c r="E2203" s="42">
        <f t="shared" si="44"/>
        <v>18.82</v>
      </c>
      <c r="F2203" s="77" t="s">
        <v>225</v>
      </c>
      <c r="G2203" s="77" t="s">
        <v>207</v>
      </c>
      <c r="H2203" s="77" t="s">
        <v>189</v>
      </c>
      <c r="I2203" s="13">
        <v>12</v>
      </c>
      <c r="J2203" s="14">
        <v>2015</v>
      </c>
      <c r="K2203" s="78" t="s">
        <v>351</v>
      </c>
      <c r="L2203" s="79" t="s">
        <v>1288</v>
      </c>
      <c r="M2203" s="79" t="s">
        <v>309</v>
      </c>
      <c r="N2203" s="15" t="s">
        <v>28</v>
      </c>
      <c r="O2203" s="15" t="s">
        <v>29</v>
      </c>
      <c r="P2203" s="80" t="s">
        <v>2130</v>
      </c>
      <c r="Q2203" s="80"/>
    </row>
    <row r="2204" spans="1:17" hidden="1">
      <c r="A2204" t="s">
        <v>4808</v>
      </c>
      <c r="B2204" t="s">
        <v>2145</v>
      </c>
      <c r="C2204" s="1">
        <v>14.99</v>
      </c>
      <c r="E2204" s="42">
        <f t="shared" si="44"/>
        <v>14.99</v>
      </c>
      <c r="F2204" s="77" t="s">
        <v>225</v>
      </c>
      <c r="G2204" s="77" t="s">
        <v>207</v>
      </c>
      <c r="H2204" s="77" t="s">
        <v>189</v>
      </c>
      <c r="I2204" s="13">
        <v>12</v>
      </c>
      <c r="J2204" s="14">
        <v>2015</v>
      </c>
      <c r="K2204" s="78" t="s">
        <v>351</v>
      </c>
      <c r="L2204" s="79" t="s">
        <v>1288</v>
      </c>
      <c r="M2204" s="79" t="s">
        <v>309</v>
      </c>
      <c r="N2204" s="15" t="s">
        <v>28</v>
      </c>
      <c r="O2204" s="15" t="s">
        <v>29</v>
      </c>
      <c r="P2204" s="80" t="s">
        <v>2130</v>
      </c>
      <c r="Q2204" s="80"/>
    </row>
    <row r="2205" spans="1:17" hidden="1">
      <c r="A2205" t="s">
        <v>4808</v>
      </c>
      <c r="B2205" t="s">
        <v>2144</v>
      </c>
      <c r="C2205" s="1">
        <v>58.33</v>
      </c>
      <c r="E2205" s="42">
        <f t="shared" si="44"/>
        <v>58.33</v>
      </c>
      <c r="F2205" s="77" t="s">
        <v>225</v>
      </c>
      <c r="G2205" s="77" t="s">
        <v>207</v>
      </c>
      <c r="H2205" s="77" t="s">
        <v>189</v>
      </c>
      <c r="I2205" s="13">
        <v>12</v>
      </c>
      <c r="J2205" s="14">
        <v>2015</v>
      </c>
      <c r="K2205" s="78" t="s">
        <v>351</v>
      </c>
      <c r="L2205" s="79" t="s">
        <v>1288</v>
      </c>
      <c r="M2205" s="79" t="s">
        <v>309</v>
      </c>
      <c r="N2205" s="15" t="s">
        <v>28</v>
      </c>
      <c r="O2205" s="15" t="s">
        <v>29</v>
      </c>
      <c r="P2205" s="80" t="s">
        <v>2130</v>
      </c>
      <c r="Q2205" s="80"/>
    </row>
    <row r="2206" spans="1:17" hidden="1">
      <c r="A2206" t="s">
        <v>4809</v>
      </c>
      <c r="B2206" t="s">
        <v>2144</v>
      </c>
      <c r="C2206" s="1">
        <v>49.46</v>
      </c>
      <c r="E2206" s="42">
        <f t="shared" si="44"/>
        <v>49.46</v>
      </c>
      <c r="F2206" s="77" t="s">
        <v>225</v>
      </c>
      <c r="G2206" s="77" t="s">
        <v>207</v>
      </c>
      <c r="H2206" s="77" t="s">
        <v>189</v>
      </c>
      <c r="I2206" s="13">
        <v>12</v>
      </c>
      <c r="J2206" s="14">
        <v>2015</v>
      </c>
      <c r="K2206" s="78" t="s">
        <v>351</v>
      </c>
      <c r="L2206" s="79" t="s">
        <v>1288</v>
      </c>
      <c r="M2206" s="79" t="s">
        <v>309</v>
      </c>
      <c r="N2206" s="15" t="s">
        <v>28</v>
      </c>
      <c r="O2206" s="15" t="s">
        <v>29</v>
      </c>
      <c r="P2206" s="80" t="s">
        <v>2130</v>
      </c>
      <c r="Q2206" s="80"/>
    </row>
    <row r="2207" spans="1:17" hidden="1">
      <c r="A2207" t="s">
        <v>4810</v>
      </c>
      <c r="B2207" t="s">
        <v>2144</v>
      </c>
      <c r="C2207" s="1">
        <v>18.47</v>
      </c>
      <c r="E2207" s="42">
        <f t="shared" si="44"/>
        <v>18.47</v>
      </c>
      <c r="F2207" s="77" t="s">
        <v>225</v>
      </c>
      <c r="G2207" s="77" t="s">
        <v>207</v>
      </c>
      <c r="H2207" s="77" t="s">
        <v>189</v>
      </c>
      <c r="I2207" s="13">
        <v>12</v>
      </c>
      <c r="J2207" s="14">
        <v>2015</v>
      </c>
      <c r="K2207" s="78" t="s">
        <v>351</v>
      </c>
      <c r="L2207" s="79" t="s">
        <v>1288</v>
      </c>
      <c r="M2207" s="79" t="s">
        <v>309</v>
      </c>
      <c r="N2207" s="15" t="s">
        <v>28</v>
      </c>
      <c r="O2207" s="15" t="s">
        <v>29</v>
      </c>
      <c r="P2207" s="80" t="s">
        <v>2130</v>
      </c>
      <c r="Q2207" s="80"/>
    </row>
    <row r="2208" spans="1:17" hidden="1">
      <c r="A2208" t="s">
        <v>4810</v>
      </c>
      <c r="B2208" t="s">
        <v>2144</v>
      </c>
      <c r="C2208" s="1">
        <v>22.35</v>
      </c>
      <c r="E2208" s="42">
        <f t="shared" si="44"/>
        <v>22.35</v>
      </c>
      <c r="F2208" s="77" t="s">
        <v>225</v>
      </c>
      <c r="G2208" s="77" t="s">
        <v>207</v>
      </c>
      <c r="H2208" s="77" t="s">
        <v>189</v>
      </c>
      <c r="I2208" s="13">
        <v>12</v>
      </c>
      <c r="J2208" s="14">
        <v>2015</v>
      </c>
      <c r="K2208" s="78" t="s">
        <v>351</v>
      </c>
      <c r="L2208" s="79" t="s">
        <v>1288</v>
      </c>
      <c r="M2208" s="79" t="s">
        <v>309</v>
      </c>
      <c r="N2208" s="15" t="s">
        <v>28</v>
      </c>
      <c r="O2208" s="15" t="s">
        <v>29</v>
      </c>
      <c r="P2208" s="80" t="s">
        <v>2130</v>
      </c>
      <c r="Q2208" s="80"/>
    </row>
    <row r="2209" spans="1:19" hidden="1">
      <c r="A2209" t="s">
        <v>4810</v>
      </c>
      <c r="B2209" t="s">
        <v>2144</v>
      </c>
      <c r="C2209" s="1">
        <v>23.36</v>
      </c>
      <c r="E2209" s="42">
        <f t="shared" si="44"/>
        <v>23.36</v>
      </c>
      <c r="F2209" s="77" t="s">
        <v>225</v>
      </c>
      <c r="G2209" s="77" t="s">
        <v>207</v>
      </c>
      <c r="H2209" s="77" t="s">
        <v>189</v>
      </c>
      <c r="I2209" s="13">
        <v>12</v>
      </c>
      <c r="J2209" s="14">
        <v>2015</v>
      </c>
      <c r="K2209" s="78" t="s">
        <v>351</v>
      </c>
      <c r="L2209" s="79" t="s">
        <v>1288</v>
      </c>
      <c r="M2209" s="79" t="s">
        <v>309</v>
      </c>
      <c r="N2209" s="15" t="s">
        <v>28</v>
      </c>
      <c r="O2209" s="15" t="s">
        <v>29</v>
      </c>
      <c r="P2209" s="80" t="s">
        <v>2130</v>
      </c>
      <c r="Q2209" s="80"/>
    </row>
    <row r="2210" spans="1:19" hidden="1">
      <c r="A2210" t="s">
        <v>4810</v>
      </c>
      <c r="B2210" t="s">
        <v>2144</v>
      </c>
      <c r="C2210" s="1">
        <v>36.06</v>
      </c>
      <c r="E2210" s="42">
        <f t="shared" si="44"/>
        <v>36.06</v>
      </c>
      <c r="F2210" s="77" t="s">
        <v>225</v>
      </c>
      <c r="G2210" s="77" t="s">
        <v>207</v>
      </c>
      <c r="H2210" s="77" t="s">
        <v>189</v>
      </c>
      <c r="I2210" s="13">
        <v>12</v>
      </c>
      <c r="J2210" s="14">
        <v>2015</v>
      </c>
      <c r="K2210" s="78" t="s">
        <v>351</v>
      </c>
      <c r="L2210" s="79" t="s">
        <v>1288</v>
      </c>
      <c r="M2210" s="79" t="s">
        <v>309</v>
      </c>
      <c r="N2210" s="15" t="s">
        <v>28</v>
      </c>
      <c r="O2210" s="15" t="s">
        <v>29</v>
      </c>
      <c r="P2210" s="80" t="s">
        <v>2130</v>
      </c>
      <c r="Q2210" s="80"/>
    </row>
    <row r="2211" spans="1:19" hidden="1">
      <c r="A2211" t="s">
        <v>4813</v>
      </c>
      <c r="B2211" t="s">
        <v>2145</v>
      </c>
      <c r="C2211" s="1">
        <v>39</v>
      </c>
      <c r="E2211" s="42">
        <f t="shared" si="44"/>
        <v>39</v>
      </c>
      <c r="F2211" s="77" t="s">
        <v>225</v>
      </c>
      <c r="G2211" s="77" t="s">
        <v>207</v>
      </c>
      <c r="H2211" s="77" t="s">
        <v>189</v>
      </c>
      <c r="I2211" s="13">
        <v>12</v>
      </c>
      <c r="J2211" s="14">
        <v>2015</v>
      </c>
      <c r="K2211" s="78" t="s">
        <v>351</v>
      </c>
      <c r="L2211" s="79" t="s">
        <v>1288</v>
      </c>
      <c r="M2211" s="79" t="s">
        <v>309</v>
      </c>
      <c r="N2211" s="15" t="s">
        <v>28</v>
      </c>
      <c r="O2211" s="15" t="s">
        <v>29</v>
      </c>
      <c r="P2211" s="80" t="s">
        <v>2130</v>
      </c>
      <c r="Q2211" s="80"/>
    </row>
    <row r="2212" spans="1:19" hidden="1">
      <c r="A2212" t="s">
        <v>4813</v>
      </c>
      <c r="B2212" t="s">
        <v>2145</v>
      </c>
      <c r="C2212" s="1">
        <v>568.91</v>
      </c>
      <c r="E2212" s="42">
        <f t="shared" si="44"/>
        <v>568.91</v>
      </c>
      <c r="F2212" s="77" t="s">
        <v>225</v>
      </c>
      <c r="G2212" s="77" t="s">
        <v>207</v>
      </c>
      <c r="H2212" s="77" t="s">
        <v>189</v>
      </c>
      <c r="I2212" s="13">
        <v>12</v>
      </c>
      <c r="J2212" s="14">
        <v>2015</v>
      </c>
      <c r="K2212" s="78" t="s">
        <v>180</v>
      </c>
      <c r="L2212" s="79" t="s">
        <v>1288</v>
      </c>
      <c r="M2212" s="79" t="s">
        <v>296</v>
      </c>
      <c r="N2212" s="15" t="s">
        <v>28</v>
      </c>
      <c r="O2212" s="15" t="s">
        <v>29</v>
      </c>
      <c r="P2212" s="80" t="s">
        <v>2130</v>
      </c>
      <c r="Q2212" s="80"/>
    </row>
    <row r="2213" spans="1:19" hidden="1">
      <c r="A2213" s="12" t="s">
        <v>17</v>
      </c>
      <c r="E2213" s="42"/>
      <c r="F2213" s="77"/>
      <c r="G2213" s="77"/>
      <c r="H2213" s="77"/>
      <c r="I2213" s="13"/>
      <c r="J2213" s="14"/>
      <c r="K2213" s="78"/>
      <c r="L2213" s="79"/>
      <c r="M2213" s="79"/>
      <c r="N2213" s="15"/>
      <c r="O2213" s="15"/>
      <c r="P2213" s="80"/>
      <c r="Q2213" s="80"/>
      <c r="S2213" t="str">
        <f t="shared" ref="S2213:S2223" si="45">A2213&amp;B2213</f>
        <v>x</v>
      </c>
    </row>
    <row r="2214" spans="1:19" hidden="1">
      <c r="A2214" s="209" t="s">
        <v>3842</v>
      </c>
      <c r="E2214" s="42"/>
      <c r="F2214" s="77"/>
      <c r="G2214" s="77"/>
      <c r="H2214" s="77"/>
      <c r="I2214" s="13"/>
      <c r="J2214" s="14"/>
      <c r="K2214" s="78"/>
      <c r="L2214" s="79"/>
      <c r="M2214" s="79"/>
      <c r="N2214" s="15"/>
      <c r="O2214" s="15"/>
      <c r="P2214" s="80"/>
      <c r="Q2214" s="80"/>
      <c r="S2214" t="str">
        <f t="shared" si="45"/>
        <v>9306 (INC)</v>
      </c>
    </row>
    <row r="2215" spans="1:19" hidden="1">
      <c r="A2215" s="12">
        <v>42006</v>
      </c>
      <c r="B2215" t="s">
        <v>50</v>
      </c>
      <c r="C2215" s="1">
        <v>-16</v>
      </c>
      <c r="D2215" s="1">
        <v>1316.39</v>
      </c>
      <c r="E2215" s="42">
        <v>16</v>
      </c>
      <c r="F2215" s="77" t="s">
        <v>30</v>
      </c>
      <c r="G2215" s="77" t="s">
        <v>19</v>
      </c>
      <c r="H2215" s="77" t="s">
        <v>20</v>
      </c>
      <c r="I2215" s="13">
        <v>1</v>
      </c>
      <c r="J2215" s="14">
        <v>2015</v>
      </c>
      <c r="K2215" s="78" t="s">
        <v>53</v>
      </c>
      <c r="L2215" s="79" t="s">
        <v>52</v>
      </c>
      <c r="M2215" s="79" t="s">
        <v>23</v>
      </c>
      <c r="N2215" s="15" t="s">
        <v>28</v>
      </c>
      <c r="O2215" s="15" t="s">
        <v>29</v>
      </c>
      <c r="P2215" s="80" t="s">
        <v>33</v>
      </c>
      <c r="Q2215" s="80" t="s">
        <v>19</v>
      </c>
      <c r="S2215" t="str">
        <f t="shared" si="45"/>
        <v>42006Wire Transfer Fee</v>
      </c>
    </row>
    <row r="2216" spans="1:19" hidden="1">
      <c r="A2216" s="12">
        <v>42006</v>
      </c>
      <c r="B2216" t="s">
        <v>160</v>
      </c>
      <c r="C2216" s="1">
        <v>-16</v>
      </c>
      <c r="D2216" s="1">
        <v>1300.3900000000001</v>
      </c>
      <c r="E2216" s="42">
        <v>16</v>
      </c>
      <c r="F2216" s="77" t="s">
        <v>30</v>
      </c>
      <c r="G2216" s="77" t="s">
        <v>19</v>
      </c>
      <c r="H2216" s="77" t="s">
        <v>20</v>
      </c>
      <c r="I2216" s="13">
        <v>1</v>
      </c>
      <c r="J2216" s="14">
        <v>2015</v>
      </c>
      <c r="K2216" s="78" t="s">
        <v>53</v>
      </c>
      <c r="L2216" s="79" t="s">
        <v>52</v>
      </c>
      <c r="M2216" s="79" t="s">
        <v>23</v>
      </c>
      <c r="N2216" s="15" t="s">
        <v>28</v>
      </c>
      <c r="O2216" s="15" t="s">
        <v>29</v>
      </c>
      <c r="P2216" s="80" t="s">
        <v>33</v>
      </c>
      <c r="Q2216" s="80" t="s">
        <v>19</v>
      </c>
      <c r="S2216" t="str">
        <f t="shared" si="45"/>
        <v>42006Monthly Fee for Business Fundamentals</v>
      </c>
    </row>
    <row r="2217" spans="1:19" hidden="1">
      <c r="A2217" s="12">
        <v>42010</v>
      </c>
      <c r="B2217" t="s">
        <v>522</v>
      </c>
      <c r="C2217" s="1">
        <v>-850</v>
      </c>
      <c r="D2217" s="1">
        <v>450.39</v>
      </c>
      <c r="E2217" s="42">
        <v>850</v>
      </c>
      <c r="F2217" s="77" t="s">
        <v>30</v>
      </c>
      <c r="G2217" s="77" t="s">
        <v>19</v>
      </c>
      <c r="H2217" s="77" t="s">
        <v>20</v>
      </c>
      <c r="I2217" s="13">
        <v>1</v>
      </c>
      <c r="J2217" s="14">
        <v>2015</v>
      </c>
      <c r="K2217" s="78" t="s">
        <v>158</v>
      </c>
      <c r="L2217" s="79" t="s">
        <v>59</v>
      </c>
      <c r="M2217" s="79" t="s">
        <v>23</v>
      </c>
      <c r="N2217" s="15" t="s">
        <v>20</v>
      </c>
      <c r="O2217" s="15" t="s">
        <v>24</v>
      </c>
      <c r="P2217" s="80" t="s">
        <v>159</v>
      </c>
      <c r="Q2217" s="80" t="s">
        <v>19</v>
      </c>
      <c r="S2217" t="str">
        <f t="shared" si="45"/>
        <v>42010Online Banking transfer to CHK 9607 Confirmation# 0456642694</v>
      </c>
    </row>
    <row r="2218" spans="1:19" hidden="1">
      <c r="A2218" s="12">
        <v>42012</v>
      </c>
      <c r="B2218" t="s">
        <v>77</v>
      </c>
      <c r="C2218" s="1">
        <v>-10</v>
      </c>
      <c r="D2218" s="1">
        <v>440.39</v>
      </c>
      <c r="E2218" s="42">
        <v>10</v>
      </c>
      <c r="F2218" s="77" t="s">
        <v>30</v>
      </c>
      <c r="G2218" s="77" t="s">
        <v>19</v>
      </c>
      <c r="H2218" s="77" t="s">
        <v>20</v>
      </c>
      <c r="I2218" s="13">
        <v>1</v>
      </c>
      <c r="J2218" s="14">
        <v>2015</v>
      </c>
      <c r="K2218" s="78" t="s">
        <v>78</v>
      </c>
      <c r="L2218" s="79" t="s">
        <v>79</v>
      </c>
      <c r="M2218" s="79" t="s">
        <v>80</v>
      </c>
      <c r="N2218" s="15" t="s">
        <v>28</v>
      </c>
      <c r="O2218" s="15" t="s">
        <v>29</v>
      </c>
      <c r="P2218" s="80" t="s">
        <v>33</v>
      </c>
      <c r="Q2218" s="80" t="s">
        <v>19</v>
      </c>
      <c r="S2218" t="str">
        <f t="shared" si="45"/>
        <v>42012ONLINE BUSINESS SUITE DIRECT PMT SERVICES</v>
      </c>
    </row>
    <row r="2219" spans="1:19" hidden="1">
      <c r="A2219" s="12">
        <v>42030</v>
      </c>
      <c r="B2219" t="s">
        <v>523</v>
      </c>
      <c r="C2219" s="1">
        <v>-160.63</v>
      </c>
      <c r="D2219" s="1">
        <v>279.76</v>
      </c>
      <c r="E2219" s="42">
        <v>160.63</v>
      </c>
      <c r="F2219" s="77" t="s">
        <v>30</v>
      </c>
      <c r="G2219" s="77" t="s">
        <v>19</v>
      </c>
      <c r="H2219" s="77" t="s">
        <v>20</v>
      </c>
      <c r="I2219" s="13">
        <v>1</v>
      </c>
      <c r="J2219" s="14">
        <v>2015</v>
      </c>
      <c r="K2219" s="78" t="s">
        <v>119</v>
      </c>
      <c r="L2219" s="79" t="s">
        <v>120</v>
      </c>
      <c r="M2219" s="79" t="s">
        <v>23</v>
      </c>
      <c r="N2219" s="15" t="s">
        <v>28</v>
      </c>
      <c r="O2219" s="15" t="s">
        <v>29</v>
      </c>
      <c r="P2219" s="80" t="s">
        <v>33</v>
      </c>
      <c r="Q2219" s="80" t="s">
        <v>19</v>
      </c>
      <c r="S2219" t="str">
        <f t="shared" si="45"/>
        <v>42030HANOVER/CITIZENS DES:PREM COLL ID:011501220000860 INDN:DEAN &amp; TYLER INC CO ID:3135129825 CCD</v>
      </c>
    </row>
    <row r="2220" spans="1:19" hidden="1">
      <c r="A2220" s="12">
        <v>42037</v>
      </c>
      <c r="B2220" t="s">
        <v>160</v>
      </c>
      <c r="C2220" s="1">
        <v>-16</v>
      </c>
      <c r="D2220" s="1">
        <v>263.76</v>
      </c>
      <c r="E2220" s="42">
        <v>16</v>
      </c>
      <c r="F2220" s="77" t="s">
        <v>30</v>
      </c>
      <c r="G2220" s="77" t="s">
        <v>19</v>
      </c>
      <c r="H2220" s="77" t="s">
        <v>20</v>
      </c>
      <c r="I2220" s="13">
        <v>2</v>
      </c>
      <c r="J2220" s="14">
        <v>2015</v>
      </c>
      <c r="K2220" s="78" t="s">
        <v>53</v>
      </c>
      <c r="L2220" s="79" t="s">
        <v>52</v>
      </c>
      <c r="M2220" s="79" t="s">
        <v>23</v>
      </c>
      <c r="N2220" s="15" t="s">
        <v>28</v>
      </c>
      <c r="O2220" s="15" t="s">
        <v>29</v>
      </c>
      <c r="P2220" s="80" t="s">
        <v>33</v>
      </c>
      <c r="Q2220" s="80" t="s">
        <v>19</v>
      </c>
      <c r="S2220" t="str">
        <f t="shared" si="45"/>
        <v>42037Monthly Fee for Business Fundamentals</v>
      </c>
    </row>
    <row r="2221" spans="1:19" hidden="1">
      <c r="A2221" s="12">
        <v>42041</v>
      </c>
      <c r="B2221" t="s">
        <v>77</v>
      </c>
      <c r="C2221" s="1">
        <v>-10</v>
      </c>
      <c r="D2221" s="1">
        <v>253.76</v>
      </c>
      <c r="E2221" s="42">
        <v>10</v>
      </c>
      <c r="F2221" s="77" t="s">
        <v>30</v>
      </c>
      <c r="G2221" s="77" t="s">
        <v>19</v>
      </c>
      <c r="H2221" s="77" t="s">
        <v>20</v>
      </c>
      <c r="I2221" s="13">
        <v>2</v>
      </c>
      <c r="J2221" s="14">
        <v>2015</v>
      </c>
      <c r="K2221" s="78" t="s">
        <v>78</v>
      </c>
      <c r="L2221" s="79" t="s">
        <v>79</v>
      </c>
      <c r="M2221" s="79" t="s">
        <v>80</v>
      </c>
      <c r="N2221" s="15" t="s">
        <v>28</v>
      </c>
      <c r="O2221" s="15" t="s">
        <v>29</v>
      </c>
      <c r="P2221" s="80" t="s">
        <v>33</v>
      </c>
      <c r="Q2221" s="80" t="s">
        <v>19</v>
      </c>
      <c r="S2221" t="str">
        <f t="shared" si="45"/>
        <v>42041ONLINE BUSINESS SUITE DIRECT PMT SERVICES</v>
      </c>
    </row>
    <row r="2222" spans="1:19" hidden="1">
      <c r="A2222" s="12">
        <v>42060</v>
      </c>
      <c r="B2222" t="s">
        <v>524</v>
      </c>
      <c r="C2222" s="1">
        <v>300</v>
      </c>
      <c r="D2222" s="1">
        <v>553.76</v>
      </c>
      <c r="E2222" s="42">
        <v>-300</v>
      </c>
      <c r="F2222" s="77" t="s">
        <v>18</v>
      </c>
      <c r="G2222" s="77" t="s">
        <v>19</v>
      </c>
      <c r="H2222" s="77" t="s">
        <v>20</v>
      </c>
      <c r="I2222" s="13">
        <v>2</v>
      </c>
      <c r="J2222" s="14">
        <v>2015</v>
      </c>
      <c r="K2222" s="78" t="s">
        <v>58</v>
      </c>
      <c r="L2222" s="79" t="s">
        <v>59</v>
      </c>
      <c r="M2222" s="79" t="s">
        <v>23</v>
      </c>
      <c r="N2222" s="15" t="s">
        <v>20</v>
      </c>
      <c r="O2222" s="15" t="s">
        <v>24</v>
      </c>
      <c r="P2222" s="80" t="s">
        <v>60</v>
      </c>
      <c r="Q2222" s="80" t="s">
        <v>19</v>
      </c>
      <c r="S2222" t="str">
        <f t="shared" si="45"/>
        <v>42060Online Banking transfer from CHK 9319 Confirmation# 1688788365</v>
      </c>
    </row>
    <row r="2223" spans="1:19" hidden="1">
      <c r="A2223" s="12">
        <v>42060</v>
      </c>
      <c r="B2223" t="s">
        <v>525</v>
      </c>
      <c r="C2223" s="1">
        <v>-289.8</v>
      </c>
      <c r="D2223" s="1">
        <v>263.95999999999998</v>
      </c>
      <c r="E2223" s="42">
        <v>289.8</v>
      </c>
      <c r="F2223" s="77" t="s">
        <v>30</v>
      </c>
      <c r="G2223" s="77" t="s">
        <v>19</v>
      </c>
      <c r="H2223" s="77" t="s">
        <v>20</v>
      </c>
      <c r="I2223" s="13">
        <v>2</v>
      </c>
      <c r="J2223" s="14">
        <v>2015</v>
      </c>
      <c r="K2223" s="78" t="s">
        <v>119</v>
      </c>
      <c r="L2223" s="79" t="s">
        <v>120</v>
      </c>
      <c r="M2223" s="79" t="s">
        <v>23</v>
      </c>
      <c r="N2223" s="15" t="s">
        <v>28</v>
      </c>
      <c r="O2223" s="15" t="s">
        <v>29</v>
      </c>
      <c r="P2223" s="80" t="s">
        <v>33</v>
      </c>
      <c r="Q2223" s="80" t="s">
        <v>19</v>
      </c>
      <c r="S2223" t="str">
        <f t="shared" si="45"/>
        <v>42060HANOVER/CITIZENS DES:PREM COLL ID:011502220004211 INDN:DEAN &amp; TYLER INC CO ID:3135129825 CCD</v>
      </c>
    </row>
    <row r="2224" spans="1:19" hidden="1">
      <c r="A2224" s="12">
        <v>42060</v>
      </c>
      <c r="B2224" t="s">
        <v>152</v>
      </c>
      <c r="C2224" s="1">
        <v>-130.88</v>
      </c>
      <c r="D2224" s="1">
        <v>133.08000000000001</v>
      </c>
      <c r="E2224" s="42">
        <v>130.88</v>
      </c>
      <c r="F2224" s="77" t="s">
        <v>30</v>
      </c>
      <c r="G2224" s="77" t="s">
        <v>19</v>
      </c>
      <c r="H2224" s="77" t="s">
        <v>20</v>
      </c>
      <c r="I2224" s="13">
        <v>2</v>
      </c>
      <c r="J2224" s="14">
        <v>2015</v>
      </c>
      <c r="K2224" s="78" t="s">
        <v>153</v>
      </c>
      <c r="L2224" s="79" t="s">
        <v>154</v>
      </c>
      <c r="M2224" s="79" t="s">
        <v>299</v>
      </c>
      <c r="N2224" s="15" t="s">
        <v>28</v>
      </c>
      <c r="O2224" s="15" t="s">
        <v>29</v>
      </c>
      <c r="P2224" s="80" t="s">
        <v>33</v>
      </c>
      <c r="Q2224" s="80" t="s">
        <v>19</v>
      </c>
      <c r="S2224" t="str">
        <f t="shared" ref="S2224:S2286" si="46">A2224&amp;B2224</f>
        <v>42060CITY PUBLIC SRV DES:CPS WEBPMT ID:003002974368 INDN:DEAN TYLER INC CO ID:6746002071 CCD</v>
      </c>
    </row>
    <row r="2225" spans="1:19" hidden="1">
      <c r="A2225" s="12">
        <v>42062</v>
      </c>
      <c r="B2225" t="s">
        <v>526</v>
      </c>
      <c r="C2225" s="1">
        <v>9.9499999999999993</v>
      </c>
      <c r="D2225" s="1">
        <v>143.03</v>
      </c>
      <c r="E2225" s="42">
        <v>-9.9499999999999993</v>
      </c>
      <c r="F2225" s="77" t="s">
        <v>18</v>
      </c>
      <c r="G2225" s="77" t="s">
        <v>19</v>
      </c>
      <c r="H2225" s="77" t="s">
        <v>20</v>
      </c>
      <c r="I2225" s="13">
        <v>2</v>
      </c>
      <c r="J2225" s="14">
        <v>2015</v>
      </c>
      <c r="K2225" s="78" t="s">
        <v>146</v>
      </c>
      <c r="L2225" s="79" t="s">
        <v>132</v>
      </c>
      <c r="M2225" s="79" t="s">
        <v>80</v>
      </c>
      <c r="N2225" s="15" t="s">
        <v>28</v>
      </c>
      <c r="O2225" s="15" t="s">
        <v>29</v>
      </c>
      <c r="P2225" s="80" t="s">
        <v>33</v>
      </c>
      <c r="Q2225" s="80" t="s">
        <v>19</v>
      </c>
      <c r="S2225" t="str">
        <f t="shared" si="46"/>
        <v>42062BKOFAMERICA MOBILE 02/27 3336198522 DEPOSIT *MOBILE TX</v>
      </c>
    </row>
    <row r="2226" spans="1:19" hidden="1">
      <c r="A2226" s="12">
        <v>42065</v>
      </c>
      <c r="B2226" t="s">
        <v>160</v>
      </c>
      <c r="C2226" s="1">
        <v>-16</v>
      </c>
      <c r="D2226" s="1">
        <v>127.03</v>
      </c>
      <c r="E2226" s="42">
        <v>16</v>
      </c>
      <c r="F2226" s="77" t="s">
        <v>30</v>
      </c>
      <c r="G2226" s="77" t="s">
        <v>19</v>
      </c>
      <c r="H2226" s="77" t="s">
        <v>20</v>
      </c>
      <c r="I2226" s="13">
        <v>3</v>
      </c>
      <c r="J2226" s="14">
        <v>2015</v>
      </c>
      <c r="K2226" s="78" t="s">
        <v>53</v>
      </c>
      <c r="L2226" s="79" t="s">
        <v>52</v>
      </c>
      <c r="M2226" s="79" t="s">
        <v>23</v>
      </c>
      <c r="N2226" s="15" t="s">
        <v>28</v>
      </c>
      <c r="O2226" s="15" t="s">
        <v>29</v>
      </c>
      <c r="P2226" s="80" t="s">
        <v>33</v>
      </c>
      <c r="Q2226" s="80" t="s">
        <v>19</v>
      </c>
      <c r="S2226" t="str">
        <f t="shared" si="46"/>
        <v>42065Monthly Fee for Business Fundamentals</v>
      </c>
    </row>
    <row r="2227" spans="1:19" hidden="1">
      <c r="A2227" s="12">
        <v>42069</v>
      </c>
      <c r="B2227" t="s">
        <v>77</v>
      </c>
      <c r="C2227" s="1">
        <v>-10</v>
      </c>
      <c r="D2227" s="1">
        <v>117.03</v>
      </c>
      <c r="E2227" s="42">
        <v>10</v>
      </c>
      <c r="F2227" s="77" t="s">
        <v>30</v>
      </c>
      <c r="G2227" s="77" t="s">
        <v>19</v>
      </c>
      <c r="H2227" s="77" t="s">
        <v>20</v>
      </c>
      <c r="I2227" s="13">
        <v>3</v>
      </c>
      <c r="J2227" s="14">
        <v>2015</v>
      </c>
      <c r="K2227" s="78" t="s">
        <v>78</v>
      </c>
      <c r="L2227" s="79" t="s">
        <v>79</v>
      </c>
      <c r="M2227" s="79" t="s">
        <v>80</v>
      </c>
      <c r="N2227" s="15" t="s">
        <v>28</v>
      </c>
      <c r="O2227" s="15" t="s">
        <v>29</v>
      </c>
      <c r="P2227" s="80" t="s">
        <v>33</v>
      </c>
      <c r="Q2227" s="80" t="s">
        <v>19</v>
      </c>
      <c r="S2227" t="str">
        <f t="shared" si="46"/>
        <v>42069ONLINE BUSINESS SUITE DIRECT PMT SERVICES</v>
      </c>
    </row>
    <row r="2228" spans="1:19" hidden="1">
      <c r="A2228" s="12">
        <v>42072</v>
      </c>
      <c r="B2228" t="s">
        <v>527</v>
      </c>
      <c r="C2228" s="1">
        <v>200</v>
      </c>
      <c r="D2228" s="1">
        <v>317.02999999999997</v>
      </c>
      <c r="E2228" s="42">
        <v>-200</v>
      </c>
      <c r="F2228" s="77" t="s">
        <v>18</v>
      </c>
      <c r="G2228" s="77" t="s">
        <v>19</v>
      </c>
      <c r="H2228" s="77" t="s">
        <v>20</v>
      </c>
      <c r="I2228" s="13">
        <v>3</v>
      </c>
      <c r="J2228" s="14">
        <v>2015</v>
      </c>
      <c r="K2228" s="78" t="s">
        <v>58</v>
      </c>
      <c r="L2228" s="79" t="s">
        <v>59</v>
      </c>
      <c r="M2228" s="79" t="s">
        <v>23</v>
      </c>
      <c r="N2228" s="15" t="s">
        <v>20</v>
      </c>
      <c r="O2228" s="15" t="s">
        <v>24</v>
      </c>
      <c r="P2228" s="80" t="s">
        <v>60</v>
      </c>
      <c r="Q2228" s="80" t="s">
        <v>19</v>
      </c>
      <c r="S2228" t="str">
        <f t="shared" si="46"/>
        <v>42072Online Banking transfer from CHK 9319 Confirmation# 2992654604</v>
      </c>
    </row>
    <row r="2229" spans="1:19" hidden="1">
      <c r="A2229" s="12">
        <v>42075</v>
      </c>
      <c r="B2229" t="s">
        <v>152</v>
      </c>
      <c r="C2229" s="1">
        <v>-116.01</v>
      </c>
      <c r="D2229" s="1">
        <v>201.02</v>
      </c>
      <c r="E2229" s="42">
        <v>116.01</v>
      </c>
      <c r="F2229" s="77" t="s">
        <v>30</v>
      </c>
      <c r="G2229" s="77" t="s">
        <v>19</v>
      </c>
      <c r="H2229" s="77" t="s">
        <v>20</v>
      </c>
      <c r="I2229" s="13">
        <v>3</v>
      </c>
      <c r="J2229" s="14">
        <v>2015</v>
      </c>
      <c r="K2229" s="78" t="s">
        <v>153</v>
      </c>
      <c r="L2229" s="79" t="s">
        <v>154</v>
      </c>
      <c r="M2229" s="79" t="s">
        <v>299</v>
      </c>
      <c r="N2229" s="15" t="s">
        <v>28</v>
      </c>
      <c r="O2229" s="15" t="s">
        <v>29</v>
      </c>
      <c r="P2229" s="80" t="s">
        <v>33</v>
      </c>
      <c r="Q2229" s="80" t="s">
        <v>19</v>
      </c>
      <c r="S2229" t="str">
        <f t="shared" si="46"/>
        <v>42075CITY PUBLIC SRV DES:CPS WEBPMT ID:003002974368 INDN:DEAN TYLER INC CO ID:6746002071 CCD</v>
      </c>
    </row>
    <row r="2230" spans="1:19" hidden="1">
      <c r="A2230" s="12">
        <v>42082</v>
      </c>
      <c r="B2230" t="s">
        <v>528</v>
      </c>
      <c r="C2230" s="1">
        <v>3408</v>
      </c>
      <c r="D2230" s="1">
        <v>3609.02</v>
      </c>
      <c r="E2230" s="42">
        <v>-3408</v>
      </c>
      <c r="F2230" s="77" t="s">
        <v>18</v>
      </c>
      <c r="G2230" s="77" t="s">
        <v>19</v>
      </c>
      <c r="H2230" s="77" t="s">
        <v>20</v>
      </c>
      <c r="I2230" s="13">
        <v>3</v>
      </c>
      <c r="J2230" s="14">
        <v>2015</v>
      </c>
      <c r="K2230" s="78" t="s">
        <v>146</v>
      </c>
      <c r="L2230" s="79" t="s">
        <v>132</v>
      </c>
      <c r="M2230" s="79" t="s">
        <v>80</v>
      </c>
      <c r="N2230" s="15" t="s">
        <v>28</v>
      </c>
      <c r="O2230" s="15" t="s">
        <v>29</v>
      </c>
      <c r="P2230" s="80" t="s">
        <v>33</v>
      </c>
      <c r="Q2230" s="80" t="s">
        <v>19</v>
      </c>
      <c r="S2230" t="str">
        <f t="shared" si="46"/>
        <v>42082WIRE TYPE:WIRE IN DATE: 150319 TIME:1428 ET TRN:2015031900268931 SEQ:S0650781259601/382436 ORIG:PET ZONE CO ID:KW78KFHO00000000 SND BK:CITIBA NK, N.A. ID:0008</v>
      </c>
    </row>
    <row r="2231" spans="1:19" hidden="1">
      <c r="A2231" s="12">
        <v>42082</v>
      </c>
      <c r="B2231" t="s">
        <v>529</v>
      </c>
      <c r="C2231" s="1">
        <v>-3000</v>
      </c>
      <c r="D2231" s="1">
        <v>609.02</v>
      </c>
      <c r="E2231" s="42">
        <v>3000</v>
      </c>
      <c r="F2231" s="77" t="s">
        <v>30</v>
      </c>
      <c r="G2231" s="77" t="s">
        <v>19</v>
      </c>
      <c r="H2231" s="77" t="s">
        <v>20</v>
      </c>
      <c r="I2231" s="13">
        <v>3</v>
      </c>
      <c r="J2231" s="14">
        <v>2015</v>
      </c>
      <c r="K2231" s="78" t="s">
        <v>158</v>
      </c>
      <c r="L2231" s="79" t="s">
        <v>59</v>
      </c>
      <c r="M2231" s="79" t="s">
        <v>23</v>
      </c>
      <c r="N2231" s="15" t="s">
        <v>20</v>
      </c>
      <c r="O2231" s="15" t="s">
        <v>24</v>
      </c>
      <c r="P2231" s="80" t="s">
        <v>159</v>
      </c>
      <c r="Q2231" s="80" t="s">
        <v>19</v>
      </c>
      <c r="S2231" t="str">
        <f t="shared" si="46"/>
        <v>42082Online Banking transfer to CHK 9607 Confirmation# 3979148114</v>
      </c>
    </row>
    <row r="2232" spans="1:19" hidden="1">
      <c r="A2232" s="12">
        <v>42083</v>
      </c>
      <c r="B2232" t="s">
        <v>50</v>
      </c>
      <c r="C2232" s="1">
        <v>-15</v>
      </c>
      <c r="D2232" s="1">
        <v>594.02</v>
      </c>
      <c r="E2232" s="42">
        <v>15</v>
      </c>
      <c r="F2232" s="77" t="s">
        <v>30</v>
      </c>
      <c r="G2232" s="77" t="s">
        <v>19</v>
      </c>
      <c r="H2232" s="77" t="s">
        <v>20</v>
      </c>
      <c r="I2232" s="13">
        <v>3</v>
      </c>
      <c r="J2232" s="14">
        <v>2015</v>
      </c>
      <c r="K2232" s="78" t="s">
        <v>53</v>
      </c>
      <c r="L2232" s="79" t="s">
        <v>52</v>
      </c>
      <c r="M2232" s="79" t="s">
        <v>23</v>
      </c>
      <c r="N2232" s="15" t="s">
        <v>28</v>
      </c>
      <c r="O2232" s="15" t="s">
        <v>29</v>
      </c>
      <c r="P2232" s="80" t="s">
        <v>33</v>
      </c>
      <c r="Q2232" s="80" t="s">
        <v>19</v>
      </c>
      <c r="S2232" t="str">
        <f t="shared" si="46"/>
        <v>42083Wire Transfer Fee</v>
      </c>
    </row>
    <row r="2233" spans="1:19" hidden="1">
      <c r="A2233" s="12">
        <v>42086</v>
      </c>
      <c r="B2233" t="s">
        <v>530</v>
      </c>
      <c r="C2233" s="1">
        <v>-400</v>
      </c>
      <c r="D2233" s="1">
        <v>194.02</v>
      </c>
      <c r="E2233" s="42">
        <v>400</v>
      </c>
      <c r="F2233" s="77" t="s">
        <v>30</v>
      </c>
      <c r="G2233" s="77" t="s">
        <v>19</v>
      </c>
      <c r="H2233" s="77" t="s">
        <v>20</v>
      </c>
      <c r="I2233" s="13">
        <v>3</v>
      </c>
      <c r="J2233" s="14">
        <v>2015</v>
      </c>
      <c r="K2233" s="78" t="s">
        <v>58</v>
      </c>
      <c r="L2233" s="79" t="s">
        <v>59</v>
      </c>
      <c r="M2233" s="79" t="s">
        <v>23</v>
      </c>
      <c r="N2233" s="15" t="s">
        <v>20</v>
      </c>
      <c r="O2233" s="15" t="s">
        <v>24</v>
      </c>
      <c r="P2233" s="80" t="s">
        <v>157</v>
      </c>
      <c r="Q2233" s="80" t="s">
        <v>19</v>
      </c>
      <c r="S2233" t="str">
        <f t="shared" si="46"/>
        <v>42086Online Banking transfer to CHK 9319 Confirmation# 2814428839</v>
      </c>
    </row>
    <row r="2234" spans="1:19" hidden="1">
      <c r="A2234" s="12">
        <v>42088</v>
      </c>
      <c r="B2234" t="s">
        <v>531</v>
      </c>
      <c r="C2234" s="1">
        <v>200</v>
      </c>
      <c r="D2234" s="1">
        <v>394.02</v>
      </c>
      <c r="E2234" s="42">
        <v>-200</v>
      </c>
      <c r="F2234" s="77" t="s">
        <v>18</v>
      </c>
      <c r="G2234" s="77" t="s">
        <v>19</v>
      </c>
      <c r="H2234" s="77" t="s">
        <v>20</v>
      </c>
      <c r="I2234" s="13">
        <v>3</v>
      </c>
      <c r="J2234" s="14">
        <v>2015</v>
      </c>
      <c r="K2234" s="78" t="s">
        <v>158</v>
      </c>
      <c r="L2234" s="79" t="s">
        <v>59</v>
      </c>
      <c r="M2234" s="79" t="s">
        <v>23</v>
      </c>
      <c r="N2234" s="15" t="s">
        <v>20</v>
      </c>
      <c r="O2234" s="15" t="s">
        <v>24</v>
      </c>
      <c r="P2234" s="80" t="s">
        <v>159</v>
      </c>
      <c r="Q2234" s="80" t="s">
        <v>19</v>
      </c>
      <c r="S2234" t="str">
        <f t="shared" si="46"/>
        <v>42088Online Banking transfer from CHK 9607 Confirmation# 0230513329</v>
      </c>
    </row>
    <row r="2235" spans="1:19" hidden="1">
      <c r="A2235" s="12">
        <v>42088</v>
      </c>
      <c r="B2235" t="s">
        <v>532</v>
      </c>
      <c r="C2235" s="1">
        <v>-289.8</v>
      </c>
      <c r="D2235" s="1">
        <v>104.22</v>
      </c>
      <c r="E2235" s="42">
        <v>289.8</v>
      </c>
      <c r="F2235" s="77" t="s">
        <v>30</v>
      </c>
      <c r="G2235" s="77" t="s">
        <v>19</v>
      </c>
      <c r="H2235" s="77" t="s">
        <v>20</v>
      </c>
      <c r="I2235" s="13">
        <v>3</v>
      </c>
      <c r="J2235" s="14">
        <v>2015</v>
      </c>
      <c r="K2235" s="78" t="s">
        <v>119</v>
      </c>
      <c r="L2235" s="79" t="s">
        <v>120</v>
      </c>
      <c r="M2235" s="79" t="s">
        <v>23</v>
      </c>
      <c r="N2235" s="15" t="s">
        <v>28</v>
      </c>
      <c r="O2235" s="15" t="s">
        <v>29</v>
      </c>
      <c r="P2235" s="80" t="s">
        <v>33</v>
      </c>
      <c r="Q2235" s="80" t="s">
        <v>19</v>
      </c>
      <c r="S2235" t="str">
        <f t="shared" si="46"/>
        <v>42088HANOVER/CITIZENS DES:PREM COLL ID:011503220004253 INDN:DEAN &amp; TYLER INC CO ID:3135129825 CCD</v>
      </c>
    </row>
    <row r="2236" spans="1:19" hidden="1">
      <c r="A2236" s="12">
        <v>42095</v>
      </c>
      <c r="B2236" t="s">
        <v>160</v>
      </c>
      <c r="C2236" s="1">
        <v>-16</v>
      </c>
      <c r="D2236" s="1">
        <v>88.22</v>
      </c>
      <c r="E2236" s="42">
        <v>16</v>
      </c>
      <c r="F2236" s="77" t="s">
        <v>30</v>
      </c>
      <c r="G2236" s="77" t="s">
        <v>19</v>
      </c>
      <c r="H2236" s="77" t="s">
        <v>20</v>
      </c>
      <c r="I2236" s="13">
        <v>4</v>
      </c>
      <c r="J2236" s="14">
        <v>2015</v>
      </c>
      <c r="K2236" s="78" t="s">
        <v>53</v>
      </c>
      <c r="L2236" s="79" t="s">
        <v>52</v>
      </c>
      <c r="M2236" s="79" t="s">
        <v>23</v>
      </c>
      <c r="N2236" s="15" t="s">
        <v>28</v>
      </c>
      <c r="O2236" s="15" t="s">
        <v>29</v>
      </c>
      <c r="P2236" s="80" t="s">
        <v>33</v>
      </c>
      <c r="Q2236" s="80" t="s">
        <v>19</v>
      </c>
      <c r="S2236" t="str">
        <f t="shared" si="46"/>
        <v>42095Monthly Fee for Business Fundamentals</v>
      </c>
    </row>
    <row r="2237" spans="1:19" hidden="1">
      <c r="A2237" s="12">
        <v>42101</v>
      </c>
      <c r="B2237" t="s">
        <v>77</v>
      </c>
      <c r="C2237" s="1">
        <v>-10</v>
      </c>
      <c r="D2237" s="1">
        <v>78.22</v>
      </c>
      <c r="E2237" s="42">
        <v>10</v>
      </c>
      <c r="F2237" s="77" t="s">
        <v>30</v>
      </c>
      <c r="G2237" s="77" t="s">
        <v>19</v>
      </c>
      <c r="H2237" s="77" t="s">
        <v>20</v>
      </c>
      <c r="I2237" s="13">
        <v>4</v>
      </c>
      <c r="J2237" s="14">
        <v>2015</v>
      </c>
      <c r="K2237" s="78" t="s">
        <v>78</v>
      </c>
      <c r="L2237" s="79" t="s">
        <v>79</v>
      </c>
      <c r="M2237" s="79" t="s">
        <v>80</v>
      </c>
      <c r="N2237" s="15" t="s">
        <v>28</v>
      </c>
      <c r="O2237" s="15" t="s">
        <v>29</v>
      </c>
      <c r="P2237" s="80" t="s">
        <v>33</v>
      </c>
      <c r="Q2237" s="80" t="s">
        <v>19</v>
      </c>
      <c r="S2237" t="str">
        <f t="shared" si="46"/>
        <v>42101ONLINE BUSINESS SUITE DIRECT PMT SERVICES</v>
      </c>
    </row>
    <row r="2238" spans="1:19" hidden="1">
      <c r="A2238" s="12">
        <v>42118</v>
      </c>
      <c r="B2238" t="s">
        <v>533</v>
      </c>
      <c r="C2238" s="1">
        <v>-70</v>
      </c>
      <c r="D2238" s="1">
        <v>8.2200000000000006</v>
      </c>
      <c r="E2238" s="42">
        <v>70</v>
      </c>
      <c r="F2238" s="77" t="s">
        <v>30</v>
      </c>
      <c r="G2238" s="77" t="s">
        <v>19</v>
      </c>
      <c r="H2238" s="77" t="s">
        <v>20</v>
      </c>
      <c r="I2238" s="13">
        <v>4</v>
      </c>
      <c r="J2238" s="14">
        <v>2015</v>
      </c>
      <c r="K2238" s="78" t="s">
        <v>58</v>
      </c>
      <c r="L2238" s="79" t="s">
        <v>59</v>
      </c>
      <c r="M2238" s="79" t="s">
        <v>23</v>
      </c>
      <c r="N2238" s="15" t="s">
        <v>20</v>
      </c>
      <c r="O2238" s="15" t="s">
        <v>24</v>
      </c>
      <c r="P2238" s="80" t="s">
        <v>157</v>
      </c>
      <c r="Q2238" s="80" t="s">
        <v>19</v>
      </c>
      <c r="S2238" t="str">
        <f t="shared" si="46"/>
        <v>42118Online Banking transfer to CHK 9319 Confirmation# 0289545106</v>
      </c>
    </row>
    <row r="2239" spans="1:19" hidden="1">
      <c r="A2239" s="12">
        <v>42121</v>
      </c>
      <c r="B2239" t="s">
        <v>534</v>
      </c>
      <c r="C2239" s="1">
        <v>300</v>
      </c>
      <c r="D2239" s="1">
        <v>308.22000000000003</v>
      </c>
      <c r="E2239" s="42">
        <v>-300</v>
      </c>
      <c r="F2239" s="77" t="s">
        <v>18</v>
      </c>
      <c r="G2239" s="77" t="s">
        <v>19</v>
      </c>
      <c r="H2239" s="77" t="s">
        <v>20</v>
      </c>
      <c r="I2239" s="13">
        <v>4</v>
      </c>
      <c r="J2239" s="14">
        <v>2015</v>
      </c>
      <c r="K2239" s="78" t="s">
        <v>58</v>
      </c>
      <c r="L2239" s="79" t="s">
        <v>59</v>
      </c>
      <c r="M2239" s="79" t="s">
        <v>23</v>
      </c>
      <c r="N2239" s="15" t="s">
        <v>20</v>
      </c>
      <c r="O2239" s="15" t="s">
        <v>24</v>
      </c>
      <c r="P2239" s="80" t="s">
        <v>60</v>
      </c>
      <c r="Q2239" s="80" t="s">
        <v>19</v>
      </c>
      <c r="S2239" t="str">
        <f t="shared" si="46"/>
        <v>42121Online Banking transfer from CHK 9319 Confirmation# 1617697905</v>
      </c>
    </row>
    <row r="2240" spans="1:19" hidden="1">
      <c r="A2240" s="12">
        <v>42121</v>
      </c>
      <c r="B2240" t="s">
        <v>535</v>
      </c>
      <c r="C2240" s="1">
        <v>-289.8</v>
      </c>
      <c r="D2240" s="1">
        <v>18.420000000000002</v>
      </c>
      <c r="E2240" s="42">
        <v>289.8</v>
      </c>
      <c r="F2240" s="77" t="s">
        <v>30</v>
      </c>
      <c r="G2240" s="77" t="s">
        <v>19</v>
      </c>
      <c r="H2240" s="77" t="s">
        <v>20</v>
      </c>
      <c r="I2240" s="13">
        <v>4</v>
      </c>
      <c r="J2240" s="14">
        <v>2015</v>
      </c>
      <c r="K2240" s="78" t="s">
        <v>119</v>
      </c>
      <c r="L2240" s="79" t="s">
        <v>120</v>
      </c>
      <c r="M2240" s="79" t="s">
        <v>23</v>
      </c>
      <c r="N2240" s="15" t="s">
        <v>28</v>
      </c>
      <c r="O2240" s="15" t="s">
        <v>29</v>
      </c>
      <c r="P2240" s="80" t="s">
        <v>33</v>
      </c>
      <c r="Q2240" s="80" t="s">
        <v>19</v>
      </c>
      <c r="S2240" t="str">
        <f t="shared" si="46"/>
        <v>42121HANOVER/CITIZENS DES:PREM COLL ID:011504220000883 INDN:DEAN &amp; TYLER INC CO ID:3135129825 CCD</v>
      </c>
    </row>
    <row r="2241" spans="1:19" hidden="1">
      <c r="A2241" s="12">
        <v>42125</v>
      </c>
      <c r="B2241" t="s">
        <v>160</v>
      </c>
      <c r="C2241" s="1">
        <v>-16</v>
      </c>
      <c r="D2241" s="1">
        <v>2.42</v>
      </c>
      <c r="E2241" s="42">
        <v>16</v>
      </c>
      <c r="F2241" s="77" t="s">
        <v>30</v>
      </c>
      <c r="G2241" s="77" t="s">
        <v>19</v>
      </c>
      <c r="H2241" s="77" t="s">
        <v>20</v>
      </c>
      <c r="I2241" s="13">
        <v>5</v>
      </c>
      <c r="J2241" s="14">
        <v>2015</v>
      </c>
      <c r="K2241" s="78" t="s">
        <v>53</v>
      </c>
      <c r="L2241" s="79" t="s">
        <v>52</v>
      </c>
      <c r="M2241" s="79" t="s">
        <v>23</v>
      </c>
      <c r="N2241" s="15" t="s">
        <v>28</v>
      </c>
      <c r="O2241" s="15" t="s">
        <v>29</v>
      </c>
      <c r="P2241" s="80" t="s">
        <v>33</v>
      </c>
      <c r="Q2241" s="80" t="s">
        <v>19</v>
      </c>
      <c r="S2241" t="str">
        <f t="shared" si="46"/>
        <v>42125Monthly Fee for Business Fundamentals</v>
      </c>
    </row>
    <row r="2242" spans="1:19" hidden="1">
      <c r="A2242" s="12">
        <v>42131</v>
      </c>
      <c r="B2242" t="s">
        <v>77</v>
      </c>
      <c r="C2242" s="1">
        <v>-10</v>
      </c>
      <c r="D2242" s="1">
        <v>-7.58</v>
      </c>
      <c r="E2242" s="42">
        <v>10</v>
      </c>
      <c r="F2242" s="77" t="s">
        <v>30</v>
      </c>
      <c r="G2242" s="77" t="s">
        <v>19</v>
      </c>
      <c r="H2242" s="77" t="s">
        <v>20</v>
      </c>
      <c r="I2242" s="13">
        <v>5</v>
      </c>
      <c r="J2242" s="14">
        <v>2015</v>
      </c>
      <c r="K2242" s="78" t="s">
        <v>78</v>
      </c>
      <c r="L2242" s="79" t="s">
        <v>79</v>
      </c>
      <c r="M2242" s="79" t="s">
        <v>80</v>
      </c>
      <c r="N2242" s="15" t="s">
        <v>28</v>
      </c>
      <c r="O2242" s="15" t="s">
        <v>29</v>
      </c>
      <c r="P2242" s="80" t="s">
        <v>33</v>
      </c>
      <c r="Q2242" s="80" t="s">
        <v>19</v>
      </c>
      <c r="S2242" t="str">
        <f t="shared" si="46"/>
        <v>42131ONLINE BUSINESS SUITE DIRECT PMT SERVICES</v>
      </c>
    </row>
    <row r="2243" spans="1:19" hidden="1">
      <c r="A2243" s="12">
        <v>42132</v>
      </c>
      <c r="B2243" t="s">
        <v>536</v>
      </c>
      <c r="C2243" s="1">
        <v>40</v>
      </c>
      <c r="D2243" s="1">
        <v>32.42</v>
      </c>
      <c r="E2243" s="42">
        <v>-40</v>
      </c>
      <c r="F2243" s="77" t="s">
        <v>18</v>
      </c>
      <c r="G2243" s="77" t="s">
        <v>19</v>
      </c>
      <c r="H2243" s="77" t="s">
        <v>20</v>
      </c>
      <c r="I2243" s="13">
        <v>5</v>
      </c>
      <c r="J2243" s="14">
        <v>2015</v>
      </c>
      <c r="K2243" s="78" t="s">
        <v>58</v>
      </c>
      <c r="L2243" s="79" t="s">
        <v>59</v>
      </c>
      <c r="M2243" s="79" t="s">
        <v>23</v>
      </c>
      <c r="N2243" s="15" t="s">
        <v>20</v>
      </c>
      <c r="O2243" s="15" t="s">
        <v>24</v>
      </c>
      <c r="P2243" s="80" t="s">
        <v>60</v>
      </c>
      <c r="Q2243" s="80" t="s">
        <v>19</v>
      </c>
      <c r="S2243" t="str">
        <f t="shared" si="46"/>
        <v>42132Online Banking transfer from CHK 9319 Confirmation# 2610635705</v>
      </c>
    </row>
    <row r="2244" spans="1:19" hidden="1">
      <c r="A2244" s="12">
        <v>42146</v>
      </c>
      <c r="B2244" t="s">
        <v>537</v>
      </c>
      <c r="C2244" s="1">
        <v>7500</v>
      </c>
      <c r="D2244" s="1">
        <v>7532.42</v>
      </c>
      <c r="E2244" s="42">
        <v>-7500</v>
      </c>
      <c r="F2244" s="77" t="s">
        <v>18</v>
      </c>
      <c r="G2244" s="77" t="s">
        <v>19</v>
      </c>
      <c r="H2244" s="77" t="s">
        <v>20</v>
      </c>
      <c r="I2244" s="13">
        <v>5</v>
      </c>
      <c r="J2244" s="14">
        <v>2015</v>
      </c>
      <c r="K2244" s="78" t="s">
        <v>58</v>
      </c>
      <c r="L2244" s="79" t="s">
        <v>59</v>
      </c>
      <c r="M2244" s="79" t="s">
        <v>23</v>
      </c>
      <c r="N2244" s="15" t="s">
        <v>20</v>
      </c>
      <c r="O2244" s="15" t="s">
        <v>24</v>
      </c>
      <c r="P2244" s="80" t="s">
        <v>60</v>
      </c>
      <c r="Q2244" s="80" t="s">
        <v>19</v>
      </c>
      <c r="S2244" t="str">
        <f t="shared" si="46"/>
        <v>42146Online Banking transfer from CHK 9319 Confirmation# 0134094728</v>
      </c>
    </row>
    <row r="2245" spans="1:19" hidden="1">
      <c r="A2245" s="12">
        <v>42150</v>
      </c>
      <c r="B2245" t="s">
        <v>538</v>
      </c>
      <c r="C2245" s="1">
        <v>500</v>
      </c>
      <c r="D2245" s="1">
        <v>8032.42</v>
      </c>
      <c r="E2245" s="42">
        <v>-500</v>
      </c>
      <c r="F2245" s="77" t="s">
        <v>18</v>
      </c>
      <c r="G2245" s="77" t="s">
        <v>19</v>
      </c>
      <c r="H2245" s="77" t="s">
        <v>20</v>
      </c>
      <c r="I2245" s="13">
        <v>5</v>
      </c>
      <c r="J2245" s="14">
        <v>2015</v>
      </c>
      <c r="K2245" s="78" t="s">
        <v>58</v>
      </c>
      <c r="L2245" s="79" t="s">
        <v>59</v>
      </c>
      <c r="M2245" s="79" t="s">
        <v>23</v>
      </c>
      <c r="N2245" s="15" t="s">
        <v>20</v>
      </c>
      <c r="O2245" s="15" t="s">
        <v>24</v>
      </c>
      <c r="P2245" s="80" t="s">
        <v>60</v>
      </c>
      <c r="Q2245" s="80" t="s">
        <v>19</v>
      </c>
      <c r="S2245" t="str">
        <f t="shared" si="46"/>
        <v>42150Online Banking transfer from CHK 9319 Confirmation# 0164391307</v>
      </c>
    </row>
    <row r="2246" spans="1:19" hidden="1">
      <c r="A2246" s="12">
        <v>42150</v>
      </c>
      <c r="B2246" t="s">
        <v>539</v>
      </c>
      <c r="C2246" s="1">
        <v>-7500</v>
      </c>
      <c r="D2246" s="1">
        <v>532.41999999999996</v>
      </c>
      <c r="E2246" s="42">
        <v>7500</v>
      </c>
      <c r="F2246" s="77" t="s">
        <v>30</v>
      </c>
      <c r="G2246" s="77" t="s">
        <v>19</v>
      </c>
      <c r="H2246" s="77" t="s">
        <v>20</v>
      </c>
      <c r="I2246" s="13">
        <v>5</v>
      </c>
      <c r="J2246" s="14">
        <v>2015</v>
      </c>
      <c r="K2246" s="78" t="s">
        <v>81</v>
      </c>
      <c r="L2246" s="79" t="s">
        <v>82</v>
      </c>
      <c r="M2246" s="79" t="s">
        <v>23</v>
      </c>
      <c r="N2246" s="15" t="s">
        <v>20</v>
      </c>
      <c r="O2246" s="15" t="s">
        <v>24</v>
      </c>
      <c r="P2246" s="80" t="s">
        <v>83</v>
      </c>
      <c r="Q2246" s="80" t="s">
        <v>19</v>
      </c>
      <c r="S2246" t="str">
        <f t="shared" si="46"/>
        <v>42150AMERICAN EXPRESS DES:ACH Pmt ID:W4018 INDN:KRISTINA KOGER CO ID:1133133497 WEB</v>
      </c>
    </row>
    <row r="2247" spans="1:19" hidden="1">
      <c r="A2247" s="12">
        <v>42150</v>
      </c>
      <c r="B2247" t="s">
        <v>540</v>
      </c>
      <c r="C2247" s="1">
        <v>-289.8</v>
      </c>
      <c r="D2247" s="1">
        <v>242.62</v>
      </c>
      <c r="E2247" s="42">
        <v>289.8</v>
      </c>
      <c r="F2247" s="77" t="s">
        <v>30</v>
      </c>
      <c r="G2247" s="77" t="s">
        <v>19</v>
      </c>
      <c r="H2247" s="77" t="s">
        <v>20</v>
      </c>
      <c r="I2247" s="13">
        <v>5</v>
      </c>
      <c r="J2247" s="14">
        <v>2015</v>
      </c>
      <c r="K2247" s="78" t="s">
        <v>119</v>
      </c>
      <c r="L2247" s="79" t="s">
        <v>120</v>
      </c>
      <c r="M2247" s="79" t="s">
        <v>23</v>
      </c>
      <c r="N2247" s="15" t="s">
        <v>28</v>
      </c>
      <c r="O2247" s="15" t="s">
        <v>29</v>
      </c>
      <c r="P2247" s="80" t="s">
        <v>33</v>
      </c>
      <c r="Q2247" s="80" t="s">
        <v>19</v>
      </c>
      <c r="S2247" t="str">
        <f t="shared" si="46"/>
        <v>42150HANOVER/CITIZENS DES:PREM COLL ID:011505220000886 INDN:DEAN &amp; TYLER INC CO ID:3135129825 CCD</v>
      </c>
    </row>
    <row r="2248" spans="1:19" hidden="1">
      <c r="A2248" s="12">
        <v>42152</v>
      </c>
      <c r="B2248" t="s">
        <v>541</v>
      </c>
      <c r="C2248" s="1">
        <v>-200</v>
      </c>
      <c r="D2248" s="1">
        <v>42.62</v>
      </c>
      <c r="E2248" s="42">
        <v>200</v>
      </c>
      <c r="F2248" s="77" t="s">
        <v>30</v>
      </c>
      <c r="G2248" s="77" t="s">
        <v>19</v>
      </c>
      <c r="H2248" s="77" t="s">
        <v>20</v>
      </c>
      <c r="I2248" s="13">
        <v>5</v>
      </c>
      <c r="J2248" s="14">
        <v>2015</v>
      </c>
      <c r="K2248" s="78" t="s">
        <v>158</v>
      </c>
      <c r="L2248" s="79" t="s">
        <v>59</v>
      </c>
      <c r="M2248" s="79" t="s">
        <v>23</v>
      </c>
      <c r="N2248" s="15" t="s">
        <v>20</v>
      </c>
      <c r="O2248" s="15" t="s">
        <v>24</v>
      </c>
      <c r="P2248" s="80" t="s">
        <v>159</v>
      </c>
      <c r="Q2248" s="80" t="s">
        <v>19</v>
      </c>
      <c r="S2248" t="str">
        <f t="shared" si="46"/>
        <v>42152Online Banking transfer to CHK 9607 Confirmation# 3982582877</v>
      </c>
    </row>
    <row r="2249" spans="1:19" hidden="1">
      <c r="A2249" s="12">
        <v>42156</v>
      </c>
      <c r="B2249" t="s">
        <v>160</v>
      </c>
      <c r="C2249" s="1">
        <v>-16</v>
      </c>
      <c r="D2249" s="1">
        <v>26.62</v>
      </c>
      <c r="E2249" s="42">
        <v>16</v>
      </c>
      <c r="F2249" s="77" t="s">
        <v>30</v>
      </c>
      <c r="G2249" s="77" t="s">
        <v>19</v>
      </c>
      <c r="H2249" s="77" t="s">
        <v>20</v>
      </c>
      <c r="I2249" s="13">
        <v>6</v>
      </c>
      <c r="J2249" s="14">
        <v>2015</v>
      </c>
      <c r="K2249" s="78" t="s">
        <v>53</v>
      </c>
      <c r="L2249" s="79" t="s">
        <v>52</v>
      </c>
      <c r="M2249" s="79" t="s">
        <v>23</v>
      </c>
      <c r="N2249" s="15" t="s">
        <v>28</v>
      </c>
      <c r="O2249" s="15" t="s">
        <v>29</v>
      </c>
      <c r="P2249" s="80" t="s">
        <v>33</v>
      </c>
      <c r="Q2249" s="80" t="s">
        <v>19</v>
      </c>
      <c r="S2249" t="str">
        <f t="shared" si="46"/>
        <v>42156Monthly Fee for Business Fundamentals</v>
      </c>
    </row>
    <row r="2250" spans="1:19" hidden="1">
      <c r="A2250" s="12">
        <v>42160</v>
      </c>
      <c r="B2250" t="s">
        <v>77</v>
      </c>
      <c r="C2250" s="1">
        <v>-10</v>
      </c>
      <c r="D2250" s="1">
        <v>16.62</v>
      </c>
      <c r="E2250" s="42">
        <v>10</v>
      </c>
      <c r="F2250" s="77" t="s">
        <v>30</v>
      </c>
      <c r="G2250" s="77" t="s">
        <v>19</v>
      </c>
      <c r="H2250" s="77" t="s">
        <v>20</v>
      </c>
      <c r="I2250" s="13">
        <v>6</v>
      </c>
      <c r="J2250" s="14">
        <v>2015</v>
      </c>
      <c r="K2250" s="78" t="s">
        <v>78</v>
      </c>
      <c r="L2250" s="79" t="s">
        <v>79</v>
      </c>
      <c r="M2250" s="79" t="s">
        <v>80</v>
      </c>
      <c r="N2250" s="15" t="s">
        <v>28</v>
      </c>
      <c r="O2250" s="15" t="s">
        <v>29</v>
      </c>
      <c r="P2250" s="80" t="s">
        <v>33</v>
      </c>
      <c r="Q2250" s="80" t="s">
        <v>19</v>
      </c>
      <c r="S2250" t="str">
        <f t="shared" si="46"/>
        <v>42160ONLINE BUSINESS SUITE DIRECT PMT SERVICES</v>
      </c>
    </row>
    <row r="2251" spans="1:19" hidden="1">
      <c r="A2251" s="12">
        <v>42170</v>
      </c>
      <c r="B2251" t="s">
        <v>542</v>
      </c>
      <c r="C2251" s="1">
        <v>200</v>
      </c>
      <c r="D2251" s="1">
        <v>216.62</v>
      </c>
      <c r="E2251" s="42">
        <v>-200</v>
      </c>
      <c r="F2251" s="77" t="s">
        <v>18</v>
      </c>
      <c r="G2251" s="77" t="s">
        <v>19</v>
      </c>
      <c r="H2251" s="77" t="s">
        <v>20</v>
      </c>
      <c r="I2251" s="13">
        <v>6</v>
      </c>
      <c r="J2251" s="14">
        <v>2015</v>
      </c>
      <c r="K2251" s="78" t="s">
        <v>158</v>
      </c>
      <c r="L2251" s="79" t="s">
        <v>59</v>
      </c>
      <c r="M2251" s="79" t="s">
        <v>23</v>
      </c>
      <c r="N2251" s="15" t="s">
        <v>20</v>
      </c>
      <c r="O2251" s="15" t="s">
        <v>24</v>
      </c>
      <c r="P2251" s="80" t="s">
        <v>159</v>
      </c>
      <c r="Q2251" s="80" t="s">
        <v>19</v>
      </c>
      <c r="S2251" t="str">
        <f t="shared" si="46"/>
        <v>42170Online Banking transfer from CHK 9607 Confirmation# 2940571106</v>
      </c>
    </row>
    <row r="2252" spans="1:19" hidden="1">
      <c r="A2252" s="12">
        <v>42170</v>
      </c>
      <c r="B2252" t="s">
        <v>543</v>
      </c>
      <c r="C2252" s="1">
        <v>100</v>
      </c>
      <c r="D2252" s="1">
        <v>316.62</v>
      </c>
      <c r="E2252" s="42">
        <v>-100</v>
      </c>
      <c r="F2252" s="77" t="s">
        <v>18</v>
      </c>
      <c r="G2252" s="77" t="s">
        <v>19</v>
      </c>
      <c r="H2252" s="77" t="s">
        <v>20</v>
      </c>
      <c r="I2252" s="13">
        <v>6</v>
      </c>
      <c r="J2252" s="14">
        <v>2015</v>
      </c>
      <c r="K2252" s="78" t="s">
        <v>58</v>
      </c>
      <c r="L2252" s="79" t="s">
        <v>59</v>
      </c>
      <c r="M2252" s="79" t="s">
        <v>23</v>
      </c>
      <c r="N2252" s="15" t="s">
        <v>20</v>
      </c>
      <c r="O2252" s="15" t="s">
        <v>24</v>
      </c>
      <c r="P2252" s="80" t="s">
        <v>60</v>
      </c>
      <c r="Q2252" s="80" t="s">
        <v>19</v>
      </c>
      <c r="S2252" t="str">
        <f t="shared" si="46"/>
        <v>42170Online Banking transfer from CHK 9319 Confirmation# 0140573528</v>
      </c>
    </row>
    <row r="2253" spans="1:19" hidden="1">
      <c r="A2253" s="12">
        <v>42170</v>
      </c>
      <c r="B2253" t="s">
        <v>544</v>
      </c>
      <c r="C2253" s="1">
        <v>40</v>
      </c>
      <c r="D2253" s="1">
        <v>356.62</v>
      </c>
      <c r="E2253" s="42">
        <v>-40</v>
      </c>
      <c r="F2253" s="77" t="s">
        <v>18</v>
      </c>
      <c r="G2253" s="77" t="s">
        <v>19</v>
      </c>
      <c r="H2253" s="77" t="s">
        <v>20</v>
      </c>
      <c r="I2253" s="13">
        <v>6</v>
      </c>
      <c r="J2253" s="14">
        <v>2015</v>
      </c>
      <c r="K2253" s="78" t="s">
        <v>158</v>
      </c>
      <c r="L2253" s="79" t="s">
        <v>59</v>
      </c>
      <c r="M2253" s="79" t="s">
        <v>23</v>
      </c>
      <c r="N2253" s="15" t="s">
        <v>20</v>
      </c>
      <c r="O2253" s="15" t="s">
        <v>24</v>
      </c>
      <c r="P2253" s="80" t="s">
        <v>159</v>
      </c>
      <c r="Q2253" s="80" t="s">
        <v>19</v>
      </c>
      <c r="S2253" t="str">
        <f t="shared" si="46"/>
        <v>42170Online Banking transfer from CHK 9607 Confirmation# 1640721678</v>
      </c>
    </row>
    <row r="2254" spans="1:19" hidden="1">
      <c r="A2254" s="12">
        <v>42170</v>
      </c>
      <c r="B2254" t="s">
        <v>545</v>
      </c>
      <c r="C2254" s="1">
        <v>-300</v>
      </c>
      <c r="D2254" s="1">
        <v>56.62</v>
      </c>
      <c r="E2254" s="42">
        <v>300</v>
      </c>
      <c r="F2254" s="77" t="s">
        <v>30</v>
      </c>
      <c r="G2254" s="77" t="s">
        <v>19</v>
      </c>
      <c r="H2254" s="77" t="s">
        <v>20</v>
      </c>
      <c r="I2254" s="13">
        <v>6</v>
      </c>
      <c r="J2254" s="14">
        <v>2015</v>
      </c>
      <c r="K2254" s="78" t="s">
        <v>100</v>
      </c>
      <c r="L2254" s="79" t="s">
        <v>101</v>
      </c>
      <c r="M2254" s="79" t="s">
        <v>23</v>
      </c>
      <c r="N2254" s="15" t="s">
        <v>28</v>
      </c>
      <c r="O2254" s="15" t="s">
        <v>24</v>
      </c>
      <c r="P2254" s="80" t="s">
        <v>2155</v>
      </c>
      <c r="Q2254" s="80" t="s">
        <v>19</v>
      </c>
      <c r="S2254" t="str">
        <f t="shared" si="46"/>
        <v>42170BKOFAMERICA ATM 06/15 #000005949 WITHDRWL BABCOCK SQUARE SAN ANTONIO TX CKCD 4635720010757746</v>
      </c>
    </row>
    <row r="2255" spans="1:19" hidden="1">
      <c r="A2255" s="12">
        <v>42170</v>
      </c>
      <c r="B2255" t="s">
        <v>546</v>
      </c>
      <c r="C2255" s="1">
        <v>-16.14</v>
      </c>
      <c r="D2255" s="1">
        <v>40.479999999999997</v>
      </c>
      <c r="E2255" s="42">
        <v>16.14</v>
      </c>
      <c r="F2255" s="77" t="s">
        <v>30</v>
      </c>
      <c r="G2255" s="77" t="s">
        <v>19</v>
      </c>
      <c r="H2255" s="77" t="s">
        <v>20</v>
      </c>
      <c r="I2255" s="13">
        <v>6</v>
      </c>
      <c r="J2255" s="14">
        <v>2015</v>
      </c>
      <c r="K2255" s="78" t="s">
        <v>100</v>
      </c>
      <c r="L2255" s="79" t="s">
        <v>101</v>
      </c>
      <c r="M2255" s="79" t="s">
        <v>23</v>
      </c>
      <c r="N2255" s="15" t="s">
        <v>28</v>
      </c>
      <c r="O2255" s="15" t="s">
        <v>24</v>
      </c>
      <c r="P2255" s="80" t="s">
        <v>2155</v>
      </c>
      <c r="Q2255" s="80" t="s">
        <v>19</v>
      </c>
      <c r="S2255" t="str">
        <f t="shared" si="46"/>
        <v>42170QUICK N FAST 06/15 #000894200 PURCHASE CHEVRON/QUICK N F SAN ANTONIO TX CKCD 5541 4635720010757746</v>
      </c>
    </row>
    <row r="2256" spans="1:19" hidden="1">
      <c r="A2256" s="12">
        <v>42171</v>
      </c>
      <c r="B2256" t="s">
        <v>1060</v>
      </c>
      <c r="C2256" s="1">
        <v>-37.130000000000003</v>
      </c>
      <c r="D2256" s="1">
        <v>3.35</v>
      </c>
      <c r="E2256" s="42">
        <v>37.130000000000003</v>
      </c>
      <c r="F2256" s="77" t="s">
        <v>30</v>
      </c>
      <c r="G2256" s="77" t="s">
        <v>19</v>
      </c>
      <c r="H2256" s="77" t="s">
        <v>20</v>
      </c>
      <c r="I2256" s="13">
        <v>6</v>
      </c>
      <c r="J2256" s="14">
        <v>2015</v>
      </c>
      <c r="K2256" s="78" t="s">
        <v>100</v>
      </c>
      <c r="L2256" s="79" t="s">
        <v>101</v>
      </c>
      <c r="M2256" s="79" t="s">
        <v>23</v>
      </c>
      <c r="N2256" s="15" t="s">
        <v>28</v>
      </c>
      <c r="O2256" s="15" t="s">
        <v>24</v>
      </c>
      <c r="P2256" s="80" t="s">
        <v>2155</v>
      </c>
      <c r="Q2256" s="80" t="s">
        <v>19</v>
      </c>
      <c r="S2256" t="str">
        <f t="shared" si="46"/>
        <v>42171CHECKCARD 0615 WING DADDYS 8 SAN ANTONIO TX 24493985167207799700261 CKCD 5812 4635720010757746</v>
      </c>
    </row>
    <row r="2257" spans="1:19" hidden="1">
      <c r="A2257" s="12">
        <v>42180</v>
      </c>
      <c r="B2257" t="s">
        <v>1079</v>
      </c>
      <c r="C2257" s="1">
        <v>300</v>
      </c>
      <c r="D2257" s="1">
        <v>303.35000000000002</v>
      </c>
      <c r="E2257" s="42">
        <v>-300</v>
      </c>
      <c r="F2257" s="77" t="s">
        <v>18</v>
      </c>
      <c r="G2257" s="77" t="s">
        <v>19</v>
      </c>
      <c r="H2257" s="77" t="s">
        <v>20</v>
      </c>
      <c r="I2257" s="13">
        <v>6</v>
      </c>
      <c r="J2257" s="14">
        <v>2015</v>
      </c>
      <c r="K2257" s="78" t="s">
        <v>58</v>
      </c>
      <c r="L2257" s="79" t="s">
        <v>59</v>
      </c>
      <c r="M2257" s="79" t="s">
        <v>23</v>
      </c>
      <c r="N2257" s="15" t="s">
        <v>20</v>
      </c>
      <c r="O2257" s="15" t="s">
        <v>24</v>
      </c>
      <c r="P2257" s="80" t="s">
        <v>60</v>
      </c>
      <c r="Q2257" s="80" t="s">
        <v>19</v>
      </c>
      <c r="S2257" t="str">
        <f t="shared" si="46"/>
        <v>42180TRANSFER FROM ACCT #9319 ON 06/25 VIA WEB</v>
      </c>
    </row>
    <row r="2258" spans="1:19" hidden="1">
      <c r="A2258" s="12">
        <v>42180</v>
      </c>
      <c r="B2258" t="s">
        <v>1080</v>
      </c>
      <c r="C2258" s="1">
        <v>-289.8</v>
      </c>
      <c r="D2258" s="1">
        <v>13.55</v>
      </c>
      <c r="E2258" s="42">
        <v>289.8</v>
      </c>
      <c r="F2258" s="77" t="s">
        <v>30</v>
      </c>
      <c r="G2258" s="77" t="s">
        <v>19</v>
      </c>
      <c r="H2258" s="77" t="s">
        <v>20</v>
      </c>
      <c r="I2258" s="13">
        <v>6</v>
      </c>
      <c r="J2258" s="14">
        <v>2015</v>
      </c>
      <c r="K2258" s="78" t="s">
        <v>119</v>
      </c>
      <c r="L2258" s="79" t="s">
        <v>120</v>
      </c>
      <c r="M2258" s="79" t="s">
        <v>23</v>
      </c>
      <c r="N2258" s="15" t="s">
        <v>28</v>
      </c>
      <c r="O2258" s="15" t="s">
        <v>29</v>
      </c>
      <c r="P2258" s="80" t="s">
        <v>33</v>
      </c>
      <c r="Q2258" s="80" t="s">
        <v>19</v>
      </c>
      <c r="S2258" t="str">
        <f t="shared" si="46"/>
        <v>42180ACH HOLD HANOVER/CITIZENS PREM COLL ON 06/25</v>
      </c>
    </row>
    <row r="2259" spans="1:19" hidden="1">
      <c r="A2259" s="12">
        <v>42186</v>
      </c>
      <c r="B2259" t="s">
        <v>160</v>
      </c>
      <c r="C2259" s="1">
        <v>-16</v>
      </c>
      <c r="D2259" s="1">
        <v>-2.4500000000000002</v>
      </c>
      <c r="E2259" s="42">
        <v>16</v>
      </c>
      <c r="F2259" s="77" t="s">
        <v>30</v>
      </c>
      <c r="G2259" s="77" t="s">
        <v>19</v>
      </c>
      <c r="H2259" s="77" t="s">
        <v>20</v>
      </c>
      <c r="I2259" s="13">
        <v>7</v>
      </c>
      <c r="J2259" s="14">
        <v>2015</v>
      </c>
      <c r="K2259" s="78" t="s">
        <v>53</v>
      </c>
      <c r="L2259" s="79" t="s">
        <v>52</v>
      </c>
      <c r="M2259" s="79" t="s">
        <v>23</v>
      </c>
      <c r="N2259" s="15" t="s">
        <v>28</v>
      </c>
      <c r="O2259" s="15" t="s">
        <v>29</v>
      </c>
      <c r="P2259" s="80" t="s">
        <v>33</v>
      </c>
      <c r="Q2259" s="80" t="s">
        <v>19</v>
      </c>
      <c r="S2259" t="str">
        <f t="shared" si="46"/>
        <v>42186Monthly Fee for Business Fundamentals</v>
      </c>
    </row>
    <row r="2260" spans="1:19" hidden="1">
      <c r="A2260" s="12">
        <v>42187</v>
      </c>
      <c r="B2260" t="s">
        <v>2156</v>
      </c>
      <c r="C2260" s="1">
        <v>30</v>
      </c>
      <c r="D2260" s="1">
        <v>27.55</v>
      </c>
      <c r="E2260" s="42">
        <v>-30</v>
      </c>
      <c r="F2260" s="77" t="s">
        <v>18</v>
      </c>
      <c r="G2260" s="77" t="s">
        <v>19</v>
      </c>
      <c r="H2260" s="77" t="s">
        <v>20</v>
      </c>
      <c r="I2260" s="13">
        <v>7</v>
      </c>
      <c r="J2260" s="14">
        <v>2015</v>
      </c>
      <c r="K2260" s="78" t="s">
        <v>58</v>
      </c>
      <c r="L2260" s="79" t="s">
        <v>59</v>
      </c>
      <c r="M2260" s="79" t="s">
        <v>23</v>
      </c>
      <c r="N2260" s="15" t="s">
        <v>20</v>
      </c>
      <c r="O2260" s="15" t="s">
        <v>24</v>
      </c>
      <c r="P2260" s="80" t="s">
        <v>60</v>
      </c>
      <c r="Q2260" s="80" t="s">
        <v>19</v>
      </c>
      <c r="S2260" t="str">
        <f t="shared" si="46"/>
        <v>42187Online Banking transfer from CHK 9319 Confirmation# 3885259323</v>
      </c>
    </row>
    <row r="2261" spans="1:19" hidden="1">
      <c r="A2261" s="12">
        <v>42192</v>
      </c>
      <c r="B2261" t="s">
        <v>77</v>
      </c>
      <c r="C2261" s="1">
        <v>-10</v>
      </c>
      <c r="D2261" s="1">
        <v>17.55</v>
      </c>
      <c r="E2261" s="42">
        <v>10</v>
      </c>
      <c r="F2261" s="77" t="s">
        <v>30</v>
      </c>
      <c r="G2261" s="77" t="s">
        <v>19</v>
      </c>
      <c r="H2261" s="77" t="s">
        <v>20</v>
      </c>
      <c r="I2261" s="13">
        <v>7</v>
      </c>
      <c r="J2261" s="14">
        <v>2015</v>
      </c>
      <c r="K2261" s="78" t="s">
        <v>78</v>
      </c>
      <c r="L2261" s="79" t="s">
        <v>79</v>
      </c>
      <c r="M2261" s="79" t="s">
        <v>80</v>
      </c>
      <c r="N2261" s="15" t="s">
        <v>28</v>
      </c>
      <c r="O2261" s="15" t="s">
        <v>29</v>
      </c>
      <c r="P2261" s="80" t="s">
        <v>33</v>
      </c>
      <c r="Q2261" s="80" t="s">
        <v>19</v>
      </c>
      <c r="S2261" t="str">
        <f t="shared" si="46"/>
        <v>42192ONLINE BUSINESS SUITE DIRECT PMT SERVICES</v>
      </c>
    </row>
    <row r="2262" spans="1:19" hidden="1">
      <c r="A2262" s="12">
        <v>42198</v>
      </c>
      <c r="B2262" t="s">
        <v>2157</v>
      </c>
      <c r="C2262" s="1">
        <v>300</v>
      </c>
      <c r="D2262" s="1">
        <v>317.55</v>
      </c>
      <c r="E2262" s="42">
        <v>-300</v>
      </c>
      <c r="F2262" s="77" t="s">
        <v>18</v>
      </c>
      <c r="G2262" s="77" t="s">
        <v>19</v>
      </c>
      <c r="H2262" s="77" t="s">
        <v>20</v>
      </c>
      <c r="I2262" s="13">
        <v>7</v>
      </c>
      <c r="J2262" s="14">
        <v>2015</v>
      </c>
      <c r="K2262" s="78" t="s">
        <v>58</v>
      </c>
      <c r="L2262" s="79" t="s">
        <v>59</v>
      </c>
      <c r="M2262" s="79" t="s">
        <v>23</v>
      </c>
      <c r="N2262" s="15" t="s">
        <v>20</v>
      </c>
      <c r="O2262" s="15" t="s">
        <v>24</v>
      </c>
      <c r="P2262" s="80" t="s">
        <v>60</v>
      </c>
      <c r="Q2262" s="80" t="s">
        <v>19</v>
      </c>
      <c r="S2262" t="str">
        <f t="shared" si="46"/>
        <v>42198Online Banking transfer from CHK 9319 Confirmation# 2981315792</v>
      </c>
    </row>
    <row r="2263" spans="1:19" hidden="1">
      <c r="A2263" s="12">
        <v>42201</v>
      </c>
      <c r="B2263" t="s">
        <v>152</v>
      </c>
      <c r="C2263" s="1">
        <v>-303.47000000000003</v>
      </c>
      <c r="D2263" s="1">
        <v>14.08</v>
      </c>
      <c r="E2263" s="42">
        <v>303.47000000000003</v>
      </c>
      <c r="F2263" s="77" t="s">
        <v>30</v>
      </c>
      <c r="G2263" s="77" t="s">
        <v>19</v>
      </c>
      <c r="H2263" s="77" t="s">
        <v>20</v>
      </c>
      <c r="I2263" s="13">
        <v>7</v>
      </c>
      <c r="J2263" s="14">
        <v>2015</v>
      </c>
      <c r="K2263" s="78" t="s">
        <v>153</v>
      </c>
      <c r="L2263" s="79" t="s">
        <v>154</v>
      </c>
      <c r="M2263" s="79" t="s">
        <v>299</v>
      </c>
      <c r="N2263" s="15" t="s">
        <v>28</v>
      </c>
      <c r="O2263" s="15" t="s">
        <v>29</v>
      </c>
      <c r="P2263" s="80" t="s">
        <v>33</v>
      </c>
      <c r="Q2263" s="80" t="s">
        <v>19</v>
      </c>
      <c r="S2263" t="str">
        <f t="shared" si="46"/>
        <v>42201CITY PUBLIC SRV DES:CPS WEBPMT ID:003002974368 INDN:DEAN TYLER INC CO ID:6746002071 CCD</v>
      </c>
    </row>
    <row r="2264" spans="1:19" hidden="1">
      <c r="A2264" s="12">
        <v>42212</v>
      </c>
      <c r="B2264" t="s">
        <v>2158</v>
      </c>
      <c r="C2264" s="1">
        <v>300</v>
      </c>
      <c r="D2264" s="1">
        <v>314.08</v>
      </c>
      <c r="E2264" s="42">
        <v>-300</v>
      </c>
      <c r="F2264" s="77" t="s">
        <v>18</v>
      </c>
      <c r="G2264" s="77" t="s">
        <v>19</v>
      </c>
      <c r="H2264" s="77" t="s">
        <v>20</v>
      </c>
      <c r="I2264" s="13">
        <v>7</v>
      </c>
      <c r="J2264" s="14">
        <v>2015</v>
      </c>
      <c r="K2264" s="78" t="s">
        <v>58</v>
      </c>
      <c r="L2264" s="79" t="s">
        <v>59</v>
      </c>
      <c r="M2264" s="79" t="s">
        <v>23</v>
      </c>
      <c r="N2264" s="15" t="s">
        <v>20</v>
      </c>
      <c r="O2264" s="15" t="s">
        <v>24</v>
      </c>
      <c r="P2264" s="80" t="s">
        <v>60</v>
      </c>
      <c r="Q2264" s="80" t="s">
        <v>19</v>
      </c>
      <c r="S2264" t="str">
        <f t="shared" si="46"/>
        <v>42212Online Banking transfer from CHK 9319 Confirmation# 1402404273</v>
      </c>
    </row>
    <row r="2265" spans="1:19" hidden="1">
      <c r="A2265" s="12">
        <v>42212</v>
      </c>
      <c r="B2265" t="s">
        <v>2159</v>
      </c>
      <c r="C2265" s="1">
        <v>-289.8</v>
      </c>
      <c r="D2265" s="1">
        <v>24.28</v>
      </c>
      <c r="E2265" s="42">
        <v>289.8</v>
      </c>
      <c r="F2265" s="77" t="s">
        <v>30</v>
      </c>
      <c r="G2265" s="77" t="s">
        <v>19</v>
      </c>
      <c r="H2265" s="77" t="s">
        <v>20</v>
      </c>
      <c r="I2265" s="13">
        <v>7</v>
      </c>
      <c r="J2265" s="14">
        <v>2015</v>
      </c>
      <c r="K2265" s="78" t="s">
        <v>119</v>
      </c>
      <c r="L2265" s="79" t="s">
        <v>120</v>
      </c>
      <c r="M2265" s="79" t="s">
        <v>23</v>
      </c>
      <c r="N2265" s="15" t="s">
        <v>28</v>
      </c>
      <c r="O2265" s="15" t="s">
        <v>29</v>
      </c>
      <c r="P2265" s="80" t="s">
        <v>33</v>
      </c>
      <c r="Q2265" s="80" t="s">
        <v>19</v>
      </c>
      <c r="S2265" t="str">
        <f t="shared" si="46"/>
        <v>42212HANOVER/CITIZENS DES:PREM COLL ID:011507220000913 INDN:DEAN &amp; TYLER INC CO ID:3135129825 CCD</v>
      </c>
    </row>
    <row r="2266" spans="1:19" hidden="1">
      <c r="A2266" s="12">
        <v>42219</v>
      </c>
      <c r="B2266" t="s">
        <v>160</v>
      </c>
      <c r="C2266" s="1">
        <v>-16</v>
      </c>
      <c r="D2266" s="1">
        <v>8.2799999999999994</v>
      </c>
      <c r="E2266" s="42">
        <v>16</v>
      </c>
      <c r="F2266" s="77" t="s">
        <v>30</v>
      </c>
      <c r="G2266" s="77" t="s">
        <v>19</v>
      </c>
      <c r="H2266" s="77" t="s">
        <v>20</v>
      </c>
      <c r="I2266" s="13">
        <v>8</v>
      </c>
      <c r="J2266" s="14">
        <v>2015</v>
      </c>
      <c r="K2266" s="78" t="s">
        <v>53</v>
      </c>
      <c r="L2266" s="79" t="s">
        <v>52</v>
      </c>
      <c r="M2266" s="79" t="s">
        <v>23</v>
      </c>
      <c r="N2266" s="15" t="s">
        <v>28</v>
      </c>
      <c r="O2266" s="15" t="s">
        <v>29</v>
      </c>
      <c r="P2266" s="80" t="s">
        <v>33</v>
      </c>
      <c r="Q2266" s="80" t="s">
        <v>19</v>
      </c>
      <c r="S2266" t="str">
        <f t="shared" si="46"/>
        <v>42219Monthly Fee for Business Fundamentals</v>
      </c>
    </row>
    <row r="2267" spans="1:19" hidden="1">
      <c r="A2267" s="12">
        <v>42220</v>
      </c>
      <c r="B2267" t="s">
        <v>2160</v>
      </c>
      <c r="C2267" s="1">
        <v>-6000</v>
      </c>
      <c r="D2267" s="1">
        <v>-5991.72</v>
      </c>
      <c r="E2267" s="42">
        <v>6000</v>
      </c>
      <c r="F2267" s="77" t="s">
        <v>30</v>
      </c>
      <c r="G2267" s="77" t="s">
        <v>19</v>
      </c>
      <c r="H2267" s="77" t="s">
        <v>20</v>
      </c>
      <c r="I2267" s="13">
        <v>8</v>
      </c>
      <c r="J2267" s="14">
        <v>2015</v>
      </c>
      <c r="K2267" s="78" t="s">
        <v>81</v>
      </c>
      <c r="L2267" s="79" t="s">
        <v>82</v>
      </c>
      <c r="M2267" s="79" t="s">
        <v>23</v>
      </c>
      <c r="N2267" s="15" t="s">
        <v>20</v>
      </c>
      <c r="O2267" s="15" t="s">
        <v>24</v>
      </c>
      <c r="P2267" s="80" t="s">
        <v>83</v>
      </c>
      <c r="Q2267" s="80" t="s">
        <v>19</v>
      </c>
      <c r="S2267" t="str">
        <f t="shared" si="46"/>
        <v>42220AMERICAN EXPRESS DES:ACH Pmt ID:R7906MSP INDN:KRISTINA KOGER CO ID:1133133497 PPD</v>
      </c>
    </row>
    <row r="2268" spans="1:19" hidden="1">
      <c r="A2268" s="12">
        <v>42220</v>
      </c>
      <c r="B2268" t="s">
        <v>2161</v>
      </c>
      <c r="C2268" s="1">
        <v>-35</v>
      </c>
      <c r="D2268" s="1">
        <v>-6026.72</v>
      </c>
      <c r="E2268" s="42">
        <v>35</v>
      </c>
      <c r="F2268" s="77" t="s">
        <v>30</v>
      </c>
      <c r="G2268" s="77" t="s">
        <v>19</v>
      </c>
      <c r="H2268" s="77" t="s">
        <v>20</v>
      </c>
      <c r="I2268" s="13">
        <v>8</v>
      </c>
      <c r="J2268" s="14">
        <v>2015</v>
      </c>
      <c r="K2268" s="78" t="s">
        <v>53</v>
      </c>
      <c r="L2268" s="79" t="s">
        <v>52</v>
      </c>
      <c r="M2268" s="79" t="s">
        <v>23</v>
      </c>
      <c r="N2268" s="15" t="s">
        <v>28</v>
      </c>
      <c r="O2268" s="15" t="s">
        <v>29</v>
      </c>
      <c r="P2268" s="80" t="s">
        <v>33</v>
      </c>
      <c r="Q2268" s="80" t="s">
        <v>19</v>
      </c>
      <c r="S2268" t="str">
        <f t="shared" si="46"/>
        <v>42220NSF: RETURNED ITEM FEE FOR ACTIVITY OF 08-04 ELECTRONIC TRANSACTION POSTING DATE 08-04-15 POSTING SEQ 00001</v>
      </c>
    </row>
    <row r="2269" spans="1:19" hidden="1">
      <c r="A2269" s="12">
        <v>42221</v>
      </c>
      <c r="B2269" t="s">
        <v>2162</v>
      </c>
      <c r="C2269" s="1">
        <v>6000</v>
      </c>
      <c r="D2269" s="1">
        <v>-26.72</v>
      </c>
      <c r="E2269" s="42">
        <v>-6000</v>
      </c>
      <c r="F2269" s="77" t="s">
        <v>18</v>
      </c>
      <c r="G2269" s="77" t="s">
        <v>19</v>
      </c>
      <c r="H2269" s="77" t="s">
        <v>20</v>
      </c>
      <c r="I2269" s="13">
        <v>8</v>
      </c>
      <c r="J2269" s="14">
        <v>2015</v>
      </c>
      <c r="K2269" s="78" t="s">
        <v>81</v>
      </c>
      <c r="L2269" s="79" t="s">
        <v>82</v>
      </c>
      <c r="M2269" s="79" t="s">
        <v>23</v>
      </c>
      <c r="N2269" s="15" t="s">
        <v>20</v>
      </c>
      <c r="O2269" s="15" t="s">
        <v>24</v>
      </c>
      <c r="P2269" s="80" t="s">
        <v>83</v>
      </c>
      <c r="Q2269" s="80" t="s">
        <v>19</v>
      </c>
      <c r="S2269" t="str">
        <f t="shared" si="46"/>
        <v>42221RETURN OF POSTED CHECK / ITEM (RECEIVED ON 08-04) ELECTRONIC TRANSACTION</v>
      </c>
    </row>
    <row r="2270" spans="1:19" hidden="1">
      <c r="A2270" s="12">
        <v>42221</v>
      </c>
      <c r="B2270" t="s">
        <v>2163</v>
      </c>
      <c r="C2270" s="1">
        <v>6500</v>
      </c>
      <c r="D2270" s="1">
        <v>6473.28</v>
      </c>
      <c r="E2270" s="42">
        <v>-6500</v>
      </c>
      <c r="F2270" s="77" t="s">
        <v>18</v>
      </c>
      <c r="G2270" s="77" t="s">
        <v>19</v>
      </c>
      <c r="H2270" s="77" t="s">
        <v>20</v>
      </c>
      <c r="I2270" s="13">
        <v>8</v>
      </c>
      <c r="J2270" s="14">
        <v>2015</v>
      </c>
      <c r="K2270" s="78" t="s">
        <v>58</v>
      </c>
      <c r="L2270" s="79" t="s">
        <v>59</v>
      </c>
      <c r="M2270" s="79" t="s">
        <v>23</v>
      </c>
      <c r="N2270" s="15" t="s">
        <v>20</v>
      </c>
      <c r="O2270" s="15" t="s">
        <v>24</v>
      </c>
      <c r="P2270" s="80" t="s">
        <v>60</v>
      </c>
      <c r="Q2270" s="80" t="s">
        <v>19</v>
      </c>
      <c r="S2270" t="str">
        <f t="shared" si="46"/>
        <v>42221Online Banking transfer from CHK 9319 Confirmation# 2879294309</v>
      </c>
    </row>
    <row r="2271" spans="1:19" hidden="1">
      <c r="A2271" s="12">
        <v>42222</v>
      </c>
      <c r="B2271" t="s">
        <v>2160</v>
      </c>
      <c r="C2271" s="1">
        <v>-6000</v>
      </c>
      <c r="D2271" s="1">
        <v>473.28</v>
      </c>
      <c r="E2271" s="42">
        <v>6000</v>
      </c>
      <c r="F2271" s="77" t="s">
        <v>30</v>
      </c>
      <c r="G2271" s="77" t="s">
        <v>19</v>
      </c>
      <c r="H2271" s="77" t="s">
        <v>20</v>
      </c>
      <c r="I2271" s="13">
        <v>8</v>
      </c>
      <c r="J2271" s="14">
        <v>2015</v>
      </c>
      <c r="K2271" s="78" t="s">
        <v>81</v>
      </c>
      <c r="L2271" s="79" t="s">
        <v>82</v>
      </c>
      <c r="M2271" s="79" t="s">
        <v>23</v>
      </c>
      <c r="N2271" s="15" t="s">
        <v>20</v>
      </c>
      <c r="O2271" s="15" t="s">
        <v>24</v>
      </c>
      <c r="P2271" s="80" t="s">
        <v>83</v>
      </c>
      <c r="Q2271" s="80" t="s">
        <v>19</v>
      </c>
      <c r="S2271" t="str">
        <f t="shared" si="46"/>
        <v>42222AMERICAN EXPRESS DES:ACH Pmt ID:R7906MSP INDN:KRISTINA KOGER CO ID:1133133497 PPD</v>
      </c>
    </row>
    <row r="2272" spans="1:19" hidden="1">
      <c r="A2272" s="12">
        <v>42223</v>
      </c>
      <c r="B2272" t="s">
        <v>77</v>
      </c>
      <c r="C2272" s="1">
        <v>-10</v>
      </c>
      <c r="D2272" s="1">
        <v>463.28</v>
      </c>
      <c r="E2272" s="42">
        <v>10</v>
      </c>
      <c r="F2272" s="77" t="s">
        <v>30</v>
      </c>
      <c r="G2272" s="77" t="s">
        <v>19</v>
      </c>
      <c r="H2272" s="77" t="s">
        <v>20</v>
      </c>
      <c r="I2272" s="13">
        <v>8</v>
      </c>
      <c r="J2272" s="14">
        <v>2015</v>
      </c>
      <c r="K2272" s="78" t="s">
        <v>78</v>
      </c>
      <c r="L2272" s="79" t="s">
        <v>79</v>
      </c>
      <c r="M2272" s="79" t="s">
        <v>80</v>
      </c>
      <c r="N2272" s="15" t="s">
        <v>28</v>
      </c>
      <c r="O2272" s="15" t="s">
        <v>29</v>
      </c>
      <c r="P2272" s="80" t="s">
        <v>33</v>
      </c>
      <c r="Q2272" s="80" t="s">
        <v>19</v>
      </c>
      <c r="S2272" t="str">
        <f t="shared" si="46"/>
        <v>42223ONLINE BUSINESS SUITE DIRECT PMT SERVICES</v>
      </c>
    </row>
    <row r="2273" spans="1:19" hidden="1">
      <c r="A2273" s="12">
        <v>42226</v>
      </c>
      <c r="B2273" t="s">
        <v>2164</v>
      </c>
      <c r="C2273" s="1">
        <v>4000</v>
      </c>
      <c r="D2273" s="1">
        <v>4463.28</v>
      </c>
      <c r="E2273" s="42">
        <v>-4000</v>
      </c>
      <c r="F2273" s="77" t="s">
        <v>18</v>
      </c>
      <c r="G2273" s="77" t="s">
        <v>19</v>
      </c>
      <c r="H2273" s="77" t="s">
        <v>20</v>
      </c>
      <c r="I2273" s="13">
        <v>8</v>
      </c>
      <c r="J2273" s="14">
        <v>2015</v>
      </c>
      <c r="K2273" s="78" t="s">
        <v>58</v>
      </c>
      <c r="L2273" s="79" t="s">
        <v>59</v>
      </c>
      <c r="M2273" s="79" t="s">
        <v>23</v>
      </c>
      <c r="N2273" s="15" t="s">
        <v>20</v>
      </c>
      <c r="O2273" s="15" t="s">
        <v>24</v>
      </c>
      <c r="P2273" s="80" t="s">
        <v>60</v>
      </c>
      <c r="Q2273" s="80" t="s">
        <v>19</v>
      </c>
      <c r="S2273" t="str">
        <f t="shared" si="46"/>
        <v>42226Online Banking transfer from CHK 9319 Confirmation# 2722758978</v>
      </c>
    </row>
    <row r="2274" spans="1:19" hidden="1">
      <c r="A2274" s="12">
        <v>42226</v>
      </c>
      <c r="B2274" t="s">
        <v>2165</v>
      </c>
      <c r="C2274" s="1">
        <v>3000</v>
      </c>
      <c r="D2274" s="1">
        <v>7463.28</v>
      </c>
      <c r="E2274" s="42">
        <v>-3000</v>
      </c>
      <c r="F2274" s="77" t="s">
        <v>18</v>
      </c>
      <c r="G2274" s="77" t="s">
        <v>19</v>
      </c>
      <c r="H2274" s="77" t="s">
        <v>20</v>
      </c>
      <c r="I2274" s="13">
        <v>8</v>
      </c>
      <c r="J2274" s="14">
        <v>2015</v>
      </c>
      <c r="K2274" s="78" t="s">
        <v>58</v>
      </c>
      <c r="L2274" s="79" t="s">
        <v>59</v>
      </c>
      <c r="M2274" s="79" t="s">
        <v>23</v>
      </c>
      <c r="N2274" s="15" t="s">
        <v>20</v>
      </c>
      <c r="O2274" s="15" t="s">
        <v>24</v>
      </c>
      <c r="P2274" s="80" t="s">
        <v>60</v>
      </c>
      <c r="Q2274" s="80" t="s">
        <v>19</v>
      </c>
      <c r="S2274" t="str">
        <f t="shared" si="46"/>
        <v>42226Online Banking transfer from CHK 9319 Confirmation# 3724381339</v>
      </c>
    </row>
    <row r="2275" spans="1:19" hidden="1">
      <c r="A2275" s="12">
        <v>42226</v>
      </c>
      <c r="B2275" t="s">
        <v>2166</v>
      </c>
      <c r="C2275" s="1">
        <v>62</v>
      </c>
      <c r="D2275" s="1">
        <v>7525.28</v>
      </c>
      <c r="E2275" s="42">
        <v>-62</v>
      </c>
      <c r="F2275" s="77" t="s">
        <v>18</v>
      </c>
      <c r="G2275" s="77" t="s">
        <v>19</v>
      </c>
      <c r="H2275" s="77" t="s">
        <v>20</v>
      </c>
      <c r="I2275" s="13">
        <v>8</v>
      </c>
      <c r="J2275" s="14">
        <v>2015</v>
      </c>
      <c r="K2275" s="78" t="s">
        <v>146</v>
      </c>
      <c r="L2275" s="79" t="s">
        <v>132</v>
      </c>
      <c r="M2275" s="79" t="s">
        <v>80</v>
      </c>
      <c r="N2275" s="15" t="s">
        <v>28</v>
      </c>
      <c r="O2275" s="15" t="s">
        <v>29</v>
      </c>
      <c r="P2275" s="80" t="s">
        <v>33</v>
      </c>
      <c r="Q2275" s="80" t="s">
        <v>19</v>
      </c>
      <c r="S2275" t="str">
        <f t="shared" si="46"/>
        <v>42226BKOFAMERICA MOBILE 08/10 3372521385 DEPOSIT *MOBILE TX</v>
      </c>
    </row>
    <row r="2276" spans="1:19" hidden="1">
      <c r="A2276" s="12">
        <v>42226</v>
      </c>
      <c r="B2276" t="s">
        <v>2167</v>
      </c>
      <c r="C2276" s="1">
        <v>-438</v>
      </c>
      <c r="D2276" s="1">
        <v>7087.28</v>
      </c>
      <c r="E2276" s="42">
        <v>438</v>
      </c>
      <c r="F2276" s="77" t="s">
        <v>30</v>
      </c>
      <c r="G2276" s="77" t="s">
        <v>19</v>
      </c>
      <c r="H2276" s="77" t="s">
        <v>20</v>
      </c>
      <c r="I2276" s="13">
        <v>8</v>
      </c>
      <c r="J2276" s="14">
        <v>2015</v>
      </c>
      <c r="K2276" s="78" t="s">
        <v>58</v>
      </c>
      <c r="L2276" s="79" t="s">
        <v>59</v>
      </c>
      <c r="M2276" s="79" t="s">
        <v>23</v>
      </c>
      <c r="N2276" s="15" t="s">
        <v>20</v>
      </c>
      <c r="O2276" s="15" t="s">
        <v>24</v>
      </c>
      <c r="P2276" s="80" t="s">
        <v>157</v>
      </c>
      <c r="Q2276" s="80" t="s">
        <v>19</v>
      </c>
      <c r="S2276" t="str">
        <f t="shared" si="46"/>
        <v>42226Online Banking transfer to CHK 9319 Confirmation# 2722464395</v>
      </c>
    </row>
    <row r="2277" spans="1:19" hidden="1">
      <c r="A2277" s="12">
        <v>42227</v>
      </c>
      <c r="B2277" t="s">
        <v>2168</v>
      </c>
      <c r="C2277" s="1">
        <v>1000</v>
      </c>
      <c r="D2277" s="1">
        <v>8087.28</v>
      </c>
      <c r="E2277" s="42">
        <v>-1000</v>
      </c>
      <c r="F2277" s="77" t="s">
        <v>18</v>
      </c>
      <c r="G2277" s="77" t="s">
        <v>19</v>
      </c>
      <c r="H2277" s="77" t="s">
        <v>20</v>
      </c>
      <c r="I2277" s="13">
        <v>8</v>
      </c>
      <c r="J2277" s="14">
        <v>2015</v>
      </c>
      <c r="K2277" s="78" t="s">
        <v>58</v>
      </c>
      <c r="L2277" s="79" t="s">
        <v>59</v>
      </c>
      <c r="M2277" s="79" t="s">
        <v>23</v>
      </c>
      <c r="N2277" s="15" t="s">
        <v>20</v>
      </c>
      <c r="O2277" s="15" t="s">
        <v>24</v>
      </c>
      <c r="P2277" s="80" t="s">
        <v>60</v>
      </c>
      <c r="Q2277" s="80" t="s">
        <v>19</v>
      </c>
      <c r="S2277" t="str">
        <f t="shared" si="46"/>
        <v>42227Online Banking transfer from CHK 9319 Confirmation# 3731843267</v>
      </c>
    </row>
    <row r="2278" spans="1:19" hidden="1">
      <c r="A2278" s="12">
        <v>42227</v>
      </c>
      <c r="B2278" t="s">
        <v>2169</v>
      </c>
      <c r="C2278" s="1">
        <v>-2000</v>
      </c>
      <c r="D2278" s="1">
        <v>6087.28</v>
      </c>
      <c r="E2278" s="42">
        <v>2000</v>
      </c>
      <c r="F2278" s="77" t="s">
        <v>30</v>
      </c>
      <c r="G2278" s="77" t="s">
        <v>19</v>
      </c>
      <c r="H2278" s="77" t="s">
        <v>20</v>
      </c>
      <c r="I2278" s="13">
        <v>8</v>
      </c>
      <c r="J2278" s="14">
        <v>2015</v>
      </c>
      <c r="K2278" s="78" t="s">
        <v>58</v>
      </c>
      <c r="L2278" s="79" t="s">
        <v>59</v>
      </c>
      <c r="M2278" s="79" t="s">
        <v>23</v>
      </c>
      <c r="N2278" s="15" t="s">
        <v>20</v>
      </c>
      <c r="O2278" s="15" t="s">
        <v>24</v>
      </c>
      <c r="P2278" s="80" t="s">
        <v>157</v>
      </c>
      <c r="Q2278" s="80" t="s">
        <v>19</v>
      </c>
      <c r="S2278" t="str">
        <f t="shared" si="46"/>
        <v>42227Online Banking transfer to CHK 9319 Confirmation# 3732037458</v>
      </c>
    </row>
    <row r="2279" spans="1:19" hidden="1">
      <c r="A2279" s="12">
        <v>42228</v>
      </c>
      <c r="B2279" t="s">
        <v>2170</v>
      </c>
      <c r="C2279" s="1">
        <v>2000</v>
      </c>
      <c r="D2279" s="1">
        <v>8087.28</v>
      </c>
      <c r="E2279" s="42">
        <v>-2000</v>
      </c>
      <c r="F2279" s="77" t="s">
        <v>18</v>
      </c>
      <c r="G2279" s="77" t="s">
        <v>19</v>
      </c>
      <c r="H2279" s="77" t="s">
        <v>20</v>
      </c>
      <c r="I2279" s="13">
        <v>8</v>
      </c>
      <c r="J2279" s="14">
        <v>2015</v>
      </c>
      <c r="K2279" s="78" t="s">
        <v>58</v>
      </c>
      <c r="L2279" s="79" t="s">
        <v>59</v>
      </c>
      <c r="M2279" s="79" t="s">
        <v>23</v>
      </c>
      <c r="N2279" s="15" t="s">
        <v>20</v>
      </c>
      <c r="O2279" s="15" t="s">
        <v>24</v>
      </c>
      <c r="P2279" s="80" t="s">
        <v>60</v>
      </c>
      <c r="Q2279" s="80" t="s">
        <v>19</v>
      </c>
      <c r="S2279" t="str">
        <f t="shared" si="46"/>
        <v>42228Online Banking transfer from CHK 9319 Confirmation# 0141964781</v>
      </c>
    </row>
    <row r="2280" spans="1:19" hidden="1">
      <c r="A2280" s="12">
        <v>42229</v>
      </c>
      <c r="B2280" t="s">
        <v>2171</v>
      </c>
      <c r="C2280" s="1">
        <v>-8000</v>
      </c>
      <c r="D2280" s="1">
        <v>87.28</v>
      </c>
      <c r="E2280" s="42">
        <v>8000</v>
      </c>
      <c r="F2280" s="77" t="s">
        <v>30</v>
      </c>
      <c r="G2280" s="77" t="s">
        <v>19</v>
      </c>
      <c r="H2280" s="77" t="s">
        <v>20</v>
      </c>
      <c r="I2280" s="13">
        <v>8</v>
      </c>
      <c r="J2280" s="14">
        <v>2015</v>
      </c>
      <c r="K2280" s="78" t="s">
        <v>81</v>
      </c>
      <c r="L2280" s="79" t="s">
        <v>82</v>
      </c>
      <c r="M2280" s="79" t="s">
        <v>23</v>
      </c>
      <c r="N2280" s="15" t="s">
        <v>20</v>
      </c>
      <c r="O2280" s="15" t="s">
        <v>24</v>
      </c>
      <c r="P2280" s="80" t="s">
        <v>83</v>
      </c>
      <c r="Q2280" s="80" t="s">
        <v>19</v>
      </c>
      <c r="S2280" t="str">
        <f t="shared" si="46"/>
        <v>42229AMERICAN EXPRESS DES:ACH Pmt ID:R2818MSP INDN:KRISTINA KOGER CO ID:1133133497 PPD</v>
      </c>
    </row>
    <row r="2281" spans="1:19" hidden="1">
      <c r="A2281" s="12">
        <v>42235</v>
      </c>
      <c r="B2281" t="s">
        <v>2172</v>
      </c>
      <c r="C2281" s="1">
        <v>4000</v>
      </c>
      <c r="D2281" s="1">
        <v>4087.28</v>
      </c>
      <c r="E2281" s="42">
        <v>-4000</v>
      </c>
      <c r="F2281" s="77" t="s">
        <v>18</v>
      </c>
      <c r="G2281" s="77" t="s">
        <v>19</v>
      </c>
      <c r="H2281" s="77" t="s">
        <v>20</v>
      </c>
      <c r="I2281" s="13">
        <v>8</v>
      </c>
      <c r="J2281" s="14">
        <v>2015</v>
      </c>
      <c r="K2281" s="78" t="s">
        <v>58</v>
      </c>
      <c r="L2281" s="79" t="s">
        <v>59</v>
      </c>
      <c r="M2281" s="79" t="s">
        <v>23</v>
      </c>
      <c r="N2281" s="15" t="s">
        <v>20</v>
      </c>
      <c r="O2281" s="15" t="s">
        <v>24</v>
      </c>
      <c r="P2281" s="80" t="s">
        <v>60</v>
      </c>
      <c r="Q2281" s="80" t="s">
        <v>19</v>
      </c>
      <c r="S2281" t="str">
        <f t="shared" si="46"/>
        <v>42235Online Banking transfer from CHK 9319 Confirmation# 3899938943</v>
      </c>
    </row>
    <row r="2282" spans="1:19" hidden="1">
      <c r="A2282" s="12">
        <v>42236</v>
      </c>
      <c r="B2282" t="s">
        <v>2173</v>
      </c>
      <c r="C2282" s="1">
        <v>3500</v>
      </c>
      <c r="D2282" s="1">
        <v>7587.28</v>
      </c>
      <c r="E2282" s="42">
        <v>-3500</v>
      </c>
      <c r="F2282" s="77" t="s">
        <v>18</v>
      </c>
      <c r="G2282" s="77" t="s">
        <v>19</v>
      </c>
      <c r="H2282" s="77" t="s">
        <v>20</v>
      </c>
      <c r="I2282" s="13">
        <v>8</v>
      </c>
      <c r="J2282" s="14">
        <v>2015</v>
      </c>
      <c r="K2282" s="78" t="s">
        <v>58</v>
      </c>
      <c r="L2282" s="79" t="s">
        <v>59</v>
      </c>
      <c r="M2282" s="79" t="s">
        <v>23</v>
      </c>
      <c r="N2282" s="15" t="s">
        <v>20</v>
      </c>
      <c r="O2282" s="15" t="s">
        <v>24</v>
      </c>
      <c r="P2282" s="80" t="s">
        <v>60</v>
      </c>
      <c r="Q2282" s="80" t="s">
        <v>19</v>
      </c>
      <c r="S2282" t="str">
        <f t="shared" si="46"/>
        <v>42236Online Banking transfer from CHK 9319 Confirmation# 3910162374</v>
      </c>
    </row>
    <row r="2283" spans="1:19" hidden="1">
      <c r="A2283" s="12">
        <v>42236</v>
      </c>
      <c r="B2283" t="s">
        <v>2174</v>
      </c>
      <c r="C2283" s="1">
        <v>1000</v>
      </c>
      <c r="D2283" s="1">
        <v>8587.2800000000007</v>
      </c>
      <c r="E2283" s="42">
        <v>-1000</v>
      </c>
      <c r="F2283" s="77" t="s">
        <v>18</v>
      </c>
      <c r="G2283" s="77" t="s">
        <v>19</v>
      </c>
      <c r="H2283" s="77" t="s">
        <v>20</v>
      </c>
      <c r="I2283" s="13">
        <v>8</v>
      </c>
      <c r="J2283" s="14">
        <v>2015</v>
      </c>
      <c r="K2283" s="78" t="s">
        <v>58</v>
      </c>
      <c r="L2283" s="79" t="s">
        <v>59</v>
      </c>
      <c r="M2283" s="79" t="s">
        <v>23</v>
      </c>
      <c r="N2283" s="15" t="s">
        <v>20</v>
      </c>
      <c r="O2283" s="15" t="s">
        <v>24</v>
      </c>
      <c r="P2283" s="80" t="s">
        <v>60</v>
      </c>
      <c r="Q2283" s="80" t="s">
        <v>19</v>
      </c>
      <c r="S2283" t="str">
        <f t="shared" si="46"/>
        <v>42236Online Banking transfer from CHK 9319 Confirmation# 2807953999</v>
      </c>
    </row>
    <row r="2284" spans="1:19" hidden="1">
      <c r="A2284" s="12">
        <v>42236</v>
      </c>
      <c r="B2284" t="s">
        <v>2175</v>
      </c>
      <c r="C2284" s="1">
        <v>-8558.2900000000009</v>
      </c>
      <c r="D2284" s="1">
        <v>28.99</v>
      </c>
      <c r="E2284" s="42">
        <v>8558.2900000000009</v>
      </c>
      <c r="F2284" s="77" t="s">
        <v>30</v>
      </c>
      <c r="G2284" s="77" t="s">
        <v>19</v>
      </c>
      <c r="H2284" s="77" t="s">
        <v>20</v>
      </c>
      <c r="I2284" s="13">
        <v>8</v>
      </c>
      <c r="J2284" s="14">
        <v>2015</v>
      </c>
      <c r="K2284" s="78" t="s">
        <v>81</v>
      </c>
      <c r="L2284" s="79" t="s">
        <v>82</v>
      </c>
      <c r="M2284" s="79" t="s">
        <v>23</v>
      </c>
      <c r="N2284" s="15" t="s">
        <v>20</v>
      </c>
      <c r="O2284" s="15" t="s">
        <v>24</v>
      </c>
      <c r="P2284" s="80" t="s">
        <v>83</v>
      </c>
      <c r="Q2284" s="80" t="s">
        <v>19</v>
      </c>
      <c r="S2284" t="str">
        <f t="shared" si="46"/>
        <v>42236AMERICAN EXPRESS DES:ACH Pmt ID:R2820MSP INDN:KRISTINA KOGER CO ID:1133133497 PPD</v>
      </c>
    </row>
    <row r="2285" spans="1:19" hidden="1">
      <c r="A2285" s="12">
        <v>42240</v>
      </c>
      <c r="B2285" t="s">
        <v>2176</v>
      </c>
      <c r="C2285" s="1">
        <v>-13693.14</v>
      </c>
      <c r="D2285" s="1">
        <v>-13664.15</v>
      </c>
      <c r="E2285" s="42">
        <v>13693.14</v>
      </c>
      <c r="F2285" s="77" t="s">
        <v>30</v>
      </c>
      <c r="G2285" s="77" t="s">
        <v>19</v>
      </c>
      <c r="H2285" s="77" t="s">
        <v>20</v>
      </c>
      <c r="I2285" s="13">
        <v>8</v>
      </c>
      <c r="J2285" s="14">
        <v>2015</v>
      </c>
      <c r="K2285" s="78" t="s">
        <v>81</v>
      </c>
      <c r="L2285" s="79" t="s">
        <v>82</v>
      </c>
      <c r="M2285" s="79" t="s">
        <v>23</v>
      </c>
      <c r="N2285" s="15" t="s">
        <v>20</v>
      </c>
      <c r="O2285" s="15" t="s">
        <v>24</v>
      </c>
      <c r="P2285" s="80" t="s">
        <v>83</v>
      </c>
      <c r="Q2285" s="80" t="s">
        <v>19</v>
      </c>
      <c r="S2285" t="str">
        <f t="shared" si="46"/>
        <v>42240AMERICAN EXPRESS DES:ACH Pmt ID:R7908MSP INDN:KRISTINA KOGER CO ID:1133133497 PPD</v>
      </c>
    </row>
    <row r="2286" spans="1:19" hidden="1">
      <c r="A2286" s="12">
        <v>42240</v>
      </c>
      <c r="B2286" t="s">
        <v>2177</v>
      </c>
      <c r="C2286" s="1">
        <v>-35</v>
      </c>
      <c r="D2286" s="1">
        <v>-13699.15</v>
      </c>
      <c r="E2286" s="42">
        <v>35</v>
      </c>
      <c r="F2286" s="77" t="s">
        <v>30</v>
      </c>
      <c r="G2286" s="77" t="s">
        <v>19</v>
      </c>
      <c r="H2286" s="77" t="s">
        <v>20</v>
      </c>
      <c r="I2286" s="13">
        <v>8</v>
      </c>
      <c r="J2286" s="14">
        <v>2015</v>
      </c>
      <c r="K2286" s="78" t="s">
        <v>53</v>
      </c>
      <c r="L2286" s="79" t="s">
        <v>52</v>
      </c>
      <c r="M2286" s="79" t="s">
        <v>23</v>
      </c>
      <c r="N2286" s="15" t="s">
        <v>28</v>
      </c>
      <c r="O2286" s="15" t="s">
        <v>29</v>
      </c>
      <c r="P2286" s="80" t="s">
        <v>33</v>
      </c>
      <c r="Q2286" s="80" t="s">
        <v>19</v>
      </c>
      <c r="S2286" t="str">
        <f t="shared" si="46"/>
        <v>42240NSF: RETURNED ITEM FEE FOR ACTIVITY OF 08-24 ELECTRONIC TRANSACTION POSTING DATE 08-24-15 POSTING SEQ 00001</v>
      </c>
    </row>
    <row r="2287" spans="1:19" hidden="1">
      <c r="A2287" s="12">
        <v>42241</v>
      </c>
      <c r="B2287" t="s">
        <v>2178</v>
      </c>
      <c r="C2287" s="1">
        <v>13693.14</v>
      </c>
      <c r="D2287" s="1">
        <v>-6.01</v>
      </c>
      <c r="E2287" s="42">
        <v>-13693.14</v>
      </c>
      <c r="F2287" s="77" t="s">
        <v>18</v>
      </c>
      <c r="G2287" s="77" t="s">
        <v>19</v>
      </c>
      <c r="H2287" s="77" t="s">
        <v>20</v>
      </c>
      <c r="I2287" s="13">
        <v>8</v>
      </c>
      <c r="J2287" s="14">
        <v>2015</v>
      </c>
      <c r="K2287" s="78" t="s">
        <v>81</v>
      </c>
      <c r="L2287" s="79" t="s">
        <v>82</v>
      </c>
      <c r="M2287" s="79" t="s">
        <v>23</v>
      </c>
      <c r="N2287" s="15" t="s">
        <v>20</v>
      </c>
      <c r="O2287" s="15" t="s">
        <v>24</v>
      </c>
      <c r="P2287" s="80" t="s">
        <v>83</v>
      </c>
      <c r="Q2287" s="80" t="s">
        <v>19</v>
      </c>
      <c r="S2287" t="str">
        <f t="shared" ref="S2287:S2292" si="47">A2287&amp;B2287</f>
        <v>42241RETURN OF POSTED CHECK / ITEM (RECEIVED ON 08-24) ELECTRONIC TRANSACTION</v>
      </c>
    </row>
    <row r="2288" spans="1:19" hidden="1">
      <c r="A2288" s="12">
        <v>42241</v>
      </c>
      <c r="B2288" t="s">
        <v>2179</v>
      </c>
      <c r="C2288" s="1">
        <v>1250</v>
      </c>
      <c r="D2288" s="1">
        <v>1243.99</v>
      </c>
      <c r="E2288" s="42">
        <v>-1250</v>
      </c>
      <c r="F2288" s="77" t="s">
        <v>18</v>
      </c>
      <c r="G2288" s="77" t="s">
        <v>19</v>
      </c>
      <c r="H2288" s="77" t="s">
        <v>20</v>
      </c>
      <c r="I2288" s="13">
        <v>8</v>
      </c>
      <c r="J2288" s="14">
        <v>2015</v>
      </c>
      <c r="K2288" s="78" t="s">
        <v>58</v>
      </c>
      <c r="L2288" s="79" t="s">
        <v>59</v>
      </c>
      <c r="M2288" s="79" t="s">
        <v>23</v>
      </c>
      <c r="N2288" s="15" t="s">
        <v>20</v>
      </c>
      <c r="O2288" s="15" t="s">
        <v>24</v>
      </c>
      <c r="P2288" s="80" t="s">
        <v>60</v>
      </c>
      <c r="Q2288" s="80" t="s">
        <v>19</v>
      </c>
      <c r="S2288" t="str">
        <f t="shared" si="47"/>
        <v>42241Online Banking transfer from CHK 9319 Confirmation# 0253388622</v>
      </c>
    </row>
    <row r="2289" spans="1:19" hidden="1">
      <c r="A2289" s="12">
        <v>42241</v>
      </c>
      <c r="B2289" t="s">
        <v>2180</v>
      </c>
      <c r="C2289" s="1">
        <v>-1172.8</v>
      </c>
      <c r="D2289" s="1">
        <v>71.19</v>
      </c>
      <c r="E2289" s="42">
        <v>1172.8</v>
      </c>
      <c r="F2289" s="77" t="s">
        <v>30</v>
      </c>
      <c r="G2289" s="77" t="s">
        <v>19</v>
      </c>
      <c r="H2289" s="77" t="s">
        <v>20</v>
      </c>
      <c r="I2289" s="13">
        <v>8</v>
      </c>
      <c r="J2289" s="14">
        <v>2015</v>
      </c>
      <c r="K2289" s="78" t="s">
        <v>119</v>
      </c>
      <c r="L2289" s="79" t="s">
        <v>120</v>
      </c>
      <c r="M2289" s="79" t="s">
        <v>23</v>
      </c>
      <c r="N2289" s="15" t="s">
        <v>28</v>
      </c>
      <c r="O2289" s="15" t="s">
        <v>29</v>
      </c>
      <c r="P2289" s="80" t="s">
        <v>33</v>
      </c>
      <c r="Q2289" s="80" t="s">
        <v>19</v>
      </c>
      <c r="S2289" t="str">
        <f t="shared" si="47"/>
        <v>42241HANOVER/CITIZENS DES:PREM COLL ID:011508230000924 INDN:DEAN &amp; TYLER INC CO ID:3135129825 CCD</v>
      </c>
    </row>
    <row r="2290" spans="1:19" hidden="1">
      <c r="A2290" s="12">
        <v>42242</v>
      </c>
      <c r="B2290" t="s">
        <v>2181</v>
      </c>
      <c r="C2290" s="1">
        <v>70</v>
      </c>
      <c r="D2290" s="1">
        <v>141.19</v>
      </c>
      <c r="E2290" s="42">
        <v>-70</v>
      </c>
      <c r="F2290" s="77" t="s">
        <v>18</v>
      </c>
      <c r="G2290" s="77" t="s">
        <v>19</v>
      </c>
      <c r="H2290" s="77" t="s">
        <v>20</v>
      </c>
      <c r="I2290" s="13">
        <v>8</v>
      </c>
      <c r="J2290" s="14">
        <v>2015</v>
      </c>
      <c r="K2290" s="78" t="s">
        <v>53</v>
      </c>
      <c r="L2290" s="79" t="s">
        <v>52</v>
      </c>
      <c r="M2290" s="79" t="s">
        <v>23</v>
      </c>
      <c r="N2290" s="15" t="s">
        <v>28</v>
      </c>
      <c r="O2290" s="15" t="s">
        <v>29</v>
      </c>
      <c r="P2290" s="80" t="s">
        <v>33</v>
      </c>
      <c r="Q2290" s="80" t="s">
        <v>19</v>
      </c>
      <c r="S2290" t="str">
        <f t="shared" si="47"/>
        <v>42242Fee Refund nbk1yf0</v>
      </c>
    </row>
    <row r="2291" spans="1:19" hidden="1">
      <c r="A2291" s="12">
        <v>42244</v>
      </c>
      <c r="B2291" t="s">
        <v>2182</v>
      </c>
      <c r="C2291" s="1">
        <v>5000</v>
      </c>
      <c r="D2291" s="1">
        <v>5141.1899999999996</v>
      </c>
      <c r="E2291" s="42">
        <v>-5000</v>
      </c>
      <c r="F2291" s="77" t="s">
        <v>18</v>
      </c>
      <c r="G2291" s="77" t="s">
        <v>19</v>
      </c>
      <c r="H2291" s="77" t="s">
        <v>20</v>
      </c>
      <c r="I2291" s="13">
        <v>8</v>
      </c>
      <c r="J2291" s="14">
        <v>2015</v>
      </c>
      <c r="K2291" s="78" t="s">
        <v>58</v>
      </c>
      <c r="L2291" s="79" t="s">
        <v>59</v>
      </c>
      <c r="M2291" s="79" t="s">
        <v>23</v>
      </c>
      <c r="N2291" s="15" t="s">
        <v>20</v>
      </c>
      <c r="O2291" s="15" t="s">
        <v>24</v>
      </c>
      <c r="P2291" s="80" t="s">
        <v>60</v>
      </c>
      <c r="Q2291" s="80" t="s">
        <v>19</v>
      </c>
      <c r="S2291" t="str">
        <f t="shared" si="47"/>
        <v>42244Online Banking transfer from CHK 9319 Confirmation# 2776737488</v>
      </c>
    </row>
    <row r="2292" spans="1:19" hidden="1">
      <c r="A2292" s="12">
        <v>42244</v>
      </c>
      <c r="B2292" t="s">
        <v>2183</v>
      </c>
      <c r="C2292" s="1">
        <v>-5000</v>
      </c>
      <c r="D2292" s="1">
        <v>141.19</v>
      </c>
      <c r="E2292" s="42">
        <v>5000</v>
      </c>
      <c r="F2292" s="77" t="s">
        <v>30</v>
      </c>
      <c r="G2292" s="77" t="s">
        <v>19</v>
      </c>
      <c r="H2292" s="77" t="s">
        <v>20</v>
      </c>
      <c r="I2292" s="13">
        <v>8</v>
      </c>
      <c r="J2292" s="14">
        <v>2015</v>
      </c>
      <c r="K2292" s="78" t="s">
        <v>81</v>
      </c>
      <c r="L2292" s="79" t="s">
        <v>82</v>
      </c>
      <c r="M2292" s="79" t="s">
        <v>23</v>
      </c>
      <c r="N2292" s="15" t="s">
        <v>20</v>
      </c>
      <c r="O2292" s="15" t="s">
        <v>24</v>
      </c>
      <c r="P2292" s="80" t="s">
        <v>83</v>
      </c>
      <c r="Q2292" s="80" t="s">
        <v>19</v>
      </c>
      <c r="S2292" t="str">
        <f t="shared" si="47"/>
        <v>42244AMERICAN EXPRESS DES:ACH Pmt ID:R2012MSP INDN:KRISTINA KOGER CO ID:1133133497 PPD</v>
      </c>
    </row>
    <row r="2293" spans="1:19" hidden="1">
      <c r="A2293" s="12">
        <v>42248</v>
      </c>
      <c r="B2293" t="s">
        <v>160</v>
      </c>
      <c r="C2293" s="1">
        <v>-16</v>
      </c>
      <c r="D2293" s="1">
        <v>125.19</v>
      </c>
      <c r="E2293" s="42">
        <v>16</v>
      </c>
      <c r="F2293" s="77" t="s">
        <v>30</v>
      </c>
      <c r="G2293" s="77" t="s">
        <v>19</v>
      </c>
      <c r="H2293" s="77" t="s">
        <v>20</v>
      </c>
      <c r="I2293" s="13">
        <v>9</v>
      </c>
      <c r="J2293" s="14">
        <v>2015</v>
      </c>
      <c r="K2293" s="78" t="s">
        <v>53</v>
      </c>
      <c r="L2293" s="79" t="s">
        <v>52</v>
      </c>
      <c r="M2293" s="79" t="s">
        <v>23</v>
      </c>
      <c r="N2293" s="15" t="s">
        <v>28</v>
      </c>
      <c r="O2293" s="15" t="s">
        <v>29</v>
      </c>
      <c r="P2293" s="80" t="s">
        <v>33</v>
      </c>
      <c r="Q2293" s="80" t="s">
        <v>19</v>
      </c>
    </row>
    <row r="2294" spans="1:19" hidden="1">
      <c r="A2294" s="12">
        <v>42250</v>
      </c>
      <c r="B2294" t="s">
        <v>2184</v>
      </c>
      <c r="C2294" s="1">
        <v>7500</v>
      </c>
      <c r="D2294" s="1">
        <v>7625.19</v>
      </c>
      <c r="E2294" s="42">
        <v>-7500</v>
      </c>
      <c r="F2294" s="77" t="s">
        <v>18</v>
      </c>
      <c r="G2294" s="77" t="s">
        <v>19</v>
      </c>
      <c r="H2294" s="77" t="s">
        <v>20</v>
      </c>
      <c r="I2294" s="13">
        <v>9</v>
      </c>
      <c r="J2294" s="14">
        <v>2015</v>
      </c>
      <c r="K2294" s="78" t="s">
        <v>58</v>
      </c>
      <c r="L2294" s="79" t="s">
        <v>59</v>
      </c>
      <c r="M2294" s="79" t="s">
        <v>23</v>
      </c>
      <c r="N2294" s="15" t="s">
        <v>20</v>
      </c>
      <c r="O2294" s="15" t="s">
        <v>24</v>
      </c>
      <c r="P2294" s="80" t="s">
        <v>60</v>
      </c>
      <c r="Q2294" s="80" t="s">
        <v>19</v>
      </c>
    </row>
    <row r="2295" spans="1:19" hidden="1">
      <c r="A2295" s="12">
        <v>42251</v>
      </c>
      <c r="B2295" t="s">
        <v>2185</v>
      </c>
      <c r="C2295" s="1">
        <v>-6500</v>
      </c>
      <c r="D2295" s="1">
        <v>1125.19</v>
      </c>
      <c r="E2295" s="42">
        <v>6500</v>
      </c>
      <c r="F2295" s="77" t="s">
        <v>30</v>
      </c>
      <c r="G2295" s="77" t="s">
        <v>19</v>
      </c>
      <c r="H2295" s="77" t="s">
        <v>20</v>
      </c>
      <c r="I2295" s="13">
        <v>9</v>
      </c>
      <c r="J2295" s="14">
        <v>2015</v>
      </c>
      <c r="K2295" s="78" t="s">
        <v>81</v>
      </c>
      <c r="L2295" s="79" t="s">
        <v>82</v>
      </c>
      <c r="M2295" s="79" t="s">
        <v>23</v>
      </c>
      <c r="N2295" s="15" t="s">
        <v>20</v>
      </c>
      <c r="O2295" s="15" t="s">
        <v>24</v>
      </c>
      <c r="P2295" s="80" t="s">
        <v>83</v>
      </c>
      <c r="Q2295" s="80" t="s">
        <v>19</v>
      </c>
    </row>
    <row r="2296" spans="1:19" hidden="1">
      <c r="A2296" s="12">
        <v>42251</v>
      </c>
      <c r="B2296" t="s">
        <v>2186</v>
      </c>
      <c r="C2296" s="1">
        <v>-440</v>
      </c>
      <c r="D2296" s="1">
        <v>685.19</v>
      </c>
      <c r="E2296" s="42">
        <v>440</v>
      </c>
      <c r="F2296" s="77" t="s">
        <v>30</v>
      </c>
      <c r="G2296" s="77" t="s">
        <v>19</v>
      </c>
      <c r="H2296" s="77" t="s">
        <v>20</v>
      </c>
      <c r="I2296" s="13">
        <v>9</v>
      </c>
      <c r="J2296" s="14">
        <v>2015</v>
      </c>
      <c r="K2296" s="78" t="s">
        <v>106</v>
      </c>
      <c r="L2296" s="79" t="s">
        <v>52</v>
      </c>
      <c r="M2296" s="79" t="s">
        <v>23</v>
      </c>
      <c r="N2296" s="15" t="s">
        <v>20</v>
      </c>
      <c r="O2296" s="15" t="s">
        <v>24</v>
      </c>
      <c r="P2296" s="80" t="s">
        <v>107</v>
      </c>
      <c r="Q2296" s="80" t="s">
        <v>19</v>
      </c>
    </row>
    <row r="2297" spans="1:19" hidden="1">
      <c r="A2297" s="12">
        <v>42255</v>
      </c>
      <c r="B2297" t="s">
        <v>2187</v>
      </c>
      <c r="C2297" s="1">
        <v>60</v>
      </c>
      <c r="D2297" s="1">
        <v>745.19</v>
      </c>
      <c r="E2297" s="42">
        <v>-60</v>
      </c>
      <c r="F2297" s="77" t="s">
        <v>18</v>
      </c>
      <c r="G2297" s="77" t="s">
        <v>19</v>
      </c>
      <c r="H2297" s="77" t="s">
        <v>20</v>
      </c>
      <c r="I2297" s="13">
        <v>9</v>
      </c>
      <c r="J2297" s="14">
        <v>2015</v>
      </c>
      <c r="K2297" s="78" t="s">
        <v>58</v>
      </c>
      <c r="L2297" s="79" t="s">
        <v>59</v>
      </c>
      <c r="M2297" s="79" t="s">
        <v>23</v>
      </c>
      <c r="N2297" s="15" t="s">
        <v>20</v>
      </c>
      <c r="O2297" s="15" t="s">
        <v>24</v>
      </c>
      <c r="P2297" s="80" t="s">
        <v>60</v>
      </c>
      <c r="Q2297" s="80" t="s">
        <v>19</v>
      </c>
    </row>
    <row r="2298" spans="1:19" hidden="1">
      <c r="A2298" s="12">
        <v>42255</v>
      </c>
      <c r="B2298" t="s">
        <v>2188</v>
      </c>
      <c r="C2298" s="1">
        <v>-673.75</v>
      </c>
      <c r="D2298" s="1">
        <v>71.44</v>
      </c>
      <c r="E2298" s="42">
        <v>673.75</v>
      </c>
      <c r="F2298" s="77" t="s">
        <v>30</v>
      </c>
      <c r="G2298" s="77" t="s">
        <v>19</v>
      </c>
      <c r="H2298" s="77" t="s">
        <v>20</v>
      </c>
      <c r="I2298" s="13">
        <v>9</v>
      </c>
      <c r="J2298" s="14">
        <v>2015</v>
      </c>
      <c r="K2298" s="78" t="s">
        <v>31</v>
      </c>
      <c r="L2298" s="79" t="s">
        <v>62</v>
      </c>
      <c r="M2298" s="79" t="s">
        <v>23</v>
      </c>
      <c r="N2298" s="15" t="s">
        <v>28</v>
      </c>
      <c r="O2298" s="15" t="s">
        <v>24</v>
      </c>
      <c r="P2298" s="80" t="s">
        <v>33</v>
      </c>
      <c r="Q2298" s="80" t="s">
        <v>19</v>
      </c>
    </row>
    <row r="2299" spans="1:19" hidden="1">
      <c r="A2299" s="12">
        <v>42255</v>
      </c>
      <c r="B2299" t="s">
        <v>50</v>
      </c>
      <c r="C2299" s="1">
        <v>-45</v>
      </c>
      <c r="D2299" s="1">
        <v>26.44</v>
      </c>
      <c r="E2299" s="42">
        <v>45</v>
      </c>
      <c r="F2299" s="77" t="s">
        <v>30</v>
      </c>
      <c r="G2299" s="77" t="s">
        <v>19</v>
      </c>
      <c r="H2299" s="77" t="s">
        <v>20</v>
      </c>
      <c r="I2299" s="13">
        <v>9</v>
      </c>
      <c r="J2299" s="14">
        <v>2015</v>
      </c>
      <c r="K2299" s="78" t="s">
        <v>51</v>
      </c>
      <c r="L2299" s="79" t="s">
        <v>52</v>
      </c>
      <c r="M2299" s="79" t="s">
        <v>23</v>
      </c>
      <c r="N2299" s="15" t="s">
        <v>28</v>
      </c>
      <c r="O2299" s="15" t="s">
        <v>29</v>
      </c>
      <c r="P2299" s="80" t="s">
        <v>33</v>
      </c>
      <c r="Q2299" s="80" t="s">
        <v>19</v>
      </c>
    </row>
    <row r="2300" spans="1:19" hidden="1">
      <c r="A2300" s="12">
        <v>42255</v>
      </c>
      <c r="B2300" t="s">
        <v>77</v>
      </c>
      <c r="C2300" s="1">
        <v>-10</v>
      </c>
      <c r="D2300" s="1">
        <v>16.440000000000001</v>
      </c>
      <c r="E2300" s="42">
        <v>10</v>
      </c>
      <c r="F2300" s="77" t="s">
        <v>30</v>
      </c>
      <c r="G2300" s="77" t="s">
        <v>19</v>
      </c>
      <c r="H2300" s="77" t="s">
        <v>20</v>
      </c>
      <c r="I2300" s="13">
        <v>9</v>
      </c>
      <c r="J2300" s="14">
        <v>2015</v>
      </c>
      <c r="K2300" s="78" t="s">
        <v>78</v>
      </c>
      <c r="L2300" s="79" t="s">
        <v>79</v>
      </c>
      <c r="M2300" s="79" t="s">
        <v>80</v>
      </c>
      <c r="N2300" s="15" t="s">
        <v>28</v>
      </c>
      <c r="O2300" s="15" t="s">
        <v>29</v>
      </c>
      <c r="P2300" s="80" t="s">
        <v>33</v>
      </c>
      <c r="Q2300" s="80" t="s">
        <v>19</v>
      </c>
    </row>
    <row r="2301" spans="1:19" hidden="1">
      <c r="A2301" s="12">
        <v>42264</v>
      </c>
      <c r="B2301" t="s">
        <v>3844</v>
      </c>
      <c r="C2301" s="1">
        <v>3500</v>
      </c>
      <c r="D2301" s="1">
        <v>3516.44</v>
      </c>
      <c r="E2301" s="42">
        <v>-3500</v>
      </c>
      <c r="F2301" s="77" t="s">
        <v>18</v>
      </c>
      <c r="G2301" s="77" t="s">
        <v>19</v>
      </c>
      <c r="H2301" s="77" t="s">
        <v>20</v>
      </c>
      <c r="I2301" s="13">
        <v>9</v>
      </c>
      <c r="J2301" s="14">
        <v>2015</v>
      </c>
      <c r="K2301" s="78" t="s">
        <v>58</v>
      </c>
      <c r="L2301" s="79" t="s">
        <v>59</v>
      </c>
      <c r="M2301" s="79" t="s">
        <v>23</v>
      </c>
      <c r="N2301" s="15" t="s">
        <v>20</v>
      </c>
      <c r="O2301" s="15" t="s">
        <v>24</v>
      </c>
      <c r="P2301" s="80" t="s">
        <v>60</v>
      </c>
      <c r="Q2301" s="80" t="s">
        <v>19</v>
      </c>
    </row>
    <row r="2302" spans="1:19" hidden="1">
      <c r="A2302" s="12">
        <v>42264</v>
      </c>
      <c r="B2302" t="s">
        <v>3845</v>
      </c>
      <c r="C2302" s="1">
        <v>-3500</v>
      </c>
      <c r="D2302" s="1">
        <v>16.440000000000001</v>
      </c>
      <c r="E2302" s="42">
        <v>3500</v>
      </c>
      <c r="F2302" s="77" t="s">
        <v>30</v>
      </c>
      <c r="G2302" s="77" t="s">
        <v>19</v>
      </c>
      <c r="H2302" s="77" t="s">
        <v>20</v>
      </c>
      <c r="I2302" s="13">
        <v>9</v>
      </c>
      <c r="J2302" s="14">
        <v>2015</v>
      </c>
      <c r="K2302" s="78" t="s">
        <v>81</v>
      </c>
      <c r="L2302" s="79" t="s">
        <v>82</v>
      </c>
      <c r="M2302" s="79" t="s">
        <v>23</v>
      </c>
      <c r="N2302" s="15" t="s">
        <v>20</v>
      </c>
      <c r="O2302" s="15" t="s">
        <v>24</v>
      </c>
      <c r="P2302" s="80" t="s">
        <v>83</v>
      </c>
      <c r="Q2302" s="80" t="s">
        <v>19</v>
      </c>
    </row>
    <row r="2303" spans="1:19" hidden="1">
      <c r="A2303" s="12">
        <v>42265</v>
      </c>
      <c r="B2303" t="s">
        <v>3846</v>
      </c>
      <c r="C2303" s="1">
        <v>640</v>
      </c>
      <c r="D2303" s="1">
        <v>656.44</v>
      </c>
      <c r="E2303" s="42">
        <v>-640</v>
      </c>
      <c r="F2303" s="77" t="s">
        <v>18</v>
      </c>
      <c r="G2303" s="77" t="s">
        <v>19</v>
      </c>
      <c r="H2303" s="77" t="s">
        <v>20</v>
      </c>
      <c r="I2303" s="13">
        <v>9</v>
      </c>
      <c r="J2303" s="14">
        <v>2015</v>
      </c>
      <c r="K2303" s="78" t="s">
        <v>58</v>
      </c>
      <c r="L2303" s="79" t="s">
        <v>59</v>
      </c>
      <c r="M2303" s="79" t="s">
        <v>23</v>
      </c>
      <c r="N2303" s="15" t="s">
        <v>20</v>
      </c>
      <c r="O2303" s="15" t="s">
        <v>24</v>
      </c>
      <c r="P2303" s="80" t="s">
        <v>60</v>
      </c>
      <c r="Q2303" s="80" t="s">
        <v>19</v>
      </c>
    </row>
    <row r="2304" spans="1:19" hidden="1">
      <c r="A2304" s="12">
        <v>42268</v>
      </c>
      <c r="B2304" t="s">
        <v>3847</v>
      </c>
      <c r="C2304" s="1">
        <v>3000</v>
      </c>
      <c r="D2304" s="1">
        <v>3656.44</v>
      </c>
      <c r="E2304" s="42">
        <v>-3000</v>
      </c>
      <c r="F2304" s="77" t="s">
        <v>18</v>
      </c>
      <c r="G2304" s="77" t="s">
        <v>19</v>
      </c>
      <c r="H2304" s="77" t="s">
        <v>20</v>
      </c>
      <c r="I2304" s="13">
        <v>9</v>
      </c>
      <c r="J2304" s="14">
        <v>2015</v>
      </c>
      <c r="K2304" s="78" t="s">
        <v>58</v>
      </c>
      <c r="L2304" s="79" t="s">
        <v>59</v>
      </c>
      <c r="M2304" s="79" t="s">
        <v>23</v>
      </c>
      <c r="N2304" s="15" t="s">
        <v>20</v>
      </c>
      <c r="O2304" s="15" t="s">
        <v>24</v>
      </c>
      <c r="P2304" s="80" t="s">
        <v>60</v>
      </c>
      <c r="Q2304" s="80" t="s">
        <v>19</v>
      </c>
    </row>
    <row r="2305" spans="1:17" hidden="1">
      <c r="A2305" s="12">
        <v>42268</v>
      </c>
      <c r="B2305" t="s">
        <v>3848</v>
      </c>
      <c r="C2305" s="1">
        <v>-638.39</v>
      </c>
      <c r="D2305" s="1">
        <v>3018.05</v>
      </c>
      <c r="E2305" s="42">
        <v>638.39</v>
      </c>
      <c r="F2305" s="77" t="s">
        <v>30</v>
      </c>
      <c r="G2305" s="77" t="s">
        <v>19</v>
      </c>
      <c r="H2305" s="77" t="s">
        <v>20</v>
      </c>
      <c r="I2305" s="13">
        <v>9</v>
      </c>
      <c r="J2305" s="14">
        <v>2015</v>
      </c>
      <c r="K2305" s="78" t="s">
        <v>31</v>
      </c>
      <c r="L2305" s="79" t="s">
        <v>3838</v>
      </c>
      <c r="M2305" s="79" t="s">
        <v>23</v>
      </c>
      <c r="N2305" s="15" t="s">
        <v>28</v>
      </c>
      <c r="O2305" s="15" t="s">
        <v>24</v>
      </c>
      <c r="P2305" s="80" t="s">
        <v>33</v>
      </c>
      <c r="Q2305" s="80" t="s">
        <v>19</v>
      </c>
    </row>
    <row r="2306" spans="1:17" hidden="1">
      <c r="A2306" s="12">
        <v>42268</v>
      </c>
      <c r="B2306" t="s">
        <v>3849</v>
      </c>
      <c r="C2306" s="1">
        <v>-3000</v>
      </c>
      <c r="D2306" s="1">
        <v>18.05</v>
      </c>
      <c r="E2306" s="42">
        <v>3000</v>
      </c>
      <c r="F2306" s="77" t="s">
        <v>30</v>
      </c>
      <c r="G2306" s="77" t="s">
        <v>19</v>
      </c>
      <c r="H2306" s="77" t="s">
        <v>20</v>
      </c>
      <c r="I2306" s="13">
        <v>9</v>
      </c>
      <c r="J2306" s="14">
        <v>2015</v>
      </c>
      <c r="K2306" s="78" t="s">
        <v>81</v>
      </c>
      <c r="L2306" s="79" t="s">
        <v>82</v>
      </c>
      <c r="M2306" s="79" t="s">
        <v>23</v>
      </c>
      <c r="N2306" s="15" t="s">
        <v>20</v>
      </c>
      <c r="O2306" s="15" t="s">
        <v>24</v>
      </c>
      <c r="P2306" s="80" t="s">
        <v>83</v>
      </c>
      <c r="Q2306" s="80" t="s">
        <v>19</v>
      </c>
    </row>
    <row r="2307" spans="1:17" hidden="1">
      <c r="A2307" s="12">
        <v>42270</v>
      </c>
      <c r="B2307" t="s">
        <v>3850</v>
      </c>
      <c r="C2307" s="1">
        <v>40</v>
      </c>
      <c r="D2307" s="1">
        <v>58.05</v>
      </c>
      <c r="E2307" s="42">
        <v>-40</v>
      </c>
      <c r="F2307" s="77" t="s">
        <v>18</v>
      </c>
      <c r="G2307" s="77" t="s">
        <v>19</v>
      </c>
      <c r="H2307" s="77" t="s">
        <v>20</v>
      </c>
      <c r="I2307" s="13">
        <v>9</v>
      </c>
      <c r="J2307" s="14">
        <v>2015</v>
      </c>
      <c r="K2307" s="78" t="s">
        <v>58</v>
      </c>
      <c r="L2307" s="79" t="s">
        <v>59</v>
      </c>
      <c r="M2307" s="79" t="s">
        <v>23</v>
      </c>
      <c r="N2307" s="15" t="s">
        <v>20</v>
      </c>
      <c r="O2307" s="15" t="s">
        <v>24</v>
      </c>
      <c r="P2307" s="80" t="s">
        <v>60</v>
      </c>
      <c r="Q2307" s="80" t="s">
        <v>19</v>
      </c>
    </row>
    <row r="2308" spans="1:17" hidden="1">
      <c r="A2308" s="12">
        <v>42271</v>
      </c>
      <c r="B2308" t="s">
        <v>3851</v>
      </c>
      <c r="C2308" s="1">
        <v>-40</v>
      </c>
      <c r="D2308" s="1">
        <v>18.05</v>
      </c>
      <c r="E2308" s="42">
        <v>40</v>
      </c>
      <c r="F2308" s="77" t="s">
        <v>30</v>
      </c>
      <c r="G2308" s="77" t="s">
        <v>19</v>
      </c>
      <c r="H2308" s="77" t="s">
        <v>20</v>
      </c>
      <c r="I2308" s="13">
        <v>9</v>
      </c>
      <c r="J2308" s="14">
        <v>2015</v>
      </c>
      <c r="K2308" s="78" t="s">
        <v>100</v>
      </c>
      <c r="L2308" s="79" t="s">
        <v>101</v>
      </c>
      <c r="M2308" s="79" t="s">
        <v>23</v>
      </c>
      <c r="N2308" s="15" t="s">
        <v>28</v>
      </c>
      <c r="O2308" s="15" t="s">
        <v>24</v>
      </c>
      <c r="P2308" s="80" t="s">
        <v>33</v>
      </c>
      <c r="Q2308" s="80" t="s">
        <v>19</v>
      </c>
    </row>
    <row r="2309" spans="1:17" hidden="1">
      <c r="A2309" s="12">
        <v>42272</v>
      </c>
      <c r="B2309" t="s">
        <v>3852</v>
      </c>
      <c r="C2309" s="1">
        <v>321</v>
      </c>
      <c r="D2309" s="1">
        <v>339.05</v>
      </c>
      <c r="E2309" s="42">
        <v>-321</v>
      </c>
      <c r="F2309" s="77" t="s">
        <v>18</v>
      </c>
      <c r="G2309" s="77" t="s">
        <v>19</v>
      </c>
      <c r="H2309" s="77" t="s">
        <v>20</v>
      </c>
      <c r="I2309" s="13">
        <v>9</v>
      </c>
      <c r="J2309" s="14">
        <v>2015</v>
      </c>
      <c r="K2309" s="78" t="s">
        <v>58</v>
      </c>
      <c r="L2309" s="79" t="s">
        <v>59</v>
      </c>
      <c r="M2309" s="79" t="s">
        <v>23</v>
      </c>
      <c r="N2309" s="15" t="s">
        <v>20</v>
      </c>
      <c r="O2309" s="15" t="s">
        <v>24</v>
      </c>
      <c r="P2309" s="80" t="s">
        <v>60</v>
      </c>
      <c r="Q2309" s="80" t="s">
        <v>19</v>
      </c>
    </row>
    <row r="2310" spans="1:17" hidden="1">
      <c r="A2310" s="12">
        <v>42272</v>
      </c>
      <c r="B2310" t="s">
        <v>3853</v>
      </c>
      <c r="C2310" s="1">
        <v>-289.8</v>
      </c>
      <c r="D2310" s="1">
        <v>49.25</v>
      </c>
      <c r="E2310" s="42">
        <v>289.8</v>
      </c>
      <c r="F2310" s="77" t="s">
        <v>30</v>
      </c>
      <c r="G2310" s="77" t="s">
        <v>19</v>
      </c>
      <c r="H2310" s="77" t="s">
        <v>20</v>
      </c>
      <c r="I2310" s="13">
        <v>9</v>
      </c>
      <c r="J2310" s="14">
        <v>2015</v>
      </c>
      <c r="K2310" s="78" t="s">
        <v>119</v>
      </c>
      <c r="L2310" s="79" t="s">
        <v>120</v>
      </c>
      <c r="M2310" s="79" t="s">
        <v>23</v>
      </c>
      <c r="N2310" s="15" t="s">
        <v>28</v>
      </c>
      <c r="O2310" s="15" t="s">
        <v>29</v>
      </c>
      <c r="P2310" s="80" t="s">
        <v>33</v>
      </c>
      <c r="Q2310" s="80" t="s">
        <v>19</v>
      </c>
    </row>
    <row r="2311" spans="1:17" hidden="1">
      <c r="A2311" s="12">
        <v>42277</v>
      </c>
      <c r="B2311" t="s">
        <v>3854</v>
      </c>
      <c r="C2311" s="1">
        <v>600</v>
      </c>
      <c r="D2311" s="1">
        <v>649.25</v>
      </c>
      <c r="E2311" s="42">
        <v>-600</v>
      </c>
      <c r="F2311" s="77" t="s">
        <v>18</v>
      </c>
      <c r="G2311" s="77" t="s">
        <v>19</v>
      </c>
      <c r="H2311" s="77" t="s">
        <v>20</v>
      </c>
      <c r="I2311" s="13">
        <v>9</v>
      </c>
      <c r="J2311" s="14">
        <v>2015</v>
      </c>
      <c r="K2311" s="78" t="s">
        <v>58</v>
      </c>
      <c r="L2311" s="79" t="s">
        <v>59</v>
      </c>
      <c r="M2311" s="79" t="s">
        <v>23</v>
      </c>
      <c r="N2311" s="15" t="s">
        <v>20</v>
      </c>
      <c r="O2311" s="15" t="s">
        <v>24</v>
      </c>
      <c r="P2311" s="80" t="s">
        <v>60</v>
      </c>
      <c r="Q2311" s="80" t="s">
        <v>19</v>
      </c>
    </row>
    <row r="2312" spans="1:17" hidden="1">
      <c r="A2312" s="12">
        <v>42277</v>
      </c>
      <c r="B2312" t="s">
        <v>3855</v>
      </c>
      <c r="C2312" s="1">
        <v>-600</v>
      </c>
      <c r="D2312" s="1">
        <v>49.25</v>
      </c>
      <c r="E2312" s="42">
        <v>600</v>
      </c>
      <c r="F2312" s="77" t="s">
        <v>30</v>
      </c>
      <c r="G2312" s="77" t="s">
        <v>19</v>
      </c>
      <c r="H2312" s="77" t="s">
        <v>20</v>
      </c>
      <c r="I2312" s="13">
        <v>9</v>
      </c>
      <c r="J2312" s="14">
        <v>2015</v>
      </c>
      <c r="K2312" s="78" t="s">
        <v>81</v>
      </c>
      <c r="L2312" s="79" t="s">
        <v>82</v>
      </c>
      <c r="M2312" s="79" t="s">
        <v>23</v>
      </c>
      <c r="N2312" s="15" t="s">
        <v>20</v>
      </c>
      <c r="O2312" s="15" t="s">
        <v>24</v>
      </c>
      <c r="P2312" s="80" t="s">
        <v>83</v>
      </c>
      <c r="Q2312" s="80" t="s">
        <v>19</v>
      </c>
    </row>
    <row r="2313" spans="1:17" hidden="1">
      <c r="A2313" s="12">
        <v>42282</v>
      </c>
      <c r="B2313" t="s">
        <v>3856</v>
      </c>
      <c r="C2313" s="1">
        <v>4000</v>
      </c>
      <c r="D2313" s="1">
        <v>4049.25</v>
      </c>
      <c r="E2313" s="42">
        <v>-4000</v>
      </c>
      <c r="F2313" s="77" t="s">
        <v>18</v>
      </c>
      <c r="G2313" s="77" t="s">
        <v>19</v>
      </c>
      <c r="H2313" s="77" t="s">
        <v>20</v>
      </c>
      <c r="I2313" s="13">
        <v>10</v>
      </c>
      <c r="J2313" s="14">
        <v>2015</v>
      </c>
      <c r="K2313" s="78" t="s">
        <v>58</v>
      </c>
      <c r="L2313" s="79" t="s">
        <v>59</v>
      </c>
      <c r="M2313" s="79" t="s">
        <v>23</v>
      </c>
      <c r="N2313" s="15" t="s">
        <v>20</v>
      </c>
      <c r="O2313" s="15" t="s">
        <v>24</v>
      </c>
      <c r="P2313" s="80" t="s">
        <v>60</v>
      </c>
      <c r="Q2313" s="80" t="s">
        <v>19</v>
      </c>
    </row>
    <row r="2314" spans="1:17" hidden="1">
      <c r="A2314" s="12">
        <v>42282</v>
      </c>
      <c r="B2314" t="s">
        <v>3857</v>
      </c>
      <c r="C2314" s="1">
        <v>400</v>
      </c>
      <c r="D2314" s="1">
        <v>4449.25</v>
      </c>
      <c r="E2314" s="42">
        <v>-400</v>
      </c>
      <c r="F2314" s="77" t="s">
        <v>18</v>
      </c>
      <c r="G2314" s="77" t="s">
        <v>19</v>
      </c>
      <c r="H2314" s="77" t="s">
        <v>20</v>
      </c>
      <c r="I2314" s="13">
        <v>10</v>
      </c>
      <c r="J2314" s="14">
        <v>2015</v>
      </c>
      <c r="K2314" s="78" t="s">
        <v>158</v>
      </c>
      <c r="L2314" s="79" t="s">
        <v>59</v>
      </c>
      <c r="M2314" s="79" t="s">
        <v>23</v>
      </c>
      <c r="N2314" s="15" t="s">
        <v>20</v>
      </c>
      <c r="O2314" s="15" t="s">
        <v>24</v>
      </c>
      <c r="P2314" s="80" t="s">
        <v>1296</v>
      </c>
      <c r="Q2314" s="80" t="s">
        <v>19</v>
      </c>
    </row>
    <row r="2315" spans="1:17" hidden="1">
      <c r="A2315" s="12">
        <v>42282</v>
      </c>
      <c r="B2315" t="s">
        <v>3858</v>
      </c>
      <c r="C2315" s="1">
        <v>-4000</v>
      </c>
      <c r="D2315" s="1">
        <v>449.25</v>
      </c>
      <c r="E2315" s="42">
        <v>4000</v>
      </c>
      <c r="F2315" s="77" t="s">
        <v>30</v>
      </c>
      <c r="G2315" s="77" t="s">
        <v>19</v>
      </c>
      <c r="H2315" s="77" t="s">
        <v>20</v>
      </c>
      <c r="I2315" s="13">
        <v>10</v>
      </c>
      <c r="J2315" s="14">
        <v>2015</v>
      </c>
      <c r="K2315" s="78" t="s">
        <v>81</v>
      </c>
      <c r="L2315" s="79" t="s">
        <v>82</v>
      </c>
      <c r="M2315" s="79" t="s">
        <v>23</v>
      </c>
      <c r="N2315" s="15" t="s">
        <v>20</v>
      </c>
      <c r="O2315" s="15" t="s">
        <v>24</v>
      </c>
      <c r="P2315" s="80" t="s">
        <v>83</v>
      </c>
      <c r="Q2315" s="80" t="s">
        <v>19</v>
      </c>
    </row>
    <row r="2316" spans="1:17" hidden="1">
      <c r="A2316" s="12">
        <v>42284</v>
      </c>
      <c r="B2316" t="s">
        <v>3859</v>
      </c>
      <c r="C2316" s="1">
        <v>-100</v>
      </c>
      <c r="D2316" s="1">
        <v>349.25</v>
      </c>
      <c r="E2316" s="42">
        <v>100</v>
      </c>
      <c r="F2316" s="77" t="s">
        <v>30</v>
      </c>
      <c r="G2316" s="77" t="s">
        <v>19</v>
      </c>
      <c r="H2316" s="77" t="s">
        <v>20</v>
      </c>
      <c r="I2316" s="13">
        <v>10</v>
      </c>
      <c r="J2316" s="14">
        <v>2015</v>
      </c>
      <c r="K2316" s="78" t="s">
        <v>182</v>
      </c>
      <c r="L2316" s="79" t="s">
        <v>232</v>
      </c>
      <c r="M2316" s="79" t="s">
        <v>23</v>
      </c>
      <c r="N2316" s="15" t="s">
        <v>28</v>
      </c>
      <c r="O2316" s="15" t="s">
        <v>29</v>
      </c>
      <c r="P2316" s="80" t="s">
        <v>33</v>
      </c>
      <c r="Q2316" s="80" t="s">
        <v>19</v>
      </c>
    </row>
    <row r="2317" spans="1:17" hidden="1">
      <c r="A2317" s="12">
        <v>42284</v>
      </c>
      <c r="B2317" t="s">
        <v>77</v>
      </c>
      <c r="C2317" s="1">
        <v>-10</v>
      </c>
      <c r="D2317" s="1">
        <v>339.25</v>
      </c>
      <c r="E2317" s="42">
        <v>10</v>
      </c>
      <c r="F2317" s="77" t="s">
        <v>30</v>
      </c>
      <c r="G2317" s="77" t="s">
        <v>19</v>
      </c>
      <c r="H2317" s="77" t="s">
        <v>20</v>
      </c>
      <c r="I2317" s="13">
        <v>10</v>
      </c>
      <c r="J2317" s="14">
        <v>2015</v>
      </c>
      <c r="K2317" s="78" t="s">
        <v>78</v>
      </c>
      <c r="L2317" s="79" t="s">
        <v>79</v>
      </c>
      <c r="M2317" s="79" t="s">
        <v>80</v>
      </c>
      <c r="N2317" s="15" t="s">
        <v>28</v>
      </c>
      <c r="O2317" s="15" t="s">
        <v>29</v>
      </c>
      <c r="P2317" s="80" t="s">
        <v>33</v>
      </c>
      <c r="Q2317" s="80" t="s">
        <v>19</v>
      </c>
    </row>
    <row r="2318" spans="1:17" hidden="1">
      <c r="A2318" s="12">
        <v>42285</v>
      </c>
      <c r="B2318" t="s">
        <v>3860</v>
      </c>
      <c r="C2318" s="1">
        <v>-100</v>
      </c>
      <c r="D2318" s="1">
        <v>239.25</v>
      </c>
      <c r="E2318" s="42">
        <v>100</v>
      </c>
      <c r="F2318" s="77" t="s">
        <v>30</v>
      </c>
      <c r="G2318" s="77" t="s">
        <v>19</v>
      </c>
      <c r="H2318" s="77" t="s">
        <v>20</v>
      </c>
      <c r="I2318" s="13">
        <v>10</v>
      </c>
      <c r="J2318" s="14">
        <v>2015</v>
      </c>
      <c r="K2318" s="78" t="s">
        <v>182</v>
      </c>
      <c r="L2318" s="79" t="s">
        <v>232</v>
      </c>
      <c r="M2318" s="79" t="s">
        <v>23</v>
      </c>
      <c r="N2318" s="15" t="s">
        <v>28</v>
      </c>
      <c r="O2318" s="15" t="s">
        <v>29</v>
      </c>
      <c r="P2318" s="80" t="s">
        <v>33</v>
      </c>
      <c r="Q2318" s="80" t="s">
        <v>19</v>
      </c>
    </row>
    <row r="2319" spans="1:17" hidden="1">
      <c r="A2319" s="12">
        <v>42290</v>
      </c>
      <c r="B2319" t="s">
        <v>3861</v>
      </c>
      <c r="C2319" s="1">
        <v>3650.81</v>
      </c>
      <c r="D2319" s="1">
        <v>3890.06</v>
      </c>
      <c r="E2319" s="42">
        <v>-3650.81</v>
      </c>
      <c r="F2319" s="77" t="s">
        <v>18</v>
      </c>
      <c r="G2319" s="77" t="s">
        <v>19</v>
      </c>
      <c r="H2319" s="77" t="s">
        <v>20</v>
      </c>
      <c r="I2319" s="13">
        <v>10</v>
      </c>
      <c r="J2319" s="14">
        <v>2015</v>
      </c>
      <c r="K2319" s="78" t="s">
        <v>58</v>
      </c>
      <c r="L2319" s="79" t="s">
        <v>59</v>
      </c>
      <c r="M2319" s="79" t="s">
        <v>23</v>
      </c>
      <c r="N2319" s="15" t="s">
        <v>20</v>
      </c>
      <c r="O2319" s="15" t="s">
        <v>24</v>
      </c>
      <c r="P2319" s="80" t="s">
        <v>60</v>
      </c>
      <c r="Q2319" s="80" t="s">
        <v>19</v>
      </c>
    </row>
    <row r="2320" spans="1:17" hidden="1">
      <c r="A2320" s="12">
        <v>42290</v>
      </c>
      <c r="B2320" t="s">
        <v>3862</v>
      </c>
      <c r="C2320" s="1">
        <v>270.51</v>
      </c>
      <c r="D2320" s="1">
        <v>4160.57</v>
      </c>
      <c r="E2320" s="42">
        <v>-270.51</v>
      </c>
      <c r="F2320" s="77" t="s">
        <v>18</v>
      </c>
      <c r="G2320" s="77" t="s">
        <v>19</v>
      </c>
      <c r="H2320" s="77" t="s">
        <v>20</v>
      </c>
      <c r="I2320" s="13">
        <v>10</v>
      </c>
      <c r="J2320" s="14">
        <v>2015</v>
      </c>
      <c r="K2320" s="78" t="s">
        <v>158</v>
      </c>
      <c r="L2320" s="79" t="s">
        <v>59</v>
      </c>
      <c r="M2320" s="79" t="s">
        <v>23</v>
      </c>
      <c r="N2320" s="15" t="s">
        <v>20</v>
      </c>
      <c r="O2320" s="15" t="s">
        <v>24</v>
      </c>
      <c r="P2320" s="80" t="s">
        <v>1296</v>
      </c>
      <c r="Q2320" s="80" t="s">
        <v>19</v>
      </c>
    </row>
    <row r="2321" spans="1:17" hidden="1">
      <c r="A2321" s="12">
        <v>42290</v>
      </c>
      <c r="B2321" t="s">
        <v>3863</v>
      </c>
      <c r="C2321" s="1">
        <v>50</v>
      </c>
      <c r="D2321" s="1">
        <v>4210.57</v>
      </c>
      <c r="E2321" s="42">
        <v>-50</v>
      </c>
      <c r="F2321" s="77" t="s">
        <v>18</v>
      </c>
      <c r="G2321" s="77" t="s">
        <v>19</v>
      </c>
      <c r="H2321" s="77" t="s">
        <v>20</v>
      </c>
      <c r="I2321" s="13">
        <v>10</v>
      </c>
      <c r="J2321" s="14">
        <v>2015</v>
      </c>
      <c r="K2321" s="78" t="s">
        <v>58</v>
      </c>
      <c r="L2321" s="79" t="s">
        <v>59</v>
      </c>
      <c r="M2321" s="79" t="s">
        <v>23</v>
      </c>
      <c r="N2321" s="15" t="s">
        <v>20</v>
      </c>
      <c r="O2321" s="15" t="s">
        <v>24</v>
      </c>
      <c r="P2321" s="80" t="s">
        <v>60</v>
      </c>
      <c r="Q2321" s="80" t="s">
        <v>19</v>
      </c>
    </row>
    <row r="2322" spans="1:17" hidden="1">
      <c r="A2322" s="12">
        <v>42290</v>
      </c>
      <c r="B2322" t="s">
        <v>3864</v>
      </c>
      <c r="C2322" s="1">
        <v>-100</v>
      </c>
      <c r="D2322" s="1">
        <v>4110.57</v>
      </c>
      <c r="E2322" s="42">
        <v>100</v>
      </c>
      <c r="F2322" s="77" t="s">
        <v>30</v>
      </c>
      <c r="G2322" s="77" t="s">
        <v>19</v>
      </c>
      <c r="H2322" s="77" t="s">
        <v>20</v>
      </c>
      <c r="I2322" s="13">
        <v>10</v>
      </c>
      <c r="J2322" s="14">
        <v>2015</v>
      </c>
      <c r="K2322" s="78" t="s">
        <v>182</v>
      </c>
      <c r="L2322" s="79" t="s">
        <v>232</v>
      </c>
      <c r="M2322" s="79" t="s">
        <v>23</v>
      </c>
      <c r="N2322" s="15" t="s">
        <v>28</v>
      </c>
      <c r="O2322" s="15" t="s">
        <v>29</v>
      </c>
      <c r="P2322" s="80" t="s">
        <v>33</v>
      </c>
      <c r="Q2322" s="80" t="s">
        <v>19</v>
      </c>
    </row>
    <row r="2323" spans="1:17" hidden="1">
      <c r="A2323" s="12">
        <v>42290</v>
      </c>
      <c r="B2323" t="s">
        <v>3865</v>
      </c>
      <c r="C2323" s="1">
        <v>-100</v>
      </c>
      <c r="D2323" s="1">
        <v>4010.57</v>
      </c>
      <c r="E2323" s="42">
        <v>100</v>
      </c>
      <c r="F2323" s="77" t="s">
        <v>30</v>
      </c>
      <c r="G2323" s="77" t="s">
        <v>19</v>
      </c>
      <c r="H2323" s="77" t="s">
        <v>20</v>
      </c>
      <c r="I2323" s="13">
        <v>10</v>
      </c>
      <c r="J2323" s="14">
        <v>2015</v>
      </c>
      <c r="K2323" s="78" t="s">
        <v>182</v>
      </c>
      <c r="L2323" s="79" t="s">
        <v>232</v>
      </c>
      <c r="M2323" s="79" t="s">
        <v>23</v>
      </c>
      <c r="N2323" s="15" t="s">
        <v>28</v>
      </c>
      <c r="O2323" s="15" t="s">
        <v>29</v>
      </c>
      <c r="P2323" s="80" t="s">
        <v>33</v>
      </c>
      <c r="Q2323" s="80" t="s">
        <v>19</v>
      </c>
    </row>
    <row r="2324" spans="1:17" hidden="1">
      <c r="A2324" s="12">
        <v>42290</v>
      </c>
      <c r="B2324" t="s">
        <v>3866</v>
      </c>
      <c r="C2324" s="1">
        <v>-4000</v>
      </c>
      <c r="D2324" s="1">
        <v>10.57</v>
      </c>
      <c r="E2324" s="42">
        <v>4000</v>
      </c>
      <c r="F2324" s="77" t="s">
        <v>30</v>
      </c>
      <c r="G2324" s="77" t="s">
        <v>19</v>
      </c>
      <c r="H2324" s="77" t="s">
        <v>20</v>
      </c>
      <c r="I2324" s="13">
        <v>10</v>
      </c>
      <c r="J2324" s="14">
        <v>2015</v>
      </c>
      <c r="K2324" s="78" t="s">
        <v>81</v>
      </c>
      <c r="L2324" s="79" t="s">
        <v>82</v>
      </c>
      <c r="M2324" s="79" t="s">
        <v>23</v>
      </c>
      <c r="N2324" s="15" t="s">
        <v>20</v>
      </c>
      <c r="O2324" s="15" t="s">
        <v>24</v>
      </c>
      <c r="P2324" s="80" t="s">
        <v>83</v>
      </c>
      <c r="Q2324" s="80" t="s">
        <v>19</v>
      </c>
    </row>
    <row r="2325" spans="1:17" hidden="1">
      <c r="A2325" s="12">
        <v>42292</v>
      </c>
      <c r="B2325" t="s">
        <v>3867</v>
      </c>
      <c r="C2325" s="1">
        <v>300</v>
      </c>
      <c r="D2325" s="1">
        <v>310.57</v>
      </c>
      <c r="E2325" s="42">
        <v>-300</v>
      </c>
      <c r="F2325" s="77" t="s">
        <v>18</v>
      </c>
      <c r="G2325" s="77" t="s">
        <v>19</v>
      </c>
      <c r="H2325" s="77" t="s">
        <v>20</v>
      </c>
      <c r="I2325" s="13">
        <v>10</v>
      </c>
      <c r="J2325" s="14">
        <v>2015</v>
      </c>
      <c r="K2325" s="78" t="s">
        <v>58</v>
      </c>
      <c r="L2325" s="79" t="s">
        <v>59</v>
      </c>
      <c r="M2325" s="79" t="s">
        <v>23</v>
      </c>
      <c r="N2325" s="15" t="s">
        <v>20</v>
      </c>
      <c r="O2325" s="15" t="s">
        <v>24</v>
      </c>
      <c r="P2325" s="80" t="s">
        <v>60</v>
      </c>
      <c r="Q2325" s="80" t="s">
        <v>19</v>
      </c>
    </row>
    <row r="2326" spans="1:17" hidden="1">
      <c r="A2326" s="12">
        <v>42298</v>
      </c>
      <c r="B2326" t="s">
        <v>3868</v>
      </c>
      <c r="C2326" s="1">
        <v>-131.57</v>
      </c>
      <c r="D2326" s="1">
        <v>179</v>
      </c>
      <c r="E2326" s="42">
        <v>131.57</v>
      </c>
      <c r="F2326" s="77" t="s">
        <v>30</v>
      </c>
      <c r="G2326" s="77" t="s">
        <v>19</v>
      </c>
      <c r="H2326" s="77" t="s">
        <v>20</v>
      </c>
      <c r="I2326" s="13">
        <v>10</v>
      </c>
      <c r="J2326" s="14">
        <v>2015</v>
      </c>
      <c r="K2326" s="78" t="s">
        <v>158</v>
      </c>
      <c r="L2326" s="79" t="s">
        <v>59</v>
      </c>
      <c r="M2326" s="79" t="s">
        <v>23</v>
      </c>
      <c r="N2326" s="15" t="s">
        <v>20</v>
      </c>
      <c r="O2326" s="15" t="s">
        <v>24</v>
      </c>
      <c r="P2326" s="80" t="s">
        <v>159</v>
      </c>
      <c r="Q2326" s="80" t="s">
        <v>19</v>
      </c>
    </row>
    <row r="2327" spans="1:17" hidden="1">
      <c r="A2327" s="12">
        <v>42298</v>
      </c>
      <c r="B2327" t="s">
        <v>152</v>
      </c>
      <c r="C2327" s="1">
        <v>-154</v>
      </c>
      <c r="D2327" s="1">
        <v>25</v>
      </c>
      <c r="E2327" s="42">
        <v>154</v>
      </c>
      <c r="F2327" s="77" t="s">
        <v>30</v>
      </c>
      <c r="G2327" s="77" t="s">
        <v>19</v>
      </c>
      <c r="H2327" s="77" t="s">
        <v>20</v>
      </c>
      <c r="I2327" s="13">
        <v>10</v>
      </c>
      <c r="J2327" s="14">
        <v>2015</v>
      </c>
      <c r="K2327" s="78" t="s">
        <v>153</v>
      </c>
      <c r="L2327" s="79" t="s">
        <v>154</v>
      </c>
      <c r="M2327" s="79" t="s">
        <v>299</v>
      </c>
      <c r="N2327" s="15" t="s">
        <v>28</v>
      </c>
      <c r="O2327" s="15" t="s">
        <v>29</v>
      </c>
      <c r="P2327" s="80" t="s">
        <v>33</v>
      </c>
      <c r="Q2327" s="80" t="s">
        <v>19</v>
      </c>
    </row>
    <row r="2328" spans="1:17" hidden="1">
      <c r="A2328" s="12">
        <v>42303</v>
      </c>
      <c r="B2328" t="s">
        <v>3869</v>
      </c>
      <c r="C2328" s="1">
        <v>314.8</v>
      </c>
      <c r="D2328" s="1">
        <v>339.8</v>
      </c>
      <c r="E2328" s="42">
        <v>-314.8</v>
      </c>
      <c r="F2328" s="77" t="s">
        <v>18</v>
      </c>
      <c r="G2328" s="77" t="s">
        <v>19</v>
      </c>
      <c r="H2328" s="77" t="s">
        <v>20</v>
      </c>
      <c r="I2328" s="13">
        <v>10</v>
      </c>
      <c r="J2328" s="14">
        <v>2015</v>
      </c>
      <c r="K2328" s="78" t="s">
        <v>58</v>
      </c>
      <c r="L2328" s="79" t="s">
        <v>59</v>
      </c>
      <c r="M2328" s="79" t="s">
        <v>23</v>
      </c>
      <c r="N2328" s="15" t="s">
        <v>20</v>
      </c>
      <c r="O2328" s="15" t="s">
        <v>24</v>
      </c>
      <c r="P2328" s="80" t="s">
        <v>60</v>
      </c>
      <c r="Q2328" s="80" t="s">
        <v>19</v>
      </c>
    </row>
    <row r="2329" spans="1:17" hidden="1">
      <c r="A2329" s="12">
        <v>42303</v>
      </c>
      <c r="B2329" t="s">
        <v>3870</v>
      </c>
      <c r="C2329" s="1">
        <v>-289.8</v>
      </c>
      <c r="D2329" s="1">
        <v>50</v>
      </c>
      <c r="E2329" s="42">
        <v>289.8</v>
      </c>
      <c r="F2329" s="77" t="s">
        <v>30</v>
      </c>
      <c r="G2329" s="77" t="s">
        <v>19</v>
      </c>
      <c r="H2329" s="77" t="s">
        <v>20</v>
      </c>
      <c r="I2329" s="13">
        <v>10</v>
      </c>
      <c r="J2329" s="14">
        <v>2015</v>
      </c>
      <c r="K2329" s="78" t="s">
        <v>119</v>
      </c>
      <c r="L2329" s="79" t="s">
        <v>120</v>
      </c>
      <c r="M2329" s="79" t="s">
        <v>23</v>
      </c>
      <c r="N2329" s="15" t="s">
        <v>28</v>
      </c>
      <c r="O2329" s="15" t="s">
        <v>29</v>
      </c>
      <c r="P2329" s="80" t="s">
        <v>33</v>
      </c>
      <c r="Q2329" s="80" t="s">
        <v>19</v>
      </c>
    </row>
    <row r="2330" spans="1:17" hidden="1">
      <c r="A2330" s="12">
        <v>42313</v>
      </c>
      <c r="B2330" t="s">
        <v>4307</v>
      </c>
      <c r="C2330" s="1">
        <v>98</v>
      </c>
      <c r="D2330" s="1">
        <v>148</v>
      </c>
      <c r="E2330" s="42">
        <v>-98</v>
      </c>
      <c r="F2330" s="77" t="s">
        <v>18</v>
      </c>
      <c r="G2330" s="77" t="s">
        <v>19</v>
      </c>
      <c r="H2330" s="77" t="s">
        <v>20</v>
      </c>
      <c r="I2330" s="13">
        <v>11</v>
      </c>
      <c r="J2330" s="14">
        <v>2015</v>
      </c>
      <c r="K2330" s="78" t="s">
        <v>146</v>
      </c>
      <c r="L2330" s="79" t="s">
        <v>3627</v>
      </c>
      <c r="M2330" s="79" t="s">
        <v>80</v>
      </c>
      <c r="N2330" s="15" t="s">
        <v>28</v>
      </c>
      <c r="O2330" s="15" t="s">
        <v>29</v>
      </c>
      <c r="P2330" s="80" t="s">
        <v>3685</v>
      </c>
      <c r="Q2330" s="80" t="s">
        <v>19</v>
      </c>
    </row>
    <row r="2331" spans="1:17" hidden="1">
      <c r="A2331" s="12">
        <v>42314</v>
      </c>
      <c r="B2331" t="s">
        <v>77</v>
      </c>
      <c r="C2331" s="1">
        <v>-10</v>
      </c>
      <c r="D2331" s="1">
        <v>138</v>
      </c>
      <c r="E2331" s="42">
        <v>10</v>
      </c>
      <c r="F2331" s="77" t="s">
        <v>30</v>
      </c>
      <c r="G2331" s="77" t="s">
        <v>19</v>
      </c>
      <c r="H2331" s="77" t="s">
        <v>20</v>
      </c>
      <c r="I2331" s="13">
        <v>11</v>
      </c>
      <c r="J2331" s="14">
        <v>2015</v>
      </c>
      <c r="K2331" s="78" t="s">
        <v>78</v>
      </c>
      <c r="L2331" s="79" t="s">
        <v>79</v>
      </c>
      <c r="M2331" s="79" t="s">
        <v>80</v>
      </c>
      <c r="N2331" s="15" t="s">
        <v>28</v>
      </c>
      <c r="O2331" s="15" t="s">
        <v>29</v>
      </c>
      <c r="P2331" s="80" t="s">
        <v>33</v>
      </c>
      <c r="Q2331" s="80" t="s">
        <v>19</v>
      </c>
    </row>
    <row r="2332" spans="1:17" hidden="1">
      <c r="A2332" s="12">
        <v>42317</v>
      </c>
      <c r="B2332" t="s">
        <v>4308</v>
      </c>
      <c r="C2332" s="1">
        <v>29</v>
      </c>
      <c r="D2332" s="1">
        <v>167</v>
      </c>
      <c r="E2332" s="42">
        <v>-29</v>
      </c>
      <c r="F2332" s="77" t="s">
        <v>18</v>
      </c>
      <c r="G2332" s="77" t="s">
        <v>19</v>
      </c>
      <c r="H2332" s="77" t="s">
        <v>20</v>
      </c>
      <c r="I2332" s="13">
        <v>11</v>
      </c>
      <c r="J2332" s="14">
        <v>2015</v>
      </c>
      <c r="K2332" s="78" t="s">
        <v>146</v>
      </c>
      <c r="L2332" s="79" t="s">
        <v>3627</v>
      </c>
      <c r="M2332" s="79" t="s">
        <v>80</v>
      </c>
      <c r="N2332" s="15" t="s">
        <v>28</v>
      </c>
      <c r="O2332" s="15" t="s">
        <v>29</v>
      </c>
      <c r="P2332" s="80" t="s">
        <v>3685</v>
      </c>
      <c r="Q2332" s="80" t="s">
        <v>19</v>
      </c>
    </row>
    <row r="2333" spans="1:17" hidden="1">
      <c r="A2333" s="12">
        <v>42317</v>
      </c>
      <c r="B2333" t="s">
        <v>4309</v>
      </c>
      <c r="C2333" s="1">
        <v>9.9499999999999993</v>
      </c>
      <c r="D2333" s="1">
        <v>176.95</v>
      </c>
      <c r="E2333" s="42">
        <v>-9.9499999999999993</v>
      </c>
      <c r="F2333" s="77" t="s">
        <v>18</v>
      </c>
      <c r="G2333" s="77" t="s">
        <v>19</v>
      </c>
      <c r="H2333" s="77" t="s">
        <v>20</v>
      </c>
      <c r="I2333" s="13">
        <v>11</v>
      </c>
      <c r="J2333" s="14">
        <v>2015</v>
      </c>
      <c r="K2333" s="78" t="s">
        <v>336</v>
      </c>
      <c r="L2333" s="79"/>
      <c r="M2333" s="79" t="s">
        <v>305</v>
      </c>
      <c r="N2333" s="15" t="s">
        <v>28</v>
      </c>
      <c r="O2333" s="15" t="s">
        <v>29</v>
      </c>
      <c r="P2333" s="80" t="s">
        <v>33</v>
      </c>
      <c r="Q2333" s="80" t="s">
        <v>19</v>
      </c>
    </row>
    <row r="2334" spans="1:17" hidden="1">
      <c r="A2334" s="12">
        <v>42317</v>
      </c>
      <c r="B2334" t="s">
        <v>4310</v>
      </c>
      <c r="C2334" s="1">
        <v>-100</v>
      </c>
      <c r="D2334" s="1">
        <v>76.95</v>
      </c>
      <c r="E2334" s="42">
        <v>100</v>
      </c>
      <c r="F2334" s="77" t="s">
        <v>30</v>
      </c>
      <c r="G2334" s="77" t="s">
        <v>19</v>
      </c>
      <c r="H2334" s="77" t="s">
        <v>20</v>
      </c>
      <c r="I2334" s="13">
        <v>11</v>
      </c>
      <c r="J2334" s="14">
        <v>2015</v>
      </c>
      <c r="K2334" s="78" t="s">
        <v>34</v>
      </c>
      <c r="L2334" s="79" t="s">
        <v>35</v>
      </c>
      <c r="M2334" s="79" t="s">
        <v>36</v>
      </c>
      <c r="N2334" s="15" t="s">
        <v>28</v>
      </c>
      <c r="O2334" s="15" t="s">
        <v>29</v>
      </c>
      <c r="P2334" s="80" t="s">
        <v>33</v>
      </c>
      <c r="Q2334" s="80" t="s">
        <v>19</v>
      </c>
    </row>
    <row r="2335" spans="1:17" hidden="1">
      <c r="A2335" s="12">
        <v>42320</v>
      </c>
      <c r="B2335" t="s">
        <v>4406</v>
      </c>
      <c r="C2335" s="1">
        <v>-40</v>
      </c>
      <c r="D2335" s="1">
        <v>36.950000000000003</v>
      </c>
      <c r="E2335" s="42">
        <v>40</v>
      </c>
      <c r="F2335" s="77" t="s">
        <v>30</v>
      </c>
      <c r="G2335" s="77" t="s">
        <v>19</v>
      </c>
      <c r="H2335" s="77" t="s">
        <v>20</v>
      </c>
      <c r="I2335" s="13">
        <v>11</v>
      </c>
      <c r="J2335" s="14">
        <v>2015</v>
      </c>
      <c r="K2335" s="78" t="s">
        <v>158</v>
      </c>
      <c r="L2335" s="79" t="s">
        <v>59</v>
      </c>
      <c r="M2335" s="79" t="s">
        <v>23</v>
      </c>
      <c r="N2335" s="15" t="s">
        <v>20</v>
      </c>
      <c r="O2335" s="15" t="s">
        <v>24</v>
      </c>
      <c r="P2335" s="80" t="s">
        <v>159</v>
      </c>
      <c r="Q2335" s="80" t="s">
        <v>19</v>
      </c>
    </row>
    <row r="2336" spans="1:17" hidden="1">
      <c r="A2336" s="12">
        <v>42328</v>
      </c>
      <c r="B2336" t="s">
        <v>4407</v>
      </c>
      <c r="C2336" s="1">
        <v>600</v>
      </c>
      <c r="D2336" s="1">
        <v>636.95000000000005</v>
      </c>
      <c r="E2336" s="42">
        <v>-600</v>
      </c>
      <c r="F2336" s="77" t="s">
        <v>18</v>
      </c>
      <c r="G2336" s="77" t="s">
        <v>19</v>
      </c>
      <c r="H2336" s="77" t="s">
        <v>20</v>
      </c>
      <c r="I2336" s="13">
        <v>11</v>
      </c>
      <c r="J2336" s="14">
        <v>2015</v>
      </c>
      <c r="K2336" s="78" t="s">
        <v>58</v>
      </c>
      <c r="L2336" s="79" t="s">
        <v>59</v>
      </c>
      <c r="M2336" s="79" t="s">
        <v>23</v>
      </c>
      <c r="N2336" s="15" t="s">
        <v>20</v>
      </c>
      <c r="O2336" s="15" t="s">
        <v>24</v>
      </c>
      <c r="P2336" s="80" t="s">
        <v>60</v>
      </c>
      <c r="Q2336" s="80" t="s">
        <v>19</v>
      </c>
    </row>
    <row r="2337" spans="1:19" hidden="1">
      <c r="A2337" s="12">
        <v>42328</v>
      </c>
      <c r="B2337" t="s">
        <v>4408</v>
      </c>
      <c r="C2337" s="1">
        <v>-600</v>
      </c>
      <c r="D2337" s="1">
        <v>36.950000000000003</v>
      </c>
      <c r="E2337" s="42">
        <v>600</v>
      </c>
      <c r="F2337" s="77" t="s">
        <v>30</v>
      </c>
      <c r="G2337" s="77" t="s">
        <v>19</v>
      </c>
      <c r="H2337" s="77" t="s">
        <v>20</v>
      </c>
      <c r="I2337" s="13">
        <v>11</v>
      </c>
      <c r="J2337" s="14">
        <v>2015</v>
      </c>
      <c r="K2337" s="78" t="s">
        <v>123</v>
      </c>
      <c r="L2337" s="79" t="s">
        <v>101</v>
      </c>
      <c r="M2337" s="79" t="s">
        <v>284</v>
      </c>
      <c r="N2337" s="15" t="s">
        <v>28</v>
      </c>
      <c r="O2337" s="15" t="s">
        <v>29</v>
      </c>
      <c r="P2337" s="80" t="s">
        <v>33</v>
      </c>
      <c r="Q2337" s="80" t="s">
        <v>19</v>
      </c>
    </row>
    <row r="2338" spans="1:19" hidden="1">
      <c r="A2338" s="12">
        <v>42331</v>
      </c>
      <c r="B2338" t="s">
        <v>4409</v>
      </c>
      <c r="C2338" s="1">
        <v>150</v>
      </c>
      <c r="D2338" s="1">
        <v>186.95</v>
      </c>
      <c r="E2338" s="42">
        <v>-150</v>
      </c>
      <c r="F2338" s="77" t="s">
        <v>18</v>
      </c>
      <c r="G2338" s="77" t="s">
        <v>19</v>
      </c>
      <c r="H2338" s="77" t="s">
        <v>20</v>
      </c>
      <c r="I2338" s="13">
        <v>11</v>
      </c>
      <c r="J2338" s="14">
        <v>2015</v>
      </c>
      <c r="K2338" s="78" t="s">
        <v>58</v>
      </c>
      <c r="L2338" s="79" t="s">
        <v>59</v>
      </c>
      <c r="M2338" s="79" t="s">
        <v>23</v>
      </c>
      <c r="N2338" s="15" t="s">
        <v>20</v>
      </c>
      <c r="O2338" s="15" t="s">
        <v>24</v>
      </c>
      <c r="P2338" s="80" t="s">
        <v>60</v>
      </c>
      <c r="Q2338" s="80" t="s">
        <v>19</v>
      </c>
    </row>
    <row r="2339" spans="1:19" hidden="1">
      <c r="A2339" s="12">
        <v>42333</v>
      </c>
      <c r="B2339" t="s">
        <v>4410</v>
      </c>
      <c r="C2339" s="1">
        <v>400</v>
      </c>
      <c r="D2339" s="1">
        <v>586.95000000000005</v>
      </c>
      <c r="E2339" s="42">
        <v>-400</v>
      </c>
      <c r="F2339" s="77" t="s">
        <v>18</v>
      </c>
      <c r="G2339" s="77" t="s">
        <v>19</v>
      </c>
      <c r="H2339" s="77" t="s">
        <v>20</v>
      </c>
      <c r="I2339" s="13">
        <v>11</v>
      </c>
      <c r="J2339" s="14">
        <v>2015</v>
      </c>
      <c r="K2339" s="78" t="s">
        <v>58</v>
      </c>
      <c r="L2339" s="79" t="s">
        <v>59</v>
      </c>
      <c r="M2339" s="79" t="s">
        <v>23</v>
      </c>
      <c r="N2339" s="15" t="s">
        <v>20</v>
      </c>
      <c r="O2339" s="15" t="s">
        <v>24</v>
      </c>
      <c r="P2339" s="80" t="s">
        <v>60</v>
      </c>
      <c r="Q2339" s="80" t="s">
        <v>19</v>
      </c>
    </row>
    <row r="2340" spans="1:19" hidden="1">
      <c r="A2340" s="12">
        <v>42333</v>
      </c>
      <c r="B2340" t="s">
        <v>4411</v>
      </c>
      <c r="C2340" s="1">
        <v>150</v>
      </c>
      <c r="D2340" s="1">
        <v>736.95</v>
      </c>
      <c r="E2340" s="42">
        <v>-150</v>
      </c>
      <c r="F2340" s="77" t="s">
        <v>18</v>
      </c>
      <c r="G2340" s="77" t="s">
        <v>19</v>
      </c>
      <c r="H2340" s="77" t="s">
        <v>20</v>
      </c>
      <c r="I2340" s="13">
        <v>11</v>
      </c>
      <c r="J2340" s="14">
        <v>2015</v>
      </c>
      <c r="K2340" s="78" t="s">
        <v>58</v>
      </c>
      <c r="L2340" s="79" t="s">
        <v>59</v>
      </c>
      <c r="M2340" s="79" t="s">
        <v>23</v>
      </c>
      <c r="N2340" s="15" t="s">
        <v>20</v>
      </c>
      <c r="O2340" s="15" t="s">
        <v>24</v>
      </c>
      <c r="P2340" s="80" t="s">
        <v>60</v>
      </c>
      <c r="Q2340" s="80" t="s">
        <v>19</v>
      </c>
    </row>
    <row r="2341" spans="1:19" hidden="1">
      <c r="A2341" s="12">
        <v>42333</v>
      </c>
      <c r="B2341" t="s">
        <v>4412</v>
      </c>
      <c r="C2341" s="1">
        <v>-400</v>
      </c>
      <c r="D2341" s="1">
        <v>336.95</v>
      </c>
      <c r="E2341" s="42">
        <v>400</v>
      </c>
      <c r="F2341" s="77" t="s">
        <v>30</v>
      </c>
      <c r="G2341" s="77" t="s">
        <v>19</v>
      </c>
      <c r="H2341" s="77" t="s">
        <v>20</v>
      </c>
      <c r="I2341" s="13">
        <v>11</v>
      </c>
      <c r="J2341" s="14">
        <v>2015</v>
      </c>
      <c r="K2341" s="78" t="s">
        <v>123</v>
      </c>
      <c r="L2341" s="79" t="s">
        <v>101</v>
      </c>
      <c r="M2341" s="79" t="s">
        <v>284</v>
      </c>
      <c r="N2341" s="15" t="s">
        <v>28</v>
      </c>
      <c r="O2341" s="15" t="s">
        <v>29</v>
      </c>
      <c r="P2341" s="80" t="s">
        <v>33</v>
      </c>
      <c r="Q2341" s="80" t="s">
        <v>19</v>
      </c>
    </row>
    <row r="2342" spans="1:19" hidden="1">
      <c r="A2342" s="12">
        <v>42333</v>
      </c>
      <c r="B2342" t="s">
        <v>4413</v>
      </c>
      <c r="C2342" s="1">
        <v>-289.8</v>
      </c>
      <c r="D2342" s="1">
        <v>47.15</v>
      </c>
      <c r="E2342" s="42">
        <v>289.8</v>
      </c>
      <c r="F2342" s="77" t="s">
        <v>30</v>
      </c>
      <c r="G2342" s="77" t="s">
        <v>19</v>
      </c>
      <c r="H2342" s="77" t="s">
        <v>20</v>
      </c>
      <c r="I2342" s="13">
        <v>11</v>
      </c>
      <c r="J2342" s="14">
        <v>2015</v>
      </c>
      <c r="K2342" s="78" t="s">
        <v>119</v>
      </c>
      <c r="L2342" s="79" t="s">
        <v>120</v>
      </c>
      <c r="M2342" s="79" t="s">
        <v>23</v>
      </c>
      <c r="N2342" s="15" t="s">
        <v>28</v>
      </c>
      <c r="O2342" s="15" t="s">
        <v>29</v>
      </c>
      <c r="P2342" s="80" t="s">
        <v>33</v>
      </c>
      <c r="Q2342" s="80" t="s">
        <v>19</v>
      </c>
    </row>
    <row r="2343" spans="1:19" hidden="1">
      <c r="A2343" s="12">
        <v>42339</v>
      </c>
      <c r="B2343" t="s">
        <v>160</v>
      </c>
      <c r="C2343" s="1">
        <v>-16</v>
      </c>
      <c r="D2343" s="1">
        <v>31.15</v>
      </c>
      <c r="E2343" s="42">
        <v>16</v>
      </c>
      <c r="F2343" s="77" t="s">
        <v>30</v>
      </c>
      <c r="G2343" s="77" t="s">
        <v>19</v>
      </c>
      <c r="H2343" s="77" t="s">
        <v>20</v>
      </c>
      <c r="I2343" s="13">
        <v>12</v>
      </c>
      <c r="J2343" s="14">
        <v>2015</v>
      </c>
      <c r="K2343" s="78" t="s">
        <v>53</v>
      </c>
      <c r="L2343" s="79" t="s">
        <v>52</v>
      </c>
      <c r="M2343" s="79" t="s">
        <v>23</v>
      </c>
      <c r="N2343" s="15" t="s">
        <v>28</v>
      </c>
      <c r="O2343" s="15" t="s">
        <v>29</v>
      </c>
      <c r="P2343" s="80" t="s">
        <v>33</v>
      </c>
      <c r="Q2343" s="80" t="s">
        <v>19</v>
      </c>
    </row>
    <row r="2344" spans="1:19" hidden="1">
      <c r="A2344" s="12">
        <v>42345</v>
      </c>
      <c r="B2344" t="s">
        <v>77</v>
      </c>
      <c r="C2344" s="1">
        <v>-10</v>
      </c>
      <c r="D2344" s="1">
        <v>21.15</v>
      </c>
      <c r="E2344" s="42">
        <v>10</v>
      </c>
      <c r="F2344" s="77" t="s">
        <v>30</v>
      </c>
      <c r="G2344" s="77" t="s">
        <v>19</v>
      </c>
      <c r="H2344" s="77" t="s">
        <v>20</v>
      </c>
      <c r="I2344" s="13">
        <v>12</v>
      </c>
      <c r="J2344" s="14">
        <v>2015</v>
      </c>
      <c r="K2344" s="78" t="s">
        <v>78</v>
      </c>
      <c r="L2344" s="79" t="s">
        <v>79</v>
      </c>
      <c r="M2344" s="79" t="s">
        <v>80</v>
      </c>
      <c r="N2344" s="15" t="s">
        <v>28</v>
      </c>
      <c r="O2344" s="15" t="s">
        <v>29</v>
      </c>
      <c r="P2344" s="80" t="s">
        <v>33</v>
      </c>
      <c r="Q2344" s="80" t="s">
        <v>19</v>
      </c>
    </row>
    <row r="2345" spans="1:19" hidden="1">
      <c r="A2345" s="12">
        <v>42349</v>
      </c>
      <c r="B2345" t="s">
        <v>4414</v>
      </c>
      <c r="C2345" s="1">
        <v>500</v>
      </c>
      <c r="D2345" s="1">
        <v>521.15</v>
      </c>
      <c r="E2345" s="42">
        <v>-500</v>
      </c>
      <c r="F2345" s="77" t="s">
        <v>18</v>
      </c>
      <c r="G2345" s="77" t="s">
        <v>19</v>
      </c>
      <c r="H2345" s="77" t="s">
        <v>20</v>
      </c>
      <c r="I2345" s="13">
        <v>12</v>
      </c>
      <c r="J2345" s="14">
        <v>2015</v>
      </c>
      <c r="K2345" s="78" t="s">
        <v>58</v>
      </c>
      <c r="L2345" s="79" t="s">
        <v>59</v>
      </c>
      <c r="M2345" s="79" t="s">
        <v>23</v>
      </c>
      <c r="N2345" s="15" t="s">
        <v>20</v>
      </c>
      <c r="O2345" s="15" t="s">
        <v>24</v>
      </c>
      <c r="P2345" s="80" t="s">
        <v>60</v>
      </c>
      <c r="Q2345" s="80" t="s">
        <v>19</v>
      </c>
    </row>
    <row r="2346" spans="1:19" hidden="1">
      <c r="A2346" s="12">
        <v>42349</v>
      </c>
      <c r="B2346" t="s">
        <v>4415</v>
      </c>
      <c r="C2346" s="1">
        <v>-500</v>
      </c>
      <c r="D2346" s="1">
        <v>21.15</v>
      </c>
      <c r="E2346" s="42">
        <v>500</v>
      </c>
      <c r="F2346" s="77" t="s">
        <v>30</v>
      </c>
      <c r="G2346" s="77" t="s">
        <v>19</v>
      </c>
      <c r="H2346" s="77" t="s">
        <v>20</v>
      </c>
      <c r="I2346" s="13">
        <v>12</v>
      </c>
      <c r="J2346" s="14">
        <v>2015</v>
      </c>
      <c r="K2346" s="78" t="s">
        <v>123</v>
      </c>
      <c r="L2346" s="79" t="s">
        <v>101</v>
      </c>
      <c r="M2346" s="79" t="s">
        <v>284</v>
      </c>
      <c r="N2346" s="15" t="s">
        <v>28</v>
      </c>
      <c r="O2346" s="15" t="s">
        <v>29</v>
      </c>
      <c r="P2346" s="80" t="s">
        <v>33</v>
      </c>
      <c r="Q2346" s="80" t="s">
        <v>19</v>
      </c>
    </row>
    <row r="2347" spans="1:19" hidden="1">
      <c r="A2347" s="12">
        <v>42366</v>
      </c>
      <c r="B2347" t="s">
        <v>4416</v>
      </c>
      <c r="C2347" s="1">
        <v>180</v>
      </c>
      <c r="D2347" s="1">
        <v>201.15</v>
      </c>
      <c r="E2347" s="42">
        <v>-180</v>
      </c>
      <c r="F2347" s="77" t="s">
        <v>18</v>
      </c>
      <c r="G2347" s="77" t="s">
        <v>19</v>
      </c>
      <c r="H2347" s="77" t="s">
        <v>20</v>
      </c>
      <c r="I2347" s="13">
        <v>12</v>
      </c>
      <c r="J2347" s="14">
        <v>2015</v>
      </c>
      <c r="K2347" s="78" t="s">
        <v>58</v>
      </c>
      <c r="L2347" s="79" t="s">
        <v>59</v>
      </c>
      <c r="M2347" s="79" t="s">
        <v>23</v>
      </c>
      <c r="N2347" s="15" t="s">
        <v>20</v>
      </c>
      <c r="O2347" s="15" t="s">
        <v>24</v>
      </c>
      <c r="P2347" s="80" t="s">
        <v>60</v>
      </c>
      <c r="Q2347" s="80" t="s">
        <v>19</v>
      </c>
    </row>
    <row r="2348" spans="1:19" hidden="1">
      <c r="A2348" s="12">
        <v>42366</v>
      </c>
      <c r="B2348" t="s">
        <v>4417</v>
      </c>
      <c r="C2348" s="1">
        <v>-172</v>
      </c>
      <c r="D2348" s="1">
        <v>29.15</v>
      </c>
      <c r="E2348" s="42">
        <v>172</v>
      </c>
      <c r="F2348" s="77" t="s">
        <v>30</v>
      </c>
      <c r="G2348" s="77" t="s">
        <v>19</v>
      </c>
      <c r="H2348" s="77" t="s">
        <v>20</v>
      </c>
      <c r="I2348" s="13">
        <v>12</v>
      </c>
      <c r="J2348" s="14">
        <v>2015</v>
      </c>
      <c r="K2348" s="78" t="s">
        <v>119</v>
      </c>
      <c r="L2348" s="79" t="s">
        <v>120</v>
      </c>
      <c r="M2348" s="79" t="s">
        <v>23</v>
      </c>
      <c r="N2348" s="15" t="s">
        <v>28</v>
      </c>
      <c r="O2348" s="15" t="s">
        <v>29</v>
      </c>
      <c r="P2348" s="80" t="s">
        <v>33</v>
      </c>
      <c r="Q2348" s="80" t="s">
        <v>19</v>
      </c>
    </row>
    <row r="2349" spans="1:19" hidden="1">
      <c r="A2349" s="12" t="s">
        <v>17</v>
      </c>
      <c r="E2349" s="42"/>
      <c r="F2349" s="77"/>
      <c r="G2349" s="77"/>
      <c r="H2349" s="77"/>
      <c r="I2349" s="13"/>
      <c r="J2349" s="14"/>
      <c r="K2349" s="78"/>
      <c r="L2349" s="79"/>
      <c r="M2349" s="79"/>
      <c r="N2349" s="15"/>
      <c r="O2349" s="15"/>
      <c r="P2349" s="80"/>
      <c r="Q2349" s="80"/>
      <c r="S2349" t="str">
        <f>A2349&amp;B2349</f>
        <v>x</v>
      </c>
    </row>
    <row r="2350" spans="1:19" hidden="1">
      <c r="A2350" s="209" t="s">
        <v>3871</v>
      </c>
      <c r="E2350" s="42"/>
      <c r="F2350" s="77"/>
      <c r="G2350" s="77"/>
      <c r="H2350" s="77"/>
      <c r="I2350" s="13"/>
      <c r="J2350" s="14"/>
      <c r="K2350" s="78"/>
      <c r="L2350" s="79"/>
      <c r="M2350" s="79"/>
      <c r="N2350" s="15"/>
      <c r="O2350" s="15"/>
      <c r="P2350" s="80"/>
      <c r="Q2350" s="80"/>
    </row>
    <row r="2351" spans="1:19" hidden="1">
      <c r="A2351" s="12">
        <v>42006</v>
      </c>
      <c r="B2351" t="s">
        <v>547</v>
      </c>
      <c r="C2351" s="210">
        <v>1800</v>
      </c>
      <c r="D2351" s="1">
        <v>8261</v>
      </c>
      <c r="E2351" s="42">
        <v>-1800</v>
      </c>
      <c r="F2351" s="241" t="s">
        <v>18</v>
      </c>
      <c r="G2351" s="242" t="s">
        <v>58</v>
      </c>
      <c r="H2351" s="243" t="s">
        <v>20</v>
      </c>
      <c r="I2351" s="13">
        <v>1</v>
      </c>
      <c r="J2351" s="14">
        <v>2015</v>
      </c>
      <c r="K2351" s="244" t="s">
        <v>289</v>
      </c>
      <c r="L2351" s="245" t="s">
        <v>59</v>
      </c>
      <c r="M2351" s="245" t="s">
        <v>23</v>
      </c>
      <c r="N2351" s="15" t="s">
        <v>189</v>
      </c>
      <c r="O2351" s="15" t="s">
        <v>24</v>
      </c>
      <c r="P2351" s="46" t="s">
        <v>548</v>
      </c>
      <c r="Q2351" s="46" t="s">
        <v>58</v>
      </c>
    </row>
    <row r="2352" spans="1:19" hidden="1">
      <c r="A2352" s="12">
        <v>42006</v>
      </c>
      <c r="B2352" t="s">
        <v>549</v>
      </c>
      <c r="C2352" s="210">
        <v>400.79</v>
      </c>
      <c r="D2352" s="1">
        <v>8661.7900000000009</v>
      </c>
      <c r="E2352" s="42">
        <v>-400.79</v>
      </c>
      <c r="F2352" s="241" t="s">
        <v>18</v>
      </c>
      <c r="G2352" s="242" t="s">
        <v>58</v>
      </c>
      <c r="H2352" s="243" t="s">
        <v>20</v>
      </c>
      <c r="I2352" s="13">
        <v>1</v>
      </c>
      <c r="J2352" s="14">
        <v>2015</v>
      </c>
      <c r="K2352" s="244" t="s">
        <v>289</v>
      </c>
      <c r="L2352" s="245" t="s">
        <v>59</v>
      </c>
      <c r="M2352" s="245" t="s">
        <v>23</v>
      </c>
      <c r="N2352" s="15" t="s">
        <v>189</v>
      </c>
      <c r="O2352" s="15" t="s">
        <v>24</v>
      </c>
      <c r="P2352" s="46" t="s">
        <v>548</v>
      </c>
      <c r="Q2352" s="46" t="s">
        <v>58</v>
      </c>
    </row>
    <row r="2353" spans="1:17" hidden="1">
      <c r="A2353" s="12">
        <v>42006</v>
      </c>
      <c r="B2353" t="s">
        <v>25</v>
      </c>
      <c r="C2353" s="1">
        <v>78.260000000000005</v>
      </c>
      <c r="D2353" s="1">
        <v>8740.0499999999993</v>
      </c>
      <c r="E2353" s="42">
        <v>-78.260000000000005</v>
      </c>
      <c r="F2353" s="241" t="s">
        <v>18</v>
      </c>
      <c r="G2353" s="242" t="s">
        <v>58</v>
      </c>
      <c r="H2353" s="241" t="s">
        <v>20</v>
      </c>
      <c r="I2353" s="13">
        <v>1</v>
      </c>
      <c r="J2353" s="14">
        <v>2015</v>
      </c>
      <c r="K2353" s="246" t="s">
        <v>26</v>
      </c>
      <c r="L2353" s="247" t="s">
        <v>27</v>
      </c>
      <c r="M2353" s="247" t="s">
        <v>27</v>
      </c>
      <c r="N2353" s="15" t="s">
        <v>28</v>
      </c>
      <c r="O2353" s="15" t="s">
        <v>29</v>
      </c>
      <c r="P2353" s="46" t="s">
        <v>163</v>
      </c>
      <c r="Q2353" s="46" t="s">
        <v>58</v>
      </c>
    </row>
    <row r="2354" spans="1:17" hidden="1">
      <c r="A2354" s="12">
        <v>42006</v>
      </c>
      <c r="B2354" t="s">
        <v>25</v>
      </c>
      <c r="C2354" s="1">
        <v>10.95</v>
      </c>
      <c r="D2354" s="1">
        <v>8751</v>
      </c>
      <c r="E2354" s="42">
        <v>-10.95</v>
      </c>
      <c r="F2354" s="241" t="s">
        <v>18</v>
      </c>
      <c r="G2354" s="242" t="s">
        <v>58</v>
      </c>
      <c r="H2354" s="241" t="s">
        <v>20</v>
      </c>
      <c r="I2354" s="13">
        <v>1</v>
      </c>
      <c r="J2354" s="14">
        <v>2015</v>
      </c>
      <c r="K2354" s="244" t="s">
        <v>26</v>
      </c>
      <c r="L2354" s="245" t="s">
        <v>27</v>
      </c>
      <c r="M2354" s="245" t="s">
        <v>27</v>
      </c>
      <c r="N2354" s="15" t="s">
        <v>28</v>
      </c>
      <c r="O2354" s="15" t="s">
        <v>29</v>
      </c>
      <c r="P2354" s="46" t="s">
        <v>163</v>
      </c>
      <c r="Q2354" s="46" t="s">
        <v>58</v>
      </c>
    </row>
    <row r="2355" spans="1:17" hidden="1">
      <c r="A2355" s="248">
        <v>42006</v>
      </c>
      <c r="B2355" s="51" t="s">
        <v>550</v>
      </c>
      <c r="C2355" s="95">
        <v>-1470</v>
      </c>
      <c r="D2355" s="1">
        <v>7281</v>
      </c>
      <c r="E2355" s="42">
        <v>1470</v>
      </c>
      <c r="F2355" s="241" t="s">
        <v>30</v>
      </c>
      <c r="G2355" s="242" t="s">
        <v>58</v>
      </c>
      <c r="H2355" s="241" t="s">
        <v>20</v>
      </c>
      <c r="I2355" s="13">
        <v>1</v>
      </c>
      <c r="J2355" s="14">
        <v>2015</v>
      </c>
      <c r="K2355" s="246" t="s">
        <v>175</v>
      </c>
      <c r="L2355" s="247" t="s">
        <v>117</v>
      </c>
      <c r="M2355" s="247" t="s">
        <v>296</v>
      </c>
      <c r="N2355" s="15" t="s">
        <v>28</v>
      </c>
      <c r="O2355" s="15" t="s">
        <v>29</v>
      </c>
      <c r="P2355" s="46" t="s">
        <v>161</v>
      </c>
      <c r="Q2355" s="46" t="s">
        <v>58</v>
      </c>
    </row>
    <row r="2356" spans="1:17" hidden="1">
      <c r="A2356" s="12">
        <v>42006</v>
      </c>
      <c r="B2356" t="s">
        <v>42</v>
      </c>
      <c r="C2356" s="1">
        <v>-325.66000000000003</v>
      </c>
      <c r="D2356" s="1">
        <v>6955.34</v>
      </c>
      <c r="E2356" s="42">
        <v>325.66000000000003</v>
      </c>
      <c r="F2356" s="241" t="s">
        <v>30</v>
      </c>
      <c r="G2356" s="242" t="s">
        <v>58</v>
      </c>
      <c r="H2356" s="241" t="s">
        <v>20</v>
      </c>
      <c r="I2356" s="13">
        <v>1</v>
      </c>
      <c r="J2356" s="14">
        <v>2015</v>
      </c>
      <c r="K2356" s="244" t="s">
        <v>43</v>
      </c>
      <c r="L2356" s="245" t="s">
        <v>44</v>
      </c>
      <c r="M2356" s="245" t="s">
        <v>23</v>
      </c>
      <c r="N2356" s="15" t="s">
        <v>28</v>
      </c>
      <c r="O2356" s="15" t="s">
        <v>29</v>
      </c>
      <c r="P2356" s="46" t="s">
        <v>161</v>
      </c>
      <c r="Q2356" s="46" t="s">
        <v>58</v>
      </c>
    </row>
    <row r="2357" spans="1:17" hidden="1">
      <c r="A2357" s="12">
        <v>42006</v>
      </c>
      <c r="B2357" t="s">
        <v>45</v>
      </c>
      <c r="C2357" s="1">
        <v>-92.45</v>
      </c>
      <c r="D2357" s="1">
        <v>6862.89</v>
      </c>
      <c r="E2357" s="42">
        <v>92.45</v>
      </c>
      <c r="F2357" s="241" t="s">
        <v>30</v>
      </c>
      <c r="G2357" s="242" t="s">
        <v>58</v>
      </c>
      <c r="H2357" s="241" t="s">
        <v>20</v>
      </c>
      <c r="I2357" s="13">
        <v>1</v>
      </c>
      <c r="J2357" s="14">
        <v>2015</v>
      </c>
      <c r="K2357" s="244" t="s">
        <v>43</v>
      </c>
      <c r="L2357" s="245" t="s">
        <v>44</v>
      </c>
      <c r="M2357" s="245" t="s">
        <v>23</v>
      </c>
      <c r="N2357" s="15" t="s">
        <v>28</v>
      </c>
      <c r="O2357" s="15" t="s">
        <v>29</v>
      </c>
      <c r="P2357" s="46" t="s">
        <v>161</v>
      </c>
      <c r="Q2357" s="46" t="s">
        <v>58</v>
      </c>
    </row>
    <row r="2358" spans="1:17" hidden="1">
      <c r="A2358" s="12">
        <v>42006</v>
      </c>
      <c r="B2358" t="s">
        <v>46</v>
      </c>
      <c r="C2358" s="1">
        <v>-85.62</v>
      </c>
      <c r="D2358" s="1">
        <v>6777.27</v>
      </c>
      <c r="E2358" s="42">
        <v>85.62</v>
      </c>
      <c r="F2358" s="241" t="s">
        <v>30</v>
      </c>
      <c r="G2358" s="242" t="s">
        <v>58</v>
      </c>
      <c r="H2358" s="241" t="s">
        <v>20</v>
      </c>
      <c r="I2358" s="13">
        <v>1</v>
      </c>
      <c r="J2358" s="14">
        <v>2015</v>
      </c>
      <c r="K2358" s="244" t="s">
        <v>43</v>
      </c>
      <c r="L2358" s="245" t="s">
        <v>44</v>
      </c>
      <c r="M2358" s="245" t="s">
        <v>23</v>
      </c>
      <c r="N2358" s="15" t="s">
        <v>28</v>
      </c>
      <c r="O2358" s="15" t="s">
        <v>29</v>
      </c>
      <c r="P2358" s="46" t="s">
        <v>161</v>
      </c>
      <c r="Q2358" s="46" t="s">
        <v>58</v>
      </c>
    </row>
    <row r="2359" spans="1:17" hidden="1">
      <c r="A2359" s="12">
        <v>42006</v>
      </c>
      <c r="B2359" t="s">
        <v>160</v>
      </c>
      <c r="C2359" s="1">
        <v>-16</v>
      </c>
      <c r="D2359" s="1">
        <v>6761.27</v>
      </c>
      <c r="E2359" s="42">
        <v>16</v>
      </c>
      <c r="F2359" s="241" t="s">
        <v>30</v>
      </c>
      <c r="G2359" s="242" t="s">
        <v>58</v>
      </c>
      <c r="H2359" s="241" t="s">
        <v>20</v>
      </c>
      <c r="I2359" s="13">
        <v>1</v>
      </c>
      <c r="J2359" s="14">
        <v>2015</v>
      </c>
      <c r="K2359" s="244" t="s">
        <v>53</v>
      </c>
      <c r="L2359" s="245" t="s">
        <v>52</v>
      </c>
      <c r="M2359" s="245" t="s">
        <v>23</v>
      </c>
      <c r="N2359" s="15" t="s">
        <v>28</v>
      </c>
      <c r="O2359" s="15" t="s">
        <v>29</v>
      </c>
      <c r="P2359" s="46" t="s">
        <v>161</v>
      </c>
      <c r="Q2359" s="46" t="s">
        <v>58</v>
      </c>
    </row>
    <row r="2360" spans="1:17" hidden="1">
      <c r="A2360" s="12">
        <v>42009</v>
      </c>
      <c r="B2360" t="s">
        <v>25</v>
      </c>
      <c r="C2360" s="1">
        <v>452.3</v>
      </c>
      <c r="D2360" s="1">
        <v>7213.57</v>
      </c>
      <c r="E2360" s="42">
        <v>-452.3</v>
      </c>
      <c r="F2360" s="241" t="s">
        <v>18</v>
      </c>
      <c r="G2360" s="242" t="s">
        <v>58</v>
      </c>
      <c r="H2360" s="241" t="s">
        <v>20</v>
      </c>
      <c r="I2360" s="13">
        <v>1</v>
      </c>
      <c r="J2360" s="14">
        <v>2015</v>
      </c>
      <c r="K2360" s="244" t="s">
        <v>26</v>
      </c>
      <c r="L2360" s="245" t="s">
        <v>27</v>
      </c>
      <c r="M2360" s="245" t="s">
        <v>27</v>
      </c>
      <c r="N2360" s="15" t="s">
        <v>28</v>
      </c>
      <c r="O2360" s="15" t="s">
        <v>29</v>
      </c>
      <c r="P2360" s="46" t="s">
        <v>163</v>
      </c>
      <c r="Q2360" s="46" t="s">
        <v>58</v>
      </c>
    </row>
    <row r="2361" spans="1:17" hidden="1">
      <c r="A2361" s="12">
        <v>42009</v>
      </c>
      <c r="B2361" t="s">
        <v>551</v>
      </c>
      <c r="C2361" s="1">
        <v>300.67</v>
      </c>
      <c r="D2361" s="1">
        <v>7514.24</v>
      </c>
      <c r="E2361" s="42">
        <v>-300.67</v>
      </c>
      <c r="F2361" s="241" t="s">
        <v>18</v>
      </c>
      <c r="G2361" s="242" t="s">
        <v>58</v>
      </c>
      <c r="H2361" s="241" t="s">
        <v>20</v>
      </c>
      <c r="I2361" s="13">
        <v>1</v>
      </c>
      <c r="J2361" s="14">
        <v>2015</v>
      </c>
      <c r="K2361" s="246" t="s">
        <v>26</v>
      </c>
      <c r="L2361" s="247" t="s">
        <v>162</v>
      </c>
      <c r="M2361" s="247" t="s">
        <v>264</v>
      </c>
      <c r="N2361" s="15" t="s">
        <v>28</v>
      </c>
      <c r="O2361" s="15" t="s">
        <v>29</v>
      </c>
      <c r="P2361" s="46" t="s">
        <v>163</v>
      </c>
      <c r="Q2361" s="46" t="s">
        <v>58</v>
      </c>
    </row>
    <row r="2362" spans="1:17" hidden="1">
      <c r="A2362" s="12">
        <v>42009</v>
      </c>
      <c r="B2362" t="s">
        <v>25</v>
      </c>
      <c r="C2362" s="1">
        <v>220.36</v>
      </c>
      <c r="D2362" s="1">
        <v>7734.6</v>
      </c>
      <c r="E2362" s="42">
        <v>-220.36</v>
      </c>
      <c r="F2362" s="241" t="s">
        <v>18</v>
      </c>
      <c r="G2362" s="242" t="s">
        <v>58</v>
      </c>
      <c r="H2362" s="241" t="s">
        <v>20</v>
      </c>
      <c r="I2362" s="13">
        <v>1</v>
      </c>
      <c r="J2362" s="14">
        <v>2015</v>
      </c>
      <c r="K2362" s="244" t="s">
        <v>26</v>
      </c>
      <c r="L2362" s="245" t="s">
        <v>27</v>
      </c>
      <c r="M2362" s="245" t="s">
        <v>27</v>
      </c>
      <c r="N2362" s="15" t="s">
        <v>28</v>
      </c>
      <c r="O2362" s="15" t="s">
        <v>29</v>
      </c>
      <c r="P2362" s="46" t="s">
        <v>163</v>
      </c>
      <c r="Q2362" s="46" t="s">
        <v>58</v>
      </c>
    </row>
    <row r="2363" spans="1:17" hidden="1">
      <c r="A2363" s="12">
        <v>42009</v>
      </c>
      <c r="B2363" t="s">
        <v>25</v>
      </c>
      <c r="C2363" s="1">
        <v>153.75</v>
      </c>
      <c r="D2363" s="1">
        <v>7888.35</v>
      </c>
      <c r="E2363" s="42">
        <v>-153.75</v>
      </c>
      <c r="F2363" s="241" t="s">
        <v>18</v>
      </c>
      <c r="G2363" s="242" t="s">
        <v>58</v>
      </c>
      <c r="H2363" s="241" t="s">
        <v>20</v>
      </c>
      <c r="I2363" s="13">
        <v>1</v>
      </c>
      <c r="J2363" s="14">
        <v>2015</v>
      </c>
      <c r="K2363" s="244" t="s">
        <v>26</v>
      </c>
      <c r="L2363" s="245" t="s">
        <v>27</v>
      </c>
      <c r="M2363" s="245" t="s">
        <v>27</v>
      </c>
      <c r="N2363" s="15" t="s">
        <v>28</v>
      </c>
      <c r="O2363" s="15" t="s">
        <v>29</v>
      </c>
      <c r="P2363" s="46" t="s">
        <v>163</v>
      </c>
      <c r="Q2363" s="46" t="s">
        <v>58</v>
      </c>
    </row>
    <row r="2364" spans="1:17" hidden="1">
      <c r="A2364" s="12">
        <v>42009</v>
      </c>
      <c r="B2364" t="s">
        <v>552</v>
      </c>
      <c r="C2364" s="1">
        <v>-3500</v>
      </c>
      <c r="D2364" s="1">
        <v>4388.3500000000004</v>
      </c>
      <c r="E2364" s="42">
        <v>3500</v>
      </c>
      <c r="F2364" s="241" t="s">
        <v>30</v>
      </c>
      <c r="G2364" s="242" t="s">
        <v>58</v>
      </c>
      <c r="H2364" s="241" t="s">
        <v>20</v>
      </c>
      <c r="I2364" s="13">
        <v>1</v>
      </c>
      <c r="J2364" s="14">
        <v>2015</v>
      </c>
      <c r="K2364" s="246" t="s">
        <v>158</v>
      </c>
      <c r="L2364" s="247" t="s">
        <v>59</v>
      </c>
      <c r="M2364" s="247" t="s">
        <v>23</v>
      </c>
      <c r="N2364" s="15" t="s">
        <v>20</v>
      </c>
      <c r="O2364" s="15" t="s">
        <v>24</v>
      </c>
      <c r="P2364" s="46" t="s">
        <v>168</v>
      </c>
      <c r="Q2364" s="46" t="s">
        <v>58</v>
      </c>
    </row>
    <row r="2365" spans="1:17" hidden="1">
      <c r="A2365" s="12">
        <v>42009</v>
      </c>
      <c r="B2365" t="s">
        <v>553</v>
      </c>
      <c r="C2365" s="1">
        <v>-1459</v>
      </c>
      <c r="D2365" s="1">
        <v>2929.35</v>
      </c>
      <c r="E2365" s="42">
        <v>1459</v>
      </c>
      <c r="F2365" s="241" t="s">
        <v>30</v>
      </c>
      <c r="G2365" s="242" t="s">
        <v>58</v>
      </c>
      <c r="H2365" s="241" t="s">
        <v>20</v>
      </c>
      <c r="I2365" s="13">
        <v>1</v>
      </c>
      <c r="J2365" s="14">
        <v>2015</v>
      </c>
      <c r="K2365" s="246" t="s">
        <v>31</v>
      </c>
      <c r="L2365" s="247" t="s">
        <v>62</v>
      </c>
      <c r="M2365" s="249" t="s">
        <v>23</v>
      </c>
      <c r="N2365" s="15" t="s">
        <v>28</v>
      </c>
      <c r="O2365" s="15" t="s">
        <v>24</v>
      </c>
      <c r="P2365" s="46" t="s">
        <v>161</v>
      </c>
      <c r="Q2365" s="46" t="s">
        <v>58</v>
      </c>
    </row>
    <row r="2366" spans="1:17" hidden="1">
      <c r="A2366" s="12">
        <v>42009</v>
      </c>
      <c r="B2366" t="s">
        <v>554</v>
      </c>
      <c r="C2366" s="1">
        <v>-65.150000000000006</v>
      </c>
      <c r="D2366" s="1">
        <v>2864.2</v>
      </c>
      <c r="E2366" s="42">
        <v>65.150000000000006</v>
      </c>
      <c r="F2366" s="241" t="s">
        <v>30</v>
      </c>
      <c r="G2366" s="242" t="s">
        <v>58</v>
      </c>
      <c r="H2366" s="241" t="s">
        <v>20</v>
      </c>
      <c r="I2366" s="13">
        <v>1</v>
      </c>
      <c r="J2366" s="14">
        <v>2015</v>
      </c>
      <c r="K2366" s="244" t="s">
        <v>43</v>
      </c>
      <c r="L2366" s="245" t="s">
        <v>44</v>
      </c>
      <c r="M2366" s="245" t="s">
        <v>23</v>
      </c>
      <c r="N2366" s="15" t="s">
        <v>28</v>
      </c>
      <c r="O2366" s="15" t="s">
        <v>29</v>
      </c>
      <c r="P2366" s="46" t="s">
        <v>161</v>
      </c>
      <c r="Q2366" s="46" t="s">
        <v>58</v>
      </c>
    </row>
    <row r="2367" spans="1:17" hidden="1">
      <c r="A2367" s="12">
        <v>42009</v>
      </c>
      <c r="B2367" t="s">
        <v>50</v>
      </c>
      <c r="C2367" s="1">
        <v>-45</v>
      </c>
      <c r="D2367" s="1">
        <v>2819.2</v>
      </c>
      <c r="E2367" s="42">
        <v>45</v>
      </c>
      <c r="F2367" s="241" t="s">
        <v>30</v>
      </c>
      <c r="G2367" s="242" t="s">
        <v>58</v>
      </c>
      <c r="H2367" s="241" t="s">
        <v>20</v>
      </c>
      <c r="I2367" s="13">
        <v>1</v>
      </c>
      <c r="J2367" s="14">
        <v>2015</v>
      </c>
      <c r="K2367" s="246" t="s">
        <v>51</v>
      </c>
      <c r="L2367" s="247" t="s">
        <v>52</v>
      </c>
      <c r="M2367" s="247" t="s">
        <v>23</v>
      </c>
      <c r="N2367" s="15" t="s">
        <v>28</v>
      </c>
      <c r="O2367" s="15" t="s">
        <v>29</v>
      </c>
      <c r="P2367" s="46" t="s">
        <v>161</v>
      </c>
      <c r="Q2367" s="46" t="s">
        <v>58</v>
      </c>
    </row>
    <row r="2368" spans="1:17" hidden="1">
      <c r="A2368" s="12">
        <v>42009</v>
      </c>
      <c r="B2368" t="s">
        <v>555</v>
      </c>
      <c r="C2368" s="1">
        <v>-3</v>
      </c>
      <c r="D2368" s="1">
        <v>2816.2</v>
      </c>
      <c r="E2368" s="42">
        <v>3</v>
      </c>
      <c r="F2368" s="241" t="s">
        <v>30</v>
      </c>
      <c r="G2368" s="242" t="s">
        <v>58</v>
      </c>
      <c r="H2368" s="241" t="s">
        <v>20</v>
      </c>
      <c r="I2368" s="13">
        <v>1</v>
      </c>
      <c r="J2368" s="14">
        <v>2015</v>
      </c>
      <c r="K2368" s="246" t="s">
        <v>53</v>
      </c>
      <c r="L2368" s="247" t="s">
        <v>52</v>
      </c>
      <c r="M2368" s="247" t="s">
        <v>23</v>
      </c>
      <c r="N2368" s="15" t="s">
        <v>28</v>
      </c>
      <c r="O2368" s="15" t="s">
        <v>29</v>
      </c>
      <c r="P2368" s="46" t="s">
        <v>161</v>
      </c>
      <c r="Q2368" s="46" t="s">
        <v>58</v>
      </c>
    </row>
    <row r="2369" spans="1:17" hidden="1">
      <c r="A2369" s="12">
        <v>42010</v>
      </c>
      <c r="B2369" t="s">
        <v>556</v>
      </c>
      <c r="C2369" s="1">
        <v>20834.72</v>
      </c>
      <c r="D2369" s="1">
        <v>23650.92</v>
      </c>
      <c r="E2369" s="42">
        <v>-20834.72</v>
      </c>
      <c r="F2369" s="241" t="s">
        <v>18</v>
      </c>
      <c r="G2369" s="242" t="s">
        <v>58</v>
      </c>
      <c r="H2369" s="241" t="s">
        <v>20</v>
      </c>
      <c r="I2369" s="13">
        <v>1</v>
      </c>
      <c r="J2369" s="14">
        <v>2015</v>
      </c>
      <c r="K2369" s="246" t="s">
        <v>26</v>
      </c>
      <c r="L2369" s="247" t="s">
        <v>54</v>
      </c>
      <c r="M2369" s="249" t="s">
        <v>279</v>
      </c>
      <c r="N2369" s="15" t="s">
        <v>28</v>
      </c>
      <c r="O2369" s="15" t="s">
        <v>29</v>
      </c>
      <c r="P2369" s="46" t="s">
        <v>163</v>
      </c>
      <c r="Q2369" s="46" t="s">
        <v>58</v>
      </c>
    </row>
    <row r="2370" spans="1:17" hidden="1">
      <c r="A2370" s="12">
        <v>42010</v>
      </c>
      <c r="B2370" t="s">
        <v>557</v>
      </c>
      <c r="C2370" s="1">
        <v>358.97</v>
      </c>
      <c r="D2370" s="1">
        <v>24009.89</v>
      </c>
      <c r="E2370" s="42">
        <v>-358.97</v>
      </c>
      <c r="F2370" s="241" t="s">
        <v>18</v>
      </c>
      <c r="G2370" s="242" t="s">
        <v>58</v>
      </c>
      <c r="H2370" s="243" t="s">
        <v>20</v>
      </c>
      <c r="I2370" s="13">
        <v>1</v>
      </c>
      <c r="J2370" s="14">
        <v>2015</v>
      </c>
      <c r="K2370" s="244" t="s">
        <v>21</v>
      </c>
      <c r="L2370" s="245" t="s">
        <v>22</v>
      </c>
      <c r="M2370" s="245" t="s">
        <v>23</v>
      </c>
      <c r="N2370" s="15" t="s">
        <v>20</v>
      </c>
      <c r="O2370" s="15" t="s">
        <v>24</v>
      </c>
      <c r="P2370" s="46" t="s">
        <v>171</v>
      </c>
      <c r="Q2370" s="46" t="s">
        <v>58</v>
      </c>
    </row>
    <row r="2371" spans="1:17" hidden="1">
      <c r="A2371" s="12">
        <v>42010</v>
      </c>
      <c r="B2371" t="s">
        <v>25</v>
      </c>
      <c r="C2371" s="1">
        <v>341.8</v>
      </c>
      <c r="D2371" s="1">
        <v>24351.69</v>
      </c>
      <c r="E2371" s="42">
        <v>-341.8</v>
      </c>
      <c r="F2371" s="241" t="s">
        <v>18</v>
      </c>
      <c r="G2371" s="242" t="s">
        <v>58</v>
      </c>
      <c r="H2371" s="241" t="s">
        <v>20</v>
      </c>
      <c r="I2371" s="13">
        <v>1</v>
      </c>
      <c r="J2371" s="14">
        <v>2015</v>
      </c>
      <c r="K2371" s="244" t="s">
        <v>26</v>
      </c>
      <c r="L2371" s="245" t="s">
        <v>27</v>
      </c>
      <c r="M2371" s="245" t="s">
        <v>27</v>
      </c>
      <c r="N2371" s="15" t="s">
        <v>28</v>
      </c>
      <c r="O2371" s="15" t="s">
        <v>29</v>
      </c>
      <c r="P2371" s="46" t="s">
        <v>163</v>
      </c>
      <c r="Q2371" s="46" t="s">
        <v>58</v>
      </c>
    </row>
    <row r="2372" spans="1:17" hidden="1">
      <c r="A2372" s="12">
        <v>42011</v>
      </c>
      <c r="B2372" t="s">
        <v>558</v>
      </c>
      <c r="C2372" s="1">
        <v>2506.12</v>
      </c>
      <c r="D2372" s="1">
        <v>26857.81</v>
      </c>
      <c r="E2372" s="42">
        <v>-2506.12</v>
      </c>
      <c r="F2372" s="241" t="s">
        <v>18</v>
      </c>
      <c r="G2372" s="242" t="s">
        <v>58</v>
      </c>
      <c r="H2372" s="241" t="s">
        <v>20</v>
      </c>
      <c r="I2372" s="13">
        <v>1</v>
      </c>
      <c r="J2372" s="14">
        <v>2015</v>
      </c>
      <c r="K2372" s="246" t="s">
        <v>26</v>
      </c>
      <c r="L2372" s="247" t="s">
        <v>164</v>
      </c>
      <c r="M2372" s="247" t="s">
        <v>272</v>
      </c>
      <c r="N2372" s="15" t="s">
        <v>28</v>
      </c>
      <c r="O2372" s="15" t="s">
        <v>29</v>
      </c>
      <c r="P2372" s="46" t="s">
        <v>163</v>
      </c>
      <c r="Q2372" s="46" t="s">
        <v>58</v>
      </c>
    </row>
    <row r="2373" spans="1:17" hidden="1">
      <c r="A2373" s="12">
        <v>42011</v>
      </c>
      <c r="B2373" t="s">
        <v>25</v>
      </c>
      <c r="C2373" s="1">
        <v>331.45</v>
      </c>
      <c r="D2373" s="1">
        <v>27189.26</v>
      </c>
      <c r="E2373" s="42">
        <v>-331.45</v>
      </c>
      <c r="F2373" s="241" t="s">
        <v>18</v>
      </c>
      <c r="G2373" s="242" t="s">
        <v>58</v>
      </c>
      <c r="H2373" s="241" t="s">
        <v>20</v>
      </c>
      <c r="I2373" s="13">
        <v>1</v>
      </c>
      <c r="J2373" s="14">
        <v>2015</v>
      </c>
      <c r="K2373" s="244" t="s">
        <v>26</v>
      </c>
      <c r="L2373" s="245" t="s">
        <v>27</v>
      </c>
      <c r="M2373" s="245" t="s">
        <v>27</v>
      </c>
      <c r="N2373" s="15" t="s">
        <v>28</v>
      </c>
      <c r="O2373" s="15" t="s">
        <v>29</v>
      </c>
      <c r="P2373" s="46" t="s">
        <v>163</v>
      </c>
      <c r="Q2373" s="46" t="s">
        <v>58</v>
      </c>
    </row>
    <row r="2374" spans="1:17" hidden="1">
      <c r="A2374" s="12">
        <v>42011</v>
      </c>
      <c r="B2374" t="s">
        <v>559</v>
      </c>
      <c r="C2374" s="1">
        <v>-20510.150000000001</v>
      </c>
      <c r="D2374" s="1">
        <v>6679.11</v>
      </c>
      <c r="E2374" s="42">
        <v>20510.150000000001</v>
      </c>
      <c r="F2374" s="241" t="s">
        <v>30</v>
      </c>
      <c r="G2374" s="242" t="s">
        <v>58</v>
      </c>
      <c r="H2374" s="241" t="s">
        <v>20</v>
      </c>
      <c r="I2374" s="13">
        <v>1</v>
      </c>
      <c r="J2374" s="14">
        <v>2015</v>
      </c>
      <c r="K2374" s="246" t="s">
        <v>31</v>
      </c>
      <c r="L2374" s="247" t="s">
        <v>32</v>
      </c>
      <c r="M2374" s="249" t="s">
        <v>23</v>
      </c>
      <c r="N2374" s="15" t="s">
        <v>28</v>
      </c>
      <c r="O2374" s="15" t="s">
        <v>24</v>
      </c>
      <c r="P2374" s="46" t="s">
        <v>161</v>
      </c>
      <c r="Q2374" s="46" t="s">
        <v>58</v>
      </c>
    </row>
    <row r="2375" spans="1:17" hidden="1">
      <c r="A2375" s="12">
        <v>42011</v>
      </c>
      <c r="B2375" t="s">
        <v>560</v>
      </c>
      <c r="C2375" s="1">
        <v>-1000</v>
      </c>
      <c r="D2375" s="1">
        <v>5679.11</v>
      </c>
      <c r="E2375" s="42">
        <v>1000</v>
      </c>
      <c r="F2375" s="241" t="s">
        <v>30</v>
      </c>
      <c r="G2375" s="242" t="s">
        <v>58</v>
      </c>
      <c r="H2375" s="241" t="s">
        <v>20</v>
      </c>
      <c r="I2375" s="13">
        <v>1</v>
      </c>
      <c r="J2375" s="14">
        <v>2015</v>
      </c>
      <c r="K2375" s="246" t="s">
        <v>158</v>
      </c>
      <c r="L2375" s="247" t="s">
        <v>59</v>
      </c>
      <c r="M2375" s="247" t="s">
        <v>23</v>
      </c>
      <c r="N2375" s="15" t="s">
        <v>20</v>
      </c>
      <c r="O2375" s="15" t="s">
        <v>24</v>
      </c>
      <c r="P2375" s="46" t="s">
        <v>168</v>
      </c>
      <c r="Q2375" s="46" t="s">
        <v>58</v>
      </c>
    </row>
    <row r="2376" spans="1:17" hidden="1">
      <c r="A2376" s="12">
        <v>42011</v>
      </c>
      <c r="B2376" t="s">
        <v>69</v>
      </c>
      <c r="C2376" s="1">
        <v>-333.74</v>
      </c>
      <c r="D2376" s="1">
        <v>5345.37</v>
      </c>
      <c r="E2376" s="42">
        <v>333.74</v>
      </c>
      <c r="F2376" s="241" t="s">
        <v>30</v>
      </c>
      <c r="G2376" s="242" t="s">
        <v>58</v>
      </c>
      <c r="H2376" s="241" t="s">
        <v>20</v>
      </c>
      <c r="I2376" s="13">
        <v>1</v>
      </c>
      <c r="J2376" s="14">
        <v>2015</v>
      </c>
      <c r="K2376" s="244" t="s">
        <v>70</v>
      </c>
      <c r="L2376" s="245" t="s">
        <v>71</v>
      </c>
      <c r="M2376" s="245" t="s">
        <v>299</v>
      </c>
      <c r="N2376" s="15" t="s">
        <v>28</v>
      </c>
      <c r="O2376" s="15" t="s">
        <v>29</v>
      </c>
      <c r="P2376" s="46" t="s">
        <v>161</v>
      </c>
      <c r="Q2376" s="46" t="s">
        <v>58</v>
      </c>
    </row>
    <row r="2377" spans="1:17" hidden="1">
      <c r="A2377" s="12">
        <v>42011</v>
      </c>
      <c r="B2377" t="s">
        <v>69</v>
      </c>
      <c r="C2377" s="1">
        <v>-246.93</v>
      </c>
      <c r="D2377" s="1">
        <v>5098.4399999999996</v>
      </c>
      <c r="E2377" s="42">
        <v>246.93</v>
      </c>
      <c r="F2377" s="241" t="s">
        <v>30</v>
      </c>
      <c r="G2377" s="242" t="s">
        <v>58</v>
      </c>
      <c r="H2377" s="241" t="s">
        <v>20</v>
      </c>
      <c r="I2377" s="13">
        <v>1</v>
      </c>
      <c r="J2377" s="14">
        <v>2015</v>
      </c>
      <c r="K2377" s="244" t="s">
        <v>70</v>
      </c>
      <c r="L2377" s="245" t="s">
        <v>156</v>
      </c>
      <c r="M2377" s="245" t="s">
        <v>299</v>
      </c>
      <c r="N2377" s="15" t="s">
        <v>28</v>
      </c>
      <c r="O2377" s="15" t="s">
        <v>29</v>
      </c>
      <c r="P2377" s="46" t="s">
        <v>161</v>
      </c>
      <c r="Q2377" s="46" t="s">
        <v>58</v>
      </c>
    </row>
    <row r="2378" spans="1:17" hidden="1">
      <c r="A2378" s="12">
        <v>42011</v>
      </c>
      <c r="B2378" t="s">
        <v>561</v>
      </c>
      <c r="C2378" s="1">
        <v>-221.5</v>
      </c>
      <c r="D2378" s="1">
        <v>4876.9399999999996</v>
      </c>
      <c r="E2378" s="42">
        <v>221.5</v>
      </c>
      <c r="F2378" s="241" t="s">
        <v>30</v>
      </c>
      <c r="G2378" s="242" t="s">
        <v>58</v>
      </c>
      <c r="H2378" s="241" t="s">
        <v>20</v>
      </c>
      <c r="I2378" s="13">
        <v>1</v>
      </c>
      <c r="J2378" s="14">
        <v>2015</v>
      </c>
      <c r="K2378" s="244" t="s">
        <v>119</v>
      </c>
      <c r="L2378" s="245" t="s">
        <v>221</v>
      </c>
      <c r="M2378" s="245" t="s">
        <v>23</v>
      </c>
      <c r="N2378" s="15" t="s">
        <v>28</v>
      </c>
      <c r="O2378" s="15" t="s">
        <v>29</v>
      </c>
      <c r="P2378" s="46" t="s">
        <v>161</v>
      </c>
      <c r="Q2378" s="46" t="s">
        <v>58</v>
      </c>
    </row>
    <row r="2379" spans="1:17" hidden="1">
      <c r="A2379" s="12">
        <v>42011</v>
      </c>
      <c r="B2379" t="s">
        <v>69</v>
      </c>
      <c r="C2379" s="1">
        <v>-181.6</v>
      </c>
      <c r="D2379" s="1">
        <v>4695.34</v>
      </c>
      <c r="E2379" s="42">
        <v>181.6</v>
      </c>
      <c r="F2379" s="241" t="s">
        <v>30</v>
      </c>
      <c r="G2379" s="242" t="s">
        <v>58</v>
      </c>
      <c r="H2379" s="241" t="s">
        <v>20</v>
      </c>
      <c r="I2379" s="13">
        <v>1</v>
      </c>
      <c r="J2379" s="14">
        <v>2015</v>
      </c>
      <c r="K2379" s="244" t="s">
        <v>70</v>
      </c>
      <c r="L2379" s="245" t="s">
        <v>177</v>
      </c>
      <c r="M2379" s="245" t="s">
        <v>299</v>
      </c>
      <c r="N2379" s="15" t="s">
        <v>28</v>
      </c>
      <c r="O2379" s="15" t="s">
        <v>29</v>
      </c>
      <c r="P2379" s="46" t="s">
        <v>161</v>
      </c>
      <c r="Q2379" s="46" t="s">
        <v>58</v>
      </c>
    </row>
    <row r="2380" spans="1:17" hidden="1">
      <c r="A2380" s="12">
        <v>42011</v>
      </c>
      <c r="B2380" t="s">
        <v>50</v>
      </c>
      <c r="C2380" s="1">
        <v>-45</v>
      </c>
      <c r="D2380" s="1">
        <v>4650.34</v>
      </c>
      <c r="E2380" s="42">
        <v>45</v>
      </c>
      <c r="F2380" s="241" t="s">
        <v>30</v>
      </c>
      <c r="G2380" s="242" t="s">
        <v>58</v>
      </c>
      <c r="H2380" s="241" t="s">
        <v>20</v>
      </c>
      <c r="I2380" s="13">
        <v>1</v>
      </c>
      <c r="J2380" s="14">
        <v>2015</v>
      </c>
      <c r="K2380" s="246" t="s">
        <v>51</v>
      </c>
      <c r="L2380" s="247" t="s">
        <v>52</v>
      </c>
      <c r="M2380" s="247" t="s">
        <v>23</v>
      </c>
      <c r="N2380" s="15" t="s">
        <v>28</v>
      </c>
      <c r="O2380" s="15" t="s">
        <v>29</v>
      </c>
      <c r="P2380" s="46" t="s">
        <v>161</v>
      </c>
      <c r="Q2380" s="46" t="s">
        <v>58</v>
      </c>
    </row>
    <row r="2381" spans="1:17" hidden="1">
      <c r="A2381" s="12">
        <v>42011</v>
      </c>
      <c r="B2381" t="s">
        <v>50</v>
      </c>
      <c r="C2381" s="1">
        <v>-15</v>
      </c>
      <c r="D2381" s="1">
        <v>4635.34</v>
      </c>
      <c r="E2381" s="42">
        <v>15</v>
      </c>
      <c r="F2381" s="241" t="s">
        <v>30</v>
      </c>
      <c r="G2381" s="242" t="s">
        <v>58</v>
      </c>
      <c r="H2381" s="241" t="s">
        <v>20</v>
      </c>
      <c r="I2381" s="13">
        <v>1</v>
      </c>
      <c r="J2381" s="14">
        <v>2015</v>
      </c>
      <c r="K2381" s="246" t="s">
        <v>53</v>
      </c>
      <c r="L2381" s="247" t="s">
        <v>52</v>
      </c>
      <c r="M2381" s="247" t="s">
        <v>23</v>
      </c>
      <c r="N2381" s="15" t="s">
        <v>28</v>
      </c>
      <c r="O2381" s="15" t="s">
        <v>29</v>
      </c>
      <c r="P2381" s="46" t="s">
        <v>161</v>
      </c>
      <c r="Q2381" s="46" t="s">
        <v>58</v>
      </c>
    </row>
    <row r="2382" spans="1:17" hidden="1">
      <c r="A2382" s="12">
        <v>42012</v>
      </c>
      <c r="B2382" t="s">
        <v>25</v>
      </c>
      <c r="C2382" s="1">
        <v>189.6</v>
      </c>
      <c r="D2382" s="1">
        <v>4824.9399999999996</v>
      </c>
      <c r="E2382" s="42">
        <v>-189.6</v>
      </c>
      <c r="F2382" s="241" t="s">
        <v>18</v>
      </c>
      <c r="G2382" s="242" t="s">
        <v>58</v>
      </c>
      <c r="H2382" s="241" t="s">
        <v>20</v>
      </c>
      <c r="I2382" s="13">
        <v>1</v>
      </c>
      <c r="J2382" s="14">
        <v>2015</v>
      </c>
      <c r="K2382" s="244" t="s">
        <v>26</v>
      </c>
      <c r="L2382" s="245" t="s">
        <v>27</v>
      </c>
      <c r="M2382" s="245" t="s">
        <v>27</v>
      </c>
      <c r="N2382" s="15" t="s">
        <v>28</v>
      </c>
      <c r="O2382" s="15" t="s">
        <v>29</v>
      </c>
      <c r="P2382" s="46" t="s">
        <v>163</v>
      </c>
      <c r="Q2382" s="46" t="s">
        <v>58</v>
      </c>
    </row>
    <row r="2383" spans="1:17" hidden="1">
      <c r="A2383" s="12">
        <v>42013</v>
      </c>
      <c r="B2383" t="s">
        <v>25</v>
      </c>
      <c r="C2383" s="1">
        <v>165.8</v>
      </c>
      <c r="D2383" s="1">
        <v>4990.74</v>
      </c>
      <c r="E2383" s="42">
        <v>-165.8</v>
      </c>
      <c r="F2383" s="241" t="s">
        <v>18</v>
      </c>
      <c r="G2383" s="242" t="s">
        <v>58</v>
      </c>
      <c r="H2383" s="241" t="s">
        <v>20</v>
      </c>
      <c r="I2383" s="13">
        <v>1</v>
      </c>
      <c r="J2383" s="14">
        <v>2015</v>
      </c>
      <c r="K2383" s="244" t="s">
        <v>26</v>
      </c>
      <c r="L2383" s="245" t="s">
        <v>27</v>
      </c>
      <c r="M2383" s="245" t="s">
        <v>27</v>
      </c>
      <c r="N2383" s="15" t="s">
        <v>28</v>
      </c>
      <c r="O2383" s="15" t="s">
        <v>29</v>
      </c>
      <c r="P2383" s="46" t="s">
        <v>163</v>
      </c>
      <c r="Q2383" s="46" t="s">
        <v>58</v>
      </c>
    </row>
    <row r="2384" spans="1:17" hidden="1">
      <c r="A2384" s="12">
        <v>42016</v>
      </c>
      <c r="B2384" t="s">
        <v>562</v>
      </c>
      <c r="C2384" s="1">
        <v>806.73</v>
      </c>
      <c r="D2384" s="1">
        <v>5797.47</v>
      </c>
      <c r="E2384" s="42">
        <v>-806.73</v>
      </c>
      <c r="F2384" s="241" t="s">
        <v>18</v>
      </c>
      <c r="G2384" s="242" t="s">
        <v>58</v>
      </c>
      <c r="H2384" s="241" t="s">
        <v>20</v>
      </c>
      <c r="I2384" s="13">
        <v>1</v>
      </c>
      <c r="J2384" s="14">
        <v>2015</v>
      </c>
      <c r="K2384" s="246" t="s">
        <v>26</v>
      </c>
      <c r="L2384" s="247" t="s">
        <v>166</v>
      </c>
      <c r="M2384" s="247" t="s">
        <v>266</v>
      </c>
      <c r="N2384" s="15" t="s">
        <v>28</v>
      </c>
      <c r="O2384" s="15" t="s">
        <v>29</v>
      </c>
      <c r="P2384" s="46" t="s">
        <v>163</v>
      </c>
      <c r="Q2384" s="46" t="s">
        <v>58</v>
      </c>
    </row>
    <row r="2385" spans="1:17" hidden="1">
      <c r="A2385" s="12">
        <v>42016</v>
      </c>
      <c r="B2385" t="s">
        <v>563</v>
      </c>
      <c r="C2385" s="1">
        <v>581.49</v>
      </c>
      <c r="D2385" s="1">
        <v>6378.96</v>
      </c>
      <c r="E2385" s="42">
        <v>-581.49</v>
      </c>
      <c r="F2385" s="241" t="s">
        <v>18</v>
      </c>
      <c r="G2385" s="242" t="s">
        <v>58</v>
      </c>
      <c r="H2385" s="241" t="s">
        <v>20</v>
      </c>
      <c r="I2385" s="13">
        <v>1</v>
      </c>
      <c r="J2385" s="14">
        <v>2015</v>
      </c>
      <c r="K2385" s="246" t="s">
        <v>26</v>
      </c>
      <c r="L2385" s="247" t="s">
        <v>165</v>
      </c>
      <c r="M2385" s="247" t="s">
        <v>270</v>
      </c>
      <c r="N2385" s="15" t="s">
        <v>28</v>
      </c>
      <c r="O2385" s="15" t="s">
        <v>29</v>
      </c>
      <c r="P2385" s="46" t="s">
        <v>163</v>
      </c>
      <c r="Q2385" s="46" t="s">
        <v>58</v>
      </c>
    </row>
    <row r="2386" spans="1:17" hidden="1">
      <c r="A2386" s="12">
        <v>42016</v>
      </c>
      <c r="B2386" t="s">
        <v>25</v>
      </c>
      <c r="C2386" s="1">
        <v>63.95</v>
      </c>
      <c r="D2386" s="1">
        <v>6442.91</v>
      </c>
      <c r="E2386" s="42">
        <v>-63.95</v>
      </c>
      <c r="F2386" s="241" t="s">
        <v>18</v>
      </c>
      <c r="G2386" s="242" t="s">
        <v>58</v>
      </c>
      <c r="H2386" s="241" t="s">
        <v>20</v>
      </c>
      <c r="I2386" s="13">
        <v>1</v>
      </c>
      <c r="J2386" s="14">
        <v>2015</v>
      </c>
      <c r="K2386" s="244" t="s">
        <v>26</v>
      </c>
      <c r="L2386" s="245" t="s">
        <v>27</v>
      </c>
      <c r="M2386" s="245" t="s">
        <v>27</v>
      </c>
      <c r="N2386" s="15" t="s">
        <v>28</v>
      </c>
      <c r="O2386" s="15" t="s">
        <v>29</v>
      </c>
      <c r="P2386" s="46" t="s">
        <v>163</v>
      </c>
      <c r="Q2386" s="46" t="s">
        <v>58</v>
      </c>
    </row>
    <row r="2387" spans="1:17" hidden="1">
      <c r="A2387" s="248">
        <v>42016</v>
      </c>
      <c r="B2387" s="51" t="s">
        <v>564</v>
      </c>
      <c r="C2387" s="95">
        <v>-1650</v>
      </c>
      <c r="D2387" s="1">
        <v>4792.91</v>
      </c>
      <c r="E2387" s="42">
        <v>1650</v>
      </c>
      <c r="F2387" s="241" t="s">
        <v>30</v>
      </c>
      <c r="G2387" s="242" t="s">
        <v>58</v>
      </c>
      <c r="H2387" s="241" t="s">
        <v>20</v>
      </c>
      <c r="I2387" s="13">
        <v>1</v>
      </c>
      <c r="J2387" s="14">
        <v>2015</v>
      </c>
      <c r="K2387" s="246" t="s">
        <v>175</v>
      </c>
      <c r="L2387" s="247" t="s">
        <v>117</v>
      </c>
      <c r="M2387" s="247" t="s">
        <v>296</v>
      </c>
      <c r="N2387" s="15" t="s">
        <v>28</v>
      </c>
      <c r="O2387" s="15" t="s">
        <v>29</v>
      </c>
      <c r="P2387" s="46" t="s">
        <v>161</v>
      </c>
      <c r="Q2387" s="46" t="s">
        <v>58</v>
      </c>
    </row>
    <row r="2388" spans="1:17" hidden="1">
      <c r="A2388" s="12">
        <v>42016</v>
      </c>
      <c r="B2388" t="s">
        <v>565</v>
      </c>
      <c r="C2388" s="1">
        <v>-1725</v>
      </c>
      <c r="D2388" s="1">
        <v>3067.91</v>
      </c>
      <c r="E2388" s="42">
        <v>1725</v>
      </c>
      <c r="F2388" s="241" t="s">
        <v>30</v>
      </c>
      <c r="G2388" s="242" t="s">
        <v>58</v>
      </c>
      <c r="H2388" s="241" t="s">
        <v>20</v>
      </c>
      <c r="I2388" s="13">
        <v>1</v>
      </c>
      <c r="J2388" s="14">
        <v>2015</v>
      </c>
      <c r="K2388" s="246" t="s">
        <v>31</v>
      </c>
      <c r="L2388" s="247" t="s">
        <v>62</v>
      </c>
      <c r="M2388" s="249" t="s">
        <v>23</v>
      </c>
      <c r="N2388" s="15" t="s">
        <v>28</v>
      </c>
      <c r="O2388" s="15" t="s">
        <v>24</v>
      </c>
      <c r="P2388" s="46" t="s">
        <v>161</v>
      </c>
      <c r="Q2388" s="46" t="s">
        <v>58</v>
      </c>
    </row>
    <row r="2389" spans="1:17" hidden="1">
      <c r="A2389" s="12">
        <v>42016</v>
      </c>
      <c r="B2389" t="s">
        <v>25</v>
      </c>
      <c r="C2389" s="1">
        <v>-36.380000000000003</v>
      </c>
      <c r="D2389" s="1">
        <v>3031.53</v>
      </c>
      <c r="E2389" s="42">
        <v>36.380000000000003</v>
      </c>
      <c r="F2389" s="241" t="s">
        <v>30</v>
      </c>
      <c r="G2389" s="242" t="s">
        <v>58</v>
      </c>
      <c r="H2389" s="241" t="s">
        <v>20</v>
      </c>
      <c r="I2389" s="13">
        <v>1</v>
      </c>
      <c r="J2389" s="14">
        <v>2015</v>
      </c>
      <c r="K2389" s="244" t="s">
        <v>26</v>
      </c>
      <c r="L2389" s="245" t="s">
        <v>27</v>
      </c>
      <c r="M2389" s="245" t="s">
        <v>27</v>
      </c>
      <c r="N2389" s="15" t="s">
        <v>28</v>
      </c>
      <c r="O2389" s="15" t="s">
        <v>29</v>
      </c>
      <c r="P2389" s="46" t="s">
        <v>163</v>
      </c>
      <c r="Q2389" s="46" t="s">
        <v>58</v>
      </c>
    </row>
    <row r="2390" spans="1:17" hidden="1">
      <c r="A2390" s="12">
        <v>42016</v>
      </c>
      <c r="B2390" t="s">
        <v>50</v>
      </c>
      <c r="C2390" s="1">
        <v>-45</v>
      </c>
      <c r="D2390" s="1">
        <v>2986.53</v>
      </c>
      <c r="E2390" s="42">
        <v>45</v>
      </c>
      <c r="F2390" s="241" t="s">
        <v>30</v>
      </c>
      <c r="G2390" s="242" t="s">
        <v>58</v>
      </c>
      <c r="H2390" s="241" t="s">
        <v>20</v>
      </c>
      <c r="I2390" s="13">
        <v>1</v>
      </c>
      <c r="J2390" s="14">
        <v>2015</v>
      </c>
      <c r="K2390" s="246" t="s">
        <v>51</v>
      </c>
      <c r="L2390" s="247" t="s">
        <v>52</v>
      </c>
      <c r="M2390" s="247" t="s">
        <v>23</v>
      </c>
      <c r="N2390" s="15" t="s">
        <v>28</v>
      </c>
      <c r="O2390" s="15" t="s">
        <v>29</v>
      </c>
      <c r="P2390" s="46" t="s">
        <v>161</v>
      </c>
      <c r="Q2390" s="46" t="s">
        <v>58</v>
      </c>
    </row>
    <row r="2391" spans="1:17" hidden="1">
      <c r="A2391" s="12">
        <v>42017</v>
      </c>
      <c r="B2391" t="s">
        <v>25</v>
      </c>
      <c r="C2391" s="1">
        <v>592.19000000000005</v>
      </c>
      <c r="D2391" s="1">
        <v>3578.72</v>
      </c>
      <c r="E2391" s="42">
        <v>-592.19000000000005</v>
      </c>
      <c r="F2391" s="241" t="s">
        <v>18</v>
      </c>
      <c r="G2391" s="242" t="s">
        <v>58</v>
      </c>
      <c r="H2391" s="241" t="s">
        <v>20</v>
      </c>
      <c r="I2391" s="13">
        <v>1</v>
      </c>
      <c r="J2391" s="14">
        <v>2015</v>
      </c>
      <c r="K2391" s="244" t="s">
        <v>26</v>
      </c>
      <c r="L2391" s="245" t="s">
        <v>27</v>
      </c>
      <c r="M2391" s="245" t="s">
        <v>27</v>
      </c>
      <c r="N2391" s="15" t="s">
        <v>28</v>
      </c>
      <c r="O2391" s="15" t="s">
        <v>29</v>
      </c>
      <c r="P2391" s="46" t="s">
        <v>163</v>
      </c>
      <c r="Q2391" s="46" t="s">
        <v>58</v>
      </c>
    </row>
    <row r="2392" spans="1:17" hidden="1">
      <c r="A2392" s="12">
        <v>42017</v>
      </c>
      <c r="B2392" t="s">
        <v>566</v>
      </c>
      <c r="C2392" s="1">
        <v>-3</v>
      </c>
      <c r="D2392" s="1">
        <v>3575.72</v>
      </c>
      <c r="E2392" s="42">
        <v>3</v>
      </c>
      <c r="F2392" s="241" t="s">
        <v>30</v>
      </c>
      <c r="G2392" s="242" t="s">
        <v>58</v>
      </c>
      <c r="H2392" s="241" t="s">
        <v>20</v>
      </c>
      <c r="I2392" s="13">
        <v>1</v>
      </c>
      <c r="J2392" s="14">
        <v>2015</v>
      </c>
      <c r="K2392" s="246" t="s">
        <v>53</v>
      </c>
      <c r="L2392" s="247" t="s">
        <v>52</v>
      </c>
      <c r="M2392" s="247" t="s">
        <v>23</v>
      </c>
      <c r="N2392" s="15" t="s">
        <v>28</v>
      </c>
      <c r="O2392" s="15" t="s">
        <v>29</v>
      </c>
      <c r="P2392" s="46" t="s">
        <v>161</v>
      </c>
      <c r="Q2392" s="46" t="s">
        <v>58</v>
      </c>
    </row>
    <row r="2393" spans="1:17" hidden="1">
      <c r="A2393" s="12">
        <v>42018</v>
      </c>
      <c r="B2393" t="s">
        <v>25</v>
      </c>
      <c r="C2393" s="1">
        <v>243.49</v>
      </c>
      <c r="D2393" s="1">
        <v>3819.21</v>
      </c>
      <c r="E2393" s="42">
        <v>-243.49</v>
      </c>
      <c r="F2393" s="241" t="s">
        <v>18</v>
      </c>
      <c r="G2393" s="242" t="s">
        <v>58</v>
      </c>
      <c r="H2393" s="241" t="s">
        <v>20</v>
      </c>
      <c r="I2393" s="13">
        <v>1</v>
      </c>
      <c r="J2393" s="14">
        <v>2015</v>
      </c>
      <c r="K2393" s="244" t="s">
        <v>26</v>
      </c>
      <c r="L2393" s="245" t="s">
        <v>27</v>
      </c>
      <c r="M2393" s="245" t="s">
        <v>27</v>
      </c>
      <c r="N2393" s="15" t="s">
        <v>28</v>
      </c>
      <c r="O2393" s="15" t="s">
        <v>29</v>
      </c>
      <c r="P2393" s="46" t="s">
        <v>163</v>
      </c>
      <c r="Q2393" s="46" t="s">
        <v>58</v>
      </c>
    </row>
    <row r="2394" spans="1:17" hidden="1">
      <c r="A2394" s="12">
        <v>42019</v>
      </c>
      <c r="B2394" t="s">
        <v>25</v>
      </c>
      <c r="C2394" s="1">
        <v>737.58</v>
      </c>
      <c r="D2394" s="1">
        <v>4556.79</v>
      </c>
      <c r="E2394" s="42">
        <v>-737.58</v>
      </c>
      <c r="F2394" s="241" t="s">
        <v>18</v>
      </c>
      <c r="G2394" s="242" t="s">
        <v>58</v>
      </c>
      <c r="H2394" s="241" t="s">
        <v>20</v>
      </c>
      <c r="I2394" s="13">
        <v>1</v>
      </c>
      <c r="J2394" s="14">
        <v>2015</v>
      </c>
      <c r="K2394" s="244" t="s">
        <v>26</v>
      </c>
      <c r="L2394" s="245" t="s">
        <v>27</v>
      </c>
      <c r="M2394" s="245" t="s">
        <v>27</v>
      </c>
      <c r="N2394" s="15" t="s">
        <v>28</v>
      </c>
      <c r="O2394" s="15" t="s">
        <v>29</v>
      </c>
      <c r="P2394" s="46" t="s">
        <v>163</v>
      </c>
      <c r="Q2394" s="46" t="s">
        <v>58</v>
      </c>
    </row>
    <row r="2395" spans="1:17" hidden="1">
      <c r="A2395" s="12">
        <v>42019</v>
      </c>
      <c r="B2395" t="s">
        <v>567</v>
      </c>
      <c r="C2395" s="1">
        <v>174.72</v>
      </c>
      <c r="D2395" s="1">
        <v>4731.51</v>
      </c>
      <c r="E2395" s="42">
        <v>-174.72</v>
      </c>
      <c r="F2395" s="241" t="s">
        <v>18</v>
      </c>
      <c r="G2395" s="242" t="s">
        <v>58</v>
      </c>
      <c r="H2395" s="241" t="s">
        <v>20</v>
      </c>
      <c r="I2395" s="13">
        <v>1</v>
      </c>
      <c r="J2395" s="14">
        <v>2015</v>
      </c>
      <c r="K2395" s="246" t="s">
        <v>26</v>
      </c>
      <c r="L2395" s="247" t="s">
        <v>145</v>
      </c>
      <c r="M2395" s="249" t="s">
        <v>277</v>
      </c>
      <c r="N2395" s="15" t="s">
        <v>28</v>
      </c>
      <c r="O2395" s="15" t="s">
        <v>29</v>
      </c>
      <c r="P2395" s="46" t="s">
        <v>163</v>
      </c>
      <c r="Q2395" s="46" t="s">
        <v>58</v>
      </c>
    </row>
    <row r="2396" spans="1:17" hidden="1">
      <c r="A2396" s="12">
        <v>42019</v>
      </c>
      <c r="B2396" t="s">
        <v>568</v>
      </c>
      <c r="C2396" s="1">
        <v>-1000</v>
      </c>
      <c r="D2396" s="1">
        <v>3731.51</v>
      </c>
      <c r="E2396" s="42">
        <v>1000</v>
      </c>
      <c r="F2396" s="241" t="s">
        <v>30</v>
      </c>
      <c r="G2396" s="242" t="s">
        <v>58</v>
      </c>
      <c r="H2396" s="241" t="s">
        <v>20</v>
      </c>
      <c r="I2396" s="13">
        <v>1</v>
      </c>
      <c r="J2396" s="14">
        <v>2015</v>
      </c>
      <c r="K2396" s="246" t="s">
        <v>158</v>
      </c>
      <c r="L2396" s="247" t="s">
        <v>59</v>
      </c>
      <c r="M2396" s="247" t="s">
        <v>23</v>
      </c>
      <c r="N2396" s="15" t="s">
        <v>20</v>
      </c>
      <c r="O2396" s="15" t="s">
        <v>24</v>
      </c>
      <c r="P2396" s="46" t="s">
        <v>168</v>
      </c>
      <c r="Q2396" s="46" t="s">
        <v>58</v>
      </c>
    </row>
    <row r="2397" spans="1:17" hidden="1">
      <c r="A2397" s="12">
        <v>42019</v>
      </c>
      <c r="B2397" t="s">
        <v>69</v>
      </c>
      <c r="C2397" s="1">
        <v>-413.37</v>
      </c>
      <c r="D2397" s="1">
        <v>3318.14</v>
      </c>
      <c r="E2397" s="42">
        <v>413.37</v>
      </c>
      <c r="F2397" s="241" t="s">
        <v>30</v>
      </c>
      <c r="G2397" s="242" t="s">
        <v>58</v>
      </c>
      <c r="H2397" s="241" t="s">
        <v>20</v>
      </c>
      <c r="I2397" s="13">
        <v>1</v>
      </c>
      <c r="J2397" s="14">
        <v>2015</v>
      </c>
      <c r="K2397" s="244" t="s">
        <v>70</v>
      </c>
      <c r="L2397" s="245" t="s">
        <v>71</v>
      </c>
      <c r="M2397" s="245" t="s">
        <v>299</v>
      </c>
      <c r="N2397" s="15" t="s">
        <v>28</v>
      </c>
      <c r="O2397" s="15" t="s">
        <v>29</v>
      </c>
      <c r="P2397" s="46" t="s">
        <v>161</v>
      </c>
      <c r="Q2397" s="46" t="s">
        <v>58</v>
      </c>
    </row>
    <row r="2398" spans="1:17" hidden="1">
      <c r="A2398" s="12">
        <v>42019</v>
      </c>
      <c r="B2398" t="s">
        <v>69</v>
      </c>
      <c r="C2398" s="1">
        <v>-258.47000000000003</v>
      </c>
      <c r="D2398" s="1">
        <v>3059.67</v>
      </c>
      <c r="E2398" s="42">
        <v>258.47000000000003</v>
      </c>
      <c r="F2398" s="241" t="s">
        <v>30</v>
      </c>
      <c r="G2398" s="242" t="s">
        <v>58</v>
      </c>
      <c r="H2398" s="241" t="s">
        <v>20</v>
      </c>
      <c r="I2398" s="13">
        <v>1</v>
      </c>
      <c r="J2398" s="14">
        <v>2015</v>
      </c>
      <c r="K2398" s="244" t="s">
        <v>70</v>
      </c>
      <c r="L2398" s="245" t="s">
        <v>177</v>
      </c>
      <c r="M2398" s="245" t="s">
        <v>299</v>
      </c>
      <c r="N2398" s="15" t="s">
        <v>28</v>
      </c>
      <c r="O2398" s="15" t="s">
        <v>29</v>
      </c>
      <c r="P2398" s="46" t="s">
        <v>161</v>
      </c>
      <c r="Q2398" s="46" t="s">
        <v>58</v>
      </c>
    </row>
    <row r="2399" spans="1:17" hidden="1">
      <c r="A2399" s="12">
        <v>42019</v>
      </c>
      <c r="B2399" t="s">
        <v>69</v>
      </c>
      <c r="C2399" s="1">
        <v>-177.03</v>
      </c>
      <c r="D2399" s="1">
        <v>2882.64</v>
      </c>
      <c r="E2399" s="42">
        <v>177.03</v>
      </c>
      <c r="F2399" s="241" t="s">
        <v>30</v>
      </c>
      <c r="G2399" s="242" t="s">
        <v>58</v>
      </c>
      <c r="H2399" s="241" t="s">
        <v>20</v>
      </c>
      <c r="I2399" s="13">
        <v>1</v>
      </c>
      <c r="J2399" s="14">
        <v>2015</v>
      </c>
      <c r="K2399" s="244" t="s">
        <v>70</v>
      </c>
      <c r="L2399" s="245" t="s">
        <v>156</v>
      </c>
      <c r="M2399" s="245" t="s">
        <v>299</v>
      </c>
      <c r="N2399" s="15" t="s">
        <v>28</v>
      </c>
      <c r="O2399" s="15" t="s">
        <v>29</v>
      </c>
      <c r="P2399" s="46" t="s">
        <v>161</v>
      </c>
      <c r="Q2399" s="46" t="s">
        <v>58</v>
      </c>
    </row>
    <row r="2400" spans="1:17" hidden="1">
      <c r="A2400" s="12">
        <v>42020</v>
      </c>
      <c r="B2400" t="s">
        <v>569</v>
      </c>
      <c r="C2400" s="1">
        <v>16303.52</v>
      </c>
      <c r="D2400" s="1">
        <v>19186.16</v>
      </c>
      <c r="E2400" s="42">
        <v>-16303.52</v>
      </c>
      <c r="F2400" s="241" t="s">
        <v>18</v>
      </c>
      <c r="G2400" s="242" t="s">
        <v>58</v>
      </c>
      <c r="H2400" s="241" t="s">
        <v>20</v>
      </c>
      <c r="I2400" s="13">
        <v>1</v>
      </c>
      <c r="J2400" s="14">
        <v>2015</v>
      </c>
      <c r="K2400" s="246" t="s">
        <v>26</v>
      </c>
      <c r="L2400" s="247" t="s">
        <v>54</v>
      </c>
      <c r="M2400" s="249" t="s">
        <v>279</v>
      </c>
      <c r="N2400" s="15" t="s">
        <v>28</v>
      </c>
      <c r="O2400" s="15" t="s">
        <v>29</v>
      </c>
      <c r="P2400" s="46" t="s">
        <v>163</v>
      </c>
      <c r="Q2400" s="46" t="s">
        <v>58</v>
      </c>
    </row>
    <row r="2401" spans="1:17" hidden="1">
      <c r="A2401" s="12">
        <v>42020</v>
      </c>
      <c r="B2401" t="s">
        <v>570</v>
      </c>
      <c r="C2401" s="1">
        <v>1000</v>
      </c>
      <c r="D2401" s="1">
        <v>20186.16</v>
      </c>
      <c r="E2401" s="42">
        <v>-1000</v>
      </c>
      <c r="F2401" s="241" t="s">
        <v>18</v>
      </c>
      <c r="G2401" s="242" t="s">
        <v>58</v>
      </c>
      <c r="H2401" s="241" t="s">
        <v>20</v>
      </c>
      <c r="I2401" s="13">
        <v>1</v>
      </c>
      <c r="J2401" s="14">
        <v>2015</v>
      </c>
      <c r="K2401" s="246" t="s">
        <v>158</v>
      </c>
      <c r="L2401" s="247" t="s">
        <v>59</v>
      </c>
      <c r="M2401" s="247" t="s">
        <v>23</v>
      </c>
      <c r="N2401" s="15" t="s">
        <v>20</v>
      </c>
      <c r="O2401" s="15" t="s">
        <v>24</v>
      </c>
      <c r="P2401" s="46" t="s">
        <v>169</v>
      </c>
      <c r="Q2401" s="46" t="s">
        <v>58</v>
      </c>
    </row>
    <row r="2402" spans="1:17" hidden="1">
      <c r="A2402" s="12">
        <v>42020</v>
      </c>
      <c r="B2402" t="s">
        <v>25</v>
      </c>
      <c r="C2402" s="1">
        <v>430.2</v>
      </c>
      <c r="D2402" s="1">
        <v>20616.36</v>
      </c>
      <c r="E2402" s="42">
        <v>-430.2</v>
      </c>
      <c r="F2402" s="241" t="s">
        <v>18</v>
      </c>
      <c r="G2402" s="242" t="s">
        <v>58</v>
      </c>
      <c r="H2402" s="241" t="s">
        <v>20</v>
      </c>
      <c r="I2402" s="13">
        <v>1</v>
      </c>
      <c r="J2402" s="14">
        <v>2015</v>
      </c>
      <c r="K2402" s="244" t="s">
        <v>26</v>
      </c>
      <c r="L2402" s="245" t="s">
        <v>27</v>
      </c>
      <c r="M2402" s="245" t="s">
        <v>27</v>
      </c>
      <c r="N2402" s="15" t="s">
        <v>28</v>
      </c>
      <c r="O2402" s="15" t="s">
        <v>29</v>
      </c>
      <c r="P2402" s="46" t="s">
        <v>163</v>
      </c>
      <c r="Q2402" s="46" t="s">
        <v>58</v>
      </c>
    </row>
    <row r="2403" spans="1:17" hidden="1">
      <c r="A2403" s="12">
        <v>42020</v>
      </c>
      <c r="B2403" t="s">
        <v>571</v>
      </c>
      <c r="C2403" s="1">
        <v>-3000</v>
      </c>
      <c r="D2403" s="1">
        <v>17616.36</v>
      </c>
      <c r="E2403" s="42">
        <v>3000</v>
      </c>
      <c r="F2403" s="241" t="s">
        <v>30</v>
      </c>
      <c r="G2403" s="242" t="s">
        <v>58</v>
      </c>
      <c r="H2403" s="241" t="s">
        <v>20</v>
      </c>
      <c r="I2403" s="13">
        <v>1</v>
      </c>
      <c r="J2403" s="14">
        <v>2015</v>
      </c>
      <c r="K2403" s="246" t="s">
        <v>158</v>
      </c>
      <c r="L2403" s="247" t="s">
        <v>59</v>
      </c>
      <c r="M2403" s="247" t="s">
        <v>23</v>
      </c>
      <c r="N2403" s="15" t="s">
        <v>20</v>
      </c>
      <c r="O2403" s="15" t="s">
        <v>24</v>
      </c>
      <c r="P2403" s="46" t="s">
        <v>168</v>
      </c>
      <c r="Q2403" s="46" t="s">
        <v>58</v>
      </c>
    </row>
    <row r="2404" spans="1:17" hidden="1">
      <c r="A2404" s="12">
        <v>42020</v>
      </c>
      <c r="B2404" t="s">
        <v>572</v>
      </c>
      <c r="C2404" s="1">
        <v>-17100.63</v>
      </c>
      <c r="D2404" s="1">
        <v>515.73</v>
      </c>
      <c r="E2404" s="42">
        <v>17100.63</v>
      </c>
      <c r="F2404" s="241" t="s">
        <v>30</v>
      </c>
      <c r="G2404" s="242" t="s">
        <v>58</v>
      </c>
      <c r="H2404" s="241" t="s">
        <v>20</v>
      </c>
      <c r="I2404" s="13">
        <v>1</v>
      </c>
      <c r="J2404" s="14">
        <v>2015</v>
      </c>
      <c r="K2404" s="246" t="s">
        <v>31</v>
      </c>
      <c r="L2404" s="247" t="s">
        <v>32</v>
      </c>
      <c r="M2404" s="249" t="s">
        <v>23</v>
      </c>
      <c r="N2404" s="15" t="s">
        <v>28</v>
      </c>
      <c r="O2404" s="15" t="s">
        <v>24</v>
      </c>
      <c r="P2404" s="46" t="s">
        <v>161</v>
      </c>
      <c r="Q2404" s="46" t="s">
        <v>58</v>
      </c>
    </row>
    <row r="2405" spans="1:17" hidden="1">
      <c r="A2405" s="12">
        <v>42020</v>
      </c>
      <c r="B2405" t="s">
        <v>50</v>
      </c>
      <c r="C2405" s="1">
        <v>-45</v>
      </c>
      <c r="D2405" s="1">
        <v>470.73</v>
      </c>
      <c r="E2405" s="42">
        <v>45</v>
      </c>
      <c r="F2405" s="241" t="s">
        <v>30</v>
      </c>
      <c r="G2405" s="242" t="s">
        <v>58</v>
      </c>
      <c r="H2405" s="241" t="s">
        <v>20</v>
      </c>
      <c r="I2405" s="13">
        <v>1</v>
      </c>
      <c r="J2405" s="14">
        <v>2015</v>
      </c>
      <c r="K2405" s="246" t="s">
        <v>51</v>
      </c>
      <c r="L2405" s="247" t="s">
        <v>52</v>
      </c>
      <c r="M2405" s="247" t="s">
        <v>23</v>
      </c>
      <c r="N2405" s="15" t="s">
        <v>28</v>
      </c>
      <c r="O2405" s="15" t="s">
        <v>29</v>
      </c>
      <c r="P2405" s="46" t="s">
        <v>161</v>
      </c>
      <c r="Q2405" s="46" t="s">
        <v>58</v>
      </c>
    </row>
    <row r="2406" spans="1:17" hidden="1">
      <c r="A2406" s="12">
        <v>42020</v>
      </c>
      <c r="B2406" t="s">
        <v>50</v>
      </c>
      <c r="C2406" s="1">
        <v>-16</v>
      </c>
      <c r="D2406" s="1">
        <v>454.73</v>
      </c>
      <c r="E2406" s="42">
        <v>16</v>
      </c>
      <c r="F2406" s="241" t="s">
        <v>30</v>
      </c>
      <c r="G2406" s="242" t="s">
        <v>58</v>
      </c>
      <c r="H2406" s="241" t="s">
        <v>20</v>
      </c>
      <c r="I2406" s="13">
        <v>1</v>
      </c>
      <c r="J2406" s="14">
        <v>2015</v>
      </c>
      <c r="K2406" s="246" t="s">
        <v>53</v>
      </c>
      <c r="L2406" s="247" t="s">
        <v>52</v>
      </c>
      <c r="M2406" s="247" t="s">
        <v>23</v>
      </c>
      <c r="N2406" s="15" t="s">
        <v>28</v>
      </c>
      <c r="O2406" s="15" t="s">
        <v>29</v>
      </c>
      <c r="P2406" s="46" t="s">
        <v>161</v>
      </c>
      <c r="Q2406" s="46" t="s">
        <v>58</v>
      </c>
    </row>
    <row r="2407" spans="1:17" hidden="1">
      <c r="A2407" s="12">
        <v>42024</v>
      </c>
      <c r="B2407" t="s">
        <v>573</v>
      </c>
      <c r="C2407" s="1">
        <v>1800</v>
      </c>
      <c r="D2407" s="1">
        <v>2254.73</v>
      </c>
      <c r="E2407" s="42">
        <v>-1800</v>
      </c>
      <c r="F2407" s="241" t="s">
        <v>18</v>
      </c>
      <c r="G2407" s="242" t="s">
        <v>58</v>
      </c>
      <c r="H2407" s="243" t="s">
        <v>20</v>
      </c>
      <c r="I2407" s="13">
        <v>1</v>
      </c>
      <c r="J2407" s="14">
        <v>2015</v>
      </c>
      <c r="K2407" s="244" t="s">
        <v>21</v>
      </c>
      <c r="L2407" s="245" t="s">
        <v>22</v>
      </c>
      <c r="M2407" s="245" t="s">
        <v>23</v>
      </c>
      <c r="N2407" s="15" t="s">
        <v>20</v>
      </c>
      <c r="O2407" s="15" t="s">
        <v>24</v>
      </c>
      <c r="P2407" s="46" t="s">
        <v>171</v>
      </c>
      <c r="Q2407" s="46" t="s">
        <v>58</v>
      </c>
    </row>
    <row r="2408" spans="1:17" hidden="1">
      <c r="A2408" s="12">
        <v>42024</v>
      </c>
      <c r="B2408" t="s">
        <v>574</v>
      </c>
      <c r="C2408" s="1">
        <v>559.04999999999995</v>
      </c>
      <c r="D2408" s="1">
        <v>2813.78</v>
      </c>
      <c r="E2408" s="42">
        <v>-559.04999999999995</v>
      </c>
      <c r="F2408" s="241" t="s">
        <v>18</v>
      </c>
      <c r="G2408" s="242" t="s">
        <v>58</v>
      </c>
      <c r="H2408" s="243" t="s">
        <v>20</v>
      </c>
      <c r="I2408" s="13">
        <v>1</v>
      </c>
      <c r="J2408" s="14">
        <v>2015</v>
      </c>
      <c r="K2408" s="244" t="s">
        <v>21</v>
      </c>
      <c r="L2408" s="245" t="s">
        <v>22</v>
      </c>
      <c r="M2408" s="245" t="s">
        <v>23</v>
      </c>
      <c r="N2408" s="15" t="s">
        <v>20</v>
      </c>
      <c r="O2408" s="15" t="s">
        <v>24</v>
      </c>
      <c r="P2408" s="46" t="s">
        <v>171</v>
      </c>
      <c r="Q2408" s="46" t="s">
        <v>58</v>
      </c>
    </row>
    <row r="2409" spans="1:17" hidden="1">
      <c r="A2409" s="12">
        <v>42024</v>
      </c>
      <c r="B2409" t="s">
        <v>575</v>
      </c>
      <c r="C2409" s="1">
        <v>393.98</v>
      </c>
      <c r="D2409" s="1">
        <v>3207.76</v>
      </c>
      <c r="E2409" s="42">
        <v>-393.98</v>
      </c>
      <c r="F2409" s="241" t="s">
        <v>18</v>
      </c>
      <c r="G2409" s="242" t="s">
        <v>58</v>
      </c>
      <c r="H2409" s="241" t="s">
        <v>20</v>
      </c>
      <c r="I2409" s="13">
        <v>1</v>
      </c>
      <c r="J2409" s="14">
        <v>2015</v>
      </c>
      <c r="K2409" s="246" t="s">
        <v>26</v>
      </c>
      <c r="L2409" s="247" t="s">
        <v>162</v>
      </c>
      <c r="M2409" s="247" t="s">
        <v>264</v>
      </c>
      <c r="N2409" s="15" t="s">
        <v>28</v>
      </c>
      <c r="O2409" s="15" t="s">
        <v>29</v>
      </c>
      <c r="P2409" s="46" t="s">
        <v>163</v>
      </c>
      <c r="Q2409" s="46" t="s">
        <v>58</v>
      </c>
    </row>
    <row r="2410" spans="1:17" hidden="1">
      <c r="A2410" s="12">
        <v>42024</v>
      </c>
      <c r="B2410" t="s">
        <v>25</v>
      </c>
      <c r="C2410" s="1">
        <v>373.9</v>
      </c>
      <c r="D2410" s="1">
        <v>3581.66</v>
      </c>
      <c r="E2410" s="42">
        <v>-373.9</v>
      </c>
      <c r="F2410" s="241" t="s">
        <v>18</v>
      </c>
      <c r="G2410" s="242" t="s">
        <v>58</v>
      </c>
      <c r="H2410" s="241" t="s">
        <v>20</v>
      </c>
      <c r="I2410" s="13">
        <v>1</v>
      </c>
      <c r="J2410" s="14">
        <v>2015</v>
      </c>
      <c r="K2410" s="244" t="s">
        <v>26</v>
      </c>
      <c r="L2410" s="245" t="s">
        <v>27</v>
      </c>
      <c r="M2410" s="245" t="s">
        <v>27</v>
      </c>
      <c r="N2410" s="15" t="s">
        <v>28</v>
      </c>
      <c r="O2410" s="15" t="s">
        <v>29</v>
      </c>
      <c r="P2410" s="46" t="s">
        <v>163</v>
      </c>
      <c r="Q2410" s="46" t="s">
        <v>58</v>
      </c>
    </row>
    <row r="2411" spans="1:17" hidden="1">
      <c r="A2411" s="12">
        <v>42024</v>
      </c>
      <c r="B2411" t="s">
        <v>25</v>
      </c>
      <c r="C2411" s="1">
        <v>253.41</v>
      </c>
      <c r="D2411" s="1">
        <v>3835.07</v>
      </c>
      <c r="E2411" s="42">
        <v>-253.41</v>
      </c>
      <c r="F2411" s="241" t="s">
        <v>18</v>
      </c>
      <c r="G2411" s="242" t="s">
        <v>58</v>
      </c>
      <c r="H2411" s="241" t="s">
        <v>20</v>
      </c>
      <c r="I2411" s="13">
        <v>1</v>
      </c>
      <c r="J2411" s="14">
        <v>2015</v>
      </c>
      <c r="K2411" s="244" t="s">
        <v>26</v>
      </c>
      <c r="L2411" s="245" t="s">
        <v>27</v>
      </c>
      <c r="M2411" s="245" t="s">
        <v>27</v>
      </c>
      <c r="N2411" s="15" t="s">
        <v>28</v>
      </c>
      <c r="O2411" s="15" t="s">
        <v>29</v>
      </c>
      <c r="P2411" s="46" t="s">
        <v>163</v>
      </c>
      <c r="Q2411" s="46" t="s">
        <v>58</v>
      </c>
    </row>
    <row r="2412" spans="1:17" hidden="1">
      <c r="A2412" s="12">
        <v>42024</v>
      </c>
      <c r="B2412" t="s">
        <v>25</v>
      </c>
      <c r="C2412" s="1">
        <v>206.75</v>
      </c>
      <c r="D2412" s="1">
        <v>4041.82</v>
      </c>
      <c r="E2412" s="42">
        <v>-206.75</v>
      </c>
      <c r="F2412" s="241" t="s">
        <v>18</v>
      </c>
      <c r="G2412" s="242" t="s">
        <v>58</v>
      </c>
      <c r="H2412" s="241" t="s">
        <v>20</v>
      </c>
      <c r="I2412" s="13">
        <v>1</v>
      </c>
      <c r="J2412" s="14">
        <v>2015</v>
      </c>
      <c r="K2412" s="244" t="s">
        <v>26</v>
      </c>
      <c r="L2412" s="245" t="s">
        <v>27</v>
      </c>
      <c r="M2412" s="245" t="s">
        <v>27</v>
      </c>
      <c r="N2412" s="15" t="s">
        <v>28</v>
      </c>
      <c r="O2412" s="15" t="s">
        <v>29</v>
      </c>
      <c r="P2412" s="46" t="s">
        <v>163</v>
      </c>
      <c r="Q2412" s="46" t="s">
        <v>58</v>
      </c>
    </row>
    <row r="2413" spans="1:17" hidden="1">
      <c r="A2413" s="12">
        <v>42024</v>
      </c>
      <c r="B2413" t="s">
        <v>25</v>
      </c>
      <c r="C2413" s="1">
        <v>10.95</v>
      </c>
      <c r="D2413" s="1">
        <v>4052.77</v>
      </c>
      <c r="E2413" s="42">
        <v>-10.95</v>
      </c>
      <c r="F2413" s="241" t="s">
        <v>18</v>
      </c>
      <c r="G2413" s="242" t="s">
        <v>58</v>
      </c>
      <c r="H2413" s="241" t="s">
        <v>20</v>
      </c>
      <c r="I2413" s="13">
        <v>1</v>
      </c>
      <c r="J2413" s="14">
        <v>2015</v>
      </c>
      <c r="K2413" s="244" t="s">
        <v>26</v>
      </c>
      <c r="L2413" s="245" t="s">
        <v>27</v>
      </c>
      <c r="M2413" s="245" t="s">
        <v>27</v>
      </c>
      <c r="N2413" s="15" t="s">
        <v>28</v>
      </c>
      <c r="O2413" s="15" t="s">
        <v>29</v>
      </c>
      <c r="P2413" s="46" t="s">
        <v>163</v>
      </c>
      <c r="Q2413" s="46" t="s">
        <v>58</v>
      </c>
    </row>
    <row r="2414" spans="1:17" hidden="1">
      <c r="A2414" s="12">
        <v>42024</v>
      </c>
      <c r="B2414" t="s">
        <v>576</v>
      </c>
      <c r="C2414" s="1">
        <v>-1000</v>
      </c>
      <c r="D2414" s="1">
        <v>3052.77</v>
      </c>
      <c r="E2414" s="42">
        <v>1000</v>
      </c>
      <c r="F2414" s="241" t="s">
        <v>30</v>
      </c>
      <c r="G2414" s="242" t="s">
        <v>58</v>
      </c>
      <c r="H2414" s="241" t="s">
        <v>20</v>
      </c>
      <c r="I2414" s="13">
        <v>1</v>
      </c>
      <c r="J2414" s="14">
        <v>2015</v>
      </c>
      <c r="K2414" s="246" t="s">
        <v>158</v>
      </c>
      <c r="L2414" s="247" t="s">
        <v>59</v>
      </c>
      <c r="M2414" s="247" t="s">
        <v>23</v>
      </c>
      <c r="N2414" s="15" t="s">
        <v>20</v>
      </c>
      <c r="O2414" s="15" t="s">
        <v>24</v>
      </c>
      <c r="P2414" s="46" t="s">
        <v>168</v>
      </c>
      <c r="Q2414" s="46" t="s">
        <v>58</v>
      </c>
    </row>
    <row r="2415" spans="1:17" hidden="1">
      <c r="A2415" s="12">
        <v>42024</v>
      </c>
      <c r="B2415" t="s">
        <v>50</v>
      </c>
      <c r="C2415" s="1">
        <v>-15</v>
      </c>
      <c r="D2415" s="1">
        <v>3037.77</v>
      </c>
      <c r="E2415" s="42">
        <v>15</v>
      </c>
      <c r="F2415" s="241" t="s">
        <v>30</v>
      </c>
      <c r="G2415" s="242" t="s">
        <v>58</v>
      </c>
      <c r="H2415" s="241" t="s">
        <v>20</v>
      </c>
      <c r="I2415" s="13">
        <v>1</v>
      </c>
      <c r="J2415" s="14">
        <v>2015</v>
      </c>
      <c r="K2415" s="246" t="s">
        <v>53</v>
      </c>
      <c r="L2415" s="247" t="s">
        <v>52</v>
      </c>
      <c r="M2415" s="247" t="s">
        <v>23</v>
      </c>
      <c r="N2415" s="15" t="s">
        <v>28</v>
      </c>
      <c r="O2415" s="15" t="s">
        <v>29</v>
      </c>
      <c r="P2415" s="46" t="s">
        <v>161</v>
      </c>
      <c r="Q2415" s="46" t="s">
        <v>58</v>
      </c>
    </row>
    <row r="2416" spans="1:17" hidden="1">
      <c r="A2416" s="12">
        <v>42025</v>
      </c>
      <c r="B2416" t="s">
        <v>577</v>
      </c>
      <c r="C2416" s="1">
        <v>3820.84</v>
      </c>
      <c r="D2416" s="1">
        <v>6858.61</v>
      </c>
      <c r="E2416" s="42">
        <v>-3820.84</v>
      </c>
      <c r="F2416" s="241" t="s">
        <v>18</v>
      </c>
      <c r="G2416" s="242" t="s">
        <v>58</v>
      </c>
      <c r="H2416" s="241" t="s">
        <v>20</v>
      </c>
      <c r="I2416" s="13">
        <v>1</v>
      </c>
      <c r="J2416" s="14">
        <v>2015</v>
      </c>
      <c r="K2416" s="246" t="s">
        <v>26</v>
      </c>
      <c r="L2416" s="247" t="s">
        <v>164</v>
      </c>
      <c r="M2416" s="247" t="s">
        <v>272</v>
      </c>
      <c r="N2416" s="15" t="s">
        <v>28</v>
      </c>
      <c r="O2416" s="15" t="s">
        <v>29</v>
      </c>
      <c r="P2416" s="46" t="s">
        <v>163</v>
      </c>
      <c r="Q2416" s="46" t="s">
        <v>58</v>
      </c>
    </row>
    <row r="2417" spans="1:17" hidden="1">
      <c r="A2417" s="12">
        <v>42025</v>
      </c>
      <c r="B2417" t="s">
        <v>25</v>
      </c>
      <c r="C2417" s="1">
        <v>1163.3</v>
      </c>
      <c r="D2417" s="1">
        <v>8021.91</v>
      </c>
      <c r="E2417" s="42">
        <v>-1163.3</v>
      </c>
      <c r="F2417" s="241" t="s">
        <v>18</v>
      </c>
      <c r="G2417" s="242" t="s">
        <v>58</v>
      </c>
      <c r="H2417" s="241" t="s">
        <v>20</v>
      </c>
      <c r="I2417" s="13">
        <v>1</v>
      </c>
      <c r="J2417" s="14">
        <v>2015</v>
      </c>
      <c r="K2417" s="244" t="s">
        <v>26</v>
      </c>
      <c r="L2417" s="245" t="s">
        <v>27</v>
      </c>
      <c r="M2417" s="245" t="s">
        <v>27</v>
      </c>
      <c r="N2417" s="15" t="s">
        <v>28</v>
      </c>
      <c r="O2417" s="15" t="s">
        <v>29</v>
      </c>
      <c r="P2417" s="46" t="s">
        <v>163</v>
      </c>
      <c r="Q2417" s="46" t="s">
        <v>58</v>
      </c>
    </row>
    <row r="2418" spans="1:17" hidden="1">
      <c r="A2418" s="12">
        <v>42025</v>
      </c>
      <c r="B2418" t="s">
        <v>578</v>
      </c>
      <c r="C2418" s="1">
        <v>-1154.8800000000001</v>
      </c>
      <c r="D2418" s="1">
        <v>6867.03</v>
      </c>
      <c r="E2418" s="42">
        <v>1154.8800000000001</v>
      </c>
      <c r="F2418" s="241" t="s">
        <v>30</v>
      </c>
      <c r="G2418" s="242" t="s">
        <v>58</v>
      </c>
      <c r="H2418" s="241" t="s">
        <v>20</v>
      </c>
      <c r="I2418" s="13">
        <v>1</v>
      </c>
      <c r="J2418" s="14">
        <v>2015</v>
      </c>
      <c r="K2418" s="246" t="s">
        <v>97</v>
      </c>
      <c r="L2418" s="247" t="s">
        <v>98</v>
      </c>
      <c r="M2418" s="249" t="s">
        <v>23</v>
      </c>
      <c r="N2418" s="15" t="s">
        <v>28</v>
      </c>
      <c r="O2418" s="15" t="s">
        <v>24</v>
      </c>
      <c r="P2418" s="46" t="s">
        <v>2189</v>
      </c>
      <c r="Q2418" s="46" t="s">
        <v>58</v>
      </c>
    </row>
    <row r="2419" spans="1:17" hidden="1">
      <c r="A2419" s="12">
        <v>42025</v>
      </c>
      <c r="B2419" t="s">
        <v>69</v>
      </c>
      <c r="C2419" s="1">
        <v>-405.84</v>
      </c>
      <c r="D2419" s="1">
        <v>6461.19</v>
      </c>
      <c r="E2419" s="42">
        <v>405.84</v>
      </c>
      <c r="F2419" s="241" t="s">
        <v>30</v>
      </c>
      <c r="G2419" s="242" t="s">
        <v>58</v>
      </c>
      <c r="H2419" s="241" t="s">
        <v>20</v>
      </c>
      <c r="I2419" s="13">
        <v>1</v>
      </c>
      <c r="J2419" s="14">
        <v>2015</v>
      </c>
      <c r="K2419" s="244" t="s">
        <v>70</v>
      </c>
      <c r="L2419" s="245" t="s">
        <v>71</v>
      </c>
      <c r="M2419" s="245" t="s">
        <v>299</v>
      </c>
      <c r="N2419" s="15" t="s">
        <v>28</v>
      </c>
      <c r="O2419" s="15" t="s">
        <v>29</v>
      </c>
      <c r="P2419" s="46" t="s">
        <v>161</v>
      </c>
      <c r="Q2419" s="46" t="s">
        <v>58</v>
      </c>
    </row>
    <row r="2420" spans="1:17" hidden="1">
      <c r="A2420" s="12">
        <v>42025</v>
      </c>
      <c r="B2420" t="s">
        <v>69</v>
      </c>
      <c r="C2420" s="1">
        <v>-305.5</v>
      </c>
      <c r="D2420" s="1">
        <v>6155.69</v>
      </c>
      <c r="E2420" s="42">
        <v>305.5</v>
      </c>
      <c r="F2420" s="241" t="s">
        <v>30</v>
      </c>
      <c r="G2420" s="242" t="s">
        <v>58</v>
      </c>
      <c r="H2420" s="241" t="s">
        <v>20</v>
      </c>
      <c r="I2420" s="13">
        <v>1</v>
      </c>
      <c r="J2420" s="14">
        <v>2015</v>
      </c>
      <c r="K2420" s="244" t="s">
        <v>70</v>
      </c>
      <c r="L2420" s="245" t="s">
        <v>177</v>
      </c>
      <c r="M2420" s="245" t="s">
        <v>299</v>
      </c>
      <c r="N2420" s="15" t="s">
        <v>28</v>
      </c>
      <c r="O2420" s="15" t="s">
        <v>29</v>
      </c>
      <c r="P2420" s="46" t="s">
        <v>161</v>
      </c>
      <c r="Q2420" s="46" t="s">
        <v>58</v>
      </c>
    </row>
    <row r="2421" spans="1:17" hidden="1">
      <c r="A2421" s="12">
        <v>42026</v>
      </c>
      <c r="B2421" t="s">
        <v>25</v>
      </c>
      <c r="C2421" s="1">
        <v>332.69</v>
      </c>
      <c r="D2421" s="1">
        <v>6488.38</v>
      </c>
      <c r="E2421" s="42">
        <v>-332.69</v>
      </c>
      <c r="F2421" s="241" t="s">
        <v>18</v>
      </c>
      <c r="G2421" s="242" t="s">
        <v>58</v>
      </c>
      <c r="H2421" s="241" t="s">
        <v>20</v>
      </c>
      <c r="I2421" s="13">
        <v>1</v>
      </c>
      <c r="J2421" s="14">
        <v>2015</v>
      </c>
      <c r="K2421" s="244" t="s">
        <v>26</v>
      </c>
      <c r="L2421" s="245" t="s">
        <v>27</v>
      </c>
      <c r="M2421" s="245" t="s">
        <v>27</v>
      </c>
      <c r="N2421" s="15" t="s">
        <v>28</v>
      </c>
      <c r="O2421" s="15" t="s">
        <v>29</v>
      </c>
      <c r="P2421" s="46" t="s">
        <v>163</v>
      </c>
      <c r="Q2421" s="46" t="s">
        <v>58</v>
      </c>
    </row>
    <row r="2422" spans="1:17" hidden="1">
      <c r="A2422" s="12">
        <v>42026</v>
      </c>
      <c r="B2422" t="s">
        <v>579</v>
      </c>
      <c r="C2422" s="1">
        <v>-5000</v>
      </c>
      <c r="D2422" s="1">
        <v>1488.38</v>
      </c>
      <c r="E2422" s="42">
        <v>5000</v>
      </c>
      <c r="F2422" s="241" t="s">
        <v>30</v>
      </c>
      <c r="G2422" s="242" t="s">
        <v>58</v>
      </c>
      <c r="H2422" s="241" t="s">
        <v>20</v>
      </c>
      <c r="I2422" s="13">
        <v>1</v>
      </c>
      <c r="J2422" s="14">
        <v>2015</v>
      </c>
      <c r="K2422" s="246" t="s">
        <v>158</v>
      </c>
      <c r="L2422" s="247" t="s">
        <v>59</v>
      </c>
      <c r="M2422" s="247" t="s">
        <v>23</v>
      </c>
      <c r="N2422" s="15" t="s">
        <v>20</v>
      </c>
      <c r="O2422" s="15" t="s">
        <v>24</v>
      </c>
      <c r="P2422" s="46" t="s">
        <v>168</v>
      </c>
      <c r="Q2422" s="46" t="s">
        <v>58</v>
      </c>
    </row>
    <row r="2423" spans="1:17" hidden="1">
      <c r="A2423" s="12">
        <v>42026</v>
      </c>
      <c r="B2423" t="s">
        <v>580</v>
      </c>
      <c r="C2423" s="1">
        <v>-977.71</v>
      </c>
      <c r="D2423" s="1">
        <v>510.67</v>
      </c>
      <c r="E2423" s="42">
        <v>977.71</v>
      </c>
      <c r="F2423" s="241" t="s">
        <v>30</v>
      </c>
      <c r="G2423" s="242" t="s">
        <v>58</v>
      </c>
      <c r="H2423" s="241" t="s">
        <v>20</v>
      </c>
      <c r="I2423" s="13">
        <v>1</v>
      </c>
      <c r="J2423" s="14">
        <v>2015</v>
      </c>
      <c r="K2423" s="244" t="s">
        <v>40</v>
      </c>
      <c r="L2423" s="245" t="s">
        <v>41</v>
      </c>
      <c r="M2423" s="245" t="s">
        <v>299</v>
      </c>
      <c r="N2423" s="15" t="s">
        <v>28</v>
      </c>
      <c r="O2423" s="15" t="s">
        <v>29</v>
      </c>
      <c r="P2423" s="46" t="s">
        <v>161</v>
      </c>
      <c r="Q2423" s="46" t="s">
        <v>58</v>
      </c>
    </row>
    <row r="2424" spans="1:17" hidden="1">
      <c r="A2424" s="12">
        <v>42027</v>
      </c>
      <c r="B2424" t="s">
        <v>581</v>
      </c>
      <c r="C2424" s="1">
        <v>17979.87</v>
      </c>
      <c r="D2424" s="1">
        <v>18490.54</v>
      </c>
      <c r="E2424" s="42">
        <v>-17979.87</v>
      </c>
      <c r="F2424" s="241" t="s">
        <v>18</v>
      </c>
      <c r="G2424" s="242" t="s">
        <v>58</v>
      </c>
      <c r="H2424" s="241" t="s">
        <v>20</v>
      </c>
      <c r="I2424" s="13">
        <v>1</v>
      </c>
      <c r="J2424" s="14">
        <v>2015</v>
      </c>
      <c r="K2424" s="246" t="s">
        <v>26</v>
      </c>
      <c r="L2424" s="247" t="s">
        <v>54</v>
      </c>
      <c r="M2424" s="249" t="s">
        <v>279</v>
      </c>
      <c r="N2424" s="15" t="s">
        <v>28</v>
      </c>
      <c r="O2424" s="15" t="s">
        <v>29</v>
      </c>
      <c r="P2424" s="46" t="s">
        <v>163</v>
      </c>
      <c r="Q2424" s="46" t="s">
        <v>58</v>
      </c>
    </row>
    <row r="2425" spans="1:17" hidden="1">
      <c r="A2425" s="12">
        <v>42027</v>
      </c>
      <c r="B2425" t="s">
        <v>25</v>
      </c>
      <c r="C2425" s="1">
        <v>313.55</v>
      </c>
      <c r="D2425" s="1">
        <v>18804.09</v>
      </c>
      <c r="E2425" s="42">
        <v>-313.55</v>
      </c>
      <c r="F2425" s="241" t="s">
        <v>18</v>
      </c>
      <c r="G2425" s="242" t="s">
        <v>58</v>
      </c>
      <c r="H2425" s="241" t="s">
        <v>20</v>
      </c>
      <c r="I2425" s="13">
        <v>1</v>
      </c>
      <c r="J2425" s="14">
        <v>2015</v>
      </c>
      <c r="K2425" s="244" t="s">
        <v>26</v>
      </c>
      <c r="L2425" s="245" t="s">
        <v>27</v>
      </c>
      <c r="M2425" s="245" t="s">
        <v>27</v>
      </c>
      <c r="N2425" s="15" t="s">
        <v>28</v>
      </c>
      <c r="O2425" s="15" t="s">
        <v>29</v>
      </c>
      <c r="P2425" s="46" t="s">
        <v>163</v>
      </c>
      <c r="Q2425" s="46" t="s">
        <v>58</v>
      </c>
    </row>
    <row r="2426" spans="1:17" hidden="1">
      <c r="A2426" s="12">
        <v>42027</v>
      </c>
      <c r="B2426" t="s">
        <v>582</v>
      </c>
      <c r="C2426" s="1">
        <v>-16000</v>
      </c>
      <c r="D2426" s="1">
        <v>2804.09</v>
      </c>
      <c r="E2426" s="42">
        <v>16000</v>
      </c>
      <c r="F2426" s="241" t="s">
        <v>30</v>
      </c>
      <c r="G2426" s="242" t="s">
        <v>58</v>
      </c>
      <c r="H2426" s="241" t="s">
        <v>20</v>
      </c>
      <c r="I2426" s="13">
        <v>1</v>
      </c>
      <c r="J2426" s="14">
        <v>2015</v>
      </c>
      <c r="K2426" s="246" t="s">
        <v>158</v>
      </c>
      <c r="L2426" s="247" t="s">
        <v>59</v>
      </c>
      <c r="M2426" s="247" t="s">
        <v>23</v>
      </c>
      <c r="N2426" s="15" t="s">
        <v>20</v>
      </c>
      <c r="O2426" s="15" t="s">
        <v>24</v>
      </c>
      <c r="P2426" s="46" t="s">
        <v>168</v>
      </c>
      <c r="Q2426" s="46" t="s">
        <v>58</v>
      </c>
    </row>
    <row r="2427" spans="1:17" hidden="1">
      <c r="A2427" s="12">
        <v>42030</v>
      </c>
      <c r="B2427" t="s">
        <v>25</v>
      </c>
      <c r="C2427" s="1">
        <v>1906.11</v>
      </c>
      <c r="D2427" s="1">
        <v>4710.2</v>
      </c>
      <c r="E2427" s="42">
        <v>-1906.11</v>
      </c>
      <c r="F2427" s="241" t="s">
        <v>18</v>
      </c>
      <c r="G2427" s="242" t="s">
        <v>58</v>
      </c>
      <c r="H2427" s="241" t="s">
        <v>20</v>
      </c>
      <c r="I2427" s="13">
        <v>1</v>
      </c>
      <c r="J2427" s="14">
        <v>2015</v>
      </c>
      <c r="K2427" s="244" t="s">
        <v>26</v>
      </c>
      <c r="L2427" s="245" t="s">
        <v>27</v>
      </c>
      <c r="M2427" s="245" t="s">
        <v>27</v>
      </c>
      <c r="N2427" s="15" t="s">
        <v>28</v>
      </c>
      <c r="O2427" s="15" t="s">
        <v>29</v>
      </c>
      <c r="P2427" s="46" t="s">
        <v>163</v>
      </c>
      <c r="Q2427" s="46" t="s">
        <v>58</v>
      </c>
    </row>
    <row r="2428" spans="1:17" hidden="1">
      <c r="A2428" s="12">
        <v>42030</v>
      </c>
      <c r="B2428" t="s">
        <v>583</v>
      </c>
      <c r="C2428" s="1">
        <v>1441.44</v>
      </c>
      <c r="D2428" s="1">
        <v>6151.64</v>
      </c>
      <c r="E2428" s="42">
        <v>-1441.44</v>
      </c>
      <c r="F2428" s="241" t="s">
        <v>18</v>
      </c>
      <c r="G2428" s="242" t="s">
        <v>58</v>
      </c>
      <c r="H2428" s="243" t="s">
        <v>20</v>
      </c>
      <c r="I2428" s="13">
        <v>1</v>
      </c>
      <c r="J2428" s="14">
        <v>2015</v>
      </c>
      <c r="K2428" s="244" t="s">
        <v>21</v>
      </c>
      <c r="L2428" s="245" t="s">
        <v>22</v>
      </c>
      <c r="M2428" s="245" t="s">
        <v>23</v>
      </c>
      <c r="N2428" s="15" t="s">
        <v>20</v>
      </c>
      <c r="O2428" s="15" t="s">
        <v>24</v>
      </c>
      <c r="P2428" s="46" t="s">
        <v>171</v>
      </c>
      <c r="Q2428" s="46" t="s">
        <v>58</v>
      </c>
    </row>
    <row r="2429" spans="1:17" hidden="1">
      <c r="A2429" s="12">
        <v>42030</v>
      </c>
      <c r="B2429" t="s">
        <v>584</v>
      </c>
      <c r="C2429" s="1">
        <v>513.22</v>
      </c>
      <c r="D2429" s="1">
        <v>6664.86</v>
      </c>
      <c r="E2429" s="42">
        <v>-513.22</v>
      </c>
      <c r="F2429" s="241" t="s">
        <v>18</v>
      </c>
      <c r="G2429" s="242" t="s">
        <v>58</v>
      </c>
      <c r="H2429" s="241" t="s">
        <v>20</v>
      </c>
      <c r="I2429" s="13">
        <v>1</v>
      </c>
      <c r="J2429" s="14">
        <v>2015</v>
      </c>
      <c r="K2429" s="246" t="s">
        <v>26</v>
      </c>
      <c r="L2429" s="247" t="s">
        <v>166</v>
      </c>
      <c r="M2429" s="247" t="s">
        <v>266</v>
      </c>
      <c r="N2429" s="15" t="s">
        <v>28</v>
      </c>
      <c r="O2429" s="15" t="s">
        <v>29</v>
      </c>
      <c r="P2429" s="46" t="s">
        <v>163</v>
      </c>
      <c r="Q2429" s="46" t="s">
        <v>58</v>
      </c>
    </row>
    <row r="2430" spans="1:17" hidden="1">
      <c r="A2430" s="12">
        <v>42030</v>
      </c>
      <c r="B2430" t="s">
        <v>25</v>
      </c>
      <c r="C2430" s="1">
        <v>265.75</v>
      </c>
      <c r="D2430" s="1">
        <v>6930.61</v>
      </c>
      <c r="E2430" s="42">
        <v>-265.75</v>
      </c>
      <c r="F2430" s="241" t="s">
        <v>18</v>
      </c>
      <c r="G2430" s="242" t="s">
        <v>58</v>
      </c>
      <c r="H2430" s="241" t="s">
        <v>20</v>
      </c>
      <c r="I2430" s="13">
        <v>1</v>
      </c>
      <c r="J2430" s="14">
        <v>2015</v>
      </c>
      <c r="K2430" s="244" t="s">
        <v>26</v>
      </c>
      <c r="L2430" s="245" t="s">
        <v>27</v>
      </c>
      <c r="M2430" s="245" t="s">
        <v>27</v>
      </c>
      <c r="N2430" s="15" t="s">
        <v>28</v>
      </c>
      <c r="O2430" s="15" t="s">
        <v>29</v>
      </c>
      <c r="P2430" s="46" t="s">
        <v>163</v>
      </c>
      <c r="Q2430" s="46" t="s">
        <v>58</v>
      </c>
    </row>
    <row r="2431" spans="1:17" hidden="1">
      <c r="A2431" s="12">
        <v>42030</v>
      </c>
      <c r="B2431" t="s">
        <v>25</v>
      </c>
      <c r="C2431" s="1">
        <v>224.8</v>
      </c>
      <c r="D2431" s="1">
        <v>7155.41</v>
      </c>
      <c r="E2431" s="42">
        <v>-224.8</v>
      </c>
      <c r="F2431" s="241" t="s">
        <v>18</v>
      </c>
      <c r="G2431" s="242" t="s">
        <v>58</v>
      </c>
      <c r="H2431" s="241" t="s">
        <v>20</v>
      </c>
      <c r="I2431" s="13">
        <v>1</v>
      </c>
      <c r="J2431" s="14">
        <v>2015</v>
      </c>
      <c r="K2431" s="244" t="s">
        <v>26</v>
      </c>
      <c r="L2431" s="245" t="s">
        <v>27</v>
      </c>
      <c r="M2431" s="245" t="s">
        <v>27</v>
      </c>
      <c r="N2431" s="15" t="s">
        <v>28</v>
      </c>
      <c r="O2431" s="15" t="s">
        <v>29</v>
      </c>
      <c r="P2431" s="46" t="s">
        <v>163</v>
      </c>
      <c r="Q2431" s="46" t="s">
        <v>58</v>
      </c>
    </row>
    <row r="2432" spans="1:17" hidden="1">
      <c r="A2432" s="12">
        <v>42030</v>
      </c>
      <c r="B2432" t="s">
        <v>585</v>
      </c>
      <c r="C2432" s="1">
        <v>125.38</v>
      </c>
      <c r="D2432" s="1">
        <v>7280.79</v>
      </c>
      <c r="E2432" s="42">
        <v>-125.38</v>
      </c>
      <c r="F2432" s="241" t="s">
        <v>18</v>
      </c>
      <c r="G2432" s="242" t="s">
        <v>58</v>
      </c>
      <c r="H2432" s="241" t="s">
        <v>20</v>
      </c>
      <c r="I2432" s="13">
        <v>1</v>
      </c>
      <c r="J2432" s="14">
        <v>2015</v>
      </c>
      <c r="K2432" s="246" t="s">
        <v>26</v>
      </c>
      <c r="L2432" s="247" t="s">
        <v>165</v>
      </c>
      <c r="M2432" s="247" t="s">
        <v>270</v>
      </c>
      <c r="N2432" s="15" t="s">
        <v>28</v>
      </c>
      <c r="O2432" s="15" t="s">
        <v>29</v>
      </c>
      <c r="P2432" s="46" t="s">
        <v>163</v>
      </c>
      <c r="Q2432" s="46" t="s">
        <v>58</v>
      </c>
    </row>
    <row r="2433" spans="1:17" hidden="1">
      <c r="A2433" s="12">
        <v>42030</v>
      </c>
      <c r="B2433" t="s">
        <v>586</v>
      </c>
      <c r="C2433" s="1">
        <v>-940</v>
      </c>
      <c r="D2433" s="1">
        <v>6340.79</v>
      </c>
      <c r="E2433" s="42">
        <v>940</v>
      </c>
      <c r="F2433" s="241" t="s">
        <v>30</v>
      </c>
      <c r="G2433" s="242" t="s">
        <v>58</v>
      </c>
      <c r="H2433" s="241" t="s">
        <v>20</v>
      </c>
      <c r="I2433" s="13">
        <v>1</v>
      </c>
      <c r="J2433" s="14">
        <v>2015</v>
      </c>
      <c r="K2433" s="246" t="s">
        <v>97</v>
      </c>
      <c r="L2433" s="247" t="s">
        <v>98</v>
      </c>
      <c r="M2433" s="249" t="s">
        <v>23</v>
      </c>
      <c r="N2433" s="15" t="s">
        <v>28</v>
      </c>
      <c r="O2433" s="15" t="s">
        <v>24</v>
      </c>
      <c r="P2433" s="46" t="s">
        <v>2189</v>
      </c>
      <c r="Q2433" s="46" t="s">
        <v>58</v>
      </c>
    </row>
    <row r="2434" spans="1:17" hidden="1">
      <c r="A2434" s="12">
        <v>42030</v>
      </c>
      <c r="B2434" t="s">
        <v>50</v>
      </c>
      <c r="C2434" s="1">
        <v>-15</v>
      </c>
      <c r="D2434" s="1">
        <v>6325.79</v>
      </c>
      <c r="E2434" s="42">
        <v>15</v>
      </c>
      <c r="F2434" s="241" t="s">
        <v>30</v>
      </c>
      <c r="G2434" s="242" t="s">
        <v>58</v>
      </c>
      <c r="H2434" s="241" t="s">
        <v>20</v>
      </c>
      <c r="I2434" s="13">
        <v>1</v>
      </c>
      <c r="J2434" s="14">
        <v>2015</v>
      </c>
      <c r="K2434" s="246" t="s">
        <v>53</v>
      </c>
      <c r="L2434" s="247" t="s">
        <v>52</v>
      </c>
      <c r="M2434" s="247" t="s">
        <v>23</v>
      </c>
      <c r="N2434" s="15" t="s">
        <v>28</v>
      </c>
      <c r="O2434" s="15" t="s">
        <v>29</v>
      </c>
      <c r="P2434" s="46" t="s">
        <v>161</v>
      </c>
      <c r="Q2434" s="46" t="s">
        <v>58</v>
      </c>
    </row>
    <row r="2435" spans="1:17" hidden="1">
      <c r="A2435" s="12">
        <v>42031</v>
      </c>
      <c r="B2435" t="s">
        <v>25</v>
      </c>
      <c r="C2435" s="1">
        <v>152.01</v>
      </c>
      <c r="D2435" s="1">
        <v>6477.8</v>
      </c>
      <c r="E2435" s="42">
        <v>-152.01</v>
      </c>
      <c r="F2435" s="241" t="s">
        <v>18</v>
      </c>
      <c r="G2435" s="242" t="s">
        <v>58</v>
      </c>
      <c r="H2435" s="241" t="s">
        <v>20</v>
      </c>
      <c r="I2435" s="13">
        <v>1</v>
      </c>
      <c r="J2435" s="14">
        <v>2015</v>
      </c>
      <c r="K2435" s="244" t="s">
        <v>26</v>
      </c>
      <c r="L2435" s="245" t="s">
        <v>27</v>
      </c>
      <c r="M2435" s="245" t="s">
        <v>27</v>
      </c>
      <c r="N2435" s="15" t="s">
        <v>28</v>
      </c>
      <c r="O2435" s="15" t="s">
        <v>29</v>
      </c>
      <c r="P2435" s="46" t="s">
        <v>163</v>
      </c>
      <c r="Q2435" s="46" t="s">
        <v>58</v>
      </c>
    </row>
    <row r="2436" spans="1:17" hidden="1">
      <c r="A2436" s="12">
        <v>42032</v>
      </c>
      <c r="B2436" t="s">
        <v>25</v>
      </c>
      <c r="C2436" s="1">
        <v>394.01</v>
      </c>
      <c r="D2436" s="1">
        <v>6871.81</v>
      </c>
      <c r="E2436" s="42">
        <v>-394.01</v>
      </c>
      <c r="F2436" s="241" t="s">
        <v>18</v>
      </c>
      <c r="G2436" s="242" t="s">
        <v>58</v>
      </c>
      <c r="H2436" s="241" t="s">
        <v>20</v>
      </c>
      <c r="I2436" s="13">
        <v>1</v>
      </c>
      <c r="J2436" s="14">
        <v>2015</v>
      </c>
      <c r="K2436" s="244" t="s">
        <v>26</v>
      </c>
      <c r="L2436" s="245" t="s">
        <v>27</v>
      </c>
      <c r="M2436" s="245" t="s">
        <v>27</v>
      </c>
      <c r="N2436" s="15" t="s">
        <v>28</v>
      </c>
      <c r="O2436" s="15" t="s">
        <v>29</v>
      </c>
      <c r="P2436" s="46" t="s">
        <v>163</v>
      </c>
      <c r="Q2436" s="46" t="s">
        <v>58</v>
      </c>
    </row>
    <row r="2437" spans="1:17" hidden="1">
      <c r="A2437" s="12">
        <v>42032</v>
      </c>
      <c r="B2437" t="s">
        <v>587</v>
      </c>
      <c r="C2437" s="1">
        <v>180.9</v>
      </c>
      <c r="D2437" s="1">
        <v>7052.71</v>
      </c>
      <c r="E2437" s="42">
        <v>-180.9</v>
      </c>
      <c r="F2437" s="241" t="s">
        <v>18</v>
      </c>
      <c r="G2437" s="242" t="s">
        <v>58</v>
      </c>
      <c r="H2437" s="241" t="s">
        <v>20</v>
      </c>
      <c r="I2437" s="13">
        <v>1</v>
      </c>
      <c r="J2437" s="14">
        <v>2015</v>
      </c>
      <c r="K2437" s="244" t="s">
        <v>26</v>
      </c>
      <c r="L2437" s="245" t="s">
        <v>27</v>
      </c>
      <c r="M2437" s="245" t="s">
        <v>27</v>
      </c>
      <c r="N2437" s="15" t="s">
        <v>28</v>
      </c>
      <c r="O2437" s="15" t="s">
        <v>29</v>
      </c>
      <c r="P2437" s="46" t="s">
        <v>163</v>
      </c>
      <c r="Q2437" s="46" t="s">
        <v>58</v>
      </c>
    </row>
    <row r="2438" spans="1:17" hidden="1">
      <c r="A2438" s="12">
        <v>42032</v>
      </c>
      <c r="B2438" t="s">
        <v>588</v>
      </c>
      <c r="C2438" s="1">
        <v>9.9499999999999993</v>
      </c>
      <c r="D2438" s="1">
        <v>7062.66</v>
      </c>
      <c r="E2438" s="42">
        <v>-9.9499999999999993</v>
      </c>
      <c r="F2438" s="241" t="s">
        <v>18</v>
      </c>
      <c r="G2438" s="242" t="s">
        <v>58</v>
      </c>
      <c r="H2438" s="241" t="s">
        <v>20</v>
      </c>
      <c r="I2438" s="13">
        <v>1</v>
      </c>
      <c r="J2438" s="14">
        <v>2015</v>
      </c>
      <c r="K2438" s="244" t="s">
        <v>26</v>
      </c>
      <c r="L2438" s="245" t="s">
        <v>27</v>
      </c>
      <c r="M2438" s="245" t="s">
        <v>27</v>
      </c>
      <c r="N2438" s="15" t="s">
        <v>28</v>
      </c>
      <c r="O2438" s="15" t="s">
        <v>29</v>
      </c>
      <c r="P2438" s="46" t="s">
        <v>163</v>
      </c>
      <c r="Q2438" s="46" t="s">
        <v>58</v>
      </c>
    </row>
    <row r="2439" spans="1:17" hidden="1">
      <c r="A2439" s="12">
        <v>42032</v>
      </c>
      <c r="B2439" t="s">
        <v>589</v>
      </c>
      <c r="C2439" s="1">
        <v>-1500</v>
      </c>
      <c r="D2439" s="1">
        <v>5562.66</v>
      </c>
      <c r="E2439" s="42">
        <v>1500</v>
      </c>
      <c r="F2439" s="241" t="s">
        <v>30</v>
      </c>
      <c r="G2439" s="242" t="s">
        <v>58</v>
      </c>
      <c r="H2439" s="241" t="s">
        <v>20</v>
      </c>
      <c r="I2439" s="13">
        <v>1</v>
      </c>
      <c r="J2439" s="14">
        <v>2015</v>
      </c>
      <c r="K2439" s="246" t="s">
        <v>158</v>
      </c>
      <c r="L2439" s="247" t="s">
        <v>59</v>
      </c>
      <c r="M2439" s="247" t="s">
        <v>23</v>
      </c>
      <c r="N2439" s="15" t="s">
        <v>20</v>
      </c>
      <c r="O2439" s="15" t="s">
        <v>24</v>
      </c>
      <c r="P2439" s="46" t="s">
        <v>168</v>
      </c>
      <c r="Q2439" s="46" t="s">
        <v>58</v>
      </c>
    </row>
    <row r="2440" spans="1:17" hidden="1">
      <c r="A2440" s="12">
        <v>42032</v>
      </c>
      <c r="B2440" t="s">
        <v>69</v>
      </c>
      <c r="C2440" s="1">
        <v>-385.72</v>
      </c>
      <c r="D2440" s="1">
        <v>5176.9399999999996</v>
      </c>
      <c r="E2440" s="42">
        <v>385.72</v>
      </c>
      <c r="F2440" s="241" t="s">
        <v>30</v>
      </c>
      <c r="G2440" s="242" t="s">
        <v>58</v>
      </c>
      <c r="H2440" s="241" t="s">
        <v>20</v>
      </c>
      <c r="I2440" s="13">
        <v>1</v>
      </c>
      <c r="J2440" s="14">
        <v>2015</v>
      </c>
      <c r="K2440" s="244" t="s">
        <v>70</v>
      </c>
      <c r="L2440" s="245" t="s">
        <v>71</v>
      </c>
      <c r="M2440" s="245" t="s">
        <v>299</v>
      </c>
      <c r="N2440" s="15" t="s">
        <v>28</v>
      </c>
      <c r="O2440" s="15" t="s">
        <v>29</v>
      </c>
      <c r="P2440" s="46" t="s">
        <v>161</v>
      </c>
      <c r="Q2440" s="46" t="s">
        <v>58</v>
      </c>
    </row>
    <row r="2441" spans="1:17" hidden="1">
      <c r="A2441" s="12">
        <v>42032</v>
      </c>
      <c r="B2441" t="s">
        <v>69</v>
      </c>
      <c r="C2441" s="1">
        <v>-301.63</v>
      </c>
      <c r="D2441" s="1">
        <v>4875.3100000000004</v>
      </c>
      <c r="E2441" s="42">
        <v>301.63</v>
      </c>
      <c r="F2441" s="241" t="s">
        <v>30</v>
      </c>
      <c r="G2441" s="242" t="s">
        <v>58</v>
      </c>
      <c r="H2441" s="241" t="s">
        <v>20</v>
      </c>
      <c r="I2441" s="13">
        <v>1</v>
      </c>
      <c r="J2441" s="14">
        <v>2015</v>
      </c>
      <c r="K2441" s="244" t="s">
        <v>70</v>
      </c>
      <c r="L2441" s="245" t="s">
        <v>177</v>
      </c>
      <c r="M2441" s="245" t="s">
        <v>299</v>
      </c>
      <c r="N2441" s="15" t="s">
        <v>28</v>
      </c>
      <c r="O2441" s="15" t="s">
        <v>29</v>
      </c>
      <c r="P2441" s="46" t="s">
        <v>161</v>
      </c>
      <c r="Q2441" s="46" t="s">
        <v>58</v>
      </c>
    </row>
    <row r="2442" spans="1:17" hidden="1">
      <c r="A2442" s="12">
        <v>42032</v>
      </c>
      <c r="B2442" t="s">
        <v>88</v>
      </c>
      <c r="C2442" s="1">
        <v>-171.81</v>
      </c>
      <c r="D2442" s="1">
        <v>4703.5</v>
      </c>
      <c r="E2442" s="42">
        <v>171.81</v>
      </c>
      <c r="F2442" s="241" t="s">
        <v>30</v>
      </c>
      <c r="G2442" s="242" t="s">
        <v>58</v>
      </c>
      <c r="H2442" s="241" t="s">
        <v>20</v>
      </c>
      <c r="I2442" s="13">
        <v>1</v>
      </c>
      <c r="J2442" s="14">
        <v>2015</v>
      </c>
      <c r="K2442" s="244" t="s">
        <v>89</v>
      </c>
      <c r="L2442" s="245" t="s">
        <v>90</v>
      </c>
      <c r="M2442" s="245" t="s">
        <v>299</v>
      </c>
      <c r="N2442" s="15" t="s">
        <v>28</v>
      </c>
      <c r="O2442" s="15" t="s">
        <v>29</v>
      </c>
      <c r="P2442" s="46" t="s">
        <v>161</v>
      </c>
      <c r="Q2442" s="46" t="s">
        <v>58</v>
      </c>
    </row>
    <row r="2443" spans="1:17" hidden="1">
      <c r="A2443" s="12">
        <v>42033</v>
      </c>
      <c r="B2443" t="s">
        <v>25</v>
      </c>
      <c r="C2443" s="1">
        <v>451.03</v>
      </c>
      <c r="D2443" s="1">
        <v>5154.53</v>
      </c>
      <c r="E2443" s="42">
        <v>-451.03</v>
      </c>
      <c r="F2443" s="241" t="s">
        <v>18</v>
      </c>
      <c r="G2443" s="242" t="s">
        <v>58</v>
      </c>
      <c r="H2443" s="241" t="s">
        <v>20</v>
      </c>
      <c r="I2443" s="13">
        <v>1</v>
      </c>
      <c r="J2443" s="14">
        <v>2015</v>
      </c>
      <c r="K2443" s="244" t="s">
        <v>26</v>
      </c>
      <c r="L2443" s="245" t="s">
        <v>27</v>
      </c>
      <c r="M2443" s="245" t="s">
        <v>27</v>
      </c>
      <c r="N2443" s="15" t="s">
        <v>28</v>
      </c>
      <c r="O2443" s="15" t="s">
        <v>29</v>
      </c>
      <c r="P2443" s="46" t="s">
        <v>163</v>
      </c>
      <c r="Q2443" s="46" t="s">
        <v>58</v>
      </c>
    </row>
    <row r="2444" spans="1:17" hidden="1">
      <c r="A2444" s="12">
        <v>42033</v>
      </c>
      <c r="B2444" t="s">
        <v>590</v>
      </c>
      <c r="C2444" s="1">
        <v>200</v>
      </c>
      <c r="D2444" s="1">
        <v>5354.53</v>
      </c>
      <c r="E2444" s="42">
        <v>-200</v>
      </c>
      <c r="F2444" s="241" t="s">
        <v>18</v>
      </c>
      <c r="G2444" s="242" t="s">
        <v>58</v>
      </c>
      <c r="H2444" s="243" t="s">
        <v>20</v>
      </c>
      <c r="I2444" s="13">
        <v>1</v>
      </c>
      <c r="J2444" s="14">
        <v>2015</v>
      </c>
      <c r="K2444" s="244" t="s">
        <v>21</v>
      </c>
      <c r="L2444" s="245" t="s">
        <v>22</v>
      </c>
      <c r="M2444" s="245" t="s">
        <v>23</v>
      </c>
      <c r="N2444" s="15" t="s">
        <v>20</v>
      </c>
      <c r="O2444" s="15" t="s">
        <v>24</v>
      </c>
      <c r="P2444" s="46" t="s">
        <v>171</v>
      </c>
      <c r="Q2444" s="46" t="s">
        <v>58</v>
      </c>
    </row>
    <row r="2445" spans="1:17" hidden="1">
      <c r="A2445" s="12">
        <v>42033</v>
      </c>
      <c r="B2445" t="s">
        <v>591</v>
      </c>
      <c r="C2445" s="1">
        <v>-215</v>
      </c>
      <c r="D2445" s="1">
        <v>5139.53</v>
      </c>
      <c r="E2445" s="42">
        <v>215</v>
      </c>
      <c r="F2445" s="241" t="s">
        <v>30</v>
      </c>
      <c r="G2445" s="242" t="s">
        <v>58</v>
      </c>
      <c r="H2445" s="241" t="s">
        <v>20</v>
      </c>
      <c r="I2445" s="13">
        <v>1</v>
      </c>
      <c r="J2445" s="14">
        <v>2015</v>
      </c>
      <c r="K2445" s="244" t="s">
        <v>106</v>
      </c>
      <c r="L2445" s="245" t="s">
        <v>52</v>
      </c>
      <c r="M2445" s="245" t="s">
        <v>23</v>
      </c>
      <c r="N2445" s="15" t="s">
        <v>20</v>
      </c>
      <c r="O2445" s="15" t="s">
        <v>24</v>
      </c>
      <c r="P2445" s="46" t="s">
        <v>172</v>
      </c>
      <c r="Q2445" s="46" t="s">
        <v>58</v>
      </c>
    </row>
    <row r="2446" spans="1:17" hidden="1">
      <c r="A2446" s="12">
        <v>42033</v>
      </c>
      <c r="B2446" t="s">
        <v>592</v>
      </c>
      <c r="C2446" s="1">
        <v>-139.21</v>
      </c>
      <c r="D2446" s="1">
        <v>5000.32</v>
      </c>
      <c r="E2446" s="42">
        <v>139.21</v>
      </c>
      <c r="F2446" s="241" t="s">
        <v>30</v>
      </c>
      <c r="G2446" s="242" t="s">
        <v>58</v>
      </c>
      <c r="H2446" s="241" t="s">
        <v>20</v>
      </c>
      <c r="I2446" s="13">
        <v>1</v>
      </c>
      <c r="J2446" s="14">
        <v>2015</v>
      </c>
      <c r="K2446" s="244" t="s">
        <v>40</v>
      </c>
      <c r="L2446" s="245" t="s">
        <v>41</v>
      </c>
      <c r="M2446" s="245" t="s">
        <v>299</v>
      </c>
      <c r="N2446" s="15" t="s">
        <v>28</v>
      </c>
      <c r="O2446" s="15" t="s">
        <v>29</v>
      </c>
      <c r="P2446" s="46" t="s">
        <v>161</v>
      </c>
      <c r="Q2446" s="46" t="s">
        <v>58</v>
      </c>
    </row>
    <row r="2447" spans="1:17" hidden="1">
      <c r="A2447" s="12">
        <v>42034</v>
      </c>
      <c r="B2447" t="s">
        <v>25</v>
      </c>
      <c r="C2447" s="1">
        <v>181.8</v>
      </c>
      <c r="D2447" s="1">
        <v>5182.12</v>
      </c>
      <c r="E2447" s="42">
        <v>-181.8</v>
      </c>
      <c r="F2447" s="241" t="s">
        <v>18</v>
      </c>
      <c r="G2447" s="242" t="s">
        <v>58</v>
      </c>
      <c r="H2447" s="241" t="s">
        <v>20</v>
      </c>
      <c r="I2447" s="13">
        <v>1</v>
      </c>
      <c r="J2447" s="14">
        <v>2015</v>
      </c>
      <c r="K2447" s="244" t="s">
        <v>26</v>
      </c>
      <c r="L2447" s="245" t="s">
        <v>27</v>
      </c>
      <c r="M2447" s="245" t="s">
        <v>27</v>
      </c>
      <c r="N2447" s="15" t="s">
        <v>28</v>
      </c>
      <c r="O2447" s="15" t="s">
        <v>29</v>
      </c>
      <c r="P2447" s="46" t="s">
        <v>163</v>
      </c>
      <c r="Q2447" s="46" t="s">
        <v>58</v>
      </c>
    </row>
    <row r="2448" spans="1:17" hidden="1">
      <c r="A2448" s="12">
        <v>42037</v>
      </c>
      <c r="B2448" t="s">
        <v>593</v>
      </c>
      <c r="C2448" s="1">
        <v>10965.44</v>
      </c>
      <c r="D2448" s="1">
        <v>16147.56</v>
      </c>
      <c r="E2448" s="42">
        <v>-10965.44</v>
      </c>
      <c r="F2448" s="241" t="s">
        <v>18</v>
      </c>
      <c r="G2448" s="242" t="s">
        <v>58</v>
      </c>
      <c r="H2448" s="241" t="s">
        <v>20</v>
      </c>
      <c r="I2448" s="13">
        <v>2</v>
      </c>
      <c r="J2448" s="14">
        <v>2015</v>
      </c>
      <c r="K2448" s="246" t="s">
        <v>26</v>
      </c>
      <c r="L2448" s="247" t="s">
        <v>54</v>
      </c>
      <c r="M2448" s="249" t="s">
        <v>279</v>
      </c>
      <c r="N2448" s="15" t="s">
        <v>28</v>
      </c>
      <c r="O2448" s="15" t="s">
        <v>29</v>
      </c>
      <c r="P2448" s="46" t="s">
        <v>163</v>
      </c>
      <c r="Q2448" s="46" t="s">
        <v>58</v>
      </c>
    </row>
    <row r="2449" spans="1:17" hidden="1">
      <c r="A2449" s="12">
        <v>42037</v>
      </c>
      <c r="B2449" t="s">
        <v>594</v>
      </c>
      <c r="C2449" s="1">
        <v>1334.05</v>
      </c>
      <c r="D2449" s="1">
        <v>17481.61</v>
      </c>
      <c r="E2449" s="42">
        <v>-1334.05</v>
      </c>
      <c r="F2449" s="241" t="s">
        <v>18</v>
      </c>
      <c r="G2449" s="242" t="s">
        <v>58</v>
      </c>
      <c r="H2449" s="241" t="s">
        <v>20</v>
      </c>
      <c r="I2449" s="13">
        <v>2</v>
      </c>
      <c r="J2449" s="14">
        <v>2015</v>
      </c>
      <c r="K2449" s="246" t="s">
        <v>26</v>
      </c>
      <c r="L2449" s="247" t="s">
        <v>167</v>
      </c>
      <c r="M2449" s="249" t="s">
        <v>268</v>
      </c>
      <c r="N2449" s="15" t="s">
        <v>28</v>
      </c>
      <c r="O2449" s="15" t="s">
        <v>29</v>
      </c>
      <c r="P2449" s="46" t="s">
        <v>163</v>
      </c>
      <c r="Q2449" s="46" t="s">
        <v>58</v>
      </c>
    </row>
    <row r="2450" spans="1:17" hidden="1">
      <c r="A2450" s="12">
        <v>42037</v>
      </c>
      <c r="B2450" t="s">
        <v>25</v>
      </c>
      <c r="C2450" s="1">
        <v>307.55</v>
      </c>
      <c r="D2450" s="1">
        <v>17789.16</v>
      </c>
      <c r="E2450" s="42">
        <v>-307.55</v>
      </c>
      <c r="F2450" s="241" t="s">
        <v>18</v>
      </c>
      <c r="G2450" s="242" t="s">
        <v>58</v>
      </c>
      <c r="H2450" s="241" t="s">
        <v>20</v>
      </c>
      <c r="I2450" s="13">
        <v>2</v>
      </c>
      <c r="J2450" s="14">
        <v>2015</v>
      </c>
      <c r="K2450" s="244" t="s">
        <v>26</v>
      </c>
      <c r="L2450" s="245" t="s">
        <v>27</v>
      </c>
      <c r="M2450" s="245" t="s">
        <v>27</v>
      </c>
      <c r="N2450" s="15" t="s">
        <v>28</v>
      </c>
      <c r="O2450" s="15" t="s">
        <v>29</v>
      </c>
      <c r="P2450" s="46" t="s">
        <v>163</v>
      </c>
      <c r="Q2450" s="46" t="s">
        <v>58</v>
      </c>
    </row>
    <row r="2451" spans="1:17" hidden="1">
      <c r="A2451" s="12">
        <v>42037</v>
      </c>
      <c r="B2451" t="s">
        <v>595</v>
      </c>
      <c r="C2451" s="1">
        <v>130.5</v>
      </c>
      <c r="D2451" s="1">
        <v>17919.66</v>
      </c>
      <c r="E2451" s="42">
        <v>-130.5</v>
      </c>
      <c r="F2451" s="241" t="s">
        <v>18</v>
      </c>
      <c r="G2451" s="242" t="s">
        <v>58</v>
      </c>
      <c r="H2451" s="241" t="s">
        <v>20</v>
      </c>
      <c r="I2451" s="13">
        <v>2</v>
      </c>
      <c r="J2451" s="14">
        <v>2015</v>
      </c>
      <c r="K2451" s="246" t="s">
        <v>26</v>
      </c>
      <c r="L2451" s="247" t="s">
        <v>162</v>
      </c>
      <c r="M2451" s="247" t="s">
        <v>264</v>
      </c>
      <c r="N2451" s="15" t="s">
        <v>28</v>
      </c>
      <c r="O2451" s="15" t="s">
        <v>29</v>
      </c>
      <c r="P2451" s="46" t="s">
        <v>163</v>
      </c>
      <c r="Q2451" s="46" t="s">
        <v>58</v>
      </c>
    </row>
    <row r="2452" spans="1:17" hidden="1">
      <c r="A2452" s="12">
        <v>42037</v>
      </c>
      <c r="B2452" t="s">
        <v>25</v>
      </c>
      <c r="C2452" s="1">
        <v>58.95</v>
      </c>
      <c r="D2452" s="1">
        <v>17978.61</v>
      </c>
      <c r="E2452" s="42">
        <v>-58.95</v>
      </c>
      <c r="F2452" s="241" t="s">
        <v>18</v>
      </c>
      <c r="G2452" s="242" t="s">
        <v>58</v>
      </c>
      <c r="H2452" s="241" t="s">
        <v>20</v>
      </c>
      <c r="I2452" s="13">
        <v>2</v>
      </c>
      <c r="J2452" s="14">
        <v>2015</v>
      </c>
      <c r="K2452" s="244" t="s">
        <v>26</v>
      </c>
      <c r="L2452" s="245" t="s">
        <v>27</v>
      </c>
      <c r="M2452" s="245" t="s">
        <v>27</v>
      </c>
      <c r="N2452" s="15" t="s">
        <v>28</v>
      </c>
      <c r="O2452" s="15" t="s">
        <v>29</v>
      </c>
      <c r="P2452" s="46" t="s">
        <v>163</v>
      </c>
      <c r="Q2452" s="46" t="s">
        <v>58</v>
      </c>
    </row>
    <row r="2453" spans="1:17" hidden="1">
      <c r="A2453" s="12">
        <v>42037</v>
      </c>
      <c r="B2453" t="s">
        <v>596</v>
      </c>
      <c r="C2453" s="1">
        <v>-4000</v>
      </c>
      <c r="D2453" s="1">
        <v>13978.61</v>
      </c>
      <c r="E2453" s="42">
        <v>4000</v>
      </c>
      <c r="F2453" s="241" t="s">
        <v>30</v>
      </c>
      <c r="G2453" s="242" t="s">
        <v>58</v>
      </c>
      <c r="H2453" s="241" t="s">
        <v>20</v>
      </c>
      <c r="I2453" s="13">
        <v>2</v>
      </c>
      <c r="J2453" s="14">
        <v>2015</v>
      </c>
      <c r="K2453" s="246" t="s">
        <v>81</v>
      </c>
      <c r="L2453" s="247" t="s">
        <v>39</v>
      </c>
      <c r="M2453" s="249" t="s">
        <v>23</v>
      </c>
      <c r="N2453" s="15" t="s">
        <v>20</v>
      </c>
      <c r="O2453" s="15" t="s">
        <v>24</v>
      </c>
      <c r="P2453" s="46" t="s">
        <v>170</v>
      </c>
      <c r="Q2453" s="46" t="s">
        <v>58</v>
      </c>
    </row>
    <row r="2454" spans="1:17" hidden="1">
      <c r="A2454" s="12">
        <v>42037</v>
      </c>
      <c r="B2454" t="s">
        <v>42</v>
      </c>
      <c r="C2454" s="1">
        <v>-244.86</v>
      </c>
      <c r="D2454" s="1">
        <v>13733.75</v>
      </c>
      <c r="E2454" s="42">
        <v>244.86</v>
      </c>
      <c r="F2454" s="241" t="s">
        <v>30</v>
      </c>
      <c r="G2454" s="242" t="s">
        <v>58</v>
      </c>
      <c r="H2454" s="241" t="s">
        <v>20</v>
      </c>
      <c r="I2454" s="13">
        <v>2</v>
      </c>
      <c r="J2454" s="14">
        <v>2015</v>
      </c>
      <c r="K2454" s="244" t="s">
        <v>43</v>
      </c>
      <c r="L2454" s="245" t="s">
        <v>44</v>
      </c>
      <c r="M2454" s="245" t="s">
        <v>23</v>
      </c>
      <c r="N2454" s="15" t="s">
        <v>28</v>
      </c>
      <c r="O2454" s="15" t="s">
        <v>29</v>
      </c>
      <c r="P2454" s="46" t="s">
        <v>161</v>
      </c>
      <c r="Q2454" s="46" t="s">
        <v>58</v>
      </c>
    </row>
    <row r="2455" spans="1:17" hidden="1">
      <c r="A2455" s="12">
        <v>42037</v>
      </c>
      <c r="B2455" t="s">
        <v>45</v>
      </c>
      <c r="C2455" s="1">
        <v>-97.93</v>
      </c>
      <c r="D2455" s="1">
        <v>13635.82</v>
      </c>
      <c r="E2455" s="42">
        <v>97.93</v>
      </c>
      <c r="F2455" s="241" t="s">
        <v>30</v>
      </c>
      <c r="G2455" s="242" t="s">
        <v>58</v>
      </c>
      <c r="H2455" s="241" t="s">
        <v>20</v>
      </c>
      <c r="I2455" s="13">
        <v>2</v>
      </c>
      <c r="J2455" s="14">
        <v>2015</v>
      </c>
      <c r="K2455" s="244" t="s">
        <v>43</v>
      </c>
      <c r="L2455" s="245" t="s">
        <v>44</v>
      </c>
      <c r="M2455" s="245" t="s">
        <v>23</v>
      </c>
      <c r="N2455" s="15" t="s">
        <v>28</v>
      </c>
      <c r="O2455" s="15" t="s">
        <v>29</v>
      </c>
      <c r="P2455" s="46" t="s">
        <v>161</v>
      </c>
      <c r="Q2455" s="46" t="s">
        <v>58</v>
      </c>
    </row>
    <row r="2456" spans="1:17" hidden="1">
      <c r="A2456" s="12">
        <v>42037</v>
      </c>
      <c r="B2456" t="s">
        <v>46</v>
      </c>
      <c r="C2456" s="1">
        <v>-74.7</v>
      </c>
      <c r="D2456" s="1">
        <v>13561.12</v>
      </c>
      <c r="E2456" s="42">
        <v>74.7</v>
      </c>
      <c r="F2456" s="241" t="s">
        <v>30</v>
      </c>
      <c r="G2456" s="242" t="s">
        <v>58</v>
      </c>
      <c r="H2456" s="241" t="s">
        <v>20</v>
      </c>
      <c r="I2456" s="13">
        <v>2</v>
      </c>
      <c r="J2456" s="14">
        <v>2015</v>
      </c>
      <c r="K2456" s="244" t="s">
        <v>43</v>
      </c>
      <c r="L2456" s="245" t="s">
        <v>44</v>
      </c>
      <c r="M2456" s="245" t="s">
        <v>23</v>
      </c>
      <c r="N2456" s="15" t="s">
        <v>28</v>
      </c>
      <c r="O2456" s="15" t="s">
        <v>29</v>
      </c>
      <c r="P2456" s="46" t="s">
        <v>161</v>
      </c>
      <c r="Q2456" s="46" t="s">
        <v>58</v>
      </c>
    </row>
    <row r="2457" spans="1:17" hidden="1">
      <c r="A2457" s="12">
        <v>42037</v>
      </c>
      <c r="B2457" t="s">
        <v>50</v>
      </c>
      <c r="C2457" s="1">
        <v>-25</v>
      </c>
      <c r="D2457" s="1">
        <v>13536.12</v>
      </c>
      <c r="E2457" s="42">
        <v>25</v>
      </c>
      <c r="F2457" s="241" t="s">
        <v>30</v>
      </c>
      <c r="G2457" s="242" t="s">
        <v>58</v>
      </c>
      <c r="H2457" s="241" t="s">
        <v>20</v>
      </c>
      <c r="I2457" s="13">
        <v>2</v>
      </c>
      <c r="J2457" s="14">
        <v>2015</v>
      </c>
      <c r="K2457" s="246" t="s">
        <v>53</v>
      </c>
      <c r="L2457" s="247" t="s">
        <v>52</v>
      </c>
      <c r="M2457" s="247" t="s">
        <v>23</v>
      </c>
      <c r="N2457" s="15" t="s">
        <v>28</v>
      </c>
      <c r="O2457" s="15" t="s">
        <v>29</v>
      </c>
      <c r="P2457" s="46" t="s">
        <v>161</v>
      </c>
      <c r="Q2457" s="46" t="s">
        <v>58</v>
      </c>
    </row>
    <row r="2458" spans="1:17" hidden="1">
      <c r="A2458" s="12">
        <v>42037</v>
      </c>
      <c r="B2458" t="s">
        <v>160</v>
      </c>
      <c r="C2458" s="1">
        <v>-16</v>
      </c>
      <c r="D2458" s="1">
        <v>13520.12</v>
      </c>
      <c r="E2458" s="42">
        <v>16</v>
      </c>
      <c r="F2458" s="241" t="s">
        <v>30</v>
      </c>
      <c r="G2458" s="242" t="s">
        <v>58</v>
      </c>
      <c r="H2458" s="241" t="s">
        <v>20</v>
      </c>
      <c r="I2458" s="13">
        <v>2</v>
      </c>
      <c r="J2458" s="14">
        <v>2015</v>
      </c>
      <c r="K2458" s="244" t="s">
        <v>53</v>
      </c>
      <c r="L2458" s="245" t="s">
        <v>52</v>
      </c>
      <c r="M2458" s="245" t="s">
        <v>23</v>
      </c>
      <c r="N2458" s="15" t="s">
        <v>28</v>
      </c>
      <c r="O2458" s="15" t="s">
        <v>29</v>
      </c>
      <c r="P2458" s="46" t="s">
        <v>161</v>
      </c>
      <c r="Q2458" s="46" t="s">
        <v>58</v>
      </c>
    </row>
    <row r="2459" spans="1:17" hidden="1">
      <c r="A2459" s="12">
        <v>42038</v>
      </c>
      <c r="B2459" t="s">
        <v>25</v>
      </c>
      <c r="C2459" s="1">
        <v>263</v>
      </c>
      <c r="D2459" s="1">
        <v>13783.12</v>
      </c>
      <c r="E2459" s="42">
        <v>-263</v>
      </c>
      <c r="F2459" s="241" t="s">
        <v>18</v>
      </c>
      <c r="G2459" s="242" t="s">
        <v>58</v>
      </c>
      <c r="H2459" s="241" t="s">
        <v>20</v>
      </c>
      <c r="I2459" s="13">
        <v>2</v>
      </c>
      <c r="J2459" s="14">
        <v>2015</v>
      </c>
      <c r="K2459" s="244" t="s">
        <v>26</v>
      </c>
      <c r="L2459" s="245" t="s">
        <v>27</v>
      </c>
      <c r="M2459" s="245" t="s">
        <v>27</v>
      </c>
      <c r="N2459" s="15" t="s">
        <v>28</v>
      </c>
      <c r="O2459" s="15" t="s">
        <v>29</v>
      </c>
      <c r="P2459" s="46" t="s">
        <v>163</v>
      </c>
      <c r="Q2459" s="46" t="s">
        <v>58</v>
      </c>
    </row>
    <row r="2460" spans="1:17" hidden="1">
      <c r="A2460" s="12">
        <v>42038</v>
      </c>
      <c r="B2460" t="s">
        <v>597</v>
      </c>
      <c r="C2460" s="1">
        <v>-61.85</v>
      </c>
      <c r="D2460" s="1">
        <v>13721.27</v>
      </c>
      <c r="E2460" s="42">
        <v>61.85</v>
      </c>
      <c r="F2460" s="241" t="s">
        <v>30</v>
      </c>
      <c r="G2460" s="242" t="s">
        <v>58</v>
      </c>
      <c r="H2460" s="241" t="s">
        <v>20</v>
      </c>
      <c r="I2460" s="13">
        <v>2</v>
      </c>
      <c r="J2460" s="14">
        <v>2015</v>
      </c>
      <c r="K2460" s="244" t="s">
        <v>43</v>
      </c>
      <c r="L2460" s="245" t="s">
        <v>44</v>
      </c>
      <c r="M2460" s="245" t="s">
        <v>23</v>
      </c>
      <c r="N2460" s="15" t="s">
        <v>28</v>
      </c>
      <c r="O2460" s="15" t="s">
        <v>29</v>
      </c>
      <c r="P2460" s="46" t="s">
        <v>161</v>
      </c>
      <c r="Q2460" s="46" t="s">
        <v>58</v>
      </c>
    </row>
    <row r="2461" spans="1:17" hidden="1">
      <c r="A2461" s="12">
        <v>42038</v>
      </c>
      <c r="B2461" t="s">
        <v>50</v>
      </c>
      <c r="C2461" s="1">
        <v>-15</v>
      </c>
      <c r="D2461" s="1">
        <v>13706.27</v>
      </c>
      <c r="E2461" s="42">
        <v>15</v>
      </c>
      <c r="F2461" s="241" t="s">
        <v>30</v>
      </c>
      <c r="G2461" s="242" t="s">
        <v>58</v>
      </c>
      <c r="H2461" s="241" t="s">
        <v>20</v>
      </c>
      <c r="I2461" s="13">
        <v>2</v>
      </c>
      <c r="J2461" s="14">
        <v>2015</v>
      </c>
      <c r="K2461" s="246" t="s">
        <v>53</v>
      </c>
      <c r="L2461" s="247" t="s">
        <v>52</v>
      </c>
      <c r="M2461" s="247" t="s">
        <v>23</v>
      </c>
      <c r="N2461" s="15" t="s">
        <v>28</v>
      </c>
      <c r="O2461" s="15" t="s">
        <v>29</v>
      </c>
      <c r="P2461" s="46" t="s">
        <v>161</v>
      </c>
      <c r="Q2461" s="46" t="s">
        <v>58</v>
      </c>
    </row>
    <row r="2462" spans="1:17" hidden="1">
      <c r="A2462" s="12">
        <v>42038</v>
      </c>
      <c r="B2462" t="s">
        <v>50</v>
      </c>
      <c r="C2462" s="1">
        <v>-15</v>
      </c>
      <c r="D2462" s="1">
        <v>13691.27</v>
      </c>
      <c r="E2462" s="42">
        <v>15</v>
      </c>
      <c r="F2462" s="241" t="s">
        <v>30</v>
      </c>
      <c r="G2462" s="242" t="s">
        <v>58</v>
      </c>
      <c r="H2462" s="241" t="s">
        <v>20</v>
      </c>
      <c r="I2462" s="13">
        <v>2</v>
      </c>
      <c r="J2462" s="14">
        <v>2015</v>
      </c>
      <c r="K2462" s="246" t="s">
        <v>53</v>
      </c>
      <c r="L2462" s="247" t="s">
        <v>52</v>
      </c>
      <c r="M2462" s="247" t="s">
        <v>23</v>
      </c>
      <c r="N2462" s="15" t="s">
        <v>28</v>
      </c>
      <c r="O2462" s="15" t="s">
        <v>29</v>
      </c>
      <c r="P2462" s="46" t="s">
        <v>161</v>
      </c>
      <c r="Q2462" s="46" t="s">
        <v>58</v>
      </c>
    </row>
    <row r="2463" spans="1:17" hidden="1">
      <c r="A2463" s="12">
        <v>42039</v>
      </c>
      <c r="B2463" t="s">
        <v>598</v>
      </c>
      <c r="C2463" s="1">
        <v>2887.89</v>
      </c>
      <c r="D2463" s="1">
        <v>16579.16</v>
      </c>
      <c r="E2463" s="42">
        <v>-2887.89</v>
      </c>
      <c r="F2463" s="241" t="s">
        <v>18</v>
      </c>
      <c r="G2463" s="242" t="s">
        <v>58</v>
      </c>
      <c r="H2463" s="241" t="s">
        <v>20</v>
      </c>
      <c r="I2463" s="13">
        <v>2</v>
      </c>
      <c r="J2463" s="14">
        <v>2015</v>
      </c>
      <c r="K2463" s="246" t="s">
        <v>26</v>
      </c>
      <c r="L2463" s="247" t="s">
        <v>164</v>
      </c>
      <c r="M2463" s="247" t="s">
        <v>272</v>
      </c>
      <c r="N2463" s="15" t="s">
        <v>28</v>
      </c>
      <c r="O2463" s="15" t="s">
        <v>29</v>
      </c>
      <c r="P2463" s="46" t="s">
        <v>163</v>
      </c>
      <c r="Q2463" s="46" t="s">
        <v>58</v>
      </c>
    </row>
    <row r="2464" spans="1:17" hidden="1">
      <c r="A2464" s="12">
        <v>42039</v>
      </c>
      <c r="B2464" t="s">
        <v>25</v>
      </c>
      <c r="C2464" s="1">
        <v>184.5</v>
      </c>
      <c r="D2464" s="1">
        <v>16763.66</v>
      </c>
      <c r="E2464" s="42">
        <v>-184.5</v>
      </c>
      <c r="F2464" s="241" t="s">
        <v>18</v>
      </c>
      <c r="G2464" s="242" t="s">
        <v>58</v>
      </c>
      <c r="H2464" s="241" t="s">
        <v>20</v>
      </c>
      <c r="I2464" s="13">
        <v>2</v>
      </c>
      <c r="J2464" s="14">
        <v>2015</v>
      </c>
      <c r="K2464" s="244" t="s">
        <v>26</v>
      </c>
      <c r="L2464" s="245" t="s">
        <v>27</v>
      </c>
      <c r="M2464" s="245" t="s">
        <v>27</v>
      </c>
      <c r="N2464" s="15" t="s">
        <v>28</v>
      </c>
      <c r="O2464" s="15" t="s">
        <v>29</v>
      </c>
      <c r="P2464" s="46" t="s">
        <v>163</v>
      </c>
      <c r="Q2464" s="46" t="s">
        <v>58</v>
      </c>
    </row>
    <row r="2465" spans="1:17" hidden="1">
      <c r="A2465" s="12">
        <v>42039</v>
      </c>
      <c r="B2465" t="s">
        <v>599</v>
      </c>
      <c r="C2465" s="1">
        <v>-850</v>
      </c>
      <c r="D2465" s="1">
        <v>15913.66</v>
      </c>
      <c r="E2465" s="42">
        <v>850</v>
      </c>
      <c r="F2465" s="241" t="s">
        <v>30</v>
      </c>
      <c r="G2465" s="242" t="s">
        <v>58</v>
      </c>
      <c r="H2465" s="241" t="s">
        <v>20</v>
      </c>
      <c r="I2465" s="13">
        <v>2</v>
      </c>
      <c r="J2465" s="14">
        <v>2015</v>
      </c>
      <c r="K2465" s="246" t="s">
        <v>158</v>
      </c>
      <c r="L2465" s="247" t="s">
        <v>59</v>
      </c>
      <c r="M2465" s="247" t="s">
        <v>23</v>
      </c>
      <c r="N2465" s="15" t="s">
        <v>20</v>
      </c>
      <c r="O2465" s="15" t="s">
        <v>24</v>
      </c>
      <c r="P2465" s="46" t="s">
        <v>168</v>
      </c>
      <c r="Q2465" s="46" t="s">
        <v>58</v>
      </c>
    </row>
    <row r="2466" spans="1:17" hidden="1">
      <c r="A2466" s="12">
        <v>42039</v>
      </c>
      <c r="B2466" t="s">
        <v>69</v>
      </c>
      <c r="C2466" s="1">
        <v>-394.87</v>
      </c>
      <c r="D2466" s="1">
        <v>15518.79</v>
      </c>
      <c r="E2466" s="42">
        <v>394.87</v>
      </c>
      <c r="F2466" s="241" t="s">
        <v>30</v>
      </c>
      <c r="G2466" s="242" t="s">
        <v>58</v>
      </c>
      <c r="H2466" s="241" t="s">
        <v>20</v>
      </c>
      <c r="I2466" s="13">
        <v>2</v>
      </c>
      <c r="J2466" s="14">
        <v>2015</v>
      </c>
      <c r="K2466" s="244" t="s">
        <v>70</v>
      </c>
      <c r="L2466" s="245" t="s">
        <v>71</v>
      </c>
      <c r="M2466" s="245" t="s">
        <v>299</v>
      </c>
      <c r="N2466" s="15" t="s">
        <v>28</v>
      </c>
      <c r="O2466" s="15" t="s">
        <v>29</v>
      </c>
      <c r="P2466" s="46" t="s">
        <v>161</v>
      </c>
      <c r="Q2466" s="46" t="s">
        <v>58</v>
      </c>
    </row>
    <row r="2467" spans="1:17" hidden="1">
      <c r="A2467" s="12">
        <v>42039</v>
      </c>
      <c r="B2467" t="s">
        <v>69</v>
      </c>
      <c r="C2467" s="1">
        <v>-320.35000000000002</v>
      </c>
      <c r="D2467" s="1">
        <v>15198.44</v>
      </c>
      <c r="E2467" s="42">
        <v>320.35000000000002</v>
      </c>
      <c r="F2467" s="241" t="s">
        <v>30</v>
      </c>
      <c r="G2467" s="242" t="s">
        <v>58</v>
      </c>
      <c r="H2467" s="241" t="s">
        <v>20</v>
      </c>
      <c r="I2467" s="13">
        <v>2</v>
      </c>
      <c r="J2467" s="14">
        <v>2015</v>
      </c>
      <c r="K2467" s="244" t="s">
        <v>70</v>
      </c>
      <c r="L2467" s="245" t="s">
        <v>177</v>
      </c>
      <c r="M2467" s="245" t="s">
        <v>299</v>
      </c>
      <c r="N2467" s="15" t="s">
        <v>28</v>
      </c>
      <c r="O2467" s="15" t="s">
        <v>29</v>
      </c>
      <c r="P2467" s="46" t="s">
        <v>161</v>
      </c>
      <c r="Q2467" s="46" t="s">
        <v>58</v>
      </c>
    </row>
    <row r="2468" spans="1:17" hidden="1">
      <c r="A2468" s="12">
        <v>42040</v>
      </c>
      <c r="B2468" t="s">
        <v>600</v>
      </c>
      <c r="C2468" s="1">
        <v>-11879.44</v>
      </c>
      <c r="D2468" s="1">
        <v>3319</v>
      </c>
      <c r="E2468" s="42">
        <v>11879.44</v>
      </c>
      <c r="F2468" s="241" t="s">
        <v>30</v>
      </c>
      <c r="G2468" s="242" t="s">
        <v>58</v>
      </c>
      <c r="H2468" s="241" t="s">
        <v>20</v>
      </c>
      <c r="I2468" s="13">
        <v>2</v>
      </c>
      <c r="J2468" s="14">
        <v>2015</v>
      </c>
      <c r="K2468" s="246" t="s">
        <v>31</v>
      </c>
      <c r="L2468" s="247" t="s">
        <v>32</v>
      </c>
      <c r="M2468" s="249" t="s">
        <v>23</v>
      </c>
      <c r="N2468" s="15" t="s">
        <v>28</v>
      </c>
      <c r="O2468" s="15" t="s">
        <v>24</v>
      </c>
      <c r="P2468" s="46" t="s">
        <v>161</v>
      </c>
      <c r="Q2468" s="46" t="s">
        <v>58</v>
      </c>
    </row>
    <row r="2469" spans="1:17" hidden="1">
      <c r="A2469" s="12">
        <v>42040</v>
      </c>
      <c r="B2469" t="s">
        <v>601</v>
      </c>
      <c r="C2469" s="1">
        <v>-1312.56</v>
      </c>
      <c r="D2469" s="1">
        <v>2006.44</v>
      </c>
      <c r="E2469" s="42">
        <v>1312.56</v>
      </c>
      <c r="F2469" s="241" t="s">
        <v>30</v>
      </c>
      <c r="G2469" s="242" t="s">
        <v>58</v>
      </c>
      <c r="H2469" s="241" t="s">
        <v>20</v>
      </c>
      <c r="I2469" s="13">
        <v>2</v>
      </c>
      <c r="J2469" s="14">
        <v>2015</v>
      </c>
      <c r="K2469" s="246" t="s">
        <v>31</v>
      </c>
      <c r="L2469" s="247" t="s">
        <v>62</v>
      </c>
      <c r="M2469" s="249" t="s">
        <v>23</v>
      </c>
      <c r="N2469" s="15" t="s">
        <v>28</v>
      </c>
      <c r="O2469" s="15" t="s">
        <v>24</v>
      </c>
      <c r="P2469" s="46" t="s">
        <v>161</v>
      </c>
      <c r="Q2469" s="46" t="s">
        <v>58</v>
      </c>
    </row>
    <row r="2470" spans="1:17" hidden="1">
      <c r="A2470" s="12">
        <v>42040</v>
      </c>
      <c r="B2470" t="s">
        <v>25</v>
      </c>
      <c r="C2470" s="1">
        <v>-68.150000000000006</v>
      </c>
      <c r="D2470" s="1">
        <v>1938.29</v>
      </c>
      <c r="E2470" s="42">
        <v>68.150000000000006</v>
      </c>
      <c r="F2470" s="241" t="s">
        <v>30</v>
      </c>
      <c r="G2470" s="242" t="s">
        <v>58</v>
      </c>
      <c r="H2470" s="241" t="s">
        <v>20</v>
      </c>
      <c r="I2470" s="13">
        <v>2</v>
      </c>
      <c r="J2470" s="14">
        <v>2015</v>
      </c>
      <c r="K2470" s="244" t="s">
        <v>26</v>
      </c>
      <c r="L2470" s="245" t="s">
        <v>27</v>
      </c>
      <c r="M2470" s="245" t="s">
        <v>27</v>
      </c>
      <c r="N2470" s="15" t="s">
        <v>28</v>
      </c>
      <c r="O2470" s="15" t="s">
        <v>29</v>
      </c>
      <c r="P2470" s="46" t="s">
        <v>163</v>
      </c>
      <c r="Q2470" s="46" t="s">
        <v>58</v>
      </c>
    </row>
    <row r="2471" spans="1:17" hidden="1">
      <c r="A2471" s="12">
        <v>42040</v>
      </c>
      <c r="B2471" t="s">
        <v>50</v>
      </c>
      <c r="C2471" s="1">
        <v>-45</v>
      </c>
      <c r="D2471" s="1">
        <v>1893.29</v>
      </c>
      <c r="E2471" s="42">
        <v>45</v>
      </c>
      <c r="F2471" s="241" t="s">
        <v>30</v>
      </c>
      <c r="G2471" s="242" t="s">
        <v>58</v>
      </c>
      <c r="H2471" s="241" t="s">
        <v>20</v>
      </c>
      <c r="I2471" s="13">
        <v>2</v>
      </c>
      <c r="J2471" s="14">
        <v>2015</v>
      </c>
      <c r="K2471" s="246" t="s">
        <v>51</v>
      </c>
      <c r="L2471" s="247" t="s">
        <v>52</v>
      </c>
      <c r="M2471" s="247" t="s">
        <v>23</v>
      </c>
      <c r="N2471" s="15" t="s">
        <v>28</v>
      </c>
      <c r="O2471" s="15" t="s">
        <v>29</v>
      </c>
      <c r="P2471" s="46" t="s">
        <v>161</v>
      </c>
      <c r="Q2471" s="46" t="s">
        <v>58</v>
      </c>
    </row>
    <row r="2472" spans="1:17" hidden="1">
      <c r="A2472" s="12">
        <v>42040</v>
      </c>
      <c r="B2472" t="s">
        <v>50</v>
      </c>
      <c r="C2472" s="1">
        <v>-45</v>
      </c>
      <c r="D2472" s="1">
        <v>1848.29</v>
      </c>
      <c r="E2472" s="42">
        <v>45</v>
      </c>
      <c r="F2472" s="241" t="s">
        <v>30</v>
      </c>
      <c r="G2472" s="242" t="s">
        <v>58</v>
      </c>
      <c r="H2472" s="241" t="s">
        <v>20</v>
      </c>
      <c r="I2472" s="13">
        <v>2</v>
      </c>
      <c r="J2472" s="14">
        <v>2015</v>
      </c>
      <c r="K2472" s="246" t="s">
        <v>51</v>
      </c>
      <c r="L2472" s="247" t="s">
        <v>52</v>
      </c>
      <c r="M2472" s="247" t="s">
        <v>23</v>
      </c>
      <c r="N2472" s="15" t="s">
        <v>28</v>
      </c>
      <c r="O2472" s="15" t="s">
        <v>29</v>
      </c>
      <c r="P2472" s="46" t="s">
        <v>161</v>
      </c>
      <c r="Q2472" s="46" t="s">
        <v>58</v>
      </c>
    </row>
    <row r="2473" spans="1:17" hidden="1">
      <c r="A2473" s="12">
        <v>42041</v>
      </c>
      <c r="B2473" t="s">
        <v>602</v>
      </c>
      <c r="C2473" s="1">
        <v>500</v>
      </c>
      <c r="D2473" s="1">
        <v>2348.29</v>
      </c>
      <c r="E2473" s="42">
        <v>-500</v>
      </c>
      <c r="F2473" s="241" t="s">
        <v>18</v>
      </c>
      <c r="G2473" s="242" t="s">
        <v>58</v>
      </c>
      <c r="H2473" s="243" t="s">
        <v>20</v>
      </c>
      <c r="I2473" s="13">
        <v>2</v>
      </c>
      <c r="J2473" s="14">
        <v>2015</v>
      </c>
      <c r="K2473" s="244" t="s">
        <v>21</v>
      </c>
      <c r="L2473" s="245" t="s">
        <v>22</v>
      </c>
      <c r="M2473" s="245" t="s">
        <v>23</v>
      </c>
      <c r="N2473" s="15" t="s">
        <v>20</v>
      </c>
      <c r="O2473" s="15" t="s">
        <v>24</v>
      </c>
      <c r="P2473" s="46" t="s">
        <v>171</v>
      </c>
      <c r="Q2473" s="46" t="s">
        <v>58</v>
      </c>
    </row>
    <row r="2474" spans="1:17" hidden="1">
      <c r="A2474" s="12">
        <v>42041</v>
      </c>
      <c r="B2474" t="s">
        <v>25</v>
      </c>
      <c r="C2474" s="1">
        <v>198.18</v>
      </c>
      <c r="D2474" s="1">
        <v>2546.4699999999998</v>
      </c>
      <c r="E2474" s="42">
        <v>-198.18</v>
      </c>
      <c r="F2474" s="241" t="s">
        <v>18</v>
      </c>
      <c r="G2474" s="242" t="s">
        <v>58</v>
      </c>
      <c r="H2474" s="241" t="s">
        <v>20</v>
      </c>
      <c r="I2474" s="13">
        <v>2</v>
      </c>
      <c r="J2474" s="14">
        <v>2015</v>
      </c>
      <c r="K2474" s="244" t="s">
        <v>26</v>
      </c>
      <c r="L2474" s="245" t="s">
        <v>27</v>
      </c>
      <c r="M2474" s="245" t="s">
        <v>27</v>
      </c>
      <c r="N2474" s="15" t="s">
        <v>28</v>
      </c>
      <c r="O2474" s="15" t="s">
        <v>29</v>
      </c>
      <c r="P2474" s="46" t="s">
        <v>163</v>
      </c>
      <c r="Q2474" s="46" t="s">
        <v>58</v>
      </c>
    </row>
    <row r="2475" spans="1:17" hidden="1">
      <c r="A2475" s="12">
        <v>42044</v>
      </c>
      <c r="B2475" t="s">
        <v>25</v>
      </c>
      <c r="C2475" s="1">
        <v>610</v>
      </c>
      <c r="D2475" s="1">
        <v>3156.47</v>
      </c>
      <c r="E2475" s="42">
        <v>-610</v>
      </c>
      <c r="F2475" s="241" t="s">
        <v>18</v>
      </c>
      <c r="G2475" s="242" t="s">
        <v>58</v>
      </c>
      <c r="H2475" s="241" t="s">
        <v>20</v>
      </c>
      <c r="I2475" s="13">
        <v>2</v>
      </c>
      <c r="J2475" s="14">
        <v>2015</v>
      </c>
      <c r="K2475" s="244" t="s">
        <v>26</v>
      </c>
      <c r="L2475" s="245" t="s">
        <v>27</v>
      </c>
      <c r="M2475" s="245" t="s">
        <v>27</v>
      </c>
      <c r="N2475" s="15" t="s">
        <v>28</v>
      </c>
      <c r="O2475" s="15" t="s">
        <v>29</v>
      </c>
      <c r="P2475" s="46" t="s">
        <v>163</v>
      </c>
      <c r="Q2475" s="46" t="s">
        <v>58</v>
      </c>
    </row>
    <row r="2476" spans="1:17" hidden="1">
      <c r="A2476" s="12">
        <v>42044</v>
      </c>
      <c r="B2476" t="s">
        <v>25</v>
      </c>
      <c r="C2476" s="1">
        <v>442.1</v>
      </c>
      <c r="D2476" s="1">
        <v>3598.57</v>
      </c>
      <c r="E2476" s="42">
        <v>-442.1</v>
      </c>
      <c r="F2476" s="241" t="s">
        <v>18</v>
      </c>
      <c r="G2476" s="242" t="s">
        <v>58</v>
      </c>
      <c r="H2476" s="241" t="s">
        <v>20</v>
      </c>
      <c r="I2476" s="13">
        <v>2</v>
      </c>
      <c r="J2476" s="14">
        <v>2015</v>
      </c>
      <c r="K2476" s="244" t="s">
        <v>26</v>
      </c>
      <c r="L2476" s="245" t="s">
        <v>27</v>
      </c>
      <c r="M2476" s="245" t="s">
        <v>27</v>
      </c>
      <c r="N2476" s="15" t="s">
        <v>28</v>
      </c>
      <c r="O2476" s="15" t="s">
        <v>29</v>
      </c>
      <c r="P2476" s="46" t="s">
        <v>163</v>
      </c>
      <c r="Q2476" s="46" t="s">
        <v>58</v>
      </c>
    </row>
    <row r="2477" spans="1:17" hidden="1">
      <c r="A2477" s="12">
        <v>42044</v>
      </c>
      <c r="B2477" t="s">
        <v>603</v>
      </c>
      <c r="C2477" s="1">
        <v>441.76</v>
      </c>
      <c r="D2477" s="1">
        <v>4040.33</v>
      </c>
      <c r="E2477" s="42">
        <v>-441.76</v>
      </c>
      <c r="F2477" s="241" t="s">
        <v>18</v>
      </c>
      <c r="G2477" s="242" t="s">
        <v>58</v>
      </c>
      <c r="H2477" s="241" t="s">
        <v>20</v>
      </c>
      <c r="I2477" s="13">
        <v>2</v>
      </c>
      <c r="J2477" s="14">
        <v>2015</v>
      </c>
      <c r="K2477" s="246" t="s">
        <v>26</v>
      </c>
      <c r="L2477" s="247" t="s">
        <v>166</v>
      </c>
      <c r="M2477" s="247" t="s">
        <v>266</v>
      </c>
      <c r="N2477" s="15" t="s">
        <v>28</v>
      </c>
      <c r="O2477" s="15" t="s">
        <v>29</v>
      </c>
      <c r="P2477" s="46" t="s">
        <v>163</v>
      </c>
      <c r="Q2477" s="46" t="s">
        <v>58</v>
      </c>
    </row>
    <row r="2478" spans="1:17" hidden="1">
      <c r="A2478" s="12">
        <v>42044</v>
      </c>
      <c r="B2478" t="s">
        <v>25</v>
      </c>
      <c r="C2478" s="1">
        <v>245.41</v>
      </c>
      <c r="D2478" s="1">
        <v>4285.74</v>
      </c>
      <c r="E2478" s="42">
        <v>-245.41</v>
      </c>
      <c r="F2478" s="241" t="s">
        <v>18</v>
      </c>
      <c r="G2478" s="242" t="s">
        <v>58</v>
      </c>
      <c r="H2478" s="241" t="s">
        <v>20</v>
      </c>
      <c r="I2478" s="13">
        <v>2</v>
      </c>
      <c r="J2478" s="14">
        <v>2015</v>
      </c>
      <c r="K2478" s="244" t="s">
        <v>26</v>
      </c>
      <c r="L2478" s="245" t="s">
        <v>27</v>
      </c>
      <c r="M2478" s="245" t="s">
        <v>27</v>
      </c>
      <c r="N2478" s="15" t="s">
        <v>28</v>
      </c>
      <c r="O2478" s="15" t="s">
        <v>29</v>
      </c>
      <c r="P2478" s="46" t="s">
        <v>163</v>
      </c>
      <c r="Q2478" s="46" t="s">
        <v>58</v>
      </c>
    </row>
    <row r="2479" spans="1:17" hidden="1">
      <c r="A2479" s="12">
        <v>42044</v>
      </c>
      <c r="B2479" t="s">
        <v>604</v>
      </c>
      <c r="C2479" s="1">
        <v>213.6</v>
      </c>
      <c r="D2479" s="1">
        <v>4499.34</v>
      </c>
      <c r="E2479" s="42">
        <v>-213.6</v>
      </c>
      <c r="F2479" s="241" t="s">
        <v>18</v>
      </c>
      <c r="G2479" s="242" t="s">
        <v>58</v>
      </c>
      <c r="H2479" s="241" t="s">
        <v>20</v>
      </c>
      <c r="I2479" s="13">
        <v>2</v>
      </c>
      <c r="J2479" s="14">
        <v>2015</v>
      </c>
      <c r="K2479" s="246" t="s">
        <v>26</v>
      </c>
      <c r="L2479" s="247" t="s">
        <v>165</v>
      </c>
      <c r="M2479" s="247" t="s">
        <v>270</v>
      </c>
      <c r="N2479" s="15" t="s">
        <v>28</v>
      </c>
      <c r="O2479" s="15" t="s">
        <v>29</v>
      </c>
      <c r="P2479" s="46" t="s">
        <v>163</v>
      </c>
      <c r="Q2479" s="46" t="s">
        <v>58</v>
      </c>
    </row>
    <row r="2480" spans="1:17" hidden="1">
      <c r="A2480" s="248">
        <v>42044</v>
      </c>
      <c r="B2480" s="51" t="s">
        <v>605</v>
      </c>
      <c r="C2480" s="95">
        <v>-2200</v>
      </c>
      <c r="D2480" s="1">
        <v>2299.34</v>
      </c>
      <c r="E2480" s="42">
        <v>2200</v>
      </c>
      <c r="F2480" s="241" t="s">
        <v>30</v>
      </c>
      <c r="G2480" s="242" t="s">
        <v>58</v>
      </c>
      <c r="H2480" s="241" t="s">
        <v>20</v>
      </c>
      <c r="I2480" s="13">
        <v>2</v>
      </c>
      <c r="J2480" s="14">
        <v>2015</v>
      </c>
      <c r="K2480" s="246" t="s">
        <v>175</v>
      </c>
      <c r="L2480" s="247" t="s">
        <v>117</v>
      </c>
      <c r="M2480" s="247" t="s">
        <v>296</v>
      </c>
      <c r="N2480" s="15" t="s">
        <v>28</v>
      </c>
      <c r="O2480" s="15" t="s">
        <v>29</v>
      </c>
      <c r="P2480" s="46" t="s">
        <v>161</v>
      </c>
      <c r="Q2480" s="46" t="s">
        <v>58</v>
      </c>
    </row>
    <row r="2481" spans="1:17" hidden="1">
      <c r="A2481" s="12">
        <v>42045</v>
      </c>
      <c r="B2481" t="s">
        <v>69</v>
      </c>
      <c r="C2481" s="1">
        <v>-400.81</v>
      </c>
      <c r="D2481" s="1">
        <v>1898.53</v>
      </c>
      <c r="E2481" s="42">
        <v>400.81</v>
      </c>
      <c r="F2481" s="241" t="s">
        <v>30</v>
      </c>
      <c r="G2481" s="242" t="s">
        <v>58</v>
      </c>
      <c r="H2481" s="241" t="s">
        <v>20</v>
      </c>
      <c r="I2481" s="13">
        <v>2</v>
      </c>
      <c r="J2481" s="14">
        <v>2015</v>
      </c>
      <c r="K2481" s="244" t="s">
        <v>70</v>
      </c>
      <c r="L2481" s="245" t="s">
        <v>71</v>
      </c>
      <c r="M2481" s="245" t="s">
        <v>299</v>
      </c>
      <c r="N2481" s="15" t="s">
        <v>28</v>
      </c>
      <c r="O2481" s="15" t="s">
        <v>29</v>
      </c>
      <c r="P2481" s="46" t="s">
        <v>161</v>
      </c>
      <c r="Q2481" s="46" t="s">
        <v>58</v>
      </c>
    </row>
    <row r="2482" spans="1:17" hidden="1">
      <c r="A2482" s="12">
        <v>42045</v>
      </c>
      <c r="B2482" t="s">
        <v>69</v>
      </c>
      <c r="C2482" s="1">
        <v>-301.02</v>
      </c>
      <c r="D2482" s="1">
        <v>1597.51</v>
      </c>
      <c r="E2482" s="42">
        <v>301.02</v>
      </c>
      <c r="F2482" s="241" t="s">
        <v>30</v>
      </c>
      <c r="G2482" s="242" t="s">
        <v>58</v>
      </c>
      <c r="H2482" s="241" t="s">
        <v>20</v>
      </c>
      <c r="I2482" s="13">
        <v>2</v>
      </c>
      <c r="J2482" s="14">
        <v>2015</v>
      </c>
      <c r="K2482" s="244" t="s">
        <v>70</v>
      </c>
      <c r="L2482" s="245" t="s">
        <v>177</v>
      </c>
      <c r="M2482" s="245" t="s">
        <v>299</v>
      </c>
      <c r="N2482" s="15" t="s">
        <v>28</v>
      </c>
      <c r="O2482" s="15" t="s">
        <v>29</v>
      </c>
      <c r="P2482" s="46" t="s">
        <v>161</v>
      </c>
      <c r="Q2482" s="46" t="s">
        <v>58</v>
      </c>
    </row>
    <row r="2483" spans="1:17" hidden="1">
      <c r="A2483" s="12">
        <v>42045</v>
      </c>
      <c r="B2483" t="s">
        <v>25</v>
      </c>
      <c r="C2483" s="1">
        <v>-65.900000000000006</v>
      </c>
      <c r="D2483" s="1">
        <v>1531.61</v>
      </c>
      <c r="E2483" s="42">
        <v>65.900000000000006</v>
      </c>
      <c r="F2483" s="241" t="s">
        <v>30</v>
      </c>
      <c r="G2483" s="242" t="s">
        <v>58</v>
      </c>
      <c r="H2483" s="241" t="s">
        <v>20</v>
      </c>
      <c r="I2483" s="13">
        <v>2</v>
      </c>
      <c r="J2483" s="14">
        <v>2015</v>
      </c>
      <c r="K2483" s="244" t="s">
        <v>26</v>
      </c>
      <c r="L2483" s="245" t="s">
        <v>27</v>
      </c>
      <c r="M2483" s="245" t="s">
        <v>27</v>
      </c>
      <c r="N2483" s="15" t="s">
        <v>28</v>
      </c>
      <c r="O2483" s="15" t="s">
        <v>29</v>
      </c>
      <c r="P2483" s="46" t="s">
        <v>163</v>
      </c>
      <c r="Q2483" s="46" t="s">
        <v>58</v>
      </c>
    </row>
    <row r="2484" spans="1:17" hidden="1">
      <c r="A2484" s="12">
        <v>42045</v>
      </c>
      <c r="B2484" t="s">
        <v>606</v>
      </c>
      <c r="C2484" s="1">
        <v>-3</v>
      </c>
      <c r="D2484" s="1">
        <v>1528.61</v>
      </c>
      <c r="E2484" s="42">
        <v>3</v>
      </c>
      <c r="F2484" s="241" t="s">
        <v>30</v>
      </c>
      <c r="G2484" s="242" t="s">
        <v>58</v>
      </c>
      <c r="H2484" s="241" t="s">
        <v>20</v>
      </c>
      <c r="I2484" s="13">
        <v>2</v>
      </c>
      <c r="J2484" s="14">
        <v>2015</v>
      </c>
      <c r="K2484" s="246" t="s">
        <v>53</v>
      </c>
      <c r="L2484" s="247" t="s">
        <v>52</v>
      </c>
      <c r="M2484" s="247" t="s">
        <v>23</v>
      </c>
      <c r="N2484" s="15" t="s">
        <v>28</v>
      </c>
      <c r="O2484" s="15" t="s">
        <v>29</v>
      </c>
      <c r="P2484" s="46" t="s">
        <v>161</v>
      </c>
      <c r="Q2484" s="46" t="s">
        <v>58</v>
      </c>
    </row>
    <row r="2485" spans="1:17" hidden="1">
      <c r="A2485" s="12">
        <v>42046</v>
      </c>
      <c r="B2485" t="s">
        <v>607</v>
      </c>
      <c r="C2485" s="1">
        <v>10713.17</v>
      </c>
      <c r="D2485" s="1">
        <v>12241.78</v>
      </c>
      <c r="E2485" s="42">
        <v>-10713.17</v>
      </c>
      <c r="F2485" s="241" t="s">
        <v>18</v>
      </c>
      <c r="G2485" s="242" t="s">
        <v>58</v>
      </c>
      <c r="H2485" s="241" t="s">
        <v>20</v>
      </c>
      <c r="I2485" s="13">
        <v>2</v>
      </c>
      <c r="J2485" s="14">
        <v>2015</v>
      </c>
      <c r="K2485" s="246" t="s">
        <v>26</v>
      </c>
      <c r="L2485" s="247" t="s">
        <v>54</v>
      </c>
      <c r="M2485" s="249" t="s">
        <v>279</v>
      </c>
      <c r="N2485" s="15" t="s">
        <v>28</v>
      </c>
      <c r="O2485" s="15" t="s">
        <v>29</v>
      </c>
      <c r="P2485" s="46" t="s">
        <v>163</v>
      </c>
      <c r="Q2485" s="46" t="s">
        <v>58</v>
      </c>
    </row>
    <row r="2486" spans="1:17" hidden="1">
      <c r="A2486" s="12">
        <v>42046</v>
      </c>
      <c r="B2486" t="s">
        <v>25</v>
      </c>
      <c r="C2486" s="1">
        <v>221.75</v>
      </c>
      <c r="D2486" s="1">
        <v>12463.53</v>
      </c>
      <c r="E2486" s="42">
        <v>-221.75</v>
      </c>
      <c r="F2486" s="241" t="s">
        <v>18</v>
      </c>
      <c r="G2486" s="242" t="s">
        <v>58</v>
      </c>
      <c r="H2486" s="241" t="s">
        <v>20</v>
      </c>
      <c r="I2486" s="13">
        <v>2</v>
      </c>
      <c r="J2486" s="14">
        <v>2015</v>
      </c>
      <c r="K2486" s="244" t="s">
        <v>26</v>
      </c>
      <c r="L2486" s="245" t="s">
        <v>27</v>
      </c>
      <c r="M2486" s="245" t="s">
        <v>27</v>
      </c>
      <c r="N2486" s="15" t="s">
        <v>28</v>
      </c>
      <c r="O2486" s="15" t="s">
        <v>29</v>
      </c>
      <c r="P2486" s="46" t="s">
        <v>163</v>
      </c>
      <c r="Q2486" s="46" t="s">
        <v>58</v>
      </c>
    </row>
    <row r="2487" spans="1:17" hidden="1">
      <c r="A2487" s="12">
        <v>42047</v>
      </c>
      <c r="B2487" t="s">
        <v>25</v>
      </c>
      <c r="C2487" s="1">
        <v>142.58000000000001</v>
      </c>
      <c r="D2487" s="1">
        <v>12606.11</v>
      </c>
      <c r="E2487" s="42">
        <v>-142.58000000000001</v>
      </c>
      <c r="F2487" s="241" t="s">
        <v>18</v>
      </c>
      <c r="G2487" s="242" t="s">
        <v>58</v>
      </c>
      <c r="H2487" s="241" t="s">
        <v>20</v>
      </c>
      <c r="I2487" s="13">
        <v>2</v>
      </c>
      <c r="J2487" s="14">
        <v>2015</v>
      </c>
      <c r="K2487" s="244" t="s">
        <v>26</v>
      </c>
      <c r="L2487" s="245" t="s">
        <v>27</v>
      </c>
      <c r="M2487" s="245" t="s">
        <v>27</v>
      </c>
      <c r="N2487" s="15" t="s">
        <v>28</v>
      </c>
      <c r="O2487" s="15" t="s">
        <v>29</v>
      </c>
      <c r="P2487" s="46" t="s">
        <v>163</v>
      </c>
      <c r="Q2487" s="46" t="s">
        <v>58</v>
      </c>
    </row>
    <row r="2488" spans="1:17" hidden="1">
      <c r="A2488" s="12">
        <v>42047</v>
      </c>
      <c r="B2488" t="s">
        <v>608</v>
      </c>
      <c r="C2488" s="1">
        <v>-10300</v>
      </c>
      <c r="D2488" s="1">
        <v>2306.11</v>
      </c>
      <c r="E2488" s="42">
        <v>10300</v>
      </c>
      <c r="F2488" s="241" t="s">
        <v>30</v>
      </c>
      <c r="G2488" s="242" t="s">
        <v>58</v>
      </c>
      <c r="H2488" s="241" t="s">
        <v>20</v>
      </c>
      <c r="I2488" s="13">
        <v>2</v>
      </c>
      <c r="J2488" s="14">
        <v>2015</v>
      </c>
      <c r="K2488" s="246" t="s">
        <v>31</v>
      </c>
      <c r="L2488" s="247" t="s">
        <v>174</v>
      </c>
      <c r="M2488" s="249" t="s">
        <v>23</v>
      </c>
      <c r="N2488" s="15" t="s">
        <v>28</v>
      </c>
      <c r="O2488" s="15" t="s">
        <v>24</v>
      </c>
      <c r="P2488" s="46" t="s">
        <v>161</v>
      </c>
      <c r="Q2488" s="46" t="s">
        <v>58</v>
      </c>
    </row>
    <row r="2489" spans="1:17" hidden="1">
      <c r="A2489" s="12">
        <v>42047</v>
      </c>
      <c r="B2489" t="s">
        <v>50</v>
      </c>
      <c r="C2489" s="1">
        <v>-45</v>
      </c>
      <c r="D2489" s="1">
        <v>2261.11</v>
      </c>
      <c r="E2489" s="42">
        <v>45</v>
      </c>
      <c r="F2489" s="241" t="s">
        <v>30</v>
      </c>
      <c r="G2489" s="242" t="s">
        <v>58</v>
      </c>
      <c r="H2489" s="241" t="s">
        <v>20</v>
      </c>
      <c r="I2489" s="13">
        <v>2</v>
      </c>
      <c r="J2489" s="14">
        <v>2015</v>
      </c>
      <c r="K2489" s="246" t="s">
        <v>51</v>
      </c>
      <c r="L2489" s="247" t="s">
        <v>52</v>
      </c>
      <c r="M2489" s="247" t="s">
        <v>23</v>
      </c>
      <c r="N2489" s="15" t="s">
        <v>28</v>
      </c>
      <c r="O2489" s="15" t="s">
        <v>29</v>
      </c>
      <c r="P2489" s="46" t="s">
        <v>161</v>
      </c>
      <c r="Q2489" s="46" t="s">
        <v>58</v>
      </c>
    </row>
    <row r="2490" spans="1:17" hidden="1">
      <c r="A2490" s="12">
        <v>42047</v>
      </c>
      <c r="B2490" t="s">
        <v>50</v>
      </c>
      <c r="C2490" s="1">
        <v>-15</v>
      </c>
      <c r="D2490" s="1">
        <v>2246.11</v>
      </c>
      <c r="E2490" s="42">
        <v>15</v>
      </c>
      <c r="F2490" s="241" t="s">
        <v>30</v>
      </c>
      <c r="G2490" s="242" t="s">
        <v>58</v>
      </c>
      <c r="H2490" s="241" t="s">
        <v>20</v>
      </c>
      <c r="I2490" s="13">
        <v>2</v>
      </c>
      <c r="J2490" s="14">
        <v>2015</v>
      </c>
      <c r="K2490" s="246" t="s">
        <v>53</v>
      </c>
      <c r="L2490" s="247" t="s">
        <v>52</v>
      </c>
      <c r="M2490" s="247" t="s">
        <v>23</v>
      </c>
      <c r="N2490" s="15" t="s">
        <v>28</v>
      </c>
      <c r="O2490" s="15" t="s">
        <v>29</v>
      </c>
      <c r="P2490" s="46" t="s">
        <v>161</v>
      </c>
      <c r="Q2490" s="46" t="s">
        <v>58</v>
      </c>
    </row>
    <row r="2491" spans="1:17" hidden="1">
      <c r="A2491" s="12">
        <v>42048</v>
      </c>
      <c r="B2491" t="s">
        <v>25</v>
      </c>
      <c r="C2491" s="1">
        <v>662.58</v>
      </c>
      <c r="D2491" s="1">
        <v>2908.69</v>
      </c>
      <c r="E2491" s="42">
        <v>-662.58</v>
      </c>
      <c r="F2491" s="241" t="s">
        <v>18</v>
      </c>
      <c r="G2491" s="242" t="s">
        <v>58</v>
      </c>
      <c r="H2491" s="241" t="s">
        <v>20</v>
      </c>
      <c r="I2491" s="13">
        <v>2</v>
      </c>
      <c r="J2491" s="14">
        <v>2015</v>
      </c>
      <c r="K2491" s="244" t="s">
        <v>26</v>
      </c>
      <c r="L2491" s="245" t="s">
        <v>27</v>
      </c>
      <c r="M2491" s="245" t="s">
        <v>27</v>
      </c>
      <c r="N2491" s="15" t="s">
        <v>28</v>
      </c>
      <c r="O2491" s="15" t="s">
        <v>29</v>
      </c>
      <c r="P2491" s="46" t="s">
        <v>163</v>
      </c>
      <c r="Q2491" s="46" t="s">
        <v>58</v>
      </c>
    </row>
    <row r="2492" spans="1:17" hidden="1">
      <c r="A2492" s="12">
        <v>42048</v>
      </c>
      <c r="B2492" t="s">
        <v>609</v>
      </c>
      <c r="C2492" s="1">
        <v>-300</v>
      </c>
      <c r="D2492" s="1">
        <v>2608.69</v>
      </c>
      <c r="E2492" s="42">
        <v>300</v>
      </c>
      <c r="F2492" s="241" t="s">
        <v>30</v>
      </c>
      <c r="G2492" s="242" t="s">
        <v>58</v>
      </c>
      <c r="H2492" s="241" t="s">
        <v>20</v>
      </c>
      <c r="I2492" s="13">
        <v>2</v>
      </c>
      <c r="J2492" s="14">
        <v>2015</v>
      </c>
      <c r="K2492" s="246" t="s">
        <v>158</v>
      </c>
      <c r="L2492" s="247" t="s">
        <v>59</v>
      </c>
      <c r="M2492" s="247" t="s">
        <v>23</v>
      </c>
      <c r="N2492" s="15" t="s">
        <v>20</v>
      </c>
      <c r="O2492" s="15" t="s">
        <v>24</v>
      </c>
      <c r="P2492" s="46" t="s">
        <v>168</v>
      </c>
      <c r="Q2492" s="46" t="s">
        <v>58</v>
      </c>
    </row>
    <row r="2493" spans="1:17" hidden="1">
      <c r="A2493" s="12">
        <v>42052</v>
      </c>
      <c r="B2493" t="s">
        <v>610</v>
      </c>
      <c r="C2493" s="1">
        <v>599.98</v>
      </c>
      <c r="D2493" s="1">
        <v>3208.67</v>
      </c>
      <c r="E2493" s="42">
        <v>-599.98</v>
      </c>
      <c r="F2493" s="241" t="s">
        <v>18</v>
      </c>
      <c r="G2493" s="242" t="s">
        <v>58</v>
      </c>
      <c r="H2493" s="243" t="s">
        <v>20</v>
      </c>
      <c r="I2493" s="13">
        <v>2</v>
      </c>
      <c r="J2493" s="14">
        <v>2015</v>
      </c>
      <c r="K2493" s="244" t="s">
        <v>21</v>
      </c>
      <c r="L2493" s="245" t="s">
        <v>22</v>
      </c>
      <c r="M2493" s="245" t="s">
        <v>23</v>
      </c>
      <c r="N2493" s="15" t="s">
        <v>20</v>
      </c>
      <c r="O2493" s="15" t="s">
        <v>24</v>
      </c>
      <c r="P2493" s="46" t="s">
        <v>171</v>
      </c>
      <c r="Q2493" s="46" t="s">
        <v>58</v>
      </c>
    </row>
    <row r="2494" spans="1:17" hidden="1">
      <c r="A2494" s="12">
        <v>42052</v>
      </c>
      <c r="B2494" t="s">
        <v>25</v>
      </c>
      <c r="C2494" s="1">
        <v>435.73</v>
      </c>
      <c r="D2494" s="1">
        <v>3644.4</v>
      </c>
      <c r="E2494" s="42">
        <v>-435.73</v>
      </c>
      <c r="F2494" s="241" t="s">
        <v>18</v>
      </c>
      <c r="G2494" s="242" t="s">
        <v>58</v>
      </c>
      <c r="H2494" s="241" t="s">
        <v>20</v>
      </c>
      <c r="I2494" s="13">
        <v>2</v>
      </c>
      <c r="J2494" s="14">
        <v>2015</v>
      </c>
      <c r="K2494" s="244" t="s">
        <v>26</v>
      </c>
      <c r="L2494" s="245" t="s">
        <v>27</v>
      </c>
      <c r="M2494" s="245" t="s">
        <v>27</v>
      </c>
      <c r="N2494" s="15" t="s">
        <v>28</v>
      </c>
      <c r="O2494" s="15" t="s">
        <v>29</v>
      </c>
      <c r="P2494" s="46" t="s">
        <v>163</v>
      </c>
      <c r="Q2494" s="46" t="s">
        <v>58</v>
      </c>
    </row>
    <row r="2495" spans="1:17" hidden="1">
      <c r="A2495" s="12">
        <v>42052</v>
      </c>
      <c r="B2495" t="s">
        <v>25</v>
      </c>
      <c r="C2495" s="1">
        <v>325.35000000000002</v>
      </c>
      <c r="D2495" s="1">
        <v>3969.75</v>
      </c>
      <c r="E2495" s="42">
        <v>-325.35000000000002</v>
      </c>
      <c r="F2495" s="241" t="s">
        <v>18</v>
      </c>
      <c r="G2495" s="242" t="s">
        <v>58</v>
      </c>
      <c r="H2495" s="241" t="s">
        <v>20</v>
      </c>
      <c r="I2495" s="13">
        <v>2</v>
      </c>
      <c r="J2495" s="14">
        <v>2015</v>
      </c>
      <c r="K2495" s="244" t="s">
        <v>26</v>
      </c>
      <c r="L2495" s="245" t="s">
        <v>27</v>
      </c>
      <c r="M2495" s="245" t="s">
        <v>27</v>
      </c>
      <c r="N2495" s="15" t="s">
        <v>28</v>
      </c>
      <c r="O2495" s="15" t="s">
        <v>29</v>
      </c>
      <c r="P2495" s="46" t="s">
        <v>163</v>
      </c>
      <c r="Q2495" s="46" t="s">
        <v>58</v>
      </c>
    </row>
    <row r="2496" spans="1:17" hidden="1">
      <c r="A2496" s="12">
        <v>42052</v>
      </c>
      <c r="B2496" t="s">
        <v>25</v>
      </c>
      <c r="C2496" s="1">
        <v>249.7</v>
      </c>
      <c r="D2496" s="1">
        <v>4219.45</v>
      </c>
      <c r="E2496" s="42">
        <v>-249.7</v>
      </c>
      <c r="F2496" s="241" t="s">
        <v>18</v>
      </c>
      <c r="G2496" s="242" t="s">
        <v>58</v>
      </c>
      <c r="H2496" s="241" t="s">
        <v>20</v>
      </c>
      <c r="I2496" s="13">
        <v>2</v>
      </c>
      <c r="J2496" s="14">
        <v>2015</v>
      </c>
      <c r="K2496" s="244" t="s">
        <v>26</v>
      </c>
      <c r="L2496" s="245" t="s">
        <v>27</v>
      </c>
      <c r="M2496" s="245" t="s">
        <v>27</v>
      </c>
      <c r="N2496" s="15" t="s">
        <v>28</v>
      </c>
      <c r="O2496" s="15" t="s">
        <v>29</v>
      </c>
      <c r="P2496" s="46" t="s">
        <v>163</v>
      </c>
      <c r="Q2496" s="46" t="s">
        <v>58</v>
      </c>
    </row>
    <row r="2497" spans="1:17" hidden="1">
      <c r="A2497" s="12">
        <v>42052</v>
      </c>
      <c r="B2497" t="s">
        <v>25</v>
      </c>
      <c r="C2497" s="1">
        <v>242.5</v>
      </c>
      <c r="D2497" s="1">
        <v>4461.95</v>
      </c>
      <c r="E2497" s="42">
        <v>-242.5</v>
      </c>
      <c r="F2497" s="241" t="s">
        <v>18</v>
      </c>
      <c r="G2497" s="242" t="s">
        <v>58</v>
      </c>
      <c r="H2497" s="241" t="s">
        <v>20</v>
      </c>
      <c r="I2497" s="13">
        <v>2</v>
      </c>
      <c r="J2497" s="14">
        <v>2015</v>
      </c>
      <c r="K2497" s="244" t="s">
        <v>26</v>
      </c>
      <c r="L2497" s="245" t="s">
        <v>27</v>
      </c>
      <c r="M2497" s="245" t="s">
        <v>27</v>
      </c>
      <c r="N2497" s="15" t="s">
        <v>28</v>
      </c>
      <c r="O2497" s="15" t="s">
        <v>29</v>
      </c>
      <c r="P2497" s="46" t="s">
        <v>163</v>
      </c>
      <c r="Q2497" s="46" t="s">
        <v>58</v>
      </c>
    </row>
    <row r="2498" spans="1:17" hidden="1">
      <c r="A2498" s="12">
        <v>42052</v>
      </c>
      <c r="B2498" t="s">
        <v>611</v>
      </c>
      <c r="C2498" s="1">
        <v>150.28</v>
      </c>
      <c r="D2498" s="1">
        <v>4612.2299999999996</v>
      </c>
      <c r="E2498" s="42">
        <v>-150.28</v>
      </c>
      <c r="F2498" s="241" t="s">
        <v>18</v>
      </c>
      <c r="G2498" s="242" t="s">
        <v>58</v>
      </c>
      <c r="H2498" s="241" t="s">
        <v>20</v>
      </c>
      <c r="I2498" s="13">
        <v>2</v>
      </c>
      <c r="J2498" s="14">
        <v>2015</v>
      </c>
      <c r="K2498" s="246" t="s">
        <v>26</v>
      </c>
      <c r="L2498" s="247" t="s">
        <v>162</v>
      </c>
      <c r="M2498" s="247" t="s">
        <v>264</v>
      </c>
      <c r="N2498" s="15" t="s">
        <v>28</v>
      </c>
      <c r="O2498" s="15" t="s">
        <v>29</v>
      </c>
      <c r="P2498" s="46" t="s">
        <v>163</v>
      </c>
      <c r="Q2498" s="46" t="s">
        <v>58</v>
      </c>
    </row>
    <row r="2499" spans="1:17" hidden="1">
      <c r="A2499" s="12">
        <v>42052</v>
      </c>
      <c r="B2499" t="s">
        <v>612</v>
      </c>
      <c r="C2499" s="1">
        <v>-1000</v>
      </c>
      <c r="D2499" s="1">
        <v>3612.23</v>
      </c>
      <c r="E2499" s="42">
        <v>1000</v>
      </c>
      <c r="F2499" s="241" t="s">
        <v>30</v>
      </c>
      <c r="G2499" s="242" t="s">
        <v>58</v>
      </c>
      <c r="H2499" s="241" t="s">
        <v>20</v>
      </c>
      <c r="I2499" s="13">
        <v>2</v>
      </c>
      <c r="J2499" s="14">
        <v>2015</v>
      </c>
      <c r="K2499" s="246" t="s">
        <v>158</v>
      </c>
      <c r="L2499" s="247" t="s">
        <v>59</v>
      </c>
      <c r="M2499" s="247" t="s">
        <v>23</v>
      </c>
      <c r="N2499" s="15" t="s">
        <v>20</v>
      </c>
      <c r="O2499" s="15" t="s">
        <v>24</v>
      </c>
      <c r="P2499" s="46" t="s">
        <v>168</v>
      </c>
      <c r="Q2499" s="46" t="s">
        <v>58</v>
      </c>
    </row>
    <row r="2500" spans="1:17" hidden="1">
      <c r="A2500" s="12">
        <v>42053</v>
      </c>
      <c r="B2500" t="s">
        <v>613</v>
      </c>
      <c r="C2500" s="1">
        <v>3520.11</v>
      </c>
      <c r="D2500" s="1">
        <v>7132.34</v>
      </c>
      <c r="E2500" s="42">
        <v>-3520.11</v>
      </c>
      <c r="F2500" s="241" t="s">
        <v>18</v>
      </c>
      <c r="G2500" s="242" t="s">
        <v>58</v>
      </c>
      <c r="H2500" s="241" t="s">
        <v>20</v>
      </c>
      <c r="I2500" s="13">
        <v>2</v>
      </c>
      <c r="J2500" s="14">
        <v>2015</v>
      </c>
      <c r="K2500" s="246" t="s">
        <v>26</v>
      </c>
      <c r="L2500" s="247" t="s">
        <v>164</v>
      </c>
      <c r="M2500" s="247" t="s">
        <v>272</v>
      </c>
      <c r="N2500" s="15" t="s">
        <v>28</v>
      </c>
      <c r="O2500" s="15" t="s">
        <v>29</v>
      </c>
      <c r="P2500" s="46" t="s">
        <v>163</v>
      </c>
      <c r="Q2500" s="46" t="s">
        <v>58</v>
      </c>
    </row>
    <row r="2501" spans="1:17" hidden="1">
      <c r="A2501" s="12">
        <v>42053</v>
      </c>
      <c r="B2501" t="s">
        <v>25</v>
      </c>
      <c r="C2501" s="1">
        <v>230.77</v>
      </c>
      <c r="D2501" s="1">
        <v>7363.11</v>
      </c>
      <c r="E2501" s="42">
        <v>-230.77</v>
      </c>
      <c r="F2501" s="241" t="s">
        <v>18</v>
      </c>
      <c r="G2501" s="242" t="s">
        <v>58</v>
      </c>
      <c r="H2501" s="241" t="s">
        <v>20</v>
      </c>
      <c r="I2501" s="13">
        <v>2</v>
      </c>
      <c r="J2501" s="14">
        <v>2015</v>
      </c>
      <c r="K2501" s="244" t="s">
        <v>26</v>
      </c>
      <c r="L2501" s="245" t="s">
        <v>27</v>
      </c>
      <c r="M2501" s="245" t="s">
        <v>27</v>
      </c>
      <c r="N2501" s="15" t="s">
        <v>28</v>
      </c>
      <c r="O2501" s="15" t="s">
        <v>29</v>
      </c>
      <c r="P2501" s="46" t="s">
        <v>163</v>
      </c>
      <c r="Q2501" s="46" t="s">
        <v>58</v>
      </c>
    </row>
    <row r="2502" spans="1:17" hidden="1">
      <c r="A2502" s="12">
        <v>42053</v>
      </c>
      <c r="B2502" t="s">
        <v>69</v>
      </c>
      <c r="C2502" s="1">
        <v>-405.94</v>
      </c>
      <c r="D2502" s="1">
        <v>6957.17</v>
      </c>
      <c r="E2502" s="42">
        <v>405.94</v>
      </c>
      <c r="F2502" s="241" t="s">
        <v>30</v>
      </c>
      <c r="G2502" s="242" t="s">
        <v>58</v>
      </c>
      <c r="H2502" s="241" t="s">
        <v>20</v>
      </c>
      <c r="I2502" s="13">
        <v>2</v>
      </c>
      <c r="J2502" s="14">
        <v>2015</v>
      </c>
      <c r="K2502" s="244" t="s">
        <v>70</v>
      </c>
      <c r="L2502" s="245" t="s">
        <v>614</v>
      </c>
      <c r="M2502" s="245" t="s">
        <v>281</v>
      </c>
      <c r="N2502" s="15" t="s">
        <v>28</v>
      </c>
      <c r="O2502" s="15" t="s">
        <v>29</v>
      </c>
      <c r="P2502" s="46" t="s">
        <v>161</v>
      </c>
      <c r="Q2502" s="46" t="s">
        <v>58</v>
      </c>
    </row>
    <row r="2503" spans="1:17" hidden="1">
      <c r="A2503" s="12">
        <v>42053</v>
      </c>
      <c r="B2503" t="s">
        <v>69</v>
      </c>
      <c r="C2503" s="1">
        <v>-393.26</v>
      </c>
      <c r="D2503" s="1">
        <v>6563.91</v>
      </c>
      <c r="E2503" s="42">
        <v>393.26</v>
      </c>
      <c r="F2503" s="241" t="s">
        <v>30</v>
      </c>
      <c r="G2503" s="242" t="s">
        <v>58</v>
      </c>
      <c r="H2503" s="241" t="s">
        <v>20</v>
      </c>
      <c r="I2503" s="13">
        <v>2</v>
      </c>
      <c r="J2503" s="14">
        <v>2015</v>
      </c>
      <c r="K2503" s="244" t="s">
        <v>70</v>
      </c>
      <c r="L2503" s="245" t="s">
        <v>71</v>
      </c>
      <c r="M2503" s="245" t="s">
        <v>299</v>
      </c>
      <c r="N2503" s="15" t="s">
        <v>28</v>
      </c>
      <c r="O2503" s="15" t="s">
        <v>29</v>
      </c>
      <c r="P2503" s="46" t="s">
        <v>161</v>
      </c>
      <c r="Q2503" s="46" t="s">
        <v>58</v>
      </c>
    </row>
    <row r="2504" spans="1:17" hidden="1">
      <c r="A2504" s="12">
        <v>42053</v>
      </c>
      <c r="B2504" t="s">
        <v>69</v>
      </c>
      <c r="C2504" s="1">
        <v>-309.36</v>
      </c>
      <c r="D2504" s="1">
        <v>6254.55</v>
      </c>
      <c r="E2504" s="42">
        <v>309.36</v>
      </c>
      <c r="F2504" s="241" t="s">
        <v>30</v>
      </c>
      <c r="G2504" s="242" t="s">
        <v>58</v>
      </c>
      <c r="H2504" s="241" t="s">
        <v>20</v>
      </c>
      <c r="I2504" s="13">
        <v>2</v>
      </c>
      <c r="J2504" s="14">
        <v>2015</v>
      </c>
      <c r="K2504" s="244" t="s">
        <v>70</v>
      </c>
      <c r="L2504" s="245" t="s">
        <v>177</v>
      </c>
      <c r="M2504" s="245" t="s">
        <v>299</v>
      </c>
      <c r="N2504" s="15" t="s">
        <v>28</v>
      </c>
      <c r="O2504" s="15" t="s">
        <v>29</v>
      </c>
      <c r="P2504" s="46" t="s">
        <v>161</v>
      </c>
      <c r="Q2504" s="46" t="s">
        <v>58</v>
      </c>
    </row>
    <row r="2505" spans="1:17" hidden="1">
      <c r="A2505" s="12">
        <v>42053</v>
      </c>
      <c r="B2505" t="s">
        <v>615</v>
      </c>
      <c r="C2505" s="1">
        <v>-166.79</v>
      </c>
      <c r="D2505" s="1">
        <v>6087.76</v>
      </c>
      <c r="E2505" s="42">
        <v>166.79</v>
      </c>
      <c r="F2505" s="241" t="s">
        <v>30</v>
      </c>
      <c r="G2505" s="242" t="s">
        <v>58</v>
      </c>
      <c r="H2505" s="241" t="s">
        <v>20</v>
      </c>
      <c r="I2505" s="13">
        <v>2</v>
      </c>
      <c r="J2505" s="14">
        <v>2015</v>
      </c>
      <c r="K2505" s="244" t="s">
        <v>81</v>
      </c>
      <c r="L2505" s="245" t="s">
        <v>82</v>
      </c>
      <c r="M2505" s="245" t="s">
        <v>23</v>
      </c>
      <c r="N2505" s="15" t="s">
        <v>20</v>
      </c>
      <c r="O2505" s="15" t="s">
        <v>24</v>
      </c>
      <c r="P2505" s="46" t="s">
        <v>2190</v>
      </c>
      <c r="Q2505" s="46" t="s">
        <v>58</v>
      </c>
    </row>
    <row r="2506" spans="1:17" hidden="1">
      <c r="A2506" s="12">
        <v>42054</v>
      </c>
      <c r="B2506" t="s">
        <v>25</v>
      </c>
      <c r="C2506" s="1">
        <v>704.98</v>
      </c>
      <c r="D2506" s="1">
        <v>6792.74</v>
      </c>
      <c r="E2506" s="42">
        <v>-704.98</v>
      </c>
      <c r="F2506" s="241" t="s">
        <v>18</v>
      </c>
      <c r="G2506" s="242" t="s">
        <v>58</v>
      </c>
      <c r="H2506" s="241" t="s">
        <v>20</v>
      </c>
      <c r="I2506" s="13">
        <v>2</v>
      </c>
      <c r="J2506" s="14">
        <v>2015</v>
      </c>
      <c r="K2506" s="244" t="s">
        <v>26</v>
      </c>
      <c r="L2506" s="245" t="s">
        <v>27</v>
      </c>
      <c r="M2506" s="245" t="s">
        <v>27</v>
      </c>
      <c r="N2506" s="15" t="s">
        <v>28</v>
      </c>
      <c r="O2506" s="15" t="s">
        <v>29</v>
      </c>
      <c r="P2506" s="46" t="s">
        <v>163</v>
      </c>
      <c r="Q2506" s="46" t="s">
        <v>58</v>
      </c>
    </row>
    <row r="2507" spans="1:17" hidden="1">
      <c r="A2507" s="12">
        <v>42054</v>
      </c>
      <c r="B2507" t="s">
        <v>616</v>
      </c>
      <c r="C2507" s="1">
        <v>-797.63</v>
      </c>
      <c r="D2507" s="1">
        <v>5995.11</v>
      </c>
      <c r="E2507" s="42">
        <v>797.63</v>
      </c>
      <c r="F2507" s="241" t="s">
        <v>30</v>
      </c>
      <c r="G2507" s="242" t="s">
        <v>58</v>
      </c>
      <c r="H2507" s="241" t="s">
        <v>20</v>
      </c>
      <c r="I2507" s="13">
        <v>2</v>
      </c>
      <c r="J2507" s="14">
        <v>2015</v>
      </c>
      <c r="K2507" s="244" t="s">
        <v>40</v>
      </c>
      <c r="L2507" s="245" t="s">
        <v>41</v>
      </c>
      <c r="M2507" s="245" t="s">
        <v>299</v>
      </c>
      <c r="N2507" s="15" t="s">
        <v>28</v>
      </c>
      <c r="O2507" s="15" t="s">
        <v>29</v>
      </c>
      <c r="P2507" s="46" t="s">
        <v>161</v>
      </c>
      <c r="Q2507" s="46" t="s">
        <v>58</v>
      </c>
    </row>
    <row r="2508" spans="1:17" hidden="1">
      <c r="A2508" s="12">
        <v>42055</v>
      </c>
      <c r="B2508" t="s">
        <v>25</v>
      </c>
      <c r="C2508" s="1">
        <v>370.47</v>
      </c>
      <c r="D2508" s="1">
        <v>6365.58</v>
      </c>
      <c r="E2508" s="42">
        <v>-370.47</v>
      </c>
      <c r="F2508" s="241" t="s">
        <v>18</v>
      </c>
      <c r="G2508" s="242" t="s">
        <v>58</v>
      </c>
      <c r="H2508" s="241" t="s">
        <v>20</v>
      </c>
      <c r="I2508" s="13">
        <v>2</v>
      </c>
      <c r="J2508" s="14">
        <v>2015</v>
      </c>
      <c r="K2508" s="244" t="s">
        <v>26</v>
      </c>
      <c r="L2508" s="245" t="s">
        <v>27</v>
      </c>
      <c r="M2508" s="245" t="s">
        <v>27</v>
      </c>
      <c r="N2508" s="15" t="s">
        <v>28</v>
      </c>
      <c r="O2508" s="15" t="s">
        <v>29</v>
      </c>
      <c r="P2508" s="46" t="s">
        <v>163</v>
      </c>
      <c r="Q2508" s="46" t="s">
        <v>58</v>
      </c>
    </row>
    <row r="2509" spans="1:17" hidden="1">
      <c r="A2509" s="12">
        <v>42058</v>
      </c>
      <c r="B2509" t="s">
        <v>617</v>
      </c>
      <c r="C2509" s="1">
        <v>17348.12</v>
      </c>
      <c r="D2509" s="1">
        <v>23713.7</v>
      </c>
      <c r="E2509" s="42">
        <v>-17348.12</v>
      </c>
      <c r="F2509" s="241" t="s">
        <v>18</v>
      </c>
      <c r="G2509" s="242" t="s">
        <v>58</v>
      </c>
      <c r="H2509" s="241" t="s">
        <v>20</v>
      </c>
      <c r="I2509" s="13">
        <v>2</v>
      </c>
      <c r="J2509" s="14">
        <v>2015</v>
      </c>
      <c r="K2509" s="246" t="s">
        <v>26</v>
      </c>
      <c r="L2509" s="247" t="s">
        <v>54</v>
      </c>
      <c r="M2509" s="249" t="s">
        <v>279</v>
      </c>
      <c r="N2509" s="15" t="s">
        <v>28</v>
      </c>
      <c r="O2509" s="15" t="s">
        <v>29</v>
      </c>
      <c r="P2509" s="46" t="s">
        <v>163</v>
      </c>
      <c r="Q2509" s="46" t="s">
        <v>58</v>
      </c>
    </row>
    <row r="2510" spans="1:17" hidden="1">
      <c r="A2510" s="12">
        <v>42058</v>
      </c>
      <c r="B2510" t="s">
        <v>618</v>
      </c>
      <c r="C2510" s="1">
        <v>407.55</v>
      </c>
      <c r="D2510" s="1">
        <v>24121.25</v>
      </c>
      <c r="E2510" s="42">
        <v>-407.55</v>
      </c>
      <c r="F2510" s="241" t="s">
        <v>18</v>
      </c>
      <c r="G2510" s="242" t="s">
        <v>58</v>
      </c>
      <c r="H2510" s="241" t="s">
        <v>20</v>
      </c>
      <c r="I2510" s="13">
        <v>2</v>
      </c>
      <c r="J2510" s="14">
        <v>2015</v>
      </c>
      <c r="K2510" s="246" t="s">
        <v>26</v>
      </c>
      <c r="L2510" s="247" t="s">
        <v>166</v>
      </c>
      <c r="M2510" s="247" t="s">
        <v>266</v>
      </c>
      <c r="N2510" s="15" t="s">
        <v>28</v>
      </c>
      <c r="O2510" s="15" t="s">
        <v>29</v>
      </c>
      <c r="P2510" s="46" t="s">
        <v>163</v>
      </c>
      <c r="Q2510" s="46" t="s">
        <v>58</v>
      </c>
    </row>
    <row r="2511" spans="1:17" hidden="1">
      <c r="A2511" s="12">
        <v>42058</v>
      </c>
      <c r="B2511" t="s">
        <v>619</v>
      </c>
      <c r="C2511" s="1">
        <v>369.19</v>
      </c>
      <c r="D2511" s="1">
        <v>24490.44</v>
      </c>
      <c r="E2511" s="42">
        <v>-369.19</v>
      </c>
      <c r="F2511" s="241" t="s">
        <v>18</v>
      </c>
      <c r="G2511" s="242" t="s">
        <v>58</v>
      </c>
      <c r="H2511" s="241" t="s">
        <v>20</v>
      </c>
      <c r="I2511" s="13">
        <v>2</v>
      </c>
      <c r="J2511" s="14">
        <v>2015</v>
      </c>
      <c r="K2511" s="246" t="s">
        <v>26</v>
      </c>
      <c r="L2511" s="247" t="s">
        <v>165</v>
      </c>
      <c r="M2511" s="247" t="s">
        <v>270</v>
      </c>
      <c r="N2511" s="15" t="s">
        <v>28</v>
      </c>
      <c r="O2511" s="15" t="s">
        <v>29</v>
      </c>
      <c r="P2511" s="46" t="s">
        <v>163</v>
      </c>
      <c r="Q2511" s="46" t="s">
        <v>58</v>
      </c>
    </row>
    <row r="2512" spans="1:17" hidden="1">
      <c r="A2512" s="12">
        <v>42058</v>
      </c>
      <c r="B2512" t="s">
        <v>25</v>
      </c>
      <c r="C2512" s="1">
        <v>333.36</v>
      </c>
      <c r="D2512" s="1">
        <v>24823.8</v>
      </c>
      <c r="E2512" s="42">
        <v>-333.36</v>
      </c>
      <c r="F2512" s="241" t="s">
        <v>18</v>
      </c>
      <c r="G2512" s="242" t="s">
        <v>58</v>
      </c>
      <c r="H2512" s="241" t="s">
        <v>20</v>
      </c>
      <c r="I2512" s="13">
        <v>2</v>
      </c>
      <c r="J2512" s="14">
        <v>2015</v>
      </c>
      <c r="K2512" s="244" t="s">
        <v>26</v>
      </c>
      <c r="L2512" s="245" t="s">
        <v>27</v>
      </c>
      <c r="M2512" s="245" t="s">
        <v>27</v>
      </c>
      <c r="N2512" s="15" t="s">
        <v>28</v>
      </c>
      <c r="O2512" s="15" t="s">
        <v>29</v>
      </c>
      <c r="P2512" s="46" t="s">
        <v>163</v>
      </c>
      <c r="Q2512" s="46" t="s">
        <v>58</v>
      </c>
    </row>
    <row r="2513" spans="1:17" hidden="1">
      <c r="A2513" s="12">
        <v>42058</v>
      </c>
      <c r="B2513" t="s">
        <v>25</v>
      </c>
      <c r="C2513" s="1">
        <v>102.19</v>
      </c>
      <c r="D2513" s="1">
        <v>24925.99</v>
      </c>
      <c r="E2513" s="42">
        <v>-102.19</v>
      </c>
      <c r="F2513" s="241" t="s">
        <v>18</v>
      </c>
      <c r="G2513" s="242" t="s">
        <v>58</v>
      </c>
      <c r="H2513" s="241" t="s">
        <v>20</v>
      </c>
      <c r="I2513" s="13">
        <v>2</v>
      </c>
      <c r="J2513" s="14">
        <v>2015</v>
      </c>
      <c r="K2513" s="244" t="s">
        <v>26</v>
      </c>
      <c r="L2513" s="245" t="s">
        <v>27</v>
      </c>
      <c r="M2513" s="245" t="s">
        <v>27</v>
      </c>
      <c r="N2513" s="15" t="s">
        <v>28</v>
      </c>
      <c r="O2513" s="15" t="s">
        <v>29</v>
      </c>
      <c r="P2513" s="46" t="s">
        <v>163</v>
      </c>
      <c r="Q2513" s="46" t="s">
        <v>58</v>
      </c>
    </row>
    <row r="2514" spans="1:17" hidden="1">
      <c r="A2514" s="12">
        <v>42058</v>
      </c>
      <c r="B2514" t="s">
        <v>620</v>
      </c>
      <c r="C2514" s="1">
        <v>-500</v>
      </c>
      <c r="D2514" s="1">
        <v>24425.99</v>
      </c>
      <c r="E2514" s="42">
        <v>500</v>
      </c>
      <c r="F2514" s="241" t="s">
        <v>30</v>
      </c>
      <c r="G2514" s="242" t="s">
        <v>58</v>
      </c>
      <c r="H2514" s="241" t="s">
        <v>20</v>
      </c>
      <c r="I2514" s="13">
        <v>2</v>
      </c>
      <c r="J2514" s="14">
        <v>2015</v>
      </c>
      <c r="K2514" s="244" t="s">
        <v>34</v>
      </c>
      <c r="L2514" s="245" t="s">
        <v>35</v>
      </c>
      <c r="M2514" s="245" t="s">
        <v>299</v>
      </c>
      <c r="N2514" s="15" t="s">
        <v>28</v>
      </c>
      <c r="O2514" s="15" t="s">
        <v>29</v>
      </c>
      <c r="P2514" s="46" t="s">
        <v>161</v>
      </c>
      <c r="Q2514" s="46" t="s">
        <v>58</v>
      </c>
    </row>
    <row r="2515" spans="1:17" hidden="1">
      <c r="A2515" s="12">
        <v>42059</v>
      </c>
      <c r="B2515" t="s">
        <v>25</v>
      </c>
      <c r="C2515" s="1">
        <v>355.41</v>
      </c>
      <c r="D2515" s="1">
        <v>24781.4</v>
      </c>
      <c r="E2515" s="42">
        <v>-355.41</v>
      </c>
      <c r="F2515" s="241" t="s">
        <v>18</v>
      </c>
      <c r="G2515" s="242" t="s">
        <v>58</v>
      </c>
      <c r="H2515" s="241" t="s">
        <v>20</v>
      </c>
      <c r="I2515" s="13">
        <v>2</v>
      </c>
      <c r="J2515" s="14">
        <v>2015</v>
      </c>
      <c r="K2515" s="244" t="s">
        <v>26</v>
      </c>
      <c r="L2515" s="245" t="s">
        <v>27</v>
      </c>
      <c r="M2515" s="245" t="s">
        <v>27</v>
      </c>
      <c r="N2515" s="15" t="s">
        <v>28</v>
      </c>
      <c r="O2515" s="15" t="s">
        <v>29</v>
      </c>
      <c r="P2515" s="46" t="s">
        <v>163</v>
      </c>
      <c r="Q2515" s="46" t="s">
        <v>58</v>
      </c>
    </row>
    <row r="2516" spans="1:17" hidden="1">
      <c r="A2516" s="12">
        <v>42059</v>
      </c>
      <c r="B2516" t="s">
        <v>621</v>
      </c>
      <c r="C2516" s="1">
        <v>-500</v>
      </c>
      <c r="D2516" s="1">
        <v>24281.4</v>
      </c>
      <c r="E2516" s="42">
        <v>500</v>
      </c>
      <c r="F2516" s="241" t="s">
        <v>30</v>
      </c>
      <c r="G2516" s="242" t="s">
        <v>58</v>
      </c>
      <c r="H2516" s="241" t="s">
        <v>20</v>
      </c>
      <c r="I2516" s="13">
        <v>2</v>
      </c>
      <c r="J2516" s="14">
        <v>2015</v>
      </c>
      <c r="K2516" s="246" t="s">
        <v>158</v>
      </c>
      <c r="L2516" s="247" t="s">
        <v>59</v>
      </c>
      <c r="M2516" s="247" t="s">
        <v>23</v>
      </c>
      <c r="N2516" s="15" t="s">
        <v>20</v>
      </c>
      <c r="O2516" s="15" t="s">
        <v>24</v>
      </c>
      <c r="P2516" s="46" t="s">
        <v>168</v>
      </c>
      <c r="Q2516" s="46" t="s">
        <v>58</v>
      </c>
    </row>
    <row r="2517" spans="1:17" hidden="1">
      <c r="A2517" s="12">
        <v>42059</v>
      </c>
      <c r="B2517" t="s">
        <v>622</v>
      </c>
      <c r="C2517" s="1">
        <v>-500</v>
      </c>
      <c r="D2517" s="1">
        <v>23781.4</v>
      </c>
      <c r="E2517" s="42">
        <v>500</v>
      </c>
      <c r="F2517" s="241" t="s">
        <v>30</v>
      </c>
      <c r="G2517" s="242" t="s">
        <v>58</v>
      </c>
      <c r="H2517" s="241" t="s">
        <v>20</v>
      </c>
      <c r="I2517" s="13">
        <v>2</v>
      </c>
      <c r="J2517" s="14">
        <v>2015</v>
      </c>
      <c r="K2517" s="246" t="s">
        <v>158</v>
      </c>
      <c r="L2517" s="247" t="s">
        <v>59</v>
      </c>
      <c r="M2517" s="247" t="s">
        <v>23</v>
      </c>
      <c r="N2517" s="15" t="s">
        <v>20</v>
      </c>
      <c r="O2517" s="15" t="s">
        <v>24</v>
      </c>
      <c r="P2517" s="46" t="s">
        <v>168</v>
      </c>
      <c r="Q2517" s="46" t="s">
        <v>58</v>
      </c>
    </row>
    <row r="2518" spans="1:17" hidden="1">
      <c r="A2518" s="12">
        <v>42059</v>
      </c>
      <c r="B2518" t="s">
        <v>69</v>
      </c>
      <c r="C2518" s="1">
        <v>-421.52</v>
      </c>
      <c r="D2518" s="1">
        <v>23359.88</v>
      </c>
      <c r="E2518" s="42">
        <v>421.52</v>
      </c>
      <c r="F2518" s="241" t="s">
        <v>30</v>
      </c>
      <c r="G2518" s="242" t="s">
        <v>58</v>
      </c>
      <c r="H2518" s="241" t="s">
        <v>20</v>
      </c>
      <c r="I2518" s="13">
        <v>2</v>
      </c>
      <c r="J2518" s="14">
        <v>2015</v>
      </c>
      <c r="K2518" s="244" t="s">
        <v>70</v>
      </c>
      <c r="L2518" s="245" t="s">
        <v>614</v>
      </c>
      <c r="M2518" s="245" t="s">
        <v>281</v>
      </c>
      <c r="N2518" s="15" t="s">
        <v>28</v>
      </c>
      <c r="O2518" s="15" t="s">
        <v>29</v>
      </c>
      <c r="P2518" s="46" t="s">
        <v>161</v>
      </c>
      <c r="Q2518" s="46" t="s">
        <v>58</v>
      </c>
    </row>
    <row r="2519" spans="1:17" hidden="1">
      <c r="A2519" s="12">
        <v>42059</v>
      </c>
      <c r="B2519" t="s">
        <v>69</v>
      </c>
      <c r="C2519" s="1">
        <v>-412.47</v>
      </c>
      <c r="D2519" s="1">
        <v>22947.41</v>
      </c>
      <c r="E2519" s="42">
        <v>412.47</v>
      </c>
      <c r="F2519" s="241" t="s">
        <v>30</v>
      </c>
      <c r="G2519" s="242" t="s">
        <v>58</v>
      </c>
      <c r="H2519" s="241" t="s">
        <v>20</v>
      </c>
      <c r="I2519" s="13">
        <v>2</v>
      </c>
      <c r="J2519" s="14">
        <v>2015</v>
      </c>
      <c r="K2519" s="244" t="s">
        <v>70</v>
      </c>
      <c r="L2519" s="245" t="s">
        <v>71</v>
      </c>
      <c r="M2519" s="245" t="s">
        <v>299</v>
      </c>
      <c r="N2519" s="15" t="s">
        <v>28</v>
      </c>
      <c r="O2519" s="15" t="s">
        <v>29</v>
      </c>
      <c r="P2519" s="46" t="s">
        <v>161</v>
      </c>
      <c r="Q2519" s="46" t="s">
        <v>58</v>
      </c>
    </row>
    <row r="2520" spans="1:17" hidden="1">
      <c r="A2520" s="12">
        <v>42059</v>
      </c>
      <c r="B2520" t="s">
        <v>69</v>
      </c>
      <c r="C2520" s="1">
        <v>-331.26</v>
      </c>
      <c r="D2520" s="1">
        <v>22616.15</v>
      </c>
      <c r="E2520" s="42">
        <v>331.26</v>
      </c>
      <c r="F2520" s="241" t="s">
        <v>30</v>
      </c>
      <c r="G2520" s="242" t="s">
        <v>58</v>
      </c>
      <c r="H2520" s="241" t="s">
        <v>20</v>
      </c>
      <c r="I2520" s="13">
        <v>2</v>
      </c>
      <c r="J2520" s="14">
        <v>2015</v>
      </c>
      <c r="K2520" s="244" t="s">
        <v>70</v>
      </c>
      <c r="L2520" s="245" t="s">
        <v>177</v>
      </c>
      <c r="M2520" s="245" t="s">
        <v>299</v>
      </c>
      <c r="N2520" s="15" t="s">
        <v>28</v>
      </c>
      <c r="O2520" s="15" t="s">
        <v>29</v>
      </c>
      <c r="P2520" s="46" t="s">
        <v>161</v>
      </c>
      <c r="Q2520" s="46" t="s">
        <v>58</v>
      </c>
    </row>
    <row r="2521" spans="1:17" hidden="1">
      <c r="A2521" s="12">
        <v>42059</v>
      </c>
      <c r="B2521" t="s">
        <v>50</v>
      </c>
      <c r="C2521" s="1">
        <v>-15</v>
      </c>
      <c r="D2521" s="1">
        <v>22601.15</v>
      </c>
      <c r="E2521" s="42">
        <v>15</v>
      </c>
      <c r="F2521" s="241" t="s">
        <v>30</v>
      </c>
      <c r="G2521" s="242" t="s">
        <v>58</v>
      </c>
      <c r="H2521" s="241" t="s">
        <v>20</v>
      </c>
      <c r="I2521" s="13">
        <v>2</v>
      </c>
      <c r="J2521" s="14">
        <v>2015</v>
      </c>
      <c r="K2521" s="246" t="s">
        <v>53</v>
      </c>
      <c r="L2521" s="247" t="s">
        <v>52</v>
      </c>
      <c r="M2521" s="247" t="s">
        <v>23</v>
      </c>
      <c r="N2521" s="15" t="s">
        <v>28</v>
      </c>
      <c r="O2521" s="15" t="s">
        <v>29</v>
      </c>
      <c r="P2521" s="46" t="s">
        <v>161</v>
      </c>
      <c r="Q2521" s="46" t="s">
        <v>58</v>
      </c>
    </row>
    <row r="2522" spans="1:17" hidden="1">
      <c r="A2522" s="12">
        <v>42060</v>
      </c>
      <c r="B2522" t="s">
        <v>25</v>
      </c>
      <c r="C2522" s="1">
        <v>728.93</v>
      </c>
      <c r="D2522" s="1">
        <v>23330.080000000002</v>
      </c>
      <c r="E2522" s="42">
        <v>-728.93</v>
      </c>
      <c r="F2522" s="241" t="s">
        <v>18</v>
      </c>
      <c r="G2522" s="242" t="s">
        <v>58</v>
      </c>
      <c r="H2522" s="241" t="s">
        <v>20</v>
      </c>
      <c r="I2522" s="13">
        <v>2</v>
      </c>
      <c r="J2522" s="14">
        <v>2015</v>
      </c>
      <c r="K2522" s="244" t="s">
        <v>26</v>
      </c>
      <c r="L2522" s="245" t="s">
        <v>27</v>
      </c>
      <c r="M2522" s="245" t="s">
        <v>27</v>
      </c>
      <c r="N2522" s="15" t="s">
        <v>28</v>
      </c>
      <c r="O2522" s="15" t="s">
        <v>29</v>
      </c>
      <c r="P2522" s="46" t="s">
        <v>163</v>
      </c>
      <c r="Q2522" s="46" t="s">
        <v>58</v>
      </c>
    </row>
    <row r="2523" spans="1:17" hidden="1">
      <c r="A2523" s="12">
        <v>42060</v>
      </c>
      <c r="B2523" t="s">
        <v>623</v>
      </c>
      <c r="C2523" s="1">
        <v>-300</v>
      </c>
      <c r="D2523" s="1">
        <v>23030.080000000002</v>
      </c>
      <c r="E2523" s="42">
        <v>300</v>
      </c>
      <c r="F2523" s="241" t="s">
        <v>30</v>
      </c>
      <c r="G2523" s="242" t="s">
        <v>58</v>
      </c>
      <c r="H2523" s="241" t="s">
        <v>20</v>
      </c>
      <c r="I2523" s="13">
        <v>2</v>
      </c>
      <c r="J2523" s="14">
        <v>2015</v>
      </c>
      <c r="K2523" s="246" t="s">
        <v>19</v>
      </c>
      <c r="L2523" s="247" t="s">
        <v>59</v>
      </c>
      <c r="M2523" s="247" t="s">
        <v>23</v>
      </c>
      <c r="N2523" s="15" t="s">
        <v>20</v>
      </c>
      <c r="O2523" s="15" t="s">
        <v>24</v>
      </c>
      <c r="P2523" s="46" t="s">
        <v>60</v>
      </c>
      <c r="Q2523" s="46" t="s">
        <v>58</v>
      </c>
    </row>
    <row r="2524" spans="1:17" hidden="1">
      <c r="A2524" s="12">
        <v>42060</v>
      </c>
      <c r="B2524" t="s">
        <v>624</v>
      </c>
      <c r="C2524" s="1">
        <v>-22000</v>
      </c>
      <c r="D2524" s="1">
        <v>1030.08</v>
      </c>
      <c r="E2524" s="42">
        <v>22000</v>
      </c>
      <c r="F2524" s="241" t="s">
        <v>30</v>
      </c>
      <c r="G2524" s="242" t="s">
        <v>58</v>
      </c>
      <c r="H2524" s="241" t="s">
        <v>20</v>
      </c>
      <c r="I2524" s="13">
        <v>2</v>
      </c>
      <c r="J2524" s="14">
        <v>2015</v>
      </c>
      <c r="K2524" s="246" t="s">
        <v>158</v>
      </c>
      <c r="L2524" s="247" t="s">
        <v>59</v>
      </c>
      <c r="M2524" s="247" t="s">
        <v>23</v>
      </c>
      <c r="N2524" s="15" t="s">
        <v>20</v>
      </c>
      <c r="O2524" s="15" t="s">
        <v>24</v>
      </c>
      <c r="P2524" s="46" t="s">
        <v>168</v>
      </c>
      <c r="Q2524" s="46" t="s">
        <v>58</v>
      </c>
    </row>
    <row r="2525" spans="1:17" hidden="1">
      <c r="A2525" s="12">
        <v>42061</v>
      </c>
      <c r="B2525" t="s">
        <v>25</v>
      </c>
      <c r="C2525" s="1">
        <v>-55</v>
      </c>
      <c r="D2525" s="1">
        <v>975.08</v>
      </c>
      <c r="E2525" s="42">
        <v>55</v>
      </c>
      <c r="F2525" s="241" t="s">
        <v>30</v>
      </c>
      <c r="G2525" s="242" t="s">
        <v>58</v>
      </c>
      <c r="H2525" s="241" t="s">
        <v>20</v>
      </c>
      <c r="I2525" s="13">
        <v>2</v>
      </c>
      <c r="J2525" s="14">
        <v>2015</v>
      </c>
      <c r="K2525" s="244" t="s">
        <v>26</v>
      </c>
      <c r="L2525" s="245" t="s">
        <v>27</v>
      </c>
      <c r="M2525" s="245" t="s">
        <v>27</v>
      </c>
      <c r="N2525" s="15" t="s">
        <v>28</v>
      </c>
      <c r="O2525" s="15" t="s">
        <v>29</v>
      </c>
      <c r="P2525" s="46" t="s">
        <v>163</v>
      </c>
      <c r="Q2525" s="46" t="s">
        <v>58</v>
      </c>
    </row>
    <row r="2526" spans="1:17" hidden="1">
      <c r="A2526" s="12">
        <v>42062</v>
      </c>
      <c r="B2526" t="s">
        <v>625</v>
      </c>
      <c r="C2526" s="1">
        <v>14483.45</v>
      </c>
      <c r="D2526" s="1">
        <v>15458.53</v>
      </c>
      <c r="E2526" s="42">
        <v>-14483.45</v>
      </c>
      <c r="F2526" s="241" t="s">
        <v>18</v>
      </c>
      <c r="G2526" s="242" t="s">
        <v>58</v>
      </c>
      <c r="H2526" s="241" t="s">
        <v>20</v>
      </c>
      <c r="I2526" s="13">
        <v>2</v>
      </c>
      <c r="J2526" s="14">
        <v>2015</v>
      </c>
      <c r="K2526" s="246" t="s">
        <v>26</v>
      </c>
      <c r="L2526" s="247" t="s">
        <v>54</v>
      </c>
      <c r="M2526" s="249" t="s">
        <v>279</v>
      </c>
      <c r="N2526" s="15" t="s">
        <v>28</v>
      </c>
      <c r="O2526" s="15" t="s">
        <v>29</v>
      </c>
      <c r="P2526" s="46" t="s">
        <v>163</v>
      </c>
      <c r="Q2526" s="46" t="s">
        <v>58</v>
      </c>
    </row>
    <row r="2527" spans="1:17" hidden="1">
      <c r="A2527" s="12">
        <v>42062</v>
      </c>
      <c r="B2527" t="s">
        <v>25</v>
      </c>
      <c r="C2527" s="1">
        <v>651.5</v>
      </c>
      <c r="D2527" s="1">
        <v>16110.03</v>
      </c>
      <c r="E2527" s="42">
        <v>-651.5</v>
      </c>
      <c r="F2527" s="241" t="s">
        <v>18</v>
      </c>
      <c r="G2527" s="242" t="s">
        <v>58</v>
      </c>
      <c r="H2527" s="241" t="s">
        <v>20</v>
      </c>
      <c r="I2527" s="13">
        <v>2</v>
      </c>
      <c r="J2527" s="14">
        <v>2015</v>
      </c>
      <c r="K2527" s="244" t="s">
        <v>26</v>
      </c>
      <c r="L2527" s="245" t="s">
        <v>27</v>
      </c>
      <c r="M2527" s="245" t="s">
        <v>27</v>
      </c>
      <c r="N2527" s="15" t="s">
        <v>28</v>
      </c>
      <c r="O2527" s="15" t="s">
        <v>29</v>
      </c>
      <c r="P2527" s="46" t="s">
        <v>163</v>
      </c>
      <c r="Q2527" s="46" t="s">
        <v>58</v>
      </c>
    </row>
    <row r="2528" spans="1:17" hidden="1">
      <c r="A2528" s="12">
        <v>42065</v>
      </c>
      <c r="B2528" t="s">
        <v>25</v>
      </c>
      <c r="C2528" s="1">
        <v>313.64999999999998</v>
      </c>
      <c r="D2528" s="1">
        <v>16423.68</v>
      </c>
      <c r="E2528" s="42">
        <v>-313.64999999999998</v>
      </c>
      <c r="F2528" s="241" t="s">
        <v>18</v>
      </c>
      <c r="G2528" s="242" t="s">
        <v>58</v>
      </c>
      <c r="H2528" s="241" t="s">
        <v>20</v>
      </c>
      <c r="I2528" s="13">
        <v>3</v>
      </c>
      <c r="J2528" s="14">
        <v>2015</v>
      </c>
      <c r="K2528" s="244" t="s">
        <v>26</v>
      </c>
      <c r="L2528" s="245" t="s">
        <v>27</v>
      </c>
      <c r="M2528" s="245" t="s">
        <v>27</v>
      </c>
      <c r="N2528" s="15" t="s">
        <v>28</v>
      </c>
      <c r="O2528" s="15" t="s">
        <v>29</v>
      </c>
      <c r="P2528" s="46" t="s">
        <v>163</v>
      </c>
      <c r="Q2528" s="46" t="s">
        <v>58</v>
      </c>
    </row>
    <row r="2529" spans="1:17" hidden="1">
      <c r="A2529" s="12">
        <v>42065</v>
      </c>
      <c r="B2529" t="s">
        <v>25</v>
      </c>
      <c r="C2529" s="1">
        <v>222.6</v>
      </c>
      <c r="D2529" s="1">
        <v>16646.28</v>
      </c>
      <c r="E2529" s="42">
        <v>-222.6</v>
      </c>
      <c r="F2529" s="241" t="s">
        <v>18</v>
      </c>
      <c r="G2529" s="242" t="s">
        <v>58</v>
      </c>
      <c r="H2529" s="241" t="s">
        <v>20</v>
      </c>
      <c r="I2529" s="13">
        <v>3</v>
      </c>
      <c r="J2529" s="14">
        <v>2015</v>
      </c>
      <c r="K2529" s="244" t="s">
        <v>26</v>
      </c>
      <c r="L2529" s="245" t="s">
        <v>27</v>
      </c>
      <c r="M2529" s="245" t="s">
        <v>27</v>
      </c>
      <c r="N2529" s="15" t="s">
        <v>28</v>
      </c>
      <c r="O2529" s="15" t="s">
        <v>29</v>
      </c>
      <c r="P2529" s="46" t="s">
        <v>163</v>
      </c>
      <c r="Q2529" s="46" t="s">
        <v>58</v>
      </c>
    </row>
    <row r="2530" spans="1:17" hidden="1">
      <c r="A2530" s="12">
        <v>42065</v>
      </c>
      <c r="B2530" t="s">
        <v>626</v>
      </c>
      <c r="C2530" s="1">
        <v>184.34</v>
      </c>
      <c r="D2530" s="1">
        <v>16830.62</v>
      </c>
      <c r="E2530" s="42">
        <v>-184.34</v>
      </c>
      <c r="F2530" s="241" t="s">
        <v>18</v>
      </c>
      <c r="G2530" s="242" t="s">
        <v>58</v>
      </c>
      <c r="H2530" s="241" t="s">
        <v>20</v>
      </c>
      <c r="I2530" s="13">
        <v>3</v>
      </c>
      <c r="J2530" s="14">
        <v>2015</v>
      </c>
      <c r="K2530" s="246" t="s">
        <v>26</v>
      </c>
      <c r="L2530" s="247" t="s">
        <v>162</v>
      </c>
      <c r="M2530" s="247" t="s">
        <v>264</v>
      </c>
      <c r="N2530" s="15" t="s">
        <v>28</v>
      </c>
      <c r="O2530" s="15" t="s">
        <v>29</v>
      </c>
      <c r="P2530" s="46" t="s">
        <v>163</v>
      </c>
      <c r="Q2530" s="46" t="s">
        <v>58</v>
      </c>
    </row>
    <row r="2531" spans="1:17" hidden="1">
      <c r="A2531" s="12">
        <v>42065</v>
      </c>
      <c r="B2531" t="s">
        <v>627</v>
      </c>
      <c r="C2531" s="1">
        <v>-1500</v>
      </c>
      <c r="D2531" s="1">
        <v>15330.62</v>
      </c>
      <c r="E2531" s="42">
        <v>1500</v>
      </c>
      <c r="F2531" s="241" t="s">
        <v>30</v>
      </c>
      <c r="G2531" s="242" t="s">
        <v>58</v>
      </c>
      <c r="H2531" s="241" t="s">
        <v>20</v>
      </c>
      <c r="I2531" s="13">
        <v>3</v>
      </c>
      <c r="J2531" s="14">
        <v>2015</v>
      </c>
      <c r="K2531" s="246" t="s">
        <v>81</v>
      </c>
      <c r="L2531" s="247" t="s">
        <v>39</v>
      </c>
      <c r="M2531" s="249" t="s">
        <v>23</v>
      </c>
      <c r="N2531" s="15" t="s">
        <v>20</v>
      </c>
      <c r="O2531" s="15" t="s">
        <v>24</v>
      </c>
      <c r="P2531" s="46" t="s">
        <v>170</v>
      </c>
      <c r="Q2531" s="46" t="s">
        <v>58</v>
      </c>
    </row>
    <row r="2532" spans="1:17" hidden="1">
      <c r="A2532" s="248">
        <v>42065</v>
      </c>
      <c r="B2532" s="51" t="s">
        <v>628</v>
      </c>
      <c r="C2532" s="95">
        <v>-1726</v>
      </c>
      <c r="D2532" s="1">
        <v>13604.62</v>
      </c>
      <c r="E2532" s="42">
        <v>1726</v>
      </c>
      <c r="F2532" s="241" t="s">
        <v>30</v>
      </c>
      <c r="G2532" s="242" t="s">
        <v>58</v>
      </c>
      <c r="H2532" s="241" t="s">
        <v>20</v>
      </c>
      <c r="I2532" s="13">
        <v>3</v>
      </c>
      <c r="J2532" s="14">
        <v>2015</v>
      </c>
      <c r="K2532" s="246" t="s">
        <v>175</v>
      </c>
      <c r="L2532" s="247" t="s">
        <v>117</v>
      </c>
      <c r="M2532" s="247" t="s">
        <v>296</v>
      </c>
      <c r="N2532" s="15" t="s">
        <v>28</v>
      </c>
      <c r="O2532" s="15" t="s">
        <v>29</v>
      </c>
      <c r="P2532" s="46" t="s">
        <v>161</v>
      </c>
      <c r="Q2532" s="46" t="s">
        <v>58</v>
      </c>
    </row>
    <row r="2533" spans="1:17" hidden="1">
      <c r="A2533" s="12">
        <v>42065</v>
      </c>
      <c r="B2533" t="s">
        <v>42</v>
      </c>
      <c r="C2533" s="1">
        <v>-177.79</v>
      </c>
      <c r="D2533" s="1">
        <v>13426.83</v>
      </c>
      <c r="E2533" s="42">
        <v>177.79</v>
      </c>
      <c r="F2533" s="241" t="s">
        <v>30</v>
      </c>
      <c r="G2533" s="242" t="s">
        <v>58</v>
      </c>
      <c r="H2533" s="241" t="s">
        <v>20</v>
      </c>
      <c r="I2533" s="13">
        <v>3</v>
      </c>
      <c r="J2533" s="14">
        <v>2015</v>
      </c>
      <c r="K2533" s="244" t="s">
        <v>43</v>
      </c>
      <c r="L2533" s="245" t="s">
        <v>44</v>
      </c>
      <c r="M2533" s="245" t="s">
        <v>23</v>
      </c>
      <c r="N2533" s="15" t="s">
        <v>28</v>
      </c>
      <c r="O2533" s="15" t="s">
        <v>29</v>
      </c>
      <c r="P2533" s="46" t="s">
        <v>161</v>
      </c>
      <c r="Q2533" s="46" t="s">
        <v>58</v>
      </c>
    </row>
    <row r="2534" spans="1:17" hidden="1">
      <c r="A2534" s="12">
        <v>42065</v>
      </c>
      <c r="B2534" t="s">
        <v>45</v>
      </c>
      <c r="C2534" s="1">
        <v>-103.43</v>
      </c>
      <c r="D2534" s="1">
        <v>13323.4</v>
      </c>
      <c r="E2534" s="42">
        <v>103.43</v>
      </c>
      <c r="F2534" s="241" t="s">
        <v>30</v>
      </c>
      <c r="G2534" s="242" t="s">
        <v>58</v>
      </c>
      <c r="H2534" s="241" t="s">
        <v>20</v>
      </c>
      <c r="I2534" s="13">
        <v>3</v>
      </c>
      <c r="J2534" s="14">
        <v>2015</v>
      </c>
      <c r="K2534" s="244" t="s">
        <v>43</v>
      </c>
      <c r="L2534" s="245" t="s">
        <v>44</v>
      </c>
      <c r="M2534" s="245" t="s">
        <v>23</v>
      </c>
      <c r="N2534" s="15" t="s">
        <v>28</v>
      </c>
      <c r="O2534" s="15" t="s">
        <v>29</v>
      </c>
      <c r="P2534" s="46" t="s">
        <v>161</v>
      </c>
      <c r="Q2534" s="46" t="s">
        <v>58</v>
      </c>
    </row>
    <row r="2535" spans="1:17" hidden="1">
      <c r="A2535" s="12">
        <v>42065</v>
      </c>
      <c r="B2535" t="s">
        <v>46</v>
      </c>
      <c r="C2535" s="1">
        <v>-66.45</v>
      </c>
      <c r="D2535" s="1">
        <v>13256.95</v>
      </c>
      <c r="E2535" s="42">
        <v>66.45</v>
      </c>
      <c r="F2535" s="241" t="s">
        <v>30</v>
      </c>
      <c r="G2535" s="242" t="s">
        <v>58</v>
      </c>
      <c r="H2535" s="241" t="s">
        <v>20</v>
      </c>
      <c r="I2535" s="13">
        <v>3</v>
      </c>
      <c r="J2535" s="14">
        <v>2015</v>
      </c>
      <c r="K2535" s="244" t="s">
        <v>43</v>
      </c>
      <c r="L2535" s="245" t="s">
        <v>44</v>
      </c>
      <c r="M2535" s="245" t="s">
        <v>23</v>
      </c>
      <c r="N2535" s="15" t="s">
        <v>28</v>
      </c>
      <c r="O2535" s="15" t="s">
        <v>29</v>
      </c>
      <c r="P2535" s="46" t="s">
        <v>161</v>
      </c>
      <c r="Q2535" s="46" t="s">
        <v>58</v>
      </c>
    </row>
    <row r="2536" spans="1:17" hidden="1">
      <c r="A2536" s="12">
        <v>42065</v>
      </c>
      <c r="B2536" t="s">
        <v>50</v>
      </c>
      <c r="C2536" s="1">
        <v>-25</v>
      </c>
      <c r="D2536" s="1">
        <v>13231.95</v>
      </c>
      <c r="E2536" s="42">
        <v>25</v>
      </c>
      <c r="F2536" s="241" t="s">
        <v>30</v>
      </c>
      <c r="G2536" s="242" t="s">
        <v>58</v>
      </c>
      <c r="H2536" s="241" t="s">
        <v>20</v>
      </c>
      <c r="I2536" s="13">
        <v>3</v>
      </c>
      <c r="J2536" s="14">
        <v>2015</v>
      </c>
      <c r="K2536" s="246" t="s">
        <v>53</v>
      </c>
      <c r="L2536" s="247" t="s">
        <v>52</v>
      </c>
      <c r="M2536" s="247" t="s">
        <v>23</v>
      </c>
      <c r="N2536" s="15" t="s">
        <v>28</v>
      </c>
      <c r="O2536" s="15" t="s">
        <v>29</v>
      </c>
      <c r="P2536" s="46" t="s">
        <v>161</v>
      </c>
      <c r="Q2536" s="46" t="s">
        <v>58</v>
      </c>
    </row>
    <row r="2537" spans="1:17" hidden="1">
      <c r="A2537" s="12">
        <v>42065</v>
      </c>
      <c r="B2537" t="s">
        <v>50</v>
      </c>
      <c r="C2537" s="1">
        <v>-15</v>
      </c>
      <c r="D2537" s="1">
        <v>13216.95</v>
      </c>
      <c r="E2537" s="42">
        <v>15</v>
      </c>
      <c r="F2537" s="241" t="s">
        <v>30</v>
      </c>
      <c r="G2537" s="242" t="s">
        <v>58</v>
      </c>
      <c r="H2537" s="241" t="s">
        <v>20</v>
      </c>
      <c r="I2537" s="13">
        <v>3</v>
      </c>
      <c r="J2537" s="14">
        <v>2015</v>
      </c>
      <c r="K2537" s="246" t="s">
        <v>53</v>
      </c>
      <c r="L2537" s="247" t="s">
        <v>52</v>
      </c>
      <c r="M2537" s="247" t="s">
        <v>23</v>
      </c>
      <c r="N2537" s="15" t="s">
        <v>28</v>
      </c>
      <c r="O2537" s="15" t="s">
        <v>29</v>
      </c>
      <c r="P2537" s="46" t="s">
        <v>161</v>
      </c>
      <c r="Q2537" s="46" t="s">
        <v>58</v>
      </c>
    </row>
    <row r="2538" spans="1:17" hidden="1">
      <c r="A2538" s="12">
        <v>42066</v>
      </c>
      <c r="B2538" t="s">
        <v>629</v>
      </c>
      <c r="C2538" s="1">
        <v>2806.34</v>
      </c>
      <c r="D2538" s="1">
        <v>16023.29</v>
      </c>
      <c r="E2538" s="42">
        <v>-2806.34</v>
      </c>
      <c r="F2538" s="241" t="s">
        <v>18</v>
      </c>
      <c r="G2538" s="242" t="s">
        <v>58</v>
      </c>
      <c r="H2538" s="243" t="s">
        <v>20</v>
      </c>
      <c r="I2538" s="13">
        <v>3</v>
      </c>
      <c r="J2538" s="14">
        <v>2015</v>
      </c>
      <c r="K2538" s="244" t="s">
        <v>21</v>
      </c>
      <c r="L2538" s="245" t="s">
        <v>22</v>
      </c>
      <c r="M2538" s="245" t="s">
        <v>23</v>
      </c>
      <c r="N2538" s="15" t="s">
        <v>20</v>
      </c>
      <c r="O2538" s="15" t="s">
        <v>24</v>
      </c>
      <c r="P2538" s="46" t="s">
        <v>171</v>
      </c>
      <c r="Q2538" s="46" t="s">
        <v>58</v>
      </c>
    </row>
    <row r="2539" spans="1:17" hidden="1">
      <c r="A2539" s="12">
        <v>42066</v>
      </c>
      <c r="B2539" t="s">
        <v>69</v>
      </c>
      <c r="C2539" s="1">
        <v>-403.71</v>
      </c>
      <c r="D2539" s="1">
        <v>15619.58</v>
      </c>
      <c r="E2539" s="42">
        <v>403.71</v>
      </c>
      <c r="F2539" s="241" t="s">
        <v>30</v>
      </c>
      <c r="G2539" s="242" t="s">
        <v>58</v>
      </c>
      <c r="H2539" s="241" t="s">
        <v>20</v>
      </c>
      <c r="I2539" s="13">
        <v>3</v>
      </c>
      <c r="J2539" s="14">
        <v>2015</v>
      </c>
      <c r="K2539" s="244" t="s">
        <v>70</v>
      </c>
      <c r="L2539" s="245" t="s">
        <v>614</v>
      </c>
      <c r="M2539" s="245" t="s">
        <v>281</v>
      </c>
      <c r="N2539" s="15" t="s">
        <v>28</v>
      </c>
      <c r="O2539" s="15" t="s">
        <v>29</v>
      </c>
      <c r="P2539" s="46" t="s">
        <v>161</v>
      </c>
      <c r="Q2539" s="46" t="s">
        <v>58</v>
      </c>
    </row>
    <row r="2540" spans="1:17" hidden="1">
      <c r="A2540" s="12">
        <v>42066</v>
      </c>
      <c r="B2540" t="s">
        <v>69</v>
      </c>
      <c r="C2540" s="1">
        <v>-391.56</v>
      </c>
      <c r="D2540" s="1">
        <v>15228.02</v>
      </c>
      <c r="E2540" s="42">
        <v>391.56</v>
      </c>
      <c r="F2540" s="241" t="s">
        <v>30</v>
      </c>
      <c r="G2540" s="242" t="s">
        <v>58</v>
      </c>
      <c r="H2540" s="241" t="s">
        <v>20</v>
      </c>
      <c r="I2540" s="13">
        <v>3</v>
      </c>
      <c r="J2540" s="14">
        <v>2015</v>
      </c>
      <c r="K2540" s="244" t="s">
        <v>70</v>
      </c>
      <c r="L2540" s="245" t="s">
        <v>71</v>
      </c>
      <c r="M2540" s="245" t="s">
        <v>299</v>
      </c>
      <c r="N2540" s="15" t="s">
        <v>28</v>
      </c>
      <c r="O2540" s="15" t="s">
        <v>29</v>
      </c>
      <c r="P2540" s="46" t="s">
        <v>161</v>
      </c>
      <c r="Q2540" s="46" t="s">
        <v>58</v>
      </c>
    </row>
    <row r="2541" spans="1:17" hidden="1">
      <c r="A2541" s="12">
        <v>42066</v>
      </c>
      <c r="B2541" t="s">
        <v>69</v>
      </c>
      <c r="C2541" s="1">
        <v>-320.35000000000002</v>
      </c>
      <c r="D2541" s="1">
        <v>14907.67</v>
      </c>
      <c r="E2541" s="42">
        <v>320.35000000000002</v>
      </c>
      <c r="F2541" s="241" t="s">
        <v>30</v>
      </c>
      <c r="G2541" s="242" t="s">
        <v>58</v>
      </c>
      <c r="H2541" s="241" t="s">
        <v>20</v>
      </c>
      <c r="I2541" s="13">
        <v>3</v>
      </c>
      <c r="J2541" s="14">
        <v>2015</v>
      </c>
      <c r="K2541" s="244" t="s">
        <v>70</v>
      </c>
      <c r="L2541" s="245" t="s">
        <v>177</v>
      </c>
      <c r="M2541" s="245" t="s">
        <v>299</v>
      </c>
      <c r="N2541" s="15" t="s">
        <v>28</v>
      </c>
      <c r="O2541" s="15" t="s">
        <v>29</v>
      </c>
      <c r="P2541" s="46" t="s">
        <v>161</v>
      </c>
      <c r="Q2541" s="46" t="s">
        <v>58</v>
      </c>
    </row>
    <row r="2542" spans="1:17" hidden="1">
      <c r="A2542" s="12">
        <v>42066</v>
      </c>
      <c r="B2542" t="s">
        <v>630</v>
      </c>
      <c r="C2542" s="1">
        <v>-58.45</v>
      </c>
      <c r="D2542" s="1">
        <v>14849.22</v>
      </c>
      <c r="E2542" s="42">
        <v>58.45</v>
      </c>
      <c r="F2542" s="241" t="s">
        <v>30</v>
      </c>
      <c r="G2542" s="242" t="s">
        <v>58</v>
      </c>
      <c r="H2542" s="241" t="s">
        <v>20</v>
      </c>
      <c r="I2542" s="13">
        <v>3</v>
      </c>
      <c r="J2542" s="14">
        <v>2015</v>
      </c>
      <c r="K2542" s="244" t="s">
        <v>43</v>
      </c>
      <c r="L2542" s="245" t="s">
        <v>44</v>
      </c>
      <c r="M2542" s="245" t="s">
        <v>23</v>
      </c>
      <c r="N2542" s="15" t="s">
        <v>28</v>
      </c>
      <c r="O2542" s="15" t="s">
        <v>29</v>
      </c>
      <c r="P2542" s="46" t="s">
        <v>161</v>
      </c>
      <c r="Q2542" s="46" t="s">
        <v>58</v>
      </c>
    </row>
    <row r="2543" spans="1:17" hidden="1">
      <c r="A2543" s="12">
        <v>42066</v>
      </c>
      <c r="B2543" t="s">
        <v>25</v>
      </c>
      <c r="C2543" s="1">
        <v>-33.200000000000003</v>
      </c>
      <c r="D2543" s="1">
        <v>14816.02</v>
      </c>
      <c r="E2543" s="42">
        <v>33.200000000000003</v>
      </c>
      <c r="F2543" s="241" t="s">
        <v>30</v>
      </c>
      <c r="G2543" s="242" t="s">
        <v>58</v>
      </c>
      <c r="H2543" s="241" t="s">
        <v>20</v>
      </c>
      <c r="I2543" s="13">
        <v>3</v>
      </c>
      <c r="J2543" s="14">
        <v>2015</v>
      </c>
      <c r="K2543" s="244" t="s">
        <v>26</v>
      </c>
      <c r="L2543" s="245" t="s">
        <v>27</v>
      </c>
      <c r="M2543" s="245" t="s">
        <v>27</v>
      </c>
      <c r="N2543" s="15" t="s">
        <v>28</v>
      </c>
      <c r="O2543" s="15" t="s">
        <v>29</v>
      </c>
      <c r="P2543" s="46" t="s">
        <v>163</v>
      </c>
      <c r="Q2543" s="46" t="s">
        <v>58</v>
      </c>
    </row>
    <row r="2544" spans="1:17" hidden="1">
      <c r="A2544" s="12">
        <v>42066</v>
      </c>
      <c r="B2544" t="s">
        <v>631</v>
      </c>
      <c r="C2544" s="1">
        <v>-3</v>
      </c>
      <c r="D2544" s="1">
        <v>14813.02</v>
      </c>
      <c r="E2544" s="42">
        <v>3</v>
      </c>
      <c r="F2544" s="241" t="s">
        <v>30</v>
      </c>
      <c r="G2544" s="242" t="s">
        <v>58</v>
      </c>
      <c r="H2544" s="241" t="s">
        <v>20</v>
      </c>
      <c r="I2544" s="13">
        <v>3</v>
      </c>
      <c r="J2544" s="14">
        <v>2015</v>
      </c>
      <c r="K2544" s="246" t="s">
        <v>53</v>
      </c>
      <c r="L2544" s="247" t="s">
        <v>52</v>
      </c>
      <c r="M2544" s="247" t="s">
        <v>23</v>
      </c>
      <c r="N2544" s="15" t="s">
        <v>28</v>
      </c>
      <c r="O2544" s="15" t="s">
        <v>29</v>
      </c>
      <c r="P2544" s="46" t="s">
        <v>161</v>
      </c>
      <c r="Q2544" s="46" t="s">
        <v>58</v>
      </c>
    </row>
    <row r="2545" spans="1:17" hidden="1">
      <c r="A2545" s="12">
        <v>42067</v>
      </c>
      <c r="B2545" t="s">
        <v>632</v>
      </c>
      <c r="C2545" s="1">
        <v>3784.38</v>
      </c>
      <c r="D2545" s="1">
        <v>18597.400000000001</v>
      </c>
      <c r="E2545" s="42">
        <v>-3784.38</v>
      </c>
      <c r="F2545" s="241" t="s">
        <v>18</v>
      </c>
      <c r="G2545" s="242" t="s">
        <v>58</v>
      </c>
      <c r="H2545" s="241" t="s">
        <v>20</v>
      </c>
      <c r="I2545" s="13">
        <v>3</v>
      </c>
      <c r="J2545" s="14">
        <v>2015</v>
      </c>
      <c r="K2545" s="246" t="s">
        <v>26</v>
      </c>
      <c r="L2545" s="247" t="s">
        <v>164</v>
      </c>
      <c r="M2545" s="247" t="s">
        <v>272</v>
      </c>
      <c r="N2545" s="15" t="s">
        <v>28</v>
      </c>
      <c r="O2545" s="15" t="s">
        <v>29</v>
      </c>
      <c r="P2545" s="46" t="s">
        <v>163</v>
      </c>
      <c r="Q2545" s="46" t="s">
        <v>58</v>
      </c>
    </row>
    <row r="2546" spans="1:17" hidden="1">
      <c r="A2546" s="12">
        <v>42067</v>
      </c>
      <c r="B2546" t="s">
        <v>25</v>
      </c>
      <c r="C2546" s="1">
        <v>655.24</v>
      </c>
      <c r="D2546" s="1">
        <v>19252.64</v>
      </c>
      <c r="E2546" s="42">
        <v>-655.24</v>
      </c>
      <c r="F2546" s="241" t="s">
        <v>18</v>
      </c>
      <c r="G2546" s="242" t="s">
        <v>58</v>
      </c>
      <c r="H2546" s="241" t="s">
        <v>20</v>
      </c>
      <c r="I2546" s="13">
        <v>3</v>
      </c>
      <c r="J2546" s="14">
        <v>2015</v>
      </c>
      <c r="K2546" s="244" t="s">
        <v>26</v>
      </c>
      <c r="L2546" s="245" t="s">
        <v>27</v>
      </c>
      <c r="M2546" s="245" t="s">
        <v>27</v>
      </c>
      <c r="N2546" s="15" t="s">
        <v>28</v>
      </c>
      <c r="O2546" s="15" t="s">
        <v>29</v>
      </c>
      <c r="P2546" s="46" t="s">
        <v>163</v>
      </c>
      <c r="Q2546" s="46" t="s">
        <v>58</v>
      </c>
    </row>
    <row r="2547" spans="1:17" hidden="1">
      <c r="A2547" s="12">
        <v>42067</v>
      </c>
      <c r="B2547" t="s">
        <v>633</v>
      </c>
      <c r="C2547" s="1">
        <v>-17890</v>
      </c>
      <c r="D2547" s="1">
        <v>1362.64</v>
      </c>
      <c r="E2547" s="42">
        <v>17890</v>
      </c>
      <c r="F2547" s="241" t="s">
        <v>30</v>
      </c>
      <c r="G2547" s="242" t="s">
        <v>58</v>
      </c>
      <c r="H2547" s="241" t="s">
        <v>20</v>
      </c>
      <c r="I2547" s="13">
        <v>3</v>
      </c>
      <c r="J2547" s="14">
        <v>2015</v>
      </c>
      <c r="K2547" s="246" t="s">
        <v>31</v>
      </c>
      <c r="L2547" s="247" t="s">
        <v>174</v>
      </c>
      <c r="M2547" s="249" t="s">
        <v>23</v>
      </c>
      <c r="N2547" s="15" t="s">
        <v>28</v>
      </c>
      <c r="O2547" s="15" t="s">
        <v>24</v>
      </c>
      <c r="P2547" s="46" t="s">
        <v>161</v>
      </c>
      <c r="Q2547" s="46" t="s">
        <v>58</v>
      </c>
    </row>
    <row r="2548" spans="1:17" hidden="1">
      <c r="A2548" s="12">
        <v>42067</v>
      </c>
      <c r="B2548" t="s">
        <v>634</v>
      </c>
      <c r="C2548" s="1">
        <v>-210</v>
      </c>
      <c r="D2548" s="1">
        <v>1152.6400000000001</v>
      </c>
      <c r="E2548" s="42">
        <v>210</v>
      </c>
      <c r="F2548" s="241" t="s">
        <v>30</v>
      </c>
      <c r="G2548" s="242" t="s">
        <v>58</v>
      </c>
      <c r="H2548" s="241" t="s">
        <v>20</v>
      </c>
      <c r="I2548" s="13">
        <v>3</v>
      </c>
      <c r="J2548" s="14">
        <v>2015</v>
      </c>
      <c r="K2548" s="244" t="s">
        <v>106</v>
      </c>
      <c r="L2548" s="245" t="s">
        <v>52</v>
      </c>
      <c r="M2548" s="245" t="s">
        <v>23</v>
      </c>
      <c r="N2548" s="15" t="s">
        <v>20</v>
      </c>
      <c r="O2548" s="15" t="s">
        <v>24</v>
      </c>
      <c r="P2548" s="46" t="s">
        <v>172</v>
      </c>
      <c r="Q2548" s="46" t="s">
        <v>58</v>
      </c>
    </row>
    <row r="2549" spans="1:17" hidden="1">
      <c r="A2549" s="12">
        <v>42067</v>
      </c>
      <c r="B2549" t="s">
        <v>155</v>
      </c>
      <c r="C2549" s="1">
        <v>-351.78</v>
      </c>
      <c r="D2549" s="1">
        <v>800.86</v>
      </c>
      <c r="E2549" s="42">
        <v>351.78</v>
      </c>
      <c r="F2549" s="241" t="s">
        <v>30</v>
      </c>
      <c r="G2549" s="242" t="s">
        <v>58</v>
      </c>
      <c r="H2549" s="241" t="s">
        <v>20</v>
      </c>
      <c r="I2549" s="13">
        <v>3</v>
      </c>
      <c r="J2549" s="14">
        <v>2015</v>
      </c>
      <c r="K2549" s="244" t="s">
        <v>56</v>
      </c>
      <c r="L2549" s="245" t="s">
        <v>57</v>
      </c>
      <c r="M2549" s="245" t="s">
        <v>302</v>
      </c>
      <c r="N2549" s="15" t="s">
        <v>28</v>
      </c>
      <c r="O2549" s="15" t="s">
        <v>29</v>
      </c>
      <c r="P2549" s="46" t="s">
        <v>171</v>
      </c>
      <c r="Q2549" s="46" t="s">
        <v>58</v>
      </c>
    </row>
    <row r="2550" spans="1:17" hidden="1">
      <c r="A2550" s="12">
        <v>42067</v>
      </c>
      <c r="B2550" t="s">
        <v>50</v>
      </c>
      <c r="C2550" s="1">
        <v>-45</v>
      </c>
      <c r="D2550" s="1">
        <v>755.86</v>
      </c>
      <c r="E2550" s="42">
        <v>45</v>
      </c>
      <c r="F2550" s="241" t="s">
        <v>30</v>
      </c>
      <c r="G2550" s="242" t="s">
        <v>58</v>
      </c>
      <c r="H2550" s="241" t="s">
        <v>20</v>
      </c>
      <c r="I2550" s="13">
        <v>3</v>
      </c>
      <c r="J2550" s="14">
        <v>2015</v>
      </c>
      <c r="K2550" s="246" t="s">
        <v>51</v>
      </c>
      <c r="L2550" s="247" t="s">
        <v>52</v>
      </c>
      <c r="M2550" s="247" t="s">
        <v>23</v>
      </c>
      <c r="N2550" s="15" t="s">
        <v>28</v>
      </c>
      <c r="O2550" s="15" t="s">
        <v>29</v>
      </c>
      <c r="P2550" s="46" t="s">
        <v>161</v>
      </c>
      <c r="Q2550" s="46" t="s">
        <v>58</v>
      </c>
    </row>
    <row r="2551" spans="1:17" hidden="1">
      <c r="A2551" s="12">
        <v>42068</v>
      </c>
      <c r="B2551" t="s">
        <v>25</v>
      </c>
      <c r="C2551" s="1">
        <v>675.85</v>
      </c>
      <c r="D2551" s="1">
        <v>1431.71</v>
      </c>
      <c r="E2551" s="42">
        <v>-675.85</v>
      </c>
      <c r="F2551" s="241" t="s">
        <v>18</v>
      </c>
      <c r="G2551" s="242" t="s">
        <v>58</v>
      </c>
      <c r="H2551" s="241" t="s">
        <v>20</v>
      </c>
      <c r="I2551" s="13">
        <v>3</v>
      </c>
      <c r="J2551" s="14">
        <v>2015</v>
      </c>
      <c r="K2551" s="244" t="s">
        <v>26</v>
      </c>
      <c r="L2551" s="245" t="s">
        <v>27</v>
      </c>
      <c r="M2551" s="245" t="s">
        <v>27</v>
      </c>
      <c r="N2551" s="15" t="s">
        <v>28</v>
      </c>
      <c r="O2551" s="15" t="s">
        <v>29</v>
      </c>
      <c r="P2551" s="46" t="s">
        <v>163</v>
      </c>
      <c r="Q2551" s="46" t="s">
        <v>58</v>
      </c>
    </row>
    <row r="2552" spans="1:17" hidden="1">
      <c r="A2552" s="12">
        <v>42069</v>
      </c>
      <c r="B2552" t="s">
        <v>25</v>
      </c>
      <c r="C2552" s="1">
        <v>394.02</v>
      </c>
      <c r="D2552" s="1">
        <v>1825.73</v>
      </c>
      <c r="E2552" s="42">
        <v>-394.02</v>
      </c>
      <c r="F2552" s="241" t="s">
        <v>18</v>
      </c>
      <c r="G2552" s="242" t="s">
        <v>58</v>
      </c>
      <c r="H2552" s="241" t="s">
        <v>20</v>
      </c>
      <c r="I2552" s="13">
        <v>3</v>
      </c>
      <c r="J2552" s="14">
        <v>2015</v>
      </c>
      <c r="K2552" s="244" t="s">
        <v>26</v>
      </c>
      <c r="L2552" s="245" t="s">
        <v>27</v>
      </c>
      <c r="M2552" s="245" t="s">
        <v>27</v>
      </c>
      <c r="N2552" s="15" t="s">
        <v>28</v>
      </c>
      <c r="O2552" s="15" t="s">
        <v>29</v>
      </c>
      <c r="P2552" s="46" t="s">
        <v>163</v>
      </c>
      <c r="Q2552" s="46" t="s">
        <v>58</v>
      </c>
    </row>
    <row r="2553" spans="1:17" hidden="1">
      <c r="A2553" s="12">
        <v>42072</v>
      </c>
      <c r="B2553" t="s">
        <v>635</v>
      </c>
      <c r="C2553" s="1">
        <v>1100.02</v>
      </c>
      <c r="D2553" s="1">
        <v>2925.75</v>
      </c>
      <c r="E2553" s="42">
        <v>-1100.02</v>
      </c>
      <c r="F2553" s="241" t="s">
        <v>18</v>
      </c>
      <c r="G2553" s="242" t="s">
        <v>58</v>
      </c>
      <c r="H2553" s="243" t="s">
        <v>20</v>
      </c>
      <c r="I2553" s="13">
        <v>3</v>
      </c>
      <c r="J2553" s="14">
        <v>2015</v>
      </c>
      <c r="K2553" s="244" t="s">
        <v>21</v>
      </c>
      <c r="L2553" s="245" t="s">
        <v>22</v>
      </c>
      <c r="M2553" s="245" t="s">
        <v>23</v>
      </c>
      <c r="N2553" s="15" t="s">
        <v>20</v>
      </c>
      <c r="O2553" s="15" t="s">
        <v>24</v>
      </c>
      <c r="P2553" s="46" t="s">
        <v>171</v>
      </c>
      <c r="Q2553" s="46" t="s">
        <v>58</v>
      </c>
    </row>
    <row r="2554" spans="1:17" hidden="1">
      <c r="A2554" s="12">
        <v>42072</v>
      </c>
      <c r="B2554" t="s">
        <v>636</v>
      </c>
      <c r="C2554" s="1">
        <v>743.48</v>
      </c>
      <c r="D2554" s="1">
        <v>3669.23</v>
      </c>
      <c r="E2554" s="42">
        <v>-743.48</v>
      </c>
      <c r="F2554" s="241" t="s">
        <v>18</v>
      </c>
      <c r="G2554" s="242" t="s">
        <v>58</v>
      </c>
      <c r="H2554" s="241" t="s">
        <v>20</v>
      </c>
      <c r="I2554" s="13">
        <v>3</v>
      </c>
      <c r="J2554" s="14">
        <v>2015</v>
      </c>
      <c r="K2554" s="246" t="s">
        <v>26</v>
      </c>
      <c r="L2554" s="247" t="s">
        <v>166</v>
      </c>
      <c r="M2554" s="247" t="s">
        <v>266</v>
      </c>
      <c r="N2554" s="15" t="s">
        <v>28</v>
      </c>
      <c r="O2554" s="15" t="s">
        <v>29</v>
      </c>
      <c r="P2554" s="46" t="s">
        <v>163</v>
      </c>
      <c r="Q2554" s="46" t="s">
        <v>58</v>
      </c>
    </row>
    <row r="2555" spans="1:17" hidden="1">
      <c r="A2555" s="12">
        <v>42072</v>
      </c>
      <c r="B2555" t="s">
        <v>25</v>
      </c>
      <c r="C2555" s="1">
        <v>420.29</v>
      </c>
      <c r="D2555" s="1">
        <v>4089.52</v>
      </c>
      <c r="E2555" s="42">
        <v>-420.29</v>
      </c>
      <c r="F2555" s="241" t="s">
        <v>18</v>
      </c>
      <c r="G2555" s="242" t="s">
        <v>58</v>
      </c>
      <c r="H2555" s="241" t="s">
        <v>20</v>
      </c>
      <c r="I2555" s="13">
        <v>3</v>
      </c>
      <c r="J2555" s="14">
        <v>2015</v>
      </c>
      <c r="K2555" s="244" t="s">
        <v>26</v>
      </c>
      <c r="L2555" s="245" t="s">
        <v>27</v>
      </c>
      <c r="M2555" s="245" t="s">
        <v>27</v>
      </c>
      <c r="N2555" s="15" t="s">
        <v>28</v>
      </c>
      <c r="O2555" s="15" t="s">
        <v>29</v>
      </c>
      <c r="P2555" s="46" t="s">
        <v>163</v>
      </c>
      <c r="Q2555" s="46" t="s">
        <v>58</v>
      </c>
    </row>
    <row r="2556" spans="1:17" hidden="1">
      <c r="A2556" s="12">
        <v>42072</v>
      </c>
      <c r="B2556" t="s">
        <v>25</v>
      </c>
      <c r="C2556" s="1">
        <v>361.55</v>
      </c>
      <c r="D2556" s="1">
        <v>4451.07</v>
      </c>
      <c r="E2556" s="42">
        <v>-361.55</v>
      </c>
      <c r="F2556" s="241" t="s">
        <v>18</v>
      </c>
      <c r="G2556" s="242" t="s">
        <v>58</v>
      </c>
      <c r="H2556" s="241" t="s">
        <v>20</v>
      </c>
      <c r="I2556" s="13">
        <v>3</v>
      </c>
      <c r="J2556" s="14">
        <v>2015</v>
      </c>
      <c r="K2556" s="244" t="s">
        <v>26</v>
      </c>
      <c r="L2556" s="245" t="s">
        <v>27</v>
      </c>
      <c r="M2556" s="245" t="s">
        <v>27</v>
      </c>
      <c r="N2556" s="15" t="s">
        <v>28</v>
      </c>
      <c r="O2556" s="15" t="s">
        <v>29</v>
      </c>
      <c r="P2556" s="46" t="s">
        <v>163</v>
      </c>
      <c r="Q2556" s="46" t="s">
        <v>58</v>
      </c>
    </row>
    <row r="2557" spans="1:17" hidden="1">
      <c r="A2557" s="12">
        <v>42072</v>
      </c>
      <c r="B2557" t="s">
        <v>637</v>
      </c>
      <c r="C2557" s="1">
        <v>351.42</v>
      </c>
      <c r="D2557" s="1">
        <v>4802.49</v>
      </c>
      <c r="E2557" s="42">
        <v>-351.42</v>
      </c>
      <c r="F2557" s="241" t="s">
        <v>18</v>
      </c>
      <c r="G2557" s="242" t="s">
        <v>58</v>
      </c>
      <c r="H2557" s="241" t="s">
        <v>20</v>
      </c>
      <c r="I2557" s="13">
        <v>3</v>
      </c>
      <c r="J2557" s="14">
        <v>2015</v>
      </c>
      <c r="K2557" s="246" t="s">
        <v>26</v>
      </c>
      <c r="L2557" s="247" t="s">
        <v>165</v>
      </c>
      <c r="M2557" s="247" t="s">
        <v>270</v>
      </c>
      <c r="N2557" s="15" t="s">
        <v>28</v>
      </c>
      <c r="O2557" s="15" t="s">
        <v>29</v>
      </c>
      <c r="P2557" s="46" t="s">
        <v>163</v>
      </c>
      <c r="Q2557" s="46" t="s">
        <v>58</v>
      </c>
    </row>
    <row r="2558" spans="1:17" hidden="1">
      <c r="A2558" s="12">
        <v>42072</v>
      </c>
      <c r="B2558" t="s">
        <v>638</v>
      </c>
      <c r="C2558" s="1">
        <v>259.47000000000003</v>
      </c>
      <c r="D2558" s="1">
        <v>5061.96</v>
      </c>
      <c r="E2558" s="42">
        <v>-259.47000000000003</v>
      </c>
      <c r="F2558" s="241" t="s">
        <v>18</v>
      </c>
      <c r="G2558" s="242" t="s">
        <v>58</v>
      </c>
      <c r="H2558" s="241" t="s">
        <v>20</v>
      </c>
      <c r="I2558" s="13">
        <v>3</v>
      </c>
      <c r="J2558" s="14">
        <v>2015</v>
      </c>
      <c r="K2558" s="246" t="s">
        <v>26</v>
      </c>
      <c r="L2558" s="247" t="s">
        <v>115</v>
      </c>
      <c r="M2558" s="247" t="s">
        <v>274</v>
      </c>
      <c r="N2558" s="15" t="s">
        <v>28</v>
      </c>
      <c r="O2558" s="15" t="s">
        <v>29</v>
      </c>
      <c r="P2558" s="46" t="s">
        <v>163</v>
      </c>
      <c r="Q2558" s="46" t="s">
        <v>58</v>
      </c>
    </row>
    <row r="2559" spans="1:17" hidden="1">
      <c r="A2559" s="12">
        <v>42072</v>
      </c>
      <c r="B2559" t="s">
        <v>25</v>
      </c>
      <c r="C2559" s="1">
        <v>178.4</v>
      </c>
      <c r="D2559" s="1">
        <v>5240.3599999999997</v>
      </c>
      <c r="E2559" s="42">
        <v>-178.4</v>
      </c>
      <c r="F2559" s="241" t="s">
        <v>18</v>
      </c>
      <c r="G2559" s="242" t="s">
        <v>58</v>
      </c>
      <c r="H2559" s="241" t="s">
        <v>20</v>
      </c>
      <c r="I2559" s="13">
        <v>3</v>
      </c>
      <c r="J2559" s="14">
        <v>2015</v>
      </c>
      <c r="K2559" s="244" t="s">
        <v>26</v>
      </c>
      <c r="L2559" s="245" t="s">
        <v>27</v>
      </c>
      <c r="M2559" s="245" t="s">
        <v>27</v>
      </c>
      <c r="N2559" s="15" t="s">
        <v>28</v>
      </c>
      <c r="O2559" s="15" t="s">
        <v>29</v>
      </c>
      <c r="P2559" s="46" t="s">
        <v>163</v>
      </c>
      <c r="Q2559" s="46" t="s">
        <v>58</v>
      </c>
    </row>
    <row r="2560" spans="1:17" hidden="1">
      <c r="A2560" s="248">
        <v>42072</v>
      </c>
      <c r="B2560" s="51" t="s">
        <v>639</v>
      </c>
      <c r="C2560" s="95">
        <v>-1277.43</v>
      </c>
      <c r="D2560" s="1">
        <v>3962.93</v>
      </c>
      <c r="E2560" s="42">
        <v>1277.43</v>
      </c>
      <c r="F2560" s="241" t="s">
        <v>30</v>
      </c>
      <c r="G2560" s="242" t="s">
        <v>58</v>
      </c>
      <c r="H2560" s="241" t="s">
        <v>20</v>
      </c>
      <c r="I2560" s="13">
        <v>3</v>
      </c>
      <c r="J2560" s="14">
        <v>2015</v>
      </c>
      <c r="K2560" s="246" t="s">
        <v>175</v>
      </c>
      <c r="L2560" s="247" t="s">
        <v>117</v>
      </c>
      <c r="M2560" s="247" t="s">
        <v>296</v>
      </c>
      <c r="N2560" s="15" t="s">
        <v>28</v>
      </c>
      <c r="O2560" s="15" t="s">
        <v>29</v>
      </c>
      <c r="P2560" s="46" t="s">
        <v>161</v>
      </c>
      <c r="Q2560" s="46" t="s">
        <v>58</v>
      </c>
    </row>
    <row r="2561" spans="1:17" hidden="1">
      <c r="A2561" s="12">
        <v>42072</v>
      </c>
      <c r="B2561" t="s">
        <v>640</v>
      </c>
      <c r="C2561" s="1">
        <v>-200</v>
      </c>
      <c r="D2561" s="1">
        <v>3762.93</v>
      </c>
      <c r="E2561" s="42">
        <v>200</v>
      </c>
      <c r="F2561" s="241" t="s">
        <v>30</v>
      </c>
      <c r="G2561" s="242" t="s">
        <v>58</v>
      </c>
      <c r="H2561" s="241" t="s">
        <v>20</v>
      </c>
      <c r="I2561" s="13">
        <v>3</v>
      </c>
      <c r="J2561" s="14">
        <v>2015</v>
      </c>
      <c r="K2561" s="246" t="s">
        <v>19</v>
      </c>
      <c r="L2561" s="247" t="s">
        <v>59</v>
      </c>
      <c r="M2561" s="247" t="s">
        <v>23</v>
      </c>
      <c r="N2561" s="15" t="s">
        <v>20</v>
      </c>
      <c r="O2561" s="15" t="s">
        <v>24</v>
      </c>
      <c r="P2561" s="46" t="s">
        <v>60</v>
      </c>
      <c r="Q2561" s="46" t="s">
        <v>58</v>
      </c>
    </row>
    <row r="2562" spans="1:17" hidden="1">
      <c r="A2562" s="12">
        <v>42072</v>
      </c>
      <c r="B2562" t="s">
        <v>641</v>
      </c>
      <c r="C2562" s="1">
        <v>-500</v>
      </c>
      <c r="D2562" s="1">
        <v>3262.93</v>
      </c>
      <c r="E2562" s="42">
        <v>500</v>
      </c>
      <c r="F2562" s="241" t="s">
        <v>30</v>
      </c>
      <c r="G2562" s="242" t="s">
        <v>58</v>
      </c>
      <c r="H2562" s="241" t="s">
        <v>20</v>
      </c>
      <c r="I2562" s="13">
        <v>3</v>
      </c>
      <c r="J2562" s="14">
        <v>2015</v>
      </c>
      <c r="K2562" s="246" t="s">
        <v>158</v>
      </c>
      <c r="L2562" s="247" t="s">
        <v>59</v>
      </c>
      <c r="M2562" s="247" t="s">
        <v>23</v>
      </c>
      <c r="N2562" s="15" t="s">
        <v>20</v>
      </c>
      <c r="O2562" s="15" t="s">
        <v>24</v>
      </c>
      <c r="P2562" s="46" t="s">
        <v>168</v>
      </c>
      <c r="Q2562" s="46" t="s">
        <v>58</v>
      </c>
    </row>
    <row r="2563" spans="1:17" hidden="1">
      <c r="A2563" s="12">
        <v>42073</v>
      </c>
      <c r="B2563" t="s">
        <v>25</v>
      </c>
      <c r="C2563" s="1">
        <v>481.3</v>
      </c>
      <c r="D2563" s="1">
        <v>3744.23</v>
      </c>
      <c r="E2563" s="42">
        <v>-481.3</v>
      </c>
      <c r="F2563" s="241" t="s">
        <v>18</v>
      </c>
      <c r="G2563" s="242" t="s">
        <v>58</v>
      </c>
      <c r="H2563" s="241" t="s">
        <v>20</v>
      </c>
      <c r="I2563" s="13">
        <v>3</v>
      </c>
      <c r="J2563" s="14">
        <v>2015</v>
      </c>
      <c r="K2563" s="244" t="s">
        <v>26</v>
      </c>
      <c r="L2563" s="245" t="s">
        <v>27</v>
      </c>
      <c r="M2563" s="245" t="s">
        <v>27</v>
      </c>
      <c r="N2563" s="15" t="s">
        <v>28</v>
      </c>
      <c r="O2563" s="15" t="s">
        <v>29</v>
      </c>
      <c r="P2563" s="46" t="s">
        <v>163</v>
      </c>
      <c r="Q2563" s="46" t="s">
        <v>58</v>
      </c>
    </row>
    <row r="2564" spans="1:17" hidden="1">
      <c r="A2564" s="12">
        <v>42073</v>
      </c>
      <c r="B2564" t="s">
        <v>69</v>
      </c>
      <c r="C2564" s="1">
        <v>-450.18</v>
      </c>
      <c r="D2564" s="1">
        <v>3294.05</v>
      </c>
      <c r="E2564" s="42">
        <v>450.18</v>
      </c>
      <c r="F2564" s="241" t="s">
        <v>30</v>
      </c>
      <c r="G2564" s="242" t="s">
        <v>58</v>
      </c>
      <c r="H2564" s="241" t="s">
        <v>20</v>
      </c>
      <c r="I2564" s="13">
        <v>3</v>
      </c>
      <c r="J2564" s="14">
        <v>2015</v>
      </c>
      <c r="K2564" s="244" t="s">
        <v>70</v>
      </c>
      <c r="L2564" s="245" t="s">
        <v>614</v>
      </c>
      <c r="M2564" s="245" t="s">
        <v>281</v>
      </c>
      <c r="N2564" s="15" t="s">
        <v>28</v>
      </c>
      <c r="O2564" s="15" t="s">
        <v>29</v>
      </c>
      <c r="P2564" s="46" t="s">
        <v>161</v>
      </c>
      <c r="Q2564" s="46" t="s">
        <v>58</v>
      </c>
    </row>
    <row r="2565" spans="1:17" hidden="1">
      <c r="A2565" s="12">
        <v>42073</v>
      </c>
      <c r="B2565" t="s">
        <v>69</v>
      </c>
      <c r="C2565" s="1">
        <v>-402.41</v>
      </c>
      <c r="D2565" s="1">
        <v>2891.64</v>
      </c>
      <c r="E2565" s="42">
        <v>402.41</v>
      </c>
      <c r="F2565" s="241" t="s">
        <v>30</v>
      </c>
      <c r="G2565" s="242" t="s">
        <v>58</v>
      </c>
      <c r="H2565" s="241" t="s">
        <v>20</v>
      </c>
      <c r="I2565" s="13">
        <v>3</v>
      </c>
      <c r="J2565" s="14">
        <v>2015</v>
      </c>
      <c r="K2565" s="244" t="s">
        <v>70</v>
      </c>
      <c r="L2565" s="245" t="s">
        <v>71</v>
      </c>
      <c r="M2565" s="245" t="s">
        <v>299</v>
      </c>
      <c r="N2565" s="15" t="s">
        <v>28</v>
      </c>
      <c r="O2565" s="15" t="s">
        <v>29</v>
      </c>
      <c r="P2565" s="46" t="s">
        <v>161</v>
      </c>
      <c r="Q2565" s="46" t="s">
        <v>58</v>
      </c>
    </row>
    <row r="2566" spans="1:17" hidden="1">
      <c r="A2566" s="12">
        <v>42073</v>
      </c>
      <c r="B2566" t="s">
        <v>69</v>
      </c>
      <c r="C2566" s="1">
        <v>-337.61</v>
      </c>
      <c r="D2566" s="1">
        <v>2554.0300000000002</v>
      </c>
      <c r="E2566" s="42">
        <v>337.61</v>
      </c>
      <c r="F2566" s="241" t="s">
        <v>30</v>
      </c>
      <c r="G2566" s="242" t="s">
        <v>58</v>
      </c>
      <c r="H2566" s="241" t="s">
        <v>20</v>
      </c>
      <c r="I2566" s="13">
        <v>3</v>
      </c>
      <c r="J2566" s="14">
        <v>2015</v>
      </c>
      <c r="K2566" s="244" t="s">
        <v>70</v>
      </c>
      <c r="L2566" s="245" t="s">
        <v>177</v>
      </c>
      <c r="M2566" s="245" t="s">
        <v>299</v>
      </c>
      <c r="N2566" s="15" t="s">
        <v>28</v>
      </c>
      <c r="O2566" s="15" t="s">
        <v>29</v>
      </c>
      <c r="P2566" s="46" t="s">
        <v>161</v>
      </c>
      <c r="Q2566" s="46" t="s">
        <v>58</v>
      </c>
    </row>
    <row r="2567" spans="1:17" hidden="1">
      <c r="A2567" s="12">
        <v>42073</v>
      </c>
      <c r="B2567" t="s">
        <v>642</v>
      </c>
      <c r="C2567" s="1">
        <v>-3</v>
      </c>
      <c r="D2567" s="1">
        <v>2551.0300000000002</v>
      </c>
      <c r="E2567" s="42">
        <v>3</v>
      </c>
      <c r="F2567" s="241" t="s">
        <v>30</v>
      </c>
      <c r="G2567" s="242" t="s">
        <v>58</v>
      </c>
      <c r="H2567" s="241" t="s">
        <v>20</v>
      </c>
      <c r="I2567" s="13">
        <v>3</v>
      </c>
      <c r="J2567" s="14">
        <v>2015</v>
      </c>
      <c r="K2567" s="246" t="s">
        <v>53</v>
      </c>
      <c r="L2567" s="247" t="s">
        <v>52</v>
      </c>
      <c r="M2567" s="247" t="s">
        <v>23</v>
      </c>
      <c r="N2567" s="15" t="s">
        <v>28</v>
      </c>
      <c r="O2567" s="15" t="s">
        <v>29</v>
      </c>
      <c r="P2567" s="46" t="s">
        <v>161</v>
      </c>
      <c r="Q2567" s="46" t="s">
        <v>58</v>
      </c>
    </row>
    <row r="2568" spans="1:17" hidden="1">
      <c r="A2568" s="12">
        <v>42074</v>
      </c>
      <c r="B2568" t="s">
        <v>643</v>
      </c>
      <c r="C2568" s="1">
        <v>-1000</v>
      </c>
      <c r="D2568" s="1">
        <v>1551.03</v>
      </c>
      <c r="E2568" s="42">
        <v>1000</v>
      </c>
      <c r="F2568" s="241" t="s">
        <v>30</v>
      </c>
      <c r="G2568" s="242" t="s">
        <v>58</v>
      </c>
      <c r="H2568" s="241" t="s">
        <v>20</v>
      </c>
      <c r="I2568" s="13">
        <v>3</v>
      </c>
      <c r="J2568" s="14">
        <v>2015</v>
      </c>
      <c r="K2568" s="246" t="s">
        <v>158</v>
      </c>
      <c r="L2568" s="247" t="s">
        <v>59</v>
      </c>
      <c r="M2568" s="247" t="s">
        <v>23</v>
      </c>
      <c r="N2568" s="15" t="s">
        <v>20</v>
      </c>
      <c r="O2568" s="15" t="s">
        <v>24</v>
      </c>
      <c r="P2568" s="46" t="s">
        <v>168</v>
      </c>
      <c r="Q2568" s="46" t="s">
        <v>58</v>
      </c>
    </row>
    <row r="2569" spans="1:17" hidden="1">
      <c r="A2569" s="12">
        <v>42074</v>
      </c>
      <c r="B2569" t="s">
        <v>25</v>
      </c>
      <c r="C2569" s="1">
        <v>-1.95</v>
      </c>
      <c r="D2569" s="1">
        <v>1549.08</v>
      </c>
      <c r="E2569" s="42">
        <v>1.95</v>
      </c>
      <c r="F2569" s="241" t="s">
        <v>30</v>
      </c>
      <c r="G2569" s="242" t="s">
        <v>58</v>
      </c>
      <c r="H2569" s="241" t="s">
        <v>20</v>
      </c>
      <c r="I2569" s="13">
        <v>3</v>
      </c>
      <c r="J2569" s="14">
        <v>2015</v>
      </c>
      <c r="K2569" s="244" t="s">
        <v>26</v>
      </c>
      <c r="L2569" s="245" t="s">
        <v>27</v>
      </c>
      <c r="M2569" s="245" t="s">
        <v>27</v>
      </c>
      <c r="N2569" s="15" t="s">
        <v>28</v>
      </c>
      <c r="O2569" s="15" t="s">
        <v>29</v>
      </c>
      <c r="P2569" s="46" t="s">
        <v>163</v>
      </c>
      <c r="Q2569" s="46" t="s">
        <v>58</v>
      </c>
    </row>
    <row r="2570" spans="1:17" hidden="1">
      <c r="A2570" s="12">
        <v>42075</v>
      </c>
      <c r="B2570" t="s">
        <v>25</v>
      </c>
      <c r="C2570" s="1">
        <v>652.25</v>
      </c>
      <c r="D2570" s="1">
        <v>2201.33</v>
      </c>
      <c r="E2570" s="42">
        <v>-652.25</v>
      </c>
      <c r="F2570" s="241" t="s">
        <v>18</v>
      </c>
      <c r="G2570" s="242" t="s">
        <v>58</v>
      </c>
      <c r="H2570" s="241" t="s">
        <v>20</v>
      </c>
      <c r="I2570" s="13">
        <v>3</v>
      </c>
      <c r="J2570" s="14">
        <v>2015</v>
      </c>
      <c r="K2570" s="244" t="s">
        <v>26</v>
      </c>
      <c r="L2570" s="245" t="s">
        <v>27</v>
      </c>
      <c r="M2570" s="245" t="s">
        <v>27</v>
      </c>
      <c r="N2570" s="15" t="s">
        <v>28</v>
      </c>
      <c r="O2570" s="15" t="s">
        <v>29</v>
      </c>
      <c r="P2570" s="46" t="s">
        <v>163</v>
      </c>
      <c r="Q2570" s="46" t="s">
        <v>58</v>
      </c>
    </row>
    <row r="2571" spans="1:17" hidden="1">
      <c r="A2571" s="12">
        <v>42076</v>
      </c>
      <c r="B2571" t="s">
        <v>644</v>
      </c>
      <c r="C2571" s="1">
        <v>641.99</v>
      </c>
      <c r="D2571" s="1">
        <v>2843.32</v>
      </c>
      <c r="E2571" s="42">
        <v>-641.99</v>
      </c>
      <c r="F2571" s="241" t="s">
        <v>18</v>
      </c>
      <c r="G2571" s="242" t="s">
        <v>58</v>
      </c>
      <c r="H2571" s="241" t="s">
        <v>20</v>
      </c>
      <c r="I2571" s="13">
        <v>3</v>
      </c>
      <c r="J2571" s="14">
        <v>2015</v>
      </c>
      <c r="K2571" s="246" t="s">
        <v>26</v>
      </c>
      <c r="L2571" s="247" t="s">
        <v>145</v>
      </c>
      <c r="M2571" s="249" t="s">
        <v>277</v>
      </c>
      <c r="N2571" s="15" t="s">
        <v>28</v>
      </c>
      <c r="O2571" s="15" t="s">
        <v>29</v>
      </c>
      <c r="P2571" s="46" t="s">
        <v>163</v>
      </c>
      <c r="Q2571" s="46" t="s">
        <v>58</v>
      </c>
    </row>
    <row r="2572" spans="1:17" hidden="1">
      <c r="A2572" s="12">
        <v>42076</v>
      </c>
      <c r="B2572" t="s">
        <v>25</v>
      </c>
      <c r="C2572" s="1">
        <v>62.49</v>
      </c>
      <c r="D2572" s="1">
        <v>2905.81</v>
      </c>
      <c r="E2572" s="42">
        <v>-62.49</v>
      </c>
      <c r="F2572" s="241" t="s">
        <v>18</v>
      </c>
      <c r="G2572" s="242" t="s">
        <v>58</v>
      </c>
      <c r="H2572" s="241" t="s">
        <v>20</v>
      </c>
      <c r="I2572" s="13">
        <v>3</v>
      </c>
      <c r="J2572" s="14">
        <v>2015</v>
      </c>
      <c r="K2572" s="244" t="s">
        <v>26</v>
      </c>
      <c r="L2572" s="245" t="s">
        <v>27</v>
      </c>
      <c r="M2572" s="245" t="s">
        <v>27</v>
      </c>
      <c r="N2572" s="15" t="s">
        <v>28</v>
      </c>
      <c r="O2572" s="15" t="s">
        <v>29</v>
      </c>
      <c r="P2572" s="46" t="s">
        <v>163</v>
      </c>
      <c r="Q2572" s="46" t="s">
        <v>58</v>
      </c>
    </row>
    <row r="2573" spans="1:17" hidden="1">
      <c r="A2573" s="12">
        <v>42079</v>
      </c>
      <c r="B2573" t="s">
        <v>645</v>
      </c>
      <c r="C2573" s="1">
        <v>1000.77</v>
      </c>
      <c r="D2573" s="1">
        <v>3906.58</v>
      </c>
      <c r="E2573" s="42">
        <v>-1000.77</v>
      </c>
      <c r="F2573" s="241" t="s">
        <v>18</v>
      </c>
      <c r="G2573" s="242" t="s">
        <v>58</v>
      </c>
      <c r="H2573" s="243" t="s">
        <v>20</v>
      </c>
      <c r="I2573" s="13">
        <v>3</v>
      </c>
      <c r="J2573" s="14">
        <v>2015</v>
      </c>
      <c r="K2573" s="244" t="s">
        <v>21</v>
      </c>
      <c r="L2573" s="245" t="s">
        <v>22</v>
      </c>
      <c r="M2573" s="245" t="s">
        <v>23</v>
      </c>
      <c r="N2573" s="15" t="s">
        <v>20</v>
      </c>
      <c r="O2573" s="15" t="s">
        <v>24</v>
      </c>
      <c r="P2573" s="46" t="s">
        <v>171</v>
      </c>
      <c r="Q2573" s="46" t="s">
        <v>58</v>
      </c>
    </row>
    <row r="2574" spans="1:17" hidden="1">
      <c r="A2574" s="12">
        <v>42079</v>
      </c>
      <c r="B2574" t="s">
        <v>25</v>
      </c>
      <c r="C2574" s="1">
        <v>367.84</v>
      </c>
      <c r="D2574" s="1">
        <v>4274.42</v>
      </c>
      <c r="E2574" s="42">
        <v>-367.84</v>
      </c>
      <c r="F2574" s="241" t="s">
        <v>18</v>
      </c>
      <c r="G2574" s="242" t="s">
        <v>58</v>
      </c>
      <c r="H2574" s="241" t="s">
        <v>20</v>
      </c>
      <c r="I2574" s="13">
        <v>3</v>
      </c>
      <c r="J2574" s="14">
        <v>2015</v>
      </c>
      <c r="K2574" s="244" t="s">
        <v>26</v>
      </c>
      <c r="L2574" s="245" t="s">
        <v>27</v>
      </c>
      <c r="M2574" s="245" t="s">
        <v>27</v>
      </c>
      <c r="N2574" s="15" t="s">
        <v>28</v>
      </c>
      <c r="O2574" s="15" t="s">
        <v>29</v>
      </c>
      <c r="P2574" s="46" t="s">
        <v>163</v>
      </c>
      <c r="Q2574" s="46" t="s">
        <v>58</v>
      </c>
    </row>
    <row r="2575" spans="1:17" hidden="1">
      <c r="A2575" s="12">
        <v>42079</v>
      </c>
      <c r="B2575" t="s">
        <v>25</v>
      </c>
      <c r="C2575" s="1">
        <v>337.64</v>
      </c>
      <c r="D2575" s="1">
        <v>4612.0600000000004</v>
      </c>
      <c r="E2575" s="42">
        <v>-337.64</v>
      </c>
      <c r="F2575" s="241" t="s">
        <v>18</v>
      </c>
      <c r="G2575" s="242" t="s">
        <v>58</v>
      </c>
      <c r="H2575" s="241" t="s">
        <v>20</v>
      </c>
      <c r="I2575" s="13">
        <v>3</v>
      </c>
      <c r="J2575" s="14">
        <v>2015</v>
      </c>
      <c r="K2575" s="244" t="s">
        <v>26</v>
      </c>
      <c r="L2575" s="245" t="s">
        <v>27</v>
      </c>
      <c r="M2575" s="245" t="s">
        <v>27</v>
      </c>
      <c r="N2575" s="15" t="s">
        <v>28</v>
      </c>
      <c r="O2575" s="15" t="s">
        <v>29</v>
      </c>
      <c r="P2575" s="46" t="s">
        <v>163</v>
      </c>
      <c r="Q2575" s="46" t="s">
        <v>58</v>
      </c>
    </row>
    <row r="2576" spans="1:17" hidden="1">
      <c r="A2576" s="12">
        <v>42079</v>
      </c>
      <c r="B2576" t="s">
        <v>646</v>
      </c>
      <c r="C2576" s="1">
        <v>212.92</v>
      </c>
      <c r="D2576" s="1">
        <v>4824.9799999999996</v>
      </c>
      <c r="E2576" s="42">
        <v>-212.92</v>
      </c>
      <c r="F2576" s="241" t="s">
        <v>18</v>
      </c>
      <c r="G2576" s="242" t="s">
        <v>58</v>
      </c>
      <c r="H2576" s="241" t="s">
        <v>20</v>
      </c>
      <c r="I2576" s="13">
        <v>3</v>
      </c>
      <c r="J2576" s="14">
        <v>2015</v>
      </c>
      <c r="K2576" s="246" t="s">
        <v>26</v>
      </c>
      <c r="L2576" s="247" t="s">
        <v>162</v>
      </c>
      <c r="M2576" s="247" t="s">
        <v>264</v>
      </c>
      <c r="N2576" s="15" t="s">
        <v>28</v>
      </c>
      <c r="O2576" s="15" t="s">
        <v>29</v>
      </c>
      <c r="P2576" s="46" t="s">
        <v>163</v>
      </c>
      <c r="Q2576" s="46" t="s">
        <v>58</v>
      </c>
    </row>
    <row r="2577" spans="1:17" hidden="1">
      <c r="A2577" s="12">
        <v>42079</v>
      </c>
      <c r="B2577" t="s">
        <v>25</v>
      </c>
      <c r="C2577" s="1">
        <v>126.7</v>
      </c>
      <c r="D2577" s="1">
        <v>4951.68</v>
      </c>
      <c r="E2577" s="42">
        <v>-126.7</v>
      </c>
      <c r="F2577" s="241" t="s">
        <v>18</v>
      </c>
      <c r="G2577" s="242" t="s">
        <v>58</v>
      </c>
      <c r="H2577" s="241" t="s">
        <v>20</v>
      </c>
      <c r="I2577" s="13">
        <v>3</v>
      </c>
      <c r="J2577" s="14">
        <v>2015</v>
      </c>
      <c r="K2577" s="244" t="s">
        <v>26</v>
      </c>
      <c r="L2577" s="245" t="s">
        <v>27</v>
      </c>
      <c r="M2577" s="245" t="s">
        <v>27</v>
      </c>
      <c r="N2577" s="15" t="s">
        <v>28</v>
      </c>
      <c r="O2577" s="15" t="s">
        <v>29</v>
      </c>
      <c r="P2577" s="46" t="s">
        <v>163</v>
      </c>
      <c r="Q2577" s="46" t="s">
        <v>58</v>
      </c>
    </row>
    <row r="2578" spans="1:17" hidden="1">
      <c r="A2578" s="248">
        <v>42079</v>
      </c>
      <c r="B2578" s="51" t="s">
        <v>647</v>
      </c>
      <c r="C2578" s="95">
        <v>-1000</v>
      </c>
      <c r="D2578" s="1">
        <v>3951.68</v>
      </c>
      <c r="E2578" s="42">
        <v>1000</v>
      </c>
      <c r="F2578" s="241" t="s">
        <v>30</v>
      </c>
      <c r="G2578" s="242" t="s">
        <v>58</v>
      </c>
      <c r="H2578" s="241" t="s">
        <v>20</v>
      </c>
      <c r="I2578" s="13">
        <v>3</v>
      </c>
      <c r="J2578" s="14">
        <v>2015</v>
      </c>
      <c r="K2578" s="246" t="s">
        <v>175</v>
      </c>
      <c r="L2578" s="247" t="s">
        <v>117</v>
      </c>
      <c r="M2578" s="247" t="s">
        <v>296</v>
      </c>
      <c r="N2578" s="15" t="s">
        <v>28</v>
      </c>
      <c r="O2578" s="15" t="s">
        <v>29</v>
      </c>
      <c r="P2578" s="46" t="s">
        <v>161</v>
      </c>
      <c r="Q2578" s="46" t="s">
        <v>58</v>
      </c>
    </row>
    <row r="2579" spans="1:17" hidden="1">
      <c r="A2579" s="12">
        <v>42079</v>
      </c>
      <c r="B2579" t="s">
        <v>50</v>
      </c>
      <c r="C2579" s="1">
        <v>-16</v>
      </c>
      <c r="D2579" s="1">
        <v>3935.68</v>
      </c>
      <c r="E2579" s="42">
        <v>16</v>
      </c>
      <c r="F2579" s="241" t="s">
        <v>30</v>
      </c>
      <c r="G2579" s="242" t="s">
        <v>58</v>
      </c>
      <c r="H2579" s="241" t="s">
        <v>20</v>
      </c>
      <c r="I2579" s="13">
        <v>3</v>
      </c>
      <c r="J2579" s="14">
        <v>2015</v>
      </c>
      <c r="K2579" s="246" t="s">
        <v>53</v>
      </c>
      <c r="L2579" s="247" t="s">
        <v>52</v>
      </c>
      <c r="M2579" s="247" t="s">
        <v>23</v>
      </c>
      <c r="N2579" s="15" t="s">
        <v>28</v>
      </c>
      <c r="O2579" s="15" t="s">
        <v>29</v>
      </c>
      <c r="P2579" s="46" t="s">
        <v>161</v>
      </c>
      <c r="Q2579" s="46" t="s">
        <v>58</v>
      </c>
    </row>
    <row r="2580" spans="1:17" hidden="1">
      <c r="A2580" s="12">
        <v>42080</v>
      </c>
      <c r="B2580" t="s">
        <v>648</v>
      </c>
      <c r="C2580" s="1">
        <v>19861.599999999999</v>
      </c>
      <c r="D2580" s="1">
        <v>23797.279999999999</v>
      </c>
      <c r="E2580" s="42">
        <v>-19861.599999999999</v>
      </c>
      <c r="F2580" s="241" t="s">
        <v>18</v>
      </c>
      <c r="G2580" s="242" t="s">
        <v>58</v>
      </c>
      <c r="H2580" s="241" t="s">
        <v>20</v>
      </c>
      <c r="I2580" s="13">
        <v>3</v>
      </c>
      <c r="J2580" s="14">
        <v>2015</v>
      </c>
      <c r="K2580" s="246" t="s">
        <v>26</v>
      </c>
      <c r="L2580" s="247" t="s">
        <v>54</v>
      </c>
      <c r="M2580" s="249" t="s">
        <v>279</v>
      </c>
      <c r="N2580" s="15" t="s">
        <v>28</v>
      </c>
      <c r="O2580" s="15" t="s">
        <v>29</v>
      </c>
      <c r="P2580" s="46" t="s">
        <v>163</v>
      </c>
      <c r="Q2580" s="46" t="s">
        <v>58</v>
      </c>
    </row>
    <row r="2581" spans="1:17" hidden="1">
      <c r="A2581" s="12">
        <v>42080</v>
      </c>
      <c r="B2581" t="s">
        <v>25</v>
      </c>
      <c r="C2581" s="1">
        <v>275.95</v>
      </c>
      <c r="D2581" s="1">
        <v>24073.23</v>
      </c>
      <c r="E2581" s="42">
        <v>-275.95</v>
      </c>
      <c r="F2581" s="241" t="s">
        <v>18</v>
      </c>
      <c r="G2581" s="242" t="s">
        <v>58</v>
      </c>
      <c r="H2581" s="241" t="s">
        <v>20</v>
      </c>
      <c r="I2581" s="13">
        <v>3</v>
      </c>
      <c r="J2581" s="14">
        <v>2015</v>
      </c>
      <c r="K2581" s="244" t="s">
        <v>26</v>
      </c>
      <c r="L2581" s="245" t="s">
        <v>27</v>
      </c>
      <c r="M2581" s="245" t="s">
        <v>27</v>
      </c>
      <c r="N2581" s="15" t="s">
        <v>28</v>
      </c>
      <c r="O2581" s="15" t="s">
        <v>29</v>
      </c>
      <c r="P2581" s="46" t="s">
        <v>163</v>
      </c>
      <c r="Q2581" s="46" t="s">
        <v>58</v>
      </c>
    </row>
    <row r="2582" spans="1:17" hidden="1">
      <c r="A2582" s="248">
        <v>42080</v>
      </c>
      <c r="B2582" s="51" t="s">
        <v>649</v>
      </c>
      <c r="C2582" s="95">
        <v>-1068.3800000000001</v>
      </c>
      <c r="D2582" s="1">
        <v>23004.85</v>
      </c>
      <c r="E2582" s="42">
        <v>1068.3800000000001</v>
      </c>
      <c r="F2582" s="241" t="s">
        <v>30</v>
      </c>
      <c r="G2582" s="242" t="s">
        <v>58</v>
      </c>
      <c r="H2582" s="241" t="s">
        <v>20</v>
      </c>
      <c r="I2582" s="13">
        <v>3</v>
      </c>
      <c r="J2582" s="14">
        <v>2015</v>
      </c>
      <c r="K2582" s="246" t="s">
        <v>175</v>
      </c>
      <c r="L2582" s="247" t="s">
        <v>117</v>
      </c>
      <c r="M2582" s="247" t="s">
        <v>296</v>
      </c>
      <c r="N2582" s="15" t="s">
        <v>28</v>
      </c>
      <c r="O2582" s="15" t="s">
        <v>29</v>
      </c>
      <c r="P2582" s="46" t="s">
        <v>161</v>
      </c>
      <c r="Q2582" s="46" t="s">
        <v>58</v>
      </c>
    </row>
    <row r="2583" spans="1:17" hidden="1">
      <c r="A2583" s="12">
        <v>42080</v>
      </c>
      <c r="B2583" t="s">
        <v>650</v>
      </c>
      <c r="C2583" s="1">
        <v>-1000</v>
      </c>
      <c r="D2583" s="1">
        <v>22004.85</v>
      </c>
      <c r="E2583" s="42">
        <v>1000</v>
      </c>
      <c r="F2583" s="241" t="s">
        <v>30</v>
      </c>
      <c r="G2583" s="242" t="s">
        <v>58</v>
      </c>
      <c r="H2583" s="241" t="s">
        <v>20</v>
      </c>
      <c r="I2583" s="13">
        <v>3</v>
      </c>
      <c r="J2583" s="14">
        <v>2015</v>
      </c>
      <c r="K2583" s="246" t="s">
        <v>158</v>
      </c>
      <c r="L2583" s="247" t="s">
        <v>59</v>
      </c>
      <c r="M2583" s="247" t="s">
        <v>23</v>
      </c>
      <c r="N2583" s="15" t="s">
        <v>20</v>
      </c>
      <c r="O2583" s="15" t="s">
        <v>24</v>
      </c>
      <c r="P2583" s="46" t="s">
        <v>168</v>
      </c>
      <c r="Q2583" s="46" t="s">
        <v>58</v>
      </c>
    </row>
    <row r="2584" spans="1:17" hidden="1">
      <c r="A2584" s="12">
        <v>42080</v>
      </c>
      <c r="B2584" t="s">
        <v>651</v>
      </c>
      <c r="C2584" s="1">
        <v>-3</v>
      </c>
      <c r="D2584" s="1">
        <v>22001.85</v>
      </c>
      <c r="E2584" s="42">
        <v>3</v>
      </c>
      <c r="F2584" s="241" t="s">
        <v>30</v>
      </c>
      <c r="G2584" s="242" t="s">
        <v>58</v>
      </c>
      <c r="H2584" s="241" t="s">
        <v>20</v>
      </c>
      <c r="I2584" s="13">
        <v>3</v>
      </c>
      <c r="J2584" s="14">
        <v>2015</v>
      </c>
      <c r="K2584" s="246" t="s">
        <v>53</v>
      </c>
      <c r="L2584" s="247" t="s">
        <v>52</v>
      </c>
      <c r="M2584" s="247" t="s">
        <v>23</v>
      </c>
      <c r="N2584" s="15" t="s">
        <v>28</v>
      </c>
      <c r="O2584" s="15" t="s">
        <v>29</v>
      </c>
      <c r="P2584" s="46" t="s">
        <v>161</v>
      </c>
      <c r="Q2584" s="46" t="s">
        <v>58</v>
      </c>
    </row>
    <row r="2585" spans="1:17" hidden="1">
      <c r="A2585" s="12">
        <v>42081</v>
      </c>
      <c r="B2585" t="s">
        <v>652</v>
      </c>
      <c r="C2585" s="1">
        <v>4363.8900000000003</v>
      </c>
      <c r="D2585" s="1">
        <v>26365.74</v>
      </c>
      <c r="E2585" s="42">
        <v>-4363.8900000000003</v>
      </c>
      <c r="F2585" s="241" t="s">
        <v>18</v>
      </c>
      <c r="G2585" s="242" t="s">
        <v>58</v>
      </c>
      <c r="H2585" s="241" t="s">
        <v>20</v>
      </c>
      <c r="I2585" s="13">
        <v>3</v>
      </c>
      <c r="J2585" s="14">
        <v>2015</v>
      </c>
      <c r="K2585" s="246" t="s">
        <v>26</v>
      </c>
      <c r="L2585" s="247" t="s">
        <v>164</v>
      </c>
      <c r="M2585" s="247" t="s">
        <v>272</v>
      </c>
      <c r="N2585" s="15" t="s">
        <v>28</v>
      </c>
      <c r="O2585" s="15" t="s">
        <v>29</v>
      </c>
      <c r="P2585" s="46" t="s">
        <v>163</v>
      </c>
      <c r="Q2585" s="46" t="s">
        <v>58</v>
      </c>
    </row>
    <row r="2586" spans="1:17" hidden="1">
      <c r="A2586" s="12">
        <v>42081</v>
      </c>
      <c r="B2586" t="s">
        <v>25</v>
      </c>
      <c r="C2586" s="1">
        <v>976.64</v>
      </c>
      <c r="D2586" s="1">
        <v>27342.38</v>
      </c>
      <c r="E2586" s="42">
        <v>-976.64</v>
      </c>
      <c r="F2586" s="241" t="s">
        <v>18</v>
      </c>
      <c r="G2586" s="242" t="s">
        <v>58</v>
      </c>
      <c r="H2586" s="241" t="s">
        <v>20</v>
      </c>
      <c r="I2586" s="13">
        <v>3</v>
      </c>
      <c r="J2586" s="14">
        <v>2015</v>
      </c>
      <c r="K2586" s="244" t="s">
        <v>26</v>
      </c>
      <c r="L2586" s="245" t="s">
        <v>27</v>
      </c>
      <c r="M2586" s="245" t="s">
        <v>27</v>
      </c>
      <c r="N2586" s="15" t="s">
        <v>28</v>
      </c>
      <c r="O2586" s="15" t="s">
        <v>29</v>
      </c>
      <c r="P2586" s="46" t="s">
        <v>163</v>
      </c>
      <c r="Q2586" s="46" t="s">
        <v>58</v>
      </c>
    </row>
    <row r="2587" spans="1:17" hidden="1">
      <c r="A2587" s="12">
        <v>42081</v>
      </c>
      <c r="B2587" t="s">
        <v>69</v>
      </c>
      <c r="C2587" s="1">
        <v>-436.81</v>
      </c>
      <c r="D2587" s="1">
        <v>26905.57</v>
      </c>
      <c r="E2587" s="42">
        <v>436.81</v>
      </c>
      <c r="F2587" s="241" t="s">
        <v>30</v>
      </c>
      <c r="G2587" s="242" t="s">
        <v>58</v>
      </c>
      <c r="H2587" s="241" t="s">
        <v>20</v>
      </c>
      <c r="I2587" s="13">
        <v>3</v>
      </c>
      <c r="J2587" s="14">
        <v>2015</v>
      </c>
      <c r="K2587" s="244" t="s">
        <v>70</v>
      </c>
      <c r="L2587" s="245" t="s">
        <v>614</v>
      </c>
      <c r="M2587" s="245" t="s">
        <v>281</v>
      </c>
      <c r="N2587" s="15" t="s">
        <v>28</v>
      </c>
      <c r="O2587" s="15" t="s">
        <v>29</v>
      </c>
      <c r="P2587" s="46" t="s">
        <v>161</v>
      </c>
      <c r="Q2587" s="46" t="s">
        <v>58</v>
      </c>
    </row>
    <row r="2588" spans="1:17" hidden="1">
      <c r="A2588" s="12">
        <v>42081</v>
      </c>
      <c r="B2588" t="s">
        <v>69</v>
      </c>
      <c r="C2588" s="1">
        <v>-396.58</v>
      </c>
      <c r="D2588" s="1">
        <v>26508.99</v>
      </c>
      <c r="E2588" s="42">
        <v>396.58</v>
      </c>
      <c r="F2588" s="241" t="s">
        <v>30</v>
      </c>
      <c r="G2588" s="242" t="s">
        <v>58</v>
      </c>
      <c r="H2588" s="241" t="s">
        <v>20</v>
      </c>
      <c r="I2588" s="13">
        <v>3</v>
      </c>
      <c r="J2588" s="14">
        <v>2015</v>
      </c>
      <c r="K2588" s="244" t="s">
        <v>70</v>
      </c>
      <c r="L2588" s="245" t="s">
        <v>71</v>
      </c>
      <c r="M2588" s="245" t="s">
        <v>299</v>
      </c>
      <c r="N2588" s="15" t="s">
        <v>28</v>
      </c>
      <c r="O2588" s="15" t="s">
        <v>29</v>
      </c>
      <c r="P2588" s="46" t="s">
        <v>161</v>
      </c>
      <c r="Q2588" s="46" t="s">
        <v>58</v>
      </c>
    </row>
    <row r="2589" spans="1:17" hidden="1">
      <c r="A2589" s="12">
        <v>42081</v>
      </c>
      <c r="B2589" t="s">
        <v>69</v>
      </c>
      <c r="C2589" s="1">
        <v>-334.79</v>
      </c>
      <c r="D2589" s="1">
        <v>26174.2</v>
      </c>
      <c r="E2589" s="42">
        <v>334.79</v>
      </c>
      <c r="F2589" s="241" t="s">
        <v>30</v>
      </c>
      <c r="G2589" s="242" t="s">
        <v>58</v>
      </c>
      <c r="H2589" s="241" t="s">
        <v>20</v>
      </c>
      <c r="I2589" s="13">
        <v>3</v>
      </c>
      <c r="J2589" s="14">
        <v>2015</v>
      </c>
      <c r="K2589" s="244" t="s">
        <v>70</v>
      </c>
      <c r="L2589" s="245" t="s">
        <v>177</v>
      </c>
      <c r="M2589" s="245" t="s">
        <v>299</v>
      </c>
      <c r="N2589" s="15" t="s">
        <v>28</v>
      </c>
      <c r="O2589" s="15" t="s">
        <v>29</v>
      </c>
      <c r="P2589" s="46" t="s">
        <v>161</v>
      </c>
      <c r="Q2589" s="46" t="s">
        <v>58</v>
      </c>
    </row>
    <row r="2590" spans="1:17" hidden="1">
      <c r="A2590" s="12">
        <v>42081</v>
      </c>
      <c r="B2590" t="s">
        <v>50</v>
      </c>
      <c r="C2590" s="1">
        <v>-15</v>
      </c>
      <c r="D2590" s="1">
        <v>26159.200000000001</v>
      </c>
      <c r="E2590" s="42">
        <v>15</v>
      </c>
      <c r="F2590" s="241" t="s">
        <v>30</v>
      </c>
      <c r="G2590" s="242" t="s">
        <v>58</v>
      </c>
      <c r="H2590" s="241" t="s">
        <v>20</v>
      </c>
      <c r="I2590" s="13">
        <v>3</v>
      </c>
      <c r="J2590" s="14">
        <v>2015</v>
      </c>
      <c r="K2590" s="246" t="s">
        <v>53</v>
      </c>
      <c r="L2590" s="247" t="s">
        <v>52</v>
      </c>
      <c r="M2590" s="247" t="s">
        <v>23</v>
      </c>
      <c r="N2590" s="15" t="s">
        <v>28</v>
      </c>
      <c r="O2590" s="15" t="s">
        <v>29</v>
      </c>
      <c r="P2590" s="46" t="s">
        <v>161</v>
      </c>
      <c r="Q2590" s="46" t="s">
        <v>58</v>
      </c>
    </row>
    <row r="2591" spans="1:17" hidden="1">
      <c r="A2591" s="12">
        <v>42081</v>
      </c>
      <c r="B2591" t="s">
        <v>653</v>
      </c>
      <c r="C2591" s="1">
        <v>-3</v>
      </c>
      <c r="D2591" s="1">
        <v>26156.2</v>
      </c>
      <c r="E2591" s="42">
        <v>3</v>
      </c>
      <c r="F2591" s="241" t="s">
        <v>30</v>
      </c>
      <c r="G2591" s="242" t="s">
        <v>58</v>
      </c>
      <c r="H2591" s="241" t="s">
        <v>20</v>
      </c>
      <c r="I2591" s="13">
        <v>3</v>
      </c>
      <c r="J2591" s="14">
        <v>2015</v>
      </c>
      <c r="K2591" s="246" t="s">
        <v>53</v>
      </c>
      <c r="L2591" s="247" t="s">
        <v>52</v>
      </c>
      <c r="M2591" s="247" t="s">
        <v>23</v>
      </c>
      <c r="N2591" s="15" t="s">
        <v>28</v>
      </c>
      <c r="O2591" s="15" t="s">
        <v>29</v>
      </c>
      <c r="P2591" s="46" t="s">
        <v>161</v>
      </c>
      <c r="Q2591" s="46" t="s">
        <v>58</v>
      </c>
    </row>
    <row r="2592" spans="1:17" hidden="1">
      <c r="A2592" s="12">
        <v>42082</v>
      </c>
      <c r="B2592" t="s">
        <v>25</v>
      </c>
      <c r="C2592" s="1">
        <v>50.95</v>
      </c>
      <c r="D2592" s="1">
        <v>26207.15</v>
      </c>
      <c r="E2592" s="42">
        <v>-50.95</v>
      </c>
      <c r="F2592" s="241" t="s">
        <v>18</v>
      </c>
      <c r="G2592" s="242" t="s">
        <v>58</v>
      </c>
      <c r="H2592" s="241" t="s">
        <v>20</v>
      </c>
      <c r="I2592" s="13">
        <v>3</v>
      </c>
      <c r="J2592" s="14">
        <v>2015</v>
      </c>
      <c r="K2592" s="244" t="s">
        <v>26</v>
      </c>
      <c r="L2592" s="245" t="s">
        <v>27</v>
      </c>
      <c r="M2592" s="245" t="s">
        <v>27</v>
      </c>
      <c r="N2592" s="15" t="s">
        <v>28</v>
      </c>
      <c r="O2592" s="15" t="s">
        <v>29</v>
      </c>
      <c r="P2592" s="46" t="s">
        <v>163</v>
      </c>
      <c r="Q2592" s="46" t="s">
        <v>58</v>
      </c>
    </row>
    <row r="2593" spans="1:17" hidden="1">
      <c r="A2593" s="12">
        <v>42082</v>
      </c>
      <c r="B2593" t="s">
        <v>654</v>
      </c>
      <c r="C2593" s="1">
        <v>-18147</v>
      </c>
      <c r="D2593" s="1">
        <v>8060.15</v>
      </c>
      <c r="E2593" s="42">
        <v>18147</v>
      </c>
      <c r="F2593" s="241" t="s">
        <v>30</v>
      </c>
      <c r="G2593" s="242" t="s">
        <v>58</v>
      </c>
      <c r="H2593" s="241" t="s">
        <v>20</v>
      </c>
      <c r="I2593" s="13">
        <v>3</v>
      </c>
      <c r="J2593" s="14">
        <v>2015</v>
      </c>
      <c r="K2593" s="246" t="s">
        <v>31</v>
      </c>
      <c r="L2593" s="247" t="s">
        <v>32</v>
      </c>
      <c r="M2593" s="249" t="s">
        <v>23</v>
      </c>
      <c r="N2593" s="15" t="s">
        <v>28</v>
      </c>
      <c r="O2593" s="15" t="s">
        <v>24</v>
      </c>
      <c r="P2593" s="46" t="s">
        <v>161</v>
      </c>
      <c r="Q2593" s="46" t="s">
        <v>58</v>
      </c>
    </row>
    <row r="2594" spans="1:17" hidden="1">
      <c r="A2594" s="12">
        <v>42082</v>
      </c>
      <c r="B2594" t="s">
        <v>655</v>
      </c>
      <c r="C2594" s="1">
        <v>-5000</v>
      </c>
      <c r="D2594" s="1">
        <v>3060.15</v>
      </c>
      <c r="E2594" s="42">
        <v>5000</v>
      </c>
      <c r="F2594" s="241" t="s">
        <v>30</v>
      </c>
      <c r="G2594" s="242" t="s">
        <v>58</v>
      </c>
      <c r="H2594" s="241" t="s">
        <v>20</v>
      </c>
      <c r="I2594" s="13">
        <v>3</v>
      </c>
      <c r="J2594" s="14">
        <v>2015</v>
      </c>
      <c r="K2594" s="246" t="s">
        <v>158</v>
      </c>
      <c r="L2594" s="247" t="s">
        <v>59</v>
      </c>
      <c r="M2594" s="247" t="s">
        <v>23</v>
      </c>
      <c r="N2594" s="15" t="s">
        <v>20</v>
      </c>
      <c r="O2594" s="15" t="s">
        <v>24</v>
      </c>
      <c r="P2594" s="46" t="s">
        <v>168</v>
      </c>
      <c r="Q2594" s="46" t="s">
        <v>58</v>
      </c>
    </row>
    <row r="2595" spans="1:17" hidden="1">
      <c r="A2595" s="12">
        <v>42082</v>
      </c>
      <c r="B2595" t="s">
        <v>656</v>
      </c>
      <c r="C2595" s="1">
        <v>-1069.47</v>
      </c>
      <c r="D2595" s="1">
        <v>1990.68</v>
      </c>
      <c r="E2595" s="42">
        <v>1069.47</v>
      </c>
      <c r="F2595" s="241" t="s">
        <v>30</v>
      </c>
      <c r="G2595" s="242" t="s">
        <v>58</v>
      </c>
      <c r="H2595" s="241" t="s">
        <v>20</v>
      </c>
      <c r="I2595" s="13">
        <v>3</v>
      </c>
      <c r="J2595" s="14">
        <v>2015</v>
      </c>
      <c r="K2595" s="244" t="s">
        <v>40</v>
      </c>
      <c r="L2595" s="245" t="s">
        <v>41</v>
      </c>
      <c r="M2595" s="245" t="s">
        <v>299</v>
      </c>
      <c r="N2595" s="15" t="s">
        <v>28</v>
      </c>
      <c r="O2595" s="15" t="s">
        <v>29</v>
      </c>
      <c r="P2595" s="46" t="s">
        <v>161</v>
      </c>
      <c r="Q2595" s="46" t="s">
        <v>58</v>
      </c>
    </row>
    <row r="2596" spans="1:17" hidden="1">
      <c r="A2596" s="12">
        <v>42082</v>
      </c>
      <c r="B2596" t="s">
        <v>50</v>
      </c>
      <c r="C2596" s="1">
        <v>-45</v>
      </c>
      <c r="D2596" s="1">
        <v>1945.68</v>
      </c>
      <c r="E2596" s="42">
        <v>45</v>
      </c>
      <c r="F2596" s="241" t="s">
        <v>30</v>
      </c>
      <c r="G2596" s="242" t="s">
        <v>58</v>
      </c>
      <c r="H2596" s="241" t="s">
        <v>20</v>
      </c>
      <c r="I2596" s="13">
        <v>3</v>
      </c>
      <c r="J2596" s="14">
        <v>2015</v>
      </c>
      <c r="K2596" s="246" t="s">
        <v>51</v>
      </c>
      <c r="L2596" s="247" t="s">
        <v>52</v>
      </c>
      <c r="M2596" s="247" t="s">
        <v>23</v>
      </c>
      <c r="N2596" s="15" t="s">
        <v>28</v>
      </c>
      <c r="O2596" s="15" t="s">
        <v>29</v>
      </c>
      <c r="P2596" s="46" t="s">
        <v>161</v>
      </c>
      <c r="Q2596" s="46" t="s">
        <v>58</v>
      </c>
    </row>
    <row r="2597" spans="1:17" hidden="1">
      <c r="A2597" s="12">
        <v>42083</v>
      </c>
      <c r="B2597" t="s">
        <v>25</v>
      </c>
      <c r="C2597" s="1">
        <v>552.04999999999995</v>
      </c>
      <c r="D2597" s="1">
        <v>2497.73</v>
      </c>
      <c r="E2597" s="42">
        <v>-552.04999999999995</v>
      </c>
      <c r="F2597" s="241" t="s">
        <v>18</v>
      </c>
      <c r="G2597" s="242" t="s">
        <v>58</v>
      </c>
      <c r="H2597" s="241" t="s">
        <v>20</v>
      </c>
      <c r="I2597" s="13">
        <v>3</v>
      </c>
      <c r="J2597" s="14">
        <v>2015</v>
      </c>
      <c r="K2597" s="244" t="s">
        <v>26</v>
      </c>
      <c r="L2597" s="245" t="s">
        <v>27</v>
      </c>
      <c r="M2597" s="245" t="s">
        <v>27</v>
      </c>
      <c r="N2597" s="15" t="s">
        <v>28</v>
      </c>
      <c r="O2597" s="15" t="s">
        <v>29</v>
      </c>
      <c r="P2597" s="46" t="s">
        <v>163</v>
      </c>
      <c r="Q2597" s="46" t="s">
        <v>58</v>
      </c>
    </row>
    <row r="2598" spans="1:17" hidden="1">
      <c r="A2598" s="12">
        <v>42086</v>
      </c>
      <c r="B2598" t="s">
        <v>657</v>
      </c>
      <c r="C2598" s="1">
        <v>3644.48</v>
      </c>
      <c r="D2598" s="1">
        <v>6142.21</v>
      </c>
      <c r="E2598" s="42">
        <v>-3644.48</v>
      </c>
      <c r="F2598" s="241" t="s">
        <v>18</v>
      </c>
      <c r="G2598" s="242" t="s">
        <v>58</v>
      </c>
      <c r="H2598" s="241" t="s">
        <v>20</v>
      </c>
      <c r="I2598" s="13">
        <v>3</v>
      </c>
      <c r="J2598" s="14">
        <v>2015</v>
      </c>
      <c r="K2598" s="246" t="s">
        <v>26</v>
      </c>
      <c r="L2598" s="247" t="s">
        <v>54</v>
      </c>
      <c r="M2598" s="249" t="s">
        <v>279</v>
      </c>
      <c r="N2598" s="15" t="s">
        <v>28</v>
      </c>
      <c r="O2598" s="15" t="s">
        <v>29</v>
      </c>
      <c r="P2598" s="46" t="s">
        <v>163</v>
      </c>
      <c r="Q2598" s="46" t="s">
        <v>58</v>
      </c>
    </row>
    <row r="2599" spans="1:17" hidden="1">
      <c r="A2599" s="12">
        <v>42086</v>
      </c>
      <c r="B2599" t="s">
        <v>25</v>
      </c>
      <c r="C2599" s="1">
        <v>536.21</v>
      </c>
      <c r="D2599" s="1">
        <v>6678.42</v>
      </c>
      <c r="E2599" s="42">
        <v>-536.21</v>
      </c>
      <c r="F2599" s="241" t="s">
        <v>18</v>
      </c>
      <c r="G2599" s="242" t="s">
        <v>58</v>
      </c>
      <c r="H2599" s="241" t="s">
        <v>20</v>
      </c>
      <c r="I2599" s="13">
        <v>3</v>
      </c>
      <c r="J2599" s="14">
        <v>2015</v>
      </c>
      <c r="K2599" s="244" t="s">
        <v>26</v>
      </c>
      <c r="L2599" s="245" t="s">
        <v>27</v>
      </c>
      <c r="M2599" s="245" t="s">
        <v>27</v>
      </c>
      <c r="N2599" s="15" t="s">
        <v>28</v>
      </c>
      <c r="O2599" s="15" t="s">
        <v>29</v>
      </c>
      <c r="P2599" s="46" t="s">
        <v>163</v>
      </c>
      <c r="Q2599" s="46" t="s">
        <v>58</v>
      </c>
    </row>
    <row r="2600" spans="1:17" hidden="1">
      <c r="A2600" s="12">
        <v>42086</v>
      </c>
      <c r="B2600" t="s">
        <v>658</v>
      </c>
      <c r="C2600" s="1">
        <v>483.64</v>
      </c>
      <c r="D2600" s="1">
        <v>7162.06</v>
      </c>
      <c r="E2600" s="42">
        <v>-483.64</v>
      </c>
      <c r="F2600" s="241" t="s">
        <v>18</v>
      </c>
      <c r="G2600" s="242" t="s">
        <v>58</v>
      </c>
      <c r="H2600" s="241" t="s">
        <v>20</v>
      </c>
      <c r="I2600" s="13">
        <v>3</v>
      </c>
      <c r="J2600" s="14">
        <v>2015</v>
      </c>
      <c r="K2600" s="246" t="s">
        <v>26</v>
      </c>
      <c r="L2600" s="247" t="s">
        <v>165</v>
      </c>
      <c r="M2600" s="247" t="s">
        <v>270</v>
      </c>
      <c r="N2600" s="15" t="s">
        <v>28</v>
      </c>
      <c r="O2600" s="15" t="s">
        <v>29</v>
      </c>
      <c r="P2600" s="46" t="s">
        <v>163</v>
      </c>
      <c r="Q2600" s="46" t="s">
        <v>58</v>
      </c>
    </row>
    <row r="2601" spans="1:17" hidden="1">
      <c r="A2601" s="12">
        <v>42086</v>
      </c>
      <c r="B2601" t="s">
        <v>25</v>
      </c>
      <c r="C2601" s="1">
        <v>462.11</v>
      </c>
      <c r="D2601" s="1">
        <v>7624.17</v>
      </c>
      <c r="E2601" s="42">
        <v>-462.11</v>
      </c>
      <c r="F2601" s="241" t="s">
        <v>18</v>
      </c>
      <c r="G2601" s="242" t="s">
        <v>58</v>
      </c>
      <c r="H2601" s="241" t="s">
        <v>20</v>
      </c>
      <c r="I2601" s="13">
        <v>3</v>
      </c>
      <c r="J2601" s="14">
        <v>2015</v>
      </c>
      <c r="K2601" s="244" t="s">
        <v>26</v>
      </c>
      <c r="L2601" s="245" t="s">
        <v>27</v>
      </c>
      <c r="M2601" s="245" t="s">
        <v>27</v>
      </c>
      <c r="N2601" s="15" t="s">
        <v>28</v>
      </c>
      <c r="O2601" s="15" t="s">
        <v>29</v>
      </c>
      <c r="P2601" s="46" t="s">
        <v>163</v>
      </c>
      <c r="Q2601" s="46" t="s">
        <v>58</v>
      </c>
    </row>
    <row r="2602" spans="1:17" hidden="1">
      <c r="A2602" s="12">
        <v>42086</v>
      </c>
      <c r="B2602" t="s">
        <v>659</v>
      </c>
      <c r="C2602" s="1">
        <v>400</v>
      </c>
      <c r="D2602" s="1">
        <v>8024.17</v>
      </c>
      <c r="E2602" s="42">
        <v>-400</v>
      </c>
      <c r="F2602" s="241" t="s">
        <v>18</v>
      </c>
      <c r="G2602" s="242" t="s">
        <v>58</v>
      </c>
      <c r="H2602" s="241" t="s">
        <v>20</v>
      </c>
      <c r="I2602" s="13">
        <v>3</v>
      </c>
      <c r="J2602" s="14">
        <v>2015</v>
      </c>
      <c r="K2602" s="246" t="s">
        <v>19</v>
      </c>
      <c r="L2602" s="247" t="s">
        <v>59</v>
      </c>
      <c r="M2602" s="247" t="s">
        <v>23</v>
      </c>
      <c r="N2602" s="15" t="s">
        <v>20</v>
      </c>
      <c r="O2602" s="15" t="s">
        <v>24</v>
      </c>
      <c r="P2602" s="46" t="s">
        <v>157</v>
      </c>
      <c r="Q2602" s="46" t="s">
        <v>58</v>
      </c>
    </row>
    <row r="2603" spans="1:17" hidden="1">
      <c r="A2603" s="12">
        <v>42086</v>
      </c>
      <c r="B2603" t="s">
        <v>660</v>
      </c>
      <c r="C2603" s="1">
        <v>384.67</v>
      </c>
      <c r="D2603" s="1">
        <v>8408.84</v>
      </c>
      <c r="E2603" s="42">
        <v>-384.67</v>
      </c>
      <c r="F2603" s="241" t="s">
        <v>18</v>
      </c>
      <c r="G2603" s="242" t="s">
        <v>58</v>
      </c>
      <c r="H2603" s="241" t="s">
        <v>20</v>
      </c>
      <c r="I2603" s="13">
        <v>3</v>
      </c>
      <c r="J2603" s="14">
        <v>2015</v>
      </c>
      <c r="K2603" s="246" t="s">
        <v>26</v>
      </c>
      <c r="L2603" s="247" t="s">
        <v>166</v>
      </c>
      <c r="M2603" s="247" t="s">
        <v>266</v>
      </c>
      <c r="N2603" s="15" t="s">
        <v>28</v>
      </c>
      <c r="O2603" s="15" t="s">
        <v>29</v>
      </c>
      <c r="P2603" s="46" t="s">
        <v>163</v>
      </c>
      <c r="Q2603" s="46" t="s">
        <v>58</v>
      </c>
    </row>
    <row r="2604" spans="1:17" hidden="1">
      <c r="A2604" s="12">
        <v>42086</v>
      </c>
      <c r="B2604" t="s">
        <v>661</v>
      </c>
      <c r="C2604" s="1">
        <v>-7000</v>
      </c>
      <c r="D2604" s="1">
        <v>1408.84</v>
      </c>
      <c r="E2604" s="42">
        <v>7000</v>
      </c>
      <c r="F2604" s="241" t="s">
        <v>30</v>
      </c>
      <c r="G2604" s="242" t="s">
        <v>58</v>
      </c>
      <c r="H2604" s="241" t="s">
        <v>20</v>
      </c>
      <c r="I2604" s="13">
        <v>3</v>
      </c>
      <c r="J2604" s="14">
        <v>2015</v>
      </c>
      <c r="K2604" s="246" t="s">
        <v>158</v>
      </c>
      <c r="L2604" s="247" t="s">
        <v>59</v>
      </c>
      <c r="M2604" s="247" t="s">
        <v>23</v>
      </c>
      <c r="N2604" s="15" t="s">
        <v>20</v>
      </c>
      <c r="O2604" s="15" t="s">
        <v>24</v>
      </c>
      <c r="P2604" s="46" t="s">
        <v>168</v>
      </c>
      <c r="Q2604" s="46" t="s">
        <v>58</v>
      </c>
    </row>
    <row r="2605" spans="1:17" hidden="1">
      <c r="A2605" s="12">
        <v>42087</v>
      </c>
      <c r="B2605" t="s">
        <v>25</v>
      </c>
      <c r="C2605" s="1">
        <v>229.45</v>
      </c>
      <c r="D2605" s="1">
        <v>1638.29</v>
      </c>
      <c r="E2605" s="42">
        <v>-229.45</v>
      </c>
      <c r="F2605" s="241" t="s">
        <v>18</v>
      </c>
      <c r="G2605" s="242" t="s">
        <v>58</v>
      </c>
      <c r="H2605" s="241" t="s">
        <v>20</v>
      </c>
      <c r="I2605" s="13">
        <v>3</v>
      </c>
      <c r="J2605" s="14">
        <v>2015</v>
      </c>
      <c r="K2605" s="244" t="s">
        <v>26</v>
      </c>
      <c r="L2605" s="245" t="s">
        <v>27</v>
      </c>
      <c r="M2605" s="245" t="s">
        <v>27</v>
      </c>
      <c r="N2605" s="15" t="s">
        <v>28</v>
      </c>
      <c r="O2605" s="15" t="s">
        <v>29</v>
      </c>
      <c r="P2605" s="46" t="s">
        <v>163</v>
      </c>
      <c r="Q2605" s="46" t="s">
        <v>58</v>
      </c>
    </row>
    <row r="2606" spans="1:17" hidden="1">
      <c r="A2606" s="12">
        <v>42087</v>
      </c>
      <c r="B2606" t="s">
        <v>69</v>
      </c>
      <c r="C2606" s="1">
        <v>-453.59</v>
      </c>
      <c r="D2606" s="1">
        <v>1184.7</v>
      </c>
      <c r="E2606" s="42">
        <v>453.59</v>
      </c>
      <c r="F2606" s="241" t="s">
        <v>30</v>
      </c>
      <c r="G2606" s="242" t="s">
        <v>58</v>
      </c>
      <c r="H2606" s="241" t="s">
        <v>20</v>
      </c>
      <c r="I2606" s="13">
        <v>3</v>
      </c>
      <c r="J2606" s="14">
        <v>2015</v>
      </c>
      <c r="K2606" s="244" t="s">
        <v>70</v>
      </c>
      <c r="L2606" s="245" t="s">
        <v>614</v>
      </c>
      <c r="M2606" s="245" t="s">
        <v>281</v>
      </c>
      <c r="N2606" s="15" t="s">
        <v>28</v>
      </c>
      <c r="O2606" s="15" t="s">
        <v>29</v>
      </c>
      <c r="P2606" s="46" t="s">
        <v>161</v>
      </c>
      <c r="Q2606" s="46" t="s">
        <v>58</v>
      </c>
    </row>
    <row r="2607" spans="1:17" hidden="1">
      <c r="A2607" s="12">
        <v>42087</v>
      </c>
      <c r="B2607" t="s">
        <v>69</v>
      </c>
      <c r="C2607" s="1">
        <v>-389.05</v>
      </c>
      <c r="D2607" s="1">
        <v>795.65</v>
      </c>
      <c r="E2607" s="42">
        <v>389.05</v>
      </c>
      <c r="F2607" s="241" t="s">
        <v>30</v>
      </c>
      <c r="G2607" s="242" t="s">
        <v>58</v>
      </c>
      <c r="H2607" s="241" t="s">
        <v>20</v>
      </c>
      <c r="I2607" s="13">
        <v>3</v>
      </c>
      <c r="J2607" s="14">
        <v>2015</v>
      </c>
      <c r="K2607" s="244" t="s">
        <v>70</v>
      </c>
      <c r="L2607" s="245" t="s">
        <v>71</v>
      </c>
      <c r="M2607" s="245" t="s">
        <v>299</v>
      </c>
      <c r="N2607" s="15" t="s">
        <v>28</v>
      </c>
      <c r="O2607" s="15" t="s">
        <v>29</v>
      </c>
      <c r="P2607" s="46" t="s">
        <v>161</v>
      </c>
      <c r="Q2607" s="46" t="s">
        <v>58</v>
      </c>
    </row>
    <row r="2608" spans="1:17" hidden="1">
      <c r="A2608" s="12">
        <v>42087</v>
      </c>
      <c r="B2608" t="s">
        <v>69</v>
      </c>
      <c r="C2608" s="1">
        <v>-334.8</v>
      </c>
      <c r="D2608" s="1">
        <v>460.85</v>
      </c>
      <c r="E2608" s="42">
        <v>334.8</v>
      </c>
      <c r="F2608" s="241" t="s">
        <v>30</v>
      </c>
      <c r="G2608" s="242" t="s">
        <v>58</v>
      </c>
      <c r="H2608" s="241" t="s">
        <v>20</v>
      </c>
      <c r="I2608" s="13">
        <v>3</v>
      </c>
      <c r="J2608" s="14">
        <v>2015</v>
      </c>
      <c r="K2608" s="244" t="s">
        <v>70</v>
      </c>
      <c r="L2608" s="245" t="s">
        <v>177</v>
      </c>
      <c r="M2608" s="245" t="s">
        <v>299</v>
      </c>
      <c r="N2608" s="15" t="s">
        <v>28</v>
      </c>
      <c r="O2608" s="15" t="s">
        <v>29</v>
      </c>
      <c r="P2608" s="46" t="s">
        <v>161</v>
      </c>
      <c r="Q2608" s="46" t="s">
        <v>58</v>
      </c>
    </row>
    <row r="2609" spans="1:17" hidden="1">
      <c r="A2609" s="12">
        <v>42087</v>
      </c>
      <c r="B2609" t="s">
        <v>50</v>
      </c>
      <c r="C2609" s="1">
        <v>-15</v>
      </c>
      <c r="D2609" s="1">
        <v>445.85</v>
      </c>
      <c r="E2609" s="42">
        <v>15</v>
      </c>
      <c r="F2609" s="241" t="s">
        <v>30</v>
      </c>
      <c r="G2609" s="242" t="s">
        <v>58</v>
      </c>
      <c r="H2609" s="241" t="s">
        <v>20</v>
      </c>
      <c r="I2609" s="13">
        <v>3</v>
      </c>
      <c r="J2609" s="14">
        <v>2015</v>
      </c>
      <c r="K2609" s="246" t="s">
        <v>53</v>
      </c>
      <c r="L2609" s="247" t="s">
        <v>52</v>
      </c>
      <c r="M2609" s="247" t="s">
        <v>23</v>
      </c>
      <c r="N2609" s="15" t="s">
        <v>28</v>
      </c>
      <c r="O2609" s="15" t="s">
        <v>29</v>
      </c>
      <c r="P2609" s="46" t="s">
        <v>161</v>
      </c>
      <c r="Q2609" s="46" t="s">
        <v>58</v>
      </c>
    </row>
    <row r="2610" spans="1:17" hidden="1">
      <c r="A2610" s="12">
        <v>42088</v>
      </c>
      <c r="B2610" t="s">
        <v>25</v>
      </c>
      <c r="C2610" s="1">
        <v>418.74</v>
      </c>
      <c r="D2610" s="1">
        <v>864.59</v>
      </c>
      <c r="E2610" s="42">
        <v>-418.74</v>
      </c>
      <c r="F2610" s="241" t="s">
        <v>18</v>
      </c>
      <c r="G2610" s="242" t="s">
        <v>58</v>
      </c>
      <c r="H2610" s="241" t="s">
        <v>20</v>
      </c>
      <c r="I2610" s="13">
        <v>3</v>
      </c>
      <c r="J2610" s="14">
        <v>2015</v>
      </c>
      <c r="K2610" s="244" t="s">
        <v>26</v>
      </c>
      <c r="L2610" s="245" t="s">
        <v>27</v>
      </c>
      <c r="M2610" s="245" t="s">
        <v>27</v>
      </c>
      <c r="N2610" s="15" t="s">
        <v>28</v>
      </c>
      <c r="O2610" s="15" t="s">
        <v>29</v>
      </c>
      <c r="P2610" s="46" t="s">
        <v>163</v>
      </c>
      <c r="Q2610" s="46" t="s">
        <v>58</v>
      </c>
    </row>
    <row r="2611" spans="1:17" hidden="1">
      <c r="A2611" s="12">
        <v>42089</v>
      </c>
      <c r="B2611" t="s">
        <v>25</v>
      </c>
      <c r="C2611" s="1">
        <v>301.05</v>
      </c>
      <c r="D2611" s="1">
        <v>1165.6400000000001</v>
      </c>
      <c r="E2611" s="42">
        <v>-301.05</v>
      </c>
      <c r="F2611" s="241" t="s">
        <v>18</v>
      </c>
      <c r="G2611" s="242" t="s">
        <v>58</v>
      </c>
      <c r="H2611" s="241" t="s">
        <v>20</v>
      </c>
      <c r="I2611" s="13">
        <v>3</v>
      </c>
      <c r="J2611" s="14">
        <v>2015</v>
      </c>
      <c r="K2611" s="244" t="s">
        <v>26</v>
      </c>
      <c r="L2611" s="245" t="s">
        <v>27</v>
      </c>
      <c r="M2611" s="245" t="s">
        <v>27</v>
      </c>
      <c r="N2611" s="15" t="s">
        <v>28</v>
      </c>
      <c r="O2611" s="15" t="s">
        <v>29</v>
      </c>
      <c r="P2611" s="46" t="s">
        <v>163</v>
      </c>
      <c r="Q2611" s="46" t="s">
        <v>58</v>
      </c>
    </row>
    <row r="2612" spans="1:17" hidden="1">
      <c r="A2612" s="12">
        <v>42090</v>
      </c>
      <c r="B2612" t="s">
        <v>25</v>
      </c>
      <c r="C2612" s="1">
        <v>496.03</v>
      </c>
      <c r="D2612" s="1">
        <v>1661.67</v>
      </c>
      <c r="E2612" s="42">
        <v>-496.03</v>
      </c>
      <c r="F2612" s="241" t="s">
        <v>18</v>
      </c>
      <c r="G2612" s="242" t="s">
        <v>58</v>
      </c>
      <c r="H2612" s="241" t="s">
        <v>20</v>
      </c>
      <c r="I2612" s="13">
        <v>3</v>
      </c>
      <c r="J2612" s="14">
        <v>2015</v>
      </c>
      <c r="K2612" s="244" t="s">
        <v>26</v>
      </c>
      <c r="L2612" s="245" t="s">
        <v>27</v>
      </c>
      <c r="M2612" s="245" t="s">
        <v>27</v>
      </c>
      <c r="N2612" s="15" t="s">
        <v>28</v>
      </c>
      <c r="O2612" s="15" t="s">
        <v>29</v>
      </c>
      <c r="P2612" s="46" t="s">
        <v>163</v>
      </c>
      <c r="Q2612" s="46" t="s">
        <v>58</v>
      </c>
    </row>
    <row r="2613" spans="1:17" hidden="1">
      <c r="A2613" s="248">
        <v>42090</v>
      </c>
      <c r="B2613" s="51" t="s">
        <v>662</v>
      </c>
      <c r="C2613" s="95">
        <v>-1000</v>
      </c>
      <c r="D2613" s="1">
        <v>661.67</v>
      </c>
      <c r="E2613" s="42">
        <v>1000</v>
      </c>
      <c r="F2613" s="241" t="s">
        <v>30</v>
      </c>
      <c r="G2613" s="242" t="s">
        <v>58</v>
      </c>
      <c r="H2613" s="241" t="s">
        <v>20</v>
      </c>
      <c r="I2613" s="13">
        <v>3</v>
      </c>
      <c r="J2613" s="14">
        <v>2015</v>
      </c>
      <c r="K2613" s="246" t="s">
        <v>175</v>
      </c>
      <c r="L2613" s="247" t="s">
        <v>117</v>
      </c>
      <c r="M2613" s="247" t="s">
        <v>296</v>
      </c>
      <c r="N2613" s="15" t="s">
        <v>28</v>
      </c>
      <c r="O2613" s="15" t="s">
        <v>29</v>
      </c>
      <c r="P2613" s="46" t="s">
        <v>161</v>
      </c>
      <c r="Q2613" s="46" t="s">
        <v>58</v>
      </c>
    </row>
    <row r="2614" spans="1:17" hidden="1">
      <c r="A2614" s="12">
        <v>42093</v>
      </c>
      <c r="B2614" t="s">
        <v>663</v>
      </c>
      <c r="C2614" s="1">
        <v>1421.6</v>
      </c>
      <c r="D2614" s="1">
        <v>2083.27</v>
      </c>
      <c r="E2614" s="42">
        <v>-1421.6</v>
      </c>
      <c r="F2614" s="241" t="s">
        <v>18</v>
      </c>
      <c r="G2614" s="242" t="s">
        <v>58</v>
      </c>
      <c r="H2614" s="243" t="s">
        <v>20</v>
      </c>
      <c r="I2614" s="13">
        <v>3</v>
      </c>
      <c r="J2614" s="14">
        <v>2015</v>
      </c>
      <c r="K2614" s="244" t="s">
        <v>21</v>
      </c>
      <c r="L2614" s="245" t="s">
        <v>22</v>
      </c>
      <c r="M2614" s="245" t="s">
        <v>23</v>
      </c>
      <c r="N2614" s="15" t="s">
        <v>20</v>
      </c>
      <c r="O2614" s="15" t="s">
        <v>24</v>
      </c>
      <c r="P2614" s="46" t="s">
        <v>171</v>
      </c>
      <c r="Q2614" s="46" t="s">
        <v>58</v>
      </c>
    </row>
    <row r="2615" spans="1:17" hidden="1">
      <c r="A2615" s="12">
        <v>42093</v>
      </c>
      <c r="B2615" t="s">
        <v>25</v>
      </c>
      <c r="C2615" s="1">
        <v>539.49</v>
      </c>
      <c r="D2615" s="1">
        <v>2622.76</v>
      </c>
      <c r="E2615" s="42">
        <v>-539.49</v>
      </c>
      <c r="F2615" s="241" t="s">
        <v>18</v>
      </c>
      <c r="G2615" s="242" t="s">
        <v>58</v>
      </c>
      <c r="H2615" s="241" t="s">
        <v>20</v>
      </c>
      <c r="I2615" s="13">
        <v>3</v>
      </c>
      <c r="J2615" s="14">
        <v>2015</v>
      </c>
      <c r="K2615" s="244" t="s">
        <v>26</v>
      </c>
      <c r="L2615" s="245" t="s">
        <v>27</v>
      </c>
      <c r="M2615" s="245" t="s">
        <v>27</v>
      </c>
      <c r="N2615" s="15" t="s">
        <v>28</v>
      </c>
      <c r="O2615" s="15" t="s">
        <v>29</v>
      </c>
      <c r="P2615" s="46" t="s">
        <v>163</v>
      </c>
      <c r="Q2615" s="46" t="s">
        <v>58</v>
      </c>
    </row>
    <row r="2616" spans="1:17" hidden="1">
      <c r="A2616" s="12">
        <v>42093</v>
      </c>
      <c r="B2616" t="s">
        <v>25</v>
      </c>
      <c r="C2616" s="1">
        <v>446.63</v>
      </c>
      <c r="D2616" s="1">
        <v>3069.39</v>
      </c>
      <c r="E2616" s="42">
        <v>-446.63</v>
      </c>
      <c r="F2616" s="241" t="s">
        <v>18</v>
      </c>
      <c r="G2616" s="242" t="s">
        <v>58</v>
      </c>
      <c r="H2616" s="241" t="s">
        <v>20</v>
      </c>
      <c r="I2616" s="13">
        <v>3</v>
      </c>
      <c r="J2616" s="14">
        <v>2015</v>
      </c>
      <c r="K2616" s="244" t="s">
        <v>26</v>
      </c>
      <c r="L2616" s="245" t="s">
        <v>27</v>
      </c>
      <c r="M2616" s="245" t="s">
        <v>27</v>
      </c>
      <c r="N2616" s="15" t="s">
        <v>28</v>
      </c>
      <c r="O2616" s="15" t="s">
        <v>29</v>
      </c>
      <c r="P2616" s="46" t="s">
        <v>163</v>
      </c>
      <c r="Q2616" s="46" t="s">
        <v>58</v>
      </c>
    </row>
    <row r="2617" spans="1:17" hidden="1">
      <c r="A2617" s="12">
        <v>42093</v>
      </c>
      <c r="B2617" t="s">
        <v>664</v>
      </c>
      <c r="C2617" s="1">
        <v>438.84</v>
      </c>
      <c r="D2617" s="1">
        <v>3508.23</v>
      </c>
      <c r="E2617" s="42">
        <v>-438.84</v>
      </c>
      <c r="F2617" s="241" t="s">
        <v>18</v>
      </c>
      <c r="G2617" s="242" t="s">
        <v>58</v>
      </c>
      <c r="H2617" s="241" t="s">
        <v>20</v>
      </c>
      <c r="I2617" s="13">
        <v>3</v>
      </c>
      <c r="J2617" s="14">
        <v>2015</v>
      </c>
      <c r="K2617" s="246" t="s">
        <v>26</v>
      </c>
      <c r="L2617" s="247" t="s">
        <v>162</v>
      </c>
      <c r="M2617" s="247" t="s">
        <v>264</v>
      </c>
      <c r="N2617" s="15" t="s">
        <v>28</v>
      </c>
      <c r="O2617" s="15" t="s">
        <v>29</v>
      </c>
      <c r="P2617" s="46" t="s">
        <v>163</v>
      </c>
      <c r="Q2617" s="46" t="s">
        <v>58</v>
      </c>
    </row>
    <row r="2618" spans="1:17" hidden="1">
      <c r="A2618" s="12">
        <v>42093</v>
      </c>
      <c r="B2618" t="s">
        <v>665</v>
      </c>
      <c r="C2618" s="1">
        <v>112.24</v>
      </c>
      <c r="D2618" s="1">
        <v>3620.47</v>
      </c>
      <c r="E2618" s="42">
        <v>-112.24</v>
      </c>
      <c r="F2618" s="241" t="s">
        <v>18</v>
      </c>
      <c r="G2618" s="242" t="s">
        <v>58</v>
      </c>
      <c r="H2618" s="241" t="s">
        <v>20</v>
      </c>
      <c r="I2618" s="13">
        <v>3</v>
      </c>
      <c r="J2618" s="14">
        <v>2015</v>
      </c>
      <c r="K2618" s="244" t="s">
        <v>26</v>
      </c>
      <c r="L2618" s="245" t="s">
        <v>27</v>
      </c>
      <c r="M2618" s="245" t="s">
        <v>27</v>
      </c>
      <c r="N2618" s="15" t="s">
        <v>28</v>
      </c>
      <c r="O2618" s="15" t="s">
        <v>29</v>
      </c>
      <c r="P2618" s="46" t="s">
        <v>163</v>
      </c>
      <c r="Q2618" s="46" t="s">
        <v>58</v>
      </c>
    </row>
    <row r="2619" spans="1:17" hidden="1">
      <c r="A2619" s="12">
        <v>42093</v>
      </c>
      <c r="B2619" t="s">
        <v>25</v>
      </c>
      <c r="C2619" s="1">
        <v>107.9</v>
      </c>
      <c r="D2619" s="1">
        <v>3728.37</v>
      </c>
      <c r="E2619" s="42">
        <v>-107.9</v>
      </c>
      <c r="F2619" s="241" t="s">
        <v>18</v>
      </c>
      <c r="G2619" s="242" t="s">
        <v>58</v>
      </c>
      <c r="H2619" s="241" t="s">
        <v>20</v>
      </c>
      <c r="I2619" s="13">
        <v>3</v>
      </c>
      <c r="J2619" s="14">
        <v>2015</v>
      </c>
      <c r="K2619" s="244" t="s">
        <v>26</v>
      </c>
      <c r="L2619" s="245" t="s">
        <v>27</v>
      </c>
      <c r="M2619" s="245" t="s">
        <v>27</v>
      </c>
      <c r="N2619" s="15" t="s">
        <v>28</v>
      </c>
      <c r="O2619" s="15" t="s">
        <v>29</v>
      </c>
      <c r="P2619" s="46" t="s">
        <v>163</v>
      </c>
      <c r="Q2619" s="46" t="s">
        <v>58</v>
      </c>
    </row>
    <row r="2620" spans="1:17" hidden="1">
      <c r="A2620" s="12">
        <v>42093</v>
      </c>
      <c r="B2620" t="s">
        <v>666</v>
      </c>
      <c r="C2620" s="1">
        <v>-200</v>
      </c>
      <c r="D2620" s="1">
        <v>3528.37</v>
      </c>
      <c r="E2620" s="42">
        <v>200</v>
      </c>
      <c r="F2620" s="241" t="s">
        <v>30</v>
      </c>
      <c r="G2620" s="242" t="s">
        <v>58</v>
      </c>
      <c r="H2620" s="241" t="s">
        <v>20</v>
      </c>
      <c r="I2620" s="13">
        <v>3</v>
      </c>
      <c r="J2620" s="14">
        <v>2015</v>
      </c>
      <c r="K2620" s="244" t="s">
        <v>106</v>
      </c>
      <c r="L2620" s="245" t="s">
        <v>52</v>
      </c>
      <c r="M2620" s="245" t="s">
        <v>23</v>
      </c>
      <c r="N2620" s="15" t="s">
        <v>20</v>
      </c>
      <c r="O2620" s="15" t="s">
        <v>24</v>
      </c>
      <c r="P2620" s="46" t="s">
        <v>172</v>
      </c>
      <c r="Q2620" s="46" t="s">
        <v>58</v>
      </c>
    </row>
    <row r="2621" spans="1:17" hidden="1">
      <c r="A2621" s="12">
        <v>42093</v>
      </c>
      <c r="B2621" t="s">
        <v>667</v>
      </c>
      <c r="C2621" s="1">
        <v>-3</v>
      </c>
      <c r="D2621" s="1">
        <v>3525.37</v>
      </c>
      <c r="E2621" s="42">
        <v>3</v>
      </c>
      <c r="F2621" s="241" t="s">
        <v>30</v>
      </c>
      <c r="G2621" s="242" t="s">
        <v>58</v>
      </c>
      <c r="H2621" s="241" t="s">
        <v>20</v>
      </c>
      <c r="I2621" s="13">
        <v>3</v>
      </c>
      <c r="J2621" s="14">
        <v>2015</v>
      </c>
      <c r="K2621" s="246" t="s">
        <v>53</v>
      </c>
      <c r="L2621" s="247" t="s">
        <v>52</v>
      </c>
      <c r="M2621" s="247" t="s">
        <v>23</v>
      </c>
      <c r="N2621" s="15" t="s">
        <v>28</v>
      </c>
      <c r="O2621" s="15" t="s">
        <v>29</v>
      </c>
      <c r="P2621" s="46" t="s">
        <v>161</v>
      </c>
      <c r="Q2621" s="46" t="s">
        <v>58</v>
      </c>
    </row>
    <row r="2622" spans="1:17" hidden="1">
      <c r="A2622" s="12">
        <v>42094</v>
      </c>
      <c r="B2622" t="s">
        <v>25</v>
      </c>
      <c r="C2622" s="1">
        <v>88.54</v>
      </c>
      <c r="D2622" s="1">
        <v>3613.91</v>
      </c>
      <c r="E2622" s="42">
        <v>-88.54</v>
      </c>
      <c r="F2622" s="241" t="s">
        <v>18</v>
      </c>
      <c r="G2622" s="242" t="s">
        <v>58</v>
      </c>
      <c r="H2622" s="241" t="s">
        <v>20</v>
      </c>
      <c r="I2622" s="13">
        <v>3</v>
      </c>
      <c r="J2622" s="14">
        <v>2015</v>
      </c>
      <c r="K2622" s="244" t="s">
        <v>26</v>
      </c>
      <c r="L2622" s="245" t="s">
        <v>27</v>
      </c>
      <c r="M2622" s="245" t="s">
        <v>27</v>
      </c>
      <c r="N2622" s="15" t="s">
        <v>28</v>
      </c>
      <c r="O2622" s="15" t="s">
        <v>29</v>
      </c>
      <c r="P2622" s="46" t="s">
        <v>163</v>
      </c>
      <c r="Q2622" s="46" t="s">
        <v>58</v>
      </c>
    </row>
    <row r="2623" spans="1:17" hidden="1">
      <c r="A2623" s="12">
        <v>42094</v>
      </c>
      <c r="B2623" t="s">
        <v>69</v>
      </c>
      <c r="C2623" s="1">
        <v>-455.21</v>
      </c>
      <c r="D2623" s="1">
        <v>3158.7</v>
      </c>
      <c r="E2623" s="42">
        <v>455.21</v>
      </c>
      <c r="F2623" s="241" t="s">
        <v>30</v>
      </c>
      <c r="G2623" s="242" t="s">
        <v>58</v>
      </c>
      <c r="H2623" s="241" t="s">
        <v>20</v>
      </c>
      <c r="I2623" s="13">
        <v>3</v>
      </c>
      <c r="J2623" s="14">
        <v>2015</v>
      </c>
      <c r="K2623" s="244" t="s">
        <v>70</v>
      </c>
      <c r="L2623" s="245" t="s">
        <v>614</v>
      </c>
      <c r="M2623" s="245" t="s">
        <v>281</v>
      </c>
      <c r="N2623" s="15" t="s">
        <v>28</v>
      </c>
      <c r="O2623" s="15" t="s">
        <v>29</v>
      </c>
      <c r="P2623" s="46" t="s">
        <v>161</v>
      </c>
      <c r="Q2623" s="46" t="s">
        <v>58</v>
      </c>
    </row>
    <row r="2624" spans="1:17" hidden="1">
      <c r="A2624" s="12">
        <v>42094</v>
      </c>
      <c r="B2624" t="s">
        <v>69</v>
      </c>
      <c r="C2624" s="1">
        <v>-391.56</v>
      </c>
      <c r="D2624" s="1">
        <v>2767.14</v>
      </c>
      <c r="E2624" s="42">
        <v>391.56</v>
      </c>
      <c r="F2624" s="241" t="s">
        <v>30</v>
      </c>
      <c r="G2624" s="242" t="s">
        <v>58</v>
      </c>
      <c r="H2624" s="241" t="s">
        <v>20</v>
      </c>
      <c r="I2624" s="13">
        <v>3</v>
      </c>
      <c r="J2624" s="14">
        <v>2015</v>
      </c>
      <c r="K2624" s="244" t="s">
        <v>70</v>
      </c>
      <c r="L2624" s="245" t="s">
        <v>71</v>
      </c>
      <c r="M2624" s="245" t="s">
        <v>299</v>
      </c>
      <c r="N2624" s="15" t="s">
        <v>28</v>
      </c>
      <c r="O2624" s="15" t="s">
        <v>29</v>
      </c>
      <c r="P2624" s="46" t="s">
        <v>161</v>
      </c>
      <c r="Q2624" s="46" t="s">
        <v>58</v>
      </c>
    </row>
    <row r="2625" spans="1:17" hidden="1">
      <c r="A2625" s="12">
        <v>42094</v>
      </c>
      <c r="B2625" t="s">
        <v>69</v>
      </c>
      <c r="C2625" s="1">
        <v>-335.47</v>
      </c>
      <c r="D2625" s="1">
        <v>2431.67</v>
      </c>
      <c r="E2625" s="42">
        <v>335.47</v>
      </c>
      <c r="F2625" s="241" t="s">
        <v>30</v>
      </c>
      <c r="G2625" s="242" t="s">
        <v>58</v>
      </c>
      <c r="H2625" s="241" t="s">
        <v>20</v>
      </c>
      <c r="I2625" s="13">
        <v>3</v>
      </c>
      <c r="J2625" s="14">
        <v>2015</v>
      </c>
      <c r="K2625" s="244" t="s">
        <v>70</v>
      </c>
      <c r="L2625" s="245" t="s">
        <v>177</v>
      </c>
      <c r="M2625" s="245" t="s">
        <v>299</v>
      </c>
      <c r="N2625" s="15" t="s">
        <v>28</v>
      </c>
      <c r="O2625" s="15" t="s">
        <v>29</v>
      </c>
      <c r="P2625" s="46" t="s">
        <v>161</v>
      </c>
      <c r="Q2625" s="46" t="s">
        <v>58</v>
      </c>
    </row>
    <row r="2626" spans="1:17" hidden="1">
      <c r="A2626" s="12">
        <v>42095</v>
      </c>
      <c r="B2626" t="s">
        <v>668</v>
      </c>
      <c r="C2626" s="1">
        <v>4052.33</v>
      </c>
      <c r="D2626" s="1">
        <v>6484</v>
      </c>
      <c r="E2626" s="42">
        <v>-4052.33</v>
      </c>
      <c r="F2626" s="241" t="s">
        <v>18</v>
      </c>
      <c r="G2626" s="242" t="s">
        <v>58</v>
      </c>
      <c r="H2626" s="241" t="s">
        <v>20</v>
      </c>
      <c r="I2626" s="13">
        <v>4</v>
      </c>
      <c r="J2626" s="14">
        <v>2015</v>
      </c>
      <c r="K2626" s="246" t="s">
        <v>26</v>
      </c>
      <c r="L2626" s="247" t="s">
        <v>164</v>
      </c>
      <c r="M2626" s="247" t="s">
        <v>272</v>
      </c>
      <c r="N2626" s="15" t="s">
        <v>28</v>
      </c>
      <c r="O2626" s="15" t="s">
        <v>29</v>
      </c>
      <c r="P2626" s="46" t="s">
        <v>163</v>
      </c>
      <c r="Q2626" s="46" t="s">
        <v>58</v>
      </c>
    </row>
    <row r="2627" spans="1:17" hidden="1">
      <c r="A2627" s="12">
        <v>42095</v>
      </c>
      <c r="B2627" t="s">
        <v>25</v>
      </c>
      <c r="C2627" s="1">
        <v>1085.6199999999999</v>
      </c>
      <c r="D2627" s="1">
        <v>7569.62</v>
      </c>
      <c r="E2627" s="42">
        <v>-1085.6199999999999</v>
      </c>
      <c r="F2627" s="241" t="s">
        <v>18</v>
      </c>
      <c r="G2627" s="242" t="s">
        <v>58</v>
      </c>
      <c r="H2627" s="241" t="s">
        <v>20</v>
      </c>
      <c r="I2627" s="13">
        <v>4</v>
      </c>
      <c r="J2627" s="14">
        <v>2015</v>
      </c>
      <c r="K2627" s="244" t="s">
        <v>26</v>
      </c>
      <c r="L2627" s="245" t="s">
        <v>27</v>
      </c>
      <c r="M2627" s="245" t="s">
        <v>27</v>
      </c>
      <c r="N2627" s="15" t="s">
        <v>28</v>
      </c>
      <c r="O2627" s="15" t="s">
        <v>29</v>
      </c>
      <c r="P2627" s="46" t="s">
        <v>163</v>
      </c>
      <c r="Q2627" s="46" t="s">
        <v>58</v>
      </c>
    </row>
    <row r="2628" spans="1:17" hidden="1">
      <c r="A2628" s="12">
        <v>42095</v>
      </c>
      <c r="B2628" t="s">
        <v>160</v>
      </c>
      <c r="C2628" s="1">
        <v>-16</v>
      </c>
      <c r="D2628" s="1">
        <v>7553.62</v>
      </c>
      <c r="E2628" s="42">
        <v>16</v>
      </c>
      <c r="F2628" s="241" t="s">
        <v>30</v>
      </c>
      <c r="G2628" s="242" t="s">
        <v>58</v>
      </c>
      <c r="H2628" s="241" t="s">
        <v>20</v>
      </c>
      <c r="I2628" s="13">
        <v>4</v>
      </c>
      <c r="J2628" s="14">
        <v>2015</v>
      </c>
      <c r="K2628" s="244" t="s">
        <v>53</v>
      </c>
      <c r="L2628" s="245" t="s">
        <v>52</v>
      </c>
      <c r="M2628" s="245" t="s">
        <v>23</v>
      </c>
      <c r="N2628" s="15" t="s">
        <v>28</v>
      </c>
      <c r="O2628" s="15" t="s">
        <v>29</v>
      </c>
      <c r="P2628" s="46" t="s">
        <v>161</v>
      </c>
      <c r="Q2628" s="46" t="s">
        <v>58</v>
      </c>
    </row>
    <row r="2629" spans="1:17" hidden="1">
      <c r="A2629" s="12">
        <v>42096</v>
      </c>
      <c r="B2629" t="s">
        <v>669</v>
      </c>
      <c r="C2629" s="1">
        <v>12690.91</v>
      </c>
      <c r="D2629" s="1">
        <v>20244.53</v>
      </c>
      <c r="E2629" s="42">
        <v>-12690.91</v>
      </c>
      <c r="F2629" s="241" t="s">
        <v>18</v>
      </c>
      <c r="G2629" s="242" t="s">
        <v>58</v>
      </c>
      <c r="H2629" s="241" t="s">
        <v>20</v>
      </c>
      <c r="I2629" s="13">
        <v>4</v>
      </c>
      <c r="J2629" s="14">
        <v>2015</v>
      </c>
      <c r="K2629" s="246" t="s">
        <v>26</v>
      </c>
      <c r="L2629" s="247" t="s">
        <v>54</v>
      </c>
      <c r="M2629" s="249" t="s">
        <v>279</v>
      </c>
      <c r="N2629" s="15" t="s">
        <v>28</v>
      </c>
      <c r="O2629" s="15" t="s">
        <v>29</v>
      </c>
      <c r="P2629" s="46" t="s">
        <v>163</v>
      </c>
      <c r="Q2629" s="46" t="s">
        <v>58</v>
      </c>
    </row>
    <row r="2630" spans="1:17" hidden="1">
      <c r="A2630" s="12">
        <v>42096</v>
      </c>
      <c r="B2630" t="s">
        <v>25</v>
      </c>
      <c r="C2630" s="1">
        <v>456.05</v>
      </c>
      <c r="D2630" s="1">
        <v>20700.580000000002</v>
      </c>
      <c r="E2630" s="42">
        <v>-456.05</v>
      </c>
      <c r="F2630" s="241" t="s">
        <v>18</v>
      </c>
      <c r="G2630" s="242" t="s">
        <v>58</v>
      </c>
      <c r="H2630" s="241" t="s">
        <v>20</v>
      </c>
      <c r="I2630" s="13">
        <v>4</v>
      </c>
      <c r="J2630" s="14">
        <v>2015</v>
      </c>
      <c r="K2630" s="244" t="s">
        <v>26</v>
      </c>
      <c r="L2630" s="245" t="s">
        <v>27</v>
      </c>
      <c r="M2630" s="245" t="s">
        <v>27</v>
      </c>
      <c r="N2630" s="15" t="s">
        <v>28</v>
      </c>
      <c r="O2630" s="15" t="s">
        <v>29</v>
      </c>
      <c r="P2630" s="46" t="s">
        <v>163</v>
      </c>
      <c r="Q2630" s="46" t="s">
        <v>58</v>
      </c>
    </row>
    <row r="2631" spans="1:17" hidden="1">
      <c r="A2631" s="12">
        <v>42096</v>
      </c>
      <c r="B2631" t="s">
        <v>670</v>
      </c>
      <c r="C2631" s="1">
        <v>-19000</v>
      </c>
      <c r="D2631" s="1">
        <v>1700.58</v>
      </c>
      <c r="E2631" s="42">
        <v>19000</v>
      </c>
      <c r="F2631" s="241" t="s">
        <v>30</v>
      </c>
      <c r="G2631" s="242" t="s">
        <v>58</v>
      </c>
      <c r="H2631" s="241" t="s">
        <v>20</v>
      </c>
      <c r="I2631" s="13">
        <v>4</v>
      </c>
      <c r="J2631" s="14">
        <v>2015</v>
      </c>
      <c r="K2631" s="246" t="s">
        <v>158</v>
      </c>
      <c r="L2631" s="247" t="s">
        <v>59</v>
      </c>
      <c r="M2631" s="247" t="s">
        <v>23</v>
      </c>
      <c r="N2631" s="15" t="s">
        <v>20</v>
      </c>
      <c r="O2631" s="15" t="s">
        <v>24</v>
      </c>
      <c r="P2631" s="46" t="s">
        <v>168</v>
      </c>
      <c r="Q2631" s="46" t="s">
        <v>58</v>
      </c>
    </row>
    <row r="2632" spans="1:17" hidden="1">
      <c r="A2632" s="12">
        <v>42096</v>
      </c>
      <c r="B2632" t="s">
        <v>42</v>
      </c>
      <c r="C2632" s="1">
        <v>-252.12</v>
      </c>
      <c r="D2632" s="1">
        <v>1448.46</v>
      </c>
      <c r="E2632" s="42">
        <v>252.12</v>
      </c>
      <c r="F2632" s="241" t="s">
        <v>30</v>
      </c>
      <c r="G2632" s="242" t="s">
        <v>58</v>
      </c>
      <c r="H2632" s="241" t="s">
        <v>20</v>
      </c>
      <c r="I2632" s="13">
        <v>4</v>
      </c>
      <c r="J2632" s="14">
        <v>2015</v>
      </c>
      <c r="K2632" s="244" t="s">
        <v>43</v>
      </c>
      <c r="L2632" s="245" t="s">
        <v>44</v>
      </c>
      <c r="M2632" s="245" t="s">
        <v>23</v>
      </c>
      <c r="N2632" s="15" t="s">
        <v>28</v>
      </c>
      <c r="O2632" s="15" t="s">
        <v>29</v>
      </c>
      <c r="P2632" s="46" t="s">
        <v>161</v>
      </c>
      <c r="Q2632" s="46" t="s">
        <v>58</v>
      </c>
    </row>
    <row r="2633" spans="1:17" hidden="1">
      <c r="A2633" s="12">
        <v>42096</v>
      </c>
      <c r="B2633" t="s">
        <v>45</v>
      </c>
      <c r="C2633" s="1">
        <v>-120.73</v>
      </c>
      <c r="D2633" s="1">
        <v>1327.73</v>
      </c>
      <c r="E2633" s="42">
        <v>120.73</v>
      </c>
      <c r="F2633" s="241" t="s">
        <v>30</v>
      </c>
      <c r="G2633" s="242" t="s">
        <v>58</v>
      </c>
      <c r="H2633" s="241" t="s">
        <v>20</v>
      </c>
      <c r="I2633" s="13">
        <v>4</v>
      </c>
      <c r="J2633" s="14">
        <v>2015</v>
      </c>
      <c r="K2633" s="244" t="s">
        <v>43</v>
      </c>
      <c r="L2633" s="245" t="s">
        <v>44</v>
      </c>
      <c r="M2633" s="245" t="s">
        <v>23</v>
      </c>
      <c r="N2633" s="15" t="s">
        <v>28</v>
      </c>
      <c r="O2633" s="15" t="s">
        <v>29</v>
      </c>
      <c r="P2633" s="46" t="s">
        <v>161</v>
      </c>
      <c r="Q2633" s="46" t="s">
        <v>58</v>
      </c>
    </row>
    <row r="2634" spans="1:17" hidden="1">
      <c r="A2634" s="12">
        <v>42096</v>
      </c>
      <c r="B2634" t="s">
        <v>46</v>
      </c>
      <c r="C2634" s="1">
        <v>-69.05</v>
      </c>
      <c r="D2634" s="1">
        <v>1258.68</v>
      </c>
      <c r="E2634" s="42">
        <v>69.05</v>
      </c>
      <c r="F2634" s="241" t="s">
        <v>30</v>
      </c>
      <c r="G2634" s="242" t="s">
        <v>58</v>
      </c>
      <c r="H2634" s="241" t="s">
        <v>20</v>
      </c>
      <c r="I2634" s="13">
        <v>4</v>
      </c>
      <c r="J2634" s="14">
        <v>2015</v>
      </c>
      <c r="K2634" s="244" t="s">
        <v>43</v>
      </c>
      <c r="L2634" s="245" t="s">
        <v>44</v>
      </c>
      <c r="M2634" s="245" t="s">
        <v>23</v>
      </c>
      <c r="N2634" s="15" t="s">
        <v>28</v>
      </c>
      <c r="O2634" s="15" t="s">
        <v>29</v>
      </c>
      <c r="P2634" s="46" t="s">
        <v>161</v>
      </c>
      <c r="Q2634" s="46" t="s">
        <v>58</v>
      </c>
    </row>
    <row r="2635" spans="1:17" hidden="1">
      <c r="A2635" s="12">
        <v>42096</v>
      </c>
      <c r="B2635" t="s">
        <v>671</v>
      </c>
      <c r="C2635" s="1">
        <v>-60.4</v>
      </c>
      <c r="D2635" s="1">
        <v>1198.28</v>
      </c>
      <c r="E2635" s="42">
        <v>60.4</v>
      </c>
      <c r="F2635" s="241" t="s">
        <v>30</v>
      </c>
      <c r="G2635" s="242" t="s">
        <v>58</v>
      </c>
      <c r="H2635" s="241" t="s">
        <v>20</v>
      </c>
      <c r="I2635" s="13">
        <v>4</v>
      </c>
      <c r="J2635" s="14">
        <v>2015</v>
      </c>
      <c r="K2635" s="244" t="s">
        <v>43</v>
      </c>
      <c r="L2635" s="245" t="s">
        <v>44</v>
      </c>
      <c r="M2635" s="245" t="s">
        <v>23</v>
      </c>
      <c r="N2635" s="15" t="s">
        <v>28</v>
      </c>
      <c r="O2635" s="15" t="s">
        <v>29</v>
      </c>
      <c r="P2635" s="46" t="s">
        <v>161</v>
      </c>
      <c r="Q2635" s="46" t="s">
        <v>58</v>
      </c>
    </row>
    <row r="2636" spans="1:17" hidden="1">
      <c r="A2636" s="12">
        <v>42097</v>
      </c>
      <c r="B2636" t="s">
        <v>25</v>
      </c>
      <c r="C2636" s="1">
        <v>338.89</v>
      </c>
      <c r="D2636" s="1">
        <v>1537.17</v>
      </c>
      <c r="E2636" s="42">
        <v>-338.89</v>
      </c>
      <c r="F2636" s="241" t="s">
        <v>18</v>
      </c>
      <c r="G2636" s="242" t="s">
        <v>58</v>
      </c>
      <c r="H2636" s="241" t="s">
        <v>20</v>
      </c>
      <c r="I2636" s="13">
        <v>4</v>
      </c>
      <c r="J2636" s="14">
        <v>2015</v>
      </c>
      <c r="K2636" s="244" t="s">
        <v>26</v>
      </c>
      <c r="L2636" s="245" t="s">
        <v>27</v>
      </c>
      <c r="M2636" s="245" t="s">
        <v>27</v>
      </c>
      <c r="N2636" s="15" t="s">
        <v>28</v>
      </c>
      <c r="O2636" s="15" t="s">
        <v>29</v>
      </c>
      <c r="P2636" s="46" t="s">
        <v>163</v>
      </c>
      <c r="Q2636" s="46" t="s">
        <v>58</v>
      </c>
    </row>
    <row r="2637" spans="1:17" hidden="1">
      <c r="A2637" s="12">
        <v>42097</v>
      </c>
      <c r="B2637" t="s">
        <v>50</v>
      </c>
      <c r="C2637" s="1">
        <v>-15</v>
      </c>
      <c r="D2637" s="1">
        <v>1522.17</v>
      </c>
      <c r="E2637" s="42">
        <v>15</v>
      </c>
      <c r="F2637" s="241" t="s">
        <v>30</v>
      </c>
      <c r="G2637" s="242" t="s">
        <v>58</v>
      </c>
      <c r="H2637" s="241" t="s">
        <v>20</v>
      </c>
      <c r="I2637" s="13">
        <v>4</v>
      </c>
      <c r="J2637" s="14">
        <v>2015</v>
      </c>
      <c r="K2637" s="246" t="s">
        <v>53</v>
      </c>
      <c r="L2637" s="247" t="s">
        <v>52</v>
      </c>
      <c r="M2637" s="247" t="s">
        <v>23</v>
      </c>
      <c r="N2637" s="15" t="s">
        <v>28</v>
      </c>
      <c r="O2637" s="15" t="s">
        <v>29</v>
      </c>
      <c r="P2637" s="46" t="s">
        <v>161</v>
      </c>
      <c r="Q2637" s="46" t="s">
        <v>58</v>
      </c>
    </row>
    <row r="2638" spans="1:17" hidden="1">
      <c r="A2638" s="12">
        <v>42100</v>
      </c>
      <c r="B2638" t="s">
        <v>25</v>
      </c>
      <c r="C2638" s="1">
        <v>1928.01</v>
      </c>
      <c r="D2638" s="1">
        <v>3450.18</v>
      </c>
      <c r="E2638" s="42">
        <v>-1928.01</v>
      </c>
      <c r="F2638" s="241" t="s">
        <v>18</v>
      </c>
      <c r="G2638" s="242" t="s">
        <v>58</v>
      </c>
      <c r="H2638" s="241" t="s">
        <v>20</v>
      </c>
      <c r="I2638" s="13">
        <v>4</v>
      </c>
      <c r="J2638" s="14">
        <v>2015</v>
      </c>
      <c r="K2638" s="244" t="s">
        <v>26</v>
      </c>
      <c r="L2638" s="245" t="s">
        <v>27</v>
      </c>
      <c r="M2638" s="245" t="s">
        <v>27</v>
      </c>
      <c r="N2638" s="15" t="s">
        <v>28</v>
      </c>
      <c r="O2638" s="15" t="s">
        <v>29</v>
      </c>
      <c r="P2638" s="46" t="s">
        <v>163</v>
      </c>
      <c r="Q2638" s="46" t="s">
        <v>58</v>
      </c>
    </row>
    <row r="2639" spans="1:17" hidden="1">
      <c r="A2639" s="12">
        <v>42100</v>
      </c>
      <c r="B2639" t="s">
        <v>672</v>
      </c>
      <c r="C2639" s="1">
        <v>638.48</v>
      </c>
      <c r="D2639" s="1">
        <v>4088.66</v>
      </c>
      <c r="E2639" s="42">
        <v>-638.48</v>
      </c>
      <c r="F2639" s="241" t="s">
        <v>18</v>
      </c>
      <c r="G2639" s="242" t="s">
        <v>58</v>
      </c>
      <c r="H2639" s="241" t="s">
        <v>20</v>
      </c>
      <c r="I2639" s="13">
        <v>4</v>
      </c>
      <c r="J2639" s="14">
        <v>2015</v>
      </c>
      <c r="K2639" s="246" t="s">
        <v>26</v>
      </c>
      <c r="L2639" s="247" t="s">
        <v>166</v>
      </c>
      <c r="M2639" s="247" t="s">
        <v>266</v>
      </c>
      <c r="N2639" s="15" t="s">
        <v>28</v>
      </c>
      <c r="O2639" s="15" t="s">
        <v>29</v>
      </c>
      <c r="P2639" s="46" t="s">
        <v>163</v>
      </c>
      <c r="Q2639" s="46" t="s">
        <v>58</v>
      </c>
    </row>
    <row r="2640" spans="1:17" hidden="1">
      <c r="A2640" s="12">
        <v>42100</v>
      </c>
      <c r="B2640" t="s">
        <v>25</v>
      </c>
      <c r="C2640" s="1">
        <v>266.7</v>
      </c>
      <c r="D2640" s="1">
        <v>4355.3599999999997</v>
      </c>
      <c r="E2640" s="42">
        <v>-266.7</v>
      </c>
      <c r="F2640" s="241" t="s">
        <v>18</v>
      </c>
      <c r="G2640" s="242" t="s">
        <v>58</v>
      </c>
      <c r="H2640" s="241" t="s">
        <v>20</v>
      </c>
      <c r="I2640" s="13">
        <v>4</v>
      </c>
      <c r="J2640" s="14">
        <v>2015</v>
      </c>
      <c r="K2640" s="244" t="s">
        <v>26</v>
      </c>
      <c r="L2640" s="245" t="s">
        <v>27</v>
      </c>
      <c r="M2640" s="245" t="s">
        <v>27</v>
      </c>
      <c r="N2640" s="15" t="s">
        <v>28</v>
      </c>
      <c r="O2640" s="15" t="s">
        <v>29</v>
      </c>
      <c r="P2640" s="46" t="s">
        <v>163</v>
      </c>
      <c r="Q2640" s="46" t="s">
        <v>58</v>
      </c>
    </row>
    <row r="2641" spans="1:17" hidden="1">
      <c r="A2641" s="12">
        <v>42100</v>
      </c>
      <c r="B2641" t="s">
        <v>673</v>
      </c>
      <c r="C2641" s="1">
        <v>220.93</v>
      </c>
      <c r="D2641" s="1">
        <v>4576.29</v>
      </c>
      <c r="E2641" s="42">
        <v>-220.93</v>
      </c>
      <c r="F2641" s="241" t="s">
        <v>18</v>
      </c>
      <c r="G2641" s="242" t="s">
        <v>58</v>
      </c>
      <c r="H2641" s="241" t="s">
        <v>20</v>
      </c>
      <c r="I2641" s="13">
        <v>4</v>
      </c>
      <c r="J2641" s="14">
        <v>2015</v>
      </c>
      <c r="K2641" s="246" t="s">
        <v>26</v>
      </c>
      <c r="L2641" s="247" t="s">
        <v>165</v>
      </c>
      <c r="M2641" s="247" t="s">
        <v>270</v>
      </c>
      <c r="N2641" s="15" t="s">
        <v>28</v>
      </c>
      <c r="O2641" s="15" t="s">
        <v>29</v>
      </c>
      <c r="P2641" s="46" t="s">
        <v>163</v>
      </c>
      <c r="Q2641" s="46" t="s">
        <v>58</v>
      </c>
    </row>
    <row r="2642" spans="1:17" hidden="1">
      <c r="A2642" s="12">
        <v>42100</v>
      </c>
      <c r="B2642" t="s">
        <v>674</v>
      </c>
      <c r="C2642" s="1">
        <v>200</v>
      </c>
      <c r="D2642" s="1">
        <v>4776.29</v>
      </c>
      <c r="E2642" s="42">
        <v>-200</v>
      </c>
      <c r="F2642" s="241" t="s">
        <v>18</v>
      </c>
      <c r="G2642" s="242" t="s">
        <v>58</v>
      </c>
      <c r="H2642" s="241" t="s">
        <v>20</v>
      </c>
      <c r="I2642" s="13">
        <v>4</v>
      </c>
      <c r="J2642" s="14">
        <v>2015</v>
      </c>
      <c r="K2642" s="246" t="s">
        <v>158</v>
      </c>
      <c r="L2642" s="247" t="s">
        <v>59</v>
      </c>
      <c r="M2642" s="247" t="s">
        <v>23</v>
      </c>
      <c r="N2642" s="15" t="s">
        <v>20</v>
      </c>
      <c r="O2642" s="15" t="s">
        <v>24</v>
      </c>
      <c r="P2642" s="46" t="s">
        <v>169</v>
      </c>
      <c r="Q2642" s="46" t="s">
        <v>58</v>
      </c>
    </row>
    <row r="2643" spans="1:17" hidden="1">
      <c r="A2643" s="12">
        <v>42100</v>
      </c>
      <c r="B2643" t="s">
        <v>25</v>
      </c>
      <c r="C2643" s="1">
        <v>158.85</v>
      </c>
      <c r="D2643" s="1">
        <v>4935.1400000000003</v>
      </c>
      <c r="E2643" s="42">
        <v>-158.85</v>
      </c>
      <c r="F2643" s="241" t="s">
        <v>18</v>
      </c>
      <c r="G2643" s="242" t="s">
        <v>58</v>
      </c>
      <c r="H2643" s="241" t="s">
        <v>20</v>
      </c>
      <c r="I2643" s="13">
        <v>4</v>
      </c>
      <c r="J2643" s="14">
        <v>2015</v>
      </c>
      <c r="K2643" s="244" t="s">
        <v>26</v>
      </c>
      <c r="L2643" s="245" t="s">
        <v>27</v>
      </c>
      <c r="M2643" s="245" t="s">
        <v>27</v>
      </c>
      <c r="N2643" s="15" t="s">
        <v>28</v>
      </c>
      <c r="O2643" s="15" t="s">
        <v>29</v>
      </c>
      <c r="P2643" s="46" t="s">
        <v>163</v>
      </c>
      <c r="Q2643" s="46" t="s">
        <v>58</v>
      </c>
    </row>
    <row r="2644" spans="1:17" hidden="1">
      <c r="A2644" s="12">
        <v>42100</v>
      </c>
      <c r="B2644" t="s">
        <v>675</v>
      </c>
      <c r="C2644" s="1">
        <v>-1600</v>
      </c>
      <c r="D2644" s="1">
        <v>3335.14</v>
      </c>
      <c r="E2644" s="42">
        <v>1600</v>
      </c>
      <c r="F2644" s="241" t="s">
        <v>30</v>
      </c>
      <c r="G2644" s="242" t="s">
        <v>58</v>
      </c>
      <c r="H2644" s="241" t="s">
        <v>20</v>
      </c>
      <c r="I2644" s="13">
        <v>4</v>
      </c>
      <c r="J2644" s="14">
        <v>2015</v>
      </c>
      <c r="K2644" s="246" t="s">
        <v>158</v>
      </c>
      <c r="L2644" s="247" t="s">
        <v>59</v>
      </c>
      <c r="M2644" s="247" t="s">
        <v>23</v>
      </c>
      <c r="N2644" s="15" t="s">
        <v>20</v>
      </c>
      <c r="O2644" s="15" t="s">
        <v>24</v>
      </c>
      <c r="P2644" s="46" t="s">
        <v>168</v>
      </c>
      <c r="Q2644" s="46" t="s">
        <v>58</v>
      </c>
    </row>
    <row r="2645" spans="1:17" hidden="1">
      <c r="A2645" s="12">
        <v>42100</v>
      </c>
      <c r="B2645" t="s">
        <v>676</v>
      </c>
      <c r="C2645" s="1">
        <v>-2000</v>
      </c>
      <c r="D2645" s="1">
        <v>1335.14</v>
      </c>
      <c r="E2645" s="42">
        <v>2000</v>
      </c>
      <c r="F2645" s="241" t="s">
        <v>30</v>
      </c>
      <c r="G2645" s="242" t="s">
        <v>58</v>
      </c>
      <c r="H2645" s="241" t="s">
        <v>20</v>
      </c>
      <c r="I2645" s="13">
        <v>4</v>
      </c>
      <c r="J2645" s="14">
        <v>2015</v>
      </c>
      <c r="K2645" s="246" t="s">
        <v>158</v>
      </c>
      <c r="L2645" s="247" t="s">
        <v>59</v>
      </c>
      <c r="M2645" s="247" t="s">
        <v>23</v>
      </c>
      <c r="N2645" s="15" t="s">
        <v>20</v>
      </c>
      <c r="O2645" s="15" t="s">
        <v>24</v>
      </c>
      <c r="P2645" s="46" t="s">
        <v>168</v>
      </c>
      <c r="Q2645" s="46" t="s">
        <v>58</v>
      </c>
    </row>
    <row r="2646" spans="1:17" hidden="1">
      <c r="A2646" s="12">
        <v>42101</v>
      </c>
      <c r="B2646" t="s">
        <v>677</v>
      </c>
      <c r="C2646" s="1">
        <v>1000</v>
      </c>
      <c r="D2646" s="1">
        <v>2335.14</v>
      </c>
      <c r="E2646" s="42">
        <v>-1000</v>
      </c>
      <c r="F2646" s="241" t="s">
        <v>18</v>
      </c>
      <c r="G2646" s="242" t="s">
        <v>58</v>
      </c>
      <c r="H2646" s="243" t="s">
        <v>20</v>
      </c>
      <c r="I2646" s="13">
        <v>4</v>
      </c>
      <c r="J2646" s="14">
        <v>2015</v>
      </c>
      <c r="K2646" s="244" t="s">
        <v>21</v>
      </c>
      <c r="L2646" s="245" t="s">
        <v>22</v>
      </c>
      <c r="M2646" s="245" t="s">
        <v>23</v>
      </c>
      <c r="N2646" s="15" t="s">
        <v>20</v>
      </c>
      <c r="O2646" s="15" t="s">
        <v>24</v>
      </c>
      <c r="P2646" s="46" t="s">
        <v>171</v>
      </c>
      <c r="Q2646" s="46" t="s">
        <v>58</v>
      </c>
    </row>
    <row r="2647" spans="1:17" hidden="1">
      <c r="A2647" s="12">
        <v>42101</v>
      </c>
      <c r="B2647" t="s">
        <v>25</v>
      </c>
      <c r="C2647" s="1">
        <v>475.19</v>
      </c>
      <c r="D2647" s="1">
        <v>2810.33</v>
      </c>
      <c r="E2647" s="42">
        <v>-475.19</v>
      </c>
      <c r="F2647" s="241" t="s">
        <v>18</v>
      </c>
      <c r="G2647" s="242" t="s">
        <v>58</v>
      </c>
      <c r="H2647" s="241" t="s">
        <v>20</v>
      </c>
      <c r="I2647" s="13">
        <v>4</v>
      </c>
      <c r="J2647" s="14">
        <v>2015</v>
      </c>
      <c r="K2647" s="244" t="s">
        <v>26</v>
      </c>
      <c r="L2647" s="245" t="s">
        <v>27</v>
      </c>
      <c r="M2647" s="245" t="s">
        <v>27</v>
      </c>
      <c r="N2647" s="15" t="s">
        <v>28</v>
      </c>
      <c r="O2647" s="15" t="s">
        <v>29</v>
      </c>
      <c r="P2647" s="46" t="s">
        <v>163</v>
      </c>
      <c r="Q2647" s="46" t="s">
        <v>58</v>
      </c>
    </row>
    <row r="2648" spans="1:17" hidden="1">
      <c r="A2648" s="12">
        <v>42101</v>
      </c>
      <c r="B2648" t="s">
        <v>678</v>
      </c>
      <c r="C2648" s="1">
        <v>300</v>
      </c>
      <c r="D2648" s="1">
        <v>3110.33</v>
      </c>
      <c r="E2648" s="42">
        <v>-300</v>
      </c>
      <c r="F2648" s="241" t="s">
        <v>18</v>
      </c>
      <c r="G2648" s="242" t="s">
        <v>58</v>
      </c>
      <c r="H2648" s="243" t="s">
        <v>20</v>
      </c>
      <c r="I2648" s="13">
        <v>4</v>
      </c>
      <c r="J2648" s="14">
        <v>2015</v>
      </c>
      <c r="K2648" s="244" t="s">
        <v>21</v>
      </c>
      <c r="L2648" s="245" t="s">
        <v>22</v>
      </c>
      <c r="M2648" s="245" t="s">
        <v>23</v>
      </c>
      <c r="N2648" s="15" t="s">
        <v>20</v>
      </c>
      <c r="O2648" s="15" t="s">
        <v>24</v>
      </c>
      <c r="P2648" s="46" t="s">
        <v>171</v>
      </c>
      <c r="Q2648" s="46" t="s">
        <v>58</v>
      </c>
    </row>
    <row r="2649" spans="1:17" hidden="1">
      <c r="A2649" s="12">
        <v>42101</v>
      </c>
      <c r="B2649" t="s">
        <v>69</v>
      </c>
      <c r="C2649" s="1">
        <v>-440.12</v>
      </c>
      <c r="D2649" s="1">
        <v>2670.21</v>
      </c>
      <c r="E2649" s="42">
        <v>440.12</v>
      </c>
      <c r="F2649" s="241" t="s">
        <v>30</v>
      </c>
      <c r="G2649" s="242" t="s">
        <v>58</v>
      </c>
      <c r="H2649" s="241" t="s">
        <v>20</v>
      </c>
      <c r="I2649" s="13">
        <v>4</v>
      </c>
      <c r="J2649" s="14">
        <v>2015</v>
      </c>
      <c r="K2649" s="244" t="s">
        <v>70</v>
      </c>
      <c r="L2649" s="245" t="s">
        <v>614</v>
      </c>
      <c r="M2649" s="245" t="s">
        <v>281</v>
      </c>
      <c r="N2649" s="15" t="s">
        <v>28</v>
      </c>
      <c r="O2649" s="15" t="s">
        <v>29</v>
      </c>
      <c r="P2649" s="46" t="s">
        <v>161</v>
      </c>
      <c r="Q2649" s="46" t="s">
        <v>58</v>
      </c>
    </row>
    <row r="2650" spans="1:17" hidden="1">
      <c r="A2650" s="12">
        <v>42101</v>
      </c>
      <c r="B2650" t="s">
        <v>69</v>
      </c>
      <c r="C2650" s="1">
        <v>-415.89</v>
      </c>
      <c r="D2650" s="1">
        <v>2254.3200000000002</v>
      </c>
      <c r="E2650" s="42">
        <v>415.89</v>
      </c>
      <c r="F2650" s="241" t="s">
        <v>30</v>
      </c>
      <c r="G2650" s="242" t="s">
        <v>58</v>
      </c>
      <c r="H2650" s="241" t="s">
        <v>20</v>
      </c>
      <c r="I2650" s="13">
        <v>4</v>
      </c>
      <c r="J2650" s="14">
        <v>2015</v>
      </c>
      <c r="K2650" s="244" t="s">
        <v>70</v>
      </c>
      <c r="L2650" s="245" t="s">
        <v>71</v>
      </c>
      <c r="M2650" s="245" t="s">
        <v>299</v>
      </c>
      <c r="N2650" s="15" t="s">
        <v>28</v>
      </c>
      <c r="O2650" s="15" t="s">
        <v>29</v>
      </c>
      <c r="P2650" s="46" t="s">
        <v>161</v>
      </c>
      <c r="Q2650" s="46" t="s">
        <v>58</v>
      </c>
    </row>
    <row r="2651" spans="1:17" hidden="1">
      <c r="A2651" s="12">
        <v>42101</v>
      </c>
      <c r="B2651" t="s">
        <v>69</v>
      </c>
      <c r="C2651" s="1">
        <v>-343.99</v>
      </c>
      <c r="D2651" s="1">
        <v>1910.33</v>
      </c>
      <c r="E2651" s="42">
        <v>343.99</v>
      </c>
      <c r="F2651" s="241" t="s">
        <v>30</v>
      </c>
      <c r="G2651" s="242" t="s">
        <v>58</v>
      </c>
      <c r="H2651" s="241" t="s">
        <v>20</v>
      </c>
      <c r="I2651" s="13">
        <v>4</v>
      </c>
      <c r="J2651" s="14">
        <v>2015</v>
      </c>
      <c r="K2651" s="244" t="s">
        <v>70</v>
      </c>
      <c r="L2651" s="245" t="s">
        <v>177</v>
      </c>
      <c r="M2651" s="245" t="s">
        <v>299</v>
      </c>
      <c r="N2651" s="15" t="s">
        <v>28</v>
      </c>
      <c r="O2651" s="15" t="s">
        <v>29</v>
      </c>
      <c r="P2651" s="46" t="s">
        <v>161</v>
      </c>
      <c r="Q2651" s="46" t="s">
        <v>58</v>
      </c>
    </row>
    <row r="2652" spans="1:17" hidden="1">
      <c r="A2652" s="12">
        <v>42102</v>
      </c>
      <c r="B2652" t="s">
        <v>25</v>
      </c>
      <c r="C2652" s="1">
        <v>286.42</v>
      </c>
      <c r="D2652" s="1">
        <v>2196.75</v>
      </c>
      <c r="E2652" s="42">
        <v>-286.42</v>
      </c>
      <c r="F2652" s="241" t="s">
        <v>18</v>
      </c>
      <c r="G2652" s="242" t="s">
        <v>58</v>
      </c>
      <c r="H2652" s="241" t="s">
        <v>20</v>
      </c>
      <c r="I2652" s="13">
        <v>4</v>
      </c>
      <c r="J2652" s="14">
        <v>2015</v>
      </c>
      <c r="K2652" s="244" t="s">
        <v>26</v>
      </c>
      <c r="L2652" s="245" t="s">
        <v>27</v>
      </c>
      <c r="M2652" s="245" t="s">
        <v>27</v>
      </c>
      <c r="N2652" s="15" t="s">
        <v>28</v>
      </c>
      <c r="O2652" s="15" t="s">
        <v>29</v>
      </c>
      <c r="P2652" s="46" t="s">
        <v>163</v>
      </c>
      <c r="Q2652" s="46" t="s">
        <v>58</v>
      </c>
    </row>
    <row r="2653" spans="1:17" hidden="1">
      <c r="A2653" s="12">
        <v>42103</v>
      </c>
      <c r="B2653" t="s">
        <v>25</v>
      </c>
      <c r="C2653" s="1">
        <v>502.37</v>
      </c>
      <c r="D2653" s="1">
        <v>2699.12</v>
      </c>
      <c r="E2653" s="42">
        <v>-502.37</v>
      </c>
      <c r="F2653" s="241" t="s">
        <v>18</v>
      </c>
      <c r="G2653" s="242" t="s">
        <v>58</v>
      </c>
      <c r="H2653" s="241" t="s">
        <v>20</v>
      </c>
      <c r="I2653" s="13">
        <v>4</v>
      </c>
      <c r="J2653" s="14">
        <v>2015</v>
      </c>
      <c r="K2653" s="244" t="s">
        <v>26</v>
      </c>
      <c r="L2653" s="245" t="s">
        <v>27</v>
      </c>
      <c r="M2653" s="245" t="s">
        <v>27</v>
      </c>
      <c r="N2653" s="15" t="s">
        <v>28</v>
      </c>
      <c r="O2653" s="15" t="s">
        <v>29</v>
      </c>
      <c r="P2653" s="46" t="s">
        <v>163</v>
      </c>
      <c r="Q2653" s="46" t="s">
        <v>58</v>
      </c>
    </row>
    <row r="2654" spans="1:17" hidden="1">
      <c r="A2654" s="12">
        <v>42103</v>
      </c>
      <c r="B2654" t="s">
        <v>679</v>
      </c>
      <c r="C2654" s="1">
        <v>-63.99</v>
      </c>
      <c r="D2654" s="1">
        <v>2635.13</v>
      </c>
      <c r="E2654" s="42">
        <v>63.99</v>
      </c>
      <c r="F2654" s="241" t="s">
        <v>30</v>
      </c>
      <c r="G2654" s="242" t="s">
        <v>58</v>
      </c>
      <c r="H2654" s="241" t="s">
        <v>20</v>
      </c>
      <c r="I2654" s="13">
        <v>4</v>
      </c>
      <c r="J2654" s="14">
        <v>2015</v>
      </c>
      <c r="K2654" s="244" t="s">
        <v>56</v>
      </c>
      <c r="L2654" s="245" t="s">
        <v>57</v>
      </c>
      <c r="M2654" s="245" t="s">
        <v>302</v>
      </c>
      <c r="N2654" s="15" t="s">
        <v>28</v>
      </c>
      <c r="O2654" s="15" t="s">
        <v>29</v>
      </c>
      <c r="P2654" s="46" t="s">
        <v>161</v>
      </c>
      <c r="Q2654" s="46" t="s">
        <v>58</v>
      </c>
    </row>
    <row r="2655" spans="1:17" hidden="1">
      <c r="A2655" s="12">
        <v>42104</v>
      </c>
      <c r="B2655" t="s">
        <v>680</v>
      </c>
      <c r="C2655" s="1">
        <v>-700</v>
      </c>
      <c r="D2655" s="1">
        <v>1935.13</v>
      </c>
      <c r="E2655" s="42">
        <v>700</v>
      </c>
      <c r="F2655" s="241" t="s">
        <v>30</v>
      </c>
      <c r="G2655" s="242" t="s">
        <v>58</v>
      </c>
      <c r="H2655" s="241" t="s">
        <v>20</v>
      </c>
      <c r="I2655" s="13">
        <v>4</v>
      </c>
      <c r="J2655" s="14">
        <v>2015</v>
      </c>
      <c r="K2655" s="246" t="s">
        <v>158</v>
      </c>
      <c r="L2655" s="247" t="s">
        <v>59</v>
      </c>
      <c r="M2655" s="247" t="s">
        <v>23</v>
      </c>
      <c r="N2655" s="15" t="s">
        <v>20</v>
      </c>
      <c r="O2655" s="15" t="s">
        <v>24</v>
      </c>
      <c r="P2655" s="46" t="s">
        <v>168</v>
      </c>
      <c r="Q2655" s="46" t="s">
        <v>58</v>
      </c>
    </row>
    <row r="2656" spans="1:17" hidden="1">
      <c r="A2656" s="12">
        <v>42107</v>
      </c>
      <c r="B2656" t="s">
        <v>25</v>
      </c>
      <c r="C2656" s="1">
        <v>820.03</v>
      </c>
      <c r="D2656" s="1">
        <v>2755.16</v>
      </c>
      <c r="E2656" s="42">
        <v>-820.03</v>
      </c>
      <c r="F2656" s="241" t="s">
        <v>18</v>
      </c>
      <c r="G2656" s="242" t="s">
        <v>58</v>
      </c>
      <c r="H2656" s="241" t="s">
        <v>20</v>
      </c>
      <c r="I2656" s="13">
        <v>4</v>
      </c>
      <c r="J2656" s="14">
        <v>2015</v>
      </c>
      <c r="K2656" s="244" t="s">
        <v>26</v>
      </c>
      <c r="L2656" s="245" t="s">
        <v>27</v>
      </c>
      <c r="M2656" s="245" t="s">
        <v>27</v>
      </c>
      <c r="N2656" s="15" t="s">
        <v>28</v>
      </c>
      <c r="O2656" s="15" t="s">
        <v>29</v>
      </c>
      <c r="P2656" s="46" t="s">
        <v>163</v>
      </c>
      <c r="Q2656" s="46" t="s">
        <v>58</v>
      </c>
    </row>
    <row r="2657" spans="1:17" hidden="1">
      <c r="A2657" s="12">
        <v>42107</v>
      </c>
      <c r="B2657" t="s">
        <v>25</v>
      </c>
      <c r="C2657" s="1">
        <v>216.24</v>
      </c>
      <c r="D2657" s="1">
        <v>2971.4</v>
      </c>
      <c r="E2657" s="42">
        <v>-216.24</v>
      </c>
      <c r="F2657" s="241" t="s">
        <v>18</v>
      </c>
      <c r="G2657" s="242" t="s">
        <v>58</v>
      </c>
      <c r="H2657" s="241" t="s">
        <v>20</v>
      </c>
      <c r="I2657" s="13">
        <v>4</v>
      </c>
      <c r="J2657" s="14">
        <v>2015</v>
      </c>
      <c r="K2657" s="244" t="s">
        <v>26</v>
      </c>
      <c r="L2657" s="245" t="s">
        <v>27</v>
      </c>
      <c r="M2657" s="245" t="s">
        <v>27</v>
      </c>
      <c r="N2657" s="15" t="s">
        <v>28</v>
      </c>
      <c r="O2657" s="15" t="s">
        <v>29</v>
      </c>
      <c r="P2657" s="46" t="s">
        <v>163</v>
      </c>
      <c r="Q2657" s="46" t="s">
        <v>58</v>
      </c>
    </row>
    <row r="2658" spans="1:17" hidden="1">
      <c r="A2658" s="12">
        <v>42107</v>
      </c>
      <c r="B2658" t="s">
        <v>681</v>
      </c>
      <c r="C2658" s="1">
        <v>128.28</v>
      </c>
      <c r="D2658" s="1">
        <v>3099.68</v>
      </c>
      <c r="E2658" s="42">
        <v>-128.28</v>
      </c>
      <c r="F2658" s="241" t="s">
        <v>18</v>
      </c>
      <c r="G2658" s="242" t="s">
        <v>58</v>
      </c>
      <c r="H2658" s="241" t="s">
        <v>20</v>
      </c>
      <c r="I2658" s="13">
        <v>4</v>
      </c>
      <c r="J2658" s="14">
        <v>2015</v>
      </c>
      <c r="K2658" s="246" t="s">
        <v>26</v>
      </c>
      <c r="L2658" s="247" t="s">
        <v>162</v>
      </c>
      <c r="M2658" s="247" t="s">
        <v>264</v>
      </c>
      <c r="N2658" s="15" t="s">
        <v>28</v>
      </c>
      <c r="O2658" s="15" t="s">
        <v>29</v>
      </c>
      <c r="P2658" s="46" t="s">
        <v>163</v>
      </c>
      <c r="Q2658" s="46" t="s">
        <v>58</v>
      </c>
    </row>
    <row r="2659" spans="1:17" hidden="1">
      <c r="A2659" s="12">
        <v>42107</v>
      </c>
      <c r="B2659" t="s">
        <v>25</v>
      </c>
      <c r="C2659" s="1">
        <v>67.900000000000006</v>
      </c>
      <c r="D2659" s="1">
        <v>3167.58</v>
      </c>
      <c r="E2659" s="42">
        <v>-67.900000000000006</v>
      </c>
      <c r="F2659" s="241" t="s">
        <v>18</v>
      </c>
      <c r="G2659" s="242" t="s">
        <v>58</v>
      </c>
      <c r="H2659" s="241" t="s">
        <v>20</v>
      </c>
      <c r="I2659" s="13">
        <v>4</v>
      </c>
      <c r="J2659" s="14">
        <v>2015</v>
      </c>
      <c r="K2659" s="244" t="s">
        <v>26</v>
      </c>
      <c r="L2659" s="245" t="s">
        <v>27</v>
      </c>
      <c r="M2659" s="245" t="s">
        <v>27</v>
      </c>
      <c r="N2659" s="15" t="s">
        <v>28</v>
      </c>
      <c r="O2659" s="15" t="s">
        <v>29</v>
      </c>
      <c r="P2659" s="46" t="s">
        <v>163</v>
      </c>
      <c r="Q2659" s="46" t="s">
        <v>58</v>
      </c>
    </row>
    <row r="2660" spans="1:17" hidden="1">
      <c r="A2660" s="12">
        <v>42108</v>
      </c>
      <c r="B2660" t="s">
        <v>25</v>
      </c>
      <c r="C2660" s="1">
        <v>1203.54</v>
      </c>
      <c r="D2660" s="1">
        <v>4371.12</v>
      </c>
      <c r="E2660" s="42">
        <v>-1203.54</v>
      </c>
      <c r="F2660" s="241" t="s">
        <v>18</v>
      </c>
      <c r="G2660" s="242" t="s">
        <v>58</v>
      </c>
      <c r="H2660" s="241" t="s">
        <v>20</v>
      </c>
      <c r="I2660" s="13">
        <v>4</v>
      </c>
      <c r="J2660" s="14">
        <v>2015</v>
      </c>
      <c r="K2660" s="244" t="s">
        <v>26</v>
      </c>
      <c r="L2660" s="245" t="s">
        <v>27</v>
      </c>
      <c r="M2660" s="245" t="s">
        <v>27</v>
      </c>
      <c r="N2660" s="15" t="s">
        <v>28</v>
      </c>
      <c r="O2660" s="15" t="s">
        <v>29</v>
      </c>
      <c r="P2660" s="46" t="s">
        <v>163</v>
      </c>
      <c r="Q2660" s="46" t="s">
        <v>58</v>
      </c>
    </row>
    <row r="2661" spans="1:17" hidden="1">
      <c r="A2661" s="12">
        <v>42108</v>
      </c>
      <c r="B2661" t="s">
        <v>682</v>
      </c>
      <c r="C2661" s="1">
        <v>-2845.25</v>
      </c>
      <c r="D2661" s="1">
        <v>1525.87</v>
      </c>
      <c r="E2661" s="42">
        <v>2845.25</v>
      </c>
      <c r="F2661" s="241" t="s">
        <v>30</v>
      </c>
      <c r="G2661" s="242" t="s">
        <v>58</v>
      </c>
      <c r="H2661" s="241" t="s">
        <v>20</v>
      </c>
      <c r="I2661" s="13">
        <v>4</v>
      </c>
      <c r="J2661" s="14">
        <v>2015</v>
      </c>
      <c r="K2661" s="246" t="s">
        <v>31</v>
      </c>
      <c r="L2661" s="247" t="s">
        <v>62</v>
      </c>
      <c r="M2661" s="249" t="s">
        <v>23</v>
      </c>
      <c r="N2661" s="15" t="s">
        <v>28</v>
      </c>
      <c r="O2661" s="15" t="s">
        <v>24</v>
      </c>
      <c r="P2661" s="46" t="s">
        <v>161</v>
      </c>
      <c r="Q2661" s="46" t="s">
        <v>58</v>
      </c>
    </row>
    <row r="2662" spans="1:17" hidden="1">
      <c r="A2662" s="12">
        <v>42108</v>
      </c>
      <c r="B2662" t="s">
        <v>50</v>
      </c>
      <c r="C2662" s="1">
        <v>-45</v>
      </c>
      <c r="D2662" s="1">
        <v>1480.87</v>
      </c>
      <c r="E2662" s="42">
        <v>45</v>
      </c>
      <c r="F2662" s="241" t="s">
        <v>30</v>
      </c>
      <c r="G2662" s="242" t="s">
        <v>58</v>
      </c>
      <c r="H2662" s="241" t="s">
        <v>20</v>
      </c>
      <c r="I2662" s="13">
        <v>4</v>
      </c>
      <c r="J2662" s="14">
        <v>2015</v>
      </c>
      <c r="K2662" s="246" t="s">
        <v>51</v>
      </c>
      <c r="L2662" s="247" t="s">
        <v>52</v>
      </c>
      <c r="M2662" s="247" t="s">
        <v>23</v>
      </c>
      <c r="N2662" s="15" t="s">
        <v>28</v>
      </c>
      <c r="O2662" s="15" t="s">
        <v>29</v>
      </c>
      <c r="P2662" s="46" t="s">
        <v>161</v>
      </c>
      <c r="Q2662" s="46" t="s">
        <v>58</v>
      </c>
    </row>
    <row r="2663" spans="1:17" hidden="1">
      <c r="A2663" s="12">
        <v>42109</v>
      </c>
      <c r="B2663" t="s">
        <v>683</v>
      </c>
      <c r="C2663" s="1">
        <v>3114.6</v>
      </c>
      <c r="D2663" s="1">
        <v>4595.47</v>
      </c>
      <c r="E2663" s="42">
        <v>-3114.6</v>
      </c>
      <c r="F2663" s="241" t="s">
        <v>18</v>
      </c>
      <c r="G2663" s="242" t="s">
        <v>58</v>
      </c>
      <c r="H2663" s="241" t="s">
        <v>20</v>
      </c>
      <c r="I2663" s="13">
        <v>4</v>
      </c>
      <c r="J2663" s="14">
        <v>2015</v>
      </c>
      <c r="K2663" s="246" t="s">
        <v>26</v>
      </c>
      <c r="L2663" s="247" t="s">
        <v>164</v>
      </c>
      <c r="M2663" s="247" t="s">
        <v>272</v>
      </c>
      <c r="N2663" s="15" t="s">
        <v>28</v>
      </c>
      <c r="O2663" s="15" t="s">
        <v>29</v>
      </c>
      <c r="P2663" s="46" t="s">
        <v>163</v>
      </c>
      <c r="Q2663" s="46" t="s">
        <v>58</v>
      </c>
    </row>
    <row r="2664" spans="1:17" hidden="1">
      <c r="A2664" s="12">
        <v>42109</v>
      </c>
      <c r="B2664" t="s">
        <v>25</v>
      </c>
      <c r="C2664" s="1">
        <v>136.75</v>
      </c>
      <c r="D2664" s="1">
        <v>4732.22</v>
      </c>
      <c r="E2664" s="42">
        <v>-136.75</v>
      </c>
      <c r="F2664" s="241" t="s">
        <v>18</v>
      </c>
      <c r="G2664" s="242" t="s">
        <v>58</v>
      </c>
      <c r="H2664" s="241" t="s">
        <v>20</v>
      </c>
      <c r="I2664" s="13">
        <v>4</v>
      </c>
      <c r="J2664" s="14">
        <v>2015</v>
      </c>
      <c r="K2664" s="244" t="s">
        <v>26</v>
      </c>
      <c r="L2664" s="245" t="s">
        <v>27</v>
      </c>
      <c r="M2664" s="245" t="s">
        <v>27</v>
      </c>
      <c r="N2664" s="15" t="s">
        <v>28</v>
      </c>
      <c r="O2664" s="15" t="s">
        <v>29</v>
      </c>
      <c r="P2664" s="46" t="s">
        <v>163</v>
      </c>
      <c r="Q2664" s="46" t="s">
        <v>58</v>
      </c>
    </row>
    <row r="2665" spans="1:17" hidden="1">
      <c r="A2665" s="12">
        <v>42109</v>
      </c>
      <c r="B2665" t="s">
        <v>684</v>
      </c>
      <c r="C2665" s="1">
        <v>-730</v>
      </c>
      <c r="D2665" s="1">
        <v>4002.22</v>
      </c>
      <c r="E2665" s="42">
        <v>730</v>
      </c>
      <c r="F2665" s="241" t="s">
        <v>30</v>
      </c>
      <c r="G2665" s="242" t="s">
        <v>58</v>
      </c>
      <c r="H2665" s="241" t="s">
        <v>20</v>
      </c>
      <c r="I2665" s="13">
        <v>4</v>
      </c>
      <c r="J2665" s="14">
        <v>2015</v>
      </c>
      <c r="K2665" s="246" t="s">
        <v>97</v>
      </c>
      <c r="L2665" s="247" t="s">
        <v>98</v>
      </c>
      <c r="M2665" s="249" t="s">
        <v>23</v>
      </c>
      <c r="N2665" s="15" t="s">
        <v>28</v>
      </c>
      <c r="O2665" s="15" t="s">
        <v>24</v>
      </c>
      <c r="P2665" s="46" t="s">
        <v>2189</v>
      </c>
      <c r="Q2665" s="46" t="s">
        <v>58</v>
      </c>
    </row>
    <row r="2666" spans="1:17" hidden="1">
      <c r="A2666" s="12">
        <v>42109</v>
      </c>
      <c r="B2666" t="s">
        <v>69</v>
      </c>
      <c r="C2666" s="1">
        <v>-436.8</v>
      </c>
      <c r="D2666" s="1">
        <v>3565.42</v>
      </c>
      <c r="E2666" s="42">
        <v>436.8</v>
      </c>
      <c r="F2666" s="241" t="s">
        <v>30</v>
      </c>
      <c r="G2666" s="242" t="s">
        <v>58</v>
      </c>
      <c r="H2666" s="241" t="s">
        <v>20</v>
      </c>
      <c r="I2666" s="13">
        <v>4</v>
      </c>
      <c r="J2666" s="14">
        <v>2015</v>
      </c>
      <c r="K2666" s="244" t="s">
        <v>70</v>
      </c>
      <c r="L2666" s="245" t="s">
        <v>614</v>
      </c>
      <c r="M2666" s="245" t="s">
        <v>281</v>
      </c>
      <c r="N2666" s="15" t="s">
        <v>28</v>
      </c>
      <c r="O2666" s="15" t="s">
        <v>29</v>
      </c>
      <c r="P2666" s="46" t="s">
        <v>161</v>
      </c>
      <c r="Q2666" s="46" t="s">
        <v>58</v>
      </c>
    </row>
    <row r="2667" spans="1:17" hidden="1">
      <c r="A2667" s="12">
        <v>42109</v>
      </c>
      <c r="B2667" t="s">
        <v>69</v>
      </c>
      <c r="C2667" s="1">
        <v>-401.61</v>
      </c>
      <c r="D2667" s="1">
        <v>3163.81</v>
      </c>
      <c r="E2667" s="42">
        <v>401.61</v>
      </c>
      <c r="F2667" s="241" t="s">
        <v>30</v>
      </c>
      <c r="G2667" s="242" t="s">
        <v>58</v>
      </c>
      <c r="H2667" s="241" t="s">
        <v>20</v>
      </c>
      <c r="I2667" s="13">
        <v>4</v>
      </c>
      <c r="J2667" s="14">
        <v>2015</v>
      </c>
      <c r="K2667" s="244" t="s">
        <v>70</v>
      </c>
      <c r="L2667" s="245" t="s">
        <v>71</v>
      </c>
      <c r="M2667" s="245" t="s">
        <v>299</v>
      </c>
      <c r="N2667" s="15" t="s">
        <v>28</v>
      </c>
      <c r="O2667" s="15" t="s">
        <v>29</v>
      </c>
      <c r="P2667" s="46" t="s">
        <v>161</v>
      </c>
      <c r="Q2667" s="46" t="s">
        <v>58</v>
      </c>
    </row>
    <row r="2668" spans="1:17" hidden="1">
      <c r="A2668" s="12">
        <v>42109</v>
      </c>
      <c r="B2668" t="s">
        <v>69</v>
      </c>
      <c r="C2668" s="1">
        <v>-344.66</v>
      </c>
      <c r="D2668" s="1">
        <v>2819.15</v>
      </c>
      <c r="E2668" s="42">
        <v>344.66</v>
      </c>
      <c r="F2668" s="241" t="s">
        <v>30</v>
      </c>
      <c r="G2668" s="242" t="s">
        <v>58</v>
      </c>
      <c r="H2668" s="241" t="s">
        <v>20</v>
      </c>
      <c r="I2668" s="13">
        <v>4</v>
      </c>
      <c r="J2668" s="14">
        <v>2015</v>
      </c>
      <c r="K2668" s="244" t="s">
        <v>70</v>
      </c>
      <c r="L2668" s="245" t="s">
        <v>177</v>
      </c>
      <c r="M2668" s="245" t="s">
        <v>299</v>
      </c>
      <c r="N2668" s="15" t="s">
        <v>28</v>
      </c>
      <c r="O2668" s="15" t="s">
        <v>29</v>
      </c>
      <c r="P2668" s="46" t="s">
        <v>161</v>
      </c>
      <c r="Q2668" s="46" t="s">
        <v>58</v>
      </c>
    </row>
    <row r="2669" spans="1:17" hidden="1">
      <c r="A2669" s="12">
        <v>42109</v>
      </c>
      <c r="B2669" t="s">
        <v>50</v>
      </c>
      <c r="C2669" s="1">
        <v>-20</v>
      </c>
      <c r="D2669" s="1">
        <v>2799.15</v>
      </c>
      <c r="E2669" s="42">
        <v>20</v>
      </c>
      <c r="F2669" s="241" t="s">
        <v>30</v>
      </c>
      <c r="G2669" s="242" t="s">
        <v>58</v>
      </c>
      <c r="H2669" s="241" t="s">
        <v>20</v>
      </c>
      <c r="I2669" s="13">
        <v>4</v>
      </c>
      <c r="J2669" s="14">
        <v>2015</v>
      </c>
      <c r="K2669" s="246" t="s">
        <v>53</v>
      </c>
      <c r="L2669" s="247" t="s">
        <v>52</v>
      </c>
      <c r="M2669" s="247" t="s">
        <v>23</v>
      </c>
      <c r="N2669" s="15" t="s">
        <v>28</v>
      </c>
      <c r="O2669" s="15" t="s">
        <v>29</v>
      </c>
      <c r="P2669" s="46" t="s">
        <v>161</v>
      </c>
      <c r="Q2669" s="46" t="s">
        <v>58</v>
      </c>
    </row>
    <row r="2670" spans="1:17" hidden="1">
      <c r="A2670" s="12">
        <v>42110</v>
      </c>
      <c r="B2670" t="s">
        <v>685</v>
      </c>
      <c r="C2670" s="1">
        <v>29991.81</v>
      </c>
      <c r="D2670" s="1">
        <v>32790.959999999999</v>
      </c>
      <c r="E2670" s="42">
        <v>-29991.81</v>
      </c>
      <c r="F2670" s="241" t="s">
        <v>18</v>
      </c>
      <c r="G2670" s="242" t="s">
        <v>58</v>
      </c>
      <c r="H2670" s="241" t="s">
        <v>20</v>
      </c>
      <c r="I2670" s="13">
        <v>4</v>
      </c>
      <c r="J2670" s="14">
        <v>2015</v>
      </c>
      <c r="K2670" s="246" t="s">
        <v>26</v>
      </c>
      <c r="L2670" s="247" t="s">
        <v>54</v>
      </c>
      <c r="M2670" s="249" t="s">
        <v>279</v>
      </c>
      <c r="N2670" s="15" t="s">
        <v>28</v>
      </c>
      <c r="O2670" s="15" t="s">
        <v>29</v>
      </c>
      <c r="P2670" s="46" t="s">
        <v>163</v>
      </c>
      <c r="Q2670" s="46" t="s">
        <v>58</v>
      </c>
    </row>
    <row r="2671" spans="1:17" hidden="1">
      <c r="A2671" s="12">
        <v>42110</v>
      </c>
      <c r="B2671" t="s">
        <v>25</v>
      </c>
      <c r="C2671" s="1">
        <v>423.66</v>
      </c>
      <c r="D2671" s="1">
        <v>33214.620000000003</v>
      </c>
      <c r="E2671" s="42">
        <v>-423.66</v>
      </c>
      <c r="F2671" s="241" t="s">
        <v>18</v>
      </c>
      <c r="G2671" s="242" t="s">
        <v>58</v>
      </c>
      <c r="H2671" s="241" t="s">
        <v>20</v>
      </c>
      <c r="I2671" s="13">
        <v>4</v>
      </c>
      <c r="J2671" s="14">
        <v>2015</v>
      </c>
      <c r="K2671" s="244" t="s">
        <v>26</v>
      </c>
      <c r="L2671" s="245" t="s">
        <v>27</v>
      </c>
      <c r="M2671" s="245" t="s">
        <v>27</v>
      </c>
      <c r="N2671" s="15" t="s">
        <v>28</v>
      </c>
      <c r="O2671" s="15" t="s">
        <v>29</v>
      </c>
      <c r="P2671" s="46" t="s">
        <v>163</v>
      </c>
      <c r="Q2671" s="46" t="s">
        <v>58</v>
      </c>
    </row>
    <row r="2672" spans="1:17" hidden="1">
      <c r="A2672" s="12">
        <v>42110</v>
      </c>
      <c r="B2672" t="s">
        <v>686</v>
      </c>
      <c r="C2672" s="1">
        <v>-1200</v>
      </c>
      <c r="D2672" s="1">
        <v>32014.62</v>
      </c>
      <c r="E2672" s="42">
        <v>1200</v>
      </c>
      <c r="F2672" s="241" t="s">
        <v>30</v>
      </c>
      <c r="G2672" s="242" t="s">
        <v>58</v>
      </c>
      <c r="H2672" s="241" t="s">
        <v>20</v>
      </c>
      <c r="I2672" s="13">
        <v>4</v>
      </c>
      <c r="J2672" s="14">
        <v>2015</v>
      </c>
      <c r="K2672" s="246" t="s">
        <v>158</v>
      </c>
      <c r="L2672" s="247" t="s">
        <v>59</v>
      </c>
      <c r="M2672" s="247" t="s">
        <v>23</v>
      </c>
      <c r="N2672" s="15" t="s">
        <v>20</v>
      </c>
      <c r="O2672" s="15" t="s">
        <v>24</v>
      </c>
      <c r="P2672" s="46" t="s">
        <v>168</v>
      </c>
      <c r="Q2672" s="46" t="s">
        <v>58</v>
      </c>
    </row>
    <row r="2673" spans="1:17" hidden="1">
      <c r="A2673" s="12">
        <v>42111</v>
      </c>
      <c r="B2673" t="s">
        <v>25</v>
      </c>
      <c r="C2673" s="1">
        <v>489.95</v>
      </c>
      <c r="D2673" s="1">
        <v>32504.57</v>
      </c>
      <c r="E2673" s="42">
        <v>-489.95</v>
      </c>
      <c r="F2673" s="241" t="s">
        <v>18</v>
      </c>
      <c r="G2673" s="242" t="s">
        <v>58</v>
      </c>
      <c r="H2673" s="241" t="s">
        <v>20</v>
      </c>
      <c r="I2673" s="13">
        <v>4</v>
      </c>
      <c r="J2673" s="14">
        <v>2015</v>
      </c>
      <c r="K2673" s="244" t="s">
        <v>26</v>
      </c>
      <c r="L2673" s="245" t="s">
        <v>27</v>
      </c>
      <c r="M2673" s="245" t="s">
        <v>27</v>
      </c>
      <c r="N2673" s="15" t="s">
        <v>28</v>
      </c>
      <c r="O2673" s="15" t="s">
        <v>29</v>
      </c>
      <c r="P2673" s="46" t="s">
        <v>163</v>
      </c>
      <c r="Q2673" s="46" t="s">
        <v>58</v>
      </c>
    </row>
    <row r="2674" spans="1:17" hidden="1">
      <c r="A2674" s="12">
        <v>42111</v>
      </c>
      <c r="B2674" t="s">
        <v>687</v>
      </c>
      <c r="C2674" s="1">
        <v>-23195.05</v>
      </c>
      <c r="D2674" s="1">
        <v>9309.52</v>
      </c>
      <c r="E2674" s="42">
        <v>23195.05</v>
      </c>
      <c r="F2674" s="241" t="s">
        <v>30</v>
      </c>
      <c r="G2674" s="242" t="s">
        <v>58</v>
      </c>
      <c r="H2674" s="241" t="s">
        <v>20</v>
      </c>
      <c r="I2674" s="13">
        <v>4</v>
      </c>
      <c r="J2674" s="14">
        <v>2015</v>
      </c>
      <c r="K2674" s="246" t="s">
        <v>31</v>
      </c>
      <c r="L2674" s="247" t="s">
        <v>32</v>
      </c>
      <c r="M2674" s="249" t="s">
        <v>23</v>
      </c>
      <c r="N2674" s="15" t="s">
        <v>28</v>
      </c>
      <c r="O2674" s="15" t="s">
        <v>24</v>
      </c>
      <c r="P2674" s="46" t="s">
        <v>161</v>
      </c>
      <c r="Q2674" s="46" t="s">
        <v>58</v>
      </c>
    </row>
    <row r="2675" spans="1:17" hidden="1">
      <c r="A2675" s="12">
        <v>42111</v>
      </c>
      <c r="B2675" t="s">
        <v>688</v>
      </c>
      <c r="C2675" s="1">
        <v>-7000</v>
      </c>
      <c r="D2675" s="1">
        <v>2309.52</v>
      </c>
      <c r="E2675" s="42">
        <v>7000</v>
      </c>
      <c r="F2675" s="241" t="s">
        <v>30</v>
      </c>
      <c r="G2675" s="242" t="s">
        <v>58</v>
      </c>
      <c r="H2675" s="241" t="s">
        <v>20</v>
      </c>
      <c r="I2675" s="13">
        <v>4</v>
      </c>
      <c r="J2675" s="14">
        <v>2015</v>
      </c>
      <c r="K2675" s="246" t="s">
        <v>158</v>
      </c>
      <c r="L2675" s="247" t="s">
        <v>59</v>
      </c>
      <c r="M2675" s="247" t="s">
        <v>23</v>
      </c>
      <c r="N2675" s="15" t="s">
        <v>20</v>
      </c>
      <c r="O2675" s="15" t="s">
        <v>24</v>
      </c>
      <c r="P2675" s="46" t="s">
        <v>168</v>
      </c>
      <c r="Q2675" s="46" t="s">
        <v>58</v>
      </c>
    </row>
    <row r="2676" spans="1:17" hidden="1">
      <c r="A2676" s="12">
        <v>42111</v>
      </c>
      <c r="B2676" t="s">
        <v>50</v>
      </c>
      <c r="C2676" s="1">
        <v>-45</v>
      </c>
      <c r="D2676" s="1">
        <v>2264.52</v>
      </c>
      <c r="E2676" s="42">
        <v>45</v>
      </c>
      <c r="F2676" s="241" t="s">
        <v>30</v>
      </c>
      <c r="G2676" s="242" t="s">
        <v>58</v>
      </c>
      <c r="H2676" s="241" t="s">
        <v>20</v>
      </c>
      <c r="I2676" s="13">
        <v>4</v>
      </c>
      <c r="J2676" s="14">
        <v>2015</v>
      </c>
      <c r="K2676" s="246" t="s">
        <v>51</v>
      </c>
      <c r="L2676" s="247" t="s">
        <v>52</v>
      </c>
      <c r="M2676" s="247" t="s">
        <v>23</v>
      </c>
      <c r="N2676" s="15" t="s">
        <v>28</v>
      </c>
      <c r="O2676" s="15" t="s">
        <v>29</v>
      </c>
      <c r="P2676" s="46" t="s">
        <v>161</v>
      </c>
      <c r="Q2676" s="46" t="s">
        <v>58</v>
      </c>
    </row>
    <row r="2677" spans="1:17" hidden="1">
      <c r="A2677" s="12">
        <v>42111</v>
      </c>
      <c r="B2677" t="s">
        <v>50</v>
      </c>
      <c r="C2677" s="1">
        <v>-15</v>
      </c>
      <c r="D2677" s="1">
        <v>2249.52</v>
      </c>
      <c r="E2677" s="42">
        <v>15</v>
      </c>
      <c r="F2677" s="241" t="s">
        <v>30</v>
      </c>
      <c r="G2677" s="242" t="s">
        <v>58</v>
      </c>
      <c r="H2677" s="241" t="s">
        <v>20</v>
      </c>
      <c r="I2677" s="13">
        <v>4</v>
      </c>
      <c r="J2677" s="14">
        <v>2015</v>
      </c>
      <c r="K2677" s="246" t="s">
        <v>53</v>
      </c>
      <c r="L2677" s="247" t="s">
        <v>52</v>
      </c>
      <c r="M2677" s="247" t="s">
        <v>23</v>
      </c>
      <c r="N2677" s="15" t="s">
        <v>28</v>
      </c>
      <c r="O2677" s="15" t="s">
        <v>29</v>
      </c>
      <c r="P2677" s="46" t="s">
        <v>161</v>
      </c>
      <c r="Q2677" s="46" t="s">
        <v>58</v>
      </c>
    </row>
    <row r="2678" spans="1:17" hidden="1">
      <c r="A2678" s="12">
        <v>42114</v>
      </c>
      <c r="B2678" t="s">
        <v>25</v>
      </c>
      <c r="C2678" s="1">
        <v>839.32</v>
      </c>
      <c r="D2678" s="1">
        <v>3088.84</v>
      </c>
      <c r="E2678" s="42">
        <v>-839.32</v>
      </c>
      <c r="F2678" s="241" t="s">
        <v>18</v>
      </c>
      <c r="G2678" s="242" t="s">
        <v>58</v>
      </c>
      <c r="H2678" s="241" t="s">
        <v>20</v>
      </c>
      <c r="I2678" s="13">
        <v>4</v>
      </c>
      <c r="J2678" s="14">
        <v>2015</v>
      </c>
      <c r="K2678" s="244" t="s">
        <v>26</v>
      </c>
      <c r="L2678" s="245" t="s">
        <v>27</v>
      </c>
      <c r="M2678" s="245" t="s">
        <v>27</v>
      </c>
      <c r="N2678" s="15" t="s">
        <v>28</v>
      </c>
      <c r="O2678" s="15" t="s">
        <v>29</v>
      </c>
      <c r="P2678" s="46" t="s">
        <v>163</v>
      </c>
      <c r="Q2678" s="46" t="s">
        <v>58</v>
      </c>
    </row>
    <row r="2679" spans="1:17" hidden="1">
      <c r="A2679" s="12">
        <v>42114</v>
      </c>
      <c r="B2679" t="s">
        <v>25</v>
      </c>
      <c r="C2679" s="1">
        <v>356.75</v>
      </c>
      <c r="D2679" s="1">
        <v>3445.59</v>
      </c>
      <c r="E2679" s="42">
        <v>-356.75</v>
      </c>
      <c r="F2679" s="241" t="s">
        <v>18</v>
      </c>
      <c r="G2679" s="242" t="s">
        <v>58</v>
      </c>
      <c r="H2679" s="241" t="s">
        <v>20</v>
      </c>
      <c r="I2679" s="13">
        <v>4</v>
      </c>
      <c r="J2679" s="14">
        <v>2015</v>
      </c>
      <c r="K2679" s="244" t="s">
        <v>26</v>
      </c>
      <c r="L2679" s="245" t="s">
        <v>27</v>
      </c>
      <c r="M2679" s="245" t="s">
        <v>27</v>
      </c>
      <c r="N2679" s="15" t="s">
        <v>28</v>
      </c>
      <c r="O2679" s="15" t="s">
        <v>29</v>
      </c>
      <c r="P2679" s="46" t="s">
        <v>163</v>
      </c>
      <c r="Q2679" s="46" t="s">
        <v>58</v>
      </c>
    </row>
    <row r="2680" spans="1:17" hidden="1">
      <c r="A2680" s="12">
        <v>42114</v>
      </c>
      <c r="B2680" t="s">
        <v>689</v>
      </c>
      <c r="C2680" s="1">
        <v>255.83</v>
      </c>
      <c r="D2680" s="1">
        <v>3701.42</v>
      </c>
      <c r="E2680" s="42">
        <v>-255.83</v>
      </c>
      <c r="F2680" s="241" t="s">
        <v>18</v>
      </c>
      <c r="G2680" s="242" t="s">
        <v>58</v>
      </c>
      <c r="H2680" s="241" t="s">
        <v>20</v>
      </c>
      <c r="I2680" s="13">
        <v>4</v>
      </c>
      <c r="J2680" s="14">
        <v>2015</v>
      </c>
      <c r="K2680" s="246" t="s">
        <v>26</v>
      </c>
      <c r="L2680" s="247" t="s">
        <v>165</v>
      </c>
      <c r="M2680" s="247" t="s">
        <v>270</v>
      </c>
      <c r="N2680" s="15" t="s">
        <v>28</v>
      </c>
      <c r="O2680" s="15" t="s">
        <v>29</v>
      </c>
      <c r="P2680" s="46" t="s">
        <v>163</v>
      </c>
      <c r="Q2680" s="46" t="s">
        <v>58</v>
      </c>
    </row>
    <row r="2681" spans="1:17" hidden="1">
      <c r="A2681" s="12">
        <v>42114</v>
      </c>
      <c r="B2681" t="s">
        <v>690</v>
      </c>
      <c r="C2681" s="1">
        <v>222.52</v>
      </c>
      <c r="D2681" s="1">
        <v>3923.94</v>
      </c>
      <c r="E2681" s="42">
        <v>-222.52</v>
      </c>
      <c r="F2681" s="241" t="s">
        <v>18</v>
      </c>
      <c r="G2681" s="242" t="s">
        <v>58</v>
      </c>
      <c r="H2681" s="241" t="s">
        <v>20</v>
      </c>
      <c r="I2681" s="13">
        <v>4</v>
      </c>
      <c r="J2681" s="14">
        <v>2015</v>
      </c>
      <c r="K2681" s="246" t="s">
        <v>26</v>
      </c>
      <c r="L2681" s="247" t="s">
        <v>166</v>
      </c>
      <c r="M2681" s="247" t="s">
        <v>266</v>
      </c>
      <c r="N2681" s="15" t="s">
        <v>28</v>
      </c>
      <c r="O2681" s="15" t="s">
        <v>29</v>
      </c>
      <c r="P2681" s="46" t="s">
        <v>163</v>
      </c>
      <c r="Q2681" s="46" t="s">
        <v>58</v>
      </c>
    </row>
    <row r="2682" spans="1:17" hidden="1">
      <c r="A2682" s="12">
        <v>42115</v>
      </c>
      <c r="B2682" t="s">
        <v>25</v>
      </c>
      <c r="C2682" s="1">
        <v>397.03</v>
      </c>
      <c r="D2682" s="1">
        <v>4320.97</v>
      </c>
      <c r="E2682" s="42">
        <v>-397.03</v>
      </c>
      <c r="F2682" s="241" t="s">
        <v>18</v>
      </c>
      <c r="G2682" s="242" t="s">
        <v>58</v>
      </c>
      <c r="H2682" s="241" t="s">
        <v>20</v>
      </c>
      <c r="I2682" s="13">
        <v>4</v>
      </c>
      <c r="J2682" s="14">
        <v>2015</v>
      </c>
      <c r="K2682" s="244" t="s">
        <v>26</v>
      </c>
      <c r="L2682" s="245" t="s">
        <v>27</v>
      </c>
      <c r="M2682" s="245" t="s">
        <v>27</v>
      </c>
      <c r="N2682" s="15" t="s">
        <v>28</v>
      </c>
      <c r="O2682" s="15" t="s">
        <v>29</v>
      </c>
      <c r="P2682" s="46" t="s">
        <v>163</v>
      </c>
      <c r="Q2682" s="46" t="s">
        <v>58</v>
      </c>
    </row>
    <row r="2683" spans="1:17" hidden="1">
      <c r="A2683" s="12">
        <v>42115</v>
      </c>
      <c r="B2683" t="s">
        <v>691</v>
      </c>
      <c r="C2683" s="1">
        <v>-1320.97</v>
      </c>
      <c r="D2683" s="1">
        <v>3000</v>
      </c>
      <c r="E2683" s="42">
        <v>1320.97</v>
      </c>
      <c r="F2683" s="241" t="s">
        <v>30</v>
      </c>
      <c r="G2683" s="242" t="s">
        <v>58</v>
      </c>
      <c r="H2683" s="241" t="s">
        <v>20</v>
      </c>
      <c r="I2683" s="13">
        <v>4</v>
      </c>
      <c r="J2683" s="14">
        <v>2015</v>
      </c>
      <c r="K2683" s="246" t="s">
        <v>158</v>
      </c>
      <c r="L2683" s="247" t="s">
        <v>59</v>
      </c>
      <c r="M2683" s="247" t="s">
        <v>23</v>
      </c>
      <c r="N2683" s="15" t="s">
        <v>20</v>
      </c>
      <c r="O2683" s="15" t="s">
        <v>24</v>
      </c>
      <c r="P2683" s="46" t="s">
        <v>168</v>
      </c>
      <c r="Q2683" s="46" t="s">
        <v>58</v>
      </c>
    </row>
    <row r="2684" spans="1:17" hidden="1">
      <c r="A2684" s="12">
        <v>42116</v>
      </c>
      <c r="B2684" t="s">
        <v>692</v>
      </c>
      <c r="C2684" s="1">
        <v>1627.63</v>
      </c>
      <c r="D2684" s="1">
        <v>4627.63</v>
      </c>
      <c r="E2684" s="42">
        <v>-1627.63</v>
      </c>
      <c r="F2684" s="241" t="s">
        <v>18</v>
      </c>
      <c r="G2684" s="242" t="s">
        <v>58</v>
      </c>
      <c r="H2684" s="243" t="s">
        <v>20</v>
      </c>
      <c r="I2684" s="13">
        <v>4</v>
      </c>
      <c r="J2684" s="14">
        <v>2015</v>
      </c>
      <c r="K2684" s="244" t="s">
        <v>21</v>
      </c>
      <c r="L2684" s="245" t="s">
        <v>22</v>
      </c>
      <c r="M2684" s="245" t="s">
        <v>23</v>
      </c>
      <c r="N2684" s="15" t="s">
        <v>20</v>
      </c>
      <c r="O2684" s="15" t="s">
        <v>24</v>
      </c>
      <c r="P2684" s="46" t="s">
        <v>171</v>
      </c>
      <c r="Q2684" s="46" t="s">
        <v>58</v>
      </c>
    </row>
    <row r="2685" spans="1:17" hidden="1">
      <c r="A2685" s="12">
        <v>42116</v>
      </c>
      <c r="B2685" t="s">
        <v>25</v>
      </c>
      <c r="C2685" s="1">
        <v>625.27</v>
      </c>
      <c r="D2685" s="1">
        <v>5252.9</v>
      </c>
      <c r="E2685" s="42">
        <v>-625.27</v>
      </c>
      <c r="F2685" s="241" t="s">
        <v>18</v>
      </c>
      <c r="G2685" s="242" t="s">
        <v>58</v>
      </c>
      <c r="H2685" s="241" t="s">
        <v>20</v>
      </c>
      <c r="I2685" s="13">
        <v>4</v>
      </c>
      <c r="J2685" s="14">
        <v>2015</v>
      </c>
      <c r="K2685" s="244" t="s">
        <v>26</v>
      </c>
      <c r="L2685" s="245" t="s">
        <v>27</v>
      </c>
      <c r="M2685" s="245" t="s">
        <v>27</v>
      </c>
      <c r="N2685" s="15" t="s">
        <v>28</v>
      </c>
      <c r="O2685" s="15" t="s">
        <v>29</v>
      </c>
      <c r="P2685" s="46" t="s">
        <v>163</v>
      </c>
      <c r="Q2685" s="46" t="s">
        <v>58</v>
      </c>
    </row>
    <row r="2686" spans="1:17" hidden="1">
      <c r="A2686" s="12">
        <v>42116</v>
      </c>
      <c r="B2686" t="s">
        <v>693</v>
      </c>
      <c r="C2686" s="1">
        <v>6.95</v>
      </c>
      <c r="D2686" s="1">
        <v>5259.85</v>
      </c>
      <c r="E2686" s="42">
        <v>-6.95</v>
      </c>
      <c r="F2686" s="241" t="s">
        <v>18</v>
      </c>
      <c r="G2686" s="242" t="s">
        <v>58</v>
      </c>
      <c r="H2686" s="241" t="s">
        <v>20</v>
      </c>
      <c r="I2686" s="13">
        <v>4</v>
      </c>
      <c r="J2686" s="14">
        <v>2015</v>
      </c>
      <c r="K2686" s="244" t="s">
        <v>26</v>
      </c>
      <c r="L2686" s="245" t="s">
        <v>27</v>
      </c>
      <c r="M2686" s="245" t="s">
        <v>27</v>
      </c>
      <c r="N2686" s="15" t="s">
        <v>28</v>
      </c>
      <c r="O2686" s="15" t="s">
        <v>29</v>
      </c>
      <c r="P2686" s="46" t="s">
        <v>163</v>
      </c>
      <c r="Q2686" s="46" t="s">
        <v>58</v>
      </c>
    </row>
    <row r="2687" spans="1:17" hidden="1">
      <c r="A2687" s="12">
        <v>42116</v>
      </c>
      <c r="B2687" t="s">
        <v>694</v>
      </c>
      <c r="C2687" s="1">
        <v>-2000</v>
      </c>
      <c r="D2687" s="1">
        <v>3259.85</v>
      </c>
      <c r="E2687" s="42">
        <v>2000</v>
      </c>
      <c r="F2687" s="241" t="s">
        <v>30</v>
      </c>
      <c r="G2687" s="242" t="s">
        <v>58</v>
      </c>
      <c r="H2687" s="241" t="s">
        <v>20</v>
      </c>
      <c r="I2687" s="13">
        <v>4</v>
      </c>
      <c r="J2687" s="14">
        <v>2015</v>
      </c>
      <c r="K2687" s="246" t="s">
        <v>158</v>
      </c>
      <c r="L2687" s="247" t="s">
        <v>59</v>
      </c>
      <c r="M2687" s="247" t="s">
        <v>23</v>
      </c>
      <c r="N2687" s="15" t="s">
        <v>20</v>
      </c>
      <c r="O2687" s="15" t="s">
        <v>24</v>
      </c>
      <c r="P2687" s="46" t="s">
        <v>168</v>
      </c>
      <c r="Q2687" s="46" t="s">
        <v>58</v>
      </c>
    </row>
    <row r="2688" spans="1:17" hidden="1">
      <c r="A2688" s="12">
        <v>42117</v>
      </c>
      <c r="B2688" t="s">
        <v>695</v>
      </c>
      <c r="C2688" s="1">
        <v>10988.18</v>
      </c>
      <c r="D2688" s="1">
        <v>14248.03</v>
      </c>
      <c r="E2688" s="42">
        <v>-10988.18</v>
      </c>
      <c r="F2688" s="241" t="s">
        <v>18</v>
      </c>
      <c r="G2688" s="242" t="s">
        <v>58</v>
      </c>
      <c r="H2688" s="241" t="s">
        <v>20</v>
      </c>
      <c r="I2688" s="13">
        <v>4</v>
      </c>
      <c r="J2688" s="14">
        <v>2015</v>
      </c>
      <c r="K2688" s="246" t="s">
        <v>26</v>
      </c>
      <c r="L2688" s="247" t="s">
        <v>54</v>
      </c>
      <c r="M2688" s="249" t="s">
        <v>279</v>
      </c>
      <c r="N2688" s="15" t="s">
        <v>28</v>
      </c>
      <c r="O2688" s="15" t="s">
        <v>29</v>
      </c>
      <c r="P2688" s="46" t="s">
        <v>163</v>
      </c>
      <c r="Q2688" s="46" t="s">
        <v>58</v>
      </c>
    </row>
    <row r="2689" spans="1:17" hidden="1">
      <c r="A2689" s="12">
        <v>42117</v>
      </c>
      <c r="B2689" t="s">
        <v>25</v>
      </c>
      <c r="C2689" s="1">
        <v>325.55</v>
      </c>
      <c r="D2689" s="1">
        <v>14573.58</v>
      </c>
      <c r="E2689" s="42">
        <v>-325.55</v>
      </c>
      <c r="F2689" s="241" t="s">
        <v>18</v>
      </c>
      <c r="G2689" s="242" t="s">
        <v>58</v>
      </c>
      <c r="H2689" s="241" t="s">
        <v>20</v>
      </c>
      <c r="I2689" s="13">
        <v>4</v>
      </c>
      <c r="J2689" s="14">
        <v>2015</v>
      </c>
      <c r="K2689" s="244" t="s">
        <v>26</v>
      </c>
      <c r="L2689" s="245" t="s">
        <v>27</v>
      </c>
      <c r="M2689" s="245" t="s">
        <v>27</v>
      </c>
      <c r="N2689" s="15" t="s">
        <v>28</v>
      </c>
      <c r="O2689" s="15" t="s">
        <v>29</v>
      </c>
      <c r="P2689" s="46" t="s">
        <v>163</v>
      </c>
      <c r="Q2689" s="46" t="s">
        <v>58</v>
      </c>
    </row>
    <row r="2690" spans="1:17" hidden="1">
      <c r="A2690" s="12">
        <v>42117</v>
      </c>
      <c r="B2690" t="s">
        <v>696</v>
      </c>
      <c r="C2690" s="1">
        <v>-13200</v>
      </c>
      <c r="D2690" s="1">
        <v>1373.58</v>
      </c>
      <c r="E2690" s="42">
        <v>13200</v>
      </c>
      <c r="F2690" s="241" t="s">
        <v>30</v>
      </c>
      <c r="G2690" s="242" t="s">
        <v>58</v>
      </c>
      <c r="H2690" s="241" t="s">
        <v>20</v>
      </c>
      <c r="I2690" s="13">
        <v>4</v>
      </c>
      <c r="J2690" s="14">
        <v>2015</v>
      </c>
      <c r="K2690" s="246" t="s">
        <v>158</v>
      </c>
      <c r="L2690" s="247" t="s">
        <v>59</v>
      </c>
      <c r="M2690" s="247" t="s">
        <v>23</v>
      </c>
      <c r="N2690" s="15" t="s">
        <v>20</v>
      </c>
      <c r="O2690" s="15" t="s">
        <v>24</v>
      </c>
      <c r="P2690" s="46" t="s">
        <v>168</v>
      </c>
      <c r="Q2690" s="46" t="s">
        <v>58</v>
      </c>
    </row>
    <row r="2691" spans="1:17" hidden="1">
      <c r="A2691" s="12">
        <v>42117</v>
      </c>
      <c r="B2691" t="s">
        <v>69</v>
      </c>
      <c r="C2691" s="1">
        <v>-467.78</v>
      </c>
      <c r="D2691" s="1">
        <v>905.8</v>
      </c>
      <c r="E2691" s="42">
        <v>467.78</v>
      </c>
      <c r="F2691" s="241" t="s">
        <v>30</v>
      </c>
      <c r="G2691" s="242" t="s">
        <v>58</v>
      </c>
      <c r="H2691" s="241" t="s">
        <v>20</v>
      </c>
      <c r="I2691" s="13">
        <v>4</v>
      </c>
      <c r="J2691" s="14">
        <v>2015</v>
      </c>
      <c r="K2691" s="244" t="s">
        <v>70</v>
      </c>
      <c r="L2691" s="245" t="s">
        <v>614</v>
      </c>
      <c r="M2691" s="245" t="s">
        <v>281</v>
      </c>
      <c r="N2691" s="15" t="s">
        <v>28</v>
      </c>
      <c r="O2691" s="15" t="s">
        <v>29</v>
      </c>
      <c r="P2691" s="46" t="s">
        <v>161</v>
      </c>
      <c r="Q2691" s="46" t="s">
        <v>58</v>
      </c>
    </row>
    <row r="2692" spans="1:17" hidden="1">
      <c r="A2692" s="12">
        <v>42117</v>
      </c>
      <c r="B2692" t="s">
        <v>69</v>
      </c>
      <c r="C2692" s="1">
        <v>-350.36</v>
      </c>
      <c r="D2692" s="1">
        <v>555.44000000000005</v>
      </c>
      <c r="E2692" s="42">
        <v>350.36</v>
      </c>
      <c r="F2692" s="241" t="s">
        <v>30</v>
      </c>
      <c r="G2692" s="242" t="s">
        <v>58</v>
      </c>
      <c r="H2692" s="241" t="s">
        <v>20</v>
      </c>
      <c r="I2692" s="13">
        <v>4</v>
      </c>
      <c r="J2692" s="14">
        <v>2015</v>
      </c>
      <c r="K2692" s="244" t="s">
        <v>70</v>
      </c>
      <c r="L2692" s="245" t="s">
        <v>177</v>
      </c>
      <c r="M2692" s="245" t="s">
        <v>299</v>
      </c>
      <c r="N2692" s="15" t="s">
        <v>28</v>
      </c>
      <c r="O2692" s="15" t="s">
        <v>29</v>
      </c>
      <c r="P2692" s="46" t="s">
        <v>161</v>
      </c>
      <c r="Q2692" s="46" t="s">
        <v>58</v>
      </c>
    </row>
    <row r="2693" spans="1:17" hidden="1">
      <c r="A2693" s="12">
        <v>42117</v>
      </c>
      <c r="B2693" t="s">
        <v>69</v>
      </c>
      <c r="C2693" s="1">
        <v>-338.76</v>
      </c>
      <c r="D2693" s="1">
        <v>216.68</v>
      </c>
      <c r="E2693" s="42">
        <v>338.76</v>
      </c>
      <c r="F2693" s="241" t="s">
        <v>30</v>
      </c>
      <c r="G2693" s="242" t="s">
        <v>58</v>
      </c>
      <c r="H2693" s="241" t="s">
        <v>20</v>
      </c>
      <c r="I2693" s="13">
        <v>4</v>
      </c>
      <c r="J2693" s="14">
        <v>2015</v>
      </c>
      <c r="K2693" s="244" t="s">
        <v>70</v>
      </c>
      <c r="L2693" s="245" t="s">
        <v>71</v>
      </c>
      <c r="M2693" s="245" t="s">
        <v>299</v>
      </c>
      <c r="N2693" s="15" t="s">
        <v>28</v>
      </c>
      <c r="O2693" s="15" t="s">
        <v>29</v>
      </c>
      <c r="P2693" s="46" t="s">
        <v>161</v>
      </c>
      <c r="Q2693" s="46" t="s">
        <v>58</v>
      </c>
    </row>
    <row r="2694" spans="1:17" hidden="1">
      <c r="A2694" s="12">
        <v>42118</v>
      </c>
      <c r="B2694" t="s">
        <v>25</v>
      </c>
      <c r="C2694" s="1">
        <v>926.55</v>
      </c>
      <c r="D2694" s="1">
        <v>1143.23</v>
      </c>
      <c r="E2694" s="42">
        <v>-926.55</v>
      </c>
      <c r="F2694" s="241" t="s">
        <v>18</v>
      </c>
      <c r="G2694" s="242" t="s">
        <v>58</v>
      </c>
      <c r="H2694" s="241" t="s">
        <v>20</v>
      </c>
      <c r="I2694" s="13">
        <v>4</v>
      </c>
      <c r="J2694" s="14">
        <v>2015</v>
      </c>
      <c r="K2694" s="244" t="s">
        <v>26</v>
      </c>
      <c r="L2694" s="245" t="s">
        <v>27</v>
      </c>
      <c r="M2694" s="245" t="s">
        <v>27</v>
      </c>
      <c r="N2694" s="15" t="s">
        <v>28</v>
      </c>
      <c r="O2694" s="15" t="s">
        <v>29</v>
      </c>
      <c r="P2694" s="46" t="s">
        <v>163</v>
      </c>
      <c r="Q2694" s="46" t="s">
        <v>58</v>
      </c>
    </row>
    <row r="2695" spans="1:17" hidden="1">
      <c r="A2695" s="12">
        <v>42118</v>
      </c>
      <c r="B2695" t="s">
        <v>147</v>
      </c>
      <c r="C2695" s="1">
        <v>500</v>
      </c>
      <c r="D2695" s="1">
        <v>1643.23</v>
      </c>
      <c r="E2695" s="42">
        <v>-500</v>
      </c>
      <c r="F2695" s="241" t="s">
        <v>18</v>
      </c>
      <c r="G2695" s="242" t="s">
        <v>58</v>
      </c>
      <c r="H2695" s="241" t="s">
        <v>20</v>
      </c>
      <c r="I2695" s="13">
        <v>4</v>
      </c>
      <c r="J2695" s="14">
        <v>2015</v>
      </c>
      <c r="K2695" s="246" t="s">
        <v>100</v>
      </c>
      <c r="L2695" s="245" t="s">
        <v>101</v>
      </c>
      <c r="M2695" s="247" t="s">
        <v>23</v>
      </c>
      <c r="N2695" s="15" t="s">
        <v>28</v>
      </c>
      <c r="O2695" s="15" t="s">
        <v>24</v>
      </c>
      <c r="P2695" s="46" t="s">
        <v>1315</v>
      </c>
      <c r="Q2695" s="46" t="s">
        <v>58</v>
      </c>
    </row>
    <row r="2696" spans="1:17" hidden="1">
      <c r="A2696" s="12">
        <v>42118</v>
      </c>
      <c r="B2696" t="s">
        <v>697</v>
      </c>
      <c r="C2696" s="1">
        <v>100</v>
      </c>
      <c r="D2696" s="1">
        <v>1743.23</v>
      </c>
      <c r="E2696" s="42">
        <v>-100</v>
      </c>
      <c r="F2696" s="241" t="s">
        <v>18</v>
      </c>
      <c r="G2696" s="242" t="s">
        <v>58</v>
      </c>
      <c r="H2696" s="241" t="s">
        <v>20</v>
      </c>
      <c r="I2696" s="13">
        <v>4</v>
      </c>
      <c r="J2696" s="14">
        <v>2015</v>
      </c>
      <c r="K2696" s="246" t="s">
        <v>158</v>
      </c>
      <c r="L2696" s="247" t="s">
        <v>59</v>
      </c>
      <c r="M2696" s="247" t="s">
        <v>23</v>
      </c>
      <c r="N2696" s="15" t="s">
        <v>20</v>
      </c>
      <c r="O2696" s="15" t="s">
        <v>24</v>
      </c>
      <c r="P2696" s="46" t="s">
        <v>169</v>
      </c>
      <c r="Q2696" s="46" t="s">
        <v>58</v>
      </c>
    </row>
    <row r="2697" spans="1:17" hidden="1">
      <c r="A2697" s="12">
        <v>42118</v>
      </c>
      <c r="B2697" t="s">
        <v>698</v>
      </c>
      <c r="C2697" s="1">
        <v>70</v>
      </c>
      <c r="D2697" s="1">
        <v>1813.23</v>
      </c>
      <c r="E2697" s="42">
        <v>-70</v>
      </c>
      <c r="F2697" s="241" t="s">
        <v>18</v>
      </c>
      <c r="G2697" s="242" t="s">
        <v>58</v>
      </c>
      <c r="H2697" s="241" t="s">
        <v>20</v>
      </c>
      <c r="I2697" s="13">
        <v>4</v>
      </c>
      <c r="J2697" s="14">
        <v>2015</v>
      </c>
      <c r="K2697" s="246" t="s">
        <v>19</v>
      </c>
      <c r="L2697" s="247" t="s">
        <v>59</v>
      </c>
      <c r="M2697" s="247" t="s">
        <v>23</v>
      </c>
      <c r="N2697" s="15" t="s">
        <v>20</v>
      </c>
      <c r="O2697" s="15" t="s">
        <v>24</v>
      </c>
      <c r="P2697" s="46" t="s">
        <v>157</v>
      </c>
      <c r="Q2697" s="46" t="s">
        <v>58</v>
      </c>
    </row>
    <row r="2698" spans="1:17" hidden="1">
      <c r="A2698" s="12">
        <v>42118</v>
      </c>
      <c r="B2698" t="s">
        <v>699</v>
      </c>
      <c r="C2698" s="1">
        <v>50</v>
      </c>
      <c r="D2698" s="1">
        <v>1863.23</v>
      </c>
      <c r="E2698" s="42">
        <v>-50</v>
      </c>
      <c r="F2698" s="241" t="s">
        <v>18</v>
      </c>
      <c r="G2698" s="242" t="s">
        <v>58</v>
      </c>
      <c r="H2698" s="241" t="s">
        <v>20</v>
      </c>
      <c r="I2698" s="13">
        <v>4</v>
      </c>
      <c r="J2698" s="14">
        <v>2015</v>
      </c>
      <c r="K2698" s="244" t="s">
        <v>26</v>
      </c>
      <c r="L2698" s="245" t="s">
        <v>27</v>
      </c>
      <c r="M2698" s="245" t="s">
        <v>27</v>
      </c>
      <c r="N2698" s="15" t="s">
        <v>28</v>
      </c>
      <c r="O2698" s="15" t="s">
        <v>29</v>
      </c>
      <c r="P2698" s="46" t="s">
        <v>163</v>
      </c>
      <c r="Q2698" s="46" t="s">
        <v>58</v>
      </c>
    </row>
    <row r="2699" spans="1:17" hidden="1">
      <c r="A2699" s="12">
        <v>42118</v>
      </c>
      <c r="B2699" t="s">
        <v>700</v>
      </c>
      <c r="C2699" s="1">
        <v>-1720.62</v>
      </c>
      <c r="D2699" s="1">
        <v>142.61000000000001</v>
      </c>
      <c r="E2699" s="42">
        <v>1720.62</v>
      </c>
      <c r="F2699" s="241" t="s">
        <v>30</v>
      </c>
      <c r="G2699" s="242" t="s">
        <v>58</v>
      </c>
      <c r="H2699" s="241" t="s">
        <v>20</v>
      </c>
      <c r="I2699" s="13">
        <v>4</v>
      </c>
      <c r="J2699" s="14">
        <v>2015</v>
      </c>
      <c r="K2699" s="244" t="s">
        <v>40</v>
      </c>
      <c r="L2699" s="245" t="s">
        <v>41</v>
      </c>
      <c r="M2699" s="245" t="s">
        <v>299</v>
      </c>
      <c r="N2699" s="15" t="s">
        <v>28</v>
      </c>
      <c r="O2699" s="15" t="s">
        <v>29</v>
      </c>
      <c r="P2699" s="46" t="s">
        <v>161</v>
      </c>
      <c r="Q2699" s="46" t="s">
        <v>58</v>
      </c>
    </row>
    <row r="2700" spans="1:17" hidden="1">
      <c r="A2700" s="12">
        <v>42118</v>
      </c>
      <c r="B2700" t="s">
        <v>50</v>
      </c>
      <c r="C2700" s="1">
        <v>-15</v>
      </c>
      <c r="D2700" s="1">
        <v>127.61</v>
      </c>
      <c r="E2700" s="42">
        <v>15</v>
      </c>
      <c r="F2700" s="241" t="s">
        <v>30</v>
      </c>
      <c r="G2700" s="242" t="s">
        <v>58</v>
      </c>
      <c r="H2700" s="241" t="s">
        <v>20</v>
      </c>
      <c r="I2700" s="13">
        <v>4</v>
      </c>
      <c r="J2700" s="14">
        <v>2015</v>
      </c>
      <c r="K2700" s="246" t="s">
        <v>53</v>
      </c>
      <c r="L2700" s="247" t="s">
        <v>52</v>
      </c>
      <c r="M2700" s="247" t="s">
        <v>23</v>
      </c>
      <c r="N2700" s="15" t="s">
        <v>28</v>
      </c>
      <c r="O2700" s="15" t="s">
        <v>29</v>
      </c>
      <c r="P2700" s="46" t="s">
        <v>161</v>
      </c>
      <c r="Q2700" s="46" t="s">
        <v>58</v>
      </c>
    </row>
    <row r="2701" spans="1:17" hidden="1">
      <c r="A2701" s="12">
        <v>42121</v>
      </c>
      <c r="B2701" t="s">
        <v>25</v>
      </c>
      <c r="C2701" s="1">
        <v>419.52</v>
      </c>
      <c r="D2701" s="1">
        <v>547.13</v>
      </c>
      <c r="E2701" s="42">
        <v>-419.52</v>
      </c>
      <c r="F2701" s="241" t="s">
        <v>18</v>
      </c>
      <c r="G2701" s="242" t="s">
        <v>58</v>
      </c>
      <c r="H2701" s="241" t="s">
        <v>20</v>
      </c>
      <c r="I2701" s="13">
        <v>4</v>
      </c>
      <c r="J2701" s="14">
        <v>2015</v>
      </c>
      <c r="K2701" s="244" t="s">
        <v>26</v>
      </c>
      <c r="L2701" s="245" t="s">
        <v>27</v>
      </c>
      <c r="M2701" s="245" t="s">
        <v>27</v>
      </c>
      <c r="N2701" s="15" t="s">
        <v>28</v>
      </c>
      <c r="O2701" s="15" t="s">
        <v>29</v>
      </c>
      <c r="P2701" s="46" t="s">
        <v>163</v>
      </c>
      <c r="Q2701" s="46" t="s">
        <v>58</v>
      </c>
    </row>
    <row r="2702" spans="1:17" hidden="1">
      <c r="A2702" s="12">
        <v>42121</v>
      </c>
      <c r="B2702" t="s">
        <v>701</v>
      </c>
      <c r="C2702" s="1">
        <v>226.37</v>
      </c>
      <c r="D2702" s="1">
        <v>773.5</v>
      </c>
      <c r="E2702" s="42">
        <v>-226.37</v>
      </c>
      <c r="F2702" s="241" t="s">
        <v>18</v>
      </c>
      <c r="G2702" s="242" t="s">
        <v>58</v>
      </c>
      <c r="H2702" s="241" t="s">
        <v>20</v>
      </c>
      <c r="I2702" s="13">
        <v>4</v>
      </c>
      <c r="J2702" s="14">
        <v>2015</v>
      </c>
      <c r="K2702" s="246" t="s">
        <v>26</v>
      </c>
      <c r="L2702" s="247" t="s">
        <v>162</v>
      </c>
      <c r="M2702" s="247" t="s">
        <v>264</v>
      </c>
      <c r="N2702" s="15" t="s">
        <v>28</v>
      </c>
      <c r="O2702" s="15" t="s">
        <v>29</v>
      </c>
      <c r="P2702" s="46" t="s">
        <v>163</v>
      </c>
      <c r="Q2702" s="46" t="s">
        <v>58</v>
      </c>
    </row>
    <row r="2703" spans="1:17" hidden="1">
      <c r="A2703" s="12">
        <v>42121</v>
      </c>
      <c r="B2703" t="s">
        <v>25</v>
      </c>
      <c r="C2703" s="1">
        <v>62.9</v>
      </c>
      <c r="D2703" s="1">
        <v>836.4</v>
      </c>
      <c r="E2703" s="42">
        <v>-62.9</v>
      </c>
      <c r="F2703" s="241" t="s">
        <v>18</v>
      </c>
      <c r="G2703" s="242" t="s">
        <v>58</v>
      </c>
      <c r="H2703" s="241" t="s">
        <v>20</v>
      </c>
      <c r="I2703" s="13">
        <v>4</v>
      </c>
      <c r="J2703" s="14">
        <v>2015</v>
      </c>
      <c r="K2703" s="244" t="s">
        <v>26</v>
      </c>
      <c r="L2703" s="245" t="s">
        <v>27</v>
      </c>
      <c r="M2703" s="245" t="s">
        <v>27</v>
      </c>
      <c r="N2703" s="15" t="s">
        <v>28</v>
      </c>
      <c r="O2703" s="15" t="s">
        <v>29</v>
      </c>
      <c r="P2703" s="46" t="s">
        <v>163</v>
      </c>
      <c r="Q2703" s="46" t="s">
        <v>58</v>
      </c>
    </row>
    <row r="2704" spans="1:17" hidden="1">
      <c r="A2704" s="12">
        <v>42121</v>
      </c>
      <c r="B2704" t="s">
        <v>702</v>
      </c>
      <c r="C2704" s="1">
        <v>-300</v>
      </c>
      <c r="D2704" s="1">
        <v>536.4</v>
      </c>
      <c r="E2704" s="42">
        <v>300</v>
      </c>
      <c r="F2704" s="241" t="s">
        <v>30</v>
      </c>
      <c r="G2704" s="242" t="s">
        <v>58</v>
      </c>
      <c r="H2704" s="241" t="s">
        <v>20</v>
      </c>
      <c r="I2704" s="13">
        <v>4</v>
      </c>
      <c r="J2704" s="14">
        <v>2015</v>
      </c>
      <c r="K2704" s="246" t="s">
        <v>19</v>
      </c>
      <c r="L2704" s="247" t="s">
        <v>59</v>
      </c>
      <c r="M2704" s="247" t="s">
        <v>23</v>
      </c>
      <c r="N2704" s="15" t="s">
        <v>20</v>
      </c>
      <c r="O2704" s="15" t="s">
        <v>24</v>
      </c>
      <c r="P2704" s="46" t="s">
        <v>60</v>
      </c>
      <c r="Q2704" s="46" t="s">
        <v>58</v>
      </c>
    </row>
    <row r="2705" spans="1:17" hidden="1">
      <c r="A2705" s="12">
        <v>42122</v>
      </c>
      <c r="B2705" t="s">
        <v>703</v>
      </c>
      <c r="C2705" s="1">
        <v>650</v>
      </c>
      <c r="D2705" s="1">
        <v>1186.4000000000001</v>
      </c>
      <c r="E2705" s="42">
        <v>-650</v>
      </c>
      <c r="F2705" s="241" t="s">
        <v>18</v>
      </c>
      <c r="G2705" s="242" t="s">
        <v>58</v>
      </c>
      <c r="H2705" s="243" t="s">
        <v>20</v>
      </c>
      <c r="I2705" s="13">
        <v>4</v>
      </c>
      <c r="J2705" s="14">
        <v>2015</v>
      </c>
      <c r="K2705" s="244" t="s">
        <v>21</v>
      </c>
      <c r="L2705" s="245" t="s">
        <v>22</v>
      </c>
      <c r="M2705" s="245" t="s">
        <v>23</v>
      </c>
      <c r="N2705" s="15" t="s">
        <v>20</v>
      </c>
      <c r="O2705" s="15" t="s">
        <v>24</v>
      </c>
      <c r="P2705" s="46" t="s">
        <v>171</v>
      </c>
      <c r="Q2705" s="46" t="s">
        <v>58</v>
      </c>
    </row>
    <row r="2706" spans="1:17" hidden="1">
      <c r="A2706" s="12">
        <v>42122</v>
      </c>
      <c r="B2706" t="s">
        <v>25</v>
      </c>
      <c r="C2706" s="1">
        <v>118.06</v>
      </c>
      <c r="D2706" s="1">
        <v>1304.46</v>
      </c>
      <c r="E2706" s="42">
        <v>-118.06</v>
      </c>
      <c r="F2706" s="241" t="s">
        <v>18</v>
      </c>
      <c r="G2706" s="242" t="s">
        <v>58</v>
      </c>
      <c r="H2706" s="241" t="s">
        <v>20</v>
      </c>
      <c r="I2706" s="13">
        <v>4</v>
      </c>
      <c r="J2706" s="14">
        <v>2015</v>
      </c>
      <c r="K2706" s="244" t="s">
        <v>26</v>
      </c>
      <c r="L2706" s="245" t="s">
        <v>27</v>
      </c>
      <c r="M2706" s="245" t="s">
        <v>27</v>
      </c>
      <c r="N2706" s="15" t="s">
        <v>28</v>
      </c>
      <c r="O2706" s="15" t="s">
        <v>29</v>
      </c>
      <c r="P2706" s="46" t="s">
        <v>163</v>
      </c>
      <c r="Q2706" s="46" t="s">
        <v>58</v>
      </c>
    </row>
    <row r="2707" spans="1:17" hidden="1">
      <c r="A2707" s="12">
        <v>42123</v>
      </c>
      <c r="B2707" t="s">
        <v>704</v>
      </c>
      <c r="C2707" s="1">
        <v>2578.2399999999998</v>
      </c>
      <c r="D2707" s="1">
        <v>3882.7</v>
      </c>
      <c r="E2707" s="42">
        <v>-2578.2399999999998</v>
      </c>
      <c r="F2707" s="241" t="s">
        <v>18</v>
      </c>
      <c r="G2707" s="242" t="s">
        <v>58</v>
      </c>
      <c r="H2707" s="241" t="s">
        <v>20</v>
      </c>
      <c r="I2707" s="13">
        <v>4</v>
      </c>
      <c r="J2707" s="14">
        <v>2015</v>
      </c>
      <c r="K2707" s="246" t="s">
        <v>26</v>
      </c>
      <c r="L2707" s="247" t="s">
        <v>164</v>
      </c>
      <c r="M2707" s="247" t="s">
        <v>272</v>
      </c>
      <c r="N2707" s="15" t="s">
        <v>28</v>
      </c>
      <c r="O2707" s="15" t="s">
        <v>29</v>
      </c>
      <c r="P2707" s="46" t="s">
        <v>163</v>
      </c>
      <c r="Q2707" s="46" t="s">
        <v>58</v>
      </c>
    </row>
    <row r="2708" spans="1:17" hidden="1">
      <c r="A2708" s="12">
        <v>42123</v>
      </c>
      <c r="B2708" t="s">
        <v>25</v>
      </c>
      <c r="C2708" s="1">
        <v>594.62</v>
      </c>
      <c r="D2708" s="1">
        <v>4477.32</v>
      </c>
      <c r="E2708" s="42">
        <v>-594.62</v>
      </c>
      <c r="F2708" s="241" t="s">
        <v>18</v>
      </c>
      <c r="G2708" s="242" t="s">
        <v>58</v>
      </c>
      <c r="H2708" s="241" t="s">
        <v>20</v>
      </c>
      <c r="I2708" s="13">
        <v>4</v>
      </c>
      <c r="J2708" s="14">
        <v>2015</v>
      </c>
      <c r="K2708" s="244" t="s">
        <v>26</v>
      </c>
      <c r="L2708" s="245" t="s">
        <v>27</v>
      </c>
      <c r="M2708" s="245" t="s">
        <v>27</v>
      </c>
      <c r="N2708" s="15" t="s">
        <v>28</v>
      </c>
      <c r="O2708" s="15" t="s">
        <v>29</v>
      </c>
      <c r="P2708" s="46" t="s">
        <v>163</v>
      </c>
      <c r="Q2708" s="46" t="s">
        <v>58</v>
      </c>
    </row>
    <row r="2709" spans="1:17" hidden="1">
      <c r="A2709" s="12">
        <v>42123</v>
      </c>
      <c r="B2709" t="s">
        <v>69</v>
      </c>
      <c r="C2709" s="1">
        <v>-509.7</v>
      </c>
      <c r="D2709" s="1">
        <v>3967.62</v>
      </c>
      <c r="E2709" s="42">
        <v>509.7</v>
      </c>
      <c r="F2709" s="241" t="s">
        <v>30</v>
      </c>
      <c r="G2709" s="242" t="s">
        <v>58</v>
      </c>
      <c r="H2709" s="241" t="s">
        <v>20</v>
      </c>
      <c r="I2709" s="13">
        <v>4</v>
      </c>
      <c r="J2709" s="14">
        <v>2015</v>
      </c>
      <c r="K2709" s="244" t="s">
        <v>70</v>
      </c>
      <c r="L2709" s="245" t="s">
        <v>614</v>
      </c>
      <c r="M2709" s="245" t="s">
        <v>281</v>
      </c>
      <c r="N2709" s="15" t="s">
        <v>28</v>
      </c>
      <c r="O2709" s="15" t="s">
        <v>29</v>
      </c>
      <c r="P2709" s="46" t="s">
        <v>161</v>
      </c>
      <c r="Q2709" s="46" t="s">
        <v>58</v>
      </c>
    </row>
    <row r="2710" spans="1:17" hidden="1">
      <c r="A2710" s="12">
        <v>42123</v>
      </c>
      <c r="B2710" t="s">
        <v>69</v>
      </c>
      <c r="C2710" s="1">
        <v>-389.03</v>
      </c>
      <c r="D2710" s="1">
        <v>3578.59</v>
      </c>
      <c r="E2710" s="42">
        <v>389.03</v>
      </c>
      <c r="F2710" s="241" t="s">
        <v>30</v>
      </c>
      <c r="G2710" s="242" t="s">
        <v>58</v>
      </c>
      <c r="H2710" s="241" t="s">
        <v>20</v>
      </c>
      <c r="I2710" s="13">
        <v>4</v>
      </c>
      <c r="J2710" s="14">
        <v>2015</v>
      </c>
      <c r="K2710" s="244" t="s">
        <v>70</v>
      </c>
      <c r="L2710" s="245" t="s">
        <v>71</v>
      </c>
      <c r="M2710" s="245" t="s">
        <v>299</v>
      </c>
      <c r="N2710" s="15" t="s">
        <v>28</v>
      </c>
      <c r="O2710" s="15" t="s">
        <v>29</v>
      </c>
      <c r="P2710" s="46" t="s">
        <v>161</v>
      </c>
      <c r="Q2710" s="46" t="s">
        <v>58</v>
      </c>
    </row>
    <row r="2711" spans="1:17" hidden="1">
      <c r="A2711" s="12">
        <v>42123</v>
      </c>
      <c r="B2711" t="s">
        <v>69</v>
      </c>
      <c r="C2711" s="1">
        <v>-373.1</v>
      </c>
      <c r="D2711" s="1">
        <v>3205.49</v>
      </c>
      <c r="E2711" s="42">
        <v>373.1</v>
      </c>
      <c r="F2711" s="241" t="s">
        <v>30</v>
      </c>
      <c r="G2711" s="242" t="s">
        <v>58</v>
      </c>
      <c r="H2711" s="241" t="s">
        <v>20</v>
      </c>
      <c r="I2711" s="13">
        <v>4</v>
      </c>
      <c r="J2711" s="14">
        <v>2015</v>
      </c>
      <c r="K2711" s="244" t="s">
        <v>70</v>
      </c>
      <c r="L2711" s="245" t="s">
        <v>177</v>
      </c>
      <c r="M2711" s="245" t="s">
        <v>299</v>
      </c>
      <c r="N2711" s="15" t="s">
        <v>28</v>
      </c>
      <c r="O2711" s="15" t="s">
        <v>29</v>
      </c>
      <c r="P2711" s="46" t="s">
        <v>161</v>
      </c>
      <c r="Q2711" s="46" t="s">
        <v>58</v>
      </c>
    </row>
    <row r="2712" spans="1:17" hidden="1">
      <c r="A2712" s="12">
        <v>42123</v>
      </c>
      <c r="B2712" t="s">
        <v>88</v>
      </c>
      <c r="C2712" s="1">
        <v>-70.400000000000006</v>
      </c>
      <c r="D2712" s="1">
        <v>3135.09</v>
      </c>
      <c r="E2712" s="42">
        <v>70.400000000000006</v>
      </c>
      <c r="F2712" s="241" t="s">
        <v>30</v>
      </c>
      <c r="G2712" s="242" t="s">
        <v>58</v>
      </c>
      <c r="H2712" s="241" t="s">
        <v>20</v>
      </c>
      <c r="I2712" s="13">
        <v>4</v>
      </c>
      <c r="J2712" s="14">
        <v>2015</v>
      </c>
      <c r="K2712" s="244" t="s">
        <v>89</v>
      </c>
      <c r="L2712" s="245" t="s">
        <v>90</v>
      </c>
      <c r="M2712" s="245" t="s">
        <v>299</v>
      </c>
      <c r="N2712" s="15" t="s">
        <v>28</v>
      </c>
      <c r="O2712" s="15" t="s">
        <v>29</v>
      </c>
      <c r="P2712" s="46" t="s">
        <v>161</v>
      </c>
      <c r="Q2712" s="46" t="s">
        <v>58</v>
      </c>
    </row>
    <row r="2713" spans="1:17" hidden="1">
      <c r="A2713" s="12">
        <v>42124</v>
      </c>
      <c r="B2713" t="s">
        <v>705</v>
      </c>
      <c r="C2713" s="1">
        <v>9997.86</v>
      </c>
      <c r="D2713" s="1">
        <v>13132.95</v>
      </c>
      <c r="E2713" s="42">
        <v>-9997.86</v>
      </c>
      <c r="F2713" s="241" t="s">
        <v>18</v>
      </c>
      <c r="G2713" s="242" t="s">
        <v>58</v>
      </c>
      <c r="H2713" s="241" t="s">
        <v>20</v>
      </c>
      <c r="I2713" s="13">
        <v>4</v>
      </c>
      <c r="J2713" s="14">
        <v>2015</v>
      </c>
      <c r="K2713" s="246" t="s">
        <v>26</v>
      </c>
      <c r="L2713" s="247" t="s">
        <v>54</v>
      </c>
      <c r="M2713" s="249" t="s">
        <v>279</v>
      </c>
      <c r="N2713" s="15" t="s">
        <v>28</v>
      </c>
      <c r="O2713" s="15" t="s">
        <v>29</v>
      </c>
      <c r="P2713" s="46" t="s">
        <v>163</v>
      </c>
      <c r="Q2713" s="46" t="s">
        <v>58</v>
      </c>
    </row>
    <row r="2714" spans="1:17" hidden="1">
      <c r="A2714" s="12">
        <v>42124</v>
      </c>
      <c r="B2714" t="s">
        <v>706</v>
      </c>
      <c r="C2714" s="1">
        <v>-10000</v>
      </c>
      <c r="D2714" s="1">
        <v>3132.95</v>
      </c>
      <c r="E2714" s="42">
        <v>10000</v>
      </c>
      <c r="F2714" s="241" t="s">
        <v>30</v>
      </c>
      <c r="G2714" s="242" t="s">
        <v>58</v>
      </c>
      <c r="H2714" s="241" t="s">
        <v>20</v>
      </c>
      <c r="I2714" s="13">
        <v>4</v>
      </c>
      <c r="J2714" s="14">
        <v>2015</v>
      </c>
      <c r="K2714" s="246" t="s">
        <v>31</v>
      </c>
      <c r="L2714" s="247" t="s">
        <v>32</v>
      </c>
      <c r="M2714" s="249" t="s">
        <v>23</v>
      </c>
      <c r="N2714" s="15" t="s">
        <v>28</v>
      </c>
      <c r="O2714" s="15" t="s">
        <v>24</v>
      </c>
      <c r="P2714" s="46" t="s">
        <v>161</v>
      </c>
      <c r="Q2714" s="46" t="s">
        <v>58</v>
      </c>
    </row>
    <row r="2715" spans="1:17" hidden="1">
      <c r="A2715" s="12">
        <v>42124</v>
      </c>
      <c r="B2715" t="s">
        <v>25</v>
      </c>
      <c r="C2715" s="1">
        <v>-29.61</v>
      </c>
      <c r="D2715" s="1">
        <v>3103.34</v>
      </c>
      <c r="E2715" s="42">
        <v>29.61</v>
      </c>
      <c r="F2715" s="241" t="s">
        <v>30</v>
      </c>
      <c r="G2715" s="242" t="s">
        <v>58</v>
      </c>
      <c r="H2715" s="241" t="s">
        <v>20</v>
      </c>
      <c r="I2715" s="13">
        <v>4</v>
      </c>
      <c r="J2715" s="14">
        <v>2015</v>
      </c>
      <c r="K2715" s="244" t="s">
        <v>26</v>
      </c>
      <c r="L2715" s="245" t="s">
        <v>27</v>
      </c>
      <c r="M2715" s="245" t="s">
        <v>27</v>
      </c>
      <c r="N2715" s="15" t="s">
        <v>28</v>
      </c>
      <c r="O2715" s="15" t="s">
        <v>29</v>
      </c>
      <c r="P2715" s="46" t="s">
        <v>163</v>
      </c>
      <c r="Q2715" s="46" t="s">
        <v>58</v>
      </c>
    </row>
    <row r="2716" spans="1:17" hidden="1">
      <c r="A2716" s="12">
        <v>42124</v>
      </c>
      <c r="B2716" t="s">
        <v>50</v>
      </c>
      <c r="C2716" s="1">
        <v>-45</v>
      </c>
      <c r="D2716" s="1">
        <v>3058.34</v>
      </c>
      <c r="E2716" s="42">
        <v>45</v>
      </c>
      <c r="F2716" s="241" t="s">
        <v>30</v>
      </c>
      <c r="G2716" s="242" t="s">
        <v>58</v>
      </c>
      <c r="H2716" s="241" t="s">
        <v>20</v>
      </c>
      <c r="I2716" s="13">
        <v>4</v>
      </c>
      <c r="J2716" s="14">
        <v>2015</v>
      </c>
      <c r="K2716" s="246" t="s">
        <v>51</v>
      </c>
      <c r="L2716" s="247" t="s">
        <v>52</v>
      </c>
      <c r="M2716" s="247" t="s">
        <v>23</v>
      </c>
      <c r="N2716" s="15" t="s">
        <v>28</v>
      </c>
      <c r="O2716" s="15" t="s">
        <v>29</v>
      </c>
      <c r="P2716" s="46" t="s">
        <v>161</v>
      </c>
      <c r="Q2716" s="46" t="s">
        <v>58</v>
      </c>
    </row>
    <row r="2717" spans="1:17" hidden="1">
      <c r="A2717" s="12">
        <v>42125</v>
      </c>
      <c r="B2717" t="s">
        <v>25</v>
      </c>
      <c r="C2717" s="1">
        <v>842.55</v>
      </c>
      <c r="D2717" s="1">
        <v>3900.89</v>
      </c>
      <c r="E2717" s="42">
        <v>-842.55</v>
      </c>
      <c r="F2717" s="241" t="s">
        <v>18</v>
      </c>
      <c r="G2717" s="242" t="s">
        <v>58</v>
      </c>
      <c r="H2717" s="241" t="s">
        <v>20</v>
      </c>
      <c r="I2717" s="13">
        <v>5</v>
      </c>
      <c r="J2717" s="14">
        <v>2015</v>
      </c>
      <c r="K2717" s="244" t="s">
        <v>26</v>
      </c>
      <c r="L2717" s="245" t="s">
        <v>27</v>
      </c>
      <c r="M2717" s="245" t="s">
        <v>27</v>
      </c>
      <c r="N2717" s="15" t="s">
        <v>28</v>
      </c>
      <c r="O2717" s="15" t="s">
        <v>29</v>
      </c>
      <c r="P2717" s="46" t="s">
        <v>163</v>
      </c>
      <c r="Q2717" s="46" t="s">
        <v>58</v>
      </c>
    </row>
    <row r="2718" spans="1:17" hidden="1">
      <c r="A2718" s="12">
        <v>42125</v>
      </c>
      <c r="B2718" t="s">
        <v>160</v>
      </c>
      <c r="C2718" s="1">
        <v>-16</v>
      </c>
      <c r="D2718" s="1">
        <v>3884.89</v>
      </c>
      <c r="E2718" s="42">
        <v>16</v>
      </c>
      <c r="F2718" s="241" t="s">
        <v>30</v>
      </c>
      <c r="G2718" s="242" t="s">
        <v>58</v>
      </c>
      <c r="H2718" s="241" t="s">
        <v>20</v>
      </c>
      <c r="I2718" s="13">
        <v>5</v>
      </c>
      <c r="J2718" s="14">
        <v>2015</v>
      </c>
      <c r="K2718" s="244" t="s">
        <v>53</v>
      </c>
      <c r="L2718" s="245" t="s">
        <v>52</v>
      </c>
      <c r="M2718" s="245" t="s">
        <v>23</v>
      </c>
      <c r="N2718" s="15" t="s">
        <v>28</v>
      </c>
      <c r="O2718" s="15" t="s">
        <v>29</v>
      </c>
      <c r="P2718" s="46" t="s">
        <v>161</v>
      </c>
      <c r="Q2718" s="46" t="s">
        <v>58</v>
      </c>
    </row>
    <row r="2719" spans="1:17" hidden="1">
      <c r="A2719" s="12">
        <v>42125</v>
      </c>
      <c r="B2719" t="s">
        <v>50</v>
      </c>
      <c r="C2719" s="1">
        <v>-15</v>
      </c>
      <c r="D2719" s="1">
        <v>3869.89</v>
      </c>
      <c r="E2719" s="42">
        <v>15</v>
      </c>
      <c r="F2719" s="241" t="s">
        <v>30</v>
      </c>
      <c r="G2719" s="242" t="s">
        <v>58</v>
      </c>
      <c r="H2719" s="241" t="s">
        <v>20</v>
      </c>
      <c r="I2719" s="13">
        <v>5</v>
      </c>
      <c r="J2719" s="14">
        <v>2015</v>
      </c>
      <c r="K2719" s="246" t="s">
        <v>53</v>
      </c>
      <c r="L2719" s="247" t="s">
        <v>52</v>
      </c>
      <c r="M2719" s="247" t="s">
        <v>23</v>
      </c>
      <c r="N2719" s="15" t="s">
        <v>28</v>
      </c>
      <c r="O2719" s="15" t="s">
        <v>29</v>
      </c>
      <c r="P2719" s="46" t="s">
        <v>161</v>
      </c>
      <c r="Q2719" s="46" t="s">
        <v>58</v>
      </c>
    </row>
    <row r="2720" spans="1:17" hidden="1">
      <c r="A2720" s="12">
        <v>42128</v>
      </c>
      <c r="B2720" t="s">
        <v>707</v>
      </c>
      <c r="C2720" s="1">
        <v>617.70000000000005</v>
      </c>
      <c r="D2720" s="1">
        <v>4487.59</v>
      </c>
      <c r="E2720" s="42">
        <v>-617.70000000000005</v>
      </c>
      <c r="F2720" s="241" t="s">
        <v>18</v>
      </c>
      <c r="G2720" s="242" t="s">
        <v>58</v>
      </c>
      <c r="H2720" s="241" t="s">
        <v>20</v>
      </c>
      <c r="I2720" s="13">
        <v>5</v>
      </c>
      <c r="J2720" s="14">
        <v>2015</v>
      </c>
      <c r="K2720" s="246" t="s">
        <v>26</v>
      </c>
      <c r="L2720" s="247" t="s">
        <v>165</v>
      </c>
      <c r="M2720" s="247" t="s">
        <v>270</v>
      </c>
      <c r="N2720" s="15" t="s">
        <v>28</v>
      </c>
      <c r="O2720" s="15" t="s">
        <v>29</v>
      </c>
      <c r="P2720" s="46" t="s">
        <v>163</v>
      </c>
      <c r="Q2720" s="46" t="s">
        <v>58</v>
      </c>
    </row>
    <row r="2721" spans="1:17" hidden="1">
      <c r="A2721" s="12">
        <v>42128</v>
      </c>
      <c r="B2721" t="s">
        <v>25</v>
      </c>
      <c r="C2721" s="1">
        <v>464.89</v>
      </c>
      <c r="D2721" s="1">
        <v>4952.4799999999996</v>
      </c>
      <c r="E2721" s="42">
        <v>-464.89</v>
      </c>
      <c r="F2721" s="241" t="s">
        <v>18</v>
      </c>
      <c r="G2721" s="242" t="s">
        <v>58</v>
      </c>
      <c r="H2721" s="241" t="s">
        <v>20</v>
      </c>
      <c r="I2721" s="13">
        <v>5</v>
      </c>
      <c r="J2721" s="14">
        <v>2015</v>
      </c>
      <c r="K2721" s="244" t="s">
        <v>26</v>
      </c>
      <c r="L2721" s="245" t="s">
        <v>27</v>
      </c>
      <c r="M2721" s="245" t="s">
        <v>27</v>
      </c>
      <c r="N2721" s="15" t="s">
        <v>28</v>
      </c>
      <c r="O2721" s="15" t="s">
        <v>29</v>
      </c>
      <c r="P2721" s="46" t="s">
        <v>163</v>
      </c>
      <c r="Q2721" s="46" t="s">
        <v>58</v>
      </c>
    </row>
    <row r="2722" spans="1:17" hidden="1">
      <c r="A2722" s="12">
        <v>42128</v>
      </c>
      <c r="B2722" t="s">
        <v>708</v>
      </c>
      <c r="C2722" s="1">
        <v>455.18</v>
      </c>
      <c r="D2722" s="1">
        <v>5407.66</v>
      </c>
      <c r="E2722" s="42">
        <v>-455.18</v>
      </c>
      <c r="F2722" s="241" t="s">
        <v>18</v>
      </c>
      <c r="G2722" s="242" t="s">
        <v>58</v>
      </c>
      <c r="H2722" s="241" t="s">
        <v>20</v>
      </c>
      <c r="I2722" s="13">
        <v>5</v>
      </c>
      <c r="J2722" s="14">
        <v>2015</v>
      </c>
      <c r="K2722" s="246" t="s">
        <v>26</v>
      </c>
      <c r="L2722" s="247" t="s">
        <v>166</v>
      </c>
      <c r="M2722" s="247" t="s">
        <v>266</v>
      </c>
      <c r="N2722" s="15" t="s">
        <v>28</v>
      </c>
      <c r="O2722" s="15" t="s">
        <v>29</v>
      </c>
      <c r="P2722" s="46" t="s">
        <v>163</v>
      </c>
      <c r="Q2722" s="46" t="s">
        <v>58</v>
      </c>
    </row>
    <row r="2723" spans="1:17" hidden="1">
      <c r="A2723" s="12">
        <v>42128</v>
      </c>
      <c r="B2723" t="s">
        <v>709</v>
      </c>
      <c r="C2723" s="1">
        <v>450</v>
      </c>
      <c r="D2723" s="1">
        <v>5857.66</v>
      </c>
      <c r="E2723" s="42">
        <v>-450</v>
      </c>
      <c r="F2723" s="241" t="s">
        <v>18</v>
      </c>
      <c r="G2723" s="242" t="s">
        <v>58</v>
      </c>
      <c r="H2723" s="243" t="s">
        <v>20</v>
      </c>
      <c r="I2723" s="13">
        <v>5</v>
      </c>
      <c r="J2723" s="14">
        <v>2015</v>
      </c>
      <c r="K2723" s="244" t="s">
        <v>21</v>
      </c>
      <c r="L2723" s="245" t="s">
        <v>22</v>
      </c>
      <c r="M2723" s="245" t="s">
        <v>23</v>
      </c>
      <c r="N2723" s="15" t="s">
        <v>20</v>
      </c>
      <c r="O2723" s="15" t="s">
        <v>24</v>
      </c>
      <c r="P2723" s="46" t="s">
        <v>171</v>
      </c>
      <c r="Q2723" s="46" t="s">
        <v>58</v>
      </c>
    </row>
    <row r="2724" spans="1:17" hidden="1">
      <c r="A2724" s="12">
        <v>42128</v>
      </c>
      <c r="B2724" t="s">
        <v>25</v>
      </c>
      <c r="C2724" s="1">
        <v>417.03</v>
      </c>
      <c r="D2724" s="1">
        <v>6274.69</v>
      </c>
      <c r="E2724" s="42">
        <v>-417.03</v>
      </c>
      <c r="F2724" s="241" t="s">
        <v>18</v>
      </c>
      <c r="G2724" s="242" t="s">
        <v>58</v>
      </c>
      <c r="H2724" s="241" t="s">
        <v>20</v>
      </c>
      <c r="I2724" s="13">
        <v>5</v>
      </c>
      <c r="J2724" s="14">
        <v>2015</v>
      </c>
      <c r="K2724" s="244" t="s">
        <v>26</v>
      </c>
      <c r="L2724" s="245" t="s">
        <v>27</v>
      </c>
      <c r="M2724" s="245" t="s">
        <v>27</v>
      </c>
      <c r="N2724" s="15" t="s">
        <v>28</v>
      </c>
      <c r="O2724" s="15" t="s">
        <v>29</v>
      </c>
      <c r="P2724" s="46" t="s">
        <v>163</v>
      </c>
      <c r="Q2724" s="46" t="s">
        <v>58</v>
      </c>
    </row>
    <row r="2725" spans="1:17" hidden="1">
      <c r="A2725" s="12">
        <v>42128</v>
      </c>
      <c r="B2725" t="s">
        <v>25</v>
      </c>
      <c r="C2725" s="1">
        <v>248.8</v>
      </c>
      <c r="D2725" s="1">
        <v>6523.49</v>
      </c>
      <c r="E2725" s="42">
        <v>-248.8</v>
      </c>
      <c r="F2725" s="241" t="s">
        <v>18</v>
      </c>
      <c r="G2725" s="242" t="s">
        <v>58</v>
      </c>
      <c r="H2725" s="241" t="s">
        <v>20</v>
      </c>
      <c r="I2725" s="13">
        <v>5</v>
      </c>
      <c r="J2725" s="14">
        <v>2015</v>
      </c>
      <c r="K2725" s="244" t="s">
        <v>26</v>
      </c>
      <c r="L2725" s="245" t="s">
        <v>27</v>
      </c>
      <c r="M2725" s="245" t="s">
        <v>27</v>
      </c>
      <c r="N2725" s="15" t="s">
        <v>28</v>
      </c>
      <c r="O2725" s="15" t="s">
        <v>29</v>
      </c>
      <c r="P2725" s="46" t="s">
        <v>163</v>
      </c>
      <c r="Q2725" s="46" t="s">
        <v>58</v>
      </c>
    </row>
    <row r="2726" spans="1:17" hidden="1">
      <c r="A2726" s="248">
        <v>42128</v>
      </c>
      <c r="B2726" s="51" t="s">
        <v>710</v>
      </c>
      <c r="C2726" s="95">
        <v>-519</v>
      </c>
      <c r="D2726" s="1">
        <v>6004.49</v>
      </c>
      <c r="E2726" s="42">
        <v>519</v>
      </c>
      <c r="F2726" s="241" t="s">
        <v>30</v>
      </c>
      <c r="G2726" s="242" t="s">
        <v>58</v>
      </c>
      <c r="H2726" s="241" t="s">
        <v>20</v>
      </c>
      <c r="I2726" s="13">
        <v>5</v>
      </c>
      <c r="J2726" s="14">
        <v>2015</v>
      </c>
      <c r="K2726" s="246" t="s">
        <v>175</v>
      </c>
      <c r="L2726" s="247" t="s">
        <v>117</v>
      </c>
      <c r="M2726" s="247" t="s">
        <v>296</v>
      </c>
      <c r="N2726" s="15" t="s">
        <v>28</v>
      </c>
      <c r="O2726" s="15" t="s">
        <v>29</v>
      </c>
      <c r="P2726" s="46" t="s">
        <v>161</v>
      </c>
      <c r="Q2726" s="46" t="s">
        <v>58</v>
      </c>
    </row>
    <row r="2727" spans="1:17" hidden="1">
      <c r="A2727" s="248">
        <v>42128</v>
      </c>
      <c r="B2727" s="51" t="s">
        <v>711</v>
      </c>
      <c r="C2727" s="95">
        <v>-1417.68</v>
      </c>
      <c r="D2727" s="1">
        <v>4586.8100000000004</v>
      </c>
      <c r="E2727" s="42">
        <v>1417.68</v>
      </c>
      <c r="F2727" s="241" t="s">
        <v>30</v>
      </c>
      <c r="G2727" s="242" t="s">
        <v>58</v>
      </c>
      <c r="H2727" s="241" t="s">
        <v>20</v>
      </c>
      <c r="I2727" s="13">
        <v>5</v>
      </c>
      <c r="J2727" s="14">
        <v>2015</v>
      </c>
      <c r="K2727" s="246" t="s">
        <v>175</v>
      </c>
      <c r="L2727" s="247" t="s">
        <v>117</v>
      </c>
      <c r="M2727" s="247" t="s">
        <v>296</v>
      </c>
      <c r="N2727" s="15" t="s">
        <v>28</v>
      </c>
      <c r="O2727" s="15" t="s">
        <v>29</v>
      </c>
      <c r="P2727" s="46" t="s">
        <v>161</v>
      </c>
      <c r="Q2727" s="46" t="s">
        <v>58</v>
      </c>
    </row>
    <row r="2728" spans="1:17" hidden="1">
      <c r="A2728" s="12">
        <v>42128</v>
      </c>
      <c r="B2728" t="s">
        <v>42</v>
      </c>
      <c r="C2728" s="1">
        <v>-310.45999999999998</v>
      </c>
      <c r="D2728" s="1">
        <v>4276.3500000000004</v>
      </c>
      <c r="E2728" s="42">
        <v>310.45999999999998</v>
      </c>
      <c r="F2728" s="241" t="s">
        <v>30</v>
      </c>
      <c r="G2728" s="242" t="s">
        <v>58</v>
      </c>
      <c r="H2728" s="241" t="s">
        <v>20</v>
      </c>
      <c r="I2728" s="13">
        <v>5</v>
      </c>
      <c r="J2728" s="14">
        <v>2015</v>
      </c>
      <c r="K2728" s="244" t="s">
        <v>43</v>
      </c>
      <c r="L2728" s="245" t="s">
        <v>44</v>
      </c>
      <c r="M2728" s="245" t="s">
        <v>23</v>
      </c>
      <c r="N2728" s="15" t="s">
        <v>28</v>
      </c>
      <c r="O2728" s="15" t="s">
        <v>29</v>
      </c>
      <c r="P2728" s="46" t="s">
        <v>161</v>
      </c>
      <c r="Q2728" s="46" t="s">
        <v>58</v>
      </c>
    </row>
    <row r="2729" spans="1:17" hidden="1">
      <c r="A2729" s="12">
        <v>42128</v>
      </c>
      <c r="B2729" t="s">
        <v>45</v>
      </c>
      <c r="C2729" s="1">
        <v>-155.47999999999999</v>
      </c>
      <c r="D2729" s="1">
        <v>4120.87</v>
      </c>
      <c r="E2729" s="42">
        <v>155.47999999999999</v>
      </c>
      <c r="F2729" s="241" t="s">
        <v>30</v>
      </c>
      <c r="G2729" s="242" t="s">
        <v>58</v>
      </c>
      <c r="H2729" s="241" t="s">
        <v>20</v>
      </c>
      <c r="I2729" s="13">
        <v>5</v>
      </c>
      <c r="J2729" s="14">
        <v>2015</v>
      </c>
      <c r="K2729" s="244" t="s">
        <v>43</v>
      </c>
      <c r="L2729" s="245" t="s">
        <v>44</v>
      </c>
      <c r="M2729" s="245" t="s">
        <v>23</v>
      </c>
      <c r="N2729" s="15" t="s">
        <v>28</v>
      </c>
      <c r="O2729" s="15" t="s">
        <v>29</v>
      </c>
      <c r="P2729" s="46" t="s">
        <v>161</v>
      </c>
      <c r="Q2729" s="46" t="s">
        <v>58</v>
      </c>
    </row>
    <row r="2730" spans="1:17" hidden="1">
      <c r="A2730" s="12">
        <v>42128</v>
      </c>
      <c r="B2730" t="s">
        <v>46</v>
      </c>
      <c r="C2730" s="1">
        <v>-79.97</v>
      </c>
      <c r="D2730" s="1">
        <v>4040.9</v>
      </c>
      <c r="E2730" s="42">
        <v>79.97</v>
      </c>
      <c r="F2730" s="241" t="s">
        <v>30</v>
      </c>
      <c r="G2730" s="242" t="s">
        <v>58</v>
      </c>
      <c r="H2730" s="241" t="s">
        <v>20</v>
      </c>
      <c r="I2730" s="13">
        <v>5</v>
      </c>
      <c r="J2730" s="14">
        <v>2015</v>
      </c>
      <c r="K2730" s="244" t="s">
        <v>43</v>
      </c>
      <c r="L2730" s="245" t="s">
        <v>44</v>
      </c>
      <c r="M2730" s="245" t="s">
        <v>23</v>
      </c>
      <c r="N2730" s="15" t="s">
        <v>28</v>
      </c>
      <c r="O2730" s="15" t="s">
        <v>29</v>
      </c>
      <c r="P2730" s="46" t="s">
        <v>161</v>
      </c>
      <c r="Q2730" s="46" t="s">
        <v>58</v>
      </c>
    </row>
    <row r="2731" spans="1:17" hidden="1">
      <c r="A2731" s="12">
        <v>42128</v>
      </c>
      <c r="B2731" t="s">
        <v>712</v>
      </c>
      <c r="C2731" s="1">
        <v>-60</v>
      </c>
      <c r="D2731" s="1">
        <v>3980.9</v>
      </c>
      <c r="E2731" s="42">
        <v>60</v>
      </c>
      <c r="F2731" s="241" t="s">
        <v>30</v>
      </c>
      <c r="G2731" s="242" t="s">
        <v>58</v>
      </c>
      <c r="H2731" s="241" t="s">
        <v>20</v>
      </c>
      <c r="I2731" s="13">
        <v>5</v>
      </c>
      <c r="J2731" s="14">
        <v>2015</v>
      </c>
      <c r="K2731" s="244" t="s">
        <v>43</v>
      </c>
      <c r="L2731" s="245" t="s">
        <v>44</v>
      </c>
      <c r="M2731" s="245" t="s">
        <v>23</v>
      </c>
      <c r="N2731" s="15" t="s">
        <v>28</v>
      </c>
      <c r="O2731" s="15" t="s">
        <v>29</v>
      </c>
      <c r="P2731" s="46" t="s">
        <v>161</v>
      </c>
      <c r="Q2731" s="46" t="s">
        <v>58</v>
      </c>
    </row>
    <row r="2732" spans="1:17" hidden="1">
      <c r="A2732" s="12">
        <v>42129</v>
      </c>
      <c r="B2732" t="s">
        <v>25</v>
      </c>
      <c r="C2732" s="1">
        <v>340.74</v>
      </c>
      <c r="D2732" s="1">
        <v>4321.6400000000003</v>
      </c>
      <c r="E2732" s="42">
        <v>-340.74</v>
      </c>
      <c r="F2732" s="241" t="s">
        <v>18</v>
      </c>
      <c r="G2732" s="242" t="s">
        <v>58</v>
      </c>
      <c r="H2732" s="241" t="s">
        <v>20</v>
      </c>
      <c r="I2732" s="13">
        <v>5</v>
      </c>
      <c r="J2732" s="14">
        <v>2015</v>
      </c>
      <c r="K2732" s="244" t="s">
        <v>26</v>
      </c>
      <c r="L2732" s="245" t="s">
        <v>27</v>
      </c>
      <c r="M2732" s="245" t="s">
        <v>27</v>
      </c>
      <c r="N2732" s="15" t="s">
        <v>28</v>
      </c>
      <c r="O2732" s="15" t="s">
        <v>29</v>
      </c>
      <c r="P2732" s="46" t="s">
        <v>163</v>
      </c>
      <c r="Q2732" s="46" t="s">
        <v>58</v>
      </c>
    </row>
    <row r="2733" spans="1:17" hidden="1">
      <c r="A2733" s="12">
        <v>42129</v>
      </c>
      <c r="B2733" t="s">
        <v>713</v>
      </c>
      <c r="C2733" s="1">
        <v>-203</v>
      </c>
      <c r="D2733" s="1">
        <v>4118.6400000000003</v>
      </c>
      <c r="E2733" s="42">
        <v>203</v>
      </c>
      <c r="F2733" s="241" t="s">
        <v>30</v>
      </c>
      <c r="G2733" s="242" t="s">
        <v>58</v>
      </c>
      <c r="H2733" s="241" t="s">
        <v>20</v>
      </c>
      <c r="I2733" s="13">
        <v>5</v>
      </c>
      <c r="J2733" s="14">
        <v>2015</v>
      </c>
      <c r="K2733" s="244" t="s">
        <v>106</v>
      </c>
      <c r="L2733" s="245" t="s">
        <v>52</v>
      </c>
      <c r="M2733" s="245" t="s">
        <v>23</v>
      </c>
      <c r="N2733" s="15" t="s">
        <v>20</v>
      </c>
      <c r="O2733" s="15" t="s">
        <v>24</v>
      </c>
      <c r="P2733" s="46" t="s">
        <v>172</v>
      </c>
      <c r="Q2733" s="46" t="s">
        <v>58</v>
      </c>
    </row>
    <row r="2734" spans="1:17" hidden="1">
      <c r="A2734" s="12">
        <v>42129</v>
      </c>
      <c r="B2734" t="s">
        <v>714</v>
      </c>
      <c r="C2734" s="1">
        <v>-501.28</v>
      </c>
      <c r="D2734" s="1">
        <v>3617.36</v>
      </c>
      <c r="E2734" s="42">
        <v>501.28</v>
      </c>
      <c r="F2734" s="241" t="s">
        <v>30</v>
      </c>
      <c r="G2734" s="242" t="s">
        <v>58</v>
      </c>
      <c r="H2734" s="241" t="s">
        <v>20</v>
      </c>
      <c r="I2734" s="13">
        <v>5</v>
      </c>
      <c r="J2734" s="14">
        <v>2015</v>
      </c>
      <c r="K2734" s="244" t="s">
        <v>197</v>
      </c>
      <c r="L2734" s="245" t="s">
        <v>200</v>
      </c>
      <c r="M2734" s="245" t="s">
        <v>281</v>
      </c>
      <c r="N2734" s="15" t="s">
        <v>28</v>
      </c>
      <c r="O2734" s="15" t="s">
        <v>29</v>
      </c>
      <c r="P2734" s="46" t="s">
        <v>161</v>
      </c>
      <c r="Q2734" s="46" t="s">
        <v>58</v>
      </c>
    </row>
    <row r="2735" spans="1:17" hidden="1">
      <c r="A2735" s="12">
        <v>42129</v>
      </c>
      <c r="B2735" t="s">
        <v>715</v>
      </c>
      <c r="C2735" s="1">
        <v>-3</v>
      </c>
      <c r="D2735" s="1">
        <v>3614.36</v>
      </c>
      <c r="E2735" s="42">
        <v>3</v>
      </c>
      <c r="F2735" s="241" t="s">
        <v>30</v>
      </c>
      <c r="G2735" s="242" t="s">
        <v>58</v>
      </c>
      <c r="H2735" s="241" t="s">
        <v>20</v>
      </c>
      <c r="I2735" s="13">
        <v>5</v>
      </c>
      <c r="J2735" s="14">
        <v>2015</v>
      </c>
      <c r="K2735" s="246" t="s">
        <v>53</v>
      </c>
      <c r="L2735" s="247" t="s">
        <v>52</v>
      </c>
      <c r="M2735" s="247" t="s">
        <v>23</v>
      </c>
      <c r="N2735" s="15" t="s">
        <v>28</v>
      </c>
      <c r="O2735" s="15" t="s">
        <v>29</v>
      </c>
      <c r="P2735" s="46" t="s">
        <v>161</v>
      </c>
      <c r="Q2735" s="46" t="s">
        <v>58</v>
      </c>
    </row>
    <row r="2736" spans="1:17" hidden="1">
      <c r="A2736" s="12">
        <v>42129</v>
      </c>
      <c r="B2736" t="s">
        <v>716</v>
      </c>
      <c r="C2736" s="1">
        <v>-3</v>
      </c>
      <c r="D2736" s="1">
        <v>3611.36</v>
      </c>
      <c r="E2736" s="42">
        <v>3</v>
      </c>
      <c r="F2736" s="241" t="s">
        <v>30</v>
      </c>
      <c r="G2736" s="242" t="s">
        <v>58</v>
      </c>
      <c r="H2736" s="241" t="s">
        <v>20</v>
      </c>
      <c r="I2736" s="13">
        <v>5</v>
      </c>
      <c r="J2736" s="14">
        <v>2015</v>
      </c>
      <c r="K2736" s="246" t="s">
        <v>53</v>
      </c>
      <c r="L2736" s="247" t="s">
        <v>52</v>
      </c>
      <c r="M2736" s="247" t="s">
        <v>23</v>
      </c>
      <c r="N2736" s="15" t="s">
        <v>28</v>
      </c>
      <c r="O2736" s="15" t="s">
        <v>29</v>
      </c>
      <c r="P2736" s="46" t="s">
        <v>161</v>
      </c>
      <c r="Q2736" s="46" t="s">
        <v>58</v>
      </c>
    </row>
    <row r="2737" spans="1:17" hidden="1">
      <c r="A2737" s="12">
        <v>42130</v>
      </c>
      <c r="B2737" t="s">
        <v>717</v>
      </c>
      <c r="C2737" s="1">
        <v>1000</v>
      </c>
      <c r="D2737" s="1">
        <v>4611.3599999999997</v>
      </c>
      <c r="E2737" s="42">
        <v>-1000</v>
      </c>
      <c r="F2737" s="241" t="s">
        <v>18</v>
      </c>
      <c r="G2737" s="242" t="s">
        <v>58</v>
      </c>
      <c r="H2737" s="243" t="s">
        <v>20</v>
      </c>
      <c r="I2737" s="13">
        <v>5</v>
      </c>
      <c r="J2737" s="14">
        <v>2015</v>
      </c>
      <c r="K2737" s="244" t="s">
        <v>21</v>
      </c>
      <c r="L2737" s="245" t="s">
        <v>22</v>
      </c>
      <c r="M2737" s="245" t="s">
        <v>23</v>
      </c>
      <c r="N2737" s="15" t="s">
        <v>20</v>
      </c>
      <c r="O2737" s="15" t="s">
        <v>24</v>
      </c>
      <c r="P2737" s="46" t="s">
        <v>171</v>
      </c>
      <c r="Q2737" s="46" t="s">
        <v>58</v>
      </c>
    </row>
    <row r="2738" spans="1:17" hidden="1">
      <c r="A2738" s="12">
        <v>42130</v>
      </c>
      <c r="B2738" t="s">
        <v>25</v>
      </c>
      <c r="C2738" s="1">
        <v>455.7</v>
      </c>
      <c r="D2738" s="1">
        <v>5067.0600000000004</v>
      </c>
      <c r="E2738" s="42">
        <v>-455.7</v>
      </c>
      <c r="F2738" s="241" t="s">
        <v>18</v>
      </c>
      <c r="G2738" s="242" t="s">
        <v>58</v>
      </c>
      <c r="H2738" s="241" t="s">
        <v>20</v>
      </c>
      <c r="I2738" s="13">
        <v>5</v>
      </c>
      <c r="J2738" s="14">
        <v>2015</v>
      </c>
      <c r="K2738" s="244" t="s">
        <v>26</v>
      </c>
      <c r="L2738" s="245" t="s">
        <v>27</v>
      </c>
      <c r="M2738" s="245" t="s">
        <v>27</v>
      </c>
      <c r="N2738" s="15" t="s">
        <v>28</v>
      </c>
      <c r="O2738" s="15" t="s">
        <v>29</v>
      </c>
      <c r="P2738" s="46" t="s">
        <v>163</v>
      </c>
      <c r="Q2738" s="46" t="s">
        <v>58</v>
      </c>
    </row>
    <row r="2739" spans="1:17" hidden="1">
      <c r="A2739" s="12">
        <v>42130</v>
      </c>
      <c r="B2739" t="s">
        <v>718</v>
      </c>
      <c r="C2739" s="1">
        <v>-850</v>
      </c>
      <c r="D2739" s="1">
        <v>4217.0600000000004</v>
      </c>
      <c r="E2739" s="42">
        <v>850</v>
      </c>
      <c r="F2739" s="241" t="s">
        <v>30</v>
      </c>
      <c r="G2739" s="242" t="s">
        <v>58</v>
      </c>
      <c r="H2739" s="241" t="s">
        <v>20</v>
      </c>
      <c r="I2739" s="13">
        <v>5</v>
      </c>
      <c r="J2739" s="14">
        <v>2015</v>
      </c>
      <c r="K2739" s="246" t="s">
        <v>100</v>
      </c>
      <c r="L2739" s="245" t="s">
        <v>101</v>
      </c>
      <c r="M2739" s="245" t="s">
        <v>23</v>
      </c>
      <c r="N2739" s="15" t="s">
        <v>28</v>
      </c>
      <c r="O2739" s="15" t="s">
        <v>24</v>
      </c>
      <c r="P2739" s="46" t="s">
        <v>2191</v>
      </c>
      <c r="Q2739" s="46" t="s">
        <v>58</v>
      </c>
    </row>
    <row r="2740" spans="1:17" hidden="1">
      <c r="A2740" s="12">
        <v>42130</v>
      </c>
      <c r="B2740" t="s">
        <v>719</v>
      </c>
      <c r="C2740" s="1">
        <v>-1360.95</v>
      </c>
      <c r="D2740" s="1">
        <v>2856.11</v>
      </c>
      <c r="E2740" s="42">
        <v>1360.95</v>
      </c>
      <c r="F2740" s="241" t="s">
        <v>30</v>
      </c>
      <c r="G2740" s="242" t="s">
        <v>58</v>
      </c>
      <c r="H2740" s="241" t="s">
        <v>20</v>
      </c>
      <c r="I2740" s="13">
        <v>5</v>
      </c>
      <c r="J2740" s="14">
        <v>2015</v>
      </c>
      <c r="K2740" s="246" t="s">
        <v>100</v>
      </c>
      <c r="L2740" s="247" t="s">
        <v>101</v>
      </c>
      <c r="M2740" s="247" t="s">
        <v>23</v>
      </c>
      <c r="N2740" s="15" t="s">
        <v>28</v>
      </c>
      <c r="O2740" s="15" t="s">
        <v>24</v>
      </c>
      <c r="P2740" s="46" t="s">
        <v>2191</v>
      </c>
      <c r="Q2740" s="46" t="s">
        <v>58</v>
      </c>
    </row>
    <row r="2741" spans="1:17" hidden="1">
      <c r="A2741" s="12">
        <v>42130</v>
      </c>
      <c r="B2741" t="s">
        <v>69</v>
      </c>
      <c r="C2741" s="1">
        <v>-468.68</v>
      </c>
      <c r="D2741" s="1">
        <v>2387.4299999999998</v>
      </c>
      <c r="E2741" s="42">
        <v>468.68</v>
      </c>
      <c r="F2741" s="241" t="s">
        <v>30</v>
      </c>
      <c r="G2741" s="242" t="s">
        <v>58</v>
      </c>
      <c r="H2741" s="241" t="s">
        <v>20</v>
      </c>
      <c r="I2741" s="13">
        <v>5</v>
      </c>
      <c r="J2741" s="14">
        <v>2015</v>
      </c>
      <c r="K2741" s="244" t="s">
        <v>70</v>
      </c>
      <c r="L2741" s="245" t="s">
        <v>614</v>
      </c>
      <c r="M2741" s="245" t="s">
        <v>281</v>
      </c>
      <c r="N2741" s="15" t="s">
        <v>28</v>
      </c>
      <c r="O2741" s="15" t="s">
        <v>29</v>
      </c>
      <c r="P2741" s="46" t="s">
        <v>161</v>
      </c>
      <c r="Q2741" s="46" t="s">
        <v>58</v>
      </c>
    </row>
    <row r="2742" spans="1:17" hidden="1">
      <c r="A2742" s="12">
        <v>42130</v>
      </c>
      <c r="B2742" t="s">
        <v>69</v>
      </c>
      <c r="C2742" s="1">
        <v>-396.59</v>
      </c>
      <c r="D2742" s="1">
        <v>1990.84</v>
      </c>
      <c r="E2742" s="42">
        <v>396.59</v>
      </c>
      <c r="F2742" s="241" t="s">
        <v>30</v>
      </c>
      <c r="G2742" s="242" t="s">
        <v>58</v>
      </c>
      <c r="H2742" s="241" t="s">
        <v>20</v>
      </c>
      <c r="I2742" s="13">
        <v>5</v>
      </c>
      <c r="J2742" s="14">
        <v>2015</v>
      </c>
      <c r="K2742" s="244" t="s">
        <v>70</v>
      </c>
      <c r="L2742" s="245" t="s">
        <v>71</v>
      </c>
      <c r="M2742" s="245" t="s">
        <v>299</v>
      </c>
      <c r="N2742" s="15" t="s">
        <v>28</v>
      </c>
      <c r="O2742" s="15" t="s">
        <v>29</v>
      </c>
      <c r="P2742" s="46" t="s">
        <v>161</v>
      </c>
      <c r="Q2742" s="46" t="s">
        <v>58</v>
      </c>
    </row>
    <row r="2743" spans="1:17" hidden="1">
      <c r="A2743" s="12">
        <v>42130</v>
      </c>
      <c r="B2743" t="s">
        <v>69</v>
      </c>
      <c r="C2743" s="1">
        <v>-342.53</v>
      </c>
      <c r="D2743" s="1">
        <v>1648.31</v>
      </c>
      <c r="E2743" s="42">
        <v>342.53</v>
      </c>
      <c r="F2743" s="241" t="s">
        <v>30</v>
      </c>
      <c r="G2743" s="242" t="s">
        <v>58</v>
      </c>
      <c r="H2743" s="241" t="s">
        <v>20</v>
      </c>
      <c r="I2743" s="13">
        <v>5</v>
      </c>
      <c r="J2743" s="14">
        <v>2015</v>
      </c>
      <c r="K2743" s="244" t="s">
        <v>70</v>
      </c>
      <c r="L2743" s="245" t="s">
        <v>177</v>
      </c>
      <c r="M2743" s="245" t="s">
        <v>299</v>
      </c>
      <c r="N2743" s="15" t="s">
        <v>28</v>
      </c>
      <c r="O2743" s="15" t="s">
        <v>29</v>
      </c>
      <c r="P2743" s="46" t="s">
        <v>161</v>
      </c>
      <c r="Q2743" s="46" t="s">
        <v>58</v>
      </c>
    </row>
    <row r="2744" spans="1:17" hidden="1">
      <c r="A2744" s="12">
        <v>42131</v>
      </c>
      <c r="B2744" t="s">
        <v>25</v>
      </c>
      <c r="C2744" s="1">
        <v>613.35</v>
      </c>
      <c r="D2744" s="1">
        <v>2261.66</v>
      </c>
      <c r="E2744" s="42">
        <v>-613.35</v>
      </c>
      <c r="F2744" s="241" t="s">
        <v>18</v>
      </c>
      <c r="G2744" s="242" t="s">
        <v>58</v>
      </c>
      <c r="H2744" s="241" t="s">
        <v>20</v>
      </c>
      <c r="I2744" s="13">
        <v>5</v>
      </c>
      <c r="J2744" s="14">
        <v>2015</v>
      </c>
      <c r="K2744" s="244" t="s">
        <v>26</v>
      </c>
      <c r="L2744" s="245" t="s">
        <v>27</v>
      </c>
      <c r="M2744" s="245" t="s">
        <v>27</v>
      </c>
      <c r="N2744" s="15" t="s">
        <v>28</v>
      </c>
      <c r="O2744" s="15" t="s">
        <v>29</v>
      </c>
      <c r="P2744" s="46" t="s">
        <v>163</v>
      </c>
      <c r="Q2744" s="46" t="s">
        <v>58</v>
      </c>
    </row>
    <row r="2745" spans="1:17" hidden="1">
      <c r="A2745" s="12">
        <v>42132</v>
      </c>
      <c r="B2745" t="s">
        <v>720</v>
      </c>
      <c r="C2745" s="1">
        <v>13458.16</v>
      </c>
      <c r="D2745" s="1">
        <v>15719.82</v>
      </c>
      <c r="E2745" s="42">
        <v>-13458.16</v>
      </c>
      <c r="F2745" s="241" t="s">
        <v>18</v>
      </c>
      <c r="G2745" s="242" t="s">
        <v>58</v>
      </c>
      <c r="H2745" s="241" t="s">
        <v>20</v>
      </c>
      <c r="I2745" s="13">
        <v>5</v>
      </c>
      <c r="J2745" s="14">
        <v>2015</v>
      </c>
      <c r="K2745" s="244" t="s">
        <v>26</v>
      </c>
      <c r="L2745" s="245" t="s">
        <v>54</v>
      </c>
      <c r="M2745" s="245" t="s">
        <v>279</v>
      </c>
      <c r="N2745" s="15" t="s">
        <v>28</v>
      </c>
      <c r="O2745" s="15" t="s">
        <v>29</v>
      </c>
      <c r="P2745" s="46" t="s">
        <v>163</v>
      </c>
      <c r="Q2745" s="46" t="s">
        <v>58</v>
      </c>
    </row>
    <row r="2746" spans="1:17" hidden="1">
      <c r="A2746" s="12">
        <v>42132</v>
      </c>
      <c r="B2746" t="s">
        <v>25</v>
      </c>
      <c r="C2746" s="1">
        <v>32.799999999999997</v>
      </c>
      <c r="D2746" s="1">
        <v>15752.62</v>
      </c>
      <c r="E2746" s="42">
        <v>-32.799999999999997</v>
      </c>
      <c r="F2746" s="241" t="s">
        <v>18</v>
      </c>
      <c r="G2746" s="242" t="s">
        <v>58</v>
      </c>
      <c r="H2746" s="241" t="s">
        <v>20</v>
      </c>
      <c r="I2746" s="13">
        <v>5</v>
      </c>
      <c r="J2746" s="14">
        <v>2015</v>
      </c>
      <c r="K2746" s="244" t="s">
        <v>26</v>
      </c>
      <c r="L2746" s="245" t="s">
        <v>27</v>
      </c>
      <c r="M2746" s="245" t="s">
        <v>27</v>
      </c>
      <c r="N2746" s="15" t="s">
        <v>28</v>
      </c>
      <c r="O2746" s="15" t="s">
        <v>29</v>
      </c>
      <c r="P2746" s="46" t="s">
        <v>163</v>
      </c>
      <c r="Q2746" s="46" t="s">
        <v>58</v>
      </c>
    </row>
    <row r="2747" spans="1:17" hidden="1">
      <c r="A2747" s="12">
        <v>42132</v>
      </c>
      <c r="B2747" t="s">
        <v>721</v>
      </c>
      <c r="C2747" s="1">
        <v>-500</v>
      </c>
      <c r="D2747" s="1">
        <v>15252.62</v>
      </c>
      <c r="E2747" s="42">
        <v>500</v>
      </c>
      <c r="F2747" s="241" t="s">
        <v>30</v>
      </c>
      <c r="G2747" s="242" t="s">
        <v>58</v>
      </c>
      <c r="H2747" s="241" t="s">
        <v>20</v>
      </c>
      <c r="I2747" s="13">
        <v>5</v>
      </c>
      <c r="J2747" s="14">
        <v>2015</v>
      </c>
      <c r="K2747" s="246" t="s">
        <v>158</v>
      </c>
      <c r="L2747" s="247" t="s">
        <v>59</v>
      </c>
      <c r="M2747" s="247" t="s">
        <v>23</v>
      </c>
      <c r="N2747" s="15" t="s">
        <v>20</v>
      </c>
      <c r="O2747" s="15" t="s">
        <v>24</v>
      </c>
      <c r="P2747" s="46" t="s">
        <v>168</v>
      </c>
      <c r="Q2747" s="46" t="s">
        <v>58</v>
      </c>
    </row>
    <row r="2748" spans="1:17" hidden="1">
      <c r="A2748" s="12">
        <v>42132</v>
      </c>
      <c r="B2748" t="s">
        <v>722</v>
      </c>
      <c r="C2748" s="1">
        <v>-40</v>
      </c>
      <c r="D2748" s="1">
        <v>15212.62</v>
      </c>
      <c r="E2748" s="42">
        <v>40</v>
      </c>
      <c r="F2748" s="241" t="s">
        <v>30</v>
      </c>
      <c r="G2748" s="242" t="s">
        <v>58</v>
      </c>
      <c r="H2748" s="241" t="s">
        <v>20</v>
      </c>
      <c r="I2748" s="13">
        <v>5</v>
      </c>
      <c r="J2748" s="14">
        <v>2015</v>
      </c>
      <c r="K2748" s="246" t="s">
        <v>19</v>
      </c>
      <c r="L2748" s="247" t="s">
        <v>59</v>
      </c>
      <c r="M2748" s="247" t="s">
        <v>23</v>
      </c>
      <c r="N2748" s="15" t="s">
        <v>20</v>
      </c>
      <c r="O2748" s="15" t="s">
        <v>24</v>
      </c>
      <c r="P2748" s="46" t="s">
        <v>60</v>
      </c>
      <c r="Q2748" s="46" t="s">
        <v>58</v>
      </c>
    </row>
    <row r="2749" spans="1:17" hidden="1">
      <c r="A2749" s="12">
        <v>42132</v>
      </c>
      <c r="B2749" t="s">
        <v>723</v>
      </c>
      <c r="C2749" s="1">
        <v>-1440</v>
      </c>
      <c r="D2749" s="1">
        <v>13772.62</v>
      </c>
      <c r="E2749" s="42">
        <v>1440</v>
      </c>
      <c r="F2749" s="241" t="s">
        <v>30</v>
      </c>
      <c r="G2749" s="242" t="s">
        <v>58</v>
      </c>
      <c r="H2749" s="241" t="s">
        <v>20</v>
      </c>
      <c r="I2749" s="13">
        <v>5</v>
      </c>
      <c r="J2749" s="14">
        <v>2015</v>
      </c>
      <c r="K2749" s="246" t="s">
        <v>31</v>
      </c>
      <c r="L2749" s="247" t="s">
        <v>62</v>
      </c>
      <c r="M2749" s="249" t="s">
        <v>23</v>
      </c>
      <c r="N2749" s="15" t="s">
        <v>28</v>
      </c>
      <c r="O2749" s="15" t="s">
        <v>24</v>
      </c>
      <c r="P2749" s="46" t="s">
        <v>161</v>
      </c>
      <c r="Q2749" s="46" t="s">
        <v>58</v>
      </c>
    </row>
    <row r="2750" spans="1:17" hidden="1">
      <c r="A2750" s="12">
        <v>42132</v>
      </c>
      <c r="B2750" t="s">
        <v>50</v>
      </c>
      <c r="C2750" s="1">
        <v>-45</v>
      </c>
      <c r="D2750" s="1">
        <v>13727.62</v>
      </c>
      <c r="E2750" s="42">
        <v>45</v>
      </c>
      <c r="F2750" s="241" t="s">
        <v>30</v>
      </c>
      <c r="G2750" s="242" t="s">
        <v>58</v>
      </c>
      <c r="H2750" s="241" t="s">
        <v>20</v>
      </c>
      <c r="I2750" s="13">
        <v>5</v>
      </c>
      <c r="J2750" s="14">
        <v>2015</v>
      </c>
      <c r="K2750" s="246" t="s">
        <v>51</v>
      </c>
      <c r="L2750" s="247" t="s">
        <v>52</v>
      </c>
      <c r="M2750" s="247" t="s">
        <v>23</v>
      </c>
      <c r="N2750" s="15" t="s">
        <v>28</v>
      </c>
      <c r="O2750" s="15" t="s">
        <v>29</v>
      </c>
      <c r="P2750" s="46" t="s">
        <v>161</v>
      </c>
      <c r="Q2750" s="46" t="s">
        <v>58</v>
      </c>
    </row>
    <row r="2751" spans="1:17" hidden="1">
      <c r="A2751" s="12">
        <v>42135</v>
      </c>
      <c r="B2751" t="s">
        <v>25</v>
      </c>
      <c r="C2751" s="1">
        <v>1070.8499999999999</v>
      </c>
      <c r="D2751" s="1">
        <v>14798.47</v>
      </c>
      <c r="E2751" s="42">
        <v>-1070.8499999999999</v>
      </c>
      <c r="F2751" s="241" t="s">
        <v>18</v>
      </c>
      <c r="G2751" s="242" t="s">
        <v>58</v>
      </c>
      <c r="H2751" s="241" t="s">
        <v>20</v>
      </c>
      <c r="I2751" s="13">
        <v>5</v>
      </c>
      <c r="J2751" s="14">
        <v>2015</v>
      </c>
      <c r="K2751" s="244" t="s">
        <v>26</v>
      </c>
      <c r="L2751" s="245" t="s">
        <v>27</v>
      </c>
      <c r="M2751" s="245" t="s">
        <v>27</v>
      </c>
      <c r="N2751" s="15" t="s">
        <v>28</v>
      </c>
      <c r="O2751" s="15" t="s">
        <v>29</v>
      </c>
      <c r="P2751" s="46" t="s">
        <v>163</v>
      </c>
      <c r="Q2751" s="46" t="s">
        <v>58</v>
      </c>
    </row>
    <row r="2752" spans="1:17" hidden="1">
      <c r="A2752" s="12">
        <v>42135</v>
      </c>
      <c r="B2752" t="s">
        <v>724</v>
      </c>
      <c r="C2752" s="1">
        <v>353.57</v>
      </c>
      <c r="D2752" s="1">
        <v>15152.04</v>
      </c>
      <c r="E2752" s="42">
        <v>-353.57</v>
      </c>
      <c r="F2752" s="241" t="s">
        <v>18</v>
      </c>
      <c r="G2752" s="242" t="s">
        <v>58</v>
      </c>
      <c r="H2752" s="241" t="s">
        <v>20</v>
      </c>
      <c r="I2752" s="13">
        <v>5</v>
      </c>
      <c r="J2752" s="14">
        <v>2015</v>
      </c>
      <c r="K2752" s="246" t="s">
        <v>26</v>
      </c>
      <c r="L2752" s="247" t="s">
        <v>162</v>
      </c>
      <c r="M2752" s="247" t="s">
        <v>264</v>
      </c>
      <c r="N2752" s="15" t="s">
        <v>28</v>
      </c>
      <c r="O2752" s="15" t="s">
        <v>29</v>
      </c>
      <c r="P2752" s="46" t="s">
        <v>163</v>
      </c>
      <c r="Q2752" s="46" t="s">
        <v>58</v>
      </c>
    </row>
    <row r="2753" spans="1:17" hidden="1">
      <c r="A2753" s="12">
        <v>42135</v>
      </c>
      <c r="B2753" t="s">
        <v>25</v>
      </c>
      <c r="C2753" s="1">
        <v>126.67</v>
      </c>
      <c r="D2753" s="1">
        <v>15278.71</v>
      </c>
      <c r="E2753" s="42">
        <v>-126.67</v>
      </c>
      <c r="F2753" s="241" t="s">
        <v>18</v>
      </c>
      <c r="G2753" s="242" t="s">
        <v>58</v>
      </c>
      <c r="H2753" s="241" t="s">
        <v>20</v>
      </c>
      <c r="I2753" s="13">
        <v>5</v>
      </c>
      <c r="J2753" s="14">
        <v>2015</v>
      </c>
      <c r="K2753" s="244" t="s">
        <v>26</v>
      </c>
      <c r="L2753" s="245" t="s">
        <v>27</v>
      </c>
      <c r="M2753" s="245" t="s">
        <v>27</v>
      </c>
      <c r="N2753" s="15" t="s">
        <v>28</v>
      </c>
      <c r="O2753" s="15" t="s">
        <v>29</v>
      </c>
      <c r="P2753" s="46" t="s">
        <v>163</v>
      </c>
      <c r="Q2753" s="46" t="s">
        <v>58</v>
      </c>
    </row>
    <row r="2754" spans="1:17" hidden="1">
      <c r="A2754" s="12">
        <v>42135</v>
      </c>
      <c r="B2754" t="s">
        <v>25</v>
      </c>
      <c r="C2754" s="1">
        <v>58.41</v>
      </c>
      <c r="D2754" s="1">
        <v>15337.12</v>
      </c>
      <c r="E2754" s="42">
        <v>-58.41</v>
      </c>
      <c r="F2754" s="241" t="s">
        <v>18</v>
      </c>
      <c r="G2754" s="242" t="s">
        <v>58</v>
      </c>
      <c r="H2754" s="241" t="s">
        <v>20</v>
      </c>
      <c r="I2754" s="13">
        <v>5</v>
      </c>
      <c r="J2754" s="14">
        <v>2015</v>
      </c>
      <c r="K2754" s="244" t="s">
        <v>26</v>
      </c>
      <c r="L2754" s="245" t="s">
        <v>27</v>
      </c>
      <c r="M2754" s="245" t="s">
        <v>27</v>
      </c>
      <c r="N2754" s="15" t="s">
        <v>28</v>
      </c>
      <c r="O2754" s="15" t="s">
        <v>29</v>
      </c>
      <c r="P2754" s="46" t="s">
        <v>163</v>
      </c>
      <c r="Q2754" s="46" t="s">
        <v>58</v>
      </c>
    </row>
    <row r="2755" spans="1:17" hidden="1">
      <c r="A2755" s="12">
        <v>42135</v>
      </c>
      <c r="B2755" t="s">
        <v>725</v>
      </c>
      <c r="C2755" s="1">
        <v>-9854</v>
      </c>
      <c r="D2755" s="1">
        <v>5483.12</v>
      </c>
      <c r="E2755" s="42">
        <v>9854</v>
      </c>
      <c r="F2755" s="241" t="s">
        <v>30</v>
      </c>
      <c r="G2755" s="242" t="s">
        <v>58</v>
      </c>
      <c r="H2755" s="241" t="s">
        <v>20</v>
      </c>
      <c r="I2755" s="13">
        <v>5</v>
      </c>
      <c r="J2755" s="14">
        <v>2015</v>
      </c>
      <c r="K2755" s="246" t="s">
        <v>31</v>
      </c>
      <c r="L2755" s="247" t="s">
        <v>32</v>
      </c>
      <c r="M2755" s="249" t="s">
        <v>23</v>
      </c>
      <c r="N2755" s="15" t="s">
        <v>28</v>
      </c>
      <c r="O2755" s="15" t="s">
        <v>24</v>
      </c>
      <c r="P2755" s="46" t="s">
        <v>161</v>
      </c>
      <c r="Q2755" s="46" t="s">
        <v>58</v>
      </c>
    </row>
    <row r="2756" spans="1:17" hidden="1">
      <c r="A2756" s="12">
        <v>42135</v>
      </c>
      <c r="B2756" t="s">
        <v>50</v>
      </c>
      <c r="C2756" s="1">
        <v>-45</v>
      </c>
      <c r="D2756" s="1">
        <v>5438.12</v>
      </c>
      <c r="E2756" s="42">
        <v>45</v>
      </c>
      <c r="F2756" s="241" t="s">
        <v>30</v>
      </c>
      <c r="G2756" s="242" t="s">
        <v>58</v>
      </c>
      <c r="H2756" s="241" t="s">
        <v>20</v>
      </c>
      <c r="I2756" s="13">
        <v>5</v>
      </c>
      <c r="J2756" s="14">
        <v>2015</v>
      </c>
      <c r="K2756" s="246" t="s">
        <v>51</v>
      </c>
      <c r="L2756" s="247" t="s">
        <v>52</v>
      </c>
      <c r="M2756" s="247" t="s">
        <v>23</v>
      </c>
      <c r="N2756" s="15" t="s">
        <v>28</v>
      </c>
      <c r="O2756" s="15" t="s">
        <v>29</v>
      </c>
      <c r="P2756" s="46" t="s">
        <v>161</v>
      </c>
      <c r="Q2756" s="46" t="s">
        <v>58</v>
      </c>
    </row>
    <row r="2757" spans="1:17" hidden="1">
      <c r="A2757" s="12">
        <v>42135</v>
      </c>
      <c r="B2757" t="s">
        <v>50</v>
      </c>
      <c r="C2757" s="1">
        <v>-15</v>
      </c>
      <c r="D2757" s="1">
        <v>5423.12</v>
      </c>
      <c r="E2757" s="42">
        <v>15</v>
      </c>
      <c r="F2757" s="241" t="s">
        <v>30</v>
      </c>
      <c r="G2757" s="242" t="s">
        <v>58</v>
      </c>
      <c r="H2757" s="241" t="s">
        <v>20</v>
      </c>
      <c r="I2757" s="13">
        <v>5</v>
      </c>
      <c r="J2757" s="14">
        <v>2015</v>
      </c>
      <c r="K2757" s="246" t="s">
        <v>53</v>
      </c>
      <c r="L2757" s="247" t="s">
        <v>52</v>
      </c>
      <c r="M2757" s="247" t="s">
        <v>23</v>
      </c>
      <c r="N2757" s="15" t="s">
        <v>28</v>
      </c>
      <c r="O2757" s="15" t="s">
        <v>29</v>
      </c>
      <c r="P2757" s="46" t="s">
        <v>161</v>
      </c>
      <c r="Q2757" s="46" t="s">
        <v>58</v>
      </c>
    </row>
    <row r="2758" spans="1:17" hidden="1">
      <c r="A2758" s="12">
        <v>42136</v>
      </c>
      <c r="B2758" t="s">
        <v>25</v>
      </c>
      <c r="C2758" s="1">
        <v>66.069999999999993</v>
      </c>
      <c r="D2758" s="1">
        <v>5489.19</v>
      </c>
      <c r="E2758" s="42">
        <v>-66.069999999999993</v>
      </c>
      <c r="F2758" s="241" t="s">
        <v>18</v>
      </c>
      <c r="G2758" s="242" t="s">
        <v>58</v>
      </c>
      <c r="H2758" s="241" t="s">
        <v>20</v>
      </c>
      <c r="I2758" s="13">
        <v>5</v>
      </c>
      <c r="J2758" s="14">
        <v>2015</v>
      </c>
      <c r="K2758" s="244" t="s">
        <v>26</v>
      </c>
      <c r="L2758" s="245" t="s">
        <v>27</v>
      </c>
      <c r="M2758" s="245" t="s">
        <v>27</v>
      </c>
      <c r="N2758" s="15" t="s">
        <v>28</v>
      </c>
      <c r="O2758" s="15" t="s">
        <v>29</v>
      </c>
      <c r="P2758" s="46" t="s">
        <v>163</v>
      </c>
      <c r="Q2758" s="46" t="s">
        <v>58</v>
      </c>
    </row>
    <row r="2759" spans="1:17" hidden="1">
      <c r="A2759" s="12">
        <v>42136</v>
      </c>
      <c r="B2759" t="s">
        <v>726</v>
      </c>
      <c r="C2759" s="1">
        <v>-558.72</v>
      </c>
      <c r="D2759" s="1">
        <v>4930.47</v>
      </c>
      <c r="E2759" s="42">
        <v>558.72</v>
      </c>
      <c r="F2759" s="241" t="s">
        <v>30</v>
      </c>
      <c r="G2759" s="242" t="s">
        <v>58</v>
      </c>
      <c r="H2759" s="241" t="s">
        <v>20</v>
      </c>
      <c r="I2759" s="13">
        <v>5</v>
      </c>
      <c r="J2759" s="14">
        <v>2015</v>
      </c>
      <c r="K2759" s="244" t="s">
        <v>197</v>
      </c>
      <c r="L2759" s="245" t="s">
        <v>200</v>
      </c>
      <c r="M2759" s="245" t="s">
        <v>281</v>
      </c>
      <c r="N2759" s="15" t="s">
        <v>28</v>
      </c>
      <c r="O2759" s="15" t="s">
        <v>29</v>
      </c>
      <c r="P2759" s="46" t="s">
        <v>161</v>
      </c>
      <c r="Q2759" s="46" t="s">
        <v>58</v>
      </c>
    </row>
    <row r="2760" spans="1:17" hidden="1">
      <c r="A2760" s="12">
        <v>42137</v>
      </c>
      <c r="B2760" t="s">
        <v>727</v>
      </c>
      <c r="C2760" s="1">
        <v>2361.73</v>
      </c>
      <c r="D2760" s="1">
        <v>7292.2</v>
      </c>
      <c r="E2760" s="42">
        <v>-2361.73</v>
      </c>
      <c r="F2760" s="241" t="s">
        <v>18</v>
      </c>
      <c r="G2760" s="242" t="s">
        <v>58</v>
      </c>
      <c r="H2760" s="241" t="s">
        <v>20</v>
      </c>
      <c r="I2760" s="13">
        <v>5</v>
      </c>
      <c r="J2760" s="14">
        <v>2015</v>
      </c>
      <c r="K2760" s="246" t="s">
        <v>26</v>
      </c>
      <c r="L2760" s="247" t="s">
        <v>164</v>
      </c>
      <c r="M2760" s="247" t="s">
        <v>272</v>
      </c>
      <c r="N2760" s="15" t="s">
        <v>28</v>
      </c>
      <c r="O2760" s="15" t="s">
        <v>29</v>
      </c>
      <c r="P2760" s="46" t="s">
        <v>163</v>
      </c>
      <c r="Q2760" s="46" t="s">
        <v>58</v>
      </c>
    </row>
    <row r="2761" spans="1:17" hidden="1">
      <c r="A2761" s="12">
        <v>42137</v>
      </c>
      <c r="B2761" t="s">
        <v>25</v>
      </c>
      <c r="C2761" s="1">
        <v>152.71</v>
      </c>
      <c r="D2761" s="1">
        <v>7444.91</v>
      </c>
      <c r="E2761" s="42">
        <v>-152.71</v>
      </c>
      <c r="F2761" s="241" t="s">
        <v>18</v>
      </c>
      <c r="G2761" s="242" t="s">
        <v>58</v>
      </c>
      <c r="H2761" s="241" t="s">
        <v>20</v>
      </c>
      <c r="I2761" s="13">
        <v>5</v>
      </c>
      <c r="J2761" s="14">
        <v>2015</v>
      </c>
      <c r="K2761" s="244" t="s">
        <v>26</v>
      </c>
      <c r="L2761" s="245" t="s">
        <v>27</v>
      </c>
      <c r="M2761" s="245" t="s">
        <v>27</v>
      </c>
      <c r="N2761" s="15" t="s">
        <v>28</v>
      </c>
      <c r="O2761" s="15" t="s">
        <v>29</v>
      </c>
      <c r="P2761" s="46" t="s">
        <v>163</v>
      </c>
      <c r="Q2761" s="46" t="s">
        <v>58</v>
      </c>
    </row>
    <row r="2762" spans="1:17" hidden="1">
      <c r="A2762" s="12">
        <v>42137</v>
      </c>
      <c r="B2762" t="s">
        <v>69</v>
      </c>
      <c r="C2762" s="1">
        <v>-449.37</v>
      </c>
      <c r="D2762" s="1">
        <v>6995.54</v>
      </c>
      <c r="E2762" s="42">
        <v>449.37</v>
      </c>
      <c r="F2762" s="241" t="s">
        <v>30</v>
      </c>
      <c r="G2762" s="242" t="s">
        <v>58</v>
      </c>
      <c r="H2762" s="241" t="s">
        <v>20</v>
      </c>
      <c r="I2762" s="13">
        <v>5</v>
      </c>
      <c r="J2762" s="14">
        <v>2015</v>
      </c>
      <c r="K2762" s="244" t="s">
        <v>70</v>
      </c>
      <c r="L2762" s="245" t="s">
        <v>614</v>
      </c>
      <c r="M2762" s="245" t="s">
        <v>281</v>
      </c>
      <c r="N2762" s="15" t="s">
        <v>28</v>
      </c>
      <c r="O2762" s="15" t="s">
        <v>29</v>
      </c>
      <c r="P2762" s="46" t="s">
        <v>161</v>
      </c>
      <c r="Q2762" s="46" t="s">
        <v>58</v>
      </c>
    </row>
    <row r="2763" spans="1:17" hidden="1">
      <c r="A2763" s="12">
        <v>42137</v>
      </c>
      <c r="B2763" t="s">
        <v>69</v>
      </c>
      <c r="C2763" s="1">
        <v>-400.8</v>
      </c>
      <c r="D2763" s="1">
        <v>6594.74</v>
      </c>
      <c r="E2763" s="42">
        <v>400.8</v>
      </c>
      <c r="F2763" s="241" t="s">
        <v>30</v>
      </c>
      <c r="G2763" s="242" t="s">
        <v>58</v>
      </c>
      <c r="H2763" s="241" t="s">
        <v>20</v>
      </c>
      <c r="I2763" s="13">
        <v>5</v>
      </c>
      <c r="J2763" s="14">
        <v>2015</v>
      </c>
      <c r="K2763" s="244" t="s">
        <v>70</v>
      </c>
      <c r="L2763" s="245" t="s">
        <v>71</v>
      </c>
      <c r="M2763" s="245" t="s">
        <v>299</v>
      </c>
      <c r="N2763" s="15" t="s">
        <v>28</v>
      </c>
      <c r="O2763" s="15" t="s">
        <v>29</v>
      </c>
      <c r="P2763" s="46" t="s">
        <v>161</v>
      </c>
      <c r="Q2763" s="46" t="s">
        <v>58</v>
      </c>
    </row>
    <row r="2764" spans="1:17" hidden="1">
      <c r="A2764" s="12">
        <v>42137</v>
      </c>
      <c r="B2764" t="s">
        <v>69</v>
      </c>
      <c r="C2764" s="1">
        <v>-336.92</v>
      </c>
      <c r="D2764" s="1">
        <v>6257.82</v>
      </c>
      <c r="E2764" s="42">
        <v>336.92</v>
      </c>
      <c r="F2764" s="241" t="s">
        <v>30</v>
      </c>
      <c r="G2764" s="242" t="s">
        <v>58</v>
      </c>
      <c r="H2764" s="241" t="s">
        <v>20</v>
      </c>
      <c r="I2764" s="13">
        <v>5</v>
      </c>
      <c r="J2764" s="14">
        <v>2015</v>
      </c>
      <c r="K2764" s="244" t="s">
        <v>70</v>
      </c>
      <c r="L2764" s="245" t="s">
        <v>177</v>
      </c>
      <c r="M2764" s="245" t="s">
        <v>299</v>
      </c>
      <c r="N2764" s="15" t="s">
        <v>28</v>
      </c>
      <c r="O2764" s="15" t="s">
        <v>29</v>
      </c>
      <c r="P2764" s="46" t="s">
        <v>161</v>
      </c>
      <c r="Q2764" s="46" t="s">
        <v>58</v>
      </c>
    </row>
    <row r="2765" spans="1:17" hidden="1">
      <c r="A2765" s="12">
        <v>42138</v>
      </c>
      <c r="B2765" t="s">
        <v>728</v>
      </c>
      <c r="C2765" s="1">
        <v>1100</v>
      </c>
      <c r="D2765" s="1">
        <v>7357.82</v>
      </c>
      <c r="E2765" s="42">
        <v>-1100</v>
      </c>
      <c r="F2765" s="241" t="s">
        <v>18</v>
      </c>
      <c r="G2765" s="242" t="s">
        <v>58</v>
      </c>
      <c r="H2765" s="243" t="s">
        <v>20</v>
      </c>
      <c r="I2765" s="13">
        <v>5</v>
      </c>
      <c r="J2765" s="14">
        <v>2015</v>
      </c>
      <c r="K2765" s="244" t="s">
        <v>21</v>
      </c>
      <c r="L2765" s="245" t="s">
        <v>22</v>
      </c>
      <c r="M2765" s="245" t="s">
        <v>23</v>
      </c>
      <c r="N2765" s="15" t="s">
        <v>20</v>
      </c>
      <c r="O2765" s="15" t="s">
        <v>24</v>
      </c>
      <c r="P2765" s="46" t="s">
        <v>171</v>
      </c>
      <c r="Q2765" s="46" t="s">
        <v>58</v>
      </c>
    </row>
    <row r="2766" spans="1:17" hidden="1">
      <c r="A2766" s="12">
        <v>42138</v>
      </c>
      <c r="B2766" t="s">
        <v>25</v>
      </c>
      <c r="C2766" s="1">
        <v>840.96</v>
      </c>
      <c r="D2766" s="1">
        <v>8198.7800000000007</v>
      </c>
      <c r="E2766" s="42">
        <v>-840.96</v>
      </c>
      <c r="F2766" s="241" t="s">
        <v>18</v>
      </c>
      <c r="G2766" s="242" t="s">
        <v>58</v>
      </c>
      <c r="H2766" s="243" t="s">
        <v>20</v>
      </c>
      <c r="I2766" s="13">
        <v>5</v>
      </c>
      <c r="J2766" s="14">
        <v>2015</v>
      </c>
      <c r="K2766" s="244" t="s">
        <v>26</v>
      </c>
      <c r="L2766" s="245" t="s">
        <v>27</v>
      </c>
      <c r="M2766" s="245" t="s">
        <v>27</v>
      </c>
      <c r="N2766" s="15" t="s">
        <v>28</v>
      </c>
      <c r="O2766" s="15" t="s">
        <v>29</v>
      </c>
      <c r="P2766" s="46" t="s">
        <v>163</v>
      </c>
      <c r="Q2766" s="46" t="s">
        <v>58</v>
      </c>
    </row>
    <row r="2767" spans="1:17" hidden="1">
      <c r="A2767" s="12">
        <v>42138</v>
      </c>
      <c r="B2767" t="s">
        <v>729</v>
      </c>
      <c r="C2767" s="1">
        <v>-2000</v>
      </c>
      <c r="D2767" s="1">
        <v>6198.78</v>
      </c>
      <c r="E2767" s="42">
        <v>2000</v>
      </c>
      <c r="F2767" s="241" t="s">
        <v>30</v>
      </c>
      <c r="G2767" s="242" t="s">
        <v>58</v>
      </c>
      <c r="H2767" s="243" t="s">
        <v>20</v>
      </c>
      <c r="I2767" s="13">
        <v>5</v>
      </c>
      <c r="J2767" s="14">
        <v>2015</v>
      </c>
      <c r="K2767" s="246" t="s">
        <v>158</v>
      </c>
      <c r="L2767" s="247" t="s">
        <v>59</v>
      </c>
      <c r="M2767" s="247" t="s">
        <v>23</v>
      </c>
      <c r="N2767" s="15" t="s">
        <v>20</v>
      </c>
      <c r="O2767" s="15" t="s">
        <v>24</v>
      </c>
      <c r="P2767" s="46" t="s">
        <v>168</v>
      </c>
      <c r="Q2767" s="46" t="s">
        <v>58</v>
      </c>
    </row>
    <row r="2768" spans="1:17" hidden="1">
      <c r="A2768" s="12">
        <v>42138</v>
      </c>
      <c r="B2768" t="s">
        <v>730</v>
      </c>
      <c r="C2768" s="1">
        <v>-1300</v>
      </c>
      <c r="D2768" s="1">
        <v>4898.78</v>
      </c>
      <c r="E2768" s="42">
        <v>1300</v>
      </c>
      <c r="F2768" s="241" t="s">
        <v>30</v>
      </c>
      <c r="G2768" s="242" t="s">
        <v>58</v>
      </c>
      <c r="H2768" s="243" t="s">
        <v>20</v>
      </c>
      <c r="I2768" s="13">
        <v>5</v>
      </c>
      <c r="J2768" s="14">
        <v>2015</v>
      </c>
      <c r="K2768" s="246" t="s">
        <v>158</v>
      </c>
      <c r="L2768" s="247" t="s">
        <v>59</v>
      </c>
      <c r="M2768" s="247" t="s">
        <v>23</v>
      </c>
      <c r="N2768" s="15" t="s">
        <v>20</v>
      </c>
      <c r="O2768" s="15" t="s">
        <v>24</v>
      </c>
      <c r="P2768" s="46" t="s">
        <v>168</v>
      </c>
      <c r="Q2768" s="46" t="s">
        <v>58</v>
      </c>
    </row>
    <row r="2769" spans="1:17" hidden="1">
      <c r="A2769" s="248">
        <v>42138</v>
      </c>
      <c r="B2769" s="51" t="s">
        <v>731</v>
      </c>
      <c r="C2769" s="95">
        <v>-540</v>
      </c>
      <c r="D2769" s="1">
        <v>4358.78</v>
      </c>
      <c r="E2769" s="42">
        <v>540</v>
      </c>
      <c r="F2769" s="241" t="s">
        <v>30</v>
      </c>
      <c r="G2769" s="242" t="s">
        <v>58</v>
      </c>
      <c r="H2769" s="243" t="s">
        <v>20</v>
      </c>
      <c r="I2769" s="13">
        <v>5</v>
      </c>
      <c r="J2769" s="14">
        <v>2015</v>
      </c>
      <c r="K2769" s="246" t="s">
        <v>175</v>
      </c>
      <c r="L2769" s="247" t="s">
        <v>117</v>
      </c>
      <c r="M2769" s="247" t="s">
        <v>296</v>
      </c>
      <c r="N2769" s="15" t="s">
        <v>28</v>
      </c>
      <c r="O2769" s="15" t="s">
        <v>29</v>
      </c>
      <c r="P2769" s="46" t="s">
        <v>161</v>
      </c>
      <c r="Q2769" s="46" t="s">
        <v>58</v>
      </c>
    </row>
    <row r="2770" spans="1:17" hidden="1">
      <c r="A2770" s="12">
        <v>42139</v>
      </c>
      <c r="B2770" t="s">
        <v>25</v>
      </c>
      <c r="C2770" s="1">
        <v>273.64999999999998</v>
      </c>
      <c r="D2770" s="1">
        <v>4632.43</v>
      </c>
      <c r="E2770" s="42">
        <v>-273.64999999999998</v>
      </c>
      <c r="F2770" s="241" t="s">
        <v>18</v>
      </c>
      <c r="G2770" s="242" t="s">
        <v>58</v>
      </c>
      <c r="H2770" s="243" t="s">
        <v>20</v>
      </c>
      <c r="I2770" s="13">
        <v>5</v>
      </c>
      <c r="J2770" s="14">
        <v>2015</v>
      </c>
      <c r="K2770" s="244" t="s">
        <v>26</v>
      </c>
      <c r="L2770" s="245" t="s">
        <v>27</v>
      </c>
      <c r="M2770" s="245" t="s">
        <v>27</v>
      </c>
      <c r="N2770" s="15" t="s">
        <v>28</v>
      </c>
      <c r="O2770" s="15" t="s">
        <v>29</v>
      </c>
      <c r="P2770" s="46" t="s">
        <v>163</v>
      </c>
      <c r="Q2770" s="46" t="s">
        <v>58</v>
      </c>
    </row>
    <row r="2771" spans="1:17" hidden="1">
      <c r="A2771" s="12">
        <v>42139</v>
      </c>
      <c r="B2771" t="s">
        <v>732</v>
      </c>
      <c r="C2771" s="1">
        <v>-3000</v>
      </c>
      <c r="D2771" s="1">
        <v>1632.43</v>
      </c>
      <c r="E2771" s="42">
        <v>3000</v>
      </c>
      <c r="F2771" s="241" t="s">
        <v>30</v>
      </c>
      <c r="G2771" s="242" t="s">
        <v>58</v>
      </c>
      <c r="H2771" s="243" t="s">
        <v>20</v>
      </c>
      <c r="I2771" s="13">
        <v>5</v>
      </c>
      <c r="J2771" s="14">
        <v>2015</v>
      </c>
      <c r="K2771" s="246" t="s">
        <v>158</v>
      </c>
      <c r="L2771" s="247" t="s">
        <v>59</v>
      </c>
      <c r="M2771" s="247" t="s">
        <v>23</v>
      </c>
      <c r="N2771" s="15" t="s">
        <v>20</v>
      </c>
      <c r="O2771" s="15" t="s">
        <v>24</v>
      </c>
      <c r="P2771" s="46" t="s">
        <v>168</v>
      </c>
      <c r="Q2771" s="46" t="s">
        <v>58</v>
      </c>
    </row>
    <row r="2772" spans="1:17" hidden="1">
      <c r="A2772" s="12">
        <v>42139</v>
      </c>
      <c r="B2772" t="s">
        <v>733</v>
      </c>
      <c r="C2772" s="1">
        <v>-3</v>
      </c>
      <c r="D2772" s="1">
        <v>1629.43</v>
      </c>
      <c r="E2772" s="42">
        <v>3</v>
      </c>
      <c r="F2772" s="241" t="s">
        <v>30</v>
      </c>
      <c r="G2772" s="242" t="s">
        <v>58</v>
      </c>
      <c r="H2772" s="243" t="s">
        <v>20</v>
      </c>
      <c r="I2772" s="13">
        <v>5</v>
      </c>
      <c r="J2772" s="14">
        <v>2015</v>
      </c>
      <c r="K2772" s="246" t="s">
        <v>53</v>
      </c>
      <c r="L2772" s="247" t="s">
        <v>52</v>
      </c>
      <c r="M2772" s="247" t="s">
        <v>23</v>
      </c>
      <c r="N2772" s="15" t="s">
        <v>28</v>
      </c>
      <c r="O2772" s="15" t="s">
        <v>29</v>
      </c>
      <c r="P2772" s="46" t="s">
        <v>161</v>
      </c>
      <c r="Q2772" s="46" t="s">
        <v>58</v>
      </c>
    </row>
    <row r="2773" spans="1:17" hidden="1">
      <c r="A2773" s="12">
        <v>42142</v>
      </c>
      <c r="B2773" t="s">
        <v>734</v>
      </c>
      <c r="C2773" s="1">
        <v>11456.46</v>
      </c>
      <c r="D2773" s="1">
        <v>13085.89</v>
      </c>
      <c r="E2773" s="42">
        <v>-11456.46</v>
      </c>
      <c r="F2773" s="241" t="s">
        <v>18</v>
      </c>
      <c r="G2773" s="242" t="s">
        <v>58</v>
      </c>
      <c r="H2773" s="243" t="s">
        <v>20</v>
      </c>
      <c r="I2773" s="13">
        <v>5</v>
      </c>
      <c r="J2773" s="14">
        <v>2015</v>
      </c>
      <c r="K2773" s="244" t="s">
        <v>26</v>
      </c>
      <c r="L2773" s="245" t="s">
        <v>54</v>
      </c>
      <c r="M2773" s="245" t="s">
        <v>279</v>
      </c>
      <c r="N2773" s="15" t="s">
        <v>28</v>
      </c>
      <c r="O2773" s="15" t="s">
        <v>29</v>
      </c>
      <c r="P2773" s="46" t="s">
        <v>163</v>
      </c>
      <c r="Q2773" s="46" t="s">
        <v>58</v>
      </c>
    </row>
    <row r="2774" spans="1:17" hidden="1">
      <c r="A2774" s="12">
        <v>42142</v>
      </c>
      <c r="B2774" t="s">
        <v>25</v>
      </c>
      <c r="C2774" s="1">
        <v>891.93</v>
      </c>
      <c r="D2774" s="1">
        <v>13977.82</v>
      </c>
      <c r="E2774" s="42">
        <v>-891.93</v>
      </c>
      <c r="F2774" s="241" t="s">
        <v>18</v>
      </c>
      <c r="G2774" s="242" t="s">
        <v>58</v>
      </c>
      <c r="H2774" s="243" t="s">
        <v>20</v>
      </c>
      <c r="I2774" s="13">
        <v>5</v>
      </c>
      <c r="J2774" s="14">
        <v>2015</v>
      </c>
      <c r="K2774" s="244" t="s">
        <v>26</v>
      </c>
      <c r="L2774" s="245" t="s">
        <v>27</v>
      </c>
      <c r="M2774" s="245" t="s">
        <v>27</v>
      </c>
      <c r="N2774" s="15" t="s">
        <v>28</v>
      </c>
      <c r="O2774" s="15" t="s">
        <v>29</v>
      </c>
      <c r="P2774" s="46" t="s">
        <v>163</v>
      </c>
      <c r="Q2774" s="46" t="s">
        <v>58</v>
      </c>
    </row>
    <row r="2775" spans="1:17" hidden="1">
      <c r="A2775" s="12">
        <v>42142</v>
      </c>
      <c r="B2775" t="s">
        <v>735</v>
      </c>
      <c r="C2775" s="1">
        <v>862.34</v>
      </c>
      <c r="D2775" s="1">
        <v>14840.16</v>
      </c>
      <c r="E2775" s="42">
        <v>-862.34</v>
      </c>
      <c r="F2775" s="241" t="s">
        <v>18</v>
      </c>
      <c r="G2775" s="242" t="s">
        <v>58</v>
      </c>
      <c r="H2775" s="243" t="s">
        <v>20</v>
      </c>
      <c r="I2775" s="13">
        <v>5</v>
      </c>
      <c r="J2775" s="14">
        <v>2015</v>
      </c>
      <c r="K2775" s="246" t="s">
        <v>26</v>
      </c>
      <c r="L2775" s="247" t="s">
        <v>165</v>
      </c>
      <c r="M2775" s="247" t="s">
        <v>270</v>
      </c>
      <c r="N2775" s="15" t="s">
        <v>28</v>
      </c>
      <c r="O2775" s="15" t="s">
        <v>29</v>
      </c>
      <c r="P2775" s="46" t="s">
        <v>163</v>
      </c>
      <c r="Q2775" s="46" t="s">
        <v>58</v>
      </c>
    </row>
    <row r="2776" spans="1:17" hidden="1">
      <c r="A2776" s="12">
        <v>42142</v>
      </c>
      <c r="B2776" t="s">
        <v>25</v>
      </c>
      <c r="C2776" s="1">
        <v>273.64999999999998</v>
      </c>
      <c r="D2776" s="1">
        <v>15113.81</v>
      </c>
      <c r="E2776" s="42">
        <v>-273.64999999999998</v>
      </c>
      <c r="F2776" s="241" t="s">
        <v>18</v>
      </c>
      <c r="G2776" s="242" t="s">
        <v>58</v>
      </c>
      <c r="H2776" s="243" t="s">
        <v>20</v>
      </c>
      <c r="I2776" s="13">
        <v>5</v>
      </c>
      <c r="J2776" s="14">
        <v>2015</v>
      </c>
      <c r="K2776" s="244" t="s">
        <v>26</v>
      </c>
      <c r="L2776" s="245" t="s">
        <v>27</v>
      </c>
      <c r="M2776" s="245" t="s">
        <v>27</v>
      </c>
      <c r="N2776" s="15" t="s">
        <v>28</v>
      </c>
      <c r="O2776" s="15" t="s">
        <v>29</v>
      </c>
      <c r="P2776" s="46" t="s">
        <v>163</v>
      </c>
      <c r="Q2776" s="46" t="s">
        <v>58</v>
      </c>
    </row>
    <row r="2777" spans="1:17" hidden="1">
      <c r="A2777" s="12">
        <v>42142</v>
      </c>
      <c r="B2777" t="s">
        <v>25</v>
      </c>
      <c r="C2777" s="1">
        <v>182.85</v>
      </c>
      <c r="D2777" s="1">
        <v>15296.66</v>
      </c>
      <c r="E2777" s="42">
        <v>-182.85</v>
      </c>
      <c r="F2777" s="241" t="s">
        <v>18</v>
      </c>
      <c r="G2777" s="242" t="s">
        <v>58</v>
      </c>
      <c r="H2777" s="243" t="s">
        <v>20</v>
      </c>
      <c r="I2777" s="13">
        <v>5</v>
      </c>
      <c r="J2777" s="14">
        <v>2015</v>
      </c>
      <c r="K2777" s="244" t="s">
        <v>26</v>
      </c>
      <c r="L2777" s="245" t="s">
        <v>27</v>
      </c>
      <c r="M2777" s="245" t="s">
        <v>27</v>
      </c>
      <c r="N2777" s="15" t="s">
        <v>28</v>
      </c>
      <c r="O2777" s="15" t="s">
        <v>29</v>
      </c>
      <c r="P2777" s="46" t="s">
        <v>163</v>
      </c>
      <c r="Q2777" s="46" t="s">
        <v>58</v>
      </c>
    </row>
    <row r="2778" spans="1:17" hidden="1">
      <c r="A2778" s="12">
        <v>42142</v>
      </c>
      <c r="B2778" t="s">
        <v>736</v>
      </c>
      <c r="C2778" s="1">
        <v>164.44</v>
      </c>
      <c r="D2778" s="1">
        <v>15461.1</v>
      </c>
      <c r="E2778" s="42">
        <v>-164.44</v>
      </c>
      <c r="F2778" s="241" t="s">
        <v>18</v>
      </c>
      <c r="G2778" s="242" t="s">
        <v>58</v>
      </c>
      <c r="H2778" s="243" t="s">
        <v>20</v>
      </c>
      <c r="I2778" s="13">
        <v>5</v>
      </c>
      <c r="J2778" s="14">
        <v>2015</v>
      </c>
      <c r="K2778" s="246" t="s">
        <v>26</v>
      </c>
      <c r="L2778" s="247" t="s">
        <v>166</v>
      </c>
      <c r="M2778" s="247" t="s">
        <v>266</v>
      </c>
      <c r="N2778" s="15" t="s">
        <v>28</v>
      </c>
      <c r="O2778" s="15" t="s">
        <v>29</v>
      </c>
      <c r="P2778" s="46" t="s">
        <v>163</v>
      </c>
      <c r="Q2778" s="46" t="s">
        <v>58</v>
      </c>
    </row>
    <row r="2779" spans="1:17" hidden="1">
      <c r="A2779" s="12">
        <v>42142</v>
      </c>
      <c r="B2779" t="s">
        <v>737</v>
      </c>
      <c r="C2779" s="1">
        <v>-210.09</v>
      </c>
      <c r="D2779" s="1">
        <v>15251.01</v>
      </c>
      <c r="E2779" s="42">
        <v>210.09</v>
      </c>
      <c r="F2779" s="241" t="s">
        <v>30</v>
      </c>
      <c r="G2779" s="242" t="s">
        <v>58</v>
      </c>
      <c r="H2779" s="243" t="s">
        <v>20</v>
      </c>
      <c r="I2779" s="13">
        <v>5</v>
      </c>
      <c r="J2779" s="14">
        <v>2015</v>
      </c>
      <c r="K2779" s="244" t="s">
        <v>133</v>
      </c>
      <c r="L2779" s="245" t="s">
        <v>90</v>
      </c>
      <c r="M2779" s="245" t="s">
        <v>23</v>
      </c>
      <c r="N2779" s="15" t="s">
        <v>28</v>
      </c>
      <c r="O2779" s="15" t="s">
        <v>24</v>
      </c>
      <c r="P2779" s="46" t="s">
        <v>161</v>
      </c>
      <c r="Q2779" s="46" t="s">
        <v>58</v>
      </c>
    </row>
    <row r="2780" spans="1:17" hidden="1">
      <c r="A2780" s="12">
        <v>42143</v>
      </c>
      <c r="B2780" t="s">
        <v>738</v>
      </c>
      <c r="C2780" s="1">
        <v>950</v>
      </c>
      <c r="D2780" s="1">
        <v>16201.01</v>
      </c>
      <c r="E2780" s="42">
        <v>-950</v>
      </c>
      <c r="F2780" s="241" t="s">
        <v>18</v>
      </c>
      <c r="G2780" s="242" t="s">
        <v>58</v>
      </c>
      <c r="H2780" s="243" t="s">
        <v>20</v>
      </c>
      <c r="I2780" s="13">
        <v>5</v>
      </c>
      <c r="J2780" s="14">
        <v>2015</v>
      </c>
      <c r="K2780" s="244" t="s">
        <v>21</v>
      </c>
      <c r="L2780" s="245" t="s">
        <v>22</v>
      </c>
      <c r="M2780" s="245" t="s">
        <v>23</v>
      </c>
      <c r="N2780" s="15" t="s">
        <v>20</v>
      </c>
      <c r="O2780" s="15" t="s">
        <v>24</v>
      </c>
      <c r="P2780" s="46" t="s">
        <v>171</v>
      </c>
      <c r="Q2780" s="46" t="s">
        <v>58</v>
      </c>
    </row>
    <row r="2781" spans="1:17" hidden="1">
      <c r="A2781" s="12">
        <v>42143</v>
      </c>
      <c r="B2781" t="s">
        <v>25</v>
      </c>
      <c r="C2781" s="1">
        <v>503.93</v>
      </c>
      <c r="D2781" s="1">
        <v>16704.939999999999</v>
      </c>
      <c r="E2781" s="42">
        <v>-503.93</v>
      </c>
      <c r="F2781" s="241" t="s">
        <v>18</v>
      </c>
      <c r="G2781" s="242" t="s">
        <v>58</v>
      </c>
      <c r="H2781" s="243" t="s">
        <v>20</v>
      </c>
      <c r="I2781" s="13">
        <v>5</v>
      </c>
      <c r="J2781" s="14">
        <v>2015</v>
      </c>
      <c r="K2781" s="244" t="s">
        <v>26</v>
      </c>
      <c r="L2781" s="245" t="s">
        <v>27</v>
      </c>
      <c r="M2781" s="245" t="s">
        <v>27</v>
      </c>
      <c r="N2781" s="15" t="s">
        <v>28</v>
      </c>
      <c r="O2781" s="15" t="s">
        <v>29</v>
      </c>
      <c r="P2781" s="46" t="s">
        <v>163</v>
      </c>
      <c r="Q2781" s="46" t="s">
        <v>58</v>
      </c>
    </row>
    <row r="2782" spans="1:17" hidden="1">
      <c r="A2782" s="12">
        <v>42143</v>
      </c>
      <c r="B2782" t="s">
        <v>739</v>
      </c>
      <c r="C2782" s="1">
        <v>-1000</v>
      </c>
      <c r="D2782" s="1">
        <v>15704.94</v>
      </c>
      <c r="E2782" s="42">
        <v>1000</v>
      </c>
      <c r="F2782" s="241" t="s">
        <v>30</v>
      </c>
      <c r="G2782" s="242" t="s">
        <v>58</v>
      </c>
      <c r="H2782" s="243" t="s">
        <v>20</v>
      </c>
      <c r="I2782" s="13">
        <v>5</v>
      </c>
      <c r="J2782" s="14">
        <v>2015</v>
      </c>
      <c r="K2782" s="246" t="s">
        <v>158</v>
      </c>
      <c r="L2782" s="247" t="s">
        <v>59</v>
      </c>
      <c r="M2782" s="247" t="s">
        <v>23</v>
      </c>
      <c r="N2782" s="15" t="s">
        <v>20</v>
      </c>
      <c r="O2782" s="15" t="s">
        <v>24</v>
      </c>
      <c r="P2782" s="46" t="s">
        <v>168</v>
      </c>
      <c r="Q2782" s="46" t="s">
        <v>58</v>
      </c>
    </row>
    <row r="2783" spans="1:17" hidden="1">
      <c r="A2783" s="12">
        <v>42143</v>
      </c>
      <c r="B2783" t="s">
        <v>740</v>
      </c>
      <c r="C2783" s="1">
        <v>-565.28</v>
      </c>
      <c r="D2783" s="1">
        <v>15139.66</v>
      </c>
      <c r="E2783" s="42">
        <v>565.28</v>
      </c>
      <c r="F2783" s="241" t="s">
        <v>30</v>
      </c>
      <c r="G2783" s="242" t="s">
        <v>58</v>
      </c>
      <c r="H2783" s="243" t="s">
        <v>20</v>
      </c>
      <c r="I2783" s="13">
        <v>5</v>
      </c>
      <c r="J2783" s="14">
        <v>2015</v>
      </c>
      <c r="K2783" s="244" t="s">
        <v>197</v>
      </c>
      <c r="L2783" s="245" t="s">
        <v>200</v>
      </c>
      <c r="M2783" s="245" t="s">
        <v>281</v>
      </c>
      <c r="N2783" s="15" t="s">
        <v>28</v>
      </c>
      <c r="O2783" s="15" t="s">
        <v>29</v>
      </c>
      <c r="P2783" s="46" t="s">
        <v>161</v>
      </c>
      <c r="Q2783" s="46" t="s">
        <v>58</v>
      </c>
    </row>
    <row r="2784" spans="1:17" hidden="1">
      <c r="A2784" s="12">
        <v>42143</v>
      </c>
      <c r="B2784" t="s">
        <v>50</v>
      </c>
      <c r="C2784" s="1">
        <v>-15</v>
      </c>
      <c r="D2784" s="1">
        <v>15124.66</v>
      </c>
      <c r="E2784" s="42">
        <v>15</v>
      </c>
      <c r="F2784" s="241" t="s">
        <v>30</v>
      </c>
      <c r="G2784" s="242" t="s">
        <v>58</v>
      </c>
      <c r="H2784" s="243" t="s">
        <v>20</v>
      </c>
      <c r="I2784" s="13">
        <v>5</v>
      </c>
      <c r="J2784" s="14">
        <v>2015</v>
      </c>
      <c r="K2784" s="246" t="s">
        <v>53</v>
      </c>
      <c r="L2784" s="247" t="s">
        <v>52</v>
      </c>
      <c r="M2784" s="247" t="s">
        <v>23</v>
      </c>
      <c r="N2784" s="15" t="s">
        <v>28</v>
      </c>
      <c r="O2784" s="15" t="s">
        <v>29</v>
      </c>
      <c r="P2784" s="46" t="s">
        <v>161</v>
      </c>
      <c r="Q2784" s="46" t="s">
        <v>58</v>
      </c>
    </row>
    <row r="2785" spans="1:17" hidden="1">
      <c r="A2785" s="12">
        <v>42144</v>
      </c>
      <c r="B2785" t="s">
        <v>741</v>
      </c>
      <c r="C2785" s="1">
        <v>878.93</v>
      </c>
      <c r="D2785" s="1">
        <v>16003.59</v>
      </c>
      <c r="E2785" s="42">
        <v>-878.93</v>
      </c>
      <c r="F2785" s="241" t="s">
        <v>18</v>
      </c>
      <c r="G2785" s="242" t="s">
        <v>58</v>
      </c>
      <c r="H2785" s="243" t="s">
        <v>20</v>
      </c>
      <c r="I2785" s="13">
        <v>5</v>
      </c>
      <c r="J2785" s="14">
        <v>2015</v>
      </c>
      <c r="K2785" s="246" t="s">
        <v>26</v>
      </c>
      <c r="L2785" s="247" t="s">
        <v>167</v>
      </c>
      <c r="M2785" s="249" t="s">
        <v>268</v>
      </c>
      <c r="N2785" s="15" t="s">
        <v>28</v>
      </c>
      <c r="O2785" s="15" t="s">
        <v>29</v>
      </c>
      <c r="P2785" s="46" t="s">
        <v>163</v>
      </c>
      <c r="Q2785" s="46" t="s">
        <v>58</v>
      </c>
    </row>
    <row r="2786" spans="1:17" hidden="1">
      <c r="A2786" s="12">
        <v>42144</v>
      </c>
      <c r="B2786" t="s">
        <v>25</v>
      </c>
      <c r="C2786" s="1">
        <v>188.52</v>
      </c>
      <c r="D2786" s="1">
        <v>16192.11</v>
      </c>
      <c r="E2786" s="42">
        <v>-188.52</v>
      </c>
      <c r="F2786" s="241" t="s">
        <v>18</v>
      </c>
      <c r="G2786" s="242" t="s">
        <v>58</v>
      </c>
      <c r="H2786" s="243" t="s">
        <v>20</v>
      </c>
      <c r="I2786" s="13">
        <v>5</v>
      </c>
      <c r="J2786" s="14">
        <v>2015</v>
      </c>
      <c r="K2786" s="244" t="s">
        <v>26</v>
      </c>
      <c r="L2786" s="245" t="s">
        <v>27</v>
      </c>
      <c r="M2786" s="245" t="s">
        <v>27</v>
      </c>
      <c r="N2786" s="15" t="s">
        <v>28</v>
      </c>
      <c r="O2786" s="15" t="s">
        <v>29</v>
      </c>
      <c r="P2786" s="46" t="s">
        <v>163</v>
      </c>
      <c r="Q2786" s="46" t="s">
        <v>58</v>
      </c>
    </row>
    <row r="2787" spans="1:17" hidden="1">
      <c r="A2787" s="12">
        <v>42144</v>
      </c>
      <c r="B2787" t="s">
        <v>69</v>
      </c>
      <c r="C2787" s="1">
        <v>-456.92</v>
      </c>
      <c r="D2787" s="1">
        <v>15735.19</v>
      </c>
      <c r="E2787" s="42">
        <v>456.92</v>
      </c>
      <c r="F2787" s="241" t="s">
        <v>30</v>
      </c>
      <c r="G2787" s="242" t="s">
        <v>58</v>
      </c>
      <c r="H2787" s="243" t="s">
        <v>20</v>
      </c>
      <c r="I2787" s="13">
        <v>5</v>
      </c>
      <c r="J2787" s="14">
        <v>2015</v>
      </c>
      <c r="K2787" s="244" t="s">
        <v>70</v>
      </c>
      <c r="L2787" s="245" t="s">
        <v>614</v>
      </c>
      <c r="M2787" s="245" t="s">
        <v>281</v>
      </c>
      <c r="N2787" s="15" t="s">
        <v>28</v>
      </c>
      <c r="O2787" s="15" t="s">
        <v>29</v>
      </c>
      <c r="P2787" s="46" t="s">
        <v>161</v>
      </c>
      <c r="Q2787" s="46" t="s">
        <v>58</v>
      </c>
    </row>
    <row r="2788" spans="1:17" hidden="1">
      <c r="A2788" s="12">
        <v>42144</v>
      </c>
      <c r="B2788" t="s">
        <v>69</v>
      </c>
      <c r="C2788" s="1">
        <v>-408.35</v>
      </c>
      <c r="D2788" s="1">
        <v>15326.84</v>
      </c>
      <c r="E2788" s="42">
        <v>408.35</v>
      </c>
      <c r="F2788" s="241" t="s">
        <v>30</v>
      </c>
      <c r="G2788" s="242" t="s">
        <v>58</v>
      </c>
      <c r="H2788" s="243" t="s">
        <v>20</v>
      </c>
      <c r="I2788" s="13">
        <v>5</v>
      </c>
      <c r="J2788" s="14">
        <v>2015</v>
      </c>
      <c r="K2788" s="244" t="s">
        <v>70</v>
      </c>
      <c r="L2788" s="245" t="s">
        <v>71</v>
      </c>
      <c r="M2788" s="245" t="s">
        <v>299</v>
      </c>
      <c r="N2788" s="15" t="s">
        <v>28</v>
      </c>
      <c r="O2788" s="15" t="s">
        <v>29</v>
      </c>
      <c r="P2788" s="46" t="s">
        <v>161</v>
      </c>
      <c r="Q2788" s="46" t="s">
        <v>58</v>
      </c>
    </row>
    <row r="2789" spans="1:17" hidden="1">
      <c r="A2789" s="12">
        <v>42144</v>
      </c>
      <c r="B2789" t="s">
        <v>69</v>
      </c>
      <c r="C2789" s="1">
        <v>-309.95</v>
      </c>
      <c r="D2789" s="1">
        <v>15016.89</v>
      </c>
      <c r="E2789" s="42">
        <v>309.95</v>
      </c>
      <c r="F2789" s="241" t="s">
        <v>30</v>
      </c>
      <c r="G2789" s="242" t="s">
        <v>58</v>
      </c>
      <c r="H2789" s="243" t="s">
        <v>20</v>
      </c>
      <c r="I2789" s="13">
        <v>5</v>
      </c>
      <c r="J2789" s="14">
        <v>2015</v>
      </c>
      <c r="K2789" s="244" t="s">
        <v>70</v>
      </c>
      <c r="L2789" s="245" t="s">
        <v>177</v>
      </c>
      <c r="M2789" s="245" t="s">
        <v>299</v>
      </c>
      <c r="N2789" s="15" t="s">
        <v>28</v>
      </c>
      <c r="O2789" s="15" t="s">
        <v>29</v>
      </c>
      <c r="P2789" s="46" t="s">
        <v>161</v>
      </c>
      <c r="Q2789" s="46" t="s">
        <v>58</v>
      </c>
    </row>
    <row r="2790" spans="1:17" hidden="1">
      <c r="A2790" s="12">
        <v>42145</v>
      </c>
      <c r="B2790" t="s">
        <v>25</v>
      </c>
      <c r="C2790" s="1">
        <v>292.27</v>
      </c>
      <c r="D2790" s="1">
        <v>15309.16</v>
      </c>
      <c r="E2790" s="42">
        <v>-292.27</v>
      </c>
      <c r="F2790" s="241" t="s">
        <v>18</v>
      </c>
      <c r="G2790" s="242" t="s">
        <v>58</v>
      </c>
      <c r="H2790" s="243" t="s">
        <v>20</v>
      </c>
      <c r="I2790" s="13">
        <v>5</v>
      </c>
      <c r="J2790" s="14">
        <v>2015</v>
      </c>
      <c r="K2790" s="244" t="s">
        <v>26</v>
      </c>
      <c r="L2790" s="245" t="s">
        <v>27</v>
      </c>
      <c r="M2790" s="245" t="s">
        <v>27</v>
      </c>
      <c r="N2790" s="15" t="s">
        <v>28</v>
      </c>
      <c r="O2790" s="15" t="s">
        <v>29</v>
      </c>
      <c r="P2790" s="46" t="s">
        <v>163</v>
      </c>
      <c r="Q2790" s="46" t="s">
        <v>58</v>
      </c>
    </row>
    <row r="2791" spans="1:17" hidden="1">
      <c r="A2791" s="12">
        <v>42145</v>
      </c>
      <c r="B2791" t="s">
        <v>742</v>
      </c>
      <c r="C2791" s="1">
        <v>-1400</v>
      </c>
      <c r="D2791" s="1">
        <v>13909.16</v>
      </c>
      <c r="E2791" s="42">
        <v>1400</v>
      </c>
      <c r="F2791" s="241" t="s">
        <v>30</v>
      </c>
      <c r="G2791" s="242" t="s">
        <v>58</v>
      </c>
      <c r="H2791" s="243" t="s">
        <v>20</v>
      </c>
      <c r="I2791" s="13">
        <v>5</v>
      </c>
      <c r="J2791" s="14">
        <v>2015</v>
      </c>
      <c r="K2791" s="246" t="s">
        <v>158</v>
      </c>
      <c r="L2791" s="247" t="s">
        <v>59</v>
      </c>
      <c r="M2791" s="247" t="s">
        <v>23</v>
      </c>
      <c r="N2791" s="15" t="s">
        <v>20</v>
      </c>
      <c r="O2791" s="15" t="s">
        <v>24</v>
      </c>
      <c r="P2791" s="46" t="s">
        <v>168</v>
      </c>
      <c r="Q2791" s="46" t="s">
        <v>58</v>
      </c>
    </row>
    <row r="2792" spans="1:17" hidden="1">
      <c r="A2792" s="12">
        <v>42145</v>
      </c>
      <c r="B2792" t="s">
        <v>50</v>
      </c>
      <c r="C2792" s="1">
        <v>-15</v>
      </c>
      <c r="D2792" s="1">
        <v>13894.16</v>
      </c>
      <c r="E2792" s="42">
        <v>15</v>
      </c>
      <c r="F2792" s="241" t="s">
        <v>30</v>
      </c>
      <c r="G2792" s="242" t="s">
        <v>58</v>
      </c>
      <c r="H2792" s="243" t="s">
        <v>20</v>
      </c>
      <c r="I2792" s="13">
        <v>5</v>
      </c>
      <c r="J2792" s="14">
        <v>2015</v>
      </c>
      <c r="K2792" s="246" t="s">
        <v>53</v>
      </c>
      <c r="L2792" s="247" t="s">
        <v>52</v>
      </c>
      <c r="M2792" s="247" t="s">
        <v>23</v>
      </c>
      <c r="N2792" s="15" t="s">
        <v>28</v>
      </c>
      <c r="O2792" s="15" t="s">
        <v>29</v>
      </c>
      <c r="P2792" s="46" t="s">
        <v>161</v>
      </c>
      <c r="Q2792" s="46" t="s">
        <v>58</v>
      </c>
    </row>
    <row r="2793" spans="1:17" hidden="1">
      <c r="A2793" s="12">
        <v>42146</v>
      </c>
      <c r="B2793" t="s">
        <v>743</v>
      </c>
      <c r="C2793" s="1">
        <v>6526.92</v>
      </c>
      <c r="D2793" s="1">
        <v>20421.080000000002</v>
      </c>
      <c r="E2793" s="42">
        <v>-6526.92</v>
      </c>
      <c r="F2793" s="241" t="s">
        <v>18</v>
      </c>
      <c r="G2793" s="242" t="s">
        <v>58</v>
      </c>
      <c r="H2793" s="243" t="s">
        <v>20</v>
      </c>
      <c r="I2793" s="13">
        <v>5</v>
      </c>
      <c r="J2793" s="14">
        <v>2015</v>
      </c>
      <c r="K2793" s="244" t="s">
        <v>26</v>
      </c>
      <c r="L2793" s="245" t="s">
        <v>54</v>
      </c>
      <c r="M2793" s="245" t="s">
        <v>279</v>
      </c>
      <c r="N2793" s="15" t="s">
        <v>28</v>
      </c>
      <c r="O2793" s="15" t="s">
        <v>29</v>
      </c>
      <c r="P2793" s="46" t="s">
        <v>163</v>
      </c>
      <c r="Q2793" s="46" t="s">
        <v>58</v>
      </c>
    </row>
    <row r="2794" spans="1:17" hidden="1">
      <c r="A2794" s="12">
        <v>42146</v>
      </c>
      <c r="B2794" t="s">
        <v>25</v>
      </c>
      <c r="C2794" s="1">
        <v>525.48</v>
      </c>
      <c r="D2794" s="1">
        <v>20946.560000000001</v>
      </c>
      <c r="E2794" s="42">
        <v>-525.48</v>
      </c>
      <c r="F2794" s="241" t="s">
        <v>18</v>
      </c>
      <c r="G2794" s="242" t="s">
        <v>58</v>
      </c>
      <c r="H2794" s="243" t="s">
        <v>20</v>
      </c>
      <c r="I2794" s="13">
        <v>5</v>
      </c>
      <c r="J2794" s="14">
        <v>2015</v>
      </c>
      <c r="K2794" s="244" t="s">
        <v>26</v>
      </c>
      <c r="L2794" s="245" t="s">
        <v>27</v>
      </c>
      <c r="M2794" s="245" t="s">
        <v>27</v>
      </c>
      <c r="N2794" s="15" t="s">
        <v>28</v>
      </c>
      <c r="O2794" s="15" t="s">
        <v>29</v>
      </c>
      <c r="P2794" s="46" t="s">
        <v>163</v>
      </c>
      <c r="Q2794" s="46" t="s">
        <v>58</v>
      </c>
    </row>
    <row r="2795" spans="1:17" hidden="1">
      <c r="A2795" s="12">
        <v>42146</v>
      </c>
      <c r="B2795" t="s">
        <v>744</v>
      </c>
      <c r="C2795" s="1">
        <v>-11218</v>
      </c>
      <c r="D2795" s="1">
        <v>9728.56</v>
      </c>
      <c r="E2795" s="42">
        <v>11218</v>
      </c>
      <c r="F2795" s="241" t="s">
        <v>30</v>
      </c>
      <c r="G2795" s="242" t="s">
        <v>58</v>
      </c>
      <c r="H2795" s="243" t="s">
        <v>20</v>
      </c>
      <c r="I2795" s="13">
        <v>5</v>
      </c>
      <c r="J2795" s="14">
        <v>2015</v>
      </c>
      <c r="K2795" s="244" t="s">
        <v>31</v>
      </c>
      <c r="L2795" s="245" t="s">
        <v>32</v>
      </c>
      <c r="M2795" s="245" t="s">
        <v>23</v>
      </c>
      <c r="N2795" s="15" t="s">
        <v>28</v>
      </c>
      <c r="O2795" s="15" t="s">
        <v>24</v>
      </c>
      <c r="P2795" s="46" t="s">
        <v>161</v>
      </c>
      <c r="Q2795" s="46" t="s">
        <v>58</v>
      </c>
    </row>
    <row r="2796" spans="1:17" hidden="1">
      <c r="A2796" s="12">
        <v>42146</v>
      </c>
      <c r="B2796" t="s">
        <v>745</v>
      </c>
      <c r="C2796" s="1">
        <v>-2000</v>
      </c>
      <c r="D2796" s="1">
        <v>7728.56</v>
      </c>
      <c r="E2796" s="42">
        <v>2000</v>
      </c>
      <c r="F2796" s="241" t="s">
        <v>30</v>
      </c>
      <c r="G2796" s="242" t="s">
        <v>58</v>
      </c>
      <c r="H2796" s="243" t="s">
        <v>20</v>
      </c>
      <c r="I2796" s="13">
        <v>5</v>
      </c>
      <c r="J2796" s="14">
        <v>2015</v>
      </c>
      <c r="K2796" s="246" t="s">
        <v>158</v>
      </c>
      <c r="L2796" s="247" t="s">
        <v>59</v>
      </c>
      <c r="M2796" s="247" t="s">
        <v>23</v>
      </c>
      <c r="N2796" s="15" t="s">
        <v>20</v>
      </c>
      <c r="O2796" s="15" t="s">
        <v>24</v>
      </c>
      <c r="P2796" s="46" t="s">
        <v>168</v>
      </c>
      <c r="Q2796" s="46" t="s">
        <v>58</v>
      </c>
    </row>
    <row r="2797" spans="1:17" hidden="1">
      <c r="A2797" s="12">
        <v>42146</v>
      </c>
      <c r="B2797" t="s">
        <v>746</v>
      </c>
      <c r="C2797" s="1">
        <v>-7500</v>
      </c>
      <c r="D2797" s="1">
        <v>228.56</v>
      </c>
      <c r="E2797" s="42">
        <v>7500</v>
      </c>
      <c r="F2797" s="241" t="s">
        <v>30</v>
      </c>
      <c r="G2797" s="242" t="s">
        <v>58</v>
      </c>
      <c r="H2797" s="243" t="s">
        <v>20</v>
      </c>
      <c r="I2797" s="13">
        <v>5</v>
      </c>
      <c r="J2797" s="14">
        <v>2015</v>
      </c>
      <c r="K2797" s="246" t="s">
        <v>19</v>
      </c>
      <c r="L2797" s="247" t="s">
        <v>59</v>
      </c>
      <c r="M2797" s="247" t="s">
        <v>23</v>
      </c>
      <c r="N2797" s="15" t="s">
        <v>20</v>
      </c>
      <c r="O2797" s="15" t="s">
        <v>24</v>
      </c>
      <c r="P2797" s="46" t="s">
        <v>60</v>
      </c>
      <c r="Q2797" s="46" t="s">
        <v>58</v>
      </c>
    </row>
    <row r="2798" spans="1:17" hidden="1">
      <c r="A2798" s="12">
        <v>42146</v>
      </c>
      <c r="B2798" t="s">
        <v>50</v>
      </c>
      <c r="C2798" s="1">
        <v>-45</v>
      </c>
      <c r="D2798" s="1">
        <v>183.56</v>
      </c>
      <c r="E2798" s="42">
        <v>45</v>
      </c>
      <c r="F2798" s="241" t="s">
        <v>30</v>
      </c>
      <c r="G2798" s="242" t="s">
        <v>58</v>
      </c>
      <c r="H2798" s="243" t="s">
        <v>20</v>
      </c>
      <c r="I2798" s="13">
        <v>5</v>
      </c>
      <c r="J2798" s="14">
        <v>2015</v>
      </c>
      <c r="K2798" s="246" t="s">
        <v>51</v>
      </c>
      <c r="L2798" s="247" t="s">
        <v>52</v>
      </c>
      <c r="M2798" s="247" t="s">
        <v>23</v>
      </c>
      <c r="N2798" s="15" t="s">
        <v>28</v>
      </c>
      <c r="O2798" s="15" t="s">
        <v>29</v>
      </c>
      <c r="P2798" s="46" t="s">
        <v>161</v>
      </c>
      <c r="Q2798" s="46" t="s">
        <v>58</v>
      </c>
    </row>
    <row r="2799" spans="1:17" hidden="1">
      <c r="A2799" s="12">
        <v>42150</v>
      </c>
      <c r="B2799" t="s">
        <v>25</v>
      </c>
      <c r="C2799" s="1">
        <v>2490.85</v>
      </c>
      <c r="D2799" s="1">
        <v>2674.41</v>
      </c>
      <c r="E2799" s="42">
        <v>-2490.85</v>
      </c>
      <c r="F2799" s="241" t="s">
        <v>18</v>
      </c>
      <c r="G2799" s="242" t="s">
        <v>58</v>
      </c>
      <c r="H2799" s="243" t="s">
        <v>20</v>
      </c>
      <c r="I2799" s="13">
        <v>5</v>
      </c>
      <c r="J2799" s="14">
        <v>2015</v>
      </c>
      <c r="K2799" s="244" t="s">
        <v>26</v>
      </c>
      <c r="L2799" s="245" t="s">
        <v>27</v>
      </c>
      <c r="M2799" s="245" t="s">
        <v>27</v>
      </c>
      <c r="N2799" s="15" t="s">
        <v>28</v>
      </c>
      <c r="O2799" s="15" t="s">
        <v>29</v>
      </c>
      <c r="P2799" s="46" t="s">
        <v>163</v>
      </c>
      <c r="Q2799" s="46" t="s">
        <v>58</v>
      </c>
    </row>
    <row r="2800" spans="1:17" hidden="1">
      <c r="A2800" s="12">
        <v>42150</v>
      </c>
      <c r="B2800" t="s">
        <v>25</v>
      </c>
      <c r="C2800" s="1">
        <v>610.99</v>
      </c>
      <c r="D2800" s="1">
        <v>3285.4</v>
      </c>
      <c r="E2800" s="42">
        <v>-610.99</v>
      </c>
      <c r="F2800" s="241" t="s">
        <v>18</v>
      </c>
      <c r="G2800" s="242" t="s">
        <v>58</v>
      </c>
      <c r="H2800" s="243" t="s">
        <v>20</v>
      </c>
      <c r="I2800" s="13">
        <v>5</v>
      </c>
      <c r="J2800" s="14">
        <v>2015</v>
      </c>
      <c r="K2800" s="244" t="s">
        <v>26</v>
      </c>
      <c r="L2800" s="245" t="s">
        <v>27</v>
      </c>
      <c r="M2800" s="245" t="s">
        <v>27</v>
      </c>
      <c r="N2800" s="15" t="s">
        <v>28</v>
      </c>
      <c r="O2800" s="15" t="s">
        <v>29</v>
      </c>
      <c r="P2800" s="46" t="s">
        <v>163</v>
      </c>
      <c r="Q2800" s="46" t="s">
        <v>58</v>
      </c>
    </row>
    <row r="2801" spans="1:17" hidden="1">
      <c r="A2801" s="12">
        <v>42150</v>
      </c>
      <c r="B2801" t="s">
        <v>25</v>
      </c>
      <c r="C2801" s="1">
        <v>211.57</v>
      </c>
      <c r="D2801" s="1">
        <v>3496.97</v>
      </c>
      <c r="E2801" s="42">
        <v>-211.57</v>
      </c>
      <c r="F2801" s="241" t="s">
        <v>18</v>
      </c>
      <c r="G2801" s="242" t="s">
        <v>58</v>
      </c>
      <c r="H2801" s="243" t="s">
        <v>20</v>
      </c>
      <c r="I2801" s="13">
        <v>5</v>
      </c>
      <c r="J2801" s="14">
        <v>2015</v>
      </c>
      <c r="K2801" s="244" t="s">
        <v>26</v>
      </c>
      <c r="L2801" s="245" t="s">
        <v>27</v>
      </c>
      <c r="M2801" s="245" t="s">
        <v>27</v>
      </c>
      <c r="N2801" s="15" t="s">
        <v>28</v>
      </c>
      <c r="O2801" s="15" t="s">
        <v>29</v>
      </c>
      <c r="P2801" s="46" t="s">
        <v>163</v>
      </c>
      <c r="Q2801" s="46" t="s">
        <v>58</v>
      </c>
    </row>
    <row r="2802" spans="1:17" hidden="1">
      <c r="A2802" s="12">
        <v>42150</v>
      </c>
      <c r="B2802" t="s">
        <v>747</v>
      </c>
      <c r="C2802" s="1">
        <v>200</v>
      </c>
      <c r="D2802" s="1">
        <v>3696.97</v>
      </c>
      <c r="E2802" s="42">
        <v>-200</v>
      </c>
      <c r="F2802" s="241" t="s">
        <v>18</v>
      </c>
      <c r="G2802" s="242" t="s">
        <v>58</v>
      </c>
      <c r="H2802" s="243" t="s">
        <v>20</v>
      </c>
      <c r="I2802" s="13">
        <v>5</v>
      </c>
      <c r="J2802" s="14">
        <v>2015</v>
      </c>
      <c r="K2802" s="246" t="s">
        <v>158</v>
      </c>
      <c r="L2802" s="247" t="s">
        <v>59</v>
      </c>
      <c r="M2802" s="247" t="s">
        <v>23</v>
      </c>
      <c r="N2802" s="15" t="s">
        <v>20</v>
      </c>
      <c r="O2802" s="15" t="s">
        <v>24</v>
      </c>
      <c r="P2802" s="46" t="s">
        <v>169</v>
      </c>
      <c r="Q2802" s="46" t="s">
        <v>58</v>
      </c>
    </row>
    <row r="2803" spans="1:17" hidden="1">
      <c r="A2803" s="12">
        <v>42150</v>
      </c>
      <c r="B2803" t="s">
        <v>748</v>
      </c>
      <c r="C2803" s="1">
        <v>162.28</v>
      </c>
      <c r="D2803" s="1">
        <v>3859.25</v>
      </c>
      <c r="E2803" s="42">
        <v>-162.28</v>
      </c>
      <c r="F2803" s="241" t="s">
        <v>18</v>
      </c>
      <c r="G2803" s="242" t="s">
        <v>58</v>
      </c>
      <c r="H2803" s="243" t="s">
        <v>20</v>
      </c>
      <c r="I2803" s="13">
        <v>5</v>
      </c>
      <c r="J2803" s="14">
        <v>2015</v>
      </c>
      <c r="K2803" s="246" t="s">
        <v>26</v>
      </c>
      <c r="L2803" s="247" t="s">
        <v>162</v>
      </c>
      <c r="M2803" s="247" t="s">
        <v>264</v>
      </c>
      <c r="N2803" s="15" t="s">
        <v>28</v>
      </c>
      <c r="O2803" s="15" t="s">
        <v>29</v>
      </c>
      <c r="P2803" s="46" t="s">
        <v>163</v>
      </c>
      <c r="Q2803" s="46" t="s">
        <v>58</v>
      </c>
    </row>
    <row r="2804" spans="1:17" hidden="1">
      <c r="A2804" s="12">
        <v>42150</v>
      </c>
      <c r="B2804" t="s">
        <v>25</v>
      </c>
      <c r="C2804" s="1">
        <v>36.950000000000003</v>
      </c>
      <c r="D2804" s="1">
        <v>3896.2</v>
      </c>
      <c r="E2804" s="42">
        <v>-36.950000000000003</v>
      </c>
      <c r="F2804" s="241" t="s">
        <v>18</v>
      </c>
      <c r="G2804" s="242" t="s">
        <v>58</v>
      </c>
      <c r="H2804" s="243" t="s">
        <v>20</v>
      </c>
      <c r="I2804" s="13">
        <v>5</v>
      </c>
      <c r="J2804" s="14">
        <v>2015</v>
      </c>
      <c r="K2804" s="244" t="s">
        <v>26</v>
      </c>
      <c r="L2804" s="245" t="s">
        <v>27</v>
      </c>
      <c r="M2804" s="245" t="s">
        <v>27</v>
      </c>
      <c r="N2804" s="15" t="s">
        <v>28</v>
      </c>
      <c r="O2804" s="15" t="s">
        <v>29</v>
      </c>
      <c r="P2804" s="46" t="s">
        <v>163</v>
      </c>
      <c r="Q2804" s="46" t="s">
        <v>58</v>
      </c>
    </row>
    <row r="2805" spans="1:17" hidden="1">
      <c r="A2805" s="12">
        <v>42150</v>
      </c>
      <c r="B2805" t="s">
        <v>749</v>
      </c>
      <c r="C2805" s="1">
        <v>-500</v>
      </c>
      <c r="D2805" s="1">
        <v>3396.2</v>
      </c>
      <c r="E2805" s="42">
        <v>500</v>
      </c>
      <c r="F2805" s="241" t="s">
        <v>30</v>
      </c>
      <c r="G2805" s="242" t="s">
        <v>58</v>
      </c>
      <c r="H2805" s="243" t="s">
        <v>20</v>
      </c>
      <c r="I2805" s="13">
        <v>5</v>
      </c>
      <c r="J2805" s="14">
        <v>2015</v>
      </c>
      <c r="K2805" s="246" t="s">
        <v>19</v>
      </c>
      <c r="L2805" s="247" t="s">
        <v>59</v>
      </c>
      <c r="M2805" s="247" t="s">
        <v>23</v>
      </c>
      <c r="N2805" s="15" t="s">
        <v>20</v>
      </c>
      <c r="O2805" s="15" t="s">
        <v>24</v>
      </c>
      <c r="P2805" s="46" t="s">
        <v>60</v>
      </c>
      <c r="Q2805" s="46" t="s">
        <v>58</v>
      </c>
    </row>
    <row r="2806" spans="1:17" hidden="1">
      <c r="A2806" s="12">
        <v>42150</v>
      </c>
      <c r="B2806" t="s">
        <v>750</v>
      </c>
      <c r="C2806" s="1">
        <v>-2000</v>
      </c>
      <c r="D2806" s="1">
        <v>1396.2</v>
      </c>
      <c r="E2806" s="42">
        <v>2000</v>
      </c>
      <c r="F2806" s="241" t="s">
        <v>30</v>
      </c>
      <c r="G2806" s="242" t="s">
        <v>58</v>
      </c>
      <c r="H2806" s="243" t="s">
        <v>20</v>
      </c>
      <c r="I2806" s="13">
        <v>5</v>
      </c>
      <c r="J2806" s="14">
        <v>2015</v>
      </c>
      <c r="K2806" s="246" t="s">
        <v>158</v>
      </c>
      <c r="L2806" s="247" t="s">
        <v>59</v>
      </c>
      <c r="M2806" s="247" t="s">
        <v>23</v>
      </c>
      <c r="N2806" s="15" t="s">
        <v>20</v>
      </c>
      <c r="O2806" s="15" t="s">
        <v>24</v>
      </c>
      <c r="P2806" s="46" t="s">
        <v>168</v>
      </c>
      <c r="Q2806" s="46" t="s">
        <v>58</v>
      </c>
    </row>
    <row r="2807" spans="1:17" hidden="1">
      <c r="A2807" s="12">
        <v>42150</v>
      </c>
      <c r="B2807" t="s">
        <v>50</v>
      </c>
      <c r="C2807" s="1">
        <v>-15</v>
      </c>
      <c r="D2807" s="1">
        <v>1381.2</v>
      </c>
      <c r="E2807" s="42">
        <v>15</v>
      </c>
      <c r="F2807" s="241" t="s">
        <v>30</v>
      </c>
      <c r="G2807" s="242" t="s">
        <v>58</v>
      </c>
      <c r="H2807" s="243" t="s">
        <v>20</v>
      </c>
      <c r="I2807" s="13">
        <v>5</v>
      </c>
      <c r="J2807" s="14">
        <v>2015</v>
      </c>
      <c r="K2807" s="246" t="s">
        <v>53</v>
      </c>
      <c r="L2807" s="247" t="s">
        <v>52</v>
      </c>
      <c r="M2807" s="247" t="s">
        <v>23</v>
      </c>
      <c r="N2807" s="15" t="s">
        <v>28</v>
      </c>
      <c r="O2807" s="15" t="s">
        <v>29</v>
      </c>
      <c r="P2807" s="46" t="s">
        <v>161</v>
      </c>
      <c r="Q2807" s="46" t="s">
        <v>58</v>
      </c>
    </row>
    <row r="2808" spans="1:17" hidden="1">
      <c r="A2808" s="12">
        <v>42151</v>
      </c>
      <c r="B2808" t="s">
        <v>751</v>
      </c>
      <c r="C2808" s="1">
        <v>2968.83</v>
      </c>
      <c r="D2808" s="1">
        <v>4350.03</v>
      </c>
      <c r="E2808" s="42">
        <v>-2968.83</v>
      </c>
      <c r="F2808" s="241" t="s">
        <v>18</v>
      </c>
      <c r="G2808" s="242" t="s">
        <v>58</v>
      </c>
      <c r="H2808" s="243" t="s">
        <v>20</v>
      </c>
      <c r="I2808" s="13">
        <v>5</v>
      </c>
      <c r="J2808" s="14">
        <v>2015</v>
      </c>
      <c r="K2808" s="246" t="s">
        <v>26</v>
      </c>
      <c r="L2808" s="247" t="s">
        <v>164</v>
      </c>
      <c r="M2808" s="247" t="s">
        <v>272</v>
      </c>
      <c r="N2808" s="15" t="s">
        <v>28</v>
      </c>
      <c r="O2808" s="15" t="s">
        <v>29</v>
      </c>
      <c r="P2808" s="46" t="s">
        <v>163</v>
      </c>
      <c r="Q2808" s="46" t="s">
        <v>58</v>
      </c>
    </row>
    <row r="2809" spans="1:17" hidden="1">
      <c r="A2809" s="12">
        <v>42151</v>
      </c>
      <c r="B2809" t="s">
        <v>752</v>
      </c>
      <c r="C2809" s="1">
        <v>1500</v>
      </c>
      <c r="D2809" s="1">
        <v>5850.03</v>
      </c>
      <c r="E2809" s="42">
        <v>-1500</v>
      </c>
      <c r="F2809" s="241" t="s">
        <v>18</v>
      </c>
      <c r="G2809" s="242" t="s">
        <v>58</v>
      </c>
      <c r="H2809" s="243" t="s">
        <v>20</v>
      </c>
      <c r="I2809" s="13">
        <v>5</v>
      </c>
      <c r="J2809" s="14">
        <v>2015</v>
      </c>
      <c r="K2809" s="244" t="s">
        <v>21</v>
      </c>
      <c r="L2809" s="245" t="s">
        <v>22</v>
      </c>
      <c r="M2809" s="245" t="s">
        <v>23</v>
      </c>
      <c r="N2809" s="15" t="s">
        <v>20</v>
      </c>
      <c r="O2809" s="15" t="s">
        <v>24</v>
      </c>
      <c r="P2809" s="46" t="s">
        <v>171</v>
      </c>
      <c r="Q2809" s="46" t="s">
        <v>58</v>
      </c>
    </row>
    <row r="2810" spans="1:17" hidden="1">
      <c r="A2810" s="12">
        <v>42151</v>
      </c>
      <c r="B2810" t="s">
        <v>25</v>
      </c>
      <c r="C2810" s="1">
        <v>463.57</v>
      </c>
      <c r="D2810" s="1">
        <v>6313.6</v>
      </c>
      <c r="E2810" s="42">
        <v>-463.57</v>
      </c>
      <c r="F2810" s="241" t="s">
        <v>18</v>
      </c>
      <c r="G2810" s="242" t="s">
        <v>58</v>
      </c>
      <c r="H2810" s="243" t="s">
        <v>20</v>
      </c>
      <c r="I2810" s="13">
        <v>5</v>
      </c>
      <c r="J2810" s="14">
        <v>2015</v>
      </c>
      <c r="K2810" s="244" t="s">
        <v>26</v>
      </c>
      <c r="L2810" s="245" t="s">
        <v>27</v>
      </c>
      <c r="M2810" s="245" t="s">
        <v>27</v>
      </c>
      <c r="N2810" s="15" t="s">
        <v>28</v>
      </c>
      <c r="O2810" s="15" t="s">
        <v>29</v>
      </c>
      <c r="P2810" s="46" t="s">
        <v>163</v>
      </c>
      <c r="Q2810" s="46" t="s">
        <v>58</v>
      </c>
    </row>
    <row r="2811" spans="1:17" hidden="1">
      <c r="A2811" s="12">
        <v>42151</v>
      </c>
      <c r="B2811" t="s">
        <v>753</v>
      </c>
      <c r="C2811" s="1">
        <v>339</v>
      </c>
      <c r="D2811" s="1">
        <v>6652.6</v>
      </c>
      <c r="E2811" s="42">
        <v>-339</v>
      </c>
      <c r="F2811" s="241" t="s">
        <v>18</v>
      </c>
      <c r="G2811" s="242" t="s">
        <v>58</v>
      </c>
      <c r="H2811" s="243" t="s">
        <v>20</v>
      </c>
      <c r="I2811" s="13">
        <v>5</v>
      </c>
      <c r="J2811" s="14">
        <v>2015</v>
      </c>
      <c r="K2811" s="244" t="s">
        <v>26</v>
      </c>
      <c r="L2811" s="245" t="s">
        <v>27</v>
      </c>
      <c r="M2811" s="245" t="s">
        <v>27</v>
      </c>
      <c r="N2811" s="15" t="s">
        <v>28</v>
      </c>
      <c r="O2811" s="15" t="s">
        <v>29</v>
      </c>
      <c r="P2811" s="46" t="s">
        <v>163</v>
      </c>
      <c r="Q2811" s="46" t="s">
        <v>58</v>
      </c>
    </row>
    <row r="2812" spans="1:17" hidden="1">
      <c r="A2812" s="12">
        <v>42151</v>
      </c>
      <c r="B2812" t="s">
        <v>754</v>
      </c>
      <c r="C2812" s="1">
        <v>189</v>
      </c>
      <c r="D2812" s="1">
        <v>6841.6</v>
      </c>
      <c r="E2812" s="42">
        <v>-189</v>
      </c>
      <c r="F2812" s="241" t="s">
        <v>18</v>
      </c>
      <c r="G2812" s="242" t="s">
        <v>58</v>
      </c>
      <c r="H2812" s="243" t="s">
        <v>20</v>
      </c>
      <c r="I2812" s="13">
        <v>5</v>
      </c>
      <c r="J2812" s="14">
        <v>2015</v>
      </c>
      <c r="K2812" s="244" t="s">
        <v>26</v>
      </c>
      <c r="L2812" s="245" t="s">
        <v>27</v>
      </c>
      <c r="M2812" s="245" t="s">
        <v>27</v>
      </c>
      <c r="N2812" s="15" t="s">
        <v>28</v>
      </c>
      <c r="O2812" s="15" t="s">
        <v>29</v>
      </c>
      <c r="P2812" s="46" t="s">
        <v>163</v>
      </c>
      <c r="Q2812" s="46" t="s">
        <v>58</v>
      </c>
    </row>
    <row r="2813" spans="1:17" hidden="1">
      <c r="A2813" s="12">
        <v>42151</v>
      </c>
      <c r="B2813" t="s">
        <v>755</v>
      </c>
      <c r="C2813" s="1">
        <v>29</v>
      </c>
      <c r="D2813" s="1">
        <v>6870.6</v>
      </c>
      <c r="E2813" s="42">
        <v>-29</v>
      </c>
      <c r="F2813" s="241" t="s">
        <v>18</v>
      </c>
      <c r="G2813" s="242" t="s">
        <v>58</v>
      </c>
      <c r="H2813" s="243" t="s">
        <v>20</v>
      </c>
      <c r="I2813" s="13">
        <v>5</v>
      </c>
      <c r="J2813" s="14">
        <v>2015</v>
      </c>
      <c r="K2813" s="244" t="s">
        <v>26</v>
      </c>
      <c r="L2813" s="245" t="s">
        <v>27</v>
      </c>
      <c r="M2813" s="245" t="s">
        <v>27</v>
      </c>
      <c r="N2813" s="15" t="s">
        <v>28</v>
      </c>
      <c r="O2813" s="15" t="s">
        <v>29</v>
      </c>
      <c r="P2813" s="46" t="s">
        <v>163</v>
      </c>
      <c r="Q2813" s="46" t="s">
        <v>58</v>
      </c>
    </row>
    <row r="2814" spans="1:17" hidden="1">
      <c r="A2814" s="248">
        <v>42151</v>
      </c>
      <c r="B2814" s="51" t="s">
        <v>756</v>
      </c>
      <c r="C2814" s="95">
        <v>-1225</v>
      </c>
      <c r="D2814" s="1">
        <v>5645.6</v>
      </c>
      <c r="E2814" s="42">
        <v>1225</v>
      </c>
      <c r="F2814" s="241" t="s">
        <v>30</v>
      </c>
      <c r="G2814" s="242" t="s">
        <v>58</v>
      </c>
      <c r="H2814" s="243" t="s">
        <v>20</v>
      </c>
      <c r="I2814" s="13">
        <v>5</v>
      </c>
      <c r="J2814" s="14">
        <v>2015</v>
      </c>
      <c r="K2814" s="246" t="s">
        <v>175</v>
      </c>
      <c r="L2814" s="247" t="s">
        <v>117</v>
      </c>
      <c r="M2814" s="247" t="s">
        <v>296</v>
      </c>
      <c r="N2814" s="15" t="s">
        <v>28</v>
      </c>
      <c r="O2814" s="15" t="s">
        <v>29</v>
      </c>
      <c r="P2814" s="46" t="s">
        <v>161</v>
      </c>
      <c r="Q2814" s="46" t="s">
        <v>58</v>
      </c>
    </row>
    <row r="2815" spans="1:17" hidden="1">
      <c r="A2815" s="12">
        <v>42151</v>
      </c>
      <c r="B2815" t="s">
        <v>757</v>
      </c>
      <c r="C2815" s="1">
        <v>-4500</v>
      </c>
      <c r="D2815" s="1">
        <v>1145.5999999999999</v>
      </c>
      <c r="E2815" s="42">
        <v>4500</v>
      </c>
      <c r="F2815" s="241" t="s">
        <v>30</v>
      </c>
      <c r="G2815" s="242" t="s">
        <v>58</v>
      </c>
      <c r="H2815" s="243" t="s">
        <v>20</v>
      </c>
      <c r="I2815" s="13">
        <v>5</v>
      </c>
      <c r="J2815" s="14">
        <v>2015</v>
      </c>
      <c r="K2815" s="246" t="s">
        <v>158</v>
      </c>
      <c r="L2815" s="247" t="s">
        <v>59</v>
      </c>
      <c r="M2815" s="247" t="s">
        <v>23</v>
      </c>
      <c r="N2815" s="15" t="s">
        <v>20</v>
      </c>
      <c r="O2815" s="15" t="s">
        <v>24</v>
      </c>
      <c r="P2815" s="46" t="s">
        <v>168</v>
      </c>
      <c r="Q2815" s="46" t="s">
        <v>58</v>
      </c>
    </row>
    <row r="2816" spans="1:17" hidden="1">
      <c r="A2816" s="12">
        <v>42151</v>
      </c>
      <c r="B2816" t="s">
        <v>758</v>
      </c>
      <c r="C2816" s="1">
        <v>-534.72</v>
      </c>
      <c r="D2816" s="1">
        <v>610.88</v>
      </c>
      <c r="E2816" s="42">
        <v>534.72</v>
      </c>
      <c r="F2816" s="241" t="s">
        <v>30</v>
      </c>
      <c r="G2816" s="242" t="s">
        <v>58</v>
      </c>
      <c r="H2816" s="243" t="s">
        <v>20</v>
      </c>
      <c r="I2816" s="13">
        <v>5</v>
      </c>
      <c r="J2816" s="14">
        <v>2015</v>
      </c>
      <c r="K2816" s="244" t="s">
        <v>197</v>
      </c>
      <c r="L2816" s="245" t="s">
        <v>200</v>
      </c>
      <c r="M2816" s="245" t="s">
        <v>281</v>
      </c>
      <c r="N2816" s="15" t="s">
        <v>28</v>
      </c>
      <c r="O2816" s="15" t="s">
        <v>29</v>
      </c>
      <c r="P2816" s="46" t="s">
        <v>161</v>
      </c>
      <c r="Q2816" s="46" t="s">
        <v>58</v>
      </c>
    </row>
    <row r="2817" spans="1:17" hidden="1">
      <c r="A2817" s="12">
        <v>42151</v>
      </c>
      <c r="B2817" t="s">
        <v>50</v>
      </c>
      <c r="C2817" s="1">
        <v>-25</v>
      </c>
      <c r="D2817" s="1">
        <v>585.88</v>
      </c>
      <c r="E2817" s="42">
        <v>25</v>
      </c>
      <c r="F2817" s="241" t="s">
        <v>30</v>
      </c>
      <c r="G2817" s="242" t="s">
        <v>58</v>
      </c>
      <c r="H2817" s="243" t="s">
        <v>20</v>
      </c>
      <c r="I2817" s="13">
        <v>5</v>
      </c>
      <c r="J2817" s="14">
        <v>2015</v>
      </c>
      <c r="K2817" s="246" t="s">
        <v>53</v>
      </c>
      <c r="L2817" s="247" t="s">
        <v>52</v>
      </c>
      <c r="M2817" s="247" t="s">
        <v>23</v>
      </c>
      <c r="N2817" s="15" t="s">
        <v>28</v>
      </c>
      <c r="O2817" s="15" t="s">
        <v>29</v>
      </c>
      <c r="P2817" s="46" t="s">
        <v>161</v>
      </c>
      <c r="Q2817" s="46" t="s">
        <v>58</v>
      </c>
    </row>
    <row r="2818" spans="1:17" hidden="1">
      <c r="A2818" s="12">
        <v>42152</v>
      </c>
      <c r="B2818" t="s">
        <v>25</v>
      </c>
      <c r="C2818" s="1">
        <v>1260.77</v>
      </c>
      <c r="D2818" s="1">
        <v>1846.65</v>
      </c>
      <c r="E2818" s="42">
        <v>-1260.77</v>
      </c>
      <c r="F2818" s="241" t="s">
        <v>18</v>
      </c>
      <c r="G2818" s="242" t="s">
        <v>58</v>
      </c>
      <c r="H2818" s="243" t="s">
        <v>20</v>
      </c>
      <c r="I2818" s="13">
        <v>5</v>
      </c>
      <c r="J2818" s="14">
        <v>2015</v>
      </c>
      <c r="K2818" s="244" t="s">
        <v>26</v>
      </c>
      <c r="L2818" s="245" t="s">
        <v>27</v>
      </c>
      <c r="M2818" s="245" t="s">
        <v>27</v>
      </c>
      <c r="N2818" s="15" t="s">
        <v>28</v>
      </c>
      <c r="O2818" s="15" t="s">
        <v>29</v>
      </c>
      <c r="P2818" s="46" t="s">
        <v>163</v>
      </c>
      <c r="Q2818" s="46" t="s">
        <v>58</v>
      </c>
    </row>
    <row r="2819" spans="1:17" hidden="1">
      <c r="A2819" s="12">
        <v>42152</v>
      </c>
      <c r="B2819" t="s">
        <v>759</v>
      </c>
      <c r="C2819" s="1">
        <v>-600</v>
      </c>
      <c r="D2819" s="1">
        <v>1246.6500000000001</v>
      </c>
      <c r="E2819" s="42">
        <v>600</v>
      </c>
      <c r="F2819" s="241" t="s">
        <v>30</v>
      </c>
      <c r="G2819" s="242" t="s">
        <v>58</v>
      </c>
      <c r="H2819" s="243" t="s">
        <v>20</v>
      </c>
      <c r="I2819" s="13">
        <v>5</v>
      </c>
      <c r="J2819" s="14">
        <v>2015</v>
      </c>
      <c r="K2819" s="246" t="s">
        <v>158</v>
      </c>
      <c r="L2819" s="247" t="s">
        <v>59</v>
      </c>
      <c r="M2819" s="247" t="s">
        <v>23</v>
      </c>
      <c r="N2819" s="15" t="s">
        <v>20</v>
      </c>
      <c r="O2819" s="15" t="s">
        <v>24</v>
      </c>
      <c r="P2819" s="46" t="s">
        <v>168</v>
      </c>
      <c r="Q2819" s="46" t="s">
        <v>58</v>
      </c>
    </row>
    <row r="2820" spans="1:17" hidden="1">
      <c r="A2820" s="12">
        <v>42152</v>
      </c>
      <c r="B2820" t="s">
        <v>69</v>
      </c>
      <c r="C2820" s="1">
        <v>-439.31</v>
      </c>
      <c r="D2820" s="1">
        <v>807.34</v>
      </c>
      <c r="E2820" s="42">
        <v>439.31</v>
      </c>
      <c r="F2820" s="241" t="s">
        <v>30</v>
      </c>
      <c r="G2820" s="242" t="s">
        <v>58</v>
      </c>
      <c r="H2820" s="243" t="s">
        <v>20</v>
      </c>
      <c r="I2820" s="13">
        <v>5</v>
      </c>
      <c r="J2820" s="14">
        <v>2015</v>
      </c>
      <c r="K2820" s="246" t="s">
        <v>70</v>
      </c>
      <c r="L2820" s="247" t="s">
        <v>614</v>
      </c>
      <c r="M2820" s="247" t="s">
        <v>281</v>
      </c>
      <c r="N2820" s="15" t="s">
        <v>28</v>
      </c>
      <c r="O2820" s="15" t="s">
        <v>29</v>
      </c>
      <c r="P2820" s="46" t="s">
        <v>161</v>
      </c>
      <c r="Q2820" s="46" t="s">
        <v>58</v>
      </c>
    </row>
    <row r="2821" spans="1:17" hidden="1">
      <c r="A2821" s="12">
        <v>42152</v>
      </c>
      <c r="B2821" t="s">
        <v>69</v>
      </c>
      <c r="C2821" s="1">
        <v>-423.43</v>
      </c>
      <c r="D2821" s="1">
        <v>383.91</v>
      </c>
      <c r="E2821" s="42">
        <v>423.43</v>
      </c>
      <c r="F2821" s="241" t="s">
        <v>30</v>
      </c>
      <c r="G2821" s="242" t="s">
        <v>58</v>
      </c>
      <c r="H2821" s="243" t="s">
        <v>20</v>
      </c>
      <c r="I2821" s="13">
        <v>5</v>
      </c>
      <c r="J2821" s="14">
        <v>2015</v>
      </c>
      <c r="K2821" s="246" t="s">
        <v>70</v>
      </c>
      <c r="L2821" s="247" t="s">
        <v>71</v>
      </c>
      <c r="M2821" s="247" t="s">
        <v>299</v>
      </c>
      <c r="N2821" s="15" t="s">
        <v>28</v>
      </c>
      <c r="O2821" s="15" t="s">
        <v>29</v>
      </c>
      <c r="P2821" s="46" t="s">
        <v>161</v>
      </c>
      <c r="Q2821" s="46" t="s">
        <v>58</v>
      </c>
    </row>
    <row r="2822" spans="1:17" hidden="1">
      <c r="A2822" s="12">
        <v>42152</v>
      </c>
      <c r="B2822" t="s">
        <v>69</v>
      </c>
      <c r="C2822" s="1">
        <v>-343.99</v>
      </c>
      <c r="D2822" s="1">
        <v>39.92</v>
      </c>
      <c r="E2822" s="42">
        <v>343.99</v>
      </c>
      <c r="F2822" s="241" t="s">
        <v>30</v>
      </c>
      <c r="G2822" s="242" t="s">
        <v>58</v>
      </c>
      <c r="H2822" s="243" t="s">
        <v>20</v>
      </c>
      <c r="I2822" s="13">
        <v>5</v>
      </c>
      <c r="J2822" s="14">
        <v>2015</v>
      </c>
      <c r="K2822" s="246" t="s">
        <v>70</v>
      </c>
      <c r="L2822" s="247" t="s">
        <v>177</v>
      </c>
      <c r="M2822" s="247" t="s">
        <v>299</v>
      </c>
      <c r="N2822" s="15" t="s">
        <v>28</v>
      </c>
      <c r="O2822" s="15" t="s">
        <v>29</v>
      </c>
      <c r="P2822" s="46" t="s">
        <v>161</v>
      </c>
      <c r="Q2822" s="46" t="s">
        <v>58</v>
      </c>
    </row>
    <row r="2823" spans="1:17" hidden="1">
      <c r="A2823" s="12">
        <v>42153</v>
      </c>
      <c r="B2823" t="s">
        <v>760</v>
      </c>
      <c r="C2823" s="1">
        <v>2113.04</v>
      </c>
      <c r="D2823" s="1">
        <v>2152.96</v>
      </c>
      <c r="E2823" s="42">
        <v>-2113.04</v>
      </c>
      <c r="F2823" s="241" t="s">
        <v>18</v>
      </c>
      <c r="G2823" s="242" t="s">
        <v>58</v>
      </c>
      <c r="H2823" s="243" t="s">
        <v>20</v>
      </c>
      <c r="I2823" s="13">
        <v>5</v>
      </c>
      <c r="J2823" s="14">
        <v>2015</v>
      </c>
      <c r="K2823" s="246" t="s">
        <v>26</v>
      </c>
      <c r="L2823" s="247" t="s">
        <v>115</v>
      </c>
      <c r="M2823" s="247" t="s">
        <v>274</v>
      </c>
      <c r="N2823" s="15" t="s">
        <v>28</v>
      </c>
      <c r="O2823" s="15" t="s">
        <v>29</v>
      </c>
      <c r="P2823" s="46" t="s">
        <v>163</v>
      </c>
      <c r="Q2823" s="46" t="s">
        <v>58</v>
      </c>
    </row>
    <row r="2824" spans="1:17" hidden="1">
      <c r="A2824" s="12">
        <v>42153</v>
      </c>
      <c r="B2824" t="s">
        <v>25</v>
      </c>
      <c r="C2824" s="1">
        <v>345.5</v>
      </c>
      <c r="D2824" s="1">
        <v>2498.46</v>
      </c>
      <c r="E2824" s="42">
        <v>-345.5</v>
      </c>
      <c r="F2824" s="241" t="s">
        <v>18</v>
      </c>
      <c r="G2824" s="242" t="s">
        <v>58</v>
      </c>
      <c r="H2824" s="243" t="s">
        <v>20</v>
      </c>
      <c r="I2824" s="13">
        <v>5</v>
      </c>
      <c r="J2824" s="14">
        <v>2015</v>
      </c>
      <c r="K2824" s="244" t="s">
        <v>26</v>
      </c>
      <c r="L2824" s="245" t="s">
        <v>27</v>
      </c>
      <c r="M2824" s="245" t="s">
        <v>27</v>
      </c>
      <c r="N2824" s="15" t="s">
        <v>28</v>
      </c>
      <c r="O2824" s="15" t="s">
        <v>29</v>
      </c>
      <c r="P2824" s="46" t="s">
        <v>163</v>
      </c>
      <c r="Q2824" s="46" t="s">
        <v>58</v>
      </c>
    </row>
    <row r="2825" spans="1:17" hidden="1">
      <c r="A2825" s="12">
        <v>42156</v>
      </c>
      <c r="B2825" t="s">
        <v>25</v>
      </c>
      <c r="C2825" s="1">
        <v>996.69</v>
      </c>
      <c r="D2825" s="1">
        <v>3495.15</v>
      </c>
      <c r="E2825" s="42">
        <v>-996.69</v>
      </c>
      <c r="F2825" s="241" t="s">
        <v>18</v>
      </c>
      <c r="G2825" s="242" t="s">
        <v>58</v>
      </c>
      <c r="H2825" s="243" t="s">
        <v>20</v>
      </c>
      <c r="I2825" s="13">
        <v>6</v>
      </c>
      <c r="J2825" s="14">
        <v>2015</v>
      </c>
      <c r="K2825" s="244" t="s">
        <v>26</v>
      </c>
      <c r="L2825" s="245" t="s">
        <v>27</v>
      </c>
      <c r="M2825" s="245" t="s">
        <v>27</v>
      </c>
      <c r="N2825" s="15" t="s">
        <v>28</v>
      </c>
      <c r="O2825" s="15" t="s">
        <v>29</v>
      </c>
      <c r="P2825" s="46" t="s">
        <v>163</v>
      </c>
      <c r="Q2825" s="46" t="s">
        <v>58</v>
      </c>
    </row>
    <row r="2826" spans="1:17" hidden="1">
      <c r="A2826" s="12">
        <v>42156</v>
      </c>
      <c r="B2826" t="s">
        <v>761</v>
      </c>
      <c r="C2826" s="1">
        <v>669.73</v>
      </c>
      <c r="D2826" s="1">
        <v>4164.88</v>
      </c>
      <c r="E2826" s="42">
        <v>-669.73</v>
      </c>
      <c r="F2826" s="241" t="s">
        <v>18</v>
      </c>
      <c r="G2826" s="242" t="s">
        <v>58</v>
      </c>
      <c r="H2826" s="243" t="s">
        <v>20</v>
      </c>
      <c r="I2826" s="13">
        <v>6</v>
      </c>
      <c r="J2826" s="14">
        <v>2015</v>
      </c>
      <c r="K2826" s="246" t="s">
        <v>26</v>
      </c>
      <c r="L2826" s="247" t="s">
        <v>165</v>
      </c>
      <c r="M2826" s="247" t="s">
        <v>270</v>
      </c>
      <c r="N2826" s="15" t="s">
        <v>28</v>
      </c>
      <c r="O2826" s="15" t="s">
        <v>29</v>
      </c>
      <c r="P2826" s="46" t="s">
        <v>163</v>
      </c>
      <c r="Q2826" s="46" t="s">
        <v>58</v>
      </c>
    </row>
    <row r="2827" spans="1:17" hidden="1">
      <c r="A2827" s="12">
        <v>42156</v>
      </c>
      <c r="B2827" t="s">
        <v>25</v>
      </c>
      <c r="C2827" s="1">
        <v>634.04999999999995</v>
      </c>
      <c r="D2827" s="1">
        <v>4798.93</v>
      </c>
      <c r="E2827" s="42">
        <v>-634.04999999999995</v>
      </c>
      <c r="F2827" s="241" t="s">
        <v>18</v>
      </c>
      <c r="G2827" s="242" t="s">
        <v>58</v>
      </c>
      <c r="H2827" s="243" t="s">
        <v>20</v>
      </c>
      <c r="I2827" s="13">
        <v>6</v>
      </c>
      <c r="J2827" s="14">
        <v>2015</v>
      </c>
      <c r="K2827" s="244" t="s">
        <v>26</v>
      </c>
      <c r="L2827" s="245" t="s">
        <v>27</v>
      </c>
      <c r="M2827" s="245" t="s">
        <v>27</v>
      </c>
      <c r="N2827" s="15" t="s">
        <v>28</v>
      </c>
      <c r="O2827" s="15" t="s">
        <v>29</v>
      </c>
      <c r="P2827" s="46" t="s">
        <v>163</v>
      </c>
      <c r="Q2827" s="46" t="s">
        <v>58</v>
      </c>
    </row>
    <row r="2828" spans="1:17" hidden="1">
      <c r="A2828" s="12">
        <v>42156</v>
      </c>
      <c r="B2828" t="s">
        <v>762</v>
      </c>
      <c r="C2828" s="1">
        <v>458.98</v>
      </c>
      <c r="D2828" s="1">
        <v>5257.91</v>
      </c>
      <c r="E2828" s="42">
        <v>-458.98</v>
      </c>
      <c r="F2828" s="241" t="s">
        <v>18</v>
      </c>
      <c r="G2828" s="242" t="s">
        <v>58</v>
      </c>
      <c r="H2828" s="243" t="s">
        <v>20</v>
      </c>
      <c r="I2828" s="13">
        <v>6</v>
      </c>
      <c r="J2828" s="14">
        <v>2015</v>
      </c>
      <c r="K2828" s="246" t="s">
        <v>26</v>
      </c>
      <c r="L2828" s="247" t="s">
        <v>166</v>
      </c>
      <c r="M2828" s="247" t="s">
        <v>266</v>
      </c>
      <c r="N2828" s="15" t="s">
        <v>28</v>
      </c>
      <c r="O2828" s="15" t="s">
        <v>29</v>
      </c>
      <c r="P2828" s="46" t="s">
        <v>163</v>
      </c>
      <c r="Q2828" s="46" t="s">
        <v>58</v>
      </c>
    </row>
    <row r="2829" spans="1:17" hidden="1">
      <c r="A2829" s="12">
        <v>42156</v>
      </c>
      <c r="B2829" t="s">
        <v>25</v>
      </c>
      <c r="C2829" s="1">
        <v>177.6</v>
      </c>
      <c r="D2829" s="1">
        <v>5435.51</v>
      </c>
      <c r="E2829" s="42">
        <v>-177.6</v>
      </c>
      <c r="F2829" s="241" t="s">
        <v>18</v>
      </c>
      <c r="G2829" s="242" t="s">
        <v>58</v>
      </c>
      <c r="H2829" s="243" t="s">
        <v>20</v>
      </c>
      <c r="I2829" s="13">
        <v>6</v>
      </c>
      <c r="J2829" s="14">
        <v>2015</v>
      </c>
      <c r="K2829" s="244" t="s">
        <v>26</v>
      </c>
      <c r="L2829" s="245" t="s">
        <v>27</v>
      </c>
      <c r="M2829" s="245" t="s">
        <v>27</v>
      </c>
      <c r="N2829" s="15" t="s">
        <v>28</v>
      </c>
      <c r="O2829" s="15" t="s">
        <v>29</v>
      </c>
      <c r="P2829" s="46" t="s">
        <v>163</v>
      </c>
      <c r="Q2829" s="46" t="s">
        <v>58</v>
      </c>
    </row>
    <row r="2830" spans="1:17" hidden="1">
      <c r="A2830" s="12">
        <v>42156</v>
      </c>
      <c r="B2830" t="s">
        <v>763</v>
      </c>
      <c r="C2830" s="1">
        <v>-1000</v>
      </c>
      <c r="D2830" s="1">
        <v>4435.51</v>
      </c>
      <c r="E2830" s="42">
        <v>1000</v>
      </c>
      <c r="F2830" s="241" t="s">
        <v>30</v>
      </c>
      <c r="G2830" s="242" t="s">
        <v>58</v>
      </c>
      <c r="H2830" s="243" t="s">
        <v>20</v>
      </c>
      <c r="I2830" s="13">
        <v>6</v>
      </c>
      <c r="J2830" s="14">
        <v>2015</v>
      </c>
      <c r="K2830" s="246" t="s">
        <v>158</v>
      </c>
      <c r="L2830" s="247" t="s">
        <v>59</v>
      </c>
      <c r="M2830" s="247" t="s">
        <v>23</v>
      </c>
      <c r="N2830" s="15" t="s">
        <v>20</v>
      </c>
      <c r="O2830" s="15" t="s">
        <v>24</v>
      </c>
      <c r="P2830" s="46" t="s">
        <v>168</v>
      </c>
      <c r="Q2830" s="46" t="s">
        <v>58</v>
      </c>
    </row>
    <row r="2831" spans="1:17" hidden="1">
      <c r="A2831" s="12">
        <v>42156</v>
      </c>
      <c r="B2831" t="s">
        <v>764</v>
      </c>
      <c r="C2831" s="1">
        <v>-900</v>
      </c>
      <c r="D2831" s="1">
        <v>3535.51</v>
      </c>
      <c r="E2831" s="42">
        <v>900</v>
      </c>
      <c r="F2831" s="241" t="s">
        <v>30</v>
      </c>
      <c r="G2831" s="242" t="s">
        <v>58</v>
      </c>
      <c r="H2831" s="243" t="s">
        <v>20</v>
      </c>
      <c r="I2831" s="13">
        <v>6</v>
      </c>
      <c r="J2831" s="14">
        <v>2015</v>
      </c>
      <c r="K2831" s="246" t="s">
        <v>158</v>
      </c>
      <c r="L2831" s="247" t="s">
        <v>59</v>
      </c>
      <c r="M2831" s="247" t="s">
        <v>23</v>
      </c>
      <c r="N2831" s="15" t="s">
        <v>20</v>
      </c>
      <c r="O2831" s="15" t="s">
        <v>24</v>
      </c>
      <c r="P2831" s="46" t="s">
        <v>168</v>
      </c>
      <c r="Q2831" s="46" t="s">
        <v>58</v>
      </c>
    </row>
    <row r="2832" spans="1:17" hidden="1">
      <c r="A2832" s="12">
        <v>42156</v>
      </c>
      <c r="B2832" t="s">
        <v>765</v>
      </c>
      <c r="C2832" s="1">
        <v>-200</v>
      </c>
      <c r="D2832" s="1">
        <v>3335.51</v>
      </c>
      <c r="E2832" s="42">
        <v>200</v>
      </c>
      <c r="F2832" s="241" t="s">
        <v>30</v>
      </c>
      <c r="G2832" s="242" t="s">
        <v>58</v>
      </c>
      <c r="H2832" s="243" t="s">
        <v>20</v>
      </c>
      <c r="I2832" s="13">
        <v>6</v>
      </c>
      <c r="J2832" s="14">
        <v>2015</v>
      </c>
      <c r="K2832" s="244" t="s">
        <v>106</v>
      </c>
      <c r="L2832" s="245" t="s">
        <v>52</v>
      </c>
      <c r="M2832" s="245" t="s">
        <v>23</v>
      </c>
      <c r="N2832" s="15" t="s">
        <v>20</v>
      </c>
      <c r="O2832" s="15" t="s">
        <v>24</v>
      </c>
      <c r="P2832" s="46" t="s">
        <v>172</v>
      </c>
      <c r="Q2832" s="46" t="s">
        <v>58</v>
      </c>
    </row>
    <row r="2833" spans="1:17" hidden="1">
      <c r="A2833" s="12">
        <v>42156</v>
      </c>
      <c r="B2833" t="s">
        <v>155</v>
      </c>
      <c r="C2833" s="1">
        <v>-3.57</v>
      </c>
      <c r="D2833" s="1">
        <v>3331.94</v>
      </c>
      <c r="E2833" s="42">
        <v>3.57</v>
      </c>
      <c r="F2833" s="241" t="s">
        <v>30</v>
      </c>
      <c r="G2833" s="242" t="s">
        <v>58</v>
      </c>
      <c r="H2833" s="243" t="s">
        <v>20</v>
      </c>
      <c r="I2833" s="13">
        <v>6</v>
      </c>
      <c r="J2833" s="14">
        <v>2015</v>
      </c>
      <c r="K2833" s="244" t="s">
        <v>56</v>
      </c>
      <c r="L2833" s="245" t="s">
        <v>57</v>
      </c>
      <c r="M2833" s="245" t="s">
        <v>302</v>
      </c>
      <c r="N2833" s="15" t="s">
        <v>28</v>
      </c>
      <c r="O2833" s="15" t="s">
        <v>29</v>
      </c>
      <c r="P2833" s="46" t="s">
        <v>171</v>
      </c>
      <c r="Q2833" s="46" t="s">
        <v>58</v>
      </c>
    </row>
    <row r="2834" spans="1:17" hidden="1">
      <c r="A2834" s="12">
        <v>42157</v>
      </c>
      <c r="B2834" t="s">
        <v>25</v>
      </c>
      <c r="C2834" s="1">
        <v>587.04999999999995</v>
      </c>
      <c r="D2834" s="1">
        <v>3918.99</v>
      </c>
      <c r="E2834" s="42">
        <v>-587.04999999999995</v>
      </c>
      <c r="F2834" s="241" t="s">
        <v>18</v>
      </c>
      <c r="G2834" s="242" t="s">
        <v>58</v>
      </c>
      <c r="H2834" s="243" t="s">
        <v>20</v>
      </c>
      <c r="I2834" s="13">
        <v>6</v>
      </c>
      <c r="J2834" s="14">
        <v>2015</v>
      </c>
      <c r="K2834" s="244" t="s">
        <v>26</v>
      </c>
      <c r="L2834" s="245" t="s">
        <v>27</v>
      </c>
      <c r="M2834" s="245" t="s">
        <v>27</v>
      </c>
      <c r="N2834" s="15" t="s">
        <v>28</v>
      </c>
      <c r="O2834" s="15" t="s">
        <v>29</v>
      </c>
      <c r="P2834" s="46" t="s">
        <v>163</v>
      </c>
      <c r="Q2834" s="46" t="s">
        <v>58</v>
      </c>
    </row>
    <row r="2835" spans="1:17" hidden="1">
      <c r="A2835" s="12">
        <v>42157</v>
      </c>
      <c r="B2835" t="s">
        <v>766</v>
      </c>
      <c r="C2835" s="1">
        <v>100</v>
      </c>
      <c r="D2835" s="1">
        <v>4018.99</v>
      </c>
      <c r="E2835" s="42">
        <v>-100</v>
      </c>
      <c r="F2835" s="241" t="s">
        <v>18</v>
      </c>
      <c r="G2835" s="242" t="s">
        <v>58</v>
      </c>
      <c r="H2835" s="243" t="s">
        <v>20</v>
      </c>
      <c r="I2835" s="13">
        <v>6</v>
      </c>
      <c r="J2835" s="14">
        <v>2015</v>
      </c>
      <c r="K2835" s="244" t="s">
        <v>21</v>
      </c>
      <c r="L2835" s="245" t="s">
        <v>22</v>
      </c>
      <c r="M2835" s="245" t="s">
        <v>23</v>
      </c>
      <c r="N2835" s="15" t="s">
        <v>20</v>
      </c>
      <c r="O2835" s="15" t="s">
        <v>24</v>
      </c>
      <c r="P2835" s="46" t="s">
        <v>171</v>
      </c>
      <c r="Q2835" s="46" t="s">
        <v>58</v>
      </c>
    </row>
    <row r="2836" spans="1:17" hidden="1">
      <c r="A2836" s="12">
        <v>42157</v>
      </c>
      <c r="B2836" t="s">
        <v>42</v>
      </c>
      <c r="C2836" s="1">
        <v>-337.99</v>
      </c>
      <c r="D2836" s="1">
        <v>3681</v>
      </c>
      <c r="E2836" s="42">
        <v>337.99</v>
      </c>
      <c r="F2836" s="241" t="s">
        <v>30</v>
      </c>
      <c r="G2836" s="242" t="s">
        <v>58</v>
      </c>
      <c r="H2836" s="243" t="s">
        <v>20</v>
      </c>
      <c r="I2836" s="13">
        <v>6</v>
      </c>
      <c r="J2836" s="14">
        <v>2015</v>
      </c>
      <c r="K2836" s="244" t="s">
        <v>43</v>
      </c>
      <c r="L2836" s="245" t="s">
        <v>44</v>
      </c>
      <c r="M2836" s="245" t="s">
        <v>23</v>
      </c>
      <c r="N2836" s="15" t="s">
        <v>28</v>
      </c>
      <c r="O2836" s="15" t="s">
        <v>29</v>
      </c>
      <c r="P2836" s="46" t="s">
        <v>161</v>
      </c>
      <c r="Q2836" s="46" t="s">
        <v>58</v>
      </c>
    </row>
    <row r="2837" spans="1:17" hidden="1">
      <c r="A2837" s="12">
        <v>42157</v>
      </c>
      <c r="B2837" t="s">
        <v>767</v>
      </c>
      <c r="C2837" s="1">
        <v>-300</v>
      </c>
      <c r="D2837" s="1">
        <v>3381</v>
      </c>
      <c r="E2837" s="42">
        <v>300</v>
      </c>
      <c r="F2837" s="241" t="s">
        <v>30</v>
      </c>
      <c r="G2837" s="242" t="s">
        <v>58</v>
      </c>
      <c r="H2837" s="243" t="s">
        <v>20</v>
      </c>
      <c r="I2837" s="13">
        <v>6</v>
      </c>
      <c r="J2837" s="14">
        <v>2015</v>
      </c>
      <c r="K2837" s="244" t="s">
        <v>34</v>
      </c>
      <c r="L2837" s="245" t="s">
        <v>35</v>
      </c>
      <c r="M2837" s="245" t="s">
        <v>299</v>
      </c>
      <c r="N2837" s="15" t="s">
        <v>28</v>
      </c>
      <c r="O2837" s="15" t="s">
        <v>29</v>
      </c>
      <c r="P2837" s="46" t="s">
        <v>161</v>
      </c>
      <c r="Q2837" s="46" t="s">
        <v>58</v>
      </c>
    </row>
    <row r="2838" spans="1:17" hidden="1">
      <c r="A2838" s="12">
        <v>42157</v>
      </c>
      <c r="B2838" t="s">
        <v>45</v>
      </c>
      <c r="C2838" s="1">
        <v>-184.34</v>
      </c>
      <c r="D2838" s="1">
        <v>3196.66</v>
      </c>
      <c r="E2838" s="42">
        <v>184.34</v>
      </c>
      <c r="F2838" s="241" t="s">
        <v>30</v>
      </c>
      <c r="G2838" s="242" t="s">
        <v>58</v>
      </c>
      <c r="H2838" s="243" t="s">
        <v>20</v>
      </c>
      <c r="I2838" s="13">
        <v>6</v>
      </c>
      <c r="J2838" s="14">
        <v>2015</v>
      </c>
      <c r="K2838" s="244" t="s">
        <v>43</v>
      </c>
      <c r="L2838" s="245" t="s">
        <v>44</v>
      </c>
      <c r="M2838" s="245" t="s">
        <v>23</v>
      </c>
      <c r="N2838" s="15" t="s">
        <v>28</v>
      </c>
      <c r="O2838" s="15" t="s">
        <v>29</v>
      </c>
      <c r="P2838" s="46" t="s">
        <v>161</v>
      </c>
      <c r="Q2838" s="46" t="s">
        <v>58</v>
      </c>
    </row>
    <row r="2839" spans="1:17" hidden="1">
      <c r="A2839" s="12">
        <v>42157</v>
      </c>
      <c r="B2839" t="s">
        <v>46</v>
      </c>
      <c r="C2839" s="1">
        <v>-117.49</v>
      </c>
      <c r="D2839" s="1">
        <v>3079.17</v>
      </c>
      <c r="E2839" s="42">
        <v>117.49</v>
      </c>
      <c r="F2839" s="241" t="s">
        <v>30</v>
      </c>
      <c r="G2839" s="242" t="s">
        <v>58</v>
      </c>
      <c r="H2839" s="243" t="s">
        <v>20</v>
      </c>
      <c r="I2839" s="13">
        <v>6</v>
      </c>
      <c r="J2839" s="14">
        <v>2015</v>
      </c>
      <c r="K2839" s="244" t="s">
        <v>43</v>
      </c>
      <c r="L2839" s="245" t="s">
        <v>44</v>
      </c>
      <c r="M2839" s="245" t="s">
        <v>23</v>
      </c>
      <c r="N2839" s="15" t="s">
        <v>28</v>
      </c>
      <c r="O2839" s="15" t="s">
        <v>29</v>
      </c>
      <c r="P2839" s="46" t="s">
        <v>161</v>
      </c>
      <c r="Q2839" s="46" t="s">
        <v>58</v>
      </c>
    </row>
    <row r="2840" spans="1:17" hidden="1">
      <c r="A2840" s="12">
        <v>42157</v>
      </c>
      <c r="B2840" t="s">
        <v>768</v>
      </c>
      <c r="C2840" s="1">
        <v>-63.8</v>
      </c>
      <c r="D2840" s="1">
        <v>3015.37</v>
      </c>
      <c r="E2840" s="42">
        <v>63.8</v>
      </c>
      <c r="F2840" s="241" t="s">
        <v>30</v>
      </c>
      <c r="G2840" s="242" t="s">
        <v>58</v>
      </c>
      <c r="H2840" s="243" t="s">
        <v>20</v>
      </c>
      <c r="I2840" s="13">
        <v>6</v>
      </c>
      <c r="J2840" s="14">
        <v>2015</v>
      </c>
      <c r="K2840" s="244" t="s">
        <v>43</v>
      </c>
      <c r="L2840" s="245" t="s">
        <v>44</v>
      </c>
      <c r="M2840" s="245" t="s">
        <v>23</v>
      </c>
      <c r="N2840" s="15" t="s">
        <v>28</v>
      </c>
      <c r="O2840" s="15" t="s">
        <v>29</v>
      </c>
      <c r="P2840" s="46" t="s">
        <v>161</v>
      </c>
      <c r="Q2840" s="46" t="s">
        <v>58</v>
      </c>
    </row>
    <row r="2841" spans="1:17" hidden="1">
      <c r="A2841" s="12">
        <v>42158</v>
      </c>
      <c r="B2841" t="s">
        <v>25</v>
      </c>
      <c r="C2841" s="1">
        <v>388.14</v>
      </c>
      <c r="D2841" s="1">
        <v>3403.51</v>
      </c>
      <c r="E2841" s="42">
        <v>-388.14</v>
      </c>
      <c r="F2841" s="241" t="s">
        <v>18</v>
      </c>
      <c r="G2841" s="242" t="s">
        <v>58</v>
      </c>
      <c r="H2841" s="243" t="s">
        <v>20</v>
      </c>
      <c r="I2841" s="13">
        <v>6</v>
      </c>
      <c r="J2841" s="14">
        <v>2015</v>
      </c>
      <c r="K2841" s="244" t="s">
        <v>26</v>
      </c>
      <c r="L2841" s="245" t="s">
        <v>27</v>
      </c>
      <c r="M2841" s="245" t="s">
        <v>27</v>
      </c>
      <c r="N2841" s="15" t="s">
        <v>28</v>
      </c>
      <c r="O2841" s="15" t="s">
        <v>29</v>
      </c>
      <c r="P2841" s="46" t="s">
        <v>163</v>
      </c>
      <c r="Q2841" s="46" t="s">
        <v>58</v>
      </c>
    </row>
    <row r="2842" spans="1:17" hidden="1">
      <c r="A2842" s="12">
        <v>42158</v>
      </c>
      <c r="B2842" t="s">
        <v>769</v>
      </c>
      <c r="C2842" s="1">
        <v>-900</v>
      </c>
      <c r="D2842" s="1">
        <v>2503.5100000000002</v>
      </c>
      <c r="E2842" s="42">
        <v>900</v>
      </c>
      <c r="F2842" s="241" t="s">
        <v>30</v>
      </c>
      <c r="G2842" s="242" t="s">
        <v>58</v>
      </c>
      <c r="H2842" s="243" t="s">
        <v>20</v>
      </c>
      <c r="I2842" s="13">
        <v>6</v>
      </c>
      <c r="J2842" s="14">
        <v>2015</v>
      </c>
      <c r="K2842" s="246" t="s">
        <v>158</v>
      </c>
      <c r="L2842" s="247" t="s">
        <v>59</v>
      </c>
      <c r="M2842" s="247" t="s">
        <v>23</v>
      </c>
      <c r="N2842" s="15" t="s">
        <v>20</v>
      </c>
      <c r="O2842" s="15" t="s">
        <v>24</v>
      </c>
      <c r="P2842" s="46" t="s">
        <v>168</v>
      </c>
      <c r="Q2842" s="46" t="s">
        <v>58</v>
      </c>
    </row>
    <row r="2843" spans="1:17" hidden="1">
      <c r="A2843" s="12">
        <v>42158</v>
      </c>
      <c r="B2843" t="s">
        <v>69</v>
      </c>
      <c r="C2843" s="1">
        <v>-391.56</v>
      </c>
      <c r="D2843" s="1">
        <v>2111.9499999999998</v>
      </c>
      <c r="E2843" s="42">
        <v>391.56</v>
      </c>
      <c r="F2843" s="241" t="s">
        <v>30</v>
      </c>
      <c r="G2843" s="242" t="s">
        <v>58</v>
      </c>
      <c r="H2843" s="243" t="s">
        <v>20</v>
      </c>
      <c r="I2843" s="13">
        <v>6</v>
      </c>
      <c r="J2843" s="14">
        <v>2015</v>
      </c>
      <c r="K2843" s="246" t="s">
        <v>70</v>
      </c>
      <c r="L2843" s="247" t="s">
        <v>614</v>
      </c>
      <c r="M2843" s="247" t="s">
        <v>281</v>
      </c>
      <c r="N2843" s="15" t="s">
        <v>28</v>
      </c>
      <c r="O2843" s="15" t="s">
        <v>29</v>
      </c>
      <c r="P2843" s="46" t="s">
        <v>161</v>
      </c>
      <c r="Q2843" s="46" t="s">
        <v>58</v>
      </c>
    </row>
    <row r="2844" spans="1:17" hidden="1">
      <c r="A2844" s="12">
        <v>42158</v>
      </c>
      <c r="B2844" t="s">
        <v>69</v>
      </c>
      <c r="C2844" s="1">
        <v>-342.98</v>
      </c>
      <c r="D2844" s="1">
        <v>1768.97</v>
      </c>
      <c r="E2844" s="42">
        <v>342.98</v>
      </c>
      <c r="F2844" s="241" t="s">
        <v>30</v>
      </c>
      <c r="G2844" s="242" t="s">
        <v>58</v>
      </c>
      <c r="H2844" s="243" t="s">
        <v>20</v>
      </c>
      <c r="I2844" s="13">
        <v>6</v>
      </c>
      <c r="J2844" s="14">
        <v>2015</v>
      </c>
      <c r="K2844" s="246" t="s">
        <v>70</v>
      </c>
      <c r="L2844" s="247" t="s">
        <v>71</v>
      </c>
      <c r="M2844" s="247" t="s">
        <v>299</v>
      </c>
      <c r="N2844" s="15" t="s">
        <v>28</v>
      </c>
      <c r="O2844" s="15" t="s">
        <v>29</v>
      </c>
      <c r="P2844" s="46" t="s">
        <v>161</v>
      </c>
      <c r="Q2844" s="46" t="s">
        <v>58</v>
      </c>
    </row>
    <row r="2845" spans="1:17" hidden="1">
      <c r="A2845" s="12">
        <v>42158</v>
      </c>
      <c r="B2845" t="s">
        <v>69</v>
      </c>
      <c r="C2845" s="1">
        <v>-247.64</v>
      </c>
      <c r="D2845" s="1">
        <v>1521.33</v>
      </c>
      <c r="E2845" s="42">
        <v>247.64</v>
      </c>
      <c r="F2845" s="241" t="s">
        <v>30</v>
      </c>
      <c r="G2845" s="242" t="s">
        <v>58</v>
      </c>
      <c r="H2845" s="243" t="s">
        <v>20</v>
      </c>
      <c r="I2845" s="13">
        <v>6</v>
      </c>
      <c r="J2845" s="14">
        <v>2015</v>
      </c>
      <c r="K2845" s="246" t="s">
        <v>70</v>
      </c>
      <c r="L2845" s="247" t="s">
        <v>177</v>
      </c>
      <c r="M2845" s="247" t="s">
        <v>299</v>
      </c>
      <c r="N2845" s="15" t="s">
        <v>28</v>
      </c>
      <c r="O2845" s="15" t="s">
        <v>29</v>
      </c>
      <c r="P2845" s="46" t="s">
        <v>161</v>
      </c>
      <c r="Q2845" s="46" t="s">
        <v>58</v>
      </c>
    </row>
    <row r="2846" spans="1:17" hidden="1">
      <c r="A2846" s="12">
        <v>42159</v>
      </c>
      <c r="B2846" t="s">
        <v>25</v>
      </c>
      <c r="C2846" s="1">
        <v>1759.62</v>
      </c>
      <c r="D2846" s="1">
        <v>3280.95</v>
      </c>
      <c r="E2846" s="42">
        <v>-1759.62</v>
      </c>
      <c r="F2846" s="241" t="s">
        <v>18</v>
      </c>
      <c r="G2846" s="242" t="s">
        <v>58</v>
      </c>
      <c r="H2846" s="243" t="s">
        <v>20</v>
      </c>
      <c r="I2846" s="13">
        <v>6</v>
      </c>
      <c r="J2846" s="14">
        <v>2015</v>
      </c>
      <c r="K2846" s="244" t="s">
        <v>26</v>
      </c>
      <c r="L2846" s="245" t="s">
        <v>27</v>
      </c>
      <c r="M2846" s="245" t="s">
        <v>27</v>
      </c>
      <c r="N2846" s="15" t="s">
        <v>28</v>
      </c>
      <c r="O2846" s="15" t="s">
        <v>29</v>
      </c>
      <c r="P2846" s="46" t="s">
        <v>163</v>
      </c>
      <c r="Q2846" s="46" t="s">
        <v>58</v>
      </c>
    </row>
    <row r="2847" spans="1:17" hidden="1">
      <c r="A2847" s="12">
        <v>42160</v>
      </c>
      <c r="B2847" t="s">
        <v>25</v>
      </c>
      <c r="C2847" s="1">
        <v>1017.69</v>
      </c>
      <c r="D2847" s="1">
        <v>4298.6400000000003</v>
      </c>
      <c r="E2847" s="42">
        <v>-1017.69</v>
      </c>
      <c r="F2847" s="241" t="s">
        <v>18</v>
      </c>
      <c r="G2847" s="242" t="s">
        <v>58</v>
      </c>
      <c r="H2847" s="243" t="s">
        <v>20</v>
      </c>
      <c r="I2847" s="13">
        <v>6</v>
      </c>
      <c r="J2847" s="14">
        <v>2015</v>
      </c>
      <c r="K2847" s="244" t="s">
        <v>26</v>
      </c>
      <c r="L2847" s="245" t="s">
        <v>27</v>
      </c>
      <c r="M2847" s="245" t="s">
        <v>27</v>
      </c>
      <c r="N2847" s="15" t="s">
        <v>28</v>
      </c>
      <c r="O2847" s="15" t="s">
        <v>29</v>
      </c>
      <c r="P2847" s="46" t="s">
        <v>163</v>
      </c>
      <c r="Q2847" s="46" t="s">
        <v>58</v>
      </c>
    </row>
    <row r="2848" spans="1:17" hidden="1">
      <c r="A2848" s="12">
        <v>42160</v>
      </c>
      <c r="B2848" t="s">
        <v>770</v>
      </c>
      <c r="C2848" s="1">
        <v>-2200</v>
      </c>
      <c r="D2848" s="1">
        <v>2098.64</v>
      </c>
      <c r="E2848" s="42">
        <v>2200</v>
      </c>
      <c r="F2848" s="241" t="s">
        <v>30</v>
      </c>
      <c r="G2848" s="242" t="s">
        <v>58</v>
      </c>
      <c r="H2848" s="243" t="s">
        <v>20</v>
      </c>
      <c r="I2848" s="13">
        <v>6</v>
      </c>
      <c r="J2848" s="14">
        <v>2015</v>
      </c>
      <c r="K2848" s="246" t="s">
        <v>158</v>
      </c>
      <c r="L2848" s="247" t="s">
        <v>59</v>
      </c>
      <c r="M2848" s="247" t="s">
        <v>23</v>
      </c>
      <c r="N2848" s="15" t="s">
        <v>20</v>
      </c>
      <c r="O2848" s="15" t="s">
        <v>24</v>
      </c>
      <c r="P2848" s="46" t="s">
        <v>168</v>
      </c>
      <c r="Q2848" s="46" t="s">
        <v>58</v>
      </c>
    </row>
    <row r="2849" spans="1:17" hidden="1">
      <c r="A2849" s="12">
        <v>42163</v>
      </c>
      <c r="B2849" t="s">
        <v>25</v>
      </c>
      <c r="C2849" s="1">
        <v>895.76</v>
      </c>
      <c r="D2849" s="1">
        <v>2994.4</v>
      </c>
      <c r="E2849" s="42">
        <v>-895.76</v>
      </c>
      <c r="F2849" s="241" t="s">
        <v>18</v>
      </c>
      <c r="G2849" s="242" t="s">
        <v>58</v>
      </c>
      <c r="H2849" s="243" t="s">
        <v>20</v>
      </c>
      <c r="I2849" s="13">
        <v>6</v>
      </c>
      <c r="J2849" s="14">
        <v>2015</v>
      </c>
      <c r="K2849" s="244" t="s">
        <v>26</v>
      </c>
      <c r="L2849" s="245" t="s">
        <v>27</v>
      </c>
      <c r="M2849" s="245" t="s">
        <v>27</v>
      </c>
      <c r="N2849" s="15" t="s">
        <v>28</v>
      </c>
      <c r="O2849" s="15" t="s">
        <v>29</v>
      </c>
      <c r="P2849" s="46" t="s">
        <v>163</v>
      </c>
      <c r="Q2849" s="46" t="s">
        <v>58</v>
      </c>
    </row>
    <row r="2850" spans="1:17" hidden="1">
      <c r="A2850" s="12">
        <v>42163</v>
      </c>
      <c r="B2850" t="s">
        <v>25</v>
      </c>
      <c r="C2850" s="1">
        <v>493.4</v>
      </c>
      <c r="D2850" s="1">
        <v>3487.8</v>
      </c>
      <c r="E2850" s="42">
        <v>-493.4</v>
      </c>
      <c r="F2850" s="241" t="s">
        <v>18</v>
      </c>
      <c r="G2850" s="242" t="s">
        <v>58</v>
      </c>
      <c r="H2850" s="243" t="s">
        <v>20</v>
      </c>
      <c r="I2850" s="13">
        <v>6</v>
      </c>
      <c r="J2850" s="14">
        <v>2015</v>
      </c>
      <c r="K2850" s="244" t="s">
        <v>26</v>
      </c>
      <c r="L2850" s="245" t="s">
        <v>27</v>
      </c>
      <c r="M2850" s="245" t="s">
        <v>27</v>
      </c>
      <c r="N2850" s="15" t="s">
        <v>28</v>
      </c>
      <c r="O2850" s="15" t="s">
        <v>29</v>
      </c>
      <c r="P2850" s="46" t="s">
        <v>163</v>
      </c>
      <c r="Q2850" s="46" t="s">
        <v>58</v>
      </c>
    </row>
    <row r="2851" spans="1:17" hidden="1">
      <c r="A2851" s="12">
        <v>42163</v>
      </c>
      <c r="B2851" t="s">
        <v>771</v>
      </c>
      <c r="C2851" s="1">
        <v>400</v>
      </c>
      <c r="D2851" s="1">
        <v>3887.8</v>
      </c>
      <c r="E2851" s="42">
        <v>-400</v>
      </c>
      <c r="F2851" s="241" t="s">
        <v>18</v>
      </c>
      <c r="G2851" s="242" t="s">
        <v>58</v>
      </c>
      <c r="H2851" s="243" t="s">
        <v>20</v>
      </c>
      <c r="I2851" s="13">
        <v>6</v>
      </c>
      <c r="J2851" s="14">
        <v>2015</v>
      </c>
      <c r="K2851" s="244" t="s">
        <v>21</v>
      </c>
      <c r="L2851" s="245" t="s">
        <v>22</v>
      </c>
      <c r="M2851" s="245" t="s">
        <v>23</v>
      </c>
      <c r="N2851" s="15" t="s">
        <v>20</v>
      </c>
      <c r="O2851" s="15" t="s">
        <v>24</v>
      </c>
      <c r="P2851" s="46" t="s">
        <v>171</v>
      </c>
      <c r="Q2851" s="46" t="s">
        <v>58</v>
      </c>
    </row>
    <row r="2852" spans="1:17" hidden="1">
      <c r="A2852" s="12">
        <v>42163</v>
      </c>
      <c r="B2852" t="s">
        <v>772</v>
      </c>
      <c r="C2852" s="1">
        <v>316.89</v>
      </c>
      <c r="D2852" s="1">
        <v>4204.6899999999996</v>
      </c>
      <c r="E2852" s="42">
        <v>-316.89</v>
      </c>
      <c r="F2852" s="241" t="s">
        <v>18</v>
      </c>
      <c r="G2852" s="242" t="s">
        <v>58</v>
      </c>
      <c r="H2852" s="243" t="s">
        <v>20</v>
      </c>
      <c r="I2852" s="13">
        <v>6</v>
      </c>
      <c r="J2852" s="14">
        <v>2015</v>
      </c>
      <c r="K2852" s="246" t="s">
        <v>26</v>
      </c>
      <c r="L2852" s="247" t="s">
        <v>162</v>
      </c>
      <c r="M2852" s="247" t="s">
        <v>264</v>
      </c>
      <c r="N2852" s="15" t="s">
        <v>28</v>
      </c>
      <c r="O2852" s="15" t="s">
        <v>29</v>
      </c>
      <c r="P2852" s="46" t="s">
        <v>163</v>
      </c>
      <c r="Q2852" s="46" t="s">
        <v>58</v>
      </c>
    </row>
    <row r="2853" spans="1:17" hidden="1">
      <c r="A2853" s="12">
        <v>42164</v>
      </c>
      <c r="B2853" t="s">
        <v>773</v>
      </c>
      <c r="C2853" s="1">
        <v>8235.91</v>
      </c>
      <c r="D2853" s="1">
        <v>12440.6</v>
      </c>
      <c r="E2853" s="42">
        <v>-8235.91</v>
      </c>
      <c r="F2853" s="241" t="s">
        <v>18</v>
      </c>
      <c r="G2853" s="242" t="s">
        <v>58</v>
      </c>
      <c r="H2853" s="243" t="s">
        <v>20</v>
      </c>
      <c r="I2853" s="13">
        <v>6</v>
      </c>
      <c r="J2853" s="14">
        <v>2015</v>
      </c>
      <c r="K2853" s="244" t="s">
        <v>26</v>
      </c>
      <c r="L2853" s="245" t="s">
        <v>54</v>
      </c>
      <c r="M2853" s="245" t="s">
        <v>279</v>
      </c>
      <c r="N2853" s="15" t="s">
        <v>28</v>
      </c>
      <c r="O2853" s="15" t="s">
        <v>29</v>
      </c>
      <c r="P2853" s="46" t="s">
        <v>163</v>
      </c>
      <c r="Q2853" s="46" t="s">
        <v>58</v>
      </c>
    </row>
    <row r="2854" spans="1:17" hidden="1">
      <c r="A2854" s="12">
        <v>42164</v>
      </c>
      <c r="B2854" t="s">
        <v>25</v>
      </c>
      <c r="C2854" s="1">
        <v>1015.55</v>
      </c>
      <c r="D2854" s="1">
        <v>13456.15</v>
      </c>
      <c r="E2854" s="42">
        <v>-1015.55</v>
      </c>
      <c r="F2854" s="241" t="s">
        <v>18</v>
      </c>
      <c r="G2854" s="242" t="s">
        <v>58</v>
      </c>
      <c r="H2854" s="243" t="s">
        <v>20</v>
      </c>
      <c r="I2854" s="13">
        <v>6</v>
      </c>
      <c r="J2854" s="14">
        <v>2015</v>
      </c>
      <c r="K2854" s="244" t="s">
        <v>26</v>
      </c>
      <c r="L2854" s="245" t="s">
        <v>27</v>
      </c>
      <c r="M2854" s="245" t="s">
        <v>27</v>
      </c>
      <c r="N2854" s="15" t="s">
        <v>28</v>
      </c>
      <c r="O2854" s="15" t="s">
        <v>29</v>
      </c>
      <c r="P2854" s="46" t="s">
        <v>163</v>
      </c>
      <c r="Q2854" s="46" t="s">
        <v>58</v>
      </c>
    </row>
    <row r="2855" spans="1:17" hidden="1">
      <c r="A2855" s="12">
        <v>42164</v>
      </c>
      <c r="B2855" t="s">
        <v>774</v>
      </c>
      <c r="C2855" s="1">
        <v>-10000</v>
      </c>
      <c r="D2855" s="1">
        <v>3456.15</v>
      </c>
      <c r="E2855" s="42">
        <v>10000</v>
      </c>
      <c r="F2855" s="241" t="s">
        <v>30</v>
      </c>
      <c r="G2855" s="242" t="s">
        <v>58</v>
      </c>
      <c r="H2855" s="243" t="s">
        <v>20</v>
      </c>
      <c r="I2855" s="13">
        <v>6</v>
      </c>
      <c r="J2855" s="14">
        <v>2015</v>
      </c>
      <c r="K2855" s="246" t="s">
        <v>31</v>
      </c>
      <c r="L2855" s="247" t="s">
        <v>174</v>
      </c>
      <c r="M2855" s="249" t="s">
        <v>23</v>
      </c>
      <c r="N2855" s="15" t="s">
        <v>28</v>
      </c>
      <c r="O2855" s="15" t="s">
        <v>24</v>
      </c>
      <c r="P2855" s="46" t="s">
        <v>161</v>
      </c>
      <c r="Q2855" s="46" t="s">
        <v>58</v>
      </c>
    </row>
    <row r="2856" spans="1:17" hidden="1">
      <c r="A2856" s="12">
        <v>42164</v>
      </c>
      <c r="B2856" t="s">
        <v>775</v>
      </c>
      <c r="C2856" s="1">
        <v>-560</v>
      </c>
      <c r="D2856" s="1">
        <v>2896.15</v>
      </c>
      <c r="E2856" s="42">
        <v>560</v>
      </c>
      <c r="F2856" s="241" t="s">
        <v>30</v>
      </c>
      <c r="G2856" s="242" t="s">
        <v>58</v>
      </c>
      <c r="H2856" s="243" t="s">
        <v>20</v>
      </c>
      <c r="I2856" s="13">
        <v>6</v>
      </c>
      <c r="J2856" s="14">
        <v>2015</v>
      </c>
      <c r="K2856" s="244" t="s">
        <v>197</v>
      </c>
      <c r="L2856" s="245" t="s">
        <v>200</v>
      </c>
      <c r="M2856" s="245" t="s">
        <v>281</v>
      </c>
      <c r="N2856" s="15" t="s">
        <v>28</v>
      </c>
      <c r="O2856" s="15" t="s">
        <v>29</v>
      </c>
      <c r="P2856" s="46" t="s">
        <v>161</v>
      </c>
      <c r="Q2856" s="46" t="s">
        <v>58</v>
      </c>
    </row>
    <row r="2857" spans="1:17" hidden="1">
      <c r="A2857" s="12">
        <v>42164</v>
      </c>
      <c r="B2857" t="s">
        <v>69</v>
      </c>
      <c r="C2857" s="1">
        <v>-461.95</v>
      </c>
      <c r="D2857" s="1">
        <v>2434.1999999999998</v>
      </c>
      <c r="E2857" s="42">
        <v>461.95</v>
      </c>
      <c r="F2857" s="241" t="s">
        <v>30</v>
      </c>
      <c r="G2857" s="242" t="s">
        <v>58</v>
      </c>
      <c r="H2857" s="243" t="s">
        <v>20</v>
      </c>
      <c r="I2857" s="13">
        <v>6</v>
      </c>
      <c r="J2857" s="14">
        <v>2015</v>
      </c>
      <c r="K2857" s="246" t="s">
        <v>70</v>
      </c>
      <c r="L2857" s="247" t="s">
        <v>614</v>
      </c>
      <c r="M2857" s="247" t="s">
        <v>281</v>
      </c>
      <c r="N2857" s="15" t="s">
        <v>28</v>
      </c>
      <c r="O2857" s="15" t="s">
        <v>29</v>
      </c>
      <c r="P2857" s="46" t="s">
        <v>161</v>
      </c>
      <c r="Q2857" s="46" t="s">
        <v>58</v>
      </c>
    </row>
    <row r="2858" spans="1:17" hidden="1">
      <c r="A2858" s="12">
        <v>42164</v>
      </c>
      <c r="B2858" t="s">
        <v>69</v>
      </c>
      <c r="C2858" s="1">
        <v>-416.7</v>
      </c>
      <c r="D2858" s="1">
        <v>2017.5</v>
      </c>
      <c r="E2858" s="42">
        <v>416.7</v>
      </c>
      <c r="F2858" s="241" t="s">
        <v>30</v>
      </c>
      <c r="G2858" s="242" t="s">
        <v>58</v>
      </c>
      <c r="H2858" s="243" t="s">
        <v>20</v>
      </c>
      <c r="I2858" s="13">
        <v>6</v>
      </c>
      <c r="J2858" s="14">
        <v>2015</v>
      </c>
      <c r="K2858" s="246" t="s">
        <v>70</v>
      </c>
      <c r="L2858" s="247" t="s">
        <v>71</v>
      </c>
      <c r="M2858" s="247" t="s">
        <v>299</v>
      </c>
      <c r="N2858" s="15" t="s">
        <v>28</v>
      </c>
      <c r="O2858" s="15" t="s">
        <v>29</v>
      </c>
      <c r="P2858" s="46" t="s">
        <v>161</v>
      </c>
      <c r="Q2858" s="46" t="s">
        <v>58</v>
      </c>
    </row>
    <row r="2859" spans="1:17" hidden="1">
      <c r="A2859" s="12">
        <v>42164</v>
      </c>
      <c r="B2859" t="s">
        <v>69</v>
      </c>
      <c r="C2859" s="1">
        <v>-331.22</v>
      </c>
      <c r="D2859" s="1">
        <v>1686.28</v>
      </c>
      <c r="E2859" s="42">
        <v>331.22</v>
      </c>
      <c r="F2859" s="241" t="s">
        <v>30</v>
      </c>
      <c r="G2859" s="242" t="s">
        <v>58</v>
      </c>
      <c r="H2859" s="243" t="s">
        <v>20</v>
      </c>
      <c r="I2859" s="13">
        <v>6</v>
      </c>
      <c r="J2859" s="14">
        <v>2015</v>
      </c>
      <c r="K2859" s="246" t="s">
        <v>70</v>
      </c>
      <c r="L2859" s="247" t="s">
        <v>177</v>
      </c>
      <c r="M2859" s="247" t="s">
        <v>299</v>
      </c>
      <c r="N2859" s="15" t="s">
        <v>28</v>
      </c>
      <c r="O2859" s="15" t="s">
        <v>29</v>
      </c>
      <c r="P2859" s="46" t="s">
        <v>161</v>
      </c>
      <c r="Q2859" s="46" t="s">
        <v>58</v>
      </c>
    </row>
    <row r="2860" spans="1:17" hidden="1">
      <c r="A2860" s="12">
        <v>42164</v>
      </c>
      <c r="B2860" t="s">
        <v>50</v>
      </c>
      <c r="C2860" s="1">
        <v>-45</v>
      </c>
      <c r="D2860" s="1">
        <v>1641.28</v>
      </c>
      <c r="E2860" s="42">
        <v>45</v>
      </c>
      <c r="F2860" s="241" t="s">
        <v>30</v>
      </c>
      <c r="G2860" s="242" t="s">
        <v>58</v>
      </c>
      <c r="H2860" s="243" t="s">
        <v>20</v>
      </c>
      <c r="I2860" s="13">
        <v>6</v>
      </c>
      <c r="J2860" s="14">
        <v>2015</v>
      </c>
      <c r="K2860" s="246" t="s">
        <v>51</v>
      </c>
      <c r="L2860" s="247" t="s">
        <v>52</v>
      </c>
      <c r="M2860" s="247" t="s">
        <v>23</v>
      </c>
      <c r="N2860" s="15" t="s">
        <v>28</v>
      </c>
      <c r="O2860" s="15" t="s">
        <v>29</v>
      </c>
      <c r="P2860" s="46" t="s">
        <v>161</v>
      </c>
      <c r="Q2860" s="46" t="s">
        <v>58</v>
      </c>
    </row>
    <row r="2861" spans="1:17" hidden="1">
      <c r="A2861" s="12">
        <v>42165</v>
      </c>
      <c r="B2861" t="s">
        <v>776</v>
      </c>
      <c r="C2861" s="1">
        <v>3371.61</v>
      </c>
      <c r="D2861" s="1">
        <v>5012.8900000000003</v>
      </c>
      <c r="E2861" s="42">
        <v>-3371.61</v>
      </c>
      <c r="F2861" s="241" t="s">
        <v>18</v>
      </c>
      <c r="G2861" s="242" t="s">
        <v>58</v>
      </c>
      <c r="H2861" s="243" t="s">
        <v>20</v>
      </c>
      <c r="I2861" s="13">
        <v>6</v>
      </c>
      <c r="J2861" s="14">
        <v>2015</v>
      </c>
      <c r="K2861" s="246" t="s">
        <v>26</v>
      </c>
      <c r="L2861" s="247" t="s">
        <v>164</v>
      </c>
      <c r="M2861" s="247" t="s">
        <v>272</v>
      </c>
      <c r="N2861" s="15" t="s">
        <v>28</v>
      </c>
      <c r="O2861" s="15" t="s">
        <v>29</v>
      </c>
      <c r="P2861" s="46" t="s">
        <v>163</v>
      </c>
      <c r="Q2861" s="46" t="s">
        <v>58</v>
      </c>
    </row>
    <row r="2862" spans="1:17" hidden="1">
      <c r="A2862" s="12">
        <v>42165</v>
      </c>
      <c r="B2862" t="s">
        <v>25</v>
      </c>
      <c r="C2862" s="1">
        <v>468.79</v>
      </c>
      <c r="D2862" s="1">
        <v>5481.68</v>
      </c>
      <c r="E2862" s="42">
        <v>-468.79</v>
      </c>
      <c r="F2862" s="241" t="s">
        <v>18</v>
      </c>
      <c r="G2862" s="242" t="s">
        <v>58</v>
      </c>
      <c r="H2862" s="243" t="s">
        <v>20</v>
      </c>
      <c r="I2862" s="13">
        <v>6</v>
      </c>
      <c r="J2862" s="14">
        <v>2015</v>
      </c>
      <c r="K2862" s="244" t="s">
        <v>26</v>
      </c>
      <c r="L2862" s="245" t="s">
        <v>27</v>
      </c>
      <c r="M2862" s="245" t="s">
        <v>27</v>
      </c>
      <c r="N2862" s="15" t="s">
        <v>28</v>
      </c>
      <c r="O2862" s="15" t="s">
        <v>29</v>
      </c>
      <c r="P2862" s="46" t="s">
        <v>163</v>
      </c>
      <c r="Q2862" s="46" t="s">
        <v>58</v>
      </c>
    </row>
    <row r="2863" spans="1:17" hidden="1">
      <c r="A2863" s="12">
        <v>42165</v>
      </c>
      <c r="B2863" t="s">
        <v>777</v>
      </c>
      <c r="C2863" s="1">
        <v>-400</v>
      </c>
      <c r="D2863" s="1">
        <v>5081.68</v>
      </c>
      <c r="E2863" s="42">
        <v>400</v>
      </c>
      <c r="F2863" s="241" t="s">
        <v>30</v>
      </c>
      <c r="G2863" s="242" t="s">
        <v>58</v>
      </c>
      <c r="H2863" s="243" t="s">
        <v>20</v>
      </c>
      <c r="I2863" s="13">
        <v>6</v>
      </c>
      <c r="J2863" s="14">
        <v>2015</v>
      </c>
      <c r="K2863" s="244" t="s">
        <v>34</v>
      </c>
      <c r="L2863" s="245" t="s">
        <v>35</v>
      </c>
      <c r="M2863" s="245" t="s">
        <v>299</v>
      </c>
      <c r="N2863" s="15" t="s">
        <v>28</v>
      </c>
      <c r="O2863" s="15" t="s">
        <v>29</v>
      </c>
      <c r="P2863" s="46" t="s">
        <v>161</v>
      </c>
      <c r="Q2863" s="46" t="s">
        <v>58</v>
      </c>
    </row>
    <row r="2864" spans="1:17" hidden="1">
      <c r="A2864" s="12">
        <v>42165</v>
      </c>
      <c r="B2864" t="s">
        <v>778</v>
      </c>
      <c r="C2864" s="1">
        <v>-1433.3</v>
      </c>
      <c r="D2864" s="1">
        <v>3648.38</v>
      </c>
      <c r="E2864" s="42">
        <v>1433.3</v>
      </c>
      <c r="F2864" s="241" t="s">
        <v>30</v>
      </c>
      <c r="G2864" s="242" t="s">
        <v>58</v>
      </c>
      <c r="H2864" s="243" t="s">
        <v>20</v>
      </c>
      <c r="I2864" s="13">
        <v>6</v>
      </c>
      <c r="J2864" s="14">
        <v>2015</v>
      </c>
      <c r="K2864" s="244" t="s">
        <v>40</v>
      </c>
      <c r="L2864" s="245" t="s">
        <v>41</v>
      </c>
      <c r="M2864" s="245" t="s">
        <v>299</v>
      </c>
      <c r="N2864" s="15" t="s">
        <v>28</v>
      </c>
      <c r="O2864" s="15" t="s">
        <v>29</v>
      </c>
      <c r="P2864" s="46" t="s">
        <v>161</v>
      </c>
      <c r="Q2864" s="46" t="s">
        <v>58</v>
      </c>
    </row>
    <row r="2865" spans="1:17" hidden="1">
      <c r="A2865" s="12">
        <v>42165</v>
      </c>
      <c r="B2865" t="s">
        <v>141</v>
      </c>
      <c r="C2865" s="1">
        <v>-397.03</v>
      </c>
      <c r="D2865" s="1">
        <v>3251.35</v>
      </c>
      <c r="E2865" s="42">
        <v>397.03</v>
      </c>
      <c r="F2865" s="241" t="s">
        <v>30</v>
      </c>
      <c r="G2865" s="242" t="s">
        <v>58</v>
      </c>
      <c r="H2865" s="243" t="s">
        <v>20</v>
      </c>
      <c r="I2865" s="13">
        <v>6</v>
      </c>
      <c r="J2865" s="14">
        <v>2015</v>
      </c>
      <c r="K2865" s="246" t="s">
        <v>142</v>
      </c>
      <c r="L2865" s="247" t="s">
        <v>27</v>
      </c>
      <c r="M2865" s="247" t="s">
        <v>27</v>
      </c>
      <c r="N2865" s="15" t="s">
        <v>28</v>
      </c>
      <c r="O2865" s="15" t="s">
        <v>29</v>
      </c>
      <c r="P2865" s="46" t="s">
        <v>161</v>
      </c>
      <c r="Q2865" s="46" t="s">
        <v>58</v>
      </c>
    </row>
    <row r="2866" spans="1:17" hidden="1">
      <c r="A2866" s="12">
        <v>42165</v>
      </c>
      <c r="B2866" t="s">
        <v>50</v>
      </c>
      <c r="C2866" s="1">
        <v>-15</v>
      </c>
      <c r="D2866" s="1">
        <v>3236.35</v>
      </c>
      <c r="E2866" s="42">
        <v>15</v>
      </c>
      <c r="F2866" s="241" t="s">
        <v>30</v>
      </c>
      <c r="G2866" s="242" t="s">
        <v>58</v>
      </c>
      <c r="H2866" s="243" t="s">
        <v>20</v>
      </c>
      <c r="I2866" s="13">
        <v>6</v>
      </c>
      <c r="J2866" s="14">
        <v>2015</v>
      </c>
      <c r="K2866" s="246" t="s">
        <v>53</v>
      </c>
      <c r="L2866" s="247" t="s">
        <v>52</v>
      </c>
      <c r="M2866" s="247" t="s">
        <v>23</v>
      </c>
      <c r="N2866" s="15" t="s">
        <v>28</v>
      </c>
      <c r="O2866" s="15" t="s">
        <v>29</v>
      </c>
      <c r="P2866" s="46" t="s">
        <v>161</v>
      </c>
      <c r="Q2866" s="46" t="s">
        <v>58</v>
      </c>
    </row>
    <row r="2867" spans="1:17" hidden="1">
      <c r="A2867" s="12">
        <v>42166</v>
      </c>
      <c r="B2867" t="s">
        <v>25</v>
      </c>
      <c r="C2867" s="1">
        <v>1057.92</v>
      </c>
      <c r="D2867" s="1">
        <v>4294.2700000000004</v>
      </c>
      <c r="E2867" s="42">
        <v>-1057.92</v>
      </c>
      <c r="F2867" s="241" t="s">
        <v>18</v>
      </c>
      <c r="G2867" s="242" t="s">
        <v>58</v>
      </c>
      <c r="H2867" s="243" t="s">
        <v>20</v>
      </c>
      <c r="I2867" s="13">
        <v>6</v>
      </c>
      <c r="J2867" s="14">
        <v>2015</v>
      </c>
      <c r="K2867" s="244" t="s">
        <v>26</v>
      </c>
      <c r="L2867" s="245" t="s">
        <v>27</v>
      </c>
      <c r="M2867" s="245" t="s">
        <v>27</v>
      </c>
      <c r="N2867" s="15" t="s">
        <v>28</v>
      </c>
      <c r="O2867" s="15" t="s">
        <v>29</v>
      </c>
      <c r="P2867" s="46" t="s">
        <v>163</v>
      </c>
      <c r="Q2867" s="46" t="s">
        <v>58</v>
      </c>
    </row>
    <row r="2868" spans="1:17" hidden="1">
      <c r="A2868" s="12">
        <v>42166</v>
      </c>
      <c r="B2868" t="s">
        <v>779</v>
      </c>
      <c r="C2868" s="1">
        <v>-500</v>
      </c>
      <c r="D2868" s="1">
        <v>3794.27</v>
      </c>
      <c r="E2868" s="42">
        <v>500</v>
      </c>
      <c r="F2868" s="241" t="s">
        <v>30</v>
      </c>
      <c r="G2868" s="242" t="s">
        <v>58</v>
      </c>
      <c r="H2868" s="243" t="s">
        <v>20</v>
      </c>
      <c r="I2868" s="13">
        <v>6</v>
      </c>
      <c r="J2868" s="14">
        <v>2015</v>
      </c>
      <c r="K2868" s="246" t="s">
        <v>100</v>
      </c>
      <c r="L2868" s="247" t="s">
        <v>101</v>
      </c>
      <c r="M2868" s="247" t="s">
        <v>23</v>
      </c>
      <c r="N2868" s="15" t="s">
        <v>28</v>
      </c>
      <c r="O2868" s="15" t="s">
        <v>24</v>
      </c>
      <c r="P2868" s="46" t="s">
        <v>2191</v>
      </c>
      <c r="Q2868" s="46" t="s">
        <v>58</v>
      </c>
    </row>
    <row r="2869" spans="1:17" hidden="1">
      <c r="A2869" s="12">
        <v>42167</v>
      </c>
      <c r="B2869" t="s">
        <v>780</v>
      </c>
      <c r="C2869" s="1">
        <v>11113.94</v>
      </c>
      <c r="D2869" s="1">
        <v>14908.21</v>
      </c>
      <c r="E2869" s="42">
        <v>-11113.94</v>
      </c>
      <c r="F2869" s="241" t="s">
        <v>18</v>
      </c>
      <c r="G2869" s="242" t="s">
        <v>58</v>
      </c>
      <c r="H2869" s="243" t="s">
        <v>20</v>
      </c>
      <c r="I2869" s="13">
        <v>6</v>
      </c>
      <c r="J2869" s="14">
        <v>2015</v>
      </c>
      <c r="K2869" s="244" t="s">
        <v>26</v>
      </c>
      <c r="L2869" s="245" t="s">
        <v>54</v>
      </c>
      <c r="M2869" s="245" t="s">
        <v>279</v>
      </c>
      <c r="N2869" s="15" t="s">
        <v>28</v>
      </c>
      <c r="O2869" s="15" t="s">
        <v>29</v>
      </c>
      <c r="P2869" s="46" t="s">
        <v>163</v>
      </c>
      <c r="Q2869" s="46" t="s">
        <v>58</v>
      </c>
    </row>
    <row r="2870" spans="1:17" hidden="1">
      <c r="A2870" s="12">
        <v>42167</v>
      </c>
      <c r="B2870" t="s">
        <v>25</v>
      </c>
      <c r="C2870" s="1">
        <v>9.31</v>
      </c>
      <c r="D2870" s="1">
        <v>14917.52</v>
      </c>
      <c r="E2870" s="42">
        <v>-9.31</v>
      </c>
      <c r="F2870" s="241" t="s">
        <v>18</v>
      </c>
      <c r="G2870" s="242" t="s">
        <v>58</v>
      </c>
      <c r="H2870" s="243" t="s">
        <v>20</v>
      </c>
      <c r="I2870" s="13">
        <v>6</v>
      </c>
      <c r="J2870" s="14">
        <v>2015</v>
      </c>
      <c r="K2870" s="244" t="s">
        <v>26</v>
      </c>
      <c r="L2870" s="245" t="s">
        <v>27</v>
      </c>
      <c r="M2870" s="245" t="s">
        <v>27</v>
      </c>
      <c r="N2870" s="15" t="s">
        <v>28</v>
      </c>
      <c r="O2870" s="15" t="s">
        <v>29</v>
      </c>
      <c r="P2870" s="46" t="s">
        <v>163</v>
      </c>
      <c r="Q2870" s="46" t="s">
        <v>58</v>
      </c>
    </row>
    <row r="2871" spans="1:17" hidden="1">
      <c r="A2871" s="12">
        <v>42167</v>
      </c>
      <c r="B2871" t="s">
        <v>781</v>
      </c>
      <c r="C2871" s="1">
        <v>-8186.41</v>
      </c>
      <c r="D2871" s="1">
        <v>6731.11</v>
      </c>
      <c r="E2871" s="42">
        <v>8186.41</v>
      </c>
      <c r="F2871" s="241" t="s">
        <v>30</v>
      </c>
      <c r="G2871" s="242" t="s">
        <v>58</v>
      </c>
      <c r="H2871" s="243" t="s">
        <v>20</v>
      </c>
      <c r="I2871" s="13">
        <v>6</v>
      </c>
      <c r="J2871" s="14">
        <v>2015</v>
      </c>
      <c r="K2871" s="246" t="s">
        <v>31</v>
      </c>
      <c r="L2871" s="247" t="s">
        <v>32</v>
      </c>
      <c r="M2871" s="249" t="s">
        <v>23</v>
      </c>
      <c r="N2871" s="15" t="s">
        <v>28</v>
      </c>
      <c r="O2871" s="15" t="s">
        <v>24</v>
      </c>
      <c r="P2871" s="46" t="s">
        <v>161</v>
      </c>
      <c r="Q2871" s="46" t="s">
        <v>58</v>
      </c>
    </row>
    <row r="2872" spans="1:17" hidden="1">
      <c r="A2872" s="12">
        <v>42167</v>
      </c>
      <c r="B2872" t="s">
        <v>50</v>
      </c>
      <c r="C2872" s="1">
        <v>-45</v>
      </c>
      <c r="D2872" s="1">
        <v>6686.11</v>
      </c>
      <c r="E2872" s="42">
        <v>45</v>
      </c>
      <c r="F2872" s="241" t="s">
        <v>30</v>
      </c>
      <c r="G2872" s="242" t="s">
        <v>58</v>
      </c>
      <c r="H2872" s="243" t="s">
        <v>20</v>
      </c>
      <c r="I2872" s="13">
        <v>6</v>
      </c>
      <c r="J2872" s="14">
        <v>2015</v>
      </c>
      <c r="K2872" s="246" t="s">
        <v>51</v>
      </c>
      <c r="L2872" s="247" t="s">
        <v>52</v>
      </c>
      <c r="M2872" s="247" t="s">
        <v>23</v>
      </c>
      <c r="N2872" s="15" t="s">
        <v>28</v>
      </c>
      <c r="O2872" s="15" t="s">
        <v>29</v>
      </c>
      <c r="P2872" s="46" t="s">
        <v>161</v>
      </c>
      <c r="Q2872" s="46" t="s">
        <v>58</v>
      </c>
    </row>
    <row r="2873" spans="1:17" hidden="1">
      <c r="A2873" s="12">
        <v>42170</v>
      </c>
      <c r="B2873" t="s">
        <v>782</v>
      </c>
      <c r="C2873" s="1">
        <v>491.35</v>
      </c>
      <c r="D2873" s="1">
        <v>7177.46</v>
      </c>
      <c r="E2873" s="42">
        <v>-491.35</v>
      </c>
      <c r="F2873" s="241" t="s">
        <v>18</v>
      </c>
      <c r="G2873" s="242" t="s">
        <v>58</v>
      </c>
      <c r="H2873" s="243" t="s">
        <v>20</v>
      </c>
      <c r="I2873" s="13">
        <v>6</v>
      </c>
      <c r="J2873" s="14">
        <v>2015</v>
      </c>
      <c r="K2873" s="246" t="s">
        <v>26</v>
      </c>
      <c r="L2873" s="247" t="s">
        <v>166</v>
      </c>
      <c r="M2873" s="247" t="s">
        <v>266</v>
      </c>
      <c r="N2873" s="15" t="s">
        <v>28</v>
      </c>
      <c r="O2873" s="15" t="s">
        <v>29</v>
      </c>
      <c r="P2873" s="46" t="s">
        <v>163</v>
      </c>
      <c r="Q2873" s="46" t="s">
        <v>58</v>
      </c>
    </row>
    <row r="2874" spans="1:17" hidden="1">
      <c r="A2874" s="12">
        <v>42170</v>
      </c>
      <c r="B2874" t="s">
        <v>783</v>
      </c>
      <c r="C2874" s="1">
        <v>263.74</v>
      </c>
      <c r="D2874" s="1">
        <v>7441.2</v>
      </c>
      <c r="E2874" s="42">
        <v>-263.74</v>
      </c>
      <c r="F2874" s="241" t="s">
        <v>18</v>
      </c>
      <c r="G2874" s="242" t="s">
        <v>58</v>
      </c>
      <c r="H2874" s="243" t="s">
        <v>20</v>
      </c>
      <c r="I2874" s="13">
        <v>6</v>
      </c>
      <c r="J2874" s="14">
        <v>2015</v>
      </c>
      <c r="K2874" s="246" t="s">
        <v>26</v>
      </c>
      <c r="L2874" s="247" t="s">
        <v>165</v>
      </c>
      <c r="M2874" s="247" t="s">
        <v>270</v>
      </c>
      <c r="N2874" s="15" t="s">
        <v>28</v>
      </c>
      <c r="O2874" s="15" t="s">
        <v>29</v>
      </c>
      <c r="P2874" s="46" t="s">
        <v>163</v>
      </c>
      <c r="Q2874" s="46" t="s">
        <v>58</v>
      </c>
    </row>
    <row r="2875" spans="1:17" hidden="1">
      <c r="A2875" s="12">
        <v>42170</v>
      </c>
      <c r="B2875" t="s">
        <v>25</v>
      </c>
      <c r="C2875" s="1">
        <v>181.01</v>
      </c>
      <c r="D2875" s="1">
        <v>7622.21</v>
      </c>
      <c r="E2875" s="42">
        <v>-181.01</v>
      </c>
      <c r="F2875" s="241" t="s">
        <v>18</v>
      </c>
      <c r="G2875" s="242" t="s">
        <v>58</v>
      </c>
      <c r="H2875" s="243" t="s">
        <v>20</v>
      </c>
      <c r="I2875" s="13">
        <v>6</v>
      </c>
      <c r="J2875" s="14">
        <v>2015</v>
      </c>
      <c r="K2875" s="244" t="s">
        <v>26</v>
      </c>
      <c r="L2875" s="245" t="s">
        <v>27</v>
      </c>
      <c r="M2875" s="245" t="s">
        <v>27</v>
      </c>
      <c r="N2875" s="15" t="s">
        <v>28</v>
      </c>
      <c r="O2875" s="15" t="s">
        <v>29</v>
      </c>
      <c r="P2875" s="46" t="s">
        <v>163</v>
      </c>
      <c r="Q2875" s="46" t="s">
        <v>58</v>
      </c>
    </row>
    <row r="2876" spans="1:17" hidden="1">
      <c r="A2876" s="12">
        <v>42170</v>
      </c>
      <c r="B2876" t="s">
        <v>25</v>
      </c>
      <c r="C2876" s="1">
        <v>84.85</v>
      </c>
      <c r="D2876" s="1">
        <v>7707.06</v>
      </c>
      <c r="E2876" s="42">
        <v>-84.85</v>
      </c>
      <c r="F2876" s="241" t="s">
        <v>18</v>
      </c>
      <c r="G2876" s="242" t="s">
        <v>58</v>
      </c>
      <c r="H2876" s="243" t="s">
        <v>20</v>
      </c>
      <c r="I2876" s="13">
        <v>6</v>
      </c>
      <c r="J2876" s="14">
        <v>2015</v>
      </c>
      <c r="K2876" s="244" t="s">
        <v>26</v>
      </c>
      <c r="L2876" s="245" t="s">
        <v>27</v>
      </c>
      <c r="M2876" s="245" t="s">
        <v>27</v>
      </c>
      <c r="N2876" s="15" t="s">
        <v>28</v>
      </c>
      <c r="O2876" s="15" t="s">
        <v>29</v>
      </c>
      <c r="P2876" s="46" t="s">
        <v>163</v>
      </c>
      <c r="Q2876" s="46" t="s">
        <v>58</v>
      </c>
    </row>
    <row r="2877" spans="1:17" hidden="1">
      <c r="A2877" s="12">
        <v>42170</v>
      </c>
      <c r="B2877" t="s">
        <v>25</v>
      </c>
      <c r="C2877" s="1">
        <v>61.51</v>
      </c>
      <c r="D2877" s="1">
        <v>7768.57</v>
      </c>
      <c r="E2877" s="42">
        <v>-61.51</v>
      </c>
      <c r="F2877" s="241" t="s">
        <v>18</v>
      </c>
      <c r="G2877" s="242" t="s">
        <v>58</v>
      </c>
      <c r="H2877" s="243" t="s">
        <v>20</v>
      </c>
      <c r="I2877" s="13">
        <v>6</v>
      </c>
      <c r="J2877" s="14">
        <v>2015</v>
      </c>
      <c r="K2877" s="244" t="s">
        <v>26</v>
      </c>
      <c r="L2877" s="245" t="s">
        <v>27</v>
      </c>
      <c r="M2877" s="245" t="s">
        <v>27</v>
      </c>
      <c r="N2877" s="15" t="s">
        <v>28</v>
      </c>
      <c r="O2877" s="15" t="s">
        <v>29</v>
      </c>
      <c r="P2877" s="46" t="s">
        <v>163</v>
      </c>
      <c r="Q2877" s="46" t="s">
        <v>58</v>
      </c>
    </row>
    <row r="2878" spans="1:17" hidden="1">
      <c r="A2878" s="248">
        <v>42170</v>
      </c>
      <c r="B2878" s="51" t="s">
        <v>784</v>
      </c>
      <c r="C2878" s="95">
        <v>-600</v>
      </c>
      <c r="D2878" s="1">
        <v>7168.57</v>
      </c>
      <c r="E2878" s="42">
        <v>600</v>
      </c>
      <c r="F2878" s="241" t="s">
        <v>30</v>
      </c>
      <c r="G2878" s="242" t="s">
        <v>58</v>
      </c>
      <c r="H2878" s="243" t="s">
        <v>20</v>
      </c>
      <c r="I2878" s="13">
        <v>6</v>
      </c>
      <c r="J2878" s="14">
        <v>2015</v>
      </c>
      <c r="K2878" s="246" t="s">
        <v>175</v>
      </c>
      <c r="L2878" s="247" t="s">
        <v>117</v>
      </c>
      <c r="M2878" s="247" t="s">
        <v>296</v>
      </c>
      <c r="N2878" s="15" t="s">
        <v>28</v>
      </c>
      <c r="O2878" s="15" t="s">
        <v>29</v>
      </c>
      <c r="P2878" s="46" t="s">
        <v>161</v>
      </c>
      <c r="Q2878" s="46" t="s">
        <v>58</v>
      </c>
    </row>
    <row r="2879" spans="1:17" hidden="1">
      <c r="A2879" s="12">
        <v>42170</v>
      </c>
      <c r="B2879" t="s">
        <v>785</v>
      </c>
      <c r="C2879" s="1">
        <v>-100</v>
      </c>
      <c r="D2879" s="1">
        <v>7068.57</v>
      </c>
      <c r="E2879" s="42">
        <v>100</v>
      </c>
      <c r="F2879" s="241" t="s">
        <v>30</v>
      </c>
      <c r="G2879" s="242" t="s">
        <v>58</v>
      </c>
      <c r="H2879" s="243" t="s">
        <v>20</v>
      </c>
      <c r="I2879" s="13">
        <v>6</v>
      </c>
      <c r="J2879" s="14">
        <v>2015</v>
      </c>
      <c r="K2879" s="246" t="s">
        <v>19</v>
      </c>
      <c r="L2879" s="247" t="s">
        <v>59</v>
      </c>
      <c r="M2879" s="247" t="s">
        <v>23</v>
      </c>
      <c r="N2879" s="15" t="s">
        <v>20</v>
      </c>
      <c r="O2879" s="15" t="s">
        <v>24</v>
      </c>
      <c r="P2879" s="46" t="s">
        <v>60</v>
      </c>
      <c r="Q2879" s="46" t="s">
        <v>58</v>
      </c>
    </row>
    <row r="2880" spans="1:17" hidden="1">
      <c r="A2880" s="12">
        <v>42170</v>
      </c>
      <c r="B2880" t="s">
        <v>786</v>
      </c>
      <c r="C2880" s="1">
        <v>-4000</v>
      </c>
      <c r="D2880" s="1">
        <v>3068.57</v>
      </c>
      <c r="E2880" s="42">
        <v>4000</v>
      </c>
      <c r="F2880" s="241" t="s">
        <v>30</v>
      </c>
      <c r="G2880" s="242" t="s">
        <v>58</v>
      </c>
      <c r="H2880" s="243" t="s">
        <v>20</v>
      </c>
      <c r="I2880" s="13">
        <v>6</v>
      </c>
      <c r="J2880" s="14">
        <v>2015</v>
      </c>
      <c r="K2880" s="246" t="s">
        <v>158</v>
      </c>
      <c r="L2880" s="247" t="s">
        <v>59</v>
      </c>
      <c r="M2880" s="247" t="s">
        <v>23</v>
      </c>
      <c r="N2880" s="15" t="s">
        <v>20</v>
      </c>
      <c r="O2880" s="15" t="s">
        <v>24</v>
      </c>
      <c r="P2880" s="46" t="s">
        <v>168</v>
      </c>
      <c r="Q2880" s="46" t="s">
        <v>58</v>
      </c>
    </row>
    <row r="2881" spans="1:17" hidden="1">
      <c r="A2881" s="12">
        <v>42170</v>
      </c>
      <c r="B2881" t="s">
        <v>50</v>
      </c>
      <c r="C2881" s="1">
        <v>-15</v>
      </c>
      <c r="D2881" s="1">
        <v>3053.57</v>
      </c>
      <c r="E2881" s="42">
        <v>15</v>
      </c>
      <c r="F2881" s="241" t="s">
        <v>30</v>
      </c>
      <c r="G2881" s="242" t="s">
        <v>58</v>
      </c>
      <c r="H2881" s="243" t="s">
        <v>20</v>
      </c>
      <c r="I2881" s="13">
        <v>6</v>
      </c>
      <c r="J2881" s="14">
        <v>2015</v>
      </c>
      <c r="K2881" s="246" t="s">
        <v>53</v>
      </c>
      <c r="L2881" s="247" t="s">
        <v>52</v>
      </c>
      <c r="M2881" s="247" t="s">
        <v>23</v>
      </c>
      <c r="N2881" s="15" t="s">
        <v>28</v>
      </c>
      <c r="O2881" s="15" t="s">
        <v>29</v>
      </c>
      <c r="P2881" s="46" t="s">
        <v>161</v>
      </c>
      <c r="Q2881" s="46" t="s">
        <v>58</v>
      </c>
    </row>
    <row r="2882" spans="1:17" hidden="1">
      <c r="A2882" s="12">
        <v>42171</v>
      </c>
      <c r="B2882" t="s">
        <v>25</v>
      </c>
      <c r="C2882" s="1">
        <v>294.22000000000003</v>
      </c>
      <c r="D2882" s="1">
        <v>3347.79</v>
      </c>
      <c r="E2882" s="42">
        <v>-294.22000000000003</v>
      </c>
      <c r="F2882" s="241" t="s">
        <v>18</v>
      </c>
      <c r="G2882" s="242" t="s">
        <v>58</v>
      </c>
      <c r="H2882" s="243" t="s">
        <v>20</v>
      </c>
      <c r="I2882" s="13">
        <v>6</v>
      </c>
      <c r="J2882" s="14">
        <v>2015</v>
      </c>
      <c r="K2882" s="244" t="s">
        <v>26</v>
      </c>
      <c r="L2882" s="245" t="s">
        <v>27</v>
      </c>
      <c r="M2882" s="245" t="s">
        <v>27</v>
      </c>
      <c r="N2882" s="15" t="s">
        <v>28</v>
      </c>
      <c r="O2882" s="15" t="s">
        <v>29</v>
      </c>
      <c r="P2882" s="46" t="s">
        <v>163</v>
      </c>
      <c r="Q2882" s="46" t="s">
        <v>58</v>
      </c>
    </row>
    <row r="2883" spans="1:17" hidden="1">
      <c r="A2883" s="12">
        <v>42171</v>
      </c>
      <c r="B2883" t="s">
        <v>1061</v>
      </c>
      <c r="C2883" s="1">
        <v>-3</v>
      </c>
      <c r="D2883" s="1">
        <v>3344.79</v>
      </c>
      <c r="E2883" s="42">
        <v>3</v>
      </c>
      <c r="F2883" s="241" t="s">
        <v>30</v>
      </c>
      <c r="G2883" s="242" t="s">
        <v>58</v>
      </c>
      <c r="H2883" s="243" t="s">
        <v>20</v>
      </c>
      <c r="I2883" s="13">
        <v>6</v>
      </c>
      <c r="J2883" s="14">
        <v>2015</v>
      </c>
      <c r="K2883" s="246" t="s">
        <v>53</v>
      </c>
      <c r="L2883" s="247" t="s">
        <v>52</v>
      </c>
      <c r="M2883" s="247" t="s">
        <v>23</v>
      </c>
      <c r="N2883" s="15" t="s">
        <v>28</v>
      </c>
      <c r="O2883" s="15" t="s">
        <v>29</v>
      </c>
      <c r="P2883" s="46" t="s">
        <v>161</v>
      </c>
      <c r="Q2883" s="46" t="s">
        <v>58</v>
      </c>
    </row>
    <row r="2884" spans="1:17" hidden="1">
      <c r="A2884" s="12">
        <v>42172</v>
      </c>
      <c r="B2884" t="s">
        <v>1062</v>
      </c>
      <c r="C2884" s="1">
        <v>700</v>
      </c>
      <c r="D2884" s="1">
        <v>4044.79</v>
      </c>
      <c r="E2884" s="42">
        <v>-700</v>
      </c>
      <c r="F2884" s="241" t="s">
        <v>18</v>
      </c>
      <c r="G2884" s="242" t="s">
        <v>58</v>
      </c>
      <c r="H2884" s="243" t="s">
        <v>20</v>
      </c>
      <c r="I2884" s="13">
        <v>6</v>
      </c>
      <c r="J2884" s="14">
        <v>2015</v>
      </c>
      <c r="K2884" s="244" t="s">
        <v>21</v>
      </c>
      <c r="L2884" s="245" t="s">
        <v>22</v>
      </c>
      <c r="M2884" s="245" t="s">
        <v>23</v>
      </c>
      <c r="N2884" s="15" t="s">
        <v>20</v>
      </c>
      <c r="O2884" s="15" t="s">
        <v>24</v>
      </c>
      <c r="P2884" s="46" t="s">
        <v>171</v>
      </c>
      <c r="Q2884" s="46" t="s">
        <v>58</v>
      </c>
    </row>
    <row r="2885" spans="1:17" hidden="1">
      <c r="A2885" s="12">
        <v>42172</v>
      </c>
      <c r="B2885" t="s">
        <v>25</v>
      </c>
      <c r="C2885" s="1">
        <v>683.11</v>
      </c>
      <c r="D2885" s="1">
        <v>4727.8999999999996</v>
      </c>
      <c r="E2885" s="42">
        <v>-683.11</v>
      </c>
      <c r="F2885" s="241" t="s">
        <v>18</v>
      </c>
      <c r="G2885" s="242" t="s">
        <v>58</v>
      </c>
      <c r="H2885" s="243" t="s">
        <v>20</v>
      </c>
      <c r="I2885" s="13">
        <v>6</v>
      </c>
      <c r="J2885" s="14">
        <v>2015</v>
      </c>
      <c r="K2885" s="244" t="s">
        <v>26</v>
      </c>
      <c r="L2885" s="245" t="s">
        <v>27</v>
      </c>
      <c r="M2885" s="245" t="s">
        <v>27</v>
      </c>
      <c r="N2885" s="15" t="s">
        <v>28</v>
      </c>
      <c r="O2885" s="15" t="s">
        <v>29</v>
      </c>
      <c r="P2885" s="46" t="s">
        <v>163</v>
      </c>
      <c r="Q2885" s="46" t="s">
        <v>58</v>
      </c>
    </row>
    <row r="2886" spans="1:17" hidden="1">
      <c r="A2886" s="248">
        <v>42172</v>
      </c>
      <c r="B2886" s="51" t="s">
        <v>1063</v>
      </c>
      <c r="C2886" s="95">
        <v>-1299.3800000000001</v>
      </c>
      <c r="D2886" s="1">
        <v>3428.52</v>
      </c>
      <c r="E2886" s="42">
        <v>1299.3800000000001</v>
      </c>
      <c r="F2886" s="241" t="s">
        <v>30</v>
      </c>
      <c r="G2886" s="242" t="s">
        <v>58</v>
      </c>
      <c r="H2886" s="243" t="s">
        <v>20</v>
      </c>
      <c r="I2886" s="13">
        <v>6</v>
      </c>
      <c r="J2886" s="14">
        <v>2015</v>
      </c>
      <c r="K2886" s="246" t="s">
        <v>175</v>
      </c>
      <c r="L2886" s="247" t="s">
        <v>117</v>
      </c>
      <c r="M2886" s="247" t="s">
        <v>296</v>
      </c>
      <c r="N2886" s="15" t="s">
        <v>28</v>
      </c>
      <c r="O2886" s="15" t="s">
        <v>29</v>
      </c>
      <c r="P2886" s="46" t="s">
        <v>161</v>
      </c>
      <c r="Q2886" s="46" t="s">
        <v>58</v>
      </c>
    </row>
    <row r="2887" spans="1:17" hidden="1">
      <c r="A2887" s="12">
        <v>42172</v>
      </c>
      <c r="B2887" t="s">
        <v>1064</v>
      </c>
      <c r="C2887" s="1">
        <v>-549.28</v>
      </c>
      <c r="D2887" s="1">
        <v>2879.24</v>
      </c>
      <c r="E2887" s="42">
        <v>549.28</v>
      </c>
      <c r="F2887" s="241" t="s">
        <v>30</v>
      </c>
      <c r="G2887" s="242" t="s">
        <v>58</v>
      </c>
      <c r="H2887" s="243" t="s">
        <v>20</v>
      </c>
      <c r="I2887" s="13">
        <v>6</v>
      </c>
      <c r="J2887" s="14">
        <v>2015</v>
      </c>
      <c r="K2887" s="244" t="s">
        <v>197</v>
      </c>
      <c r="L2887" s="245" t="s">
        <v>200</v>
      </c>
      <c r="M2887" s="245" t="s">
        <v>281</v>
      </c>
      <c r="N2887" s="15" t="s">
        <v>28</v>
      </c>
      <c r="O2887" s="15" t="s">
        <v>29</v>
      </c>
      <c r="P2887" s="46" t="s">
        <v>161</v>
      </c>
      <c r="Q2887" s="46" t="s">
        <v>58</v>
      </c>
    </row>
    <row r="2888" spans="1:17" hidden="1">
      <c r="A2888" s="12">
        <v>42173</v>
      </c>
      <c r="B2888" t="s">
        <v>25</v>
      </c>
      <c r="C2888" s="1">
        <v>522.45000000000005</v>
      </c>
      <c r="D2888" s="1">
        <v>3401.69</v>
      </c>
      <c r="E2888" s="42">
        <v>-522.45000000000005</v>
      </c>
      <c r="F2888" s="241" t="s">
        <v>18</v>
      </c>
      <c r="G2888" s="242" t="s">
        <v>58</v>
      </c>
      <c r="H2888" s="243" t="s">
        <v>20</v>
      </c>
      <c r="I2888" s="13">
        <v>6</v>
      </c>
      <c r="J2888" s="14">
        <v>2015</v>
      </c>
      <c r="K2888" s="244" t="s">
        <v>26</v>
      </c>
      <c r="L2888" s="245" t="s">
        <v>27</v>
      </c>
      <c r="M2888" s="245" t="s">
        <v>27</v>
      </c>
      <c r="N2888" s="15" t="s">
        <v>28</v>
      </c>
      <c r="O2888" s="15" t="s">
        <v>29</v>
      </c>
      <c r="P2888" s="46" t="s">
        <v>163</v>
      </c>
      <c r="Q2888" s="46" t="s">
        <v>58</v>
      </c>
    </row>
    <row r="2889" spans="1:17" hidden="1">
      <c r="A2889" s="12">
        <v>42173</v>
      </c>
      <c r="B2889" t="s">
        <v>69</v>
      </c>
      <c r="C2889" s="1">
        <v>-455.21</v>
      </c>
      <c r="D2889" s="1">
        <v>2946.48</v>
      </c>
      <c r="E2889" s="42">
        <v>455.21</v>
      </c>
      <c r="F2889" s="241" t="s">
        <v>30</v>
      </c>
      <c r="G2889" s="242" t="s">
        <v>58</v>
      </c>
      <c r="H2889" s="243" t="s">
        <v>20</v>
      </c>
      <c r="I2889" s="13">
        <v>6</v>
      </c>
      <c r="J2889" s="14">
        <v>2015</v>
      </c>
      <c r="K2889" s="246" t="s">
        <v>70</v>
      </c>
      <c r="L2889" s="247" t="s">
        <v>614</v>
      </c>
      <c r="M2889" s="247" t="s">
        <v>281</v>
      </c>
      <c r="N2889" s="15" t="s">
        <v>28</v>
      </c>
      <c r="O2889" s="15" t="s">
        <v>29</v>
      </c>
      <c r="P2889" s="46" t="s">
        <v>161</v>
      </c>
      <c r="Q2889" s="46" t="s">
        <v>58</v>
      </c>
    </row>
    <row r="2890" spans="1:17" hidden="1">
      <c r="A2890" s="12">
        <v>42173</v>
      </c>
      <c r="B2890" t="s">
        <v>69</v>
      </c>
      <c r="C2890" s="1">
        <v>-413.37</v>
      </c>
      <c r="D2890" s="1">
        <v>2533.11</v>
      </c>
      <c r="E2890" s="42">
        <v>413.37</v>
      </c>
      <c r="F2890" s="241" t="s">
        <v>30</v>
      </c>
      <c r="G2890" s="242" t="s">
        <v>58</v>
      </c>
      <c r="H2890" s="243" t="s">
        <v>20</v>
      </c>
      <c r="I2890" s="13">
        <v>6</v>
      </c>
      <c r="J2890" s="14">
        <v>2015</v>
      </c>
      <c r="K2890" s="246" t="s">
        <v>70</v>
      </c>
      <c r="L2890" s="247" t="s">
        <v>71</v>
      </c>
      <c r="M2890" s="247" t="s">
        <v>299</v>
      </c>
      <c r="N2890" s="15" t="s">
        <v>28</v>
      </c>
      <c r="O2890" s="15" t="s">
        <v>29</v>
      </c>
      <c r="P2890" s="46" t="s">
        <v>161</v>
      </c>
      <c r="Q2890" s="46" t="s">
        <v>58</v>
      </c>
    </row>
    <row r="2891" spans="1:17" hidden="1">
      <c r="A2891" s="12">
        <v>42173</v>
      </c>
      <c r="B2891" t="s">
        <v>69</v>
      </c>
      <c r="C2891" s="1">
        <v>-366.71</v>
      </c>
      <c r="D2891" s="1">
        <v>2166.4</v>
      </c>
      <c r="E2891" s="42">
        <v>366.71</v>
      </c>
      <c r="F2891" s="241" t="s">
        <v>30</v>
      </c>
      <c r="G2891" s="242" t="s">
        <v>58</v>
      </c>
      <c r="H2891" s="243" t="s">
        <v>20</v>
      </c>
      <c r="I2891" s="13">
        <v>6</v>
      </c>
      <c r="J2891" s="14">
        <v>2015</v>
      </c>
      <c r="K2891" s="246" t="s">
        <v>70</v>
      </c>
      <c r="L2891" s="247" t="s">
        <v>177</v>
      </c>
      <c r="M2891" s="247" t="s">
        <v>299</v>
      </c>
      <c r="N2891" s="15" t="s">
        <v>28</v>
      </c>
      <c r="O2891" s="15" t="s">
        <v>29</v>
      </c>
      <c r="P2891" s="46" t="s">
        <v>161</v>
      </c>
      <c r="Q2891" s="46" t="s">
        <v>58</v>
      </c>
    </row>
    <row r="2892" spans="1:17" hidden="1">
      <c r="A2892" s="12">
        <v>42173</v>
      </c>
      <c r="B2892" t="s">
        <v>1065</v>
      </c>
      <c r="C2892" s="1">
        <v>-3</v>
      </c>
      <c r="D2892" s="1">
        <v>2163.4</v>
      </c>
      <c r="E2892" s="42">
        <v>3</v>
      </c>
      <c r="F2892" s="241" t="s">
        <v>30</v>
      </c>
      <c r="G2892" s="242" t="s">
        <v>58</v>
      </c>
      <c r="H2892" s="243" t="s">
        <v>20</v>
      </c>
      <c r="I2892" s="13">
        <v>6</v>
      </c>
      <c r="J2892" s="14">
        <v>2015</v>
      </c>
      <c r="K2892" s="246" t="s">
        <v>53</v>
      </c>
      <c r="L2892" s="247" t="s">
        <v>52</v>
      </c>
      <c r="M2892" s="247" t="s">
        <v>23</v>
      </c>
      <c r="N2892" s="15" t="s">
        <v>28</v>
      </c>
      <c r="O2892" s="15" t="s">
        <v>29</v>
      </c>
      <c r="P2892" s="46" t="s">
        <v>161</v>
      </c>
      <c r="Q2892" s="46" t="s">
        <v>58</v>
      </c>
    </row>
    <row r="2893" spans="1:17" hidden="1">
      <c r="A2893" s="12">
        <v>42174</v>
      </c>
      <c r="B2893" t="s">
        <v>25</v>
      </c>
      <c r="C2893" s="1">
        <v>394.53</v>
      </c>
      <c r="D2893" s="1">
        <v>2557.9299999999998</v>
      </c>
      <c r="E2893" s="42">
        <v>-394.53</v>
      </c>
      <c r="F2893" s="241" t="s">
        <v>18</v>
      </c>
      <c r="G2893" s="242" t="s">
        <v>58</v>
      </c>
      <c r="H2893" s="243" t="s">
        <v>20</v>
      </c>
      <c r="I2893" s="13">
        <v>6</v>
      </c>
      <c r="J2893" s="14">
        <v>2015</v>
      </c>
      <c r="K2893" s="244" t="s">
        <v>26</v>
      </c>
      <c r="L2893" s="245" t="s">
        <v>27</v>
      </c>
      <c r="M2893" s="245" t="s">
        <v>27</v>
      </c>
      <c r="N2893" s="15" t="s">
        <v>28</v>
      </c>
      <c r="O2893" s="15" t="s">
        <v>29</v>
      </c>
      <c r="P2893" s="46" t="s">
        <v>163</v>
      </c>
      <c r="Q2893" s="46" t="s">
        <v>58</v>
      </c>
    </row>
    <row r="2894" spans="1:17" hidden="1">
      <c r="A2894" s="12">
        <v>42174</v>
      </c>
      <c r="B2894" t="s">
        <v>1066</v>
      </c>
      <c r="C2894" s="1">
        <v>-993.75</v>
      </c>
      <c r="D2894" s="1">
        <v>1564.18</v>
      </c>
      <c r="E2894" s="42">
        <v>993.75</v>
      </c>
      <c r="F2894" s="241" t="s">
        <v>30</v>
      </c>
      <c r="G2894" s="242" t="s">
        <v>58</v>
      </c>
      <c r="H2894" s="243" t="s">
        <v>20</v>
      </c>
      <c r="I2894" s="13">
        <v>6</v>
      </c>
      <c r="J2894" s="14">
        <v>2015</v>
      </c>
      <c r="K2894" s="246" t="s">
        <v>31</v>
      </c>
      <c r="L2894" s="247" t="s">
        <v>62</v>
      </c>
      <c r="M2894" s="249" t="s">
        <v>23</v>
      </c>
      <c r="N2894" s="15" t="s">
        <v>28</v>
      </c>
      <c r="O2894" s="15" t="s">
        <v>24</v>
      </c>
      <c r="P2894" s="46" t="s">
        <v>161</v>
      </c>
      <c r="Q2894" s="46" t="s">
        <v>58</v>
      </c>
    </row>
    <row r="2895" spans="1:17" hidden="1">
      <c r="A2895" s="12">
        <v>42174</v>
      </c>
      <c r="B2895" t="s">
        <v>50</v>
      </c>
      <c r="C2895" s="1">
        <v>-45</v>
      </c>
      <c r="D2895" s="1">
        <v>1519.18</v>
      </c>
      <c r="E2895" s="42">
        <v>45</v>
      </c>
      <c r="F2895" s="241" t="s">
        <v>30</v>
      </c>
      <c r="G2895" s="242" t="s">
        <v>58</v>
      </c>
      <c r="H2895" s="243" t="s">
        <v>20</v>
      </c>
      <c r="I2895" s="13">
        <v>6</v>
      </c>
      <c r="J2895" s="14">
        <v>2015</v>
      </c>
      <c r="K2895" s="246" t="s">
        <v>51</v>
      </c>
      <c r="L2895" s="247" t="s">
        <v>52</v>
      </c>
      <c r="M2895" s="247" t="s">
        <v>23</v>
      </c>
      <c r="N2895" s="15" t="s">
        <v>28</v>
      </c>
      <c r="O2895" s="15" t="s">
        <v>29</v>
      </c>
      <c r="P2895" s="46" t="s">
        <v>161</v>
      </c>
      <c r="Q2895" s="46" t="s">
        <v>58</v>
      </c>
    </row>
    <row r="2896" spans="1:17" hidden="1">
      <c r="A2896" s="12">
        <v>42177</v>
      </c>
      <c r="B2896" t="s">
        <v>1067</v>
      </c>
      <c r="C2896" s="1">
        <v>1500</v>
      </c>
      <c r="D2896" s="1">
        <v>3019.18</v>
      </c>
      <c r="E2896" s="42">
        <v>-1500</v>
      </c>
      <c r="F2896" s="241" t="s">
        <v>18</v>
      </c>
      <c r="G2896" s="242" t="s">
        <v>58</v>
      </c>
      <c r="H2896" s="243" t="s">
        <v>20</v>
      </c>
      <c r="I2896" s="13">
        <v>6</v>
      </c>
      <c r="J2896" s="14">
        <v>2015</v>
      </c>
      <c r="K2896" s="244" t="s">
        <v>21</v>
      </c>
      <c r="L2896" s="245" t="s">
        <v>22</v>
      </c>
      <c r="M2896" s="245" t="s">
        <v>23</v>
      </c>
      <c r="N2896" s="15" t="s">
        <v>20</v>
      </c>
      <c r="O2896" s="15" t="s">
        <v>24</v>
      </c>
      <c r="P2896" s="46" t="s">
        <v>171</v>
      </c>
      <c r="Q2896" s="46" t="s">
        <v>58</v>
      </c>
    </row>
    <row r="2897" spans="1:17" hidden="1">
      <c r="A2897" s="12">
        <v>42177</v>
      </c>
      <c r="B2897" t="s">
        <v>25</v>
      </c>
      <c r="C2897" s="1">
        <v>489.1</v>
      </c>
      <c r="D2897" s="1">
        <v>3508.28</v>
      </c>
      <c r="E2897" s="42">
        <v>-489.1</v>
      </c>
      <c r="F2897" s="241" t="s">
        <v>18</v>
      </c>
      <c r="G2897" s="242" t="s">
        <v>58</v>
      </c>
      <c r="H2897" s="243" t="s">
        <v>20</v>
      </c>
      <c r="I2897" s="13">
        <v>6</v>
      </c>
      <c r="J2897" s="14">
        <v>2015</v>
      </c>
      <c r="K2897" s="244" t="s">
        <v>26</v>
      </c>
      <c r="L2897" s="245" t="s">
        <v>27</v>
      </c>
      <c r="M2897" s="245" t="s">
        <v>27</v>
      </c>
      <c r="N2897" s="15" t="s">
        <v>28</v>
      </c>
      <c r="O2897" s="15" t="s">
        <v>29</v>
      </c>
      <c r="P2897" s="46" t="s">
        <v>163</v>
      </c>
      <c r="Q2897" s="46" t="s">
        <v>58</v>
      </c>
    </row>
    <row r="2898" spans="1:17" hidden="1">
      <c r="A2898" s="12">
        <v>42177</v>
      </c>
      <c r="B2898" t="s">
        <v>25</v>
      </c>
      <c r="C2898" s="1">
        <v>234.9</v>
      </c>
      <c r="D2898" s="1">
        <v>3743.18</v>
      </c>
      <c r="E2898" s="42">
        <v>-234.9</v>
      </c>
      <c r="F2898" s="241" t="s">
        <v>18</v>
      </c>
      <c r="G2898" s="242" t="s">
        <v>58</v>
      </c>
      <c r="H2898" s="243" t="s">
        <v>20</v>
      </c>
      <c r="I2898" s="13">
        <v>6</v>
      </c>
      <c r="J2898" s="14">
        <v>2015</v>
      </c>
      <c r="K2898" s="244" t="s">
        <v>26</v>
      </c>
      <c r="L2898" s="245" t="s">
        <v>27</v>
      </c>
      <c r="M2898" s="245" t="s">
        <v>27</v>
      </c>
      <c r="N2898" s="15" t="s">
        <v>28</v>
      </c>
      <c r="O2898" s="15" t="s">
        <v>29</v>
      </c>
      <c r="P2898" s="46" t="s">
        <v>163</v>
      </c>
      <c r="Q2898" s="46" t="s">
        <v>58</v>
      </c>
    </row>
    <row r="2899" spans="1:17" hidden="1">
      <c r="A2899" s="12">
        <v>42177</v>
      </c>
      <c r="B2899" t="s">
        <v>1068</v>
      </c>
      <c r="C2899" s="1">
        <v>228.05</v>
      </c>
      <c r="D2899" s="1">
        <v>3971.23</v>
      </c>
      <c r="E2899" s="42">
        <v>-228.05</v>
      </c>
      <c r="F2899" s="241" t="s">
        <v>18</v>
      </c>
      <c r="G2899" s="242" t="s">
        <v>58</v>
      </c>
      <c r="H2899" s="243" t="s">
        <v>20</v>
      </c>
      <c r="I2899" s="13">
        <v>6</v>
      </c>
      <c r="J2899" s="14">
        <v>2015</v>
      </c>
      <c r="K2899" s="246" t="s">
        <v>26</v>
      </c>
      <c r="L2899" s="247" t="s">
        <v>162</v>
      </c>
      <c r="M2899" s="247" t="s">
        <v>264</v>
      </c>
      <c r="N2899" s="15" t="s">
        <v>28</v>
      </c>
      <c r="O2899" s="15" t="s">
        <v>29</v>
      </c>
      <c r="P2899" s="46" t="s">
        <v>163</v>
      </c>
      <c r="Q2899" s="46" t="s">
        <v>58</v>
      </c>
    </row>
    <row r="2900" spans="1:17" hidden="1">
      <c r="A2900" s="12">
        <v>42177</v>
      </c>
      <c r="B2900" t="s">
        <v>25</v>
      </c>
      <c r="C2900" s="1">
        <v>82.67</v>
      </c>
      <c r="D2900" s="1">
        <v>4053.9</v>
      </c>
      <c r="E2900" s="42">
        <v>-82.67</v>
      </c>
      <c r="F2900" s="241" t="s">
        <v>18</v>
      </c>
      <c r="G2900" s="242" t="s">
        <v>58</v>
      </c>
      <c r="H2900" s="243" t="s">
        <v>20</v>
      </c>
      <c r="I2900" s="13">
        <v>6</v>
      </c>
      <c r="J2900" s="14">
        <v>2015</v>
      </c>
      <c r="K2900" s="244" t="s">
        <v>26</v>
      </c>
      <c r="L2900" s="245" t="s">
        <v>27</v>
      </c>
      <c r="M2900" s="245" t="s">
        <v>27</v>
      </c>
      <c r="N2900" s="15" t="s">
        <v>28</v>
      </c>
      <c r="O2900" s="15" t="s">
        <v>29</v>
      </c>
      <c r="P2900" s="46" t="s">
        <v>163</v>
      </c>
      <c r="Q2900" s="46" t="s">
        <v>58</v>
      </c>
    </row>
    <row r="2901" spans="1:17" hidden="1">
      <c r="A2901" s="12">
        <v>42178</v>
      </c>
      <c r="B2901" t="s">
        <v>1081</v>
      </c>
      <c r="C2901" s="1">
        <v>120</v>
      </c>
      <c r="D2901" s="1">
        <v>4173.8999999999996</v>
      </c>
      <c r="E2901" s="42">
        <v>-120</v>
      </c>
      <c r="F2901" s="241" t="s">
        <v>18</v>
      </c>
      <c r="G2901" s="242" t="s">
        <v>58</v>
      </c>
      <c r="H2901" s="243" t="s">
        <v>20</v>
      </c>
      <c r="I2901" s="13">
        <v>6</v>
      </c>
      <c r="J2901" s="14">
        <v>2015</v>
      </c>
      <c r="K2901" s="244" t="s">
        <v>26</v>
      </c>
      <c r="L2901" s="245" t="s">
        <v>27</v>
      </c>
      <c r="M2901" s="245" t="s">
        <v>27</v>
      </c>
      <c r="N2901" s="15" t="s">
        <v>28</v>
      </c>
      <c r="O2901" s="15" t="s">
        <v>29</v>
      </c>
      <c r="P2901" s="46" t="s">
        <v>163</v>
      </c>
      <c r="Q2901" s="46" t="s">
        <v>58</v>
      </c>
    </row>
    <row r="2902" spans="1:17" hidden="1">
      <c r="A2902" s="12">
        <v>42178</v>
      </c>
      <c r="B2902" t="s">
        <v>1082</v>
      </c>
      <c r="C2902" s="1">
        <v>9.9499999999999993</v>
      </c>
      <c r="D2902" s="1">
        <v>4183.8500000000004</v>
      </c>
      <c r="E2902" s="42">
        <v>-9.9499999999999993</v>
      </c>
      <c r="F2902" s="241" t="s">
        <v>18</v>
      </c>
      <c r="G2902" s="242" t="s">
        <v>58</v>
      </c>
      <c r="H2902" s="243" t="s">
        <v>20</v>
      </c>
      <c r="I2902" s="13">
        <v>6</v>
      </c>
      <c r="J2902" s="14">
        <v>2015</v>
      </c>
      <c r="K2902" s="244" t="s">
        <v>26</v>
      </c>
      <c r="L2902" s="245" t="s">
        <v>27</v>
      </c>
      <c r="M2902" s="245" t="s">
        <v>27</v>
      </c>
      <c r="N2902" s="15" t="s">
        <v>28</v>
      </c>
      <c r="O2902" s="15" t="s">
        <v>29</v>
      </c>
      <c r="P2902" s="46" t="s">
        <v>163</v>
      </c>
      <c r="Q2902" s="46" t="s">
        <v>58</v>
      </c>
    </row>
    <row r="2903" spans="1:17" hidden="1">
      <c r="A2903" s="12">
        <v>42178</v>
      </c>
      <c r="B2903" t="s">
        <v>1083</v>
      </c>
      <c r="C2903" s="1">
        <v>-300</v>
      </c>
      <c r="D2903" s="1">
        <v>3883.85</v>
      </c>
      <c r="E2903" s="42">
        <v>300</v>
      </c>
      <c r="F2903" s="241" t="s">
        <v>30</v>
      </c>
      <c r="G2903" s="242" t="s">
        <v>58</v>
      </c>
      <c r="H2903" s="243" t="s">
        <v>20</v>
      </c>
      <c r="I2903" s="13">
        <v>6</v>
      </c>
      <c r="J2903" s="14">
        <v>2015</v>
      </c>
      <c r="K2903" s="244" t="s">
        <v>34</v>
      </c>
      <c r="L2903" s="245" t="s">
        <v>35</v>
      </c>
      <c r="M2903" s="245" t="s">
        <v>299</v>
      </c>
      <c r="N2903" s="15" t="s">
        <v>28</v>
      </c>
      <c r="O2903" s="15" t="s">
        <v>29</v>
      </c>
      <c r="P2903" s="46" t="s">
        <v>161</v>
      </c>
      <c r="Q2903" s="46" t="s">
        <v>58</v>
      </c>
    </row>
    <row r="2904" spans="1:17" hidden="1">
      <c r="A2904" s="12">
        <v>42178</v>
      </c>
      <c r="B2904" t="s">
        <v>1084</v>
      </c>
      <c r="C2904" s="1">
        <v>-554.72</v>
      </c>
      <c r="D2904" s="1">
        <v>3329.13</v>
      </c>
      <c r="E2904" s="42">
        <v>554.72</v>
      </c>
      <c r="F2904" s="241" t="s">
        <v>30</v>
      </c>
      <c r="G2904" s="242" t="s">
        <v>58</v>
      </c>
      <c r="H2904" s="243" t="s">
        <v>20</v>
      </c>
      <c r="I2904" s="13">
        <v>6</v>
      </c>
      <c r="J2904" s="14">
        <v>2015</v>
      </c>
      <c r="K2904" s="244" t="s">
        <v>197</v>
      </c>
      <c r="L2904" s="245" t="s">
        <v>200</v>
      </c>
      <c r="M2904" s="245" t="s">
        <v>281</v>
      </c>
      <c r="N2904" s="15" t="s">
        <v>28</v>
      </c>
      <c r="O2904" s="15" t="s">
        <v>29</v>
      </c>
      <c r="P2904" s="46" t="s">
        <v>161</v>
      </c>
      <c r="Q2904" s="46" t="s">
        <v>58</v>
      </c>
    </row>
    <row r="2905" spans="1:17" hidden="1">
      <c r="A2905" s="12">
        <v>42178</v>
      </c>
      <c r="B2905" t="s">
        <v>25</v>
      </c>
      <c r="C2905" s="1">
        <v>-537.29999999999995</v>
      </c>
      <c r="D2905" s="1">
        <v>2791.83</v>
      </c>
      <c r="E2905" s="42">
        <v>537.29999999999995</v>
      </c>
      <c r="F2905" s="241" t="s">
        <v>30</v>
      </c>
      <c r="G2905" s="242" t="s">
        <v>58</v>
      </c>
      <c r="H2905" s="243" t="s">
        <v>20</v>
      </c>
      <c r="I2905" s="13">
        <v>6</v>
      </c>
      <c r="J2905" s="14">
        <v>2015</v>
      </c>
      <c r="K2905" s="244" t="s">
        <v>26</v>
      </c>
      <c r="L2905" s="245" t="s">
        <v>27</v>
      </c>
      <c r="M2905" s="245" t="s">
        <v>27</v>
      </c>
      <c r="N2905" s="15" t="s">
        <v>28</v>
      </c>
      <c r="O2905" s="15" t="s">
        <v>29</v>
      </c>
      <c r="P2905" s="46" t="s">
        <v>163</v>
      </c>
      <c r="Q2905" s="46" t="s">
        <v>58</v>
      </c>
    </row>
    <row r="2906" spans="1:17" hidden="1">
      <c r="A2906" s="12">
        <v>42179</v>
      </c>
      <c r="B2906" t="s">
        <v>1085</v>
      </c>
      <c r="C2906" s="1">
        <v>12339.76</v>
      </c>
      <c r="D2906" s="1">
        <v>15131.59</v>
      </c>
      <c r="E2906" s="42">
        <v>-12339.76</v>
      </c>
      <c r="F2906" s="241" t="s">
        <v>18</v>
      </c>
      <c r="G2906" s="242" t="s">
        <v>58</v>
      </c>
      <c r="H2906" s="243" t="s">
        <v>20</v>
      </c>
      <c r="I2906" s="13">
        <v>6</v>
      </c>
      <c r="J2906" s="14">
        <v>2015</v>
      </c>
      <c r="K2906" s="246" t="s">
        <v>26</v>
      </c>
      <c r="L2906" s="247" t="s">
        <v>54</v>
      </c>
      <c r="M2906" s="249" t="s">
        <v>279</v>
      </c>
      <c r="N2906" s="15" t="s">
        <v>28</v>
      </c>
      <c r="O2906" s="15" t="s">
        <v>29</v>
      </c>
      <c r="P2906" s="46" t="s">
        <v>163</v>
      </c>
      <c r="Q2906" s="46" t="s">
        <v>58</v>
      </c>
    </row>
    <row r="2907" spans="1:17" hidden="1">
      <c r="A2907" s="12">
        <v>42179</v>
      </c>
      <c r="B2907" t="s">
        <v>1086</v>
      </c>
      <c r="C2907" s="1">
        <v>3073.56</v>
      </c>
      <c r="D2907" s="1">
        <v>18205.150000000001</v>
      </c>
      <c r="E2907" s="42">
        <v>-3073.56</v>
      </c>
      <c r="F2907" s="241" t="s">
        <v>18</v>
      </c>
      <c r="G2907" s="242" t="s">
        <v>58</v>
      </c>
      <c r="H2907" s="243" t="s">
        <v>20</v>
      </c>
      <c r="I2907" s="13">
        <v>6</v>
      </c>
      <c r="J2907" s="14">
        <v>2015</v>
      </c>
      <c r="K2907" s="246" t="s">
        <v>26</v>
      </c>
      <c r="L2907" s="247" t="s">
        <v>164</v>
      </c>
      <c r="M2907" s="247" t="s">
        <v>272</v>
      </c>
      <c r="N2907" s="15" t="s">
        <v>28</v>
      </c>
      <c r="O2907" s="15" t="s">
        <v>29</v>
      </c>
      <c r="P2907" s="46" t="s">
        <v>163</v>
      </c>
      <c r="Q2907" s="46" t="s">
        <v>58</v>
      </c>
    </row>
    <row r="2908" spans="1:17" hidden="1">
      <c r="A2908" s="12">
        <v>42179</v>
      </c>
      <c r="B2908" t="s">
        <v>1087</v>
      </c>
      <c r="C2908" s="1">
        <v>500</v>
      </c>
      <c r="D2908" s="1">
        <v>18705.150000000001</v>
      </c>
      <c r="E2908" s="42">
        <v>-500</v>
      </c>
      <c r="F2908" s="241" t="s">
        <v>18</v>
      </c>
      <c r="G2908" s="242" t="s">
        <v>58</v>
      </c>
      <c r="H2908" s="243" t="s">
        <v>20</v>
      </c>
      <c r="I2908" s="13">
        <v>6</v>
      </c>
      <c r="J2908" s="14">
        <v>2015</v>
      </c>
      <c r="K2908" s="244" t="s">
        <v>21</v>
      </c>
      <c r="L2908" s="245" t="s">
        <v>22</v>
      </c>
      <c r="M2908" s="245" t="s">
        <v>23</v>
      </c>
      <c r="N2908" s="15" t="s">
        <v>20</v>
      </c>
      <c r="O2908" s="15" t="s">
        <v>24</v>
      </c>
      <c r="P2908" s="46" t="s">
        <v>171</v>
      </c>
      <c r="Q2908" s="46" t="s">
        <v>58</v>
      </c>
    </row>
    <row r="2909" spans="1:17" hidden="1">
      <c r="A2909" s="12">
        <v>42179</v>
      </c>
      <c r="B2909" t="s">
        <v>25</v>
      </c>
      <c r="C2909" s="1">
        <v>268.75</v>
      </c>
      <c r="D2909" s="1">
        <v>18973.900000000001</v>
      </c>
      <c r="E2909" s="42">
        <v>-268.75</v>
      </c>
      <c r="F2909" s="241" t="s">
        <v>18</v>
      </c>
      <c r="G2909" s="242" t="s">
        <v>58</v>
      </c>
      <c r="H2909" s="243" t="s">
        <v>20</v>
      </c>
      <c r="I2909" s="13">
        <v>6</v>
      </c>
      <c r="J2909" s="14">
        <v>2015</v>
      </c>
      <c r="K2909" s="244" t="s">
        <v>26</v>
      </c>
      <c r="L2909" s="245" t="s">
        <v>27</v>
      </c>
      <c r="M2909" s="245" t="s">
        <v>27</v>
      </c>
      <c r="N2909" s="15" t="s">
        <v>28</v>
      </c>
      <c r="O2909" s="15" t="s">
        <v>29</v>
      </c>
      <c r="P2909" s="46" t="s">
        <v>163</v>
      </c>
      <c r="Q2909" s="46" t="s">
        <v>58</v>
      </c>
    </row>
    <row r="2910" spans="1:17" hidden="1">
      <c r="A2910" s="12">
        <v>42179</v>
      </c>
      <c r="B2910" t="s">
        <v>1088</v>
      </c>
      <c r="C2910" s="1">
        <v>-15059</v>
      </c>
      <c r="D2910" s="1">
        <v>3914.9</v>
      </c>
      <c r="E2910" s="42">
        <v>15059</v>
      </c>
      <c r="F2910" s="241" t="s">
        <v>30</v>
      </c>
      <c r="G2910" s="242" t="s">
        <v>58</v>
      </c>
      <c r="H2910" s="243" t="s">
        <v>20</v>
      </c>
      <c r="I2910" s="13">
        <v>6</v>
      </c>
      <c r="J2910" s="14">
        <v>2015</v>
      </c>
      <c r="K2910" s="246" t="s">
        <v>31</v>
      </c>
      <c r="L2910" s="247" t="s">
        <v>32</v>
      </c>
      <c r="M2910" s="249" t="s">
        <v>23</v>
      </c>
      <c r="N2910" s="15" t="s">
        <v>28</v>
      </c>
      <c r="O2910" s="15" t="s">
        <v>24</v>
      </c>
      <c r="P2910" s="46" t="s">
        <v>161</v>
      </c>
      <c r="Q2910" s="46" t="s">
        <v>58</v>
      </c>
    </row>
    <row r="2911" spans="1:17" hidden="1">
      <c r="A2911" s="12">
        <v>42179</v>
      </c>
      <c r="B2911" t="s">
        <v>1089</v>
      </c>
      <c r="C2911" s="1">
        <v>-2500</v>
      </c>
      <c r="D2911" s="1">
        <v>1414.9</v>
      </c>
      <c r="E2911" s="42">
        <v>2500</v>
      </c>
      <c r="F2911" s="241" t="s">
        <v>30</v>
      </c>
      <c r="G2911" s="242" t="s">
        <v>58</v>
      </c>
      <c r="H2911" s="243" t="s">
        <v>20</v>
      </c>
      <c r="I2911" s="13">
        <v>6</v>
      </c>
      <c r="J2911" s="14">
        <v>2015</v>
      </c>
      <c r="K2911" s="246" t="s">
        <v>158</v>
      </c>
      <c r="L2911" s="247" t="s">
        <v>59</v>
      </c>
      <c r="M2911" s="247" t="s">
        <v>23</v>
      </c>
      <c r="N2911" s="15" t="s">
        <v>20</v>
      </c>
      <c r="O2911" s="15" t="s">
        <v>24</v>
      </c>
      <c r="P2911" s="46" t="s">
        <v>168</v>
      </c>
      <c r="Q2911" s="46" t="s">
        <v>58</v>
      </c>
    </row>
    <row r="2912" spans="1:17" hidden="1">
      <c r="A2912" s="12">
        <v>42179</v>
      </c>
      <c r="B2912" t="s">
        <v>69</v>
      </c>
      <c r="C2912" s="1">
        <v>-416.68</v>
      </c>
      <c r="D2912" s="1">
        <v>998.22</v>
      </c>
      <c r="E2912" s="42">
        <v>416.68</v>
      </c>
      <c r="F2912" s="241" t="s">
        <v>30</v>
      </c>
      <c r="G2912" s="242" t="s">
        <v>58</v>
      </c>
      <c r="H2912" s="243" t="s">
        <v>20</v>
      </c>
      <c r="I2912" s="13">
        <v>6</v>
      </c>
      <c r="J2912" s="14">
        <v>2015</v>
      </c>
      <c r="K2912" s="246" t="s">
        <v>70</v>
      </c>
      <c r="L2912" s="247" t="s">
        <v>614</v>
      </c>
      <c r="M2912" s="247" t="s">
        <v>281</v>
      </c>
      <c r="N2912" s="15" t="s">
        <v>28</v>
      </c>
      <c r="O2912" s="15" t="s">
        <v>29</v>
      </c>
      <c r="P2912" s="46" t="s">
        <v>161</v>
      </c>
      <c r="Q2912" s="46" t="s">
        <v>58</v>
      </c>
    </row>
    <row r="2913" spans="1:17" hidden="1">
      <c r="A2913" s="12">
        <v>42179</v>
      </c>
      <c r="B2913" t="s">
        <v>69</v>
      </c>
      <c r="C2913" s="1">
        <v>-356.07</v>
      </c>
      <c r="D2913" s="1">
        <v>642.15</v>
      </c>
      <c r="E2913" s="42">
        <v>356.07</v>
      </c>
      <c r="F2913" s="241" t="s">
        <v>30</v>
      </c>
      <c r="G2913" s="242" t="s">
        <v>58</v>
      </c>
      <c r="H2913" s="243" t="s">
        <v>20</v>
      </c>
      <c r="I2913" s="13">
        <v>6</v>
      </c>
      <c r="J2913" s="14">
        <v>2015</v>
      </c>
      <c r="K2913" s="246" t="s">
        <v>70</v>
      </c>
      <c r="L2913" s="247" t="s">
        <v>177</v>
      </c>
      <c r="M2913" s="247" t="s">
        <v>299</v>
      </c>
      <c r="N2913" s="15" t="s">
        <v>28</v>
      </c>
      <c r="O2913" s="15" t="s">
        <v>29</v>
      </c>
      <c r="P2913" s="46" t="s">
        <v>161</v>
      </c>
      <c r="Q2913" s="46" t="s">
        <v>58</v>
      </c>
    </row>
    <row r="2914" spans="1:17" hidden="1">
      <c r="A2914" s="12">
        <v>42179</v>
      </c>
      <c r="B2914" t="s">
        <v>50</v>
      </c>
      <c r="C2914" s="1">
        <v>-45</v>
      </c>
      <c r="D2914" s="1">
        <v>597.15</v>
      </c>
      <c r="E2914" s="42">
        <v>45</v>
      </c>
      <c r="F2914" s="241" t="s">
        <v>30</v>
      </c>
      <c r="G2914" s="242" t="s">
        <v>58</v>
      </c>
      <c r="H2914" s="243" t="s">
        <v>20</v>
      </c>
      <c r="I2914" s="13">
        <v>6</v>
      </c>
      <c r="J2914" s="14">
        <v>2015</v>
      </c>
      <c r="K2914" s="246" t="s">
        <v>51</v>
      </c>
      <c r="L2914" s="247" t="s">
        <v>52</v>
      </c>
      <c r="M2914" s="247" t="s">
        <v>23</v>
      </c>
      <c r="N2914" s="15" t="s">
        <v>28</v>
      </c>
      <c r="O2914" s="15" t="s">
        <v>29</v>
      </c>
      <c r="P2914" s="46" t="s">
        <v>161</v>
      </c>
      <c r="Q2914" s="46" t="s">
        <v>58</v>
      </c>
    </row>
    <row r="2915" spans="1:17" hidden="1">
      <c r="A2915" s="238">
        <v>42180</v>
      </c>
      <c r="B2915" t="s">
        <v>1093</v>
      </c>
      <c r="C2915" s="1">
        <v>1500</v>
      </c>
      <c r="D2915" s="1">
        <v>2097.15</v>
      </c>
      <c r="E2915" s="42">
        <v>-1500</v>
      </c>
      <c r="F2915" s="241" t="s">
        <v>18</v>
      </c>
      <c r="G2915" s="242" t="s">
        <v>58</v>
      </c>
      <c r="H2915" s="243" t="s">
        <v>20</v>
      </c>
      <c r="I2915" s="13">
        <v>6</v>
      </c>
      <c r="J2915" s="14">
        <v>2015</v>
      </c>
      <c r="K2915" s="244" t="s">
        <v>21</v>
      </c>
      <c r="L2915" s="245" t="s">
        <v>22</v>
      </c>
      <c r="M2915" s="245" t="s">
        <v>23</v>
      </c>
      <c r="N2915" s="15" t="s">
        <v>20</v>
      </c>
      <c r="O2915" s="15" t="s">
        <v>24</v>
      </c>
      <c r="P2915" s="46" t="s">
        <v>171</v>
      </c>
      <c r="Q2915" s="46" t="s">
        <v>58</v>
      </c>
    </row>
    <row r="2916" spans="1:17" hidden="1">
      <c r="A2916" s="238">
        <v>42180</v>
      </c>
      <c r="B2916" t="s">
        <v>4958</v>
      </c>
      <c r="C2916" s="1">
        <v>1356.77</v>
      </c>
      <c r="D2916" s="1">
        <v>3453.92</v>
      </c>
      <c r="E2916" s="42">
        <v>-1356.77</v>
      </c>
      <c r="F2916" s="241" t="s">
        <v>18</v>
      </c>
      <c r="G2916" s="242" t="s">
        <v>58</v>
      </c>
      <c r="H2916" s="243" t="s">
        <v>20</v>
      </c>
      <c r="I2916" s="13">
        <v>6</v>
      </c>
      <c r="J2916" s="14">
        <v>2015</v>
      </c>
      <c r="K2916" s="244" t="s">
        <v>26</v>
      </c>
      <c r="L2916" s="245" t="s">
        <v>27</v>
      </c>
      <c r="M2916" s="245" t="s">
        <v>27</v>
      </c>
      <c r="N2916" s="15" t="s">
        <v>28</v>
      </c>
      <c r="O2916" s="15" t="s">
        <v>29</v>
      </c>
      <c r="P2916" s="46" t="s">
        <v>163</v>
      </c>
      <c r="Q2916" s="46" t="s">
        <v>58</v>
      </c>
    </row>
    <row r="2917" spans="1:17" hidden="1">
      <c r="A2917" s="238">
        <v>42180</v>
      </c>
      <c r="B2917" t="s">
        <v>1094</v>
      </c>
      <c r="C2917" s="1">
        <v>-300</v>
      </c>
      <c r="D2917" s="1">
        <v>3153.92</v>
      </c>
      <c r="E2917" s="42">
        <v>300</v>
      </c>
      <c r="F2917" s="241" t="s">
        <v>30</v>
      </c>
      <c r="G2917" s="242" t="s">
        <v>58</v>
      </c>
      <c r="H2917" s="243" t="s">
        <v>20</v>
      </c>
      <c r="I2917" s="13">
        <v>6</v>
      </c>
      <c r="J2917" s="14">
        <v>2015</v>
      </c>
      <c r="K2917" s="246" t="s">
        <v>19</v>
      </c>
      <c r="L2917" s="247" t="s">
        <v>59</v>
      </c>
      <c r="M2917" s="247" t="s">
        <v>23</v>
      </c>
      <c r="N2917" s="15" t="s">
        <v>20</v>
      </c>
      <c r="O2917" s="15" t="s">
        <v>24</v>
      </c>
      <c r="P2917" s="46" t="s">
        <v>60</v>
      </c>
      <c r="Q2917" s="46" t="s">
        <v>58</v>
      </c>
    </row>
    <row r="2918" spans="1:17" hidden="1">
      <c r="A2918" s="238">
        <v>42180</v>
      </c>
      <c r="B2918" t="s">
        <v>1095</v>
      </c>
      <c r="C2918" s="1">
        <v>-1450</v>
      </c>
      <c r="D2918" s="1">
        <v>1703.92</v>
      </c>
      <c r="E2918" s="42">
        <v>1450</v>
      </c>
      <c r="F2918" s="241" t="s">
        <v>30</v>
      </c>
      <c r="G2918" s="242" t="s">
        <v>58</v>
      </c>
      <c r="H2918" s="243" t="s">
        <v>20</v>
      </c>
      <c r="I2918" s="13">
        <v>6</v>
      </c>
      <c r="J2918" s="14">
        <v>2015</v>
      </c>
      <c r="K2918" s="246" t="s">
        <v>158</v>
      </c>
      <c r="L2918" s="247" t="s">
        <v>59</v>
      </c>
      <c r="M2918" s="247" t="s">
        <v>23</v>
      </c>
      <c r="N2918" s="15" t="s">
        <v>20</v>
      </c>
      <c r="O2918" s="15" t="s">
        <v>24</v>
      </c>
      <c r="P2918" s="46" t="s">
        <v>168</v>
      </c>
      <c r="Q2918" s="46" t="s">
        <v>58</v>
      </c>
    </row>
    <row r="2919" spans="1:17" hidden="1">
      <c r="A2919" s="238">
        <v>42180</v>
      </c>
      <c r="B2919" t="s">
        <v>1095</v>
      </c>
      <c r="C2919" s="1">
        <v>-1500</v>
      </c>
      <c r="D2919" s="1">
        <v>203.92</v>
      </c>
      <c r="E2919" s="42">
        <v>1500</v>
      </c>
      <c r="F2919" s="241" t="s">
        <v>30</v>
      </c>
      <c r="G2919" s="242" t="s">
        <v>58</v>
      </c>
      <c r="H2919" s="243" t="s">
        <v>20</v>
      </c>
      <c r="I2919" s="13">
        <v>6</v>
      </c>
      <c r="J2919" s="14">
        <v>2015</v>
      </c>
      <c r="K2919" s="246" t="s">
        <v>158</v>
      </c>
      <c r="L2919" s="247" t="s">
        <v>59</v>
      </c>
      <c r="M2919" s="247" t="s">
        <v>23</v>
      </c>
      <c r="N2919" s="15" t="s">
        <v>20</v>
      </c>
      <c r="O2919" s="15" t="s">
        <v>24</v>
      </c>
      <c r="P2919" s="46" t="s">
        <v>168</v>
      </c>
      <c r="Q2919" s="46" t="s">
        <v>58</v>
      </c>
    </row>
    <row r="2920" spans="1:17" hidden="1">
      <c r="A2920" s="238">
        <v>42180</v>
      </c>
      <c r="B2920" t="s">
        <v>50</v>
      </c>
      <c r="C2920" s="1">
        <v>-15</v>
      </c>
      <c r="D2920" s="1">
        <v>188.92</v>
      </c>
      <c r="E2920" s="42">
        <v>15</v>
      </c>
      <c r="F2920" s="241" t="s">
        <v>30</v>
      </c>
      <c r="G2920" s="242" t="s">
        <v>58</v>
      </c>
      <c r="H2920" s="243" t="s">
        <v>20</v>
      </c>
      <c r="I2920" s="13">
        <v>6</v>
      </c>
      <c r="J2920" s="14">
        <v>2015</v>
      </c>
      <c r="K2920" s="246" t="s">
        <v>53</v>
      </c>
      <c r="L2920" s="247" t="s">
        <v>52</v>
      </c>
      <c r="M2920" s="247" t="s">
        <v>23</v>
      </c>
      <c r="N2920" s="15" t="s">
        <v>28</v>
      </c>
      <c r="O2920" s="15" t="s">
        <v>29</v>
      </c>
      <c r="P2920" s="46" t="s">
        <v>161</v>
      </c>
      <c r="Q2920" s="46" t="s">
        <v>58</v>
      </c>
    </row>
    <row r="2921" spans="1:17" hidden="1">
      <c r="A2921" s="238">
        <v>42181</v>
      </c>
      <c r="B2921" t="s">
        <v>1096</v>
      </c>
      <c r="C2921" s="1">
        <v>7060.84</v>
      </c>
      <c r="D2921" s="1">
        <v>7249.76</v>
      </c>
      <c r="E2921" s="42">
        <v>-7060.84</v>
      </c>
      <c r="F2921" s="241" t="s">
        <v>18</v>
      </c>
      <c r="G2921" s="242" t="s">
        <v>58</v>
      </c>
      <c r="H2921" s="243" t="s">
        <v>20</v>
      </c>
      <c r="I2921" s="13">
        <v>6</v>
      </c>
      <c r="J2921" s="14">
        <v>2015</v>
      </c>
      <c r="K2921" s="246" t="s">
        <v>26</v>
      </c>
      <c r="L2921" s="247" t="s">
        <v>54</v>
      </c>
      <c r="M2921" s="249" t="s">
        <v>279</v>
      </c>
      <c r="N2921" s="15" t="s">
        <v>28</v>
      </c>
      <c r="O2921" s="15" t="s">
        <v>29</v>
      </c>
      <c r="P2921" s="46" t="s">
        <v>163</v>
      </c>
      <c r="Q2921" s="46" t="s">
        <v>58</v>
      </c>
    </row>
    <row r="2922" spans="1:17" hidden="1">
      <c r="A2922" s="238">
        <v>42181</v>
      </c>
      <c r="B2922" t="s">
        <v>25</v>
      </c>
      <c r="C2922" s="1">
        <v>270.48</v>
      </c>
      <c r="D2922" s="1">
        <v>7520.24</v>
      </c>
      <c r="E2922" s="42">
        <v>-270.48</v>
      </c>
      <c r="F2922" s="241" t="s">
        <v>18</v>
      </c>
      <c r="G2922" s="242" t="s">
        <v>58</v>
      </c>
      <c r="H2922" s="243" t="s">
        <v>20</v>
      </c>
      <c r="I2922" s="13">
        <v>6</v>
      </c>
      <c r="J2922" s="14">
        <v>2015</v>
      </c>
      <c r="K2922" s="244" t="s">
        <v>26</v>
      </c>
      <c r="L2922" s="245" t="s">
        <v>27</v>
      </c>
      <c r="M2922" s="245" t="s">
        <v>27</v>
      </c>
      <c r="N2922" s="15" t="s">
        <v>28</v>
      </c>
      <c r="O2922" s="15" t="s">
        <v>29</v>
      </c>
      <c r="P2922" s="46" t="s">
        <v>163</v>
      </c>
      <c r="Q2922" s="46" t="s">
        <v>58</v>
      </c>
    </row>
    <row r="2923" spans="1:17" hidden="1">
      <c r="A2923" s="238">
        <v>42184</v>
      </c>
      <c r="B2923" t="s">
        <v>1097</v>
      </c>
      <c r="C2923" s="1">
        <v>541.63</v>
      </c>
      <c r="D2923" s="1">
        <v>8061.87</v>
      </c>
      <c r="E2923" s="42">
        <v>-541.63</v>
      </c>
      <c r="F2923" s="241" t="s">
        <v>18</v>
      </c>
      <c r="G2923" s="242" t="s">
        <v>58</v>
      </c>
      <c r="H2923" s="243" t="s">
        <v>20</v>
      </c>
      <c r="I2923" s="13">
        <v>6</v>
      </c>
      <c r="J2923" s="14">
        <v>2015</v>
      </c>
      <c r="K2923" s="244" t="s">
        <v>21</v>
      </c>
      <c r="L2923" s="245" t="s">
        <v>22</v>
      </c>
      <c r="M2923" s="245" t="s">
        <v>23</v>
      </c>
      <c r="N2923" s="15" t="s">
        <v>20</v>
      </c>
      <c r="O2923" s="15" t="s">
        <v>24</v>
      </c>
      <c r="P2923" s="46" t="s">
        <v>171</v>
      </c>
      <c r="Q2923" s="46" t="s">
        <v>58</v>
      </c>
    </row>
    <row r="2924" spans="1:17" hidden="1">
      <c r="A2924" s="238">
        <v>42184</v>
      </c>
      <c r="B2924" t="s">
        <v>25</v>
      </c>
      <c r="C2924" s="1">
        <v>242.6</v>
      </c>
      <c r="D2924" s="1">
        <v>8304.4699999999993</v>
      </c>
      <c r="E2924" s="42">
        <v>-242.6</v>
      </c>
      <c r="F2924" s="241" t="s">
        <v>18</v>
      </c>
      <c r="G2924" s="242" t="s">
        <v>58</v>
      </c>
      <c r="H2924" s="243" t="s">
        <v>20</v>
      </c>
      <c r="I2924" s="13">
        <v>6</v>
      </c>
      <c r="J2924" s="14">
        <v>2015</v>
      </c>
      <c r="K2924" s="244" t="s">
        <v>26</v>
      </c>
      <c r="L2924" s="245" t="s">
        <v>27</v>
      </c>
      <c r="M2924" s="245" t="s">
        <v>27</v>
      </c>
      <c r="N2924" s="15" t="s">
        <v>28</v>
      </c>
      <c r="O2924" s="15" t="s">
        <v>29</v>
      </c>
      <c r="P2924" s="46" t="s">
        <v>163</v>
      </c>
      <c r="Q2924" s="46" t="s">
        <v>58</v>
      </c>
    </row>
    <row r="2925" spans="1:17" hidden="1">
      <c r="A2925" s="238">
        <v>42184</v>
      </c>
      <c r="B2925" t="s">
        <v>1098</v>
      </c>
      <c r="C2925" s="1">
        <v>178.08</v>
      </c>
      <c r="D2925" s="1">
        <v>8482.5499999999993</v>
      </c>
      <c r="E2925" s="42">
        <v>-178.08</v>
      </c>
      <c r="F2925" s="241" t="s">
        <v>18</v>
      </c>
      <c r="G2925" s="242" t="s">
        <v>58</v>
      </c>
      <c r="H2925" s="243" t="s">
        <v>20</v>
      </c>
      <c r="I2925" s="13">
        <v>6</v>
      </c>
      <c r="J2925" s="14">
        <v>2015</v>
      </c>
      <c r="K2925" s="246" t="s">
        <v>26</v>
      </c>
      <c r="L2925" s="247" t="s">
        <v>166</v>
      </c>
      <c r="M2925" s="247" t="s">
        <v>266</v>
      </c>
      <c r="N2925" s="15" t="s">
        <v>28</v>
      </c>
      <c r="O2925" s="15" t="s">
        <v>29</v>
      </c>
      <c r="P2925" s="46" t="s">
        <v>163</v>
      </c>
      <c r="Q2925" s="46" t="s">
        <v>58</v>
      </c>
    </row>
    <row r="2926" spans="1:17" hidden="1">
      <c r="A2926" s="238">
        <v>42184</v>
      </c>
      <c r="B2926" t="s">
        <v>25</v>
      </c>
      <c r="C2926" s="1">
        <v>150.85</v>
      </c>
      <c r="D2926" s="1">
        <v>8633.4</v>
      </c>
      <c r="E2926" s="42">
        <v>-150.85</v>
      </c>
      <c r="F2926" s="241" t="s">
        <v>18</v>
      </c>
      <c r="G2926" s="242" t="s">
        <v>58</v>
      </c>
      <c r="H2926" s="243" t="s">
        <v>20</v>
      </c>
      <c r="I2926" s="13">
        <v>6</v>
      </c>
      <c r="J2926" s="14">
        <v>2015</v>
      </c>
      <c r="K2926" s="244" t="s">
        <v>26</v>
      </c>
      <c r="L2926" s="245" t="s">
        <v>27</v>
      </c>
      <c r="M2926" s="245" t="s">
        <v>27</v>
      </c>
      <c r="N2926" s="15" t="s">
        <v>28</v>
      </c>
      <c r="O2926" s="15" t="s">
        <v>29</v>
      </c>
      <c r="P2926" s="46" t="s">
        <v>163</v>
      </c>
      <c r="Q2926" s="46" t="s">
        <v>58</v>
      </c>
    </row>
    <row r="2927" spans="1:17" hidden="1">
      <c r="A2927" s="238">
        <v>42184</v>
      </c>
      <c r="B2927" t="s">
        <v>1099</v>
      </c>
      <c r="C2927" s="1">
        <v>67.95</v>
      </c>
      <c r="D2927" s="1">
        <v>8701.35</v>
      </c>
      <c r="E2927" s="42">
        <v>-67.95</v>
      </c>
      <c r="F2927" s="241" t="s">
        <v>18</v>
      </c>
      <c r="G2927" s="242" t="s">
        <v>58</v>
      </c>
      <c r="H2927" s="243" t="s">
        <v>20</v>
      </c>
      <c r="I2927" s="13">
        <v>6</v>
      </c>
      <c r="J2927" s="14">
        <v>2015</v>
      </c>
      <c r="K2927" s="244" t="s">
        <v>26</v>
      </c>
      <c r="L2927" s="247" t="s">
        <v>162</v>
      </c>
      <c r="M2927" s="247" t="s">
        <v>264</v>
      </c>
      <c r="N2927" s="15" t="s">
        <v>28</v>
      </c>
      <c r="O2927" s="15" t="s">
        <v>29</v>
      </c>
      <c r="P2927" s="46" t="s">
        <v>163</v>
      </c>
      <c r="Q2927" s="46" t="s">
        <v>58</v>
      </c>
    </row>
    <row r="2928" spans="1:17" hidden="1">
      <c r="A2928" s="238">
        <v>42184</v>
      </c>
      <c r="B2928" t="s">
        <v>1100</v>
      </c>
      <c r="C2928" s="1">
        <v>-6000</v>
      </c>
      <c r="D2928" s="1">
        <v>2701.35</v>
      </c>
      <c r="E2928" s="42">
        <v>6000</v>
      </c>
      <c r="F2928" s="241" t="s">
        <v>30</v>
      </c>
      <c r="G2928" s="242" t="s">
        <v>58</v>
      </c>
      <c r="H2928" s="243" t="s">
        <v>20</v>
      </c>
      <c r="I2928" s="13">
        <v>6</v>
      </c>
      <c r="J2928" s="14">
        <v>2015</v>
      </c>
      <c r="K2928" s="246" t="s">
        <v>158</v>
      </c>
      <c r="L2928" s="247" t="s">
        <v>59</v>
      </c>
      <c r="M2928" s="247" t="s">
        <v>23</v>
      </c>
      <c r="N2928" s="15" t="s">
        <v>20</v>
      </c>
      <c r="O2928" s="15" t="s">
        <v>24</v>
      </c>
      <c r="P2928" s="46" t="s">
        <v>168</v>
      </c>
      <c r="Q2928" s="46" t="s">
        <v>58</v>
      </c>
    </row>
    <row r="2929" spans="1:17" hidden="1">
      <c r="A2929" s="248">
        <v>42184</v>
      </c>
      <c r="B2929" s="51" t="s">
        <v>1101</v>
      </c>
      <c r="C2929" s="95">
        <v>-600</v>
      </c>
      <c r="D2929" s="1">
        <v>2101.35</v>
      </c>
      <c r="E2929" s="42">
        <v>600</v>
      </c>
      <c r="F2929" s="241" t="s">
        <v>30</v>
      </c>
      <c r="G2929" s="242" t="s">
        <v>58</v>
      </c>
      <c r="H2929" s="243" t="s">
        <v>20</v>
      </c>
      <c r="I2929" s="13">
        <v>6</v>
      </c>
      <c r="J2929" s="14">
        <v>2015</v>
      </c>
      <c r="K2929" s="246" t="s">
        <v>175</v>
      </c>
      <c r="L2929" s="247" t="s">
        <v>117</v>
      </c>
      <c r="M2929" s="247" t="s">
        <v>296</v>
      </c>
      <c r="N2929" s="15" t="s">
        <v>28</v>
      </c>
      <c r="O2929" s="15" t="s">
        <v>29</v>
      </c>
      <c r="P2929" s="46" t="s">
        <v>161</v>
      </c>
      <c r="Q2929" s="46" t="s">
        <v>58</v>
      </c>
    </row>
    <row r="2930" spans="1:17" hidden="1">
      <c r="A2930" s="238">
        <v>42184</v>
      </c>
      <c r="B2930" t="s">
        <v>1102</v>
      </c>
      <c r="C2930" s="1">
        <v>-1000</v>
      </c>
      <c r="D2930" s="1">
        <v>1101.3499999999999</v>
      </c>
      <c r="E2930" s="42">
        <v>1000</v>
      </c>
      <c r="F2930" s="241" t="s">
        <v>30</v>
      </c>
      <c r="G2930" s="242" t="s">
        <v>58</v>
      </c>
      <c r="H2930" s="243" t="s">
        <v>20</v>
      </c>
      <c r="I2930" s="13">
        <v>6</v>
      </c>
      <c r="J2930" s="14">
        <v>2015</v>
      </c>
      <c r="K2930" s="246" t="s">
        <v>158</v>
      </c>
      <c r="L2930" s="247" t="s">
        <v>59</v>
      </c>
      <c r="M2930" s="247" t="s">
        <v>23</v>
      </c>
      <c r="N2930" s="15" t="s">
        <v>20</v>
      </c>
      <c r="O2930" s="15" t="s">
        <v>24</v>
      </c>
      <c r="P2930" s="46" t="s">
        <v>168</v>
      </c>
      <c r="Q2930" s="46" t="s">
        <v>58</v>
      </c>
    </row>
    <row r="2931" spans="1:17" hidden="1">
      <c r="A2931" s="238">
        <v>42184</v>
      </c>
      <c r="B2931" t="s">
        <v>25</v>
      </c>
      <c r="C2931" s="1">
        <v>-46.71</v>
      </c>
      <c r="D2931" s="1">
        <v>1054.6400000000001</v>
      </c>
      <c r="E2931" s="42">
        <v>46.71</v>
      </c>
      <c r="F2931" s="241" t="s">
        <v>30</v>
      </c>
      <c r="G2931" s="242" t="s">
        <v>58</v>
      </c>
      <c r="H2931" s="243" t="s">
        <v>20</v>
      </c>
      <c r="I2931" s="13">
        <v>6</v>
      </c>
      <c r="J2931" s="14">
        <v>2015</v>
      </c>
      <c r="K2931" s="244" t="s">
        <v>26</v>
      </c>
      <c r="L2931" s="245" t="s">
        <v>27</v>
      </c>
      <c r="M2931" s="245" t="s">
        <v>27</v>
      </c>
      <c r="N2931" s="15" t="s">
        <v>28</v>
      </c>
      <c r="O2931" s="15" t="s">
        <v>29</v>
      </c>
      <c r="P2931" s="46" t="s">
        <v>163</v>
      </c>
      <c r="Q2931" s="46" t="s">
        <v>58</v>
      </c>
    </row>
    <row r="2932" spans="1:17" hidden="1">
      <c r="A2932" s="238">
        <v>42184</v>
      </c>
      <c r="B2932" t="s">
        <v>50</v>
      </c>
      <c r="C2932" s="1">
        <v>-15</v>
      </c>
      <c r="D2932" s="1">
        <v>1039.6400000000001</v>
      </c>
      <c r="E2932" s="42">
        <v>15</v>
      </c>
      <c r="F2932" s="241" t="s">
        <v>30</v>
      </c>
      <c r="G2932" s="242" t="s">
        <v>58</v>
      </c>
      <c r="H2932" s="243" t="s">
        <v>20</v>
      </c>
      <c r="I2932" s="13">
        <v>6</v>
      </c>
      <c r="J2932" s="14">
        <v>2015</v>
      </c>
      <c r="K2932" s="246" t="s">
        <v>53</v>
      </c>
      <c r="L2932" s="247" t="s">
        <v>52</v>
      </c>
      <c r="M2932" s="247" t="s">
        <v>23</v>
      </c>
      <c r="N2932" s="15" t="s">
        <v>28</v>
      </c>
      <c r="O2932" s="15" t="s">
        <v>29</v>
      </c>
      <c r="P2932" s="46" t="s">
        <v>161</v>
      </c>
      <c r="Q2932" s="46" t="s">
        <v>58</v>
      </c>
    </row>
    <row r="2933" spans="1:17" hidden="1">
      <c r="A2933" s="238">
        <v>42185</v>
      </c>
      <c r="B2933" t="s">
        <v>25</v>
      </c>
      <c r="C2933" s="1">
        <v>627.15</v>
      </c>
      <c r="D2933" s="1">
        <v>1666.79</v>
      </c>
      <c r="E2933" s="42">
        <v>-627.15</v>
      </c>
      <c r="F2933" s="241" t="s">
        <v>18</v>
      </c>
      <c r="G2933" s="242" t="s">
        <v>58</v>
      </c>
      <c r="H2933" s="243" t="s">
        <v>20</v>
      </c>
      <c r="I2933" s="13">
        <v>6</v>
      </c>
      <c r="J2933" s="14">
        <v>2015</v>
      </c>
      <c r="K2933" s="244" t="s">
        <v>26</v>
      </c>
      <c r="L2933" s="245" t="s">
        <v>27</v>
      </c>
      <c r="M2933" s="245" t="s">
        <v>27</v>
      </c>
      <c r="N2933" s="15" t="s">
        <v>28</v>
      </c>
      <c r="O2933" s="15" t="s">
        <v>29</v>
      </c>
      <c r="P2933" s="46" t="s">
        <v>163</v>
      </c>
      <c r="Q2933" s="46" t="s">
        <v>58</v>
      </c>
    </row>
    <row r="2934" spans="1:17" hidden="1">
      <c r="A2934" s="238">
        <v>42185</v>
      </c>
      <c r="B2934" t="s">
        <v>1103</v>
      </c>
      <c r="C2934" s="1">
        <v>450</v>
      </c>
      <c r="D2934" s="1">
        <v>2116.79</v>
      </c>
      <c r="E2934" s="42">
        <v>-450</v>
      </c>
      <c r="F2934" s="241" t="s">
        <v>18</v>
      </c>
      <c r="G2934" s="242" t="s">
        <v>58</v>
      </c>
      <c r="H2934" s="243" t="s">
        <v>20</v>
      </c>
      <c r="I2934" s="13">
        <v>6</v>
      </c>
      <c r="J2934" s="14">
        <v>2015</v>
      </c>
      <c r="K2934" s="244" t="s">
        <v>21</v>
      </c>
      <c r="L2934" s="245" t="s">
        <v>22</v>
      </c>
      <c r="M2934" s="245" t="s">
        <v>23</v>
      </c>
      <c r="N2934" s="15" t="s">
        <v>20</v>
      </c>
      <c r="O2934" s="15" t="s">
        <v>24</v>
      </c>
      <c r="P2934" s="46" t="s">
        <v>171</v>
      </c>
      <c r="Q2934" s="46" t="s">
        <v>58</v>
      </c>
    </row>
    <row r="2935" spans="1:17" hidden="1">
      <c r="A2935" s="238">
        <v>42185</v>
      </c>
      <c r="B2935" t="s">
        <v>1104</v>
      </c>
      <c r="C2935" s="1">
        <v>124</v>
      </c>
      <c r="D2935" s="1">
        <v>2240.79</v>
      </c>
      <c r="E2935" s="42">
        <v>-124</v>
      </c>
      <c r="F2935" s="241" t="s">
        <v>18</v>
      </c>
      <c r="G2935" s="242" t="s">
        <v>58</v>
      </c>
      <c r="H2935" s="243" t="s">
        <v>20</v>
      </c>
      <c r="I2935" s="13">
        <v>6</v>
      </c>
      <c r="J2935" s="14">
        <v>2015</v>
      </c>
      <c r="K2935" s="244" t="s">
        <v>26</v>
      </c>
      <c r="L2935" s="245" t="s">
        <v>27</v>
      </c>
      <c r="M2935" s="245" t="s">
        <v>27</v>
      </c>
      <c r="N2935" s="15" t="s">
        <v>28</v>
      </c>
      <c r="O2935" s="15" t="s">
        <v>29</v>
      </c>
      <c r="P2935" s="46" t="s">
        <v>163</v>
      </c>
      <c r="Q2935" s="46" t="s">
        <v>58</v>
      </c>
    </row>
    <row r="2936" spans="1:17" hidden="1">
      <c r="A2936" s="238">
        <v>42185</v>
      </c>
      <c r="B2936" t="s">
        <v>1105</v>
      </c>
      <c r="C2936" s="1">
        <v>-542.72</v>
      </c>
      <c r="D2936" s="1">
        <v>1698.07</v>
      </c>
      <c r="E2936" s="42">
        <v>542.72</v>
      </c>
      <c r="F2936" s="241" t="s">
        <v>30</v>
      </c>
      <c r="G2936" s="242" t="s">
        <v>58</v>
      </c>
      <c r="H2936" s="243" t="s">
        <v>20</v>
      </c>
      <c r="I2936" s="13">
        <v>6</v>
      </c>
      <c r="J2936" s="14">
        <v>2015</v>
      </c>
      <c r="K2936" s="244" t="s">
        <v>197</v>
      </c>
      <c r="L2936" s="245" t="s">
        <v>200</v>
      </c>
      <c r="M2936" s="245" t="s">
        <v>281</v>
      </c>
      <c r="N2936" s="15" t="s">
        <v>28</v>
      </c>
      <c r="O2936" s="15" t="s">
        <v>29</v>
      </c>
      <c r="P2936" s="46" t="s">
        <v>161</v>
      </c>
      <c r="Q2936" s="46" t="s">
        <v>58</v>
      </c>
    </row>
    <row r="2937" spans="1:17" hidden="1">
      <c r="A2937" s="238">
        <v>42185</v>
      </c>
      <c r="B2937" t="s">
        <v>1106</v>
      </c>
      <c r="C2937" s="1">
        <v>-3</v>
      </c>
      <c r="D2937" s="1">
        <v>1695.07</v>
      </c>
      <c r="E2937" s="42">
        <v>3</v>
      </c>
      <c r="F2937" s="241" t="s">
        <v>30</v>
      </c>
      <c r="G2937" s="242" t="s">
        <v>58</v>
      </c>
      <c r="H2937" s="243" t="s">
        <v>20</v>
      </c>
      <c r="I2937" s="13">
        <v>6</v>
      </c>
      <c r="J2937" s="14">
        <v>2015</v>
      </c>
      <c r="K2937" s="246" t="s">
        <v>53</v>
      </c>
      <c r="L2937" s="247" t="s">
        <v>52</v>
      </c>
      <c r="M2937" s="247" t="s">
        <v>23</v>
      </c>
      <c r="N2937" s="15" t="s">
        <v>28</v>
      </c>
      <c r="O2937" s="15" t="s">
        <v>29</v>
      </c>
      <c r="P2937" s="46" t="s">
        <v>161</v>
      </c>
      <c r="Q2937" s="46" t="s">
        <v>58</v>
      </c>
    </row>
    <row r="2938" spans="1:17" hidden="1">
      <c r="A2938" s="211">
        <v>42186</v>
      </c>
      <c r="B2938" s="112" t="s">
        <v>1107</v>
      </c>
      <c r="C2938" s="210">
        <v>6130.76</v>
      </c>
      <c r="D2938" s="210">
        <v>7825.83</v>
      </c>
      <c r="E2938" s="250">
        <v>-6130.76</v>
      </c>
      <c r="F2938" s="241" t="s">
        <v>18</v>
      </c>
      <c r="G2938" s="251" t="s">
        <v>58</v>
      </c>
      <c r="H2938" s="252" t="s">
        <v>20</v>
      </c>
      <c r="I2938" s="253">
        <v>7</v>
      </c>
      <c r="J2938" s="254">
        <v>2015</v>
      </c>
      <c r="K2938" s="255" t="s">
        <v>26</v>
      </c>
      <c r="L2938" s="256" t="s">
        <v>54</v>
      </c>
      <c r="M2938" s="257" t="s">
        <v>279</v>
      </c>
      <c r="N2938" s="15" t="s">
        <v>28</v>
      </c>
      <c r="O2938" s="15" t="s">
        <v>29</v>
      </c>
      <c r="P2938" s="46" t="s">
        <v>163</v>
      </c>
      <c r="Q2938" s="46" t="s">
        <v>58</v>
      </c>
    </row>
    <row r="2939" spans="1:17" hidden="1">
      <c r="A2939" s="211">
        <v>42186</v>
      </c>
      <c r="B2939" s="112" t="s">
        <v>25</v>
      </c>
      <c r="C2939" s="210">
        <v>947.2</v>
      </c>
      <c r="D2939" s="210">
        <v>8773.0300000000007</v>
      </c>
      <c r="E2939" s="250">
        <v>-947.2</v>
      </c>
      <c r="F2939" s="241" t="s">
        <v>18</v>
      </c>
      <c r="G2939" s="251" t="s">
        <v>58</v>
      </c>
      <c r="H2939" s="252" t="s">
        <v>20</v>
      </c>
      <c r="I2939" s="253">
        <v>7</v>
      </c>
      <c r="J2939" s="254">
        <v>2015</v>
      </c>
      <c r="K2939" s="258" t="s">
        <v>26</v>
      </c>
      <c r="L2939" s="258" t="s">
        <v>27</v>
      </c>
      <c r="M2939" s="258" t="s">
        <v>27</v>
      </c>
      <c r="N2939" s="15" t="s">
        <v>28</v>
      </c>
      <c r="O2939" s="15" t="s">
        <v>29</v>
      </c>
      <c r="P2939" s="46" t="s">
        <v>163</v>
      </c>
      <c r="Q2939" s="46" t="s">
        <v>58</v>
      </c>
    </row>
    <row r="2940" spans="1:17" hidden="1">
      <c r="A2940" s="211">
        <v>42186</v>
      </c>
      <c r="B2940" s="112" t="s">
        <v>1108</v>
      </c>
      <c r="C2940" s="210">
        <v>-6200</v>
      </c>
      <c r="D2940" s="210">
        <v>2573.0300000000002</v>
      </c>
      <c r="E2940" s="250">
        <v>6200</v>
      </c>
      <c r="F2940" s="241" t="s">
        <v>30</v>
      </c>
      <c r="G2940" s="251" t="s">
        <v>58</v>
      </c>
      <c r="H2940" s="252" t="s">
        <v>20</v>
      </c>
      <c r="I2940" s="253">
        <v>7</v>
      </c>
      <c r="J2940" s="254">
        <v>2015</v>
      </c>
      <c r="K2940" s="255" t="s">
        <v>158</v>
      </c>
      <c r="L2940" s="256" t="s">
        <v>59</v>
      </c>
      <c r="M2940" s="256" t="s">
        <v>23</v>
      </c>
      <c r="N2940" s="15" t="s">
        <v>20</v>
      </c>
      <c r="O2940" s="15" t="s">
        <v>24</v>
      </c>
      <c r="P2940" s="46" t="s">
        <v>168</v>
      </c>
      <c r="Q2940" s="46" t="s">
        <v>58</v>
      </c>
    </row>
    <row r="2941" spans="1:17" hidden="1">
      <c r="A2941" s="12">
        <v>42186</v>
      </c>
      <c r="B2941" t="s">
        <v>69</v>
      </c>
      <c r="C2941" s="1">
        <v>-443.54</v>
      </c>
      <c r="D2941" s="1">
        <v>2129.4899999999998</v>
      </c>
      <c r="E2941" s="42">
        <v>443.54</v>
      </c>
      <c r="F2941" s="241" t="s">
        <v>30</v>
      </c>
      <c r="G2941" s="242" t="s">
        <v>58</v>
      </c>
      <c r="H2941" s="243" t="s">
        <v>20</v>
      </c>
      <c r="I2941" s="13">
        <v>7</v>
      </c>
      <c r="J2941" s="14">
        <v>2015</v>
      </c>
      <c r="K2941" s="246" t="s">
        <v>70</v>
      </c>
      <c r="L2941" s="247" t="s">
        <v>614</v>
      </c>
      <c r="M2941" s="247" t="s">
        <v>281</v>
      </c>
      <c r="N2941" s="15" t="s">
        <v>28</v>
      </c>
      <c r="O2941" s="15" t="s">
        <v>29</v>
      </c>
      <c r="P2941" s="46" t="s">
        <v>161</v>
      </c>
      <c r="Q2941" s="46" t="s">
        <v>58</v>
      </c>
    </row>
    <row r="2942" spans="1:17" hidden="1">
      <c r="A2942" s="12">
        <v>42186</v>
      </c>
      <c r="B2942" t="s">
        <v>69</v>
      </c>
      <c r="C2942" s="1">
        <v>-416.69</v>
      </c>
      <c r="D2942" s="1">
        <v>1712.8</v>
      </c>
      <c r="E2942" s="42">
        <v>416.69</v>
      </c>
      <c r="F2942" s="241" t="s">
        <v>30</v>
      </c>
      <c r="G2942" s="242" t="s">
        <v>58</v>
      </c>
      <c r="H2942" s="243" t="s">
        <v>20</v>
      </c>
      <c r="I2942" s="13">
        <v>7</v>
      </c>
      <c r="J2942" s="14">
        <v>2015</v>
      </c>
      <c r="K2942" s="246" t="s">
        <v>70</v>
      </c>
      <c r="L2942" s="247" t="s">
        <v>71</v>
      </c>
      <c r="M2942" s="247" t="s">
        <v>299</v>
      </c>
      <c r="N2942" s="15" t="s">
        <v>28</v>
      </c>
      <c r="O2942" s="15" t="s">
        <v>29</v>
      </c>
      <c r="P2942" s="46" t="s">
        <v>161</v>
      </c>
      <c r="Q2942" s="46" t="s">
        <v>58</v>
      </c>
    </row>
    <row r="2943" spans="1:17" hidden="1">
      <c r="A2943" s="12">
        <v>42186</v>
      </c>
      <c r="B2943" t="s">
        <v>69</v>
      </c>
      <c r="C2943" s="1">
        <v>-351.05</v>
      </c>
      <c r="D2943" s="1">
        <v>1361.75</v>
      </c>
      <c r="E2943" s="42">
        <v>351.05</v>
      </c>
      <c r="F2943" s="241" t="s">
        <v>30</v>
      </c>
      <c r="G2943" s="242" t="s">
        <v>58</v>
      </c>
      <c r="H2943" s="243" t="s">
        <v>20</v>
      </c>
      <c r="I2943" s="13">
        <v>7</v>
      </c>
      <c r="J2943" s="14">
        <v>2015</v>
      </c>
      <c r="K2943" s="246" t="s">
        <v>70</v>
      </c>
      <c r="L2943" s="247" t="s">
        <v>177</v>
      </c>
      <c r="M2943" s="247" t="s">
        <v>299</v>
      </c>
      <c r="N2943" s="15" t="s">
        <v>28</v>
      </c>
      <c r="O2943" s="15" t="s">
        <v>29</v>
      </c>
      <c r="P2943" s="46" t="s">
        <v>161</v>
      </c>
      <c r="Q2943" s="46" t="s">
        <v>58</v>
      </c>
    </row>
    <row r="2944" spans="1:17" hidden="1">
      <c r="A2944" s="211">
        <v>42186</v>
      </c>
      <c r="B2944" s="112" t="s">
        <v>141</v>
      </c>
      <c r="C2944" s="210">
        <v>-332.2</v>
      </c>
      <c r="D2944" s="210">
        <v>1029.55</v>
      </c>
      <c r="E2944" s="250">
        <v>332.2</v>
      </c>
      <c r="F2944" s="241" t="s">
        <v>30</v>
      </c>
      <c r="G2944" s="251" t="s">
        <v>58</v>
      </c>
      <c r="H2944" s="252" t="s">
        <v>20</v>
      </c>
      <c r="I2944" s="253">
        <v>7</v>
      </c>
      <c r="J2944" s="254">
        <v>2015</v>
      </c>
      <c r="K2944" s="255" t="s">
        <v>142</v>
      </c>
      <c r="L2944" s="256" t="s">
        <v>27</v>
      </c>
      <c r="M2944" s="256" t="s">
        <v>27</v>
      </c>
      <c r="N2944" s="15" t="s">
        <v>28</v>
      </c>
      <c r="O2944" s="15" t="s">
        <v>29</v>
      </c>
      <c r="P2944" s="46" t="s">
        <v>161</v>
      </c>
      <c r="Q2944" s="46" t="s">
        <v>58</v>
      </c>
    </row>
    <row r="2945" spans="1:17" hidden="1">
      <c r="A2945" s="211">
        <v>42186</v>
      </c>
      <c r="B2945" s="112" t="s">
        <v>160</v>
      </c>
      <c r="C2945" s="210">
        <v>-16</v>
      </c>
      <c r="D2945" s="210">
        <v>1013.55</v>
      </c>
      <c r="E2945" s="250">
        <v>16</v>
      </c>
      <c r="F2945" s="241" t="s">
        <v>30</v>
      </c>
      <c r="G2945" s="251" t="s">
        <v>58</v>
      </c>
      <c r="H2945" s="252" t="s">
        <v>20</v>
      </c>
      <c r="I2945" s="253">
        <v>7</v>
      </c>
      <c r="J2945" s="254">
        <v>2015</v>
      </c>
      <c r="K2945" s="255" t="s">
        <v>53</v>
      </c>
      <c r="L2945" s="256" t="s">
        <v>52</v>
      </c>
      <c r="M2945" s="256" t="s">
        <v>23</v>
      </c>
      <c r="N2945" s="15" t="s">
        <v>28</v>
      </c>
      <c r="O2945" s="15" t="s">
        <v>29</v>
      </c>
      <c r="P2945" s="46" t="s">
        <v>161</v>
      </c>
      <c r="Q2945" s="46" t="s">
        <v>58</v>
      </c>
    </row>
    <row r="2946" spans="1:17" hidden="1">
      <c r="A2946" s="259">
        <v>42187</v>
      </c>
      <c r="B2946" s="47" t="s">
        <v>25</v>
      </c>
      <c r="C2946" s="260">
        <v>266.45</v>
      </c>
      <c r="D2946" s="260">
        <v>1280</v>
      </c>
      <c r="E2946" s="1">
        <v>-266.45</v>
      </c>
      <c r="F2946" s="241" t="s">
        <v>18</v>
      </c>
      <c r="G2946" s="242" t="s">
        <v>58</v>
      </c>
      <c r="H2946" s="241" t="s">
        <v>20</v>
      </c>
      <c r="I2946" s="13">
        <v>7</v>
      </c>
      <c r="J2946" s="14">
        <v>2015</v>
      </c>
      <c r="K2946" s="244" t="s">
        <v>26</v>
      </c>
      <c r="L2946" s="245" t="s">
        <v>27</v>
      </c>
      <c r="M2946" s="245" t="s">
        <v>27</v>
      </c>
      <c r="N2946" s="15" t="s">
        <v>28</v>
      </c>
      <c r="O2946" s="15" t="s">
        <v>29</v>
      </c>
      <c r="P2946" s="46" t="s">
        <v>163</v>
      </c>
      <c r="Q2946" s="46" t="s">
        <v>58</v>
      </c>
    </row>
    <row r="2947" spans="1:17" hidden="1">
      <c r="A2947" s="259">
        <v>42187</v>
      </c>
      <c r="B2947" s="47" t="s">
        <v>2192</v>
      </c>
      <c r="C2947" s="260">
        <v>-30</v>
      </c>
      <c r="D2947" s="260">
        <v>1250</v>
      </c>
      <c r="E2947" s="1">
        <v>30</v>
      </c>
      <c r="F2947" s="241" t="s">
        <v>30</v>
      </c>
      <c r="G2947" s="242" t="s">
        <v>58</v>
      </c>
      <c r="H2947" s="241" t="s">
        <v>20</v>
      </c>
      <c r="I2947" s="13">
        <v>7</v>
      </c>
      <c r="J2947" s="14">
        <v>2015</v>
      </c>
      <c r="K2947" s="246" t="s">
        <v>19</v>
      </c>
      <c r="L2947" s="247" t="s">
        <v>59</v>
      </c>
      <c r="M2947" s="247" t="s">
        <v>23</v>
      </c>
      <c r="N2947" s="15" t="s">
        <v>20</v>
      </c>
      <c r="O2947" s="15" t="s">
        <v>24</v>
      </c>
      <c r="P2947" s="46" t="s">
        <v>60</v>
      </c>
      <c r="Q2947" s="46" t="s">
        <v>58</v>
      </c>
    </row>
    <row r="2948" spans="1:17" hidden="1">
      <c r="A2948" s="259">
        <v>42187</v>
      </c>
      <c r="B2948" s="47" t="s">
        <v>42</v>
      </c>
      <c r="C2948" s="260">
        <v>-299.83999999999997</v>
      </c>
      <c r="D2948" s="260">
        <v>950.16</v>
      </c>
      <c r="E2948" s="1">
        <v>299.83999999999997</v>
      </c>
      <c r="F2948" s="241" t="s">
        <v>30</v>
      </c>
      <c r="G2948" s="242" t="s">
        <v>58</v>
      </c>
      <c r="H2948" s="241" t="s">
        <v>20</v>
      </c>
      <c r="I2948" s="13">
        <v>7</v>
      </c>
      <c r="J2948" s="14">
        <v>2015</v>
      </c>
      <c r="K2948" s="244" t="s">
        <v>43</v>
      </c>
      <c r="L2948" s="245" t="s">
        <v>44</v>
      </c>
      <c r="M2948" s="245" t="s">
        <v>23</v>
      </c>
      <c r="N2948" s="15" t="s">
        <v>28</v>
      </c>
      <c r="O2948" s="15" t="s">
        <v>29</v>
      </c>
      <c r="P2948" s="46" t="s">
        <v>161</v>
      </c>
      <c r="Q2948" s="46" t="s">
        <v>58</v>
      </c>
    </row>
    <row r="2949" spans="1:17" hidden="1">
      <c r="A2949" s="259">
        <v>42187</v>
      </c>
      <c r="B2949" s="47" t="s">
        <v>45</v>
      </c>
      <c r="C2949" s="260">
        <v>-146.37</v>
      </c>
      <c r="D2949" s="260">
        <v>803.79</v>
      </c>
      <c r="E2949" s="1">
        <v>146.37</v>
      </c>
      <c r="F2949" s="241" t="s">
        <v>30</v>
      </c>
      <c r="G2949" s="242" t="s">
        <v>58</v>
      </c>
      <c r="H2949" s="241" t="s">
        <v>20</v>
      </c>
      <c r="I2949" s="13">
        <v>7</v>
      </c>
      <c r="J2949" s="14">
        <v>2015</v>
      </c>
      <c r="K2949" s="244" t="s">
        <v>43</v>
      </c>
      <c r="L2949" s="245" t="s">
        <v>44</v>
      </c>
      <c r="M2949" s="245" t="s">
        <v>23</v>
      </c>
      <c r="N2949" s="15" t="s">
        <v>28</v>
      </c>
      <c r="O2949" s="15" t="s">
        <v>29</v>
      </c>
      <c r="P2949" s="46" t="s">
        <v>161</v>
      </c>
      <c r="Q2949" s="46" t="s">
        <v>58</v>
      </c>
    </row>
    <row r="2950" spans="1:17" hidden="1">
      <c r="A2950" s="259">
        <v>42187</v>
      </c>
      <c r="B2950" s="47" t="s">
        <v>46</v>
      </c>
      <c r="C2950" s="260">
        <v>-133.79</v>
      </c>
      <c r="D2950" s="260">
        <v>670</v>
      </c>
      <c r="E2950" s="1">
        <v>133.79</v>
      </c>
      <c r="F2950" s="241" t="s">
        <v>30</v>
      </c>
      <c r="G2950" s="242" t="s">
        <v>58</v>
      </c>
      <c r="H2950" s="241" t="s">
        <v>20</v>
      </c>
      <c r="I2950" s="13">
        <v>7</v>
      </c>
      <c r="J2950" s="14">
        <v>2015</v>
      </c>
      <c r="K2950" s="244" t="s">
        <v>43</v>
      </c>
      <c r="L2950" s="245" t="s">
        <v>44</v>
      </c>
      <c r="M2950" s="245" t="s">
        <v>23</v>
      </c>
      <c r="N2950" s="15" t="s">
        <v>28</v>
      </c>
      <c r="O2950" s="15" t="s">
        <v>29</v>
      </c>
      <c r="P2950" s="46" t="s">
        <v>161</v>
      </c>
      <c r="Q2950" s="46" t="s">
        <v>58</v>
      </c>
    </row>
    <row r="2951" spans="1:17" hidden="1">
      <c r="A2951" s="259">
        <v>42187</v>
      </c>
      <c r="B2951" s="47" t="s">
        <v>2193</v>
      </c>
      <c r="C2951" s="260">
        <v>-73.650000000000006</v>
      </c>
      <c r="D2951" s="260">
        <v>596.35</v>
      </c>
      <c r="E2951" s="1">
        <v>73.650000000000006</v>
      </c>
      <c r="F2951" s="241" t="s">
        <v>30</v>
      </c>
      <c r="G2951" s="242" t="s">
        <v>58</v>
      </c>
      <c r="H2951" s="241" t="s">
        <v>20</v>
      </c>
      <c r="I2951" s="13">
        <v>7</v>
      </c>
      <c r="J2951" s="14">
        <v>2015</v>
      </c>
      <c r="K2951" s="244" t="s">
        <v>56</v>
      </c>
      <c r="L2951" s="245" t="s">
        <v>57</v>
      </c>
      <c r="M2951" s="245" t="s">
        <v>302</v>
      </c>
      <c r="N2951" s="15" t="s">
        <v>28</v>
      </c>
      <c r="O2951" s="15" t="s">
        <v>29</v>
      </c>
      <c r="P2951" s="46" t="s">
        <v>161</v>
      </c>
      <c r="Q2951" s="46" t="s">
        <v>58</v>
      </c>
    </row>
    <row r="2952" spans="1:17" hidden="1">
      <c r="A2952" s="259">
        <v>42187</v>
      </c>
      <c r="B2952" s="47" t="s">
        <v>2194</v>
      </c>
      <c r="C2952" s="260">
        <v>-62</v>
      </c>
      <c r="D2952" s="260">
        <v>534.35</v>
      </c>
      <c r="E2952" s="1">
        <v>62</v>
      </c>
      <c r="F2952" s="241" t="s">
        <v>30</v>
      </c>
      <c r="G2952" s="242" t="s">
        <v>58</v>
      </c>
      <c r="H2952" s="241" t="s">
        <v>20</v>
      </c>
      <c r="I2952" s="13">
        <v>7</v>
      </c>
      <c r="J2952" s="14">
        <v>2015</v>
      </c>
      <c r="K2952" s="244" t="s">
        <v>43</v>
      </c>
      <c r="L2952" s="245" t="s">
        <v>44</v>
      </c>
      <c r="M2952" s="245" t="s">
        <v>23</v>
      </c>
      <c r="N2952" s="15" t="s">
        <v>28</v>
      </c>
      <c r="O2952" s="15" t="s">
        <v>29</v>
      </c>
      <c r="P2952" s="46" t="s">
        <v>161</v>
      </c>
      <c r="Q2952" s="46" t="s">
        <v>58</v>
      </c>
    </row>
    <row r="2953" spans="1:17" hidden="1">
      <c r="A2953" s="259">
        <v>42187</v>
      </c>
      <c r="B2953" s="47" t="s">
        <v>155</v>
      </c>
      <c r="C2953" s="260">
        <v>-39.090000000000003</v>
      </c>
      <c r="D2953" s="260">
        <v>495.26</v>
      </c>
      <c r="E2953" s="1">
        <v>39.090000000000003</v>
      </c>
      <c r="F2953" s="241" t="s">
        <v>30</v>
      </c>
      <c r="G2953" s="242" t="s">
        <v>58</v>
      </c>
      <c r="H2953" s="241" t="s">
        <v>20</v>
      </c>
      <c r="I2953" s="13">
        <v>7</v>
      </c>
      <c r="J2953" s="14">
        <v>2015</v>
      </c>
      <c r="K2953" s="244" t="s">
        <v>56</v>
      </c>
      <c r="L2953" s="245" t="s">
        <v>57</v>
      </c>
      <c r="M2953" s="245" t="s">
        <v>302</v>
      </c>
      <c r="N2953" s="15" t="s">
        <v>28</v>
      </c>
      <c r="O2953" s="15" t="s">
        <v>29</v>
      </c>
      <c r="P2953" s="46" t="s">
        <v>161</v>
      </c>
      <c r="Q2953" s="46" t="s">
        <v>58</v>
      </c>
    </row>
    <row r="2954" spans="1:17" hidden="1">
      <c r="A2954" s="259">
        <v>42187</v>
      </c>
      <c r="B2954" s="47" t="s">
        <v>50</v>
      </c>
      <c r="C2954" s="260">
        <v>-15</v>
      </c>
      <c r="D2954" s="260">
        <v>480.26</v>
      </c>
      <c r="E2954" s="1">
        <v>15</v>
      </c>
      <c r="F2954" s="241" t="s">
        <v>30</v>
      </c>
      <c r="G2954" s="242" t="s">
        <v>58</v>
      </c>
      <c r="H2954" s="241" t="s">
        <v>20</v>
      </c>
      <c r="I2954" s="13">
        <v>7</v>
      </c>
      <c r="J2954" s="14">
        <v>2015</v>
      </c>
      <c r="K2954" s="246" t="s">
        <v>53</v>
      </c>
      <c r="L2954" s="247" t="s">
        <v>52</v>
      </c>
      <c r="M2954" s="247" t="s">
        <v>23</v>
      </c>
      <c r="N2954" s="15" t="s">
        <v>28</v>
      </c>
      <c r="O2954" s="15" t="s">
        <v>29</v>
      </c>
      <c r="P2954" s="46" t="s">
        <v>161</v>
      </c>
      <c r="Q2954" s="46" t="s">
        <v>58</v>
      </c>
    </row>
    <row r="2955" spans="1:17" hidden="1">
      <c r="A2955" s="259">
        <v>42188</v>
      </c>
      <c r="B2955" s="47" t="s">
        <v>25</v>
      </c>
      <c r="C2955" s="260">
        <v>528.66999999999996</v>
      </c>
      <c r="D2955" s="260">
        <v>1008.93</v>
      </c>
      <c r="E2955" s="1">
        <v>-528.66999999999996</v>
      </c>
      <c r="F2955" s="241" t="s">
        <v>18</v>
      </c>
      <c r="G2955" s="242" t="s">
        <v>58</v>
      </c>
      <c r="H2955" s="241" t="s">
        <v>20</v>
      </c>
      <c r="I2955" s="13">
        <v>7</v>
      </c>
      <c r="J2955" s="14">
        <v>2015</v>
      </c>
      <c r="K2955" s="244" t="s">
        <v>26</v>
      </c>
      <c r="L2955" s="245" t="s">
        <v>27</v>
      </c>
      <c r="M2955" s="245" t="s">
        <v>27</v>
      </c>
      <c r="N2955" s="15" t="s">
        <v>28</v>
      </c>
      <c r="O2955" s="15" t="s">
        <v>29</v>
      </c>
      <c r="P2955" s="46" t="s">
        <v>163</v>
      </c>
      <c r="Q2955" s="46" t="s">
        <v>58</v>
      </c>
    </row>
    <row r="2956" spans="1:17" hidden="1">
      <c r="A2956" s="259">
        <v>42191</v>
      </c>
      <c r="B2956" s="47" t="s">
        <v>25</v>
      </c>
      <c r="C2956" s="260">
        <v>788.21</v>
      </c>
      <c r="D2956" s="260">
        <v>1797.14</v>
      </c>
      <c r="E2956" s="1">
        <v>-788.21</v>
      </c>
      <c r="F2956" s="241" t="s">
        <v>18</v>
      </c>
      <c r="G2956" s="242" t="s">
        <v>58</v>
      </c>
      <c r="H2956" s="241" t="s">
        <v>20</v>
      </c>
      <c r="I2956" s="13">
        <v>7</v>
      </c>
      <c r="J2956" s="14">
        <v>2015</v>
      </c>
      <c r="K2956" s="244" t="s">
        <v>26</v>
      </c>
      <c r="L2956" s="245" t="s">
        <v>27</v>
      </c>
      <c r="M2956" s="245" t="s">
        <v>27</v>
      </c>
      <c r="N2956" s="15" t="s">
        <v>28</v>
      </c>
      <c r="O2956" s="15" t="s">
        <v>29</v>
      </c>
      <c r="P2956" s="46" t="s">
        <v>163</v>
      </c>
      <c r="Q2956" s="46" t="s">
        <v>58</v>
      </c>
    </row>
    <row r="2957" spans="1:17" hidden="1">
      <c r="A2957" s="259">
        <v>42191</v>
      </c>
      <c r="B2957" s="47" t="s">
        <v>25</v>
      </c>
      <c r="C2957" s="260">
        <v>706.81</v>
      </c>
      <c r="D2957" s="260">
        <v>2503.9499999999998</v>
      </c>
      <c r="E2957" s="1">
        <v>-706.81</v>
      </c>
      <c r="F2957" s="241" t="s">
        <v>18</v>
      </c>
      <c r="G2957" s="242" t="s">
        <v>58</v>
      </c>
      <c r="H2957" s="241" t="s">
        <v>20</v>
      </c>
      <c r="I2957" s="13">
        <v>7</v>
      </c>
      <c r="J2957" s="14">
        <v>2015</v>
      </c>
      <c r="K2957" s="244" t="s">
        <v>26</v>
      </c>
      <c r="L2957" s="245" t="s">
        <v>27</v>
      </c>
      <c r="M2957" s="245" t="s">
        <v>27</v>
      </c>
      <c r="N2957" s="15" t="s">
        <v>28</v>
      </c>
      <c r="O2957" s="15" t="s">
        <v>29</v>
      </c>
      <c r="P2957" s="46" t="s">
        <v>163</v>
      </c>
      <c r="Q2957" s="46" t="s">
        <v>58</v>
      </c>
    </row>
    <row r="2958" spans="1:17" hidden="1">
      <c r="A2958" s="259">
        <v>42191</v>
      </c>
      <c r="B2958" s="47" t="s">
        <v>25</v>
      </c>
      <c r="C2958" s="260">
        <v>585.54999999999995</v>
      </c>
      <c r="D2958" s="260">
        <v>3089.5</v>
      </c>
      <c r="E2958" s="1">
        <v>-585.54999999999995</v>
      </c>
      <c r="F2958" s="241" t="s">
        <v>18</v>
      </c>
      <c r="G2958" s="242" t="s">
        <v>58</v>
      </c>
      <c r="H2958" s="241" t="s">
        <v>20</v>
      </c>
      <c r="I2958" s="13">
        <v>7</v>
      </c>
      <c r="J2958" s="14">
        <v>2015</v>
      </c>
      <c r="K2958" s="244" t="s">
        <v>26</v>
      </c>
      <c r="L2958" s="245" t="s">
        <v>27</v>
      </c>
      <c r="M2958" s="245" t="s">
        <v>27</v>
      </c>
      <c r="N2958" s="15" t="s">
        <v>28</v>
      </c>
      <c r="O2958" s="15" t="s">
        <v>29</v>
      </c>
      <c r="P2958" s="46" t="s">
        <v>163</v>
      </c>
      <c r="Q2958" s="46" t="s">
        <v>58</v>
      </c>
    </row>
    <row r="2959" spans="1:17" hidden="1">
      <c r="A2959" s="259">
        <v>42191</v>
      </c>
      <c r="B2959" s="47" t="s">
        <v>2195</v>
      </c>
      <c r="C2959" s="260">
        <v>-1350</v>
      </c>
      <c r="D2959" s="260">
        <v>1739.5</v>
      </c>
      <c r="E2959" s="1">
        <v>1350</v>
      </c>
      <c r="F2959" s="241" t="s">
        <v>30</v>
      </c>
      <c r="G2959" s="242" t="s">
        <v>58</v>
      </c>
      <c r="H2959" s="241" t="s">
        <v>20</v>
      </c>
      <c r="I2959" s="13">
        <v>7</v>
      </c>
      <c r="J2959" s="14">
        <v>2015</v>
      </c>
      <c r="K2959" s="246" t="s">
        <v>31</v>
      </c>
      <c r="L2959" s="247" t="s">
        <v>62</v>
      </c>
      <c r="M2959" s="249" t="s">
        <v>23</v>
      </c>
      <c r="N2959" s="15" t="s">
        <v>28</v>
      </c>
      <c r="O2959" s="15" t="s">
        <v>24</v>
      </c>
      <c r="P2959" s="46" t="s">
        <v>161</v>
      </c>
      <c r="Q2959" s="46" t="s">
        <v>58</v>
      </c>
    </row>
    <row r="2960" spans="1:17" hidden="1">
      <c r="A2960" s="259">
        <v>42191</v>
      </c>
      <c r="B2960" s="47" t="s">
        <v>2196</v>
      </c>
      <c r="C2960" s="260">
        <v>-1200</v>
      </c>
      <c r="D2960" s="260">
        <v>539.5</v>
      </c>
      <c r="E2960" s="1">
        <v>1200</v>
      </c>
      <c r="F2960" s="241" t="s">
        <v>30</v>
      </c>
      <c r="G2960" s="242" t="s">
        <v>58</v>
      </c>
      <c r="H2960" s="241" t="s">
        <v>20</v>
      </c>
      <c r="I2960" s="13">
        <v>7</v>
      </c>
      <c r="J2960" s="14">
        <v>2015</v>
      </c>
      <c r="K2960" s="246" t="s">
        <v>158</v>
      </c>
      <c r="L2960" s="247" t="s">
        <v>59</v>
      </c>
      <c r="M2960" s="247" t="s">
        <v>23</v>
      </c>
      <c r="N2960" s="15" t="s">
        <v>20</v>
      </c>
      <c r="O2960" s="15" t="s">
        <v>24</v>
      </c>
      <c r="P2960" s="46" t="s">
        <v>168</v>
      </c>
      <c r="Q2960" s="46" t="s">
        <v>58</v>
      </c>
    </row>
    <row r="2961" spans="1:17" hidden="1">
      <c r="A2961" s="259">
        <v>42191</v>
      </c>
      <c r="B2961" s="47" t="s">
        <v>50</v>
      </c>
      <c r="C2961" s="260">
        <v>-45</v>
      </c>
      <c r="D2961" s="260">
        <v>494.5</v>
      </c>
      <c r="E2961" s="1">
        <v>45</v>
      </c>
      <c r="F2961" s="241" t="s">
        <v>30</v>
      </c>
      <c r="G2961" s="242" t="s">
        <v>58</v>
      </c>
      <c r="H2961" s="241" t="s">
        <v>20</v>
      </c>
      <c r="I2961" s="13">
        <v>7</v>
      </c>
      <c r="J2961" s="14">
        <v>2015</v>
      </c>
      <c r="K2961" s="246" t="s">
        <v>51</v>
      </c>
      <c r="L2961" s="247" t="s">
        <v>52</v>
      </c>
      <c r="M2961" s="247" t="s">
        <v>23</v>
      </c>
      <c r="N2961" s="15" t="s">
        <v>28</v>
      </c>
      <c r="O2961" s="15" t="s">
        <v>29</v>
      </c>
      <c r="P2961" s="46" t="s">
        <v>161</v>
      </c>
      <c r="Q2961" s="46" t="s">
        <v>58</v>
      </c>
    </row>
    <row r="2962" spans="1:17" hidden="1">
      <c r="A2962" s="259">
        <v>42192</v>
      </c>
      <c r="B2962" s="47" t="s">
        <v>2197</v>
      </c>
      <c r="C2962" s="260">
        <v>1800</v>
      </c>
      <c r="D2962" s="260">
        <v>2294.5</v>
      </c>
      <c r="E2962" s="1">
        <v>-1800</v>
      </c>
      <c r="F2962" s="241" t="s">
        <v>18</v>
      </c>
      <c r="G2962" s="242" t="s">
        <v>58</v>
      </c>
      <c r="H2962" s="241" t="s">
        <v>20</v>
      </c>
      <c r="I2962" s="13">
        <v>7</v>
      </c>
      <c r="J2962" s="14">
        <v>2015</v>
      </c>
      <c r="K2962" s="244" t="s">
        <v>21</v>
      </c>
      <c r="L2962" s="245" t="s">
        <v>22</v>
      </c>
      <c r="M2962" s="245" t="s">
        <v>23</v>
      </c>
      <c r="N2962" s="15" t="s">
        <v>20</v>
      </c>
      <c r="O2962" s="15" t="s">
        <v>24</v>
      </c>
      <c r="P2962" s="46" t="s">
        <v>171</v>
      </c>
      <c r="Q2962" s="46" t="s">
        <v>58</v>
      </c>
    </row>
    <row r="2963" spans="1:17" hidden="1">
      <c r="A2963" s="259">
        <v>42192</v>
      </c>
      <c r="B2963" s="47" t="s">
        <v>25</v>
      </c>
      <c r="C2963" s="260">
        <v>383.53</v>
      </c>
      <c r="D2963" s="260">
        <v>2678.03</v>
      </c>
      <c r="E2963" s="1">
        <v>-383.53</v>
      </c>
      <c r="F2963" s="241" t="s">
        <v>18</v>
      </c>
      <c r="G2963" s="242" t="s">
        <v>58</v>
      </c>
      <c r="H2963" s="241" t="s">
        <v>20</v>
      </c>
      <c r="I2963" s="13">
        <v>7</v>
      </c>
      <c r="J2963" s="14">
        <v>2015</v>
      </c>
      <c r="K2963" s="244" t="s">
        <v>26</v>
      </c>
      <c r="L2963" s="245" t="s">
        <v>27</v>
      </c>
      <c r="M2963" s="245" t="s">
        <v>27</v>
      </c>
      <c r="N2963" s="15" t="s">
        <v>28</v>
      </c>
      <c r="O2963" s="15" t="s">
        <v>29</v>
      </c>
      <c r="P2963" s="46" t="s">
        <v>163</v>
      </c>
      <c r="Q2963" s="46" t="s">
        <v>58</v>
      </c>
    </row>
    <row r="2964" spans="1:17" hidden="1">
      <c r="A2964" s="211">
        <v>42192</v>
      </c>
      <c r="B2964" s="112" t="s">
        <v>2198</v>
      </c>
      <c r="C2964" s="210">
        <v>-1400</v>
      </c>
      <c r="D2964" s="210">
        <v>1278.03</v>
      </c>
      <c r="E2964" s="210">
        <v>1400</v>
      </c>
      <c r="F2964" s="253" t="s">
        <v>30</v>
      </c>
      <c r="G2964" s="251" t="s">
        <v>58</v>
      </c>
      <c r="H2964" s="253" t="s">
        <v>20</v>
      </c>
      <c r="I2964" s="253">
        <v>7</v>
      </c>
      <c r="J2964" s="254">
        <v>2015</v>
      </c>
      <c r="K2964" s="255" t="s">
        <v>100</v>
      </c>
      <c r="L2964" s="256" t="s">
        <v>101</v>
      </c>
      <c r="M2964" s="256" t="s">
        <v>23</v>
      </c>
      <c r="N2964" s="15" t="s">
        <v>28</v>
      </c>
      <c r="O2964" s="15" t="s">
        <v>24</v>
      </c>
      <c r="P2964" s="46" t="s">
        <v>2191</v>
      </c>
      <c r="Q2964" s="46" t="s">
        <v>58</v>
      </c>
    </row>
    <row r="2965" spans="1:17" hidden="1">
      <c r="A2965" s="259">
        <v>42193</v>
      </c>
      <c r="B2965" s="47" t="s">
        <v>25</v>
      </c>
      <c r="C2965" s="260">
        <v>644.14</v>
      </c>
      <c r="D2965" s="260">
        <v>1922.17</v>
      </c>
      <c r="E2965" s="1">
        <v>-644.14</v>
      </c>
      <c r="F2965" s="241" t="s">
        <v>18</v>
      </c>
      <c r="G2965" s="242" t="s">
        <v>58</v>
      </c>
      <c r="H2965" s="241" t="s">
        <v>20</v>
      </c>
      <c r="I2965" s="13">
        <v>7</v>
      </c>
      <c r="J2965" s="14">
        <v>2015</v>
      </c>
      <c r="K2965" s="244" t="s">
        <v>26</v>
      </c>
      <c r="L2965" s="245" t="s">
        <v>27</v>
      </c>
      <c r="M2965" s="245" t="s">
        <v>27</v>
      </c>
      <c r="N2965" s="15" t="s">
        <v>28</v>
      </c>
      <c r="O2965" s="15" t="s">
        <v>29</v>
      </c>
      <c r="P2965" s="46" t="s">
        <v>163</v>
      </c>
      <c r="Q2965" s="46" t="s">
        <v>58</v>
      </c>
    </row>
    <row r="2966" spans="1:17" hidden="1">
      <c r="A2966" s="259">
        <v>42193</v>
      </c>
      <c r="B2966" s="47" t="s">
        <v>2199</v>
      </c>
      <c r="C2966" s="260">
        <v>153</v>
      </c>
      <c r="D2966" s="260">
        <v>2075.17</v>
      </c>
      <c r="E2966" s="1">
        <v>-153</v>
      </c>
      <c r="F2966" s="241" t="s">
        <v>18</v>
      </c>
      <c r="G2966" s="242" t="s">
        <v>58</v>
      </c>
      <c r="H2966" s="241" t="s">
        <v>20</v>
      </c>
      <c r="I2966" s="13">
        <v>7</v>
      </c>
      <c r="J2966" s="14">
        <v>2015</v>
      </c>
      <c r="K2966" s="244" t="s">
        <v>26</v>
      </c>
      <c r="L2966" s="245" t="s">
        <v>27</v>
      </c>
      <c r="M2966" s="245" t="s">
        <v>27</v>
      </c>
      <c r="N2966" s="15" t="s">
        <v>28</v>
      </c>
      <c r="O2966" s="15" t="s">
        <v>29</v>
      </c>
      <c r="P2966" s="46" t="s">
        <v>163</v>
      </c>
      <c r="Q2966" s="46" t="s">
        <v>58</v>
      </c>
    </row>
    <row r="2967" spans="1:17" hidden="1">
      <c r="A2967" s="259">
        <v>42194</v>
      </c>
      <c r="B2967" s="47" t="s">
        <v>25</v>
      </c>
      <c r="C2967" s="260">
        <v>666.14</v>
      </c>
      <c r="D2967" s="260">
        <v>2741.31</v>
      </c>
      <c r="E2967" s="1">
        <v>-666.14</v>
      </c>
      <c r="F2967" s="241" t="s">
        <v>18</v>
      </c>
      <c r="G2967" s="242" t="s">
        <v>58</v>
      </c>
      <c r="H2967" s="241" t="s">
        <v>20</v>
      </c>
      <c r="I2967" s="13">
        <v>7</v>
      </c>
      <c r="J2967" s="14">
        <v>2015</v>
      </c>
      <c r="K2967" s="244" t="s">
        <v>26</v>
      </c>
      <c r="L2967" s="245" t="s">
        <v>27</v>
      </c>
      <c r="M2967" s="245" t="s">
        <v>27</v>
      </c>
      <c r="N2967" s="15" t="s">
        <v>28</v>
      </c>
      <c r="O2967" s="15" t="s">
        <v>29</v>
      </c>
      <c r="P2967" s="46" t="s">
        <v>163</v>
      </c>
      <c r="Q2967" s="46" t="s">
        <v>58</v>
      </c>
    </row>
    <row r="2968" spans="1:17" hidden="1">
      <c r="A2968" s="259">
        <v>42194</v>
      </c>
      <c r="B2968" s="47" t="s">
        <v>2200</v>
      </c>
      <c r="C2968" s="260">
        <v>-1000</v>
      </c>
      <c r="D2968" s="260">
        <v>1741.31</v>
      </c>
      <c r="E2968" s="1">
        <v>1000</v>
      </c>
      <c r="F2968" s="241" t="s">
        <v>30</v>
      </c>
      <c r="G2968" s="242" t="s">
        <v>58</v>
      </c>
      <c r="H2968" s="241" t="s">
        <v>20</v>
      </c>
      <c r="I2968" s="13">
        <v>7</v>
      </c>
      <c r="J2968" s="14">
        <v>2015</v>
      </c>
      <c r="K2968" s="246" t="s">
        <v>158</v>
      </c>
      <c r="L2968" s="247" t="s">
        <v>59</v>
      </c>
      <c r="M2968" s="247" t="s">
        <v>23</v>
      </c>
      <c r="N2968" s="15" t="s">
        <v>20</v>
      </c>
      <c r="O2968" s="15" t="s">
        <v>24</v>
      </c>
      <c r="P2968" s="46" t="s">
        <v>168</v>
      </c>
      <c r="Q2968" s="46" t="s">
        <v>58</v>
      </c>
    </row>
    <row r="2969" spans="1:17" hidden="1">
      <c r="A2969" s="259">
        <v>42195</v>
      </c>
      <c r="B2969" s="47" t="s">
        <v>2201</v>
      </c>
      <c r="C2969" s="260">
        <v>866</v>
      </c>
      <c r="D2969" s="260">
        <v>2607.31</v>
      </c>
      <c r="E2969" s="1">
        <v>-866</v>
      </c>
      <c r="F2969" s="241" t="s">
        <v>18</v>
      </c>
      <c r="G2969" s="242" t="s">
        <v>58</v>
      </c>
      <c r="H2969" s="241" t="s">
        <v>20</v>
      </c>
      <c r="I2969" s="13">
        <v>7</v>
      </c>
      <c r="J2969" s="14">
        <v>2015</v>
      </c>
      <c r="K2969" s="246" t="s">
        <v>26</v>
      </c>
      <c r="L2969" s="247" t="s">
        <v>145</v>
      </c>
      <c r="M2969" s="249" t="s">
        <v>277</v>
      </c>
      <c r="N2969" s="15" t="s">
        <v>28</v>
      </c>
      <c r="O2969" s="15" t="s">
        <v>29</v>
      </c>
      <c r="P2969" s="46" t="s">
        <v>163</v>
      </c>
      <c r="Q2969" s="46" t="s">
        <v>58</v>
      </c>
    </row>
    <row r="2970" spans="1:17" hidden="1">
      <c r="A2970" s="259">
        <v>42195</v>
      </c>
      <c r="B2970" s="47" t="s">
        <v>25</v>
      </c>
      <c r="C2970" s="260">
        <v>289.3</v>
      </c>
      <c r="D2970" s="260">
        <v>2896.61</v>
      </c>
      <c r="E2970" s="1">
        <v>-289.3</v>
      </c>
      <c r="F2970" s="241" t="s">
        <v>18</v>
      </c>
      <c r="G2970" s="242" t="s">
        <v>58</v>
      </c>
      <c r="H2970" s="241" t="s">
        <v>20</v>
      </c>
      <c r="I2970" s="13">
        <v>7</v>
      </c>
      <c r="J2970" s="14">
        <v>2015</v>
      </c>
      <c r="K2970" s="244" t="s">
        <v>26</v>
      </c>
      <c r="L2970" s="245" t="s">
        <v>27</v>
      </c>
      <c r="M2970" s="245" t="s">
        <v>27</v>
      </c>
      <c r="N2970" s="15" t="s">
        <v>28</v>
      </c>
      <c r="O2970" s="15" t="s">
        <v>29</v>
      </c>
      <c r="P2970" s="46" t="s">
        <v>163</v>
      </c>
      <c r="Q2970" s="46" t="s">
        <v>58</v>
      </c>
    </row>
    <row r="2971" spans="1:17" hidden="1">
      <c r="A2971" s="259">
        <v>42195</v>
      </c>
      <c r="B2971" s="47" t="s">
        <v>2202</v>
      </c>
      <c r="C2971" s="260">
        <v>-150</v>
      </c>
      <c r="D2971" s="260">
        <v>2746.61</v>
      </c>
      <c r="E2971" s="1">
        <v>150</v>
      </c>
      <c r="F2971" s="241" t="s">
        <v>30</v>
      </c>
      <c r="G2971" s="242" t="s">
        <v>58</v>
      </c>
      <c r="H2971" s="241" t="s">
        <v>20</v>
      </c>
      <c r="I2971" s="13">
        <v>7</v>
      </c>
      <c r="J2971" s="14">
        <v>2015</v>
      </c>
      <c r="K2971" s="246" t="s">
        <v>158</v>
      </c>
      <c r="L2971" s="247" t="s">
        <v>59</v>
      </c>
      <c r="M2971" s="247" t="s">
        <v>23</v>
      </c>
      <c r="N2971" s="15" t="s">
        <v>20</v>
      </c>
      <c r="O2971" s="15" t="s">
        <v>24</v>
      </c>
      <c r="P2971" s="46" t="s">
        <v>168</v>
      </c>
      <c r="Q2971" s="46" t="s">
        <v>58</v>
      </c>
    </row>
    <row r="2972" spans="1:17" hidden="1">
      <c r="A2972" s="259">
        <v>42195</v>
      </c>
      <c r="B2972" s="47" t="s">
        <v>2203</v>
      </c>
      <c r="C2972" s="260">
        <v>-300</v>
      </c>
      <c r="D2972" s="260">
        <v>2446.61</v>
      </c>
      <c r="E2972" s="1">
        <v>300</v>
      </c>
      <c r="F2972" s="241" t="s">
        <v>30</v>
      </c>
      <c r="G2972" s="242" t="s">
        <v>58</v>
      </c>
      <c r="H2972" s="241" t="s">
        <v>20</v>
      </c>
      <c r="I2972" s="13">
        <v>7</v>
      </c>
      <c r="J2972" s="14">
        <v>2015</v>
      </c>
      <c r="K2972" s="244" t="s">
        <v>106</v>
      </c>
      <c r="L2972" s="245" t="s">
        <v>52</v>
      </c>
      <c r="M2972" s="245" t="s">
        <v>23</v>
      </c>
      <c r="N2972" s="15" t="s">
        <v>20</v>
      </c>
      <c r="O2972" s="15" t="s">
        <v>24</v>
      </c>
      <c r="P2972" s="46" t="s">
        <v>172</v>
      </c>
      <c r="Q2972" s="46" t="s">
        <v>58</v>
      </c>
    </row>
    <row r="2973" spans="1:17" hidden="1">
      <c r="A2973" s="259">
        <v>42198</v>
      </c>
      <c r="B2973" s="47" t="s">
        <v>2204</v>
      </c>
      <c r="C2973" s="260">
        <v>8292.0499999999993</v>
      </c>
      <c r="D2973" s="260">
        <v>10738.66</v>
      </c>
      <c r="E2973" s="1">
        <v>-8292.0499999999993</v>
      </c>
      <c r="F2973" s="241" t="s">
        <v>18</v>
      </c>
      <c r="G2973" s="242" t="s">
        <v>58</v>
      </c>
      <c r="H2973" s="241" t="s">
        <v>20</v>
      </c>
      <c r="I2973" s="13">
        <v>7</v>
      </c>
      <c r="J2973" s="14">
        <v>2015</v>
      </c>
      <c r="K2973" s="246" t="s">
        <v>26</v>
      </c>
      <c r="L2973" s="247" t="s">
        <v>54</v>
      </c>
      <c r="M2973" s="249" t="s">
        <v>279</v>
      </c>
      <c r="N2973" s="15" t="s">
        <v>28</v>
      </c>
      <c r="O2973" s="15" t="s">
        <v>29</v>
      </c>
      <c r="P2973" s="46" t="s">
        <v>163</v>
      </c>
      <c r="Q2973" s="46" t="s">
        <v>58</v>
      </c>
    </row>
    <row r="2974" spans="1:17" hidden="1">
      <c r="A2974" s="211">
        <v>42198</v>
      </c>
      <c r="B2974" s="112" t="s">
        <v>2205</v>
      </c>
      <c r="C2974" s="210">
        <v>454.23</v>
      </c>
      <c r="D2974" s="210">
        <v>11192.89</v>
      </c>
      <c r="E2974" s="210">
        <v>-454.23</v>
      </c>
      <c r="F2974" s="253" t="s">
        <v>18</v>
      </c>
      <c r="G2974" s="251" t="s">
        <v>58</v>
      </c>
      <c r="H2974" s="253" t="s">
        <v>20</v>
      </c>
      <c r="I2974" s="253">
        <v>7</v>
      </c>
      <c r="J2974" s="254">
        <v>2015</v>
      </c>
      <c r="K2974" s="255" t="s">
        <v>26</v>
      </c>
      <c r="L2974" s="247" t="s">
        <v>115</v>
      </c>
      <c r="M2974" s="247" t="s">
        <v>274</v>
      </c>
      <c r="N2974" s="15" t="s">
        <v>28</v>
      </c>
      <c r="O2974" s="15" t="s">
        <v>29</v>
      </c>
      <c r="P2974" s="46" t="s">
        <v>163</v>
      </c>
      <c r="Q2974" s="46" t="s">
        <v>58</v>
      </c>
    </row>
    <row r="2975" spans="1:17" hidden="1">
      <c r="A2975" s="259">
        <v>42198</v>
      </c>
      <c r="B2975" s="47" t="s">
        <v>25</v>
      </c>
      <c r="C2975" s="260">
        <v>210.45</v>
      </c>
      <c r="D2975" s="260">
        <v>11403.34</v>
      </c>
      <c r="E2975" s="1">
        <v>-210.45</v>
      </c>
      <c r="F2975" s="241" t="s">
        <v>18</v>
      </c>
      <c r="G2975" s="242" t="s">
        <v>58</v>
      </c>
      <c r="H2975" s="241" t="s">
        <v>20</v>
      </c>
      <c r="I2975" s="13">
        <v>7</v>
      </c>
      <c r="J2975" s="14">
        <v>2015</v>
      </c>
      <c r="K2975" s="244" t="s">
        <v>26</v>
      </c>
      <c r="L2975" s="245" t="s">
        <v>27</v>
      </c>
      <c r="M2975" s="245" t="s">
        <v>27</v>
      </c>
      <c r="N2975" s="15" t="s">
        <v>28</v>
      </c>
      <c r="O2975" s="15" t="s">
        <v>29</v>
      </c>
      <c r="P2975" s="46" t="s">
        <v>163</v>
      </c>
      <c r="Q2975" s="46" t="s">
        <v>58</v>
      </c>
    </row>
    <row r="2976" spans="1:17" hidden="1">
      <c r="A2976" s="259">
        <v>42198</v>
      </c>
      <c r="B2976" s="47" t="s">
        <v>2206</v>
      </c>
      <c r="C2976" s="260">
        <v>206.78</v>
      </c>
      <c r="D2976" s="260">
        <v>11610.12</v>
      </c>
      <c r="E2976" s="1">
        <v>-206.78</v>
      </c>
      <c r="F2976" s="241" t="s">
        <v>18</v>
      </c>
      <c r="G2976" s="242" t="s">
        <v>58</v>
      </c>
      <c r="H2976" s="241" t="s">
        <v>20</v>
      </c>
      <c r="I2976" s="13">
        <v>7</v>
      </c>
      <c r="J2976" s="14">
        <v>2015</v>
      </c>
      <c r="K2976" s="246" t="s">
        <v>26</v>
      </c>
      <c r="L2976" s="247" t="s">
        <v>165</v>
      </c>
      <c r="M2976" s="247" t="s">
        <v>270</v>
      </c>
      <c r="N2976" s="15" t="s">
        <v>28</v>
      </c>
      <c r="O2976" s="15" t="s">
        <v>29</v>
      </c>
      <c r="P2976" s="46" t="s">
        <v>163</v>
      </c>
      <c r="Q2976" s="46" t="s">
        <v>58</v>
      </c>
    </row>
    <row r="2977" spans="1:17" hidden="1">
      <c r="A2977" s="259">
        <v>42198</v>
      </c>
      <c r="B2977" s="47" t="s">
        <v>25</v>
      </c>
      <c r="C2977" s="260">
        <v>203.75</v>
      </c>
      <c r="D2977" s="260">
        <v>11813.87</v>
      </c>
      <c r="E2977" s="1">
        <v>-203.75</v>
      </c>
      <c r="F2977" s="241" t="s">
        <v>18</v>
      </c>
      <c r="G2977" s="242" t="s">
        <v>58</v>
      </c>
      <c r="H2977" s="241" t="s">
        <v>20</v>
      </c>
      <c r="I2977" s="13">
        <v>7</v>
      </c>
      <c r="J2977" s="14">
        <v>2015</v>
      </c>
      <c r="K2977" s="244" t="s">
        <v>26</v>
      </c>
      <c r="L2977" s="245" t="s">
        <v>27</v>
      </c>
      <c r="M2977" s="245" t="s">
        <v>27</v>
      </c>
      <c r="N2977" s="15" t="s">
        <v>28</v>
      </c>
      <c r="O2977" s="15" t="s">
        <v>29</v>
      </c>
      <c r="P2977" s="46" t="s">
        <v>163</v>
      </c>
      <c r="Q2977" s="46" t="s">
        <v>58</v>
      </c>
    </row>
    <row r="2978" spans="1:17" hidden="1">
      <c r="A2978" s="259">
        <v>42198</v>
      </c>
      <c r="B2978" s="47" t="s">
        <v>25</v>
      </c>
      <c r="C2978" s="260">
        <v>144.80000000000001</v>
      </c>
      <c r="D2978" s="260">
        <v>11958.67</v>
      </c>
      <c r="E2978" s="1">
        <v>-144.80000000000001</v>
      </c>
      <c r="F2978" s="241" t="s">
        <v>18</v>
      </c>
      <c r="G2978" s="242" t="s">
        <v>58</v>
      </c>
      <c r="H2978" s="241" t="s">
        <v>20</v>
      </c>
      <c r="I2978" s="13">
        <v>7</v>
      </c>
      <c r="J2978" s="14">
        <v>2015</v>
      </c>
      <c r="K2978" s="244" t="s">
        <v>26</v>
      </c>
      <c r="L2978" s="245" t="s">
        <v>27</v>
      </c>
      <c r="M2978" s="245" t="s">
        <v>27</v>
      </c>
      <c r="N2978" s="15" t="s">
        <v>28</v>
      </c>
      <c r="O2978" s="15" t="s">
        <v>29</v>
      </c>
      <c r="P2978" s="46" t="s">
        <v>163</v>
      </c>
      <c r="Q2978" s="46" t="s">
        <v>58</v>
      </c>
    </row>
    <row r="2979" spans="1:17" hidden="1">
      <c r="A2979" s="259">
        <v>42198</v>
      </c>
      <c r="B2979" s="47" t="s">
        <v>2207</v>
      </c>
      <c r="C2979" s="260">
        <v>126.98</v>
      </c>
      <c r="D2979" s="260">
        <v>12085.65</v>
      </c>
      <c r="E2979" s="1">
        <v>-126.98</v>
      </c>
      <c r="F2979" s="241" t="s">
        <v>18</v>
      </c>
      <c r="G2979" s="242" t="s">
        <v>58</v>
      </c>
      <c r="H2979" s="241" t="s">
        <v>20</v>
      </c>
      <c r="I2979" s="13">
        <v>7</v>
      </c>
      <c r="J2979" s="14">
        <v>2015</v>
      </c>
      <c r="K2979" s="246" t="s">
        <v>26</v>
      </c>
      <c r="L2979" s="247" t="s">
        <v>162</v>
      </c>
      <c r="M2979" s="247" t="s">
        <v>264</v>
      </c>
      <c r="N2979" s="15" t="s">
        <v>28</v>
      </c>
      <c r="O2979" s="15" t="s">
        <v>29</v>
      </c>
      <c r="P2979" s="46" t="s">
        <v>163</v>
      </c>
      <c r="Q2979" s="46" t="s">
        <v>58</v>
      </c>
    </row>
    <row r="2980" spans="1:17" hidden="1">
      <c r="A2980" s="259">
        <v>42198</v>
      </c>
      <c r="B2980" s="47" t="s">
        <v>2208</v>
      </c>
      <c r="C2980" s="260">
        <v>82.45</v>
      </c>
      <c r="D2980" s="260">
        <v>12168.1</v>
      </c>
      <c r="E2980" s="1">
        <v>-82.45</v>
      </c>
      <c r="F2980" s="241" t="s">
        <v>18</v>
      </c>
      <c r="G2980" s="242" t="s">
        <v>58</v>
      </c>
      <c r="H2980" s="241" t="s">
        <v>20</v>
      </c>
      <c r="I2980" s="13">
        <v>7</v>
      </c>
      <c r="J2980" s="14">
        <v>2015</v>
      </c>
      <c r="K2980" s="246" t="s">
        <v>26</v>
      </c>
      <c r="L2980" s="247" t="s">
        <v>166</v>
      </c>
      <c r="M2980" s="247" t="s">
        <v>266</v>
      </c>
      <c r="N2980" s="15" t="s">
        <v>28</v>
      </c>
      <c r="O2980" s="15" t="s">
        <v>29</v>
      </c>
      <c r="P2980" s="46" t="s">
        <v>163</v>
      </c>
      <c r="Q2980" s="46" t="s">
        <v>58</v>
      </c>
    </row>
    <row r="2981" spans="1:17" hidden="1">
      <c r="A2981" s="259">
        <v>42198</v>
      </c>
      <c r="B2981" s="47" t="s">
        <v>2209</v>
      </c>
      <c r="C2981" s="260">
        <v>58</v>
      </c>
      <c r="D2981" s="260">
        <v>12226.1</v>
      </c>
      <c r="E2981" s="1">
        <v>-58</v>
      </c>
      <c r="F2981" s="241" t="s">
        <v>18</v>
      </c>
      <c r="G2981" s="242" t="s">
        <v>58</v>
      </c>
      <c r="H2981" s="241" t="s">
        <v>20</v>
      </c>
      <c r="I2981" s="13">
        <v>7</v>
      </c>
      <c r="J2981" s="14">
        <v>2015</v>
      </c>
      <c r="K2981" s="244" t="s">
        <v>26</v>
      </c>
      <c r="L2981" s="245" t="s">
        <v>27</v>
      </c>
      <c r="M2981" s="245" t="s">
        <v>27</v>
      </c>
      <c r="N2981" s="15" t="s">
        <v>28</v>
      </c>
      <c r="O2981" s="15" t="s">
        <v>29</v>
      </c>
      <c r="P2981" s="46" t="s">
        <v>163</v>
      </c>
      <c r="Q2981" s="46" t="s">
        <v>58</v>
      </c>
    </row>
    <row r="2982" spans="1:17" hidden="1">
      <c r="A2982" s="259">
        <v>42198</v>
      </c>
      <c r="B2982" s="47" t="s">
        <v>2210</v>
      </c>
      <c r="C2982" s="260">
        <v>-300</v>
      </c>
      <c r="D2982" s="260">
        <v>11926.1</v>
      </c>
      <c r="E2982" s="1">
        <v>300</v>
      </c>
      <c r="F2982" s="241" t="s">
        <v>30</v>
      </c>
      <c r="G2982" s="242" t="s">
        <v>58</v>
      </c>
      <c r="H2982" s="241" t="s">
        <v>20</v>
      </c>
      <c r="I2982" s="13">
        <v>7</v>
      </c>
      <c r="J2982" s="14">
        <v>2015</v>
      </c>
      <c r="K2982" s="246" t="s">
        <v>19</v>
      </c>
      <c r="L2982" s="247" t="s">
        <v>59</v>
      </c>
      <c r="M2982" s="247" t="s">
        <v>23</v>
      </c>
      <c r="N2982" s="15" t="s">
        <v>20</v>
      </c>
      <c r="O2982" s="15" t="s">
        <v>24</v>
      </c>
      <c r="P2982" s="46" t="s">
        <v>60</v>
      </c>
      <c r="Q2982" s="46" t="s">
        <v>58</v>
      </c>
    </row>
    <row r="2983" spans="1:17" hidden="1">
      <c r="A2983" s="259">
        <v>42198</v>
      </c>
      <c r="B2983" s="47" t="s">
        <v>2211</v>
      </c>
      <c r="C2983" s="260">
        <v>-400</v>
      </c>
      <c r="D2983" s="260">
        <v>11526.1</v>
      </c>
      <c r="E2983" s="1">
        <v>400</v>
      </c>
      <c r="F2983" s="241" t="s">
        <v>30</v>
      </c>
      <c r="G2983" s="242" t="s">
        <v>58</v>
      </c>
      <c r="H2983" s="241" t="s">
        <v>20</v>
      </c>
      <c r="I2983" s="13">
        <v>7</v>
      </c>
      <c r="J2983" s="14">
        <v>2015</v>
      </c>
      <c r="K2983" s="244" t="s">
        <v>34</v>
      </c>
      <c r="L2983" s="245" t="s">
        <v>35</v>
      </c>
      <c r="M2983" s="245" t="s">
        <v>299</v>
      </c>
      <c r="N2983" s="15" t="s">
        <v>28</v>
      </c>
      <c r="O2983" s="15" t="s">
        <v>29</v>
      </c>
      <c r="P2983" s="46" t="s">
        <v>161</v>
      </c>
      <c r="Q2983" s="46" t="s">
        <v>58</v>
      </c>
    </row>
    <row r="2984" spans="1:17" hidden="1">
      <c r="A2984" s="259">
        <v>42198</v>
      </c>
      <c r="B2984" s="47" t="s">
        <v>2212</v>
      </c>
      <c r="C2984" s="260">
        <v>-5755</v>
      </c>
      <c r="D2984" s="260">
        <v>5771.1</v>
      </c>
      <c r="E2984" s="1">
        <v>5755</v>
      </c>
      <c r="F2984" s="241" t="s">
        <v>30</v>
      </c>
      <c r="G2984" s="242" t="s">
        <v>58</v>
      </c>
      <c r="H2984" s="241" t="s">
        <v>20</v>
      </c>
      <c r="I2984" s="13">
        <v>7</v>
      </c>
      <c r="J2984" s="14">
        <v>2015</v>
      </c>
      <c r="K2984" s="246" t="s">
        <v>31</v>
      </c>
      <c r="L2984" s="247" t="s">
        <v>32</v>
      </c>
      <c r="M2984" s="249" t="s">
        <v>23</v>
      </c>
      <c r="N2984" s="15" t="s">
        <v>28</v>
      </c>
      <c r="O2984" s="15" t="s">
        <v>24</v>
      </c>
      <c r="P2984" s="46" t="s">
        <v>161</v>
      </c>
      <c r="Q2984" s="46" t="s">
        <v>58</v>
      </c>
    </row>
    <row r="2985" spans="1:17" hidden="1">
      <c r="A2985" s="259">
        <v>42198</v>
      </c>
      <c r="B2985" s="47" t="s">
        <v>2213</v>
      </c>
      <c r="C2985" s="260">
        <v>-972</v>
      </c>
      <c r="D2985" s="260">
        <v>4799.1000000000004</v>
      </c>
      <c r="E2985" s="1">
        <v>972</v>
      </c>
      <c r="F2985" s="241" t="s">
        <v>30</v>
      </c>
      <c r="G2985" s="242" t="s">
        <v>58</v>
      </c>
      <c r="H2985" s="241" t="s">
        <v>20</v>
      </c>
      <c r="I2985" s="13">
        <v>7</v>
      </c>
      <c r="J2985" s="14">
        <v>2015</v>
      </c>
      <c r="K2985" s="244" t="s">
        <v>197</v>
      </c>
      <c r="L2985" s="245" t="s">
        <v>200</v>
      </c>
      <c r="M2985" s="245" t="s">
        <v>281</v>
      </c>
      <c r="N2985" s="15" t="s">
        <v>28</v>
      </c>
      <c r="O2985" s="15" t="s">
        <v>29</v>
      </c>
      <c r="P2985" s="46" t="s">
        <v>161</v>
      </c>
      <c r="Q2985" s="46" t="s">
        <v>58</v>
      </c>
    </row>
    <row r="2986" spans="1:17" hidden="1">
      <c r="A2986" s="259">
        <v>42198</v>
      </c>
      <c r="B2986" s="47" t="s">
        <v>2214</v>
      </c>
      <c r="C2986" s="260">
        <v>-1000</v>
      </c>
      <c r="D2986" s="260">
        <v>3799.1</v>
      </c>
      <c r="E2986" s="1">
        <v>1000</v>
      </c>
      <c r="F2986" s="241" t="s">
        <v>30</v>
      </c>
      <c r="G2986" s="242" t="s">
        <v>58</v>
      </c>
      <c r="H2986" s="241" t="s">
        <v>20</v>
      </c>
      <c r="I2986" s="13">
        <v>7</v>
      </c>
      <c r="J2986" s="14">
        <v>2015</v>
      </c>
      <c r="K2986" s="246" t="s">
        <v>158</v>
      </c>
      <c r="L2986" s="247" t="s">
        <v>59</v>
      </c>
      <c r="M2986" s="247" t="s">
        <v>23</v>
      </c>
      <c r="N2986" s="15" t="s">
        <v>20</v>
      </c>
      <c r="O2986" s="15" t="s">
        <v>24</v>
      </c>
      <c r="P2986" s="46" t="s">
        <v>168</v>
      </c>
      <c r="Q2986" s="46" t="s">
        <v>58</v>
      </c>
    </row>
    <row r="2987" spans="1:17" hidden="1">
      <c r="A2987" s="259">
        <v>42198</v>
      </c>
      <c r="B2987" s="47" t="s">
        <v>50</v>
      </c>
      <c r="C2987" s="260">
        <v>-45</v>
      </c>
      <c r="D2987" s="260">
        <v>3754.1</v>
      </c>
      <c r="E2987" s="1">
        <v>45</v>
      </c>
      <c r="F2987" s="241" t="s">
        <v>30</v>
      </c>
      <c r="G2987" s="242" t="s">
        <v>58</v>
      </c>
      <c r="H2987" s="241" t="s">
        <v>20</v>
      </c>
      <c r="I2987" s="13">
        <v>7</v>
      </c>
      <c r="J2987" s="14">
        <v>2015</v>
      </c>
      <c r="K2987" s="246" t="s">
        <v>51</v>
      </c>
      <c r="L2987" s="247" t="s">
        <v>52</v>
      </c>
      <c r="M2987" s="247" t="s">
        <v>23</v>
      </c>
      <c r="N2987" s="15" t="s">
        <v>28</v>
      </c>
      <c r="O2987" s="15" t="s">
        <v>29</v>
      </c>
      <c r="P2987" s="46" t="s">
        <v>161</v>
      </c>
      <c r="Q2987" s="46" t="s">
        <v>58</v>
      </c>
    </row>
    <row r="2988" spans="1:17" hidden="1">
      <c r="A2988" s="259">
        <v>42198</v>
      </c>
      <c r="B2988" s="47" t="s">
        <v>50</v>
      </c>
      <c r="C2988" s="260">
        <v>-16</v>
      </c>
      <c r="D2988" s="260">
        <v>3738.1</v>
      </c>
      <c r="E2988" s="1">
        <v>16</v>
      </c>
      <c r="F2988" s="241" t="s">
        <v>30</v>
      </c>
      <c r="G2988" s="242" t="s">
        <v>58</v>
      </c>
      <c r="H2988" s="241" t="s">
        <v>20</v>
      </c>
      <c r="I2988" s="13">
        <v>7</v>
      </c>
      <c r="J2988" s="14">
        <v>2015</v>
      </c>
      <c r="K2988" s="246" t="s">
        <v>53</v>
      </c>
      <c r="L2988" s="247" t="s">
        <v>52</v>
      </c>
      <c r="M2988" s="247" t="s">
        <v>23</v>
      </c>
      <c r="N2988" s="15" t="s">
        <v>28</v>
      </c>
      <c r="O2988" s="15" t="s">
        <v>29</v>
      </c>
      <c r="P2988" s="46" t="s">
        <v>161</v>
      </c>
      <c r="Q2988" s="46" t="s">
        <v>58</v>
      </c>
    </row>
    <row r="2989" spans="1:17" hidden="1">
      <c r="A2989" s="259">
        <v>42199</v>
      </c>
      <c r="B2989" s="47" t="s">
        <v>2215</v>
      </c>
      <c r="C2989" s="260">
        <v>6745.48</v>
      </c>
      <c r="D2989" s="260">
        <v>10483.58</v>
      </c>
      <c r="E2989" s="1">
        <v>-6745.48</v>
      </c>
      <c r="F2989" s="241" t="s">
        <v>18</v>
      </c>
      <c r="G2989" s="242" t="s">
        <v>58</v>
      </c>
      <c r="H2989" s="241" t="s">
        <v>20</v>
      </c>
      <c r="I2989" s="13">
        <v>7</v>
      </c>
      <c r="J2989" s="14">
        <v>2015</v>
      </c>
      <c r="K2989" s="246" t="s">
        <v>26</v>
      </c>
      <c r="L2989" s="247" t="s">
        <v>54</v>
      </c>
      <c r="M2989" s="249" t="s">
        <v>279</v>
      </c>
      <c r="N2989" s="15" t="s">
        <v>28</v>
      </c>
      <c r="O2989" s="15" t="s">
        <v>29</v>
      </c>
      <c r="P2989" s="46" t="s">
        <v>163</v>
      </c>
      <c r="Q2989" s="46" t="s">
        <v>58</v>
      </c>
    </row>
    <row r="2990" spans="1:17" hidden="1">
      <c r="A2990" s="238">
        <v>42199</v>
      </c>
      <c r="B2990" t="s">
        <v>2216</v>
      </c>
      <c r="C2990" s="1">
        <v>2000</v>
      </c>
      <c r="D2990" s="1">
        <v>12483.58</v>
      </c>
      <c r="E2990" s="42">
        <v>-2000</v>
      </c>
      <c r="F2990" s="241" t="s">
        <v>18</v>
      </c>
      <c r="G2990" s="242" t="s">
        <v>58</v>
      </c>
      <c r="H2990" s="243" t="s">
        <v>20</v>
      </c>
      <c r="I2990" s="13">
        <v>7</v>
      </c>
      <c r="J2990" s="14">
        <v>2015</v>
      </c>
      <c r="K2990" s="244" t="s">
        <v>21</v>
      </c>
      <c r="L2990" s="245" t="s">
        <v>22</v>
      </c>
      <c r="M2990" s="245" t="s">
        <v>23</v>
      </c>
      <c r="N2990" s="15" t="s">
        <v>20</v>
      </c>
      <c r="O2990" s="15" t="s">
        <v>24</v>
      </c>
      <c r="P2990" s="46" t="s">
        <v>171</v>
      </c>
      <c r="Q2990" s="46" t="s">
        <v>58</v>
      </c>
    </row>
    <row r="2991" spans="1:17" hidden="1">
      <c r="A2991" s="238">
        <v>42199</v>
      </c>
      <c r="B2991" t="s">
        <v>25</v>
      </c>
      <c r="C2991" s="1">
        <v>407.75</v>
      </c>
      <c r="D2991" s="1">
        <v>12891.33</v>
      </c>
      <c r="E2991" s="42">
        <v>-407.75</v>
      </c>
      <c r="F2991" s="241" t="s">
        <v>18</v>
      </c>
      <c r="G2991" s="242" t="s">
        <v>58</v>
      </c>
      <c r="H2991" s="243" t="s">
        <v>20</v>
      </c>
      <c r="I2991" s="13">
        <v>7</v>
      </c>
      <c r="J2991" s="14">
        <v>2015</v>
      </c>
      <c r="K2991" s="244" t="s">
        <v>26</v>
      </c>
      <c r="L2991" s="245" t="s">
        <v>27</v>
      </c>
      <c r="M2991" s="245" t="s">
        <v>27</v>
      </c>
      <c r="N2991" s="15" t="s">
        <v>28</v>
      </c>
      <c r="O2991" s="15" t="s">
        <v>29</v>
      </c>
      <c r="P2991" s="46" t="s">
        <v>163</v>
      </c>
      <c r="Q2991" s="46" t="s">
        <v>58</v>
      </c>
    </row>
    <row r="2992" spans="1:17" hidden="1">
      <c r="A2992" s="238">
        <v>42199</v>
      </c>
      <c r="B2992" t="s">
        <v>69</v>
      </c>
      <c r="C2992" s="1">
        <v>-428.45</v>
      </c>
      <c r="D2992" s="1">
        <v>12462.88</v>
      </c>
      <c r="E2992" s="42">
        <v>428.45</v>
      </c>
      <c r="F2992" s="241" t="s">
        <v>30</v>
      </c>
      <c r="G2992" s="242" t="s">
        <v>58</v>
      </c>
      <c r="H2992" s="243" t="s">
        <v>20</v>
      </c>
      <c r="I2992" s="13">
        <v>7</v>
      </c>
      <c r="J2992" s="14">
        <v>2015</v>
      </c>
      <c r="K2992" s="244" t="s">
        <v>70</v>
      </c>
      <c r="L2992" s="245" t="s">
        <v>614</v>
      </c>
      <c r="M2992" s="245" t="s">
        <v>281</v>
      </c>
      <c r="N2992" s="15" t="s">
        <v>28</v>
      </c>
      <c r="O2992" s="15" t="s">
        <v>29</v>
      </c>
      <c r="P2992" s="46" t="s">
        <v>161</v>
      </c>
      <c r="Q2992" s="46" t="s">
        <v>58</v>
      </c>
    </row>
    <row r="2993" spans="1:17" hidden="1">
      <c r="A2993" s="238">
        <v>42199</v>
      </c>
      <c r="B2993" t="s">
        <v>69</v>
      </c>
      <c r="C2993" s="1">
        <v>-425.95</v>
      </c>
      <c r="D2993" s="1">
        <v>12036.93</v>
      </c>
      <c r="E2993" s="42">
        <v>425.95</v>
      </c>
      <c r="F2993" s="241" t="s">
        <v>30</v>
      </c>
      <c r="G2993" s="242" t="s">
        <v>58</v>
      </c>
      <c r="H2993" s="243" t="s">
        <v>20</v>
      </c>
      <c r="I2993" s="13">
        <v>7</v>
      </c>
      <c r="J2993" s="14">
        <v>2015</v>
      </c>
      <c r="K2993" s="244" t="s">
        <v>70</v>
      </c>
      <c r="L2993" s="245" t="s">
        <v>71</v>
      </c>
      <c r="M2993" s="245" t="s">
        <v>299</v>
      </c>
      <c r="N2993" s="15" t="s">
        <v>28</v>
      </c>
      <c r="O2993" s="15" t="s">
        <v>29</v>
      </c>
      <c r="P2993" s="46" t="s">
        <v>161</v>
      </c>
      <c r="Q2993" s="46" t="s">
        <v>58</v>
      </c>
    </row>
    <row r="2994" spans="1:17" hidden="1">
      <c r="A2994" s="238">
        <v>42199</v>
      </c>
      <c r="B2994" t="s">
        <v>69</v>
      </c>
      <c r="C2994" s="1">
        <v>-351.05</v>
      </c>
      <c r="D2994" s="1">
        <v>11685.88</v>
      </c>
      <c r="E2994" s="42">
        <v>351.05</v>
      </c>
      <c r="F2994" s="241" t="s">
        <v>30</v>
      </c>
      <c r="G2994" s="242" t="s">
        <v>58</v>
      </c>
      <c r="H2994" s="243" t="s">
        <v>20</v>
      </c>
      <c r="I2994" s="13">
        <v>7</v>
      </c>
      <c r="J2994" s="14">
        <v>2015</v>
      </c>
      <c r="K2994" s="244" t="s">
        <v>70</v>
      </c>
      <c r="L2994" s="245" t="s">
        <v>177</v>
      </c>
      <c r="M2994" s="245" t="s">
        <v>299</v>
      </c>
      <c r="N2994" s="15" t="s">
        <v>28</v>
      </c>
      <c r="O2994" s="15" t="s">
        <v>29</v>
      </c>
      <c r="P2994" s="46" t="s">
        <v>161</v>
      </c>
      <c r="Q2994" s="46" t="s">
        <v>58</v>
      </c>
    </row>
    <row r="2995" spans="1:17" hidden="1">
      <c r="A2995" s="238">
        <v>42199</v>
      </c>
      <c r="B2995" t="s">
        <v>50</v>
      </c>
      <c r="C2995" s="1">
        <v>-15</v>
      </c>
      <c r="D2995" s="1">
        <v>11670.88</v>
      </c>
      <c r="E2995" s="42">
        <v>15</v>
      </c>
      <c r="F2995" s="241" t="s">
        <v>30</v>
      </c>
      <c r="G2995" s="242" t="s">
        <v>58</v>
      </c>
      <c r="H2995" s="243" t="s">
        <v>20</v>
      </c>
      <c r="I2995" s="13">
        <v>7</v>
      </c>
      <c r="J2995" s="14">
        <v>2015</v>
      </c>
      <c r="K2995" s="244" t="s">
        <v>53</v>
      </c>
      <c r="L2995" s="245" t="s">
        <v>52</v>
      </c>
      <c r="M2995" s="245" t="s">
        <v>23</v>
      </c>
      <c r="N2995" s="15" t="s">
        <v>28</v>
      </c>
      <c r="O2995" s="15" t="s">
        <v>29</v>
      </c>
      <c r="P2995" s="46" t="s">
        <v>161</v>
      </c>
      <c r="Q2995" s="46" t="s">
        <v>58</v>
      </c>
    </row>
    <row r="2996" spans="1:17" hidden="1">
      <c r="A2996" s="238">
        <v>42200</v>
      </c>
      <c r="B2996" t="s">
        <v>25</v>
      </c>
      <c r="C2996" s="1">
        <v>333.32</v>
      </c>
      <c r="D2996" s="1">
        <v>12004.2</v>
      </c>
      <c r="E2996" s="42">
        <v>-333.32</v>
      </c>
      <c r="F2996" s="241" t="s">
        <v>18</v>
      </c>
      <c r="G2996" s="242" t="s">
        <v>58</v>
      </c>
      <c r="H2996" s="243" t="s">
        <v>20</v>
      </c>
      <c r="I2996" s="13">
        <v>7</v>
      </c>
      <c r="J2996" s="14">
        <v>2015</v>
      </c>
      <c r="K2996" s="244" t="s">
        <v>26</v>
      </c>
      <c r="L2996" s="245" t="s">
        <v>27</v>
      </c>
      <c r="M2996" s="245" t="s">
        <v>27</v>
      </c>
      <c r="N2996" s="15" t="s">
        <v>28</v>
      </c>
      <c r="O2996" s="15" t="s">
        <v>29</v>
      </c>
      <c r="P2996" s="46" t="s">
        <v>163</v>
      </c>
      <c r="Q2996" s="46" t="s">
        <v>58</v>
      </c>
    </row>
    <row r="2997" spans="1:17" hidden="1">
      <c r="A2997" s="238">
        <v>42200</v>
      </c>
      <c r="B2997" t="s">
        <v>2217</v>
      </c>
      <c r="C2997" s="1">
        <v>-10000</v>
      </c>
      <c r="D2997" s="1">
        <v>2004.2</v>
      </c>
      <c r="E2997" s="42">
        <v>10000</v>
      </c>
      <c r="F2997" s="241" t="s">
        <v>30</v>
      </c>
      <c r="G2997" s="242" t="s">
        <v>58</v>
      </c>
      <c r="H2997" s="243" t="s">
        <v>20</v>
      </c>
      <c r="I2997" s="13">
        <v>7</v>
      </c>
      <c r="J2997" s="14">
        <v>2015</v>
      </c>
      <c r="K2997" s="244" t="s">
        <v>31</v>
      </c>
      <c r="L2997" s="245" t="s">
        <v>174</v>
      </c>
      <c r="M2997" s="245" t="s">
        <v>23</v>
      </c>
      <c r="N2997" s="15" t="s">
        <v>28</v>
      </c>
      <c r="O2997" s="15" t="s">
        <v>24</v>
      </c>
      <c r="P2997" s="46" t="s">
        <v>161</v>
      </c>
      <c r="Q2997" s="46" t="s">
        <v>58</v>
      </c>
    </row>
    <row r="2998" spans="1:17" hidden="1">
      <c r="A2998" s="238">
        <v>42200</v>
      </c>
      <c r="B2998" t="s">
        <v>2218</v>
      </c>
      <c r="C2998" s="1">
        <v>-1419.59</v>
      </c>
      <c r="D2998" s="1">
        <v>584.61</v>
      </c>
      <c r="E2998" s="42">
        <v>1419.59</v>
      </c>
      <c r="F2998" s="241" t="s">
        <v>30</v>
      </c>
      <c r="G2998" s="242" t="s">
        <v>58</v>
      </c>
      <c r="H2998" s="243" t="s">
        <v>20</v>
      </c>
      <c r="I2998" s="13">
        <v>7</v>
      </c>
      <c r="J2998" s="14">
        <v>2015</v>
      </c>
      <c r="K2998" s="244" t="s">
        <v>40</v>
      </c>
      <c r="L2998" s="245" t="s">
        <v>41</v>
      </c>
      <c r="M2998" s="245" t="s">
        <v>299</v>
      </c>
      <c r="N2998" s="15" t="s">
        <v>28</v>
      </c>
      <c r="O2998" s="15" t="s">
        <v>29</v>
      </c>
      <c r="P2998" s="46" t="s">
        <v>161</v>
      </c>
      <c r="Q2998" s="46" t="s">
        <v>58</v>
      </c>
    </row>
    <row r="2999" spans="1:17" hidden="1">
      <c r="A2999" s="238">
        <v>42200</v>
      </c>
      <c r="B2999" t="s">
        <v>50</v>
      </c>
      <c r="C2999" s="1">
        <v>-45</v>
      </c>
      <c r="D2999" s="1">
        <v>539.61</v>
      </c>
      <c r="E2999" s="42">
        <v>45</v>
      </c>
      <c r="F2999" s="241" t="s">
        <v>30</v>
      </c>
      <c r="G2999" s="242" t="s">
        <v>58</v>
      </c>
      <c r="H2999" s="243" t="s">
        <v>20</v>
      </c>
      <c r="I2999" s="13">
        <v>7</v>
      </c>
      <c r="J2999" s="14">
        <v>2015</v>
      </c>
      <c r="K2999" s="244" t="s">
        <v>51</v>
      </c>
      <c r="L2999" s="245" t="s">
        <v>52</v>
      </c>
      <c r="M2999" s="245" t="s">
        <v>23</v>
      </c>
      <c r="N2999" s="15" t="s">
        <v>28</v>
      </c>
      <c r="O2999" s="15" t="s">
        <v>29</v>
      </c>
      <c r="P2999" s="46" t="s">
        <v>161</v>
      </c>
      <c r="Q2999" s="46" t="s">
        <v>58</v>
      </c>
    </row>
    <row r="3000" spans="1:17" hidden="1">
      <c r="A3000" s="238">
        <v>42200</v>
      </c>
      <c r="B3000" t="s">
        <v>50</v>
      </c>
      <c r="C3000" s="1">
        <v>-15</v>
      </c>
      <c r="D3000" s="1">
        <v>524.61</v>
      </c>
      <c r="E3000" s="42">
        <v>15</v>
      </c>
      <c r="F3000" s="241" t="s">
        <v>30</v>
      </c>
      <c r="G3000" s="242" t="s">
        <v>58</v>
      </c>
      <c r="H3000" s="243" t="s">
        <v>20</v>
      </c>
      <c r="I3000" s="13">
        <v>7</v>
      </c>
      <c r="J3000" s="14">
        <v>2015</v>
      </c>
      <c r="K3000" s="244" t="s">
        <v>53</v>
      </c>
      <c r="L3000" s="245" t="s">
        <v>52</v>
      </c>
      <c r="M3000" s="245" t="s">
        <v>23</v>
      </c>
      <c r="N3000" s="15" t="s">
        <v>28</v>
      </c>
      <c r="O3000" s="15" t="s">
        <v>29</v>
      </c>
      <c r="P3000" s="46" t="s">
        <v>161</v>
      </c>
      <c r="Q3000" s="46" t="s">
        <v>58</v>
      </c>
    </row>
    <row r="3001" spans="1:17" hidden="1">
      <c r="A3001" s="238">
        <v>42201</v>
      </c>
      <c r="B3001" t="s">
        <v>25</v>
      </c>
      <c r="C3001" s="1">
        <v>285.63</v>
      </c>
      <c r="D3001" s="1">
        <v>810.24</v>
      </c>
      <c r="E3001" s="42">
        <v>-285.63</v>
      </c>
      <c r="F3001" s="241" t="s">
        <v>18</v>
      </c>
      <c r="G3001" s="242" t="s">
        <v>58</v>
      </c>
      <c r="H3001" s="243" t="s">
        <v>20</v>
      </c>
      <c r="I3001" s="13">
        <v>7</v>
      </c>
      <c r="J3001" s="14">
        <v>2015</v>
      </c>
      <c r="K3001" s="244" t="s">
        <v>26</v>
      </c>
      <c r="L3001" s="245" t="s">
        <v>27</v>
      </c>
      <c r="M3001" s="245" t="s">
        <v>27</v>
      </c>
      <c r="N3001" s="15" t="s">
        <v>28</v>
      </c>
      <c r="O3001" s="15" t="s">
        <v>29</v>
      </c>
      <c r="P3001" s="46" t="s">
        <v>163</v>
      </c>
      <c r="Q3001" s="46" t="s">
        <v>58</v>
      </c>
    </row>
    <row r="3002" spans="1:17" hidden="1">
      <c r="A3002" s="238">
        <v>42202</v>
      </c>
      <c r="B3002" t="s">
        <v>25</v>
      </c>
      <c r="C3002" s="1">
        <v>202.32</v>
      </c>
      <c r="D3002" s="1">
        <v>1012.56</v>
      </c>
      <c r="E3002" s="42">
        <v>-202.32</v>
      </c>
      <c r="F3002" s="241" t="s">
        <v>18</v>
      </c>
      <c r="G3002" s="242" t="s">
        <v>58</v>
      </c>
      <c r="H3002" s="243" t="s">
        <v>20</v>
      </c>
      <c r="I3002" s="13">
        <v>7</v>
      </c>
      <c r="J3002" s="14">
        <v>2015</v>
      </c>
      <c r="K3002" s="244" t="s">
        <v>26</v>
      </c>
      <c r="L3002" s="245" t="s">
        <v>27</v>
      </c>
      <c r="M3002" s="245" t="s">
        <v>27</v>
      </c>
      <c r="N3002" s="15" t="s">
        <v>28</v>
      </c>
      <c r="O3002" s="15" t="s">
        <v>29</v>
      </c>
      <c r="P3002" s="46" t="s">
        <v>163</v>
      </c>
      <c r="Q3002" s="46" t="s">
        <v>58</v>
      </c>
    </row>
    <row r="3003" spans="1:17" hidden="1">
      <c r="A3003" s="238">
        <v>42205</v>
      </c>
      <c r="B3003" t="s">
        <v>25</v>
      </c>
      <c r="C3003" s="1">
        <v>215.64</v>
      </c>
      <c r="D3003" s="1">
        <v>1228.2</v>
      </c>
      <c r="E3003" s="42">
        <v>-215.64</v>
      </c>
      <c r="F3003" s="241" t="s">
        <v>18</v>
      </c>
      <c r="G3003" s="242" t="s">
        <v>58</v>
      </c>
      <c r="H3003" s="243" t="s">
        <v>20</v>
      </c>
      <c r="I3003" s="13">
        <v>7</v>
      </c>
      <c r="J3003" s="14">
        <v>2015</v>
      </c>
      <c r="K3003" s="244" t="s">
        <v>26</v>
      </c>
      <c r="L3003" s="245" t="s">
        <v>27</v>
      </c>
      <c r="M3003" s="245" t="s">
        <v>27</v>
      </c>
      <c r="N3003" s="15" t="s">
        <v>28</v>
      </c>
      <c r="O3003" s="15" t="s">
        <v>29</v>
      </c>
      <c r="P3003" s="46" t="s">
        <v>163</v>
      </c>
      <c r="Q3003" s="46" t="s">
        <v>58</v>
      </c>
    </row>
    <row r="3004" spans="1:17" hidden="1">
      <c r="A3004" s="238">
        <v>42205</v>
      </c>
      <c r="B3004" t="s">
        <v>25</v>
      </c>
      <c r="C3004" s="1">
        <v>182.69</v>
      </c>
      <c r="D3004" s="1">
        <v>1410.89</v>
      </c>
      <c r="E3004" s="42">
        <v>-182.69</v>
      </c>
      <c r="F3004" s="241" t="s">
        <v>18</v>
      </c>
      <c r="G3004" s="242" t="s">
        <v>58</v>
      </c>
      <c r="H3004" s="243" t="s">
        <v>20</v>
      </c>
      <c r="I3004" s="13">
        <v>7</v>
      </c>
      <c r="J3004" s="14">
        <v>2015</v>
      </c>
      <c r="K3004" s="244" t="s">
        <v>26</v>
      </c>
      <c r="L3004" s="245" t="s">
        <v>27</v>
      </c>
      <c r="M3004" s="245" t="s">
        <v>27</v>
      </c>
      <c r="N3004" s="15" t="s">
        <v>28</v>
      </c>
      <c r="O3004" s="15" t="s">
        <v>29</v>
      </c>
      <c r="P3004" s="46" t="s">
        <v>163</v>
      </c>
      <c r="Q3004" s="46" t="s">
        <v>58</v>
      </c>
    </row>
    <row r="3005" spans="1:17" hidden="1">
      <c r="A3005" s="238">
        <v>42205</v>
      </c>
      <c r="B3005" t="s">
        <v>25</v>
      </c>
      <c r="C3005" s="1">
        <v>114.9</v>
      </c>
      <c r="D3005" s="1">
        <v>1525.79</v>
      </c>
      <c r="E3005" s="42">
        <v>-114.9</v>
      </c>
      <c r="F3005" s="241" t="s">
        <v>18</v>
      </c>
      <c r="G3005" s="242" t="s">
        <v>58</v>
      </c>
      <c r="H3005" s="243" t="s">
        <v>20</v>
      </c>
      <c r="I3005" s="13">
        <v>7</v>
      </c>
      <c r="J3005" s="14">
        <v>2015</v>
      </c>
      <c r="K3005" s="244" t="s">
        <v>26</v>
      </c>
      <c r="L3005" s="245" t="s">
        <v>27</v>
      </c>
      <c r="M3005" s="245" t="s">
        <v>27</v>
      </c>
      <c r="N3005" s="15" t="s">
        <v>28</v>
      </c>
      <c r="O3005" s="15" t="s">
        <v>29</v>
      </c>
      <c r="P3005" s="46" t="s">
        <v>163</v>
      </c>
      <c r="Q3005" s="46" t="s">
        <v>58</v>
      </c>
    </row>
    <row r="3006" spans="1:17" hidden="1">
      <c r="A3006" s="238">
        <v>42206</v>
      </c>
      <c r="B3006" t="s">
        <v>25</v>
      </c>
      <c r="C3006" s="1">
        <v>895.96</v>
      </c>
      <c r="D3006" s="1">
        <v>2421.75</v>
      </c>
      <c r="E3006" s="42">
        <v>-895.96</v>
      </c>
      <c r="F3006" s="241" t="s">
        <v>18</v>
      </c>
      <c r="G3006" s="242" t="s">
        <v>58</v>
      </c>
      <c r="H3006" s="243" t="s">
        <v>20</v>
      </c>
      <c r="I3006" s="13">
        <v>7</v>
      </c>
      <c r="J3006" s="14">
        <v>2015</v>
      </c>
      <c r="K3006" s="244" t="s">
        <v>26</v>
      </c>
      <c r="L3006" s="245" t="s">
        <v>27</v>
      </c>
      <c r="M3006" s="245" t="s">
        <v>27</v>
      </c>
      <c r="N3006" s="15" t="s">
        <v>28</v>
      </c>
      <c r="O3006" s="15" t="s">
        <v>29</v>
      </c>
      <c r="P3006" s="46" t="s">
        <v>163</v>
      </c>
      <c r="Q3006" s="46" t="s">
        <v>58</v>
      </c>
    </row>
    <row r="3007" spans="1:17" hidden="1">
      <c r="A3007" s="238">
        <v>42206</v>
      </c>
      <c r="B3007" t="s">
        <v>2219</v>
      </c>
      <c r="C3007" s="1">
        <v>450</v>
      </c>
      <c r="D3007" s="1">
        <v>2871.75</v>
      </c>
      <c r="E3007" s="42">
        <v>-450</v>
      </c>
      <c r="F3007" s="241" t="s">
        <v>18</v>
      </c>
      <c r="G3007" s="242" t="s">
        <v>58</v>
      </c>
      <c r="H3007" s="243" t="s">
        <v>20</v>
      </c>
      <c r="I3007" s="13">
        <v>7</v>
      </c>
      <c r="J3007" s="14">
        <v>2015</v>
      </c>
      <c r="K3007" s="244" t="s">
        <v>21</v>
      </c>
      <c r="L3007" s="245" t="s">
        <v>22</v>
      </c>
      <c r="M3007" s="245" t="s">
        <v>23</v>
      </c>
      <c r="N3007" s="15" t="s">
        <v>20</v>
      </c>
      <c r="O3007" s="15" t="s">
        <v>24</v>
      </c>
      <c r="P3007" s="46" t="s">
        <v>171</v>
      </c>
      <c r="Q3007" s="46" t="s">
        <v>58</v>
      </c>
    </row>
    <row r="3008" spans="1:17" hidden="1">
      <c r="A3008" s="238">
        <v>42206</v>
      </c>
      <c r="B3008" t="s">
        <v>2220</v>
      </c>
      <c r="C3008" s="1">
        <v>-400</v>
      </c>
      <c r="D3008" s="1">
        <v>2471.75</v>
      </c>
      <c r="E3008" s="42">
        <v>400</v>
      </c>
      <c r="F3008" s="241" t="s">
        <v>30</v>
      </c>
      <c r="G3008" s="242" t="s">
        <v>58</v>
      </c>
      <c r="H3008" s="243" t="s">
        <v>20</v>
      </c>
      <c r="I3008" s="13">
        <v>7</v>
      </c>
      <c r="J3008" s="14">
        <v>2015</v>
      </c>
      <c r="K3008" s="244" t="s">
        <v>34</v>
      </c>
      <c r="L3008" s="245" t="s">
        <v>35</v>
      </c>
      <c r="M3008" s="245" t="s">
        <v>299</v>
      </c>
      <c r="N3008" s="15" t="s">
        <v>28</v>
      </c>
      <c r="O3008" s="15" t="s">
        <v>29</v>
      </c>
      <c r="P3008" s="46" t="s">
        <v>161</v>
      </c>
      <c r="Q3008" s="46" t="s">
        <v>58</v>
      </c>
    </row>
    <row r="3009" spans="1:17" hidden="1">
      <c r="A3009" s="238">
        <v>42206</v>
      </c>
      <c r="B3009" t="s">
        <v>2221</v>
      </c>
      <c r="C3009" s="1">
        <v>-400</v>
      </c>
      <c r="D3009" s="1">
        <v>2071.75</v>
      </c>
      <c r="E3009" s="42">
        <v>400</v>
      </c>
      <c r="F3009" s="241" t="s">
        <v>30</v>
      </c>
      <c r="G3009" s="242" t="s">
        <v>58</v>
      </c>
      <c r="H3009" s="243" t="s">
        <v>20</v>
      </c>
      <c r="I3009" s="13">
        <v>7</v>
      </c>
      <c r="J3009" s="14">
        <v>2015</v>
      </c>
      <c r="K3009" s="244" t="s">
        <v>158</v>
      </c>
      <c r="L3009" s="245" t="s">
        <v>59</v>
      </c>
      <c r="M3009" s="245" t="s">
        <v>23</v>
      </c>
      <c r="N3009" s="15" t="s">
        <v>20</v>
      </c>
      <c r="O3009" s="15" t="s">
        <v>24</v>
      </c>
      <c r="P3009" s="46" t="s">
        <v>168</v>
      </c>
      <c r="Q3009" s="46" t="s">
        <v>58</v>
      </c>
    </row>
    <row r="3010" spans="1:17" hidden="1">
      <c r="A3010" s="238">
        <v>42206</v>
      </c>
      <c r="B3010" t="s">
        <v>69</v>
      </c>
      <c r="C3010" s="1">
        <v>-409.15</v>
      </c>
      <c r="D3010" s="1">
        <v>1662.6</v>
      </c>
      <c r="E3010" s="42">
        <v>409.15</v>
      </c>
      <c r="F3010" s="241" t="s">
        <v>30</v>
      </c>
      <c r="G3010" s="242" t="s">
        <v>58</v>
      </c>
      <c r="H3010" s="243" t="s">
        <v>20</v>
      </c>
      <c r="I3010" s="13">
        <v>7</v>
      </c>
      <c r="J3010" s="14">
        <v>2015</v>
      </c>
      <c r="K3010" s="244" t="s">
        <v>70</v>
      </c>
      <c r="L3010" s="245" t="s">
        <v>614</v>
      </c>
      <c r="M3010" s="245" t="s">
        <v>281</v>
      </c>
      <c r="N3010" s="15" t="s">
        <v>28</v>
      </c>
      <c r="O3010" s="15" t="s">
        <v>29</v>
      </c>
      <c r="P3010" s="46" t="s">
        <v>161</v>
      </c>
      <c r="Q3010" s="46" t="s">
        <v>58</v>
      </c>
    </row>
    <row r="3011" spans="1:17" hidden="1">
      <c r="A3011" s="238">
        <v>42206</v>
      </c>
      <c r="B3011" t="s">
        <v>69</v>
      </c>
      <c r="C3011" s="1">
        <v>-404.92</v>
      </c>
      <c r="D3011" s="1">
        <v>1257.68</v>
      </c>
      <c r="E3011" s="42">
        <v>404.92</v>
      </c>
      <c r="F3011" s="241" t="s">
        <v>30</v>
      </c>
      <c r="G3011" s="242" t="s">
        <v>58</v>
      </c>
      <c r="H3011" s="243" t="s">
        <v>20</v>
      </c>
      <c r="I3011" s="13">
        <v>7</v>
      </c>
      <c r="J3011" s="14">
        <v>2015</v>
      </c>
      <c r="K3011" s="244" t="s">
        <v>70</v>
      </c>
      <c r="L3011" s="245" t="s">
        <v>71</v>
      </c>
      <c r="M3011" s="245" t="s">
        <v>299</v>
      </c>
      <c r="N3011" s="15" t="s">
        <v>28</v>
      </c>
      <c r="O3011" s="15" t="s">
        <v>29</v>
      </c>
      <c r="P3011" s="46" t="s">
        <v>161</v>
      </c>
      <c r="Q3011" s="46" t="s">
        <v>58</v>
      </c>
    </row>
    <row r="3012" spans="1:17" hidden="1">
      <c r="A3012" s="238">
        <v>42206</v>
      </c>
      <c r="B3012" t="s">
        <v>69</v>
      </c>
      <c r="C3012" s="1">
        <v>-352.49</v>
      </c>
      <c r="D3012" s="1">
        <v>905.19</v>
      </c>
      <c r="E3012" s="42">
        <v>352.49</v>
      </c>
      <c r="F3012" s="241" t="s">
        <v>30</v>
      </c>
      <c r="G3012" s="242" t="s">
        <v>58</v>
      </c>
      <c r="H3012" s="243" t="s">
        <v>20</v>
      </c>
      <c r="I3012" s="13">
        <v>7</v>
      </c>
      <c r="J3012" s="14">
        <v>2015</v>
      </c>
      <c r="K3012" s="244" t="s">
        <v>70</v>
      </c>
      <c r="L3012" s="245" t="s">
        <v>177</v>
      </c>
      <c r="M3012" s="245" t="s">
        <v>299</v>
      </c>
      <c r="N3012" s="15" t="s">
        <v>28</v>
      </c>
      <c r="O3012" s="15" t="s">
        <v>29</v>
      </c>
      <c r="P3012" s="46" t="s">
        <v>161</v>
      </c>
      <c r="Q3012" s="46" t="s">
        <v>58</v>
      </c>
    </row>
    <row r="3013" spans="1:17" hidden="1">
      <c r="A3013" s="238">
        <v>42207</v>
      </c>
      <c r="B3013" t="s">
        <v>2222</v>
      </c>
      <c r="C3013" s="1">
        <v>3966.55</v>
      </c>
      <c r="D3013" s="1">
        <v>4871.74</v>
      </c>
      <c r="E3013" s="42">
        <v>-3966.55</v>
      </c>
      <c r="F3013" s="241" t="s">
        <v>18</v>
      </c>
      <c r="G3013" s="242" t="s">
        <v>58</v>
      </c>
      <c r="H3013" s="243" t="s">
        <v>20</v>
      </c>
      <c r="I3013" s="13">
        <v>7</v>
      </c>
      <c r="J3013" s="14">
        <v>2015</v>
      </c>
      <c r="K3013" s="244" t="s">
        <v>26</v>
      </c>
      <c r="L3013" s="245" t="s">
        <v>164</v>
      </c>
      <c r="M3013" s="245" t="s">
        <v>272</v>
      </c>
      <c r="N3013" s="15" t="s">
        <v>28</v>
      </c>
      <c r="O3013" s="15" t="s">
        <v>29</v>
      </c>
      <c r="P3013" s="46" t="s">
        <v>163</v>
      </c>
      <c r="Q3013" s="46" t="s">
        <v>58</v>
      </c>
    </row>
    <row r="3014" spans="1:17" hidden="1">
      <c r="A3014" s="238">
        <v>42207</v>
      </c>
      <c r="B3014" t="s">
        <v>25</v>
      </c>
      <c r="C3014" s="1">
        <v>876.66</v>
      </c>
      <c r="D3014" s="1">
        <v>5748.4</v>
      </c>
      <c r="E3014" s="42">
        <v>-876.66</v>
      </c>
      <c r="F3014" s="241" t="s">
        <v>18</v>
      </c>
      <c r="G3014" s="242" t="s">
        <v>58</v>
      </c>
      <c r="H3014" s="243" t="s">
        <v>20</v>
      </c>
      <c r="I3014" s="13">
        <v>7</v>
      </c>
      <c r="J3014" s="14">
        <v>2015</v>
      </c>
      <c r="K3014" s="244" t="s">
        <v>26</v>
      </c>
      <c r="L3014" s="245" t="s">
        <v>27</v>
      </c>
      <c r="M3014" s="245" t="s">
        <v>27</v>
      </c>
      <c r="N3014" s="15" t="s">
        <v>28</v>
      </c>
      <c r="O3014" s="15" t="s">
        <v>29</v>
      </c>
      <c r="P3014" s="46" t="s">
        <v>163</v>
      </c>
      <c r="Q3014" s="46" t="s">
        <v>58</v>
      </c>
    </row>
    <row r="3015" spans="1:17" hidden="1">
      <c r="A3015" s="238">
        <v>42208</v>
      </c>
      <c r="B3015" t="s">
        <v>25</v>
      </c>
      <c r="C3015" s="1">
        <v>203.35</v>
      </c>
      <c r="D3015" s="1">
        <v>5951.75</v>
      </c>
      <c r="E3015" s="42">
        <v>-203.35</v>
      </c>
      <c r="F3015" s="241" t="s">
        <v>18</v>
      </c>
      <c r="G3015" s="242" t="s">
        <v>58</v>
      </c>
      <c r="H3015" s="243" t="s">
        <v>20</v>
      </c>
      <c r="I3015" s="13">
        <v>7</v>
      </c>
      <c r="J3015" s="14">
        <v>2015</v>
      </c>
      <c r="K3015" s="244" t="s">
        <v>26</v>
      </c>
      <c r="L3015" s="245" t="s">
        <v>27</v>
      </c>
      <c r="M3015" s="245" t="s">
        <v>27</v>
      </c>
      <c r="N3015" s="15" t="s">
        <v>28</v>
      </c>
      <c r="O3015" s="15" t="s">
        <v>29</v>
      </c>
      <c r="P3015" s="46" t="s">
        <v>163</v>
      </c>
      <c r="Q3015" s="46" t="s">
        <v>58</v>
      </c>
    </row>
    <row r="3016" spans="1:17" hidden="1">
      <c r="A3016" s="238">
        <v>42208</v>
      </c>
      <c r="B3016" t="s">
        <v>2223</v>
      </c>
      <c r="C3016" s="1">
        <v>-750</v>
      </c>
      <c r="D3016" s="1">
        <v>5201.75</v>
      </c>
      <c r="E3016" s="42">
        <v>750</v>
      </c>
      <c r="F3016" s="241" t="s">
        <v>30</v>
      </c>
      <c r="G3016" s="242" t="s">
        <v>58</v>
      </c>
      <c r="H3016" s="243" t="s">
        <v>20</v>
      </c>
      <c r="I3016" s="13">
        <v>7</v>
      </c>
      <c r="J3016" s="14">
        <v>2015</v>
      </c>
      <c r="K3016" s="244" t="s">
        <v>175</v>
      </c>
      <c r="L3016" s="245" t="s">
        <v>117</v>
      </c>
      <c r="M3016" s="245" t="s">
        <v>296</v>
      </c>
      <c r="N3016" s="15" t="s">
        <v>28</v>
      </c>
      <c r="O3016" s="15" t="s">
        <v>29</v>
      </c>
      <c r="P3016" s="46" t="s">
        <v>161</v>
      </c>
      <c r="Q3016" s="46" t="s">
        <v>58</v>
      </c>
    </row>
    <row r="3017" spans="1:17" hidden="1">
      <c r="A3017" s="238">
        <v>42208</v>
      </c>
      <c r="B3017" t="s">
        <v>2224</v>
      </c>
      <c r="C3017" s="1">
        <v>-600</v>
      </c>
      <c r="D3017" s="1">
        <v>4601.75</v>
      </c>
      <c r="E3017" s="42">
        <v>600</v>
      </c>
      <c r="F3017" s="241" t="s">
        <v>30</v>
      </c>
      <c r="G3017" s="242" t="s">
        <v>58</v>
      </c>
      <c r="H3017" s="243" t="s">
        <v>20</v>
      </c>
      <c r="I3017" s="13">
        <v>7</v>
      </c>
      <c r="J3017" s="14">
        <v>2015</v>
      </c>
      <c r="K3017" s="244" t="s">
        <v>158</v>
      </c>
      <c r="L3017" s="245" t="s">
        <v>59</v>
      </c>
      <c r="M3017" s="245" t="s">
        <v>23</v>
      </c>
      <c r="N3017" s="15" t="s">
        <v>20</v>
      </c>
      <c r="O3017" s="15" t="s">
        <v>24</v>
      </c>
      <c r="P3017" s="46" t="s">
        <v>168</v>
      </c>
      <c r="Q3017" s="46" t="s">
        <v>58</v>
      </c>
    </row>
    <row r="3018" spans="1:17" hidden="1">
      <c r="A3018" s="238">
        <v>42208</v>
      </c>
      <c r="B3018" t="s">
        <v>2225</v>
      </c>
      <c r="C3018" s="1">
        <v>-200</v>
      </c>
      <c r="D3018" s="1">
        <v>4401.75</v>
      </c>
      <c r="E3018" s="42">
        <v>200</v>
      </c>
      <c r="F3018" s="241" t="s">
        <v>30</v>
      </c>
      <c r="G3018" s="242" t="s">
        <v>58</v>
      </c>
      <c r="H3018" s="243" t="s">
        <v>20</v>
      </c>
      <c r="I3018" s="13">
        <v>7</v>
      </c>
      <c r="J3018" s="14">
        <v>2015</v>
      </c>
      <c r="K3018" s="244" t="s">
        <v>158</v>
      </c>
      <c r="L3018" s="245" t="s">
        <v>59</v>
      </c>
      <c r="M3018" s="245" t="s">
        <v>23</v>
      </c>
      <c r="N3018" s="15" t="s">
        <v>20</v>
      </c>
      <c r="O3018" s="15" t="s">
        <v>24</v>
      </c>
      <c r="P3018" s="46" t="s">
        <v>168</v>
      </c>
      <c r="Q3018" s="46" t="s">
        <v>58</v>
      </c>
    </row>
    <row r="3019" spans="1:17" hidden="1">
      <c r="A3019" s="238">
        <v>42209</v>
      </c>
      <c r="B3019" t="s">
        <v>2226</v>
      </c>
      <c r="C3019" s="1">
        <v>9985.81</v>
      </c>
      <c r="D3019" s="1">
        <v>14387.56</v>
      </c>
      <c r="E3019" s="42">
        <v>-9985.81</v>
      </c>
      <c r="F3019" s="241" t="s">
        <v>18</v>
      </c>
      <c r="G3019" s="242" t="s">
        <v>58</v>
      </c>
      <c r="H3019" s="243" t="s">
        <v>20</v>
      </c>
      <c r="I3019" s="13">
        <v>7</v>
      </c>
      <c r="J3019" s="14">
        <v>2015</v>
      </c>
      <c r="K3019" s="244" t="s">
        <v>26</v>
      </c>
      <c r="L3019" s="245" t="s">
        <v>54</v>
      </c>
      <c r="M3019" s="245" t="s">
        <v>279</v>
      </c>
      <c r="N3019" s="15" t="s">
        <v>28</v>
      </c>
      <c r="O3019" s="15" t="s">
        <v>29</v>
      </c>
      <c r="P3019" s="46" t="s">
        <v>163</v>
      </c>
      <c r="Q3019" s="46" t="s">
        <v>58</v>
      </c>
    </row>
    <row r="3020" spans="1:17" hidden="1">
      <c r="A3020" s="238">
        <v>42209</v>
      </c>
      <c r="B3020" t="s">
        <v>25</v>
      </c>
      <c r="C3020" s="1">
        <v>472.47</v>
      </c>
      <c r="D3020" s="1">
        <v>14860.03</v>
      </c>
      <c r="E3020" s="42">
        <v>-472.47</v>
      </c>
      <c r="F3020" s="241" t="s">
        <v>18</v>
      </c>
      <c r="G3020" s="242" t="s">
        <v>58</v>
      </c>
      <c r="H3020" s="243" t="s">
        <v>20</v>
      </c>
      <c r="I3020" s="13">
        <v>7</v>
      </c>
      <c r="J3020" s="14">
        <v>2015</v>
      </c>
      <c r="K3020" s="244" t="s">
        <v>26</v>
      </c>
      <c r="L3020" s="245" t="s">
        <v>27</v>
      </c>
      <c r="M3020" s="245" t="s">
        <v>27</v>
      </c>
      <c r="N3020" s="15" t="s">
        <v>28</v>
      </c>
      <c r="O3020" s="15" t="s">
        <v>29</v>
      </c>
      <c r="P3020" s="46" t="s">
        <v>163</v>
      </c>
      <c r="Q3020" s="46" t="s">
        <v>58</v>
      </c>
    </row>
    <row r="3021" spans="1:17" hidden="1">
      <c r="A3021" s="238">
        <v>42209</v>
      </c>
      <c r="B3021" t="s">
        <v>2227</v>
      </c>
      <c r="C3021" s="1">
        <v>-1123</v>
      </c>
      <c r="D3021" s="1">
        <v>13737.03</v>
      </c>
      <c r="E3021" s="42">
        <v>1123</v>
      </c>
      <c r="F3021" s="241" t="s">
        <v>30</v>
      </c>
      <c r="G3021" s="242" t="s">
        <v>58</v>
      </c>
      <c r="H3021" s="243" t="s">
        <v>20</v>
      </c>
      <c r="I3021" s="13">
        <v>7</v>
      </c>
      <c r="J3021" s="14">
        <v>2015</v>
      </c>
      <c r="K3021" s="244" t="s">
        <v>31</v>
      </c>
      <c r="L3021" s="245" t="s">
        <v>62</v>
      </c>
      <c r="M3021" s="245" t="s">
        <v>23</v>
      </c>
      <c r="N3021" s="15" t="s">
        <v>28</v>
      </c>
      <c r="O3021" s="15" t="s">
        <v>24</v>
      </c>
      <c r="P3021" s="46" t="s">
        <v>161</v>
      </c>
      <c r="Q3021" s="46" t="s">
        <v>58</v>
      </c>
    </row>
    <row r="3022" spans="1:17" hidden="1">
      <c r="A3022" s="238">
        <v>42209</v>
      </c>
      <c r="B3022" t="s">
        <v>2228</v>
      </c>
      <c r="C3022" s="1">
        <v>-96.87</v>
      </c>
      <c r="D3022" s="1">
        <v>13640.16</v>
      </c>
      <c r="E3022" s="42">
        <v>96.87</v>
      </c>
      <c r="F3022" s="241" t="s">
        <v>30</v>
      </c>
      <c r="G3022" s="242" t="s">
        <v>58</v>
      </c>
      <c r="H3022" s="243" t="s">
        <v>20</v>
      </c>
      <c r="I3022" s="13">
        <v>7</v>
      </c>
      <c r="J3022" s="14">
        <v>2015</v>
      </c>
      <c r="K3022" s="244" t="s">
        <v>21</v>
      </c>
      <c r="L3022" s="245" t="s">
        <v>22</v>
      </c>
      <c r="M3022" s="245" t="s">
        <v>23</v>
      </c>
      <c r="N3022" s="15" t="s">
        <v>20</v>
      </c>
      <c r="O3022" s="15" t="s">
        <v>24</v>
      </c>
      <c r="P3022" s="46" t="s">
        <v>173</v>
      </c>
      <c r="Q3022" s="46" t="s">
        <v>58</v>
      </c>
    </row>
    <row r="3023" spans="1:17" hidden="1">
      <c r="A3023" s="238">
        <v>42209</v>
      </c>
      <c r="B3023" t="s">
        <v>50</v>
      </c>
      <c r="C3023" s="1">
        <v>-45</v>
      </c>
      <c r="D3023" s="1">
        <v>13595.16</v>
      </c>
      <c r="E3023" s="42">
        <v>45</v>
      </c>
      <c r="F3023" s="241" t="s">
        <v>30</v>
      </c>
      <c r="G3023" s="242" t="s">
        <v>58</v>
      </c>
      <c r="H3023" s="243" t="s">
        <v>20</v>
      </c>
      <c r="I3023" s="13">
        <v>7</v>
      </c>
      <c r="J3023" s="14">
        <v>2015</v>
      </c>
      <c r="K3023" s="244" t="s">
        <v>51</v>
      </c>
      <c r="L3023" s="245" t="s">
        <v>52</v>
      </c>
      <c r="M3023" s="245" t="s">
        <v>23</v>
      </c>
      <c r="N3023" s="15" t="s">
        <v>28</v>
      </c>
      <c r="O3023" s="15" t="s">
        <v>29</v>
      </c>
      <c r="P3023" s="46" t="s">
        <v>161</v>
      </c>
      <c r="Q3023" s="46" t="s">
        <v>58</v>
      </c>
    </row>
    <row r="3024" spans="1:17" hidden="1">
      <c r="A3024" s="238">
        <v>42209</v>
      </c>
      <c r="B3024" t="s">
        <v>2229</v>
      </c>
      <c r="C3024" s="1">
        <v>-3</v>
      </c>
      <c r="D3024" s="1">
        <v>13592.16</v>
      </c>
      <c r="E3024" s="42">
        <v>3</v>
      </c>
      <c r="F3024" s="241" t="s">
        <v>30</v>
      </c>
      <c r="G3024" s="242" t="s">
        <v>58</v>
      </c>
      <c r="H3024" s="243" t="s">
        <v>20</v>
      </c>
      <c r="I3024" s="13">
        <v>7</v>
      </c>
      <c r="J3024" s="14">
        <v>2015</v>
      </c>
      <c r="K3024" s="244" t="s">
        <v>53</v>
      </c>
      <c r="L3024" s="245" t="s">
        <v>52</v>
      </c>
      <c r="M3024" s="245" t="s">
        <v>23</v>
      </c>
      <c r="N3024" s="15" t="s">
        <v>28</v>
      </c>
      <c r="O3024" s="15" t="s">
        <v>29</v>
      </c>
      <c r="P3024" s="46" t="s">
        <v>161</v>
      </c>
      <c r="Q3024" s="46" t="s">
        <v>58</v>
      </c>
    </row>
    <row r="3025" spans="1:17" hidden="1">
      <c r="A3025" s="238">
        <v>42212</v>
      </c>
      <c r="B3025" t="s">
        <v>25</v>
      </c>
      <c r="C3025" s="1">
        <v>704.31</v>
      </c>
      <c r="D3025" s="1">
        <v>14296.47</v>
      </c>
      <c r="E3025" s="42">
        <v>-704.31</v>
      </c>
      <c r="F3025" s="241" t="s">
        <v>18</v>
      </c>
      <c r="G3025" s="242" t="s">
        <v>58</v>
      </c>
      <c r="H3025" s="243" t="s">
        <v>20</v>
      </c>
      <c r="I3025" s="13">
        <v>7</v>
      </c>
      <c r="J3025" s="14">
        <v>2015</v>
      </c>
      <c r="K3025" s="244" t="s">
        <v>26</v>
      </c>
      <c r="L3025" s="245" t="s">
        <v>27</v>
      </c>
      <c r="M3025" s="245" t="s">
        <v>27</v>
      </c>
      <c r="N3025" s="15" t="s">
        <v>28</v>
      </c>
      <c r="O3025" s="15" t="s">
        <v>29</v>
      </c>
      <c r="P3025" s="46" t="s">
        <v>163</v>
      </c>
      <c r="Q3025" s="46" t="s">
        <v>58</v>
      </c>
    </row>
    <row r="3026" spans="1:17" hidden="1">
      <c r="A3026" s="238">
        <v>42212</v>
      </c>
      <c r="B3026" t="s">
        <v>2230</v>
      </c>
      <c r="C3026" s="1">
        <v>482.52</v>
      </c>
      <c r="D3026" s="1">
        <v>14778.99</v>
      </c>
      <c r="E3026" s="42">
        <v>-482.52</v>
      </c>
      <c r="F3026" s="241" t="s">
        <v>18</v>
      </c>
      <c r="G3026" s="242" t="s">
        <v>58</v>
      </c>
      <c r="H3026" s="243" t="s">
        <v>20</v>
      </c>
      <c r="I3026" s="13">
        <v>7</v>
      </c>
      <c r="J3026" s="14">
        <v>2015</v>
      </c>
      <c r="K3026" s="244" t="s">
        <v>26</v>
      </c>
      <c r="L3026" s="245" t="s">
        <v>166</v>
      </c>
      <c r="M3026" s="245" t="s">
        <v>266</v>
      </c>
      <c r="N3026" s="15" t="s">
        <v>28</v>
      </c>
      <c r="O3026" s="15" t="s">
        <v>29</v>
      </c>
      <c r="P3026" s="46" t="s">
        <v>163</v>
      </c>
      <c r="Q3026" s="46" t="s">
        <v>58</v>
      </c>
    </row>
    <row r="3027" spans="1:17" hidden="1">
      <c r="A3027" s="238">
        <v>42212</v>
      </c>
      <c r="B3027" t="s">
        <v>2231</v>
      </c>
      <c r="C3027" s="1">
        <v>230.48</v>
      </c>
      <c r="D3027" s="1">
        <v>15009.47</v>
      </c>
      <c r="E3027" s="42">
        <v>-230.48</v>
      </c>
      <c r="F3027" s="241" t="s">
        <v>18</v>
      </c>
      <c r="G3027" s="242" t="s">
        <v>58</v>
      </c>
      <c r="H3027" s="243" t="s">
        <v>20</v>
      </c>
      <c r="I3027" s="13">
        <v>7</v>
      </c>
      <c r="J3027" s="14">
        <v>2015</v>
      </c>
      <c r="K3027" s="244" t="s">
        <v>26</v>
      </c>
      <c r="L3027" s="245" t="s">
        <v>162</v>
      </c>
      <c r="M3027" s="245" t="s">
        <v>264</v>
      </c>
      <c r="N3027" s="15" t="s">
        <v>28</v>
      </c>
      <c r="O3027" s="15" t="s">
        <v>29</v>
      </c>
      <c r="P3027" s="46" t="s">
        <v>163</v>
      </c>
      <c r="Q3027" s="46" t="s">
        <v>58</v>
      </c>
    </row>
    <row r="3028" spans="1:17" hidden="1">
      <c r="A3028" s="238">
        <v>42212</v>
      </c>
      <c r="B3028" t="s">
        <v>25</v>
      </c>
      <c r="C3028" s="1">
        <v>59.95</v>
      </c>
      <c r="D3028" s="1">
        <v>15069.42</v>
      </c>
      <c r="E3028" s="42">
        <v>-59.95</v>
      </c>
      <c r="F3028" s="241" t="s">
        <v>18</v>
      </c>
      <c r="G3028" s="242" t="s">
        <v>58</v>
      </c>
      <c r="H3028" s="243" t="s">
        <v>20</v>
      </c>
      <c r="I3028" s="13">
        <v>7</v>
      </c>
      <c r="J3028" s="14">
        <v>2015</v>
      </c>
      <c r="K3028" s="244" t="s">
        <v>26</v>
      </c>
      <c r="L3028" s="245" t="s">
        <v>27</v>
      </c>
      <c r="M3028" s="245" t="s">
        <v>27</v>
      </c>
      <c r="N3028" s="15" t="s">
        <v>28</v>
      </c>
      <c r="O3028" s="15" t="s">
        <v>29</v>
      </c>
      <c r="P3028" s="46" t="s">
        <v>163</v>
      </c>
      <c r="Q3028" s="46" t="s">
        <v>58</v>
      </c>
    </row>
    <row r="3029" spans="1:17" hidden="1">
      <c r="A3029" s="238">
        <v>42212</v>
      </c>
      <c r="B3029" t="s">
        <v>25</v>
      </c>
      <c r="C3029" s="1">
        <v>21.55</v>
      </c>
      <c r="D3029" s="1">
        <v>15090.97</v>
      </c>
      <c r="E3029" s="42">
        <v>-21.55</v>
      </c>
      <c r="F3029" s="241" t="s">
        <v>18</v>
      </c>
      <c r="G3029" s="242" t="s">
        <v>58</v>
      </c>
      <c r="H3029" s="243" t="s">
        <v>20</v>
      </c>
      <c r="I3029" s="13">
        <v>7</v>
      </c>
      <c r="J3029" s="14">
        <v>2015</v>
      </c>
      <c r="K3029" s="244" t="s">
        <v>26</v>
      </c>
      <c r="L3029" s="245" t="s">
        <v>27</v>
      </c>
      <c r="M3029" s="245" t="s">
        <v>27</v>
      </c>
      <c r="N3029" s="15" t="s">
        <v>28</v>
      </c>
      <c r="O3029" s="15" t="s">
        <v>29</v>
      </c>
      <c r="P3029" s="46" t="s">
        <v>163</v>
      </c>
      <c r="Q3029" s="46" t="s">
        <v>58</v>
      </c>
    </row>
    <row r="3030" spans="1:17" hidden="1">
      <c r="A3030" s="238">
        <v>42212</v>
      </c>
      <c r="B3030" t="s">
        <v>2232</v>
      </c>
      <c r="C3030" s="1">
        <v>-300</v>
      </c>
      <c r="D3030" s="1">
        <v>14790.97</v>
      </c>
      <c r="E3030" s="42">
        <v>300</v>
      </c>
      <c r="F3030" s="241" t="s">
        <v>30</v>
      </c>
      <c r="G3030" s="242" t="s">
        <v>58</v>
      </c>
      <c r="H3030" s="243" t="s">
        <v>20</v>
      </c>
      <c r="I3030" s="13">
        <v>7</v>
      </c>
      <c r="J3030" s="14">
        <v>2015</v>
      </c>
      <c r="K3030" s="244" t="s">
        <v>19</v>
      </c>
      <c r="L3030" s="245" t="s">
        <v>59</v>
      </c>
      <c r="M3030" s="245" t="s">
        <v>23</v>
      </c>
      <c r="N3030" s="15" t="s">
        <v>20</v>
      </c>
      <c r="O3030" s="15" t="s">
        <v>24</v>
      </c>
      <c r="P3030" s="46" t="s">
        <v>60</v>
      </c>
      <c r="Q3030" s="46" t="s">
        <v>58</v>
      </c>
    </row>
    <row r="3031" spans="1:17" hidden="1">
      <c r="A3031" s="238">
        <v>42212</v>
      </c>
      <c r="B3031" t="s">
        <v>2233</v>
      </c>
      <c r="C3031" s="1">
        <v>-10000</v>
      </c>
      <c r="D3031" s="1">
        <v>4790.97</v>
      </c>
      <c r="E3031" s="42">
        <v>10000</v>
      </c>
      <c r="F3031" s="241" t="s">
        <v>30</v>
      </c>
      <c r="G3031" s="242" t="s">
        <v>58</v>
      </c>
      <c r="H3031" s="243" t="s">
        <v>20</v>
      </c>
      <c r="I3031" s="13">
        <v>7</v>
      </c>
      <c r="J3031" s="14">
        <v>2015</v>
      </c>
      <c r="K3031" s="244" t="s">
        <v>31</v>
      </c>
      <c r="L3031" s="245" t="s">
        <v>32</v>
      </c>
      <c r="M3031" s="245" t="s">
        <v>23</v>
      </c>
      <c r="N3031" s="15" t="s">
        <v>28</v>
      </c>
      <c r="O3031" s="15" t="s">
        <v>24</v>
      </c>
      <c r="P3031" s="46" t="s">
        <v>161</v>
      </c>
      <c r="Q3031" s="46" t="s">
        <v>58</v>
      </c>
    </row>
    <row r="3032" spans="1:17" hidden="1">
      <c r="A3032" s="238">
        <v>42212</v>
      </c>
      <c r="B3032" t="s">
        <v>2234</v>
      </c>
      <c r="C3032" s="1">
        <v>-1072</v>
      </c>
      <c r="D3032" s="1">
        <v>3718.97</v>
      </c>
      <c r="E3032" s="42">
        <v>1072</v>
      </c>
      <c r="F3032" s="241" t="s">
        <v>30</v>
      </c>
      <c r="G3032" s="242" t="s">
        <v>58</v>
      </c>
      <c r="H3032" s="243" t="s">
        <v>20</v>
      </c>
      <c r="I3032" s="13">
        <v>7</v>
      </c>
      <c r="J3032" s="14">
        <v>2015</v>
      </c>
      <c r="K3032" s="244" t="s">
        <v>197</v>
      </c>
      <c r="L3032" s="245" t="s">
        <v>200</v>
      </c>
      <c r="M3032" s="245" t="s">
        <v>281</v>
      </c>
      <c r="N3032" s="15" t="s">
        <v>28</v>
      </c>
      <c r="O3032" s="15" t="s">
        <v>29</v>
      </c>
      <c r="P3032" s="46" t="s">
        <v>161</v>
      </c>
      <c r="Q3032" s="46" t="s">
        <v>58</v>
      </c>
    </row>
    <row r="3033" spans="1:17" hidden="1">
      <c r="A3033" s="238">
        <v>42212</v>
      </c>
      <c r="B3033" t="s">
        <v>2235</v>
      </c>
      <c r="C3033" s="1">
        <v>-8.49</v>
      </c>
      <c r="D3033" s="1">
        <v>3710.48</v>
      </c>
      <c r="E3033" s="42">
        <v>8.49</v>
      </c>
      <c r="F3033" s="241" t="s">
        <v>30</v>
      </c>
      <c r="G3033" s="242" t="s">
        <v>58</v>
      </c>
      <c r="H3033" s="243" t="s">
        <v>20</v>
      </c>
      <c r="I3033" s="13">
        <v>7</v>
      </c>
      <c r="J3033" s="14">
        <v>2015</v>
      </c>
      <c r="K3033" s="244" t="s">
        <v>458</v>
      </c>
      <c r="L3033" s="245" t="s">
        <v>1121</v>
      </c>
      <c r="M3033" s="245" t="s">
        <v>23</v>
      </c>
      <c r="N3033" s="15" t="s">
        <v>28</v>
      </c>
      <c r="O3033" s="15" t="s">
        <v>29</v>
      </c>
      <c r="P3033" s="46" t="s">
        <v>161</v>
      </c>
      <c r="Q3033" s="46" t="s">
        <v>58</v>
      </c>
    </row>
    <row r="3034" spans="1:17" hidden="1">
      <c r="A3034" s="238">
        <v>42212</v>
      </c>
      <c r="B3034" t="s">
        <v>50</v>
      </c>
      <c r="C3034" s="1">
        <v>-45</v>
      </c>
      <c r="D3034" s="1">
        <v>3665.48</v>
      </c>
      <c r="E3034" s="42">
        <v>45</v>
      </c>
      <c r="F3034" s="241" t="s">
        <v>30</v>
      </c>
      <c r="G3034" s="242" t="s">
        <v>58</v>
      </c>
      <c r="H3034" s="243" t="s">
        <v>20</v>
      </c>
      <c r="I3034" s="13">
        <v>7</v>
      </c>
      <c r="J3034" s="14">
        <v>2015</v>
      </c>
      <c r="K3034" s="244" t="s">
        <v>51</v>
      </c>
      <c r="L3034" s="245" t="s">
        <v>52</v>
      </c>
      <c r="M3034" s="245" t="s">
        <v>23</v>
      </c>
      <c r="N3034" s="15" t="s">
        <v>28</v>
      </c>
      <c r="O3034" s="15" t="s">
        <v>29</v>
      </c>
      <c r="P3034" s="46" t="s">
        <v>161</v>
      </c>
      <c r="Q3034" s="46" t="s">
        <v>58</v>
      </c>
    </row>
    <row r="3035" spans="1:17" hidden="1">
      <c r="A3035" s="238">
        <v>42212</v>
      </c>
      <c r="B3035" t="s">
        <v>50</v>
      </c>
      <c r="C3035" s="1">
        <v>-15</v>
      </c>
      <c r="D3035" s="1">
        <v>3650.48</v>
      </c>
      <c r="E3035" s="42">
        <v>15</v>
      </c>
      <c r="F3035" s="241" t="s">
        <v>30</v>
      </c>
      <c r="G3035" s="242" t="s">
        <v>58</v>
      </c>
      <c r="H3035" s="243" t="s">
        <v>20</v>
      </c>
      <c r="I3035" s="13">
        <v>7</v>
      </c>
      <c r="J3035" s="14">
        <v>2015</v>
      </c>
      <c r="K3035" s="244" t="s">
        <v>53</v>
      </c>
      <c r="L3035" s="245" t="s">
        <v>52</v>
      </c>
      <c r="M3035" s="245" t="s">
        <v>23</v>
      </c>
      <c r="N3035" s="15" t="s">
        <v>28</v>
      </c>
      <c r="O3035" s="15" t="s">
        <v>29</v>
      </c>
      <c r="P3035" s="46" t="s">
        <v>161</v>
      </c>
      <c r="Q3035" s="46" t="s">
        <v>58</v>
      </c>
    </row>
    <row r="3036" spans="1:17" hidden="1">
      <c r="A3036" s="238">
        <v>42213</v>
      </c>
      <c r="B3036" t="s">
        <v>25</v>
      </c>
      <c r="C3036" s="1">
        <v>245.7</v>
      </c>
      <c r="D3036" s="1">
        <v>3896.18</v>
      </c>
      <c r="E3036" s="42">
        <v>-245.7</v>
      </c>
      <c r="F3036" s="241" t="s">
        <v>18</v>
      </c>
      <c r="G3036" s="242" t="s">
        <v>58</v>
      </c>
      <c r="H3036" s="243" t="s">
        <v>20</v>
      </c>
      <c r="I3036" s="13">
        <v>7</v>
      </c>
      <c r="J3036" s="14">
        <v>2015</v>
      </c>
      <c r="K3036" s="244" t="s">
        <v>26</v>
      </c>
      <c r="L3036" s="245" t="s">
        <v>27</v>
      </c>
      <c r="M3036" s="245" t="s">
        <v>27</v>
      </c>
      <c r="N3036" s="15" t="s">
        <v>28</v>
      </c>
      <c r="O3036" s="15" t="s">
        <v>29</v>
      </c>
      <c r="P3036" s="46" t="s">
        <v>163</v>
      </c>
      <c r="Q3036" s="46" t="s">
        <v>58</v>
      </c>
    </row>
    <row r="3037" spans="1:17" hidden="1">
      <c r="A3037" s="238">
        <v>42213</v>
      </c>
      <c r="B3037" t="s">
        <v>2236</v>
      </c>
      <c r="C3037" s="1">
        <v>180</v>
      </c>
      <c r="D3037" s="1">
        <v>4076.18</v>
      </c>
      <c r="E3037" s="42">
        <v>-180</v>
      </c>
      <c r="F3037" s="241" t="s">
        <v>18</v>
      </c>
      <c r="G3037" s="242" t="s">
        <v>58</v>
      </c>
      <c r="H3037" s="243" t="s">
        <v>20</v>
      </c>
      <c r="I3037" s="13">
        <v>7</v>
      </c>
      <c r="J3037" s="14">
        <v>2015</v>
      </c>
      <c r="K3037" s="244" t="s">
        <v>21</v>
      </c>
      <c r="L3037" s="245" t="s">
        <v>22</v>
      </c>
      <c r="M3037" s="245" t="s">
        <v>23</v>
      </c>
      <c r="N3037" s="15" t="s">
        <v>20</v>
      </c>
      <c r="O3037" s="15" t="s">
        <v>24</v>
      </c>
      <c r="P3037" s="46" t="s">
        <v>171</v>
      </c>
      <c r="Q3037" s="46" t="s">
        <v>58</v>
      </c>
    </row>
    <row r="3038" spans="1:17" hidden="1">
      <c r="A3038" s="238">
        <v>42213</v>
      </c>
      <c r="B3038" t="s">
        <v>2237</v>
      </c>
      <c r="C3038" s="1">
        <v>-400</v>
      </c>
      <c r="D3038" s="1">
        <v>3676.18</v>
      </c>
      <c r="E3038" s="42">
        <v>400</v>
      </c>
      <c r="F3038" s="241" t="s">
        <v>30</v>
      </c>
      <c r="G3038" s="242" t="s">
        <v>58</v>
      </c>
      <c r="H3038" s="243" t="s">
        <v>20</v>
      </c>
      <c r="I3038" s="13">
        <v>7</v>
      </c>
      <c r="J3038" s="14">
        <v>2015</v>
      </c>
      <c r="K3038" s="244" t="s">
        <v>34</v>
      </c>
      <c r="L3038" s="245" t="s">
        <v>35</v>
      </c>
      <c r="M3038" s="245" t="s">
        <v>299</v>
      </c>
      <c r="N3038" s="15" t="s">
        <v>28</v>
      </c>
      <c r="O3038" s="15" t="s">
        <v>29</v>
      </c>
      <c r="P3038" s="46" t="s">
        <v>161</v>
      </c>
      <c r="Q3038" s="46" t="s">
        <v>58</v>
      </c>
    </row>
    <row r="3039" spans="1:17" hidden="1">
      <c r="A3039" s="238">
        <v>42214</v>
      </c>
      <c r="B3039" t="s">
        <v>25</v>
      </c>
      <c r="C3039" s="1">
        <v>247.5</v>
      </c>
      <c r="D3039" s="1">
        <v>3923.68</v>
      </c>
      <c r="E3039" s="42">
        <v>-247.5</v>
      </c>
      <c r="F3039" s="241" t="s">
        <v>18</v>
      </c>
      <c r="G3039" s="242" t="s">
        <v>58</v>
      </c>
      <c r="H3039" s="243" t="s">
        <v>20</v>
      </c>
      <c r="I3039" s="13">
        <v>7</v>
      </c>
      <c r="J3039" s="14">
        <v>2015</v>
      </c>
      <c r="K3039" s="244" t="s">
        <v>26</v>
      </c>
      <c r="L3039" s="245" t="s">
        <v>27</v>
      </c>
      <c r="M3039" s="245" t="s">
        <v>27</v>
      </c>
      <c r="N3039" s="15" t="s">
        <v>28</v>
      </c>
      <c r="O3039" s="15" t="s">
        <v>29</v>
      </c>
      <c r="P3039" s="46" t="s">
        <v>163</v>
      </c>
      <c r="Q3039" s="46" t="s">
        <v>58</v>
      </c>
    </row>
    <row r="3040" spans="1:17" hidden="1">
      <c r="A3040" s="238">
        <v>42214</v>
      </c>
      <c r="B3040" t="s">
        <v>69</v>
      </c>
      <c r="C3040" s="1">
        <v>-417.49</v>
      </c>
      <c r="D3040" s="1">
        <v>3506.19</v>
      </c>
      <c r="E3040" s="42">
        <v>417.49</v>
      </c>
      <c r="F3040" s="241" t="s">
        <v>30</v>
      </c>
      <c r="G3040" s="242" t="s">
        <v>58</v>
      </c>
      <c r="H3040" s="243" t="s">
        <v>20</v>
      </c>
      <c r="I3040" s="13">
        <v>7</v>
      </c>
      <c r="J3040" s="14">
        <v>2015</v>
      </c>
      <c r="K3040" s="244" t="s">
        <v>70</v>
      </c>
      <c r="L3040" s="245" t="s">
        <v>614</v>
      </c>
      <c r="M3040" s="245" t="s">
        <v>281</v>
      </c>
      <c r="N3040" s="15" t="s">
        <v>28</v>
      </c>
      <c r="O3040" s="15" t="s">
        <v>29</v>
      </c>
      <c r="P3040" s="46" t="s">
        <v>161</v>
      </c>
      <c r="Q3040" s="46" t="s">
        <v>58</v>
      </c>
    </row>
    <row r="3041" spans="1:17" hidden="1">
      <c r="A3041" s="238">
        <v>42214</v>
      </c>
      <c r="B3041" t="s">
        <v>69</v>
      </c>
      <c r="C3041" s="1">
        <v>-405.84</v>
      </c>
      <c r="D3041" s="1">
        <v>3100.35</v>
      </c>
      <c r="E3041" s="42">
        <v>405.84</v>
      </c>
      <c r="F3041" s="241" t="s">
        <v>30</v>
      </c>
      <c r="G3041" s="242" t="s">
        <v>58</v>
      </c>
      <c r="H3041" s="243" t="s">
        <v>20</v>
      </c>
      <c r="I3041" s="13">
        <v>7</v>
      </c>
      <c r="J3041" s="14">
        <v>2015</v>
      </c>
      <c r="K3041" s="244" t="s">
        <v>70</v>
      </c>
      <c r="L3041" s="245" t="s">
        <v>71</v>
      </c>
      <c r="M3041" s="245" t="s">
        <v>299</v>
      </c>
      <c r="N3041" s="15" t="s">
        <v>28</v>
      </c>
      <c r="O3041" s="15" t="s">
        <v>29</v>
      </c>
      <c r="P3041" s="46" t="s">
        <v>161</v>
      </c>
      <c r="Q3041" s="46" t="s">
        <v>58</v>
      </c>
    </row>
    <row r="3042" spans="1:17" hidden="1">
      <c r="A3042" s="238">
        <v>42214</v>
      </c>
      <c r="B3042" t="s">
        <v>69</v>
      </c>
      <c r="C3042" s="1">
        <v>-382.94</v>
      </c>
      <c r="D3042" s="1">
        <v>2717.41</v>
      </c>
      <c r="E3042" s="42">
        <v>382.94</v>
      </c>
      <c r="F3042" s="241" t="s">
        <v>30</v>
      </c>
      <c r="G3042" s="242" t="s">
        <v>58</v>
      </c>
      <c r="H3042" s="243" t="s">
        <v>20</v>
      </c>
      <c r="I3042" s="13">
        <v>7</v>
      </c>
      <c r="J3042" s="14">
        <v>2015</v>
      </c>
      <c r="K3042" s="244" t="s">
        <v>70</v>
      </c>
      <c r="L3042" s="245" t="s">
        <v>177</v>
      </c>
      <c r="M3042" s="245" t="s">
        <v>299</v>
      </c>
      <c r="N3042" s="15" t="s">
        <v>28</v>
      </c>
      <c r="O3042" s="15" t="s">
        <v>29</v>
      </c>
      <c r="P3042" s="46" t="s">
        <v>161</v>
      </c>
      <c r="Q3042" s="46" t="s">
        <v>58</v>
      </c>
    </row>
    <row r="3043" spans="1:17" hidden="1">
      <c r="A3043" s="238">
        <v>42214</v>
      </c>
      <c r="B3043" t="s">
        <v>88</v>
      </c>
      <c r="C3043" s="1">
        <v>-58.7</v>
      </c>
      <c r="D3043" s="1">
        <v>2658.71</v>
      </c>
      <c r="E3043" s="42">
        <v>58.7</v>
      </c>
      <c r="F3043" s="241" t="s">
        <v>30</v>
      </c>
      <c r="G3043" s="242" t="s">
        <v>58</v>
      </c>
      <c r="H3043" s="243" t="s">
        <v>20</v>
      </c>
      <c r="I3043" s="13">
        <v>7</v>
      </c>
      <c r="J3043" s="14">
        <v>2015</v>
      </c>
      <c r="K3043" s="244" t="s">
        <v>89</v>
      </c>
      <c r="L3043" s="245" t="s">
        <v>90</v>
      </c>
      <c r="M3043" s="245" t="s">
        <v>299</v>
      </c>
      <c r="N3043" s="15" t="s">
        <v>28</v>
      </c>
      <c r="O3043" s="15" t="s">
        <v>29</v>
      </c>
      <c r="P3043" s="46" t="s">
        <v>161</v>
      </c>
      <c r="Q3043" s="46" t="s">
        <v>58</v>
      </c>
    </row>
    <row r="3044" spans="1:17" hidden="1">
      <c r="A3044" s="238">
        <v>42215</v>
      </c>
      <c r="B3044" t="s">
        <v>2238</v>
      </c>
      <c r="C3044" s="1">
        <v>6919.22</v>
      </c>
      <c r="D3044" s="1">
        <v>9577.93</v>
      </c>
      <c r="E3044" s="42">
        <v>-6919.22</v>
      </c>
      <c r="F3044" s="241" t="s">
        <v>18</v>
      </c>
      <c r="G3044" s="242" t="s">
        <v>58</v>
      </c>
      <c r="H3044" s="243" t="s">
        <v>20</v>
      </c>
      <c r="I3044" s="13">
        <v>7</v>
      </c>
      <c r="J3044" s="14">
        <v>2015</v>
      </c>
      <c r="K3044" s="244" t="s">
        <v>26</v>
      </c>
      <c r="L3044" s="245" t="s">
        <v>54</v>
      </c>
      <c r="M3044" s="245" t="s">
        <v>279</v>
      </c>
      <c r="N3044" s="15" t="s">
        <v>28</v>
      </c>
      <c r="O3044" s="15" t="s">
        <v>29</v>
      </c>
      <c r="P3044" s="46" t="s">
        <v>163</v>
      </c>
      <c r="Q3044" s="46" t="s">
        <v>58</v>
      </c>
    </row>
    <row r="3045" spans="1:17" hidden="1">
      <c r="A3045" s="238">
        <v>42215</v>
      </c>
      <c r="B3045" t="s">
        <v>25</v>
      </c>
      <c r="C3045" s="1">
        <v>170.04</v>
      </c>
      <c r="D3045" s="1">
        <v>9747.9699999999993</v>
      </c>
      <c r="E3045" s="42">
        <v>-170.04</v>
      </c>
      <c r="F3045" s="241" t="s">
        <v>18</v>
      </c>
      <c r="G3045" s="242" t="s">
        <v>58</v>
      </c>
      <c r="H3045" s="243" t="s">
        <v>20</v>
      </c>
      <c r="I3045" s="13">
        <v>7</v>
      </c>
      <c r="J3045" s="14">
        <v>2015</v>
      </c>
      <c r="K3045" s="244" t="s">
        <v>26</v>
      </c>
      <c r="L3045" s="245" t="s">
        <v>27</v>
      </c>
      <c r="M3045" s="245" t="s">
        <v>27</v>
      </c>
      <c r="N3045" s="15" t="s">
        <v>28</v>
      </c>
      <c r="O3045" s="15" t="s">
        <v>29</v>
      </c>
      <c r="P3045" s="46" t="s">
        <v>163</v>
      </c>
      <c r="Q3045" s="46" t="s">
        <v>58</v>
      </c>
    </row>
    <row r="3046" spans="1:17" hidden="1">
      <c r="A3046" s="238">
        <v>42215</v>
      </c>
      <c r="B3046" t="s">
        <v>2239</v>
      </c>
      <c r="C3046" s="1">
        <v>15.99</v>
      </c>
      <c r="D3046" s="1">
        <v>9763.9599999999991</v>
      </c>
      <c r="E3046" s="42">
        <v>-15.99</v>
      </c>
      <c r="F3046" s="241" t="s">
        <v>18</v>
      </c>
      <c r="G3046" s="242" t="s">
        <v>58</v>
      </c>
      <c r="H3046" s="243" t="s">
        <v>20</v>
      </c>
      <c r="I3046" s="13">
        <v>7</v>
      </c>
      <c r="J3046" s="14">
        <v>2015</v>
      </c>
      <c r="K3046" s="244" t="s">
        <v>26</v>
      </c>
      <c r="L3046" s="245" t="s">
        <v>27</v>
      </c>
      <c r="M3046" s="245" t="s">
        <v>27</v>
      </c>
      <c r="N3046" s="15" t="s">
        <v>28</v>
      </c>
      <c r="O3046" s="15" t="s">
        <v>29</v>
      </c>
      <c r="P3046" s="46" t="s">
        <v>163</v>
      </c>
      <c r="Q3046" s="46" t="s">
        <v>58</v>
      </c>
    </row>
    <row r="3047" spans="1:17" hidden="1">
      <c r="A3047" s="238">
        <v>42215</v>
      </c>
      <c r="B3047" t="s">
        <v>2240</v>
      </c>
      <c r="C3047" s="1">
        <v>-7433</v>
      </c>
      <c r="D3047" s="1">
        <v>2330.96</v>
      </c>
      <c r="E3047" s="42">
        <v>7433</v>
      </c>
      <c r="F3047" s="241" t="s">
        <v>30</v>
      </c>
      <c r="G3047" s="242" t="s">
        <v>58</v>
      </c>
      <c r="H3047" s="243" t="s">
        <v>20</v>
      </c>
      <c r="I3047" s="13">
        <v>7</v>
      </c>
      <c r="J3047" s="14">
        <v>2015</v>
      </c>
      <c r="K3047" s="244" t="s">
        <v>31</v>
      </c>
      <c r="L3047" s="245" t="s">
        <v>174</v>
      </c>
      <c r="M3047" s="245" t="s">
        <v>23</v>
      </c>
      <c r="N3047" s="15" t="s">
        <v>28</v>
      </c>
      <c r="O3047" s="15" t="s">
        <v>24</v>
      </c>
      <c r="P3047" s="46" t="s">
        <v>161</v>
      </c>
      <c r="Q3047" s="46" t="s">
        <v>58</v>
      </c>
    </row>
    <row r="3048" spans="1:17" hidden="1">
      <c r="A3048" s="238">
        <v>42215</v>
      </c>
      <c r="B3048" t="s">
        <v>2241</v>
      </c>
      <c r="C3048" s="1">
        <v>-1719.01</v>
      </c>
      <c r="D3048" s="1">
        <v>611.95000000000005</v>
      </c>
      <c r="E3048" s="42">
        <v>1719.01</v>
      </c>
      <c r="F3048" s="241" t="s">
        <v>30</v>
      </c>
      <c r="G3048" s="242" t="s">
        <v>58</v>
      </c>
      <c r="H3048" s="243" t="s">
        <v>20</v>
      </c>
      <c r="I3048" s="13">
        <v>7</v>
      </c>
      <c r="J3048" s="14">
        <v>2015</v>
      </c>
      <c r="K3048" s="244" t="s">
        <v>40</v>
      </c>
      <c r="L3048" s="245" t="s">
        <v>41</v>
      </c>
      <c r="M3048" s="245" t="s">
        <v>299</v>
      </c>
      <c r="N3048" s="15" t="s">
        <v>28</v>
      </c>
      <c r="O3048" s="15" t="s">
        <v>29</v>
      </c>
      <c r="P3048" s="46" t="s">
        <v>161</v>
      </c>
      <c r="Q3048" s="46" t="s">
        <v>58</v>
      </c>
    </row>
    <row r="3049" spans="1:17" hidden="1">
      <c r="A3049" s="238">
        <v>42215</v>
      </c>
      <c r="B3049" t="s">
        <v>50</v>
      </c>
      <c r="C3049" s="1">
        <v>-45</v>
      </c>
      <c r="D3049" s="1">
        <v>566.95000000000005</v>
      </c>
      <c r="E3049" s="42">
        <v>45</v>
      </c>
      <c r="F3049" s="241" t="s">
        <v>30</v>
      </c>
      <c r="G3049" s="242" t="s">
        <v>58</v>
      </c>
      <c r="H3049" s="243" t="s">
        <v>20</v>
      </c>
      <c r="I3049" s="13">
        <v>7</v>
      </c>
      <c r="J3049" s="14">
        <v>2015</v>
      </c>
      <c r="K3049" s="244" t="s">
        <v>51</v>
      </c>
      <c r="L3049" s="245" t="s">
        <v>52</v>
      </c>
      <c r="M3049" s="245" t="s">
        <v>23</v>
      </c>
      <c r="N3049" s="15" t="s">
        <v>28</v>
      </c>
      <c r="O3049" s="15" t="s">
        <v>29</v>
      </c>
      <c r="P3049" s="46" t="s">
        <v>161</v>
      </c>
      <c r="Q3049" s="46" t="s">
        <v>58</v>
      </c>
    </row>
    <row r="3050" spans="1:17" hidden="1">
      <c r="A3050" s="238">
        <v>42216</v>
      </c>
      <c r="B3050" t="s">
        <v>25</v>
      </c>
      <c r="C3050" s="1">
        <v>1410.25</v>
      </c>
      <c r="D3050" s="1">
        <v>1977.2</v>
      </c>
      <c r="E3050" s="42">
        <v>-1410.25</v>
      </c>
      <c r="F3050" s="241" t="s">
        <v>18</v>
      </c>
      <c r="G3050" s="242" t="s">
        <v>58</v>
      </c>
      <c r="H3050" s="243" t="s">
        <v>20</v>
      </c>
      <c r="I3050" s="13">
        <v>7</v>
      </c>
      <c r="J3050" s="14">
        <v>2015</v>
      </c>
      <c r="K3050" s="244" t="s">
        <v>26</v>
      </c>
      <c r="L3050" s="245" t="s">
        <v>27</v>
      </c>
      <c r="M3050" s="245" t="s">
        <v>27</v>
      </c>
      <c r="N3050" s="15" t="s">
        <v>28</v>
      </c>
      <c r="O3050" s="15" t="s">
        <v>29</v>
      </c>
      <c r="P3050" s="46" t="s">
        <v>163</v>
      </c>
      <c r="Q3050" s="46" t="s">
        <v>58</v>
      </c>
    </row>
    <row r="3051" spans="1:17" hidden="1">
      <c r="A3051" s="238">
        <v>42216</v>
      </c>
      <c r="B3051" t="s">
        <v>50</v>
      </c>
      <c r="C3051" s="1">
        <v>-15</v>
      </c>
      <c r="D3051" s="1">
        <v>1962.2</v>
      </c>
      <c r="E3051" s="42">
        <v>15</v>
      </c>
      <c r="F3051" s="241" t="s">
        <v>30</v>
      </c>
      <c r="G3051" s="242" t="s">
        <v>58</v>
      </c>
      <c r="H3051" s="243" t="s">
        <v>20</v>
      </c>
      <c r="I3051" s="13">
        <v>7</v>
      </c>
      <c r="J3051" s="14">
        <v>2015</v>
      </c>
      <c r="K3051" s="244" t="s">
        <v>53</v>
      </c>
      <c r="L3051" s="245" t="s">
        <v>52</v>
      </c>
      <c r="M3051" s="245" t="s">
        <v>23</v>
      </c>
      <c r="N3051" s="15" t="s">
        <v>28</v>
      </c>
      <c r="O3051" s="15" t="s">
        <v>29</v>
      </c>
      <c r="P3051" s="46" t="s">
        <v>161</v>
      </c>
      <c r="Q3051" s="46" t="s">
        <v>58</v>
      </c>
    </row>
    <row r="3052" spans="1:17" hidden="1">
      <c r="A3052" s="238">
        <v>42219</v>
      </c>
      <c r="B3052" t="s">
        <v>25</v>
      </c>
      <c r="C3052" s="1">
        <v>370.94</v>
      </c>
      <c r="D3052" s="1">
        <v>2333.14</v>
      </c>
      <c r="E3052" s="42">
        <v>-370.94</v>
      </c>
      <c r="F3052" s="241" t="s">
        <v>18</v>
      </c>
      <c r="G3052" s="242" t="s">
        <v>58</v>
      </c>
      <c r="H3052" s="243" t="s">
        <v>20</v>
      </c>
      <c r="I3052" s="13">
        <v>8</v>
      </c>
      <c r="J3052" s="14">
        <v>2015</v>
      </c>
      <c r="K3052" s="244" t="s">
        <v>26</v>
      </c>
      <c r="L3052" s="245" t="s">
        <v>27</v>
      </c>
      <c r="M3052" s="245" t="s">
        <v>27</v>
      </c>
      <c r="N3052" s="15" t="s">
        <v>28</v>
      </c>
      <c r="O3052" s="15" t="s">
        <v>29</v>
      </c>
      <c r="P3052" s="46" t="s">
        <v>163</v>
      </c>
      <c r="Q3052" s="46" t="s">
        <v>58</v>
      </c>
    </row>
    <row r="3053" spans="1:17" hidden="1">
      <c r="A3053" s="238">
        <v>42219</v>
      </c>
      <c r="B3053" t="s">
        <v>25</v>
      </c>
      <c r="C3053" s="1">
        <v>170.9</v>
      </c>
      <c r="D3053" s="1">
        <v>2504.04</v>
      </c>
      <c r="E3053" s="42">
        <v>-170.9</v>
      </c>
      <c r="F3053" s="241" t="s">
        <v>18</v>
      </c>
      <c r="G3053" s="242" t="s">
        <v>58</v>
      </c>
      <c r="H3053" s="243" t="s">
        <v>20</v>
      </c>
      <c r="I3053" s="13">
        <v>8</v>
      </c>
      <c r="J3053" s="14">
        <v>2015</v>
      </c>
      <c r="K3053" s="244" t="s">
        <v>26</v>
      </c>
      <c r="L3053" s="245" t="s">
        <v>27</v>
      </c>
      <c r="M3053" s="245" t="s">
        <v>27</v>
      </c>
      <c r="N3053" s="15" t="s">
        <v>28</v>
      </c>
      <c r="O3053" s="15" t="s">
        <v>29</v>
      </c>
      <c r="P3053" s="46" t="s">
        <v>163</v>
      </c>
      <c r="Q3053" s="46" t="s">
        <v>58</v>
      </c>
    </row>
    <row r="3054" spans="1:17" hidden="1">
      <c r="A3054" s="238">
        <v>42219</v>
      </c>
      <c r="B3054" t="s">
        <v>25</v>
      </c>
      <c r="C3054" s="1">
        <v>169.96</v>
      </c>
      <c r="D3054" s="1">
        <v>2674</v>
      </c>
      <c r="E3054" s="42">
        <v>-169.96</v>
      </c>
      <c r="F3054" s="241" t="s">
        <v>18</v>
      </c>
      <c r="G3054" s="242" t="s">
        <v>58</v>
      </c>
      <c r="H3054" s="243" t="s">
        <v>20</v>
      </c>
      <c r="I3054" s="13">
        <v>8</v>
      </c>
      <c r="J3054" s="14">
        <v>2015</v>
      </c>
      <c r="K3054" s="244" t="s">
        <v>26</v>
      </c>
      <c r="L3054" s="245" t="s">
        <v>27</v>
      </c>
      <c r="M3054" s="245" t="s">
        <v>27</v>
      </c>
      <c r="N3054" s="15" t="s">
        <v>28</v>
      </c>
      <c r="O3054" s="15" t="s">
        <v>29</v>
      </c>
      <c r="P3054" s="46" t="s">
        <v>163</v>
      </c>
      <c r="Q3054" s="46" t="s">
        <v>58</v>
      </c>
    </row>
    <row r="3055" spans="1:17" hidden="1">
      <c r="A3055" s="238">
        <v>42219</v>
      </c>
      <c r="B3055" t="s">
        <v>2242</v>
      </c>
      <c r="C3055" s="1">
        <v>-350</v>
      </c>
      <c r="D3055" s="1">
        <v>2324</v>
      </c>
      <c r="E3055" s="42">
        <v>350</v>
      </c>
      <c r="F3055" s="241" t="s">
        <v>30</v>
      </c>
      <c r="G3055" s="242" t="s">
        <v>58</v>
      </c>
      <c r="H3055" s="243" t="s">
        <v>20</v>
      </c>
      <c r="I3055" s="13">
        <v>8</v>
      </c>
      <c r="J3055" s="14">
        <v>2015</v>
      </c>
      <c r="K3055" s="244" t="s">
        <v>158</v>
      </c>
      <c r="L3055" s="245" t="s">
        <v>59</v>
      </c>
      <c r="M3055" s="245" t="s">
        <v>23</v>
      </c>
      <c r="N3055" s="15" t="s">
        <v>20</v>
      </c>
      <c r="O3055" s="15" t="s">
        <v>24</v>
      </c>
      <c r="P3055" s="46" t="s">
        <v>168</v>
      </c>
      <c r="Q3055" s="46" t="s">
        <v>58</v>
      </c>
    </row>
    <row r="3056" spans="1:17" hidden="1">
      <c r="A3056" s="238">
        <v>42219</v>
      </c>
      <c r="B3056" t="s">
        <v>2243</v>
      </c>
      <c r="C3056" s="1">
        <v>-500</v>
      </c>
      <c r="D3056" s="1">
        <v>1824</v>
      </c>
      <c r="E3056" s="42">
        <v>500</v>
      </c>
      <c r="F3056" s="241" t="s">
        <v>30</v>
      </c>
      <c r="G3056" s="242" t="s">
        <v>58</v>
      </c>
      <c r="H3056" s="243" t="s">
        <v>20</v>
      </c>
      <c r="I3056" s="13">
        <v>8</v>
      </c>
      <c r="J3056" s="14">
        <v>2015</v>
      </c>
      <c r="K3056" s="244" t="s">
        <v>158</v>
      </c>
      <c r="L3056" s="245" t="s">
        <v>59</v>
      </c>
      <c r="M3056" s="245" t="s">
        <v>23</v>
      </c>
      <c r="N3056" s="15" t="s">
        <v>20</v>
      </c>
      <c r="O3056" s="15" t="s">
        <v>24</v>
      </c>
      <c r="P3056" s="46" t="s">
        <v>168</v>
      </c>
      <c r="Q3056" s="46" t="s">
        <v>58</v>
      </c>
    </row>
    <row r="3057" spans="1:17" hidden="1">
      <c r="A3057" s="238">
        <v>42219</v>
      </c>
      <c r="B3057" t="s">
        <v>155</v>
      </c>
      <c r="C3057" s="1">
        <v>-383.35</v>
      </c>
      <c r="D3057" s="1">
        <v>1440.65</v>
      </c>
      <c r="E3057" s="42">
        <v>383.35</v>
      </c>
      <c r="F3057" s="241" t="s">
        <v>30</v>
      </c>
      <c r="G3057" s="242" t="s">
        <v>58</v>
      </c>
      <c r="H3057" s="243" t="s">
        <v>20</v>
      </c>
      <c r="I3057" s="13">
        <v>8</v>
      </c>
      <c r="J3057" s="14">
        <v>2015</v>
      </c>
      <c r="K3057" s="244" t="s">
        <v>56</v>
      </c>
      <c r="L3057" s="245" t="s">
        <v>57</v>
      </c>
      <c r="M3057" s="245" t="s">
        <v>302</v>
      </c>
      <c r="N3057" s="15" t="s">
        <v>28</v>
      </c>
      <c r="O3057" s="15" t="s">
        <v>29</v>
      </c>
      <c r="P3057" s="46" t="s">
        <v>161</v>
      </c>
      <c r="Q3057" s="46" t="s">
        <v>58</v>
      </c>
    </row>
    <row r="3058" spans="1:17" hidden="1">
      <c r="A3058" s="238">
        <v>42219</v>
      </c>
      <c r="B3058" t="s">
        <v>42</v>
      </c>
      <c r="C3058" s="1">
        <v>-341.19</v>
      </c>
      <c r="D3058" s="1">
        <v>1099.46</v>
      </c>
      <c r="E3058" s="42">
        <v>341.19</v>
      </c>
      <c r="F3058" s="241" t="s">
        <v>30</v>
      </c>
      <c r="G3058" s="242" t="s">
        <v>58</v>
      </c>
      <c r="H3058" s="243" t="s">
        <v>20</v>
      </c>
      <c r="I3058" s="13">
        <v>8</v>
      </c>
      <c r="J3058" s="14">
        <v>2015</v>
      </c>
      <c r="K3058" s="244" t="s">
        <v>43</v>
      </c>
      <c r="L3058" s="245" t="s">
        <v>44</v>
      </c>
      <c r="M3058" s="245" t="s">
        <v>23</v>
      </c>
      <c r="N3058" s="15" t="s">
        <v>28</v>
      </c>
      <c r="O3058" s="15" t="s">
        <v>29</v>
      </c>
      <c r="P3058" s="46" t="s">
        <v>161</v>
      </c>
      <c r="Q3058" s="46" t="s">
        <v>58</v>
      </c>
    </row>
    <row r="3059" spans="1:17" hidden="1">
      <c r="A3059" s="238">
        <v>42219</v>
      </c>
      <c r="B3059" t="s">
        <v>45</v>
      </c>
      <c r="C3059" s="1">
        <v>-159.91</v>
      </c>
      <c r="D3059" s="1">
        <v>939.55</v>
      </c>
      <c r="E3059" s="42">
        <v>159.91</v>
      </c>
      <c r="F3059" s="241" t="s">
        <v>30</v>
      </c>
      <c r="G3059" s="242" t="s">
        <v>58</v>
      </c>
      <c r="H3059" s="243" t="s">
        <v>20</v>
      </c>
      <c r="I3059" s="13">
        <v>8</v>
      </c>
      <c r="J3059" s="14">
        <v>2015</v>
      </c>
      <c r="K3059" s="244" t="s">
        <v>43</v>
      </c>
      <c r="L3059" s="245" t="s">
        <v>44</v>
      </c>
      <c r="M3059" s="245" t="s">
        <v>23</v>
      </c>
      <c r="N3059" s="15" t="s">
        <v>28</v>
      </c>
      <c r="O3059" s="15" t="s">
        <v>29</v>
      </c>
      <c r="P3059" s="46" t="s">
        <v>161</v>
      </c>
      <c r="Q3059" s="46" t="s">
        <v>58</v>
      </c>
    </row>
    <row r="3060" spans="1:17" hidden="1">
      <c r="A3060" s="238">
        <v>42219</v>
      </c>
      <c r="B3060" t="s">
        <v>46</v>
      </c>
      <c r="C3060" s="1">
        <v>-87.69</v>
      </c>
      <c r="D3060" s="1">
        <v>851.86</v>
      </c>
      <c r="E3060" s="42">
        <v>87.69</v>
      </c>
      <c r="F3060" s="241" t="s">
        <v>30</v>
      </c>
      <c r="G3060" s="242" t="s">
        <v>58</v>
      </c>
      <c r="H3060" s="243" t="s">
        <v>20</v>
      </c>
      <c r="I3060" s="13">
        <v>8</v>
      </c>
      <c r="J3060" s="14">
        <v>2015</v>
      </c>
      <c r="K3060" s="244" t="s">
        <v>43</v>
      </c>
      <c r="L3060" s="245" t="s">
        <v>44</v>
      </c>
      <c r="M3060" s="245" t="s">
        <v>23</v>
      </c>
      <c r="N3060" s="15" t="s">
        <v>28</v>
      </c>
      <c r="O3060" s="15" t="s">
        <v>29</v>
      </c>
      <c r="P3060" s="46" t="s">
        <v>161</v>
      </c>
      <c r="Q3060" s="46" t="s">
        <v>58</v>
      </c>
    </row>
    <row r="3061" spans="1:17" hidden="1">
      <c r="A3061" s="238">
        <v>42219</v>
      </c>
      <c r="B3061" t="s">
        <v>160</v>
      </c>
      <c r="C3061" s="1">
        <v>-16</v>
      </c>
      <c r="D3061" s="1">
        <v>835.86</v>
      </c>
      <c r="E3061" s="42">
        <v>16</v>
      </c>
      <c r="F3061" s="241" t="s">
        <v>30</v>
      </c>
      <c r="G3061" s="242" t="s">
        <v>58</v>
      </c>
      <c r="H3061" s="243" t="s">
        <v>20</v>
      </c>
      <c r="I3061" s="13">
        <v>8</v>
      </c>
      <c r="J3061" s="14">
        <v>2015</v>
      </c>
      <c r="K3061" s="244" t="s">
        <v>53</v>
      </c>
      <c r="L3061" s="245" t="s">
        <v>52</v>
      </c>
      <c r="M3061" s="245" t="s">
        <v>23</v>
      </c>
      <c r="N3061" s="15" t="s">
        <v>28</v>
      </c>
      <c r="O3061" s="15" t="s">
        <v>29</v>
      </c>
      <c r="P3061" s="46" t="s">
        <v>161</v>
      </c>
      <c r="Q3061" s="46" t="s">
        <v>58</v>
      </c>
    </row>
    <row r="3062" spans="1:17" hidden="1">
      <c r="A3062" s="238">
        <v>42220</v>
      </c>
      <c r="B3062" t="s">
        <v>2244</v>
      </c>
      <c r="C3062" s="1">
        <v>800</v>
      </c>
      <c r="D3062" s="1">
        <v>1635.86</v>
      </c>
      <c r="E3062" s="42">
        <v>-800</v>
      </c>
      <c r="F3062" s="241" t="s">
        <v>18</v>
      </c>
      <c r="G3062" s="242" t="s">
        <v>58</v>
      </c>
      <c r="H3062" s="243" t="s">
        <v>20</v>
      </c>
      <c r="I3062" s="13">
        <v>8</v>
      </c>
      <c r="J3062" s="14">
        <v>2015</v>
      </c>
      <c r="K3062" s="244" t="s">
        <v>21</v>
      </c>
      <c r="L3062" s="245" t="s">
        <v>22</v>
      </c>
      <c r="M3062" s="245" t="s">
        <v>23</v>
      </c>
      <c r="N3062" s="15" t="s">
        <v>20</v>
      </c>
      <c r="O3062" s="15" t="s">
        <v>24</v>
      </c>
      <c r="P3062" s="46" t="s">
        <v>171</v>
      </c>
      <c r="Q3062" s="46" t="s">
        <v>58</v>
      </c>
    </row>
    <row r="3063" spans="1:17" hidden="1">
      <c r="A3063" s="238">
        <v>42220</v>
      </c>
      <c r="B3063" t="s">
        <v>2245</v>
      </c>
      <c r="C3063" s="1">
        <v>-63.5</v>
      </c>
      <c r="D3063" s="1">
        <v>1572.36</v>
      </c>
      <c r="E3063" s="42">
        <v>63.5</v>
      </c>
      <c r="F3063" s="241" t="s">
        <v>30</v>
      </c>
      <c r="G3063" s="242" t="s">
        <v>58</v>
      </c>
      <c r="H3063" s="243" t="s">
        <v>20</v>
      </c>
      <c r="I3063" s="13">
        <v>8</v>
      </c>
      <c r="J3063" s="14">
        <v>2015</v>
      </c>
      <c r="K3063" s="244" t="s">
        <v>43</v>
      </c>
      <c r="L3063" s="245" t="s">
        <v>44</v>
      </c>
      <c r="M3063" s="245" t="s">
        <v>23</v>
      </c>
      <c r="N3063" s="15" t="s">
        <v>28</v>
      </c>
      <c r="O3063" s="15" t="s">
        <v>29</v>
      </c>
      <c r="P3063" s="46" t="s">
        <v>161</v>
      </c>
      <c r="Q3063" s="46" t="s">
        <v>58</v>
      </c>
    </row>
    <row r="3064" spans="1:17" hidden="1">
      <c r="A3064" s="238">
        <v>42221</v>
      </c>
      <c r="B3064" t="s">
        <v>2246</v>
      </c>
      <c r="C3064" s="1">
        <v>7658.95</v>
      </c>
      <c r="D3064" s="1">
        <v>9231.31</v>
      </c>
      <c r="E3064" s="42">
        <v>-7658.95</v>
      </c>
      <c r="F3064" s="241" t="s">
        <v>18</v>
      </c>
      <c r="G3064" s="242" t="s">
        <v>58</v>
      </c>
      <c r="H3064" s="243" t="s">
        <v>20</v>
      </c>
      <c r="I3064" s="13">
        <v>8</v>
      </c>
      <c r="J3064" s="14">
        <v>2015</v>
      </c>
      <c r="K3064" s="244" t="s">
        <v>26</v>
      </c>
      <c r="L3064" s="245" t="s">
        <v>54</v>
      </c>
      <c r="M3064" s="245" t="s">
        <v>279</v>
      </c>
      <c r="N3064" s="15" t="s">
        <v>28</v>
      </c>
      <c r="O3064" s="15" t="s">
        <v>29</v>
      </c>
      <c r="P3064" s="46" t="s">
        <v>163</v>
      </c>
      <c r="Q3064" s="46" t="s">
        <v>58</v>
      </c>
    </row>
    <row r="3065" spans="1:17" hidden="1">
      <c r="A3065" s="238">
        <v>42221</v>
      </c>
      <c r="B3065" t="s">
        <v>2247</v>
      </c>
      <c r="C3065" s="1">
        <v>2469.7600000000002</v>
      </c>
      <c r="D3065" s="1">
        <v>11701.07</v>
      </c>
      <c r="E3065" s="42">
        <v>-2469.7600000000002</v>
      </c>
      <c r="F3065" s="241" t="s">
        <v>18</v>
      </c>
      <c r="G3065" s="242" t="s">
        <v>58</v>
      </c>
      <c r="H3065" s="243" t="s">
        <v>20</v>
      </c>
      <c r="I3065" s="13">
        <v>8</v>
      </c>
      <c r="J3065" s="14">
        <v>2015</v>
      </c>
      <c r="K3065" s="244" t="s">
        <v>26</v>
      </c>
      <c r="L3065" s="245" t="s">
        <v>164</v>
      </c>
      <c r="M3065" s="245" t="s">
        <v>272</v>
      </c>
      <c r="N3065" s="15" t="s">
        <v>28</v>
      </c>
      <c r="O3065" s="15" t="s">
        <v>29</v>
      </c>
      <c r="P3065" s="46" t="s">
        <v>163</v>
      </c>
      <c r="Q3065" s="46" t="s">
        <v>58</v>
      </c>
    </row>
    <row r="3066" spans="1:17" hidden="1">
      <c r="A3066" s="238">
        <v>42221</v>
      </c>
      <c r="B3066" t="s">
        <v>25</v>
      </c>
      <c r="C3066" s="1">
        <v>243.35</v>
      </c>
      <c r="D3066" s="1">
        <v>11944.42</v>
      </c>
      <c r="E3066" s="42">
        <v>-243.35</v>
      </c>
      <c r="F3066" s="241" t="s">
        <v>18</v>
      </c>
      <c r="G3066" s="242" t="s">
        <v>58</v>
      </c>
      <c r="H3066" s="243" t="s">
        <v>20</v>
      </c>
      <c r="I3066" s="13">
        <v>8</v>
      </c>
      <c r="J3066" s="14">
        <v>2015</v>
      </c>
      <c r="K3066" s="244" t="s">
        <v>26</v>
      </c>
      <c r="L3066" s="245" t="s">
        <v>27</v>
      </c>
      <c r="M3066" s="245" t="s">
        <v>27</v>
      </c>
      <c r="N3066" s="15" t="s">
        <v>28</v>
      </c>
      <c r="O3066" s="15" t="s">
        <v>29</v>
      </c>
      <c r="P3066" s="46" t="s">
        <v>163</v>
      </c>
      <c r="Q3066" s="46" t="s">
        <v>58</v>
      </c>
    </row>
    <row r="3067" spans="1:17" hidden="1">
      <c r="A3067" s="238">
        <v>42221</v>
      </c>
      <c r="B3067" t="s">
        <v>2248</v>
      </c>
      <c r="C3067" s="1">
        <v>-6500</v>
      </c>
      <c r="D3067" s="1">
        <v>5444.42</v>
      </c>
      <c r="E3067" s="42">
        <v>6500</v>
      </c>
      <c r="F3067" s="241" t="s">
        <v>30</v>
      </c>
      <c r="G3067" s="242" t="s">
        <v>58</v>
      </c>
      <c r="H3067" s="243" t="s">
        <v>20</v>
      </c>
      <c r="I3067" s="13">
        <v>8</v>
      </c>
      <c r="J3067" s="14">
        <v>2015</v>
      </c>
      <c r="K3067" s="244" t="s">
        <v>19</v>
      </c>
      <c r="L3067" s="245" t="s">
        <v>59</v>
      </c>
      <c r="M3067" s="245" t="s">
        <v>23</v>
      </c>
      <c r="N3067" s="15" t="s">
        <v>20</v>
      </c>
      <c r="O3067" s="15" t="s">
        <v>24</v>
      </c>
      <c r="P3067" s="46" t="s">
        <v>60</v>
      </c>
      <c r="Q3067" s="46" t="s">
        <v>58</v>
      </c>
    </row>
    <row r="3068" spans="1:17" hidden="1">
      <c r="A3068" s="238">
        <v>42221</v>
      </c>
      <c r="B3068" t="s">
        <v>69</v>
      </c>
      <c r="C3068" s="1">
        <v>-486.28</v>
      </c>
      <c r="D3068" s="1">
        <v>4958.1400000000003</v>
      </c>
      <c r="E3068" s="42">
        <v>486.28</v>
      </c>
      <c r="F3068" s="241" t="s">
        <v>30</v>
      </c>
      <c r="G3068" s="242" t="s">
        <v>58</v>
      </c>
      <c r="H3068" s="243" t="s">
        <v>20</v>
      </c>
      <c r="I3068" s="13">
        <v>8</v>
      </c>
      <c r="J3068" s="14">
        <v>2015</v>
      </c>
      <c r="K3068" s="244" t="s">
        <v>70</v>
      </c>
      <c r="L3068" s="245" t="s">
        <v>614</v>
      </c>
      <c r="M3068" s="245" t="s">
        <v>281</v>
      </c>
      <c r="N3068" s="15" t="s">
        <v>28</v>
      </c>
      <c r="O3068" s="15" t="s">
        <v>29</v>
      </c>
      <c r="P3068" s="46" t="s">
        <v>161</v>
      </c>
      <c r="Q3068" s="46" t="s">
        <v>58</v>
      </c>
    </row>
    <row r="3069" spans="1:17" hidden="1">
      <c r="A3069" s="238">
        <v>42221</v>
      </c>
      <c r="B3069" t="s">
        <v>69</v>
      </c>
      <c r="C3069" s="1">
        <v>-385.09</v>
      </c>
      <c r="D3069" s="1">
        <v>4573.05</v>
      </c>
      <c r="E3069" s="42">
        <v>385.09</v>
      </c>
      <c r="F3069" s="241" t="s">
        <v>30</v>
      </c>
      <c r="G3069" s="242" t="s">
        <v>58</v>
      </c>
      <c r="H3069" s="243" t="s">
        <v>20</v>
      </c>
      <c r="I3069" s="13">
        <v>8</v>
      </c>
      <c r="J3069" s="14">
        <v>2015</v>
      </c>
      <c r="K3069" s="244" t="s">
        <v>70</v>
      </c>
      <c r="L3069" s="245" t="s">
        <v>177</v>
      </c>
      <c r="M3069" s="245" t="s">
        <v>299</v>
      </c>
      <c r="N3069" s="15" t="s">
        <v>28</v>
      </c>
      <c r="O3069" s="15" t="s">
        <v>29</v>
      </c>
      <c r="P3069" s="46" t="s">
        <v>161</v>
      </c>
      <c r="Q3069" s="46" t="s">
        <v>58</v>
      </c>
    </row>
    <row r="3070" spans="1:17" hidden="1">
      <c r="A3070" s="238">
        <v>42221</v>
      </c>
      <c r="B3070" t="s">
        <v>69</v>
      </c>
      <c r="C3070" s="1">
        <v>-334.54</v>
      </c>
      <c r="D3070" s="1">
        <v>4238.51</v>
      </c>
      <c r="E3070" s="42">
        <v>334.54</v>
      </c>
      <c r="F3070" s="241" t="s">
        <v>30</v>
      </c>
      <c r="G3070" s="242" t="s">
        <v>58</v>
      </c>
      <c r="H3070" s="243" t="s">
        <v>20</v>
      </c>
      <c r="I3070" s="13">
        <v>8</v>
      </c>
      <c r="J3070" s="14">
        <v>2015</v>
      </c>
      <c r="K3070" s="244" t="s">
        <v>70</v>
      </c>
      <c r="L3070" s="245" t="s">
        <v>71</v>
      </c>
      <c r="M3070" s="245" t="s">
        <v>299</v>
      </c>
      <c r="N3070" s="15" t="s">
        <v>28</v>
      </c>
      <c r="O3070" s="15" t="s">
        <v>29</v>
      </c>
      <c r="P3070" s="46" t="s">
        <v>161</v>
      </c>
      <c r="Q3070" s="46" t="s">
        <v>58</v>
      </c>
    </row>
    <row r="3071" spans="1:17" hidden="1">
      <c r="A3071" s="238">
        <v>42222</v>
      </c>
      <c r="B3071" t="s">
        <v>25</v>
      </c>
      <c r="C3071" s="1">
        <v>183.34</v>
      </c>
      <c r="D3071" s="1">
        <v>4421.8500000000004</v>
      </c>
      <c r="E3071" s="42">
        <v>-183.34</v>
      </c>
      <c r="F3071" s="241" t="s">
        <v>18</v>
      </c>
      <c r="G3071" s="242" t="s">
        <v>58</v>
      </c>
      <c r="H3071" s="243" t="s">
        <v>20</v>
      </c>
      <c r="I3071" s="13">
        <v>8</v>
      </c>
      <c r="J3071" s="14">
        <v>2015</v>
      </c>
      <c r="K3071" s="244" t="s">
        <v>26</v>
      </c>
      <c r="L3071" s="245" t="s">
        <v>27</v>
      </c>
      <c r="M3071" s="245" t="s">
        <v>27</v>
      </c>
      <c r="N3071" s="15" t="s">
        <v>28</v>
      </c>
      <c r="O3071" s="15" t="s">
        <v>29</v>
      </c>
      <c r="P3071" s="46" t="s">
        <v>163</v>
      </c>
      <c r="Q3071" s="46" t="s">
        <v>58</v>
      </c>
    </row>
    <row r="3072" spans="1:17" hidden="1">
      <c r="A3072" s="238">
        <v>42222</v>
      </c>
      <c r="B3072" t="s">
        <v>2249</v>
      </c>
      <c r="C3072" s="1">
        <v>-1000</v>
      </c>
      <c r="D3072" s="1">
        <v>3421.85</v>
      </c>
      <c r="E3072" s="42">
        <v>1000</v>
      </c>
      <c r="F3072" s="241" t="s">
        <v>30</v>
      </c>
      <c r="G3072" s="242" t="s">
        <v>58</v>
      </c>
      <c r="H3072" s="243" t="s">
        <v>20</v>
      </c>
      <c r="I3072" s="13">
        <v>8</v>
      </c>
      <c r="J3072" s="14">
        <v>2015</v>
      </c>
      <c r="K3072" s="244" t="s">
        <v>158</v>
      </c>
      <c r="L3072" s="245" t="s">
        <v>59</v>
      </c>
      <c r="M3072" s="245" t="s">
        <v>23</v>
      </c>
      <c r="N3072" s="15" t="s">
        <v>20</v>
      </c>
      <c r="O3072" s="15" t="s">
        <v>24</v>
      </c>
      <c r="P3072" s="46" t="s">
        <v>168</v>
      </c>
      <c r="Q3072" s="46" t="s">
        <v>58</v>
      </c>
    </row>
    <row r="3073" spans="1:17" hidden="1">
      <c r="A3073" s="238">
        <v>42222</v>
      </c>
      <c r="B3073" t="s">
        <v>50</v>
      </c>
      <c r="C3073" s="1">
        <v>-15</v>
      </c>
      <c r="D3073" s="1">
        <v>3406.85</v>
      </c>
      <c r="E3073" s="42">
        <v>15</v>
      </c>
      <c r="F3073" s="241" t="s">
        <v>30</v>
      </c>
      <c r="G3073" s="242" t="s">
        <v>58</v>
      </c>
      <c r="H3073" s="243" t="s">
        <v>20</v>
      </c>
      <c r="I3073" s="13">
        <v>8</v>
      </c>
      <c r="J3073" s="14">
        <v>2015</v>
      </c>
      <c r="K3073" s="244" t="s">
        <v>53</v>
      </c>
      <c r="L3073" s="245" t="s">
        <v>52</v>
      </c>
      <c r="M3073" s="245" t="s">
        <v>23</v>
      </c>
      <c r="N3073" s="15" t="s">
        <v>28</v>
      </c>
      <c r="O3073" s="15" t="s">
        <v>29</v>
      </c>
      <c r="P3073" s="46" t="s">
        <v>161</v>
      </c>
      <c r="Q3073" s="46" t="s">
        <v>58</v>
      </c>
    </row>
    <row r="3074" spans="1:17" hidden="1">
      <c r="A3074" s="238">
        <v>42223</v>
      </c>
      <c r="B3074" t="s">
        <v>25</v>
      </c>
      <c r="C3074" s="1">
        <v>1074.83</v>
      </c>
      <c r="D3074" s="1">
        <v>4481.68</v>
      </c>
      <c r="E3074" s="42">
        <v>-1074.83</v>
      </c>
      <c r="F3074" s="241" t="s">
        <v>18</v>
      </c>
      <c r="G3074" s="242" t="s">
        <v>58</v>
      </c>
      <c r="H3074" s="243" t="s">
        <v>20</v>
      </c>
      <c r="I3074" s="13">
        <v>8</v>
      </c>
      <c r="J3074" s="14">
        <v>2015</v>
      </c>
      <c r="K3074" s="244" t="s">
        <v>26</v>
      </c>
      <c r="L3074" s="245" t="s">
        <v>27</v>
      </c>
      <c r="M3074" s="245" t="s">
        <v>27</v>
      </c>
      <c r="N3074" s="15" t="s">
        <v>28</v>
      </c>
      <c r="O3074" s="15" t="s">
        <v>29</v>
      </c>
      <c r="P3074" s="46" t="s">
        <v>163</v>
      </c>
      <c r="Q3074" s="46" t="s">
        <v>58</v>
      </c>
    </row>
    <row r="3075" spans="1:17" hidden="1">
      <c r="A3075" s="238">
        <v>42223</v>
      </c>
      <c r="B3075" t="s">
        <v>2250</v>
      </c>
      <c r="C3075" s="1">
        <v>500</v>
      </c>
      <c r="D3075" s="1">
        <v>4981.68</v>
      </c>
      <c r="E3075" s="42">
        <v>-500</v>
      </c>
      <c r="F3075" s="241" t="s">
        <v>18</v>
      </c>
      <c r="G3075" s="242" t="s">
        <v>58</v>
      </c>
      <c r="H3075" s="243" t="s">
        <v>20</v>
      </c>
      <c r="I3075" s="13">
        <v>8</v>
      </c>
      <c r="J3075" s="14">
        <v>2015</v>
      </c>
      <c r="K3075" s="244" t="s">
        <v>21</v>
      </c>
      <c r="L3075" s="245" t="s">
        <v>22</v>
      </c>
      <c r="M3075" s="245" t="s">
        <v>23</v>
      </c>
      <c r="N3075" s="15" t="s">
        <v>20</v>
      </c>
      <c r="O3075" s="15" t="s">
        <v>24</v>
      </c>
      <c r="P3075" s="46" t="s">
        <v>171</v>
      </c>
      <c r="Q3075" s="46" t="s">
        <v>58</v>
      </c>
    </row>
    <row r="3076" spans="1:17" hidden="1">
      <c r="A3076" s="238">
        <v>42223</v>
      </c>
      <c r="B3076" t="s">
        <v>2251</v>
      </c>
      <c r="C3076" s="1">
        <v>-116.33</v>
      </c>
      <c r="D3076" s="1">
        <v>4865.3500000000004</v>
      </c>
      <c r="E3076" s="42">
        <v>116.33</v>
      </c>
      <c r="F3076" s="241" t="s">
        <v>30</v>
      </c>
      <c r="G3076" s="242" t="s">
        <v>58</v>
      </c>
      <c r="H3076" s="243" t="s">
        <v>20</v>
      </c>
      <c r="I3076" s="13">
        <v>8</v>
      </c>
      <c r="J3076" s="14">
        <v>2015</v>
      </c>
      <c r="K3076" s="244" t="s">
        <v>56</v>
      </c>
      <c r="L3076" s="245" t="s">
        <v>57</v>
      </c>
      <c r="M3076" s="245" t="s">
        <v>302</v>
      </c>
      <c r="N3076" s="15" t="s">
        <v>28</v>
      </c>
      <c r="O3076" s="15" t="s">
        <v>29</v>
      </c>
      <c r="P3076" s="46" t="s">
        <v>161</v>
      </c>
      <c r="Q3076" s="46" t="s">
        <v>58</v>
      </c>
    </row>
    <row r="3077" spans="1:17" hidden="1">
      <c r="A3077" s="238">
        <v>42226</v>
      </c>
      <c r="B3077" t="s">
        <v>2252</v>
      </c>
      <c r="C3077" s="1">
        <v>5102.3500000000004</v>
      </c>
      <c r="D3077" s="1">
        <v>9967.7000000000007</v>
      </c>
      <c r="E3077" s="42">
        <v>-5102.3500000000004</v>
      </c>
      <c r="F3077" s="241" t="s">
        <v>18</v>
      </c>
      <c r="G3077" s="242" t="s">
        <v>58</v>
      </c>
      <c r="H3077" s="243" t="s">
        <v>20</v>
      </c>
      <c r="I3077" s="13">
        <v>8</v>
      </c>
      <c r="J3077" s="14">
        <v>2015</v>
      </c>
      <c r="K3077" s="244" t="s">
        <v>26</v>
      </c>
      <c r="L3077" s="245" t="s">
        <v>54</v>
      </c>
      <c r="M3077" s="245" t="s">
        <v>279</v>
      </c>
      <c r="N3077" s="15" t="s">
        <v>28</v>
      </c>
      <c r="O3077" s="15" t="s">
        <v>29</v>
      </c>
      <c r="P3077" s="46" t="s">
        <v>163</v>
      </c>
      <c r="Q3077" s="46" t="s">
        <v>58</v>
      </c>
    </row>
    <row r="3078" spans="1:17" hidden="1">
      <c r="A3078" s="238">
        <v>42226</v>
      </c>
      <c r="B3078" t="s">
        <v>2253</v>
      </c>
      <c r="C3078" s="1">
        <v>438</v>
      </c>
      <c r="D3078" s="1">
        <v>10405.700000000001</v>
      </c>
      <c r="E3078" s="42">
        <v>-438</v>
      </c>
      <c r="F3078" s="241" t="s">
        <v>18</v>
      </c>
      <c r="G3078" s="242" t="s">
        <v>58</v>
      </c>
      <c r="H3078" s="243" t="s">
        <v>20</v>
      </c>
      <c r="I3078" s="13">
        <v>8</v>
      </c>
      <c r="J3078" s="14">
        <v>2015</v>
      </c>
      <c r="K3078" s="244" t="s">
        <v>19</v>
      </c>
      <c r="L3078" s="245" t="s">
        <v>59</v>
      </c>
      <c r="M3078" s="245" t="s">
        <v>23</v>
      </c>
      <c r="N3078" s="15" t="s">
        <v>20</v>
      </c>
      <c r="O3078" s="15" t="s">
        <v>24</v>
      </c>
      <c r="P3078" s="46" t="s">
        <v>157</v>
      </c>
      <c r="Q3078" s="46" t="s">
        <v>58</v>
      </c>
    </row>
    <row r="3079" spans="1:17" hidden="1">
      <c r="A3079" s="238">
        <v>42226</v>
      </c>
      <c r="B3079" t="s">
        <v>2254</v>
      </c>
      <c r="C3079" s="1">
        <v>391.24</v>
      </c>
      <c r="D3079" s="1">
        <v>10796.94</v>
      </c>
      <c r="E3079" s="42">
        <v>-391.24</v>
      </c>
      <c r="F3079" s="241" t="s">
        <v>18</v>
      </c>
      <c r="G3079" s="242" t="s">
        <v>58</v>
      </c>
      <c r="H3079" s="243" t="s">
        <v>20</v>
      </c>
      <c r="I3079" s="13">
        <v>8</v>
      </c>
      <c r="J3079" s="14">
        <v>2015</v>
      </c>
      <c r="K3079" s="244" t="s">
        <v>26</v>
      </c>
      <c r="L3079" s="245" t="s">
        <v>165</v>
      </c>
      <c r="M3079" s="245" t="s">
        <v>270</v>
      </c>
      <c r="N3079" s="15" t="s">
        <v>28</v>
      </c>
      <c r="O3079" s="15" t="s">
        <v>29</v>
      </c>
      <c r="P3079" s="46" t="s">
        <v>163</v>
      </c>
      <c r="Q3079" s="46" t="s">
        <v>58</v>
      </c>
    </row>
    <row r="3080" spans="1:17" hidden="1">
      <c r="A3080" s="238">
        <v>42226</v>
      </c>
      <c r="B3080" t="s">
        <v>25</v>
      </c>
      <c r="C3080" s="1">
        <v>275.72000000000003</v>
      </c>
      <c r="D3080" s="1">
        <v>11072.66</v>
      </c>
      <c r="E3080" s="42">
        <v>-275.72000000000003</v>
      </c>
      <c r="F3080" s="241" t="s">
        <v>18</v>
      </c>
      <c r="G3080" s="242" t="s">
        <v>58</v>
      </c>
      <c r="H3080" s="243" t="s">
        <v>20</v>
      </c>
      <c r="I3080" s="13">
        <v>8</v>
      </c>
      <c r="J3080" s="14">
        <v>2015</v>
      </c>
      <c r="K3080" s="244" t="s">
        <v>26</v>
      </c>
      <c r="L3080" s="245" t="s">
        <v>27</v>
      </c>
      <c r="M3080" s="245" t="s">
        <v>27</v>
      </c>
      <c r="N3080" s="15" t="s">
        <v>28</v>
      </c>
      <c r="O3080" s="15" t="s">
        <v>29</v>
      </c>
      <c r="P3080" s="46" t="s">
        <v>163</v>
      </c>
      <c r="Q3080" s="46" t="s">
        <v>58</v>
      </c>
    </row>
    <row r="3081" spans="1:17" hidden="1">
      <c r="A3081" s="238">
        <v>42226</v>
      </c>
      <c r="B3081" t="s">
        <v>2255</v>
      </c>
      <c r="C3081" s="1">
        <v>236.1</v>
      </c>
      <c r="D3081" s="1">
        <v>11308.76</v>
      </c>
      <c r="E3081" s="42">
        <v>-236.1</v>
      </c>
      <c r="F3081" s="241" t="s">
        <v>18</v>
      </c>
      <c r="G3081" s="242" t="s">
        <v>58</v>
      </c>
      <c r="H3081" s="243" t="s">
        <v>20</v>
      </c>
      <c r="I3081" s="13">
        <v>8</v>
      </c>
      <c r="J3081" s="14">
        <v>2015</v>
      </c>
      <c r="K3081" s="244" t="s">
        <v>26</v>
      </c>
      <c r="L3081" s="245" t="s">
        <v>166</v>
      </c>
      <c r="M3081" s="245" t="s">
        <v>266</v>
      </c>
      <c r="N3081" s="15" t="s">
        <v>28</v>
      </c>
      <c r="O3081" s="15" t="s">
        <v>29</v>
      </c>
      <c r="P3081" s="46" t="s">
        <v>163</v>
      </c>
      <c r="Q3081" s="46" t="s">
        <v>58</v>
      </c>
    </row>
    <row r="3082" spans="1:17" hidden="1">
      <c r="A3082" s="238">
        <v>42226</v>
      </c>
      <c r="B3082" t="s">
        <v>2256</v>
      </c>
      <c r="C3082" s="1">
        <v>184</v>
      </c>
      <c r="D3082" s="1">
        <v>11492.76</v>
      </c>
      <c r="E3082" s="42">
        <v>-184</v>
      </c>
      <c r="F3082" s="241" t="s">
        <v>18</v>
      </c>
      <c r="G3082" s="242" t="s">
        <v>58</v>
      </c>
      <c r="H3082" s="243" t="s">
        <v>20</v>
      </c>
      <c r="I3082" s="13">
        <v>8</v>
      </c>
      <c r="J3082" s="14">
        <v>2015</v>
      </c>
      <c r="K3082" s="244" t="s">
        <v>158</v>
      </c>
      <c r="L3082" s="245" t="s">
        <v>59</v>
      </c>
      <c r="M3082" s="245" t="s">
        <v>23</v>
      </c>
      <c r="N3082" s="15" t="s">
        <v>20</v>
      </c>
      <c r="O3082" s="15" t="s">
        <v>24</v>
      </c>
      <c r="P3082" s="46" t="s">
        <v>169</v>
      </c>
      <c r="Q3082" s="46" t="s">
        <v>58</v>
      </c>
    </row>
    <row r="3083" spans="1:17" hidden="1">
      <c r="A3083" s="238">
        <v>42226</v>
      </c>
      <c r="B3083" t="s">
        <v>2257</v>
      </c>
      <c r="C3083" s="1">
        <v>176.12</v>
      </c>
      <c r="D3083" s="1">
        <v>11668.88</v>
      </c>
      <c r="E3083" s="42">
        <v>-176.12</v>
      </c>
      <c r="F3083" s="241" t="s">
        <v>18</v>
      </c>
      <c r="G3083" s="242" t="s">
        <v>58</v>
      </c>
      <c r="H3083" s="243" t="s">
        <v>20</v>
      </c>
      <c r="I3083" s="13">
        <v>8</v>
      </c>
      <c r="J3083" s="14">
        <v>2015</v>
      </c>
      <c r="K3083" s="244" t="s">
        <v>26</v>
      </c>
      <c r="L3083" s="245" t="s">
        <v>162</v>
      </c>
      <c r="M3083" s="245" t="s">
        <v>264</v>
      </c>
      <c r="N3083" s="15" t="s">
        <v>28</v>
      </c>
      <c r="O3083" s="15" t="s">
        <v>29</v>
      </c>
      <c r="P3083" s="46" t="s">
        <v>163</v>
      </c>
      <c r="Q3083" s="46" t="s">
        <v>58</v>
      </c>
    </row>
    <row r="3084" spans="1:17" hidden="1">
      <c r="A3084" s="238">
        <v>42226</v>
      </c>
      <c r="B3084" t="s">
        <v>25</v>
      </c>
      <c r="C3084" s="1">
        <v>2.98</v>
      </c>
      <c r="D3084" s="1">
        <v>11671.86</v>
      </c>
      <c r="E3084" s="42">
        <v>-2.98</v>
      </c>
      <c r="F3084" s="241" t="s">
        <v>18</v>
      </c>
      <c r="G3084" s="242" t="s">
        <v>58</v>
      </c>
      <c r="H3084" s="243" t="s">
        <v>20</v>
      </c>
      <c r="I3084" s="13">
        <v>8</v>
      </c>
      <c r="J3084" s="14">
        <v>2015</v>
      </c>
      <c r="K3084" s="244" t="s">
        <v>26</v>
      </c>
      <c r="L3084" s="245" t="s">
        <v>27</v>
      </c>
      <c r="M3084" s="245" t="s">
        <v>27</v>
      </c>
      <c r="N3084" s="15" t="s">
        <v>28</v>
      </c>
      <c r="O3084" s="15" t="s">
        <v>29</v>
      </c>
      <c r="P3084" s="46" t="s">
        <v>163</v>
      </c>
      <c r="Q3084" s="46" t="s">
        <v>58</v>
      </c>
    </row>
    <row r="3085" spans="1:17" hidden="1">
      <c r="A3085" s="238">
        <v>42226</v>
      </c>
      <c r="B3085" t="s">
        <v>2258</v>
      </c>
      <c r="C3085" s="1">
        <v>-440</v>
      </c>
      <c r="D3085" s="1">
        <v>11231.86</v>
      </c>
      <c r="E3085" s="42">
        <v>440</v>
      </c>
      <c r="F3085" s="241" t="s">
        <v>30</v>
      </c>
      <c r="G3085" s="242" t="s">
        <v>58</v>
      </c>
      <c r="H3085" s="243" t="s">
        <v>20</v>
      </c>
      <c r="I3085" s="13">
        <v>8</v>
      </c>
      <c r="J3085" s="14">
        <v>2015</v>
      </c>
      <c r="K3085" s="244" t="s">
        <v>106</v>
      </c>
      <c r="L3085" s="245" t="s">
        <v>52</v>
      </c>
      <c r="M3085" s="245" t="s">
        <v>23</v>
      </c>
      <c r="N3085" s="15" t="s">
        <v>20</v>
      </c>
      <c r="O3085" s="15" t="s">
        <v>24</v>
      </c>
      <c r="P3085" s="46" t="s">
        <v>172</v>
      </c>
      <c r="Q3085" s="46" t="s">
        <v>58</v>
      </c>
    </row>
    <row r="3086" spans="1:17" hidden="1">
      <c r="A3086" s="238">
        <v>42226</v>
      </c>
      <c r="B3086" t="s">
        <v>2259</v>
      </c>
      <c r="C3086" s="1">
        <v>-4000</v>
      </c>
      <c r="D3086" s="1">
        <v>7231.86</v>
      </c>
      <c r="E3086" s="42">
        <v>4000</v>
      </c>
      <c r="F3086" s="241" t="s">
        <v>30</v>
      </c>
      <c r="G3086" s="242" t="s">
        <v>58</v>
      </c>
      <c r="H3086" s="243" t="s">
        <v>20</v>
      </c>
      <c r="I3086" s="13">
        <v>8</v>
      </c>
      <c r="J3086" s="14">
        <v>2015</v>
      </c>
      <c r="K3086" s="244" t="s">
        <v>19</v>
      </c>
      <c r="L3086" s="245" t="s">
        <v>59</v>
      </c>
      <c r="M3086" s="245" t="s">
        <v>23</v>
      </c>
      <c r="N3086" s="15" t="s">
        <v>20</v>
      </c>
      <c r="O3086" s="15" t="s">
        <v>24</v>
      </c>
      <c r="P3086" s="46" t="s">
        <v>60</v>
      </c>
      <c r="Q3086" s="46" t="s">
        <v>58</v>
      </c>
    </row>
    <row r="3087" spans="1:17" hidden="1">
      <c r="A3087" s="238">
        <v>42226</v>
      </c>
      <c r="B3087" t="s">
        <v>2260</v>
      </c>
      <c r="C3087" s="1">
        <v>-1400</v>
      </c>
      <c r="D3087" s="1">
        <v>5831.86</v>
      </c>
      <c r="E3087" s="42">
        <v>1400</v>
      </c>
      <c r="F3087" s="241" t="s">
        <v>30</v>
      </c>
      <c r="G3087" s="242" t="s">
        <v>58</v>
      </c>
      <c r="H3087" s="243" t="s">
        <v>20</v>
      </c>
      <c r="I3087" s="13">
        <v>8</v>
      </c>
      <c r="J3087" s="14">
        <v>2015</v>
      </c>
      <c r="K3087" s="244" t="s">
        <v>100</v>
      </c>
      <c r="L3087" s="245" t="s">
        <v>101</v>
      </c>
      <c r="M3087" s="245" t="s">
        <v>23</v>
      </c>
      <c r="N3087" s="15" t="s">
        <v>28</v>
      </c>
      <c r="O3087" s="15" t="s">
        <v>24</v>
      </c>
      <c r="P3087" s="46" t="s">
        <v>2191</v>
      </c>
      <c r="Q3087" s="46" t="s">
        <v>58</v>
      </c>
    </row>
    <row r="3088" spans="1:17" hidden="1">
      <c r="A3088" s="238">
        <v>42226</v>
      </c>
      <c r="B3088" t="s">
        <v>2261</v>
      </c>
      <c r="C3088" s="1">
        <v>-3000</v>
      </c>
      <c r="D3088" s="1">
        <v>2831.86</v>
      </c>
      <c r="E3088" s="42">
        <v>3000</v>
      </c>
      <c r="F3088" s="241" t="s">
        <v>30</v>
      </c>
      <c r="G3088" s="242" t="s">
        <v>58</v>
      </c>
      <c r="H3088" s="243" t="s">
        <v>20</v>
      </c>
      <c r="I3088" s="13">
        <v>8</v>
      </c>
      <c r="J3088" s="14">
        <v>2015</v>
      </c>
      <c r="K3088" s="244" t="s">
        <v>19</v>
      </c>
      <c r="L3088" s="245" t="s">
        <v>59</v>
      </c>
      <c r="M3088" s="245" t="s">
        <v>23</v>
      </c>
      <c r="N3088" s="15" t="s">
        <v>20</v>
      </c>
      <c r="O3088" s="15" t="s">
        <v>24</v>
      </c>
      <c r="P3088" s="46" t="s">
        <v>60</v>
      </c>
      <c r="Q3088" s="46" t="s">
        <v>58</v>
      </c>
    </row>
    <row r="3089" spans="1:17" hidden="1">
      <c r="A3089" s="238">
        <v>42226</v>
      </c>
      <c r="B3089" t="s">
        <v>2262</v>
      </c>
      <c r="C3089" s="1">
        <v>-569.28</v>
      </c>
      <c r="D3089" s="1">
        <v>2262.58</v>
      </c>
      <c r="E3089" s="42">
        <v>569.28</v>
      </c>
      <c r="F3089" s="241" t="s">
        <v>30</v>
      </c>
      <c r="G3089" s="242" t="s">
        <v>58</v>
      </c>
      <c r="H3089" s="243" t="s">
        <v>20</v>
      </c>
      <c r="I3089" s="13">
        <v>8</v>
      </c>
      <c r="J3089" s="14">
        <v>2015</v>
      </c>
      <c r="K3089" s="244" t="s">
        <v>197</v>
      </c>
      <c r="L3089" s="245" t="s">
        <v>200</v>
      </c>
      <c r="M3089" s="245" t="s">
        <v>281</v>
      </c>
      <c r="N3089" s="15" t="s">
        <v>28</v>
      </c>
      <c r="O3089" s="15" t="s">
        <v>29</v>
      </c>
      <c r="P3089" s="46" t="s">
        <v>161</v>
      </c>
      <c r="Q3089" s="46" t="s">
        <v>58</v>
      </c>
    </row>
    <row r="3090" spans="1:17" hidden="1">
      <c r="A3090" s="238">
        <v>42226</v>
      </c>
      <c r="B3090" t="s">
        <v>2263</v>
      </c>
      <c r="C3090" s="1">
        <v>-400</v>
      </c>
      <c r="D3090" s="1">
        <v>1862.58</v>
      </c>
      <c r="E3090" s="42">
        <v>400</v>
      </c>
      <c r="F3090" s="241" t="s">
        <v>30</v>
      </c>
      <c r="G3090" s="242" t="s">
        <v>58</v>
      </c>
      <c r="H3090" s="243" t="s">
        <v>20</v>
      </c>
      <c r="I3090" s="13">
        <v>8</v>
      </c>
      <c r="J3090" s="14">
        <v>2015</v>
      </c>
      <c r="K3090" s="244" t="s">
        <v>34</v>
      </c>
      <c r="L3090" s="245" t="s">
        <v>35</v>
      </c>
      <c r="M3090" s="245" t="s">
        <v>299</v>
      </c>
      <c r="N3090" s="15" t="s">
        <v>28</v>
      </c>
      <c r="O3090" s="15" t="s">
        <v>29</v>
      </c>
      <c r="P3090" s="46" t="s">
        <v>161</v>
      </c>
      <c r="Q3090" s="46" t="s">
        <v>58</v>
      </c>
    </row>
    <row r="3091" spans="1:17" hidden="1">
      <c r="A3091" s="238">
        <v>42227</v>
      </c>
      <c r="B3091" t="s">
        <v>2264</v>
      </c>
      <c r="C3091" s="1">
        <v>2000</v>
      </c>
      <c r="D3091" s="1">
        <v>3862.58</v>
      </c>
      <c r="E3091" s="42">
        <v>-2000</v>
      </c>
      <c r="F3091" s="241" t="s">
        <v>18</v>
      </c>
      <c r="G3091" s="242" t="s">
        <v>58</v>
      </c>
      <c r="H3091" s="243" t="s">
        <v>20</v>
      </c>
      <c r="I3091" s="13">
        <v>8</v>
      </c>
      <c r="J3091" s="14">
        <v>2015</v>
      </c>
      <c r="K3091" s="244" t="s">
        <v>19</v>
      </c>
      <c r="L3091" s="245" t="s">
        <v>59</v>
      </c>
      <c r="M3091" s="245" t="s">
        <v>23</v>
      </c>
      <c r="N3091" s="15" t="s">
        <v>20</v>
      </c>
      <c r="O3091" s="15" t="s">
        <v>24</v>
      </c>
      <c r="P3091" s="46" t="s">
        <v>157</v>
      </c>
      <c r="Q3091" s="46" t="s">
        <v>58</v>
      </c>
    </row>
    <row r="3092" spans="1:17" hidden="1">
      <c r="A3092" s="238">
        <v>42227</v>
      </c>
      <c r="B3092" t="s">
        <v>2265</v>
      </c>
      <c r="C3092" s="1">
        <v>1629.21</v>
      </c>
      <c r="D3092" s="1">
        <v>5491.79</v>
      </c>
      <c r="E3092" s="42">
        <v>-1629.21</v>
      </c>
      <c r="F3092" s="241" t="s">
        <v>18</v>
      </c>
      <c r="G3092" s="242" t="s">
        <v>58</v>
      </c>
      <c r="H3092" s="243" t="s">
        <v>20</v>
      </c>
      <c r="I3092" s="13">
        <v>8</v>
      </c>
      <c r="J3092" s="14">
        <v>2015</v>
      </c>
      <c r="K3092" s="244" t="s">
        <v>26</v>
      </c>
      <c r="L3092" s="245" t="s">
        <v>54</v>
      </c>
      <c r="M3092" s="245" t="s">
        <v>279</v>
      </c>
      <c r="N3092" s="15" t="s">
        <v>28</v>
      </c>
      <c r="O3092" s="15" t="s">
        <v>29</v>
      </c>
      <c r="P3092" s="46" t="s">
        <v>163</v>
      </c>
      <c r="Q3092" s="46" t="s">
        <v>58</v>
      </c>
    </row>
    <row r="3093" spans="1:17" hidden="1">
      <c r="A3093" s="238">
        <v>42227</v>
      </c>
      <c r="B3093" t="s">
        <v>2266</v>
      </c>
      <c r="C3093" s="1">
        <v>1521</v>
      </c>
      <c r="D3093" s="1">
        <v>7012.79</v>
      </c>
      <c r="E3093" s="42">
        <v>-1521</v>
      </c>
      <c r="F3093" s="241" t="s">
        <v>18</v>
      </c>
      <c r="G3093" s="242" t="s">
        <v>58</v>
      </c>
      <c r="H3093" s="243" t="s">
        <v>20</v>
      </c>
      <c r="I3093" s="13">
        <v>8</v>
      </c>
      <c r="J3093" s="14">
        <v>2015</v>
      </c>
      <c r="K3093" s="244" t="s">
        <v>21</v>
      </c>
      <c r="L3093" s="245" t="s">
        <v>22</v>
      </c>
      <c r="M3093" s="245" t="s">
        <v>23</v>
      </c>
      <c r="N3093" s="15" t="s">
        <v>20</v>
      </c>
      <c r="O3093" s="15" t="s">
        <v>24</v>
      </c>
      <c r="P3093" s="46" t="s">
        <v>171</v>
      </c>
      <c r="Q3093" s="46" t="s">
        <v>58</v>
      </c>
    </row>
    <row r="3094" spans="1:17" hidden="1">
      <c r="A3094" s="238">
        <v>42227</v>
      </c>
      <c r="B3094" t="s">
        <v>25</v>
      </c>
      <c r="C3094" s="1">
        <v>431.08</v>
      </c>
      <c r="D3094" s="1">
        <v>7443.87</v>
      </c>
      <c r="E3094" s="42">
        <v>-431.08</v>
      </c>
      <c r="F3094" s="241" t="s">
        <v>18</v>
      </c>
      <c r="G3094" s="242" t="s">
        <v>58</v>
      </c>
      <c r="H3094" s="243" t="s">
        <v>20</v>
      </c>
      <c r="I3094" s="13">
        <v>8</v>
      </c>
      <c r="J3094" s="14">
        <v>2015</v>
      </c>
      <c r="K3094" s="244" t="s">
        <v>26</v>
      </c>
      <c r="L3094" s="245" t="s">
        <v>27</v>
      </c>
      <c r="M3094" s="245" t="s">
        <v>27</v>
      </c>
      <c r="N3094" s="15" t="s">
        <v>28</v>
      </c>
      <c r="O3094" s="15" t="s">
        <v>29</v>
      </c>
      <c r="P3094" s="46" t="s">
        <v>163</v>
      </c>
      <c r="Q3094" s="46" t="s">
        <v>58</v>
      </c>
    </row>
    <row r="3095" spans="1:17" hidden="1">
      <c r="A3095" s="238">
        <v>42227</v>
      </c>
      <c r="B3095" t="s">
        <v>2267</v>
      </c>
      <c r="C3095" s="1">
        <v>-1000</v>
      </c>
      <c r="D3095" s="1">
        <v>6443.87</v>
      </c>
      <c r="E3095" s="42">
        <v>1000</v>
      </c>
      <c r="F3095" s="241" t="s">
        <v>30</v>
      </c>
      <c r="G3095" s="242" t="s">
        <v>58</v>
      </c>
      <c r="H3095" s="243" t="s">
        <v>20</v>
      </c>
      <c r="I3095" s="13">
        <v>8</v>
      </c>
      <c r="J3095" s="14">
        <v>2015</v>
      </c>
      <c r="K3095" s="244" t="s">
        <v>19</v>
      </c>
      <c r="L3095" s="245" t="s">
        <v>59</v>
      </c>
      <c r="M3095" s="245" t="s">
        <v>23</v>
      </c>
      <c r="N3095" s="15" t="s">
        <v>20</v>
      </c>
      <c r="O3095" s="15" t="s">
        <v>24</v>
      </c>
      <c r="P3095" s="46" t="s">
        <v>60</v>
      </c>
      <c r="Q3095" s="46" t="s">
        <v>58</v>
      </c>
    </row>
    <row r="3096" spans="1:17" hidden="1">
      <c r="A3096" s="238">
        <v>42227</v>
      </c>
      <c r="B3096" t="s">
        <v>2268</v>
      </c>
      <c r="C3096" s="1">
        <v>-5000</v>
      </c>
      <c r="D3096" s="1">
        <v>1443.87</v>
      </c>
      <c r="E3096" s="42">
        <v>5000</v>
      </c>
      <c r="F3096" s="241" t="s">
        <v>30</v>
      </c>
      <c r="G3096" s="242" t="s">
        <v>58</v>
      </c>
      <c r="H3096" s="243" t="s">
        <v>20</v>
      </c>
      <c r="I3096" s="13">
        <v>8</v>
      </c>
      <c r="J3096" s="14">
        <v>2015</v>
      </c>
      <c r="K3096" s="244" t="s">
        <v>31</v>
      </c>
      <c r="L3096" s="245" t="s">
        <v>174</v>
      </c>
      <c r="M3096" s="245" t="s">
        <v>23</v>
      </c>
      <c r="N3096" s="15" t="s">
        <v>28</v>
      </c>
      <c r="O3096" s="15" t="s">
        <v>24</v>
      </c>
      <c r="P3096" s="46" t="s">
        <v>161</v>
      </c>
      <c r="Q3096" s="46" t="s">
        <v>58</v>
      </c>
    </row>
    <row r="3097" spans="1:17" hidden="1">
      <c r="A3097" s="238">
        <v>42227</v>
      </c>
      <c r="B3097" t="s">
        <v>69</v>
      </c>
      <c r="C3097" s="1">
        <v>-506.4</v>
      </c>
      <c r="D3097" s="1">
        <v>937.47</v>
      </c>
      <c r="E3097" s="42">
        <v>506.4</v>
      </c>
      <c r="F3097" s="241" t="s">
        <v>30</v>
      </c>
      <c r="G3097" s="242" t="s">
        <v>58</v>
      </c>
      <c r="H3097" s="243" t="s">
        <v>20</v>
      </c>
      <c r="I3097" s="13">
        <v>8</v>
      </c>
      <c r="J3097" s="14">
        <v>2015</v>
      </c>
      <c r="K3097" s="244" t="s">
        <v>70</v>
      </c>
      <c r="L3097" s="245" t="s">
        <v>614</v>
      </c>
      <c r="M3097" s="245" t="s">
        <v>281</v>
      </c>
      <c r="N3097" s="15" t="s">
        <v>28</v>
      </c>
      <c r="O3097" s="15" t="s">
        <v>29</v>
      </c>
      <c r="P3097" s="46" t="s">
        <v>161</v>
      </c>
      <c r="Q3097" s="46" t="s">
        <v>58</v>
      </c>
    </row>
    <row r="3098" spans="1:17" hidden="1">
      <c r="A3098" s="238">
        <v>42227</v>
      </c>
      <c r="B3098" t="s">
        <v>69</v>
      </c>
      <c r="C3098" s="1">
        <v>-374.44</v>
      </c>
      <c r="D3098" s="1">
        <v>563.03</v>
      </c>
      <c r="E3098" s="42">
        <v>374.44</v>
      </c>
      <c r="F3098" s="241" t="s">
        <v>30</v>
      </c>
      <c r="G3098" s="242" t="s">
        <v>58</v>
      </c>
      <c r="H3098" s="243" t="s">
        <v>20</v>
      </c>
      <c r="I3098" s="13">
        <v>8</v>
      </c>
      <c r="J3098" s="14">
        <v>2015</v>
      </c>
      <c r="K3098" s="244" t="s">
        <v>70</v>
      </c>
      <c r="L3098" s="245" t="s">
        <v>177</v>
      </c>
      <c r="M3098" s="245" t="s">
        <v>299</v>
      </c>
      <c r="N3098" s="15" t="s">
        <v>28</v>
      </c>
      <c r="O3098" s="15" t="s">
        <v>29</v>
      </c>
      <c r="P3098" s="46" t="s">
        <v>161</v>
      </c>
      <c r="Q3098" s="46" t="s">
        <v>58</v>
      </c>
    </row>
    <row r="3099" spans="1:17" hidden="1">
      <c r="A3099" s="238">
        <v>42227</v>
      </c>
      <c r="B3099" t="s">
        <v>50</v>
      </c>
      <c r="C3099" s="1">
        <v>-45</v>
      </c>
      <c r="D3099" s="1">
        <v>518.03</v>
      </c>
      <c r="E3099" s="42">
        <v>45</v>
      </c>
      <c r="F3099" s="241" t="s">
        <v>30</v>
      </c>
      <c r="G3099" s="242" t="s">
        <v>58</v>
      </c>
      <c r="H3099" s="243" t="s">
        <v>20</v>
      </c>
      <c r="I3099" s="13">
        <v>8</v>
      </c>
      <c r="J3099" s="14">
        <v>2015</v>
      </c>
      <c r="K3099" s="244" t="s">
        <v>51</v>
      </c>
      <c r="L3099" s="245" t="s">
        <v>52</v>
      </c>
      <c r="M3099" s="245" t="s">
        <v>23</v>
      </c>
      <c r="N3099" s="15" t="s">
        <v>28</v>
      </c>
      <c r="O3099" s="15" t="s">
        <v>29</v>
      </c>
      <c r="P3099" s="46" t="s">
        <v>161</v>
      </c>
      <c r="Q3099" s="46" t="s">
        <v>58</v>
      </c>
    </row>
    <row r="3100" spans="1:17" hidden="1">
      <c r="A3100" s="238">
        <v>42227</v>
      </c>
      <c r="B3100" t="s">
        <v>50</v>
      </c>
      <c r="C3100" s="1">
        <v>-15</v>
      </c>
      <c r="D3100" s="1">
        <v>503.03</v>
      </c>
      <c r="E3100" s="42">
        <v>15</v>
      </c>
      <c r="F3100" s="241" t="s">
        <v>30</v>
      </c>
      <c r="G3100" s="242" t="s">
        <v>58</v>
      </c>
      <c r="H3100" s="243" t="s">
        <v>20</v>
      </c>
      <c r="I3100" s="13">
        <v>8</v>
      </c>
      <c r="J3100" s="14">
        <v>2015</v>
      </c>
      <c r="K3100" s="244" t="s">
        <v>53</v>
      </c>
      <c r="L3100" s="245" t="s">
        <v>52</v>
      </c>
      <c r="M3100" s="245" t="s">
        <v>23</v>
      </c>
      <c r="N3100" s="15" t="s">
        <v>28</v>
      </c>
      <c r="O3100" s="15" t="s">
        <v>29</v>
      </c>
      <c r="P3100" s="46" t="s">
        <v>161</v>
      </c>
      <c r="Q3100" s="46" t="s">
        <v>58</v>
      </c>
    </row>
    <row r="3101" spans="1:17" hidden="1">
      <c r="A3101" s="238">
        <v>42228</v>
      </c>
      <c r="B3101" t="s">
        <v>2269</v>
      </c>
      <c r="C3101" s="1">
        <v>1655.36</v>
      </c>
      <c r="D3101" s="1">
        <v>2158.39</v>
      </c>
      <c r="E3101" s="42">
        <v>-1655.36</v>
      </c>
      <c r="F3101" s="241" t="s">
        <v>18</v>
      </c>
      <c r="G3101" s="242" t="s">
        <v>58</v>
      </c>
      <c r="H3101" s="243" t="s">
        <v>20</v>
      </c>
      <c r="I3101" s="13">
        <v>8</v>
      </c>
      <c r="J3101" s="14">
        <v>2015</v>
      </c>
      <c r="K3101" s="244" t="s">
        <v>26</v>
      </c>
      <c r="L3101" s="245" t="s">
        <v>54</v>
      </c>
      <c r="M3101" s="245" t="s">
        <v>279</v>
      </c>
      <c r="N3101" s="15" t="s">
        <v>28</v>
      </c>
      <c r="O3101" s="15" t="s">
        <v>29</v>
      </c>
      <c r="P3101" s="46" t="s">
        <v>163</v>
      </c>
      <c r="Q3101" s="46" t="s">
        <v>58</v>
      </c>
    </row>
    <row r="3102" spans="1:17" hidden="1">
      <c r="A3102" s="238">
        <v>42228</v>
      </c>
      <c r="B3102" t="s">
        <v>25</v>
      </c>
      <c r="C3102" s="1">
        <v>726.38</v>
      </c>
      <c r="D3102" s="1">
        <v>2884.77</v>
      </c>
      <c r="E3102" s="42">
        <v>-726.38</v>
      </c>
      <c r="F3102" s="241" t="s">
        <v>18</v>
      </c>
      <c r="G3102" s="242" t="s">
        <v>58</v>
      </c>
      <c r="H3102" s="243" t="s">
        <v>20</v>
      </c>
      <c r="I3102" s="13">
        <v>8</v>
      </c>
      <c r="J3102" s="14">
        <v>2015</v>
      </c>
      <c r="K3102" s="244" t="s">
        <v>26</v>
      </c>
      <c r="L3102" s="245" t="s">
        <v>27</v>
      </c>
      <c r="M3102" s="245" t="s">
        <v>27</v>
      </c>
      <c r="N3102" s="15" t="s">
        <v>28</v>
      </c>
      <c r="O3102" s="15" t="s">
        <v>29</v>
      </c>
      <c r="P3102" s="46" t="s">
        <v>163</v>
      </c>
      <c r="Q3102" s="46" t="s">
        <v>58</v>
      </c>
    </row>
    <row r="3103" spans="1:17" hidden="1">
      <c r="A3103" s="238">
        <v>42228</v>
      </c>
      <c r="B3103" t="s">
        <v>2270</v>
      </c>
      <c r="C3103" s="1">
        <v>-450</v>
      </c>
      <c r="D3103" s="1">
        <v>2434.77</v>
      </c>
      <c r="E3103" s="42">
        <v>450</v>
      </c>
      <c r="F3103" s="241" t="s">
        <v>30</v>
      </c>
      <c r="G3103" s="242" t="s">
        <v>58</v>
      </c>
      <c r="H3103" s="243" t="s">
        <v>20</v>
      </c>
      <c r="I3103" s="13">
        <v>8</v>
      </c>
      <c r="J3103" s="14">
        <v>2015</v>
      </c>
      <c r="K3103" s="244" t="s">
        <v>158</v>
      </c>
      <c r="L3103" s="245" t="s">
        <v>59</v>
      </c>
      <c r="M3103" s="245" t="s">
        <v>23</v>
      </c>
      <c r="N3103" s="15" t="s">
        <v>20</v>
      </c>
      <c r="O3103" s="15" t="s">
        <v>24</v>
      </c>
      <c r="P3103" s="46" t="s">
        <v>168</v>
      </c>
      <c r="Q3103" s="46" t="s">
        <v>58</v>
      </c>
    </row>
    <row r="3104" spans="1:17" hidden="1">
      <c r="A3104" s="238">
        <v>42228</v>
      </c>
      <c r="B3104" t="s">
        <v>2271</v>
      </c>
      <c r="C3104" s="1">
        <v>-2000</v>
      </c>
      <c r="D3104" s="1">
        <v>434.77</v>
      </c>
      <c r="E3104" s="42">
        <v>2000</v>
      </c>
      <c r="F3104" s="241" t="s">
        <v>30</v>
      </c>
      <c r="G3104" s="242" t="s">
        <v>58</v>
      </c>
      <c r="H3104" s="243" t="s">
        <v>20</v>
      </c>
      <c r="I3104" s="13">
        <v>8</v>
      </c>
      <c r="J3104" s="14">
        <v>2015</v>
      </c>
      <c r="K3104" s="244" t="s">
        <v>19</v>
      </c>
      <c r="L3104" s="245" t="s">
        <v>59</v>
      </c>
      <c r="M3104" s="245" t="s">
        <v>23</v>
      </c>
      <c r="N3104" s="15" t="s">
        <v>20</v>
      </c>
      <c r="O3104" s="15" t="s">
        <v>24</v>
      </c>
      <c r="P3104" s="46" t="s">
        <v>60</v>
      </c>
      <c r="Q3104" s="46" t="s">
        <v>58</v>
      </c>
    </row>
    <row r="3105" spans="1:17" hidden="1">
      <c r="A3105" s="238">
        <v>42228</v>
      </c>
      <c r="B3105" t="s">
        <v>50</v>
      </c>
      <c r="C3105" s="1">
        <v>-15</v>
      </c>
      <c r="D3105" s="1">
        <v>419.77</v>
      </c>
      <c r="E3105" s="42">
        <v>15</v>
      </c>
      <c r="F3105" s="241" t="s">
        <v>30</v>
      </c>
      <c r="G3105" s="242" t="s">
        <v>58</v>
      </c>
      <c r="H3105" s="243" t="s">
        <v>20</v>
      </c>
      <c r="I3105" s="13">
        <v>8</v>
      </c>
      <c r="J3105" s="14">
        <v>2015</v>
      </c>
      <c r="K3105" s="244" t="s">
        <v>53</v>
      </c>
      <c r="L3105" s="245" t="s">
        <v>52</v>
      </c>
      <c r="M3105" s="245" t="s">
        <v>23</v>
      </c>
      <c r="N3105" s="15" t="s">
        <v>28</v>
      </c>
      <c r="O3105" s="15" t="s">
        <v>29</v>
      </c>
      <c r="P3105" s="46" t="s">
        <v>161</v>
      </c>
      <c r="Q3105" s="46" t="s">
        <v>58</v>
      </c>
    </row>
    <row r="3106" spans="1:17" hidden="1">
      <c r="A3106" s="238">
        <v>42229</v>
      </c>
      <c r="B3106" t="s">
        <v>25</v>
      </c>
      <c r="C3106" s="1">
        <v>227.54</v>
      </c>
      <c r="D3106" s="1">
        <v>647.30999999999995</v>
      </c>
      <c r="E3106" s="42">
        <v>-227.54</v>
      </c>
      <c r="F3106" s="241" t="s">
        <v>18</v>
      </c>
      <c r="G3106" s="242" t="s">
        <v>58</v>
      </c>
      <c r="H3106" s="243" t="s">
        <v>20</v>
      </c>
      <c r="I3106" s="13">
        <v>8</v>
      </c>
      <c r="J3106" s="14">
        <v>2015</v>
      </c>
      <c r="K3106" s="244" t="s">
        <v>26</v>
      </c>
      <c r="L3106" s="245" t="s">
        <v>27</v>
      </c>
      <c r="M3106" s="245" t="s">
        <v>27</v>
      </c>
      <c r="N3106" s="15" t="s">
        <v>28</v>
      </c>
      <c r="O3106" s="15" t="s">
        <v>29</v>
      </c>
      <c r="P3106" s="46" t="s">
        <v>163</v>
      </c>
      <c r="Q3106" s="46" t="s">
        <v>58</v>
      </c>
    </row>
    <row r="3107" spans="1:17" hidden="1">
      <c r="A3107" s="238">
        <v>42229</v>
      </c>
      <c r="B3107" t="s">
        <v>50</v>
      </c>
      <c r="C3107" s="1">
        <v>-15</v>
      </c>
      <c r="D3107" s="1">
        <v>632.30999999999995</v>
      </c>
      <c r="E3107" s="42">
        <v>15</v>
      </c>
      <c r="F3107" s="241" t="s">
        <v>30</v>
      </c>
      <c r="G3107" s="242" t="s">
        <v>58</v>
      </c>
      <c r="H3107" s="243" t="s">
        <v>20</v>
      </c>
      <c r="I3107" s="13">
        <v>8</v>
      </c>
      <c r="J3107" s="14">
        <v>2015</v>
      </c>
      <c r="K3107" s="244" t="s">
        <v>53</v>
      </c>
      <c r="L3107" s="245" t="s">
        <v>52</v>
      </c>
      <c r="M3107" s="245" t="s">
        <v>23</v>
      </c>
      <c r="N3107" s="15" t="s">
        <v>28</v>
      </c>
      <c r="O3107" s="15" t="s">
        <v>29</v>
      </c>
      <c r="P3107" s="46" t="s">
        <v>161</v>
      </c>
      <c r="Q3107" s="46" t="s">
        <v>58</v>
      </c>
    </row>
    <row r="3108" spans="1:17" hidden="1">
      <c r="A3108" s="238">
        <v>42230</v>
      </c>
      <c r="B3108" t="s">
        <v>2272</v>
      </c>
      <c r="C3108" s="1">
        <v>446.16</v>
      </c>
      <c r="D3108" s="1">
        <v>1078.47</v>
      </c>
      <c r="E3108" s="42">
        <v>-446.16</v>
      </c>
      <c r="F3108" s="241" t="s">
        <v>18</v>
      </c>
      <c r="G3108" s="242" t="s">
        <v>58</v>
      </c>
      <c r="H3108" s="243" t="s">
        <v>20</v>
      </c>
      <c r="I3108" s="13">
        <v>8</v>
      </c>
      <c r="J3108" s="14">
        <v>2015</v>
      </c>
      <c r="K3108" s="244" t="s">
        <v>21</v>
      </c>
      <c r="L3108" s="245" t="s">
        <v>22</v>
      </c>
      <c r="M3108" s="245" t="s">
        <v>23</v>
      </c>
      <c r="N3108" s="15" t="s">
        <v>20</v>
      </c>
      <c r="O3108" s="15" t="s">
        <v>24</v>
      </c>
      <c r="P3108" s="46" t="s">
        <v>171</v>
      </c>
      <c r="Q3108" s="46" t="s">
        <v>58</v>
      </c>
    </row>
    <row r="3109" spans="1:17" hidden="1">
      <c r="A3109" s="238">
        <v>42230</v>
      </c>
      <c r="B3109" t="s">
        <v>25</v>
      </c>
      <c r="C3109" s="1">
        <v>443.07</v>
      </c>
      <c r="D3109" s="1">
        <v>1521.54</v>
      </c>
      <c r="E3109" s="42">
        <v>-443.07</v>
      </c>
      <c r="F3109" s="241" t="s">
        <v>18</v>
      </c>
      <c r="G3109" s="242" t="s">
        <v>58</v>
      </c>
      <c r="H3109" s="243" t="s">
        <v>20</v>
      </c>
      <c r="I3109" s="13">
        <v>8</v>
      </c>
      <c r="J3109" s="14">
        <v>2015</v>
      </c>
      <c r="K3109" s="244" t="s">
        <v>26</v>
      </c>
      <c r="L3109" s="245" t="s">
        <v>27</v>
      </c>
      <c r="M3109" s="245" t="s">
        <v>27</v>
      </c>
      <c r="N3109" s="15" t="s">
        <v>28</v>
      </c>
      <c r="O3109" s="15" t="s">
        <v>29</v>
      </c>
      <c r="P3109" s="46" t="s">
        <v>163</v>
      </c>
      <c r="Q3109" s="46" t="s">
        <v>58</v>
      </c>
    </row>
    <row r="3110" spans="1:17" hidden="1">
      <c r="A3110" s="238">
        <v>42233</v>
      </c>
      <c r="B3110" t="s">
        <v>25</v>
      </c>
      <c r="C3110" s="1">
        <v>576.75</v>
      </c>
      <c r="D3110" s="1">
        <v>2098.29</v>
      </c>
      <c r="E3110" s="42">
        <v>-576.75</v>
      </c>
      <c r="F3110" s="241" t="s">
        <v>18</v>
      </c>
      <c r="G3110" s="242" t="s">
        <v>58</v>
      </c>
      <c r="H3110" s="243" t="s">
        <v>20</v>
      </c>
      <c r="I3110" s="13">
        <v>8</v>
      </c>
      <c r="J3110" s="14">
        <v>2015</v>
      </c>
      <c r="K3110" s="244" t="s">
        <v>26</v>
      </c>
      <c r="L3110" s="245" t="s">
        <v>27</v>
      </c>
      <c r="M3110" s="245" t="s">
        <v>27</v>
      </c>
      <c r="N3110" s="15" t="s">
        <v>28</v>
      </c>
      <c r="O3110" s="15" t="s">
        <v>29</v>
      </c>
      <c r="P3110" s="46" t="s">
        <v>163</v>
      </c>
      <c r="Q3110" s="46" t="s">
        <v>58</v>
      </c>
    </row>
    <row r="3111" spans="1:17" hidden="1">
      <c r="A3111" s="238">
        <v>42233</v>
      </c>
      <c r="B3111" t="s">
        <v>25</v>
      </c>
      <c r="C3111" s="1">
        <v>117.41</v>
      </c>
      <c r="D3111" s="1">
        <v>2215.6999999999998</v>
      </c>
      <c r="E3111" s="42">
        <v>-117.41</v>
      </c>
      <c r="F3111" s="241" t="s">
        <v>18</v>
      </c>
      <c r="G3111" s="242" t="s">
        <v>58</v>
      </c>
      <c r="H3111" s="243" t="s">
        <v>20</v>
      </c>
      <c r="I3111" s="13">
        <v>8</v>
      </c>
      <c r="J3111" s="14">
        <v>2015</v>
      </c>
      <c r="K3111" s="244" t="s">
        <v>26</v>
      </c>
      <c r="L3111" s="245" t="s">
        <v>27</v>
      </c>
      <c r="M3111" s="245" t="s">
        <v>27</v>
      </c>
      <c r="N3111" s="15" t="s">
        <v>28</v>
      </c>
      <c r="O3111" s="15" t="s">
        <v>29</v>
      </c>
      <c r="P3111" s="46" t="s">
        <v>163</v>
      </c>
      <c r="Q3111" s="46" t="s">
        <v>58</v>
      </c>
    </row>
    <row r="3112" spans="1:17" hidden="1">
      <c r="A3112" s="238">
        <v>42233</v>
      </c>
      <c r="B3112" t="s">
        <v>2273</v>
      </c>
      <c r="C3112" s="1">
        <v>98</v>
      </c>
      <c r="D3112" s="1">
        <v>2313.6999999999998</v>
      </c>
      <c r="E3112" s="42">
        <v>-98</v>
      </c>
      <c r="F3112" s="241" t="s">
        <v>18</v>
      </c>
      <c r="G3112" s="242" t="s">
        <v>58</v>
      </c>
      <c r="H3112" s="243" t="s">
        <v>20</v>
      </c>
      <c r="I3112" s="13">
        <v>8</v>
      </c>
      <c r="J3112" s="14">
        <v>2015</v>
      </c>
      <c r="K3112" s="244" t="s">
        <v>26</v>
      </c>
      <c r="L3112" s="245" t="s">
        <v>27</v>
      </c>
      <c r="M3112" s="245" t="s">
        <v>27</v>
      </c>
      <c r="N3112" s="15" t="s">
        <v>28</v>
      </c>
      <c r="O3112" s="15" t="s">
        <v>29</v>
      </c>
      <c r="P3112" s="46" t="s">
        <v>163</v>
      </c>
      <c r="Q3112" s="46" t="s">
        <v>58</v>
      </c>
    </row>
    <row r="3113" spans="1:17" hidden="1">
      <c r="A3113" s="238">
        <v>42233</v>
      </c>
      <c r="B3113" t="s">
        <v>2274</v>
      </c>
      <c r="C3113" s="1">
        <v>-200</v>
      </c>
      <c r="D3113" s="1">
        <v>2113.6999999999998</v>
      </c>
      <c r="E3113" s="42">
        <v>200</v>
      </c>
      <c r="F3113" s="241" t="s">
        <v>30</v>
      </c>
      <c r="G3113" s="242" t="s">
        <v>58</v>
      </c>
      <c r="H3113" s="243" t="s">
        <v>20</v>
      </c>
      <c r="I3113" s="13">
        <v>8</v>
      </c>
      <c r="J3113" s="14">
        <v>2015</v>
      </c>
      <c r="K3113" s="244" t="s">
        <v>34</v>
      </c>
      <c r="L3113" s="245" t="s">
        <v>35</v>
      </c>
      <c r="M3113" s="245" t="s">
        <v>299</v>
      </c>
      <c r="N3113" s="15" t="s">
        <v>28</v>
      </c>
      <c r="O3113" s="15" t="s">
        <v>29</v>
      </c>
      <c r="P3113" s="46" t="s">
        <v>161</v>
      </c>
      <c r="Q3113" s="46" t="s">
        <v>58</v>
      </c>
    </row>
    <row r="3114" spans="1:17" hidden="1">
      <c r="A3114" s="238">
        <v>42234</v>
      </c>
      <c r="B3114" t="s">
        <v>2275</v>
      </c>
      <c r="C3114" s="1">
        <v>598.97</v>
      </c>
      <c r="D3114" s="1">
        <v>2712.67</v>
      </c>
      <c r="E3114" s="42">
        <v>-598.97</v>
      </c>
      <c r="F3114" s="241" t="s">
        <v>18</v>
      </c>
      <c r="G3114" s="242" t="s">
        <v>58</v>
      </c>
      <c r="H3114" s="243" t="s">
        <v>20</v>
      </c>
      <c r="I3114" s="13">
        <v>8</v>
      </c>
      <c r="J3114" s="14">
        <v>2015</v>
      </c>
      <c r="K3114" s="244" t="s">
        <v>21</v>
      </c>
      <c r="L3114" s="245" t="s">
        <v>22</v>
      </c>
      <c r="M3114" s="245" t="s">
        <v>23</v>
      </c>
      <c r="N3114" s="15" t="s">
        <v>20</v>
      </c>
      <c r="O3114" s="15" t="s">
        <v>24</v>
      </c>
      <c r="P3114" s="46" t="s">
        <v>171</v>
      </c>
      <c r="Q3114" s="46" t="s">
        <v>58</v>
      </c>
    </row>
    <row r="3115" spans="1:17" hidden="1">
      <c r="A3115" s="238">
        <v>42234</v>
      </c>
      <c r="B3115" t="s">
        <v>25</v>
      </c>
      <c r="C3115" s="1">
        <v>42.59</v>
      </c>
      <c r="D3115" s="1">
        <v>2755.26</v>
      </c>
      <c r="E3115" s="42">
        <v>-42.59</v>
      </c>
      <c r="F3115" s="241" t="s">
        <v>18</v>
      </c>
      <c r="G3115" s="242" t="s">
        <v>58</v>
      </c>
      <c r="H3115" s="243" t="s">
        <v>20</v>
      </c>
      <c r="I3115" s="13">
        <v>8</v>
      </c>
      <c r="J3115" s="14">
        <v>2015</v>
      </c>
      <c r="K3115" s="244" t="s">
        <v>26</v>
      </c>
      <c r="L3115" s="245" t="s">
        <v>27</v>
      </c>
      <c r="M3115" s="245" t="s">
        <v>27</v>
      </c>
      <c r="N3115" s="15" t="s">
        <v>28</v>
      </c>
      <c r="O3115" s="15" t="s">
        <v>29</v>
      </c>
      <c r="P3115" s="46" t="s">
        <v>163</v>
      </c>
      <c r="Q3115" s="46" t="s">
        <v>58</v>
      </c>
    </row>
    <row r="3116" spans="1:17" hidden="1">
      <c r="A3116" s="238">
        <v>42234</v>
      </c>
      <c r="B3116" t="s">
        <v>2276</v>
      </c>
      <c r="C3116" s="1">
        <v>-750</v>
      </c>
      <c r="D3116" s="1">
        <v>2005.26</v>
      </c>
      <c r="E3116" s="42">
        <v>750</v>
      </c>
      <c r="F3116" s="241" t="s">
        <v>30</v>
      </c>
      <c r="G3116" s="242" t="s">
        <v>58</v>
      </c>
      <c r="H3116" s="243" t="s">
        <v>20</v>
      </c>
      <c r="I3116" s="13">
        <v>8</v>
      </c>
      <c r="J3116" s="14">
        <v>2015</v>
      </c>
      <c r="K3116" s="244" t="s">
        <v>175</v>
      </c>
      <c r="L3116" s="245" t="s">
        <v>117</v>
      </c>
      <c r="M3116" s="245" t="s">
        <v>296</v>
      </c>
      <c r="N3116" s="15" t="s">
        <v>28</v>
      </c>
      <c r="O3116" s="15" t="s">
        <v>29</v>
      </c>
      <c r="P3116" s="46" t="s">
        <v>161</v>
      </c>
      <c r="Q3116" s="46" t="s">
        <v>58</v>
      </c>
    </row>
    <row r="3117" spans="1:17" hidden="1">
      <c r="A3117" s="238">
        <v>42235</v>
      </c>
      <c r="B3117" t="s">
        <v>2277</v>
      </c>
      <c r="C3117" s="1">
        <v>3307.67</v>
      </c>
      <c r="D3117" s="1">
        <v>5312.93</v>
      </c>
      <c r="E3117" s="42">
        <v>-3307.67</v>
      </c>
      <c r="F3117" s="241" t="s">
        <v>18</v>
      </c>
      <c r="G3117" s="242" t="s">
        <v>58</v>
      </c>
      <c r="H3117" s="243" t="s">
        <v>20</v>
      </c>
      <c r="I3117" s="13">
        <v>8</v>
      </c>
      <c r="J3117" s="14">
        <v>2015</v>
      </c>
      <c r="K3117" s="244" t="s">
        <v>26</v>
      </c>
      <c r="L3117" s="245" t="s">
        <v>164</v>
      </c>
      <c r="M3117" s="245" t="s">
        <v>272</v>
      </c>
      <c r="N3117" s="15" t="s">
        <v>28</v>
      </c>
      <c r="O3117" s="15" t="s">
        <v>29</v>
      </c>
      <c r="P3117" s="46" t="s">
        <v>163</v>
      </c>
      <c r="Q3117" s="46" t="s">
        <v>58</v>
      </c>
    </row>
    <row r="3118" spans="1:17" hidden="1">
      <c r="A3118" s="238">
        <v>42235</v>
      </c>
      <c r="B3118" t="s">
        <v>25</v>
      </c>
      <c r="C3118" s="1">
        <v>616.45000000000005</v>
      </c>
      <c r="D3118" s="1">
        <v>5929.38</v>
      </c>
      <c r="E3118" s="42">
        <v>-616.45000000000005</v>
      </c>
      <c r="F3118" s="241" t="s">
        <v>18</v>
      </c>
      <c r="G3118" s="242" t="s">
        <v>58</v>
      </c>
      <c r="H3118" s="243" t="s">
        <v>20</v>
      </c>
      <c r="I3118" s="13">
        <v>8</v>
      </c>
      <c r="J3118" s="14">
        <v>2015</v>
      </c>
      <c r="K3118" s="244" t="s">
        <v>26</v>
      </c>
      <c r="L3118" s="245" t="s">
        <v>27</v>
      </c>
      <c r="M3118" s="245" t="s">
        <v>27</v>
      </c>
      <c r="N3118" s="15" t="s">
        <v>28</v>
      </c>
      <c r="O3118" s="15" t="s">
        <v>29</v>
      </c>
      <c r="P3118" s="46" t="s">
        <v>163</v>
      </c>
      <c r="Q3118" s="46" t="s">
        <v>58</v>
      </c>
    </row>
    <row r="3119" spans="1:17" hidden="1">
      <c r="A3119" s="238">
        <v>42235</v>
      </c>
      <c r="B3119" t="s">
        <v>2278</v>
      </c>
      <c r="C3119" s="1">
        <v>-4000</v>
      </c>
      <c r="D3119" s="1">
        <v>1929.38</v>
      </c>
      <c r="E3119" s="42">
        <v>4000</v>
      </c>
      <c r="F3119" s="241" t="s">
        <v>30</v>
      </c>
      <c r="G3119" s="242" t="s">
        <v>58</v>
      </c>
      <c r="H3119" s="243" t="s">
        <v>20</v>
      </c>
      <c r="I3119" s="13">
        <v>8</v>
      </c>
      <c r="J3119" s="14">
        <v>2015</v>
      </c>
      <c r="K3119" s="244" t="s">
        <v>19</v>
      </c>
      <c r="L3119" s="245" t="s">
        <v>59</v>
      </c>
      <c r="M3119" s="245" t="s">
        <v>23</v>
      </c>
      <c r="N3119" s="15" t="s">
        <v>20</v>
      </c>
      <c r="O3119" s="15" t="s">
        <v>24</v>
      </c>
      <c r="P3119" s="46" t="s">
        <v>60</v>
      </c>
      <c r="Q3119" s="46" t="s">
        <v>58</v>
      </c>
    </row>
    <row r="3120" spans="1:17" hidden="1">
      <c r="A3120" s="238">
        <v>42235</v>
      </c>
      <c r="B3120" t="s">
        <v>69</v>
      </c>
      <c r="C3120" s="1">
        <v>-487.88</v>
      </c>
      <c r="D3120" s="1">
        <v>1441.5</v>
      </c>
      <c r="E3120" s="42">
        <v>487.88</v>
      </c>
      <c r="F3120" s="241" t="s">
        <v>30</v>
      </c>
      <c r="G3120" s="242" t="s">
        <v>58</v>
      </c>
      <c r="H3120" s="243" t="s">
        <v>20</v>
      </c>
      <c r="I3120" s="13">
        <v>8</v>
      </c>
      <c r="J3120" s="14">
        <v>2015</v>
      </c>
      <c r="K3120" s="244" t="s">
        <v>70</v>
      </c>
      <c r="L3120" s="245" t="s">
        <v>614</v>
      </c>
      <c r="M3120" s="245" t="s">
        <v>281</v>
      </c>
      <c r="N3120" s="15" t="s">
        <v>28</v>
      </c>
      <c r="O3120" s="15" t="s">
        <v>29</v>
      </c>
      <c r="P3120" s="46" t="s">
        <v>161</v>
      </c>
      <c r="Q3120" s="46" t="s">
        <v>58</v>
      </c>
    </row>
    <row r="3121" spans="1:17" hidden="1">
      <c r="A3121" s="238">
        <v>42235</v>
      </c>
      <c r="B3121" t="s">
        <v>69</v>
      </c>
      <c r="C3121" s="1">
        <v>-422.53</v>
      </c>
      <c r="D3121" s="1">
        <v>1018.97</v>
      </c>
      <c r="E3121" s="42">
        <v>422.53</v>
      </c>
      <c r="F3121" s="241" t="s">
        <v>30</v>
      </c>
      <c r="G3121" s="242" t="s">
        <v>58</v>
      </c>
      <c r="H3121" s="243" t="s">
        <v>20</v>
      </c>
      <c r="I3121" s="13">
        <v>8</v>
      </c>
      <c r="J3121" s="14">
        <v>2015</v>
      </c>
      <c r="K3121" s="244" t="s">
        <v>70</v>
      </c>
      <c r="L3121" s="245" t="s">
        <v>71</v>
      </c>
      <c r="M3121" s="245" t="s">
        <v>299</v>
      </c>
      <c r="N3121" s="15" t="s">
        <v>28</v>
      </c>
      <c r="O3121" s="15" t="s">
        <v>29</v>
      </c>
      <c r="P3121" s="46" t="s">
        <v>161</v>
      </c>
      <c r="Q3121" s="46" t="s">
        <v>58</v>
      </c>
    </row>
    <row r="3122" spans="1:17" hidden="1">
      <c r="A3122" s="238">
        <v>42235</v>
      </c>
      <c r="B3122" t="s">
        <v>69</v>
      </c>
      <c r="C3122" s="1">
        <v>-343.99</v>
      </c>
      <c r="D3122" s="1">
        <v>674.98</v>
      </c>
      <c r="E3122" s="42">
        <v>343.99</v>
      </c>
      <c r="F3122" s="241" t="s">
        <v>30</v>
      </c>
      <c r="G3122" s="242" t="s">
        <v>58</v>
      </c>
      <c r="H3122" s="243" t="s">
        <v>20</v>
      </c>
      <c r="I3122" s="13">
        <v>8</v>
      </c>
      <c r="J3122" s="14">
        <v>2015</v>
      </c>
      <c r="K3122" s="244" t="s">
        <v>70</v>
      </c>
      <c r="L3122" s="245" t="s">
        <v>177</v>
      </c>
      <c r="M3122" s="245" t="s">
        <v>299</v>
      </c>
      <c r="N3122" s="15" t="s">
        <v>28</v>
      </c>
      <c r="O3122" s="15" t="s">
        <v>29</v>
      </c>
      <c r="P3122" s="46" t="s">
        <v>161</v>
      </c>
      <c r="Q3122" s="46" t="s">
        <v>58</v>
      </c>
    </row>
    <row r="3123" spans="1:17" hidden="1">
      <c r="A3123" s="238">
        <v>42235</v>
      </c>
      <c r="B3123" t="s">
        <v>2279</v>
      </c>
      <c r="C3123" s="1">
        <v>-3</v>
      </c>
      <c r="D3123" s="1">
        <v>671.98</v>
      </c>
      <c r="E3123" s="42">
        <v>3</v>
      </c>
      <c r="F3123" s="241" t="s">
        <v>30</v>
      </c>
      <c r="G3123" s="242" t="s">
        <v>58</v>
      </c>
      <c r="H3123" s="243" t="s">
        <v>20</v>
      </c>
      <c r="I3123" s="13">
        <v>8</v>
      </c>
      <c r="J3123" s="14">
        <v>2015</v>
      </c>
      <c r="K3123" s="244" t="s">
        <v>53</v>
      </c>
      <c r="L3123" s="245" t="s">
        <v>52</v>
      </c>
      <c r="M3123" s="245" t="s">
        <v>23</v>
      </c>
      <c r="N3123" s="15" t="s">
        <v>28</v>
      </c>
      <c r="O3123" s="15" t="s">
        <v>29</v>
      </c>
      <c r="P3123" s="46" t="s">
        <v>161</v>
      </c>
      <c r="Q3123" s="46" t="s">
        <v>58</v>
      </c>
    </row>
    <row r="3124" spans="1:17" hidden="1">
      <c r="A3124" s="238">
        <v>42236</v>
      </c>
      <c r="B3124" t="s">
        <v>2280</v>
      </c>
      <c r="C3124" s="1">
        <v>7455.85</v>
      </c>
      <c r="D3124" s="1">
        <v>8127.83</v>
      </c>
      <c r="E3124" s="42">
        <v>-7455.85</v>
      </c>
      <c r="F3124" s="241" t="s">
        <v>18</v>
      </c>
      <c r="G3124" s="242" t="s">
        <v>58</v>
      </c>
      <c r="H3124" s="243" t="s">
        <v>20</v>
      </c>
      <c r="I3124" s="13">
        <v>8</v>
      </c>
      <c r="J3124" s="14">
        <v>2015</v>
      </c>
      <c r="K3124" s="244" t="s">
        <v>26</v>
      </c>
      <c r="L3124" s="245" t="s">
        <v>54</v>
      </c>
      <c r="M3124" s="245" t="s">
        <v>279</v>
      </c>
      <c r="N3124" s="15" t="s">
        <v>28</v>
      </c>
      <c r="O3124" s="15" t="s">
        <v>29</v>
      </c>
      <c r="P3124" s="46" t="s">
        <v>163</v>
      </c>
      <c r="Q3124" s="46" t="s">
        <v>58</v>
      </c>
    </row>
    <row r="3125" spans="1:17" hidden="1">
      <c r="A3125" s="238">
        <v>42236</v>
      </c>
      <c r="B3125" t="s">
        <v>25</v>
      </c>
      <c r="C3125" s="1">
        <v>409.4</v>
      </c>
      <c r="D3125" s="1">
        <v>8537.23</v>
      </c>
      <c r="E3125" s="42">
        <v>-409.4</v>
      </c>
      <c r="F3125" s="241" t="s">
        <v>18</v>
      </c>
      <c r="G3125" s="242" t="s">
        <v>58</v>
      </c>
      <c r="H3125" s="243" t="s">
        <v>20</v>
      </c>
      <c r="I3125" s="13">
        <v>8</v>
      </c>
      <c r="J3125" s="14">
        <v>2015</v>
      </c>
      <c r="K3125" s="244" t="s">
        <v>26</v>
      </c>
      <c r="L3125" s="245" t="s">
        <v>27</v>
      </c>
      <c r="M3125" s="245" t="s">
        <v>27</v>
      </c>
      <c r="N3125" s="15" t="s">
        <v>28</v>
      </c>
      <c r="O3125" s="15" t="s">
        <v>29</v>
      </c>
      <c r="P3125" s="46" t="s">
        <v>163</v>
      </c>
      <c r="Q3125" s="46" t="s">
        <v>58</v>
      </c>
    </row>
    <row r="3126" spans="1:17" hidden="1">
      <c r="A3126" s="238">
        <v>42236</v>
      </c>
      <c r="B3126" t="s">
        <v>2281</v>
      </c>
      <c r="C3126" s="1">
        <v>406.21</v>
      </c>
      <c r="D3126" s="1">
        <v>8943.44</v>
      </c>
      <c r="E3126" s="42">
        <v>-406.21</v>
      </c>
      <c r="F3126" s="241" t="s">
        <v>18</v>
      </c>
      <c r="G3126" s="242" t="s">
        <v>58</v>
      </c>
      <c r="H3126" s="243" t="s">
        <v>20</v>
      </c>
      <c r="I3126" s="13">
        <v>8</v>
      </c>
      <c r="J3126" s="14">
        <v>2015</v>
      </c>
      <c r="K3126" s="244" t="s">
        <v>21</v>
      </c>
      <c r="L3126" s="245" t="s">
        <v>22</v>
      </c>
      <c r="M3126" s="245" t="s">
        <v>23</v>
      </c>
      <c r="N3126" s="15" t="s">
        <v>20</v>
      </c>
      <c r="O3126" s="15" t="s">
        <v>24</v>
      </c>
      <c r="P3126" s="46" t="s">
        <v>171</v>
      </c>
      <c r="Q3126" s="46" t="s">
        <v>58</v>
      </c>
    </row>
    <row r="3127" spans="1:17" hidden="1">
      <c r="A3127" s="238">
        <v>42236</v>
      </c>
      <c r="B3127" t="s">
        <v>2282</v>
      </c>
      <c r="C3127" s="1">
        <v>-1000</v>
      </c>
      <c r="D3127" s="1">
        <v>7943.44</v>
      </c>
      <c r="E3127" s="42">
        <v>1000</v>
      </c>
      <c r="F3127" s="241" t="s">
        <v>30</v>
      </c>
      <c r="G3127" s="242" t="s">
        <v>58</v>
      </c>
      <c r="H3127" s="243" t="s">
        <v>20</v>
      </c>
      <c r="I3127" s="13">
        <v>8</v>
      </c>
      <c r="J3127" s="14">
        <v>2015</v>
      </c>
      <c r="K3127" s="244" t="s">
        <v>19</v>
      </c>
      <c r="L3127" s="245" t="s">
        <v>59</v>
      </c>
      <c r="M3127" s="245" t="s">
        <v>23</v>
      </c>
      <c r="N3127" s="15" t="s">
        <v>20</v>
      </c>
      <c r="O3127" s="15" t="s">
        <v>24</v>
      </c>
      <c r="P3127" s="46" t="s">
        <v>60</v>
      </c>
      <c r="Q3127" s="46" t="s">
        <v>58</v>
      </c>
    </row>
    <row r="3128" spans="1:17" hidden="1">
      <c r="A3128" s="238">
        <v>42236</v>
      </c>
      <c r="B3128" t="s">
        <v>2283</v>
      </c>
      <c r="C3128" s="1">
        <v>-3500</v>
      </c>
      <c r="D3128" s="1">
        <v>4443.4399999999996</v>
      </c>
      <c r="E3128" s="42">
        <v>3500</v>
      </c>
      <c r="F3128" s="241" t="s">
        <v>30</v>
      </c>
      <c r="G3128" s="242" t="s">
        <v>58</v>
      </c>
      <c r="H3128" s="243" t="s">
        <v>20</v>
      </c>
      <c r="I3128" s="13">
        <v>8</v>
      </c>
      <c r="J3128" s="14">
        <v>2015</v>
      </c>
      <c r="K3128" s="244" t="s">
        <v>19</v>
      </c>
      <c r="L3128" s="245" t="s">
        <v>59</v>
      </c>
      <c r="M3128" s="245" t="s">
        <v>23</v>
      </c>
      <c r="N3128" s="15" t="s">
        <v>20</v>
      </c>
      <c r="O3128" s="15" t="s">
        <v>24</v>
      </c>
      <c r="P3128" s="46" t="s">
        <v>60</v>
      </c>
      <c r="Q3128" s="46" t="s">
        <v>58</v>
      </c>
    </row>
    <row r="3129" spans="1:17" hidden="1">
      <c r="A3129" s="238">
        <v>42237</v>
      </c>
      <c r="B3129" t="s">
        <v>25</v>
      </c>
      <c r="C3129" s="1">
        <v>2400.25</v>
      </c>
      <c r="D3129" s="1">
        <v>6843.69</v>
      </c>
      <c r="E3129" s="42">
        <v>-2400.25</v>
      </c>
      <c r="F3129" s="241" t="s">
        <v>18</v>
      </c>
      <c r="G3129" s="242" t="s">
        <v>58</v>
      </c>
      <c r="H3129" s="243" t="s">
        <v>20</v>
      </c>
      <c r="I3129" s="13">
        <v>8</v>
      </c>
      <c r="J3129" s="14">
        <v>2015</v>
      </c>
      <c r="K3129" s="244" t="s">
        <v>26</v>
      </c>
      <c r="L3129" s="245" t="s">
        <v>27</v>
      </c>
      <c r="M3129" s="245" t="s">
        <v>27</v>
      </c>
      <c r="N3129" s="15" t="s">
        <v>28</v>
      </c>
      <c r="O3129" s="15" t="s">
        <v>29</v>
      </c>
      <c r="P3129" s="46" t="s">
        <v>163</v>
      </c>
      <c r="Q3129" s="46" t="s">
        <v>58</v>
      </c>
    </row>
    <row r="3130" spans="1:17" hidden="1">
      <c r="A3130" s="238">
        <v>42237</v>
      </c>
      <c r="B3130" t="s">
        <v>2284</v>
      </c>
      <c r="C3130" s="1">
        <v>-1500</v>
      </c>
      <c r="D3130" s="1">
        <v>5343.69</v>
      </c>
      <c r="E3130" s="42">
        <v>1500</v>
      </c>
      <c r="F3130" s="241" t="s">
        <v>30</v>
      </c>
      <c r="G3130" s="242" t="s">
        <v>58</v>
      </c>
      <c r="H3130" s="243" t="s">
        <v>20</v>
      </c>
      <c r="I3130" s="13">
        <v>8</v>
      </c>
      <c r="J3130" s="14">
        <v>2015</v>
      </c>
      <c r="K3130" s="244" t="s">
        <v>158</v>
      </c>
      <c r="L3130" s="245" t="s">
        <v>59</v>
      </c>
      <c r="M3130" s="245" t="s">
        <v>23</v>
      </c>
      <c r="N3130" s="15" t="s">
        <v>20</v>
      </c>
      <c r="O3130" s="15" t="s">
        <v>24</v>
      </c>
      <c r="P3130" s="46" t="s">
        <v>168</v>
      </c>
      <c r="Q3130" s="46" t="s">
        <v>58</v>
      </c>
    </row>
    <row r="3131" spans="1:17" hidden="1">
      <c r="A3131" s="238">
        <v>42237</v>
      </c>
      <c r="B3131" t="s">
        <v>2285</v>
      </c>
      <c r="C3131" s="1">
        <v>-1300</v>
      </c>
      <c r="D3131" s="1">
        <v>4043.69</v>
      </c>
      <c r="E3131" s="42">
        <v>1300</v>
      </c>
      <c r="F3131" s="241" t="s">
        <v>30</v>
      </c>
      <c r="G3131" s="242" t="s">
        <v>58</v>
      </c>
      <c r="H3131" s="243" t="s">
        <v>20</v>
      </c>
      <c r="I3131" s="13">
        <v>8</v>
      </c>
      <c r="J3131" s="14">
        <v>2015</v>
      </c>
      <c r="K3131" s="244" t="s">
        <v>158</v>
      </c>
      <c r="L3131" s="245" t="s">
        <v>59</v>
      </c>
      <c r="M3131" s="245" t="s">
        <v>23</v>
      </c>
      <c r="N3131" s="15" t="s">
        <v>20</v>
      </c>
      <c r="O3131" s="15" t="s">
        <v>24</v>
      </c>
      <c r="P3131" s="46" t="s">
        <v>168</v>
      </c>
      <c r="Q3131" s="46" t="s">
        <v>58</v>
      </c>
    </row>
    <row r="3132" spans="1:17" hidden="1">
      <c r="A3132" s="238">
        <v>42237</v>
      </c>
      <c r="B3132" t="s">
        <v>50</v>
      </c>
      <c r="C3132" s="1">
        <v>-15</v>
      </c>
      <c r="D3132" s="1">
        <v>4028.69</v>
      </c>
      <c r="E3132" s="42">
        <v>15</v>
      </c>
      <c r="F3132" s="241" t="s">
        <v>30</v>
      </c>
      <c r="G3132" s="242" t="s">
        <v>58</v>
      </c>
      <c r="H3132" s="243" t="s">
        <v>20</v>
      </c>
      <c r="I3132" s="13">
        <v>8</v>
      </c>
      <c r="J3132" s="14">
        <v>2015</v>
      </c>
      <c r="K3132" s="244" t="s">
        <v>53</v>
      </c>
      <c r="L3132" s="245" t="s">
        <v>52</v>
      </c>
      <c r="M3132" s="245" t="s">
        <v>23</v>
      </c>
      <c r="N3132" s="15" t="s">
        <v>28</v>
      </c>
      <c r="O3132" s="15" t="s">
        <v>29</v>
      </c>
      <c r="P3132" s="46" t="s">
        <v>161</v>
      </c>
      <c r="Q3132" s="46" t="s">
        <v>58</v>
      </c>
    </row>
    <row r="3133" spans="1:17" hidden="1">
      <c r="A3133" s="238">
        <v>42240</v>
      </c>
      <c r="B3133" t="s">
        <v>147</v>
      </c>
      <c r="C3133" s="1">
        <v>5000</v>
      </c>
      <c r="D3133" s="1">
        <v>9028.69</v>
      </c>
      <c r="E3133" s="42">
        <v>-5000</v>
      </c>
      <c r="F3133" s="241" t="s">
        <v>18</v>
      </c>
      <c r="G3133" s="242" t="s">
        <v>58</v>
      </c>
      <c r="H3133" s="243" t="s">
        <v>20</v>
      </c>
      <c r="I3133" s="13">
        <v>8</v>
      </c>
      <c r="J3133" s="14">
        <v>2015</v>
      </c>
      <c r="K3133" s="244" t="s">
        <v>148</v>
      </c>
      <c r="L3133" s="245" t="s">
        <v>149</v>
      </c>
      <c r="M3133" s="245" t="s">
        <v>23</v>
      </c>
      <c r="N3133" s="15" t="s">
        <v>28</v>
      </c>
      <c r="O3133" s="15" t="s">
        <v>24</v>
      </c>
      <c r="P3133" s="46" t="s">
        <v>2286</v>
      </c>
      <c r="Q3133" s="46" t="s">
        <v>58</v>
      </c>
    </row>
    <row r="3134" spans="1:17" hidden="1">
      <c r="A3134" s="238">
        <v>42240</v>
      </c>
      <c r="B3134" t="s">
        <v>2287</v>
      </c>
      <c r="C3134" s="1">
        <v>1622.11</v>
      </c>
      <c r="D3134" s="1">
        <v>10650.8</v>
      </c>
      <c r="E3134" s="42">
        <v>-1622.11</v>
      </c>
      <c r="F3134" s="241" t="s">
        <v>18</v>
      </c>
      <c r="G3134" s="242" t="s">
        <v>58</v>
      </c>
      <c r="H3134" s="243" t="s">
        <v>20</v>
      </c>
      <c r="I3134" s="13">
        <v>8</v>
      </c>
      <c r="J3134" s="14">
        <v>2015</v>
      </c>
      <c r="K3134" s="244" t="s">
        <v>158</v>
      </c>
      <c r="L3134" s="245" t="s">
        <v>59</v>
      </c>
      <c r="M3134" s="245" t="s">
        <v>23</v>
      </c>
      <c r="N3134" s="15" t="s">
        <v>20</v>
      </c>
      <c r="O3134" s="15" t="s">
        <v>24</v>
      </c>
      <c r="P3134" s="46" t="s">
        <v>169</v>
      </c>
      <c r="Q3134" s="46" t="s">
        <v>58</v>
      </c>
    </row>
    <row r="3135" spans="1:17" hidden="1">
      <c r="A3135" s="238">
        <v>42240</v>
      </c>
      <c r="B3135" t="s">
        <v>147</v>
      </c>
      <c r="C3135" s="1">
        <v>917.74</v>
      </c>
      <c r="D3135" s="1">
        <v>11568.54</v>
      </c>
      <c r="E3135" s="42">
        <v>-917.74</v>
      </c>
      <c r="F3135" s="241" t="s">
        <v>18</v>
      </c>
      <c r="G3135" s="242" t="s">
        <v>58</v>
      </c>
      <c r="H3135" s="243" t="s">
        <v>20</v>
      </c>
      <c r="I3135" s="13">
        <v>8</v>
      </c>
      <c r="J3135" s="14">
        <v>2015</v>
      </c>
      <c r="K3135" s="244" t="s">
        <v>81</v>
      </c>
      <c r="L3135" s="245" t="s">
        <v>39</v>
      </c>
      <c r="M3135" s="245" t="s">
        <v>23</v>
      </c>
      <c r="N3135" s="15" t="s">
        <v>20</v>
      </c>
      <c r="O3135" s="15" t="s">
        <v>24</v>
      </c>
      <c r="P3135" s="46" t="s">
        <v>2288</v>
      </c>
      <c r="Q3135" s="46" t="s">
        <v>58</v>
      </c>
    </row>
    <row r="3136" spans="1:17" hidden="1">
      <c r="A3136" s="238">
        <v>42240</v>
      </c>
      <c r="B3136" t="s">
        <v>25</v>
      </c>
      <c r="C3136" s="1">
        <v>735.42</v>
      </c>
      <c r="D3136" s="1">
        <v>12303.96</v>
      </c>
      <c r="E3136" s="42">
        <v>-735.42</v>
      </c>
      <c r="F3136" s="241" t="s">
        <v>18</v>
      </c>
      <c r="G3136" s="242" t="s">
        <v>58</v>
      </c>
      <c r="H3136" s="243" t="s">
        <v>20</v>
      </c>
      <c r="I3136" s="13">
        <v>8</v>
      </c>
      <c r="J3136" s="14">
        <v>2015</v>
      </c>
      <c r="K3136" s="244" t="s">
        <v>26</v>
      </c>
      <c r="L3136" s="245" t="s">
        <v>27</v>
      </c>
      <c r="M3136" s="245" t="s">
        <v>27</v>
      </c>
      <c r="N3136" s="15" t="s">
        <v>28</v>
      </c>
      <c r="O3136" s="15" t="s">
        <v>29</v>
      </c>
      <c r="P3136" s="46" t="s">
        <v>163</v>
      </c>
      <c r="Q3136" s="46" t="s">
        <v>58</v>
      </c>
    </row>
    <row r="3137" spans="1:17" hidden="1">
      <c r="A3137" s="238">
        <v>42240</v>
      </c>
      <c r="B3137" t="s">
        <v>25</v>
      </c>
      <c r="C3137" s="1">
        <v>491.5</v>
      </c>
      <c r="D3137" s="1">
        <v>12795.46</v>
      </c>
      <c r="E3137" s="42">
        <v>-491.5</v>
      </c>
      <c r="F3137" s="241" t="s">
        <v>18</v>
      </c>
      <c r="G3137" s="242" t="s">
        <v>58</v>
      </c>
      <c r="H3137" s="243" t="s">
        <v>20</v>
      </c>
      <c r="I3137" s="13">
        <v>8</v>
      </c>
      <c r="J3137" s="14">
        <v>2015</v>
      </c>
      <c r="K3137" s="244" t="s">
        <v>26</v>
      </c>
      <c r="L3137" s="245" t="s">
        <v>27</v>
      </c>
      <c r="M3137" s="245" t="s">
        <v>27</v>
      </c>
      <c r="N3137" s="15" t="s">
        <v>28</v>
      </c>
      <c r="O3137" s="15" t="s">
        <v>29</v>
      </c>
      <c r="P3137" s="46" t="s">
        <v>163</v>
      </c>
      <c r="Q3137" s="46" t="s">
        <v>58</v>
      </c>
    </row>
    <row r="3138" spans="1:17" hidden="1">
      <c r="A3138" s="238">
        <v>42240</v>
      </c>
      <c r="B3138" t="s">
        <v>2289</v>
      </c>
      <c r="C3138" s="1">
        <v>306.52</v>
      </c>
      <c r="D3138" s="1">
        <v>13101.98</v>
      </c>
      <c r="E3138" s="42">
        <v>-306.52</v>
      </c>
      <c r="F3138" s="241" t="s">
        <v>18</v>
      </c>
      <c r="G3138" s="242" t="s">
        <v>58</v>
      </c>
      <c r="H3138" s="243" t="s">
        <v>20</v>
      </c>
      <c r="I3138" s="13">
        <v>8</v>
      </c>
      <c r="J3138" s="14">
        <v>2015</v>
      </c>
      <c r="K3138" s="244" t="s">
        <v>26</v>
      </c>
      <c r="L3138" s="245" t="s">
        <v>166</v>
      </c>
      <c r="M3138" s="245" t="s">
        <v>266</v>
      </c>
      <c r="N3138" s="15" t="s">
        <v>28</v>
      </c>
      <c r="O3138" s="15" t="s">
        <v>29</v>
      </c>
      <c r="P3138" s="46" t="s">
        <v>163</v>
      </c>
      <c r="Q3138" s="46" t="s">
        <v>58</v>
      </c>
    </row>
    <row r="3139" spans="1:17" hidden="1">
      <c r="A3139" s="238">
        <v>42240</v>
      </c>
      <c r="B3139" t="s">
        <v>2290</v>
      </c>
      <c r="C3139" s="1">
        <v>277.81</v>
      </c>
      <c r="D3139" s="1">
        <v>13379.79</v>
      </c>
      <c r="E3139" s="42">
        <v>-277.81</v>
      </c>
      <c r="F3139" s="241" t="s">
        <v>18</v>
      </c>
      <c r="G3139" s="242" t="s">
        <v>58</v>
      </c>
      <c r="H3139" s="243" t="s">
        <v>20</v>
      </c>
      <c r="I3139" s="13">
        <v>8</v>
      </c>
      <c r="J3139" s="14">
        <v>2015</v>
      </c>
      <c r="K3139" s="244" t="s">
        <v>26</v>
      </c>
      <c r="L3139" s="245" t="s">
        <v>162</v>
      </c>
      <c r="M3139" s="245" t="s">
        <v>264</v>
      </c>
      <c r="N3139" s="15" t="s">
        <v>28</v>
      </c>
      <c r="O3139" s="15" t="s">
        <v>29</v>
      </c>
      <c r="P3139" s="46" t="s">
        <v>163</v>
      </c>
      <c r="Q3139" s="46" t="s">
        <v>58</v>
      </c>
    </row>
    <row r="3140" spans="1:17" hidden="1">
      <c r="A3140" s="238">
        <v>42240</v>
      </c>
      <c r="B3140" t="s">
        <v>2291</v>
      </c>
      <c r="C3140" s="1">
        <v>69.349999999999994</v>
      </c>
      <c r="D3140" s="1">
        <v>13449.14</v>
      </c>
      <c r="E3140" s="42">
        <v>-69.349999999999994</v>
      </c>
      <c r="F3140" s="241" t="s">
        <v>18</v>
      </c>
      <c r="G3140" s="242" t="s">
        <v>58</v>
      </c>
      <c r="H3140" s="243" t="s">
        <v>20</v>
      </c>
      <c r="I3140" s="13">
        <v>8</v>
      </c>
      <c r="J3140" s="14">
        <v>2015</v>
      </c>
      <c r="K3140" s="244" t="s">
        <v>26</v>
      </c>
      <c r="L3140" s="245" t="s">
        <v>165</v>
      </c>
      <c r="M3140" s="245" t="s">
        <v>270</v>
      </c>
      <c r="N3140" s="15" t="s">
        <v>28</v>
      </c>
      <c r="O3140" s="15" t="s">
        <v>29</v>
      </c>
      <c r="P3140" s="46" t="s">
        <v>163</v>
      </c>
      <c r="Q3140" s="46" t="s">
        <v>58</v>
      </c>
    </row>
    <row r="3141" spans="1:17" hidden="1">
      <c r="A3141" s="238">
        <v>42240</v>
      </c>
      <c r="B3141" t="s">
        <v>2292</v>
      </c>
      <c r="C3141" s="1">
        <v>-1100</v>
      </c>
      <c r="D3141" s="1">
        <v>12349.14</v>
      </c>
      <c r="E3141" s="42">
        <v>1100</v>
      </c>
      <c r="F3141" s="241" t="s">
        <v>30</v>
      </c>
      <c r="G3141" s="242" t="s">
        <v>58</v>
      </c>
      <c r="H3141" s="243" t="s">
        <v>20</v>
      </c>
      <c r="I3141" s="13">
        <v>8</v>
      </c>
      <c r="J3141" s="14">
        <v>2015</v>
      </c>
      <c r="K3141" s="244" t="s">
        <v>158</v>
      </c>
      <c r="L3141" s="245" t="s">
        <v>59</v>
      </c>
      <c r="M3141" s="245" t="s">
        <v>23</v>
      </c>
      <c r="N3141" s="15" t="s">
        <v>20</v>
      </c>
      <c r="O3141" s="15" t="s">
        <v>24</v>
      </c>
      <c r="P3141" s="46" t="s">
        <v>168</v>
      </c>
      <c r="Q3141" s="46" t="s">
        <v>58</v>
      </c>
    </row>
    <row r="3142" spans="1:17" hidden="1">
      <c r="A3142" s="238">
        <v>42241</v>
      </c>
      <c r="B3142" t="s">
        <v>2293</v>
      </c>
      <c r="C3142" s="1">
        <v>570.75</v>
      </c>
      <c r="D3142" s="1">
        <v>12919.89</v>
      </c>
      <c r="E3142" s="42">
        <v>-570.75</v>
      </c>
      <c r="F3142" s="241" t="s">
        <v>18</v>
      </c>
      <c r="G3142" s="242" t="s">
        <v>58</v>
      </c>
      <c r="H3142" s="243" t="s">
        <v>20</v>
      </c>
      <c r="I3142" s="13">
        <v>8</v>
      </c>
      <c r="J3142" s="14">
        <v>2015</v>
      </c>
      <c r="K3142" s="244" t="s">
        <v>21</v>
      </c>
      <c r="L3142" s="245" t="s">
        <v>22</v>
      </c>
      <c r="M3142" s="245" t="s">
        <v>23</v>
      </c>
      <c r="N3142" s="15" t="s">
        <v>20</v>
      </c>
      <c r="O3142" s="15" t="s">
        <v>24</v>
      </c>
      <c r="P3142" s="46" t="s">
        <v>171</v>
      </c>
      <c r="Q3142" s="46" t="s">
        <v>58</v>
      </c>
    </row>
    <row r="3143" spans="1:17" hidden="1">
      <c r="A3143" s="238">
        <v>42241</v>
      </c>
      <c r="B3143" t="s">
        <v>25</v>
      </c>
      <c r="C3143" s="1">
        <v>253.81</v>
      </c>
      <c r="D3143" s="1">
        <v>13173.7</v>
      </c>
      <c r="E3143" s="42">
        <v>-253.81</v>
      </c>
      <c r="F3143" s="241" t="s">
        <v>18</v>
      </c>
      <c r="G3143" s="242" t="s">
        <v>58</v>
      </c>
      <c r="H3143" s="243" t="s">
        <v>20</v>
      </c>
      <c r="I3143" s="13">
        <v>8</v>
      </c>
      <c r="J3143" s="14">
        <v>2015</v>
      </c>
      <c r="K3143" s="244" t="s">
        <v>26</v>
      </c>
      <c r="L3143" s="245" t="s">
        <v>27</v>
      </c>
      <c r="M3143" s="245" t="s">
        <v>27</v>
      </c>
      <c r="N3143" s="15" t="s">
        <v>28</v>
      </c>
      <c r="O3143" s="15" t="s">
        <v>29</v>
      </c>
      <c r="P3143" s="46" t="s">
        <v>163</v>
      </c>
      <c r="Q3143" s="46" t="s">
        <v>58</v>
      </c>
    </row>
    <row r="3144" spans="1:17" hidden="1">
      <c r="A3144" s="238">
        <v>42241</v>
      </c>
      <c r="B3144" t="s">
        <v>2294</v>
      </c>
      <c r="C3144" s="1">
        <v>148.79</v>
      </c>
      <c r="D3144" s="1">
        <v>13322.49</v>
      </c>
      <c r="E3144" s="42">
        <v>-148.79</v>
      </c>
      <c r="F3144" s="241" t="s">
        <v>18</v>
      </c>
      <c r="G3144" s="242" t="s">
        <v>58</v>
      </c>
      <c r="H3144" s="243" t="s">
        <v>20</v>
      </c>
      <c r="I3144" s="13">
        <v>8</v>
      </c>
      <c r="J3144" s="14">
        <v>2015</v>
      </c>
      <c r="K3144" s="244" t="s">
        <v>21</v>
      </c>
      <c r="L3144" s="245" t="s">
        <v>22</v>
      </c>
      <c r="M3144" s="245" t="s">
        <v>23</v>
      </c>
      <c r="N3144" s="15" t="s">
        <v>20</v>
      </c>
      <c r="O3144" s="15" t="s">
        <v>24</v>
      </c>
      <c r="P3144" s="46" t="s">
        <v>171</v>
      </c>
      <c r="Q3144" s="46" t="s">
        <v>58</v>
      </c>
    </row>
    <row r="3145" spans="1:17" hidden="1">
      <c r="A3145" s="238">
        <v>42241</v>
      </c>
      <c r="B3145" t="s">
        <v>2295</v>
      </c>
      <c r="C3145" s="1">
        <v>-5326.23</v>
      </c>
      <c r="D3145" s="1">
        <v>7996.26</v>
      </c>
      <c r="E3145" s="42">
        <v>5326.23</v>
      </c>
      <c r="F3145" s="241" t="s">
        <v>30</v>
      </c>
      <c r="G3145" s="242" t="s">
        <v>58</v>
      </c>
      <c r="H3145" s="243" t="s">
        <v>20</v>
      </c>
      <c r="I3145" s="13">
        <v>8</v>
      </c>
      <c r="J3145" s="14">
        <v>2015</v>
      </c>
      <c r="K3145" s="244" t="s">
        <v>31</v>
      </c>
      <c r="L3145" s="245" t="s">
        <v>174</v>
      </c>
      <c r="M3145" s="245" t="s">
        <v>23</v>
      </c>
      <c r="N3145" s="15" t="s">
        <v>28</v>
      </c>
      <c r="O3145" s="15" t="s">
        <v>24</v>
      </c>
      <c r="P3145" s="46" t="s">
        <v>161</v>
      </c>
      <c r="Q3145" s="46" t="s">
        <v>58</v>
      </c>
    </row>
    <row r="3146" spans="1:17" hidden="1">
      <c r="A3146" s="238">
        <v>42241</v>
      </c>
      <c r="B3146" t="s">
        <v>2296</v>
      </c>
      <c r="C3146" s="1">
        <v>-1250</v>
      </c>
      <c r="D3146" s="1">
        <v>6746.26</v>
      </c>
      <c r="E3146" s="42">
        <v>1250</v>
      </c>
      <c r="F3146" s="241" t="s">
        <v>30</v>
      </c>
      <c r="G3146" s="242" t="s">
        <v>58</v>
      </c>
      <c r="H3146" s="243" t="s">
        <v>20</v>
      </c>
      <c r="I3146" s="13">
        <v>8</v>
      </c>
      <c r="J3146" s="14">
        <v>2015</v>
      </c>
      <c r="K3146" s="244" t="s">
        <v>19</v>
      </c>
      <c r="L3146" s="245" t="s">
        <v>59</v>
      </c>
      <c r="M3146" s="245" t="s">
        <v>23</v>
      </c>
      <c r="N3146" s="15" t="s">
        <v>20</v>
      </c>
      <c r="O3146" s="15" t="s">
        <v>24</v>
      </c>
      <c r="P3146" s="46" t="s">
        <v>60</v>
      </c>
      <c r="Q3146" s="46" t="s">
        <v>58</v>
      </c>
    </row>
    <row r="3147" spans="1:17" hidden="1">
      <c r="A3147" s="238">
        <v>42241</v>
      </c>
      <c r="B3147" t="s">
        <v>69</v>
      </c>
      <c r="C3147" s="1">
        <v>-472.01</v>
      </c>
      <c r="D3147" s="1">
        <v>6274.25</v>
      </c>
      <c r="E3147" s="42">
        <v>472.01</v>
      </c>
      <c r="F3147" s="241" t="s">
        <v>30</v>
      </c>
      <c r="G3147" s="242" t="s">
        <v>58</v>
      </c>
      <c r="H3147" s="243" t="s">
        <v>20</v>
      </c>
      <c r="I3147" s="13">
        <v>8</v>
      </c>
      <c r="J3147" s="14">
        <v>2015</v>
      </c>
      <c r="K3147" s="244" t="s">
        <v>70</v>
      </c>
      <c r="L3147" s="245" t="s">
        <v>614</v>
      </c>
      <c r="M3147" s="245" t="s">
        <v>281</v>
      </c>
      <c r="N3147" s="15" t="s">
        <v>28</v>
      </c>
      <c r="O3147" s="15" t="s">
        <v>29</v>
      </c>
      <c r="P3147" s="46" t="s">
        <v>161</v>
      </c>
      <c r="Q3147" s="46" t="s">
        <v>58</v>
      </c>
    </row>
    <row r="3148" spans="1:17" hidden="1">
      <c r="A3148" s="238">
        <v>42241</v>
      </c>
      <c r="B3148" t="s">
        <v>69</v>
      </c>
      <c r="C3148" s="1">
        <v>-420.91</v>
      </c>
      <c r="D3148" s="1">
        <v>5853.34</v>
      </c>
      <c r="E3148" s="42">
        <v>420.91</v>
      </c>
      <c r="F3148" s="241" t="s">
        <v>30</v>
      </c>
      <c r="G3148" s="242" t="s">
        <v>58</v>
      </c>
      <c r="H3148" s="243" t="s">
        <v>20</v>
      </c>
      <c r="I3148" s="13">
        <v>8</v>
      </c>
      <c r="J3148" s="14">
        <v>2015</v>
      </c>
      <c r="K3148" s="244" t="s">
        <v>70</v>
      </c>
      <c r="L3148" s="245" t="s">
        <v>71</v>
      </c>
      <c r="M3148" s="245" t="s">
        <v>299</v>
      </c>
      <c r="N3148" s="15" t="s">
        <v>28</v>
      </c>
      <c r="O3148" s="15" t="s">
        <v>29</v>
      </c>
      <c r="P3148" s="46" t="s">
        <v>161</v>
      </c>
      <c r="Q3148" s="46" t="s">
        <v>58</v>
      </c>
    </row>
    <row r="3149" spans="1:17" hidden="1">
      <c r="A3149" s="238">
        <v>42241</v>
      </c>
      <c r="B3149" t="s">
        <v>69</v>
      </c>
      <c r="C3149" s="1">
        <v>-361</v>
      </c>
      <c r="D3149" s="1">
        <v>5492.34</v>
      </c>
      <c r="E3149" s="42">
        <v>361</v>
      </c>
      <c r="F3149" s="241" t="s">
        <v>30</v>
      </c>
      <c r="G3149" s="242" t="s">
        <v>58</v>
      </c>
      <c r="H3149" s="243" t="s">
        <v>20</v>
      </c>
      <c r="I3149" s="13">
        <v>8</v>
      </c>
      <c r="J3149" s="14">
        <v>2015</v>
      </c>
      <c r="K3149" s="244" t="s">
        <v>70</v>
      </c>
      <c r="L3149" s="245" t="s">
        <v>177</v>
      </c>
      <c r="M3149" s="245" t="s">
        <v>299</v>
      </c>
      <c r="N3149" s="15" t="s">
        <v>28</v>
      </c>
      <c r="O3149" s="15" t="s">
        <v>29</v>
      </c>
      <c r="P3149" s="46" t="s">
        <v>161</v>
      </c>
      <c r="Q3149" s="46" t="s">
        <v>58</v>
      </c>
    </row>
    <row r="3150" spans="1:17" hidden="1">
      <c r="A3150" s="238">
        <v>42241</v>
      </c>
      <c r="B3150" t="s">
        <v>50</v>
      </c>
      <c r="C3150" s="1">
        <v>-45</v>
      </c>
      <c r="D3150" s="1">
        <v>5447.34</v>
      </c>
      <c r="E3150" s="42">
        <v>45</v>
      </c>
      <c r="F3150" s="241" t="s">
        <v>30</v>
      </c>
      <c r="G3150" s="242" t="s">
        <v>58</v>
      </c>
      <c r="H3150" s="243" t="s">
        <v>20</v>
      </c>
      <c r="I3150" s="13">
        <v>8</v>
      </c>
      <c r="J3150" s="14">
        <v>2015</v>
      </c>
      <c r="K3150" s="244" t="s">
        <v>51</v>
      </c>
      <c r="L3150" s="245" t="s">
        <v>52</v>
      </c>
      <c r="M3150" s="245" t="s">
        <v>23</v>
      </c>
      <c r="N3150" s="15" t="s">
        <v>28</v>
      </c>
      <c r="O3150" s="15" t="s">
        <v>29</v>
      </c>
      <c r="P3150" s="46" t="s">
        <v>161</v>
      </c>
      <c r="Q3150" s="46" t="s">
        <v>58</v>
      </c>
    </row>
    <row r="3151" spans="1:17" hidden="1">
      <c r="A3151" s="238">
        <v>42242</v>
      </c>
      <c r="B3151" t="s">
        <v>25</v>
      </c>
      <c r="C3151" s="1">
        <v>913.41</v>
      </c>
      <c r="D3151" s="1">
        <v>6360.75</v>
      </c>
      <c r="E3151" s="42">
        <v>-913.41</v>
      </c>
      <c r="F3151" s="241" t="s">
        <v>18</v>
      </c>
      <c r="G3151" s="242" t="s">
        <v>58</v>
      </c>
      <c r="H3151" s="243" t="s">
        <v>20</v>
      </c>
      <c r="I3151" s="13">
        <v>8</v>
      </c>
      <c r="J3151" s="14">
        <v>2015</v>
      </c>
      <c r="K3151" s="244" t="s">
        <v>26</v>
      </c>
      <c r="L3151" s="245" t="s">
        <v>27</v>
      </c>
      <c r="M3151" s="245" t="s">
        <v>27</v>
      </c>
      <c r="N3151" s="15" t="s">
        <v>28</v>
      </c>
      <c r="O3151" s="15" t="s">
        <v>29</v>
      </c>
      <c r="P3151" s="46" t="s">
        <v>163</v>
      </c>
      <c r="Q3151" s="46" t="s">
        <v>58</v>
      </c>
    </row>
    <row r="3152" spans="1:17" hidden="1">
      <c r="A3152" s="238">
        <v>42243</v>
      </c>
      <c r="B3152" t="s">
        <v>2297</v>
      </c>
      <c r="C3152" s="1">
        <v>428.49</v>
      </c>
      <c r="D3152" s="1">
        <v>6789.24</v>
      </c>
      <c r="E3152" s="42">
        <v>-428.49</v>
      </c>
      <c r="F3152" s="241" t="s">
        <v>18</v>
      </c>
      <c r="G3152" s="242" t="s">
        <v>58</v>
      </c>
      <c r="H3152" s="243" t="s">
        <v>20</v>
      </c>
      <c r="I3152" s="13">
        <v>8</v>
      </c>
      <c r="J3152" s="14">
        <v>2015</v>
      </c>
      <c r="K3152" s="244" t="s">
        <v>21</v>
      </c>
      <c r="L3152" s="245" t="s">
        <v>22</v>
      </c>
      <c r="M3152" s="245" t="s">
        <v>23</v>
      </c>
      <c r="N3152" s="15" t="s">
        <v>20</v>
      </c>
      <c r="O3152" s="15" t="s">
        <v>24</v>
      </c>
      <c r="P3152" s="46" t="s">
        <v>171</v>
      </c>
      <c r="Q3152" s="46" t="s">
        <v>58</v>
      </c>
    </row>
    <row r="3153" spans="1:17" hidden="1">
      <c r="A3153" s="238">
        <v>42243</v>
      </c>
      <c r="B3153" t="s">
        <v>25</v>
      </c>
      <c r="C3153" s="1">
        <v>319.49</v>
      </c>
      <c r="D3153" s="1">
        <v>7108.73</v>
      </c>
      <c r="E3153" s="42">
        <v>-319.49</v>
      </c>
      <c r="F3153" s="241" t="s">
        <v>18</v>
      </c>
      <c r="G3153" s="242" t="s">
        <v>58</v>
      </c>
      <c r="H3153" s="243" t="s">
        <v>20</v>
      </c>
      <c r="I3153" s="13">
        <v>8</v>
      </c>
      <c r="J3153" s="14">
        <v>2015</v>
      </c>
      <c r="K3153" s="244" t="s">
        <v>26</v>
      </c>
      <c r="L3153" s="245" t="s">
        <v>27</v>
      </c>
      <c r="M3153" s="245" t="s">
        <v>27</v>
      </c>
      <c r="N3153" s="15" t="s">
        <v>28</v>
      </c>
      <c r="O3153" s="15" t="s">
        <v>29</v>
      </c>
      <c r="P3153" s="46" t="s">
        <v>163</v>
      </c>
      <c r="Q3153" s="46" t="s">
        <v>58</v>
      </c>
    </row>
    <row r="3154" spans="1:17" hidden="1">
      <c r="A3154" s="238">
        <v>42244</v>
      </c>
      <c r="B3154" t="s">
        <v>2298</v>
      </c>
      <c r="C3154" s="1">
        <v>3206.99</v>
      </c>
      <c r="D3154" s="1">
        <v>10315.719999999999</v>
      </c>
      <c r="E3154" s="42">
        <v>-3206.99</v>
      </c>
      <c r="F3154" s="241" t="s">
        <v>18</v>
      </c>
      <c r="G3154" s="242" t="s">
        <v>58</v>
      </c>
      <c r="H3154" s="243" t="s">
        <v>20</v>
      </c>
      <c r="I3154" s="13">
        <v>8</v>
      </c>
      <c r="J3154" s="14">
        <v>2015</v>
      </c>
      <c r="K3154" s="244" t="s">
        <v>26</v>
      </c>
      <c r="L3154" s="245" t="s">
        <v>54</v>
      </c>
      <c r="M3154" s="245" t="s">
        <v>279</v>
      </c>
      <c r="N3154" s="15" t="s">
        <v>28</v>
      </c>
      <c r="O3154" s="15" t="s">
        <v>29</v>
      </c>
      <c r="P3154" s="46" t="s">
        <v>163</v>
      </c>
      <c r="Q3154" s="46" t="s">
        <v>58</v>
      </c>
    </row>
    <row r="3155" spans="1:17" hidden="1">
      <c r="A3155" s="238">
        <v>42244</v>
      </c>
      <c r="B3155" t="s">
        <v>25</v>
      </c>
      <c r="C3155" s="1">
        <v>251.87</v>
      </c>
      <c r="D3155" s="1">
        <v>10567.59</v>
      </c>
      <c r="E3155" s="42">
        <v>-251.87</v>
      </c>
      <c r="F3155" s="241" t="s">
        <v>18</v>
      </c>
      <c r="G3155" s="242" t="s">
        <v>58</v>
      </c>
      <c r="H3155" s="243" t="s">
        <v>20</v>
      </c>
      <c r="I3155" s="13">
        <v>8</v>
      </c>
      <c r="J3155" s="14">
        <v>2015</v>
      </c>
      <c r="K3155" s="244" t="s">
        <v>26</v>
      </c>
      <c r="L3155" s="245" t="s">
        <v>27</v>
      </c>
      <c r="M3155" s="245" t="s">
        <v>27</v>
      </c>
      <c r="N3155" s="15" t="s">
        <v>28</v>
      </c>
      <c r="O3155" s="15" t="s">
        <v>29</v>
      </c>
      <c r="P3155" s="46" t="s">
        <v>163</v>
      </c>
      <c r="Q3155" s="46" t="s">
        <v>58</v>
      </c>
    </row>
    <row r="3156" spans="1:17" hidden="1">
      <c r="A3156" s="238">
        <v>42244</v>
      </c>
      <c r="B3156" t="s">
        <v>2299</v>
      </c>
      <c r="C3156" s="1">
        <v>-5000</v>
      </c>
      <c r="D3156" s="1">
        <v>5567.59</v>
      </c>
      <c r="E3156" s="42">
        <v>5000</v>
      </c>
      <c r="F3156" s="241" t="s">
        <v>30</v>
      </c>
      <c r="G3156" s="242" t="s">
        <v>58</v>
      </c>
      <c r="H3156" s="243" t="s">
        <v>20</v>
      </c>
      <c r="I3156" s="13">
        <v>8</v>
      </c>
      <c r="J3156" s="14">
        <v>2015</v>
      </c>
      <c r="K3156" s="244" t="s">
        <v>19</v>
      </c>
      <c r="L3156" s="245" t="s">
        <v>59</v>
      </c>
      <c r="M3156" s="245" t="s">
        <v>23</v>
      </c>
      <c r="N3156" s="15" t="s">
        <v>20</v>
      </c>
      <c r="O3156" s="15" t="s">
        <v>24</v>
      </c>
      <c r="P3156" s="46" t="s">
        <v>60</v>
      </c>
      <c r="Q3156" s="46" t="s">
        <v>58</v>
      </c>
    </row>
    <row r="3157" spans="1:17" hidden="1">
      <c r="A3157" s="238">
        <v>42247</v>
      </c>
      <c r="B3157" t="s">
        <v>25</v>
      </c>
      <c r="C3157" s="1">
        <v>547.70000000000005</v>
      </c>
      <c r="D3157" s="1">
        <v>6115.29</v>
      </c>
      <c r="E3157" s="42">
        <v>-547.70000000000005</v>
      </c>
      <c r="F3157" s="241" t="s">
        <v>18</v>
      </c>
      <c r="G3157" s="242" t="s">
        <v>58</v>
      </c>
      <c r="H3157" s="243" t="s">
        <v>20</v>
      </c>
      <c r="I3157" s="13">
        <v>8</v>
      </c>
      <c r="J3157" s="14">
        <v>2015</v>
      </c>
      <c r="K3157" s="244" t="s">
        <v>26</v>
      </c>
      <c r="L3157" s="245" t="s">
        <v>27</v>
      </c>
      <c r="M3157" s="245" t="s">
        <v>27</v>
      </c>
      <c r="N3157" s="15" t="s">
        <v>28</v>
      </c>
      <c r="O3157" s="15" t="s">
        <v>29</v>
      </c>
      <c r="P3157" s="46" t="s">
        <v>163</v>
      </c>
      <c r="Q3157" s="46" t="s">
        <v>58</v>
      </c>
    </row>
    <row r="3158" spans="1:17" hidden="1">
      <c r="A3158" s="238">
        <v>42247</v>
      </c>
      <c r="B3158" t="s">
        <v>25</v>
      </c>
      <c r="C3158" s="1">
        <v>423.4</v>
      </c>
      <c r="D3158" s="1">
        <v>6538.69</v>
      </c>
      <c r="E3158" s="42">
        <v>-423.4</v>
      </c>
      <c r="F3158" s="241" t="s">
        <v>18</v>
      </c>
      <c r="G3158" s="242" t="s">
        <v>58</v>
      </c>
      <c r="H3158" s="243" t="s">
        <v>20</v>
      </c>
      <c r="I3158" s="13">
        <v>8</v>
      </c>
      <c r="J3158" s="14">
        <v>2015</v>
      </c>
      <c r="K3158" s="244" t="s">
        <v>26</v>
      </c>
      <c r="L3158" s="245" t="s">
        <v>27</v>
      </c>
      <c r="M3158" s="245" t="s">
        <v>27</v>
      </c>
      <c r="N3158" s="15" t="s">
        <v>28</v>
      </c>
      <c r="O3158" s="15" t="s">
        <v>29</v>
      </c>
      <c r="P3158" s="46" t="s">
        <v>163</v>
      </c>
      <c r="Q3158" s="46" t="s">
        <v>58</v>
      </c>
    </row>
    <row r="3159" spans="1:17" hidden="1">
      <c r="A3159" s="238">
        <v>42247</v>
      </c>
      <c r="B3159" t="s">
        <v>25</v>
      </c>
      <c r="C3159" s="1">
        <v>166.8</v>
      </c>
      <c r="D3159" s="1">
        <v>6705.49</v>
      </c>
      <c r="E3159" s="42">
        <v>-166.8</v>
      </c>
      <c r="F3159" s="241" t="s">
        <v>18</v>
      </c>
      <c r="G3159" s="242" t="s">
        <v>58</v>
      </c>
      <c r="H3159" s="243" t="s">
        <v>20</v>
      </c>
      <c r="I3159" s="13">
        <v>8</v>
      </c>
      <c r="J3159" s="14">
        <v>2015</v>
      </c>
      <c r="K3159" s="244" t="s">
        <v>26</v>
      </c>
      <c r="L3159" s="245" t="s">
        <v>27</v>
      </c>
      <c r="M3159" s="245" t="s">
        <v>27</v>
      </c>
      <c r="N3159" s="15" t="s">
        <v>28</v>
      </c>
      <c r="O3159" s="15" t="s">
        <v>29</v>
      </c>
      <c r="P3159" s="46" t="s">
        <v>163</v>
      </c>
      <c r="Q3159" s="46" t="s">
        <v>58</v>
      </c>
    </row>
    <row r="3160" spans="1:17" hidden="1">
      <c r="A3160" s="238">
        <v>42247</v>
      </c>
      <c r="B3160" t="s">
        <v>50</v>
      </c>
      <c r="C3160" s="1">
        <v>-15</v>
      </c>
      <c r="D3160" s="1">
        <v>6690.49</v>
      </c>
      <c r="E3160" s="42">
        <v>15</v>
      </c>
      <c r="F3160" s="241" t="s">
        <v>30</v>
      </c>
      <c r="G3160" s="242" t="s">
        <v>58</v>
      </c>
      <c r="H3160" s="243" t="s">
        <v>20</v>
      </c>
      <c r="I3160" s="13">
        <v>8</v>
      </c>
      <c r="J3160" s="14">
        <v>2015</v>
      </c>
      <c r="K3160" s="244" t="s">
        <v>53</v>
      </c>
      <c r="L3160" s="245" t="s">
        <v>52</v>
      </c>
      <c r="M3160" s="245" t="s">
        <v>23</v>
      </c>
      <c r="N3160" s="15" t="s">
        <v>28</v>
      </c>
      <c r="O3160" s="15" t="s">
        <v>29</v>
      </c>
      <c r="P3160" s="46" t="s">
        <v>161</v>
      </c>
      <c r="Q3160" s="46" t="s">
        <v>58</v>
      </c>
    </row>
    <row r="3161" spans="1:17" hidden="1">
      <c r="A3161" s="238">
        <v>42248</v>
      </c>
      <c r="B3161" t="s">
        <v>25</v>
      </c>
      <c r="C3161" s="1">
        <v>666.86</v>
      </c>
      <c r="D3161" s="1">
        <v>7357.35</v>
      </c>
      <c r="E3161" s="42">
        <v>-666.86</v>
      </c>
      <c r="F3161" s="241" t="s">
        <v>18</v>
      </c>
      <c r="G3161" s="242" t="s">
        <v>58</v>
      </c>
      <c r="H3161" s="243" t="s">
        <v>20</v>
      </c>
      <c r="I3161" s="13">
        <v>9</v>
      </c>
      <c r="J3161" s="14">
        <v>2015</v>
      </c>
      <c r="K3161" s="244" t="s">
        <v>26</v>
      </c>
      <c r="L3161" s="245" t="s">
        <v>27</v>
      </c>
      <c r="M3161" s="245" t="s">
        <v>27</v>
      </c>
      <c r="N3161" s="15" t="s">
        <v>28</v>
      </c>
      <c r="O3161" s="15" t="s">
        <v>29</v>
      </c>
      <c r="P3161" s="46" t="s">
        <v>163</v>
      </c>
      <c r="Q3161" s="46" t="s">
        <v>58</v>
      </c>
    </row>
    <row r="3162" spans="1:17" hidden="1">
      <c r="A3162" s="238">
        <v>42248</v>
      </c>
      <c r="B3162" t="s">
        <v>2300</v>
      </c>
      <c r="C3162" s="1">
        <v>481.42</v>
      </c>
      <c r="D3162" s="1">
        <v>7838.77</v>
      </c>
      <c r="E3162" s="42">
        <v>-481.42</v>
      </c>
      <c r="F3162" s="241" t="s">
        <v>18</v>
      </c>
      <c r="G3162" s="242" t="s">
        <v>58</v>
      </c>
      <c r="H3162" s="243" t="s">
        <v>20</v>
      </c>
      <c r="I3162" s="13">
        <v>9</v>
      </c>
      <c r="J3162" s="14">
        <v>2015</v>
      </c>
      <c r="K3162" s="244" t="s">
        <v>21</v>
      </c>
      <c r="L3162" s="245" t="s">
        <v>22</v>
      </c>
      <c r="M3162" s="245" t="s">
        <v>23</v>
      </c>
      <c r="N3162" s="15" t="s">
        <v>20</v>
      </c>
      <c r="O3162" s="15" t="s">
        <v>24</v>
      </c>
      <c r="P3162" s="46" t="s">
        <v>171</v>
      </c>
      <c r="Q3162" s="46" t="s">
        <v>58</v>
      </c>
    </row>
    <row r="3163" spans="1:17" hidden="1">
      <c r="A3163" s="238">
        <v>42248</v>
      </c>
      <c r="B3163" t="s">
        <v>2301</v>
      </c>
      <c r="C3163" s="1">
        <v>-350</v>
      </c>
      <c r="D3163" s="1">
        <v>7488.77</v>
      </c>
      <c r="E3163" s="42">
        <v>350</v>
      </c>
      <c r="F3163" s="241" t="s">
        <v>30</v>
      </c>
      <c r="G3163" s="242" t="s">
        <v>58</v>
      </c>
      <c r="H3163" s="243" t="s">
        <v>20</v>
      </c>
      <c r="I3163" s="13">
        <v>9</v>
      </c>
      <c r="J3163" s="14">
        <v>2015</v>
      </c>
      <c r="K3163" s="244" t="s">
        <v>158</v>
      </c>
      <c r="L3163" s="245" t="s">
        <v>59</v>
      </c>
      <c r="M3163" s="245" t="s">
        <v>23</v>
      </c>
      <c r="N3163" s="15" t="s">
        <v>20</v>
      </c>
      <c r="O3163" s="15" t="s">
        <v>24</v>
      </c>
      <c r="P3163" s="46" t="s">
        <v>168</v>
      </c>
      <c r="Q3163" s="46" t="s">
        <v>58</v>
      </c>
    </row>
    <row r="3164" spans="1:17" hidden="1">
      <c r="A3164" s="238">
        <v>42248</v>
      </c>
      <c r="B3164" t="s">
        <v>2302</v>
      </c>
      <c r="C3164" s="1">
        <v>-441</v>
      </c>
      <c r="D3164" s="1">
        <v>7047.77</v>
      </c>
      <c r="E3164" s="42">
        <v>441</v>
      </c>
      <c r="F3164" s="241" t="s">
        <v>30</v>
      </c>
      <c r="G3164" s="242" t="s">
        <v>58</v>
      </c>
      <c r="H3164" s="243" t="s">
        <v>20</v>
      </c>
      <c r="I3164" s="13">
        <v>9</v>
      </c>
      <c r="J3164" s="14">
        <v>2015</v>
      </c>
      <c r="K3164" s="244" t="s">
        <v>158</v>
      </c>
      <c r="L3164" s="245" t="s">
        <v>59</v>
      </c>
      <c r="M3164" s="245" t="s">
        <v>23</v>
      </c>
      <c r="N3164" s="15" t="s">
        <v>20</v>
      </c>
      <c r="O3164" s="15" t="s">
        <v>24</v>
      </c>
      <c r="P3164" s="46" t="s">
        <v>168</v>
      </c>
      <c r="Q3164" s="46" t="s">
        <v>58</v>
      </c>
    </row>
    <row r="3165" spans="1:17" hidden="1">
      <c r="A3165" s="238">
        <v>42248</v>
      </c>
      <c r="B3165" t="s">
        <v>69</v>
      </c>
      <c r="C3165" s="1">
        <v>-442.64</v>
      </c>
      <c r="D3165" s="1">
        <v>6605.13</v>
      </c>
      <c r="E3165" s="42">
        <v>442.64</v>
      </c>
      <c r="F3165" s="241" t="s">
        <v>30</v>
      </c>
      <c r="G3165" s="242" t="s">
        <v>58</v>
      </c>
      <c r="H3165" s="243" t="s">
        <v>20</v>
      </c>
      <c r="I3165" s="13">
        <v>9</v>
      </c>
      <c r="J3165" s="14">
        <v>2015</v>
      </c>
      <c r="K3165" s="244" t="s">
        <v>70</v>
      </c>
      <c r="L3165" s="245" t="s">
        <v>614</v>
      </c>
      <c r="M3165" s="245" t="s">
        <v>281</v>
      </c>
      <c r="N3165" s="15" t="s">
        <v>28</v>
      </c>
      <c r="O3165" s="15" t="s">
        <v>29</v>
      </c>
      <c r="P3165" s="46" t="s">
        <v>161</v>
      </c>
      <c r="Q3165" s="46" t="s">
        <v>58</v>
      </c>
    </row>
    <row r="3166" spans="1:17" hidden="1">
      <c r="A3166" s="238">
        <v>42248</v>
      </c>
      <c r="B3166" t="s">
        <v>155</v>
      </c>
      <c r="C3166" s="1">
        <v>-417.1</v>
      </c>
      <c r="D3166" s="1">
        <v>6188.03</v>
      </c>
      <c r="E3166" s="42">
        <v>417.1</v>
      </c>
      <c r="F3166" s="241" t="s">
        <v>30</v>
      </c>
      <c r="G3166" s="242" t="s">
        <v>58</v>
      </c>
      <c r="H3166" s="243" t="s">
        <v>20</v>
      </c>
      <c r="I3166" s="13">
        <v>9</v>
      </c>
      <c r="J3166" s="14">
        <v>2015</v>
      </c>
      <c r="K3166" s="244" t="s">
        <v>56</v>
      </c>
      <c r="L3166" s="245" t="s">
        <v>57</v>
      </c>
      <c r="M3166" s="245" t="s">
        <v>302</v>
      </c>
      <c r="N3166" s="15" t="s">
        <v>28</v>
      </c>
      <c r="O3166" s="15" t="s">
        <v>29</v>
      </c>
      <c r="P3166" s="46" t="s">
        <v>161</v>
      </c>
      <c r="Q3166" s="46" t="s">
        <v>58</v>
      </c>
    </row>
    <row r="3167" spans="1:17" hidden="1">
      <c r="A3167" s="238">
        <v>42248</v>
      </c>
      <c r="B3167" t="s">
        <v>69</v>
      </c>
      <c r="C3167" s="1">
        <v>-397.39</v>
      </c>
      <c r="D3167" s="1">
        <v>5790.64</v>
      </c>
      <c r="E3167" s="42">
        <v>397.39</v>
      </c>
      <c r="F3167" s="241" t="s">
        <v>30</v>
      </c>
      <c r="G3167" s="242" t="s">
        <v>58</v>
      </c>
      <c r="H3167" s="243" t="s">
        <v>20</v>
      </c>
      <c r="I3167" s="13">
        <v>9</v>
      </c>
      <c r="J3167" s="14">
        <v>2015</v>
      </c>
      <c r="K3167" s="244" t="s">
        <v>70</v>
      </c>
      <c r="L3167" s="245" t="s">
        <v>71</v>
      </c>
      <c r="M3167" s="245" t="s">
        <v>299</v>
      </c>
      <c r="N3167" s="15" t="s">
        <v>28</v>
      </c>
      <c r="O3167" s="15" t="s">
        <v>29</v>
      </c>
      <c r="P3167" s="46" t="s">
        <v>161</v>
      </c>
      <c r="Q3167" s="46" t="s">
        <v>58</v>
      </c>
    </row>
    <row r="3168" spans="1:17" hidden="1">
      <c r="A3168" s="238">
        <v>42248</v>
      </c>
      <c r="B3168" t="s">
        <v>69</v>
      </c>
      <c r="C3168" s="1">
        <v>-353.18</v>
      </c>
      <c r="D3168" s="1">
        <v>5437.46</v>
      </c>
      <c r="E3168" s="42">
        <v>353.18</v>
      </c>
      <c r="F3168" s="241" t="s">
        <v>30</v>
      </c>
      <c r="G3168" s="242" t="s">
        <v>58</v>
      </c>
      <c r="H3168" s="243" t="s">
        <v>20</v>
      </c>
      <c r="I3168" s="13">
        <v>9</v>
      </c>
      <c r="J3168" s="14">
        <v>2015</v>
      </c>
      <c r="K3168" s="244" t="s">
        <v>70</v>
      </c>
      <c r="L3168" s="245" t="s">
        <v>177</v>
      </c>
      <c r="M3168" s="245" t="s">
        <v>299</v>
      </c>
      <c r="N3168" s="15" t="s">
        <v>28</v>
      </c>
      <c r="O3168" s="15" t="s">
        <v>29</v>
      </c>
      <c r="P3168" s="46" t="s">
        <v>161</v>
      </c>
      <c r="Q3168" s="46" t="s">
        <v>58</v>
      </c>
    </row>
    <row r="3169" spans="1:17" hidden="1">
      <c r="A3169" s="238">
        <v>42248</v>
      </c>
      <c r="B3169" t="s">
        <v>160</v>
      </c>
      <c r="C3169" s="1">
        <v>-16</v>
      </c>
      <c r="D3169" s="1">
        <v>5421.46</v>
      </c>
      <c r="E3169" s="42">
        <v>16</v>
      </c>
      <c r="F3169" s="241" t="s">
        <v>30</v>
      </c>
      <c r="G3169" s="242" t="s">
        <v>58</v>
      </c>
      <c r="H3169" s="243" t="s">
        <v>20</v>
      </c>
      <c r="I3169" s="13">
        <v>9</v>
      </c>
      <c r="J3169" s="14">
        <v>2015</v>
      </c>
      <c r="K3169" s="244" t="s">
        <v>53</v>
      </c>
      <c r="L3169" s="245" t="s">
        <v>52</v>
      </c>
      <c r="M3169" s="245" t="s">
        <v>23</v>
      </c>
      <c r="N3169" s="15" t="s">
        <v>28</v>
      </c>
      <c r="O3169" s="15" t="s">
        <v>29</v>
      </c>
      <c r="P3169" s="46" t="s">
        <v>161</v>
      </c>
      <c r="Q3169" s="46" t="s">
        <v>58</v>
      </c>
    </row>
    <row r="3170" spans="1:17" hidden="1">
      <c r="A3170" s="238">
        <v>42249</v>
      </c>
      <c r="B3170" t="s">
        <v>25</v>
      </c>
      <c r="C3170" s="1">
        <v>615.07000000000005</v>
      </c>
      <c r="D3170" s="1">
        <v>6036.53</v>
      </c>
      <c r="E3170" s="42">
        <v>-615.07000000000005</v>
      </c>
      <c r="F3170" s="241" t="s">
        <v>18</v>
      </c>
      <c r="G3170" s="242" t="s">
        <v>58</v>
      </c>
      <c r="H3170" s="243" t="s">
        <v>20</v>
      </c>
      <c r="I3170" s="13">
        <v>9</v>
      </c>
      <c r="J3170" s="14">
        <v>2015</v>
      </c>
      <c r="K3170" s="244" t="s">
        <v>26</v>
      </c>
      <c r="L3170" s="245" t="s">
        <v>27</v>
      </c>
      <c r="M3170" s="245" t="s">
        <v>27</v>
      </c>
      <c r="N3170" s="15" t="s">
        <v>28</v>
      </c>
      <c r="O3170" s="15" t="s">
        <v>29</v>
      </c>
      <c r="P3170" s="46" t="s">
        <v>163</v>
      </c>
      <c r="Q3170" s="46" t="s">
        <v>58</v>
      </c>
    </row>
    <row r="3171" spans="1:17" hidden="1">
      <c r="A3171" s="238">
        <v>42249</v>
      </c>
      <c r="B3171" t="s">
        <v>2303</v>
      </c>
      <c r="C3171" s="1">
        <v>351.78</v>
      </c>
      <c r="D3171" s="1">
        <v>6388.31</v>
      </c>
      <c r="E3171" s="42">
        <v>-351.78</v>
      </c>
      <c r="F3171" s="241" t="s">
        <v>18</v>
      </c>
      <c r="G3171" s="242" t="s">
        <v>58</v>
      </c>
      <c r="H3171" s="243" t="s">
        <v>20</v>
      </c>
      <c r="I3171" s="13">
        <v>9</v>
      </c>
      <c r="J3171" s="14">
        <v>2015</v>
      </c>
      <c r="K3171" s="244" t="s">
        <v>21</v>
      </c>
      <c r="L3171" s="245" t="s">
        <v>22</v>
      </c>
      <c r="M3171" s="245" t="s">
        <v>23</v>
      </c>
      <c r="N3171" s="15" t="s">
        <v>20</v>
      </c>
      <c r="O3171" s="15" t="s">
        <v>24</v>
      </c>
      <c r="P3171" s="46" t="s">
        <v>171</v>
      </c>
      <c r="Q3171" s="46" t="s">
        <v>58</v>
      </c>
    </row>
    <row r="3172" spans="1:17" hidden="1">
      <c r="A3172" s="238">
        <v>42249</v>
      </c>
      <c r="B3172" t="s">
        <v>42</v>
      </c>
      <c r="C3172" s="1">
        <v>-350.23</v>
      </c>
      <c r="D3172" s="1">
        <v>6038.08</v>
      </c>
      <c r="E3172" s="42">
        <v>350.23</v>
      </c>
      <c r="F3172" s="241" t="s">
        <v>30</v>
      </c>
      <c r="G3172" s="242" t="s">
        <v>58</v>
      </c>
      <c r="H3172" s="243" t="s">
        <v>20</v>
      </c>
      <c r="I3172" s="13">
        <v>9</v>
      </c>
      <c r="J3172" s="14">
        <v>2015</v>
      </c>
      <c r="K3172" s="244" t="s">
        <v>43</v>
      </c>
      <c r="L3172" s="245" t="s">
        <v>44</v>
      </c>
      <c r="M3172" s="245" t="s">
        <v>23</v>
      </c>
      <c r="N3172" s="15" t="s">
        <v>28</v>
      </c>
      <c r="O3172" s="15" t="s">
        <v>29</v>
      </c>
      <c r="P3172" s="46" t="s">
        <v>161</v>
      </c>
      <c r="Q3172" s="46" t="s">
        <v>58</v>
      </c>
    </row>
    <row r="3173" spans="1:17" hidden="1">
      <c r="A3173" s="238">
        <v>42249</v>
      </c>
      <c r="B3173" t="s">
        <v>45</v>
      </c>
      <c r="C3173" s="1">
        <v>-146</v>
      </c>
      <c r="D3173" s="1">
        <v>5892.08</v>
      </c>
      <c r="E3173" s="42">
        <v>146</v>
      </c>
      <c r="F3173" s="241" t="s">
        <v>30</v>
      </c>
      <c r="G3173" s="242" t="s">
        <v>58</v>
      </c>
      <c r="H3173" s="243" t="s">
        <v>20</v>
      </c>
      <c r="I3173" s="13">
        <v>9</v>
      </c>
      <c r="J3173" s="14">
        <v>2015</v>
      </c>
      <c r="K3173" s="244" t="s">
        <v>43</v>
      </c>
      <c r="L3173" s="245" t="s">
        <v>44</v>
      </c>
      <c r="M3173" s="245" t="s">
        <v>23</v>
      </c>
      <c r="N3173" s="15" t="s">
        <v>28</v>
      </c>
      <c r="O3173" s="15" t="s">
        <v>29</v>
      </c>
      <c r="P3173" s="46" t="s">
        <v>161</v>
      </c>
      <c r="Q3173" s="46" t="s">
        <v>58</v>
      </c>
    </row>
    <row r="3174" spans="1:17" hidden="1">
      <c r="A3174" s="238">
        <v>42249</v>
      </c>
      <c r="B3174" t="s">
        <v>46</v>
      </c>
      <c r="C3174" s="1">
        <v>-94.35</v>
      </c>
      <c r="D3174" s="1">
        <v>5797.73</v>
      </c>
      <c r="E3174" s="42">
        <v>94.35</v>
      </c>
      <c r="F3174" s="241" t="s">
        <v>30</v>
      </c>
      <c r="G3174" s="242" t="s">
        <v>58</v>
      </c>
      <c r="H3174" s="243" t="s">
        <v>20</v>
      </c>
      <c r="I3174" s="13">
        <v>9</v>
      </c>
      <c r="J3174" s="14">
        <v>2015</v>
      </c>
      <c r="K3174" s="244" t="s">
        <v>43</v>
      </c>
      <c r="L3174" s="245" t="s">
        <v>44</v>
      </c>
      <c r="M3174" s="245" t="s">
        <v>23</v>
      </c>
      <c r="N3174" s="15" t="s">
        <v>28</v>
      </c>
      <c r="O3174" s="15" t="s">
        <v>29</v>
      </c>
      <c r="P3174" s="46" t="s">
        <v>161</v>
      </c>
      <c r="Q3174" s="46" t="s">
        <v>58</v>
      </c>
    </row>
    <row r="3175" spans="1:17" hidden="1">
      <c r="A3175" s="238">
        <v>42249</v>
      </c>
      <c r="B3175" t="s">
        <v>2304</v>
      </c>
      <c r="C3175" s="1">
        <v>-62.3</v>
      </c>
      <c r="D3175" s="1">
        <v>5735.43</v>
      </c>
      <c r="E3175" s="42">
        <v>62.3</v>
      </c>
      <c r="F3175" s="241" t="s">
        <v>30</v>
      </c>
      <c r="G3175" s="242" t="s">
        <v>58</v>
      </c>
      <c r="H3175" s="243" t="s">
        <v>20</v>
      </c>
      <c r="I3175" s="13">
        <v>9</v>
      </c>
      <c r="J3175" s="14">
        <v>2015</v>
      </c>
      <c r="K3175" s="244" t="s">
        <v>43</v>
      </c>
      <c r="L3175" s="245" t="s">
        <v>44</v>
      </c>
      <c r="M3175" s="245" t="s">
        <v>23</v>
      </c>
      <c r="N3175" s="15" t="s">
        <v>28</v>
      </c>
      <c r="O3175" s="15" t="s">
        <v>29</v>
      </c>
      <c r="P3175" s="46" t="s">
        <v>161</v>
      </c>
      <c r="Q3175" s="46" t="s">
        <v>58</v>
      </c>
    </row>
    <row r="3176" spans="1:17" hidden="1">
      <c r="A3176" s="238">
        <v>42249</v>
      </c>
      <c r="B3176" t="s">
        <v>47</v>
      </c>
      <c r="C3176" s="1">
        <v>-38.380000000000003</v>
      </c>
      <c r="D3176" s="1">
        <v>5697.05</v>
      </c>
      <c r="E3176" s="42">
        <v>38.380000000000003</v>
      </c>
      <c r="F3176" s="241" t="s">
        <v>30</v>
      </c>
      <c r="G3176" s="242" t="s">
        <v>58</v>
      </c>
      <c r="H3176" s="243" t="s">
        <v>20</v>
      </c>
      <c r="I3176" s="13">
        <v>9</v>
      </c>
      <c r="J3176" s="14">
        <v>2015</v>
      </c>
      <c r="K3176" s="244" t="s">
        <v>48</v>
      </c>
      <c r="L3176" s="245" t="s">
        <v>49</v>
      </c>
      <c r="M3176" s="245" t="s">
        <v>299</v>
      </c>
      <c r="N3176" s="15" t="s">
        <v>28</v>
      </c>
      <c r="O3176" s="15" t="s">
        <v>29</v>
      </c>
      <c r="P3176" s="46" t="s">
        <v>161</v>
      </c>
      <c r="Q3176" s="46" t="s">
        <v>58</v>
      </c>
    </row>
    <row r="3177" spans="1:17" hidden="1">
      <c r="A3177" s="238">
        <v>42250</v>
      </c>
      <c r="B3177" t="s">
        <v>2305</v>
      </c>
      <c r="C3177" s="1">
        <v>3443.36</v>
      </c>
      <c r="D3177" s="1">
        <v>9140.41</v>
      </c>
      <c r="E3177" s="42">
        <v>-3443.36</v>
      </c>
      <c r="F3177" s="241" t="s">
        <v>18</v>
      </c>
      <c r="G3177" s="242" t="s">
        <v>58</v>
      </c>
      <c r="H3177" s="243" t="s">
        <v>20</v>
      </c>
      <c r="I3177" s="13">
        <v>9</v>
      </c>
      <c r="J3177" s="14">
        <v>2015</v>
      </c>
      <c r="K3177" s="244" t="s">
        <v>26</v>
      </c>
      <c r="L3177" s="245" t="s">
        <v>164</v>
      </c>
      <c r="M3177" s="245" t="s">
        <v>272</v>
      </c>
      <c r="N3177" s="15" t="s">
        <v>28</v>
      </c>
      <c r="O3177" s="15" t="s">
        <v>29</v>
      </c>
      <c r="P3177" s="46" t="s">
        <v>163</v>
      </c>
      <c r="Q3177" s="46" t="s">
        <v>58</v>
      </c>
    </row>
    <row r="3178" spans="1:17" hidden="1">
      <c r="A3178" s="238">
        <v>42250</v>
      </c>
      <c r="B3178" t="s">
        <v>25</v>
      </c>
      <c r="C3178" s="1">
        <v>94.24</v>
      </c>
      <c r="D3178" s="1">
        <v>9234.65</v>
      </c>
      <c r="E3178" s="42">
        <v>-94.24</v>
      </c>
      <c r="F3178" s="241" t="s">
        <v>18</v>
      </c>
      <c r="G3178" s="242" t="s">
        <v>58</v>
      </c>
      <c r="H3178" s="243" t="s">
        <v>20</v>
      </c>
      <c r="I3178" s="13">
        <v>9</v>
      </c>
      <c r="J3178" s="14">
        <v>2015</v>
      </c>
      <c r="K3178" s="244" t="s">
        <v>26</v>
      </c>
      <c r="L3178" s="245" t="s">
        <v>27</v>
      </c>
      <c r="M3178" s="245" t="s">
        <v>27</v>
      </c>
      <c r="N3178" s="15" t="s">
        <v>28</v>
      </c>
      <c r="O3178" s="15" t="s">
        <v>29</v>
      </c>
      <c r="P3178" s="46" t="s">
        <v>163</v>
      </c>
      <c r="Q3178" s="46" t="s">
        <v>58</v>
      </c>
    </row>
    <row r="3179" spans="1:17" hidden="1">
      <c r="A3179" s="238">
        <v>42250</v>
      </c>
      <c r="B3179" t="s">
        <v>2306</v>
      </c>
      <c r="C3179" s="1">
        <v>-7500</v>
      </c>
      <c r="D3179" s="1">
        <v>1734.65</v>
      </c>
      <c r="E3179" s="42">
        <v>7500</v>
      </c>
      <c r="F3179" s="241" t="s">
        <v>30</v>
      </c>
      <c r="G3179" s="242" t="s">
        <v>58</v>
      </c>
      <c r="H3179" s="243" t="s">
        <v>20</v>
      </c>
      <c r="I3179" s="13">
        <v>9</v>
      </c>
      <c r="J3179" s="14">
        <v>2015</v>
      </c>
      <c r="K3179" s="244" t="s">
        <v>19</v>
      </c>
      <c r="L3179" s="245" t="s">
        <v>59</v>
      </c>
      <c r="M3179" s="245" t="s">
        <v>23</v>
      </c>
      <c r="N3179" s="15" t="s">
        <v>20</v>
      </c>
      <c r="O3179" s="15" t="s">
        <v>24</v>
      </c>
      <c r="P3179" s="46" t="s">
        <v>60</v>
      </c>
      <c r="Q3179" s="46" t="s">
        <v>58</v>
      </c>
    </row>
    <row r="3180" spans="1:17" hidden="1">
      <c r="A3180" s="238">
        <v>42251</v>
      </c>
      <c r="B3180" t="s">
        <v>2307</v>
      </c>
      <c r="C3180" s="1">
        <v>5157.37</v>
      </c>
      <c r="D3180" s="1">
        <v>6892.02</v>
      </c>
      <c r="E3180" s="42">
        <v>-5157.37</v>
      </c>
      <c r="F3180" s="241" t="s">
        <v>18</v>
      </c>
      <c r="G3180" s="242" t="s">
        <v>58</v>
      </c>
      <c r="H3180" s="243" t="s">
        <v>20</v>
      </c>
      <c r="I3180" s="13">
        <v>9</v>
      </c>
      <c r="J3180" s="14">
        <v>2015</v>
      </c>
      <c r="K3180" s="244" t="s">
        <v>26</v>
      </c>
      <c r="L3180" s="245" t="s">
        <v>54</v>
      </c>
      <c r="M3180" s="245" t="s">
        <v>279</v>
      </c>
      <c r="N3180" s="15" t="s">
        <v>28</v>
      </c>
      <c r="O3180" s="15" t="s">
        <v>29</v>
      </c>
      <c r="P3180" s="46" t="s">
        <v>163</v>
      </c>
      <c r="Q3180" s="46" t="s">
        <v>58</v>
      </c>
    </row>
    <row r="3181" spans="1:17" hidden="1">
      <c r="A3181" s="238">
        <v>42251</v>
      </c>
      <c r="B3181" t="s">
        <v>25</v>
      </c>
      <c r="C3181" s="1">
        <v>221.91</v>
      </c>
      <c r="D3181" s="1">
        <v>7113.93</v>
      </c>
      <c r="E3181" s="42">
        <v>-221.91</v>
      </c>
      <c r="F3181" s="241" t="s">
        <v>18</v>
      </c>
      <c r="G3181" s="242" t="s">
        <v>58</v>
      </c>
      <c r="H3181" s="243" t="s">
        <v>20</v>
      </c>
      <c r="I3181" s="13">
        <v>9</v>
      </c>
      <c r="J3181" s="14">
        <v>2015</v>
      </c>
      <c r="K3181" s="244" t="s">
        <v>26</v>
      </c>
      <c r="L3181" s="245" t="s">
        <v>27</v>
      </c>
      <c r="M3181" s="245" t="s">
        <v>27</v>
      </c>
      <c r="N3181" s="15" t="s">
        <v>28</v>
      </c>
      <c r="O3181" s="15" t="s">
        <v>29</v>
      </c>
      <c r="P3181" s="46" t="s">
        <v>163</v>
      </c>
      <c r="Q3181" s="46" t="s">
        <v>58</v>
      </c>
    </row>
    <row r="3182" spans="1:17" hidden="1">
      <c r="A3182" s="238">
        <v>42251</v>
      </c>
      <c r="B3182" t="s">
        <v>2308</v>
      </c>
      <c r="C3182" s="1">
        <v>-500</v>
      </c>
      <c r="D3182" s="1">
        <v>6613.93</v>
      </c>
      <c r="E3182" s="42">
        <v>500</v>
      </c>
      <c r="F3182" s="241" t="s">
        <v>30</v>
      </c>
      <c r="G3182" s="242" t="s">
        <v>58</v>
      </c>
      <c r="H3182" s="243" t="s">
        <v>20</v>
      </c>
      <c r="I3182" s="13">
        <v>9</v>
      </c>
      <c r="J3182" s="14">
        <v>2015</v>
      </c>
      <c r="K3182" s="244" t="s">
        <v>81</v>
      </c>
      <c r="L3182" s="245" t="s">
        <v>39</v>
      </c>
      <c r="M3182" s="245" t="s">
        <v>23</v>
      </c>
      <c r="N3182" s="15" t="s">
        <v>20</v>
      </c>
      <c r="O3182" s="15" t="s">
        <v>24</v>
      </c>
      <c r="P3182" s="46" t="s">
        <v>170</v>
      </c>
      <c r="Q3182" s="46" t="s">
        <v>58</v>
      </c>
    </row>
    <row r="3183" spans="1:17" hidden="1">
      <c r="A3183" s="238">
        <v>42251</v>
      </c>
      <c r="B3183" t="s">
        <v>2309</v>
      </c>
      <c r="C3183" s="1">
        <v>-5000</v>
      </c>
      <c r="D3183" s="1">
        <v>1613.93</v>
      </c>
      <c r="E3183" s="42">
        <v>5000</v>
      </c>
      <c r="F3183" s="241" t="s">
        <v>30</v>
      </c>
      <c r="G3183" s="242" t="s">
        <v>58</v>
      </c>
      <c r="H3183" s="243" t="s">
        <v>20</v>
      </c>
      <c r="I3183" s="13">
        <v>9</v>
      </c>
      <c r="J3183" s="14">
        <v>2015</v>
      </c>
      <c r="K3183" s="244" t="s">
        <v>31</v>
      </c>
      <c r="L3183" s="245" t="s">
        <v>174</v>
      </c>
      <c r="M3183" s="245" t="s">
        <v>23</v>
      </c>
      <c r="N3183" s="15" t="s">
        <v>28</v>
      </c>
      <c r="O3183" s="15" t="s">
        <v>24</v>
      </c>
      <c r="P3183" s="46" t="s">
        <v>161</v>
      </c>
      <c r="Q3183" s="46" t="s">
        <v>58</v>
      </c>
    </row>
    <row r="3184" spans="1:17" hidden="1">
      <c r="A3184" s="238">
        <v>42251</v>
      </c>
      <c r="B3184" t="s">
        <v>50</v>
      </c>
      <c r="C3184" s="1">
        <v>-45</v>
      </c>
      <c r="D3184" s="1">
        <v>1568.93</v>
      </c>
      <c r="E3184" s="42">
        <v>45</v>
      </c>
      <c r="F3184" s="241" t="s">
        <v>30</v>
      </c>
      <c r="G3184" s="242" t="s">
        <v>58</v>
      </c>
      <c r="H3184" s="243" t="s">
        <v>20</v>
      </c>
      <c r="I3184" s="13">
        <v>9</v>
      </c>
      <c r="J3184" s="14">
        <v>2015</v>
      </c>
      <c r="K3184" s="244" t="s">
        <v>51</v>
      </c>
      <c r="L3184" s="245" t="s">
        <v>52</v>
      </c>
      <c r="M3184" s="245" t="s">
        <v>23</v>
      </c>
      <c r="N3184" s="15" t="s">
        <v>28</v>
      </c>
      <c r="O3184" s="15" t="s">
        <v>29</v>
      </c>
      <c r="P3184" s="46" t="s">
        <v>161</v>
      </c>
      <c r="Q3184" s="46" t="s">
        <v>58</v>
      </c>
    </row>
    <row r="3185" spans="1:17" hidden="1">
      <c r="A3185" s="238">
        <v>42251</v>
      </c>
      <c r="B3185" t="s">
        <v>50</v>
      </c>
      <c r="C3185" s="1">
        <v>-25</v>
      </c>
      <c r="D3185" s="1">
        <v>1543.93</v>
      </c>
      <c r="E3185" s="42">
        <v>25</v>
      </c>
      <c r="F3185" s="241" t="s">
        <v>30</v>
      </c>
      <c r="G3185" s="242" t="s">
        <v>58</v>
      </c>
      <c r="H3185" s="243" t="s">
        <v>20</v>
      </c>
      <c r="I3185" s="13">
        <v>9</v>
      </c>
      <c r="J3185" s="14">
        <v>2015</v>
      </c>
      <c r="K3185" s="244" t="s">
        <v>53</v>
      </c>
      <c r="L3185" s="245" t="s">
        <v>52</v>
      </c>
      <c r="M3185" s="245" t="s">
        <v>23</v>
      </c>
      <c r="N3185" s="15" t="s">
        <v>28</v>
      </c>
      <c r="O3185" s="15" t="s">
        <v>29</v>
      </c>
      <c r="P3185" s="46" t="s">
        <v>161</v>
      </c>
      <c r="Q3185" s="46" t="s">
        <v>58</v>
      </c>
    </row>
    <row r="3186" spans="1:17" hidden="1">
      <c r="A3186" s="238">
        <v>42255</v>
      </c>
      <c r="B3186" t="s">
        <v>2310</v>
      </c>
      <c r="C3186" s="1">
        <v>808.99</v>
      </c>
      <c r="D3186" s="1">
        <v>2352.92</v>
      </c>
      <c r="E3186" s="42">
        <v>-808.99</v>
      </c>
      <c r="F3186" s="241" t="s">
        <v>18</v>
      </c>
      <c r="G3186" s="242" t="s">
        <v>58</v>
      </c>
      <c r="H3186" s="243" t="s">
        <v>20</v>
      </c>
      <c r="I3186" s="13">
        <v>9</v>
      </c>
      <c r="J3186" s="14">
        <v>2015</v>
      </c>
      <c r="K3186" s="244" t="s">
        <v>26</v>
      </c>
      <c r="L3186" s="245" t="s">
        <v>166</v>
      </c>
      <c r="M3186" s="245" t="s">
        <v>266</v>
      </c>
      <c r="N3186" s="15" t="s">
        <v>28</v>
      </c>
      <c r="O3186" s="15" t="s">
        <v>29</v>
      </c>
      <c r="P3186" s="46" t="s">
        <v>163</v>
      </c>
      <c r="Q3186" s="46" t="s">
        <v>58</v>
      </c>
    </row>
    <row r="3187" spans="1:17" hidden="1">
      <c r="A3187" s="238">
        <v>42255</v>
      </c>
      <c r="B3187" t="s">
        <v>2311</v>
      </c>
      <c r="C3187" s="1">
        <v>560</v>
      </c>
      <c r="D3187" s="1">
        <v>2912.92</v>
      </c>
      <c r="E3187" s="42">
        <v>-560</v>
      </c>
      <c r="F3187" s="241" t="s">
        <v>18</v>
      </c>
      <c r="G3187" s="242" t="s">
        <v>58</v>
      </c>
      <c r="H3187" s="243" t="s">
        <v>20</v>
      </c>
      <c r="I3187" s="13">
        <v>9</v>
      </c>
      <c r="J3187" s="14">
        <v>2015</v>
      </c>
      <c r="K3187" s="244" t="s">
        <v>21</v>
      </c>
      <c r="L3187" s="245" t="s">
        <v>22</v>
      </c>
      <c r="M3187" s="245" t="s">
        <v>23</v>
      </c>
      <c r="N3187" s="15" t="s">
        <v>20</v>
      </c>
      <c r="O3187" s="15" t="s">
        <v>24</v>
      </c>
      <c r="P3187" s="46" t="s">
        <v>171</v>
      </c>
      <c r="Q3187" s="46" t="s">
        <v>58</v>
      </c>
    </row>
    <row r="3188" spans="1:17" hidden="1">
      <c r="A3188" s="238">
        <v>42255</v>
      </c>
      <c r="B3188" t="s">
        <v>25</v>
      </c>
      <c r="C3188" s="1">
        <v>405.16</v>
      </c>
      <c r="D3188" s="1">
        <v>3318.08</v>
      </c>
      <c r="E3188" s="42">
        <v>-405.16</v>
      </c>
      <c r="F3188" s="241" t="s">
        <v>18</v>
      </c>
      <c r="G3188" s="242" t="s">
        <v>58</v>
      </c>
      <c r="H3188" s="243" t="s">
        <v>20</v>
      </c>
      <c r="I3188" s="13">
        <v>9</v>
      </c>
      <c r="J3188" s="14">
        <v>2015</v>
      </c>
      <c r="K3188" s="244" t="s">
        <v>26</v>
      </c>
      <c r="L3188" s="245" t="s">
        <v>27</v>
      </c>
      <c r="M3188" s="245" t="s">
        <v>27</v>
      </c>
      <c r="N3188" s="15" t="s">
        <v>28</v>
      </c>
      <c r="O3188" s="15" t="s">
        <v>29</v>
      </c>
      <c r="P3188" s="46" t="s">
        <v>163</v>
      </c>
      <c r="Q3188" s="46" t="s">
        <v>58</v>
      </c>
    </row>
    <row r="3189" spans="1:17" hidden="1">
      <c r="A3189" s="238">
        <v>42255</v>
      </c>
      <c r="B3189" t="s">
        <v>25</v>
      </c>
      <c r="C3189" s="1">
        <v>328.55</v>
      </c>
      <c r="D3189" s="1">
        <v>3646.63</v>
      </c>
      <c r="E3189" s="42">
        <v>-328.55</v>
      </c>
      <c r="F3189" s="241" t="s">
        <v>18</v>
      </c>
      <c r="G3189" s="242" t="s">
        <v>58</v>
      </c>
      <c r="H3189" s="243" t="s">
        <v>20</v>
      </c>
      <c r="I3189" s="13">
        <v>9</v>
      </c>
      <c r="J3189" s="14">
        <v>2015</v>
      </c>
      <c r="K3189" s="244" t="s">
        <v>26</v>
      </c>
      <c r="L3189" s="245" t="s">
        <v>27</v>
      </c>
      <c r="M3189" s="245" t="s">
        <v>27</v>
      </c>
      <c r="N3189" s="15" t="s">
        <v>28</v>
      </c>
      <c r="O3189" s="15" t="s">
        <v>29</v>
      </c>
      <c r="P3189" s="46" t="s">
        <v>163</v>
      </c>
      <c r="Q3189" s="46" t="s">
        <v>58</v>
      </c>
    </row>
    <row r="3190" spans="1:17" hidden="1">
      <c r="A3190" s="238">
        <v>42255</v>
      </c>
      <c r="B3190" t="s">
        <v>2312</v>
      </c>
      <c r="C3190" s="1">
        <v>228</v>
      </c>
      <c r="D3190" s="1">
        <v>3874.63</v>
      </c>
      <c r="E3190" s="42">
        <v>-228</v>
      </c>
      <c r="F3190" s="241" t="s">
        <v>18</v>
      </c>
      <c r="G3190" s="242" t="s">
        <v>58</v>
      </c>
      <c r="H3190" s="243" t="s">
        <v>20</v>
      </c>
      <c r="I3190" s="13">
        <v>9</v>
      </c>
      <c r="J3190" s="14">
        <v>2015</v>
      </c>
      <c r="K3190" s="244" t="s">
        <v>106</v>
      </c>
      <c r="L3190" s="245" t="s">
        <v>52</v>
      </c>
      <c r="M3190" s="245" t="s">
        <v>23</v>
      </c>
      <c r="N3190" s="15" t="s">
        <v>20</v>
      </c>
      <c r="O3190" s="15" t="s">
        <v>24</v>
      </c>
      <c r="P3190" s="46" t="s">
        <v>2313</v>
      </c>
      <c r="Q3190" s="46" t="s">
        <v>58</v>
      </c>
    </row>
    <row r="3191" spans="1:17" hidden="1">
      <c r="A3191" s="238">
        <v>42255</v>
      </c>
      <c r="B3191" t="s">
        <v>2314</v>
      </c>
      <c r="C3191" s="1">
        <v>181.05</v>
      </c>
      <c r="D3191" s="1">
        <v>4055.68</v>
      </c>
      <c r="E3191" s="42">
        <v>-181.05</v>
      </c>
      <c r="F3191" s="241" t="s">
        <v>18</v>
      </c>
      <c r="G3191" s="242" t="s">
        <v>58</v>
      </c>
      <c r="H3191" s="243" t="s">
        <v>20</v>
      </c>
      <c r="I3191" s="13">
        <v>9</v>
      </c>
      <c r="J3191" s="14">
        <v>2015</v>
      </c>
      <c r="K3191" s="244" t="s">
        <v>26</v>
      </c>
      <c r="L3191" s="245" t="s">
        <v>162</v>
      </c>
      <c r="M3191" s="245" t="s">
        <v>264</v>
      </c>
      <c r="N3191" s="15" t="s">
        <v>28</v>
      </c>
      <c r="O3191" s="15" t="s">
        <v>29</v>
      </c>
      <c r="P3191" s="46" t="s">
        <v>163</v>
      </c>
      <c r="Q3191" s="46" t="s">
        <v>58</v>
      </c>
    </row>
    <row r="3192" spans="1:17" hidden="1">
      <c r="A3192" s="238">
        <v>42255</v>
      </c>
      <c r="B3192" t="s">
        <v>25</v>
      </c>
      <c r="C3192" s="1">
        <v>122.82</v>
      </c>
      <c r="D3192" s="1">
        <v>4178.5</v>
      </c>
      <c r="E3192" s="42">
        <v>-122.82</v>
      </c>
      <c r="F3192" s="241" t="s">
        <v>18</v>
      </c>
      <c r="G3192" s="242" t="s">
        <v>58</v>
      </c>
      <c r="H3192" s="243" t="s">
        <v>20</v>
      </c>
      <c r="I3192" s="13">
        <v>9</v>
      </c>
      <c r="J3192" s="14">
        <v>2015</v>
      </c>
      <c r="K3192" s="244" t="s">
        <v>26</v>
      </c>
      <c r="L3192" s="245" t="s">
        <v>27</v>
      </c>
      <c r="M3192" s="245" t="s">
        <v>27</v>
      </c>
      <c r="N3192" s="15" t="s">
        <v>28</v>
      </c>
      <c r="O3192" s="15" t="s">
        <v>29</v>
      </c>
      <c r="P3192" s="46" t="s">
        <v>163</v>
      </c>
      <c r="Q3192" s="46" t="s">
        <v>58</v>
      </c>
    </row>
    <row r="3193" spans="1:17" hidden="1">
      <c r="A3193" s="238">
        <v>42255</v>
      </c>
      <c r="B3193" t="s">
        <v>25</v>
      </c>
      <c r="C3193" s="1">
        <v>105.3</v>
      </c>
      <c r="D3193" s="1">
        <v>4283.8</v>
      </c>
      <c r="E3193" s="42">
        <v>-105.3</v>
      </c>
      <c r="F3193" s="241" t="s">
        <v>18</v>
      </c>
      <c r="G3193" s="242" t="s">
        <v>58</v>
      </c>
      <c r="H3193" s="243" t="s">
        <v>20</v>
      </c>
      <c r="I3193" s="13">
        <v>9</v>
      </c>
      <c r="J3193" s="14">
        <v>2015</v>
      </c>
      <c r="K3193" s="244" t="s">
        <v>26</v>
      </c>
      <c r="L3193" s="245" t="s">
        <v>27</v>
      </c>
      <c r="M3193" s="245" t="s">
        <v>27</v>
      </c>
      <c r="N3193" s="15" t="s">
        <v>28</v>
      </c>
      <c r="O3193" s="15" t="s">
        <v>29</v>
      </c>
      <c r="P3193" s="46" t="s">
        <v>163</v>
      </c>
      <c r="Q3193" s="46" t="s">
        <v>58</v>
      </c>
    </row>
    <row r="3194" spans="1:17" hidden="1">
      <c r="A3194" s="238">
        <v>42255</v>
      </c>
      <c r="B3194" t="s">
        <v>2315</v>
      </c>
      <c r="C3194" s="1">
        <v>56.54</v>
      </c>
      <c r="D3194" s="1">
        <v>4340.34</v>
      </c>
      <c r="E3194" s="42">
        <v>-56.54</v>
      </c>
      <c r="F3194" s="241" t="s">
        <v>18</v>
      </c>
      <c r="G3194" s="242" t="s">
        <v>58</v>
      </c>
      <c r="H3194" s="243" t="s">
        <v>20</v>
      </c>
      <c r="I3194" s="13">
        <v>9</v>
      </c>
      <c r="J3194" s="14">
        <v>2015</v>
      </c>
      <c r="K3194" s="244" t="s">
        <v>26</v>
      </c>
      <c r="L3194" s="245" t="s">
        <v>165</v>
      </c>
      <c r="M3194" s="245" t="s">
        <v>270</v>
      </c>
      <c r="N3194" s="15" t="s">
        <v>28</v>
      </c>
      <c r="O3194" s="15" t="s">
        <v>29</v>
      </c>
      <c r="P3194" s="46" t="s">
        <v>163</v>
      </c>
      <c r="Q3194" s="46" t="s">
        <v>58</v>
      </c>
    </row>
    <row r="3195" spans="1:17" hidden="1">
      <c r="A3195" s="238">
        <v>42255</v>
      </c>
      <c r="B3195" t="s">
        <v>2316</v>
      </c>
      <c r="C3195" s="1">
        <v>-1196.25</v>
      </c>
      <c r="D3195" s="1">
        <v>3144.09</v>
      </c>
      <c r="E3195" s="42">
        <v>1196.25</v>
      </c>
      <c r="F3195" s="241" t="s">
        <v>30</v>
      </c>
      <c r="G3195" s="242" t="s">
        <v>58</v>
      </c>
      <c r="H3195" s="243" t="s">
        <v>20</v>
      </c>
      <c r="I3195" s="13">
        <v>9</v>
      </c>
      <c r="J3195" s="14">
        <v>2015</v>
      </c>
      <c r="K3195" s="244" t="s">
        <v>175</v>
      </c>
      <c r="L3195" s="245" t="s">
        <v>117</v>
      </c>
      <c r="M3195" s="245" t="s">
        <v>296</v>
      </c>
      <c r="N3195" s="15" t="s">
        <v>28</v>
      </c>
      <c r="O3195" s="15" t="s">
        <v>29</v>
      </c>
      <c r="P3195" s="46" t="s">
        <v>161</v>
      </c>
      <c r="Q3195" s="46" t="s">
        <v>58</v>
      </c>
    </row>
    <row r="3196" spans="1:17" hidden="1">
      <c r="A3196" s="238">
        <v>42255</v>
      </c>
      <c r="B3196" t="s">
        <v>2317</v>
      </c>
      <c r="C3196" s="1">
        <v>-60</v>
      </c>
      <c r="D3196" s="1">
        <v>3084.09</v>
      </c>
      <c r="E3196" s="42">
        <v>60</v>
      </c>
      <c r="F3196" s="241" t="s">
        <v>30</v>
      </c>
      <c r="G3196" s="242" t="s">
        <v>58</v>
      </c>
      <c r="H3196" s="243" t="s">
        <v>20</v>
      </c>
      <c r="I3196" s="13">
        <v>9</v>
      </c>
      <c r="J3196" s="14">
        <v>2015</v>
      </c>
      <c r="K3196" s="244" t="s">
        <v>19</v>
      </c>
      <c r="L3196" s="245" t="s">
        <v>59</v>
      </c>
      <c r="M3196" s="245" t="s">
        <v>23</v>
      </c>
      <c r="N3196" s="15" t="s">
        <v>20</v>
      </c>
      <c r="O3196" s="15" t="s">
        <v>24</v>
      </c>
      <c r="P3196" s="46" t="s">
        <v>60</v>
      </c>
      <c r="Q3196" s="46" t="s">
        <v>58</v>
      </c>
    </row>
    <row r="3197" spans="1:17" hidden="1">
      <c r="A3197" s="238">
        <v>42255</v>
      </c>
      <c r="B3197" t="s">
        <v>50</v>
      </c>
      <c r="C3197" s="1">
        <v>-15</v>
      </c>
      <c r="D3197" s="1">
        <v>3069.09</v>
      </c>
      <c r="E3197" s="42">
        <v>15</v>
      </c>
      <c r="F3197" s="241" t="s">
        <v>30</v>
      </c>
      <c r="G3197" s="242" t="s">
        <v>58</v>
      </c>
      <c r="H3197" s="243" t="s">
        <v>20</v>
      </c>
      <c r="I3197" s="13">
        <v>9</v>
      </c>
      <c r="J3197" s="14">
        <v>2015</v>
      </c>
      <c r="K3197" s="244" t="s">
        <v>53</v>
      </c>
      <c r="L3197" s="245" t="s">
        <v>52</v>
      </c>
      <c r="M3197" s="245" t="s">
        <v>23</v>
      </c>
      <c r="N3197" s="15" t="s">
        <v>28</v>
      </c>
      <c r="O3197" s="15" t="s">
        <v>29</v>
      </c>
      <c r="P3197" s="46" t="s">
        <v>161</v>
      </c>
      <c r="Q3197" s="46" t="s">
        <v>58</v>
      </c>
    </row>
    <row r="3198" spans="1:17" hidden="1">
      <c r="A3198" s="238">
        <v>42256</v>
      </c>
      <c r="B3198" t="s">
        <v>25</v>
      </c>
      <c r="C3198" s="1">
        <v>440.68</v>
      </c>
      <c r="D3198" s="1">
        <v>3509.77</v>
      </c>
      <c r="E3198" s="42">
        <v>-440.68</v>
      </c>
      <c r="F3198" s="241" t="s">
        <v>18</v>
      </c>
      <c r="G3198" s="242" t="s">
        <v>58</v>
      </c>
      <c r="H3198" s="243" t="s">
        <v>20</v>
      </c>
      <c r="I3198" s="13">
        <v>9</v>
      </c>
      <c r="J3198" s="14">
        <v>2015</v>
      </c>
      <c r="K3198" s="244" t="s">
        <v>26</v>
      </c>
      <c r="L3198" s="245" t="s">
        <v>27</v>
      </c>
      <c r="M3198" s="245" t="s">
        <v>27</v>
      </c>
      <c r="N3198" s="15" t="s">
        <v>28</v>
      </c>
      <c r="O3198" s="15" t="s">
        <v>29</v>
      </c>
      <c r="P3198" s="46" t="s">
        <v>163</v>
      </c>
      <c r="Q3198" s="46" t="s">
        <v>58</v>
      </c>
    </row>
    <row r="3199" spans="1:17" hidden="1">
      <c r="A3199" s="238">
        <v>42256</v>
      </c>
      <c r="B3199" t="s">
        <v>2318</v>
      </c>
      <c r="C3199" s="1">
        <v>402.44</v>
      </c>
      <c r="D3199" s="1">
        <v>3912.21</v>
      </c>
      <c r="E3199" s="42">
        <v>-402.44</v>
      </c>
      <c r="F3199" s="241" t="s">
        <v>18</v>
      </c>
      <c r="G3199" s="242" t="s">
        <v>58</v>
      </c>
      <c r="H3199" s="243" t="s">
        <v>20</v>
      </c>
      <c r="I3199" s="13">
        <v>9</v>
      </c>
      <c r="J3199" s="14">
        <v>2015</v>
      </c>
      <c r="K3199" s="244" t="s">
        <v>21</v>
      </c>
      <c r="L3199" s="245" t="s">
        <v>22</v>
      </c>
      <c r="M3199" s="245" t="s">
        <v>23</v>
      </c>
      <c r="N3199" s="15" t="s">
        <v>20</v>
      </c>
      <c r="O3199" s="15" t="s">
        <v>24</v>
      </c>
      <c r="P3199" s="46" t="s">
        <v>171</v>
      </c>
      <c r="Q3199" s="46" t="s">
        <v>58</v>
      </c>
    </row>
    <row r="3200" spans="1:17" hidden="1">
      <c r="A3200" s="238">
        <v>42256</v>
      </c>
      <c r="B3200" t="s">
        <v>2319</v>
      </c>
      <c r="C3200" s="1">
        <v>19.5</v>
      </c>
      <c r="D3200" s="1">
        <v>3931.71</v>
      </c>
      <c r="E3200" s="42">
        <v>-19.5</v>
      </c>
      <c r="F3200" s="241" t="s">
        <v>18</v>
      </c>
      <c r="G3200" s="242" t="s">
        <v>58</v>
      </c>
      <c r="H3200" s="243" t="s">
        <v>20</v>
      </c>
      <c r="I3200" s="13">
        <v>9</v>
      </c>
      <c r="J3200" s="14">
        <v>2015</v>
      </c>
      <c r="K3200" s="244" t="s">
        <v>26</v>
      </c>
      <c r="L3200" s="245" t="s">
        <v>27</v>
      </c>
      <c r="M3200" s="245" t="s">
        <v>27</v>
      </c>
      <c r="N3200" s="15" t="s">
        <v>28</v>
      </c>
      <c r="O3200" s="15" t="s">
        <v>29</v>
      </c>
      <c r="P3200" s="46" t="s">
        <v>163</v>
      </c>
      <c r="Q3200" s="46" t="s">
        <v>58</v>
      </c>
    </row>
    <row r="3201" spans="1:17" hidden="1">
      <c r="A3201" s="238">
        <v>42256</v>
      </c>
      <c r="B3201" t="s">
        <v>2320</v>
      </c>
      <c r="C3201" s="1">
        <v>9.9499999999999993</v>
      </c>
      <c r="D3201" s="1">
        <v>3941.66</v>
      </c>
      <c r="E3201" s="42">
        <v>-9.9499999999999993</v>
      </c>
      <c r="F3201" s="241" t="s">
        <v>18</v>
      </c>
      <c r="G3201" s="242" t="s">
        <v>58</v>
      </c>
      <c r="H3201" s="243" t="s">
        <v>20</v>
      </c>
      <c r="I3201" s="13">
        <v>9</v>
      </c>
      <c r="J3201" s="14">
        <v>2015</v>
      </c>
      <c r="K3201" s="244" t="s">
        <v>26</v>
      </c>
      <c r="L3201" s="245" t="s">
        <v>27</v>
      </c>
      <c r="M3201" s="245" t="s">
        <v>27</v>
      </c>
      <c r="N3201" s="15" t="s">
        <v>28</v>
      </c>
      <c r="O3201" s="15" t="s">
        <v>29</v>
      </c>
      <c r="P3201" s="46" t="s">
        <v>163</v>
      </c>
      <c r="Q3201" s="46" t="s">
        <v>58</v>
      </c>
    </row>
    <row r="3202" spans="1:17" hidden="1">
      <c r="A3202" s="238">
        <v>42256</v>
      </c>
      <c r="B3202" t="s">
        <v>2321</v>
      </c>
      <c r="C3202" s="1">
        <v>-350</v>
      </c>
      <c r="D3202" s="1">
        <v>3591.66</v>
      </c>
      <c r="E3202" s="42">
        <v>350</v>
      </c>
      <c r="F3202" s="241" t="s">
        <v>30</v>
      </c>
      <c r="G3202" s="242" t="s">
        <v>58</v>
      </c>
      <c r="H3202" s="243" t="s">
        <v>20</v>
      </c>
      <c r="I3202" s="13">
        <v>9</v>
      </c>
      <c r="J3202" s="14">
        <v>2015</v>
      </c>
      <c r="K3202" s="244" t="s">
        <v>158</v>
      </c>
      <c r="L3202" s="245" t="s">
        <v>59</v>
      </c>
      <c r="M3202" s="245" t="s">
        <v>23</v>
      </c>
      <c r="N3202" s="15" t="s">
        <v>20</v>
      </c>
      <c r="O3202" s="15" t="s">
        <v>24</v>
      </c>
      <c r="P3202" s="46" t="s">
        <v>168</v>
      </c>
      <c r="Q3202" s="46" t="s">
        <v>58</v>
      </c>
    </row>
    <row r="3203" spans="1:17" hidden="1">
      <c r="A3203" s="238">
        <v>42256</v>
      </c>
      <c r="B3203" t="s">
        <v>2322</v>
      </c>
      <c r="C3203" s="1">
        <v>-3</v>
      </c>
      <c r="D3203" s="1">
        <v>3588.66</v>
      </c>
      <c r="E3203" s="42">
        <v>3</v>
      </c>
      <c r="F3203" s="241" t="s">
        <v>30</v>
      </c>
      <c r="G3203" s="242" t="s">
        <v>58</v>
      </c>
      <c r="H3203" s="243" t="s">
        <v>20</v>
      </c>
      <c r="I3203" s="13">
        <v>9</v>
      </c>
      <c r="J3203" s="14">
        <v>2015</v>
      </c>
      <c r="K3203" s="244" t="s">
        <v>53</v>
      </c>
      <c r="L3203" s="245" t="s">
        <v>52</v>
      </c>
      <c r="M3203" s="245" t="s">
        <v>23</v>
      </c>
      <c r="N3203" s="15" t="s">
        <v>28</v>
      </c>
      <c r="O3203" s="15" t="s">
        <v>29</v>
      </c>
      <c r="P3203" s="46" t="s">
        <v>161</v>
      </c>
      <c r="Q3203" s="46" t="s">
        <v>58</v>
      </c>
    </row>
    <row r="3204" spans="1:17" hidden="1">
      <c r="A3204" s="238">
        <v>42257</v>
      </c>
      <c r="B3204" t="s">
        <v>2323</v>
      </c>
      <c r="C3204" s="1">
        <v>94</v>
      </c>
      <c r="D3204" s="1">
        <v>3682.66</v>
      </c>
      <c r="E3204" s="42">
        <v>-94</v>
      </c>
      <c r="F3204" s="241" t="s">
        <v>18</v>
      </c>
      <c r="G3204" s="242" t="s">
        <v>58</v>
      </c>
      <c r="H3204" s="243" t="s">
        <v>20</v>
      </c>
      <c r="I3204" s="13">
        <v>9</v>
      </c>
      <c r="J3204" s="14">
        <v>2015</v>
      </c>
      <c r="K3204" s="244" t="s">
        <v>26</v>
      </c>
      <c r="L3204" s="245" t="s">
        <v>27</v>
      </c>
      <c r="M3204" s="245" t="s">
        <v>27</v>
      </c>
      <c r="N3204" s="15" t="s">
        <v>28</v>
      </c>
      <c r="O3204" s="15" t="s">
        <v>29</v>
      </c>
      <c r="P3204" s="46" t="s">
        <v>163</v>
      </c>
      <c r="Q3204" s="46" t="s">
        <v>58</v>
      </c>
    </row>
    <row r="3205" spans="1:17" hidden="1">
      <c r="A3205" s="238">
        <v>42257</v>
      </c>
      <c r="B3205" t="s">
        <v>2324</v>
      </c>
      <c r="C3205" s="1">
        <v>-1190</v>
      </c>
      <c r="D3205" s="1">
        <v>2492.66</v>
      </c>
      <c r="E3205" s="42">
        <v>1190</v>
      </c>
      <c r="F3205" s="241" t="s">
        <v>30</v>
      </c>
      <c r="G3205" s="242" t="s">
        <v>58</v>
      </c>
      <c r="H3205" s="243" t="s">
        <v>20</v>
      </c>
      <c r="I3205" s="13">
        <v>9</v>
      </c>
      <c r="J3205" s="14">
        <v>2015</v>
      </c>
      <c r="K3205" s="244" t="s">
        <v>158</v>
      </c>
      <c r="L3205" s="245" t="s">
        <v>59</v>
      </c>
      <c r="M3205" s="245" t="s">
        <v>23</v>
      </c>
      <c r="N3205" s="15" t="s">
        <v>20</v>
      </c>
      <c r="O3205" s="15" t="s">
        <v>24</v>
      </c>
      <c r="P3205" s="46" t="s">
        <v>168</v>
      </c>
      <c r="Q3205" s="46" t="s">
        <v>58</v>
      </c>
    </row>
    <row r="3206" spans="1:17" hidden="1">
      <c r="A3206" s="238">
        <v>42257</v>
      </c>
      <c r="B3206" t="s">
        <v>25</v>
      </c>
      <c r="C3206" s="1">
        <v>-143.5</v>
      </c>
      <c r="D3206" s="1">
        <v>2349.16</v>
      </c>
      <c r="E3206" s="42">
        <v>143.5</v>
      </c>
      <c r="F3206" s="241" t="s">
        <v>30</v>
      </c>
      <c r="G3206" s="242" t="s">
        <v>58</v>
      </c>
      <c r="H3206" s="243" t="s">
        <v>20</v>
      </c>
      <c r="I3206" s="13">
        <v>9</v>
      </c>
      <c r="J3206" s="14">
        <v>2015</v>
      </c>
      <c r="K3206" s="244" t="s">
        <v>26</v>
      </c>
      <c r="L3206" s="245" t="s">
        <v>27</v>
      </c>
      <c r="M3206" s="245" t="s">
        <v>27</v>
      </c>
      <c r="N3206" s="15" t="s">
        <v>28</v>
      </c>
      <c r="O3206" s="15" t="s">
        <v>29</v>
      </c>
      <c r="P3206" s="46" t="s">
        <v>163</v>
      </c>
      <c r="Q3206" s="46" t="s">
        <v>58</v>
      </c>
    </row>
    <row r="3207" spans="1:17" hidden="1">
      <c r="A3207" s="238">
        <v>42258</v>
      </c>
      <c r="B3207" t="s">
        <v>2325</v>
      </c>
      <c r="C3207" s="1">
        <v>3289.44</v>
      </c>
      <c r="D3207" s="1">
        <v>5638.6</v>
      </c>
      <c r="E3207" s="42">
        <v>-3289.44</v>
      </c>
      <c r="F3207" s="241" t="s">
        <v>18</v>
      </c>
      <c r="G3207" s="242" t="s">
        <v>58</v>
      </c>
      <c r="H3207" s="243" t="s">
        <v>20</v>
      </c>
      <c r="I3207" s="13">
        <v>9</v>
      </c>
      <c r="J3207" s="14">
        <v>2015</v>
      </c>
      <c r="K3207" s="244" t="s">
        <v>26</v>
      </c>
      <c r="L3207" s="245" t="s">
        <v>54</v>
      </c>
      <c r="M3207" s="245" t="s">
        <v>279</v>
      </c>
      <c r="N3207" s="15" t="s">
        <v>28</v>
      </c>
      <c r="O3207" s="15" t="s">
        <v>29</v>
      </c>
      <c r="P3207" s="46" t="s">
        <v>163</v>
      </c>
      <c r="Q3207" s="46" t="s">
        <v>58</v>
      </c>
    </row>
    <row r="3208" spans="1:17" hidden="1">
      <c r="A3208" s="238">
        <v>42258</v>
      </c>
      <c r="B3208" t="s">
        <v>25</v>
      </c>
      <c r="C3208" s="1">
        <v>570.01</v>
      </c>
      <c r="D3208" s="1">
        <v>6208.61</v>
      </c>
      <c r="E3208" s="42">
        <v>-570.01</v>
      </c>
      <c r="F3208" s="241" t="s">
        <v>18</v>
      </c>
      <c r="G3208" s="242" t="s">
        <v>58</v>
      </c>
      <c r="H3208" s="243" t="s">
        <v>20</v>
      </c>
      <c r="I3208" s="13">
        <v>9</v>
      </c>
      <c r="J3208" s="14">
        <v>2015</v>
      </c>
      <c r="K3208" s="244" t="s">
        <v>26</v>
      </c>
      <c r="L3208" s="245" t="s">
        <v>27</v>
      </c>
      <c r="M3208" s="245" t="s">
        <v>27</v>
      </c>
      <c r="N3208" s="15" t="s">
        <v>28</v>
      </c>
      <c r="O3208" s="15" t="s">
        <v>29</v>
      </c>
      <c r="P3208" s="46" t="s">
        <v>163</v>
      </c>
      <c r="Q3208" s="46" t="s">
        <v>58</v>
      </c>
    </row>
    <row r="3209" spans="1:17" hidden="1">
      <c r="A3209" s="238">
        <v>42258</v>
      </c>
      <c r="B3209" t="s">
        <v>2326</v>
      </c>
      <c r="C3209" s="1">
        <v>260</v>
      </c>
      <c r="D3209" s="1">
        <v>6468.61</v>
      </c>
      <c r="E3209" s="42">
        <v>-260</v>
      </c>
      <c r="F3209" s="241" t="s">
        <v>18</v>
      </c>
      <c r="G3209" s="242" t="s">
        <v>58</v>
      </c>
      <c r="H3209" s="243" t="s">
        <v>20</v>
      </c>
      <c r="I3209" s="13">
        <v>9</v>
      </c>
      <c r="J3209" s="14">
        <v>2015</v>
      </c>
      <c r="K3209" s="244" t="s">
        <v>21</v>
      </c>
      <c r="L3209" s="245" t="s">
        <v>22</v>
      </c>
      <c r="M3209" s="245" t="s">
        <v>23</v>
      </c>
      <c r="N3209" s="15" t="s">
        <v>20</v>
      </c>
      <c r="O3209" s="15" t="s">
        <v>24</v>
      </c>
      <c r="P3209" s="46" t="s">
        <v>171</v>
      </c>
      <c r="Q3209" s="46" t="s">
        <v>58</v>
      </c>
    </row>
    <row r="3210" spans="1:17" hidden="1">
      <c r="A3210" s="238">
        <v>42258</v>
      </c>
      <c r="B3210" t="s">
        <v>2327</v>
      </c>
      <c r="C3210" s="1">
        <v>-473.28</v>
      </c>
      <c r="D3210" s="1">
        <v>5995.33</v>
      </c>
      <c r="E3210" s="42">
        <v>473.28</v>
      </c>
      <c r="F3210" s="241" t="s">
        <v>30</v>
      </c>
      <c r="G3210" s="242" t="s">
        <v>58</v>
      </c>
      <c r="H3210" s="243" t="s">
        <v>20</v>
      </c>
      <c r="I3210" s="13">
        <v>9</v>
      </c>
      <c r="J3210" s="14">
        <v>2015</v>
      </c>
      <c r="K3210" s="244" t="s">
        <v>197</v>
      </c>
      <c r="L3210" s="245" t="s">
        <v>200</v>
      </c>
      <c r="M3210" s="245" t="s">
        <v>281</v>
      </c>
      <c r="N3210" s="15" t="s">
        <v>28</v>
      </c>
      <c r="O3210" s="15" t="s">
        <v>29</v>
      </c>
      <c r="P3210" s="46" t="s">
        <v>161</v>
      </c>
      <c r="Q3210" s="46" t="s">
        <v>58</v>
      </c>
    </row>
    <row r="3211" spans="1:17" hidden="1">
      <c r="A3211" s="238">
        <v>42258</v>
      </c>
      <c r="B3211" t="s">
        <v>2328</v>
      </c>
      <c r="C3211" s="1">
        <v>-300</v>
      </c>
      <c r="D3211" s="1">
        <v>5695.33</v>
      </c>
      <c r="E3211" s="42">
        <v>300</v>
      </c>
      <c r="F3211" s="241" t="s">
        <v>30</v>
      </c>
      <c r="G3211" s="242" t="s">
        <v>58</v>
      </c>
      <c r="H3211" s="243" t="s">
        <v>20</v>
      </c>
      <c r="I3211" s="13">
        <v>9</v>
      </c>
      <c r="J3211" s="14">
        <v>2015</v>
      </c>
      <c r="K3211" s="244" t="s">
        <v>34</v>
      </c>
      <c r="L3211" s="245" t="s">
        <v>35</v>
      </c>
      <c r="M3211" s="245" t="s">
        <v>299</v>
      </c>
      <c r="N3211" s="15" t="s">
        <v>28</v>
      </c>
      <c r="O3211" s="15" t="s">
        <v>29</v>
      </c>
      <c r="P3211" s="46" t="s">
        <v>161</v>
      </c>
      <c r="Q3211" s="46" t="s">
        <v>58</v>
      </c>
    </row>
    <row r="3212" spans="1:17" hidden="1">
      <c r="A3212" s="238">
        <v>42258</v>
      </c>
      <c r="B3212" t="s">
        <v>2329</v>
      </c>
      <c r="C3212" s="1">
        <v>-200</v>
      </c>
      <c r="D3212" s="1">
        <v>5495.33</v>
      </c>
      <c r="E3212" s="42">
        <v>200</v>
      </c>
      <c r="F3212" s="241" t="s">
        <v>30</v>
      </c>
      <c r="G3212" s="242" t="s">
        <v>58</v>
      </c>
      <c r="H3212" s="243" t="s">
        <v>20</v>
      </c>
      <c r="I3212" s="13">
        <v>9</v>
      </c>
      <c r="J3212" s="14">
        <v>2015</v>
      </c>
      <c r="K3212" s="244" t="s">
        <v>158</v>
      </c>
      <c r="L3212" s="245" t="s">
        <v>59</v>
      </c>
      <c r="M3212" s="245" t="s">
        <v>23</v>
      </c>
      <c r="N3212" s="15" t="s">
        <v>20</v>
      </c>
      <c r="O3212" s="15" t="s">
        <v>24</v>
      </c>
      <c r="P3212" s="46" t="s">
        <v>168</v>
      </c>
      <c r="Q3212" s="46" t="s">
        <v>58</v>
      </c>
    </row>
    <row r="3213" spans="1:17" hidden="1">
      <c r="A3213" s="238">
        <v>42258</v>
      </c>
      <c r="B3213" t="s">
        <v>2330</v>
      </c>
      <c r="C3213" s="1">
        <v>-217.63</v>
      </c>
      <c r="D3213" s="1">
        <v>5277.7</v>
      </c>
      <c r="E3213" s="42">
        <v>217.63</v>
      </c>
      <c r="F3213" s="241" t="s">
        <v>30</v>
      </c>
      <c r="G3213" s="242" t="s">
        <v>58</v>
      </c>
      <c r="H3213" s="243" t="s">
        <v>20</v>
      </c>
      <c r="I3213" s="13">
        <v>9</v>
      </c>
      <c r="J3213" s="14">
        <v>2015</v>
      </c>
      <c r="K3213" s="244" t="s">
        <v>133</v>
      </c>
      <c r="L3213" s="245" t="s">
        <v>90</v>
      </c>
      <c r="M3213" s="245" t="s">
        <v>23</v>
      </c>
      <c r="N3213" s="15" t="s">
        <v>28</v>
      </c>
      <c r="O3213" s="15" t="s">
        <v>24</v>
      </c>
      <c r="P3213" s="46" t="s">
        <v>161</v>
      </c>
      <c r="Q3213" s="46" t="s">
        <v>58</v>
      </c>
    </row>
    <row r="3214" spans="1:17" hidden="1">
      <c r="A3214" s="238">
        <v>42261</v>
      </c>
      <c r="B3214" t="s">
        <v>2331</v>
      </c>
      <c r="C3214" s="1">
        <v>1216.24</v>
      </c>
      <c r="D3214" s="1">
        <v>6493.94</v>
      </c>
      <c r="E3214" s="42">
        <v>-1216.24</v>
      </c>
      <c r="F3214" s="241" t="s">
        <v>18</v>
      </c>
      <c r="G3214" s="242" t="s">
        <v>58</v>
      </c>
      <c r="H3214" s="243" t="s">
        <v>20</v>
      </c>
      <c r="I3214" s="13">
        <v>9</v>
      </c>
      <c r="J3214" s="14">
        <v>2015</v>
      </c>
      <c r="K3214" s="244" t="s">
        <v>26</v>
      </c>
      <c r="L3214" s="245" t="s">
        <v>167</v>
      </c>
      <c r="M3214" s="245" t="s">
        <v>268</v>
      </c>
      <c r="N3214" s="15" t="s">
        <v>28</v>
      </c>
      <c r="O3214" s="15" t="s">
        <v>29</v>
      </c>
      <c r="P3214" s="46" t="s">
        <v>163</v>
      </c>
      <c r="Q3214" s="46" t="s">
        <v>58</v>
      </c>
    </row>
    <row r="3215" spans="1:17" hidden="1">
      <c r="A3215" s="238">
        <v>42261</v>
      </c>
      <c r="B3215" t="s">
        <v>25</v>
      </c>
      <c r="C3215" s="1">
        <v>276.81</v>
      </c>
      <c r="D3215" s="1">
        <v>6770.75</v>
      </c>
      <c r="E3215" s="42">
        <v>-276.81</v>
      </c>
      <c r="F3215" s="241" t="s">
        <v>18</v>
      </c>
      <c r="G3215" s="242" t="s">
        <v>58</v>
      </c>
      <c r="H3215" s="243" t="s">
        <v>20</v>
      </c>
      <c r="I3215" s="13">
        <v>9</v>
      </c>
      <c r="J3215" s="14">
        <v>2015</v>
      </c>
      <c r="K3215" s="244" t="s">
        <v>26</v>
      </c>
      <c r="L3215" s="245" t="s">
        <v>27</v>
      </c>
      <c r="M3215" s="245" t="s">
        <v>27</v>
      </c>
      <c r="N3215" s="15" t="s">
        <v>28</v>
      </c>
      <c r="O3215" s="15" t="s">
        <v>29</v>
      </c>
      <c r="P3215" s="46" t="s">
        <v>163</v>
      </c>
      <c r="Q3215" s="46" t="s">
        <v>58</v>
      </c>
    </row>
    <row r="3216" spans="1:17" hidden="1">
      <c r="A3216" s="238">
        <v>42261</v>
      </c>
      <c r="B3216" t="s">
        <v>2332</v>
      </c>
      <c r="C3216" s="1">
        <v>150</v>
      </c>
      <c r="D3216" s="1">
        <v>6920.75</v>
      </c>
      <c r="E3216" s="42">
        <v>-150</v>
      </c>
      <c r="F3216" s="241" t="s">
        <v>18</v>
      </c>
      <c r="G3216" s="242" t="s">
        <v>58</v>
      </c>
      <c r="H3216" s="243" t="s">
        <v>20</v>
      </c>
      <c r="I3216" s="13">
        <v>9</v>
      </c>
      <c r="J3216" s="14">
        <v>2015</v>
      </c>
      <c r="K3216" s="244" t="s">
        <v>21</v>
      </c>
      <c r="L3216" s="245" t="s">
        <v>22</v>
      </c>
      <c r="M3216" s="245" t="s">
        <v>23</v>
      </c>
      <c r="N3216" s="15" t="s">
        <v>20</v>
      </c>
      <c r="O3216" s="15" t="s">
        <v>24</v>
      </c>
      <c r="P3216" s="46" t="s">
        <v>171</v>
      </c>
      <c r="Q3216" s="46" t="s">
        <v>58</v>
      </c>
    </row>
    <row r="3217" spans="1:17" hidden="1">
      <c r="A3217" s="238">
        <v>42261</v>
      </c>
      <c r="B3217" t="s">
        <v>25</v>
      </c>
      <c r="C3217" s="1">
        <v>71.849999999999994</v>
      </c>
      <c r="D3217" s="1">
        <v>6992.6</v>
      </c>
      <c r="E3217" s="42">
        <v>-71.849999999999994</v>
      </c>
      <c r="F3217" s="241" t="s">
        <v>18</v>
      </c>
      <c r="G3217" s="242" t="s">
        <v>58</v>
      </c>
      <c r="H3217" s="243" t="s">
        <v>20</v>
      </c>
      <c r="I3217" s="13">
        <v>9</v>
      </c>
      <c r="J3217" s="14">
        <v>2015</v>
      </c>
      <c r="K3217" s="244" t="s">
        <v>26</v>
      </c>
      <c r="L3217" s="245" t="s">
        <v>27</v>
      </c>
      <c r="M3217" s="245" t="s">
        <v>27</v>
      </c>
      <c r="N3217" s="15" t="s">
        <v>28</v>
      </c>
      <c r="O3217" s="15" t="s">
        <v>29</v>
      </c>
      <c r="P3217" s="46" t="s">
        <v>163</v>
      </c>
      <c r="Q3217" s="46" t="s">
        <v>58</v>
      </c>
    </row>
    <row r="3218" spans="1:17" hidden="1">
      <c r="A3218" s="238">
        <v>42261</v>
      </c>
      <c r="B3218" t="s">
        <v>25</v>
      </c>
      <c r="C3218" s="1">
        <v>48.9</v>
      </c>
      <c r="D3218" s="1">
        <v>7041.5</v>
      </c>
      <c r="E3218" s="42">
        <v>-48.9</v>
      </c>
      <c r="F3218" s="241" t="s">
        <v>18</v>
      </c>
      <c r="G3218" s="242" t="s">
        <v>58</v>
      </c>
      <c r="H3218" s="243" t="s">
        <v>20</v>
      </c>
      <c r="I3218" s="13">
        <v>9</v>
      </c>
      <c r="J3218" s="14">
        <v>2015</v>
      </c>
      <c r="K3218" s="244" t="s">
        <v>26</v>
      </c>
      <c r="L3218" s="245" t="s">
        <v>27</v>
      </c>
      <c r="M3218" s="245" t="s">
        <v>27</v>
      </c>
      <c r="N3218" s="15" t="s">
        <v>28</v>
      </c>
      <c r="O3218" s="15" t="s">
        <v>29</v>
      </c>
      <c r="P3218" s="46" t="s">
        <v>163</v>
      </c>
      <c r="Q3218" s="46" t="s">
        <v>58</v>
      </c>
    </row>
    <row r="3219" spans="1:17" hidden="1">
      <c r="A3219" s="238">
        <v>42261</v>
      </c>
      <c r="B3219" t="s">
        <v>2333</v>
      </c>
      <c r="C3219" s="1">
        <v>-5000</v>
      </c>
      <c r="D3219" s="1">
        <v>2041.5</v>
      </c>
      <c r="E3219" s="42">
        <v>5000</v>
      </c>
      <c r="F3219" s="241" t="s">
        <v>30</v>
      </c>
      <c r="G3219" s="242" t="s">
        <v>58</v>
      </c>
      <c r="H3219" s="243" t="s">
        <v>20</v>
      </c>
      <c r="I3219" s="13">
        <v>9</v>
      </c>
      <c r="J3219" s="14">
        <v>2015</v>
      </c>
      <c r="K3219" s="244" t="s">
        <v>31</v>
      </c>
      <c r="L3219" s="245" t="s">
        <v>32</v>
      </c>
      <c r="M3219" s="245" t="s">
        <v>23</v>
      </c>
      <c r="N3219" s="15" t="s">
        <v>28</v>
      </c>
      <c r="O3219" s="15" t="s">
        <v>24</v>
      </c>
      <c r="P3219" s="46" t="s">
        <v>161</v>
      </c>
      <c r="Q3219" s="46" t="s">
        <v>58</v>
      </c>
    </row>
    <row r="3220" spans="1:17" hidden="1">
      <c r="A3220" s="238">
        <v>42261</v>
      </c>
      <c r="B3220" t="s">
        <v>50</v>
      </c>
      <c r="C3220" s="1">
        <v>-45</v>
      </c>
      <c r="D3220" s="1">
        <v>1996.5</v>
      </c>
      <c r="E3220" s="42">
        <v>45</v>
      </c>
      <c r="F3220" s="241" t="s">
        <v>30</v>
      </c>
      <c r="G3220" s="242" t="s">
        <v>58</v>
      </c>
      <c r="H3220" s="243" t="s">
        <v>20</v>
      </c>
      <c r="I3220" s="13">
        <v>9</v>
      </c>
      <c r="J3220" s="14">
        <v>2015</v>
      </c>
      <c r="K3220" s="244" t="s">
        <v>51</v>
      </c>
      <c r="L3220" s="245" t="s">
        <v>52</v>
      </c>
      <c r="M3220" s="245" t="s">
        <v>23</v>
      </c>
      <c r="N3220" s="15" t="s">
        <v>28</v>
      </c>
      <c r="O3220" s="15" t="s">
        <v>29</v>
      </c>
      <c r="P3220" s="46" t="s">
        <v>161</v>
      </c>
      <c r="Q3220" s="46" t="s">
        <v>58</v>
      </c>
    </row>
    <row r="3221" spans="1:17" hidden="1">
      <c r="A3221" s="238">
        <v>42261</v>
      </c>
      <c r="B3221" t="s">
        <v>50</v>
      </c>
      <c r="C3221" s="1">
        <v>-15</v>
      </c>
      <c r="D3221" s="1">
        <v>1981.5</v>
      </c>
      <c r="E3221" s="42">
        <v>15</v>
      </c>
      <c r="F3221" s="241" t="s">
        <v>30</v>
      </c>
      <c r="G3221" s="242" t="s">
        <v>58</v>
      </c>
      <c r="H3221" s="243" t="s">
        <v>20</v>
      </c>
      <c r="I3221" s="13">
        <v>9</v>
      </c>
      <c r="J3221" s="14">
        <v>2015</v>
      </c>
      <c r="K3221" s="244" t="s">
        <v>53</v>
      </c>
      <c r="L3221" s="245" t="s">
        <v>52</v>
      </c>
      <c r="M3221" s="245" t="s">
        <v>23</v>
      </c>
      <c r="N3221" s="15" t="s">
        <v>28</v>
      </c>
      <c r="O3221" s="15" t="s">
        <v>29</v>
      </c>
      <c r="P3221" s="46" t="s">
        <v>161</v>
      </c>
      <c r="Q3221" s="46" t="s">
        <v>58</v>
      </c>
    </row>
    <row r="3222" spans="1:17" hidden="1">
      <c r="A3222" s="238">
        <v>42262</v>
      </c>
      <c r="B3222" t="s">
        <v>3872</v>
      </c>
      <c r="C3222" s="1">
        <v>1907.8</v>
      </c>
      <c r="D3222" s="1">
        <v>3889.3</v>
      </c>
      <c r="E3222" s="42">
        <v>-1907.8</v>
      </c>
      <c r="F3222" s="241" t="s">
        <v>18</v>
      </c>
      <c r="G3222" s="242" t="s">
        <v>58</v>
      </c>
      <c r="H3222" s="243" t="s">
        <v>20</v>
      </c>
      <c r="I3222" s="13">
        <v>9</v>
      </c>
      <c r="J3222" s="14">
        <v>2015</v>
      </c>
      <c r="K3222" s="244" t="s">
        <v>26</v>
      </c>
      <c r="L3222" s="245" t="s">
        <v>54</v>
      </c>
      <c r="M3222" s="245" t="s">
        <v>279</v>
      </c>
      <c r="N3222" s="15" t="s">
        <v>28</v>
      </c>
      <c r="O3222" s="15" t="s">
        <v>29</v>
      </c>
      <c r="P3222" s="46" t="s">
        <v>163</v>
      </c>
      <c r="Q3222" s="46" t="s">
        <v>58</v>
      </c>
    </row>
    <row r="3223" spans="1:17" hidden="1">
      <c r="A3223" s="238">
        <v>42262</v>
      </c>
      <c r="B3223" t="s">
        <v>3873</v>
      </c>
      <c r="C3223" s="1">
        <v>573.58000000000004</v>
      </c>
      <c r="D3223" s="1">
        <v>4462.88</v>
      </c>
      <c r="E3223" s="42">
        <v>-573.58000000000004</v>
      </c>
      <c r="F3223" s="241" t="s">
        <v>18</v>
      </c>
      <c r="G3223" s="242" t="s">
        <v>58</v>
      </c>
      <c r="H3223" s="243" t="s">
        <v>20</v>
      </c>
      <c r="I3223" s="13">
        <v>9</v>
      </c>
      <c r="J3223" s="14">
        <v>2015</v>
      </c>
      <c r="K3223" s="244" t="s">
        <v>21</v>
      </c>
      <c r="L3223" s="245" t="s">
        <v>22</v>
      </c>
      <c r="M3223" s="245" t="s">
        <v>23</v>
      </c>
      <c r="N3223" s="15" t="s">
        <v>20</v>
      </c>
      <c r="O3223" s="15" t="s">
        <v>24</v>
      </c>
      <c r="P3223" s="46" t="s">
        <v>171</v>
      </c>
      <c r="Q3223" s="46" t="s">
        <v>58</v>
      </c>
    </row>
    <row r="3224" spans="1:17" hidden="1">
      <c r="A3224" s="238">
        <v>42262</v>
      </c>
      <c r="B3224" t="s">
        <v>25</v>
      </c>
      <c r="C3224" s="1">
        <v>18.59</v>
      </c>
      <c r="D3224" s="1">
        <v>4481.47</v>
      </c>
      <c r="E3224" s="42">
        <v>-18.59</v>
      </c>
      <c r="F3224" s="241" t="s">
        <v>18</v>
      </c>
      <c r="G3224" s="242" t="s">
        <v>58</v>
      </c>
      <c r="H3224" s="243" t="s">
        <v>20</v>
      </c>
      <c r="I3224" s="13">
        <v>9</v>
      </c>
      <c r="J3224" s="14">
        <v>2015</v>
      </c>
      <c r="K3224" s="244" t="s">
        <v>26</v>
      </c>
      <c r="L3224" s="245" t="s">
        <v>27</v>
      </c>
      <c r="M3224" s="245" t="s">
        <v>27</v>
      </c>
      <c r="N3224" s="15" t="s">
        <v>28</v>
      </c>
      <c r="O3224" s="15" t="s">
        <v>29</v>
      </c>
      <c r="P3224" s="46" t="s">
        <v>163</v>
      </c>
      <c r="Q3224" s="46" t="s">
        <v>58</v>
      </c>
    </row>
    <row r="3225" spans="1:17" hidden="1">
      <c r="A3225" s="238">
        <v>42262</v>
      </c>
      <c r="B3225" t="s">
        <v>50</v>
      </c>
      <c r="C3225" s="1">
        <v>-15</v>
      </c>
      <c r="D3225" s="1">
        <v>4466.47</v>
      </c>
      <c r="E3225" s="42">
        <v>15</v>
      </c>
      <c r="F3225" s="241" t="s">
        <v>30</v>
      </c>
      <c r="G3225" s="242" t="s">
        <v>58</v>
      </c>
      <c r="H3225" s="243" t="s">
        <v>20</v>
      </c>
      <c r="I3225" s="13">
        <v>9</v>
      </c>
      <c r="J3225" s="14">
        <v>2015</v>
      </c>
      <c r="K3225" s="244" t="s">
        <v>53</v>
      </c>
      <c r="L3225" s="245" t="s">
        <v>52</v>
      </c>
      <c r="M3225" s="245" t="s">
        <v>23</v>
      </c>
      <c r="N3225" s="15" t="s">
        <v>28</v>
      </c>
      <c r="O3225" s="15" t="s">
        <v>29</v>
      </c>
      <c r="P3225" s="46" t="s">
        <v>161</v>
      </c>
      <c r="Q3225" s="46" t="s">
        <v>58</v>
      </c>
    </row>
    <row r="3226" spans="1:17" hidden="1">
      <c r="A3226" s="238">
        <v>42263</v>
      </c>
      <c r="B3226" t="s">
        <v>3874</v>
      </c>
      <c r="C3226" s="1">
        <v>455</v>
      </c>
      <c r="D3226" s="1">
        <v>4921.47</v>
      </c>
      <c r="E3226" s="42">
        <v>-455</v>
      </c>
      <c r="F3226" s="241" t="s">
        <v>18</v>
      </c>
      <c r="G3226" s="242" t="s">
        <v>58</v>
      </c>
      <c r="H3226" s="243" t="s">
        <v>20</v>
      </c>
      <c r="I3226" s="13">
        <v>9</v>
      </c>
      <c r="J3226" s="14">
        <v>2015</v>
      </c>
      <c r="K3226" s="244" t="s">
        <v>26</v>
      </c>
      <c r="L3226" s="245" t="s">
        <v>115</v>
      </c>
      <c r="M3226" s="245" t="s">
        <v>274</v>
      </c>
      <c r="N3226" s="15" t="s">
        <v>28</v>
      </c>
      <c r="O3226" s="15" t="s">
        <v>29</v>
      </c>
      <c r="P3226" s="46" t="s">
        <v>163</v>
      </c>
      <c r="Q3226" s="46" t="s">
        <v>58</v>
      </c>
    </row>
    <row r="3227" spans="1:17" hidden="1">
      <c r="A3227" s="238">
        <v>42263</v>
      </c>
      <c r="B3227" t="s">
        <v>25</v>
      </c>
      <c r="C3227" s="1">
        <v>267.12</v>
      </c>
      <c r="D3227" s="1">
        <v>5188.59</v>
      </c>
      <c r="E3227" s="42">
        <v>-267.12</v>
      </c>
      <c r="F3227" s="241" t="s">
        <v>18</v>
      </c>
      <c r="G3227" s="242" t="s">
        <v>58</v>
      </c>
      <c r="H3227" s="243" t="s">
        <v>20</v>
      </c>
      <c r="I3227" s="13">
        <v>9</v>
      </c>
      <c r="J3227" s="14">
        <v>2015</v>
      </c>
      <c r="K3227" s="244" t="s">
        <v>26</v>
      </c>
      <c r="L3227" s="245" t="s">
        <v>27</v>
      </c>
      <c r="M3227" s="245" t="s">
        <v>27</v>
      </c>
      <c r="N3227" s="15" t="s">
        <v>28</v>
      </c>
      <c r="O3227" s="15" t="s">
        <v>29</v>
      </c>
      <c r="P3227" s="46" t="s">
        <v>163</v>
      </c>
      <c r="Q3227" s="46" t="s">
        <v>58</v>
      </c>
    </row>
    <row r="3228" spans="1:17" hidden="1">
      <c r="A3228" s="238">
        <v>42263</v>
      </c>
      <c r="B3228" t="s">
        <v>3875</v>
      </c>
      <c r="C3228" s="1">
        <v>-450</v>
      </c>
      <c r="D3228" s="1">
        <v>4738.59</v>
      </c>
      <c r="E3228" s="42">
        <v>450</v>
      </c>
      <c r="F3228" s="241" t="s">
        <v>30</v>
      </c>
      <c r="G3228" s="242" t="s">
        <v>58</v>
      </c>
      <c r="H3228" s="243" t="s">
        <v>20</v>
      </c>
      <c r="I3228" s="13">
        <v>9</v>
      </c>
      <c r="J3228" s="14">
        <v>2015</v>
      </c>
      <c r="K3228" s="244" t="s">
        <v>158</v>
      </c>
      <c r="L3228" s="245" t="s">
        <v>59</v>
      </c>
      <c r="M3228" s="245" t="s">
        <v>23</v>
      </c>
      <c r="N3228" s="15" t="s">
        <v>20</v>
      </c>
      <c r="O3228" s="15" t="s">
        <v>24</v>
      </c>
      <c r="P3228" s="46" t="s">
        <v>168</v>
      </c>
      <c r="Q3228" s="46" t="s">
        <v>58</v>
      </c>
    </row>
    <row r="3229" spans="1:17" hidden="1">
      <c r="A3229" s="238">
        <v>42263</v>
      </c>
      <c r="B3229" t="s">
        <v>69</v>
      </c>
      <c r="C3229" s="1">
        <v>-339.57</v>
      </c>
      <c r="D3229" s="1">
        <v>4399.0200000000004</v>
      </c>
      <c r="E3229" s="42">
        <v>339.57</v>
      </c>
      <c r="F3229" s="241" t="s">
        <v>30</v>
      </c>
      <c r="G3229" s="242" t="s">
        <v>58</v>
      </c>
      <c r="H3229" s="243" t="s">
        <v>20</v>
      </c>
      <c r="I3229" s="13">
        <v>9</v>
      </c>
      <c r="J3229" s="14">
        <v>2015</v>
      </c>
      <c r="K3229" s="244" t="s">
        <v>70</v>
      </c>
      <c r="L3229" s="245" t="s">
        <v>71</v>
      </c>
      <c r="M3229" s="245" t="s">
        <v>299</v>
      </c>
      <c r="N3229" s="15" t="s">
        <v>28</v>
      </c>
      <c r="O3229" s="15" t="s">
        <v>29</v>
      </c>
      <c r="P3229" s="46" t="s">
        <v>161</v>
      </c>
      <c r="Q3229" s="46" t="s">
        <v>58</v>
      </c>
    </row>
    <row r="3230" spans="1:17" hidden="1">
      <c r="A3230" s="238">
        <v>42263</v>
      </c>
      <c r="B3230" t="s">
        <v>69</v>
      </c>
      <c r="C3230" s="1">
        <v>-282.3</v>
      </c>
      <c r="D3230" s="1">
        <v>4116.72</v>
      </c>
      <c r="E3230" s="42">
        <v>282.3</v>
      </c>
      <c r="F3230" s="241" t="s">
        <v>30</v>
      </c>
      <c r="G3230" s="242" t="s">
        <v>58</v>
      </c>
      <c r="H3230" s="243" t="s">
        <v>20</v>
      </c>
      <c r="I3230" s="13">
        <v>9</v>
      </c>
      <c r="J3230" s="14">
        <v>2015</v>
      </c>
      <c r="K3230" s="244" t="s">
        <v>70</v>
      </c>
      <c r="L3230" s="245" t="s">
        <v>177</v>
      </c>
      <c r="M3230" s="245" t="s">
        <v>299</v>
      </c>
      <c r="N3230" s="15" t="s">
        <v>28</v>
      </c>
      <c r="O3230" s="15" t="s">
        <v>29</v>
      </c>
      <c r="P3230" s="46" t="s">
        <v>161</v>
      </c>
      <c r="Q3230" s="46" t="s">
        <v>58</v>
      </c>
    </row>
    <row r="3231" spans="1:17" hidden="1">
      <c r="A3231" s="238">
        <v>42263</v>
      </c>
      <c r="B3231" t="s">
        <v>69</v>
      </c>
      <c r="C3231" s="1">
        <v>-192.29</v>
      </c>
      <c r="D3231" s="1">
        <v>3924.43</v>
      </c>
      <c r="E3231" s="42">
        <v>192.29</v>
      </c>
      <c r="F3231" s="241" t="s">
        <v>30</v>
      </c>
      <c r="G3231" s="242" t="s">
        <v>58</v>
      </c>
      <c r="H3231" s="243" t="s">
        <v>20</v>
      </c>
      <c r="I3231" s="13">
        <v>9</v>
      </c>
      <c r="J3231" s="14">
        <v>2015</v>
      </c>
      <c r="K3231" s="244" t="s">
        <v>70</v>
      </c>
      <c r="L3231" s="245" t="s">
        <v>3876</v>
      </c>
      <c r="M3231" s="245" t="s">
        <v>281</v>
      </c>
      <c r="N3231" s="15" t="s">
        <v>28</v>
      </c>
      <c r="O3231" s="15" t="s">
        <v>29</v>
      </c>
      <c r="P3231" s="46" t="s">
        <v>161</v>
      </c>
      <c r="Q3231" s="46" t="s">
        <v>58</v>
      </c>
    </row>
    <row r="3232" spans="1:17" hidden="1">
      <c r="A3232" s="238">
        <v>42263</v>
      </c>
      <c r="B3232" t="s">
        <v>50</v>
      </c>
      <c r="C3232" s="1">
        <v>-15</v>
      </c>
      <c r="D3232" s="1">
        <v>3909.43</v>
      </c>
      <c r="E3232" s="42">
        <v>15</v>
      </c>
      <c r="F3232" s="241" t="s">
        <v>30</v>
      </c>
      <c r="G3232" s="242" t="s">
        <v>58</v>
      </c>
      <c r="H3232" s="243" t="s">
        <v>20</v>
      </c>
      <c r="I3232" s="13">
        <v>9</v>
      </c>
      <c r="J3232" s="14">
        <v>2015</v>
      </c>
      <c r="K3232" s="244" t="s">
        <v>53</v>
      </c>
      <c r="L3232" s="245" t="s">
        <v>52</v>
      </c>
      <c r="M3232" s="245" t="s">
        <v>23</v>
      </c>
      <c r="N3232" s="15" t="s">
        <v>28</v>
      </c>
      <c r="O3232" s="15" t="s">
        <v>29</v>
      </c>
      <c r="P3232" s="46" t="s">
        <v>161</v>
      </c>
      <c r="Q3232" s="46" t="s">
        <v>58</v>
      </c>
    </row>
    <row r="3233" spans="1:17" hidden="1">
      <c r="A3233" s="238">
        <v>42264</v>
      </c>
      <c r="B3233" t="s">
        <v>3877</v>
      </c>
      <c r="C3233" s="1">
        <v>4192.96</v>
      </c>
      <c r="D3233" s="1">
        <v>8102.39</v>
      </c>
      <c r="E3233" s="42">
        <v>-4192.96</v>
      </c>
      <c r="F3233" s="241" t="s">
        <v>18</v>
      </c>
      <c r="G3233" s="242" t="s">
        <v>58</v>
      </c>
      <c r="H3233" s="243" t="s">
        <v>20</v>
      </c>
      <c r="I3233" s="13">
        <v>9</v>
      </c>
      <c r="J3233" s="14">
        <v>2015</v>
      </c>
      <c r="K3233" s="244" t="s">
        <v>26</v>
      </c>
      <c r="L3233" s="245" t="s">
        <v>164</v>
      </c>
      <c r="M3233" s="245" t="s">
        <v>272</v>
      </c>
      <c r="N3233" s="15" t="s">
        <v>28</v>
      </c>
      <c r="O3233" s="15" t="s">
        <v>29</v>
      </c>
      <c r="P3233" s="46" t="s">
        <v>163</v>
      </c>
      <c r="Q3233" s="46" t="s">
        <v>58</v>
      </c>
    </row>
    <row r="3234" spans="1:17" hidden="1">
      <c r="A3234" s="238">
        <v>42264</v>
      </c>
      <c r="B3234" t="s">
        <v>3878</v>
      </c>
      <c r="C3234" s="1">
        <v>1238.78</v>
      </c>
      <c r="D3234" s="1">
        <v>9341.17</v>
      </c>
      <c r="E3234" s="42">
        <v>-1238.78</v>
      </c>
      <c r="F3234" s="241" t="s">
        <v>18</v>
      </c>
      <c r="G3234" s="242" t="s">
        <v>58</v>
      </c>
      <c r="H3234" s="243" t="s">
        <v>20</v>
      </c>
      <c r="I3234" s="13">
        <v>9</v>
      </c>
      <c r="J3234" s="14">
        <v>2015</v>
      </c>
      <c r="K3234" s="244" t="s">
        <v>26</v>
      </c>
      <c r="L3234" s="245" t="s">
        <v>145</v>
      </c>
      <c r="M3234" s="245" t="s">
        <v>277</v>
      </c>
      <c r="N3234" s="15" t="s">
        <v>28</v>
      </c>
      <c r="O3234" s="15" t="s">
        <v>29</v>
      </c>
      <c r="P3234" s="46" t="s">
        <v>163</v>
      </c>
      <c r="Q3234" s="46" t="s">
        <v>58</v>
      </c>
    </row>
    <row r="3235" spans="1:17" hidden="1">
      <c r="A3235" s="238">
        <v>42264</v>
      </c>
      <c r="B3235" t="s">
        <v>25</v>
      </c>
      <c r="C3235" s="1">
        <v>356.15</v>
      </c>
      <c r="D3235" s="1">
        <v>9697.32</v>
      </c>
      <c r="E3235" s="42">
        <v>-356.15</v>
      </c>
      <c r="F3235" s="241" t="s">
        <v>18</v>
      </c>
      <c r="G3235" s="242" t="s">
        <v>58</v>
      </c>
      <c r="H3235" s="243" t="s">
        <v>20</v>
      </c>
      <c r="I3235" s="13">
        <v>9</v>
      </c>
      <c r="J3235" s="14">
        <v>2015</v>
      </c>
      <c r="K3235" s="244" t="s">
        <v>26</v>
      </c>
      <c r="L3235" s="245" t="s">
        <v>27</v>
      </c>
      <c r="M3235" s="245" t="s">
        <v>27</v>
      </c>
      <c r="N3235" s="15" t="s">
        <v>28</v>
      </c>
      <c r="O3235" s="15" t="s">
        <v>29</v>
      </c>
      <c r="P3235" s="46" t="s">
        <v>163</v>
      </c>
      <c r="Q3235" s="46" t="s">
        <v>58</v>
      </c>
    </row>
    <row r="3236" spans="1:17" hidden="1">
      <c r="A3236" s="238">
        <v>42264</v>
      </c>
      <c r="B3236" t="s">
        <v>3879</v>
      </c>
      <c r="C3236" s="1">
        <v>-200</v>
      </c>
      <c r="D3236" s="1">
        <v>9497.32</v>
      </c>
      <c r="E3236" s="42">
        <v>200</v>
      </c>
      <c r="F3236" s="241" t="s">
        <v>30</v>
      </c>
      <c r="G3236" s="242" t="s">
        <v>58</v>
      </c>
      <c r="H3236" s="243" t="s">
        <v>20</v>
      </c>
      <c r="I3236" s="13">
        <v>9</v>
      </c>
      <c r="J3236" s="14">
        <v>2015</v>
      </c>
      <c r="K3236" s="244" t="s">
        <v>100</v>
      </c>
      <c r="L3236" s="245" t="s">
        <v>101</v>
      </c>
      <c r="M3236" s="245" t="s">
        <v>23</v>
      </c>
      <c r="N3236" s="15" t="s">
        <v>28</v>
      </c>
      <c r="O3236" s="15" t="s">
        <v>24</v>
      </c>
      <c r="P3236" s="46" t="s">
        <v>2191</v>
      </c>
      <c r="Q3236" s="46" t="s">
        <v>58</v>
      </c>
    </row>
    <row r="3237" spans="1:17" hidden="1">
      <c r="A3237" s="238">
        <v>42264</v>
      </c>
      <c r="B3237" t="s">
        <v>3880</v>
      </c>
      <c r="C3237" s="1">
        <v>-90</v>
      </c>
      <c r="D3237" s="1">
        <v>9407.32</v>
      </c>
      <c r="E3237" s="42">
        <v>90</v>
      </c>
      <c r="F3237" s="241" t="s">
        <v>30</v>
      </c>
      <c r="G3237" s="242" t="s">
        <v>58</v>
      </c>
      <c r="H3237" s="243" t="s">
        <v>20</v>
      </c>
      <c r="I3237" s="13">
        <v>9</v>
      </c>
      <c r="J3237" s="14">
        <v>2015</v>
      </c>
      <c r="K3237" s="244" t="s">
        <v>158</v>
      </c>
      <c r="L3237" s="245" t="s">
        <v>59</v>
      </c>
      <c r="M3237" s="245" t="s">
        <v>23</v>
      </c>
      <c r="N3237" s="15" t="s">
        <v>20</v>
      </c>
      <c r="O3237" s="15" t="s">
        <v>24</v>
      </c>
      <c r="P3237" s="46" t="s">
        <v>168</v>
      </c>
      <c r="Q3237" s="46" t="s">
        <v>58</v>
      </c>
    </row>
    <row r="3238" spans="1:17" hidden="1">
      <c r="A3238" s="238">
        <v>42264</v>
      </c>
      <c r="B3238" t="s">
        <v>3881</v>
      </c>
      <c r="C3238" s="1">
        <v>-3500</v>
      </c>
      <c r="D3238" s="1">
        <v>5907.32</v>
      </c>
      <c r="E3238" s="42">
        <v>3500</v>
      </c>
      <c r="F3238" s="241" t="s">
        <v>30</v>
      </c>
      <c r="G3238" s="242" t="s">
        <v>58</v>
      </c>
      <c r="H3238" s="243" t="s">
        <v>20</v>
      </c>
      <c r="I3238" s="13">
        <v>9</v>
      </c>
      <c r="J3238" s="14">
        <v>2015</v>
      </c>
      <c r="K3238" s="244" t="s">
        <v>19</v>
      </c>
      <c r="L3238" s="245" t="s">
        <v>59</v>
      </c>
      <c r="M3238" s="245" t="s">
        <v>23</v>
      </c>
      <c r="N3238" s="15" t="s">
        <v>20</v>
      </c>
      <c r="O3238" s="15" t="s">
        <v>24</v>
      </c>
      <c r="P3238" s="46" t="s">
        <v>60</v>
      </c>
      <c r="Q3238" s="46" t="s">
        <v>58</v>
      </c>
    </row>
    <row r="3239" spans="1:17" hidden="1">
      <c r="A3239" s="238">
        <v>42264</v>
      </c>
      <c r="B3239" t="s">
        <v>3882</v>
      </c>
      <c r="C3239" s="1">
        <v>-1200</v>
      </c>
      <c r="D3239" s="1">
        <v>4707.32</v>
      </c>
      <c r="E3239" s="42">
        <v>1200</v>
      </c>
      <c r="F3239" s="241" t="s">
        <v>30</v>
      </c>
      <c r="G3239" s="242" t="s">
        <v>58</v>
      </c>
      <c r="H3239" s="243" t="s">
        <v>20</v>
      </c>
      <c r="I3239" s="13">
        <v>9</v>
      </c>
      <c r="J3239" s="14">
        <v>2015</v>
      </c>
      <c r="K3239" s="244" t="s">
        <v>175</v>
      </c>
      <c r="L3239" s="245" t="s">
        <v>3883</v>
      </c>
      <c r="M3239" s="245" t="s">
        <v>296</v>
      </c>
      <c r="N3239" s="15" t="s">
        <v>28</v>
      </c>
      <c r="O3239" s="15" t="s">
        <v>29</v>
      </c>
      <c r="P3239" s="46" t="s">
        <v>161</v>
      </c>
      <c r="Q3239" s="46" t="s">
        <v>58</v>
      </c>
    </row>
    <row r="3240" spans="1:17" hidden="1">
      <c r="A3240" s="238">
        <v>42264</v>
      </c>
      <c r="B3240" t="s">
        <v>3884</v>
      </c>
      <c r="C3240" s="1">
        <v>-400</v>
      </c>
      <c r="D3240" s="1">
        <v>4307.32</v>
      </c>
      <c r="E3240" s="42">
        <v>400</v>
      </c>
      <c r="F3240" s="241" t="s">
        <v>30</v>
      </c>
      <c r="G3240" s="242" t="s">
        <v>58</v>
      </c>
      <c r="H3240" s="243" t="s">
        <v>20</v>
      </c>
      <c r="I3240" s="13">
        <v>9</v>
      </c>
      <c r="J3240" s="14">
        <v>2015</v>
      </c>
      <c r="K3240" s="244" t="s">
        <v>509</v>
      </c>
      <c r="L3240" s="245" t="s">
        <v>41</v>
      </c>
      <c r="M3240" s="245" t="s">
        <v>23</v>
      </c>
      <c r="N3240" s="15" t="s">
        <v>28</v>
      </c>
      <c r="O3240" s="15" t="s">
        <v>29</v>
      </c>
      <c r="P3240" s="46" t="s">
        <v>161</v>
      </c>
      <c r="Q3240" s="46" t="s">
        <v>58</v>
      </c>
    </row>
    <row r="3241" spans="1:17" hidden="1">
      <c r="A3241" s="238">
        <v>42265</v>
      </c>
      <c r="B3241" t="s">
        <v>3885</v>
      </c>
      <c r="C3241" s="1">
        <v>1417.15</v>
      </c>
      <c r="D3241" s="1">
        <v>5724.47</v>
      </c>
      <c r="E3241" s="42">
        <v>-1417.15</v>
      </c>
      <c r="F3241" s="241" t="s">
        <v>18</v>
      </c>
      <c r="G3241" s="242" t="s">
        <v>58</v>
      </c>
      <c r="H3241" s="243" t="s">
        <v>20</v>
      </c>
      <c r="I3241" s="13">
        <v>9</v>
      </c>
      <c r="J3241" s="14">
        <v>2015</v>
      </c>
      <c r="K3241" s="244" t="s">
        <v>26</v>
      </c>
      <c r="L3241" s="245" t="s">
        <v>145</v>
      </c>
      <c r="M3241" s="245" t="s">
        <v>277</v>
      </c>
      <c r="N3241" s="15" t="s">
        <v>28</v>
      </c>
      <c r="O3241" s="15" t="s">
        <v>29</v>
      </c>
      <c r="P3241" s="46" t="s">
        <v>163</v>
      </c>
      <c r="Q3241" s="46" t="s">
        <v>58</v>
      </c>
    </row>
    <row r="3242" spans="1:17" hidden="1">
      <c r="A3242" s="238">
        <v>42265</v>
      </c>
      <c r="B3242" t="s">
        <v>25</v>
      </c>
      <c r="C3242" s="1">
        <v>61.9</v>
      </c>
      <c r="D3242" s="1">
        <v>5786.37</v>
      </c>
      <c r="E3242" s="42">
        <v>-61.9</v>
      </c>
      <c r="F3242" s="241" t="s">
        <v>18</v>
      </c>
      <c r="G3242" s="242" t="s">
        <v>58</v>
      </c>
      <c r="H3242" s="243" t="s">
        <v>20</v>
      </c>
      <c r="I3242" s="13">
        <v>9</v>
      </c>
      <c r="J3242" s="14">
        <v>2015</v>
      </c>
      <c r="K3242" s="244" t="s">
        <v>26</v>
      </c>
      <c r="L3242" s="245" t="s">
        <v>27</v>
      </c>
      <c r="M3242" s="245" t="s">
        <v>27</v>
      </c>
      <c r="N3242" s="15" t="s">
        <v>28</v>
      </c>
      <c r="O3242" s="15" t="s">
        <v>29</v>
      </c>
      <c r="P3242" s="46" t="s">
        <v>163</v>
      </c>
      <c r="Q3242" s="46" t="s">
        <v>58</v>
      </c>
    </row>
    <row r="3243" spans="1:17" hidden="1">
      <c r="A3243" s="238">
        <v>42265</v>
      </c>
      <c r="B3243" t="s">
        <v>3886</v>
      </c>
      <c r="C3243" s="1">
        <v>-640</v>
      </c>
      <c r="D3243" s="1">
        <v>5146.37</v>
      </c>
      <c r="E3243" s="42">
        <v>640</v>
      </c>
      <c r="F3243" s="241" t="s">
        <v>30</v>
      </c>
      <c r="G3243" s="242" t="s">
        <v>58</v>
      </c>
      <c r="H3243" s="243" t="s">
        <v>20</v>
      </c>
      <c r="I3243" s="13">
        <v>9</v>
      </c>
      <c r="J3243" s="14">
        <v>2015</v>
      </c>
      <c r="K3243" s="244" t="s">
        <v>19</v>
      </c>
      <c r="L3243" s="245" t="s">
        <v>59</v>
      </c>
      <c r="M3243" s="245" t="s">
        <v>23</v>
      </c>
      <c r="N3243" s="15" t="s">
        <v>20</v>
      </c>
      <c r="O3243" s="15" t="s">
        <v>24</v>
      </c>
      <c r="P3243" s="46" t="s">
        <v>60</v>
      </c>
      <c r="Q3243" s="46" t="s">
        <v>58</v>
      </c>
    </row>
    <row r="3244" spans="1:17" hidden="1">
      <c r="A3244" s="238">
        <v>42265</v>
      </c>
      <c r="B3244" t="s">
        <v>50</v>
      </c>
      <c r="C3244" s="1">
        <v>-16</v>
      </c>
      <c r="D3244" s="1">
        <v>5130.37</v>
      </c>
      <c r="E3244" s="42">
        <v>16</v>
      </c>
      <c r="F3244" s="241" t="s">
        <v>30</v>
      </c>
      <c r="G3244" s="242" t="s">
        <v>58</v>
      </c>
      <c r="H3244" s="243" t="s">
        <v>20</v>
      </c>
      <c r="I3244" s="13">
        <v>9</v>
      </c>
      <c r="J3244" s="14">
        <v>2015</v>
      </c>
      <c r="K3244" s="244" t="s">
        <v>53</v>
      </c>
      <c r="L3244" s="245" t="s">
        <v>52</v>
      </c>
      <c r="M3244" s="245" t="s">
        <v>23</v>
      </c>
      <c r="N3244" s="15" t="s">
        <v>28</v>
      </c>
      <c r="O3244" s="15" t="s">
        <v>29</v>
      </c>
      <c r="P3244" s="46" t="s">
        <v>161</v>
      </c>
      <c r="Q3244" s="46" t="s">
        <v>58</v>
      </c>
    </row>
    <row r="3245" spans="1:17" hidden="1">
      <c r="A3245" s="238">
        <v>42268</v>
      </c>
      <c r="B3245" t="s">
        <v>3887</v>
      </c>
      <c r="C3245" s="1">
        <v>450</v>
      </c>
      <c r="D3245" s="1">
        <v>5580.37</v>
      </c>
      <c r="E3245" s="42">
        <v>-450</v>
      </c>
      <c r="F3245" s="241" t="s">
        <v>18</v>
      </c>
      <c r="G3245" s="242" t="s">
        <v>58</v>
      </c>
      <c r="H3245" s="243" t="s">
        <v>20</v>
      </c>
      <c r="I3245" s="13">
        <v>9</v>
      </c>
      <c r="J3245" s="14">
        <v>2015</v>
      </c>
      <c r="K3245" s="244" t="s">
        <v>21</v>
      </c>
      <c r="L3245" s="245" t="s">
        <v>22</v>
      </c>
      <c r="M3245" s="245" t="s">
        <v>23</v>
      </c>
      <c r="N3245" s="15" t="s">
        <v>20</v>
      </c>
      <c r="O3245" s="15" t="s">
        <v>24</v>
      </c>
      <c r="P3245" s="46" t="s">
        <v>171</v>
      </c>
      <c r="Q3245" s="46" t="s">
        <v>58</v>
      </c>
    </row>
    <row r="3246" spans="1:17" hidden="1">
      <c r="A3246" s="238">
        <v>42268</v>
      </c>
      <c r="B3246" t="s">
        <v>25</v>
      </c>
      <c r="C3246" s="1">
        <v>199.17</v>
      </c>
      <c r="D3246" s="1">
        <v>5779.54</v>
      </c>
      <c r="E3246" s="42">
        <v>-199.17</v>
      </c>
      <c r="F3246" s="241" t="s">
        <v>18</v>
      </c>
      <c r="G3246" s="242" t="s">
        <v>58</v>
      </c>
      <c r="H3246" s="243" t="s">
        <v>20</v>
      </c>
      <c r="I3246" s="13">
        <v>9</v>
      </c>
      <c r="J3246" s="14">
        <v>2015</v>
      </c>
      <c r="K3246" s="244" t="s">
        <v>26</v>
      </c>
      <c r="L3246" s="245" t="s">
        <v>27</v>
      </c>
      <c r="M3246" s="245" t="s">
        <v>27</v>
      </c>
      <c r="N3246" s="15" t="s">
        <v>28</v>
      </c>
      <c r="O3246" s="15" t="s">
        <v>29</v>
      </c>
      <c r="P3246" s="46" t="s">
        <v>163</v>
      </c>
      <c r="Q3246" s="46" t="s">
        <v>58</v>
      </c>
    </row>
    <row r="3247" spans="1:17" hidden="1">
      <c r="A3247" s="238">
        <v>42268</v>
      </c>
      <c r="B3247" t="s">
        <v>3888</v>
      </c>
      <c r="C3247" s="1">
        <v>186.3</v>
      </c>
      <c r="D3247" s="1">
        <v>5965.84</v>
      </c>
      <c r="E3247" s="42">
        <v>-186.3</v>
      </c>
      <c r="F3247" s="241" t="s">
        <v>18</v>
      </c>
      <c r="G3247" s="242" t="s">
        <v>58</v>
      </c>
      <c r="H3247" s="243" t="s">
        <v>20</v>
      </c>
      <c r="I3247" s="13">
        <v>9</v>
      </c>
      <c r="J3247" s="14">
        <v>2015</v>
      </c>
      <c r="K3247" s="244" t="s">
        <v>26</v>
      </c>
      <c r="L3247" s="245" t="s">
        <v>162</v>
      </c>
      <c r="M3247" s="245" t="s">
        <v>264</v>
      </c>
      <c r="N3247" s="15" t="s">
        <v>28</v>
      </c>
      <c r="O3247" s="15" t="s">
        <v>29</v>
      </c>
      <c r="P3247" s="46" t="s">
        <v>163</v>
      </c>
      <c r="Q3247" s="46" t="s">
        <v>58</v>
      </c>
    </row>
    <row r="3248" spans="1:17" hidden="1">
      <c r="A3248" s="238">
        <v>42268</v>
      </c>
      <c r="B3248" t="s">
        <v>3889</v>
      </c>
      <c r="C3248" s="1">
        <v>173.41</v>
      </c>
      <c r="D3248" s="1">
        <v>6139.25</v>
      </c>
      <c r="E3248" s="42">
        <v>-173.41</v>
      </c>
      <c r="F3248" s="241" t="s">
        <v>18</v>
      </c>
      <c r="G3248" s="242" t="s">
        <v>58</v>
      </c>
      <c r="H3248" s="243" t="s">
        <v>20</v>
      </c>
      <c r="I3248" s="13">
        <v>9</v>
      </c>
      <c r="J3248" s="14">
        <v>2015</v>
      </c>
      <c r="K3248" s="244" t="s">
        <v>26</v>
      </c>
      <c r="L3248" s="245" t="s">
        <v>165</v>
      </c>
      <c r="M3248" s="245" t="s">
        <v>270</v>
      </c>
      <c r="N3248" s="15" t="s">
        <v>28</v>
      </c>
      <c r="O3248" s="15" t="s">
        <v>29</v>
      </c>
      <c r="P3248" s="46" t="s">
        <v>163</v>
      </c>
      <c r="Q3248" s="46" t="s">
        <v>58</v>
      </c>
    </row>
    <row r="3249" spans="1:17" hidden="1">
      <c r="A3249" s="238">
        <v>42268</v>
      </c>
      <c r="B3249" t="s">
        <v>3890</v>
      </c>
      <c r="C3249" s="1">
        <v>150.34</v>
      </c>
      <c r="D3249" s="1">
        <v>6289.59</v>
      </c>
      <c r="E3249" s="42">
        <v>-150.34</v>
      </c>
      <c r="F3249" s="241" t="s">
        <v>18</v>
      </c>
      <c r="G3249" s="242" t="s">
        <v>58</v>
      </c>
      <c r="H3249" s="243" t="s">
        <v>20</v>
      </c>
      <c r="I3249" s="13">
        <v>9</v>
      </c>
      <c r="J3249" s="14">
        <v>2015</v>
      </c>
      <c r="K3249" s="244" t="s">
        <v>26</v>
      </c>
      <c r="L3249" s="245" t="s">
        <v>166</v>
      </c>
      <c r="M3249" s="245" t="s">
        <v>266</v>
      </c>
      <c r="N3249" s="15" t="s">
        <v>28</v>
      </c>
      <c r="O3249" s="15" t="s">
        <v>29</v>
      </c>
      <c r="P3249" s="46" t="s">
        <v>163</v>
      </c>
      <c r="Q3249" s="46" t="s">
        <v>58</v>
      </c>
    </row>
    <row r="3250" spans="1:17" hidden="1">
      <c r="A3250" s="238">
        <v>42268</v>
      </c>
      <c r="B3250" t="s">
        <v>25</v>
      </c>
      <c r="C3250" s="1">
        <v>139.80000000000001</v>
      </c>
      <c r="D3250" s="1">
        <v>6429.39</v>
      </c>
      <c r="E3250" s="42">
        <v>-139.80000000000001</v>
      </c>
      <c r="F3250" s="241" t="s">
        <v>18</v>
      </c>
      <c r="G3250" s="242" t="s">
        <v>58</v>
      </c>
      <c r="H3250" s="243" t="s">
        <v>20</v>
      </c>
      <c r="I3250" s="13">
        <v>9</v>
      </c>
      <c r="J3250" s="14">
        <v>2015</v>
      </c>
      <c r="K3250" s="244" t="s">
        <v>26</v>
      </c>
      <c r="L3250" s="245" t="s">
        <v>27</v>
      </c>
      <c r="M3250" s="245" t="s">
        <v>27</v>
      </c>
      <c r="N3250" s="15" t="s">
        <v>28</v>
      </c>
      <c r="O3250" s="15" t="s">
        <v>29</v>
      </c>
      <c r="P3250" s="46" t="s">
        <v>163</v>
      </c>
      <c r="Q3250" s="46" t="s">
        <v>58</v>
      </c>
    </row>
    <row r="3251" spans="1:17" hidden="1">
      <c r="A3251" s="238">
        <v>42268</v>
      </c>
      <c r="B3251" t="s">
        <v>25</v>
      </c>
      <c r="C3251" s="1">
        <v>57.95</v>
      </c>
      <c r="D3251" s="1">
        <v>6487.34</v>
      </c>
      <c r="E3251" s="42">
        <v>-57.95</v>
      </c>
      <c r="F3251" s="241" t="s">
        <v>18</v>
      </c>
      <c r="G3251" s="242" t="s">
        <v>58</v>
      </c>
      <c r="H3251" s="243" t="s">
        <v>20</v>
      </c>
      <c r="I3251" s="13">
        <v>9</v>
      </c>
      <c r="J3251" s="14">
        <v>2015</v>
      </c>
      <c r="K3251" s="244" t="s">
        <v>26</v>
      </c>
      <c r="L3251" s="245" t="s">
        <v>27</v>
      </c>
      <c r="M3251" s="245" t="s">
        <v>27</v>
      </c>
      <c r="N3251" s="15" t="s">
        <v>28</v>
      </c>
      <c r="O3251" s="15" t="s">
        <v>29</v>
      </c>
      <c r="P3251" s="46" t="s">
        <v>163</v>
      </c>
      <c r="Q3251" s="46" t="s">
        <v>58</v>
      </c>
    </row>
    <row r="3252" spans="1:17" hidden="1">
      <c r="A3252" s="238">
        <v>42268</v>
      </c>
      <c r="B3252" t="s">
        <v>3891</v>
      </c>
      <c r="C3252" s="1">
        <v>-3000</v>
      </c>
      <c r="D3252" s="1">
        <v>3487.34</v>
      </c>
      <c r="E3252" s="42">
        <v>3000</v>
      </c>
      <c r="F3252" s="241" t="s">
        <v>30</v>
      </c>
      <c r="G3252" s="242" t="s">
        <v>58</v>
      </c>
      <c r="H3252" s="243" t="s">
        <v>20</v>
      </c>
      <c r="I3252" s="13">
        <v>9</v>
      </c>
      <c r="J3252" s="14">
        <v>2015</v>
      </c>
      <c r="K3252" s="244" t="s">
        <v>19</v>
      </c>
      <c r="L3252" s="245" t="s">
        <v>59</v>
      </c>
      <c r="M3252" s="245" t="s">
        <v>23</v>
      </c>
      <c r="N3252" s="15" t="s">
        <v>20</v>
      </c>
      <c r="O3252" s="15" t="s">
        <v>24</v>
      </c>
      <c r="P3252" s="46" t="s">
        <v>60</v>
      </c>
      <c r="Q3252" s="46" t="s">
        <v>58</v>
      </c>
    </row>
    <row r="3253" spans="1:17" hidden="1">
      <c r="A3253" s="238">
        <v>42268</v>
      </c>
      <c r="B3253" t="s">
        <v>50</v>
      </c>
      <c r="C3253" s="1">
        <v>-16</v>
      </c>
      <c r="D3253" s="1">
        <v>3471.34</v>
      </c>
      <c r="E3253" s="42">
        <v>16</v>
      </c>
      <c r="F3253" s="241" t="s">
        <v>30</v>
      </c>
      <c r="G3253" s="242" t="s">
        <v>58</v>
      </c>
      <c r="H3253" s="243" t="s">
        <v>20</v>
      </c>
      <c r="I3253" s="13">
        <v>9</v>
      </c>
      <c r="J3253" s="14">
        <v>2015</v>
      </c>
      <c r="K3253" s="244" t="s">
        <v>53</v>
      </c>
      <c r="L3253" s="245" t="s">
        <v>52</v>
      </c>
      <c r="M3253" s="245" t="s">
        <v>23</v>
      </c>
      <c r="N3253" s="15" t="s">
        <v>28</v>
      </c>
      <c r="O3253" s="15" t="s">
        <v>29</v>
      </c>
      <c r="P3253" s="46" t="s">
        <v>161</v>
      </c>
      <c r="Q3253" s="46" t="s">
        <v>58</v>
      </c>
    </row>
    <row r="3254" spans="1:17" hidden="1">
      <c r="A3254" s="238">
        <v>42269</v>
      </c>
      <c r="B3254" t="s">
        <v>3892</v>
      </c>
      <c r="C3254" s="1">
        <v>1828.86</v>
      </c>
      <c r="D3254" s="1">
        <v>5300.2</v>
      </c>
      <c r="E3254" s="42">
        <v>-1828.86</v>
      </c>
      <c r="F3254" s="241" t="s">
        <v>18</v>
      </c>
      <c r="G3254" s="242" t="s">
        <v>58</v>
      </c>
      <c r="H3254" s="243" t="s">
        <v>20</v>
      </c>
      <c r="I3254" s="13">
        <v>9</v>
      </c>
      <c r="J3254" s="14">
        <v>2015</v>
      </c>
      <c r="K3254" s="244" t="s">
        <v>26</v>
      </c>
      <c r="L3254" s="245" t="s">
        <v>54</v>
      </c>
      <c r="M3254" s="245" t="s">
        <v>279</v>
      </c>
      <c r="N3254" s="15" t="s">
        <v>28</v>
      </c>
      <c r="O3254" s="15" t="s">
        <v>29</v>
      </c>
      <c r="P3254" s="46" t="s">
        <v>163</v>
      </c>
      <c r="Q3254" s="46" t="s">
        <v>58</v>
      </c>
    </row>
    <row r="3255" spans="1:17" hidden="1">
      <c r="A3255" s="238">
        <v>42269</v>
      </c>
      <c r="B3255" t="s">
        <v>3893</v>
      </c>
      <c r="C3255" s="1">
        <v>300</v>
      </c>
      <c r="D3255" s="1">
        <v>5600.2</v>
      </c>
      <c r="E3255" s="42">
        <v>-300</v>
      </c>
      <c r="F3255" s="241" t="s">
        <v>18</v>
      </c>
      <c r="G3255" s="242" t="s">
        <v>58</v>
      </c>
      <c r="H3255" s="243" t="s">
        <v>20</v>
      </c>
      <c r="I3255" s="13">
        <v>9</v>
      </c>
      <c r="J3255" s="14">
        <v>2015</v>
      </c>
      <c r="K3255" s="244" t="s">
        <v>21</v>
      </c>
      <c r="L3255" s="245" t="s">
        <v>22</v>
      </c>
      <c r="M3255" s="245" t="s">
        <v>23</v>
      </c>
      <c r="N3255" s="15" t="s">
        <v>20</v>
      </c>
      <c r="O3255" s="15" t="s">
        <v>24</v>
      </c>
      <c r="P3255" s="46" t="s">
        <v>171</v>
      </c>
      <c r="Q3255" s="46" t="s">
        <v>58</v>
      </c>
    </row>
    <row r="3256" spans="1:17" hidden="1">
      <c r="A3256" s="238">
        <v>42269</v>
      </c>
      <c r="B3256" t="s">
        <v>25</v>
      </c>
      <c r="C3256" s="1">
        <v>193.65</v>
      </c>
      <c r="D3256" s="1">
        <v>5793.85</v>
      </c>
      <c r="E3256" s="42">
        <v>-193.65</v>
      </c>
      <c r="F3256" s="241" t="s">
        <v>18</v>
      </c>
      <c r="G3256" s="242" t="s">
        <v>58</v>
      </c>
      <c r="H3256" s="243" t="s">
        <v>20</v>
      </c>
      <c r="I3256" s="13">
        <v>9</v>
      </c>
      <c r="J3256" s="14">
        <v>2015</v>
      </c>
      <c r="K3256" s="244" t="s">
        <v>26</v>
      </c>
      <c r="L3256" s="245" t="s">
        <v>27</v>
      </c>
      <c r="M3256" s="245" t="s">
        <v>27</v>
      </c>
      <c r="N3256" s="15" t="s">
        <v>28</v>
      </c>
      <c r="O3256" s="15" t="s">
        <v>29</v>
      </c>
      <c r="P3256" s="46" t="s">
        <v>163</v>
      </c>
      <c r="Q3256" s="46" t="s">
        <v>58</v>
      </c>
    </row>
    <row r="3257" spans="1:17" hidden="1">
      <c r="A3257" s="238">
        <v>42269</v>
      </c>
      <c r="B3257" t="s">
        <v>69</v>
      </c>
      <c r="C3257" s="1">
        <v>-185.22</v>
      </c>
      <c r="D3257" s="1">
        <v>5608.63</v>
      </c>
      <c r="E3257" s="42">
        <v>185.22</v>
      </c>
      <c r="F3257" s="241" t="s">
        <v>30</v>
      </c>
      <c r="G3257" s="242" t="s">
        <v>58</v>
      </c>
      <c r="H3257" s="243" t="s">
        <v>20</v>
      </c>
      <c r="I3257" s="13">
        <v>9</v>
      </c>
      <c r="J3257" s="14">
        <v>2015</v>
      </c>
      <c r="K3257" s="244" t="s">
        <v>70</v>
      </c>
      <c r="L3257" s="245" t="s">
        <v>71</v>
      </c>
      <c r="M3257" s="245" t="s">
        <v>299</v>
      </c>
      <c r="N3257" s="15" t="s">
        <v>28</v>
      </c>
      <c r="O3257" s="15" t="s">
        <v>29</v>
      </c>
      <c r="P3257" s="46" t="s">
        <v>161</v>
      </c>
      <c r="Q3257" s="46" t="s">
        <v>58</v>
      </c>
    </row>
    <row r="3258" spans="1:17" hidden="1">
      <c r="A3258" s="238">
        <v>42269</v>
      </c>
      <c r="B3258" t="s">
        <v>69</v>
      </c>
      <c r="C3258" s="1">
        <v>-155.51</v>
      </c>
      <c r="D3258" s="1">
        <v>5453.12</v>
      </c>
      <c r="E3258" s="42">
        <v>155.51</v>
      </c>
      <c r="F3258" s="241" t="s">
        <v>30</v>
      </c>
      <c r="G3258" s="242" t="s">
        <v>58</v>
      </c>
      <c r="H3258" s="243" t="s">
        <v>20</v>
      </c>
      <c r="I3258" s="13">
        <v>9</v>
      </c>
      <c r="J3258" s="14">
        <v>2015</v>
      </c>
      <c r="K3258" s="244" t="s">
        <v>70</v>
      </c>
      <c r="L3258" s="245" t="s">
        <v>177</v>
      </c>
      <c r="M3258" s="245" t="s">
        <v>299</v>
      </c>
      <c r="N3258" s="15" t="s">
        <v>28</v>
      </c>
      <c r="O3258" s="15" t="s">
        <v>29</v>
      </c>
      <c r="P3258" s="46" t="s">
        <v>161</v>
      </c>
      <c r="Q3258" s="46" t="s">
        <v>58</v>
      </c>
    </row>
    <row r="3259" spans="1:17" hidden="1">
      <c r="A3259" s="238">
        <v>42270</v>
      </c>
      <c r="B3259" t="s">
        <v>25</v>
      </c>
      <c r="C3259" s="1">
        <v>265.85000000000002</v>
      </c>
      <c r="D3259" s="1">
        <v>5718.97</v>
      </c>
      <c r="E3259" s="42">
        <v>-265.85000000000002</v>
      </c>
      <c r="F3259" s="241" t="s">
        <v>18</v>
      </c>
      <c r="G3259" s="242" t="s">
        <v>58</v>
      </c>
      <c r="H3259" s="243" t="s">
        <v>20</v>
      </c>
      <c r="I3259" s="13">
        <v>9</v>
      </c>
      <c r="J3259" s="14">
        <v>2015</v>
      </c>
      <c r="K3259" s="244" t="s">
        <v>26</v>
      </c>
      <c r="L3259" s="245" t="s">
        <v>27</v>
      </c>
      <c r="M3259" s="245" t="s">
        <v>27</v>
      </c>
      <c r="N3259" s="15" t="s">
        <v>28</v>
      </c>
      <c r="O3259" s="15" t="s">
        <v>29</v>
      </c>
      <c r="P3259" s="46" t="s">
        <v>163</v>
      </c>
      <c r="Q3259" s="46" t="s">
        <v>58</v>
      </c>
    </row>
    <row r="3260" spans="1:17" hidden="1">
      <c r="A3260" s="238">
        <v>42270</v>
      </c>
      <c r="B3260" t="s">
        <v>3894</v>
      </c>
      <c r="C3260" s="1">
        <v>-40</v>
      </c>
      <c r="D3260" s="1">
        <v>5678.97</v>
      </c>
      <c r="E3260" s="42">
        <v>40</v>
      </c>
      <c r="F3260" s="241" t="s">
        <v>30</v>
      </c>
      <c r="G3260" s="242" t="s">
        <v>58</v>
      </c>
      <c r="H3260" s="243" t="s">
        <v>20</v>
      </c>
      <c r="I3260" s="13">
        <v>9</v>
      </c>
      <c r="J3260" s="14">
        <v>2015</v>
      </c>
      <c r="K3260" s="244" t="s">
        <v>19</v>
      </c>
      <c r="L3260" s="245" t="s">
        <v>59</v>
      </c>
      <c r="M3260" s="245" t="s">
        <v>23</v>
      </c>
      <c r="N3260" s="15" t="s">
        <v>20</v>
      </c>
      <c r="O3260" s="15" t="s">
        <v>24</v>
      </c>
      <c r="P3260" s="46" t="s">
        <v>60</v>
      </c>
      <c r="Q3260" s="46" t="s">
        <v>58</v>
      </c>
    </row>
    <row r="3261" spans="1:17" hidden="1">
      <c r="A3261" s="238">
        <v>42270</v>
      </c>
      <c r="B3261" t="s">
        <v>69</v>
      </c>
      <c r="C3261" s="1">
        <v>-444.35</v>
      </c>
      <c r="D3261" s="1">
        <v>5234.62</v>
      </c>
      <c r="E3261" s="42">
        <v>444.35</v>
      </c>
      <c r="F3261" s="241" t="s">
        <v>30</v>
      </c>
      <c r="G3261" s="242" t="s">
        <v>58</v>
      </c>
      <c r="H3261" s="243" t="s">
        <v>20</v>
      </c>
      <c r="I3261" s="13">
        <v>9</v>
      </c>
      <c r="J3261" s="14">
        <v>2015</v>
      </c>
      <c r="K3261" s="244" t="s">
        <v>70</v>
      </c>
      <c r="L3261" s="245" t="s">
        <v>3876</v>
      </c>
      <c r="M3261" s="245" t="s">
        <v>281</v>
      </c>
      <c r="N3261" s="15" t="s">
        <v>28</v>
      </c>
      <c r="O3261" s="15" t="s">
        <v>29</v>
      </c>
      <c r="P3261" s="46" t="s">
        <v>161</v>
      </c>
      <c r="Q3261" s="46" t="s">
        <v>58</v>
      </c>
    </row>
    <row r="3262" spans="1:17" hidden="1">
      <c r="A3262" s="238">
        <v>42270</v>
      </c>
      <c r="B3262" t="s">
        <v>69</v>
      </c>
      <c r="C3262" s="1">
        <v>-267.47000000000003</v>
      </c>
      <c r="D3262" s="1">
        <v>4967.1499999999996</v>
      </c>
      <c r="E3262" s="42">
        <v>267.47000000000003</v>
      </c>
      <c r="F3262" s="241" t="s">
        <v>30</v>
      </c>
      <c r="G3262" s="242" t="s">
        <v>58</v>
      </c>
      <c r="H3262" s="243" t="s">
        <v>20</v>
      </c>
      <c r="I3262" s="13">
        <v>9</v>
      </c>
      <c r="J3262" s="14">
        <v>2015</v>
      </c>
      <c r="K3262" s="244" t="s">
        <v>70</v>
      </c>
      <c r="L3262" s="245" t="s">
        <v>71</v>
      </c>
      <c r="M3262" s="245" t="s">
        <v>299</v>
      </c>
      <c r="N3262" s="15" t="s">
        <v>28</v>
      </c>
      <c r="O3262" s="15" t="s">
        <v>29</v>
      </c>
      <c r="P3262" s="46" t="s">
        <v>161</v>
      </c>
      <c r="Q3262" s="46" t="s">
        <v>58</v>
      </c>
    </row>
    <row r="3263" spans="1:17" hidden="1">
      <c r="A3263" s="238">
        <v>42270</v>
      </c>
      <c r="B3263" t="s">
        <v>69</v>
      </c>
      <c r="C3263" s="1">
        <v>-224.26</v>
      </c>
      <c r="D3263" s="1">
        <v>4742.8900000000003</v>
      </c>
      <c r="E3263" s="42">
        <v>224.26</v>
      </c>
      <c r="F3263" s="241" t="s">
        <v>30</v>
      </c>
      <c r="G3263" s="242" t="s">
        <v>58</v>
      </c>
      <c r="H3263" s="243" t="s">
        <v>20</v>
      </c>
      <c r="I3263" s="13">
        <v>9</v>
      </c>
      <c r="J3263" s="14">
        <v>2015</v>
      </c>
      <c r="K3263" s="244" t="s">
        <v>70</v>
      </c>
      <c r="L3263" s="245" t="s">
        <v>177</v>
      </c>
      <c r="M3263" s="245" t="s">
        <v>299</v>
      </c>
      <c r="N3263" s="15" t="s">
        <v>28</v>
      </c>
      <c r="O3263" s="15" t="s">
        <v>29</v>
      </c>
      <c r="P3263" s="46" t="s">
        <v>161</v>
      </c>
      <c r="Q3263" s="46" t="s">
        <v>58</v>
      </c>
    </row>
    <row r="3264" spans="1:17" hidden="1">
      <c r="A3264" s="238">
        <v>42271</v>
      </c>
      <c r="B3264" t="s">
        <v>3895</v>
      </c>
      <c r="C3264" s="1">
        <v>-1200</v>
      </c>
      <c r="D3264" s="1">
        <v>3542.89</v>
      </c>
      <c r="E3264" s="42">
        <v>1200</v>
      </c>
      <c r="F3264" s="241" t="s">
        <v>30</v>
      </c>
      <c r="G3264" s="242" t="s">
        <v>58</v>
      </c>
      <c r="H3264" s="243" t="s">
        <v>20</v>
      </c>
      <c r="I3264" s="13">
        <v>9</v>
      </c>
      <c r="J3264" s="14">
        <v>2015</v>
      </c>
      <c r="K3264" s="244" t="s">
        <v>158</v>
      </c>
      <c r="L3264" s="245" t="s">
        <v>59</v>
      </c>
      <c r="M3264" s="245" t="s">
        <v>23</v>
      </c>
      <c r="N3264" s="15" t="s">
        <v>20</v>
      </c>
      <c r="O3264" s="15" t="s">
        <v>24</v>
      </c>
      <c r="P3264" s="46" t="s">
        <v>168</v>
      </c>
      <c r="Q3264" s="46" t="s">
        <v>58</v>
      </c>
    </row>
    <row r="3265" spans="1:17" hidden="1">
      <c r="A3265" s="238">
        <v>42271</v>
      </c>
      <c r="B3265" t="s">
        <v>25</v>
      </c>
      <c r="C3265" s="1">
        <v>-273.02</v>
      </c>
      <c r="D3265" s="1">
        <v>3269.87</v>
      </c>
      <c r="E3265" s="42">
        <v>273.02</v>
      </c>
      <c r="F3265" s="241" t="s">
        <v>30</v>
      </c>
      <c r="G3265" s="242" t="s">
        <v>58</v>
      </c>
      <c r="H3265" s="243" t="s">
        <v>20</v>
      </c>
      <c r="I3265" s="13">
        <v>9</v>
      </c>
      <c r="J3265" s="14">
        <v>2015</v>
      </c>
      <c r="K3265" s="244" t="s">
        <v>26</v>
      </c>
      <c r="L3265" s="245" t="s">
        <v>27</v>
      </c>
      <c r="M3265" s="245" t="s">
        <v>27</v>
      </c>
      <c r="N3265" s="15" t="s">
        <v>28</v>
      </c>
      <c r="O3265" s="15" t="s">
        <v>29</v>
      </c>
      <c r="P3265" s="46" t="s">
        <v>163</v>
      </c>
      <c r="Q3265" s="46" t="s">
        <v>58</v>
      </c>
    </row>
    <row r="3266" spans="1:17" hidden="1">
      <c r="A3266" s="238">
        <v>42272</v>
      </c>
      <c r="B3266" t="s">
        <v>25</v>
      </c>
      <c r="C3266" s="1">
        <v>1194.3499999999999</v>
      </c>
      <c r="D3266" s="1">
        <v>4464.22</v>
      </c>
      <c r="E3266" s="42">
        <v>-1194.3499999999999</v>
      </c>
      <c r="F3266" s="241" t="s">
        <v>18</v>
      </c>
      <c r="G3266" s="242" t="s">
        <v>58</v>
      </c>
      <c r="H3266" s="243" t="s">
        <v>20</v>
      </c>
      <c r="I3266" s="13">
        <v>9</v>
      </c>
      <c r="J3266" s="14">
        <v>2015</v>
      </c>
      <c r="K3266" s="244" t="s">
        <v>26</v>
      </c>
      <c r="L3266" s="245" t="s">
        <v>27</v>
      </c>
      <c r="M3266" s="245" t="s">
        <v>27</v>
      </c>
      <c r="N3266" s="15" t="s">
        <v>28</v>
      </c>
      <c r="O3266" s="15" t="s">
        <v>29</v>
      </c>
      <c r="P3266" s="46" t="s">
        <v>163</v>
      </c>
      <c r="Q3266" s="46" t="s">
        <v>58</v>
      </c>
    </row>
    <row r="3267" spans="1:17" hidden="1">
      <c r="A3267" s="238">
        <v>42272</v>
      </c>
      <c r="B3267" t="s">
        <v>3896</v>
      </c>
      <c r="C3267" s="1">
        <v>-321</v>
      </c>
      <c r="D3267" s="1">
        <v>4143.22</v>
      </c>
      <c r="E3267" s="42">
        <v>321</v>
      </c>
      <c r="F3267" s="241" t="s">
        <v>30</v>
      </c>
      <c r="G3267" s="242" t="s">
        <v>58</v>
      </c>
      <c r="H3267" s="243" t="s">
        <v>20</v>
      </c>
      <c r="I3267" s="13">
        <v>9</v>
      </c>
      <c r="J3267" s="14">
        <v>2015</v>
      </c>
      <c r="K3267" s="244" t="s">
        <v>19</v>
      </c>
      <c r="L3267" s="245" t="s">
        <v>59</v>
      </c>
      <c r="M3267" s="245" t="s">
        <v>23</v>
      </c>
      <c r="N3267" s="15" t="s">
        <v>20</v>
      </c>
      <c r="O3267" s="15" t="s">
        <v>24</v>
      </c>
      <c r="P3267" s="46" t="s">
        <v>60</v>
      </c>
      <c r="Q3267" s="46" t="s">
        <v>58</v>
      </c>
    </row>
    <row r="3268" spans="1:17" hidden="1">
      <c r="A3268" s="238">
        <v>42275</v>
      </c>
      <c r="B3268" t="s">
        <v>3897</v>
      </c>
      <c r="C3268" s="1">
        <v>2491.25</v>
      </c>
      <c r="D3268" s="1">
        <v>6634.47</v>
      </c>
      <c r="E3268" s="42">
        <v>-2491.25</v>
      </c>
      <c r="F3268" s="241" t="s">
        <v>18</v>
      </c>
      <c r="G3268" s="242" t="s">
        <v>58</v>
      </c>
      <c r="H3268" s="243" t="s">
        <v>20</v>
      </c>
      <c r="I3268" s="13">
        <v>9</v>
      </c>
      <c r="J3268" s="14">
        <v>2015</v>
      </c>
      <c r="K3268" s="244" t="s">
        <v>26</v>
      </c>
      <c r="L3268" s="245" t="s">
        <v>54</v>
      </c>
      <c r="M3268" s="245" t="s">
        <v>279</v>
      </c>
      <c r="N3268" s="15" t="s">
        <v>28</v>
      </c>
      <c r="O3268" s="15" t="s">
        <v>29</v>
      </c>
      <c r="P3268" s="46" t="s">
        <v>163</v>
      </c>
      <c r="Q3268" s="46" t="s">
        <v>58</v>
      </c>
    </row>
    <row r="3269" spans="1:17" hidden="1">
      <c r="A3269" s="238">
        <v>42275</v>
      </c>
      <c r="B3269" t="s">
        <v>25</v>
      </c>
      <c r="C3269" s="1">
        <v>460.7</v>
      </c>
      <c r="D3269" s="1">
        <v>7095.17</v>
      </c>
      <c r="E3269" s="42">
        <v>-460.7</v>
      </c>
      <c r="F3269" s="241" t="s">
        <v>18</v>
      </c>
      <c r="G3269" s="242" t="s">
        <v>58</v>
      </c>
      <c r="H3269" s="243" t="s">
        <v>20</v>
      </c>
      <c r="I3269" s="13">
        <v>9</v>
      </c>
      <c r="J3269" s="14">
        <v>2015</v>
      </c>
      <c r="K3269" s="244" t="s">
        <v>26</v>
      </c>
      <c r="L3269" s="245" t="s">
        <v>27</v>
      </c>
      <c r="M3269" s="245" t="s">
        <v>27</v>
      </c>
      <c r="N3269" s="15" t="s">
        <v>28</v>
      </c>
      <c r="O3269" s="15" t="s">
        <v>29</v>
      </c>
      <c r="P3269" s="46" t="s">
        <v>163</v>
      </c>
      <c r="Q3269" s="46" t="s">
        <v>58</v>
      </c>
    </row>
    <row r="3270" spans="1:17" hidden="1">
      <c r="A3270" s="238">
        <v>42275</v>
      </c>
      <c r="B3270" t="s">
        <v>3898</v>
      </c>
      <c r="C3270" s="1">
        <v>443.61</v>
      </c>
      <c r="D3270" s="1">
        <v>7538.78</v>
      </c>
      <c r="E3270" s="42">
        <v>-443.61</v>
      </c>
      <c r="F3270" s="241" t="s">
        <v>18</v>
      </c>
      <c r="G3270" s="242" t="s">
        <v>58</v>
      </c>
      <c r="H3270" s="243" t="s">
        <v>20</v>
      </c>
      <c r="I3270" s="13">
        <v>9</v>
      </c>
      <c r="J3270" s="14">
        <v>2015</v>
      </c>
      <c r="K3270" s="244" t="s">
        <v>21</v>
      </c>
      <c r="L3270" s="245" t="s">
        <v>22</v>
      </c>
      <c r="M3270" s="245" t="s">
        <v>23</v>
      </c>
      <c r="N3270" s="15" t="s">
        <v>20</v>
      </c>
      <c r="O3270" s="15" t="s">
        <v>24</v>
      </c>
      <c r="P3270" s="46" t="s">
        <v>171</v>
      </c>
      <c r="Q3270" s="46" t="s">
        <v>58</v>
      </c>
    </row>
    <row r="3271" spans="1:17" hidden="1">
      <c r="A3271" s="238">
        <v>42275</v>
      </c>
      <c r="B3271" t="s">
        <v>25</v>
      </c>
      <c r="C3271" s="1">
        <v>332.63</v>
      </c>
      <c r="D3271" s="1">
        <v>7871.41</v>
      </c>
      <c r="E3271" s="42">
        <v>-332.63</v>
      </c>
      <c r="F3271" s="241" t="s">
        <v>18</v>
      </c>
      <c r="G3271" s="242" t="s">
        <v>58</v>
      </c>
      <c r="H3271" s="243" t="s">
        <v>20</v>
      </c>
      <c r="I3271" s="13">
        <v>9</v>
      </c>
      <c r="J3271" s="14">
        <v>2015</v>
      </c>
      <c r="K3271" s="244" t="s">
        <v>26</v>
      </c>
      <c r="L3271" s="245" t="s">
        <v>27</v>
      </c>
      <c r="M3271" s="245" t="s">
        <v>27</v>
      </c>
      <c r="N3271" s="15" t="s">
        <v>28</v>
      </c>
      <c r="O3271" s="15" t="s">
        <v>29</v>
      </c>
      <c r="P3271" s="46" t="s">
        <v>163</v>
      </c>
      <c r="Q3271" s="46" t="s">
        <v>58</v>
      </c>
    </row>
    <row r="3272" spans="1:17" hidden="1">
      <c r="A3272" s="238">
        <v>42275</v>
      </c>
      <c r="B3272" t="s">
        <v>25</v>
      </c>
      <c r="C3272" s="1">
        <v>251.49</v>
      </c>
      <c r="D3272" s="1">
        <v>8122.9</v>
      </c>
      <c r="E3272" s="42">
        <v>-251.49</v>
      </c>
      <c r="F3272" s="241" t="s">
        <v>18</v>
      </c>
      <c r="G3272" s="242" t="s">
        <v>58</v>
      </c>
      <c r="H3272" s="243" t="s">
        <v>20</v>
      </c>
      <c r="I3272" s="13">
        <v>9</v>
      </c>
      <c r="J3272" s="14">
        <v>2015</v>
      </c>
      <c r="K3272" s="244" t="s">
        <v>26</v>
      </c>
      <c r="L3272" s="245" t="s">
        <v>27</v>
      </c>
      <c r="M3272" s="245" t="s">
        <v>27</v>
      </c>
      <c r="N3272" s="15" t="s">
        <v>28</v>
      </c>
      <c r="O3272" s="15" t="s">
        <v>29</v>
      </c>
      <c r="P3272" s="46" t="s">
        <v>163</v>
      </c>
      <c r="Q3272" s="46" t="s">
        <v>58</v>
      </c>
    </row>
    <row r="3273" spans="1:17" hidden="1">
      <c r="A3273" s="238">
        <v>42275</v>
      </c>
      <c r="B3273" t="s">
        <v>3899</v>
      </c>
      <c r="C3273" s="1">
        <v>-400</v>
      </c>
      <c r="D3273" s="1">
        <v>7722.9</v>
      </c>
      <c r="E3273" s="42">
        <v>400</v>
      </c>
      <c r="F3273" s="241" t="s">
        <v>30</v>
      </c>
      <c r="G3273" s="242" t="s">
        <v>58</v>
      </c>
      <c r="H3273" s="243" t="s">
        <v>20</v>
      </c>
      <c r="I3273" s="13">
        <v>9</v>
      </c>
      <c r="J3273" s="14">
        <v>2015</v>
      </c>
      <c r="K3273" s="244" t="s">
        <v>158</v>
      </c>
      <c r="L3273" s="245" t="s">
        <v>59</v>
      </c>
      <c r="M3273" s="245" t="s">
        <v>23</v>
      </c>
      <c r="N3273" s="15" t="s">
        <v>20</v>
      </c>
      <c r="O3273" s="15" t="s">
        <v>24</v>
      </c>
      <c r="P3273" s="46" t="s">
        <v>168</v>
      </c>
      <c r="Q3273" s="46" t="s">
        <v>58</v>
      </c>
    </row>
    <row r="3274" spans="1:17" hidden="1">
      <c r="A3274" s="238">
        <v>42275</v>
      </c>
      <c r="B3274" t="s">
        <v>3900</v>
      </c>
      <c r="C3274" s="1">
        <v>-418.72</v>
      </c>
      <c r="D3274" s="1">
        <v>7304.18</v>
      </c>
      <c r="E3274" s="42">
        <v>418.72</v>
      </c>
      <c r="F3274" s="241" t="s">
        <v>30</v>
      </c>
      <c r="G3274" s="242" t="s">
        <v>58</v>
      </c>
      <c r="H3274" s="243" t="s">
        <v>20</v>
      </c>
      <c r="I3274" s="13">
        <v>9</v>
      </c>
      <c r="J3274" s="14">
        <v>2015</v>
      </c>
      <c r="K3274" s="244" t="s">
        <v>197</v>
      </c>
      <c r="L3274" s="245" t="s">
        <v>200</v>
      </c>
      <c r="M3274" s="245" t="s">
        <v>281</v>
      </c>
      <c r="N3274" s="15" t="s">
        <v>28</v>
      </c>
      <c r="O3274" s="15" t="s">
        <v>29</v>
      </c>
      <c r="P3274" s="46" t="s">
        <v>161</v>
      </c>
      <c r="Q3274" s="46" t="s">
        <v>58</v>
      </c>
    </row>
    <row r="3275" spans="1:17" hidden="1">
      <c r="A3275" s="238">
        <v>42276</v>
      </c>
      <c r="B3275" t="s">
        <v>25</v>
      </c>
      <c r="C3275" s="1">
        <v>467.44</v>
      </c>
      <c r="D3275" s="1">
        <v>7771.62</v>
      </c>
      <c r="E3275" s="42">
        <v>-467.44</v>
      </c>
      <c r="F3275" s="241" t="s">
        <v>18</v>
      </c>
      <c r="G3275" s="242" t="s">
        <v>58</v>
      </c>
      <c r="H3275" s="243" t="s">
        <v>20</v>
      </c>
      <c r="I3275" s="13">
        <v>9</v>
      </c>
      <c r="J3275" s="14">
        <v>2015</v>
      </c>
      <c r="K3275" s="244" t="s">
        <v>26</v>
      </c>
      <c r="L3275" s="245" t="s">
        <v>27</v>
      </c>
      <c r="M3275" s="245" t="s">
        <v>27</v>
      </c>
      <c r="N3275" s="15" t="s">
        <v>28</v>
      </c>
      <c r="O3275" s="15" t="s">
        <v>29</v>
      </c>
      <c r="P3275" s="46" t="s">
        <v>163</v>
      </c>
      <c r="Q3275" s="46" t="s">
        <v>58</v>
      </c>
    </row>
    <row r="3276" spans="1:17" hidden="1">
      <c r="A3276" s="238">
        <v>42276</v>
      </c>
      <c r="B3276" t="s">
        <v>3901</v>
      </c>
      <c r="C3276" s="1">
        <v>300</v>
      </c>
      <c r="D3276" s="1">
        <v>8071.62</v>
      </c>
      <c r="E3276" s="42">
        <v>-300</v>
      </c>
      <c r="F3276" s="241" t="s">
        <v>18</v>
      </c>
      <c r="G3276" s="242" t="s">
        <v>58</v>
      </c>
      <c r="H3276" s="243" t="s">
        <v>20</v>
      </c>
      <c r="I3276" s="13">
        <v>9</v>
      </c>
      <c r="J3276" s="14">
        <v>2015</v>
      </c>
      <c r="K3276" s="244" t="s">
        <v>21</v>
      </c>
      <c r="L3276" s="245" t="s">
        <v>22</v>
      </c>
      <c r="M3276" s="245" t="s">
        <v>23</v>
      </c>
      <c r="N3276" s="15" t="s">
        <v>20</v>
      </c>
      <c r="O3276" s="15" t="s">
        <v>24</v>
      </c>
      <c r="P3276" s="46" t="s">
        <v>171</v>
      </c>
      <c r="Q3276" s="46" t="s">
        <v>58</v>
      </c>
    </row>
    <row r="3277" spans="1:17" hidden="1">
      <c r="A3277" s="238">
        <v>42276</v>
      </c>
      <c r="B3277" t="s">
        <v>3902</v>
      </c>
      <c r="C3277" s="1">
        <v>-4000</v>
      </c>
      <c r="D3277" s="1">
        <v>4071.62</v>
      </c>
      <c r="E3277" s="42">
        <v>4000</v>
      </c>
      <c r="F3277" s="241" t="s">
        <v>30</v>
      </c>
      <c r="G3277" s="242" t="s">
        <v>58</v>
      </c>
      <c r="H3277" s="243" t="s">
        <v>20</v>
      </c>
      <c r="I3277" s="13">
        <v>9</v>
      </c>
      <c r="J3277" s="14">
        <v>2015</v>
      </c>
      <c r="K3277" s="244" t="s">
        <v>31</v>
      </c>
      <c r="L3277" s="245" t="s">
        <v>32</v>
      </c>
      <c r="M3277" s="245" t="s">
        <v>23</v>
      </c>
      <c r="N3277" s="15" t="s">
        <v>28</v>
      </c>
      <c r="O3277" s="15" t="s">
        <v>24</v>
      </c>
      <c r="P3277" s="46" t="s">
        <v>161</v>
      </c>
      <c r="Q3277" s="46" t="s">
        <v>58</v>
      </c>
    </row>
    <row r="3278" spans="1:17" hidden="1">
      <c r="A3278" s="238">
        <v>42276</v>
      </c>
      <c r="B3278" t="s">
        <v>69</v>
      </c>
      <c r="C3278" s="1">
        <v>-393.26</v>
      </c>
      <c r="D3278" s="1">
        <v>3678.36</v>
      </c>
      <c r="E3278" s="42">
        <v>393.26</v>
      </c>
      <c r="F3278" s="241" t="s">
        <v>30</v>
      </c>
      <c r="G3278" s="242" t="s">
        <v>58</v>
      </c>
      <c r="H3278" s="243" t="s">
        <v>20</v>
      </c>
      <c r="I3278" s="13">
        <v>9</v>
      </c>
      <c r="J3278" s="14">
        <v>2015</v>
      </c>
      <c r="K3278" s="244" t="s">
        <v>70</v>
      </c>
      <c r="L3278" s="245" t="s">
        <v>71</v>
      </c>
      <c r="M3278" s="245" t="s">
        <v>299</v>
      </c>
      <c r="N3278" s="15" t="s">
        <v>28</v>
      </c>
      <c r="O3278" s="15" t="s">
        <v>29</v>
      </c>
      <c r="P3278" s="46" t="s">
        <v>161</v>
      </c>
      <c r="Q3278" s="46" t="s">
        <v>58</v>
      </c>
    </row>
    <row r="3279" spans="1:17" hidden="1">
      <c r="A3279" s="238">
        <v>42276</v>
      </c>
      <c r="B3279" t="s">
        <v>69</v>
      </c>
      <c r="C3279" s="1">
        <v>-361.39</v>
      </c>
      <c r="D3279" s="1">
        <v>3316.97</v>
      </c>
      <c r="E3279" s="42">
        <v>361.39</v>
      </c>
      <c r="F3279" s="241" t="s">
        <v>30</v>
      </c>
      <c r="G3279" s="242" t="s">
        <v>58</v>
      </c>
      <c r="H3279" s="243" t="s">
        <v>20</v>
      </c>
      <c r="I3279" s="13">
        <v>9</v>
      </c>
      <c r="J3279" s="14">
        <v>2015</v>
      </c>
      <c r="K3279" s="244" t="s">
        <v>70</v>
      </c>
      <c r="L3279" s="245" t="s">
        <v>3876</v>
      </c>
      <c r="M3279" s="245" t="s">
        <v>281</v>
      </c>
      <c r="N3279" s="15" t="s">
        <v>28</v>
      </c>
      <c r="O3279" s="15" t="s">
        <v>29</v>
      </c>
      <c r="P3279" s="46" t="s">
        <v>161</v>
      </c>
      <c r="Q3279" s="46" t="s">
        <v>58</v>
      </c>
    </row>
    <row r="3280" spans="1:17" hidden="1">
      <c r="A3280" s="238">
        <v>42276</v>
      </c>
      <c r="B3280" t="s">
        <v>69</v>
      </c>
      <c r="C3280" s="1">
        <v>-331.9</v>
      </c>
      <c r="D3280" s="1">
        <v>2985.07</v>
      </c>
      <c r="E3280" s="42">
        <v>331.9</v>
      </c>
      <c r="F3280" s="241" t="s">
        <v>30</v>
      </c>
      <c r="G3280" s="242" t="s">
        <v>58</v>
      </c>
      <c r="H3280" s="243" t="s">
        <v>20</v>
      </c>
      <c r="I3280" s="13">
        <v>9</v>
      </c>
      <c r="J3280" s="14">
        <v>2015</v>
      </c>
      <c r="K3280" s="244" t="s">
        <v>70</v>
      </c>
      <c r="L3280" s="245" t="s">
        <v>177</v>
      </c>
      <c r="M3280" s="245" t="s">
        <v>299</v>
      </c>
      <c r="N3280" s="15" t="s">
        <v>28</v>
      </c>
      <c r="O3280" s="15" t="s">
        <v>29</v>
      </c>
      <c r="P3280" s="46" t="s">
        <v>161</v>
      </c>
      <c r="Q3280" s="46" t="s">
        <v>58</v>
      </c>
    </row>
    <row r="3281" spans="1:17" hidden="1">
      <c r="A3281" s="238">
        <v>42276</v>
      </c>
      <c r="B3281" t="s">
        <v>50</v>
      </c>
      <c r="C3281" s="1">
        <v>-45</v>
      </c>
      <c r="D3281" s="1">
        <v>2940.07</v>
      </c>
      <c r="E3281" s="42">
        <v>45</v>
      </c>
      <c r="F3281" s="241" t="s">
        <v>30</v>
      </c>
      <c r="G3281" s="242" t="s">
        <v>58</v>
      </c>
      <c r="H3281" s="243" t="s">
        <v>20</v>
      </c>
      <c r="I3281" s="13">
        <v>9</v>
      </c>
      <c r="J3281" s="14">
        <v>2015</v>
      </c>
      <c r="K3281" s="244" t="s">
        <v>51</v>
      </c>
      <c r="L3281" s="245" t="s">
        <v>52</v>
      </c>
      <c r="M3281" s="245" t="s">
        <v>23</v>
      </c>
      <c r="N3281" s="15" t="s">
        <v>28</v>
      </c>
      <c r="O3281" s="15" t="s">
        <v>29</v>
      </c>
      <c r="P3281" s="46" t="s">
        <v>161</v>
      </c>
      <c r="Q3281" s="46" t="s">
        <v>58</v>
      </c>
    </row>
    <row r="3282" spans="1:17" hidden="1">
      <c r="A3282" s="238">
        <v>42276</v>
      </c>
      <c r="B3282" t="s">
        <v>50</v>
      </c>
      <c r="C3282" s="1">
        <v>-15</v>
      </c>
      <c r="D3282" s="1">
        <v>2925.07</v>
      </c>
      <c r="E3282" s="42">
        <v>15</v>
      </c>
      <c r="F3282" s="241" t="s">
        <v>30</v>
      </c>
      <c r="G3282" s="242" t="s">
        <v>58</v>
      </c>
      <c r="H3282" s="243" t="s">
        <v>20</v>
      </c>
      <c r="I3282" s="13">
        <v>9</v>
      </c>
      <c r="J3282" s="14">
        <v>2015</v>
      </c>
      <c r="K3282" s="244" t="s">
        <v>53</v>
      </c>
      <c r="L3282" s="245" t="s">
        <v>52</v>
      </c>
      <c r="M3282" s="245" t="s">
        <v>23</v>
      </c>
      <c r="N3282" s="15" t="s">
        <v>28</v>
      </c>
      <c r="O3282" s="15" t="s">
        <v>29</v>
      </c>
      <c r="P3282" s="46" t="s">
        <v>161</v>
      </c>
      <c r="Q3282" s="46" t="s">
        <v>58</v>
      </c>
    </row>
    <row r="3283" spans="1:17" hidden="1">
      <c r="A3283" s="238">
        <v>42277</v>
      </c>
      <c r="B3283" t="s">
        <v>3903</v>
      </c>
      <c r="C3283" s="1">
        <v>5846.87</v>
      </c>
      <c r="D3283" s="1">
        <v>8771.94</v>
      </c>
      <c r="E3283" s="42">
        <v>-5846.87</v>
      </c>
      <c r="F3283" s="241" t="s">
        <v>18</v>
      </c>
      <c r="G3283" s="242" t="s">
        <v>58</v>
      </c>
      <c r="H3283" s="243" t="s">
        <v>20</v>
      </c>
      <c r="I3283" s="13">
        <v>9</v>
      </c>
      <c r="J3283" s="14">
        <v>2015</v>
      </c>
      <c r="K3283" s="244" t="s">
        <v>26</v>
      </c>
      <c r="L3283" s="245" t="s">
        <v>54</v>
      </c>
      <c r="M3283" s="245" t="s">
        <v>279</v>
      </c>
      <c r="N3283" s="15" t="s">
        <v>28</v>
      </c>
      <c r="O3283" s="15" t="s">
        <v>29</v>
      </c>
      <c r="P3283" s="46" t="s">
        <v>163</v>
      </c>
      <c r="Q3283" s="46" t="s">
        <v>58</v>
      </c>
    </row>
    <row r="3284" spans="1:17" hidden="1">
      <c r="A3284" s="238">
        <v>42277</v>
      </c>
      <c r="B3284" t="s">
        <v>25</v>
      </c>
      <c r="C3284" s="1">
        <v>128.76</v>
      </c>
      <c r="D3284" s="1">
        <v>8900.7000000000007</v>
      </c>
      <c r="E3284" s="42">
        <v>-128.76</v>
      </c>
      <c r="F3284" s="241" t="s">
        <v>18</v>
      </c>
      <c r="G3284" s="242" t="s">
        <v>58</v>
      </c>
      <c r="H3284" s="243" t="s">
        <v>20</v>
      </c>
      <c r="I3284" s="13">
        <v>9</v>
      </c>
      <c r="J3284" s="14">
        <v>2015</v>
      </c>
      <c r="K3284" s="244" t="s">
        <v>26</v>
      </c>
      <c r="L3284" s="245" t="s">
        <v>27</v>
      </c>
      <c r="M3284" s="245" t="s">
        <v>27</v>
      </c>
      <c r="N3284" s="15" t="s">
        <v>28</v>
      </c>
      <c r="O3284" s="15" t="s">
        <v>29</v>
      </c>
      <c r="P3284" s="46" t="s">
        <v>163</v>
      </c>
      <c r="Q3284" s="46" t="s">
        <v>58</v>
      </c>
    </row>
    <row r="3285" spans="1:17" hidden="1">
      <c r="A3285" s="238">
        <v>42277</v>
      </c>
      <c r="B3285" t="s">
        <v>3904</v>
      </c>
      <c r="C3285" s="1">
        <v>-600</v>
      </c>
      <c r="D3285" s="1">
        <v>8300.7000000000007</v>
      </c>
      <c r="E3285" s="42">
        <v>600</v>
      </c>
      <c r="F3285" s="241" t="s">
        <v>30</v>
      </c>
      <c r="G3285" s="242" t="s">
        <v>58</v>
      </c>
      <c r="H3285" s="243" t="s">
        <v>20</v>
      </c>
      <c r="I3285" s="13">
        <v>9</v>
      </c>
      <c r="J3285" s="14">
        <v>2015</v>
      </c>
      <c r="K3285" s="244" t="s">
        <v>19</v>
      </c>
      <c r="L3285" s="245" t="s">
        <v>59</v>
      </c>
      <c r="M3285" s="245" t="s">
        <v>23</v>
      </c>
      <c r="N3285" s="15" t="s">
        <v>20</v>
      </c>
      <c r="O3285" s="15" t="s">
        <v>24</v>
      </c>
      <c r="P3285" s="46" t="s">
        <v>60</v>
      </c>
      <c r="Q3285" s="46" t="s">
        <v>58</v>
      </c>
    </row>
    <row r="3286" spans="1:17" hidden="1">
      <c r="A3286" s="238">
        <v>42277</v>
      </c>
      <c r="B3286" t="s">
        <v>3905</v>
      </c>
      <c r="C3286" s="1">
        <v>-845.63</v>
      </c>
      <c r="D3286" s="1">
        <v>7455.07</v>
      </c>
      <c r="E3286" s="42">
        <v>845.63</v>
      </c>
      <c r="F3286" s="241" t="s">
        <v>30</v>
      </c>
      <c r="G3286" s="242" t="s">
        <v>58</v>
      </c>
      <c r="H3286" s="243" t="s">
        <v>20</v>
      </c>
      <c r="I3286" s="13">
        <v>9</v>
      </c>
      <c r="J3286" s="14">
        <v>2015</v>
      </c>
      <c r="K3286" s="244" t="s">
        <v>175</v>
      </c>
      <c r="L3286" s="245" t="s">
        <v>3883</v>
      </c>
      <c r="M3286" s="245" t="s">
        <v>296</v>
      </c>
      <c r="N3286" s="15" t="s">
        <v>28</v>
      </c>
      <c r="O3286" s="15" t="s">
        <v>29</v>
      </c>
      <c r="P3286" s="46" t="s">
        <v>161</v>
      </c>
      <c r="Q3286" s="46" t="s">
        <v>58</v>
      </c>
    </row>
    <row r="3287" spans="1:17" hidden="1">
      <c r="A3287" s="238">
        <v>42277</v>
      </c>
      <c r="B3287" t="s">
        <v>3906</v>
      </c>
      <c r="C3287" s="1">
        <v>-7090</v>
      </c>
      <c r="D3287" s="1">
        <v>365.07</v>
      </c>
      <c r="E3287" s="42">
        <v>7090</v>
      </c>
      <c r="F3287" s="241" t="s">
        <v>30</v>
      </c>
      <c r="G3287" s="242" t="s">
        <v>58</v>
      </c>
      <c r="H3287" s="243" t="s">
        <v>20</v>
      </c>
      <c r="I3287" s="13">
        <v>9</v>
      </c>
      <c r="J3287" s="14">
        <v>2015</v>
      </c>
      <c r="K3287" s="244" t="s">
        <v>31</v>
      </c>
      <c r="L3287" s="245" t="s">
        <v>174</v>
      </c>
      <c r="M3287" s="245" t="s">
        <v>23</v>
      </c>
      <c r="N3287" s="15" t="s">
        <v>28</v>
      </c>
      <c r="O3287" s="15" t="s">
        <v>24</v>
      </c>
      <c r="P3287" s="46" t="s">
        <v>161</v>
      </c>
      <c r="Q3287" s="46" t="s">
        <v>58</v>
      </c>
    </row>
    <row r="3288" spans="1:17" hidden="1">
      <c r="A3288" s="238">
        <v>42277</v>
      </c>
      <c r="B3288" t="s">
        <v>50</v>
      </c>
      <c r="C3288" s="1">
        <v>-45</v>
      </c>
      <c r="D3288" s="1">
        <v>320.07</v>
      </c>
      <c r="E3288" s="42">
        <v>45</v>
      </c>
      <c r="F3288" s="241" t="s">
        <v>30</v>
      </c>
      <c r="G3288" s="242" t="s">
        <v>58</v>
      </c>
      <c r="H3288" s="243" t="s">
        <v>20</v>
      </c>
      <c r="I3288" s="13">
        <v>9</v>
      </c>
      <c r="J3288" s="14">
        <v>2015</v>
      </c>
      <c r="K3288" s="244" t="s">
        <v>51</v>
      </c>
      <c r="L3288" s="245" t="s">
        <v>52</v>
      </c>
      <c r="M3288" s="245" t="s">
        <v>23</v>
      </c>
      <c r="N3288" s="15" t="s">
        <v>28</v>
      </c>
      <c r="O3288" s="15" t="s">
        <v>29</v>
      </c>
      <c r="P3288" s="46" t="s">
        <v>161</v>
      </c>
      <c r="Q3288" s="46" t="s">
        <v>58</v>
      </c>
    </row>
    <row r="3289" spans="1:17" hidden="1">
      <c r="A3289" s="238">
        <v>42278</v>
      </c>
      <c r="B3289" t="s">
        <v>3907</v>
      </c>
      <c r="C3289" s="1">
        <v>3062.11</v>
      </c>
      <c r="D3289" s="1">
        <v>3382.18</v>
      </c>
      <c r="E3289" s="42">
        <v>-3062.11</v>
      </c>
      <c r="F3289" s="241" t="s">
        <v>18</v>
      </c>
      <c r="G3289" s="242" t="s">
        <v>58</v>
      </c>
      <c r="H3289" s="243" t="s">
        <v>20</v>
      </c>
      <c r="I3289" s="13">
        <v>10</v>
      </c>
      <c r="J3289" s="14">
        <v>2015</v>
      </c>
      <c r="K3289" s="244" t="s">
        <v>26</v>
      </c>
      <c r="L3289" s="245" t="s">
        <v>164</v>
      </c>
      <c r="M3289" s="245" t="s">
        <v>272</v>
      </c>
      <c r="N3289" s="15" t="s">
        <v>28</v>
      </c>
      <c r="O3289" s="15" t="s">
        <v>29</v>
      </c>
      <c r="P3289" s="46" t="s">
        <v>163</v>
      </c>
      <c r="Q3289" s="46" t="s">
        <v>58</v>
      </c>
    </row>
    <row r="3290" spans="1:17" hidden="1">
      <c r="A3290" s="238">
        <v>42278</v>
      </c>
      <c r="B3290" t="s">
        <v>25</v>
      </c>
      <c r="C3290" s="1">
        <v>260.04000000000002</v>
      </c>
      <c r="D3290" s="1">
        <v>3642.22</v>
      </c>
      <c r="E3290" s="42">
        <v>-260.04000000000002</v>
      </c>
      <c r="F3290" s="241" t="s">
        <v>18</v>
      </c>
      <c r="G3290" s="242" t="s">
        <v>58</v>
      </c>
      <c r="H3290" s="243" t="s">
        <v>20</v>
      </c>
      <c r="I3290" s="13">
        <v>10</v>
      </c>
      <c r="J3290" s="14">
        <v>2015</v>
      </c>
      <c r="K3290" s="244" t="s">
        <v>26</v>
      </c>
      <c r="L3290" s="245" t="s">
        <v>27</v>
      </c>
      <c r="M3290" s="245" t="s">
        <v>27</v>
      </c>
      <c r="N3290" s="15" t="s">
        <v>28</v>
      </c>
      <c r="O3290" s="15" t="s">
        <v>29</v>
      </c>
      <c r="P3290" s="46" t="s">
        <v>163</v>
      </c>
      <c r="Q3290" s="46" t="s">
        <v>58</v>
      </c>
    </row>
    <row r="3291" spans="1:17" hidden="1">
      <c r="A3291" s="238">
        <v>42278</v>
      </c>
      <c r="B3291" t="s">
        <v>3908</v>
      </c>
      <c r="C3291" s="1">
        <v>-50</v>
      </c>
      <c r="D3291" s="1">
        <v>3592.22</v>
      </c>
      <c r="E3291" s="42">
        <v>50</v>
      </c>
      <c r="F3291" s="241" t="s">
        <v>30</v>
      </c>
      <c r="G3291" s="242" t="s">
        <v>58</v>
      </c>
      <c r="H3291" s="243" t="s">
        <v>20</v>
      </c>
      <c r="I3291" s="13">
        <v>10</v>
      </c>
      <c r="J3291" s="14">
        <v>2015</v>
      </c>
      <c r="K3291" s="244" t="s">
        <v>158</v>
      </c>
      <c r="L3291" s="245" t="s">
        <v>59</v>
      </c>
      <c r="M3291" s="245" t="s">
        <v>23</v>
      </c>
      <c r="N3291" s="15" t="s">
        <v>20</v>
      </c>
      <c r="O3291" s="15" t="s">
        <v>24</v>
      </c>
      <c r="P3291" s="46" t="s">
        <v>168</v>
      </c>
      <c r="Q3291" s="46" t="s">
        <v>58</v>
      </c>
    </row>
    <row r="3292" spans="1:17" hidden="1">
      <c r="A3292" s="238">
        <v>42278</v>
      </c>
      <c r="B3292" t="s">
        <v>47</v>
      </c>
      <c r="C3292" s="1">
        <v>-38.380000000000003</v>
      </c>
      <c r="D3292" s="1">
        <v>3553.84</v>
      </c>
      <c r="E3292" s="42">
        <v>38.380000000000003</v>
      </c>
      <c r="F3292" s="241" t="s">
        <v>30</v>
      </c>
      <c r="G3292" s="242" t="s">
        <v>58</v>
      </c>
      <c r="H3292" s="243" t="s">
        <v>20</v>
      </c>
      <c r="I3292" s="13">
        <v>10</v>
      </c>
      <c r="J3292" s="14">
        <v>2015</v>
      </c>
      <c r="K3292" s="244" t="s">
        <v>48</v>
      </c>
      <c r="L3292" s="245" t="s">
        <v>49</v>
      </c>
      <c r="M3292" s="245" t="s">
        <v>299</v>
      </c>
      <c r="N3292" s="15" t="s">
        <v>28</v>
      </c>
      <c r="O3292" s="15" t="s">
        <v>29</v>
      </c>
      <c r="P3292" s="46" t="s">
        <v>161</v>
      </c>
      <c r="Q3292" s="46" t="s">
        <v>58</v>
      </c>
    </row>
    <row r="3293" spans="1:17" hidden="1">
      <c r="A3293" s="238">
        <v>42278</v>
      </c>
      <c r="B3293" t="s">
        <v>160</v>
      </c>
      <c r="C3293" s="1">
        <v>-16</v>
      </c>
      <c r="D3293" s="1">
        <v>3537.84</v>
      </c>
      <c r="E3293" s="42">
        <v>16</v>
      </c>
      <c r="F3293" s="241" t="s">
        <v>30</v>
      </c>
      <c r="G3293" s="242" t="s">
        <v>58</v>
      </c>
      <c r="H3293" s="243" t="s">
        <v>20</v>
      </c>
      <c r="I3293" s="13">
        <v>10</v>
      </c>
      <c r="J3293" s="14">
        <v>2015</v>
      </c>
      <c r="K3293" s="244" t="s">
        <v>53</v>
      </c>
      <c r="L3293" s="245" t="s">
        <v>52</v>
      </c>
      <c r="M3293" s="245" t="s">
        <v>23</v>
      </c>
      <c r="N3293" s="15" t="s">
        <v>28</v>
      </c>
      <c r="O3293" s="15" t="s">
        <v>29</v>
      </c>
      <c r="P3293" s="46" t="s">
        <v>161</v>
      </c>
      <c r="Q3293" s="46" t="s">
        <v>58</v>
      </c>
    </row>
    <row r="3294" spans="1:17" hidden="1">
      <c r="A3294" s="238">
        <v>42278</v>
      </c>
      <c r="B3294" t="s">
        <v>50</v>
      </c>
      <c r="C3294" s="1">
        <v>-15</v>
      </c>
      <c r="D3294" s="1">
        <v>3522.84</v>
      </c>
      <c r="E3294" s="42">
        <v>15</v>
      </c>
      <c r="F3294" s="241" t="s">
        <v>30</v>
      </c>
      <c r="G3294" s="242" t="s">
        <v>58</v>
      </c>
      <c r="H3294" s="243" t="s">
        <v>20</v>
      </c>
      <c r="I3294" s="13">
        <v>10</v>
      </c>
      <c r="J3294" s="14">
        <v>2015</v>
      </c>
      <c r="K3294" s="244" t="s">
        <v>53</v>
      </c>
      <c r="L3294" s="245" t="s">
        <v>52</v>
      </c>
      <c r="M3294" s="245" t="s">
        <v>23</v>
      </c>
      <c r="N3294" s="15" t="s">
        <v>28</v>
      </c>
      <c r="O3294" s="15" t="s">
        <v>29</v>
      </c>
      <c r="P3294" s="46" t="s">
        <v>161</v>
      </c>
      <c r="Q3294" s="46" t="s">
        <v>58</v>
      </c>
    </row>
    <row r="3295" spans="1:17" hidden="1">
      <c r="A3295" s="238">
        <v>42279</v>
      </c>
      <c r="B3295" t="s">
        <v>3909</v>
      </c>
      <c r="C3295" s="1">
        <v>2161.9499999999998</v>
      </c>
      <c r="D3295" s="1">
        <v>5684.79</v>
      </c>
      <c r="E3295" s="42">
        <v>-2161.9499999999998</v>
      </c>
      <c r="F3295" s="241" t="s">
        <v>18</v>
      </c>
      <c r="G3295" s="242" t="s">
        <v>58</v>
      </c>
      <c r="H3295" s="243" t="s">
        <v>20</v>
      </c>
      <c r="I3295" s="13">
        <v>10</v>
      </c>
      <c r="J3295" s="14">
        <v>2015</v>
      </c>
      <c r="K3295" s="244" t="s">
        <v>26</v>
      </c>
      <c r="L3295" s="245" t="s">
        <v>54</v>
      </c>
      <c r="M3295" s="245" t="s">
        <v>279</v>
      </c>
      <c r="N3295" s="15" t="s">
        <v>28</v>
      </c>
      <c r="O3295" s="15" t="s">
        <v>29</v>
      </c>
      <c r="P3295" s="46" t="s">
        <v>163</v>
      </c>
      <c r="Q3295" s="46" t="s">
        <v>58</v>
      </c>
    </row>
    <row r="3296" spans="1:17" hidden="1">
      <c r="A3296" s="238">
        <v>42279</v>
      </c>
      <c r="B3296" t="s">
        <v>3910</v>
      </c>
      <c r="C3296" s="1">
        <v>859.8</v>
      </c>
      <c r="D3296" s="1">
        <v>6544.59</v>
      </c>
      <c r="E3296" s="42">
        <v>-859.8</v>
      </c>
      <c r="F3296" s="241" t="s">
        <v>18</v>
      </c>
      <c r="G3296" s="242" t="s">
        <v>58</v>
      </c>
      <c r="H3296" s="243" t="s">
        <v>20</v>
      </c>
      <c r="I3296" s="13">
        <v>10</v>
      </c>
      <c r="J3296" s="14">
        <v>2015</v>
      </c>
      <c r="K3296" s="244" t="s">
        <v>26</v>
      </c>
      <c r="L3296" s="245" t="s">
        <v>145</v>
      </c>
      <c r="M3296" s="245" t="s">
        <v>277</v>
      </c>
      <c r="N3296" s="15" t="s">
        <v>28</v>
      </c>
      <c r="O3296" s="15" t="s">
        <v>29</v>
      </c>
      <c r="P3296" s="46" t="s">
        <v>163</v>
      </c>
      <c r="Q3296" s="46" t="s">
        <v>58</v>
      </c>
    </row>
    <row r="3297" spans="1:17" hidden="1">
      <c r="A3297" s="238">
        <v>42279</v>
      </c>
      <c r="B3297" t="s">
        <v>25</v>
      </c>
      <c r="C3297" s="1">
        <v>75.849999999999994</v>
      </c>
      <c r="D3297" s="1">
        <v>6620.44</v>
      </c>
      <c r="E3297" s="42">
        <v>-75.849999999999994</v>
      </c>
      <c r="F3297" s="241" t="s">
        <v>18</v>
      </c>
      <c r="G3297" s="242" t="s">
        <v>58</v>
      </c>
      <c r="H3297" s="243" t="s">
        <v>20</v>
      </c>
      <c r="I3297" s="13">
        <v>10</v>
      </c>
      <c r="J3297" s="14">
        <v>2015</v>
      </c>
      <c r="K3297" s="244" t="s">
        <v>26</v>
      </c>
      <c r="L3297" s="245" t="s">
        <v>27</v>
      </c>
      <c r="M3297" s="245" t="s">
        <v>27</v>
      </c>
      <c r="N3297" s="15" t="s">
        <v>28</v>
      </c>
      <c r="O3297" s="15" t="s">
        <v>29</v>
      </c>
      <c r="P3297" s="46" t="s">
        <v>163</v>
      </c>
      <c r="Q3297" s="46" t="s">
        <v>58</v>
      </c>
    </row>
    <row r="3298" spans="1:17" hidden="1">
      <c r="A3298" s="238">
        <v>42279</v>
      </c>
      <c r="B3298" t="s">
        <v>155</v>
      </c>
      <c r="C3298" s="1">
        <v>-335.13</v>
      </c>
      <c r="D3298" s="1">
        <v>6285.31</v>
      </c>
      <c r="E3298" s="42">
        <v>335.13</v>
      </c>
      <c r="F3298" s="241" t="s">
        <v>30</v>
      </c>
      <c r="G3298" s="242" t="s">
        <v>58</v>
      </c>
      <c r="H3298" s="243" t="s">
        <v>20</v>
      </c>
      <c r="I3298" s="13">
        <v>10</v>
      </c>
      <c r="J3298" s="14">
        <v>2015</v>
      </c>
      <c r="K3298" s="244" t="s">
        <v>56</v>
      </c>
      <c r="L3298" s="245" t="s">
        <v>57</v>
      </c>
      <c r="M3298" s="245" t="s">
        <v>302</v>
      </c>
      <c r="N3298" s="15" t="s">
        <v>28</v>
      </c>
      <c r="O3298" s="15" t="s">
        <v>29</v>
      </c>
      <c r="P3298" s="46" t="s">
        <v>161</v>
      </c>
      <c r="Q3298" s="46" t="s">
        <v>58</v>
      </c>
    </row>
    <row r="3299" spans="1:17" hidden="1">
      <c r="A3299" s="238">
        <v>42279</v>
      </c>
      <c r="B3299" t="s">
        <v>42</v>
      </c>
      <c r="C3299" s="1">
        <v>-195.06</v>
      </c>
      <c r="D3299" s="1">
        <v>6090.25</v>
      </c>
      <c r="E3299" s="42">
        <v>195.06</v>
      </c>
      <c r="F3299" s="241" t="s">
        <v>30</v>
      </c>
      <c r="G3299" s="242" t="s">
        <v>58</v>
      </c>
      <c r="H3299" s="243" t="s">
        <v>20</v>
      </c>
      <c r="I3299" s="13">
        <v>10</v>
      </c>
      <c r="J3299" s="14">
        <v>2015</v>
      </c>
      <c r="K3299" s="244" t="s">
        <v>43</v>
      </c>
      <c r="L3299" s="245" t="s">
        <v>44</v>
      </c>
      <c r="M3299" s="245" t="s">
        <v>23</v>
      </c>
      <c r="N3299" s="15" t="s">
        <v>28</v>
      </c>
      <c r="O3299" s="15" t="s">
        <v>29</v>
      </c>
      <c r="P3299" s="46" t="s">
        <v>161</v>
      </c>
      <c r="Q3299" s="46" t="s">
        <v>58</v>
      </c>
    </row>
    <row r="3300" spans="1:17" hidden="1">
      <c r="A3300" s="238">
        <v>42279</v>
      </c>
      <c r="B3300" t="s">
        <v>3911</v>
      </c>
      <c r="C3300" s="1">
        <v>-61.05</v>
      </c>
      <c r="D3300" s="1">
        <v>6029.2</v>
      </c>
      <c r="E3300" s="42">
        <v>61.05</v>
      </c>
      <c r="F3300" s="241" t="s">
        <v>30</v>
      </c>
      <c r="G3300" s="242" t="s">
        <v>58</v>
      </c>
      <c r="H3300" s="243" t="s">
        <v>20</v>
      </c>
      <c r="I3300" s="13">
        <v>10</v>
      </c>
      <c r="J3300" s="14">
        <v>2015</v>
      </c>
      <c r="K3300" s="244" t="s">
        <v>43</v>
      </c>
      <c r="L3300" s="245" t="s">
        <v>44</v>
      </c>
      <c r="M3300" s="245" t="s">
        <v>23</v>
      </c>
      <c r="N3300" s="15" t="s">
        <v>28</v>
      </c>
      <c r="O3300" s="15" t="s">
        <v>29</v>
      </c>
      <c r="P3300" s="46" t="s">
        <v>161</v>
      </c>
      <c r="Q3300" s="46" t="s">
        <v>58</v>
      </c>
    </row>
    <row r="3301" spans="1:17" hidden="1">
      <c r="A3301" s="238">
        <v>42279</v>
      </c>
      <c r="B3301" t="s">
        <v>46</v>
      </c>
      <c r="C3301" s="1">
        <v>-51.25</v>
      </c>
      <c r="D3301" s="1">
        <v>5977.95</v>
      </c>
      <c r="E3301" s="42">
        <v>51.25</v>
      </c>
      <c r="F3301" s="241" t="s">
        <v>30</v>
      </c>
      <c r="G3301" s="242" t="s">
        <v>58</v>
      </c>
      <c r="H3301" s="243" t="s">
        <v>20</v>
      </c>
      <c r="I3301" s="13">
        <v>10</v>
      </c>
      <c r="J3301" s="14">
        <v>2015</v>
      </c>
      <c r="K3301" s="244" t="s">
        <v>43</v>
      </c>
      <c r="L3301" s="245" t="s">
        <v>44</v>
      </c>
      <c r="M3301" s="245" t="s">
        <v>23</v>
      </c>
      <c r="N3301" s="15" t="s">
        <v>28</v>
      </c>
      <c r="O3301" s="15" t="s">
        <v>29</v>
      </c>
      <c r="P3301" s="46" t="s">
        <v>161</v>
      </c>
      <c r="Q3301" s="46" t="s">
        <v>58</v>
      </c>
    </row>
    <row r="3302" spans="1:17" hidden="1">
      <c r="A3302" s="238">
        <v>42279</v>
      </c>
      <c r="B3302" t="s">
        <v>45</v>
      </c>
      <c r="C3302" s="1">
        <v>-36.74</v>
      </c>
      <c r="D3302" s="1">
        <v>5941.21</v>
      </c>
      <c r="E3302" s="42">
        <v>36.74</v>
      </c>
      <c r="F3302" s="241" t="s">
        <v>30</v>
      </c>
      <c r="G3302" s="242" t="s">
        <v>58</v>
      </c>
      <c r="H3302" s="243" t="s">
        <v>20</v>
      </c>
      <c r="I3302" s="13">
        <v>10</v>
      </c>
      <c r="J3302" s="14">
        <v>2015</v>
      </c>
      <c r="K3302" s="244" t="s">
        <v>43</v>
      </c>
      <c r="L3302" s="245" t="s">
        <v>44</v>
      </c>
      <c r="M3302" s="245" t="s">
        <v>23</v>
      </c>
      <c r="N3302" s="15" t="s">
        <v>28</v>
      </c>
      <c r="O3302" s="15" t="s">
        <v>29</v>
      </c>
      <c r="P3302" s="46" t="s">
        <v>161</v>
      </c>
      <c r="Q3302" s="46" t="s">
        <v>58</v>
      </c>
    </row>
    <row r="3303" spans="1:17" hidden="1">
      <c r="A3303" s="238">
        <v>42282</v>
      </c>
      <c r="B3303" t="s">
        <v>25</v>
      </c>
      <c r="C3303" s="1">
        <v>1139.83</v>
      </c>
      <c r="D3303" s="1">
        <v>7081.04</v>
      </c>
      <c r="E3303" s="42">
        <v>-1139.83</v>
      </c>
      <c r="F3303" s="241" t="s">
        <v>18</v>
      </c>
      <c r="G3303" s="242" t="s">
        <v>58</v>
      </c>
      <c r="H3303" s="243" t="s">
        <v>20</v>
      </c>
      <c r="I3303" s="13">
        <v>10</v>
      </c>
      <c r="J3303" s="14">
        <v>2015</v>
      </c>
      <c r="K3303" s="244" t="s">
        <v>26</v>
      </c>
      <c r="L3303" s="245" t="s">
        <v>27</v>
      </c>
      <c r="M3303" s="245" t="s">
        <v>27</v>
      </c>
      <c r="N3303" s="15" t="s">
        <v>28</v>
      </c>
      <c r="O3303" s="15" t="s">
        <v>29</v>
      </c>
      <c r="P3303" s="46" t="s">
        <v>163</v>
      </c>
      <c r="Q3303" s="46" t="s">
        <v>58</v>
      </c>
    </row>
    <row r="3304" spans="1:17" hidden="1">
      <c r="A3304" s="238">
        <v>42282</v>
      </c>
      <c r="B3304" t="s">
        <v>3912</v>
      </c>
      <c r="C3304" s="1">
        <v>258.95</v>
      </c>
      <c r="D3304" s="1">
        <v>7339.99</v>
      </c>
      <c r="E3304" s="42">
        <v>-258.95</v>
      </c>
      <c r="F3304" s="241" t="s">
        <v>18</v>
      </c>
      <c r="G3304" s="242" t="s">
        <v>58</v>
      </c>
      <c r="H3304" s="243" t="s">
        <v>20</v>
      </c>
      <c r="I3304" s="13">
        <v>10</v>
      </c>
      <c r="J3304" s="14">
        <v>2015</v>
      </c>
      <c r="K3304" s="244" t="s">
        <v>26</v>
      </c>
      <c r="L3304" s="245" t="s">
        <v>166</v>
      </c>
      <c r="M3304" s="245" t="s">
        <v>266</v>
      </c>
      <c r="N3304" s="15" t="s">
        <v>28</v>
      </c>
      <c r="O3304" s="15" t="s">
        <v>29</v>
      </c>
      <c r="P3304" s="46" t="s">
        <v>163</v>
      </c>
      <c r="Q3304" s="46" t="s">
        <v>58</v>
      </c>
    </row>
    <row r="3305" spans="1:17" hidden="1">
      <c r="A3305" s="238">
        <v>42282</v>
      </c>
      <c r="B3305" t="s">
        <v>3913</v>
      </c>
      <c r="C3305" s="1">
        <v>124.97</v>
      </c>
      <c r="D3305" s="1">
        <v>7464.96</v>
      </c>
      <c r="E3305" s="42">
        <v>-124.97</v>
      </c>
      <c r="F3305" s="241" t="s">
        <v>18</v>
      </c>
      <c r="G3305" s="242" t="s">
        <v>58</v>
      </c>
      <c r="H3305" s="243" t="s">
        <v>20</v>
      </c>
      <c r="I3305" s="13">
        <v>10</v>
      </c>
      <c r="J3305" s="14">
        <v>2015</v>
      </c>
      <c r="K3305" s="244" t="s">
        <v>26</v>
      </c>
      <c r="L3305" s="245" t="s">
        <v>165</v>
      </c>
      <c r="M3305" s="245" t="s">
        <v>270</v>
      </c>
      <c r="N3305" s="15" t="s">
        <v>28</v>
      </c>
      <c r="O3305" s="15" t="s">
        <v>29</v>
      </c>
      <c r="P3305" s="46" t="s">
        <v>163</v>
      </c>
      <c r="Q3305" s="46" t="s">
        <v>58</v>
      </c>
    </row>
    <row r="3306" spans="1:17" hidden="1">
      <c r="A3306" s="238">
        <v>42282</v>
      </c>
      <c r="B3306" t="s">
        <v>3914</v>
      </c>
      <c r="C3306" s="1">
        <v>118.93</v>
      </c>
      <c r="D3306" s="1">
        <v>7583.89</v>
      </c>
      <c r="E3306" s="42">
        <v>-118.93</v>
      </c>
      <c r="F3306" s="241" t="s">
        <v>18</v>
      </c>
      <c r="G3306" s="242" t="s">
        <v>58</v>
      </c>
      <c r="H3306" s="243" t="s">
        <v>20</v>
      </c>
      <c r="I3306" s="13">
        <v>10</v>
      </c>
      <c r="J3306" s="14">
        <v>2015</v>
      </c>
      <c r="K3306" s="244" t="s">
        <v>26</v>
      </c>
      <c r="L3306" s="245" t="s">
        <v>162</v>
      </c>
      <c r="M3306" s="245" t="s">
        <v>264</v>
      </c>
      <c r="N3306" s="15" t="s">
        <v>28</v>
      </c>
      <c r="O3306" s="15" t="s">
        <v>29</v>
      </c>
      <c r="P3306" s="46" t="s">
        <v>163</v>
      </c>
      <c r="Q3306" s="46" t="s">
        <v>58</v>
      </c>
    </row>
    <row r="3307" spans="1:17" hidden="1">
      <c r="A3307" s="238">
        <v>42282</v>
      </c>
      <c r="B3307" t="s">
        <v>25</v>
      </c>
      <c r="C3307" s="1">
        <v>68.27</v>
      </c>
      <c r="D3307" s="1">
        <v>7652.16</v>
      </c>
      <c r="E3307" s="42">
        <v>-68.27</v>
      </c>
      <c r="F3307" s="241" t="s">
        <v>18</v>
      </c>
      <c r="G3307" s="242" t="s">
        <v>58</v>
      </c>
      <c r="H3307" s="243" t="s">
        <v>20</v>
      </c>
      <c r="I3307" s="13">
        <v>10</v>
      </c>
      <c r="J3307" s="14">
        <v>2015</v>
      </c>
      <c r="K3307" s="244" t="s">
        <v>26</v>
      </c>
      <c r="L3307" s="245" t="s">
        <v>27</v>
      </c>
      <c r="M3307" s="245" t="s">
        <v>27</v>
      </c>
      <c r="N3307" s="15" t="s">
        <v>28</v>
      </c>
      <c r="O3307" s="15" t="s">
        <v>29</v>
      </c>
      <c r="P3307" s="46" t="s">
        <v>163</v>
      </c>
      <c r="Q3307" s="46" t="s">
        <v>58</v>
      </c>
    </row>
    <row r="3308" spans="1:17" hidden="1">
      <c r="A3308" s="238">
        <v>42282</v>
      </c>
      <c r="B3308" t="s">
        <v>25</v>
      </c>
      <c r="C3308" s="1">
        <v>63.9</v>
      </c>
      <c r="D3308" s="1">
        <v>7716.06</v>
      </c>
      <c r="E3308" s="42">
        <v>-63.9</v>
      </c>
      <c r="F3308" s="241" t="s">
        <v>18</v>
      </c>
      <c r="G3308" s="242" t="s">
        <v>58</v>
      </c>
      <c r="H3308" s="243" t="s">
        <v>20</v>
      </c>
      <c r="I3308" s="13">
        <v>10</v>
      </c>
      <c r="J3308" s="14">
        <v>2015</v>
      </c>
      <c r="K3308" s="244" t="s">
        <v>26</v>
      </c>
      <c r="L3308" s="245" t="s">
        <v>27</v>
      </c>
      <c r="M3308" s="245" t="s">
        <v>27</v>
      </c>
      <c r="N3308" s="15" t="s">
        <v>28</v>
      </c>
      <c r="O3308" s="15" t="s">
        <v>29</v>
      </c>
      <c r="P3308" s="46" t="s">
        <v>163</v>
      </c>
      <c r="Q3308" s="46" t="s">
        <v>58</v>
      </c>
    </row>
    <row r="3309" spans="1:17" hidden="1">
      <c r="A3309" s="238">
        <v>42282</v>
      </c>
      <c r="B3309" t="s">
        <v>3915</v>
      </c>
      <c r="C3309" s="1">
        <v>-1370</v>
      </c>
      <c r="D3309" s="1">
        <v>6346.06</v>
      </c>
      <c r="E3309" s="42">
        <v>1370</v>
      </c>
      <c r="F3309" s="241" t="s">
        <v>30</v>
      </c>
      <c r="G3309" s="242" t="s">
        <v>58</v>
      </c>
      <c r="H3309" s="243" t="s">
        <v>20</v>
      </c>
      <c r="I3309" s="13">
        <v>10</v>
      </c>
      <c r="J3309" s="14">
        <v>2015</v>
      </c>
      <c r="K3309" s="244" t="s">
        <v>31</v>
      </c>
      <c r="L3309" s="245" t="s">
        <v>62</v>
      </c>
      <c r="M3309" s="245" t="s">
        <v>23</v>
      </c>
      <c r="N3309" s="15" t="s">
        <v>28</v>
      </c>
      <c r="O3309" s="15" t="s">
        <v>24</v>
      </c>
      <c r="P3309" s="46" t="s">
        <v>161</v>
      </c>
      <c r="Q3309" s="46" t="s">
        <v>58</v>
      </c>
    </row>
    <row r="3310" spans="1:17" hidden="1">
      <c r="A3310" s="238">
        <v>42282</v>
      </c>
      <c r="B3310" t="s">
        <v>3916</v>
      </c>
      <c r="C3310" s="1">
        <v>-400</v>
      </c>
      <c r="D3310" s="1">
        <v>5946.06</v>
      </c>
      <c r="E3310" s="42">
        <v>400</v>
      </c>
      <c r="F3310" s="241" t="s">
        <v>30</v>
      </c>
      <c r="G3310" s="242" t="s">
        <v>58</v>
      </c>
      <c r="H3310" s="243" t="s">
        <v>20</v>
      </c>
      <c r="I3310" s="13">
        <v>10</v>
      </c>
      <c r="J3310" s="14">
        <v>2015</v>
      </c>
      <c r="K3310" s="244" t="s">
        <v>158</v>
      </c>
      <c r="L3310" s="245" t="s">
        <v>59</v>
      </c>
      <c r="M3310" s="245" t="s">
        <v>23</v>
      </c>
      <c r="N3310" s="15" t="s">
        <v>20</v>
      </c>
      <c r="O3310" s="15" t="s">
        <v>24</v>
      </c>
      <c r="P3310" s="46" t="s">
        <v>168</v>
      </c>
      <c r="Q3310" s="46" t="s">
        <v>58</v>
      </c>
    </row>
    <row r="3311" spans="1:17" hidden="1">
      <c r="A3311" s="238">
        <v>42282</v>
      </c>
      <c r="B3311" t="s">
        <v>3917</v>
      </c>
      <c r="C3311" s="1">
        <v>-270</v>
      </c>
      <c r="D3311" s="1">
        <v>5676.06</v>
      </c>
      <c r="E3311" s="42">
        <v>270</v>
      </c>
      <c r="F3311" s="241" t="s">
        <v>30</v>
      </c>
      <c r="G3311" s="242" t="s">
        <v>58</v>
      </c>
      <c r="H3311" s="243" t="s">
        <v>20</v>
      </c>
      <c r="I3311" s="13">
        <v>10</v>
      </c>
      <c r="J3311" s="14">
        <v>2015</v>
      </c>
      <c r="K3311" s="244" t="s">
        <v>106</v>
      </c>
      <c r="L3311" s="245" t="s">
        <v>52</v>
      </c>
      <c r="M3311" s="245" t="s">
        <v>23</v>
      </c>
      <c r="N3311" s="15" t="s">
        <v>20</v>
      </c>
      <c r="O3311" s="15" t="s">
        <v>24</v>
      </c>
      <c r="P3311" s="46" t="s">
        <v>172</v>
      </c>
      <c r="Q3311" s="46" t="s">
        <v>58</v>
      </c>
    </row>
    <row r="3312" spans="1:17" hidden="1">
      <c r="A3312" s="238">
        <v>42282</v>
      </c>
      <c r="B3312" t="s">
        <v>3918</v>
      </c>
      <c r="C3312" s="1">
        <v>-400</v>
      </c>
      <c r="D3312" s="1">
        <v>5276.06</v>
      </c>
      <c r="E3312" s="42">
        <v>400</v>
      </c>
      <c r="F3312" s="241" t="s">
        <v>30</v>
      </c>
      <c r="G3312" s="242" t="s">
        <v>58</v>
      </c>
      <c r="H3312" s="243" t="s">
        <v>20</v>
      </c>
      <c r="I3312" s="13">
        <v>10</v>
      </c>
      <c r="J3312" s="14">
        <v>2015</v>
      </c>
      <c r="K3312" s="244" t="s">
        <v>158</v>
      </c>
      <c r="L3312" s="245" t="s">
        <v>59</v>
      </c>
      <c r="M3312" s="245" t="s">
        <v>23</v>
      </c>
      <c r="N3312" s="15" t="s">
        <v>20</v>
      </c>
      <c r="O3312" s="15" t="s">
        <v>24</v>
      </c>
      <c r="P3312" s="46" t="s">
        <v>168</v>
      </c>
      <c r="Q3312" s="46" t="s">
        <v>58</v>
      </c>
    </row>
    <row r="3313" spans="1:17" hidden="1">
      <c r="A3313" s="238">
        <v>42282</v>
      </c>
      <c r="B3313" t="s">
        <v>3919</v>
      </c>
      <c r="C3313" s="1">
        <v>-4000</v>
      </c>
      <c r="D3313" s="1">
        <v>1276.06</v>
      </c>
      <c r="E3313" s="42">
        <v>4000</v>
      </c>
      <c r="F3313" s="241" t="s">
        <v>30</v>
      </c>
      <c r="G3313" s="242" t="s">
        <v>58</v>
      </c>
      <c r="H3313" s="243" t="s">
        <v>20</v>
      </c>
      <c r="I3313" s="13">
        <v>10</v>
      </c>
      <c r="J3313" s="14">
        <v>2015</v>
      </c>
      <c r="K3313" s="244" t="s">
        <v>19</v>
      </c>
      <c r="L3313" s="245" t="s">
        <v>59</v>
      </c>
      <c r="M3313" s="245" t="s">
        <v>23</v>
      </c>
      <c r="N3313" s="15" t="s">
        <v>20</v>
      </c>
      <c r="O3313" s="15" t="s">
        <v>24</v>
      </c>
      <c r="P3313" s="46" t="s">
        <v>60</v>
      </c>
      <c r="Q3313" s="46" t="s">
        <v>58</v>
      </c>
    </row>
    <row r="3314" spans="1:17" hidden="1">
      <c r="A3314" s="238">
        <v>42282</v>
      </c>
      <c r="B3314" t="s">
        <v>50</v>
      </c>
      <c r="C3314" s="1">
        <v>-45</v>
      </c>
      <c r="D3314" s="1">
        <v>1231.06</v>
      </c>
      <c r="E3314" s="42">
        <v>45</v>
      </c>
      <c r="F3314" s="241" t="s">
        <v>30</v>
      </c>
      <c r="G3314" s="242" t="s">
        <v>58</v>
      </c>
      <c r="H3314" s="243" t="s">
        <v>20</v>
      </c>
      <c r="I3314" s="13">
        <v>10</v>
      </c>
      <c r="J3314" s="14">
        <v>2015</v>
      </c>
      <c r="K3314" s="244" t="s">
        <v>51</v>
      </c>
      <c r="L3314" s="245" t="s">
        <v>52</v>
      </c>
      <c r="M3314" s="245" t="s">
        <v>23</v>
      </c>
      <c r="N3314" s="15" t="s">
        <v>28</v>
      </c>
      <c r="O3314" s="15" t="s">
        <v>29</v>
      </c>
      <c r="P3314" s="46" t="s">
        <v>161</v>
      </c>
      <c r="Q3314" s="46" t="s">
        <v>58</v>
      </c>
    </row>
    <row r="3315" spans="1:17" hidden="1">
      <c r="A3315" s="238">
        <v>42282</v>
      </c>
      <c r="B3315" t="s">
        <v>50</v>
      </c>
      <c r="C3315" s="1">
        <v>-16</v>
      </c>
      <c r="D3315" s="1">
        <v>1215.06</v>
      </c>
      <c r="E3315" s="42">
        <v>16</v>
      </c>
      <c r="F3315" s="241" t="s">
        <v>30</v>
      </c>
      <c r="G3315" s="242" t="s">
        <v>58</v>
      </c>
      <c r="H3315" s="243" t="s">
        <v>20</v>
      </c>
      <c r="I3315" s="13">
        <v>10</v>
      </c>
      <c r="J3315" s="14">
        <v>2015</v>
      </c>
      <c r="K3315" s="244" t="s">
        <v>53</v>
      </c>
      <c r="L3315" s="245" t="s">
        <v>52</v>
      </c>
      <c r="M3315" s="245" t="s">
        <v>23</v>
      </c>
      <c r="N3315" s="15" t="s">
        <v>28</v>
      </c>
      <c r="O3315" s="15" t="s">
        <v>29</v>
      </c>
      <c r="P3315" s="46" t="s">
        <v>161</v>
      </c>
      <c r="Q3315" s="46" t="s">
        <v>58</v>
      </c>
    </row>
    <row r="3316" spans="1:17" hidden="1">
      <c r="A3316" s="238">
        <v>42282</v>
      </c>
      <c r="B3316" t="s">
        <v>50</v>
      </c>
      <c r="C3316" s="1">
        <v>-15</v>
      </c>
      <c r="D3316" s="1">
        <v>1200.06</v>
      </c>
      <c r="E3316" s="42">
        <v>15</v>
      </c>
      <c r="F3316" s="241" t="s">
        <v>30</v>
      </c>
      <c r="G3316" s="242" t="s">
        <v>58</v>
      </c>
      <c r="H3316" s="243" t="s">
        <v>20</v>
      </c>
      <c r="I3316" s="13">
        <v>10</v>
      </c>
      <c r="J3316" s="14">
        <v>2015</v>
      </c>
      <c r="K3316" s="244" t="s">
        <v>53</v>
      </c>
      <c r="L3316" s="245" t="s">
        <v>52</v>
      </c>
      <c r="M3316" s="245" t="s">
        <v>23</v>
      </c>
      <c r="N3316" s="15" t="s">
        <v>28</v>
      </c>
      <c r="O3316" s="15" t="s">
        <v>29</v>
      </c>
      <c r="P3316" s="46" t="s">
        <v>161</v>
      </c>
      <c r="Q3316" s="46" t="s">
        <v>58</v>
      </c>
    </row>
    <row r="3317" spans="1:17" hidden="1">
      <c r="A3317" s="238">
        <v>42283</v>
      </c>
      <c r="B3317" t="s">
        <v>3920</v>
      </c>
      <c r="C3317" s="1">
        <v>870</v>
      </c>
      <c r="D3317" s="1">
        <v>2070.06</v>
      </c>
      <c r="E3317" s="42">
        <v>-870</v>
      </c>
      <c r="F3317" s="241" t="s">
        <v>18</v>
      </c>
      <c r="G3317" s="242" t="s">
        <v>58</v>
      </c>
      <c r="H3317" s="243" t="s">
        <v>20</v>
      </c>
      <c r="I3317" s="13">
        <v>10</v>
      </c>
      <c r="J3317" s="14">
        <v>2015</v>
      </c>
      <c r="K3317" s="244" t="s">
        <v>21</v>
      </c>
      <c r="L3317" s="245" t="s">
        <v>22</v>
      </c>
      <c r="M3317" s="245" t="s">
        <v>23</v>
      </c>
      <c r="N3317" s="15" t="s">
        <v>20</v>
      </c>
      <c r="O3317" s="15" t="s">
        <v>24</v>
      </c>
      <c r="P3317" s="46" t="s">
        <v>171</v>
      </c>
      <c r="Q3317" s="46" t="s">
        <v>58</v>
      </c>
    </row>
    <row r="3318" spans="1:17" hidden="1">
      <c r="A3318" s="238">
        <v>42283</v>
      </c>
      <c r="B3318" t="s">
        <v>25</v>
      </c>
      <c r="C3318" s="1">
        <v>565.72</v>
      </c>
      <c r="D3318" s="1">
        <v>2635.78</v>
      </c>
      <c r="E3318" s="42">
        <v>-565.72</v>
      </c>
      <c r="F3318" s="241" t="s">
        <v>18</v>
      </c>
      <c r="G3318" s="242" t="s">
        <v>58</v>
      </c>
      <c r="H3318" s="243" t="s">
        <v>20</v>
      </c>
      <c r="I3318" s="13">
        <v>10</v>
      </c>
      <c r="J3318" s="14">
        <v>2015</v>
      </c>
      <c r="K3318" s="244" t="s">
        <v>26</v>
      </c>
      <c r="L3318" s="245" t="s">
        <v>27</v>
      </c>
      <c r="M3318" s="245" t="s">
        <v>27</v>
      </c>
      <c r="N3318" s="15" t="s">
        <v>28</v>
      </c>
      <c r="O3318" s="15" t="s">
        <v>29</v>
      </c>
      <c r="P3318" s="46" t="s">
        <v>163</v>
      </c>
      <c r="Q3318" s="46" t="s">
        <v>58</v>
      </c>
    </row>
    <row r="3319" spans="1:17" hidden="1">
      <c r="A3319" s="238">
        <v>42283</v>
      </c>
      <c r="B3319" t="s">
        <v>3921</v>
      </c>
      <c r="C3319" s="1">
        <v>-90.75</v>
      </c>
      <c r="D3319" s="1">
        <v>2545.0300000000002</v>
      </c>
      <c r="E3319" s="42">
        <v>90.75</v>
      </c>
      <c r="F3319" s="241" t="s">
        <v>30</v>
      </c>
      <c r="G3319" s="242" t="s">
        <v>58</v>
      </c>
      <c r="H3319" s="243" t="s">
        <v>20</v>
      </c>
      <c r="I3319" s="13">
        <v>10</v>
      </c>
      <c r="J3319" s="14">
        <v>2015</v>
      </c>
      <c r="K3319" s="244" t="s">
        <v>175</v>
      </c>
      <c r="L3319" s="245" t="s">
        <v>3883</v>
      </c>
      <c r="M3319" s="245" t="s">
        <v>296</v>
      </c>
      <c r="N3319" s="15" t="s">
        <v>28</v>
      </c>
      <c r="O3319" s="15" t="s">
        <v>29</v>
      </c>
      <c r="P3319" s="46" t="s">
        <v>161</v>
      </c>
      <c r="Q3319" s="46" t="s">
        <v>58</v>
      </c>
    </row>
    <row r="3320" spans="1:17" hidden="1">
      <c r="A3320" s="238">
        <v>42284</v>
      </c>
      <c r="B3320" t="s">
        <v>25</v>
      </c>
      <c r="C3320" s="1">
        <v>112.65</v>
      </c>
      <c r="D3320" s="1">
        <v>2657.68</v>
      </c>
      <c r="E3320" s="42">
        <v>-112.65</v>
      </c>
      <c r="F3320" s="241" t="s">
        <v>18</v>
      </c>
      <c r="G3320" s="242" t="s">
        <v>58</v>
      </c>
      <c r="H3320" s="243" t="s">
        <v>20</v>
      </c>
      <c r="I3320" s="13">
        <v>10</v>
      </c>
      <c r="J3320" s="14">
        <v>2015</v>
      </c>
      <c r="K3320" s="244" t="s">
        <v>26</v>
      </c>
      <c r="L3320" s="245" t="s">
        <v>27</v>
      </c>
      <c r="M3320" s="245" t="s">
        <v>27</v>
      </c>
      <c r="N3320" s="15" t="s">
        <v>28</v>
      </c>
      <c r="O3320" s="15" t="s">
        <v>29</v>
      </c>
      <c r="P3320" s="46" t="s">
        <v>163</v>
      </c>
      <c r="Q3320" s="46" t="s">
        <v>58</v>
      </c>
    </row>
    <row r="3321" spans="1:17" hidden="1">
      <c r="A3321" s="238">
        <v>42284</v>
      </c>
      <c r="B3321" t="s">
        <v>3922</v>
      </c>
      <c r="C3321" s="1">
        <v>-300</v>
      </c>
      <c r="D3321" s="1">
        <v>2357.6799999999998</v>
      </c>
      <c r="E3321" s="42">
        <v>300</v>
      </c>
      <c r="F3321" s="241" t="s">
        <v>30</v>
      </c>
      <c r="G3321" s="242" t="s">
        <v>58</v>
      </c>
      <c r="H3321" s="243" t="s">
        <v>20</v>
      </c>
      <c r="I3321" s="13">
        <v>10</v>
      </c>
      <c r="J3321" s="14">
        <v>2015</v>
      </c>
      <c r="K3321" s="244" t="s">
        <v>158</v>
      </c>
      <c r="L3321" s="245" t="s">
        <v>59</v>
      </c>
      <c r="M3321" s="245" t="s">
        <v>23</v>
      </c>
      <c r="N3321" s="15" t="s">
        <v>20</v>
      </c>
      <c r="O3321" s="15" t="s">
        <v>24</v>
      </c>
      <c r="P3321" s="46" t="s">
        <v>168</v>
      </c>
      <c r="Q3321" s="46" t="s">
        <v>58</v>
      </c>
    </row>
    <row r="3322" spans="1:17" hidden="1">
      <c r="A3322" s="238">
        <v>42284</v>
      </c>
      <c r="B3322" t="s">
        <v>69</v>
      </c>
      <c r="C3322" s="1">
        <v>-433.49</v>
      </c>
      <c r="D3322" s="1">
        <v>1924.19</v>
      </c>
      <c r="E3322" s="42">
        <v>433.49</v>
      </c>
      <c r="F3322" s="241" t="s">
        <v>30</v>
      </c>
      <c r="G3322" s="242" t="s">
        <v>58</v>
      </c>
      <c r="H3322" s="243" t="s">
        <v>20</v>
      </c>
      <c r="I3322" s="13">
        <v>10</v>
      </c>
      <c r="J3322" s="14">
        <v>2015</v>
      </c>
      <c r="K3322" s="244" t="s">
        <v>70</v>
      </c>
      <c r="L3322" s="245" t="s">
        <v>3876</v>
      </c>
      <c r="M3322" s="245" t="s">
        <v>281</v>
      </c>
      <c r="N3322" s="15" t="s">
        <v>28</v>
      </c>
      <c r="O3322" s="15" t="s">
        <v>29</v>
      </c>
      <c r="P3322" s="46" t="s">
        <v>161</v>
      </c>
      <c r="Q3322" s="46" t="s">
        <v>58</v>
      </c>
    </row>
    <row r="3323" spans="1:17" hidden="1">
      <c r="A3323" s="238">
        <v>42284</v>
      </c>
      <c r="B3323" t="s">
        <v>69</v>
      </c>
      <c r="C3323" s="1">
        <v>-427.55</v>
      </c>
      <c r="D3323" s="1">
        <v>1496.64</v>
      </c>
      <c r="E3323" s="42">
        <v>427.55</v>
      </c>
      <c r="F3323" s="241" t="s">
        <v>30</v>
      </c>
      <c r="G3323" s="242" t="s">
        <v>58</v>
      </c>
      <c r="H3323" s="243" t="s">
        <v>20</v>
      </c>
      <c r="I3323" s="13">
        <v>10</v>
      </c>
      <c r="J3323" s="14">
        <v>2015</v>
      </c>
      <c r="K3323" s="244" t="s">
        <v>70</v>
      </c>
      <c r="L3323" s="245" t="s">
        <v>71</v>
      </c>
      <c r="M3323" s="245" t="s">
        <v>299</v>
      </c>
      <c r="N3323" s="15" t="s">
        <v>28</v>
      </c>
      <c r="O3323" s="15" t="s">
        <v>29</v>
      </c>
      <c r="P3323" s="46" t="s">
        <v>161</v>
      </c>
      <c r="Q3323" s="46" t="s">
        <v>58</v>
      </c>
    </row>
    <row r="3324" spans="1:17" hidden="1">
      <c r="A3324" s="238">
        <v>42284</v>
      </c>
      <c r="B3324" t="s">
        <v>69</v>
      </c>
      <c r="C3324" s="1">
        <v>-358.87</v>
      </c>
      <c r="D3324" s="1">
        <v>1137.77</v>
      </c>
      <c r="E3324" s="42">
        <v>358.87</v>
      </c>
      <c r="F3324" s="241" t="s">
        <v>30</v>
      </c>
      <c r="G3324" s="242" t="s">
        <v>58</v>
      </c>
      <c r="H3324" s="243" t="s">
        <v>20</v>
      </c>
      <c r="I3324" s="13">
        <v>10</v>
      </c>
      <c r="J3324" s="14">
        <v>2015</v>
      </c>
      <c r="K3324" s="244" t="s">
        <v>70</v>
      </c>
      <c r="L3324" s="245" t="s">
        <v>177</v>
      </c>
      <c r="M3324" s="245" t="s">
        <v>299</v>
      </c>
      <c r="N3324" s="15" t="s">
        <v>28</v>
      </c>
      <c r="O3324" s="15" t="s">
        <v>29</v>
      </c>
      <c r="P3324" s="46" t="s">
        <v>161</v>
      </c>
      <c r="Q3324" s="46" t="s">
        <v>58</v>
      </c>
    </row>
    <row r="3325" spans="1:17" hidden="1">
      <c r="A3325" s="238">
        <v>42285</v>
      </c>
      <c r="B3325" t="s">
        <v>3923</v>
      </c>
      <c r="C3325" s="1">
        <v>5119.03</v>
      </c>
      <c r="D3325" s="1">
        <v>6256.8</v>
      </c>
      <c r="E3325" s="42">
        <v>-5119.03</v>
      </c>
      <c r="F3325" s="241" t="s">
        <v>18</v>
      </c>
      <c r="G3325" s="242" t="s">
        <v>58</v>
      </c>
      <c r="H3325" s="243" t="s">
        <v>20</v>
      </c>
      <c r="I3325" s="13">
        <v>10</v>
      </c>
      <c r="J3325" s="14">
        <v>2015</v>
      </c>
      <c r="K3325" s="244" t="s">
        <v>26</v>
      </c>
      <c r="L3325" s="245" t="s">
        <v>54</v>
      </c>
      <c r="M3325" s="245" t="s">
        <v>279</v>
      </c>
      <c r="N3325" s="15" t="s">
        <v>28</v>
      </c>
      <c r="O3325" s="15" t="s">
        <v>29</v>
      </c>
      <c r="P3325" s="46" t="s">
        <v>163</v>
      </c>
      <c r="Q3325" s="46" t="s">
        <v>58</v>
      </c>
    </row>
    <row r="3326" spans="1:17" hidden="1">
      <c r="A3326" s="238">
        <v>42285</v>
      </c>
      <c r="B3326" t="s">
        <v>25</v>
      </c>
      <c r="C3326" s="1">
        <v>23.97</v>
      </c>
      <c r="D3326" s="1">
        <v>6280.77</v>
      </c>
      <c r="E3326" s="42">
        <v>-23.97</v>
      </c>
      <c r="F3326" s="241" t="s">
        <v>18</v>
      </c>
      <c r="G3326" s="242" t="s">
        <v>58</v>
      </c>
      <c r="H3326" s="243" t="s">
        <v>20</v>
      </c>
      <c r="I3326" s="13">
        <v>10</v>
      </c>
      <c r="J3326" s="14">
        <v>2015</v>
      </c>
      <c r="K3326" s="244" t="s">
        <v>26</v>
      </c>
      <c r="L3326" s="245" t="s">
        <v>27</v>
      </c>
      <c r="M3326" s="245" t="s">
        <v>27</v>
      </c>
      <c r="N3326" s="15" t="s">
        <v>28</v>
      </c>
      <c r="O3326" s="15" t="s">
        <v>29</v>
      </c>
      <c r="P3326" s="46" t="s">
        <v>163</v>
      </c>
      <c r="Q3326" s="46" t="s">
        <v>58</v>
      </c>
    </row>
    <row r="3327" spans="1:17" hidden="1">
      <c r="A3327" s="238">
        <v>42285</v>
      </c>
      <c r="B3327" t="s">
        <v>3924</v>
      </c>
      <c r="C3327" s="1">
        <v>-4859.76</v>
      </c>
      <c r="D3327" s="1">
        <v>1421.01</v>
      </c>
      <c r="E3327" s="42">
        <v>4859.76</v>
      </c>
      <c r="F3327" s="241" t="s">
        <v>30</v>
      </c>
      <c r="G3327" s="242" t="s">
        <v>58</v>
      </c>
      <c r="H3327" s="243" t="s">
        <v>20</v>
      </c>
      <c r="I3327" s="13">
        <v>10</v>
      </c>
      <c r="J3327" s="14">
        <v>2015</v>
      </c>
      <c r="K3327" s="244" t="s">
        <v>31</v>
      </c>
      <c r="L3327" s="245" t="s">
        <v>32</v>
      </c>
      <c r="M3327" s="245" t="s">
        <v>23</v>
      </c>
      <c r="N3327" s="15" t="s">
        <v>28</v>
      </c>
      <c r="O3327" s="15" t="s">
        <v>24</v>
      </c>
      <c r="P3327" s="46" t="s">
        <v>161</v>
      </c>
      <c r="Q3327" s="46" t="s">
        <v>58</v>
      </c>
    </row>
    <row r="3328" spans="1:17" hidden="1">
      <c r="A3328" s="238">
        <v>42285</v>
      </c>
      <c r="B3328" t="s">
        <v>50</v>
      </c>
      <c r="C3328" s="1">
        <v>-45</v>
      </c>
      <c r="D3328" s="1">
        <v>1376.01</v>
      </c>
      <c r="E3328" s="42">
        <v>45</v>
      </c>
      <c r="F3328" s="241" t="s">
        <v>30</v>
      </c>
      <c r="G3328" s="242" t="s">
        <v>58</v>
      </c>
      <c r="H3328" s="243" t="s">
        <v>20</v>
      </c>
      <c r="I3328" s="13">
        <v>10</v>
      </c>
      <c r="J3328" s="14">
        <v>2015</v>
      </c>
      <c r="K3328" s="244" t="s">
        <v>51</v>
      </c>
      <c r="L3328" s="245" t="s">
        <v>52</v>
      </c>
      <c r="M3328" s="245" t="s">
        <v>23</v>
      </c>
      <c r="N3328" s="15" t="s">
        <v>28</v>
      </c>
      <c r="O3328" s="15" t="s">
        <v>29</v>
      </c>
      <c r="P3328" s="46" t="s">
        <v>161</v>
      </c>
      <c r="Q3328" s="46" t="s">
        <v>58</v>
      </c>
    </row>
    <row r="3329" spans="1:17" hidden="1">
      <c r="A3329" s="238">
        <v>42286</v>
      </c>
      <c r="B3329" t="s">
        <v>3925</v>
      </c>
      <c r="C3329" s="1">
        <v>375</v>
      </c>
      <c r="D3329" s="1">
        <v>1751.01</v>
      </c>
      <c r="E3329" s="42">
        <v>-375</v>
      </c>
      <c r="F3329" s="241" t="s">
        <v>18</v>
      </c>
      <c r="G3329" s="242" t="s">
        <v>58</v>
      </c>
      <c r="H3329" s="243" t="s">
        <v>20</v>
      </c>
      <c r="I3329" s="13">
        <v>10</v>
      </c>
      <c r="J3329" s="14">
        <v>2015</v>
      </c>
      <c r="K3329" s="244" t="s">
        <v>21</v>
      </c>
      <c r="L3329" s="245" t="s">
        <v>22</v>
      </c>
      <c r="M3329" s="245" t="s">
        <v>23</v>
      </c>
      <c r="N3329" s="15" t="s">
        <v>20</v>
      </c>
      <c r="O3329" s="15" t="s">
        <v>24</v>
      </c>
      <c r="P3329" s="46" t="s">
        <v>171</v>
      </c>
      <c r="Q3329" s="46" t="s">
        <v>58</v>
      </c>
    </row>
    <row r="3330" spans="1:17" hidden="1">
      <c r="A3330" s="238">
        <v>42286</v>
      </c>
      <c r="B3330" t="s">
        <v>25</v>
      </c>
      <c r="C3330" s="1">
        <v>255.75</v>
      </c>
      <c r="D3330" s="1">
        <v>2006.76</v>
      </c>
      <c r="E3330" s="42">
        <v>-255.75</v>
      </c>
      <c r="F3330" s="241" t="s">
        <v>18</v>
      </c>
      <c r="G3330" s="242" t="s">
        <v>58</v>
      </c>
      <c r="H3330" s="243" t="s">
        <v>20</v>
      </c>
      <c r="I3330" s="13">
        <v>10</v>
      </c>
      <c r="J3330" s="14">
        <v>2015</v>
      </c>
      <c r="K3330" s="244" t="s">
        <v>26</v>
      </c>
      <c r="L3330" s="245" t="s">
        <v>27</v>
      </c>
      <c r="M3330" s="245" t="s">
        <v>27</v>
      </c>
      <c r="N3330" s="15" t="s">
        <v>28</v>
      </c>
      <c r="O3330" s="15" t="s">
        <v>29</v>
      </c>
      <c r="P3330" s="46" t="s">
        <v>163</v>
      </c>
      <c r="Q3330" s="46" t="s">
        <v>58</v>
      </c>
    </row>
    <row r="3331" spans="1:17" hidden="1">
      <c r="A3331" s="238">
        <v>42286</v>
      </c>
      <c r="B3331" t="s">
        <v>50</v>
      </c>
      <c r="C3331" s="1">
        <v>-15</v>
      </c>
      <c r="D3331" s="1">
        <v>1991.76</v>
      </c>
      <c r="E3331" s="42">
        <v>15</v>
      </c>
      <c r="F3331" s="241" t="s">
        <v>30</v>
      </c>
      <c r="G3331" s="242" t="s">
        <v>58</v>
      </c>
      <c r="H3331" s="243" t="s">
        <v>20</v>
      </c>
      <c r="I3331" s="13">
        <v>10</v>
      </c>
      <c r="J3331" s="14">
        <v>2015</v>
      </c>
      <c r="K3331" s="244" t="s">
        <v>53</v>
      </c>
      <c r="L3331" s="245" t="s">
        <v>52</v>
      </c>
      <c r="M3331" s="245" t="s">
        <v>23</v>
      </c>
      <c r="N3331" s="15" t="s">
        <v>28</v>
      </c>
      <c r="O3331" s="15" t="s">
        <v>29</v>
      </c>
      <c r="P3331" s="46" t="s">
        <v>161</v>
      </c>
      <c r="Q3331" s="46" t="s">
        <v>58</v>
      </c>
    </row>
    <row r="3332" spans="1:17" hidden="1">
      <c r="A3332" s="238">
        <v>42290</v>
      </c>
      <c r="B3332" t="s">
        <v>3926</v>
      </c>
      <c r="C3332" s="1">
        <v>6386.08</v>
      </c>
      <c r="D3332" s="1">
        <v>8377.84</v>
      </c>
      <c r="E3332" s="42">
        <v>-6386.08</v>
      </c>
      <c r="F3332" s="241" t="s">
        <v>18</v>
      </c>
      <c r="G3332" s="242" t="s">
        <v>58</v>
      </c>
      <c r="H3332" s="243" t="s">
        <v>20</v>
      </c>
      <c r="I3332" s="13">
        <v>10</v>
      </c>
      <c r="J3332" s="14">
        <v>2015</v>
      </c>
      <c r="K3332" s="244" t="s">
        <v>26</v>
      </c>
      <c r="L3332" s="245" t="s">
        <v>54</v>
      </c>
      <c r="M3332" s="245" t="s">
        <v>279</v>
      </c>
      <c r="N3332" s="15" t="s">
        <v>28</v>
      </c>
      <c r="O3332" s="15" t="s">
        <v>29</v>
      </c>
      <c r="P3332" s="46" t="s">
        <v>163</v>
      </c>
      <c r="Q3332" s="46" t="s">
        <v>58</v>
      </c>
    </row>
    <row r="3333" spans="1:17" hidden="1">
      <c r="A3333" s="238">
        <v>42290</v>
      </c>
      <c r="B3333" t="s">
        <v>3927</v>
      </c>
      <c r="C3333" s="1">
        <v>660</v>
      </c>
      <c r="D3333" s="1">
        <v>9037.84</v>
      </c>
      <c r="E3333" s="42">
        <v>-660</v>
      </c>
      <c r="F3333" s="241" t="s">
        <v>18</v>
      </c>
      <c r="G3333" s="242" t="s">
        <v>58</v>
      </c>
      <c r="H3333" s="243" t="s">
        <v>20</v>
      </c>
      <c r="I3333" s="13">
        <v>10</v>
      </c>
      <c r="J3333" s="14">
        <v>2015</v>
      </c>
      <c r="K3333" s="244" t="s">
        <v>21</v>
      </c>
      <c r="L3333" s="245" t="s">
        <v>22</v>
      </c>
      <c r="M3333" s="245" t="s">
        <v>23</v>
      </c>
      <c r="N3333" s="15" t="s">
        <v>20</v>
      </c>
      <c r="O3333" s="15" t="s">
        <v>24</v>
      </c>
      <c r="P3333" s="46" t="s">
        <v>171</v>
      </c>
      <c r="Q3333" s="46" t="s">
        <v>58</v>
      </c>
    </row>
    <row r="3334" spans="1:17" hidden="1">
      <c r="A3334" s="238">
        <v>42290</v>
      </c>
      <c r="B3334" t="s">
        <v>25</v>
      </c>
      <c r="C3334" s="1">
        <v>514.35</v>
      </c>
      <c r="D3334" s="1">
        <v>9552.19</v>
      </c>
      <c r="E3334" s="42">
        <v>-514.35</v>
      </c>
      <c r="F3334" s="241" t="s">
        <v>18</v>
      </c>
      <c r="G3334" s="242" t="s">
        <v>58</v>
      </c>
      <c r="H3334" s="243" t="s">
        <v>20</v>
      </c>
      <c r="I3334" s="13">
        <v>10</v>
      </c>
      <c r="J3334" s="14">
        <v>2015</v>
      </c>
      <c r="K3334" s="244" t="s">
        <v>26</v>
      </c>
      <c r="L3334" s="245" t="s">
        <v>27</v>
      </c>
      <c r="M3334" s="245" t="s">
        <v>27</v>
      </c>
      <c r="N3334" s="15" t="s">
        <v>28</v>
      </c>
      <c r="O3334" s="15" t="s">
        <v>29</v>
      </c>
      <c r="P3334" s="46" t="s">
        <v>163</v>
      </c>
      <c r="Q3334" s="46" t="s">
        <v>58</v>
      </c>
    </row>
    <row r="3335" spans="1:17" hidden="1">
      <c r="A3335" s="238">
        <v>42290</v>
      </c>
      <c r="B3335" t="s">
        <v>25</v>
      </c>
      <c r="C3335" s="1">
        <v>372.9</v>
      </c>
      <c r="D3335" s="1">
        <v>9925.09</v>
      </c>
      <c r="E3335" s="42">
        <v>-372.9</v>
      </c>
      <c r="F3335" s="241" t="s">
        <v>18</v>
      </c>
      <c r="G3335" s="242" t="s">
        <v>58</v>
      </c>
      <c r="H3335" s="243" t="s">
        <v>20</v>
      </c>
      <c r="I3335" s="13">
        <v>10</v>
      </c>
      <c r="J3335" s="14">
        <v>2015</v>
      </c>
      <c r="K3335" s="244" t="s">
        <v>26</v>
      </c>
      <c r="L3335" s="245" t="s">
        <v>27</v>
      </c>
      <c r="M3335" s="245" t="s">
        <v>27</v>
      </c>
      <c r="N3335" s="15" t="s">
        <v>28</v>
      </c>
      <c r="O3335" s="15" t="s">
        <v>29</v>
      </c>
      <c r="P3335" s="46" t="s">
        <v>163</v>
      </c>
      <c r="Q3335" s="46" t="s">
        <v>58</v>
      </c>
    </row>
    <row r="3336" spans="1:17" hidden="1">
      <c r="A3336" s="238">
        <v>42290</v>
      </c>
      <c r="B3336" t="s">
        <v>25</v>
      </c>
      <c r="C3336" s="1">
        <v>224.9</v>
      </c>
      <c r="D3336" s="1">
        <v>10149.99</v>
      </c>
      <c r="E3336" s="42">
        <v>-224.9</v>
      </c>
      <c r="F3336" s="241" t="s">
        <v>18</v>
      </c>
      <c r="G3336" s="242" t="s">
        <v>58</v>
      </c>
      <c r="H3336" s="243" t="s">
        <v>20</v>
      </c>
      <c r="I3336" s="13">
        <v>10</v>
      </c>
      <c r="J3336" s="14">
        <v>2015</v>
      </c>
      <c r="K3336" s="244" t="s">
        <v>26</v>
      </c>
      <c r="L3336" s="245" t="s">
        <v>27</v>
      </c>
      <c r="M3336" s="245" t="s">
        <v>27</v>
      </c>
      <c r="N3336" s="15" t="s">
        <v>28</v>
      </c>
      <c r="O3336" s="15" t="s">
        <v>29</v>
      </c>
      <c r="P3336" s="46" t="s">
        <v>163</v>
      </c>
      <c r="Q3336" s="46" t="s">
        <v>58</v>
      </c>
    </row>
    <row r="3337" spans="1:17" hidden="1">
      <c r="A3337" s="238">
        <v>42290</v>
      </c>
      <c r="B3337" t="s">
        <v>25</v>
      </c>
      <c r="C3337" s="1">
        <v>86.9</v>
      </c>
      <c r="D3337" s="1">
        <v>10236.89</v>
      </c>
      <c r="E3337" s="42">
        <v>-86.9</v>
      </c>
      <c r="F3337" s="241" t="s">
        <v>18</v>
      </c>
      <c r="G3337" s="242" t="s">
        <v>58</v>
      </c>
      <c r="H3337" s="243" t="s">
        <v>20</v>
      </c>
      <c r="I3337" s="13">
        <v>10</v>
      </c>
      <c r="J3337" s="14">
        <v>2015</v>
      </c>
      <c r="K3337" s="244" t="s">
        <v>26</v>
      </c>
      <c r="L3337" s="245" t="s">
        <v>27</v>
      </c>
      <c r="M3337" s="245" t="s">
        <v>27</v>
      </c>
      <c r="N3337" s="15" t="s">
        <v>28</v>
      </c>
      <c r="O3337" s="15" t="s">
        <v>29</v>
      </c>
      <c r="P3337" s="46" t="s">
        <v>163</v>
      </c>
      <c r="Q3337" s="46" t="s">
        <v>58</v>
      </c>
    </row>
    <row r="3338" spans="1:17" hidden="1">
      <c r="A3338" s="238">
        <v>42290</v>
      </c>
      <c r="B3338" t="s">
        <v>3928</v>
      </c>
      <c r="C3338" s="1">
        <v>-200</v>
      </c>
      <c r="D3338" s="1">
        <v>10036.89</v>
      </c>
      <c r="E3338" s="42">
        <v>200</v>
      </c>
      <c r="F3338" s="241" t="s">
        <v>30</v>
      </c>
      <c r="G3338" s="242" t="s">
        <v>58</v>
      </c>
      <c r="H3338" s="243" t="s">
        <v>20</v>
      </c>
      <c r="I3338" s="13">
        <v>10</v>
      </c>
      <c r="J3338" s="14">
        <v>2015</v>
      </c>
      <c r="K3338" s="244" t="s">
        <v>158</v>
      </c>
      <c r="L3338" s="245" t="s">
        <v>59</v>
      </c>
      <c r="M3338" s="245" t="s">
        <v>23</v>
      </c>
      <c r="N3338" s="15" t="s">
        <v>20</v>
      </c>
      <c r="O3338" s="15" t="s">
        <v>24</v>
      </c>
      <c r="P3338" s="46" t="s">
        <v>168</v>
      </c>
      <c r="Q3338" s="46" t="s">
        <v>58</v>
      </c>
    </row>
    <row r="3339" spans="1:17" hidden="1">
      <c r="A3339" s="238">
        <v>42290</v>
      </c>
      <c r="B3339" t="s">
        <v>3929</v>
      </c>
      <c r="C3339" s="1">
        <v>-3650.81</v>
      </c>
      <c r="D3339" s="1">
        <v>6386.08</v>
      </c>
      <c r="E3339" s="42">
        <v>3650.81</v>
      </c>
      <c r="F3339" s="241" t="s">
        <v>30</v>
      </c>
      <c r="G3339" s="242" t="s">
        <v>58</v>
      </c>
      <c r="H3339" s="243" t="s">
        <v>20</v>
      </c>
      <c r="I3339" s="13">
        <v>10</v>
      </c>
      <c r="J3339" s="14">
        <v>2015</v>
      </c>
      <c r="K3339" s="244" t="s">
        <v>19</v>
      </c>
      <c r="L3339" s="245" t="s">
        <v>59</v>
      </c>
      <c r="M3339" s="245" t="s">
        <v>23</v>
      </c>
      <c r="N3339" s="15" t="s">
        <v>20</v>
      </c>
      <c r="O3339" s="15" t="s">
        <v>24</v>
      </c>
      <c r="P3339" s="46" t="s">
        <v>60</v>
      </c>
      <c r="Q3339" s="46" t="s">
        <v>58</v>
      </c>
    </row>
    <row r="3340" spans="1:17" hidden="1">
      <c r="A3340" s="238">
        <v>42290</v>
      </c>
      <c r="B3340" t="s">
        <v>3930</v>
      </c>
      <c r="C3340" s="1">
        <v>-50</v>
      </c>
      <c r="D3340" s="1">
        <v>6336.08</v>
      </c>
      <c r="E3340" s="42">
        <v>50</v>
      </c>
      <c r="F3340" s="241" t="s">
        <v>30</v>
      </c>
      <c r="G3340" s="242" t="s">
        <v>58</v>
      </c>
      <c r="H3340" s="243" t="s">
        <v>20</v>
      </c>
      <c r="I3340" s="13">
        <v>10</v>
      </c>
      <c r="J3340" s="14">
        <v>2015</v>
      </c>
      <c r="K3340" s="244" t="s">
        <v>19</v>
      </c>
      <c r="L3340" s="245" t="s">
        <v>59</v>
      </c>
      <c r="M3340" s="245" t="s">
        <v>23</v>
      </c>
      <c r="N3340" s="15" t="s">
        <v>20</v>
      </c>
      <c r="O3340" s="15" t="s">
        <v>24</v>
      </c>
      <c r="P3340" s="46" t="s">
        <v>60</v>
      </c>
      <c r="Q3340" s="46" t="s">
        <v>58</v>
      </c>
    </row>
    <row r="3341" spans="1:17" hidden="1">
      <c r="A3341" s="238">
        <v>42290</v>
      </c>
      <c r="B3341" t="s">
        <v>3931</v>
      </c>
      <c r="C3341" s="1">
        <v>-200</v>
      </c>
      <c r="D3341" s="1">
        <v>6136.08</v>
      </c>
      <c r="E3341" s="42">
        <v>200</v>
      </c>
      <c r="F3341" s="241" t="s">
        <v>30</v>
      </c>
      <c r="G3341" s="242" t="s">
        <v>58</v>
      </c>
      <c r="H3341" s="243" t="s">
        <v>20</v>
      </c>
      <c r="I3341" s="13">
        <v>10</v>
      </c>
      <c r="J3341" s="14">
        <v>2015</v>
      </c>
      <c r="K3341" s="244" t="s">
        <v>158</v>
      </c>
      <c r="L3341" s="245" t="s">
        <v>59</v>
      </c>
      <c r="M3341" s="245" t="s">
        <v>23</v>
      </c>
      <c r="N3341" s="15" t="s">
        <v>20</v>
      </c>
      <c r="O3341" s="15" t="s">
        <v>24</v>
      </c>
      <c r="P3341" s="46" t="s">
        <v>168</v>
      </c>
      <c r="Q3341" s="46" t="s">
        <v>58</v>
      </c>
    </row>
    <row r="3342" spans="1:17" hidden="1">
      <c r="A3342" s="238">
        <v>42291</v>
      </c>
      <c r="B3342" t="s">
        <v>25</v>
      </c>
      <c r="C3342" s="1">
        <v>452.73</v>
      </c>
      <c r="D3342" s="1">
        <v>6588.81</v>
      </c>
      <c r="E3342" s="42">
        <v>-452.73</v>
      </c>
      <c r="F3342" s="241" t="s">
        <v>18</v>
      </c>
      <c r="G3342" s="242" t="s">
        <v>58</v>
      </c>
      <c r="H3342" s="243" t="s">
        <v>20</v>
      </c>
      <c r="I3342" s="13">
        <v>10</v>
      </c>
      <c r="J3342" s="14">
        <v>2015</v>
      </c>
      <c r="K3342" s="244" t="s">
        <v>26</v>
      </c>
      <c r="L3342" s="245" t="s">
        <v>27</v>
      </c>
      <c r="M3342" s="245" t="s">
        <v>27</v>
      </c>
      <c r="N3342" s="15" t="s">
        <v>28</v>
      </c>
      <c r="O3342" s="15" t="s">
        <v>29</v>
      </c>
      <c r="P3342" s="46" t="s">
        <v>163</v>
      </c>
      <c r="Q3342" s="46" t="s">
        <v>58</v>
      </c>
    </row>
    <row r="3343" spans="1:17" hidden="1">
      <c r="A3343" s="238">
        <v>42291</v>
      </c>
      <c r="B3343" t="s">
        <v>3932</v>
      </c>
      <c r="C3343" s="1">
        <v>130</v>
      </c>
      <c r="D3343" s="1">
        <v>6718.81</v>
      </c>
      <c r="E3343" s="42">
        <v>-130</v>
      </c>
      <c r="F3343" s="241" t="s">
        <v>18</v>
      </c>
      <c r="G3343" s="242" t="s">
        <v>58</v>
      </c>
      <c r="H3343" s="243" t="s">
        <v>20</v>
      </c>
      <c r="I3343" s="13">
        <v>10</v>
      </c>
      <c r="J3343" s="14">
        <v>2015</v>
      </c>
      <c r="K3343" s="244" t="s">
        <v>21</v>
      </c>
      <c r="L3343" s="245" t="s">
        <v>22</v>
      </c>
      <c r="M3343" s="245" t="s">
        <v>23</v>
      </c>
      <c r="N3343" s="15" t="s">
        <v>20</v>
      </c>
      <c r="O3343" s="15" t="s">
        <v>24</v>
      </c>
      <c r="P3343" s="46" t="s">
        <v>171</v>
      </c>
      <c r="Q3343" s="46" t="s">
        <v>58</v>
      </c>
    </row>
    <row r="3344" spans="1:17" hidden="1">
      <c r="A3344" s="238">
        <v>42291</v>
      </c>
      <c r="B3344" t="s">
        <v>3933</v>
      </c>
      <c r="C3344" s="1">
        <v>-3200</v>
      </c>
      <c r="D3344" s="1">
        <v>3518.81</v>
      </c>
      <c r="E3344" s="42">
        <v>3200</v>
      </c>
      <c r="F3344" s="241" t="s">
        <v>30</v>
      </c>
      <c r="G3344" s="242" t="s">
        <v>58</v>
      </c>
      <c r="H3344" s="243" t="s">
        <v>20</v>
      </c>
      <c r="I3344" s="13">
        <v>10</v>
      </c>
      <c r="J3344" s="14">
        <v>2015</v>
      </c>
      <c r="K3344" s="244" t="s">
        <v>31</v>
      </c>
      <c r="L3344" s="245" t="s">
        <v>174</v>
      </c>
      <c r="M3344" s="245" t="s">
        <v>23</v>
      </c>
      <c r="N3344" s="15" t="s">
        <v>28</v>
      </c>
      <c r="O3344" s="15" t="s">
        <v>24</v>
      </c>
      <c r="P3344" s="46" t="s">
        <v>161</v>
      </c>
      <c r="Q3344" s="46" t="s">
        <v>58</v>
      </c>
    </row>
    <row r="3345" spans="1:17" hidden="1">
      <c r="A3345" s="238">
        <v>42291</v>
      </c>
      <c r="B3345" t="s">
        <v>3934</v>
      </c>
      <c r="C3345" s="1">
        <v>-437.09</v>
      </c>
      <c r="D3345" s="1">
        <v>3081.72</v>
      </c>
      <c r="E3345" s="42">
        <v>437.09</v>
      </c>
      <c r="F3345" s="241" t="s">
        <v>30</v>
      </c>
      <c r="G3345" s="242" t="s">
        <v>58</v>
      </c>
      <c r="H3345" s="243" t="s">
        <v>20</v>
      </c>
      <c r="I3345" s="13">
        <v>10</v>
      </c>
      <c r="J3345" s="14">
        <v>2015</v>
      </c>
      <c r="K3345" s="244" t="s">
        <v>158</v>
      </c>
      <c r="L3345" s="245" t="s">
        <v>59</v>
      </c>
      <c r="M3345" s="245" t="s">
        <v>23</v>
      </c>
      <c r="N3345" s="15" t="s">
        <v>20</v>
      </c>
      <c r="O3345" s="15" t="s">
        <v>24</v>
      </c>
      <c r="P3345" s="46" t="s">
        <v>168</v>
      </c>
      <c r="Q3345" s="46" t="s">
        <v>58</v>
      </c>
    </row>
    <row r="3346" spans="1:17" hidden="1">
      <c r="A3346" s="238">
        <v>42291</v>
      </c>
      <c r="B3346" t="s">
        <v>3935</v>
      </c>
      <c r="C3346" s="1">
        <v>-880.9</v>
      </c>
      <c r="D3346" s="1">
        <v>2200.8200000000002</v>
      </c>
      <c r="E3346" s="42">
        <v>880.9</v>
      </c>
      <c r="F3346" s="241" t="s">
        <v>30</v>
      </c>
      <c r="G3346" s="242" t="s">
        <v>58</v>
      </c>
      <c r="H3346" s="243" t="s">
        <v>20</v>
      </c>
      <c r="I3346" s="13">
        <v>10</v>
      </c>
      <c r="J3346" s="14">
        <v>2015</v>
      </c>
      <c r="K3346" s="244" t="s">
        <v>175</v>
      </c>
      <c r="L3346" s="245" t="s">
        <v>3883</v>
      </c>
      <c r="M3346" s="245" t="s">
        <v>296</v>
      </c>
      <c r="N3346" s="15" t="s">
        <v>28</v>
      </c>
      <c r="O3346" s="15" t="s">
        <v>29</v>
      </c>
      <c r="P3346" s="46" t="s">
        <v>161</v>
      </c>
      <c r="Q3346" s="46" t="s">
        <v>58</v>
      </c>
    </row>
    <row r="3347" spans="1:17" hidden="1">
      <c r="A3347" s="238">
        <v>42291</v>
      </c>
      <c r="B3347" t="s">
        <v>69</v>
      </c>
      <c r="C3347" s="1">
        <v>-455.2</v>
      </c>
      <c r="D3347" s="1">
        <v>1745.62</v>
      </c>
      <c r="E3347" s="42">
        <v>455.2</v>
      </c>
      <c r="F3347" s="241" t="s">
        <v>30</v>
      </c>
      <c r="G3347" s="242" t="s">
        <v>58</v>
      </c>
      <c r="H3347" s="243" t="s">
        <v>20</v>
      </c>
      <c r="I3347" s="13">
        <v>10</v>
      </c>
      <c r="J3347" s="14">
        <v>2015</v>
      </c>
      <c r="K3347" s="244" t="s">
        <v>70</v>
      </c>
      <c r="L3347" s="245" t="s">
        <v>3876</v>
      </c>
      <c r="M3347" s="245" t="s">
        <v>281</v>
      </c>
      <c r="N3347" s="15" t="s">
        <v>28</v>
      </c>
      <c r="O3347" s="15" t="s">
        <v>29</v>
      </c>
      <c r="P3347" s="46" t="s">
        <v>161</v>
      </c>
      <c r="Q3347" s="46" t="s">
        <v>58</v>
      </c>
    </row>
    <row r="3348" spans="1:17" hidden="1">
      <c r="A3348" s="238">
        <v>42291</v>
      </c>
      <c r="B3348" t="s">
        <v>69</v>
      </c>
      <c r="C3348" s="1">
        <v>-425.04</v>
      </c>
      <c r="D3348" s="1">
        <v>1320.58</v>
      </c>
      <c r="E3348" s="42">
        <v>425.04</v>
      </c>
      <c r="F3348" s="241" t="s">
        <v>30</v>
      </c>
      <c r="G3348" s="242" t="s">
        <v>58</v>
      </c>
      <c r="H3348" s="243" t="s">
        <v>20</v>
      </c>
      <c r="I3348" s="13">
        <v>10</v>
      </c>
      <c r="J3348" s="14">
        <v>2015</v>
      </c>
      <c r="K3348" s="244" t="s">
        <v>70</v>
      </c>
      <c r="L3348" s="245" t="s">
        <v>71</v>
      </c>
      <c r="M3348" s="245" t="s">
        <v>299</v>
      </c>
      <c r="N3348" s="15" t="s">
        <v>28</v>
      </c>
      <c r="O3348" s="15" t="s">
        <v>29</v>
      </c>
      <c r="P3348" s="46" t="s">
        <v>161</v>
      </c>
      <c r="Q3348" s="46" t="s">
        <v>58</v>
      </c>
    </row>
    <row r="3349" spans="1:17" hidden="1">
      <c r="A3349" s="238">
        <v>42291</v>
      </c>
      <c r="B3349" t="s">
        <v>69</v>
      </c>
      <c r="C3349" s="1">
        <v>-360.33</v>
      </c>
      <c r="D3349" s="1">
        <v>960.25</v>
      </c>
      <c r="E3349" s="42">
        <v>360.33</v>
      </c>
      <c r="F3349" s="241" t="s">
        <v>30</v>
      </c>
      <c r="G3349" s="242" t="s">
        <v>58</v>
      </c>
      <c r="H3349" s="243" t="s">
        <v>20</v>
      </c>
      <c r="I3349" s="13">
        <v>10</v>
      </c>
      <c r="J3349" s="14">
        <v>2015</v>
      </c>
      <c r="K3349" s="244" t="s">
        <v>70</v>
      </c>
      <c r="L3349" s="245" t="s">
        <v>177</v>
      </c>
      <c r="M3349" s="245" t="s">
        <v>299</v>
      </c>
      <c r="N3349" s="15" t="s">
        <v>28</v>
      </c>
      <c r="O3349" s="15" t="s">
        <v>29</v>
      </c>
      <c r="P3349" s="46" t="s">
        <v>161</v>
      </c>
      <c r="Q3349" s="46" t="s">
        <v>58</v>
      </c>
    </row>
    <row r="3350" spans="1:17" hidden="1">
      <c r="A3350" s="238">
        <v>42291</v>
      </c>
      <c r="B3350" t="s">
        <v>50</v>
      </c>
      <c r="C3350" s="1">
        <v>-45</v>
      </c>
      <c r="D3350" s="1">
        <v>915.25</v>
      </c>
      <c r="E3350" s="42">
        <v>45</v>
      </c>
      <c r="F3350" s="241" t="s">
        <v>30</v>
      </c>
      <c r="G3350" s="242" t="s">
        <v>58</v>
      </c>
      <c r="H3350" s="243" t="s">
        <v>20</v>
      </c>
      <c r="I3350" s="13">
        <v>10</v>
      </c>
      <c r="J3350" s="14">
        <v>2015</v>
      </c>
      <c r="K3350" s="244" t="s">
        <v>51</v>
      </c>
      <c r="L3350" s="245" t="s">
        <v>52</v>
      </c>
      <c r="M3350" s="245" t="s">
        <v>23</v>
      </c>
      <c r="N3350" s="15" t="s">
        <v>28</v>
      </c>
      <c r="O3350" s="15" t="s">
        <v>29</v>
      </c>
      <c r="P3350" s="46" t="s">
        <v>161</v>
      </c>
      <c r="Q3350" s="46" t="s">
        <v>58</v>
      </c>
    </row>
    <row r="3351" spans="1:17" hidden="1">
      <c r="A3351" s="238">
        <v>42291</v>
      </c>
      <c r="B3351" t="s">
        <v>50</v>
      </c>
      <c r="C3351" s="1">
        <v>-15</v>
      </c>
      <c r="D3351" s="1">
        <v>900.25</v>
      </c>
      <c r="E3351" s="42">
        <v>15</v>
      </c>
      <c r="F3351" s="241" t="s">
        <v>30</v>
      </c>
      <c r="G3351" s="242" t="s">
        <v>58</v>
      </c>
      <c r="H3351" s="243" t="s">
        <v>20</v>
      </c>
      <c r="I3351" s="13">
        <v>10</v>
      </c>
      <c r="J3351" s="14">
        <v>2015</v>
      </c>
      <c r="K3351" s="244" t="s">
        <v>53</v>
      </c>
      <c r="L3351" s="245" t="s">
        <v>52</v>
      </c>
      <c r="M3351" s="245" t="s">
        <v>23</v>
      </c>
      <c r="N3351" s="15" t="s">
        <v>28</v>
      </c>
      <c r="O3351" s="15" t="s">
        <v>29</v>
      </c>
      <c r="P3351" s="46" t="s">
        <v>161</v>
      </c>
      <c r="Q3351" s="46" t="s">
        <v>58</v>
      </c>
    </row>
    <row r="3352" spans="1:17" hidden="1">
      <c r="A3352" s="238">
        <v>42292</v>
      </c>
      <c r="B3352" t="s">
        <v>25</v>
      </c>
      <c r="C3352" s="1">
        <v>746.57</v>
      </c>
      <c r="D3352" s="1">
        <v>1646.82</v>
      </c>
      <c r="E3352" s="42">
        <v>-746.57</v>
      </c>
      <c r="F3352" s="241" t="s">
        <v>18</v>
      </c>
      <c r="G3352" s="242" t="s">
        <v>58</v>
      </c>
      <c r="H3352" s="243" t="s">
        <v>20</v>
      </c>
      <c r="I3352" s="13">
        <v>10</v>
      </c>
      <c r="J3352" s="14">
        <v>2015</v>
      </c>
      <c r="K3352" s="244" t="s">
        <v>26</v>
      </c>
      <c r="L3352" s="245" t="s">
        <v>27</v>
      </c>
      <c r="M3352" s="245" t="s">
        <v>27</v>
      </c>
      <c r="N3352" s="15" t="s">
        <v>28</v>
      </c>
      <c r="O3352" s="15" t="s">
        <v>29</v>
      </c>
      <c r="P3352" s="46" t="s">
        <v>163</v>
      </c>
      <c r="Q3352" s="46" t="s">
        <v>58</v>
      </c>
    </row>
    <row r="3353" spans="1:17" hidden="1">
      <c r="A3353" s="238">
        <v>42292</v>
      </c>
      <c r="B3353" t="s">
        <v>3936</v>
      </c>
      <c r="C3353" s="1">
        <v>100</v>
      </c>
      <c r="D3353" s="1">
        <v>1746.82</v>
      </c>
      <c r="E3353" s="42">
        <v>-100</v>
      </c>
      <c r="F3353" s="241" t="s">
        <v>18</v>
      </c>
      <c r="G3353" s="242" t="s">
        <v>58</v>
      </c>
      <c r="H3353" s="243" t="s">
        <v>20</v>
      </c>
      <c r="I3353" s="13">
        <v>10</v>
      </c>
      <c r="J3353" s="14">
        <v>2015</v>
      </c>
      <c r="K3353" s="244" t="s">
        <v>21</v>
      </c>
      <c r="L3353" s="245" t="s">
        <v>22</v>
      </c>
      <c r="M3353" s="245" t="s">
        <v>23</v>
      </c>
      <c r="N3353" s="15" t="s">
        <v>20</v>
      </c>
      <c r="O3353" s="15" t="s">
        <v>24</v>
      </c>
      <c r="P3353" s="46" t="s">
        <v>171</v>
      </c>
      <c r="Q3353" s="46" t="s">
        <v>58</v>
      </c>
    </row>
    <row r="3354" spans="1:17" hidden="1">
      <c r="A3354" s="238">
        <v>42292</v>
      </c>
      <c r="B3354" t="s">
        <v>3937</v>
      </c>
      <c r="C3354" s="1">
        <v>-300</v>
      </c>
      <c r="D3354" s="1">
        <v>1446.82</v>
      </c>
      <c r="E3354" s="42">
        <v>300</v>
      </c>
      <c r="F3354" s="241" t="s">
        <v>30</v>
      </c>
      <c r="G3354" s="242" t="s">
        <v>58</v>
      </c>
      <c r="H3354" s="243" t="s">
        <v>20</v>
      </c>
      <c r="I3354" s="13">
        <v>10</v>
      </c>
      <c r="J3354" s="14">
        <v>2015</v>
      </c>
      <c r="K3354" s="244" t="s">
        <v>19</v>
      </c>
      <c r="L3354" s="245" t="s">
        <v>59</v>
      </c>
      <c r="M3354" s="245" t="s">
        <v>23</v>
      </c>
      <c r="N3354" s="15" t="s">
        <v>20</v>
      </c>
      <c r="O3354" s="15" t="s">
        <v>24</v>
      </c>
      <c r="P3354" s="46" t="s">
        <v>60</v>
      </c>
      <c r="Q3354" s="46" t="s">
        <v>58</v>
      </c>
    </row>
    <row r="3355" spans="1:17" hidden="1">
      <c r="A3355" s="238">
        <v>42292</v>
      </c>
      <c r="B3355" t="s">
        <v>3938</v>
      </c>
      <c r="C3355" s="1">
        <v>-200</v>
      </c>
      <c r="D3355" s="1">
        <v>1246.82</v>
      </c>
      <c r="E3355" s="42">
        <v>200</v>
      </c>
      <c r="F3355" s="241" t="s">
        <v>30</v>
      </c>
      <c r="G3355" s="242" t="s">
        <v>58</v>
      </c>
      <c r="H3355" s="243" t="s">
        <v>20</v>
      </c>
      <c r="I3355" s="13">
        <v>10</v>
      </c>
      <c r="J3355" s="14">
        <v>2015</v>
      </c>
      <c r="K3355" s="244" t="s">
        <v>100</v>
      </c>
      <c r="L3355" s="245" t="s">
        <v>101</v>
      </c>
      <c r="M3355" s="245" t="s">
        <v>23</v>
      </c>
      <c r="N3355" s="15" t="s">
        <v>28</v>
      </c>
      <c r="O3355" s="15" t="s">
        <v>24</v>
      </c>
      <c r="P3355" s="46" t="s">
        <v>2191</v>
      </c>
      <c r="Q3355" s="46" t="s">
        <v>58</v>
      </c>
    </row>
    <row r="3356" spans="1:17" hidden="1">
      <c r="A3356" s="238">
        <v>42293</v>
      </c>
      <c r="B3356" t="s">
        <v>25</v>
      </c>
      <c r="C3356" s="1">
        <v>211.83</v>
      </c>
      <c r="D3356" s="1">
        <v>1458.65</v>
      </c>
      <c r="E3356" s="42">
        <v>-211.83</v>
      </c>
      <c r="F3356" s="241" t="s">
        <v>18</v>
      </c>
      <c r="G3356" s="242" t="s">
        <v>58</v>
      </c>
      <c r="H3356" s="243" t="s">
        <v>20</v>
      </c>
      <c r="I3356" s="13">
        <v>10</v>
      </c>
      <c r="J3356" s="14">
        <v>2015</v>
      </c>
      <c r="K3356" s="244" t="s">
        <v>26</v>
      </c>
      <c r="L3356" s="245" t="s">
        <v>27</v>
      </c>
      <c r="M3356" s="245" t="s">
        <v>27</v>
      </c>
      <c r="N3356" s="15" t="s">
        <v>28</v>
      </c>
      <c r="O3356" s="15" t="s">
        <v>29</v>
      </c>
      <c r="P3356" s="46" t="s">
        <v>163</v>
      </c>
      <c r="Q3356" s="46" t="s">
        <v>58</v>
      </c>
    </row>
    <row r="3357" spans="1:17" hidden="1">
      <c r="A3357" s="238">
        <v>42293</v>
      </c>
      <c r="B3357" t="s">
        <v>3939</v>
      </c>
      <c r="C3357" s="1">
        <v>60</v>
      </c>
      <c r="D3357" s="1">
        <v>1518.65</v>
      </c>
      <c r="E3357" s="42">
        <v>-60</v>
      </c>
      <c r="F3357" s="241" t="s">
        <v>18</v>
      </c>
      <c r="G3357" s="242" t="s">
        <v>58</v>
      </c>
      <c r="H3357" s="243" t="s">
        <v>20</v>
      </c>
      <c r="I3357" s="13">
        <v>10</v>
      </c>
      <c r="J3357" s="14">
        <v>2015</v>
      </c>
      <c r="K3357" s="244" t="s">
        <v>21</v>
      </c>
      <c r="L3357" s="245" t="s">
        <v>22</v>
      </c>
      <c r="M3357" s="245" t="s">
        <v>23</v>
      </c>
      <c r="N3357" s="15" t="s">
        <v>20</v>
      </c>
      <c r="O3357" s="15" t="s">
        <v>24</v>
      </c>
      <c r="P3357" s="46" t="s">
        <v>171</v>
      </c>
      <c r="Q3357" s="46" t="s">
        <v>58</v>
      </c>
    </row>
    <row r="3358" spans="1:17" hidden="1">
      <c r="A3358" s="238">
        <v>42293</v>
      </c>
      <c r="B3358" t="s">
        <v>3940</v>
      </c>
      <c r="C3358" s="1">
        <v>19.899999999999999</v>
      </c>
      <c r="D3358" s="1">
        <v>1538.55</v>
      </c>
      <c r="E3358" s="42">
        <v>-19.899999999999999</v>
      </c>
      <c r="F3358" s="241" t="s">
        <v>18</v>
      </c>
      <c r="G3358" s="242" t="s">
        <v>58</v>
      </c>
      <c r="H3358" s="243" t="s">
        <v>20</v>
      </c>
      <c r="I3358" s="13">
        <v>10</v>
      </c>
      <c r="J3358" s="14">
        <v>2015</v>
      </c>
      <c r="K3358" s="244" t="s">
        <v>26</v>
      </c>
      <c r="L3358" s="245" t="s">
        <v>27</v>
      </c>
      <c r="M3358" s="245" t="s">
        <v>27</v>
      </c>
      <c r="N3358" s="15" t="s">
        <v>28</v>
      </c>
      <c r="O3358" s="15" t="s">
        <v>29</v>
      </c>
      <c r="P3358" s="46" t="s">
        <v>163</v>
      </c>
      <c r="Q3358" s="46" t="s">
        <v>58</v>
      </c>
    </row>
    <row r="3359" spans="1:17" hidden="1">
      <c r="A3359" s="238">
        <v>42296</v>
      </c>
      <c r="B3359" t="s">
        <v>25</v>
      </c>
      <c r="C3359" s="1">
        <v>848.09</v>
      </c>
      <c r="D3359" s="1">
        <v>2386.64</v>
      </c>
      <c r="E3359" s="42">
        <v>-848.09</v>
      </c>
      <c r="F3359" s="241" t="s">
        <v>18</v>
      </c>
      <c r="G3359" s="242" t="s">
        <v>58</v>
      </c>
      <c r="H3359" s="243" t="s">
        <v>20</v>
      </c>
      <c r="I3359" s="13">
        <v>10</v>
      </c>
      <c r="J3359" s="14">
        <v>2015</v>
      </c>
      <c r="K3359" s="244" t="s">
        <v>26</v>
      </c>
      <c r="L3359" s="245" t="s">
        <v>27</v>
      </c>
      <c r="M3359" s="245" t="s">
        <v>27</v>
      </c>
      <c r="N3359" s="15" t="s">
        <v>28</v>
      </c>
      <c r="O3359" s="15" t="s">
        <v>29</v>
      </c>
      <c r="P3359" s="46" t="s">
        <v>163</v>
      </c>
      <c r="Q3359" s="46" t="s">
        <v>58</v>
      </c>
    </row>
    <row r="3360" spans="1:17" hidden="1">
      <c r="A3360" s="238">
        <v>42296</v>
      </c>
      <c r="B3360" t="s">
        <v>3941</v>
      </c>
      <c r="C3360" s="1">
        <v>830.63</v>
      </c>
      <c r="D3360" s="1">
        <v>3217.27</v>
      </c>
      <c r="E3360" s="42">
        <v>-830.63</v>
      </c>
      <c r="F3360" s="241" t="s">
        <v>18</v>
      </c>
      <c r="G3360" s="242" t="s">
        <v>58</v>
      </c>
      <c r="H3360" s="243" t="s">
        <v>20</v>
      </c>
      <c r="I3360" s="13">
        <v>10</v>
      </c>
      <c r="J3360" s="14">
        <v>2015</v>
      </c>
      <c r="K3360" s="244" t="s">
        <v>26</v>
      </c>
      <c r="L3360" s="245" t="s">
        <v>165</v>
      </c>
      <c r="M3360" s="245" t="s">
        <v>270</v>
      </c>
      <c r="N3360" s="15" t="s">
        <v>28</v>
      </c>
      <c r="O3360" s="15" t="s">
        <v>29</v>
      </c>
      <c r="P3360" s="46" t="s">
        <v>163</v>
      </c>
      <c r="Q3360" s="46" t="s">
        <v>58</v>
      </c>
    </row>
    <row r="3361" spans="1:17" hidden="1">
      <c r="A3361" s="238">
        <v>42296</v>
      </c>
      <c r="B3361" t="s">
        <v>25</v>
      </c>
      <c r="C3361" s="1">
        <v>323.06</v>
      </c>
      <c r="D3361" s="1">
        <v>3540.33</v>
      </c>
      <c r="E3361" s="42">
        <v>-323.06</v>
      </c>
      <c r="F3361" s="241" t="s">
        <v>18</v>
      </c>
      <c r="G3361" s="242" t="s">
        <v>58</v>
      </c>
      <c r="H3361" s="243" t="s">
        <v>20</v>
      </c>
      <c r="I3361" s="13">
        <v>10</v>
      </c>
      <c r="J3361" s="14">
        <v>2015</v>
      </c>
      <c r="K3361" s="244" t="s">
        <v>26</v>
      </c>
      <c r="L3361" s="245" t="s">
        <v>27</v>
      </c>
      <c r="M3361" s="245" t="s">
        <v>27</v>
      </c>
      <c r="N3361" s="15" t="s">
        <v>28</v>
      </c>
      <c r="O3361" s="15" t="s">
        <v>29</v>
      </c>
      <c r="P3361" s="46" t="s">
        <v>163</v>
      </c>
      <c r="Q3361" s="46" t="s">
        <v>58</v>
      </c>
    </row>
    <row r="3362" spans="1:17" hidden="1">
      <c r="A3362" s="238">
        <v>42296</v>
      </c>
      <c r="B3362" t="s">
        <v>3942</v>
      </c>
      <c r="C3362" s="1">
        <v>133.53</v>
      </c>
      <c r="D3362" s="1">
        <v>3673.86</v>
      </c>
      <c r="E3362" s="42">
        <v>-133.53</v>
      </c>
      <c r="F3362" s="241" t="s">
        <v>18</v>
      </c>
      <c r="G3362" s="242" t="s">
        <v>58</v>
      </c>
      <c r="H3362" s="243" t="s">
        <v>20</v>
      </c>
      <c r="I3362" s="13">
        <v>10</v>
      </c>
      <c r="J3362" s="14">
        <v>2015</v>
      </c>
      <c r="K3362" s="244" t="s">
        <v>26</v>
      </c>
      <c r="L3362" s="245" t="s">
        <v>162</v>
      </c>
      <c r="M3362" s="245" t="s">
        <v>264</v>
      </c>
      <c r="N3362" s="15" t="s">
        <v>28</v>
      </c>
      <c r="O3362" s="15" t="s">
        <v>29</v>
      </c>
      <c r="P3362" s="46" t="s">
        <v>163</v>
      </c>
      <c r="Q3362" s="46" t="s">
        <v>58</v>
      </c>
    </row>
    <row r="3363" spans="1:17" hidden="1">
      <c r="A3363" s="238">
        <v>42296</v>
      </c>
      <c r="B3363" t="s">
        <v>25</v>
      </c>
      <c r="C3363" s="1">
        <v>44.96</v>
      </c>
      <c r="D3363" s="1">
        <v>3718.82</v>
      </c>
      <c r="E3363" s="42">
        <v>-44.96</v>
      </c>
      <c r="F3363" s="241" t="s">
        <v>18</v>
      </c>
      <c r="G3363" s="242" t="s">
        <v>58</v>
      </c>
      <c r="H3363" s="243" t="s">
        <v>20</v>
      </c>
      <c r="I3363" s="13">
        <v>10</v>
      </c>
      <c r="J3363" s="14">
        <v>2015</v>
      </c>
      <c r="K3363" s="244" t="s">
        <v>26</v>
      </c>
      <c r="L3363" s="245" t="s">
        <v>27</v>
      </c>
      <c r="M3363" s="245" t="s">
        <v>27</v>
      </c>
      <c r="N3363" s="15" t="s">
        <v>28</v>
      </c>
      <c r="O3363" s="15" t="s">
        <v>29</v>
      </c>
      <c r="P3363" s="46" t="s">
        <v>163</v>
      </c>
      <c r="Q3363" s="46" t="s">
        <v>58</v>
      </c>
    </row>
    <row r="3364" spans="1:17" hidden="1">
      <c r="A3364" s="238">
        <v>42296</v>
      </c>
      <c r="B3364" t="s">
        <v>3943</v>
      </c>
      <c r="C3364" s="1">
        <v>-1900</v>
      </c>
      <c r="D3364" s="1">
        <v>1818.82</v>
      </c>
      <c r="E3364" s="42">
        <v>1900</v>
      </c>
      <c r="F3364" s="241" t="s">
        <v>30</v>
      </c>
      <c r="G3364" s="242" t="s">
        <v>58</v>
      </c>
      <c r="H3364" s="243" t="s">
        <v>20</v>
      </c>
      <c r="I3364" s="13">
        <v>10</v>
      </c>
      <c r="J3364" s="14">
        <v>2015</v>
      </c>
      <c r="K3364" s="244" t="s">
        <v>158</v>
      </c>
      <c r="L3364" s="245" t="s">
        <v>59</v>
      </c>
      <c r="M3364" s="245" t="s">
        <v>23</v>
      </c>
      <c r="N3364" s="15" t="s">
        <v>20</v>
      </c>
      <c r="O3364" s="15" t="s">
        <v>24</v>
      </c>
      <c r="P3364" s="46" t="s">
        <v>168</v>
      </c>
      <c r="Q3364" s="46" t="s">
        <v>58</v>
      </c>
    </row>
    <row r="3365" spans="1:17" hidden="1">
      <c r="A3365" s="238">
        <v>42297</v>
      </c>
      <c r="B3365" t="s">
        <v>3944</v>
      </c>
      <c r="C3365" s="1">
        <v>3798.74</v>
      </c>
      <c r="D3365" s="1">
        <v>5617.56</v>
      </c>
      <c r="E3365" s="42">
        <v>-3798.74</v>
      </c>
      <c r="F3365" s="241" t="s">
        <v>18</v>
      </c>
      <c r="G3365" s="242" t="s">
        <v>58</v>
      </c>
      <c r="H3365" s="243" t="s">
        <v>20</v>
      </c>
      <c r="I3365" s="13">
        <v>10</v>
      </c>
      <c r="J3365" s="14">
        <v>2015</v>
      </c>
      <c r="K3365" s="244" t="s">
        <v>26</v>
      </c>
      <c r="L3365" s="245" t="s">
        <v>54</v>
      </c>
      <c r="M3365" s="245" t="s">
        <v>279</v>
      </c>
      <c r="N3365" s="15" t="s">
        <v>28</v>
      </c>
      <c r="O3365" s="15" t="s">
        <v>29</v>
      </c>
      <c r="P3365" s="46" t="s">
        <v>163</v>
      </c>
      <c r="Q3365" s="46" t="s">
        <v>58</v>
      </c>
    </row>
    <row r="3366" spans="1:17" hidden="1">
      <c r="A3366" s="238">
        <v>42297</v>
      </c>
      <c r="B3366" t="s">
        <v>3945</v>
      </c>
      <c r="C3366" s="1">
        <v>427.61</v>
      </c>
      <c r="D3366" s="1">
        <v>6045.17</v>
      </c>
      <c r="E3366" s="42">
        <v>-427.61</v>
      </c>
      <c r="F3366" s="241" t="s">
        <v>18</v>
      </c>
      <c r="G3366" s="242" t="s">
        <v>58</v>
      </c>
      <c r="H3366" s="243" t="s">
        <v>20</v>
      </c>
      <c r="I3366" s="13">
        <v>10</v>
      </c>
      <c r="J3366" s="14">
        <v>2015</v>
      </c>
      <c r="K3366" s="244" t="s">
        <v>21</v>
      </c>
      <c r="L3366" s="245" t="s">
        <v>22</v>
      </c>
      <c r="M3366" s="245" t="s">
        <v>23</v>
      </c>
      <c r="N3366" s="15" t="s">
        <v>20</v>
      </c>
      <c r="O3366" s="15" t="s">
        <v>24</v>
      </c>
      <c r="P3366" s="46" t="s">
        <v>171</v>
      </c>
      <c r="Q3366" s="46" t="s">
        <v>58</v>
      </c>
    </row>
    <row r="3367" spans="1:17" hidden="1">
      <c r="A3367" s="238">
        <v>42297</v>
      </c>
      <c r="B3367" t="s">
        <v>25</v>
      </c>
      <c r="C3367" s="1">
        <v>424.48</v>
      </c>
      <c r="D3367" s="1">
        <v>6469.65</v>
      </c>
      <c r="E3367" s="42">
        <v>-424.48</v>
      </c>
      <c r="F3367" s="241" t="s">
        <v>18</v>
      </c>
      <c r="G3367" s="242" t="s">
        <v>58</v>
      </c>
      <c r="H3367" s="243" t="s">
        <v>20</v>
      </c>
      <c r="I3367" s="13">
        <v>10</v>
      </c>
      <c r="J3367" s="14">
        <v>2015</v>
      </c>
      <c r="K3367" s="244" t="s">
        <v>26</v>
      </c>
      <c r="L3367" s="245" t="s">
        <v>27</v>
      </c>
      <c r="M3367" s="245" t="s">
        <v>27</v>
      </c>
      <c r="N3367" s="15" t="s">
        <v>28</v>
      </c>
      <c r="O3367" s="15" t="s">
        <v>29</v>
      </c>
      <c r="P3367" s="46" t="s">
        <v>163</v>
      </c>
      <c r="Q3367" s="46" t="s">
        <v>58</v>
      </c>
    </row>
    <row r="3368" spans="1:17" hidden="1">
      <c r="A3368" s="238">
        <v>42297</v>
      </c>
      <c r="B3368" t="s">
        <v>3946</v>
      </c>
      <c r="C3368" s="1">
        <v>62</v>
      </c>
      <c r="D3368" s="1">
        <v>6531.65</v>
      </c>
      <c r="E3368" s="42">
        <v>-62</v>
      </c>
      <c r="F3368" s="241" t="s">
        <v>18</v>
      </c>
      <c r="G3368" s="242" t="s">
        <v>58</v>
      </c>
      <c r="H3368" s="243" t="s">
        <v>20</v>
      </c>
      <c r="I3368" s="13">
        <v>10</v>
      </c>
      <c r="J3368" s="14">
        <v>2015</v>
      </c>
      <c r="K3368" s="244" t="s">
        <v>26</v>
      </c>
      <c r="L3368" s="245" t="s">
        <v>27</v>
      </c>
      <c r="M3368" s="245" t="s">
        <v>27</v>
      </c>
      <c r="N3368" s="15" t="s">
        <v>28</v>
      </c>
      <c r="O3368" s="15" t="s">
        <v>29</v>
      </c>
      <c r="P3368" s="46" t="s">
        <v>163</v>
      </c>
      <c r="Q3368" s="46" t="s">
        <v>58</v>
      </c>
    </row>
    <row r="3369" spans="1:17" hidden="1">
      <c r="A3369" s="238">
        <v>42297</v>
      </c>
      <c r="B3369" t="s">
        <v>3947</v>
      </c>
      <c r="C3369" s="1">
        <v>-5000</v>
      </c>
      <c r="D3369" s="1">
        <v>1531.65</v>
      </c>
      <c r="E3369" s="42">
        <v>5000</v>
      </c>
      <c r="F3369" s="241" t="s">
        <v>30</v>
      </c>
      <c r="G3369" s="242" t="s">
        <v>58</v>
      </c>
      <c r="H3369" s="243" t="s">
        <v>20</v>
      </c>
      <c r="I3369" s="13">
        <v>10</v>
      </c>
      <c r="J3369" s="14">
        <v>2015</v>
      </c>
      <c r="K3369" s="244" t="s">
        <v>31</v>
      </c>
      <c r="L3369" s="245" t="s">
        <v>174</v>
      </c>
      <c r="M3369" s="245" t="s">
        <v>23</v>
      </c>
      <c r="N3369" s="15" t="s">
        <v>28</v>
      </c>
      <c r="O3369" s="15" t="s">
        <v>24</v>
      </c>
      <c r="P3369" s="46" t="s">
        <v>161</v>
      </c>
      <c r="Q3369" s="46" t="s">
        <v>58</v>
      </c>
    </row>
    <row r="3370" spans="1:17" hidden="1">
      <c r="A3370" s="238">
        <v>42297</v>
      </c>
      <c r="B3370" t="s">
        <v>69</v>
      </c>
      <c r="C3370" s="1">
        <v>-460.24</v>
      </c>
      <c r="D3370" s="1">
        <v>1071.4100000000001</v>
      </c>
      <c r="E3370" s="42">
        <v>460.24</v>
      </c>
      <c r="F3370" s="241" t="s">
        <v>30</v>
      </c>
      <c r="G3370" s="242" t="s">
        <v>58</v>
      </c>
      <c r="H3370" s="243" t="s">
        <v>20</v>
      </c>
      <c r="I3370" s="13">
        <v>10</v>
      </c>
      <c r="J3370" s="14">
        <v>2015</v>
      </c>
      <c r="K3370" s="244" t="s">
        <v>70</v>
      </c>
      <c r="L3370" s="245" t="s">
        <v>3876</v>
      </c>
      <c r="M3370" s="245" t="s">
        <v>281</v>
      </c>
      <c r="N3370" s="15" t="s">
        <v>28</v>
      </c>
      <c r="O3370" s="15" t="s">
        <v>29</v>
      </c>
      <c r="P3370" s="46" t="s">
        <v>161</v>
      </c>
      <c r="Q3370" s="46" t="s">
        <v>58</v>
      </c>
    </row>
    <row r="3371" spans="1:17" hidden="1">
      <c r="A3371" s="238">
        <v>42297</v>
      </c>
      <c r="B3371" t="s">
        <v>69</v>
      </c>
      <c r="C3371" s="1">
        <v>-405.84</v>
      </c>
      <c r="D3371" s="1">
        <v>665.57</v>
      </c>
      <c r="E3371" s="42">
        <v>405.84</v>
      </c>
      <c r="F3371" s="241" t="s">
        <v>30</v>
      </c>
      <c r="G3371" s="242" t="s">
        <v>58</v>
      </c>
      <c r="H3371" s="243" t="s">
        <v>20</v>
      </c>
      <c r="I3371" s="13">
        <v>10</v>
      </c>
      <c r="J3371" s="14">
        <v>2015</v>
      </c>
      <c r="K3371" s="244" t="s">
        <v>70</v>
      </c>
      <c r="L3371" s="245" t="s">
        <v>71</v>
      </c>
      <c r="M3371" s="245" t="s">
        <v>299</v>
      </c>
      <c r="N3371" s="15" t="s">
        <v>28</v>
      </c>
      <c r="O3371" s="15" t="s">
        <v>29</v>
      </c>
      <c r="P3371" s="46" t="s">
        <v>161</v>
      </c>
      <c r="Q3371" s="46" t="s">
        <v>58</v>
      </c>
    </row>
    <row r="3372" spans="1:17" hidden="1">
      <c r="A3372" s="238">
        <v>42297</v>
      </c>
      <c r="B3372" t="s">
        <v>69</v>
      </c>
      <c r="C3372" s="1">
        <v>-352.48</v>
      </c>
      <c r="D3372" s="1">
        <v>313.08999999999997</v>
      </c>
      <c r="E3372" s="42">
        <v>352.48</v>
      </c>
      <c r="F3372" s="241" t="s">
        <v>30</v>
      </c>
      <c r="G3372" s="242" t="s">
        <v>58</v>
      </c>
      <c r="H3372" s="243" t="s">
        <v>20</v>
      </c>
      <c r="I3372" s="13">
        <v>10</v>
      </c>
      <c r="J3372" s="14">
        <v>2015</v>
      </c>
      <c r="K3372" s="244" t="s">
        <v>70</v>
      </c>
      <c r="L3372" s="245" t="s">
        <v>177</v>
      </c>
      <c r="M3372" s="245" t="s">
        <v>299</v>
      </c>
      <c r="N3372" s="15" t="s">
        <v>28</v>
      </c>
      <c r="O3372" s="15" t="s">
        <v>29</v>
      </c>
      <c r="P3372" s="46" t="s">
        <v>161</v>
      </c>
      <c r="Q3372" s="46" t="s">
        <v>58</v>
      </c>
    </row>
    <row r="3373" spans="1:17" hidden="1">
      <c r="A3373" s="238">
        <v>42297</v>
      </c>
      <c r="B3373" t="s">
        <v>50</v>
      </c>
      <c r="C3373" s="1">
        <v>-45</v>
      </c>
      <c r="D3373" s="1">
        <v>268.08999999999997</v>
      </c>
      <c r="E3373" s="42">
        <v>45</v>
      </c>
      <c r="F3373" s="241" t="s">
        <v>30</v>
      </c>
      <c r="G3373" s="242" t="s">
        <v>58</v>
      </c>
      <c r="H3373" s="243" t="s">
        <v>20</v>
      </c>
      <c r="I3373" s="13">
        <v>10</v>
      </c>
      <c r="J3373" s="14">
        <v>2015</v>
      </c>
      <c r="K3373" s="244" t="s">
        <v>51</v>
      </c>
      <c r="L3373" s="245" t="s">
        <v>52</v>
      </c>
      <c r="M3373" s="245" t="s">
        <v>23</v>
      </c>
      <c r="N3373" s="15" t="s">
        <v>28</v>
      </c>
      <c r="O3373" s="15" t="s">
        <v>29</v>
      </c>
      <c r="P3373" s="46" t="s">
        <v>161</v>
      </c>
      <c r="Q3373" s="46" t="s">
        <v>58</v>
      </c>
    </row>
    <row r="3374" spans="1:17" hidden="1">
      <c r="A3374" s="238">
        <v>42298</v>
      </c>
      <c r="B3374" t="s">
        <v>3948</v>
      </c>
      <c r="C3374" s="1">
        <v>4443.5</v>
      </c>
      <c r="D3374" s="1">
        <v>4711.59</v>
      </c>
      <c r="E3374" s="42">
        <v>-4443.5</v>
      </c>
      <c r="F3374" s="241" t="s">
        <v>18</v>
      </c>
      <c r="G3374" s="242" t="s">
        <v>58</v>
      </c>
      <c r="H3374" s="243" t="s">
        <v>20</v>
      </c>
      <c r="I3374" s="13">
        <v>10</v>
      </c>
      <c r="J3374" s="14">
        <v>2015</v>
      </c>
      <c r="K3374" s="244" t="s">
        <v>26</v>
      </c>
      <c r="L3374" s="245" t="s">
        <v>164</v>
      </c>
      <c r="M3374" s="245" t="s">
        <v>272</v>
      </c>
      <c r="N3374" s="15" t="s">
        <v>28</v>
      </c>
      <c r="O3374" s="15" t="s">
        <v>29</v>
      </c>
      <c r="P3374" s="46" t="s">
        <v>163</v>
      </c>
      <c r="Q3374" s="46" t="s">
        <v>58</v>
      </c>
    </row>
    <row r="3375" spans="1:17" hidden="1">
      <c r="A3375" s="238">
        <v>42298</v>
      </c>
      <c r="B3375" t="s">
        <v>3949</v>
      </c>
      <c r="C3375" s="1">
        <v>2410.06</v>
      </c>
      <c r="D3375" s="1">
        <v>7121.65</v>
      </c>
      <c r="E3375" s="42">
        <v>-2410.06</v>
      </c>
      <c r="F3375" s="241" t="s">
        <v>18</v>
      </c>
      <c r="G3375" s="242" t="s">
        <v>58</v>
      </c>
      <c r="H3375" s="243" t="s">
        <v>20</v>
      </c>
      <c r="I3375" s="13">
        <v>10</v>
      </c>
      <c r="J3375" s="14">
        <v>2015</v>
      </c>
      <c r="K3375" s="244" t="s">
        <v>26</v>
      </c>
      <c r="L3375" s="245" t="s">
        <v>54</v>
      </c>
      <c r="M3375" s="245" t="s">
        <v>279</v>
      </c>
      <c r="N3375" s="15" t="s">
        <v>28</v>
      </c>
      <c r="O3375" s="15" t="s">
        <v>29</v>
      </c>
      <c r="P3375" s="46" t="s">
        <v>163</v>
      </c>
      <c r="Q3375" s="46" t="s">
        <v>58</v>
      </c>
    </row>
    <row r="3376" spans="1:17" hidden="1">
      <c r="A3376" s="238">
        <v>42298</v>
      </c>
      <c r="B3376" t="s">
        <v>25</v>
      </c>
      <c r="C3376" s="1">
        <v>168.48</v>
      </c>
      <c r="D3376" s="1">
        <v>7290.13</v>
      </c>
      <c r="E3376" s="42">
        <v>-168.48</v>
      </c>
      <c r="F3376" s="241" t="s">
        <v>18</v>
      </c>
      <c r="G3376" s="242" t="s">
        <v>58</v>
      </c>
      <c r="H3376" s="243" t="s">
        <v>20</v>
      </c>
      <c r="I3376" s="13">
        <v>10</v>
      </c>
      <c r="J3376" s="14">
        <v>2015</v>
      </c>
      <c r="K3376" s="244" t="s">
        <v>26</v>
      </c>
      <c r="L3376" s="245" t="s">
        <v>27</v>
      </c>
      <c r="M3376" s="245" t="s">
        <v>27</v>
      </c>
      <c r="N3376" s="15" t="s">
        <v>28</v>
      </c>
      <c r="O3376" s="15" t="s">
        <v>29</v>
      </c>
      <c r="P3376" s="46" t="s">
        <v>163</v>
      </c>
      <c r="Q3376" s="46" t="s">
        <v>58</v>
      </c>
    </row>
    <row r="3377" spans="1:17" hidden="1">
      <c r="A3377" s="238">
        <v>42298</v>
      </c>
      <c r="B3377" t="s">
        <v>3950</v>
      </c>
      <c r="C3377" s="1">
        <v>-635.25</v>
      </c>
      <c r="D3377" s="1">
        <v>6654.88</v>
      </c>
      <c r="E3377" s="42">
        <v>635.25</v>
      </c>
      <c r="F3377" s="241" t="s">
        <v>30</v>
      </c>
      <c r="G3377" s="242" t="s">
        <v>58</v>
      </c>
      <c r="H3377" s="243" t="s">
        <v>20</v>
      </c>
      <c r="I3377" s="13">
        <v>10</v>
      </c>
      <c r="J3377" s="14">
        <v>2015</v>
      </c>
      <c r="K3377" s="244" t="s">
        <v>175</v>
      </c>
      <c r="L3377" s="245" t="s">
        <v>3883</v>
      </c>
      <c r="M3377" s="245" t="s">
        <v>296</v>
      </c>
      <c r="N3377" s="15" t="s">
        <v>28</v>
      </c>
      <c r="O3377" s="15" t="s">
        <v>29</v>
      </c>
      <c r="P3377" s="46" t="s">
        <v>161</v>
      </c>
      <c r="Q3377" s="46" t="s">
        <v>58</v>
      </c>
    </row>
    <row r="3378" spans="1:17" hidden="1">
      <c r="A3378" s="238">
        <v>42298</v>
      </c>
      <c r="B3378" t="s">
        <v>3951</v>
      </c>
      <c r="C3378" s="1">
        <v>-138</v>
      </c>
      <c r="D3378" s="1">
        <v>6516.88</v>
      </c>
      <c r="E3378" s="42">
        <v>138</v>
      </c>
      <c r="F3378" s="241" t="s">
        <v>30</v>
      </c>
      <c r="G3378" s="242" t="s">
        <v>58</v>
      </c>
      <c r="H3378" s="243" t="s">
        <v>20</v>
      </c>
      <c r="I3378" s="13">
        <v>10</v>
      </c>
      <c r="J3378" s="14">
        <v>2015</v>
      </c>
      <c r="K3378" s="244" t="s">
        <v>158</v>
      </c>
      <c r="L3378" s="245" t="s">
        <v>59</v>
      </c>
      <c r="M3378" s="245" t="s">
        <v>23</v>
      </c>
      <c r="N3378" s="15" t="s">
        <v>20</v>
      </c>
      <c r="O3378" s="15" t="s">
        <v>24</v>
      </c>
      <c r="P3378" s="46" t="s">
        <v>168</v>
      </c>
      <c r="Q3378" s="46" t="s">
        <v>58</v>
      </c>
    </row>
    <row r="3379" spans="1:17" hidden="1">
      <c r="A3379" s="238">
        <v>42298</v>
      </c>
      <c r="B3379" t="s">
        <v>3952</v>
      </c>
      <c r="C3379" s="1">
        <v>-300</v>
      </c>
      <c r="D3379" s="1">
        <v>6216.88</v>
      </c>
      <c r="E3379" s="42">
        <v>300</v>
      </c>
      <c r="F3379" s="241" t="s">
        <v>30</v>
      </c>
      <c r="G3379" s="242" t="s">
        <v>58</v>
      </c>
      <c r="H3379" s="243" t="s">
        <v>20</v>
      </c>
      <c r="I3379" s="13">
        <v>10</v>
      </c>
      <c r="J3379" s="14">
        <v>2015</v>
      </c>
      <c r="K3379" s="244" t="s">
        <v>34</v>
      </c>
      <c r="L3379" s="245" t="s">
        <v>35</v>
      </c>
      <c r="M3379" s="245" t="s">
        <v>299</v>
      </c>
      <c r="N3379" s="15" t="s">
        <v>28</v>
      </c>
      <c r="O3379" s="15" t="s">
        <v>29</v>
      </c>
      <c r="P3379" s="46" t="s">
        <v>161</v>
      </c>
      <c r="Q3379" s="46" t="s">
        <v>58</v>
      </c>
    </row>
    <row r="3380" spans="1:17" hidden="1">
      <c r="A3380" s="238">
        <v>42298</v>
      </c>
      <c r="B3380" t="s">
        <v>3953</v>
      </c>
      <c r="C3380" s="1">
        <v>-200</v>
      </c>
      <c r="D3380" s="1">
        <v>6016.88</v>
      </c>
      <c r="E3380" s="42">
        <v>200</v>
      </c>
      <c r="F3380" s="241" t="s">
        <v>30</v>
      </c>
      <c r="G3380" s="242" t="s">
        <v>58</v>
      </c>
      <c r="H3380" s="243" t="s">
        <v>20</v>
      </c>
      <c r="I3380" s="13">
        <v>10</v>
      </c>
      <c r="J3380" s="14">
        <v>2015</v>
      </c>
      <c r="K3380" s="244" t="s">
        <v>158</v>
      </c>
      <c r="L3380" s="245" t="s">
        <v>59</v>
      </c>
      <c r="M3380" s="245" t="s">
        <v>23</v>
      </c>
      <c r="N3380" s="15" t="s">
        <v>20</v>
      </c>
      <c r="O3380" s="15" t="s">
        <v>24</v>
      </c>
      <c r="P3380" s="46" t="s">
        <v>168</v>
      </c>
      <c r="Q3380" s="46" t="s">
        <v>58</v>
      </c>
    </row>
    <row r="3381" spans="1:17" hidden="1">
      <c r="A3381" s="238">
        <v>42298</v>
      </c>
      <c r="B3381" t="s">
        <v>50</v>
      </c>
      <c r="C3381" s="1">
        <v>-15</v>
      </c>
      <c r="D3381" s="1">
        <v>6001.88</v>
      </c>
      <c r="E3381" s="42">
        <v>15</v>
      </c>
      <c r="F3381" s="241" t="s">
        <v>30</v>
      </c>
      <c r="G3381" s="242" t="s">
        <v>58</v>
      </c>
      <c r="H3381" s="243" t="s">
        <v>20</v>
      </c>
      <c r="I3381" s="13">
        <v>10</v>
      </c>
      <c r="J3381" s="14">
        <v>2015</v>
      </c>
      <c r="K3381" s="244" t="s">
        <v>53</v>
      </c>
      <c r="L3381" s="245" t="s">
        <v>52</v>
      </c>
      <c r="M3381" s="245" t="s">
        <v>23</v>
      </c>
      <c r="N3381" s="15" t="s">
        <v>28</v>
      </c>
      <c r="O3381" s="15" t="s">
        <v>29</v>
      </c>
      <c r="P3381" s="46" t="s">
        <v>161</v>
      </c>
      <c r="Q3381" s="46" t="s">
        <v>58</v>
      </c>
    </row>
    <row r="3382" spans="1:17" hidden="1">
      <c r="A3382" s="238">
        <v>42299</v>
      </c>
      <c r="B3382" t="s">
        <v>25</v>
      </c>
      <c r="C3382" s="1">
        <v>411.84</v>
      </c>
      <c r="D3382" s="1">
        <v>6413.72</v>
      </c>
      <c r="E3382" s="42">
        <v>-411.84</v>
      </c>
      <c r="F3382" s="241" t="s">
        <v>18</v>
      </c>
      <c r="G3382" s="242" t="s">
        <v>58</v>
      </c>
      <c r="H3382" s="243" t="s">
        <v>20</v>
      </c>
      <c r="I3382" s="13">
        <v>10</v>
      </c>
      <c r="J3382" s="14">
        <v>2015</v>
      </c>
      <c r="K3382" s="244" t="s">
        <v>26</v>
      </c>
      <c r="L3382" s="245" t="s">
        <v>27</v>
      </c>
      <c r="M3382" s="245" t="s">
        <v>27</v>
      </c>
      <c r="N3382" s="15" t="s">
        <v>28</v>
      </c>
      <c r="O3382" s="15" t="s">
        <v>29</v>
      </c>
      <c r="P3382" s="46" t="s">
        <v>163</v>
      </c>
      <c r="Q3382" s="46" t="s">
        <v>58</v>
      </c>
    </row>
    <row r="3383" spans="1:17" hidden="1">
      <c r="A3383" s="238">
        <v>42299</v>
      </c>
      <c r="B3383" t="s">
        <v>3954</v>
      </c>
      <c r="C3383" s="1">
        <v>400</v>
      </c>
      <c r="D3383" s="1">
        <v>6813.72</v>
      </c>
      <c r="E3383" s="42">
        <v>-400</v>
      </c>
      <c r="F3383" s="241" t="s">
        <v>18</v>
      </c>
      <c r="G3383" s="242" t="s">
        <v>58</v>
      </c>
      <c r="H3383" s="243" t="s">
        <v>20</v>
      </c>
      <c r="I3383" s="13">
        <v>10</v>
      </c>
      <c r="J3383" s="14">
        <v>2015</v>
      </c>
      <c r="K3383" s="244" t="s">
        <v>21</v>
      </c>
      <c r="L3383" s="245" t="s">
        <v>22</v>
      </c>
      <c r="M3383" s="245" t="s">
        <v>23</v>
      </c>
      <c r="N3383" s="15" t="s">
        <v>20</v>
      </c>
      <c r="O3383" s="15" t="s">
        <v>24</v>
      </c>
      <c r="P3383" s="46" t="s">
        <v>171</v>
      </c>
      <c r="Q3383" s="46" t="s">
        <v>58</v>
      </c>
    </row>
    <row r="3384" spans="1:17" hidden="1">
      <c r="A3384" s="238">
        <v>42299</v>
      </c>
      <c r="B3384" t="s">
        <v>3955</v>
      </c>
      <c r="C3384" s="1">
        <v>-115.11</v>
      </c>
      <c r="D3384" s="1">
        <v>6698.61</v>
      </c>
      <c r="E3384" s="42">
        <v>115.11</v>
      </c>
      <c r="F3384" s="241" t="s">
        <v>30</v>
      </c>
      <c r="G3384" s="242" t="s">
        <v>58</v>
      </c>
      <c r="H3384" s="243" t="s">
        <v>20</v>
      </c>
      <c r="I3384" s="13">
        <v>10</v>
      </c>
      <c r="J3384" s="14">
        <v>2015</v>
      </c>
      <c r="K3384" s="244" t="s">
        <v>56</v>
      </c>
      <c r="L3384" s="245" t="s">
        <v>57</v>
      </c>
      <c r="M3384" s="245" t="s">
        <v>302</v>
      </c>
      <c r="N3384" s="15" t="s">
        <v>28</v>
      </c>
      <c r="O3384" s="15" t="s">
        <v>29</v>
      </c>
      <c r="P3384" s="46" t="s">
        <v>161</v>
      </c>
      <c r="Q3384" s="46" t="s">
        <v>58</v>
      </c>
    </row>
    <row r="3385" spans="1:17" hidden="1">
      <c r="A3385" s="238">
        <v>42299</v>
      </c>
      <c r="B3385" t="s">
        <v>50</v>
      </c>
      <c r="C3385" s="1">
        <v>-15</v>
      </c>
      <c r="D3385" s="1">
        <v>6683.61</v>
      </c>
      <c r="E3385" s="42">
        <v>15</v>
      </c>
      <c r="F3385" s="241" t="s">
        <v>30</v>
      </c>
      <c r="G3385" s="242" t="s">
        <v>58</v>
      </c>
      <c r="H3385" s="243" t="s">
        <v>20</v>
      </c>
      <c r="I3385" s="13">
        <v>10</v>
      </c>
      <c r="J3385" s="14">
        <v>2015</v>
      </c>
      <c r="K3385" s="244" t="s">
        <v>53</v>
      </c>
      <c r="L3385" s="245" t="s">
        <v>52</v>
      </c>
      <c r="M3385" s="245" t="s">
        <v>23</v>
      </c>
      <c r="N3385" s="15" t="s">
        <v>28</v>
      </c>
      <c r="O3385" s="15" t="s">
        <v>29</v>
      </c>
      <c r="P3385" s="46" t="s">
        <v>161</v>
      </c>
      <c r="Q3385" s="46" t="s">
        <v>58</v>
      </c>
    </row>
    <row r="3386" spans="1:17" hidden="1">
      <c r="A3386" s="238">
        <v>42299</v>
      </c>
      <c r="B3386" t="s">
        <v>3956</v>
      </c>
      <c r="C3386" s="1">
        <v>-10</v>
      </c>
      <c r="D3386" s="1">
        <v>6673.61</v>
      </c>
      <c r="E3386" s="42">
        <v>10</v>
      </c>
      <c r="F3386" s="241" t="s">
        <v>30</v>
      </c>
      <c r="G3386" s="242" t="s">
        <v>58</v>
      </c>
      <c r="H3386" s="243" t="s">
        <v>20</v>
      </c>
      <c r="I3386" s="13">
        <v>10</v>
      </c>
      <c r="J3386" s="14">
        <v>2015</v>
      </c>
      <c r="K3386" s="244" t="s">
        <v>78</v>
      </c>
      <c r="L3386" s="245" t="s">
        <v>79</v>
      </c>
      <c r="M3386" s="245" t="s">
        <v>80</v>
      </c>
      <c r="N3386" s="15" t="s">
        <v>28</v>
      </c>
      <c r="O3386" s="15" t="s">
        <v>29</v>
      </c>
      <c r="P3386" s="46" t="s">
        <v>161</v>
      </c>
      <c r="Q3386" s="46" t="s">
        <v>58</v>
      </c>
    </row>
    <row r="3387" spans="1:17" hidden="1">
      <c r="A3387" s="238">
        <v>42300</v>
      </c>
      <c r="B3387" t="s">
        <v>25</v>
      </c>
      <c r="C3387" s="1">
        <v>640.76</v>
      </c>
      <c r="D3387" s="1">
        <v>7314.37</v>
      </c>
      <c r="E3387" s="42">
        <v>-640.76</v>
      </c>
      <c r="F3387" s="241" t="s">
        <v>18</v>
      </c>
      <c r="G3387" s="242" t="s">
        <v>58</v>
      </c>
      <c r="H3387" s="243" t="s">
        <v>20</v>
      </c>
      <c r="I3387" s="13">
        <v>10</v>
      </c>
      <c r="J3387" s="14">
        <v>2015</v>
      </c>
      <c r="K3387" s="244" t="s">
        <v>26</v>
      </c>
      <c r="L3387" s="245" t="s">
        <v>27</v>
      </c>
      <c r="M3387" s="245" t="s">
        <v>27</v>
      </c>
      <c r="N3387" s="15" t="s">
        <v>28</v>
      </c>
      <c r="O3387" s="15" t="s">
        <v>29</v>
      </c>
      <c r="P3387" s="46" t="s">
        <v>163</v>
      </c>
      <c r="Q3387" s="46" t="s">
        <v>58</v>
      </c>
    </row>
    <row r="3388" spans="1:17" hidden="1">
      <c r="A3388" s="238">
        <v>42303</v>
      </c>
      <c r="B3388" t="s">
        <v>25</v>
      </c>
      <c r="C3388" s="1">
        <v>530.64</v>
      </c>
      <c r="D3388" s="1">
        <v>7845.01</v>
      </c>
      <c r="E3388" s="42">
        <v>-530.64</v>
      </c>
      <c r="F3388" s="241" t="s">
        <v>18</v>
      </c>
      <c r="G3388" s="242" t="s">
        <v>58</v>
      </c>
      <c r="H3388" s="243" t="s">
        <v>20</v>
      </c>
      <c r="I3388" s="13">
        <v>10</v>
      </c>
      <c r="J3388" s="14">
        <v>2015</v>
      </c>
      <c r="K3388" s="244" t="s">
        <v>26</v>
      </c>
      <c r="L3388" s="245" t="s">
        <v>27</v>
      </c>
      <c r="M3388" s="245" t="s">
        <v>27</v>
      </c>
      <c r="N3388" s="15" t="s">
        <v>28</v>
      </c>
      <c r="O3388" s="15" t="s">
        <v>29</v>
      </c>
      <c r="P3388" s="46" t="s">
        <v>163</v>
      </c>
      <c r="Q3388" s="46" t="s">
        <v>58</v>
      </c>
    </row>
    <row r="3389" spans="1:17" hidden="1">
      <c r="A3389" s="238">
        <v>42303</v>
      </c>
      <c r="B3389" t="s">
        <v>25</v>
      </c>
      <c r="C3389" s="1">
        <v>450.31</v>
      </c>
      <c r="D3389" s="1">
        <v>8295.32</v>
      </c>
      <c r="E3389" s="42">
        <v>-450.31</v>
      </c>
      <c r="F3389" s="241" t="s">
        <v>18</v>
      </c>
      <c r="G3389" s="242" t="s">
        <v>58</v>
      </c>
      <c r="H3389" s="243" t="s">
        <v>20</v>
      </c>
      <c r="I3389" s="13">
        <v>10</v>
      </c>
      <c r="J3389" s="14">
        <v>2015</v>
      </c>
      <c r="K3389" s="244" t="s">
        <v>26</v>
      </c>
      <c r="L3389" s="245" t="s">
        <v>27</v>
      </c>
      <c r="M3389" s="245" t="s">
        <v>27</v>
      </c>
      <c r="N3389" s="15" t="s">
        <v>28</v>
      </c>
      <c r="O3389" s="15" t="s">
        <v>29</v>
      </c>
      <c r="P3389" s="46" t="s">
        <v>163</v>
      </c>
      <c r="Q3389" s="46" t="s">
        <v>58</v>
      </c>
    </row>
    <row r="3390" spans="1:17" hidden="1">
      <c r="A3390" s="238">
        <v>42303</v>
      </c>
      <c r="B3390" t="s">
        <v>3957</v>
      </c>
      <c r="C3390" s="1">
        <v>430</v>
      </c>
      <c r="D3390" s="1">
        <v>8725.32</v>
      </c>
      <c r="E3390" s="42">
        <v>-430</v>
      </c>
      <c r="F3390" s="241" t="s">
        <v>18</v>
      </c>
      <c r="G3390" s="242" t="s">
        <v>58</v>
      </c>
      <c r="H3390" s="243" t="s">
        <v>20</v>
      </c>
      <c r="I3390" s="13">
        <v>10</v>
      </c>
      <c r="J3390" s="14">
        <v>2015</v>
      </c>
      <c r="K3390" s="244" t="s">
        <v>21</v>
      </c>
      <c r="L3390" s="245" t="s">
        <v>22</v>
      </c>
      <c r="M3390" s="245" t="s">
        <v>23</v>
      </c>
      <c r="N3390" s="15" t="s">
        <v>20</v>
      </c>
      <c r="O3390" s="15" t="s">
        <v>24</v>
      </c>
      <c r="P3390" s="46" t="s">
        <v>171</v>
      </c>
      <c r="Q3390" s="46" t="s">
        <v>58</v>
      </c>
    </row>
    <row r="3391" spans="1:17" hidden="1">
      <c r="A3391" s="238">
        <v>42303</v>
      </c>
      <c r="B3391" t="s">
        <v>25</v>
      </c>
      <c r="C3391" s="1">
        <v>174.7</v>
      </c>
      <c r="D3391" s="1">
        <v>8900.02</v>
      </c>
      <c r="E3391" s="42">
        <v>-174.7</v>
      </c>
      <c r="F3391" s="241" t="s">
        <v>18</v>
      </c>
      <c r="G3391" s="242" t="s">
        <v>58</v>
      </c>
      <c r="H3391" s="243" t="s">
        <v>20</v>
      </c>
      <c r="I3391" s="13">
        <v>10</v>
      </c>
      <c r="J3391" s="14">
        <v>2015</v>
      </c>
      <c r="K3391" s="244" t="s">
        <v>26</v>
      </c>
      <c r="L3391" s="245" t="s">
        <v>27</v>
      </c>
      <c r="M3391" s="245" t="s">
        <v>27</v>
      </c>
      <c r="N3391" s="15" t="s">
        <v>28</v>
      </c>
      <c r="O3391" s="15" t="s">
        <v>29</v>
      </c>
      <c r="P3391" s="46" t="s">
        <v>163</v>
      </c>
      <c r="Q3391" s="46" t="s">
        <v>58</v>
      </c>
    </row>
    <row r="3392" spans="1:17" hidden="1">
      <c r="A3392" s="238">
        <v>42303</v>
      </c>
      <c r="B3392" t="s">
        <v>3958</v>
      </c>
      <c r="C3392" s="1">
        <v>-4850</v>
      </c>
      <c r="D3392" s="1">
        <v>4050.02</v>
      </c>
      <c r="E3392" s="42">
        <v>4850</v>
      </c>
      <c r="F3392" s="241" t="s">
        <v>30</v>
      </c>
      <c r="G3392" s="242" t="s">
        <v>58</v>
      </c>
      <c r="H3392" s="243" t="s">
        <v>20</v>
      </c>
      <c r="I3392" s="13">
        <v>10</v>
      </c>
      <c r="J3392" s="14">
        <v>2015</v>
      </c>
      <c r="K3392" s="244" t="s">
        <v>158</v>
      </c>
      <c r="L3392" s="245" t="s">
        <v>59</v>
      </c>
      <c r="M3392" s="245" t="s">
        <v>23</v>
      </c>
      <c r="N3392" s="15" t="s">
        <v>20</v>
      </c>
      <c r="O3392" s="15" t="s">
        <v>24</v>
      </c>
      <c r="P3392" s="46" t="s">
        <v>168</v>
      </c>
      <c r="Q3392" s="46" t="s">
        <v>58</v>
      </c>
    </row>
    <row r="3393" spans="1:17" hidden="1">
      <c r="A3393" s="238">
        <v>42303</v>
      </c>
      <c r="B3393" t="s">
        <v>3959</v>
      </c>
      <c r="C3393" s="1">
        <v>-314.8</v>
      </c>
      <c r="D3393" s="1">
        <v>3735.22</v>
      </c>
      <c r="E3393" s="42">
        <v>314.8</v>
      </c>
      <c r="F3393" s="241" t="s">
        <v>30</v>
      </c>
      <c r="G3393" s="242" t="s">
        <v>58</v>
      </c>
      <c r="H3393" s="243" t="s">
        <v>20</v>
      </c>
      <c r="I3393" s="13">
        <v>10</v>
      </c>
      <c r="J3393" s="14">
        <v>2015</v>
      </c>
      <c r="K3393" s="244" t="s">
        <v>19</v>
      </c>
      <c r="L3393" s="245" t="s">
        <v>59</v>
      </c>
      <c r="M3393" s="245" t="s">
        <v>23</v>
      </c>
      <c r="N3393" s="15" t="s">
        <v>20</v>
      </c>
      <c r="O3393" s="15" t="s">
        <v>24</v>
      </c>
      <c r="P3393" s="46" t="s">
        <v>60</v>
      </c>
      <c r="Q3393" s="46" t="s">
        <v>58</v>
      </c>
    </row>
    <row r="3394" spans="1:17" hidden="1">
      <c r="A3394" s="238">
        <v>42304</v>
      </c>
      <c r="B3394" t="s">
        <v>25</v>
      </c>
      <c r="C3394" s="1">
        <v>155.1</v>
      </c>
      <c r="D3394" s="1">
        <v>3890.32</v>
      </c>
      <c r="E3394" s="42">
        <v>-155.1</v>
      </c>
      <c r="F3394" s="241" t="s">
        <v>18</v>
      </c>
      <c r="G3394" s="242" t="s">
        <v>58</v>
      </c>
      <c r="H3394" s="243" t="s">
        <v>20</v>
      </c>
      <c r="I3394" s="13">
        <v>10</v>
      </c>
      <c r="J3394" s="14">
        <v>2015</v>
      </c>
      <c r="K3394" s="244" t="s">
        <v>26</v>
      </c>
      <c r="L3394" s="245" t="s">
        <v>27</v>
      </c>
      <c r="M3394" s="245" t="s">
        <v>27</v>
      </c>
      <c r="N3394" s="15" t="s">
        <v>28</v>
      </c>
      <c r="O3394" s="15" t="s">
        <v>29</v>
      </c>
      <c r="P3394" s="46" t="s">
        <v>163</v>
      </c>
      <c r="Q3394" s="46" t="s">
        <v>58</v>
      </c>
    </row>
    <row r="3395" spans="1:17" hidden="1">
      <c r="A3395" s="238">
        <v>42304</v>
      </c>
      <c r="B3395" t="s">
        <v>3960</v>
      </c>
      <c r="C3395" s="1">
        <v>-282.20999999999998</v>
      </c>
      <c r="D3395" s="1">
        <v>3608.11</v>
      </c>
      <c r="E3395" s="42">
        <v>282.20999999999998</v>
      </c>
      <c r="F3395" s="241" t="s">
        <v>30</v>
      </c>
      <c r="G3395" s="242" t="s">
        <v>58</v>
      </c>
      <c r="H3395" s="243" t="s">
        <v>20</v>
      </c>
      <c r="I3395" s="13">
        <v>10</v>
      </c>
      <c r="J3395" s="14">
        <v>2015</v>
      </c>
      <c r="K3395" s="244" t="s">
        <v>197</v>
      </c>
      <c r="L3395" s="245" t="s">
        <v>200</v>
      </c>
      <c r="M3395" s="245" t="s">
        <v>281</v>
      </c>
      <c r="N3395" s="15" t="s">
        <v>28</v>
      </c>
      <c r="O3395" s="15" t="s">
        <v>29</v>
      </c>
      <c r="P3395" s="46" t="s">
        <v>161</v>
      </c>
      <c r="Q3395" s="46" t="s">
        <v>58</v>
      </c>
    </row>
    <row r="3396" spans="1:17" hidden="1">
      <c r="A3396" s="238">
        <v>42304</v>
      </c>
      <c r="B3396" t="s">
        <v>3961</v>
      </c>
      <c r="C3396" s="1">
        <v>-692.33</v>
      </c>
      <c r="D3396" s="1">
        <v>2915.78</v>
      </c>
      <c r="E3396" s="42">
        <v>692.33</v>
      </c>
      <c r="F3396" s="241" t="s">
        <v>30</v>
      </c>
      <c r="G3396" s="242" t="s">
        <v>58</v>
      </c>
      <c r="H3396" s="243" t="s">
        <v>20</v>
      </c>
      <c r="I3396" s="13">
        <v>10</v>
      </c>
      <c r="J3396" s="14">
        <v>2015</v>
      </c>
      <c r="K3396" s="244" t="s">
        <v>175</v>
      </c>
      <c r="L3396" s="245" t="s">
        <v>3883</v>
      </c>
      <c r="M3396" s="245" t="s">
        <v>296</v>
      </c>
      <c r="N3396" s="15" t="s">
        <v>28</v>
      </c>
      <c r="O3396" s="15" t="s">
        <v>29</v>
      </c>
      <c r="P3396" s="46" t="s">
        <v>161</v>
      </c>
      <c r="Q3396" s="46" t="s">
        <v>58</v>
      </c>
    </row>
    <row r="3397" spans="1:17" hidden="1">
      <c r="A3397" s="238">
        <v>42304</v>
      </c>
      <c r="B3397" t="s">
        <v>3962</v>
      </c>
      <c r="C3397" s="1">
        <v>-2000</v>
      </c>
      <c r="D3397" s="1">
        <v>915.78</v>
      </c>
      <c r="E3397" s="42">
        <v>2000</v>
      </c>
      <c r="F3397" s="241" t="s">
        <v>30</v>
      </c>
      <c r="G3397" s="242" t="s">
        <v>58</v>
      </c>
      <c r="H3397" s="243" t="s">
        <v>20</v>
      </c>
      <c r="I3397" s="13">
        <v>10</v>
      </c>
      <c r="J3397" s="14">
        <v>2015</v>
      </c>
      <c r="K3397" s="244" t="s">
        <v>31</v>
      </c>
      <c r="L3397" s="245" t="s">
        <v>32</v>
      </c>
      <c r="M3397" s="245" t="s">
        <v>23</v>
      </c>
      <c r="N3397" s="15" t="s">
        <v>28</v>
      </c>
      <c r="O3397" s="15" t="s">
        <v>24</v>
      </c>
      <c r="P3397" s="46" t="s">
        <v>161</v>
      </c>
      <c r="Q3397" s="46" t="s">
        <v>58</v>
      </c>
    </row>
    <row r="3398" spans="1:17" hidden="1">
      <c r="A3398" s="238">
        <v>42304</v>
      </c>
      <c r="B3398" t="s">
        <v>50</v>
      </c>
      <c r="C3398" s="1">
        <v>-45</v>
      </c>
      <c r="D3398" s="1">
        <v>870.78</v>
      </c>
      <c r="E3398" s="42">
        <v>45</v>
      </c>
      <c r="F3398" s="241" t="s">
        <v>30</v>
      </c>
      <c r="G3398" s="242" t="s">
        <v>58</v>
      </c>
      <c r="H3398" s="243" t="s">
        <v>20</v>
      </c>
      <c r="I3398" s="13">
        <v>10</v>
      </c>
      <c r="J3398" s="14">
        <v>2015</v>
      </c>
      <c r="K3398" s="244" t="s">
        <v>51</v>
      </c>
      <c r="L3398" s="245" t="s">
        <v>52</v>
      </c>
      <c r="M3398" s="245" t="s">
        <v>23</v>
      </c>
      <c r="N3398" s="15" t="s">
        <v>28</v>
      </c>
      <c r="O3398" s="15" t="s">
        <v>29</v>
      </c>
      <c r="P3398" s="46" t="s">
        <v>161</v>
      </c>
      <c r="Q3398" s="46" t="s">
        <v>58</v>
      </c>
    </row>
    <row r="3399" spans="1:17" hidden="1">
      <c r="A3399" s="238">
        <v>42305</v>
      </c>
      <c r="B3399" t="s">
        <v>3963</v>
      </c>
      <c r="C3399" s="1">
        <v>3915.43</v>
      </c>
      <c r="D3399" s="1">
        <v>4786.21</v>
      </c>
      <c r="E3399" s="42">
        <v>-3915.43</v>
      </c>
      <c r="F3399" s="241" t="s">
        <v>18</v>
      </c>
      <c r="G3399" s="242" t="s">
        <v>58</v>
      </c>
      <c r="H3399" s="243" t="s">
        <v>20</v>
      </c>
      <c r="I3399" s="13">
        <v>10</v>
      </c>
      <c r="J3399" s="14">
        <v>2015</v>
      </c>
      <c r="K3399" s="244" t="s">
        <v>26</v>
      </c>
      <c r="L3399" s="245" t="s">
        <v>54</v>
      </c>
      <c r="M3399" s="245" t="s">
        <v>279</v>
      </c>
      <c r="N3399" s="15" t="s">
        <v>28</v>
      </c>
      <c r="O3399" s="15" t="s">
        <v>29</v>
      </c>
      <c r="P3399" s="46" t="s">
        <v>163</v>
      </c>
      <c r="Q3399" s="46" t="s">
        <v>58</v>
      </c>
    </row>
    <row r="3400" spans="1:17" hidden="1">
      <c r="A3400" s="238">
        <v>42305</v>
      </c>
      <c r="B3400" t="s">
        <v>25</v>
      </c>
      <c r="C3400" s="1">
        <v>213.91</v>
      </c>
      <c r="D3400" s="1">
        <v>5000.12</v>
      </c>
      <c r="E3400" s="42">
        <v>-213.91</v>
      </c>
      <c r="F3400" s="241" t="s">
        <v>18</v>
      </c>
      <c r="G3400" s="242" t="s">
        <v>58</v>
      </c>
      <c r="H3400" s="243" t="s">
        <v>20</v>
      </c>
      <c r="I3400" s="13">
        <v>10</v>
      </c>
      <c r="J3400" s="14">
        <v>2015</v>
      </c>
      <c r="K3400" s="244" t="s">
        <v>26</v>
      </c>
      <c r="L3400" s="245" t="s">
        <v>27</v>
      </c>
      <c r="M3400" s="245" t="s">
        <v>27</v>
      </c>
      <c r="N3400" s="15" t="s">
        <v>28</v>
      </c>
      <c r="O3400" s="15" t="s">
        <v>29</v>
      </c>
      <c r="P3400" s="46" t="s">
        <v>163</v>
      </c>
      <c r="Q3400" s="46" t="s">
        <v>58</v>
      </c>
    </row>
    <row r="3401" spans="1:17" hidden="1">
      <c r="A3401" s="238">
        <v>42305</v>
      </c>
      <c r="B3401" t="s">
        <v>3964</v>
      </c>
      <c r="C3401" s="1">
        <v>120</v>
      </c>
      <c r="D3401" s="1">
        <v>5120.12</v>
      </c>
      <c r="E3401" s="42">
        <v>-120</v>
      </c>
      <c r="F3401" s="241" t="s">
        <v>18</v>
      </c>
      <c r="G3401" s="242" t="s">
        <v>58</v>
      </c>
      <c r="H3401" s="243" t="s">
        <v>20</v>
      </c>
      <c r="I3401" s="13">
        <v>10</v>
      </c>
      <c r="J3401" s="14">
        <v>2015</v>
      </c>
      <c r="K3401" s="244" t="s">
        <v>21</v>
      </c>
      <c r="L3401" s="245" t="s">
        <v>22</v>
      </c>
      <c r="M3401" s="245" t="s">
        <v>23</v>
      </c>
      <c r="N3401" s="15" t="s">
        <v>20</v>
      </c>
      <c r="O3401" s="15" t="s">
        <v>24</v>
      </c>
      <c r="P3401" s="46" t="s">
        <v>171</v>
      </c>
      <c r="Q3401" s="46" t="s">
        <v>58</v>
      </c>
    </row>
    <row r="3402" spans="1:17" hidden="1">
      <c r="A3402" s="238">
        <v>42305</v>
      </c>
      <c r="B3402" t="s">
        <v>69</v>
      </c>
      <c r="C3402" s="1">
        <v>-439.31</v>
      </c>
      <c r="D3402" s="1">
        <v>4680.8100000000004</v>
      </c>
      <c r="E3402" s="42">
        <v>439.31</v>
      </c>
      <c r="F3402" s="241" t="s">
        <v>30</v>
      </c>
      <c r="G3402" s="242" t="s">
        <v>58</v>
      </c>
      <c r="H3402" s="243" t="s">
        <v>20</v>
      </c>
      <c r="I3402" s="13">
        <v>10</v>
      </c>
      <c r="J3402" s="14">
        <v>2015</v>
      </c>
      <c r="K3402" s="244" t="s">
        <v>70</v>
      </c>
      <c r="L3402" s="245" t="s">
        <v>3876</v>
      </c>
      <c r="M3402" s="245" t="s">
        <v>281</v>
      </c>
      <c r="N3402" s="15" t="s">
        <v>28</v>
      </c>
      <c r="O3402" s="15" t="s">
        <v>29</v>
      </c>
      <c r="P3402" s="46" t="s">
        <v>161</v>
      </c>
      <c r="Q3402" s="46" t="s">
        <v>58</v>
      </c>
    </row>
    <row r="3403" spans="1:17" hidden="1">
      <c r="A3403" s="238">
        <v>42305</v>
      </c>
      <c r="B3403" t="s">
        <v>69</v>
      </c>
      <c r="C3403" s="1">
        <v>-404.93</v>
      </c>
      <c r="D3403" s="1">
        <v>4275.88</v>
      </c>
      <c r="E3403" s="42">
        <v>404.93</v>
      </c>
      <c r="F3403" s="241" t="s">
        <v>30</v>
      </c>
      <c r="G3403" s="242" t="s">
        <v>58</v>
      </c>
      <c r="H3403" s="243" t="s">
        <v>20</v>
      </c>
      <c r="I3403" s="13">
        <v>10</v>
      </c>
      <c r="J3403" s="14">
        <v>2015</v>
      </c>
      <c r="K3403" s="244" t="s">
        <v>70</v>
      </c>
      <c r="L3403" s="245" t="s">
        <v>71</v>
      </c>
      <c r="M3403" s="245" t="s">
        <v>299</v>
      </c>
      <c r="N3403" s="15" t="s">
        <v>28</v>
      </c>
      <c r="O3403" s="15" t="s">
        <v>29</v>
      </c>
      <c r="P3403" s="46" t="s">
        <v>161</v>
      </c>
      <c r="Q3403" s="46" t="s">
        <v>58</v>
      </c>
    </row>
    <row r="3404" spans="1:17" hidden="1">
      <c r="A3404" s="238">
        <v>42305</v>
      </c>
      <c r="B3404" t="s">
        <v>69</v>
      </c>
      <c r="C3404" s="1">
        <v>-347.57</v>
      </c>
      <c r="D3404" s="1">
        <v>3928.31</v>
      </c>
      <c r="E3404" s="42">
        <v>347.57</v>
      </c>
      <c r="F3404" s="241" t="s">
        <v>30</v>
      </c>
      <c r="G3404" s="242" t="s">
        <v>58</v>
      </c>
      <c r="H3404" s="243" t="s">
        <v>20</v>
      </c>
      <c r="I3404" s="13">
        <v>10</v>
      </c>
      <c r="J3404" s="14">
        <v>2015</v>
      </c>
      <c r="K3404" s="244" t="s">
        <v>70</v>
      </c>
      <c r="L3404" s="245" t="s">
        <v>177</v>
      </c>
      <c r="M3404" s="245" t="s">
        <v>299</v>
      </c>
      <c r="N3404" s="15" t="s">
        <v>28</v>
      </c>
      <c r="O3404" s="15" t="s">
        <v>29</v>
      </c>
      <c r="P3404" s="46" t="s">
        <v>161</v>
      </c>
      <c r="Q3404" s="46" t="s">
        <v>58</v>
      </c>
    </row>
    <row r="3405" spans="1:17" hidden="1">
      <c r="A3405" s="238">
        <v>42306</v>
      </c>
      <c r="B3405" t="s">
        <v>3965</v>
      </c>
      <c r="C3405" s="1">
        <v>2807.53</v>
      </c>
      <c r="D3405" s="1">
        <v>6735.84</v>
      </c>
      <c r="E3405" s="42">
        <v>-2807.53</v>
      </c>
      <c r="F3405" s="241" t="s">
        <v>18</v>
      </c>
      <c r="G3405" s="242" t="s">
        <v>58</v>
      </c>
      <c r="H3405" s="243" t="s">
        <v>20</v>
      </c>
      <c r="I3405" s="13">
        <v>10</v>
      </c>
      <c r="J3405" s="14">
        <v>2015</v>
      </c>
      <c r="K3405" s="244" t="s">
        <v>26</v>
      </c>
      <c r="L3405" s="245" t="s">
        <v>54</v>
      </c>
      <c r="M3405" s="245" t="s">
        <v>279</v>
      </c>
      <c r="N3405" s="15" t="s">
        <v>28</v>
      </c>
      <c r="O3405" s="15" t="s">
        <v>29</v>
      </c>
      <c r="P3405" s="46" t="s">
        <v>163</v>
      </c>
      <c r="Q3405" s="46" t="s">
        <v>58</v>
      </c>
    </row>
    <row r="3406" spans="1:17" hidden="1">
      <c r="A3406" s="238">
        <v>42306</v>
      </c>
      <c r="B3406" t="s">
        <v>25</v>
      </c>
      <c r="C3406" s="1">
        <v>197.3</v>
      </c>
      <c r="D3406" s="1">
        <v>6933.14</v>
      </c>
      <c r="E3406" s="42">
        <v>-197.3</v>
      </c>
      <c r="F3406" s="241" t="s">
        <v>18</v>
      </c>
      <c r="G3406" s="242" t="s">
        <v>58</v>
      </c>
      <c r="H3406" s="243" t="s">
        <v>20</v>
      </c>
      <c r="I3406" s="13">
        <v>10</v>
      </c>
      <c r="J3406" s="14">
        <v>2015</v>
      </c>
      <c r="K3406" s="244" t="s">
        <v>26</v>
      </c>
      <c r="L3406" s="245" t="s">
        <v>27</v>
      </c>
      <c r="M3406" s="245" t="s">
        <v>27</v>
      </c>
      <c r="N3406" s="15" t="s">
        <v>28</v>
      </c>
      <c r="O3406" s="15" t="s">
        <v>29</v>
      </c>
      <c r="P3406" s="46" t="s">
        <v>163</v>
      </c>
      <c r="Q3406" s="46" t="s">
        <v>58</v>
      </c>
    </row>
    <row r="3407" spans="1:17" hidden="1">
      <c r="A3407" s="238">
        <v>42306</v>
      </c>
      <c r="B3407" t="s">
        <v>3966</v>
      </c>
      <c r="C3407" s="1">
        <v>-1135</v>
      </c>
      <c r="D3407" s="1">
        <v>5798.14</v>
      </c>
      <c r="E3407" s="42">
        <v>1135</v>
      </c>
      <c r="F3407" s="241" t="s">
        <v>30</v>
      </c>
      <c r="G3407" s="242" t="s">
        <v>58</v>
      </c>
      <c r="H3407" s="243" t="s">
        <v>20</v>
      </c>
      <c r="I3407" s="13">
        <v>10</v>
      </c>
      <c r="J3407" s="14">
        <v>2015</v>
      </c>
      <c r="K3407" s="244" t="s">
        <v>31</v>
      </c>
      <c r="L3407" s="245" t="s">
        <v>62</v>
      </c>
      <c r="M3407" s="245" t="s">
        <v>23</v>
      </c>
      <c r="N3407" s="15" t="s">
        <v>28</v>
      </c>
      <c r="O3407" s="15" t="s">
        <v>24</v>
      </c>
      <c r="P3407" s="46" t="s">
        <v>161</v>
      </c>
      <c r="Q3407" s="46" t="s">
        <v>58</v>
      </c>
    </row>
    <row r="3408" spans="1:17" hidden="1">
      <c r="A3408" s="238">
        <v>42306</v>
      </c>
      <c r="B3408" t="s">
        <v>3967</v>
      </c>
      <c r="C3408" s="1">
        <v>-3000</v>
      </c>
      <c r="D3408" s="1">
        <v>2798.14</v>
      </c>
      <c r="E3408" s="42">
        <v>3000</v>
      </c>
      <c r="F3408" s="241" t="s">
        <v>30</v>
      </c>
      <c r="G3408" s="242" t="s">
        <v>58</v>
      </c>
      <c r="H3408" s="243" t="s">
        <v>20</v>
      </c>
      <c r="I3408" s="13">
        <v>10</v>
      </c>
      <c r="J3408" s="14">
        <v>2015</v>
      </c>
      <c r="K3408" s="244" t="s">
        <v>31</v>
      </c>
      <c r="L3408" s="245" t="s">
        <v>32</v>
      </c>
      <c r="M3408" s="245" t="s">
        <v>23</v>
      </c>
      <c r="N3408" s="15" t="s">
        <v>28</v>
      </c>
      <c r="O3408" s="15" t="s">
        <v>24</v>
      </c>
      <c r="P3408" s="46" t="s">
        <v>161</v>
      </c>
      <c r="Q3408" s="46" t="s">
        <v>58</v>
      </c>
    </row>
    <row r="3409" spans="1:17" hidden="1">
      <c r="A3409" s="238">
        <v>42306</v>
      </c>
      <c r="B3409" t="s">
        <v>50</v>
      </c>
      <c r="C3409" s="1">
        <v>-45</v>
      </c>
      <c r="D3409" s="1">
        <v>2753.14</v>
      </c>
      <c r="E3409" s="42">
        <v>45</v>
      </c>
      <c r="F3409" s="241" t="s">
        <v>30</v>
      </c>
      <c r="G3409" s="242" t="s">
        <v>58</v>
      </c>
      <c r="H3409" s="243" t="s">
        <v>20</v>
      </c>
      <c r="I3409" s="13">
        <v>10</v>
      </c>
      <c r="J3409" s="14">
        <v>2015</v>
      </c>
      <c r="K3409" s="244" t="s">
        <v>51</v>
      </c>
      <c r="L3409" s="245" t="s">
        <v>52</v>
      </c>
      <c r="M3409" s="245" t="s">
        <v>23</v>
      </c>
      <c r="N3409" s="15" t="s">
        <v>28</v>
      </c>
      <c r="O3409" s="15" t="s">
        <v>29</v>
      </c>
      <c r="P3409" s="46" t="s">
        <v>161</v>
      </c>
      <c r="Q3409" s="46" t="s">
        <v>58</v>
      </c>
    </row>
    <row r="3410" spans="1:17" hidden="1">
      <c r="A3410" s="238">
        <v>42306</v>
      </c>
      <c r="B3410" t="s">
        <v>50</v>
      </c>
      <c r="C3410" s="1">
        <v>-45</v>
      </c>
      <c r="D3410" s="1">
        <v>2708.14</v>
      </c>
      <c r="E3410" s="42">
        <v>45</v>
      </c>
      <c r="F3410" s="241" t="s">
        <v>30</v>
      </c>
      <c r="G3410" s="242" t="s">
        <v>58</v>
      </c>
      <c r="H3410" s="243" t="s">
        <v>20</v>
      </c>
      <c r="I3410" s="13">
        <v>10</v>
      </c>
      <c r="J3410" s="14">
        <v>2015</v>
      </c>
      <c r="K3410" s="244" t="s">
        <v>51</v>
      </c>
      <c r="L3410" s="245" t="s">
        <v>52</v>
      </c>
      <c r="M3410" s="245" t="s">
        <v>23</v>
      </c>
      <c r="N3410" s="15" t="s">
        <v>28</v>
      </c>
      <c r="O3410" s="15" t="s">
        <v>29</v>
      </c>
      <c r="P3410" s="46" t="s">
        <v>161</v>
      </c>
      <c r="Q3410" s="46" t="s">
        <v>58</v>
      </c>
    </row>
    <row r="3411" spans="1:17" hidden="1">
      <c r="A3411" s="238">
        <v>42306</v>
      </c>
      <c r="B3411" t="s">
        <v>50</v>
      </c>
      <c r="C3411" s="1">
        <v>-15</v>
      </c>
      <c r="D3411" s="1">
        <v>2693.14</v>
      </c>
      <c r="E3411" s="42">
        <v>15</v>
      </c>
      <c r="F3411" s="241" t="s">
        <v>30</v>
      </c>
      <c r="G3411" s="242" t="s">
        <v>58</v>
      </c>
      <c r="H3411" s="243" t="s">
        <v>20</v>
      </c>
      <c r="I3411" s="13">
        <v>10</v>
      </c>
      <c r="J3411" s="14">
        <v>2015</v>
      </c>
      <c r="K3411" s="244" t="s">
        <v>53</v>
      </c>
      <c r="L3411" s="245" t="s">
        <v>52</v>
      </c>
      <c r="M3411" s="245" t="s">
        <v>23</v>
      </c>
      <c r="N3411" s="15" t="s">
        <v>28</v>
      </c>
      <c r="O3411" s="15" t="s">
        <v>29</v>
      </c>
      <c r="P3411" s="46" t="s">
        <v>161</v>
      </c>
      <c r="Q3411" s="46" t="s">
        <v>58</v>
      </c>
    </row>
    <row r="3412" spans="1:17" hidden="1">
      <c r="A3412" s="238">
        <v>42307</v>
      </c>
      <c r="B3412" t="s">
        <v>25</v>
      </c>
      <c r="C3412" s="1">
        <v>315.85000000000002</v>
      </c>
      <c r="D3412" s="1">
        <v>3008.99</v>
      </c>
      <c r="E3412" s="42">
        <v>-315.85000000000002</v>
      </c>
      <c r="F3412" s="241" t="s">
        <v>18</v>
      </c>
      <c r="G3412" s="242" t="s">
        <v>58</v>
      </c>
      <c r="H3412" s="243" t="s">
        <v>20</v>
      </c>
      <c r="I3412" s="13">
        <v>10</v>
      </c>
      <c r="J3412" s="14">
        <v>2015</v>
      </c>
      <c r="K3412" s="244" t="s">
        <v>26</v>
      </c>
      <c r="L3412" s="245" t="s">
        <v>27</v>
      </c>
      <c r="M3412" s="245" t="s">
        <v>27</v>
      </c>
      <c r="N3412" s="15" t="s">
        <v>28</v>
      </c>
      <c r="O3412" s="15" t="s">
        <v>29</v>
      </c>
      <c r="P3412" s="46" t="s">
        <v>163</v>
      </c>
      <c r="Q3412" s="46" t="s">
        <v>58</v>
      </c>
    </row>
    <row r="3413" spans="1:17" hidden="1">
      <c r="A3413" s="238">
        <v>42307</v>
      </c>
      <c r="B3413" t="s">
        <v>3968</v>
      </c>
      <c r="C3413" s="1">
        <v>200</v>
      </c>
      <c r="D3413" s="1">
        <v>3208.99</v>
      </c>
      <c r="E3413" s="42">
        <v>-200</v>
      </c>
      <c r="F3413" s="241" t="s">
        <v>18</v>
      </c>
      <c r="G3413" s="242" t="s">
        <v>58</v>
      </c>
      <c r="H3413" s="243" t="s">
        <v>20</v>
      </c>
      <c r="I3413" s="13">
        <v>10</v>
      </c>
      <c r="J3413" s="14">
        <v>2015</v>
      </c>
      <c r="K3413" s="244" t="s">
        <v>21</v>
      </c>
      <c r="L3413" s="245" t="s">
        <v>22</v>
      </c>
      <c r="M3413" s="245" t="s">
        <v>23</v>
      </c>
      <c r="N3413" s="15" t="s">
        <v>20</v>
      </c>
      <c r="O3413" s="15" t="s">
        <v>24</v>
      </c>
      <c r="P3413" s="46" t="s">
        <v>171</v>
      </c>
      <c r="Q3413" s="46" t="s">
        <v>58</v>
      </c>
    </row>
    <row r="3414" spans="1:17" hidden="1">
      <c r="A3414" s="238">
        <v>42307</v>
      </c>
      <c r="B3414" t="s">
        <v>3969</v>
      </c>
      <c r="C3414" s="1">
        <v>-800</v>
      </c>
      <c r="D3414" s="1">
        <v>2408.9899999999998</v>
      </c>
      <c r="E3414" s="42">
        <v>800</v>
      </c>
      <c r="F3414" s="241" t="s">
        <v>30</v>
      </c>
      <c r="G3414" s="242" t="s">
        <v>58</v>
      </c>
      <c r="H3414" s="243" t="s">
        <v>20</v>
      </c>
      <c r="I3414" s="13">
        <v>10</v>
      </c>
      <c r="J3414" s="14">
        <v>2015</v>
      </c>
      <c r="K3414" s="244" t="s">
        <v>158</v>
      </c>
      <c r="L3414" s="245" t="s">
        <v>59</v>
      </c>
      <c r="M3414" s="245" t="s">
        <v>23</v>
      </c>
      <c r="N3414" s="15" t="s">
        <v>20</v>
      </c>
      <c r="O3414" s="15" t="s">
        <v>24</v>
      </c>
      <c r="P3414" s="46" t="s">
        <v>168</v>
      </c>
      <c r="Q3414" s="46" t="s">
        <v>58</v>
      </c>
    </row>
    <row r="3415" spans="1:17" hidden="1">
      <c r="A3415" s="238">
        <v>42307</v>
      </c>
      <c r="B3415" t="s">
        <v>50</v>
      </c>
      <c r="C3415" s="1">
        <v>-15</v>
      </c>
      <c r="D3415" s="1">
        <v>2393.9899999999998</v>
      </c>
      <c r="E3415" s="42">
        <v>15</v>
      </c>
      <c r="F3415" s="241" t="s">
        <v>30</v>
      </c>
      <c r="G3415" s="242" t="s">
        <v>58</v>
      </c>
      <c r="H3415" s="243" t="s">
        <v>20</v>
      </c>
      <c r="I3415" s="13">
        <v>10</v>
      </c>
      <c r="J3415" s="14">
        <v>2015</v>
      </c>
      <c r="K3415" s="244" t="s">
        <v>53</v>
      </c>
      <c r="L3415" s="245" t="s">
        <v>52</v>
      </c>
      <c r="M3415" s="245" t="s">
        <v>23</v>
      </c>
      <c r="N3415" s="15" t="s">
        <v>28</v>
      </c>
      <c r="O3415" s="15" t="s">
        <v>29</v>
      </c>
      <c r="P3415" s="46" t="s">
        <v>161</v>
      </c>
      <c r="Q3415" s="46" t="s">
        <v>58</v>
      </c>
    </row>
    <row r="3416" spans="1:17" hidden="1">
      <c r="A3416" s="238">
        <v>42310</v>
      </c>
      <c r="B3416" t="s">
        <v>3970</v>
      </c>
      <c r="C3416" s="1">
        <v>555.61</v>
      </c>
      <c r="D3416" s="1">
        <v>2949.6</v>
      </c>
      <c r="E3416" s="42">
        <v>-555.61</v>
      </c>
      <c r="F3416" s="241" t="s">
        <v>18</v>
      </c>
      <c r="G3416" s="242" t="s">
        <v>58</v>
      </c>
      <c r="H3416" s="243" t="s">
        <v>20</v>
      </c>
      <c r="I3416" s="13">
        <v>11</v>
      </c>
      <c r="J3416" s="14">
        <v>2015</v>
      </c>
      <c r="K3416" s="244" t="s">
        <v>26</v>
      </c>
      <c r="L3416" s="245" t="s">
        <v>166</v>
      </c>
      <c r="M3416" s="245" t="s">
        <v>266</v>
      </c>
      <c r="N3416" s="15" t="s">
        <v>28</v>
      </c>
      <c r="O3416" s="15" t="s">
        <v>29</v>
      </c>
      <c r="P3416" s="46" t="s">
        <v>163</v>
      </c>
      <c r="Q3416" s="46" t="s">
        <v>58</v>
      </c>
    </row>
    <row r="3417" spans="1:17" hidden="1">
      <c r="A3417" s="238">
        <v>42310</v>
      </c>
      <c r="B3417" t="s">
        <v>25</v>
      </c>
      <c r="C3417" s="1">
        <v>221.7</v>
      </c>
      <c r="D3417" s="1">
        <v>3171.3</v>
      </c>
      <c r="E3417" s="42">
        <v>-221.7</v>
      </c>
      <c r="F3417" s="241" t="s">
        <v>18</v>
      </c>
      <c r="G3417" s="242" t="s">
        <v>58</v>
      </c>
      <c r="H3417" s="243" t="s">
        <v>20</v>
      </c>
      <c r="I3417" s="13">
        <v>11</v>
      </c>
      <c r="J3417" s="14">
        <v>2015</v>
      </c>
      <c r="K3417" s="244" t="s">
        <v>26</v>
      </c>
      <c r="L3417" s="245" t="s">
        <v>27</v>
      </c>
      <c r="M3417" s="245" t="s">
        <v>27</v>
      </c>
      <c r="N3417" s="15" t="s">
        <v>28</v>
      </c>
      <c r="O3417" s="15" t="s">
        <v>29</v>
      </c>
      <c r="P3417" s="46" t="s">
        <v>163</v>
      </c>
      <c r="Q3417" s="46" t="s">
        <v>58</v>
      </c>
    </row>
    <row r="3418" spans="1:17" hidden="1">
      <c r="A3418" s="238">
        <v>42310</v>
      </c>
      <c r="B3418" t="s">
        <v>25</v>
      </c>
      <c r="C3418" s="1">
        <v>169.75</v>
      </c>
      <c r="D3418" s="1">
        <v>3341.05</v>
      </c>
      <c r="E3418" s="42">
        <v>-169.75</v>
      </c>
      <c r="F3418" s="241" t="s">
        <v>18</v>
      </c>
      <c r="G3418" s="242" t="s">
        <v>58</v>
      </c>
      <c r="H3418" s="243" t="s">
        <v>20</v>
      </c>
      <c r="I3418" s="13">
        <v>11</v>
      </c>
      <c r="J3418" s="14">
        <v>2015</v>
      </c>
      <c r="K3418" s="244" t="s">
        <v>26</v>
      </c>
      <c r="L3418" s="245" t="s">
        <v>27</v>
      </c>
      <c r="M3418" s="245" t="s">
        <v>27</v>
      </c>
      <c r="N3418" s="15" t="s">
        <v>28</v>
      </c>
      <c r="O3418" s="15" t="s">
        <v>29</v>
      </c>
      <c r="P3418" s="46" t="s">
        <v>163</v>
      </c>
      <c r="Q3418" s="46" t="s">
        <v>58</v>
      </c>
    </row>
    <row r="3419" spans="1:17" hidden="1">
      <c r="A3419" s="238">
        <v>42310</v>
      </c>
      <c r="B3419" t="s">
        <v>3971</v>
      </c>
      <c r="C3419" s="1">
        <v>56.3</v>
      </c>
      <c r="D3419" s="1">
        <v>3397.35</v>
      </c>
      <c r="E3419" s="42">
        <v>-56.3</v>
      </c>
      <c r="F3419" s="241" t="s">
        <v>18</v>
      </c>
      <c r="G3419" s="242" t="s">
        <v>58</v>
      </c>
      <c r="H3419" s="243" t="s">
        <v>20</v>
      </c>
      <c r="I3419" s="13">
        <v>11</v>
      </c>
      <c r="J3419" s="14">
        <v>2015</v>
      </c>
      <c r="K3419" s="244" t="s">
        <v>26</v>
      </c>
      <c r="L3419" s="245" t="s">
        <v>165</v>
      </c>
      <c r="M3419" s="245" t="s">
        <v>270</v>
      </c>
      <c r="N3419" s="15" t="s">
        <v>28</v>
      </c>
      <c r="O3419" s="15" t="s">
        <v>29</v>
      </c>
      <c r="P3419" s="46" t="s">
        <v>163</v>
      </c>
      <c r="Q3419" s="46" t="s">
        <v>58</v>
      </c>
    </row>
    <row r="3420" spans="1:17" hidden="1">
      <c r="A3420" s="238">
        <v>42310</v>
      </c>
      <c r="B3420" t="s">
        <v>3972</v>
      </c>
      <c r="C3420" s="1">
        <v>-266</v>
      </c>
      <c r="D3420" s="1">
        <v>3131.35</v>
      </c>
      <c r="E3420" s="42">
        <v>266</v>
      </c>
      <c r="F3420" s="241" t="s">
        <v>30</v>
      </c>
      <c r="G3420" s="242" t="s">
        <v>58</v>
      </c>
      <c r="H3420" s="243" t="s">
        <v>20</v>
      </c>
      <c r="I3420" s="13">
        <v>11</v>
      </c>
      <c r="J3420" s="14">
        <v>2015</v>
      </c>
      <c r="K3420" s="244" t="s">
        <v>158</v>
      </c>
      <c r="L3420" s="245" t="s">
        <v>59</v>
      </c>
      <c r="M3420" s="245" t="s">
        <v>23</v>
      </c>
      <c r="N3420" s="15" t="s">
        <v>20</v>
      </c>
      <c r="O3420" s="15" t="s">
        <v>24</v>
      </c>
      <c r="P3420" s="46" t="s">
        <v>168</v>
      </c>
      <c r="Q3420" s="46" t="s">
        <v>58</v>
      </c>
    </row>
    <row r="3421" spans="1:17" hidden="1">
      <c r="A3421" s="238">
        <v>42310</v>
      </c>
      <c r="B3421" t="s">
        <v>3973</v>
      </c>
      <c r="C3421" s="1">
        <v>-790.11</v>
      </c>
      <c r="D3421" s="1">
        <v>2341.2399999999998</v>
      </c>
      <c r="E3421" s="42">
        <v>790.11</v>
      </c>
      <c r="F3421" s="241" t="s">
        <v>30</v>
      </c>
      <c r="G3421" s="242" t="s">
        <v>58</v>
      </c>
      <c r="H3421" s="243" t="s">
        <v>20</v>
      </c>
      <c r="I3421" s="13">
        <v>11</v>
      </c>
      <c r="J3421" s="14">
        <v>2015</v>
      </c>
      <c r="K3421" s="244" t="s">
        <v>81</v>
      </c>
      <c r="L3421" s="245" t="s">
        <v>52</v>
      </c>
      <c r="M3421" s="245" t="s">
        <v>23</v>
      </c>
      <c r="N3421" s="15" t="s">
        <v>20</v>
      </c>
      <c r="O3421" s="15" t="s">
        <v>24</v>
      </c>
      <c r="P3421" s="46" t="s">
        <v>3974</v>
      </c>
      <c r="Q3421" s="46" t="s">
        <v>58</v>
      </c>
    </row>
    <row r="3422" spans="1:17" hidden="1">
      <c r="A3422" s="238">
        <v>42310</v>
      </c>
      <c r="B3422" t="s">
        <v>155</v>
      </c>
      <c r="C3422" s="1">
        <v>-501.78</v>
      </c>
      <c r="D3422" s="1">
        <v>1839.46</v>
      </c>
      <c r="E3422" s="42">
        <v>501.78</v>
      </c>
      <c r="F3422" s="241" t="s">
        <v>30</v>
      </c>
      <c r="G3422" s="242" t="s">
        <v>58</v>
      </c>
      <c r="H3422" s="243" t="s">
        <v>20</v>
      </c>
      <c r="I3422" s="13">
        <v>11</v>
      </c>
      <c r="J3422" s="14">
        <v>2015</v>
      </c>
      <c r="K3422" s="244" t="s">
        <v>56</v>
      </c>
      <c r="L3422" s="245" t="s">
        <v>57</v>
      </c>
      <c r="M3422" s="245" t="s">
        <v>302</v>
      </c>
      <c r="N3422" s="15" t="s">
        <v>28</v>
      </c>
      <c r="O3422" s="15" t="s">
        <v>29</v>
      </c>
      <c r="P3422" s="46" t="s">
        <v>161</v>
      </c>
      <c r="Q3422" s="46" t="s">
        <v>58</v>
      </c>
    </row>
    <row r="3423" spans="1:17" hidden="1">
      <c r="A3423" s="238">
        <v>42310</v>
      </c>
      <c r="B3423" t="s">
        <v>2186</v>
      </c>
      <c r="C3423" s="1">
        <v>-350</v>
      </c>
      <c r="D3423" s="1">
        <v>1489.46</v>
      </c>
      <c r="E3423" s="42">
        <v>350</v>
      </c>
      <c r="F3423" s="241" t="s">
        <v>30</v>
      </c>
      <c r="G3423" s="242" t="s">
        <v>58</v>
      </c>
      <c r="H3423" s="243" t="s">
        <v>20</v>
      </c>
      <c r="I3423" s="13">
        <v>11</v>
      </c>
      <c r="J3423" s="14">
        <v>2015</v>
      </c>
      <c r="K3423" s="244" t="s">
        <v>106</v>
      </c>
      <c r="L3423" s="245" t="s">
        <v>52</v>
      </c>
      <c r="M3423" s="245" t="s">
        <v>23</v>
      </c>
      <c r="N3423" s="15" t="s">
        <v>20</v>
      </c>
      <c r="O3423" s="15" t="s">
        <v>24</v>
      </c>
      <c r="P3423" s="46" t="s">
        <v>172</v>
      </c>
      <c r="Q3423" s="46" t="s">
        <v>58</v>
      </c>
    </row>
    <row r="3424" spans="1:17" hidden="1">
      <c r="A3424" s="238">
        <v>42310</v>
      </c>
      <c r="B3424" t="s">
        <v>42</v>
      </c>
      <c r="C3424" s="1">
        <v>-234.38</v>
      </c>
      <c r="D3424" s="1">
        <v>1255.08</v>
      </c>
      <c r="E3424" s="42">
        <v>234.38</v>
      </c>
      <c r="F3424" s="241" t="s">
        <v>30</v>
      </c>
      <c r="G3424" s="242" t="s">
        <v>58</v>
      </c>
      <c r="H3424" s="243" t="s">
        <v>20</v>
      </c>
      <c r="I3424" s="13">
        <v>11</v>
      </c>
      <c r="J3424" s="14">
        <v>2015</v>
      </c>
      <c r="K3424" s="244" t="s">
        <v>43</v>
      </c>
      <c r="L3424" s="245" t="s">
        <v>44</v>
      </c>
      <c r="M3424" s="245" t="s">
        <v>23</v>
      </c>
      <c r="N3424" s="15" t="s">
        <v>28</v>
      </c>
      <c r="O3424" s="15" t="s">
        <v>29</v>
      </c>
      <c r="P3424" s="46" t="s">
        <v>161</v>
      </c>
      <c r="Q3424" s="46" t="s">
        <v>58</v>
      </c>
    </row>
    <row r="3425" spans="1:17" hidden="1">
      <c r="A3425" s="238">
        <v>42310</v>
      </c>
      <c r="B3425" t="s">
        <v>25</v>
      </c>
      <c r="C3425" s="1">
        <v>-74.05</v>
      </c>
      <c r="D3425" s="1">
        <v>1181.03</v>
      </c>
      <c r="E3425" s="42">
        <v>74.05</v>
      </c>
      <c r="F3425" s="241" t="s">
        <v>30</v>
      </c>
      <c r="G3425" s="242" t="s">
        <v>58</v>
      </c>
      <c r="H3425" s="243" t="s">
        <v>20</v>
      </c>
      <c r="I3425" s="13">
        <v>11</v>
      </c>
      <c r="J3425" s="14">
        <v>2015</v>
      </c>
      <c r="K3425" s="244" t="s">
        <v>26</v>
      </c>
      <c r="L3425" s="245" t="s">
        <v>27</v>
      </c>
      <c r="M3425" s="245" t="s">
        <v>27</v>
      </c>
      <c r="N3425" s="15" t="s">
        <v>28</v>
      </c>
      <c r="O3425" s="15" t="s">
        <v>29</v>
      </c>
      <c r="P3425" s="46" t="s">
        <v>163</v>
      </c>
      <c r="Q3425" s="46" t="s">
        <v>58</v>
      </c>
    </row>
    <row r="3426" spans="1:17" hidden="1">
      <c r="A3426" s="238">
        <v>42310</v>
      </c>
      <c r="B3426" t="s">
        <v>46</v>
      </c>
      <c r="C3426" s="1">
        <v>-53.43</v>
      </c>
      <c r="D3426" s="1">
        <v>1127.5999999999999</v>
      </c>
      <c r="E3426" s="42">
        <v>53.43</v>
      </c>
      <c r="F3426" s="241" t="s">
        <v>30</v>
      </c>
      <c r="G3426" s="242" t="s">
        <v>58</v>
      </c>
      <c r="H3426" s="243" t="s">
        <v>20</v>
      </c>
      <c r="I3426" s="13">
        <v>11</v>
      </c>
      <c r="J3426" s="14">
        <v>2015</v>
      </c>
      <c r="K3426" s="244" t="s">
        <v>43</v>
      </c>
      <c r="L3426" s="245" t="s">
        <v>44</v>
      </c>
      <c r="M3426" s="245" t="s">
        <v>23</v>
      </c>
      <c r="N3426" s="15" t="s">
        <v>28</v>
      </c>
      <c r="O3426" s="15" t="s">
        <v>29</v>
      </c>
      <c r="P3426" s="46" t="s">
        <v>161</v>
      </c>
      <c r="Q3426" s="46" t="s">
        <v>58</v>
      </c>
    </row>
    <row r="3427" spans="1:17" hidden="1">
      <c r="A3427" s="238">
        <v>42310</v>
      </c>
      <c r="B3427" t="s">
        <v>45</v>
      </c>
      <c r="C3427" s="1">
        <v>-40.72</v>
      </c>
      <c r="D3427" s="1">
        <v>1086.8800000000001</v>
      </c>
      <c r="E3427" s="42">
        <v>40.72</v>
      </c>
      <c r="F3427" s="241" t="s">
        <v>30</v>
      </c>
      <c r="G3427" s="242" t="s">
        <v>58</v>
      </c>
      <c r="H3427" s="243" t="s">
        <v>20</v>
      </c>
      <c r="I3427" s="13">
        <v>11</v>
      </c>
      <c r="J3427" s="14">
        <v>2015</v>
      </c>
      <c r="K3427" s="244" t="s">
        <v>43</v>
      </c>
      <c r="L3427" s="245" t="s">
        <v>44</v>
      </c>
      <c r="M3427" s="245" t="s">
        <v>23</v>
      </c>
      <c r="N3427" s="15" t="s">
        <v>28</v>
      </c>
      <c r="O3427" s="15" t="s">
        <v>29</v>
      </c>
      <c r="P3427" s="46" t="s">
        <v>161</v>
      </c>
      <c r="Q3427" s="46" t="s">
        <v>58</v>
      </c>
    </row>
    <row r="3428" spans="1:17" hidden="1">
      <c r="A3428" s="238">
        <v>42310</v>
      </c>
      <c r="B3428" t="s">
        <v>47</v>
      </c>
      <c r="C3428" s="1">
        <v>-38.380000000000003</v>
      </c>
      <c r="D3428" s="1">
        <v>1048.5</v>
      </c>
      <c r="E3428" s="42">
        <v>38.380000000000003</v>
      </c>
      <c r="F3428" s="241" t="s">
        <v>30</v>
      </c>
      <c r="G3428" s="242" t="s">
        <v>58</v>
      </c>
      <c r="H3428" s="243" t="s">
        <v>20</v>
      </c>
      <c r="I3428" s="13">
        <v>11</v>
      </c>
      <c r="J3428" s="14">
        <v>2015</v>
      </c>
      <c r="K3428" s="244" t="s">
        <v>48</v>
      </c>
      <c r="L3428" s="245" t="s">
        <v>49</v>
      </c>
      <c r="M3428" s="245" t="s">
        <v>299</v>
      </c>
      <c r="N3428" s="15" t="s">
        <v>28</v>
      </c>
      <c r="O3428" s="15" t="s">
        <v>29</v>
      </c>
      <c r="P3428" s="46" t="s">
        <v>161</v>
      </c>
      <c r="Q3428" s="46" t="s">
        <v>58</v>
      </c>
    </row>
    <row r="3429" spans="1:17" hidden="1">
      <c r="A3429" s="238">
        <v>42310</v>
      </c>
      <c r="B3429" t="s">
        <v>3975</v>
      </c>
      <c r="C3429" s="1">
        <v>-32.979999999999997</v>
      </c>
      <c r="D3429" s="1">
        <v>1015.52</v>
      </c>
      <c r="E3429" s="42">
        <v>32.979999999999997</v>
      </c>
      <c r="F3429" s="241" t="s">
        <v>30</v>
      </c>
      <c r="G3429" s="242" t="s">
        <v>58</v>
      </c>
      <c r="H3429" s="243" t="s">
        <v>20</v>
      </c>
      <c r="I3429" s="13">
        <v>11</v>
      </c>
      <c r="J3429" s="14">
        <v>2015</v>
      </c>
      <c r="K3429" s="244" t="s">
        <v>184</v>
      </c>
      <c r="L3429" s="245" t="s">
        <v>57</v>
      </c>
      <c r="M3429" s="245" t="s">
        <v>302</v>
      </c>
      <c r="N3429" s="15" t="s">
        <v>28</v>
      </c>
      <c r="O3429" s="15" t="s">
        <v>29</v>
      </c>
      <c r="P3429" s="46" t="s">
        <v>161</v>
      </c>
      <c r="Q3429" s="46" t="s">
        <v>58</v>
      </c>
    </row>
    <row r="3430" spans="1:17" hidden="1">
      <c r="A3430" s="238">
        <v>42310</v>
      </c>
      <c r="B3430" t="s">
        <v>160</v>
      </c>
      <c r="C3430" s="1">
        <v>-16</v>
      </c>
      <c r="D3430" s="1">
        <v>999.52</v>
      </c>
      <c r="E3430" s="42">
        <v>16</v>
      </c>
      <c r="F3430" s="241" t="s">
        <v>30</v>
      </c>
      <c r="G3430" s="242" t="s">
        <v>58</v>
      </c>
      <c r="H3430" s="243" t="s">
        <v>20</v>
      </c>
      <c r="I3430" s="13">
        <v>11</v>
      </c>
      <c r="J3430" s="14">
        <v>2015</v>
      </c>
      <c r="K3430" s="244" t="s">
        <v>53</v>
      </c>
      <c r="L3430" s="245" t="s">
        <v>52</v>
      </c>
      <c r="M3430" s="245" t="s">
        <v>23</v>
      </c>
      <c r="N3430" s="15" t="s">
        <v>28</v>
      </c>
      <c r="O3430" s="15" t="s">
        <v>29</v>
      </c>
      <c r="P3430" s="46" t="s">
        <v>161</v>
      </c>
      <c r="Q3430" s="46" t="s">
        <v>58</v>
      </c>
    </row>
    <row r="3431" spans="1:17" hidden="1">
      <c r="A3431" s="238">
        <v>42311</v>
      </c>
      <c r="B3431" t="s">
        <v>3976</v>
      </c>
      <c r="C3431" s="1">
        <v>2919.19</v>
      </c>
      <c r="D3431" s="1">
        <v>3918.71</v>
      </c>
      <c r="E3431" s="42">
        <v>-2919.19</v>
      </c>
      <c r="F3431" s="241" t="s">
        <v>18</v>
      </c>
      <c r="G3431" s="242" t="s">
        <v>58</v>
      </c>
      <c r="H3431" s="243" t="s">
        <v>20</v>
      </c>
      <c r="I3431" s="13">
        <v>11</v>
      </c>
      <c r="J3431" s="14">
        <v>2015</v>
      </c>
      <c r="K3431" s="244" t="s">
        <v>26</v>
      </c>
      <c r="L3431" s="245" t="s">
        <v>54</v>
      </c>
      <c r="M3431" s="245" t="s">
        <v>279</v>
      </c>
      <c r="N3431" s="15" t="s">
        <v>28</v>
      </c>
      <c r="O3431" s="15" t="s">
        <v>29</v>
      </c>
      <c r="P3431" s="46" t="s">
        <v>163</v>
      </c>
      <c r="Q3431" s="46" t="s">
        <v>58</v>
      </c>
    </row>
    <row r="3432" spans="1:17" hidden="1">
      <c r="A3432" s="238">
        <v>42311</v>
      </c>
      <c r="B3432" t="s">
        <v>25</v>
      </c>
      <c r="C3432" s="1">
        <v>362.5</v>
      </c>
      <c r="D3432" s="1">
        <v>4281.21</v>
      </c>
      <c r="E3432" s="42">
        <v>-362.5</v>
      </c>
      <c r="F3432" s="241" t="s">
        <v>18</v>
      </c>
      <c r="G3432" s="242" t="s">
        <v>58</v>
      </c>
      <c r="H3432" s="243" t="s">
        <v>20</v>
      </c>
      <c r="I3432" s="13">
        <v>11</v>
      </c>
      <c r="J3432" s="14">
        <v>2015</v>
      </c>
      <c r="K3432" s="244" t="s">
        <v>26</v>
      </c>
      <c r="L3432" s="245" t="s">
        <v>27</v>
      </c>
      <c r="M3432" s="245" t="s">
        <v>27</v>
      </c>
      <c r="N3432" s="15" t="s">
        <v>28</v>
      </c>
      <c r="O3432" s="15" t="s">
        <v>29</v>
      </c>
      <c r="P3432" s="46" t="s">
        <v>163</v>
      </c>
      <c r="Q3432" s="46" t="s">
        <v>58</v>
      </c>
    </row>
    <row r="3433" spans="1:17" hidden="1">
      <c r="A3433" s="238">
        <v>42311</v>
      </c>
      <c r="B3433" t="s">
        <v>3977</v>
      </c>
      <c r="C3433" s="1">
        <v>256.08</v>
      </c>
      <c r="D3433" s="1">
        <v>4537.29</v>
      </c>
      <c r="E3433" s="42">
        <v>-256.08</v>
      </c>
      <c r="F3433" s="241" t="s">
        <v>18</v>
      </c>
      <c r="G3433" s="242" t="s">
        <v>58</v>
      </c>
      <c r="H3433" s="243" t="s">
        <v>20</v>
      </c>
      <c r="I3433" s="13">
        <v>11</v>
      </c>
      <c r="J3433" s="14">
        <v>2015</v>
      </c>
      <c r="K3433" s="244" t="s">
        <v>21</v>
      </c>
      <c r="L3433" s="245" t="s">
        <v>22</v>
      </c>
      <c r="M3433" s="245" t="s">
        <v>23</v>
      </c>
      <c r="N3433" s="15" t="s">
        <v>20</v>
      </c>
      <c r="O3433" s="15" t="s">
        <v>24</v>
      </c>
      <c r="P3433" s="46" t="s">
        <v>171</v>
      </c>
      <c r="Q3433" s="46" t="s">
        <v>58</v>
      </c>
    </row>
    <row r="3434" spans="1:17" hidden="1">
      <c r="A3434" s="238">
        <v>42311</v>
      </c>
      <c r="B3434" t="s">
        <v>3978</v>
      </c>
      <c r="C3434" s="1">
        <v>-514.72</v>
      </c>
      <c r="D3434" s="1">
        <v>4022.57</v>
      </c>
      <c r="E3434" s="42">
        <v>514.72</v>
      </c>
      <c r="F3434" s="241" t="s">
        <v>30</v>
      </c>
      <c r="G3434" s="242" t="s">
        <v>58</v>
      </c>
      <c r="H3434" s="243" t="s">
        <v>20</v>
      </c>
      <c r="I3434" s="13">
        <v>11</v>
      </c>
      <c r="J3434" s="14">
        <v>2015</v>
      </c>
      <c r="K3434" s="244" t="s">
        <v>197</v>
      </c>
      <c r="L3434" s="245" t="s">
        <v>200</v>
      </c>
      <c r="M3434" s="245" t="s">
        <v>281</v>
      </c>
      <c r="N3434" s="15" t="s">
        <v>28</v>
      </c>
      <c r="O3434" s="15" t="s">
        <v>29</v>
      </c>
      <c r="P3434" s="46" t="s">
        <v>161</v>
      </c>
      <c r="Q3434" s="46" t="s">
        <v>58</v>
      </c>
    </row>
    <row r="3435" spans="1:17" hidden="1">
      <c r="A3435" s="238">
        <v>42311</v>
      </c>
      <c r="B3435" t="s">
        <v>3979</v>
      </c>
      <c r="C3435" s="1">
        <v>-453.75</v>
      </c>
      <c r="D3435" s="1">
        <v>3568.82</v>
      </c>
      <c r="E3435" s="42">
        <v>453.75</v>
      </c>
      <c r="F3435" s="241" t="s">
        <v>30</v>
      </c>
      <c r="G3435" s="242" t="s">
        <v>58</v>
      </c>
      <c r="H3435" s="243" t="s">
        <v>20</v>
      </c>
      <c r="I3435" s="13">
        <v>11</v>
      </c>
      <c r="J3435" s="14">
        <v>2015</v>
      </c>
      <c r="K3435" s="244" t="s">
        <v>175</v>
      </c>
      <c r="L3435" s="245" t="s">
        <v>3883</v>
      </c>
      <c r="M3435" s="245" t="s">
        <v>296</v>
      </c>
      <c r="N3435" s="15" t="s">
        <v>28</v>
      </c>
      <c r="O3435" s="15" t="s">
        <v>29</v>
      </c>
      <c r="P3435" s="46" t="s">
        <v>161</v>
      </c>
      <c r="Q3435" s="46" t="s">
        <v>58</v>
      </c>
    </row>
    <row r="3436" spans="1:17" hidden="1">
      <c r="A3436" s="238">
        <v>42311</v>
      </c>
      <c r="B3436" t="s">
        <v>3980</v>
      </c>
      <c r="C3436" s="1">
        <v>-20</v>
      </c>
      <c r="D3436" s="1">
        <v>3548.82</v>
      </c>
      <c r="E3436" s="42">
        <v>20</v>
      </c>
      <c r="F3436" s="241" t="s">
        <v>30</v>
      </c>
      <c r="G3436" s="242" t="s">
        <v>58</v>
      </c>
      <c r="H3436" s="243" t="s">
        <v>20</v>
      </c>
      <c r="I3436" s="13">
        <v>11</v>
      </c>
      <c r="J3436" s="14">
        <v>2015</v>
      </c>
      <c r="K3436" s="244" t="s">
        <v>158</v>
      </c>
      <c r="L3436" s="245" t="s">
        <v>59</v>
      </c>
      <c r="M3436" s="245" t="s">
        <v>23</v>
      </c>
      <c r="N3436" s="15" t="s">
        <v>20</v>
      </c>
      <c r="O3436" s="15" t="s">
        <v>24</v>
      </c>
      <c r="P3436" s="46" t="s">
        <v>168</v>
      </c>
      <c r="Q3436" s="46" t="s">
        <v>58</v>
      </c>
    </row>
    <row r="3437" spans="1:17" hidden="1">
      <c r="A3437" s="238">
        <v>42311</v>
      </c>
      <c r="B3437" t="s">
        <v>69</v>
      </c>
      <c r="C3437" s="1">
        <v>-453.59</v>
      </c>
      <c r="D3437" s="1">
        <v>3095.23</v>
      </c>
      <c r="E3437" s="42">
        <v>453.59</v>
      </c>
      <c r="F3437" s="241" t="s">
        <v>30</v>
      </c>
      <c r="G3437" s="242" t="s">
        <v>58</v>
      </c>
      <c r="H3437" s="243" t="s">
        <v>20</v>
      </c>
      <c r="I3437" s="13">
        <v>11</v>
      </c>
      <c r="J3437" s="14">
        <v>2015</v>
      </c>
      <c r="K3437" s="244" t="s">
        <v>70</v>
      </c>
      <c r="L3437" s="245" t="s">
        <v>3876</v>
      </c>
      <c r="M3437" s="245" t="s">
        <v>281</v>
      </c>
      <c r="N3437" s="15" t="s">
        <v>28</v>
      </c>
      <c r="O3437" s="15" t="s">
        <v>29</v>
      </c>
      <c r="P3437" s="46" t="s">
        <v>161</v>
      </c>
      <c r="Q3437" s="46" t="s">
        <v>58</v>
      </c>
    </row>
    <row r="3438" spans="1:17" hidden="1">
      <c r="A3438" s="238">
        <v>42311</v>
      </c>
      <c r="B3438" t="s">
        <v>69</v>
      </c>
      <c r="C3438" s="1">
        <v>-412.46</v>
      </c>
      <c r="D3438" s="1">
        <v>2682.77</v>
      </c>
      <c r="E3438" s="42">
        <v>412.46</v>
      </c>
      <c r="F3438" s="241" t="s">
        <v>30</v>
      </c>
      <c r="G3438" s="242" t="s">
        <v>58</v>
      </c>
      <c r="H3438" s="243" t="s">
        <v>20</v>
      </c>
      <c r="I3438" s="13">
        <v>11</v>
      </c>
      <c r="J3438" s="14">
        <v>2015</v>
      </c>
      <c r="K3438" s="244" t="s">
        <v>70</v>
      </c>
      <c r="L3438" s="245" t="s">
        <v>71</v>
      </c>
      <c r="M3438" s="245" t="s">
        <v>299</v>
      </c>
      <c r="N3438" s="15" t="s">
        <v>28</v>
      </c>
      <c r="O3438" s="15" t="s">
        <v>29</v>
      </c>
      <c r="P3438" s="46" t="s">
        <v>161</v>
      </c>
      <c r="Q3438" s="46" t="s">
        <v>58</v>
      </c>
    </row>
    <row r="3439" spans="1:17" hidden="1">
      <c r="A3439" s="238">
        <v>42311</v>
      </c>
      <c r="B3439" t="s">
        <v>69</v>
      </c>
      <c r="C3439" s="1">
        <v>-358.87</v>
      </c>
      <c r="D3439" s="1">
        <v>2323.9</v>
      </c>
      <c r="E3439" s="42">
        <v>358.87</v>
      </c>
      <c r="F3439" s="241" t="s">
        <v>30</v>
      </c>
      <c r="G3439" s="242" t="s">
        <v>58</v>
      </c>
      <c r="H3439" s="243" t="s">
        <v>20</v>
      </c>
      <c r="I3439" s="13">
        <v>11</v>
      </c>
      <c r="J3439" s="14">
        <v>2015</v>
      </c>
      <c r="K3439" s="244" t="s">
        <v>70</v>
      </c>
      <c r="L3439" s="245" t="s">
        <v>177</v>
      </c>
      <c r="M3439" s="245" t="s">
        <v>299</v>
      </c>
      <c r="N3439" s="15" t="s">
        <v>28</v>
      </c>
      <c r="O3439" s="15" t="s">
        <v>29</v>
      </c>
      <c r="P3439" s="46" t="s">
        <v>161</v>
      </c>
      <c r="Q3439" s="46" t="s">
        <v>58</v>
      </c>
    </row>
    <row r="3440" spans="1:17" hidden="1">
      <c r="A3440" s="238">
        <v>42311</v>
      </c>
      <c r="B3440" t="s">
        <v>3981</v>
      </c>
      <c r="C3440" s="1">
        <v>-60.2</v>
      </c>
      <c r="D3440" s="1">
        <v>2263.6999999999998</v>
      </c>
      <c r="E3440" s="42">
        <v>60.2</v>
      </c>
      <c r="F3440" s="241" t="s">
        <v>30</v>
      </c>
      <c r="G3440" s="242" t="s">
        <v>58</v>
      </c>
      <c r="H3440" s="243" t="s">
        <v>20</v>
      </c>
      <c r="I3440" s="13">
        <v>11</v>
      </c>
      <c r="J3440" s="14">
        <v>2015</v>
      </c>
      <c r="K3440" s="244" t="s">
        <v>43</v>
      </c>
      <c r="L3440" s="245" t="s">
        <v>44</v>
      </c>
      <c r="M3440" s="245" t="s">
        <v>23</v>
      </c>
      <c r="N3440" s="15" t="s">
        <v>28</v>
      </c>
      <c r="O3440" s="15" t="s">
        <v>29</v>
      </c>
      <c r="P3440" s="46" t="s">
        <v>161</v>
      </c>
      <c r="Q3440" s="46" t="s">
        <v>58</v>
      </c>
    </row>
    <row r="3441" spans="1:17" hidden="1">
      <c r="A3441" s="238">
        <v>42312</v>
      </c>
      <c r="B3441" t="s">
        <v>4311</v>
      </c>
      <c r="C3441" s="1">
        <v>2841.91</v>
      </c>
      <c r="D3441" s="1">
        <v>5105.6099999999997</v>
      </c>
      <c r="E3441" s="42">
        <v>-2841.91</v>
      </c>
      <c r="F3441" s="241" t="s">
        <v>18</v>
      </c>
      <c r="G3441" s="242" t="s">
        <v>58</v>
      </c>
      <c r="H3441" s="243" t="s">
        <v>20</v>
      </c>
      <c r="I3441" s="13">
        <v>11</v>
      </c>
      <c r="J3441" s="14">
        <v>2015</v>
      </c>
      <c r="K3441" s="246" t="s">
        <v>26</v>
      </c>
      <c r="L3441" s="247" t="s">
        <v>164</v>
      </c>
      <c r="M3441" s="247" t="s">
        <v>272</v>
      </c>
      <c r="N3441" s="15" t="s">
        <v>28</v>
      </c>
      <c r="O3441" s="15" t="s">
        <v>29</v>
      </c>
      <c r="P3441" s="46" t="s">
        <v>163</v>
      </c>
      <c r="Q3441" s="46" t="s">
        <v>58</v>
      </c>
    </row>
    <row r="3442" spans="1:17" hidden="1">
      <c r="A3442" s="238">
        <v>42312</v>
      </c>
      <c r="B3442" t="s">
        <v>4312</v>
      </c>
      <c r="C3442" s="1">
        <v>2434.75</v>
      </c>
      <c r="D3442" s="1">
        <v>7540.36</v>
      </c>
      <c r="E3442" s="42">
        <v>-2434.75</v>
      </c>
      <c r="F3442" s="241" t="s">
        <v>18</v>
      </c>
      <c r="G3442" s="242" t="s">
        <v>58</v>
      </c>
      <c r="H3442" s="243" t="s">
        <v>20</v>
      </c>
      <c r="I3442" s="13">
        <v>11</v>
      </c>
      <c r="J3442" s="14">
        <v>2015</v>
      </c>
      <c r="K3442" s="246" t="s">
        <v>26</v>
      </c>
      <c r="L3442" s="247" t="s">
        <v>54</v>
      </c>
      <c r="M3442" s="249" t="s">
        <v>279</v>
      </c>
      <c r="N3442" s="15" t="s">
        <v>28</v>
      </c>
      <c r="O3442" s="15" t="s">
        <v>29</v>
      </c>
      <c r="P3442" s="46" t="s">
        <v>163</v>
      </c>
      <c r="Q3442" s="46" t="s">
        <v>58</v>
      </c>
    </row>
    <row r="3443" spans="1:17" hidden="1">
      <c r="A3443" s="238">
        <v>42312</v>
      </c>
      <c r="B3443" t="s">
        <v>25</v>
      </c>
      <c r="C3443" s="1">
        <v>1616.99</v>
      </c>
      <c r="D3443" s="1">
        <v>9157.35</v>
      </c>
      <c r="E3443" s="42">
        <v>-1616.99</v>
      </c>
      <c r="F3443" s="241" t="s">
        <v>18</v>
      </c>
      <c r="G3443" s="242" t="s">
        <v>58</v>
      </c>
      <c r="H3443" s="243" t="s">
        <v>20</v>
      </c>
      <c r="I3443" s="13">
        <v>11</v>
      </c>
      <c r="J3443" s="14">
        <v>2015</v>
      </c>
      <c r="K3443" s="244" t="s">
        <v>26</v>
      </c>
      <c r="L3443" s="245" t="s">
        <v>27</v>
      </c>
      <c r="M3443" s="245" t="s">
        <v>27</v>
      </c>
      <c r="N3443" s="15" t="s">
        <v>28</v>
      </c>
      <c r="O3443" s="15" t="s">
        <v>29</v>
      </c>
      <c r="P3443" s="46" t="s">
        <v>163</v>
      </c>
      <c r="Q3443" s="46" t="s">
        <v>58</v>
      </c>
    </row>
    <row r="3444" spans="1:17" hidden="1">
      <c r="A3444" s="238">
        <v>42312</v>
      </c>
      <c r="B3444" t="s">
        <v>4313</v>
      </c>
      <c r="C3444" s="1">
        <v>320</v>
      </c>
      <c r="D3444" s="1">
        <v>9477.35</v>
      </c>
      <c r="E3444" s="42">
        <v>-320</v>
      </c>
      <c r="F3444" s="241" t="s">
        <v>18</v>
      </c>
      <c r="G3444" s="242" t="s">
        <v>58</v>
      </c>
      <c r="H3444" s="243" t="s">
        <v>20</v>
      </c>
      <c r="I3444" s="13">
        <v>11</v>
      </c>
      <c r="J3444" s="14">
        <v>2015</v>
      </c>
      <c r="K3444" s="244" t="s">
        <v>21</v>
      </c>
      <c r="L3444" s="245" t="s">
        <v>22</v>
      </c>
      <c r="M3444" s="245" t="s">
        <v>23</v>
      </c>
      <c r="N3444" s="15" t="s">
        <v>20</v>
      </c>
      <c r="O3444" s="15" t="s">
        <v>24</v>
      </c>
      <c r="P3444" s="46" t="s">
        <v>171</v>
      </c>
      <c r="Q3444" s="46" t="s">
        <v>58</v>
      </c>
    </row>
    <row r="3445" spans="1:17" hidden="1">
      <c r="A3445" s="238">
        <v>42312</v>
      </c>
      <c r="B3445" t="s">
        <v>50</v>
      </c>
      <c r="C3445" s="1">
        <v>-15</v>
      </c>
      <c r="D3445" s="1">
        <v>9462.35</v>
      </c>
      <c r="E3445" s="42">
        <v>15</v>
      </c>
      <c r="F3445" s="241" t="s">
        <v>30</v>
      </c>
      <c r="G3445" s="242" t="s">
        <v>58</v>
      </c>
      <c r="H3445" s="243" t="s">
        <v>20</v>
      </c>
      <c r="I3445" s="13">
        <v>11</v>
      </c>
      <c r="J3445" s="14">
        <v>2015</v>
      </c>
      <c r="K3445" s="244" t="s">
        <v>53</v>
      </c>
      <c r="L3445" s="245" t="s">
        <v>52</v>
      </c>
      <c r="M3445" s="245" t="s">
        <v>23</v>
      </c>
      <c r="N3445" s="15" t="s">
        <v>28</v>
      </c>
      <c r="O3445" s="15" t="s">
        <v>29</v>
      </c>
      <c r="P3445" s="46" t="s">
        <v>161</v>
      </c>
      <c r="Q3445" s="46" t="s">
        <v>58</v>
      </c>
    </row>
    <row r="3446" spans="1:17" hidden="1">
      <c r="A3446" s="238">
        <v>42313</v>
      </c>
      <c r="B3446" t="s">
        <v>25</v>
      </c>
      <c r="C3446" s="1">
        <v>1214.7</v>
      </c>
      <c r="D3446" s="1">
        <v>10677.05</v>
      </c>
      <c r="E3446" s="42">
        <v>-1214.7</v>
      </c>
      <c r="F3446" s="241" t="s">
        <v>18</v>
      </c>
      <c r="G3446" s="242" t="s">
        <v>58</v>
      </c>
      <c r="H3446" s="243" t="s">
        <v>20</v>
      </c>
      <c r="I3446" s="13">
        <v>11</v>
      </c>
      <c r="J3446" s="14">
        <v>2015</v>
      </c>
      <c r="K3446" s="244" t="s">
        <v>26</v>
      </c>
      <c r="L3446" s="245" t="s">
        <v>27</v>
      </c>
      <c r="M3446" s="245" t="s">
        <v>27</v>
      </c>
      <c r="N3446" s="15" t="s">
        <v>28</v>
      </c>
      <c r="O3446" s="15" t="s">
        <v>29</v>
      </c>
      <c r="P3446" s="46" t="s">
        <v>163</v>
      </c>
      <c r="Q3446" s="46" t="s">
        <v>58</v>
      </c>
    </row>
    <row r="3447" spans="1:17" hidden="1">
      <c r="A3447" s="238">
        <v>42313</v>
      </c>
      <c r="B3447" t="s">
        <v>50</v>
      </c>
      <c r="C3447" s="1">
        <v>-15</v>
      </c>
      <c r="D3447" s="1">
        <v>10662.05</v>
      </c>
      <c r="E3447" s="42">
        <v>15</v>
      </c>
      <c r="F3447" s="241" t="s">
        <v>30</v>
      </c>
      <c r="G3447" s="242" t="s">
        <v>58</v>
      </c>
      <c r="H3447" s="243" t="s">
        <v>20</v>
      </c>
      <c r="I3447" s="13">
        <v>11</v>
      </c>
      <c r="J3447" s="14">
        <v>2015</v>
      </c>
      <c r="K3447" s="244" t="s">
        <v>53</v>
      </c>
      <c r="L3447" s="245" t="s">
        <v>52</v>
      </c>
      <c r="M3447" s="245" t="s">
        <v>23</v>
      </c>
      <c r="N3447" s="15" t="s">
        <v>28</v>
      </c>
      <c r="O3447" s="15" t="s">
        <v>29</v>
      </c>
      <c r="P3447" s="46" t="s">
        <v>161</v>
      </c>
      <c r="Q3447" s="46" t="s">
        <v>58</v>
      </c>
    </row>
    <row r="3448" spans="1:17" hidden="1">
      <c r="A3448" s="238">
        <v>42314</v>
      </c>
      <c r="B3448" t="s">
        <v>4314</v>
      </c>
      <c r="C3448" s="1">
        <v>1142.33</v>
      </c>
      <c r="D3448" s="1">
        <v>11804.38</v>
      </c>
      <c r="E3448" s="42">
        <v>-1142.33</v>
      </c>
      <c r="F3448" s="241" t="s">
        <v>18</v>
      </c>
      <c r="G3448" s="242" t="s">
        <v>58</v>
      </c>
      <c r="H3448" s="243" t="s">
        <v>20</v>
      </c>
      <c r="I3448" s="13">
        <v>11</v>
      </c>
      <c r="J3448" s="14">
        <v>2015</v>
      </c>
      <c r="K3448" s="246" t="s">
        <v>26</v>
      </c>
      <c r="L3448" s="247" t="s">
        <v>167</v>
      </c>
      <c r="M3448" s="249" t="s">
        <v>268</v>
      </c>
      <c r="N3448" s="15" t="s">
        <v>28</v>
      </c>
      <c r="O3448" s="15" t="s">
        <v>29</v>
      </c>
      <c r="P3448" s="46" t="s">
        <v>161</v>
      </c>
      <c r="Q3448" s="46" t="s">
        <v>58</v>
      </c>
    </row>
    <row r="3449" spans="1:17" hidden="1">
      <c r="A3449" s="238">
        <v>42314</v>
      </c>
      <c r="B3449" t="s">
        <v>25</v>
      </c>
      <c r="C3449" s="1">
        <v>640.41</v>
      </c>
      <c r="D3449" s="1">
        <v>12444.79</v>
      </c>
      <c r="E3449" s="42">
        <v>-640.41</v>
      </c>
      <c r="F3449" s="241" t="s">
        <v>18</v>
      </c>
      <c r="G3449" s="242" t="s">
        <v>58</v>
      </c>
      <c r="H3449" s="243" t="s">
        <v>20</v>
      </c>
      <c r="I3449" s="13">
        <v>11</v>
      </c>
      <c r="J3449" s="14">
        <v>2015</v>
      </c>
      <c r="K3449" s="244" t="s">
        <v>26</v>
      </c>
      <c r="L3449" s="245" t="s">
        <v>27</v>
      </c>
      <c r="M3449" s="245" t="s">
        <v>27</v>
      </c>
      <c r="N3449" s="15" t="s">
        <v>28</v>
      </c>
      <c r="O3449" s="15" t="s">
        <v>29</v>
      </c>
      <c r="P3449" s="46" t="s">
        <v>163</v>
      </c>
      <c r="Q3449" s="46" t="s">
        <v>58</v>
      </c>
    </row>
    <row r="3450" spans="1:17" hidden="1">
      <c r="A3450" s="238">
        <v>42314</v>
      </c>
      <c r="B3450" t="s">
        <v>4315</v>
      </c>
      <c r="C3450" s="1">
        <v>213.65</v>
      </c>
      <c r="D3450" s="1">
        <v>12658.44</v>
      </c>
      <c r="E3450" s="42">
        <v>-213.65</v>
      </c>
      <c r="F3450" s="241" t="s">
        <v>18</v>
      </c>
      <c r="G3450" s="242" t="s">
        <v>58</v>
      </c>
      <c r="H3450" s="243" t="s">
        <v>20</v>
      </c>
      <c r="I3450" s="13">
        <v>11</v>
      </c>
      <c r="J3450" s="14">
        <v>2015</v>
      </c>
      <c r="K3450" s="244" t="s">
        <v>21</v>
      </c>
      <c r="L3450" s="245" t="s">
        <v>22</v>
      </c>
      <c r="M3450" s="245" t="s">
        <v>23</v>
      </c>
      <c r="N3450" s="15" t="s">
        <v>20</v>
      </c>
      <c r="O3450" s="15" t="s">
        <v>24</v>
      </c>
      <c r="P3450" s="46" t="s">
        <v>171</v>
      </c>
      <c r="Q3450" s="46" t="s">
        <v>58</v>
      </c>
    </row>
    <row r="3451" spans="1:17" hidden="1">
      <c r="A3451" s="238">
        <v>42314</v>
      </c>
      <c r="B3451" t="s">
        <v>4316</v>
      </c>
      <c r="C3451" s="1">
        <v>-5000</v>
      </c>
      <c r="D3451" s="1">
        <v>7658.44</v>
      </c>
      <c r="E3451" s="42">
        <v>5000</v>
      </c>
      <c r="F3451" s="241" t="s">
        <v>30</v>
      </c>
      <c r="G3451" s="242" t="s">
        <v>58</v>
      </c>
      <c r="H3451" s="243" t="s">
        <v>20</v>
      </c>
      <c r="I3451" s="13">
        <v>11</v>
      </c>
      <c r="J3451" s="14">
        <v>2015</v>
      </c>
      <c r="K3451" s="244" t="s">
        <v>31</v>
      </c>
      <c r="L3451" s="245" t="s">
        <v>32</v>
      </c>
      <c r="M3451" s="245" t="s">
        <v>23</v>
      </c>
      <c r="N3451" s="15" t="s">
        <v>28</v>
      </c>
      <c r="O3451" s="15" t="s">
        <v>24</v>
      </c>
      <c r="P3451" s="46" t="s">
        <v>161</v>
      </c>
      <c r="Q3451" s="46" t="s">
        <v>58</v>
      </c>
    </row>
    <row r="3452" spans="1:17" hidden="1">
      <c r="A3452" s="238">
        <v>42314</v>
      </c>
      <c r="B3452" t="s">
        <v>4317</v>
      </c>
      <c r="C3452" s="1">
        <v>-1382.93</v>
      </c>
      <c r="D3452" s="1">
        <v>6275.51</v>
      </c>
      <c r="E3452" s="42">
        <v>1382.93</v>
      </c>
      <c r="F3452" s="241" t="s">
        <v>30</v>
      </c>
      <c r="G3452" s="242" t="s">
        <v>58</v>
      </c>
      <c r="H3452" s="243" t="s">
        <v>20</v>
      </c>
      <c r="I3452" s="13">
        <v>11</v>
      </c>
      <c r="J3452" s="14">
        <v>2015</v>
      </c>
      <c r="K3452" s="244" t="s">
        <v>40</v>
      </c>
      <c r="L3452" s="245" t="s">
        <v>41</v>
      </c>
      <c r="M3452" s="245" t="s">
        <v>299</v>
      </c>
      <c r="N3452" s="15" t="s">
        <v>28</v>
      </c>
      <c r="O3452" s="15" t="s">
        <v>29</v>
      </c>
      <c r="P3452" s="46" t="s">
        <v>161</v>
      </c>
      <c r="Q3452" s="46" t="s">
        <v>58</v>
      </c>
    </row>
    <row r="3453" spans="1:17" hidden="1">
      <c r="A3453" s="238">
        <v>42314</v>
      </c>
      <c r="B3453" t="s">
        <v>50</v>
      </c>
      <c r="C3453" s="1">
        <v>-45</v>
      </c>
      <c r="D3453" s="1">
        <v>6230.51</v>
      </c>
      <c r="E3453" s="42">
        <v>45</v>
      </c>
      <c r="F3453" s="241" t="s">
        <v>30</v>
      </c>
      <c r="G3453" s="242" t="s">
        <v>58</v>
      </c>
      <c r="H3453" s="243" t="s">
        <v>20</v>
      </c>
      <c r="I3453" s="13">
        <v>11</v>
      </c>
      <c r="J3453" s="14">
        <v>2015</v>
      </c>
      <c r="K3453" s="244" t="s">
        <v>51</v>
      </c>
      <c r="L3453" s="245" t="s">
        <v>52</v>
      </c>
      <c r="M3453" s="245" t="s">
        <v>23</v>
      </c>
      <c r="N3453" s="15" t="s">
        <v>28</v>
      </c>
      <c r="O3453" s="15" t="s">
        <v>29</v>
      </c>
      <c r="P3453" s="46" t="s">
        <v>161</v>
      </c>
      <c r="Q3453" s="46" t="s">
        <v>58</v>
      </c>
    </row>
    <row r="3454" spans="1:17" hidden="1">
      <c r="A3454" s="238">
        <v>42317</v>
      </c>
      <c r="B3454" t="s">
        <v>25</v>
      </c>
      <c r="C3454" s="1">
        <v>405.7</v>
      </c>
      <c r="D3454" s="1">
        <v>6636.21</v>
      </c>
      <c r="E3454" s="42">
        <v>-405.7</v>
      </c>
      <c r="F3454" s="241" t="s">
        <v>18</v>
      </c>
      <c r="G3454" s="242" t="s">
        <v>58</v>
      </c>
      <c r="H3454" s="243" t="s">
        <v>20</v>
      </c>
      <c r="I3454" s="13">
        <v>11</v>
      </c>
      <c r="J3454" s="14">
        <v>2015</v>
      </c>
      <c r="K3454" s="244" t="s">
        <v>26</v>
      </c>
      <c r="L3454" s="245" t="s">
        <v>27</v>
      </c>
      <c r="M3454" s="245" t="s">
        <v>27</v>
      </c>
      <c r="N3454" s="15" t="s">
        <v>28</v>
      </c>
      <c r="O3454" s="15" t="s">
        <v>29</v>
      </c>
      <c r="P3454" s="46" t="s">
        <v>163</v>
      </c>
      <c r="Q3454" s="46" t="s">
        <v>58</v>
      </c>
    </row>
    <row r="3455" spans="1:17" hidden="1">
      <c r="A3455" s="238">
        <v>42317</v>
      </c>
      <c r="B3455" t="s">
        <v>25</v>
      </c>
      <c r="C3455" s="1">
        <v>359.95</v>
      </c>
      <c r="D3455" s="1">
        <v>6996.16</v>
      </c>
      <c r="E3455" s="42">
        <v>-359.95</v>
      </c>
      <c r="F3455" s="241" t="s">
        <v>18</v>
      </c>
      <c r="G3455" s="242" t="s">
        <v>58</v>
      </c>
      <c r="H3455" s="243" t="s">
        <v>20</v>
      </c>
      <c r="I3455" s="13">
        <v>11</v>
      </c>
      <c r="J3455" s="14">
        <v>2015</v>
      </c>
      <c r="K3455" s="244" t="s">
        <v>26</v>
      </c>
      <c r="L3455" s="245" t="s">
        <v>27</v>
      </c>
      <c r="M3455" s="245" t="s">
        <v>27</v>
      </c>
      <c r="N3455" s="15" t="s">
        <v>28</v>
      </c>
      <c r="O3455" s="15" t="s">
        <v>29</v>
      </c>
      <c r="P3455" s="46" t="s">
        <v>163</v>
      </c>
      <c r="Q3455" s="46" t="s">
        <v>58</v>
      </c>
    </row>
    <row r="3456" spans="1:17" hidden="1">
      <c r="A3456" s="238">
        <v>42317</v>
      </c>
      <c r="B3456" t="s">
        <v>25</v>
      </c>
      <c r="C3456" s="1">
        <v>220.59</v>
      </c>
      <c r="D3456" s="1">
        <v>7216.75</v>
      </c>
      <c r="E3456" s="42">
        <v>-220.59</v>
      </c>
      <c r="F3456" s="241" t="s">
        <v>18</v>
      </c>
      <c r="G3456" s="242" t="s">
        <v>58</v>
      </c>
      <c r="H3456" s="243" t="s">
        <v>20</v>
      </c>
      <c r="I3456" s="13">
        <v>11</v>
      </c>
      <c r="J3456" s="14">
        <v>2015</v>
      </c>
      <c r="K3456" s="244" t="s">
        <v>26</v>
      </c>
      <c r="L3456" s="245" t="s">
        <v>27</v>
      </c>
      <c r="M3456" s="245" t="s">
        <v>27</v>
      </c>
      <c r="N3456" s="15" t="s">
        <v>28</v>
      </c>
      <c r="O3456" s="15" t="s">
        <v>29</v>
      </c>
      <c r="P3456" s="46" t="s">
        <v>163</v>
      </c>
      <c r="Q3456" s="46" t="s">
        <v>58</v>
      </c>
    </row>
    <row r="3457" spans="1:17" hidden="1">
      <c r="A3457" s="238">
        <v>42317</v>
      </c>
      <c r="B3457" t="s">
        <v>4318</v>
      </c>
      <c r="C3457" s="1">
        <v>-2500</v>
      </c>
      <c r="D3457" s="1">
        <v>4716.75</v>
      </c>
      <c r="E3457" s="42">
        <v>2500</v>
      </c>
      <c r="F3457" s="241" t="s">
        <v>30</v>
      </c>
      <c r="G3457" s="242" t="s">
        <v>58</v>
      </c>
      <c r="H3457" s="243" t="s">
        <v>20</v>
      </c>
      <c r="I3457" s="13">
        <v>11</v>
      </c>
      <c r="J3457" s="14">
        <v>2015</v>
      </c>
      <c r="K3457" s="246" t="s">
        <v>158</v>
      </c>
      <c r="L3457" s="247" t="s">
        <v>59</v>
      </c>
      <c r="M3457" s="247" t="s">
        <v>23</v>
      </c>
      <c r="N3457" s="15" t="s">
        <v>20</v>
      </c>
      <c r="O3457" s="15" t="s">
        <v>24</v>
      </c>
      <c r="P3457" s="46" t="s">
        <v>168</v>
      </c>
      <c r="Q3457" s="46" t="s">
        <v>58</v>
      </c>
    </row>
    <row r="3458" spans="1:17" hidden="1">
      <c r="A3458" s="238">
        <v>42317</v>
      </c>
      <c r="B3458" t="s">
        <v>4319</v>
      </c>
      <c r="C3458" s="1">
        <v>-660.35</v>
      </c>
      <c r="D3458" s="1">
        <v>4056.4</v>
      </c>
      <c r="E3458" s="42">
        <v>660.35</v>
      </c>
      <c r="F3458" s="241" t="s">
        <v>30</v>
      </c>
      <c r="G3458" s="242" t="s">
        <v>58</v>
      </c>
      <c r="H3458" s="243" t="s">
        <v>20</v>
      </c>
      <c r="I3458" s="13">
        <v>11</v>
      </c>
      <c r="J3458" s="14">
        <v>2015</v>
      </c>
      <c r="K3458" s="244" t="s">
        <v>175</v>
      </c>
      <c r="L3458" s="245" t="s">
        <v>3883</v>
      </c>
      <c r="M3458" s="245" t="s">
        <v>296</v>
      </c>
      <c r="N3458" s="15" t="s">
        <v>28</v>
      </c>
      <c r="O3458" s="15" t="s">
        <v>29</v>
      </c>
      <c r="P3458" s="46" t="s">
        <v>161</v>
      </c>
      <c r="Q3458" s="46" t="s">
        <v>58</v>
      </c>
    </row>
    <row r="3459" spans="1:17" hidden="1">
      <c r="A3459" s="238">
        <v>42317</v>
      </c>
      <c r="B3459" t="s">
        <v>4320</v>
      </c>
      <c r="C3459" s="1">
        <v>-426.72</v>
      </c>
      <c r="D3459" s="1">
        <v>3629.68</v>
      </c>
      <c r="E3459" s="42">
        <v>426.72</v>
      </c>
      <c r="F3459" s="241" t="s">
        <v>30</v>
      </c>
      <c r="G3459" s="242" t="s">
        <v>58</v>
      </c>
      <c r="H3459" s="243" t="s">
        <v>20</v>
      </c>
      <c r="I3459" s="13">
        <v>11</v>
      </c>
      <c r="J3459" s="14">
        <v>2015</v>
      </c>
      <c r="K3459" s="244" t="s">
        <v>197</v>
      </c>
      <c r="L3459" s="245" t="s">
        <v>200</v>
      </c>
      <c r="M3459" s="245" t="s">
        <v>281</v>
      </c>
      <c r="N3459" s="15" t="s">
        <v>28</v>
      </c>
      <c r="O3459" s="15" t="s">
        <v>29</v>
      </c>
      <c r="P3459" s="46" t="s">
        <v>161</v>
      </c>
      <c r="Q3459" s="46" t="s">
        <v>58</v>
      </c>
    </row>
    <row r="3460" spans="1:17" hidden="1">
      <c r="A3460" s="238">
        <v>42317</v>
      </c>
      <c r="B3460" t="s">
        <v>4321</v>
      </c>
      <c r="C3460" s="1">
        <v>-100</v>
      </c>
      <c r="D3460" s="1">
        <v>3529.68</v>
      </c>
      <c r="E3460" s="42">
        <v>100</v>
      </c>
      <c r="F3460" s="241" t="s">
        <v>30</v>
      </c>
      <c r="G3460" s="242" t="s">
        <v>58</v>
      </c>
      <c r="H3460" s="243" t="s">
        <v>20</v>
      </c>
      <c r="I3460" s="13">
        <v>11</v>
      </c>
      <c r="J3460" s="14">
        <v>2015</v>
      </c>
      <c r="K3460" s="244" t="s">
        <v>34</v>
      </c>
      <c r="L3460" s="245" t="s">
        <v>35</v>
      </c>
      <c r="M3460" s="245" t="s">
        <v>299</v>
      </c>
      <c r="N3460" s="15" t="s">
        <v>28</v>
      </c>
      <c r="O3460" s="15" t="s">
        <v>29</v>
      </c>
      <c r="P3460" s="46" t="s">
        <v>161</v>
      </c>
      <c r="Q3460" s="46" t="s">
        <v>58</v>
      </c>
    </row>
    <row r="3461" spans="1:17" hidden="1">
      <c r="A3461" s="238">
        <v>42318</v>
      </c>
      <c r="B3461" t="s">
        <v>4329</v>
      </c>
      <c r="C3461" s="1">
        <v>2200</v>
      </c>
      <c r="D3461" s="1">
        <v>5729.68</v>
      </c>
      <c r="E3461" s="42">
        <v>-2200</v>
      </c>
      <c r="F3461" s="241" t="s">
        <v>18</v>
      </c>
      <c r="G3461" s="242" t="s">
        <v>58</v>
      </c>
      <c r="H3461" s="243" t="s">
        <v>20</v>
      </c>
      <c r="I3461" s="13">
        <v>11</v>
      </c>
      <c r="J3461" s="14">
        <v>2015</v>
      </c>
      <c r="K3461" s="244" t="s">
        <v>26</v>
      </c>
      <c r="L3461" s="245" t="s">
        <v>54</v>
      </c>
      <c r="M3461" s="245" t="s">
        <v>279</v>
      </c>
      <c r="N3461" s="15" t="s">
        <v>28</v>
      </c>
      <c r="O3461" s="15" t="s">
        <v>29</v>
      </c>
      <c r="P3461" s="46" t="s">
        <v>163</v>
      </c>
      <c r="Q3461" s="46" t="s">
        <v>58</v>
      </c>
    </row>
    <row r="3462" spans="1:17" hidden="1">
      <c r="A3462" s="238">
        <v>42318</v>
      </c>
      <c r="B3462" t="s">
        <v>4330</v>
      </c>
      <c r="C3462" s="1">
        <v>1262.8499999999999</v>
      </c>
      <c r="D3462" s="1">
        <v>6992.53</v>
      </c>
      <c r="E3462" s="42">
        <v>-1262.8499999999999</v>
      </c>
      <c r="F3462" s="241" t="s">
        <v>18</v>
      </c>
      <c r="G3462" s="242" t="s">
        <v>58</v>
      </c>
      <c r="H3462" s="243" t="s">
        <v>20</v>
      </c>
      <c r="I3462" s="13">
        <v>11</v>
      </c>
      <c r="J3462" s="14">
        <v>2015</v>
      </c>
      <c r="K3462" s="244" t="s">
        <v>26</v>
      </c>
      <c r="L3462" s="245" t="s">
        <v>27</v>
      </c>
      <c r="M3462" s="245" t="s">
        <v>27</v>
      </c>
      <c r="N3462" s="15" t="s">
        <v>28</v>
      </c>
      <c r="O3462" s="15" t="s">
        <v>29</v>
      </c>
      <c r="P3462" s="46" t="s">
        <v>163</v>
      </c>
      <c r="Q3462" s="46" t="s">
        <v>58</v>
      </c>
    </row>
    <row r="3463" spans="1:17" hidden="1">
      <c r="A3463" s="238">
        <v>42318</v>
      </c>
      <c r="B3463" t="s">
        <v>4331</v>
      </c>
      <c r="C3463" s="1">
        <v>165.92</v>
      </c>
      <c r="D3463" s="1">
        <v>7158.45</v>
      </c>
      <c r="E3463" s="42">
        <v>-165.92</v>
      </c>
      <c r="F3463" s="241" t="s">
        <v>18</v>
      </c>
      <c r="G3463" s="242" t="s">
        <v>58</v>
      </c>
      <c r="H3463" s="243" t="s">
        <v>20</v>
      </c>
      <c r="I3463" s="13">
        <v>11</v>
      </c>
      <c r="J3463" s="14">
        <v>2015</v>
      </c>
      <c r="K3463" s="244" t="s">
        <v>21</v>
      </c>
      <c r="L3463" s="245" t="s">
        <v>22</v>
      </c>
      <c r="M3463" s="245" t="s">
        <v>23</v>
      </c>
      <c r="N3463" s="15" t="s">
        <v>20</v>
      </c>
      <c r="O3463" s="15" t="s">
        <v>24</v>
      </c>
      <c r="P3463" s="46" t="s">
        <v>171</v>
      </c>
      <c r="Q3463" s="46" t="s">
        <v>58</v>
      </c>
    </row>
    <row r="3464" spans="1:17" hidden="1">
      <c r="A3464" s="238">
        <v>42318</v>
      </c>
      <c r="B3464" t="s">
        <v>69</v>
      </c>
      <c r="C3464" s="1">
        <v>-459.43</v>
      </c>
      <c r="D3464" s="1">
        <v>6699.02</v>
      </c>
      <c r="E3464" s="42">
        <v>459.43</v>
      </c>
      <c r="F3464" s="241" t="s">
        <v>30</v>
      </c>
      <c r="G3464" s="242" t="s">
        <v>58</v>
      </c>
      <c r="H3464" s="243" t="s">
        <v>20</v>
      </c>
      <c r="I3464" s="13">
        <v>11</v>
      </c>
      <c r="J3464" s="14">
        <v>2015</v>
      </c>
      <c r="K3464" s="244" t="s">
        <v>70</v>
      </c>
      <c r="L3464" s="245" t="s">
        <v>3876</v>
      </c>
      <c r="M3464" s="245" t="s">
        <v>281</v>
      </c>
      <c r="N3464" s="15" t="s">
        <v>28</v>
      </c>
      <c r="O3464" s="15" t="s">
        <v>29</v>
      </c>
      <c r="P3464" s="46" t="s">
        <v>161</v>
      </c>
      <c r="Q3464" s="46" t="s">
        <v>58</v>
      </c>
    </row>
    <row r="3465" spans="1:17" hidden="1">
      <c r="A3465" s="238">
        <v>42318</v>
      </c>
      <c r="B3465" t="s">
        <v>69</v>
      </c>
      <c r="C3465" s="1">
        <v>-425.04</v>
      </c>
      <c r="D3465" s="1">
        <v>6273.98</v>
      </c>
      <c r="E3465" s="42">
        <v>425.04</v>
      </c>
      <c r="F3465" s="241" t="s">
        <v>30</v>
      </c>
      <c r="G3465" s="242" t="s">
        <v>58</v>
      </c>
      <c r="H3465" s="243" t="s">
        <v>20</v>
      </c>
      <c r="I3465" s="13">
        <v>11</v>
      </c>
      <c r="J3465" s="14">
        <v>2015</v>
      </c>
      <c r="K3465" s="244" t="s">
        <v>70</v>
      </c>
      <c r="L3465" s="245" t="s">
        <v>71</v>
      </c>
      <c r="M3465" s="245" t="s">
        <v>299</v>
      </c>
      <c r="N3465" s="15" t="s">
        <v>28</v>
      </c>
      <c r="O3465" s="15" t="s">
        <v>29</v>
      </c>
      <c r="P3465" s="46" t="s">
        <v>161</v>
      </c>
      <c r="Q3465" s="46" t="s">
        <v>58</v>
      </c>
    </row>
    <row r="3466" spans="1:17" hidden="1">
      <c r="A3466" s="238">
        <v>42318</v>
      </c>
      <c r="B3466" t="s">
        <v>69</v>
      </c>
      <c r="C3466" s="1">
        <v>-360.32</v>
      </c>
      <c r="D3466" s="1">
        <v>5913.66</v>
      </c>
      <c r="E3466" s="42">
        <v>360.32</v>
      </c>
      <c r="F3466" s="241" t="s">
        <v>30</v>
      </c>
      <c r="G3466" s="242" t="s">
        <v>58</v>
      </c>
      <c r="H3466" s="243" t="s">
        <v>20</v>
      </c>
      <c r="I3466" s="13">
        <v>11</v>
      </c>
      <c r="J3466" s="14">
        <v>2015</v>
      </c>
      <c r="K3466" s="244" t="s">
        <v>70</v>
      </c>
      <c r="L3466" s="245" t="s">
        <v>177</v>
      </c>
      <c r="M3466" s="245" t="s">
        <v>299</v>
      </c>
      <c r="N3466" s="15" t="s">
        <v>28</v>
      </c>
      <c r="O3466" s="15" t="s">
        <v>29</v>
      </c>
      <c r="P3466" s="46" t="s">
        <v>161</v>
      </c>
      <c r="Q3466" s="46" t="s">
        <v>58</v>
      </c>
    </row>
    <row r="3467" spans="1:17" hidden="1">
      <c r="A3467" s="238">
        <v>42318</v>
      </c>
      <c r="B3467" t="s">
        <v>4332</v>
      </c>
      <c r="C3467" s="1">
        <v>-47.58</v>
      </c>
      <c r="D3467" s="1">
        <v>5866.08</v>
      </c>
      <c r="E3467" s="42">
        <v>47.58</v>
      </c>
      <c r="F3467" s="241" t="s">
        <v>30</v>
      </c>
      <c r="G3467" s="242" t="s">
        <v>58</v>
      </c>
      <c r="H3467" s="243" t="s">
        <v>20</v>
      </c>
      <c r="I3467" s="13">
        <v>11</v>
      </c>
      <c r="J3467" s="14">
        <v>2015</v>
      </c>
      <c r="K3467" s="244" t="s">
        <v>184</v>
      </c>
      <c r="L3467" s="245" t="s">
        <v>57</v>
      </c>
      <c r="M3467" s="245" t="s">
        <v>302</v>
      </c>
      <c r="N3467" s="15" t="s">
        <v>28</v>
      </c>
      <c r="O3467" s="15" t="s">
        <v>29</v>
      </c>
      <c r="P3467" s="46" t="s">
        <v>161</v>
      </c>
      <c r="Q3467" s="46" t="s">
        <v>58</v>
      </c>
    </row>
    <row r="3468" spans="1:17" hidden="1">
      <c r="A3468" s="261">
        <v>42320</v>
      </c>
      <c r="B3468" s="87" t="s">
        <v>4333</v>
      </c>
      <c r="C3468" s="100">
        <v>3201</v>
      </c>
      <c r="D3468" s="1">
        <v>9067.08</v>
      </c>
      <c r="E3468" s="42">
        <v>-3201</v>
      </c>
      <c r="F3468" s="241" t="s">
        <v>18</v>
      </c>
      <c r="G3468" s="242" t="s">
        <v>58</v>
      </c>
      <c r="H3468" s="243" t="s">
        <v>20</v>
      </c>
      <c r="I3468" s="13">
        <v>11</v>
      </c>
      <c r="J3468" s="14">
        <v>2015</v>
      </c>
      <c r="K3468" s="246" t="s">
        <v>26</v>
      </c>
      <c r="L3468" s="247" t="s">
        <v>54</v>
      </c>
      <c r="M3468" s="249" t="s">
        <v>279</v>
      </c>
      <c r="N3468" s="15" t="s">
        <v>28</v>
      </c>
      <c r="O3468" s="15" t="s">
        <v>29</v>
      </c>
      <c r="P3468" s="46" t="s">
        <v>163</v>
      </c>
      <c r="Q3468" s="46" t="s">
        <v>58</v>
      </c>
    </row>
    <row r="3469" spans="1:17" hidden="1">
      <c r="A3469" s="238">
        <v>42320</v>
      </c>
      <c r="B3469" t="s">
        <v>4330</v>
      </c>
      <c r="C3469" s="1">
        <v>269.55</v>
      </c>
      <c r="D3469" s="1">
        <v>9336.6299999999992</v>
      </c>
      <c r="E3469" s="42">
        <v>-269.55</v>
      </c>
      <c r="F3469" s="241" t="s">
        <v>18</v>
      </c>
      <c r="G3469" s="242" t="s">
        <v>58</v>
      </c>
      <c r="H3469" s="243" t="s">
        <v>20</v>
      </c>
      <c r="I3469" s="13">
        <v>11</v>
      </c>
      <c r="J3469" s="14">
        <v>2015</v>
      </c>
      <c r="K3469" s="244" t="s">
        <v>26</v>
      </c>
      <c r="L3469" s="245" t="s">
        <v>27</v>
      </c>
      <c r="M3469" s="245" t="s">
        <v>27</v>
      </c>
      <c r="N3469" s="15" t="s">
        <v>28</v>
      </c>
      <c r="O3469" s="15" t="s">
        <v>29</v>
      </c>
      <c r="P3469" s="46" t="s">
        <v>163</v>
      </c>
      <c r="Q3469" s="46" t="s">
        <v>58</v>
      </c>
    </row>
    <row r="3470" spans="1:17" hidden="1">
      <c r="A3470" s="238">
        <v>42320</v>
      </c>
      <c r="B3470" t="s">
        <v>4334</v>
      </c>
      <c r="C3470" s="1">
        <v>-1000</v>
      </c>
      <c r="D3470" s="1">
        <v>8336.6299999999992</v>
      </c>
      <c r="E3470" s="42">
        <v>1000</v>
      </c>
      <c r="F3470" s="241" t="s">
        <v>30</v>
      </c>
      <c r="G3470" s="242" t="s">
        <v>58</v>
      </c>
      <c r="H3470" s="243" t="s">
        <v>20</v>
      </c>
      <c r="I3470" s="13">
        <v>11</v>
      </c>
      <c r="J3470" s="14">
        <v>2015</v>
      </c>
      <c r="K3470" s="246" t="s">
        <v>158</v>
      </c>
      <c r="L3470" s="247" t="s">
        <v>59</v>
      </c>
      <c r="M3470" s="247" t="s">
        <v>23</v>
      </c>
      <c r="N3470" s="15" t="s">
        <v>20</v>
      </c>
      <c r="O3470" s="15" t="s">
        <v>24</v>
      </c>
      <c r="P3470" s="46" t="s">
        <v>168</v>
      </c>
      <c r="Q3470" s="46" t="s">
        <v>58</v>
      </c>
    </row>
    <row r="3471" spans="1:17" hidden="1">
      <c r="A3471" s="238">
        <v>42320</v>
      </c>
      <c r="B3471" t="s">
        <v>4335</v>
      </c>
      <c r="C3471" s="1">
        <v>-1866.69</v>
      </c>
      <c r="D3471" s="1">
        <v>6469.94</v>
      </c>
      <c r="E3471" s="42">
        <v>1866.69</v>
      </c>
      <c r="F3471" s="241" t="s">
        <v>30</v>
      </c>
      <c r="G3471" s="242" t="s">
        <v>58</v>
      </c>
      <c r="H3471" s="243" t="s">
        <v>20</v>
      </c>
      <c r="I3471" s="13">
        <v>11</v>
      </c>
      <c r="J3471" s="14">
        <v>2015</v>
      </c>
      <c r="K3471" s="244" t="s">
        <v>40</v>
      </c>
      <c r="L3471" s="245" t="s">
        <v>41</v>
      </c>
      <c r="M3471" s="245" t="s">
        <v>299</v>
      </c>
      <c r="N3471" s="15" t="s">
        <v>28</v>
      </c>
      <c r="O3471" s="15" t="s">
        <v>29</v>
      </c>
      <c r="P3471" s="46" t="s">
        <v>161</v>
      </c>
      <c r="Q3471" s="46" t="s">
        <v>58</v>
      </c>
    </row>
    <row r="3472" spans="1:17" hidden="1">
      <c r="A3472" s="238">
        <v>42320</v>
      </c>
      <c r="B3472" t="s">
        <v>4336</v>
      </c>
      <c r="C3472" s="1">
        <v>-99.97</v>
      </c>
      <c r="D3472" s="1">
        <v>6369.97</v>
      </c>
      <c r="E3472" s="42">
        <v>99.97</v>
      </c>
      <c r="F3472" s="241" t="s">
        <v>30</v>
      </c>
      <c r="G3472" s="242" t="s">
        <v>58</v>
      </c>
      <c r="H3472" s="243" t="s">
        <v>20</v>
      </c>
      <c r="I3472" s="13">
        <v>11</v>
      </c>
      <c r="J3472" s="14">
        <v>2015</v>
      </c>
      <c r="K3472" s="244" t="s">
        <v>184</v>
      </c>
      <c r="L3472" s="245" t="s">
        <v>57</v>
      </c>
      <c r="M3472" s="245" t="s">
        <v>302</v>
      </c>
      <c r="N3472" s="15" t="s">
        <v>28</v>
      </c>
      <c r="O3472" s="15" t="s">
        <v>29</v>
      </c>
      <c r="P3472" s="46" t="s">
        <v>161</v>
      </c>
      <c r="Q3472" s="46" t="s">
        <v>58</v>
      </c>
    </row>
    <row r="3473" spans="1:17" hidden="1">
      <c r="A3473" s="238">
        <v>42320</v>
      </c>
      <c r="B3473" t="s">
        <v>4337</v>
      </c>
      <c r="C3473" s="1">
        <v>-62.97</v>
      </c>
      <c r="D3473" s="1">
        <v>6307</v>
      </c>
      <c r="E3473" s="42">
        <v>62.97</v>
      </c>
      <c r="F3473" s="241" t="s">
        <v>30</v>
      </c>
      <c r="G3473" s="242" t="s">
        <v>58</v>
      </c>
      <c r="H3473" s="243" t="s">
        <v>20</v>
      </c>
      <c r="I3473" s="13">
        <v>11</v>
      </c>
      <c r="J3473" s="14">
        <v>2015</v>
      </c>
      <c r="K3473" s="244" t="s">
        <v>184</v>
      </c>
      <c r="L3473" s="245" t="s">
        <v>57</v>
      </c>
      <c r="M3473" s="245" t="s">
        <v>302</v>
      </c>
      <c r="N3473" s="15" t="s">
        <v>28</v>
      </c>
      <c r="O3473" s="15" t="s">
        <v>29</v>
      </c>
      <c r="P3473" s="46" t="s">
        <v>161</v>
      </c>
      <c r="Q3473" s="46" t="s">
        <v>58</v>
      </c>
    </row>
    <row r="3474" spans="1:17" hidden="1">
      <c r="A3474" s="238">
        <v>42320</v>
      </c>
      <c r="B3474" t="s">
        <v>4330</v>
      </c>
      <c r="C3474" s="1">
        <v>-59.37</v>
      </c>
      <c r="D3474" s="1">
        <v>6247.63</v>
      </c>
      <c r="E3474" s="42">
        <v>59.37</v>
      </c>
      <c r="F3474" s="241" t="s">
        <v>30</v>
      </c>
      <c r="G3474" s="242" t="s">
        <v>58</v>
      </c>
      <c r="H3474" s="243" t="s">
        <v>20</v>
      </c>
      <c r="I3474" s="13">
        <v>11</v>
      </c>
      <c r="J3474" s="14">
        <v>2015</v>
      </c>
      <c r="K3474" s="244" t="s">
        <v>26</v>
      </c>
      <c r="L3474" s="245" t="s">
        <v>27</v>
      </c>
      <c r="M3474" s="245" t="s">
        <v>27</v>
      </c>
      <c r="N3474" s="15" t="s">
        <v>28</v>
      </c>
      <c r="O3474" s="15" t="s">
        <v>29</v>
      </c>
      <c r="P3474" s="46" t="s">
        <v>163</v>
      </c>
      <c r="Q3474" s="46" t="s">
        <v>58</v>
      </c>
    </row>
    <row r="3475" spans="1:17" hidden="1">
      <c r="A3475" s="238">
        <v>42321</v>
      </c>
      <c r="B3475" t="s">
        <v>4330</v>
      </c>
      <c r="C3475" s="1">
        <v>96.7</v>
      </c>
      <c r="D3475" s="1">
        <v>6344.33</v>
      </c>
      <c r="E3475" s="42">
        <v>-96.7</v>
      </c>
      <c r="F3475" s="241" t="s">
        <v>18</v>
      </c>
      <c r="G3475" s="242" t="s">
        <v>58</v>
      </c>
      <c r="H3475" s="243" t="s">
        <v>20</v>
      </c>
      <c r="I3475" s="13">
        <v>11</v>
      </c>
      <c r="J3475" s="14">
        <v>2015</v>
      </c>
      <c r="K3475" s="244" t="s">
        <v>26</v>
      </c>
      <c r="L3475" s="245" t="s">
        <v>27</v>
      </c>
      <c r="M3475" s="245" t="s">
        <v>27</v>
      </c>
      <c r="N3475" s="15" t="s">
        <v>28</v>
      </c>
      <c r="O3475" s="15" t="s">
        <v>29</v>
      </c>
      <c r="P3475" s="46" t="s">
        <v>163</v>
      </c>
      <c r="Q3475" s="46" t="s">
        <v>58</v>
      </c>
    </row>
    <row r="3476" spans="1:17" hidden="1">
      <c r="A3476" s="238">
        <v>42321</v>
      </c>
      <c r="B3476" t="s">
        <v>50</v>
      </c>
      <c r="C3476" s="1">
        <v>-15</v>
      </c>
      <c r="D3476" s="1">
        <v>6329.33</v>
      </c>
      <c r="E3476" s="42">
        <v>15</v>
      </c>
      <c r="F3476" s="241" t="s">
        <v>30</v>
      </c>
      <c r="G3476" s="242" t="s">
        <v>58</v>
      </c>
      <c r="H3476" s="243" t="s">
        <v>20</v>
      </c>
      <c r="I3476" s="13">
        <v>11</v>
      </c>
      <c r="J3476" s="14">
        <v>2015</v>
      </c>
      <c r="K3476" s="246" t="s">
        <v>53</v>
      </c>
      <c r="L3476" s="247" t="s">
        <v>52</v>
      </c>
      <c r="M3476" s="247" t="s">
        <v>23</v>
      </c>
      <c r="N3476" s="15" t="s">
        <v>28</v>
      </c>
      <c r="O3476" s="15" t="s">
        <v>29</v>
      </c>
      <c r="P3476" s="46" t="s">
        <v>161</v>
      </c>
      <c r="Q3476" s="46" t="s">
        <v>58</v>
      </c>
    </row>
    <row r="3477" spans="1:17" hidden="1">
      <c r="A3477" s="238">
        <v>42324</v>
      </c>
      <c r="B3477" t="s">
        <v>4338</v>
      </c>
      <c r="C3477" s="1">
        <v>2437.3000000000002</v>
      </c>
      <c r="D3477" s="1">
        <v>8766.6299999999992</v>
      </c>
      <c r="E3477" s="42">
        <v>-2437.3000000000002</v>
      </c>
      <c r="F3477" s="241" t="s">
        <v>18</v>
      </c>
      <c r="G3477" s="242" t="s">
        <v>58</v>
      </c>
      <c r="H3477" s="243" t="s">
        <v>20</v>
      </c>
      <c r="I3477" s="13">
        <v>11</v>
      </c>
      <c r="J3477" s="14">
        <v>2015</v>
      </c>
      <c r="K3477" s="246" t="s">
        <v>26</v>
      </c>
      <c r="L3477" s="247" t="s">
        <v>54</v>
      </c>
      <c r="M3477" s="249" t="s">
        <v>279</v>
      </c>
      <c r="N3477" s="15" t="s">
        <v>28</v>
      </c>
      <c r="O3477" s="15" t="s">
        <v>29</v>
      </c>
      <c r="P3477" s="46" t="s">
        <v>163</v>
      </c>
      <c r="Q3477" s="46" t="s">
        <v>58</v>
      </c>
    </row>
    <row r="3478" spans="1:17" hidden="1">
      <c r="A3478" s="238">
        <v>42324</v>
      </c>
      <c r="B3478" t="s">
        <v>4339</v>
      </c>
      <c r="C3478" s="1">
        <v>736.51</v>
      </c>
      <c r="D3478" s="1">
        <v>9503.14</v>
      </c>
      <c r="E3478" s="42">
        <v>-736.51</v>
      </c>
      <c r="F3478" s="241" t="s">
        <v>18</v>
      </c>
      <c r="G3478" s="242" t="s">
        <v>58</v>
      </c>
      <c r="H3478" s="243" t="s">
        <v>20</v>
      </c>
      <c r="I3478" s="13">
        <v>11</v>
      </c>
      <c r="J3478" s="14">
        <v>2015</v>
      </c>
      <c r="K3478" s="246" t="s">
        <v>26</v>
      </c>
      <c r="L3478" s="247" t="s">
        <v>165</v>
      </c>
      <c r="M3478" s="247" t="s">
        <v>270</v>
      </c>
      <c r="N3478" s="15" t="s">
        <v>28</v>
      </c>
      <c r="O3478" s="15" t="s">
        <v>29</v>
      </c>
      <c r="P3478" s="46" t="s">
        <v>163</v>
      </c>
      <c r="Q3478" s="46" t="s">
        <v>58</v>
      </c>
    </row>
    <row r="3479" spans="1:17" hidden="1">
      <c r="A3479" s="238">
        <v>42324</v>
      </c>
      <c r="B3479" t="s">
        <v>4330</v>
      </c>
      <c r="C3479" s="1">
        <v>715.04</v>
      </c>
      <c r="D3479" s="1">
        <v>10218.18</v>
      </c>
      <c r="E3479" s="42">
        <v>-715.04</v>
      </c>
      <c r="F3479" s="241" t="s">
        <v>18</v>
      </c>
      <c r="G3479" s="242" t="s">
        <v>58</v>
      </c>
      <c r="H3479" s="243" t="s">
        <v>20</v>
      </c>
      <c r="I3479" s="13">
        <v>11</v>
      </c>
      <c r="J3479" s="14">
        <v>2015</v>
      </c>
      <c r="K3479" s="244" t="s">
        <v>26</v>
      </c>
      <c r="L3479" s="245" t="s">
        <v>27</v>
      </c>
      <c r="M3479" s="245" t="s">
        <v>27</v>
      </c>
      <c r="N3479" s="15" t="s">
        <v>28</v>
      </c>
      <c r="O3479" s="15" t="s">
        <v>29</v>
      </c>
      <c r="P3479" s="46" t="s">
        <v>163</v>
      </c>
      <c r="Q3479" s="46" t="s">
        <v>58</v>
      </c>
    </row>
    <row r="3480" spans="1:17" hidden="1">
      <c r="A3480" s="238">
        <v>42324</v>
      </c>
      <c r="B3480" t="s">
        <v>4330</v>
      </c>
      <c r="C3480" s="1">
        <v>194.23</v>
      </c>
      <c r="D3480" s="1">
        <v>10412.41</v>
      </c>
      <c r="E3480" s="42">
        <v>-194.23</v>
      </c>
      <c r="F3480" s="241" t="s">
        <v>18</v>
      </c>
      <c r="G3480" s="242" t="s">
        <v>58</v>
      </c>
      <c r="H3480" s="243" t="s">
        <v>20</v>
      </c>
      <c r="I3480" s="13">
        <v>11</v>
      </c>
      <c r="J3480" s="14">
        <v>2015</v>
      </c>
      <c r="K3480" s="244" t="s">
        <v>26</v>
      </c>
      <c r="L3480" s="245" t="s">
        <v>27</v>
      </c>
      <c r="M3480" s="245" t="s">
        <v>27</v>
      </c>
      <c r="N3480" s="15" t="s">
        <v>28</v>
      </c>
      <c r="O3480" s="15" t="s">
        <v>29</v>
      </c>
      <c r="P3480" s="46" t="s">
        <v>163</v>
      </c>
      <c r="Q3480" s="46" t="s">
        <v>58</v>
      </c>
    </row>
    <row r="3481" spans="1:17" hidden="1">
      <c r="A3481" s="238">
        <v>42324</v>
      </c>
      <c r="B3481" t="s">
        <v>4340</v>
      </c>
      <c r="C3481" s="1">
        <v>160</v>
      </c>
      <c r="D3481" s="1">
        <v>10572.41</v>
      </c>
      <c r="E3481" s="42">
        <v>-160</v>
      </c>
      <c r="F3481" s="241" t="s">
        <v>18</v>
      </c>
      <c r="G3481" s="242" t="s">
        <v>58</v>
      </c>
      <c r="H3481" s="243" t="s">
        <v>20</v>
      </c>
      <c r="I3481" s="13">
        <v>11</v>
      </c>
      <c r="J3481" s="14">
        <v>2015</v>
      </c>
      <c r="K3481" s="244" t="s">
        <v>21</v>
      </c>
      <c r="L3481" s="245" t="s">
        <v>22</v>
      </c>
      <c r="M3481" s="245" t="s">
        <v>23</v>
      </c>
      <c r="N3481" s="15" t="s">
        <v>20</v>
      </c>
      <c r="O3481" s="15" t="s">
        <v>24</v>
      </c>
      <c r="P3481" s="46" t="s">
        <v>171</v>
      </c>
      <c r="Q3481" s="46" t="s">
        <v>58</v>
      </c>
    </row>
    <row r="3482" spans="1:17" hidden="1">
      <c r="A3482" s="238">
        <v>42324</v>
      </c>
      <c r="B3482" t="s">
        <v>4341</v>
      </c>
      <c r="C3482" s="1">
        <v>147.97999999999999</v>
      </c>
      <c r="D3482" s="1">
        <v>10720.39</v>
      </c>
      <c r="E3482" s="42">
        <v>-147.97999999999999</v>
      </c>
      <c r="F3482" s="241" t="s">
        <v>18</v>
      </c>
      <c r="G3482" s="242" t="s">
        <v>58</v>
      </c>
      <c r="H3482" s="243" t="s">
        <v>20</v>
      </c>
      <c r="I3482" s="13">
        <v>11</v>
      </c>
      <c r="J3482" s="14">
        <v>2015</v>
      </c>
      <c r="K3482" s="246" t="s">
        <v>26</v>
      </c>
      <c r="L3482" s="247" t="s">
        <v>162</v>
      </c>
      <c r="M3482" s="247" t="s">
        <v>264</v>
      </c>
      <c r="N3482" s="15" t="s">
        <v>28</v>
      </c>
      <c r="O3482" s="15" t="s">
        <v>29</v>
      </c>
      <c r="P3482" s="46" t="s">
        <v>163</v>
      </c>
      <c r="Q3482" s="46" t="s">
        <v>58</v>
      </c>
    </row>
    <row r="3483" spans="1:17" hidden="1">
      <c r="A3483" s="238">
        <v>42324</v>
      </c>
      <c r="B3483" t="s">
        <v>4342</v>
      </c>
      <c r="C3483" s="1">
        <v>127.14</v>
      </c>
      <c r="D3483" s="1">
        <v>10847.53</v>
      </c>
      <c r="E3483" s="42">
        <v>-127.14</v>
      </c>
      <c r="F3483" s="241" t="s">
        <v>18</v>
      </c>
      <c r="G3483" s="242" t="s">
        <v>58</v>
      </c>
      <c r="H3483" s="243" t="s">
        <v>20</v>
      </c>
      <c r="I3483" s="13">
        <v>11</v>
      </c>
      <c r="J3483" s="14">
        <v>2015</v>
      </c>
      <c r="K3483" s="246" t="s">
        <v>26</v>
      </c>
      <c r="L3483" s="247" t="s">
        <v>166</v>
      </c>
      <c r="M3483" s="247" t="s">
        <v>266</v>
      </c>
      <c r="N3483" s="15" t="s">
        <v>28</v>
      </c>
      <c r="O3483" s="15" t="s">
        <v>29</v>
      </c>
      <c r="P3483" s="46" t="s">
        <v>163</v>
      </c>
      <c r="Q3483" s="46" t="s">
        <v>58</v>
      </c>
    </row>
    <row r="3484" spans="1:17" hidden="1">
      <c r="A3484" s="238">
        <v>42324</v>
      </c>
      <c r="B3484" t="s">
        <v>4330</v>
      </c>
      <c r="C3484" s="1">
        <v>121.85</v>
      </c>
      <c r="D3484" s="1">
        <v>10969.38</v>
      </c>
      <c r="E3484" s="42">
        <v>-121.85</v>
      </c>
      <c r="F3484" s="241" t="s">
        <v>18</v>
      </c>
      <c r="G3484" s="242" t="s">
        <v>58</v>
      </c>
      <c r="H3484" s="243" t="s">
        <v>20</v>
      </c>
      <c r="I3484" s="13">
        <v>11</v>
      </c>
      <c r="J3484" s="14">
        <v>2015</v>
      </c>
      <c r="K3484" s="244" t="s">
        <v>26</v>
      </c>
      <c r="L3484" s="245" t="s">
        <v>27</v>
      </c>
      <c r="M3484" s="245" t="s">
        <v>27</v>
      </c>
      <c r="N3484" s="15" t="s">
        <v>28</v>
      </c>
      <c r="O3484" s="15" t="s">
        <v>29</v>
      </c>
      <c r="P3484" s="46" t="s">
        <v>163</v>
      </c>
      <c r="Q3484" s="46" t="s">
        <v>58</v>
      </c>
    </row>
    <row r="3485" spans="1:17" hidden="1">
      <c r="A3485" s="238">
        <v>42324</v>
      </c>
      <c r="B3485" t="s">
        <v>4343</v>
      </c>
      <c r="C3485" s="1">
        <v>-990</v>
      </c>
      <c r="D3485" s="1">
        <v>9979.3799999999992</v>
      </c>
      <c r="E3485" s="42">
        <v>990</v>
      </c>
      <c r="F3485" s="241" t="s">
        <v>30</v>
      </c>
      <c r="G3485" s="242" t="s">
        <v>58</v>
      </c>
      <c r="H3485" s="243" t="s">
        <v>20</v>
      </c>
      <c r="I3485" s="13">
        <v>11</v>
      </c>
      <c r="J3485" s="14">
        <v>2015</v>
      </c>
      <c r="K3485" s="246" t="s">
        <v>158</v>
      </c>
      <c r="L3485" s="247" t="s">
        <v>59</v>
      </c>
      <c r="M3485" s="247" t="s">
        <v>23</v>
      </c>
      <c r="N3485" s="15" t="s">
        <v>20</v>
      </c>
      <c r="O3485" s="15" t="s">
        <v>24</v>
      </c>
      <c r="P3485" s="46" t="s">
        <v>168</v>
      </c>
      <c r="Q3485" s="46" t="s">
        <v>58</v>
      </c>
    </row>
    <row r="3486" spans="1:17" hidden="1">
      <c r="A3486" s="238">
        <v>42324</v>
      </c>
      <c r="B3486" t="s">
        <v>4344</v>
      </c>
      <c r="C3486" s="1">
        <v>-4000</v>
      </c>
      <c r="D3486" s="1">
        <v>5979.38</v>
      </c>
      <c r="E3486" s="42">
        <v>4000</v>
      </c>
      <c r="F3486" s="241" t="s">
        <v>30</v>
      </c>
      <c r="G3486" s="242" t="s">
        <v>58</v>
      </c>
      <c r="H3486" s="243" t="s">
        <v>20</v>
      </c>
      <c r="I3486" s="13">
        <v>11</v>
      </c>
      <c r="J3486" s="14">
        <v>2015</v>
      </c>
      <c r="K3486" s="246" t="s">
        <v>158</v>
      </c>
      <c r="L3486" s="247" t="s">
        <v>59</v>
      </c>
      <c r="M3486" s="247" t="s">
        <v>23</v>
      </c>
      <c r="N3486" s="15" t="s">
        <v>20</v>
      </c>
      <c r="O3486" s="15" t="s">
        <v>24</v>
      </c>
      <c r="P3486" s="46" t="s">
        <v>168</v>
      </c>
      <c r="Q3486" s="46" t="s">
        <v>58</v>
      </c>
    </row>
    <row r="3487" spans="1:17" hidden="1">
      <c r="A3487" s="238">
        <v>42324</v>
      </c>
      <c r="B3487" t="s">
        <v>4345</v>
      </c>
      <c r="C3487" s="1">
        <v>-453.75</v>
      </c>
      <c r="D3487" s="1">
        <v>5525.63</v>
      </c>
      <c r="E3487" s="42">
        <v>453.75</v>
      </c>
      <c r="F3487" s="241" t="s">
        <v>30</v>
      </c>
      <c r="G3487" s="242" t="s">
        <v>58</v>
      </c>
      <c r="H3487" s="243" t="s">
        <v>20</v>
      </c>
      <c r="I3487" s="13">
        <v>11</v>
      </c>
      <c r="J3487" s="14">
        <v>2015</v>
      </c>
      <c r="K3487" s="244" t="s">
        <v>175</v>
      </c>
      <c r="L3487" s="245" t="s">
        <v>3883</v>
      </c>
      <c r="M3487" s="245" t="s">
        <v>296</v>
      </c>
      <c r="N3487" s="15" t="s">
        <v>28</v>
      </c>
      <c r="O3487" s="15" t="s">
        <v>29</v>
      </c>
      <c r="P3487" s="46" t="s">
        <v>161</v>
      </c>
      <c r="Q3487" s="46" t="s">
        <v>58</v>
      </c>
    </row>
    <row r="3488" spans="1:17" hidden="1">
      <c r="A3488" s="238">
        <v>42325</v>
      </c>
      <c r="B3488" t="s">
        <v>4346</v>
      </c>
      <c r="C3488" s="1">
        <v>758.76</v>
      </c>
      <c r="D3488" s="1">
        <v>6284.39</v>
      </c>
      <c r="E3488" s="42">
        <v>-758.76</v>
      </c>
      <c r="F3488" s="241" t="s">
        <v>18</v>
      </c>
      <c r="G3488" s="242" t="s">
        <v>58</v>
      </c>
      <c r="H3488" s="243" t="s">
        <v>20</v>
      </c>
      <c r="I3488" s="13">
        <v>11</v>
      </c>
      <c r="J3488" s="14">
        <v>2015</v>
      </c>
      <c r="K3488" s="244" t="s">
        <v>21</v>
      </c>
      <c r="L3488" s="245" t="s">
        <v>22</v>
      </c>
      <c r="M3488" s="245" t="s">
        <v>23</v>
      </c>
      <c r="N3488" s="15" t="s">
        <v>20</v>
      </c>
      <c r="O3488" s="15" t="s">
        <v>24</v>
      </c>
      <c r="P3488" s="46" t="s">
        <v>171</v>
      </c>
      <c r="Q3488" s="46" t="s">
        <v>58</v>
      </c>
    </row>
    <row r="3489" spans="1:17" hidden="1">
      <c r="A3489" s="238">
        <v>42325</v>
      </c>
      <c r="B3489" t="s">
        <v>4330</v>
      </c>
      <c r="C3489" s="1">
        <v>137.83000000000001</v>
      </c>
      <c r="D3489" s="1">
        <v>6422.22</v>
      </c>
      <c r="E3489" s="42">
        <v>-137.83000000000001</v>
      </c>
      <c r="F3489" s="241" t="s">
        <v>18</v>
      </c>
      <c r="G3489" s="242" t="s">
        <v>58</v>
      </c>
      <c r="H3489" s="243" t="s">
        <v>20</v>
      </c>
      <c r="I3489" s="13">
        <v>11</v>
      </c>
      <c r="J3489" s="14">
        <v>2015</v>
      </c>
      <c r="K3489" s="244" t="s">
        <v>26</v>
      </c>
      <c r="L3489" s="245" t="s">
        <v>27</v>
      </c>
      <c r="M3489" s="245" t="s">
        <v>27</v>
      </c>
      <c r="N3489" s="15" t="s">
        <v>28</v>
      </c>
      <c r="O3489" s="15" t="s">
        <v>29</v>
      </c>
      <c r="P3489" s="46" t="s">
        <v>163</v>
      </c>
      <c r="Q3489" s="46" t="s">
        <v>58</v>
      </c>
    </row>
    <row r="3490" spans="1:17" hidden="1">
      <c r="A3490" s="238">
        <v>42325</v>
      </c>
      <c r="B3490" t="s">
        <v>4347</v>
      </c>
      <c r="C3490" s="1">
        <v>-5000</v>
      </c>
      <c r="D3490" s="1">
        <v>1422.22</v>
      </c>
      <c r="E3490" s="42">
        <v>5000</v>
      </c>
      <c r="F3490" s="241" t="s">
        <v>30</v>
      </c>
      <c r="G3490" s="242" t="s">
        <v>58</v>
      </c>
      <c r="H3490" s="243" t="s">
        <v>20</v>
      </c>
      <c r="I3490" s="13">
        <v>11</v>
      </c>
      <c r="J3490" s="14">
        <v>2015</v>
      </c>
      <c r="K3490" s="246" t="s">
        <v>31</v>
      </c>
      <c r="L3490" s="247" t="s">
        <v>32</v>
      </c>
      <c r="M3490" s="249" t="s">
        <v>23</v>
      </c>
      <c r="N3490" s="15" t="s">
        <v>28</v>
      </c>
      <c r="O3490" s="15" t="s">
        <v>24</v>
      </c>
      <c r="P3490" s="46" t="s">
        <v>161</v>
      </c>
      <c r="Q3490" s="46" t="s">
        <v>58</v>
      </c>
    </row>
    <row r="3491" spans="1:17" hidden="1">
      <c r="A3491" s="238">
        <v>42325</v>
      </c>
      <c r="B3491" t="s">
        <v>69</v>
      </c>
      <c r="C3491" s="1">
        <v>-383.2</v>
      </c>
      <c r="D3491" s="1">
        <v>1039.02</v>
      </c>
      <c r="E3491" s="42">
        <v>383.2</v>
      </c>
      <c r="F3491" s="241" t="s">
        <v>30</v>
      </c>
      <c r="G3491" s="242" t="s">
        <v>58</v>
      </c>
      <c r="H3491" s="243" t="s">
        <v>20</v>
      </c>
      <c r="I3491" s="13">
        <v>11</v>
      </c>
      <c r="J3491" s="14">
        <v>2015</v>
      </c>
      <c r="K3491" s="244" t="s">
        <v>70</v>
      </c>
      <c r="L3491" s="245" t="s">
        <v>3876</v>
      </c>
      <c r="M3491" s="245" t="s">
        <v>199</v>
      </c>
      <c r="N3491" s="15" t="s">
        <v>28</v>
      </c>
      <c r="O3491" s="15" t="s">
        <v>29</v>
      </c>
      <c r="P3491" s="46" t="s">
        <v>161</v>
      </c>
      <c r="Q3491" s="46" t="s">
        <v>58</v>
      </c>
    </row>
    <row r="3492" spans="1:17" hidden="1">
      <c r="A3492" s="238">
        <v>42325</v>
      </c>
      <c r="B3492" t="s">
        <v>69</v>
      </c>
      <c r="C3492" s="1">
        <v>-336.25</v>
      </c>
      <c r="D3492" s="1">
        <v>702.77</v>
      </c>
      <c r="E3492" s="42">
        <v>336.25</v>
      </c>
      <c r="F3492" s="241" t="s">
        <v>30</v>
      </c>
      <c r="G3492" s="242" t="s">
        <v>58</v>
      </c>
      <c r="H3492" s="243" t="s">
        <v>20</v>
      </c>
      <c r="I3492" s="13">
        <v>11</v>
      </c>
      <c r="J3492" s="14">
        <v>2015</v>
      </c>
      <c r="K3492" s="244" t="s">
        <v>70</v>
      </c>
      <c r="L3492" s="245" t="s">
        <v>71</v>
      </c>
      <c r="M3492" s="245" t="s">
        <v>36</v>
      </c>
      <c r="N3492" s="15" t="s">
        <v>28</v>
      </c>
      <c r="O3492" s="15" t="s">
        <v>29</v>
      </c>
      <c r="P3492" s="46" t="s">
        <v>161</v>
      </c>
      <c r="Q3492" s="46" t="s">
        <v>58</v>
      </c>
    </row>
    <row r="3493" spans="1:17" hidden="1">
      <c r="A3493" s="238">
        <v>42325</v>
      </c>
      <c r="B3493" t="s">
        <v>69</v>
      </c>
      <c r="C3493" s="1">
        <v>-285.10000000000002</v>
      </c>
      <c r="D3493" s="1">
        <v>417.67</v>
      </c>
      <c r="E3493" s="42">
        <v>285.10000000000002</v>
      </c>
      <c r="F3493" s="241" t="s">
        <v>30</v>
      </c>
      <c r="G3493" s="242" t="s">
        <v>58</v>
      </c>
      <c r="H3493" s="243" t="s">
        <v>20</v>
      </c>
      <c r="I3493" s="13">
        <v>11</v>
      </c>
      <c r="J3493" s="14">
        <v>2015</v>
      </c>
      <c r="K3493" s="244" t="s">
        <v>70</v>
      </c>
      <c r="L3493" s="245" t="s">
        <v>177</v>
      </c>
      <c r="M3493" s="245" t="s">
        <v>36</v>
      </c>
      <c r="N3493" s="15" t="s">
        <v>28</v>
      </c>
      <c r="O3493" s="15" t="s">
        <v>29</v>
      </c>
      <c r="P3493" s="46" t="s">
        <v>161</v>
      </c>
      <c r="Q3493" s="46" t="s">
        <v>58</v>
      </c>
    </row>
    <row r="3494" spans="1:17" hidden="1">
      <c r="A3494" s="238">
        <v>42325</v>
      </c>
      <c r="B3494" t="s">
        <v>50</v>
      </c>
      <c r="C3494" s="1">
        <v>-45</v>
      </c>
      <c r="D3494" s="1">
        <v>372.67</v>
      </c>
      <c r="E3494" s="42">
        <v>45</v>
      </c>
      <c r="F3494" s="241" t="s">
        <v>30</v>
      </c>
      <c r="G3494" s="242" t="s">
        <v>58</v>
      </c>
      <c r="H3494" s="243" t="s">
        <v>20</v>
      </c>
      <c r="I3494" s="13">
        <v>11</v>
      </c>
      <c r="J3494" s="14">
        <v>2015</v>
      </c>
      <c r="K3494" s="246" t="s">
        <v>51</v>
      </c>
      <c r="L3494" s="247" t="s">
        <v>52</v>
      </c>
      <c r="M3494" s="247" t="s">
        <v>23</v>
      </c>
      <c r="N3494" s="15" t="s">
        <v>28</v>
      </c>
      <c r="O3494" s="15" t="s">
        <v>29</v>
      </c>
      <c r="P3494" s="46" t="s">
        <v>161</v>
      </c>
      <c r="Q3494" s="46" t="s">
        <v>58</v>
      </c>
    </row>
    <row r="3495" spans="1:17" hidden="1">
      <c r="A3495" s="238">
        <v>42326</v>
      </c>
      <c r="B3495" t="s">
        <v>4348</v>
      </c>
      <c r="C3495" s="1">
        <v>4645.72</v>
      </c>
      <c r="D3495" s="1">
        <v>5018.3900000000003</v>
      </c>
      <c r="E3495" s="42">
        <v>-4645.72</v>
      </c>
      <c r="F3495" s="241" t="s">
        <v>18</v>
      </c>
      <c r="G3495" s="242" t="s">
        <v>58</v>
      </c>
      <c r="H3495" s="243" t="s">
        <v>20</v>
      </c>
      <c r="I3495" s="13">
        <v>11</v>
      </c>
      <c r="J3495" s="14">
        <v>2015</v>
      </c>
      <c r="K3495" s="246" t="s">
        <v>26</v>
      </c>
      <c r="L3495" s="247" t="s">
        <v>54</v>
      </c>
      <c r="M3495" s="249" t="s">
        <v>279</v>
      </c>
      <c r="N3495" s="15" t="s">
        <v>28</v>
      </c>
      <c r="O3495" s="15" t="s">
        <v>29</v>
      </c>
      <c r="P3495" s="46" t="s">
        <v>163</v>
      </c>
      <c r="Q3495" s="46" t="s">
        <v>58</v>
      </c>
    </row>
    <row r="3496" spans="1:17" hidden="1">
      <c r="A3496" s="238">
        <v>42326</v>
      </c>
      <c r="B3496" t="s">
        <v>4349</v>
      </c>
      <c r="C3496" s="1">
        <v>2788.79</v>
      </c>
      <c r="D3496" s="1">
        <v>7807.18</v>
      </c>
      <c r="E3496" s="42">
        <v>-2788.79</v>
      </c>
      <c r="F3496" s="241" t="s">
        <v>18</v>
      </c>
      <c r="G3496" s="242" t="s">
        <v>58</v>
      </c>
      <c r="H3496" s="243" t="s">
        <v>20</v>
      </c>
      <c r="I3496" s="13">
        <v>11</v>
      </c>
      <c r="J3496" s="14">
        <v>2015</v>
      </c>
      <c r="K3496" s="246" t="s">
        <v>26</v>
      </c>
      <c r="L3496" s="247" t="s">
        <v>54</v>
      </c>
      <c r="M3496" s="249" t="s">
        <v>279</v>
      </c>
      <c r="N3496" s="15" t="s">
        <v>28</v>
      </c>
      <c r="O3496" s="15" t="s">
        <v>29</v>
      </c>
      <c r="P3496" s="46" t="s">
        <v>163</v>
      </c>
      <c r="Q3496" s="46" t="s">
        <v>58</v>
      </c>
    </row>
    <row r="3497" spans="1:17" hidden="1">
      <c r="A3497" s="238">
        <v>42326</v>
      </c>
      <c r="B3497" t="s">
        <v>4350</v>
      </c>
      <c r="C3497" s="1">
        <v>2400</v>
      </c>
      <c r="D3497" s="1">
        <v>10207.18</v>
      </c>
      <c r="E3497" s="42">
        <v>-2400</v>
      </c>
      <c r="F3497" s="241" t="s">
        <v>18</v>
      </c>
      <c r="G3497" s="242" t="s">
        <v>58</v>
      </c>
      <c r="H3497" s="243" t="s">
        <v>20</v>
      </c>
      <c r="I3497" s="13">
        <v>11</v>
      </c>
      <c r="J3497" s="14">
        <v>2015</v>
      </c>
      <c r="K3497" s="244" t="s">
        <v>21</v>
      </c>
      <c r="L3497" s="245" t="s">
        <v>22</v>
      </c>
      <c r="M3497" s="245" t="s">
        <v>23</v>
      </c>
      <c r="N3497" s="15" t="s">
        <v>20</v>
      </c>
      <c r="O3497" s="15" t="s">
        <v>24</v>
      </c>
      <c r="P3497" s="46" t="s">
        <v>171</v>
      </c>
      <c r="Q3497" s="46" t="s">
        <v>58</v>
      </c>
    </row>
    <row r="3498" spans="1:17" hidden="1">
      <c r="A3498" s="238">
        <v>42326</v>
      </c>
      <c r="B3498" t="s">
        <v>4351</v>
      </c>
      <c r="C3498" s="1">
        <v>1517.77</v>
      </c>
      <c r="D3498" s="1">
        <v>11724.95</v>
      </c>
      <c r="E3498" s="42">
        <v>-1517.77</v>
      </c>
      <c r="F3498" s="241" t="s">
        <v>18</v>
      </c>
      <c r="G3498" s="242" t="s">
        <v>58</v>
      </c>
      <c r="H3498" s="243" t="s">
        <v>20</v>
      </c>
      <c r="I3498" s="13">
        <v>11</v>
      </c>
      <c r="J3498" s="14">
        <v>2015</v>
      </c>
      <c r="K3498" s="246" t="s">
        <v>26</v>
      </c>
      <c r="L3498" s="247" t="s">
        <v>164</v>
      </c>
      <c r="M3498" s="247" t="s">
        <v>272</v>
      </c>
      <c r="N3498" s="15" t="s">
        <v>28</v>
      </c>
      <c r="O3498" s="15" t="s">
        <v>29</v>
      </c>
      <c r="P3498" s="46" t="s">
        <v>163</v>
      </c>
      <c r="Q3498" s="46" t="s">
        <v>58</v>
      </c>
    </row>
    <row r="3499" spans="1:17" hidden="1">
      <c r="A3499" s="238">
        <v>42326</v>
      </c>
      <c r="B3499" t="s">
        <v>4352</v>
      </c>
      <c r="C3499" s="1">
        <v>-175.91</v>
      </c>
      <c r="D3499" s="1">
        <v>11549.04</v>
      </c>
      <c r="E3499" s="42">
        <v>175.91</v>
      </c>
      <c r="F3499" s="241" t="s">
        <v>30</v>
      </c>
      <c r="G3499" s="242" t="s">
        <v>58</v>
      </c>
      <c r="H3499" s="243" t="s">
        <v>20</v>
      </c>
      <c r="I3499" s="13">
        <v>11</v>
      </c>
      <c r="J3499" s="14">
        <v>2015</v>
      </c>
      <c r="K3499" s="246" t="s">
        <v>158</v>
      </c>
      <c r="L3499" s="247" t="s">
        <v>59</v>
      </c>
      <c r="M3499" s="247" t="s">
        <v>23</v>
      </c>
      <c r="N3499" s="15" t="s">
        <v>20</v>
      </c>
      <c r="O3499" s="15" t="s">
        <v>24</v>
      </c>
      <c r="P3499" s="46" t="s">
        <v>168</v>
      </c>
      <c r="Q3499" s="46" t="s">
        <v>58</v>
      </c>
    </row>
    <row r="3500" spans="1:17" hidden="1">
      <c r="A3500" s="238">
        <v>42326</v>
      </c>
      <c r="B3500" t="s">
        <v>4330</v>
      </c>
      <c r="C3500" s="1">
        <v>-55.43</v>
      </c>
      <c r="D3500" s="1">
        <v>11493.61</v>
      </c>
      <c r="E3500" s="42">
        <v>55.43</v>
      </c>
      <c r="F3500" s="241" t="s">
        <v>30</v>
      </c>
      <c r="G3500" s="242" t="s">
        <v>58</v>
      </c>
      <c r="H3500" s="243" t="s">
        <v>20</v>
      </c>
      <c r="I3500" s="13">
        <v>11</v>
      </c>
      <c r="J3500" s="14">
        <v>2015</v>
      </c>
      <c r="K3500" s="244" t="s">
        <v>26</v>
      </c>
      <c r="L3500" s="245" t="s">
        <v>27</v>
      </c>
      <c r="M3500" s="245" t="s">
        <v>27</v>
      </c>
      <c r="N3500" s="15" t="s">
        <v>28</v>
      </c>
      <c r="O3500" s="15" t="s">
        <v>29</v>
      </c>
      <c r="P3500" s="46" t="s">
        <v>163</v>
      </c>
      <c r="Q3500" s="46" t="s">
        <v>58</v>
      </c>
    </row>
    <row r="3501" spans="1:17" hidden="1">
      <c r="A3501" s="238">
        <v>42327</v>
      </c>
      <c r="B3501" t="s">
        <v>4330</v>
      </c>
      <c r="C3501" s="1">
        <v>31.85</v>
      </c>
      <c r="D3501" s="1">
        <v>11525.46</v>
      </c>
      <c r="E3501" s="42">
        <v>-31.85</v>
      </c>
      <c r="F3501" s="241" t="s">
        <v>18</v>
      </c>
      <c r="G3501" s="242" t="s">
        <v>58</v>
      </c>
      <c r="H3501" s="243" t="s">
        <v>20</v>
      </c>
      <c r="I3501" s="13">
        <v>11</v>
      </c>
      <c r="J3501" s="14">
        <v>2015</v>
      </c>
      <c r="K3501" s="244" t="s">
        <v>26</v>
      </c>
      <c r="L3501" s="245" t="s">
        <v>27</v>
      </c>
      <c r="M3501" s="245" t="s">
        <v>27</v>
      </c>
      <c r="N3501" s="15" t="s">
        <v>28</v>
      </c>
      <c r="O3501" s="15" t="s">
        <v>29</v>
      </c>
      <c r="P3501" s="46" t="s">
        <v>163</v>
      </c>
      <c r="Q3501" s="46" t="s">
        <v>58</v>
      </c>
    </row>
    <row r="3502" spans="1:17" hidden="1">
      <c r="A3502" s="238">
        <v>42327</v>
      </c>
      <c r="B3502" t="s">
        <v>4353</v>
      </c>
      <c r="C3502" s="1">
        <v>-2000</v>
      </c>
      <c r="D3502" s="1">
        <v>9525.4599999999991</v>
      </c>
      <c r="E3502" s="42">
        <v>2000</v>
      </c>
      <c r="F3502" s="241" t="s">
        <v>30</v>
      </c>
      <c r="G3502" s="242" t="s">
        <v>58</v>
      </c>
      <c r="H3502" s="243" t="s">
        <v>20</v>
      </c>
      <c r="I3502" s="13">
        <v>11</v>
      </c>
      <c r="J3502" s="14">
        <v>2015</v>
      </c>
      <c r="K3502" s="246" t="s">
        <v>158</v>
      </c>
      <c r="L3502" s="247" t="s">
        <v>59</v>
      </c>
      <c r="M3502" s="247" t="s">
        <v>23</v>
      </c>
      <c r="N3502" s="15" t="s">
        <v>20</v>
      </c>
      <c r="O3502" s="15" t="s">
        <v>24</v>
      </c>
      <c r="P3502" s="46" t="s">
        <v>168</v>
      </c>
      <c r="Q3502" s="46" t="s">
        <v>58</v>
      </c>
    </row>
    <row r="3503" spans="1:17" hidden="1">
      <c r="A3503" s="238">
        <v>42327</v>
      </c>
      <c r="B3503" t="s">
        <v>50</v>
      </c>
      <c r="C3503" s="1">
        <v>-15</v>
      </c>
      <c r="D3503" s="1">
        <v>9510.4599999999991</v>
      </c>
      <c r="E3503" s="42">
        <v>15</v>
      </c>
      <c r="F3503" s="241" t="s">
        <v>30</v>
      </c>
      <c r="G3503" s="242" t="s">
        <v>58</v>
      </c>
      <c r="H3503" s="243" t="s">
        <v>20</v>
      </c>
      <c r="I3503" s="13">
        <v>11</v>
      </c>
      <c r="J3503" s="14">
        <v>2015</v>
      </c>
      <c r="K3503" s="246" t="s">
        <v>53</v>
      </c>
      <c r="L3503" s="247" t="s">
        <v>52</v>
      </c>
      <c r="M3503" s="247" t="s">
        <v>23</v>
      </c>
      <c r="N3503" s="15" t="s">
        <v>28</v>
      </c>
      <c r="O3503" s="15" t="s">
        <v>29</v>
      </c>
      <c r="P3503" s="46" t="s">
        <v>161</v>
      </c>
      <c r="Q3503" s="46" t="s">
        <v>58</v>
      </c>
    </row>
    <row r="3504" spans="1:17" hidden="1">
      <c r="A3504" s="238">
        <v>42328</v>
      </c>
      <c r="B3504" t="s">
        <v>4354</v>
      </c>
      <c r="C3504" s="1">
        <v>-2915</v>
      </c>
      <c r="D3504" s="1">
        <v>6595.4599999999991</v>
      </c>
      <c r="E3504" s="42">
        <v>2915</v>
      </c>
      <c r="F3504" s="241" t="s">
        <v>30</v>
      </c>
      <c r="G3504" s="242" t="s">
        <v>58</v>
      </c>
      <c r="H3504" s="243" t="s">
        <v>20</v>
      </c>
      <c r="I3504" s="13">
        <v>11</v>
      </c>
      <c r="J3504" s="14">
        <v>2015</v>
      </c>
      <c r="K3504" s="246" t="s">
        <v>158</v>
      </c>
      <c r="L3504" s="247" t="s">
        <v>59</v>
      </c>
      <c r="M3504" s="247" t="s">
        <v>23</v>
      </c>
      <c r="N3504" s="15" t="s">
        <v>20</v>
      </c>
      <c r="O3504" s="15" t="s">
        <v>24</v>
      </c>
      <c r="P3504" s="46" t="s">
        <v>168</v>
      </c>
      <c r="Q3504" s="46" t="s">
        <v>58</v>
      </c>
    </row>
    <row r="3505" spans="1:17" hidden="1">
      <c r="A3505" s="238">
        <v>42328</v>
      </c>
      <c r="B3505" t="s">
        <v>4355</v>
      </c>
      <c r="C3505" s="1">
        <v>470</v>
      </c>
      <c r="D3505" s="1">
        <v>7065.4599999999991</v>
      </c>
      <c r="E3505" s="42">
        <v>-470</v>
      </c>
      <c r="F3505" s="241" t="s">
        <v>18</v>
      </c>
      <c r="G3505" s="242" t="s">
        <v>58</v>
      </c>
      <c r="H3505" s="243" t="s">
        <v>20</v>
      </c>
      <c r="I3505" s="13">
        <v>11</v>
      </c>
      <c r="J3505" s="14">
        <v>2015</v>
      </c>
      <c r="K3505" s="244" t="s">
        <v>21</v>
      </c>
      <c r="L3505" s="245" t="s">
        <v>22</v>
      </c>
      <c r="M3505" s="245" t="s">
        <v>23</v>
      </c>
      <c r="N3505" s="15" t="s">
        <v>20</v>
      </c>
      <c r="O3505" s="15" t="s">
        <v>24</v>
      </c>
      <c r="P3505" s="46" t="s">
        <v>171</v>
      </c>
      <c r="Q3505" s="46" t="s">
        <v>58</v>
      </c>
    </row>
    <row r="3506" spans="1:17" hidden="1">
      <c r="A3506" s="238">
        <v>42328</v>
      </c>
      <c r="B3506" t="s">
        <v>4356</v>
      </c>
      <c r="C3506" s="1">
        <v>1206.49</v>
      </c>
      <c r="D3506" s="1">
        <v>8271.9499999999989</v>
      </c>
      <c r="E3506" s="42">
        <v>-1206.49</v>
      </c>
      <c r="F3506" s="241" t="s">
        <v>18</v>
      </c>
      <c r="G3506" s="242" t="s">
        <v>58</v>
      </c>
      <c r="H3506" s="243" t="s">
        <v>20</v>
      </c>
      <c r="I3506" s="13">
        <v>11</v>
      </c>
      <c r="J3506" s="14">
        <v>2015</v>
      </c>
      <c r="K3506" s="244" t="s">
        <v>26</v>
      </c>
      <c r="L3506" s="245" t="s">
        <v>27</v>
      </c>
      <c r="M3506" s="245" t="s">
        <v>27</v>
      </c>
      <c r="N3506" s="15" t="s">
        <v>28</v>
      </c>
      <c r="O3506" s="15" t="s">
        <v>29</v>
      </c>
      <c r="P3506" s="46" t="s">
        <v>163</v>
      </c>
      <c r="Q3506" s="46" t="s">
        <v>58</v>
      </c>
    </row>
    <row r="3507" spans="1:17" hidden="1">
      <c r="A3507" s="238">
        <v>42328</v>
      </c>
      <c r="B3507" t="s">
        <v>4357</v>
      </c>
      <c r="C3507" s="1">
        <v>-600</v>
      </c>
      <c r="D3507" s="1">
        <v>7671.95</v>
      </c>
      <c r="E3507" s="42">
        <v>600</v>
      </c>
      <c r="F3507" s="241" t="s">
        <v>30</v>
      </c>
      <c r="G3507" s="242" t="s">
        <v>58</v>
      </c>
      <c r="H3507" s="243" t="s">
        <v>20</v>
      </c>
      <c r="I3507" s="13">
        <v>11</v>
      </c>
      <c r="J3507" s="14">
        <v>2015</v>
      </c>
      <c r="K3507" s="244" t="s">
        <v>19</v>
      </c>
      <c r="L3507" s="245" t="s">
        <v>59</v>
      </c>
      <c r="M3507" s="245" t="s">
        <v>23</v>
      </c>
      <c r="N3507" s="15" t="s">
        <v>20</v>
      </c>
      <c r="O3507" s="15" t="s">
        <v>24</v>
      </c>
      <c r="P3507" s="46" t="s">
        <v>60</v>
      </c>
      <c r="Q3507" s="46" t="s">
        <v>58</v>
      </c>
    </row>
    <row r="3508" spans="1:17" hidden="1">
      <c r="A3508" s="238">
        <v>42328</v>
      </c>
      <c r="B3508" t="s">
        <v>4358</v>
      </c>
      <c r="C3508" s="1">
        <v>-500</v>
      </c>
      <c r="D3508" s="1">
        <v>7171.95</v>
      </c>
      <c r="E3508" s="42">
        <v>500</v>
      </c>
      <c r="F3508" s="241" t="s">
        <v>30</v>
      </c>
      <c r="G3508" s="242" t="s">
        <v>58</v>
      </c>
      <c r="H3508" s="243" t="s">
        <v>20</v>
      </c>
      <c r="I3508" s="13">
        <v>11</v>
      </c>
      <c r="J3508" s="14">
        <v>2015</v>
      </c>
      <c r="K3508" s="244" t="s">
        <v>34</v>
      </c>
      <c r="L3508" s="245" t="s">
        <v>35</v>
      </c>
      <c r="M3508" s="245" t="s">
        <v>299</v>
      </c>
      <c r="N3508" s="15" t="s">
        <v>28</v>
      </c>
      <c r="O3508" s="15" t="s">
        <v>29</v>
      </c>
      <c r="P3508" s="46" t="s">
        <v>161</v>
      </c>
      <c r="Q3508" s="46" t="s">
        <v>58</v>
      </c>
    </row>
    <row r="3509" spans="1:17" hidden="1">
      <c r="A3509" s="238">
        <v>42331</v>
      </c>
      <c r="B3509" t="s">
        <v>4359</v>
      </c>
      <c r="C3509" s="1">
        <v>5534.71</v>
      </c>
      <c r="D3509" s="1">
        <v>12706.66</v>
      </c>
      <c r="E3509" s="42">
        <v>-5534.71</v>
      </c>
      <c r="F3509" s="241" t="s">
        <v>18</v>
      </c>
      <c r="G3509" s="242" t="s">
        <v>58</v>
      </c>
      <c r="H3509" s="243" t="s">
        <v>20</v>
      </c>
      <c r="I3509" s="13">
        <v>11</v>
      </c>
      <c r="J3509" s="14">
        <v>2015</v>
      </c>
      <c r="K3509" s="246" t="s">
        <v>26</v>
      </c>
      <c r="L3509" s="247" t="s">
        <v>54</v>
      </c>
      <c r="M3509" s="249" t="s">
        <v>279</v>
      </c>
      <c r="N3509" s="15" t="s">
        <v>28</v>
      </c>
      <c r="O3509" s="15" t="s">
        <v>29</v>
      </c>
      <c r="P3509" s="46" t="s">
        <v>163</v>
      </c>
      <c r="Q3509" s="46" t="s">
        <v>58</v>
      </c>
    </row>
    <row r="3510" spans="1:17" hidden="1">
      <c r="A3510" s="238">
        <v>42331</v>
      </c>
      <c r="B3510" t="s">
        <v>4330</v>
      </c>
      <c r="C3510" s="1">
        <v>296.5</v>
      </c>
      <c r="D3510" s="1">
        <v>13003.16</v>
      </c>
      <c r="E3510" s="42">
        <v>-296.5</v>
      </c>
      <c r="F3510" s="241" t="s">
        <v>18</v>
      </c>
      <c r="G3510" s="242" t="s">
        <v>58</v>
      </c>
      <c r="H3510" s="243" t="s">
        <v>20</v>
      </c>
      <c r="I3510" s="13">
        <v>11</v>
      </c>
      <c r="J3510" s="14">
        <v>2015</v>
      </c>
      <c r="K3510" s="244" t="s">
        <v>26</v>
      </c>
      <c r="L3510" s="245" t="s">
        <v>27</v>
      </c>
      <c r="M3510" s="245" t="s">
        <v>27</v>
      </c>
      <c r="N3510" s="15" t="s">
        <v>28</v>
      </c>
      <c r="O3510" s="15" t="s">
        <v>29</v>
      </c>
      <c r="P3510" s="46" t="s">
        <v>163</v>
      </c>
      <c r="Q3510" s="46" t="s">
        <v>58</v>
      </c>
    </row>
    <row r="3511" spans="1:17" hidden="1">
      <c r="A3511" s="238">
        <v>42331</v>
      </c>
      <c r="B3511" t="s">
        <v>4330</v>
      </c>
      <c r="C3511" s="1">
        <v>173.04</v>
      </c>
      <c r="D3511" s="1">
        <v>13176.2</v>
      </c>
      <c r="E3511" s="42">
        <v>-173.04</v>
      </c>
      <c r="F3511" s="241" t="s">
        <v>18</v>
      </c>
      <c r="G3511" s="242" t="s">
        <v>58</v>
      </c>
      <c r="H3511" s="243" t="s">
        <v>20</v>
      </c>
      <c r="I3511" s="13">
        <v>11</v>
      </c>
      <c r="J3511" s="14">
        <v>2015</v>
      </c>
      <c r="K3511" s="244" t="s">
        <v>26</v>
      </c>
      <c r="L3511" s="245" t="s">
        <v>27</v>
      </c>
      <c r="M3511" s="245" t="s">
        <v>27</v>
      </c>
      <c r="N3511" s="15" t="s">
        <v>28</v>
      </c>
      <c r="O3511" s="15" t="s">
        <v>29</v>
      </c>
      <c r="P3511" s="46" t="s">
        <v>163</v>
      </c>
      <c r="Q3511" s="46" t="s">
        <v>58</v>
      </c>
    </row>
    <row r="3512" spans="1:17" hidden="1">
      <c r="A3512" s="238">
        <v>42331</v>
      </c>
      <c r="B3512" t="s">
        <v>4360</v>
      </c>
      <c r="C3512" s="1">
        <v>150</v>
      </c>
      <c r="D3512" s="1">
        <v>13326.2</v>
      </c>
      <c r="E3512" s="42">
        <v>-150</v>
      </c>
      <c r="F3512" s="241" t="s">
        <v>18</v>
      </c>
      <c r="G3512" s="242" t="s">
        <v>58</v>
      </c>
      <c r="H3512" s="243" t="s">
        <v>20</v>
      </c>
      <c r="I3512" s="13">
        <v>11</v>
      </c>
      <c r="J3512" s="14">
        <v>2015</v>
      </c>
      <c r="K3512" s="244" t="s">
        <v>21</v>
      </c>
      <c r="L3512" s="245" t="s">
        <v>22</v>
      </c>
      <c r="M3512" s="245" t="s">
        <v>23</v>
      </c>
      <c r="N3512" s="15" t="s">
        <v>20</v>
      </c>
      <c r="O3512" s="15" t="s">
        <v>24</v>
      </c>
      <c r="P3512" s="46" t="s">
        <v>171</v>
      </c>
      <c r="Q3512" s="46" t="s">
        <v>58</v>
      </c>
    </row>
    <row r="3513" spans="1:17" hidden="1">
      <c r="A3513" s="238">
        <v>42331</v>
      </c>
      <c r="B3513" t="s">
        <v>4361</v>
      </c>
      <c r="C3513" s="1">
        <v>-4000</v>
      </c>
      <c r="D3513" s="1">
        <v>9326.2000000000007</v>
      </c>
      <c r="E3513" s="42">
        <v>4000</v>
      </c>
      <c r="F3513" s="241" t="s">
        <v>30</v>
      </c>
      <c r="G3513" s="242" t="s">
        <v>58</v>
      </c>
      <c r="H3513" s="243" t="s">
        <v>20</v>
      </c>
      <c r="I3513" s="13">
        <v>11</v>
      </c>
      <c r="J3513" s="14">
        <v>2015</v>
      </c>
      <c r="K3513" s="246" t="s">
        <v>158</v>
      </c>
      <c r="L3513" s="247" t="s">
        <v>59</v>
      </c>
      <c r="M3513" s="247" t="s">
        <v>23</v>
      </c>
      <c r="N3513" s="15" t="s">
        <v>20</v>
      </c>
      <c r="O3513" s="15" t="s">
        <v>24</v>
      </c>
      <c r="P3513" s="46" t="s">
        <v>168</v>
      </c>
      <c r="Q3513" s="46" t="s">
        <v>58</v>
      </c>
    </row>
    <row r="3514" spans="1:17" hidden="1">
      <c r="A3514" s="238">
        <v>42331</v>
      </c>
      <c r="B3514" t="s">
        <v>4362</v>
      </c>
      <c r="C3514" s="1">
        <v>-505.75</v>
      </c>
      <c r="D3514" s="1">
        <v>8820.4500000000007</v>
      </c>
      <c r="E3514" s="42">
        <v>505.75</v>
      </c>
      <c r="F3514" s="241" t="s">
        <v>30</v>
      </c>
      <c r="G3514" s="242" t="s">
        <v>58</v>
      </c>
      <c r="H3514" s="243" t="s">
        <v>20</v>
      </c>
      <c r="I3514" s="13">
        <v>11</v>
      </c>
      <c r="J3514" s="14">
        <v>2015</v>
      </c>
      <c r="K3514" s="244" t="s">
        <v>175</v>
      </c>
      <c r="L3514" s="245" t="s">
        <v>3883</v>
      </c>
      <c r="M3514" s="245" t="s">
        <v>296</v>
      </c>
      <c r="N3514" s="15" t="s">
        <v>28</v>
      </c>
      <c r="O3514" s="15" t="s">
        <v>29</v>
      </c>
      <c r="P3514" s="46" t="s">
        <v>161</v>
      </c>
      <c r="Q3514" s="46" t="s">
        <v>58</v>
      </c>
    </row>
    <row r="3515" spans="1:17" hidden="1">
      <c r="A3515" s="238">
        <v>42331</v>
      </c>
      <c r="B3515" t="s">
        <v>4363</v>
      </c>
      <c r="C3515" s="1">
        <v>-532</v>
      </c>
      <c r="D3515" s="1">
        <v>8288.4500000000007</v>
      </c>
      <c r="E3515" s="42">
        <v>532</v>
      </c>
      <c r="F3515" s="241" t="s">
        <v>30</v>
      </c>
      <c r="G3515" s="242" t="s">
        <v>58</v>
      </c>
      <c r="H3515" s="243" t="s">
        <v>20</v>
      </c>
      <c r="I3515" s="13">
        <v>11</v>
      </c>
      <c r="J3515" s="14">
        <v>2015</v>
      </c>
      <c r="K3515" s="244" t="s">
        <v>197</v>
      </c>
      <c r="L3515" s="245" t="s">
        <v>200</v>
      </c>
      <c r="M3515" s="245" t="s">
        <v>281</v>
      </c>
      <c r="N3515" s="15" t="s">
        <v>28</v>
      </c>
      <c r="O3515" s="15" t="s">
        <v>29</v>
      </c>
      <c r="P3515" s="46" t="s">
        <v>161</v>
      </c>
      <c r="Q3515" s="46" t="s">
        <v>58</v>
      </c>
    </row>
    <row r="3516" spans="1:17" hidden="1">
      <c r="A3516" s="238">
        <v>42331</v>
      </c>
      <c r="B3516" t="s">
        <v>4364</v>
      </c>
      <c r="C3516" s="1">
        <v>-150</v>
      </c>
      <c r="D3516" s="1">
        <v>8138.45</v>
      </c>
      <c r="E3516" s="42">
        <v>150</v>
      </c>
      <c r="F3516" s="241" t="s">
        <v>30</v>
      </c>
      <c r="G3516" s="242" t="s">
        <v>58</v>
      </c>
      <c r="H3516" s="243" t="s">
        <v>20</v>
      </c>
      <c r="I3516" s="13">
        <v>11</v>
      </c>
      <c r="J3516" s="14">
        <v>2015</v>
      </c>
      <c r="K3516" s="244" t="s">
        <v>19</v>
      </c>
      <c r="L3516" s="245" t="s">
        <v>59</v>
      </c>
      <c r="M3516" s="245" t="s">
        <v>23</v>
      </c>
      <c r="N3516" s="15" t="s">
        <v>20</v>
      </c>
      <c r="O3516" s="15" t="s">
        <v>24</v>
      </c>
      <c r="P3516" s="46" t="s">
        <v>60</v>
      </c>
      <c r="Q3516" s="46" t="s">
        <v>58</v>
      </c>
    </row>
    <row r="3517" spans="1:17" hidden="1">
      <c r="A3517" s="238">
        <v>42331</v>
      </c>
      <c r="B3517" t="s">
        <v>4365</v>
      </c>
      <c r="C3517" s="1">
        <v>-172.52</v>
      </c>
      <c r="D3517" s="1">
        <v>7965.93</v>
      </c>
      <c r="E3517" s="42">
        <v>172.52</v>
      </c>
      <c r="F3517" s="241" t="s">
        <v>30</v>
      </c>
      <c r="G3517" s="242" t="s">
        <v>58</v>
      </c>
      <c r="H3517" s="243" t="s">
        <v>20</v>
      </c>
      <c r="I3517" s="13">
        <v>11</v>
      </c>
      <c r="J3517" s="14">
        <v>2015</v>
      </c>
      <c r="K3517" s="244" t="s">
        <v>175</v>
      </c>
      <c r="L3517" s="245" t="s">
        <v>3883</v>
      </c>
      <c r="M3517" s="245" t="s">
        <v>296</v>
      </c>
      <c r="N3517" s="15" t="s">
        <v>28</v>
      </c>
      <c r="O3517" s="15" t="s">
        <v>29</v>
      </c>
      <c r="P3517" s="46" t="s">
        <v>161</v>
      </c>
      <c r="Q3517" s="46" t="s">
        <v>58</v>
      </c>
    </row>
    <row r="3518" spans="1:17" hidden="1">
      <c r="A3518" s="238">
        <v>42332</v>
      </c>
      <c r="B3518" t="s">
        <v>4330</v>
      </c>
      <c r="C3518" s="1">
        <v>1204.54</v>
      </c>
      <c r="D3518" s="1">
        <v>9170.4699999999993</v>
      </c>
      <c r="E3518" s="42">
        <v>-1204.54</v>
      </c>
      <c r="F3518" s="241" t="s">
        <v>18</v>
      </c>
      <c r="G3518" s="242" t="s">
        <v>58</v>
      </c>
      <c r="H3518" s="243" t="s">
        <v>20</v>
      </c>
      <c r="I3518" s="13">
        <v>11</v>
      </c>
      <c r="J3518" s="14">
        <v>2015</v>
      </c>
      <c r="K3518" s="244" t="s">
        <v>26</v>
      </c>
      <c r="L3518" s="245" t="s">
        <v>27</v>
      </c>
      <c r="M3518" s="245" t="s">
        <v>27</v>
      </c>
      <c r="N3518" s="15" t="s">
        <v>28</v>
      </c>
      <c r="O3518" s="15" t="s">
        <v>29</v>
      </c>
      <c r="P3518" s="46" t="s">
        <v>163</v>
      </c>
      <c r="Q3518" s="46" t="s">
        <v>58</v>
      </c>
    </row>
    <row r="3519" spans="1:17" hidden="1">
      <c r="A3519" s="238">
        <v>42332</v>
      </c>
      <c r="B3519" t="s">
        <v>4366</v>
      </c>
      <c r="C3519" s="1">
        <v>385.1</v>
      </c>
      <c r="D3519" s="1">
        <v>9555.57</v>
      </c>
      <c r="E3519" s="42">
        <v>-385.1</v>
      </c>
      <c r="F3519" s="241" t="s">
        <v>18</v>
      </c>
      <c r="G3519" s="242" t="s">
        <v>58</v>
      </c>
      <c r="H3519" s="243" t="s">
        <v>20</v>
      </c>
      <c r="I3519" s="13">
        <v>11</v>
      </c>
      <c r="J3519" s="14">
        <v>2015</v>
      </c>
      <c r="K3519" s="244" t="s">
        <v>21</v>
      </c>
      <c r="L3519" s="245" t="s">
        <v>22</v>
      </c>
      <c r="M3519" s="245" t="s">
        <v>23</v>
      </c>
      <c r="N3519" s="15" t="s">
        <v>20</v>
      </c>
      <c r="O3519" s="15" t="s">
        <v>24</v>
      </c>
      <c r="P3519" s="46" t="s">
        <v>171</v>
      </c>
      <c r="Q3519" s="46" t="s">
        <v>58</v>
      </c>
    </row>
    <row r="3520" spans="1:17" hidden="1">
      <c r="A3520" s="238">
        <v>42332</v>
      </c>
      <c r="B3520" t="s">
        <v>4367</v>
      </c>
      <c r="C3520" s="1">
        <v>-1200</v>
      </c>
      <c r="D3520" s="1">
        <v>8355.57</v>
      </c>
      <c r="E3520" s="42">
        <v>1200</v>
      </c>
      <c r="F3520" s="241" t="s">
        <v>30</v>
      </c>
      <c r="G3520" s="242" t="s">
        <v>58</v>
      </c>
      <c r="H3520" s="243" t="s">
        <v>20</v>
      </c>
      <c r="I3520" s="13">
        <v>11</v>
      </c>
      <c r="J3520" s="14">
        <v>2015</v>
      </c>
      <c r="K3520" s="246" t="s">
        <v>158</v>
      </c>
      <c r="L3520" s="247" t="s">
        <v>59</v>
      </c>
      <c r="M3520" s="247" t="s">
        <v>23</v>
      </c>
      <c r="N3520" s="15" t="s">
        <v>20</v>
      </c>
      <c r="O3520" s="15" t="s">
        <v>24</v>
      </c>
      <c r="P3520" s="46" t="s">
        <v>168</v>
      </c>
      <c r="Q3520" s="46" t="s">
        <v>58</v>
      </c>
    </row>
    <row r="3521" spans="1:17" hidden="1">
      <c r="A3521" s="238">
        <v>42332</v>
      </c>
      <c r="B3521" t="s">
        <v>69</v>
      </c>
      <c r="C3521" s="1">
        <v>-458.63</v>
      </c>
      <c r="D3521" s="1">
        <v>7896.94</v>
      </c>
      <c r="E3521" s="42">
        <v>458.63</v>
      </c>
      <c r="F3521" s="241" t="s">
        <v>30</v>
      </c>
      <c r="G3521" s="242" t="s">
        <v>58</v>
      </c>
      <c r="H3521" s="243" t="s">
        <v>20</v>
      </c>
      <c r="I3521" s="13">
        <v>11</v>
      </c>
      <c r="J3521" s="14">
        <v>2015</v>
      </c>
      <c r="K3521" s="244" t="s">
        <v>70</v>
      </c>
      <c r="L3521" s="245" t="s">
        <v>3876</v>
      </c>
      <c r="M3521" s="245" t="s">
        <v>199</v>
      </c>
      <c r="N3521" s="15" t="s">
        <v>28</v>
      </c>
      <c r="O3521" s="15" t="s">
        <v>29</v>
      </c>
      <c r="P3521" s="46" t="s">
        <v>161</v>
      </c>
      <c r="Q3521" s="46" t="s">
        <v>58</v>
      </c>
    </row>
    <row r="3522" spans="1:17" hidden="1">
      <c r="A3522" s="238">
        <v>42332</v>
      </c>
      <c r="B3522" t="s">
        <v>69</v>
      </c>
      <c r="C3522" s="1">
        <v>-422.53</v>
      </c>
      <c r="D3522" s="1">
        <v>7474.41</v>
      </c>
      <c r="E3522" s="42">
        <v>422.53</v>
      </c>
      <c r="F3522" s="241" t="s">
        <v>30</v>
      </c>
      <c r="G3522" s="242" t="s">
        <v>58</v>
      </c>
      <c r="H3522" s="243" t="s">
        <v>20</v>
      </c>
      <c r="I3522" s="13">
        <v>11</v>
      </c>
      <c r="J3522" s="14">
        <v>2015</v>
      </c>
      <c r="K3522" s="244" t="s">
        <v>70</v>
      </c>
      <c r="L3522" s="245" t="s">
        <v>71</v>
      </c>
      <c r="M3522" s="245" t="s">
        <v>36</v>
      </c>
      <c r="N3522" s="15" t="s">
        <v>28</v>
      </c>
      <c r="O3522" s="15" t="s">
        <v>29</v>
      </c>
      <c r="P3522" s="46" t="s">
        <v>161</v>
      </c>
      <c r="Q3522" s="46" t="s">
        <v>58</v>
      </c>
    </row>
    <row r="3523" spans="1:17" hidden="1">
      <c r="A3523" s="238">
        <v>42333</v>
      </c>
      <c r="B3523" t="s">
        <v>4368</v>
      </c>
      <c r="C3523" s="1">
        <v>8026.81</v>
      </c>
      <c r="D3523" s="1">
        <v>15501.22</v>
      </c>
      <c r="E3523" s="42">
        <v>-8026.81</v>
      </c>
      <c r="F3523" s="241" t="s">
        <v>18</v>
      </c>
      <c r="G3523" s="242" t="s">
        <v>58</v>
      </c>
      <c r="H3523" s="243" t="s">
        <v>20</v>
      </c>
      <c r="I3523" s="13">
        <v>11</v>
      </c>
      <c r="J3523" s="14">
        <v>2015</v>
      </c>
      <c r="K3523" s="246" t="s">
        <v>26</v>
      </c>
      <c r="L3523" s="247" t="s">
        <v>54</v>
      </c>
      <c r="M3523" s="249" t="s">
        <v>279</v>
      </c>
      <c r="N3523" s="15" t="s">
        <v>28</v>
      </c>
      <c r="O3523" s="15" t="s">
        <v>29</v>
      </c>
      <c r="P3523" s="46" t="s">
        <v>163</v>
      </c>
      <c r="Q3523" s="46" t="s">
        <v>58</v>
      </c>
    </row>
    <row r="3524" spans="1:17" hidden="1">
      <c r="A3524" s="238">
        <v>42333</v>
      </c>
      <c r="B3524" t="s">
        <v>4369</v>
      </c>
      <c r="C3524" s="1">
        <v>3184.62</v>
      </c>
      <c r="D3524" s="1">
        <v>18685.84</v>
      </c>
      <c r="E3524" s="42">
        <v>-3184.62</v>
      </c>
      <c r="F3524" s="241" t="s">
        <v>18</v>
      </c>
      <c r="G3524" s="242" t="s">
        <v>58</v>
      </c>
      <c r="H3524" s="243" t="s">
        <v>20</v>
      </c>
      <c r="I3524" s="13">
        <v>11</v>
      </c>
      <c r="J3524" s="14">
        <v>2015</v>
      </c>
      <c r="K3524" s="246" t="s">
        <v>26</v>
      </c>
      <c r="L3524" s="247" t="s">
        <v>54</v>
      </c>
      <c r="M3524" s="249" t="s">
        <v>279</v>
      </c>
      <c r="N3524" s="15" t="s">
        <v>28</v>
      </c>
      <c r="O3524" s="15" t="s">
        <v>29</v>
      </c>
      <c r="P3524" s="46" t="s">
        <v>163</v>
      </c>
      <c r="Q3524" s="46" t="s">
        <v>58</v>
      </c>
    </row>
    <row r="3525" spans="1:17" hidden="1">
      <c r="A3525" s="238">
        <v>42333</v>
      </c>
      <c r="B3525" t="s">
        <v>4330</v>
      </c>
      <c r="C3525" s="1">
        <v>168.85</v>
      </c>
      <c r="D3525" s="1">
        <v>18854.689999999999</v>
      </c>
      <c r="E3525" s="42">
        <v>-168.85</v>
      </c>
      <c r="F3525" s="241" t="s">
        <v>18</v>
      </c>
      <c r="G3525" s="242" t="s">
        <v>58</v>
      </c>
      <c r="H3525" s="243" t="s">
        <v>20</v>
      </c>
      <c r="I3525" s="13">
        <v>11</v>
      </c>
      <c r="J3525" s="14">
        <v>2015</v>
      </c>
      <c r="K3525" s="244" t="s">
        <v>26</v>
      </c>
      <c r="L3525" s="245" t="s">
        <v>27</v>
      </c>
      <c r="M3525" s="245" t="s">
        <v>27</v>
      </c>
      <c r="N3525" s="15" t="s">
        <v>28</v>
      </c>
      <c r="O3525" s="15" t="s">
        <v>29</v>
      </c>
      <c r="P3525" s="46" t="s">
        <v>163</v>
      </c>
      <c r="Q3525" s="46" t="s">
        <v>58</v>
      </c>
    </row>
    <row r="3526" spans="1:17" hidden="1">
      <c r="A3526" s="238">
        <v>42333</v>
      </c>
      <c r="B3526" t="s">
        <v>4370</v>
      </c>
      <c r="C3526" s="1">
        <v>-150</v>
      </c>
      <c r="D3526" s="1">
        <v>18704.689999999999</v>
      </c>
      <c r="E3526" s="42">
        <v>150</v>
      </c>
      <c r="F3526" s="241" t="s">
        <v>30</v>
      </c>
      <c r="G3526" s="242" t="s">
        <v>58</v>
      </c>
      <c r="H3526" s="243" t="s">
        <v>20</v>
      </c>
      <c r="I3526" s="13">
        <v>11</v>
      </c>
      <c r="J3526" s="14">
        <v>2015</v>
      </c>
      <c r="K3526" s="244" t="s">
        <v>19</v>
      </c>
      <c r="L3526" s="245" t="s">
        <v>59</v>
      </c>
      <c r="M3526" s="245" t="s">
        <v>23</v>
      </c>
      <c r="N3526" s="15" t="s">
        <v>20</v>
      </c>
      <c r="O3526" s="15" t="s">
        <v>24</v>
      </c>
      <c r="P3526" s="46" t="s">
        <v>60</v>
      </c>
      <c r="Q3526" s="46" t="s">
        <v>58</v>
      </c>
    </row>
    <row r="3527" spans="1:17" hidden="1">
      <c r="A3527" s="238">
        <v>42333</v>
      </c>
      <c r="B3527" t="s">
        <v>4371</v>
      </c>
      <c r="C3527" s="1">
        <v>-400</v>
      </c>
      <c r="D3527" s="1">
        <v>18304.689999999999</v>
      </c>
      <c r="E3527" s="42">
        <v>400</v>
      </c>
      <c r="F3527" s="241" t="s">
        <v>30</v>
      </c>
      <c r="G3527" s="242" t="s">
        <v>58</v>
      </c>
      <c r="H3527" s="243" t="s">
        <v>20</v>
      </c>
      <c r="I3527" s="13">
        <v>11</v>
      </c>
      <c r="J3527" s="14">
        <v>2015</v>
      </c>
      <c r="K3527" s="244" t="s">
        <v>19</v>
      </c>
      <c r="L3527" s="245" t="s">
        <v>59</v>
      </c>
      <c r="M3527" s="245" t="s">
        <v>23</v>
      </c>
      <c r="N3527" s="15" t="s">
        <v>20</v>
      </c>
      <c r="O3527" s="15" t="s">
        <v>24</v>
      </c>
      <c r="P3527" s="46" t="s">
        <v>60</v>
      </c>
      <c r="Q3527" s="46" t="s">
        <v>58</v>
      </c>
    </row>
    <row r="3528" spans="1:17" hidden="1">
      <c r="A3528" s="238">
        <v>42335</v>
      </c>
      <c r="B3528" t="s">
        <v>4372</v>
      </c>
      <c r="C3528" s="1">
        <v>2113.0300000000002</v>
      </c>
      <c r="D3528" s="1">
        <v>20417.72</v>
      </c>
      <c r="E3528" s="42">
        <v>-2113.0300000000002</v>
      </c>
      <c r="F3528" s="241" t="s">
        <v>18</v>
      </c>
      <c r="G3528" s="242" t="s">
        <v>58</v>
      </c>
      <c r="H3528" s="243" t="s">
        <v>20</v>
      </c>
      <c r="I3528" s="13">
        <v>11</v>
      </c>
      <c r="J3528" s="14">
        <v>2015</v>
      </c>
      <c r="K3528" s="244" t="s">
        <v>26</v>
      </c>
      <c r="L3528" s="245" t="s">
        <v>145</v>
      </c>
      <c r="M3528" s="245" t="s">
        <v>277</v>
      </c>
      <c r="N3528" s="15" t="s">
        <v>28</v>
      </c>
      <c r="O3528" s="15" t="s">
        <v>29</v>
      </c>
      <c r="P3528" s="46" t="s">
        <v>163</v>
      </c>
      <c r="Q3528" s="46" t="s">
        <v>58</v>
      </c>
    </row>
    <row r="3529" spans="1:17" hidden="1">
      <c r="A3529" s="238">
        <v>42335</v>
      </c>
      <c r="B3529" t="s">
        <v>4330</v>
      </c>
      <c r="C3529" s="1">
        <v>2013.3</v>
      </c>
      <c r="D3529" s="1">
        <v>22431.02</v>
      </c>
      <c r="E3529" s="42">
        <v>-2013.3</v>
      </c>
      <c r="F3529" s="241" t="s">
        <v>18</v>
      </c>
      <c r="G3529" s="242" t="s">
        <v>58</v>
      </c>
      <c r="H3529" s="243" t="s">
        <v>20</v>
      </c>
      <c r="I3529" s="13">
        <v>11</v>
      </c>
      <c r="J3529" s="14">
        <v>2015</v>
      </c>
      <c r="K3529" s="244" t="s">
        <v>26</v>
      </c>
      <c r="L3529" s="245" t="s">
        <v>27</v>
      </c>
      <c r="M3529" s="245" t="s">
        <v>27</v>
      </c>
      <c r="N3529" s="15" t="s">
        <v>28</v>
      </c>
      <c r="O3529" s="15" t="s">
        <v>29</v>
      </c>
      <c r="P3529" s="46" t="s">
        <v>163</v>
      </c>
      <c r="Q3529" s="46" t="s">
        <v>58</v>
      </c>
    </row>
    <row r="3530" spans="1:17" hidden="1">
      <c r="A3530" s="238">
        <v>42335</v>
      </c>
      <c r="B3530" t="s">
        <v>4330</v>
      </c>
      <c r="C3530" s="1">
        <v>269.69</v>
      </c>
      <c r="D3530" s="1">
        <v>22700.71</v>
      </c>
      <c r="E3530" s="42">
        <v>-269.69</v>
      </c>
      <c r="F3530" s="241" t="s">
        <v>18</v>
      </c>
      <c r="G3530" s="242" t="s">
        <v>58</v>
      </c>
      <c r="H3530" s="243" t="s">
        <v>20</v>
      </c>
      <c r="I3530" s="13">
        <v>11</v>
      </c>
      <c r="J3530" s="14">
        <v>2015</v>
      </c>
      <c r="K3530" s="244" t="s">
        <v>26</v>
      </c>
      <c r="L3530" s="245" t="s">
        <v>27</v>
      </c>
      <c r="M3530" s="245" t="s">
        <v>27</v>
      </c>
      <c r="N3530" s="15" t="s">
        <v>28</v>
      </c>
      <c r="O3530" s="15" t="s">
        <v>29</v>
      </c>
      <c r="P3530" s="46" t="s">
        <v>163</v>
      </c>
      <c r="Q3530" s="46" t="s">
        <v>58</v>
      </c>
    </row>
    <row r="3531" spans="1:17" hidden="1">
      <c r="A3531" s="238">
        <v>42335</v>
      </c>
      <c r="B3531" t="s">
        <v>4373</v>
      </c>
      <c r="C3531" s="1">
        <v>-10000</v>
      </c>
      <c r="D3531" s="1">
        <v>12700.71</v>
      </c>
      <c r="E3531" s="42">
        <v>10000</v>
      </c>
      <c r="F3531" s="241" t="s">
        <v>30</v>
      </c>
      <c r="G3531" s="242" t="s">
        <v>58</v>
      </c>
      <c r="H3531" s="243" t="s">
        <v>20</v>
      </c>
      <c r="I3531" s="13">
        <v>11</v>
      </c>
      <c r="J3531" s="14">
        <v>2015</v>
      </c>
      <c r="K3531" s="246" t="s">
        <v>31</v>
      </c>
      <c r="L3531" s="247" t="s">
        <v>32</v>
      </c>
      <c r="M3531" s="249" t="s">
        <v>23</v>
      </c>
      <c r="N3531" s="15" t="s">
        <v>28</v>
      </c>
      <c r="O3531" s="15" t="s">
        <v>24</v>
      </c>
      <c r="P3531" s="46" t="s">
        <v>161</v>
      </c>
      <c r="Q3531" s="46" t="s">
        <v>58</v>
      </c>
    </row>
    <row r="3532" spans="1:17" hidden="1">
      <c r="A3532" s="238">
        <v>42335</v>
      </c>
      <c r="B3532" t="s">
        <v>4374</v>
      </c>
      <c r="C3532" s="1">
        <v>-1208.17</v>
      </c>
      <c r="D3532" s="1">
        <v>11492.54</v>
      </c>
      <c r="E3532" s="42">
        <v>1208.17</v>
      </c>
      <c r="F3532" s="241" t="s">
        <v>30</v>
      </c>
      <c r="G3532" s="242" t="s">
        <v>58</v>
      </c>
      <c r="H3532" s="243" t="s">
        <v>20</v>
      </c>
      <c r="I3532" s="13">
        <v>11</v>
      </c>
      <c r="J3532" s="14">
        <v>2015</v>
      </c>
      <c r="K3532" s="244" t="s">
        <v>40</v>
      </c>
      <c r="L3532" s="245" t="s">
        <v>41</v>
      </c>
      <c r="M3532" s="245" t="s">
        <v>299</v>
      </c>
      <c r="N3532" s="15" t="s">
        <v>28</v>
      </c>
      <c r="O3532" s="15" t="s">
        <v>29</v>
      </c>
      <c r="P3532" s="46" t="s">
        <v>161</v>
      </c>
      <c r="Q3532" s="46" t="s">
        <v>58</v>
      </c>
    </row>
    <row r="3533" spans="1:17" hidden="1">
      <c r="A3533" s="238">
        <v>42335</v>
      </c>
      <c r="B3533" t="s">
        <v>50</v>
      </c>
      <c r="C3533" s="1">
        <v>-45</v>
      </c>
      <c r="D3533" s="1">
        <v>11447.54</v>
      </c>
      <c r="E3533" s="42">
        <v>45</v>
      </c>
      <c r="F3533" s="241" t="s">
        <v>30</v>
      </c>
      <c r="G3533" s="242" t="s">
        <v>58</v>
      </c>
      <c r="H3533" s="243" t="s">
        <v>20</v>
      </c>
      <c r="I3533" s="13">
        <v>11</v>
      </c>
      <c r="J3533" s="14">
        <v>2015</v>
      </c>
      <c r="K3533" s="246" t="s">
        <v>51</v>
      </c>
      <c r="L3533" s="247" t="s">
        <v>52</v>
      </c>
      <c r="M3533" s="247" t="s">
        <v>23</v>
      </c>
      <c r="N3533" s="15" t="s">
        <v>28</v>
      </c>
      <c r="O3533" s="15" t="s">
        <v>29</v>
      </c>
      <c r="P3533" s="46" t="s">
        <v>161</v>
      </c>
      <c r="Q3533" s="46" t="s">
        <v>58</v>
      </c>
    </row>
    <row r="3534" spans="1:17" hidden="1">
      <c r="A3534" s="238">
        <v>42335</v>
      </c>
      <c r="B3534" t="s">
        <v>50</v>
      </c>
      <c r="C3534" s="1">
        <v>-15</v>
      </c>
      <c r="D3534" s="1">
        <v>11432.54</v>
      </c>
      <c r="E3534" s="42">
        <v>15</v>
      </c>
      <c r="F3534" s="241" t="s">
        <v>30</v>
      </c>
      <c r="G3534" s="242" t="s">
        <v>58</v>
      </c>
      <c r="H3534" s="243" t="s">
        <v>20</v>
      </c>
      <c r="I3534" s="13">
        <v>11</v>
      </c>
      <c r="J3534" s="14">
        <v>2015</v>
      </c>
      <c r="K3534" s="246" t="s">
        <v>53</v>
      </c>
      <c r="L3534" s="247" t="s">
        <v>52</v>
      </c>
      <c r="M3534" s="247" t="s">
        <v>23</v>
      </c>
      <c r="N3534" s="15" t="s">
        <v>28</v>
      </c>
      <c r="O3534" s="15" t="s">
        <v>29</v>
      </c>
      <c r="P3534" s="46" t="s">
        <v>161</v>
      </c>
      <c r="Q3534" s="46" t="s">
        <v>58</v>
      </c>
    </row>
    <row r="3535" spans="1:17" hidden="1">
      <c r="A3535" s="238">
        <v>42338</v>
      </c>
      <c r="B3535" t="s">
        <v>4330</v>
      </c>
      <c r="C3535" s="1">
        <v>506.03</v>
      </c>
      <c r="D3535" s="1">
        <v>11938.57</v>
      </c>
      <c r="E3535" s="42">
        <v>-506.03</v>
      </c>
      <c r="F3535" s="241" t="s">
        <v>18</v>
      </c>
      <c r="G3535" s="242" t="s">
        <v>58</v>
      </c>
      <c r="H3535" s="243" t="s">
        <v>20</v>
      </c>
      <c r="I3535" s="13">
        <v>11</v>
      </c>
      <c r="J3535" s="14">
        <v>2015</v>
      </c>
      <c r="K3535" s="244" t="s">
        <v>26</v>
      </c>
      <c r="L3535" s="245" t="s">
        <v>27</v>
      </c>
      <c r="M3535" s="245" t="s">
        <v>27</v>
      </c>
      <c r="N3535" s="15" t="s">
        <v>28</v>
      </c>
      <c r="O3535" s="15" t="s">
        <v>29</v>
      </c>
      <c r="P3535" s="46" t="s">
        <v>163</v>
      </c>
      <c r="Q3535" s="46" t="s">
        <v>58</v>
      </c>
    </row>
    <row r="3536" spans="1:17" hidden="1">
      <c r="A3536" s="238">
        <v>42338</v>
      </c>
      <c r="B3536" t="s">
        <v>4375</v>
      </c>
      <c r="C3536" s="1">
        <v>333.47</v>
      </c>
      <c r="D3536" s="1">
        <v>12272.04</v>
      </c>
      <c r="E3536" s="42">
        <v>-333.47</v>
      </c>
      <c r="F3536" s="241" t="s">
        <v>18</v>
      </c>
      <c r="G3536" s="242" t="s">
        <v>58</v>
      </c>
      <c r="H3536" s="243" t="s">
        <v>20</v>
      </c>
      <c r="I3536" s="13">
        <v>11</v>
      </c>
      <c r="J3536" s="14">
        <v>2015</v>
      </c>
      <c r="K3536" s="246" t="s">
        <v>26</v>
      </c>
      <c r="L3536" s="247" t="s">
        <v>165</v>
      </c>
      <c r="M3536" s="247" t="s">
        <v>270</v>
      </c>
      <c r="N3536" s="15" t="s">
        <v>28</v>
      </c>
      <c r="O3536" s="15" t="s">
        <v>29</v>
      </c>
      <c r="P3536" s="46" t="s">
        <v>163</v>
      </c>
      <c r="Q3536" s="46" t="s">
        <v>58</v>
      </c>
    </row>
    <row r="3537" spans="1:17" hidden="1">
      <c r="A3537" s="238">
        <v>42338</v>
      </c>
      <c r="B3537" t="s">
        <v>4330</v>
      </c>
      <c r="C3537" s="1">
        <v>294.98</v>
      </c>
      <c r="D3537" s="1">
        <v>12567.02</v>
      </c>
      <c r="E3537" s="42">
        <v>-294.98</v>
      </c>
      <c r="F3537" s="241" t="s">
        <v>18</v>
      </c>
      <c r="G3537" s="242" t="s">
        <v>58</v>
      </c>
      <c r="H3537" s="243" t="s">
        <v>20</v>
      </c>
      <c r="I3537" s="13">
        <v>11</v>
      </c>
      <c r="J3537" s="14">
        <v>2015</v>
      </c>
      <c r="K3537" s="244" t="s">
        <v>26</v>
      </c>
      <c r="L3537" s="245" t="s">
        <v>27</v>
      </c>
      <c r="M3537" s="245" t="s">
        <v>27</v>
      </c>
      <c r="N3537" s="15" t="s">
        <v>28</v>
      </c>
      <c r="O3537" s="15" t="s">
        <v>29</v>
      </c>
      <c r="P3537" s="46" t="s">
        <v>163</v>
      </c>
      <c r="Q3537" s="46" t="s">
        <v>58</v>
      </c>
    </row>
    <row r="3538" spans="1:17" hidden="1">
      <c r="A3538" s="238">
        <v>42338</v>
      </c>
      <c r="B3538" t="s">
        <v>4376</v>
      </c>
      <c r="C3538" s="1">
        <v>154.1</v>
      </c>
      <c r="D3538" s="1">
        <v>12721.12</v>
      </c>
      <c r="E3538" s="42">
        <v>-154.1</v>
      </c>
      <c r="F3538" s="241" t="s">
        <v>18</v>
      </c>
      <c r="G3538" s="242" t="s">
        <v>58</v>
      </c>
      <c r="H3538" s="243" t="s">
        <v>20</v>
      </c>
      <c r="I3538" s="13">
        <v>11</v>
      </c>
      <c r="J3538" s="14">
        <v>2015</v>
      </c>
      <c r="K3538" s="246" t="s">
        <v>26</v>
      </c>
      <c r="L3538" s="247" t="s">
        <v>162</v>
      </c>
      <c r="M3538" s="247" t="s">
        <v>264</v>
      </c>
      <c r="N3538" s="15" t="s">
        <v>28</v>
      </c>
      <c r="O3538" s="15" t="s">
        <v>29</v>
      </c>
      <c r="P3538" s="46" t="s">
        <v>163</v>
      </c>
      <c r="Q3538" s="46" t="s">
        <v>58</v>
      </c>
    </row>
    <row r="3539" spans="1:17" hidden="1">
      <c r="A3539" s="238">
        <v>42338</v>
      </c>
      <c r="B3539" t="s">
        <v>4377</v>
      </c>
      <c r="C3539" s="1">
        <v>-4000</v>
      </c>
      <c r="D3539" s="1">
        <v>8721.1200000000008</v>
      </c>
      <c r="E3539" s="42">
        <v>4000</v>
      </c>
      <c r="F3539" s="241" t="s">
        <v>30</v>
      </c>
      <c r="G3539" s="242" t="s">
        <v>58</v>
      </c>
      <c r="H3539" s="243" t="s">
        <v>20</v>
      </c>
      <c r="I3539" s="13">
        <v>11</v>
      </c>
      <c r="J3539" s="14">
        <v>2015</v>
      </c>
      <c r="K3539" s="246" t="s">
        <v>158</v>
      </c>
      <c r="L3539" s="247" t="s">
        <v>59</v>
      </c>
      <c r="M3539" s="247" t="s">
        <v>23</v>
      </c>
      <c r="N3539" s="15" t="s">
        <v>20</v>
      </c>
      <c r="O3539" s="15" t="s">
        <v>24</v>
      </c>
      <c r="P3539" s="46" t="s">
        <v>168</v>
      </c>
      <c r="Q3539" s="46" t="s">
        <v>58</v>
      </c>
    </row>
    <row r="3540" spans="1:17" hidden="1">
      <c r="A3540" s="238">
        <v>42338</v>
      </c>
      <c r="B3540" t="s">
        <v>4378</v>
      </c>
      <c r="C3540" s="1">
        <v>-346.72</v>
      </c>
      <c r="D3540" s="1">
        <v>8374.4</v>
      </c>
      <c r="E3540" s="42">
        <v>346.72</v>
      </c>
      <c r="F3540" s="241" t="s">
        <v>30</v>
      </c>
      <c r="G3540" s="242" t="s">
        <v>58</v>
      </c>
      <c r="H3540" s="243" t="s">
        <v>20</v>
      </c>
      <c r="I3540" s="13">
        <v>11</v>
      </c>
      <c r="J3540" s="14">
        <v>2015</v>
      </c>
      <c r="K3540" s="244" t="s">
        <v>197</v>
      </c>
      <c r="L3540" s="245" t="s">
        <v>200</v>
      </c>
      <c r="M3540" s="245" t="s">
        <v>281</v>
      </c>
      <c r="N3540" s="15" t="s">
        <v>28</v>
      </c>
      <c r="O3540" s="15" t="s">
        <v>29</v>
      </c>
      <c r="P3540" s="46" t="s">
        <v>161</v>
      </c>
      <c r="Q3540" s="46" t="s">
        <v>58</v>
      </c>
    </row>
    <row r="3541" spans="1:17" hidden="1">
      <c r="A3541" s="238">
        <v>42338</v>
      </c>
      <c r="B3541" t="s">
        <v>4330</v>
      </c>
      <c r="C3541" s="1">
        <v>-214.53</v>
      </c>
      <c r="D3541" s="1">
        <v>8159.87</v>
      </c>
      <c r="E3541" s="42">
        <v>214.53</v>
      </c>
      <c r="F3541" s="241" t="s">
        <v>30</v>
      </c>
      <c r="G3541" s="242" t="s">
        <v>58</v>
      </c>
      <c r="H3541" s="243" t="s">
        <v>20</v>
      </c>
      <c r="I3541" s="13">
        <v>11</v>
      </c>
      <c r="J3541" s="14">
        <v>2015</v>
      </c>
      <c r="K3541" s="244" t="s">
        <v>26</v>
      </c>
      <c r="L3541" s="245" t="s">
        <v>27</v>
      </c>
      <c r="M3541" s="245" t="s">
        <v>27</v>
      </c>
      <c r="N3541" s="15" t="s">
        <v>28</v>
      </c>
      <c r="O3541" s="15" t="s">
        <v>29</v>
      </c>
      <c r="P3541" s="46" t="s">
        <v>163</v>
      </c>
      <c r="Q3541" s="46" t="s">
        <v>58</v>
      </c>
    </row>
    <row r="3542" spans="1:17" hidden="1">
      <c r="A3542" s="238">
        <v>42338</v>
      </c>
      <c r="B3542" t="s">
        <v>50</v>
      </c>
      <c r="C3542" s="1">
        <v>-16</v>
      </c>
      <c r="D3542" s="1">
        <v>8143.87</v>
      </c>
      <c r="E3542" s="42">
        <v>16</v>
      </c>
      <c r="F3542" s="241" t="s">
        <v>30</v>
      </c>
      <c r="G3542" s="242" t="s">
        <v>58</v>
      </c>
      <c r="H3542" s="243" t="s">
        <v>20</v>
      </c>
      <c r="I3542" s="13">
        <v>11</v>
      </c>
      <c r="J3542" s="14">
        <v>2015</v>
      </c>
      <c r="K3542" s="246" t="s">
        <v>53</v>
      </c>
      <c r="L3542" s="247" t="s">
        <v>52</v>
      </c>
      <c r="M3542" s="247" t="s">
        <v>23</v>
      </c>
      <c r="N3542" s="15" t="s">
        <v>28</v>
      </c>
      <c r="O3542" s="15" t="s">
        <v>29</v>
      </c>
      <c r="P3542" s="46" t="s">
        <v>161</v>
      </c>
      <c r="Q3542" s="46" t="s">
        <v>58</v>
      </c>
    </row>
    <row r="3543" spans="1:17" hidden="1">
      <c r="A3543" s="238">
        <v>42339</v>
      </c>
      <c r="B3543" t="s">
        <v>4330</v>
      </c>
      <c r="C3543" s="1">
        <v>2841.84</v>
      </c>
      <c r="D3543" s="1">
        <v>10985.71</v>
      </c>
      <c r="E3543" s="42">
        <v>-2841.84</v>
      </c>
      <c r="F3543" s="241" t="s">
        <v>18</v>
      </c>
      <c r="G3543" s="242" t="s">
        <v>58</v>
      </c>
      <c r="H3543" s="243" t="s">
        <v>20</v>
      </c>
      <c r="I3543" s="13">
        <v>12</v>
      </c>
      <c r="J3543" s="14">
        <v>2015</v>
      </c>
      <c r="K3543" s="244" t="s">
        <v>26</v>
      </c>
      <c r="L3543" s="245" t="s">
        <v>27</v>
      </c>
      <c r="M3543" s="245" t="s">
        <v>27</v>
      </c>
      <c r="N3543" s="15" t="s">
        <v>28</v>
      </c>
      <c r="O3543" s="15" t="s">
        <v>29</v>
      </c>
      <c r="P3543" s="46" t="s">
        <v>163</v>
      </c>
      <c r="Q3543" s="46" t="s">
        <v>58</v>
      </c>
    </row>
    <row r="3544" spans="1:17" hidden="1">
      <c r="A3544" s="238">
        <v>42339</v>
      </c>
      <c r="B3544" t="s">
        <v>4379</v>
      </c>
      <c r="C3544" s="1">
        <v>1328.73</v>
      </c>
      <c r="D3544" s="1">
        <v>12314.44</v>
      </c>
      <c r="E3544" s="42">
        <v>-1328.73</v>
      </c>
      <c r="F3544" s="241" t="s">
        <v>18</v>
      </c>
      <c r="G3544" s="242" t="s">
        <v>58</v>
      </c>
      <c r="H3544" s="243" t="s">
        <v>20</v>
      </c>
      <c r="I3544" s="13">
        <v>12</v>
      </c>
      <c r="J3544" s="14">
        <v>2015</v>
      </c>
      <c r="K3544" s="244" t="s">
        <v>21</v>
      </c>
      <c r="L3544" s="245" t="s">
        <v>22</v>
      </c>
      <c r="M3544" s="245" t="s">
        <v>23</v>
      </c>
      <c r="N3544" s="15" t="s">
        <v>20</v>
      </c>
      <c r="O3544" s="15" t="s">
        <v>24</v>
      </c>
      <c r="P3544" s="46" t="s">
        <v>171</v>
      </c>
      <c r="Q3544" s="46" t="s">
        <v>58</v>
      </c>
    </row>
    <row r="3545" spans="1:17" hidden="1">
      <c r="A3545" s="238">
        <v>42339</v>
      </c>
      <c r="B3545" t="s">
        <v>4380</v>
      </c>
      <c r="C3545" s="1">
        <v>29</v>
      </c>
      <c r="D3545" s="1">
        <v>12343.44</v>
      </c>
      <c r="E3545" s="42">
        <v>-29</v>
      </c>
      <c r="F3545" s="241" t="s">
        <v>18</v>
      </c>
      <c r="G3545" s="242" t="s">
        <v>58</v>
      </c>
      <c r="H3545" s="243" t="s">
        <v>20</v>
      </c>
      <c r="I3545" s="13">
        <v>12</v>
      </c>
      <c r="J3545" s="14">
        <v>2015</v>
      </c>
      <c r="K3545" s="244" t="s">
        <v>26</v>
      </c>
      <c r="L3545" s="245" t="s">
        <v>27</v>
      </c>
      <c r="M3545" s="245" t="s">
        <v>27</v>
      </c>
      <c r="N3545" s="15" t="s">
        <v>28</v>
      </c>
      <c r="O3545" s="15" t="s">
        <v>29</v>
      </c>
      <c r="P3545" s="46" t="s">
        <v>163</v>
      </c>
      <c r="Q3545" s="46" t="s">
        <v>58</v>
      </c>
    </row>
    <row r="3546" spans="1:17" hidden="1">
      <c r="A3546" s="238">
        <v>42339</v>
      </c>
      <c r="B3546" t="s">
        <v>4381</v>
      </c>
      <c r="C3546" s="1">
        <v>-500</v>
      </c>
      <c r="D3546" s="1">
        <v>11843.44</v>
      </c>
      <c r="E3546" s="42">
        <v>500</v>
      </c>
      <c r="F3546" s="241" t="s">
        <v>30</v>
      </c>
      <c r="G3546" s="242" t="s">
        <v>58</v>
      </c>
      <c r="H3546" s="243" t="s">
        <v>20</v>
      </c>
      <c r="I3546" s="13">
        <v>12</v>
      </c>
      <c r="J3546" s="14">
        <v>2015</v>
      </c>
      <c r="K3546" s="244" t="s">
        <v>34</v>
      </c>
      <c r="L3546" s="245" t="s">
        <v>35</v>
      </c>
      <c r="M3546" s="245" t="s">
        <v>299</v>
      </c>
      <c r="N3546" s="15" t="s">
        <v>28</v>
      </c>
      <c r="O3546" s="15" t="s">
        <v>29</v>
      </c>
      <c r="P3546" s="46" t="s">
        <v>161</v>
      </c>
      <c r="Q3546" s="46" t="s">
        <v>58</v>
      </c>
    </row>
    <row r="3547" spans="1:17" hidden="1">
      <c r="A3547" s="238">
        <v>42339</v>
      </c>
      <c r="B3547" t="s">
        <v>69</v>
      </c>
      <c r="C3547" s="1">
        <v>-341.28</v>
      </c>
      <c r="D3547" s="1">
        <v>11502.16</v>
      </c>
      <c r="E3547" s="42">
        <v>341.28</v>
      </c>
      <c r="F3547" s="241" t="s">
        <v>30</v>
      </c>
      <c r="G3547" s="242" t="s">
        <v>58</v>
      </c>
      <c r="H3547" s="243" t="s">
        <v>20</v>
      </c>
      <c r="I3547" s="13">
        <v>12</v>
      </c>
      <c r="J3547" s="14">
        <v>2015</v>
      </c>
      <c r="K3547" s="244" t="s">
        <v>70</v>
      </c>
      <c r="L3547" s="245" t="s">
        <v>3876</v>
      </c>
      <c r="M3547" s="245" t="s">
        <v>199</v>
      </c>
      <c r="N3547" s="15" t="s">
        <v>28</v>
      </c>
      <c r="O3547" s="15" t="s">
        <v>29</v>
      </c>
      <c r="P3547" s="46" t="s">
        <v>161</v>
      </c>
      <c r="Q3547" s="46" t="s">
        <v>58</v>
      </c>
    </row>
    <row r="3548" spans="1:17" hidden="1">
      <c r="A3548" s="238">
        <v>42339</v>
      </c>
      <c r="B3548" t="s">
        <v>69</v>
      </c>
      <c r="C3548" s="1">
        <v>-258.31</v>
      </c>
      <c r="D3548" s="1">
        <v>11243.85</v>
      </c>
      <c r="E3548" s="42">
        <v>258.31</v>
      </c>
      <c r="F3548" s="241" t="s">
        <v>30</v>
      </c>
      <c r="G3548" s="242" t="s">
        <v>58</v>
      </c>
      <c r="H3548" s="243" t="s">
        <v>20</v>
      </c>
      <c r="I3548" s="13">
        <v>12</v>
      </c>
      <c r="J3548" s="14">
        <v>2015</v>
      </c>
      <c r="K3548" s="244" t="s">
        <v>70</v>
      </c>
      <c r="L3548" s="245" t="s">
        <v>71</v>
      </c>
      <c r="M3548" s="245" t="s">
        <v>36</v>
      </c>
      <c r="N3548" s="15" t="s">
        <v>28</v>
      </c>
      <c r="O3548" s="15" t="s">
        <v>29</v>
      </c>
      <c r="P3548" s="46" t="s">
        <v>161</v>
      </c>
      <c r="Q3548" s="46" t="s">
        <v>58</v>
      </c>
    </row>
    <row r="3549" spans="1:17" hidden="1">
      <c r="A3549" s="238">
        <v>42339</v>
      </c>
      <c r="B3549" t="s">
        <v>69</v>
      </c>
      <c r="C3549" s="1">
        <v>-224.26</v>
      </c>
      <c r="D3549" s="1">
        <v>11019.59</v>
      </c>
      <c r="E3549" s="42">
        <v>224.26</v>
      </c>
      <c r="F3549" s="241" t="s">
        <v>30</v>
      </c>
      <c r="G3549" s="242" t="s">
        <v>58</v>
      </c>
      <c r="H3549" s="243" t="s">
        <v>20</v>
      </c>
      <c r="I3549" s="13">
        <v>12</v>
      </c>
      <c r="J3549" s="14">
        <v>2015</v>
      </c>
      <c r="K3549" s="244" t="s">
        <v>70</v>
      </c>
      <c r="L3549" s="245" t="s">
        <v>177</v>
      </c>
      <c r="M3549" s="245" t="s">
        <v>36</v>
      </c>
      <c r="N3549" s="15" t="s">
        <v>28</v>
      </c>
      <c r="O3549" s="15" t="s">
        <v>29</v>
      </c>
      <c r="P3549" s="46" t="s">
        <v>161</v>
      </c>
      <c r="Q3549" s="46" t="s">
        <v>58</v>
      </c>
    </row>
    <row r="3550" spans="1:17" hidden="1">
      <c r="A3550" s="238">
        <v>42339</v>
      </c>
      <c r="B3550" t="s">
        <v>47</v>
      </c>
      <c r="C3550" s="1">
        <v>-38.380000000000003</v>
      </c>
      <c r="D3550" s="1">
        <v>10981.21</v>
      </c>
      <c r="E3550" s="42">
        <v>38.380000000000003</v>
      </c>
      <c r="F3550" s="241" t="s">
        <v>30</v>
      </c>
      <c r="G3550" s="242" t="s">
        <v>58</v>
      </c>
      <c r="H3550" s="243" t="s">
        <v>20</v>
      </c>
      <c r="I3550" s="13">
        <v>12</v>
      </c>
      <c r="J3550" s="14">
        <v>2015</v>
      </c>
      <c r="K3550" s="244" t="s">
        <v>48</v>
      </c>
      <c r="L3550" s="245" t="s">
        <v>49</v>
      </c>
      <c r="M3550" s="245" t="s">
        <v>299</v>
      </c>
      <c r="N3550" s="15" t="s">
        <v>28</v>
      </c>
      <c r="O3550" s="15" t="s">
        <v>29</v>
      </c>
      <c r="P3550" s="46" t="s">
        <v>161</v>
      </c>
      <c r="Q3550" s="46" t="s">
        <v>58</v>
      </c>
    </row>
    <row r="3551" spans="1:17" hidden="1">
      <c r="A3551" s="238">
        <v>42340</v>
      </c>
      <c r="B3551" t="s">
        <v>4382</v>
      </c>
      <c r="C3551" s="1">
        <v>2966.98</v>
      </c>
      <c r="D3551" s="1">
        <v>13948.19</v>
      </c>
      <c r="E3551" s="42">
        <v>-2966.98</v>
      </c>
      <c r="F3551" s="241" t="s">
        <v>18</v>
      </c>
      <c r="G3551" s="242" t="s">
        <v>58</v>
      </c>
      <c r="H3551" s="243" t="s">
        <v>20</v>
      </c>
      <c r="I3551" s="13">
        <v>12</v>
      </c>
      <c r="J3551" s="14">
        <v>2015</v>
      </c>
      <c r="K3551" s="246" t="s">
        <v>26</v>
      </c>
      <c r="L3551" s="247" t="s">
        <v>164</v>
      </c>
      <c r="M3551" s="247" t="s">
        <v>272</v>
      </c>
      <c r="N3551" s="15" t="s">
        <v>28</v>
      </c>
      <c r="O3551" s="15" t="s">
        <v>29</v>
      </c>
      <c r="P3551" s="46" t="s">
        <v>163</v>
      </c>
      <c r="Q3551" s="46" t="s">
        <v>58</v>
      </c>
    </row>
    <row r="3552" spans="1:17" hidden="1">
      <c r="A3552" s="238">
        <v>42340</v>
      </c>
      <c r="B3552" t="s">
        <v>4330</v>
      </c>
      <c r="C3552" s="1">
        <v>1430.58</v>
      </c>
      <c r="D3552" s="1">
        <v>15378.77</v>
      </c>
      <c r="E3552" s="42">
        <v>-1430.58</v>
      </c>
      <c r="F3552" s="241" t="s">
        <v>18</v>
      </c>
      <c r="G3552" s="242" t="s">
        <v>58</v>
      </c>
      <c r="H3552" s="243" t="s">
        <v>20</v>
      </c>
      <c r="I3552" s="13">
        <v>12</v>
      </c>
      <c r="J3552" s="14">
        <v>2015</v>
      </c>
      <c r="K3552" s="244" t="s">
        <v>26</v>
      </c>
      <c r="L3552" s="245" t="s">
        <v>27</v>
      </c>
      <c r="M3552" s="245" t="s">
        <v>27</v>
      </c>
      <c r="N3552" s="15" t="s">
        <v>28</v>
      </c>
      <c r="O3552" s="15" t="s">
        <v>29</v>
      </c>
      <c r="P3552" s="46" t="s">
        <v>163</v>
      </c>
      <c r="Q3552" s="46" t="s">
        <v>58</v>
      </c>
    </row>
    <row r="3553" spans="1:17" hidden="1">
      <c r="A3553" s="238">
        <v>42340</v>
      </c>
      <c r="B3553" t="s">
        <v>4383</v>
      </c>
      <c r="C3553" s="1">
        <v>767.82</v>
      </c>
      <c r="D3553" s="1">
        <v>16146.59</v>
      </c>
      <c r="E3553" s="42">
        <v>-767.82</v>
      </c>
      <c r="F3553" s="241" t="s">
        <v>18</v>
      </c>
      <c r="G3553" s="242" t="s">
        <v>58</v>
      </c>
      <c r="H3553" s="243" t="s">
        <v>20</v>
      </c>
      <c r="I3553" s="13">
        <v>12</v>
      </c>
      <c r="J3553" s="14">
        <v>2015</v>
      </c>
      <c r="K3553" s="244" t="s">
        <v>21</v>
      </c>
      <c r="L3553" s="245" t="s">
        <v>22</v>
      </c>
      <c r="M3553" s="245" t="s">
        <v>23</v>
      </c>
      <c r="N3553" s="15" t="s">
        <v>20</v>
      </c>
      <c r="O3553" s="15" t="s">
        <v>24</v>
      </c>
      <c r="P3553" s="46" t="s">
        <v>171</v>
      </c>
      <c r="Q3553" s="46" t="s">
        <v>58</v>
      </c>
    </row>
    <row r="3554" spans="1:17" hidden="1">
      <c r="A3554" s="238">
        <v>42340</v>
      </c>
      <c r="B3554" t="s">
        <v>4384</v>
      </c>
      <c r="C3554" s="1">
        <v>-344.75</v>
      </c>
      <c r="D3554" s="1">
        <v>15801.84</v>
      </c>
      <c r="E3554" s="42">
        <v>344.75</v>
      </c>
      <c r="F3554" s="241" t="s">
        <v>30</v>
      </c>
      <c r="G3554" s="242" t="s">
        <v>58</v>
      </c>
      <c r="H3554" s="243" t="s">
        <v>20</v>
      </c>
      <c r="I3554" s="13">
        <v>12</v>
      </c>
      <c r="J3554" s="14">
        <v>2015</v>
      </c>
      <c r="K3554" s="244" t="s">
        <v>26</v>
      </c>
      <c r="L3554" s="245" t="s">
        <v>27</v>
      </c>
      <c r="M3554" s="245" t="s">
        <v>27</v>
      </c>
      <c r="N3554" s="15" t="s">
        <v>28</v>
      </c>
      <c r="O3554" s="15" t="s">
        <v>29</v>
      </c>
      <c r="P3554" s="46" t="s">
        <v>163</v>
      </c>
      <c r="Q3554" s="46" t="s">
        <v>58</v>
      </c>
    </row>
    <row r="3555" spans="1:17" hidden="1">
      <c r="A3555" s="238">
        <v>42340</v>
      </c>
      <c r="B3555" t="s">
        <v>155</v>
      </c>
      <c r="C3555" s="1">
        <v>-83.57</v>
      </c>
      <c r="D3555" s="1">
        <v>15718.27</v>
      </c>
      <c r="E3555" s="42">
        <v>83.57</v>
      </c>
      <c r="F3555" s="241" t="s">
        <v>30</v>
      </c>
      <c r="G3555" s="242" t="s">
        <v>58</v>
      </c>
      <c r="H3555" s="243" t="s">
        <v>20</v>
      </c>
      <c r="I3555" s="13">
        <v>12</v>
      </c>
      <c r="J3555" s="14">
        <v>2015</v>
      </c>
      <c r="K3555" s="244" t="s">
        <v>184</v>
      </c>
      <c r="L3555" s="245" t="s">
        <v>57</v>
      </c>
      <c r="M3555" s="245" t="s">
        <v>302</v>
      </c>
      <c r="N3555" s="15" t="s">
        <v>28</v>
      </c>
      <c r="O3555" s="15" t="s">
        <v>29</v>
      </c>
      <c r="P3555" s="46" t="s">
        <v>163</v>
      </c>
      <c r="Q3555" s="46" t="s">
        <v>58</v>
      </c>
    </row>
    <row r="3556" spans="1:17" hidden="1">
      <c r="A3556" s="238">
        <v>42340</v>
      </c>
      <c r="B3556" t="s">
        <v>4385</v>
      </c>
      <c r="C3556" s="1">
        <v>-74.69</v>
      </c>
      <c r="D3556" s="1">
        <v>15643.58</v>
      </c>
      <c r="E3556" s="42">
        <v>74.69</v>
      </c>
      <c r="F3556" s="241" t="s">
        <v>30</v>
      </c>
      <c r="G3556" s="242" t="s">
        <v>58</v>
      </c>
      <c r="H3556" s="243" t="s">
        <v>20</v>
      </c>
      <c r="I3556" s="13">
        <v>12</v>
      </c>
      <c r="J3556" s="14">
        <v>2015</v>
      </c>
      <c r="K3556" s="244" t="s">
        <v>26</v>
      </c>
      <c r="L3556" s="245" t="s">
        <v>27</v>
      </c>
      <c r="M3556" s="245" t="s">
        <v>27</v>
      </c>
      <c r="N3556" s="15" t="s">
        <v>28</v>
      </c>
      <c r="O3556" s="15" t="s">
        <v>29</v>
      </c>
      <c r="P3556" s="46" t="s">
        <v>163</v>
      </c>
      <c r="Q3556" s="46" t="s">
        <v>58</v>
      </c>
    </row>
    <row r="3557" spans="1:17" hidden="1">
      <c r="A3557" s="238">
        <v>42340</v>
      </c>
      <c r="B3557" t="s">
        <v>4386</v>
      </c>
      <c r="C3557" s="1">
        <v>-60.9</v>
      </c>
      <c r="D3557" s="1">
        <v>15582.68</v>
      </c>
      <c r="E3557" s="42">
        <v>60.9</v>
      </c>
      <c r="F3557" s="241" t="s">
        <v>30</v>
      </c>
      <c r="G3557" s="242" t="s">
        <v>58</v>
      </c>
      <c r="H3557" s="243" t="s">
        <v>20</v>
      </c>
      <c r="I3557" s="13">
        <v>12</v>
      </c>
      <c r="J3557" s="14">
        <v>2015</v>
      </c>
      <c r="K3557" s="244" t="s">
        <v>43</v>
      </c>
      <c r="L3557" s="245" t="s">
        <v>44</v>
      </c>
      <c r="M3557" s="245" t="s">
        <v>23</v>
      </c>
      <c r="N3557" s="15" t="s">
        <v>28</v>
      </c>
      <c r="O3557" s="15" t="s">
        <v>29</v>
      </c>
      <c r="P3557" s="46" t="s">
        <v>161</v>
      </c>
      <c r="Q3557" s="46" t="s">
        <v>58</v>
      </c>
    </row>
    <row r="3558" spans="1:17" hidden="1">
      <c r="A3558" s="238">
        <v>42340</v>
      </c>
      <c r="B3558" t="s">
        <v>4387</v>
      </c>
      <c r="C3558" s="1">
        <v>-47.82</v>
      </c>
      <c r="D3558" s="1">
        <v>15534.86</v>
      </c>
      <c r="E3558" s="42">
        <v>47.82</v>
      </c>
      <c r="F3558" s="241" t="s">
        <v>30</v>
      </c>
      <c r="G3558" s="242" t="s">
        <v>58</v>
      </c>
      <c r="H3558" s="243" t="s">
        <v>20</v>
      </c>
      <c r="I3558" s="13">
        <v>12</v>
      </c>
      <c r="J3558" s="14">
        <v>2015</v>
      </c>
      <c r="K3558" s="244" t="s">
        <v>26</v>
      </c>
      <c r="L3558" s="245" t="s">
        <v>27</v>
      </c>
      <c r="M3558" s="245" t="s">
        <v>27</v>
      </c>
      <c r="N3558" s="15" t="s">
        <v>28</v>
      </c>
      <c r="O3558" s="15" t="s">
        <v>29</v>
      </c>
      <c r="P3558" s="46" t="s">
        <v>163</v>
      </c>
      <c r="Q3558" s="46" t="s">
        <v>58</v>
      </c>
    </row>
    <row r="3559" spans="1:17" hidden="1">
      <c r="A3559" s="238">
        <v>42341</v>
      </c>
      <c r="B3559" t="s">
        <v>4388</v>
      </c>
      <c r="C3559" s="1">
        <v>797.15</v>
      </c>
      <c r="D3559" s="1">
        <v>16332.01</v>
      </c>
      <c r="E3559" s="42">
        <v>-797.15</v>
      </c>
      <c r="F3559" s="241" t="s">
        <v>18</v>
      </c>
      <c r="G3559" s="242" t="s">
        <v>58</v>
      </c>
      <c r="H3559" s="243" t="s">
        <v>20</v>
      </c>
      <c r="I3559" s="13">
        <v>12</v>
      </c>
      <c r="J3559" s="14">
        <v>2015</v>
      </c>
      <c r="K3559" s="246" t="s">
        <v>26</v>
      </c>
      <c r="L3559" s="247" t="s">
        <v>54</v>
      </c>
      <c r="M3559" s="249" t="s">
        <v>279</v>
      </c>
      <c r="N3559" s="15" t="s">
        <v>28</v>
      </c>
      <c r="O3559" s="15" t="s">
        <v>29</v>
      </c>
      <c r="P3559" s="46" t="s">
        <v>163</v>
      </c>
      <c r="Q3559" s="46" t="s">
        <v>58</v>
      </c>
    </row>
    <row r="3560" spans="1:17" hidden="1">
      <c r="A3560" s="238">
        <v>42341</v>
      </c>
      <c r="B3560" t="s">
        <v>4389</v>
      </c>
      <c r="C3560" s="1">
        <v>-638</v>
      </c>
      <c r="D3560" s="1">
        <v>15694.01</v>
      </c>
      <c r="E3560" s="42">
        <v>638</v>
      </c>
      <c r="F3560" s="241" t="s">
        <v>30</v>
      </c>
      <c r="G3560" s="242" t="s">
        <v>58</v>
      </c>
      <c r="H3560" s="243" t="s">
        <v>20</v>
      </c>
      <c r="I3560" s="13">
        <v>12</v>
      </c>
      <c r="J3560" s="14">
        <v>2015</v>
      </c>
      <c r="K3560" s="246" t="s">
        <v>31</v>
      </c>
      <c r="L3560" s="247" t="s">
        <v>62</v>
      </c>
      <c r="M3560" s="249" t="s">
        <v>23</v>
      </c>
      <c r="N3560" s="15" t="s">
        <v>28</v>
      </c>
      <c r="O3560" s="15" t="s">
        <v>24</v>
      </c>
      <c r="P3560" s="46" t="s">
        <v>161</v>
      </c>
      <c r="Q3560" s="46" t="s">
        <v>58</v>
      </c>
    </row>
    <row r="3561" spans="1:17" hidden="1">
      <c r="A3561" s="238">
        <v>42341</v>
      </c>
      <c r="B3561" t="s">
        <v>4390</v>
      </c>
      <c r="C3561" s="1">
        <v>-500</v>
      </c>
      <c r="D3561" s="1">
        <v>15194.01</v>
      </c>
      <c r="E3561" s="42">
        <v>500</v>
      </c>
      <c r="F3561" s="241" t="s">
        <v>30</v>
      </c>
      <c r="G3561" s="242" t="s">
        <v>58</v>
      </c>
      <c r="H3561" s="243" t="s">
        <v>20</v>
      </c>
      <c r="I3561" s="13">
        <v>12</v>
      </c>
      <c r="J3561" s="14">
        <v>2015</v>
      </c>
      <c r="K3561" s="244" t="s">
        <v>106</v>
      </c>
      <c r="L3561" s="245" t="s">
        <v>52</v>
      </c>
      <c r="M3561" s="245" t="s">
        <v>23</v>
      </c>
      <c r="N3561" s="15" t="s">
        <v>20</v>
      </c>
      <c r="O3561" s="15" t="s">
        <v>24</v>
      </c>
      <c r="P3561" s="46" t="s">
        <v>172</v>
      </c>
      <c r="Q3561" s="46" t="s">
        <v>58</v>
      </c>
    </row>
    <row r="3562" spans="1:17" hidden="1">
      <c r="A3562" s="238">
        <v>42341</v>
      </c>
      <c r="B3562" t="s">
        <v>50</v>
      </c>
      <c r="C3562" s="1">
        <v>-45</v>
      </c>
      <c r="D3562" s="1">
        <v>15149.01</v>
      </c>
      <c r="E3562" s="42">
        <v>45</v>
      </c>
      <c r="F3562" s="241" t="s">
        <v>30</v>
      </c>
      <c r="G3562" s="242" t="s">
        <v>58</v>
      </c>
      <c r="H3562" s="243" t="s">
        <v>20</v>
      </c>
      <c r="I3562" s="13">
        <v>12</v>
      </c>
      <c r="J3562" s="14">
        <v>2015</v>
      </c>
      <c r="K3562" s="246" t="s">
        <v>51</v>
      </c>
      <c r="L3562" s="247" t="s">
        <v>52</v>
      </c>
      <c r="M3562" s="247" t="s">
        <v>23</v>
      </c>
      <c r="N3562" s="15" t="s">
        <v>28</v>
      </c>
      <c r="O3562" s="15" t="s">
        <v>29</v>
      </c>
      <c r="P3562" s="46" t="s">
        <v>161</v>
      </c>
      <c r="Q3562" s="46" t="s">
        <v>58</v>
      </c>
    </row>
    <row r="3563" spans="1:17" hidden="1">
      <c r="A3563" s="238">
        <v>42342</v>
      </c>
      <c r="B3563" t="s">
        <v>4330</v>
      </c>
      <c r="C3563" s="1">
        <v>665.6</v>
      </c>
      <c r="D3563" s="1">
        <v>15814.61</v>
      </c>
      <c r="E3563" s="42">
        <v>-665.6</v>
      </c>
      <c r="F3563" s="241" t="s">
        <v>18</v>
      </c>
      <c r="G3563" s="242" t="s">
        <v>58</v>
      </c>
      <c r="H3563" s="243" t="s">
        <v>20</v>
      </c>
      <c r="I3563" s="13">
        <v>12</v>
      </c>
      <c r="J3563" s="14">
        <v>2015</v>
      </c>
      <c r="K3563" s="244" t="s">
        <v>26</v>
      </c>
      <c r="L3563" s="245" t="s">
        <v>27</v>
      </c>
      <c r="M3563" s="245" t="s">
        <v>27</v>
      </c>
      <c r="N3563" s="15" t="s">
        <v>28</v>
      </c>
      <c r="O3563" s="15" t="s">
        <v>29</v>
      </c>
      <c r="P3563" s="46" t="s">
        <v>163</v>
      </c>
      <c r="Q3563" s="46" t="s">
        <v>58</v>
      </c>
    </row>
    <row r="3564" spans="1:17" hidden="1">
      <c r="A3564" s="238">
        <v>42342</v>
      </c>
      <c r="B3564" t="s">
        <v>4391</v>
      </c>
      <c r="C3564" s="1">
        <v>233.59</v>
      </c>
      <c r="D3564" s="1">
        <v>16048.2</v>
      </c>
      <c r="E3564" s="42">
        <v>-233.59</v>
      </c>
      <c r="F3564" s="241" t="s">
        <v>18</v>
      </c>
      <c r="G3564" s="242" t="s">
        <v>58</v>
      </c>
      <c r="H3564" s="243" t="s">
        <v>20</v>
      </c>
      <c r="I3564" s="13">
        <v>12</v>
      </c>
      <c r="J3564" s="14">
        <v>2015</v>
      </c>
      <c r="K3564" s="244" t="s">
        <v>26</v>
      </c>
      <c r="L3564" s="245" t="s">
        <v>145</v>
      </c>
      <c r="M3564" s="245" t="s">
        <v>277</v>
      </c>
      <c r="N3564" s="15" t="s">
        <v>28</v>
      </c>
      <c r="O3564" s="15" t="s">
        <v>29</v>
      </c>
      <c r="P3564" s="46" t="s">
        <v>163</v>
      </c>
      <c r="Q3564" s="46" t="s">
        <v>58</v>
      </c>
    </row>
    <row r="3565" spans="1:17" hidden="1">
      <c r="A3565" s="238">
        <v>42345</v>
      </c>
      <c r="B3565" t="s">
        <v>4392</v>
      </c>
      <c r="C3565" s="1">
        <v>2969.3</v>
      </c>
      <c r="D3565" s="1">
        <v>19017.5</v>
      </c>
      <c r="E3565" s="42">
        <v>-2969.3</v>
      </c>
      <c r="F3565" s="241" t="s">
        <v>18</v>
      </c>
      <c r="G3565" s="242" t="s">
        <v>58</v>
      </c>
      <c r="H3565" s="243" t="s">
        <v>20</v>
      </c>
      <c r="I3565" s="13">
        <v>12</v>
      </c>
      <c r="J3565" s="14">
        <v>2015</v>
      </c>
      <c r="K3565" s="246" t="s">
        <v>26</v>
      </c>
      <c r="L3565" s="247" t="s">
        <v>54</v>
      </c>
      <c r="M3565" s="249" t="s">
        <v>279</v>
      </c>
      <c r="N3565" s="15" t="s">
        <v>28</v>
      </c>
      <c r="O3565" s="15" t="s">
        <v>29</v>
      </c>
      <c r="P3565" s="46" t="s">
        <v>163</v>
      </c>
      <c r="Q3565" s="46" t="s">
        <v>58</v>
      </c>
    </row>
    <row r="3566" spans="1:17" hidden="1">
      <c r="A3566" s="238">
        <v>42345</v>
      </c>
      <c r="B3566" t="s">
        <v>4393</v>
      </c>
      <c r="C3566" s="1">
        <v>439.85</v>
      </c>
      <c r="D3566" s="1">
        <v>19457.349999999999</v>
      </c>
      <c r="E3566" s="42">
        <v>-439.85</v>
      </c>
      <c r="F3566" s="241" t="s">
        <v>18</v>
      </c>
      <c r="G3566" s="242" t="s">
        <v>58</v>
      </c>
      <c r="H3566" s="243" t="s">
        <v>20</v>
      </c>
      <c r="I3566" s="13">
        <v>12</v>
      </c>
      <c r="J3566" s="14">
        <v>2015</v>
      </c>
      <c r="K3566" s="244" t="s">
        <v>21</v>
      </c>
      <c r="L3566" s="245" t="s">
        <v>22</v>
      </c>
      <c r="M3566" s="245" t="s">
        <v>23</v>
      </c>
      <c r="N3566" s="15" t="s">
        <v>20</v>
      </c>
      <c r="O3566" s="15" t="s">
        <v>24</v>
      </c>
      <c r="P3566" s="46" t="s">
        <v>171</v>
      </c>
      <c r="Q3566" s="46" t="s">
        <v>58</v>
      </c>
    </row>
    <row r="3567" spans="1:17" hidden="1">
      <c r="A3567" s="238">
        <v>42345</v>
      </c>
      <c r="B3567" t="s">
        <v>4330</v>
      </c>
      <c r="C3567" s="1">
        <v>411.73</v>
      </c>
      <c r="D3567" s="1">
        <v>19869.080000000002</v>
      </c>
      <c r="E3567" s="42">
        <v>-411.73</v>
      </c>
      <c r="F3567" s="241" t="s">
        <v>18</v>
      </c>
      <c r="G3567" s="242" t="s">
        <v>58</v>
      </c>
      <c r="H3567" s="243" t="s">
        <v>20</v>
      </c>
      <c r="I3567" s="13">
        <v>12</v>
      </c>
      <c r="J3567" s="14">
        <v>2015</v>
      </c>
      <c r="K3567" s="244" t="s">
        <v>26</v>
      </c>
      <c r="L3567" s="245" t="s">
        <v>27</v>
      </c>
      <c r="M3567" s="245" t="s">
        <v>27</v>
      </c>
      <c r="N3567" s="15" t="s">
        <v>28</v>
      </c>
      <c r="O3567" s="15" t="s">
        <v>29</v>
      </c>
      <c r="P3567" s="46" t="s">
        <v>163</v>
      </c>
      <c r="Q3567" s="46" t="s">
        <v>58</v>
      </c>
    </row>
    <row r="3568" spans="1:17" hidden="1">
      <c r="A3568" s="238">
        <v>42345</v>
      </c>
      <c r="B3568" t="s">
        <v>4330</v>
      </c>
      <c r="C3568" s="1">
        <v>351.45</v>
      </c>
      <c r="D3568" s="1">
        <v>20220.53</v>
      </c>
      <c r="E3568" s="42">
        <v>-351.45</v>
      </c>
      <c r="F3568" s="241" t="s">
        <v>18</v>
      </c>
      <c r="G3568" s="242" t="s">
        <v>58</v>
      </c>
      <c r="H3568" s="243" t="s">
        <v>20</v>
      </c>
      <c r="I3568" s="13">
        <v>12</v>
      </c>
      <c r="J3568" s="14">
        <v>2015</v>
      </c>
      <c r="K3568" s="244" t="s">
        <v>26</v>
      </c>
      <c r="L3568" s="245" t="s">
        <v>27</v>
      </c>
      <c r="M3568" s="245" t="s">
        <v>27</v>
      </c>
      <c r="N3568" s="15" t="s">
        <v>28</v>
      </c>
      <c r="O3568" s="15" t="s">
        <v>29</v>
      </c>
      <c r="P3568" s="46" t="s">
        <v>163</v>
      </c>
      <c r="Q3568" s="46" t="s">
        <v>58</v>
      </c>
    </row>
    <row r="3569" spans="1:17" hidden="1">
      <c r="A3569" s="238">
        <v>42345</v>
      </c>
      <c r="B3569" t="s">
        <v>4330</v>
      </c>
      <c r="C3569" s="1">
        <v>95.8</v>
      </c>
      <c r="D3569" s="1">
        <v>20316.330000000002</v>
      </c>
      <c r="E3569" s="42">
        <v>-95.8</v>
      </c>
      <c r="F3569" s="241" t="s">
        <v>18</v>
      </c>
      <c r="G3569" s="242" t="s">
        <v>58</v>
      </c>
      <c r="H3569" s="243" t="s">
        <v>20</v>
      </c>
      <c r="I3569" s="13">
        <v>12</v>
      </c>
      <c r="J3569" s="14">
        <v>2015</v>
      </c>
      <c r="K3569" s="244" t="s">
        <v>26</v>
      </c>
      <c r="L3569" s="245" t="s">
        <v>27</v>
      </c>
      <c r="M3569" s="245" t="s">
        <v>27</v>
      </c>
      <c r="N3569" s="15" t="s">
        <v>28</v>
      </c>
      <c r="O3569" s="15" t="s">
        <v>29</v>
      </c>
      <c r="P3569" s="46" t="s">
        <v>163</v>
      </c>
      <c r="Q3569" s="46" t="s">
        <v>58</v>
      </c>
    </row>
    <row r="3570" spans="1:17" hidden="1">
      <c r="A3570" s="238">
        <v>42345</v>
      </c>
      <c r="B3570" t="s">
        <v>4394</v>
      </c>
      <c r="C3570" s="1">
        <v>-1040</v>
      </c>
      <c r="D3570" s="1">
        <v>19276.330000000002</v>
      </c>
      <c r="E3570" s="42">
        <v>1040</v>
      </c>
      <c r="F3570" s="241" t="s">
        <v>30</v>
      </c>
      <c r="G3570" s="242" t="s">
        <v>58</v>
      </c>
      <c r="H3570" s="243" t="s">
        <v>20</v>
      </c>
      <c r="I3570" s="13">
        <v>12</v>
      </c>
      <c r="J3570" s="14">
        <v>2015</v>
      </c>
      <c r="K3570" s="246" t="s">
        <v>158</v>
      </c>
      <c r="L3570" s="247" t="s">
        <v>59</v>
      </c>
      <c r="M3570" s="247" t="s">
        <v>23</v>
      </c>
      <c r="N3570" s="15" t="s">
        <v>20</v>
      </c>
      <c r="O3570" s="15" t="s">
        <v>24</v>
      </c>
      <c r="P3570" s="46" t="s">
        <v>168</v>
      </c>
      <c r="Q3570" s="46" t="s">
        <v>58</v>
      </c>
    </row>
    <row r="3571" spans="1:17" hidden="1">
      <c r="A3571" s="238">
        <v>42345</v>
      </c>
      <c r="B3571" t="s">
        <v>4395</v>
      </c>
      <c r="C3571" s="1">
        <v>-380</v>
      </c>
      <c r="D3571" s="1">
        <v>18896.330000000002</v>
      </c>
      <c r="E3571" s="42">
        <v>380</v>
      </c>
      <c r="F3571" s="241" t="s">
        <v>30</v>
      </c>
      <c r="G3571" s="242" t="s">
        <v>58</v>
      </c>
      <c r="H3571" s="243" t="s">
        <v>20</v>
      </c>
      <c r="I3571" s="13">
        <v>12</v>
      </c>
      <c r="J3571" s="14">
        <v>2015</v>
      </c>
      <c r="K3571" s="246" t="s">
        <v>158</v>
      </c>
      <c r="L3571" s="247" t="s">
        <v>59</v>
      </c>
      <c r="M3571" s="247" t="s">
        <v>23</v>
      </c>
      <c r="N3571" s="15" t="s">
        <v>20</v>
      </c>
      <c r="O3571" s="15" t="s">
        <v>24</v>
      </c>
      <c r="P3571" s="46" t="s">
        <v>168</v>
      </c>
      <c r="Q3571" s="46" t="s">
        <v>58</v>
      </c>
    </row>
    <row r="3572" spans="1:17" hidden="1">
      <c r="A3572" s="238">
        <v>42345</v>
      </c>
      <c r="B3572" t="s">
        <v>4396</v>
      </c>
      <c r="C3572" s="1">
        <v>-898.29</v>
      </c>
      <c r="D3572" s="1">
        <v>17998.04</v>
      </c>
      <c r="E3572" s="42">
        <v>898.29</v>
      </c>
      <c r="F3572" s="241" t="s">
        <v>30</v>
      </c>
      <c r="G3572" s="242" t="s">
        <v>58</v>
      </c>
      <c r="H3572" s="243" t="s">
        <v>20</v>
      </c>
      <c r="I3572" s="13">
        <v>12</v>
      </c>
      <c r="J3572" s="14">
        <v>2015</v>
      </c>
      <c r="K3572" s="244" t="s">
        <v>175</v>
      </c>
      <c r="L3572" s="245" t="s">
        <v>3883</v>
      </c>
      <c r="M3572" s="245" t="s">
        <v>296</v>
      </c>
      <c r="N3572" s="15" t="s">
        <v>28</v>
      </c>
      <c r="O3572" s="15" t="s">
        <v>29</v>
      </c>
      <c r="P3572" s="46" t="s">
        <v>161</v>
      </c>
      <c r="Q3572" s="46" t="s">
        <v>58</v>
      </c>
    </row>
    <row r="3573" spans="1:17" hidden="1">
      <c r="A3573" s="238">
        <v>42345</v>
      </c>
      <c r="B3573" t="s">
        <v>4397</v>
      </c>
      <c r="C3573" s="1">
        <v>-522.72</v>
      </c>
      <c r="D3573" s="1">
        <v>17475.32</v>
      </c>
      <c r="E3573" s="42">
        <v>522.72</v>
      </c>
      <c r="F3573" s="241" t="s">
        <v>30</v>
      </c>
      <c r="G3573" s="242" t="s">
        <v>58</v>
      </c>
      <c r="H3573" s="243" t="s">
        <v>20</v>
      </c>
      <c r="I3573" s="13">
        <v>12</v>
      </c>
      <c r="J3573" s="14">
        <v>2015</v>
      </c>
      <c r="K3573" s="244" t="s">
        <v>197</v>
      </c>
      <c r="L3573" s="245" t="s">
        <v>200</v>
      </c>
      <c r="M3573" s="245" t="s">
        <v>281</v>
      </c>
      <c r="N3573" s="15" t="s">
        <v>28</v>
      </c>
      <c r="O3573" s="15" t="s">
        <v>29</v>
      </c>
      <c r="P3573" s="46" t="s">
        <v>161</v>
      </c>
      <c r="Q3573" s="46" t="s">
        <v>58</v>
      </c>
    </row>
    <row r="3574" spans="1:17" hidden="1">
      <c r="A3574" s="238">
        <v>42345</v>
      </c>
      <c r="B3574" t="s">
        <v>50</v>
      </c>
      <c r="C3574" s="1">
        <v>-16</v>
      </c>
      <c r="D3574" s="1">
        <v>17459.32</v>
      </c>
      <c r="E3574" s="42">
        <v>16</v>
      </c>
      <c r="F3574" s="241" t="s">
        <v>30</v>
      </c>
      <c r="G3574" s="242" t="s">
        <v>58</v>
      </c>
      <c r="H3574" s="243" t="s">
        <v>20</v>
      </c>
      <c r="I3574" s="13">
        <v>12</v>
      </c>
      <c r="J3574" s="14">
        <v>2015</v>
      </c>
      <c r="K3574" s="246" t="s">
        <v>53</v>
      </c>
      <c r="L3574" s="247" t="s">
        <v>52</v>
      </c>
      <c r="M3574" s="247" t="s">
        <v>23</v>
      </c>
      <c r="N3574" s="15" t="s">
        <v>28</v>
      </c>
      <c r="O3574" s="15" t="s">
        <v>29</v>
      </c>
      <c r="P3574" s="46" t="s">
        <v>161</v>
      </c>
      <c r="Q3574" s="46" t="s">
        <v>58</v>
      </c>
    </row>
    <row r="3575" spans="1:17" hidden="1">
      <c r="A3575" s="238">
        <v>42346</v>
      </c>
      <c r="B3575" t="s">
        <v>4398</v>
      </c>
      <c r="C3575" s="1">
        <v>879.77</v>
      </c>
      <c r="D3575" s="1">
        <v>18339.09</v>
      </c>
      <c r="E3575" s="42">
        <v>-879.77</v>
      </c>
      <c r="F3575" s="241" t="s">
        <v>18</v>
      </c>
      <c r="G3575" s="242" t="s">
        <v>58</v>
      </c>
      <c r="H3575" s="243" t="s">
        <v>20</v>
      </c>
      <c r="I3575" s="13">
        <v>12</v>
      </c>
      <c r="J3575" s="14">
        <v>2015</v>
      </c>
      <c r="K3575" s="246" t="s">
        <v>26</v>
      </c>
      <c r="L3575" s="247" t="s">
        <v>54</v>
      </c>
      <c r="M3575" s="249" t="s">
        <v>279</v>
      </c>
      <c r="N3575" s="15" t="s">
        <v>28</v>
      </c>
      <c r="O3575" s="15" t="s">
        <v>29</v>
      </c>
      <c r="P3575" s="46" t="s">
        <v>163</v>
      </c>
      <c r="Q3575" s="46" t="s">
        <v>58</v>
      </c>
    </row>
    <row r="3576" spans="1:17" hidden="1">
      <c r="A3576" s="238">
        <v>42346</v>
      </c>
      <c r="B3576" t="s">
        <v>4399</v>
      </c>
      <c r="C3576" s="1">
        <v>861.72</v>
      </c>
      <c r="D3576" s="1">
        <v>19200.810000000001</v>
      </c>
      <c r="E3576" s="42">
        <v>-861.72</v>
      </c>
      <c r="F3576" s="241" t="s">
        <v>18</v>
      </c>
      <c r="G3576" s="242" t="s">
        <v>58</v>
      </c>
      <c r="H3576" s="243" t="s">
        <v>20</v>
      </c>
      <c r="I3576" s="13">
        <v>12</v>
      </c>
      <c r="J3576" s="14">
        <v>2015</v>
      </c>
      <c r="K3576" s="244" t="s">
        <v>21</v>
      </c>
      <c r="L3576" s="245" t="s">
        <v>22</v>
      </c>
      <c r="M3576" s="245" t="s">
        <v>23</v>
      </c>
      <c r="N3576" s="15" t="s">
        <v>20</v>
      </c>
      <c r="O3576" s="15" t="s">
        <v>24</v>
      </c>
      <c r="P3576" s="46" t="s">
        <v>171</v>
      </c>
      <c r="Q3576" s="46" t="s">
        <v>58</v>
      </c>
    </row>
    <row r="3577" spans="1:17" hidden="1">
      <c r="A3577" s="238">
        <v>42346</v>
      </c>
      <c r="B3577" t="s">
        <v>4330</v>
      </c>
      <c r="C3577" s="1">
        <v>428.59</v>
      </c>
      <c r="D3577" s="1">
        <v>19629.400000000001</v>
      </c>
      <c r="E3577" s="42">
        <v>-428.59</v>
      </c>
      <c r="F3577" s="241" t="s">
        <v>18</v>
      </c>
      <c r="G3577" s="242" t="s">
        <v>58</v>
      </c>
      <c r="H3577" s="243" t="s">
        <v>20</v>
      </c>
      <c r="I3577" s="13">
        <v>12</v>
      </c>
      <c r="J3577" s="14">
        <v>2015</v>
      </c>
      <c r="K3577" s="244" t="s">
        <v>26</v>
      </c>
      <c r="L3577" s="245" t="s">
        <v>27</v>
      </c>
      <c r="M3577" s="245" t="s">
        <v>27</v>
      </c>
      <c r="N3577" s="15" t="s">
        <v>28</v>
      </c>
      <c r="O3577" s="15" t="s">
        <v>29</v>
      </c>
      <c r="P3577" s="46" t="s">
        <v>163</v>
      </c>
      <c r="Q3577" s="46" t="s">
        <v>58</v>
      </c>
    </row>
    <row r="3578" spans="1:17" hidden="1">
      <c r="A3578" s="238">
        <v>42346</v>
      </c>
      <c r="B3578" t="s">
        <v>4400</v>
      </c>
      <c r="C3578" s="1">
        <v>-4000</v>
      </c>
      <c r="D3578" s="1">
        <v>15629.4</v>
      </c>
      <c r="E3578" s="42">
        <v>4000</v>
      </c>
      <c r="F3578" s="241" t="s">
        <v>30</v>
      </c>
      <c r="G3578" s="242" t="s">
        <v>58</v>
      </c>
      <c r="H3578" s="243" t="s">
        <v>20</v>
      </c>
      <c r="I3578" s="13">
        <v>12</v>
      </c>
      <c r="J3578" s="14">
        <v>2015</v>
      </c>
      <c r="K3578" s="246" t="s">
        <v>158</v>
      </c>
      <c r="L3578" s="247" t="s">
        <v>59</v>
      </c>
      <c r="M3578" s="247" t="s">
        <v>23</v>
      </c>
      <c r="N3578" s="15" t="s">
        <v>20</v>
      </c>
      <c r="O3578" s="15" t="s">
        <v>24</v>
      </c>
      <c r="P3578" s="46" t="s">
        <v>168</v>
      </c>
      <c r="Q3578" s="46" t="s">
        <v>58</v>
      </c>
    </row>
    <row r="3579" spans="1:17" hidden="1">
      <c r="A3579" s="238">
        <v>42346</v>
      </c>
      <c r="B3579" t="s">
        <v>69</v>
      </c>
      <c r="C3579" s="1">
        <v>-444.35</v>
      </c>
      <c r="D3579" s="1">
        <v>15185.05</v>
      </c>
      <c r="E3579" s="42">
        <v>444.35</v>
      </c>
      <c r="F3579" s="241" t="s">
        <v>30</v>
      </c>
      <c r="G3579" s="242" t="s">
        <v>58</v>
      </c>
      <c r="H3579" s="243" t="s">
        <v>20</v>
      </c>
      <c r="I3579" s="13">
        <v>12</v>
      </c>
      <c r="J3579" s="14">
        <v>2015</v>
      </c>
      <c r="K3579" s="244" t="s">
        <v>70</v>
      </c>
      <c r="L3579" s="245" t="s">
        <v>3876</v>
      </c>
      <c r="M3579" s="245" t="s">
        <v>199</v>
      </c>
      <c r="N3579" s="15" t="s">
        <v>28</v>
      </c>
      <c r="O3579" s="15" t="s">
        <v>29</v>
      </c>
      <c r="P3579" s="46" t="s">
        <v>161</v>
      </c>
      <c r="Q3579" s="46" t="s">
        <v>58</v>
      </c>
    </row>
    <row r="3580" spans="1:17" hidden="1">
      <c r="A3580" s="238">
        <v>42346</v>
      </c>
      <c r="B3580" t="s">
        <v>69</v>
      </c>
      <c r="C3580" s="1">
        <v>-438.52</v>
      </c>
      <c r="D3580" s="1">
        <v>14746.53</v>
      </c>
      <c r="E3580" s="42">
        <v>438.52</v>
      </c>
      <c r="F3580" s="241" t="s">
        <v>30</v>
      </c>
      <c r="G3580" s="242" t="s">
        <v>58</v>
      </c>
      <c r="H3580" s="243" t="s">
        <v>20</v>
      </c>
      <c r="I3580" s="13">
        <v>12</v>
      </c>
      <c r="J3580" s="14">
        <v>2015</v>
      </c>
      <c r="K3580" s="244" t="s">
        <v>70</v>
      </c>
      <c r="L3580" s="245" t="s">
        <v>71</v>
      </c>
      <c r="M3580" s="245" t="s">
        <v>36</v>
      </c>
      <c r="N3580" s="15" t="s">
        <v>28</v>
      </c>
      <c r="O3580" s="15" t="s">
        <v>29</v>
      </c>
      <c r="P3580" s="46" t="s">
        <v>161</v>
      </c>
      <c r="Q3580" s="46" t="s">
        <v>58</v>
      </c>
    </row>
    <row r="3581" spans="1:17" hidden="1">
      <c r="A3581" s="238">
        <v>42346</v>
      </c>
      <c r="B3581" t="s">
        <v>69</v>
      </c>
      <c r="C3581" s="1">
        <v>-365.93</v>
      </c>
      <c r="D3581" s="1">
        <v>14380.6</v>
      </c>
      <c r="E3581" s="42">
        <v>365.93</v>
      </c>
      <c r="F3581" s="241" t="s">
        <v>30</v>
      </c>
      <c r="G3581" s="242" t="s">
        <v>58</v>
      </c>
      <c r="H3581" s="243" t="s">
        <v>20</v>
      </c>
      <c r="I3581" s="13">
        <v>12</v>
      </c>
      <c r="J3581" s="14">
        <v>2015</v>
      </c>
      <c r="K3581" s="244" t="s">
        <v>70</v>
      </c>
      <c r="L3581" s="245" t="s">
        <v>177</v>
      </c>
      <c r="M3581" s="245" t="s">
        <v>36</v>
      </c>
      <c r="N3581" s="15" t="s">
        <v>28</v>
      </c>
      <c r="O3581" s="15" t="s">
        <v>29</v>
      </c>
      <c r="P3581" s="46" t="s">
        <v>161</v>
      </c>
      <c r="Q3581" s="46" t="s">
        <v>58</v>
      </c>
    </row>
    <row r="3582" spans="1:17" hidden="1">
      <c r="A3582" s="238">
        <v>42347</v>
      </c>
      <c r="B3582" t="s">
        <v>4401</v>
      </c>
      <c r="C3582" s="1">
        <v>1948.82</v>
      </c>
      <c r="D3582" s="1">
        <v>16329.42</v>
      </c>
      <c r="E3582" s="42">
        <v>-1948.82</v>
      </c>
      <c r="F3582" s="241" t="s">
        <v>18</v>
      </c>
      <c r="G3582" s="242" t="s">
        <v>58</v>
      </c>
      <c r="H3582" s="243" t="s">
        <v>20</v>
      </c>
      <c r="I3582" s="13">
        <v>12</v>
      </c>
      <c r="J3582" s="14">
        <v>2015</v>
      </c>
      <c r="K3582" s="244" t="s">
        <v>26</v>
      </c>
      <c r="L3582" s="245" t="s">
        <v>145</v>
      </c>
      <c r="M3582" s="245" t="s">
        <v>277</v>
      </c>
      <c r="N3582" s="15" t="s">
        <v>28</v>
      </c>
      <c r="O3582" s="15" t="s">
        <v>29</v>
      </c>
      <c r="P3582" s="46" t="s">
        <v>163</v>
      </c>
      <c r="Q3582" s="46" t="s">
        <v>58</v>
      </c>
    </row>
    <row r="3583" spans="1:17" hidden="1">
      <c r="A3583" s="238">
        <v>42347</v>
      </c>
      <c r="B3583" t="s">
        <v>4402</v>
      </c>
      <c r="C3583" s="1">
        <v>1519.86</v>
      </c>
      <c r="D3583" s="1">
        <v>17849.28</v>
      </c>
      <c r="E3583" s="42">
        <v>-1519.86</v>
      </c>
      <c r="F3583" s="241" t="s">
        <v>18</v>
      </c>
      <c r="G3583" s="242" t="s">
        <v>58</v>
      </c>
      <c r="H3583" s="243" t="s">
        <v>20</v>
      </c>
      <c r="I3583" s="13">
        <v>12</v>
      </c>
      <c r="J3583" s="14">
        <v>2015</v>
      </c>
      <c r="K3583" s="246" t="s">
        <v>26</v>
      </c>
      <c r="L3583" s="247" t="s">
        <v>54</v>
      </c>
      <c r="M3583" s="249" t="s">
        <v>279</v>
      </c>
      <c r="N3583" s="15" t="s">
        <v>28</v>
      </c>
      <c r="O3583" s="15" t="s">
        <v>29</v>
      </c>
      <c r="P3583" s="46" t="s">
        <v>163</v>
      </c>
      <c r="Q3583" s="46" t="s">
        <v>58</v>
      </c>
    </row>
    <row r="3584" spans="1:17" hidden="1">
      <c r="A3584" s="238">
        <v>42347</v>
      </c>
      <c r="B3584" t="s">
        <v>4330</v>
      </c>
      <c r="C3584" s="1">
        <v>630.84</v>
      </c>
      <c r="D3584" s="1">
        <v>18480.12</v>
      </c>
      <c r="E3584" s="42">
        <v>-630.84</v>
      </c>
      <c r="F3584" s="241" t="s">
        <v>18</v>
      </c>
      <c r="G3584" s="242" t="s">
        <v>58</v>
      </c>
      <c r="H3584" s="243" t="s">
        <v>20</v>
      </c>
      <c r="I3584" s="13">
        <v>12</v>
      </c>
      <c r="J3584" s="14">
        <v>2015</v>
      </c>
      <c r="K3584" s="244" t="s">
        <v>26</v>
      </c>
      <c r="L3584" s="245" t="s">
        <v>27</v>
      </c>
      <c r="M3584" s="245" t="s">
        <v>27</v>
      </c>
      <c r="N3584" s="15" t="s">
        <v>28</v>
      </c>
      <c r="O3584" s="15" t="s">
        <v>29</v>
      </c>
      <c r="P3584" s="46" t="s">
        <v>163</v>
      </c>
      <c r="Q3584" s="46" t="s">
        <v>58</v>
      </c>
    </row>
    <row r="3585" spans="1:17" hidden="1">
      <c r="A3585" s="238">
        <v>42347</v>
      </c>
      <c r="B3585" t="s">
        <v>4403</v>
      </c>
      <c r="C3585" s="1">
        <v>-100</v>
      </c>
      <c r="D3585" s="1">
        <v>18380.12</v>
      </c>
      <c r="E3585" s="42">
        <v>100</v>
      </c>
      <c r="F3585" s="241" t="s">
        <v>30</v>
      </c>
      <c r="G3585" s="242" t="s">
        <v>58</v>
      </c>
      <c r="H3585" s="243" t="s">
        <v>20</v>
      </c>
      <c r="I3585" s="13">
        <v>12</v>
      </c>
      <c r="J3585" s="14">
        <v>2015</v>
      </c>
      <c r="K3585" s="246" t="s">
        <v>158</v>
      </c>
      <c r="L3585" s="247" t="s">
        <v>59</v>
      </c>
      <c r="M3585" s="247" t="s">
        <v>23</v>
      </c>
      <c r="N3585" s="15" t="s">
        <v>20</v>
      </c>
      <c r="O3585" s="15" t="s">
        <v>24</v>
      </c>
      <c r="P3585" s="46" t="s">
        <v>168</v>
      </c>
      <c r="Q3585" s="46" t="s">
        <v>58</v>
      </c>
    </row>
    <row r="3586" spans="1:17" hidden="1">
      <c r="A3586" s="238">
        <v>42347</v>
      </c>
      <c r="B3586" t="s">
        <v>4404</v>
      </c>
      <c r="C3586" s="1">
        <v>-7000</v>
      </c>
      <c r="D3586" s="1">
        <v>11380.12</v>
      </c>
      <c r="E3586" s="42">
        <v>7000</v>
      </c>
      <c r="F3586" s="241" t="s">
        <v>30</v>
      </c>
      <c r="G3586" s="242" t="s">
        <v>58</v>
      </c>
      <c r="H3586" s="243" t="s">
        <v>20</v>
      </c>
      <c r="I3586" s="13">
        <v>12</v>
      </c>
      <c r="J3586" s="14">
        <v>2015</v>
      </c>
      <c r="K3586" s="246" t="s">
        <v>31</v>
      </c>
      <c r="L3586" s="247" t="s">
        <v>32</v>
      </c>
      <c r="M3586" s="249" t="s">
        <v>23</v>
      </c>
      <c r="N3586" s="15" t="s">
        <v>28</v>
      </c>
      <c r="O3586" s="15" t="s">
        <v>24</v>
      </c>
      <c r="P3586" s="46" t="s">
        <v>161</v>
      </c>
      <c r="Q3586" s="46" t="s">
        <v>58</v>
      </c>
    </row>
    <row r="3587" spans="1:17" hidden="1">
      <c r="A3587" s="238">
        <v>42347</v>
      </c>
      <c r="B3587" t="s">
        <v>4405</v>
      </c>
      <c r="C3587" s="1">
        <v>-2000</v>
      </c>
      <c r="D3587" s="1">
        <v>9380.1200000000008</v>
      </c>
      <c r="E3587" s="42">
        <v>2000</v>
      </c>
      <c r="F3587" s="241" t="s">
        <v>30</v>
      </c>
      <c r="G3587" s="242" t="s">
        <v>58</v>
      </c>
      <c r="H3587" s="243" t="s">
        <v>20</v>
      </c>
      <c r="I3587" s="13">
        <v>12</v>
      </c>
      <c r="J3587" s="14">
        <v>2015</v>
      </c>
      <c r="K3587" s="246" t="s">
        <v>158</v>
      </c>
      <c r="L3587" s="247" t="s">
        <v>59</v>
      </c>
      <c r="M3587" s="247" t="s">
        <v>23</v>
      </c>
      <c r="N3587" s="15" t="s">
        <v>20</v>
      </c>
      <c r="O3587" s="15" t="s">
        <v>24</v>
      </c>
      <c r="P3587" s="46" t="s">
        <v>168</v>
      </c>
      <c r="Q3587" s="46" t="s">
        <v>58</v>
      </c>
    </row>
    <row r="3588" spans="1:17" hidden="1">
      <c r="A3588" s="238">
        <v>42347</v>
      </c>
      <c r="B3588" t="s">
        <v>50</v>
      </c>
      <c r="C3588" s="1">
        <v>-45</v>
      </c>
      <c r="D3588" s="1">
        <v>9335.1200000000008</v>
      </c>
      <c r="E3588" s="42">
        <v>45</v>
      </c>
      <c r="F3588" s="241" t="s">
        <v>30</v>
      </c>
      <c r="G3588" s="242" t="s">
        <v>58</v>
      </c>
      <c r="H3588" s="243" t="s">
        <v>20</v>
      </c>
      <c r="I3588" s="13">
        <v>12</v>
      </c>
      <c r="J3588" s="14">
        <v>2015</v>
      </c>
      <c r="K3588" s="246" t="s">
        <v>51</v>
      </c>
      <c r="L3588" s="247" t="s">
        <v>52</v>
      </c>
      <c r="M3588" s="247" t="s">
        <v>23</v>
      </c>
      <c r="N3588" s="15" t="s">
        <v>28</v>
      </c>
      <c r="O3588" s="15" t="s">
        <v>29</v>
      </c>
      <c r="P3588" s="46" t="s">
        <v>161</v>
      </c>
      <c r="Q3588" s="46" t="s">
        <v>58</v>
      </c>
    </row>
    <row r="3589" spans="1:17" hidden="1">
      <c r="A3589" s="12">
        <v>42348</v>
      </c>
      <c r="B3589" t="s">
        <v>4418</v>
      </c>
      <c r="C3589" s="1">
        <v>6115.31</v>
      </c>
      <c r="D3589" s="1">
        <v>15450.43</v>
      </c>
      <c r="E3589" s="42">
        <v>-6115.31</v>
      </c>
      <c r="F3589" s="241" t="s">
        <v>18</v>
      </c>
      <c r="G3589" s="242" t="s">
        <v>58</v>
      </c>
      <c r="H3589" s="243" t="s">
        <v>20</v>
      </c>
      <c r="I3589" s="13">
        <v>12</v>
      </c>
      <c r="J3589" s="14">
        <v>2015</v>
      </c>
      <c r="K3589" s="246" t="s">
        <v>26</v>
      </c>
      <c r="L3589" s="247" t="s">
        <v>145</v>
      </c>
      <c r="M3589" s="249" t="s">
        <v>277</v>
      </c>
      <c r="N3589" s="15" t="s">
        <v>28</v>
      </c>
      <c r="O3589" s="15" t="s">
        <v>29</v>
      </c>
      <c r="P3589" s="46" t="s">
        <v>163</v>
      </c>
      <c r="Q3589" s="46" t="s">
        <v>58</v>
      </c>
    </row>
    <row r="3590" spans="1:17" hidden="1">
      <c r="A3590" s="12">
        <v>42348</v>
      </c>
      <c r="B3590" t="s">
        <v>4330</v>
      </c>
      <c r="C3590" s="1">
        <v>136.61000000000001</v>
      </c>
      <c r="D3590" s="1">
        <v>15587.04</v>
      </c>
      <c r="E3590" s="42">
        <v>-136.61000000000001</v>
      </c>
      <c r="F3590" s="241" t="s">
        <v>18</v>
      </c>
      <c r="G3590" s="242" t="s">
        <v>58</v>
      </c>
      <c r="H3590" s="243" t="s">
        <v>20</v>
      </c>
      <c r="I3590" s="13">
        <v>12</v>
      </c>
      <c r="J3590" s="14">
        <v>2015</v>
      </c>
      <c r="K3590" s="244" t="s">
        <v>26</v>
      </c>
      <c r="L3590" s="245" t="s">
        <v>27</v>
      </c>
      <c r="M3590" s="245" t="s">
        <v>27</v>
      </c>
      <c r="N3590" s="15" t="s">
        <v>28</v>
      </c>
      <c r="O3590" s="15" t="s">
        <v>29</v>
      </c>
      <c r="P3590" s="46" t="s">
        <v>163</v>
      </c>
      <c r="Q3590" s="46" t="s">
        <v>58</v>
      </c>
    </row>
    <row r="3591" spans="1:17" hidden="1">
      <c r="A3591" s="12">
        <v>42348</v>
      </c>
      <c r="B3591" t="s">
        <v>4419</v>
      </c>
      <c r="C3591" s="1">
        <v>-6911.39</v>
      </c>
      <c r="D3591" s="1">
        <v>8675.65</v>
      </c>
      <c r="E3591" s="42">
        <v>6911.39</v>
      </c>
      <c r="F3591" s="241" t="s">
        <v>30</v>
      </c>
      <c r="G3591" s="242" t="s">
        <v>58</v>
      </c>
      <c r="H3591" s="243" t="s">
        <v>20</v>
      </c>
      <c r="I3591" s="13">
        <v>12</v>
      </c>
      <c r="J3591" s="14">
        <v>2015</v>
      </c>
      <c r="K3591" s="246" t="s">
        <v>26</v>
      </c>
      <c r="L3591" s="247" t="s">
        <v>54</v>
      </c>
      <c r="M3591" s="249" t="s">
        <v>279</v>
      </c>
      <c r="N3591" s="15" t="s">
        <v>28</v>
      </c>
      <c r="O3591" s="15" t="s">
        <v>29</v>
      </c>
      <c r="P3591" s="46" t="s">
        <v>163</v>
      </c>
      <c r="Q3591" s="46" t="s">
        <v>58</v>
      </c>
    </row>
    <row r="3592" spans="1:17" hidden="1">
      <c r="A3592" s="12">
        <v>42348</v>
      </c>
      <c r="B3592" t="s">
        <v>50</v>
      </c>
      <c r="C3592" s="1">
        <v>-30</v>
      </c>
      <c r="D3592" s="1">
        <v>8645.65</v>
      </c>
      <c r="E3592" s="42">
        <v>30</v>
      </c>
      <c r="F3592" s="241" t="s">
        <v>30</v>
      </c>
      <c r="G3592" s="242" t="s">
        <v>58</v>
      </c>
      <c r="H3592" s="243" t="s">
        <v>20</v>
      </c>
      <c r="I3592" s="13">
        <v>12</v>
      </c>
      <c r="J3592" s="14">
        <v>2015</v>
      </c>
      <c r="K3592" s="246" t="s">
        <v>53</v>
      </c>
      <c r="L3592" s="247" t="s">
        <v>52</v>
      </c>
      <c r="M3592" s="247" t="s">
        <v>23</v>
      </c>
      <c r="N3592" s="15" t="s">
        <v>28</v>
      </c>
      <c r="O3592" s="15" t="s">
        <v>29</v>
      </c>
      <c r="P3592" s="46" t="s">
        <v>161</v>
      </c>
      <c r="Q3592" s="46" t="s">
        <v>58</v>
      </c>
    </row>
    <row r="3593" spans="1:17" hidden="1">
      <c r="A3593" s="12">
        <v>42348</v>
      </c>
      <c r="B3593" t="s">
        <v>50</v>
      </c>
      <c r="C3593" s="1">
        <v>-16</v>
      </c>
      <c r="D3593" s="1">
        <v>8629.65</v>
      </c>
      <c r="E3593" s="42">
        <v>16</v>
      </c>
      <c r="F3593" s="241" t="s">
        <v>30</v>
      </c>
      <c r="G3593" s="242" t="s">
        <v>58</v>
      </c>
      <c r="H3593" s="243" t="s">
        <v>20</v>
      </c>
      <c r="I3593" s="13">
        <v>12</v>
      </c>
      <c r="J3593" s="14">
        <v>2015</v>
      </c>
      <c r="K3593" s="246" t="s">
        <v>53</v>
      </c>
      <c r="L3593" s="247" t="s">
        <v>52</v>
      </c>
      <c r="M3593" s="247" t="s">
        <v>23</v>
      </c>
      <c r="N3593" s="15" t="s">
        <v>28</v>
      </c>
      <c r="O3593" s="15" t="s">
        <v>29</v>
      </c>
      <c r="P3593" s="46" t="s">
        <v>161</v>
      </c>
      <c r="Q3593" s="46" t="s">
        <v>58</v>
      </c>
    </row>
    <row r="3594" spans="1:17" hidden="1">
      <c r="A3594" s="12">
        <v>42349</v>
      </c>
      <c r="B3594" t="s">
        <v>4330</v>
      </c>
      <c r="C3594" s="1">
        <v>173.51</v>
      </c>
      <c r="D3594" s="1">
        <v>8803.16</v>
      </c>
      <c r="E3594" s="42">
        <v>-173.51</v>
      </c>
      <c r="F3594" s="241" t="s">
        <v>18</v>
      </c>
      <c r="G3594" s="242" t="s">
        <v>58</v>
      </c>
      <c r="H3594" s="243" t="s">
        <v>20</v>
      </c>
      <c r="I3594" s="13">
        <v>12</v>
      </c>
      <c r="J3594" s="14">
        <v>2015</v>
      </c>
      <c r="K3594" s="244" t="s">
        <v>26</v>
      </c>
      <c r="L3594" s="245" t="s">
        <v>27</v>
      </c>
      <c r="M3594" s="245" t="s">
        <v>27</v>
      </c>
      <c r="N3594" s="15" t="s">
        <v>28</v>
      </c>
      <c r="O3594" s="15" t="s">
        <v>29</v>
      </c>
      <c r="P3594" s="46" t="s">
        <v>163</v>
      </c>
      <c r="Q3594" s="46" t="s">
        <v>58</v>
      </c>
    </row>
    <row r="3595" spans="1:17" hidden="1">
      <c r="A3595" s="12">
        <v>42349</v>
      </c>
      <c r="B3595" t="s">
        <v>4420</v>
      </c>
      <c r="C3595" s="1">
        <v>-500</v>
      </c>
      <c r="D3595" s="1">
        <v>8303.16</v>
      </c>
      <c r="E3595" s="42">
        <v>500</v>
      </c>
      <c r="F3595" s="241" t="s">
        <v>30</v>
      </c>
      <c r="G3595" s="242" t="s">
        <v>58</v>
      </c>
      <c r="H3595" s="243" t="s">
        <v>20</v>
      </c>
      <c r="I3595" s="13">
        <v>12</v>
      </c>
      <c r="J3595" s="14">
        <v>2015</v>
      </c>
      <c r="K3595" s="244" t="s">
        <v>19</v>
      </c>
      <c r="L3595" s="245" t="s">
        <v>59</v>
      </c>
      <c r="M3595" s="245" t="s">
        <v>23</v>
      </c>
      <c r="N3595" s="15" t="s">
        <v>20</v>
      </c>
      <c r="O3595" s="15" t="s">
        <v>24</v>
      </c>
      <c r="P3595" s="46" t="s">
        <v>60</v>
      </c>
      <c r="Q3595" s="46" t="s">
        <v>58</v>
      </c>
    </row>
    <row r="3596" spans="1:17" hidden="1">
      <c r="A3596" s="12">
        <v>42349</v>
      </c>
      <c r="B3596" t="s">
        <v>50</v>
      </c>
      <c r="C3596" s="1">
        <v>-16</v>
      </c>
      <c r="D3596" s="1">
        <v>8287.16</v>
      </c>
      <c r="E3596" s="42">
        <v>16</v>
      </c>
      <c r="F3596" s="241" t="s">
        <v>30</v>
      </c>
      <c r="G3596" s="242" t="s">
        <v>58</v>
      </c>
      <c r="H3596" s="243" t="s">
        <v>20</v>
      </c>
      <c r="I3596" s="13">
        <v>12</v>
      </c>
      <c r="J3596" s="14">
        <v>2015</v>
      </c>
      <c r="K3596" s="246" t="s">
        <v>53</v>
      </c>
      <c r="L3596" s="247" t="s">
        <v>52</v>
      </c>
      <c r="M3596" s="247" t="s">
        <v>23</v>
      </c>
      <c r="N3596" s="15" t="s">
        <v>28</v>
      </c>
      <c r="O3596" s="15" t="s">
        <v>29</v>
      </c>
      <c r="P3596" s="46" t="s">
        <v>161</v>
      </c>
      <c r="Q3596" s="46" t="s">
        <v>58</v>
      </c>
    </row>
    <row r="3597" spans="1:17" hidden="1">
      <c r="A3597" s="12">
        <v>42352</v>
      </c>
      <c r="B3597" t="s">
        <v>4421</v>
      </c>
      <c r="C3597" s="1">
        <v>1028.8399999999999</v>
      </c>
      <c r="D3597" s="1">
        <v>9316</v>
      </c>
      <c r="E3597" s="42">
        <v>-1028.8399999999999</v>
      </c>
      <c r="F3597" s="241" t="s">
        <v>18</v>
      </c>
      <c r="G3597" s="242" t="s">
        <v>58</v>
      </c>
      <c r="H3597" s="243" t="s">
        <v>20</v>
      </c>
      <c r="I3597" s="13">
        <v>12</v>
      </c>
      <c r="J3597" s="14">
        <v>2015</v>
      </c>
      <c r="K3597" s="244" t="s">
        <v>21</v>
      </c>
      <c r="L3597" s="245" t="s">
        <v>22</v>
      </c>
      <c r="M3597" s="245" t="s">
        <v>23</v>
      </c>
      <c r="N3597" s="15" t="s">
        <v>20</v>
      </c>
      <c r="O3597" s="15" t="s">
        <v>24</v>
      </c>
      <c r="P3597" s="46" t="s">
        <v>171</v>
      </c>
      <c r="Q3597" s="46" t="s">
        <v>58</v>
      </c>
    </row>
    <row r="3598" spans="1:17" hidden="1">
      <c r="A3598" s="12">
        <v>42352</v>
      </c>
      <c r="B3598" t="s">
        <v>4330</v>
      </c>
      <c r="C3598" s="1">
        <v>838.32</v>
      </c>
      <c r="D3598" s="1">
        <v>10154.32</v>
      </c>
      <c r="E3598" s="42">
        <v>-838.32</v>
      </c>
      <c r="F3598" s="241" t="s">
        <v>18</v>
      </c>
      <c r="G3598" s="242" t="s">
        <v>58</v>
      </c>
      <c r="H3598" s="243" t="s">
        <v>20</v>
      </c>
      <c r="I3598" s="13">
        <v>12</v>
      </c>
      <c r="J3598" s="14">
        <v>2015</v>
      </c>
      <c r="K3598" s="244" t="s">
        <v>26</v>
      </c>
      <c r="L3598" s="245" t="s">
        <v>27</v>
      </c>
      <c r="M3598" s="245" t="s">
        <v>27</v>
      </c>
      <c r="N3598" s="15" t="s">
        <v>28</v>
      </c>
      <c r="O3598" s="15" t="s">
        <v>29</v>
      </c>
      <c r="P3598" s="46" t="s">
        <v>163</v>
      </c>
      <c r="Q3598" s="46" t="s">
        <v>58</v>
      </c>
    </row>
    <row r="3599" spans="1:17" hidden="1">
      <c r="A3599" s="12">
        <v>42352</v>
      </c>
      <c r="B3599" t="s">
        <v>4330</v>
      </c>
      <c r="C3599" s="1">
        <v>596.47</v>
      </c>
      <c r="D3599" s="1">
        <v>10750.79</v>
      </c>
      <c r="E3599" s="42">
        <v>-596.47</v>
      </c>
      <c r="F3599" s="241" t="s">
        <v>18</v>
      </c>
      <c r="G3599" s="242" t="s">
        <v>58</v>
      </c>
      <c r="H3599" s="243" t="s">
        <v>20</v>
      </c>
      <c r="I3599" s="13">
        <v>12</v>
      </c>
      <c r="J3599" s="14">
        <v>2015</v>
      </c>
      <c r="K3599" s="244" t="s">
        <v>26</v>
      </c>
      <c r="L3599" s="245" t="s">
        <v>27</v>
      </c>
      <c r="M3599" s="245" t="s">
        <v>27</v>
      </c>
      <c r="N3599" s="15" t="s">
        <v>28</v>
      </c>
      <c r="O3599" s="15" t="s">
        <v>29</v>
      </c>
      <c r="P3599" s="46" t="s">
        <v>163</v>
      </c>
      <c r="Q3599" s="46" t="s">
        <v>58</v>
      </c>
    </row>
    <row r="3600" spans="1:17" hidden="1">
      <c r="A3600" s="12">
        <v>42352</v>
      </c>
      <c r="B3600" t="s">
        <v>4422</v>
      </c>
      <c r="C3600" s="1">
        <v>253.74</v>
      </c>
      <c r="D3600" s="1">
        <v>11004.53</v>
      </c>
      <c r="E3600" s="42">
        <v>-253.74</v>
      </c>
      <c r="F3600" s="241" t="s">
        <v>18</v>
      </c>
      <c r="G3600" s="242" t="s">
        <v>58</v>
      </c>
      <c r="H3600" s="243" t="s">
        <v>20</v>
      </c>
      <c r="I3600" s="13">
        <v>12</v>
      </c>
      <c r="J3600" s="14">
        <v>2015</v>
      </c>
      <c r="K3600" s="246" t="s">
        <v>26</v>
      </c>
      <c r="L3600" s="247" t="s">
        <v>166</v>
      </c>
      <c r="M3600" s="247" t="s">
        <v>266</v>
      </c>
      <c r="N3600" s="15" t="s">
        <v>28</v>
      </c>
      <c r="O3600" s="15" t="s">
        <v>29</v>
      </c>
      <c r="P3600" s="46" t="s">
        <v>163</v>
      </c>
      <c r="Q3600" s="46" t="s">
        <v>58</v>
      </c>
    </row>
    <row r="3601" spans="1:17" hidden="1">
      <c r="A3601" s="12">
        <v>42352</v>
      </c>
      <c r="B3601" t="s">
        <v>4423</v>
      </c>
      <c r="C3601" s="1">
        <v>174.42</v>
      </c>
      <c r="D3601" s="1">
        <v>11178.95</v>
      </c>
      <c r="E3601" s="42">
        <v>-174.42</v>
      </c>
      <c r="F3601" s="241" t="s">
        <v>18</v>
      </c>
      <c r="G3601" s="242" t="s">
        <v>58</v>
      </c>
      <c r="H3601" s="243" t="s">
        <v>20</v>
      </c>
      <c r="I3601" s="13">
        <v>12</v>
      </c>
      <c r="J3601" s="14">
        <v>2015</v>
      </c>
      <c r="K3601" s="246" t="s">
        <v>26</v>
      </c>
      <c r="L3601" s="247" t="s">
        <v>162</v>
      </c>
      <c r="M3601" s="247" t="s">
        <v>264</v>
      </c>
      <c r="N3601" s="15" t="s">
        <v>28</v>
      </c>
      <c r="O3601" s="15" t="s">
        <v>29</v>
      </c>
      <c r="P3601" s="46" t="s">
        <v>163</v>
      </c>
      <c r="Q3601" s="46" t="s">
        <v>58</v>
      </c>
    </row>
    <row r="3602" spans="1:17" hidden="1">
      <c r="A3602" s="12">
        <v>42352</v>
      </c>
      <c r="B3602" t="s">
        <v>4330</v>
      </c>
      <c r="C3602" s="1">
        <v>69.900000000000006</v>
      </c>
      <c r="D3602" s="1">
        <v>11248.85</v>
      </c>
      <c r="E3602" s="42">
        <v>-69.900000000000006</v>
      </c>
      <c r="F3602" s="241" t="s">
        <v>18</v>
      </c>
      <c r="G3602" s="242" t="s">
        <v>58</v>
      </c>
      <c r="H3602" s="243" t="s">
        <v>20</v>
      </c>
      <c r="I3602" s="13">
        <v>12</v>
      </c>
      <c r="J3602" s="14">
        <v>2015</v>
      </c>
      <c r="K3602" s="244" t="s">
        <v>26</v>
      </c>
      <c r="L3602" s="245" t="s">
        <v>27</v>
      </c>
      <c r="M3602" s="245" t="s">
        <v>27</v>
      </c>
      <c r="N3602" s="15" t="s">
        <v>28</v>
      </c>
      <c r="O3602" s="15" t="s">
        <v>29</v>
      </c>
      <c r="P3602" s="46" t="s">
        <v>163</v>
      </c>
      <c r="Q3602" s="46" t="s">
        <v>58</v>
      </c>
    </row>
    <row r="3603" spans="1:17" hidden="1">
      <c r="A3603" s="12">
        <v>42352</v>
      </c>
      <c r="B3603" t="s">
        <v>4424</v>
      </c>
      <c r="C3603" s="1">
        <v>-453.75</v>
      </c>
      <c r="D3603" s="1">
        <v>10795.1</v>
      </c>
      <c r="E3603" s="42">
        <v>453.75</v>
      </c>
      <c r="F3603" s="241" t="s">
        <v>30</v>
      </c>
      <c r="G3603" s="242" t="s">
        <v>58</v>
      </c>
      <c r="H3603" s="243" t="s">
        <v>20</v>
      </c>
      <c r="I3603" s="13">
        <v>12</v>
      </c>
      <c r="J3603" s="14">
        <v>2015</v>
      </c>
      <c r="K3603" s="244" t="s">
        <v>175</v>
      </c>
      <c r="L3603" s="245" t="s">
        <v>3883</v>
      </c>
      <c r="M3603" s="245" t="s">
        <v>296</v>
      </c>
      <c r="N3603" s="15" t="s">
        <v>28</v>
      </c>
      <c r="O3603" s="15" t="s">
        <v>29</v>
      </c>
      <c r="P3603" s="46" t="s">
        <v>161</v>
      </c>
      <c r="Q3603" s="46" t="s">
        <v>58</v>
      </c>
    </row>
    <row r="3604" spans="1:17" hidden="1">
      <c r="A3604" s="12">
        <v>42353</v>
      </c>
      <c r="B3604" t="s">
        <v>4425</v>
      </c>
      <c r="C3604" s="1">
        <v>8900</v>
      </c>
      <c r="D3604" s="1">
        <v>19695.099999999999</v>
      </c>
      <c r="E3604" s="42">
        <v>-8900</v>
      </c>
      <c r="F3604" s="241" t="s">
        <v>18</v>
      </c>
      <c r="G3604" s="242" t="s">
        <v>58</v>
      </c>
      <c r="H3604" s="243" t="s">
        <v>20</v>
      </c>
      <c r="I3604" s="13">
        <v>12</v>
      </c>
      <c r="J3604" s="14">
        <v>2015</v>
      </c>
      <c r="K3604" s="246" t="s">
        <v>26</v>
      </c>
      <c r="L3604" s="247" t="s">
        <v>54</v>
      </c>
      <c r="M3604" s="249" t="s">
        <v>279</v>
      </c>
      <c r="N3604" s="15" t="s">
        <v>28</v>
      </c>
      <c r="O3604" s="15" t="s">
        <v>29</v>
      </c>
      <c r="P3604" s="46" t="s">
        <v>163</v>
      </c>
      <c r="Q3604" s="46" t="s">
        <v>58</v>
      </c>
    </row>
    <row r="3605" spans="1:17" hidden="1">
      <c r="A3605" s="12">
        <v>42353</v>
      </c>
      <c r="B3605" t="s">
        <v>4330</v>
      </c>
      <c r="C3605" s="1">
        <v>907.99</v>
      </c>
      <c r="D3605" s="1">
        <v>20603.09</v>
      </c>
      <c r="E3605" s="42">
        <v>-907.99</v>
      </c>
      <c r="F3605" s="241" t="s">
        <v>18</v>
      </c>
      <c r="G3605" s="242" t="s">
        <v>58</v>
      </c>
      <c r="H3605" s="243" t="s">
        <v>20</v>
      </c>
      <c r="I3605" s="13">
        <v>12</v>
      </c>
      <c r="J3605" s="14">
        <v>2015</v>
      </c>
      <c r="K3605" s="244" t="s">
        <v>26</v>
      </c>
      <c r="L3605" s="245" t="s">
        <v>27</v>
      </c>
      <c r="M3605" s="245" t="s">
        <v>27</v>
      </c>
      <c r="N3605" s="15" t="s">
        <v>28</v>
      </c>
      <c r="O3605" s="15" t="s">
        <v>29</v>
      </c>
      <c r="P3605" s="46" t="s">
        <v>163</v>
      </c>
      <c r="Q3605" s="46" t="s">
        <v>58</v>
      </c>
    </row>
    <row r="3606" spans="1:17" hidden="1">
      <c r="A3606" s="12">
        <v>42353</v>
      </c>
      <c r="B3606" t="s">
        <v>4426</v>
      </c>
      <c r="C3606" s="1">
        <v>485.16</v>
      </c>
      <c r="D3606" s="1">
        <v>21088.25</v>
      </c>
      <c r="E3606" s="42">
        <v>-485.16</v>
      </c>
      <c r="F3606" s="241" t="s">
        <v>18</v>
      </c>
      <c r="G3606" s="242" t="s">
        <v>58</v>
      </c>
      <c r="H3606" s="243" t="s">
        <v>20</v>
      </c>
      <c r="I3606" s="13">
        <v>12</v>
      </c>
      <c r="J3606" s="14">
        <v>2015</v>
      </c>
      <c r="K3606" s="244" t="s">
        <v>21</v>
      </c>
      <c r="L3606" s="245" t="s">
        <v>22</v>
      </c>
      <c r="M3606" s="245" t="s">
        <v>23</v>
      </c>
      <c r="N3606" s="15" t="s">
        <v>20</v>
      </c>
      <c r="O3606" s="15" t="s">
        <v>24</v>
      </c>
      <c r="P3606" s="46" t="s">
        <v>171</v>
      </c>
      <c r="Q3606" s="46" t="s">
        <v>58</v>
      </c>
    </row>
    <row r="3607" spans="1:17" hidden="1">
      <c r="A3607" s="12">
        <v>42353</v>
      </c>
      <c r="B3607" t="s">
        <v>4427</v>
      </c>
      <c r="C3607" s="1">
        <v>250</v>
      </c>
      <c r="D3607" s="1">
        <v>21338.25</v>
      </c>
      <c r="E3607" s="42">
        <v>-250</v>
      </c>
      <c r="F3607" s="241" t="s">
        <v>18</v>
      </c>
      <c r="G3607" s="242" t="s">
        <v>58</v>
      </c>
      <c r="H3607" s="243" t="s">
        <v>20</v>
      </c>
      <c r="I3607" s="13">
        <v>12</v>
      </c>
      <c r="J3607" s="14">
        <v>2015</v>
      </c>
      <c r="K3607" s="244" t="s">
        <v>146</v>
      </c>
      <c r="L3607" s="245" t="s">
        <v>4428</v>
      </c>
      <c r="M3607" s="245" t="s">
        <v>80</v>
      </c>
      <c r="N3607" s="15" t="s">
        <v>28</v>
      </c>
      <c r="O3607" s="15" t="s">
        <v>29</v>
      </c>
      <c r="P3607" s="46" t="s">
        <v>163</v>
      </c>
      <c r="Q3607" s="46" t="s">
        <v>58</v>
      </c>
    </row>
    <row r="3608" spans="1:17" hidden="1">
      <c r="A3608" s="12">
        <v>42353</v>
      </c>
      <c r="B3608" t="s">
        <v>3627</v>
      </c>
      <c r="C3608" s="1">
        <v>120</v>
      </c>
      <c r="D3608" s="1">
        <v>21458.25</v>
      </c>
      <c r="E3608" s="42">
        <v>-120</v>
      </c>
      <c r="F3608" s="241" t="s">
        <v>18</v>
      </c>
      <c r="G3608" s="242" t="s">
        <v>58</v>
      </c>
      <c r="H3608" s="243" t="s">
        <v>20</v>
      </c>
      <c r="I3608" s="13">
        <v>12</v>
      </c>
      <c r="J3608" s="14">
        <v>2015</v>
      </c>
      <c r="K3608" s="244" t="s">
        <v>146</v>
      </c>
      <c r="L3608" s="245" t="s">
        <v>3627</v>
      </c>
      <c r="M3608" s="245" t="s">
        <v>80</v>
      </c>
      <c r="N3608" s="15" t="s">
        <v>28</v>
      </c>
      <c r="O3608" s="15" t="s">
        <v>29</v>
      </c>
      <c r="P3608" s="46" t="s">
        <v>163</v>
      </c>
      <c r="Q3608" s="46" t="s">
        <v>58</v>
      </c>
    </row>
    <row r="3609" spans="1:17" hidden="1">
      <c r="A3609" s="12">
        <v>42353</v>
      </c>
      <c r="B3609" t="s">
        <v>3627</v>
      </c>
      <c r="C3609" s="1">
        <v>62</v>
      </c>
      <c r="D3609" s="1">
        <v>21520.25</v>
      </c>
      <c r="E3609" s="42">
        <v>-62</v>
      </c>
      <c r="F3609" s="241" t="s">
        <v>18</v>
      </c>
      <c r="G3609" s="242" t="s">
        <v>58</v>
      </c>
      <c r="H3609" s="243" t="s">
        <v>20</v>
      </c>
      <c r="I3609" s="13">
        <v>12</v>
      </c>
      <c r="J3609" s="14">
        <v>2015</v>
      </c>
      <c r="K3609" s="244" t="s">
        <v>146</v>
      </c>
      <c r="L3609" s="245" t="s">
        <v>3627</v>
      </c>
      <c r="M3609" s="245" t="s">
        <v>80</v>
      </c>
      <c r="N3609" s="15" t="s">
        <v>28</v>
      </c>
      <c r="O3609" s="15" t="s">
        <v>29</v>
      </c>
      <c r="P3609" s="46" t="s">
        <v>163</v>
      </c>
      <c r="Q3609" s="46" t="s">
        <v>58</v>
      </c>
    </row>
    <row r="3610" spans="1:17" hidden="1">
      <c r="A3610" s="12">
        <v>42353</v>
      </c>
      <c r="B3610" t="s">
        <v>4429</v>
      </c>
      <c r="C3610" s="1">
        <v>-2000</v>
      </c>
      <c r="D3610" s="1">
        <v>19520.25</v>
      </c>
      <c r="E3610" s="42">
        <v>2000</v>
      </c>
      <c r="F3610" s="241" t="s">
        <v>30</v>
      </c>
      <c r="G3610" s="242" t="s">
        <v>58</v>
      </c>
      <c r="H3610" s="243" t="s">
        <v>20</v>
      </c>
      <c r="I3610" s="13">
        <v>12</v>
      </c>
      <c r="J3610" s="14">
        <v>2015</v>
      </c>
      <c r="K3610" s="246" t="s">
        <v>158</v>
      </c>
      <c r="L3610" s="247" t="s">
        <v>59</v>
      </c>
      <c r="M3610" s="247" t="s">
        <v>23</v>
      </c>
      <c r="N3610" s="15" t="s">
        <v>20</v>
      </c>
      <c r="O3610" s="15" t="s">
        <v>24</v>
      </c>
      <c r="P3610" s="46" t="s">
        <v>168</v>
      </c>
      <c r="Q3610" s="46" t="s">
        <v>58</v>
      </c>
    </row>
    <row r="3611" spans="1:17" hidden="1">
      <c r="A3611" s="12">
        <v>42353</v>
      </c>
      <c r="B3611" t="s">
        <v>4430</v>
      </c>
      <c r="C3611" s="1">
        <v>-3000</v>
      </c>
      <c r="D3611" s="1">
        <v>16520.25</v>
      </c>
      <c r="E3611" s="42">
        <v>3000</v>
      </c>
      <c r="F3611" s="241" t="s">
        <v>30</v>
      </c>
      <c r="G3611" s="242" t="s">
        <v>58</v>
      </c>
      <c r="H3611" s="243" t="s">
        <v>20</v>
      </c>
      <c r="I3611" s="13">
        <v>12</v>
      </c>
      <c r="J3611" s="14">
        <v>2015</v>
      </c>
      <c r="K3611" s="246" t="s">
        <v>100</v>
      </c>
      <c r="L3611" s="245" t="s">
        <v>101</v>
      </c>
      <c r="M3611" s="247" t="s">
        <v>23</v>
      </c>
      <c r="N3611" s="15" t="s">
        <v>28</v>
      </c>
      <c r="O3611" s="15" t="s">
        <v>24</v>
      </c>
      <c r="P3611" s="46" t="s">
        <v>2191</v>
      </c>
      <c r="Q3611" s="46" t="s">
        <v>58</v>
      </c>
    </row>
    <row r="3612" spans="1:17" hidden="1">
      <c r="A3612" s="12">
        <v>42353</v>
      </c>
      <c r="B3612" t="s">
        <v>4431</v>
      </c>
      <c r="C3612" s="1">
        <v>-441.02</v>
      </c>
      <c r="D3612" s="1">
        <v>16079.23</v>
      </c>
      <c r="E3612" s="42">
        <v>441.02</v>
      </c>
      <c r="F3612" s="241" t="s">
        <v>30</v>
      </c>
      <c r="G3612" s="242" t="s">
        <v>58</v>
      </c>
      <c r="H3612" s="243" t="s">
        <v>20</v>
      </c>
      <c r="I3612" s="13">
        <v>12</v>
      </c>
      <c r="J3612" s="14">
        <v>2015</v>
      </c>
      <c r="K3612" s="244" t="s">
        <v>70</v>
      </c>
      <c r="L3612" s="245" t="s">
        <v>71</v>
      </c>
      <c r="M3612" s="245" t="s">
        <v>36</v>
      </c>
      <c r="N3612" s="15" t="s">
        <v>28</v>
      </c>
      <c r="O3612" s="15" t="s">
        <v>29</v>
      </c>
      <c r="P3612" s="46" t="s">
        <v>161</v>
      </c>
      <c r="Q3612" s="46" t="s">
        <v>58</v>
      </c>
    </row>
    <row r="3613" spans="1:17" hidden="1">
      <c r="A3613" s="12">
        <v>42353</v>
      </c>
      <c r="B3613" t="s">
        <v>4432</v>
      </c>
      <c r="C3613" s="1">
        <v>-424.24</v>
      </c>
      <c r="D3613" s="1">
        <v>15654.99</v>
      </c>
      <c r="E3613" s="42">
        <v>424.24</v>
      </c>
      <c r="F3613" s="241" t="s">
        <v>30</v>
      </c>
      <c r="G3613" s="242" t="s">
        <v>58</v>
      </c>
      <c r="H3613" s="243" t="s">
        <v>20</v>
      </c>
      <c r="I3613" s="13">
        <v>12</v>
      </c>
      <c r="J3613" s="14">
        <v>2015</v>
      </c>
      <c r="K3613" s="244" t="s">
        <v>70</v>
      </c>
      <c r="L3613" s="245" t="s">
        <v>3876</v>
      </c>
      <c r="M3613" s="245" t="s">
        <v>199</v>
      </c>
      <c r="N3613" s="15" t="s">
        <v>28</v>
      </c>
      <c r="O3613" s="15" t="s">
        <v>29</v>
      </c>
      <c r="P3613" s="46" t="s">
        <v>161</v>
      </c>
      <c r="Q3613" s="46" t="s">
        <v>58</v>
      </c>
    </row>
    <row r="3614" spans="1:17" hidden="1">
      <c r="A3614" s="12">
        <v>42353</v>
      </c>
      <c r="B3614" t="s">
        <v>4433</v>
      </c>
      <c r="C3614" s="1">
        <v>-375.89</v>
      </c>
      <c r="D3614" s="1">
        <v>15279.1</v>
      </c>
      <c r="E3614" s="42">
        <v>375.89</v>
      </c>
      <c r="F3614" s="241" t="s">
        <v>30</v>
      </c>
      <c r="G3614" s="242" t="s">
        <v>58</v>
      </c>
      <c r="H3614" s="243" t="s">
        <v>20</v>
      </c>
      <c r="I3614" s="13">
        <v>12</v>
      </c>
      <c r="J3614" s="14">
        <v>2015</v>
      </c>
      <c r="K3614" s="244" t="s">
        <v>70</v>
      </c>
      <c r="L3614" s="245" t="s">
        <v>177</v>
      </c>
      <c r="M3614" s="245" t="s">
        <v>36</v>
      </c>
      <c r="N3614" s="15" t="s">
        <v>28</v>
      </c>
      <c r="O3614" s="15" t="s">
        <v>29</v>
      </c>
      <c r="P3614" s="46" t="s">
        <v>161</v>
      </c>
      <c r="Q3614" s="46" t="s">
        <v>58</v>
      </c>
    </row>
    <row r="3615" spans="1:17" hidden="1">
      <c r="A3615" s="12">
        <v>42354</v>
      </c>
      <c r="B3615" t="s">
        <v>4434</v>
      </c>
      <c r="C3615" s="1">
        <v>2866.56</v>
      </c>
      <c r="D3615" s="1">
        <v>18145.66</v>
      </c>
      <c r="E3615" s="42">
        <v>-2866.56</v>
      </c>
      <c r="F3615" s="241" t="s">
        <v>18</v>
      </c>
      <c r="G3615" s="242" t="s">
        <v>58</v>
      </c>
      <c r="H3615" s="243" t="s">
        <v>20</v>
      </c>
      <c r="I3615" s="13">
        <v>12</v>
      </c>
      <c r="J3615" s="14">
        <v>2015</v>
      </c>
      <c r="K3615" s="246" t="s">
        <v>26</v>
      </c>
      <c r="L3615" s="247" t="s">
        <v>164</v>
      </c>
      <c r="M3615" s="247" t="s">
        <v>272</v>
      </c>
      <c r="N3615" s="15" t="s">
        <v>28</v>
      </c>
      <c r="O3615" s="15" t="s">
        <v>29</v>
      </c>
      <c r="P3615" s="46" t="s">
        <v>163</v>
      </c>
      <c r="Q3615" s="46" t="s">
        <v>58</v>
      </c>
    </row>
    <row r="3616" spans="1:17" hidden="1">
      <c r="A3616" s="12">
        <v>42354</v>
      </c>
      <c r="B3616" t="s">
        <v>4435</v>
      </c>
      <c r="C3616" s="1">
        <v>2666.62</v>
      </c>
      <c r="D3616" s="1">
        <v>20812.28</v>
      </c>
      <c r="E3616" s="42">
        <v>-2666.62</v>
      </c>
      <c r="F3616" s="241" t="s">
        <v>18</v>
      </c>
      <c r="G3616" s="242" t="s">
        <v>58</v>
      </c>
      <c r="H3616" s="243" t="s">
        <v>20</v>
      </c>
      <c r="I3616" s="13">
        <v>12</v>
      </c>
      <c r="J3616" s="14">
        <v>2015</v>
      </c>
      <c r="K3616" s="246" t="s">
        <v>26</v>
      </c>
      <c r="L3616" s="247" t="s">
        <v>54</v>
      </c>
      <c r="M3616" s="249" t="s">
        <v>279</v>
      </c>
      <c r="N3616" s="15" t="s">
        <v>28</v>
      </c>
      <c r="O3616" s="15" t="s">
        <v>29</v>
      </c>
      <c r="P3616" s="46" t="s">
        <v>163</v>
      </c>
      <c r="Q3616" s="46" t="s">
        <v>58</v>
      </c>
    </row>
    <row r="3617" spans="1:17" hidden="1">
      <c r="A3617" s="12">
        <v>42354</v>
      </c>
      <c r="B3617" t="s">
        <v>4330</v>
      </c>
      <c r="C3617" s="1">
        <v>833.45</v>
      </c>
      <c r="D3617" s="1">
        <v>21645.73</v>
      </c>
      <c r="E3617" s="42">
        <v>-833.45</v>
      </c>
      <c r="F3617" s="241" t="s">
        <v>18</v>
      </c>
      <c r="G3617" s="242" t="s">
        <v>58</v>
      </c>
      <c r="H3617" s="243" t="s">
        <v>20</v>
      </c>
      <c r="I3617" s="13">
        <v>12</v>
      </c>
      <c r="J3617" s="14">
        <v>2015</v>
      </c>
      <c r="K3617" s="244" t="s">
        <v>26</v>
      </c>
      <c r="L3617" s="245" t="s">
        <v>27</v>
      </c>
      <c r="M3617" s="245" t="s">
        <v>27</v>
      </c>
      <c r="N3617" s="15" t="s">
        <v>28</v>
      </c>
      <c r="O3617" s="15" t="s">
        <v>29</v>
      </c>
      <c r="P3617" s="46" t="s">
        <v>163</v>
      </c>
      <c r="Q3617" s="46" t="s">
        <v>58</v>
      </c>
    </row>
    <row r="3618" spans="1:17" hidden="1">
      <c r="A3618" s="12">
        <v>42354</v>
      </c>
      <c r="B3618" t="s">
        <v>4436</v>
      </c>
      <c r="C3618" s="1">
        <v>-437.28</v>
      </c>
      <c r="D3618" s="1">
        <v>21208.45</v>
      </c>
      <c r="E3618" s="42">
        <v>437.28</v>
      </c>
      <c r="F3618" s="241" t="s">
        <v>30</v>
      </c>
      <c r="G3618" s="242" t="s">
        <v>58</v>
      </c>
      <c r="H3618" s="243" t="s">
        <v>20</v>
      </c>
      <c r="I3618" s="13">
        <v>12</v>
      </c>
      <c r="J3618" s="14">
        <v>2015</v>
      </c>
      <c r="K3618" s="244" t="s">
        <v>197</v>
      </c>
      <c r="L3618" s="245" t="s">
        <v>200</v>
      </c>
      <c r="M3618" s="245" t="s">
        <v>281</v>
      </c>
      <c r="N3618" s="15" t="s">
        <v>28</v>
      </c>
      <c r="O3618" s="15" t="s">
        <v>29</v>
      </c>
      <c r="P3618" s="46" t="s">
        <v>161</v>
      </c>
      <c r="Q3618" s="46" t="s">
        <v>58</v>
      </c>
    </row>
    <row r="3619" spans="1:17" hidden="1">
      <c r="A3619" s="12">
        <v>42354</v>
      </c>
      <c r="B3619" t="s">
        <v>4437</v>
      </c>
      <c r="C3619" s="1">
        <v>-663.34</v>
      </c>
      <c r="D3619" s="1">
        <v>20545.11</v>
      </c>
      <c r="E3619" s="42">
        <v>663.34</v>
      </c>
      <c r="F3619" s="241" t="s">
        <v>30</v>
      </c>
      <c r="G3619" s="242" t="s">
        <v>58</v>
      </c>
      <c r="H3619" s="243" t="s">
        <v>20</v>
      </c>
      <c r="I3619" s="13">
        <v>12</v>
      </c>
      <c r="J3619" s="14">
        <v>2015</v>
      </c>
      <c r="K3619" s="246" t="s">
        <v>158</v>
      </c>
      <c r="L3619" s="247" t="s">
        <v>59</v>
      </c>
      <c r="M3619" s="247" t="s">
        <v>23</v>
      </c>
      <c r="N3619" s="15" t="s">
        <v>20</v>
      </c>
      <c r="O3619" s="15" t="s">
        <v>24</v>
      </c>
      <c r="P3619" s="46" t="s">
        <v>168</v>
      </c>
      <c r="Q3619" s="46" t="s">
        <v>58</v>
      </c>
    </row>
    <row r="3620" spans="1:17" hidden="1">
      <c r="A3620" s="12">
        <v>42355</v>
      </c>
      <c r="B3620" t="s">
        <v>4438</v>
      </c>
      <c r="C3620" s="1">
        <v>440</v>
      </c>
      <c r="D3620" s="1">
        <v>20985.11</v>
      </c>
      <c r="E3620" s="42">
        <v>-440</v>
      </c>
      <c r="F3620" s="241" t="s">
        <v>18</v>
      </c>
      <c r="G3620" s="242" t="s">
        <v>58</v>
      </c>
      <c r="H3620" s="243" t="s">
        <v>20</v>
      </c>
      <c r="I3620" s="13">
        <v>12</v>
      </c>
      <c r="J3620" s="14">
        <v>2015</v>
      </c>
      <c r="K3620" s="244" t="s">
        <v>21</v>
      </c>
      <c r="L3620" s="245" t="s">
        <v>22</v>
      </c>
      <c r="M3620" s="245" t="s">
        <v>23</v>
      </c>
      <c r="N3620" s="15" t="s">
        <v>20</v>
      </c>
      <c r="O3620" s="15" t="s">
        <v>24</v>
      </c>
      <c r="P3620" s="46" t="s">
        <v>171</v>
      </c>
      <c r="Q3620" s="46" t="s">
        <v>58</v>
      </c>
    </row>
    <row r="3621" spans="1:17" hidden="1">
      <c r="A3621" s="12">
        <v>42355</v>
      </c>
      <c r="B3621" t="s">
        <v>4330</v>
      </c>
      <c r="C3621" s="1">
        <v>26.01</v>
      </c>
      <c r="D3621" s="1">
        <v>21011.119999999999</v>
      </c>
      <c r="E3621" s="42">
        <v>-26.01</v>
      </c>
      <c r="F3621" s="241" t="s">
        <v>18</v>
      </c>
      <c r="G3621" s="242" t="s">
        <v>58</v>
      </c>
      <c r="H3621" s="243" t="s">
        <v>20</v>
      </c>
      <c r="I3621" s="13">
        <v>12</v>
      </c>
      <c r="J3621" s="14">
        <v>2015</v>
      </c>
      <c r="K3621" s="244" t="s">
        <v>26</v>
      </c>
      <c r="L3621" s="245" t="s">
        <v>27</v>
      </c>
      <c r="M3621" s="245" t="s">
        <v>27</v>
      </c>
      <c r="N3621" s="15" t="s">
        <v>28</v>
      </c>
      <c r="O3621" s="15" t="s">
        <v>29</v>
      </c>
      <c r="P3621" s="46" t="s">
        <v>163</v>
      </c>
      <c r="Q3621" s="46" t="s">
        <v>58</v>
      </c>
    </row>
    <row r="3622" spans="1:17" hidden="1">
      <c r="A3622" s="12">
        <v>42355</v>
      </c>
      <c r="B3622" t="s">
        <v>3956</v>
      </c>
      <c r="C3622" s="1">
        <v>-10</v>
      </c>
      <c r="D3622" s="1">
        <v>21001.119999999999</v>
      </c>
      <c r="E3622" s="42">
        <v>10</v>
      </c>
      <c r="F3622" s="241" t="s">
        <v>30</v>
      </c>
      <c r="G3622" s="242" t="s">
        <v>58</v>
      </c>
      <c r="H3622" s="243" t="s">
        <v>20</v>
      </c>
      <c r="I3622" s="13">
        <v>12</v>
      </c>
      <c r="J3622" s="14">
        <v>2015</v>
      </c>
      <c r="K3622" s="244" t="s">
        <v>78</v>
      </c>
      <c r="L3622" s="245" t="s">
        <v>79</v>
      </c>
      <c r="M3622" s="245" t="s">
        <v>80</v>
      </c>
      <c r="N3622" s="15" t="s">
        <v>28</v>
      </c>
      <c r="O3622" s="15" t="s">
        <v>29</v>
      </c>
      <c r="P3622" s="46" t="s">
        <v>161</v>
      </c>
      <c r="Q3622" s="46" t="s">
        <v>58</v>
      </c>
    </row>
    <row r="3623" spans="1:17" hidden="1">
      <c r="A3623" s="12">
        <v>42356</v>
      </c>
      <c r="B3623" t="s">
        <v>4330</v>
      </c>
      <c r="C3623" s="1">
        <v>35.619999999999997</v>
      </c>
      <c r="D3623" s="1">
        <v>21036.74</v>
      </c>
      <c r="E3623" s="42">
        <v>-35.619999999999997</v>
      </c>
      <c r="F3623" s="241" t="s">
        <v>18</v>
      </c>
      <c r="G3623" s="242" t="s">
        <v>58</v>
      </c>
      <c r="H3623" s="243" t="s">
        <v>20</v>
      </c>
      <c r="I3623" s="13">
        <v>12</v>
      </c>
      <c r="J3623" s="14">
        <v>2015</v>
      </c>
      <c r="K3623" s="244" t="s">
        <v>26</v>
      </c>
      <c r="L3623" s="245" t="s">
        <v>27</v>
      </c>
      <c r="M3623" s="245" t="s">
        <v>27</v>
      </c>
      <c r="N3623" s="15" t="s">
        <v>28</v>
      </c>
      <c r="O3623" s="15" t="s">
        <v>29</v>
      </c>
      <c r="P3623" s="46" t="s">
        <v>163</v>
      </c>
      <c r="Q3623" s="46" t="s">
        <v>58</v>
      </c>
    </row>
    <row r="3624" spans="1:17" hidden="1">
      <c r="A3624" s="12">
        <v>42356</v>
      </c>
      <c r="B3624" t="s">
        <v>4439</v>
      </c>
      <c r="C3624" s="1">
        <v>-620</v>
      </c>
      <c r="D3624" s="1">
        <v>20416.740000000002</v>
      </c>
      <c r="E3624" s="42">
        <v>620</v>
      </c>
      <c r="F3624" s="241" t="s">
        <v>30</v>
      </c>
      <c r="G3624" s="242" t="s">
        <v>58</v>
      </c>
      <c r="H3624" s="243" t="s">
        <v>20</v>
      </c>
      <c r="I3624" s="13">
        <v>12</v>
      </c>
      <c r="J3624" s="14">
        <v>2015</v>
      </c>
      <c r="K3624" s="244" t="s">
        <v>106</v>
      </c>
      <c r="L3624" s="245" t="s">
        <v>52</v>
      </c>
      <c r="M3624" s="245" t="s">
        <v>23</v>
      </c>
      <c r="N3624" s="15" t="s">
        <v>20</v>
      </c>
      <c r="O3624" s="15" t="s">
        <v>24</v>
      </c>
      <c r="P3624" s="46" t="s">
        <v>172</v>
      </c>
      <c r="Q3624" s="46" t="s">
        <v>58</v>
      </c>
    </row>
    <row r="3625" spans="1:17" hidden="1">
      <c r="A3625" s="12">
        <v>42356</v>
      </c>
      <c r="B3625" t="s">
        <v>4440</v>
      </c>
      <c r="C3625" s="1">
        <v>-6040</v>
      </c>
      <c r="D3625" s="1">
        <v>14376.74</v>
      </c>
      <c r="E3625" s="42">
        <v>6040</v>
      </c>
      <c r="F3625" s="241" t="s">
        <v>30</v>
      </c>
      <c r="G3625" s="242" t="s">
        <v>58</v>
      </c>
      <c r="H3625" s="243" t="s">
        <v>20</v>
      </c>
      <c r="I3625" s="13">
        <v>12</v>
      </c>
      <c r="J3625" s="14">
        <v>2015</v>
      </c>
      <c r="K3625" s="246" t="s">
        <v>158</v>
      </c>
      <c r="L3625" s="247" t="s">
        <v>59</v>
      </c>
      <c r="M3625" s="247" t="s">
        <v>23</v>
      </c>
      <c r="N3625" s="15" t="s">
        <v>20</v>
      </c>
      <c r="O3625" s="15" t="s">
        <v>24</v>
      </c>
      <c r="P3625" s="46" t="s">
        <v>168</v>
      </c>
      <c r="Q3625" s="46" t="s">
        <v>58</v>
      </c>
    </row>
    <row r="3626" spans="1:17" hidden="1">
      <c r="A3626" s="12">
        <v>42359</v>
      </c>
      <c r="B3626" t="s">
        <v>4330</v>
      </c>
      <c r="C3626" s="1">
        <v>928.95</v>
      </c>
      <c r="D3626" s="1">
        <v>15305.69</v>
      </c>
      <c r="E3626" s="42">
        <v>-928.95</v>
      </c>
      <c r="F3626" s="241" t="s">
        <v>18</v>
      </c>
      <c r="G3626" s="242" t="s">
        <v>58</v>
      </c>
      <c r="H3626" s="243" t="s">
        <v>20</v>
      </c>
      <c r="I3626" s="13">
        <v>12</v>
      </c>
      <c r="J3626" s="14">
        <v>2015</v>
      </c>
      <c r="K3626" s="244" t="s">
        <v>26</v>
      </c>
      <c r="L3626" s="245" t="s">
        <v>27</v>
      </c>
      <c r="M3626" s="245" t="s">
        <v>27</v>
      </c>
      <c r="N3626" s="15" t="s">
        <v>28</v>
      </c>
      <c r="O3626" s="15" t="s">
        <v>29</v>
      </c>
      <c r="P3626" s="46" t="s">
        <v>163</v>
      </c>
      <c r="Q3626" s="46" t="s">
        <v>58</v>
      </c>
    </row>
    <row r="3627" spans="1:17" hidden="1">
      <c r="A3627" s="12">
        <v>42359</v>
      </c>
      <c r="B3627" t="s">
        <v>4330</v>
      </c>
      <c r="C3627" s="1">
        <v>525.26</v>
      </c>
      <c r="D3627" s="1">
        <v>15830.95</v>
      </c>
      <c r="E3627" s="42">
        <v>-525.26</v>
      </c>
      <c r="F3627" s="241" t="s">
        <v>18</v>
      </c>
      <c r="G3627" s="242" t="s">
        <v>58</v>
      </c>
      <c r="H3627" s="243" t="s">
        <v>20</v>
      </c>
      <c r="I3627" s="13">
        <v>12</v>
      </c>
      <c r="J3627" s="14">
        <v>2015</v>
      </c>
      <c r="K3627" s="244" t="s">
        <v>26</v>
      </c>
      <c r="L3627" s="245" t="s">
        <v>27</v>
      </c>
      <c r="M3627" s="245" t="s">
        <v>27</v>
      </c>
      <c r="N3627" s="15" t="s">
        <v>28</v>
      </c>
      <c r="O3627" s="15" t="s">
        <v>29</v>
      </c>
      <c r="P3627" s="46" t="s">
        <v>163</v>
      </c>
      <c r="Q3627" s="46" t="s">
        <v>58</v>
      </c>
    </row>
    <row r="3628" spans="1:17" hidden="1">
      <c r="A3628" s="12">
        <v>42359</v>
      </c>
      <c r="B3628" t="s">
        <v>4330</v>
      </c>
      <c r="C3628" s="1">
        <v>373.75</v>
      </c>
      <c r="D3628" s="1">
        <v>16204.7</v>
      </c>
      <c r="E3628" s="42">
        <v>-373.75</v>
      </c>
      <c r="F3628" s="241" t="s">
        <v>18</v>
      </c>
      <c r="G3628" s="242" t="s">
        <v>58</v>
      </c>
      <c r="H3628" s="243" t="s">
        <v>20</v>
      </c>
      <c r="I3628" s="13">
        <v>12</v>
      </c>
      <c r="J3628" s="14">
        <v>2015</v>
      </c>
      <c r="K3628" s="244" t="s">
        <v>26</v>
      </c>
      <c r="L3628" s="245" t="s">
        <v>27</v>
      </c>
      <c r="M3628" s="245" t="s">
        <v>27</v>
      </c>
      <c r="N3628" s="15" t="s">
        <v>28</v>
      </c>
      <c r="O3628" s="15" t="s">
        <v>29</v>
      </c>
      <c r="P3628" s="46" t="s">
        <v>163</v>
      </c>
      <c r="Q3628" s="46" t="s">
        <v>58</v>
      </c>
    </row>
    <row r="3629" spans="1:17" hidden="1">
      <c r="A3629" s="12">
        <v>42359</v>
      </c>
      <c r="B3629" t="s">
        <v>4441</v>
      </c>
      <c r="C3629" s="1">
        <v>-553.28</v>
      </c>
      <c r="D3629" s="1">
        <v>15651.42</v>
      </c>
      <c r="E3629" s="42">
        <v>553.28</v>
      </c>
      <c r="F3629" s="241" t="s">
        <v>30</v>
      </c>
      <c r="G3629" s="242" t="s">
        <v>58</v>
      </c>
      <c r="H3629" s="243" t="s">
        <v>20</v>
      </c>
      <c r="I3629" s="13">
        <v>12</v>
      </c>
      <c r="J3629" s="14">
        <v>2015</v>
      </c>
      <c r="K3629" s="244" t="s">
        <v>197</v>
      </c>
      <c r="L3629" s="245" t="s">
        <v>200</v>
      </c>
      <c r="M3629" s="245" t="s">
        <v>281</v>
      </c>
      <c r="N3629" s="15" t="s">
        <v>28</v>
      </c>
      <c r="O3629" s="15" t="s">
        <v>29</v>
      </c>
      <c r="P3629" s="46" t="s">
        <v>161</v>
      </c>
      <c r="Q3629" s="46" t="s">
        <v>58</v>
      </c>
    </row>
    <row r="3630" spans="1:17" hidden="1">
      <c r="A3630" s="12">
        <v>42359</v>
      </c>
      <c r="B3630" t="s">
        <v>4442</v>
      </c>
      <c r="C3630" s="1">
        <v>-633.57000000000005</v>
      </c>
      <c r="D3630" s="1">
        <v>15017.85</v>
      </c>
      <c r="E3630" s="42">
        <v>633.57000000000005</v>
      </c>
      <c r="F3630" s="241" t="s">
        <v>30</v>
      </c>
      <c r="G3630" s="242" t="s">
        <v>58</v>
      </c>
      <c r="H3630" s="243" t="s">
        <v>20</v>
      </c>
      <c r="I3630" s="13">
        <v>12</v>
      </c>
      <c r="J3630" s="14">
        <v>2015</v>
      </c>
      <c r="K3630" s="244" t="s">
        <v>175</v>
      </c>
      <c r="L3630" s="245" t="s">
        <v>3883</v>
      </c>
      <c r="M3630" s="245" t="s">
        <v>296</v>
      </c>
      <c r="N3630" s="15" t="s">
        <v>28</v>
      </c>
      <c r="O3630" s="15" t="s">
        <v>29</v>
      </c>
      <c r="P3630" s="46" t="s">
        <v>161</v>
      </c>
      <c r="Q3630" s="46" t="s">
        <v>58</v>
      </c>
    </row>
    <row r="3631" spans="1:17" hidden="1">
      <c r="A3631" s="12">
        <v>42360</v>
      </c>
      <c r="B3631" t="s">
        <v>4330</v>
      </c>
      <c r="C3631" s="1">
        <v>1722.27</v>
      </c>
      <c r="D3631" s="1">
        <v>16740.12</v>
      </c>
      <c r="E3631" s="42">
        <v>-1722.27</v>
      </c>
      <c r="F3631" s="241" t="s">
        <v>18</v>
      </c>
      <c r="G3631" s="242" t="s">
        <v>58</v>
      </c>
      <c r="H3631" s="243" t="s">
        <v>20</v>
      </c>
      <c r="I3631" s="13">
        <v>12</v>
      </c>
      <c r="J3631" s="14">
        <v>2015</v>
      </c>
      <c r="K3631" s="244" t="s">
        <v>26</v>
      </c>
      <c r="L3631" s="245" t="s">
        <v>27</v>
      </c>
      <c r="M3631" s="245" t="s">
        <v>27</v>
      </c>
      <c r="N3631" s="15" t="s">
        <v>28</v>
      </c>
      <c r="O3631" s="15" t="s">
        <v>29</v>
      </c>
      <c r="P3631" s="46" t="s">
        <v>163</v>
      </c>
      <c r="Q3631" s="46" t="s">
        <v>58</v>
      </c>
    </row>
    <row r="3632" spans="1:17" hidden="1">
      <c r="A3632" s="12">
        <v>42361</v>
      </c>
      <c r="B3632" t="s">
        <v>4330</v>
      </c>
      <c r="C3632" s="1">
        <v>196.06</v>
      </c>
      <c r="D3632" s="1">
        <v>16936.18</v>
      </c>
      <c r="E3632" s="42">
        <v>-196.06</v>
      </c>
      <c r="F3632" s="241" t="s">
        <v>18</v>
      </c>
      <c r="G3632" s="242" t="s">
        <v>58</v>
      </c>
      <c r="H3632" s="243" t="s">
        <v>20</v>
      </c>
      <c r="I3632" s="13">
        <v>12</v>
      </c>
      <c r="J3632" s="14">
        <v>2015</v>
      </c>
      <c r="K3632" s="244" t="s">
        <v>26</v>
      </c>
      <c r="L3632" s="245" t="s">
        <v>27</v>
      </c>
      <c r="M3632" s="245" t="s">
        <v>27</v>
      </c>
      <c r="N3632" s="15" t="s">
        <v>28</v>
      </c>
      <c r="O3632" s="15" t="s">
        <v>29</v>
      </c>
      <c r="P3632" s="46" t="s">
        <v>163</v>
      </c>
      <c r="Q3632" s="46" t="s">
        <v>58</v>
      </c>
    </row>
    <row r="3633" spans="1:17" hidden="1">
      <c r="A3633" s="12">
        <v>42361</v>
      </c>
      <c r="B3633" t="s">
        <v>4443</v>
      </c>
      <c r="C3633" s="1">
        <v>-1000</v>
      </c>
      <c r="D3633" s="1">
        <v>15936.18</v>
      </c>
      <c r="E3633" s="42">
        <v>1000</v>
      </c>
      <c r="F3633" s="241" t="s">
        <v>30</v>
      </c>
      <c r="G3633" s="242" t="s">
        <v>58</v>
      </c>
      <c r="H3633" s="243" t="s">
        <v>20</v>
      </c>
      <c r="I3633" s="13">
        <v>12</v>
      </c>
      <c r="J3633" s="14">
        <v>2015</v>
      </c>
      <c r="K3633" s="246" t="s">
        <v>158</v>
      </c>
      <c r="L3633" s="247" t="s">
        <v>59</v>
      </c>
      <c r="M3633" s="247" t="s">
        <v>23</v>
      </c>
      <c r="N3633" s="15" t="s">
        <v>20</v>
      </c>
      <c r="O3633" s="15" t="s">
        <v>24</v>
      </c>
      <c r="P3633" s="46" t="s">
        <v>168</v>
      </c>
      <c r="Q3633" s="46" t="s">
        <v>58</v>
      </c>
    </row>
    <row r="3634" spans="1:17" hidden="1">
      <c r="A3634" s="12">
        <v>42361</v>
      </c>
      <c r="B3634" t="s">
        <v>4444</v>
      </c>
      <c r="C3634" s="1">
        <v>-2000</v>
      </c>
      <c r="D3634" s="1">
        <v>13936.18</v>
      </c>
      <c r="E3634" s="42">
        <v>2000</v>
      </c>
      <c r="F3634" s="241" t="s">
        <v>30</v>
      </c>
      <c r="G3634" s="242" t="s">
        <v>58</v>
      </c>
      <c r="H3634" s="243" t="s">
        <v>20</v>
      </c>
      <c r="I3634" s="13">
        <v>12</v>
      </c>
      <c r="J3634" s="14">
        <v>2015</v>
      </c>
      <c r="K3634" s="244" t="s">
        <v>34</v>
      </c>
      <c r="L3634" s="245" t="s">
        <v>35</v>
      </c>
      <c r="M3634" s="245" t="s">
        <v>299</v>
      </c>
      <c r="N3634" s="15" t="s">
        <v>28</v>
      </c>
      <c r="O3634" s="15" t="s">
        <v>29</v>
      </c>
      <c r="P3634" s="46" t="s">
        <v>161</v>
      </c>
      <c r="Q3634" s="46" t="s">
        <v>58</v>
      </c>
    </row>
    <row r="3635" spans="1:17" hidden="1">
      <c r="A3635" s="12">
        <v>42361</v>
      </c>
      <c r="B3635" t="s">
        <v>4445</v>
      </c>
      <c r="C3635" s="1">
        <v>-99.91</v>
      </c>
      <c r="D3635" s="1">
        <v>13836.27</v>
      </c>
      <c r="E3635" s="42">
        <v>99.91</v>
      </c>
      <c r="F3635" s="241" t="s">
        <v>30</v>
      </c>
      <c r="G3635" s="242" t="s">
        <v>58</v>
      </c>
      <c r="H3635" s="243" t="s">
        <v>20</v>
      </c>
      <c r="I3635" s="13">
        <v>12</v>
      </c>
      <c r="J3635" s="14">
        <v>2015</v>
      </c>
      <c r="K3635" s="244" t="s">
        <v>184</v>
      </c>
      <c r="L3635" s="245" t="s">
        <v>57</v>
      </c>
      <c r="M3635" s="245" t="s">
        <v>302</v>
      </c>
      <c r="N3635" s="15" t="s">
        <v>28</v>
      </c>
      <c r="O3635" s="15" t="s">
        <v>29</v>
      </c>
      <c r="P3635" s="46" t="s">
        <v>161</v>
      </c>
      <c r="Q3635" s="46" t="s">
        <v>58</v>
      </c>
    </row>
    <row r="3636" spans="1:17" hidden="1">
      <c r="A3636" s="12">
        <v>42362</v>
      </c>
      <c r="B3636" t="s">
        <v>4446</v>
      </c>
      <c r="C3636" s="1">
        <v>3428.9</v>
      </c>
      <c r="D3636" s="1">
        <v>17265.169999999998</v>
      </c>
      <c r="E3636" s="42">
        <v>-3428.9</v>
      </c>
      <c r="F3636" s="241" t="s">
        <v>18</v>
      </c>
      <c r="G3636" s="242" t="s">
        <v>58</v>
      </c>
      <c r="H3636" s="243" t="s">
        <v>20</v>
      </c>
      <c r="I3636" s="13">
        <v>12</v>
      </c>
      <c r="J3636" s="14">
        <v>2015</v>
      </c>
      <c r="K3636" s="246" t="s">
        <v>26</v>
      </c>
      <c r="L3636" s="247" t="s">
        <v>54</v>
      </c>
      <c r="M3636" s="249" t="s">
        <v>279</v>
      </c>
      <c r="N3636" s="15" t="s">
        <v>28</v>
      </c>
      <c r="O3636" s="15" t="s">
        <v>29</v>
      </c>
      <c r="P3636" s="46" t="s">
        <v>163</v>
      </c>
      <c r="Q3636" s="46" t="s">
        <v>58</v>
      </c>
    </row>
    <row r="3637" spans="1:17" hidden="1">
      <c r="A3637" s="12">
        <v>42362</v>
      </c>
      <c r="B3637" t="s">
        <v>4330</v>
      </c>
      <c r="C3637" s="1">
        <v>12.57</v>
      </c>
      <c r="D3637" s="1">
        <v>17277.740000000002</v>
      </c>
      <c r="E3637" s="42">
        <v>-12.57</v>
      </c>
      <c r="F3637" s="241" t="s">
        <v>18</v>
      </c>
      <c r="G3637" s="242" t="s">
        <v>58</v>
      </c>
      <c r="H3637" s="243" t="s">
        <v>20</v>
      </c>
      <c r="I3637" s="13">
        <v>12</v>
      </c>
      <c r="J3637" s="14">
        <v>2015</v>
      </c>
      <c r="K3637" s="244" t="s">
        <v>26</v>
      </c>
      <c r="L3637" s="245" t="s">
        <v>27</v>
      </c>
      <c r="M3637" s="245" t="s">
        <v>27</v>
      </c>
      <c r="N3637" s="15" t="s">
        <v>28</v>
      </c>
      <c r="O3637" s="15" t="s">
        <v>29</v>
      </c>
      <c r="P3637" s="46" t="s">
        <v>163</v>
      </c>
      <c r="Q3637" s="46" t="s">
        <v>58</v>
      </c>
    </row>
    <row r="3638" spans="1:17" hidden="1">
      <c r="A3638" s="12">
        <v>42366</v>
      </c>
      <c r="B3638" t="s">
        <v>4447</v>
      </c>
      <c r="C3638" s="1">
        <v>348.28</v>
      </c>
      <c r="D3638" s="1">
        <v>17626.02</v>
      </c>
      <c r="E3638" s="42">
        <v>-348.28</v>
      </c>
      <c r="F3638" s="241" t="s">
        <v>18</v>
      </c>
      <c r="G3638" s="242" t="s">
        <v>58</v>
      </c>
      <c r="H3638" s="243" t="s">
        <v>20</v>
      </c>
      <c r="I3638" s="13">
        <v>12</v>
      </c>
      <c r="J3638" s="14">
        <v>2015</v>
      </c>
      <c r="K3638" s="246" t="s">
        <v>26</v>
      </c>
      <c r="L3638" s="247" t="s">
        <v>165</v>
      </c>
      <c r="M3638" s="247" t="s">
        <v>270</v>
      </c>
      <c r="N3638" s="15" t="s">
        <v>28</v>
      </c>
      <c r="O3638" s="15" t="s">
        <v>29</v>
      </c>
      <c r="P3638" s="46" t="s">
        <v>163</v>
      </c>
      <c r="Q3638" s="46" t="s">
        <v>58</v>
      </c>
    </row>
    <row r="3639" spans="1:17" hidden="1">
      <c r="A3639" s="12">
        <v>42366</v>
      </c>
      <c r="B3639" t="s">
        <v>4330</v>
      </c>
      <c r="C3639" s="1">
        <v>241.45</v>
      </c>
      <c r="D3639" s="1">
        <v>17867.47</v>
      </c>
      <c r="E3639" s="42">
        <v>-241.45</v>
      </c>
      <c r="F3639" s="241" t="s">
        <v>18</v>
      </c>
      <c r="G3639" s="242" t="s">
        <v>58</v>
      </c>
      <c r="H3639" s="243" t="s">
        <v>20</v>
      </c>
      <c r="I3639" s="13">
        <v>12</v>
      </c>
      <c r="J3639" s="14">
        <v>2015</v>
      </c>
      <c r="K3639" s="244" t="s">
        <v>26</v>
      </c>
      <c r="L3639" s="245" t="s">
        <v>27</v>
      </c>
      <c r="M3639" s="245" t="s">
        <v>27</v>
      </c>
      <c r="N3639" s="15" t="s">
        <v>28</v>
      </c>
      <c r="O3639" s="15" t="s">
        <v>29</v>
      </c>
      <c r="P3639" s="46" t="s">
        <v>163</v>
      </c>
      <c r="Q3639" s="46" t="s">
        <v>58</v>
      </c>
    </row>
    <row r="3640" spans="1:17" hidden="1">
      <c r="A3640" s="12">
        <v>42366</v>
      </c>
      <c r="B3640" t="s">
        <v>4330</v>
      </c>
      <c r="C3640" s="1">
        <v>209.54</v>
      </c>
      <c r="D3640" s="1">
        <v>18077.009999999998</v>
      </c>
      <c r="E3640" s="42">
        <v>-209.54</v>
      </c>
      <c r="F3640" s="241" t="s">
        <v>18</v>
      </c>
      <c r="G3640" s="242" t="s">
        <v>58</v>
      </c>
      <c r="H3640" s="243" t="s">
        <v>20</v>
      </c>
      <c r="I3640" s="13">
        <v>12</v>
      </c>
      <c r="J3640" s="14">
        <v>2015</v>
      </c>
      <c r="K3640" s="244" t="s">
        <v>26</v>
      </c>
      <c r="L3640" s="245" t="s">
        <v>27</v>
      </c>
      <c r="M3640" s="245" t="s">
        <v>27</v>
      </c>
      <c r="N3640" s="15" t="s">
        <v>28</v>
      </c>
      <c r="O3640" s="15" t="s">
        <v>29</v>
      </c>
      <c r="P3640" s="46" t="s">
        <v>163</v>
      </c>
      <c r="Q3640" s="46" t="s">
        <v>58</v>
      </c>
    </row>
    <row r="3641" spans="1:17" hidden="1">
      <c r="A3641" s="12">
        <v>42366</v>
      </c>
      <c r="B3641" t="s">
        <v>4330</v>
      </c>
      <c r="C3641" s="1">
        <v>173.7</v>
      </c>
      <c r="D3641" s="1">
        <v>18250.71</v>
      </c>
      <c r="E3641" s="42">
        <v>-173.7</v>
      </c>
      <c r="F3641" s="241" t="s">
        <v>18</v>
      </c>
      <c r="G3641" s="242" t="s">
        <v>58</v>
      </c>
      <c r="H3641" s="243" t="s">
        <v>20</v>
      </c>
      <c r="I3641" s="13">
        <v>12</v>
      </c>
      <c r="J3641" s="14">
        <v>2015</v>
      </c>
      <c r="K3641" s="244" t="s">
        <v>26</v>
      </c>
      <c r="L3641" s="245" t="s">
        <v>27</v>
      </c>
      <c r="M3641" s="245" t="s">
        <v>27</v>
      </c>
      <c r="N3641" s="15" t="s">
        <v>28</v>
      </c>
      <c r="O3641" s="15" t="s">
        <v>29</v>
      </c>
      <c r="P3641" s="46" t="s">
        <v>163</v>
      </c>
      <c r="Q3641" s="46" t="s">
        <v>58</v>
      </c>
    </row>
    <row r="3642" spans="1:17" hidden="1">
      <c r="A3642" s="12">
        <v>42366</v>
      </c>
      <c r="B3642" t="s">
        <v>4330</v>
      </c>
      <c r="C3642" s="1">
        <v>136.9</v>
      </c>
      <c r="D3642" s="1">
        <v>18387.61</v>
      </c>
      <c r="E3642" s="42">
        <v>-136.9</v>
      </c>
      <c r="F3642" s="241" t="s">
        <v>18</v>
      </c>
      <c r="G3642" s="242" t="s">
        <v>58</v>
      </c>
      <c r="H3642" s="243" t="s">
        <v>20</v>
      </c>
      <c r="I3642" s="13">
        <v>12</v>
      </c>
      <c r="J3642" s="14">
        <v>2015</v>
      </c>
      <c r="K3642" s="244" t="s">
        <v>26</v>
      </c>
      <c r="L3642" s="245" t="s">
        <v>27</v>
      </c>
      <c r="M3642" s="245" t="s">
        <v>27</v>
      </c>
      <c r="N3642" s="15" t="s">
        <v>28</v>
      </c>
      <c r="O3642" s="15" t="s">
        <v>29</v>
      </c>
      <c r="P3642" s="46" t="s">
        <v>163</v>
      </c>
      <c r="Q3642" s="46" t="s">
        <v>58</v>
      </c>
    </row>
    <row r="3643" spans="1:17" hidden="1">
      <c r="A3643" s="12">
        <v>42366</v>
      </c>
      <c r="B3643" t="s">
        <v>4448</v>
      </c>
      <c r="C3643" s="1">
        <v>129.54</v>
      </c>
      <c r="D3643" s="1">
        <v>18517.150000000001</v>
      </c>
      <c r="E3643" s="42">
        <v>-129.54</v>
      </c>
      <c r="F3643" s="241" t="s">
        <v>18</v>
      </c>
      <c r="G3643" s="242" t="s">
        <v>58</v>
      </c>
      <c r="H3643" s="243" t="s">
        <v>20</v>
      </c>
      <c r="I3643" s="13">
        <v>12</v>
      </c>
      <c r="J3643" s="14">
        <v>2015</v>
      </c>
      <c r="K3643" s="246" t="s">
        <v>26</v>
      </c>
      <c r="L3643" s="247" t="s">
        <v>162</v>
      </c>
      <c r="M3643" s="247" t="s">
        <v>264</v>
      </c>
      <c r="N3643" s="15" t="s">
        <v>28</v>
      </c>
      <c r="O3643" s="15" t="s">
        <v>29</v>
      </c>
      <c r="P3643" s="46" t="s">
        <v>163</v>
      </c>
      <c r="Q3643" s="46" t="s">
        <v>58</v>
      </c>
    </row>
    <row r="3644" spans="1:17" hidden="1">
      <c r="A3644" s="12">
        <v>42366</v>
      </c>
      <c r="B3644" t="s">
        <v>4449</v>
      </c>
      <c r="C3644" s="1">
        <v>-180</v>
      </c>
      <c r="D3644" s="1">
        <v>18337.150000000001</v>
      </c>
      <c r="E3644" s="42">
        <v>180</v>
      </c>
      <c r="F3644" s="241" t="s">
        <v>30</v>
      </c>
      <c r="G3644" s="242" t="s">
        <v>58</v>
      </c>
      <c r="H3644" s="243" t="s">
        <v>20</v>
      </c>
      <c r="I3644" s="13">
        <v>12</v>
      </c>
      <c r="J3644" s="14">
        <v>2015</v>
      </c>
      <c r="K3644" s="244" t="s">
        <v>19</v>
      </c>
      <c r="L3644" s="245" t="s">
        <v>59</v>
      </c>
      <c r="M3644" s="245" t="s">
        <v>23</v>
      </c>
      <c r="N3644" s="15" t="s">
        <v>20</v>
      </c>
      <c r="O3644" s="15" t="s">
        <v>24</v>
      </c>
      <c r="P3644" s="46" t="s">
        <v>60</v>
      </c>
      <c r="Q3644" s="46" t="s">
        <v>58</v>
      </c>
    </row>
    <row r="3645" spans="1:17" hidden="1">
      <c r="A3645" s="12">
        <v>42366</v>
      </c>
      <c r="B3645" t="s">
        <v>4450</v>
      </c>
      <c r="C3645" s="1">
        <v>-580</v>
      </c>
      <c r="D3645" s="1">
        <v>17757.150000000001</v>
      </c>
      <c r="E3645" s="42">
        <v>580</v>
      </c>
      <c r="F3645" s="241" t="s">
        <v>30</v>
      </c>
      <c r="G3645" s="242" t="s">
        <v>58</v>
      </c>
      <c r="H3645" s="243" t="s">
        <v>20</v>
      </c>
      <c r="I3645" s="13">
        <v>12</v>
      </c>
      <c r="J3645" s="14">
        <v>2015</v>
      </c>
      <c r="K3645" s="246" t="s">
        <v>158</v>
      </c>
      <c r="L3645" s="247" t="s">
        <v>59</v>
      </c>
      <c r="M3645" s="247" t="s">
        <v>23</v>
      </c>
      <c r="N3645" s="15" t="s">
        <v>20</v>
      </c>
      <c r="O3645" s="15" t="s">
        <v>24</v>
      </c>
      <c r="P3645" s="46" t="s">
        <v>168</v>
      </c>
      <c r="Q3645" s="46" t="s">
        <v>58</v>
      </c>
    </row>
    <row r="3646" spans="1:17" hidden="1">
      <c r="A3646" s="12">
        <v>42366</v>
      </c>
      <c r="B3646" t="s">
        <v>4451</v>
      </c>
      <c r="C3646" s="1">
        <v>-453.75</v>
      </c>
      <c r="D3646" s="1">
        <v>17303.400000000001</v>
      </c>
      <c r="E3646" s="42">
        <v>453.75</v>
      </c>
      <c r="F3646" s="241" t="s">
        <v>30</v>
      </c>
      <c r="G3646" s="242" t="s">
        <v>58</v>
      </c>
      <c r="H3646" s="243" t="s">
        <v>20</v>
      </c>
      <c r="I3646" s="13">
        <v>12</v>
      </c>
      <c r="J3646" s="14">
        <v>2015</v>
      </c>
      <c r="K3646" s="244" t="s">
        <v>175</v>
      </c>
      <c r="L3646" s="245" t="s">
        <v>3883</v>
      </c>
      <c r="M3646" s="245" t="s">
        <v>296</v>
      </c>
      <c r="N3646" s="15" t="s">
        <v>28</v>
      </c>
      <c r="O3646" s="15" t="s">
        <v>29</v>
      </c>
      <c r="P3646" s="46" t="s">
        <v>161</v>
      </c>
      <c r="Q3646" s="46" t="s">
        <v>58</v>
      </c>
    </row>
    <row r="3647" spans="1:17" hidden="1">
      <c r="A3647" s="12">
        <v>42366</v>
      </c>
      <c r="B3647" t="s">
        <v>4452</v>
      </c>
      <c r="C3647" s="1">
        <v>-410.72</v>
      </c>
      <c r="D3647" s="1">
        <v>16892.68</v>
      </c>
      <c r="E3647" s="42">
        <v>410.72</v>
      </c>
      <c r="F3647" s="241" t="s">
        <v>30</v>
      </c>
      <c r="G3647" s="242" t="s">
        <v>58</v>
      </c>
      <c r="H3647" s="243" t="s">
        <v>20</v>
      </c>
      <c r="I3647" s="13">
        <v>12</v>
      </c>
      <c r="J3647" s="14">
        <v>2015</v>
      </c>
      <c r="K3647" s="244" t="s">
        <v>197</v>
      </c>
      <c r="L3647" s="245" t="s">
        <v>200</v>
      </c>
      <c r="M3647" s="245" t="s">
        <v>281</v>
      </c>
      <c r="N3647" s="15" t="s">
        <v>28</v>
      </c>
      <c r="O3647" s="15" t="s">
        <v>29</v>
      </c>
      <c r="P3647" s="46" t="s">
        <v>161</v>
      </c>
      <c r="Q3647" s="46" t="s">
        <v>58</v>
      </c>
    </row>
    <row r="3648" spans="1:17" hidden="1">
      <c r="A3648" s="12">
        <v>42366</v>
      </c>
      <c r="B3648" t="s">
        <v>4453</v>
      </c>
      <c r="C3648" s="1">
        <v>-7000</v>
      </c>
      <c r="D3648" s="1">
        <v>9892.68</v>
      </c>
      <c r="E3648" s="42">
        <v>7000</v>
      </c>
      <c r="F3648" s="241" t="s">
        <v>30</v>
      </c>
      <c r="G3648" s="242" t="s">
        <v>58</v>
      </c>
      <c r="H3648" s="243" t="s">
        <v>20</v>
      </c>
      <c r="I3648" s="13">
        <v>12</v>
      </c>
      <c r="J3648" s="14">
        <v>2015</v>
      </c>
      <c r="K3648" s="246" t="s">
        <v>31</v>
      </c>
      <c r="L3648" s="247" t="s">
        <v>32</v>
      </c>
      <c r="M3648" s="249" t="s">
        <v>23</v>
      </c>
      <c r="N3648" s="15" t="s">
        <v>28</v>
      </c>
      <c r="O3648" s="15" t="s">
        <v>24</v>
      </c>
      <c r="P3648" s="46" t="s">
        <v>161</v>
      </c>
      <c r="Q3648" s="46" t="s">
        <v>58</v>
      </c>
    </row>
    <row r="3649" spans="1:19" hidden="1">
      <c r="A3649" s="12">
        <v>42366</v>
      </c>
      <c r="B3649" t="s">
        <v>50</v>
      </c>
      <c r="C3649" s="1">
        <v>-45</v>
      </c>
      <c r="D3649" s="1">
        <v>9847.68</v>
      </c>
      <c r="E3649" s="42">
        <v>45</v>
      </c>
      <c r="F3649" s="241" t="s">
        <v>30</v>
      </c>
      <c r="G3649" s="242" t="s">
        <v>58</v>
      </c>
      <c r="H3649" s="243" t="s">
        <v>20</v>
      </c>
      <c r="I3649" s="13">
        <v>12</v>
      </c>
      <c r="J3649" s="14">
        <v>2015</v>
      </c>
      <c r="K3649" s="246" t="s">
        <v>51</v>
      </c>
      <c r="L3649" s="247" t="s">
        <v>52</v>
      </c>
      <c r="M3649" s="247" t="s">
        <v>23</v>
      </c>
      <c r="N3649" s="15" t="s">
        <v>28</v>
      </c>
      <c r="O3649" s="15" t="s">
        <v>29</v>
      </c>
      <c r="P3649" s="46" t="s">
        <v>161</v>
      </c>
      <c r="Q3649" s="46" t="s">
        <v>58</v>
      </c>
    </row>
    <row r="3650" spans="1:19" hidden="1">
      <c r="A3650" s="12">
        <v>42367</v>
      </c>
      <c r="B3650" t="s">
        <v>4454</v>
      </c>
      <c r="C3650" s="1">
        <v>750</v>
      </c>
      <c r="D3650" s="1">
        <v>10597.68</v>
      </c>
      <c r="E3650" s="42">
        <v>-750</v>
      </c>
      <c r="F3650" s="241" t="s">
        <v>18</v>
      </c>
      <c r="G3650" s="242" t="s">
        <v>58</v>
      </c>
      <c r="H3650" s="243" t="s">
        <v>20</v>
      </c>
      <c r="I3650" s="13">
        <v>12</v>
      </c>
      <c r="J3650" s="14">
        <v>2015</v>
      </c>
      <c r="K3650" s="244" t="s">
        <v>21</v>
      </c>
      <c r="L3650" s="245" t="s">
        <v>22</v>
      </c>
      <c r="M3650" s="245" t="s">
        <v>23</v>
      </c>
      <c r="N3650" s="15" t="s">
        <v>20</v>
      </c>
      <c r="O3650" s="15" t="s">
        <v>24</v>
      </c>
      <c r="P3650" s="46" t="s">
        <v>171</v>
      </c>
      <c r="Q3650" s="46" t="s">
        <v>58</v>
      </c>
    </row>
    <row r="3651" spans="1:19" hidden="1">
      <c r="A3651" s="12">
        <v>42367</v>
      </c>
      <c r="B3651" t="s">
        <v>4330</v>
      </c>
      <c r="C3651" s="1">
        <v>77.650000000000006</v>
      </c>
      <c r="D3651" s="1">
        <v>10675.33</v>
      </c>
      <c r="E3651" s="42">
        <v>-77.650000000000006</v>
      </c>
      <c r="F3651" s="241" t="s">
        <v>18</v>
      </c>
      <c r="G3651" s="242" t="s">
        <v>58</v>
      </c>
      <c r="H3651" s="243" t="s">
        <v>20</v>
      </c>
      <c r="I3651" s="13">
        <v>12</v>
      </c>
      <c r="J3651" s="14">
        <v>2015</v>
      </c>
      <c r="K3651" s="244" t="s">
        <v>26</v>
      </c>
      <c r="L3651" s="245" t="s">
        <v>27</v>
      </c>
      <c r="M3651" s="245" t="s">
        <v>27</v>
      </c>
      <c r="N3651" s="15" t="s">
        <v>28</v>
      </c>
      <c r="O3651" s="15" t="s">
        <v>29</v>
      </c>
      <c r="P3651" s="46" t="s">
        <v>163</v>
      </c>
      <c r="Q3651" s="46" t="s">
        <v>58</v>
      </c>
    </row>
    <row r="3652" spans="1:19" hidden="1">
      <c r="A3652" s="12">
        <v>42367</v>
      </c>
      <c r="B3652" t="s">
        <v>69</v>
      </c>
      <c r="C3652" s="1">
        <v>-362.18</v>
      </c>
      <c r="D3652" s="1">
        <v>10313.15</v>
      </c>
      <c r="E3652" s="42">
        <v>362.18</v>
      </c>
      <c r="F3652" s="241" t="s">
        <v>30</v>
      </c>
      <c r="G3652" s="242" t="s">
        <v>58</v>
      </c>
      <c r="H3652" s="243" t="s">
        <v>20</v>
      </c>
      <c r="I3652" s="13">
        <v>12</v>
      </c>
      <c r="J3652" s="14">
        <v>2015</v>
      </c>
      <c r="K3652" s="244" t="s">
        <v>70</v>
      </c>
      <c r="L3652" s="245" t="s">
        <v>3876</v>
      </c>
      <c r="M3652" s="245" t="s">
        <v>199</v>
      </c>
      <c r="N3652" s="15" t="s">
        <v>28</v>
      </c>
      <c r="O3652" s="15" t="s">
        <v>29</v>
      </c>
      <c r="P3652" s="46" t="s">
        <v>161</v>
      </c>
      <c r="Q3652" s="46" t="s">
        <v>58</v>
      </c>
    </row>
    <row r="3653" spans="1:19" hidden="1">
      <c r="A3653" s="12">
        <v>42367</v>
      </c>
      <c r="B3653" t="s">
        <v>69</v>
      </c>
      <c r="C3653" s="1">
        <v>-308.60000000000002</v>
      </c>
      <c r="D3653" s="1">
        <v>10004.549999999999</v>
      </c>
      <c r="E3653" s="42">
        <v>308.60000000000002</v>
      </c>
      <c r="F3653" s="241" t="s">
        <v>30</v>
      </c>
      <c r="G3653" s="242" t="s">
        <v>58</v>
      </c>
      <c r="H3653" s="243" t="s">
        <v>20</v>
      </c>
      <c r="I3653" s="13">
        <v>12</v>
      </c>
      <c r="J3653" s="14">
        <v>2015</v>
      </c>
      <c r="K3653" s="244" t="s">
        <v>70</v>
      </c>
      <c r="L3653" s="245" t="s">
        <v>71</v>
      </c>
      <c r="M3653" s="245" t="s">
        <v>36</v>
      </c>
      <c r="N3653" s="15" t="s">
        <v>28</v>
      </c>
      <c r="O3653" s="15" t="s">
        <v>29</v>
      </c>
      <c r="P3653" s="46" t="s">
        <v>161</v>
      </c>
      <c r="Q3653" s="46" t="s">
        <v>58</v>
      </c>
    </row>
    <row r="3654" spans="1:19" hidden="1">
      <c r="A3654" s="12">
        <v>42367</v>
      </c>
      <c r="B3654" t="s">
        <v>69</v>
      </c>
      <c r="C3654" s="1">
        <v>-257.42</v>
      </c>
      <c r="D3654" s="1">
        <v>9747.1299999999992</v>
      </c>
      <c r="E3654" s="42">
        <v>257.42</v>
      </c>
      <c r="F3654" s="241" t="s">
        <v>30</v>
      </c>
      <c r="G3654" s="242" t="s">
        <v>58</v>
      </c>
      <c r="H3654" s="243" t="s">
        <v>20</v>
      </c>
      <c r="I3654" s="13">
        <v>12</v>
      </c>
      <c r="J3654" s="14">
        <v>2015</v>
      </c>
      <c r="K3654" s="244" t="s">
        <v>70</v>
      </c>
      <c r="L3654" s="245" t="s">
        <v>177</v>
      </c>
      <c r="M3654" s="245" t="s">
        <v>36</v>
      </c>
      <c r="N3654" s="15" t="s">
        <v>28</v>
      </c>
      <c r="O3654" s="15" t="s">
        <v>29</v>
      </c>
      <c r="P3654" s="46" t="s">
        <v>161</v>
      </c>
      <c r="Q3654" s="46" t="s">
        <v>58</v>
      </c>
    </row>
    <row r="3655" spans="1:19" hidden="1">
      <c r="A3655" s="12">
        <v>42368</v>
      </c>
      <c r="B3655" t="s">
        <v>4455</v>
      </c>
      <c r="C3655" s="1">
        <v>3727.84</v>
      </c>
      <c r="D3655" s="1">
        <v>13474.97</v>
      </c>
      <c r="E3655" s="42">
        <v>-3727.84</v>
      </c>
      <c r="F3655" s="241" t="s">
        <v>18</v>
      </c>
      <c r="G3655" s="242" t="s">
        <v>58</v>
      </c>
      <c r="H3655" s="243" t="s">
        <v>20</v>
      </c>
      <c r="I3655" s="13">
        <v>12</v>
      </c>
      <c r="J3655" s="14">
        <v>2015</v>
      </c>
      <c r="K3655" s="246" t="s">
        <v>26</v>
      </c>
      <c r="L3655" s="247" t="s">
        <v>164</v>
      </c>
      <c r="M3655" s="247" t="s">
        <v>272</v>
      </c>
      <c r="N3655" s="15" t="s">
        <v>28</v>
      </c>
      <c r="O3655" s="15" t="s">
        <v>29</v>
      </c>
      <c r="P3655" s="46" t="s">
        <v>163</v>
      </c>
      <c r="Q3655" s="46" t="s">
        <v>58</v>
      </c>
    </row>
    <row r="3656" spans="1:19" hidden="1">
      <c r="A3656" s="12">
        <v>42368</v>
      </c>
      <c r="B3656" t="s">
        <v>4456</v>
      </c>
      <c r="C3656" s="1">
        <v>3241.8</v>
      </c>
      <c r="D3656" s="1">
        <v>16716.77</v>
      </c>
      <c r="E3656" s="42">
        <v>-3241.8</v>
      </c>
      <c r="F3656" s="241" t="s">
        <v>18</v>
      </c>
      <c r="G3656" s="242" t="s">
        <v>58</v>
      </c>
      <c r="H3656" s="243" t="s">
        <v>20</v>
      </c>
      <c r="I3656" s="13">
        <v>12</v>
      </c>
      <c r="J3656" s="14">
        <v>2015</v>
      </c>
      <c r="K3656" s="246" t="s">
        <v>26</v>
      </c>
      <c r="L3656" s="247" t="s">
        <v>54</v>
      </c>
      <c r="M3656" s="249" t="s">
        <v>279</v>
      </c>
      <c r="N3656" s="15" t="s">
        <v>28</v>
      </c>
      <c r="O3656" s="15" t="s">
        <v>29</v>
      </c>
      <c r="P3656" s="46" t="s">
        <v>163</v>
      </c>
      <c r="Q3656" s="46" t="s">
        <v>58</v>
      </c>
    </row>
    <row r="3657" spans="1:19" hidden="1">
      <c r="A3657" s="12">
        <v>42368</v>
      </c>
      <c r="B3657" t="s">
        <v>4330</v>
      </c>
      <c r="C3657" s="1">
        <v>356.58</v>
      </c>
      <c r="D3657" s="1">
        <v>17073.349999999999</v>
      </c>
      <c r="E3657" s="42">
        <v>-356.58</v>
      </c>
      <c r="F3657" s="241" t="s">
        <v>18</v>
      </c>
      <c r="G3657" s="242" t="s">
        <v>58</v>
      </c>
      <c r="H3657" s="243" t="s">
        <v>20</v>
      </c>
      <c r="I3657" s="13">
        <v>12</v>
      </c>
      <c r="J3657" s="14">
        <v>2015</v>
      </c>
      <c r="K3657" s="244" t="s">
        <v>26</v>
      </c>
      <c r="L3657" s="245" t="s">
        <v>27</v>
      </c>
      <c r="M3657" s="245" t="s">
        <v>27</v>
      </c>
      <c r="N3657" s="15" t="s">
        <v>28</v>
      </c>
      <c r="O3657" s="15" t="s">
        <v>29</v>
      </c>
      <c r="P3657" s="46" t="s">
        <v>163</v>
      </c>
      <c r="Q3657" s="46" t="s">
        <v>58</v>
      </c>
    </row>
    <row r="3658" spans="1:19" hidden="1">
      <c r="A3658" s="12">
        <v>42369</v>
      </c>
      <c r="B3658" t="s">
        <v>4330</v>
      </c>
      <c r="C3658" s="1">
        <v>283.69</v>
      </c>
      <c r="D3658" s="1">
        <v>17357.04</v>
      </c>
      <c r="E3658" s="42">
        <v>-283.69</v>
      </c>
      <c r="F3658" s="241" t="s">
        <v>18</v>
      </c>
      <c r="G3658" s="242" t="s">
        <v>58</v>
      </c>
      <c r="H3658" s="243" t="s">
        <v>20</v>
      </c>
      <c r="I3658" s="13">
        <v>12</v>
      </c>
      <c r="J3658" s="14">
        <v>2015</v>
      </c>
      <c r="K3658" s="244" t="s">
        <v>26</v>
      </c>
      <c r="L3658" s="245" t="s">
        <v>27</v>
      </c>
      <c r="M3658" s="245" t="s">
        <v>27</v>
      </c>
      <c r="N3658" s="15" t="s">
        <v>28</v>
      </c>
      <c r="O3658" s="15" t="s">
        <v>29</v>
      </c>
      <c r="P3658" s="46" t="s">
        <v>163</v>
      </c>
      <c r="Q3658" s="46" t="s">
        <v>58</v>
      </c>
    </row>
    <row r="3659" spans="1:19" hidden="1">
      <c r="A3659" s="12">
        <v>42369</v>
      </c>
      <c r="B3659" t="s">
        <v>4457</v>
      </c>
      <c r="C3659" s="1">
        <v>-500</v>
      </c>
      <c r="D3659" s="1">
        <v>16857.04</v>
      </c>
      <c r="E3659" s="42">
        <v>500</v>
      </c>
      <c r="F3659" s="241" t="s">
        <v>30</v>
      </c>
      <c r="G3659" s="242" t="s">
        <v>58</v>
      </c>
      <c r="H3659" s="243" t="s">
        <v>20</v>
      </c>
      <c r="I3659" s="13">
        <v>12</v>
      </c>
      <c r="J3659" s="14">
        <v>2015</v>
      </c>
      <c r="K3659" s="246" t="s">
        <v>158</v>
      </c>
      <c r="L3659" s="247" t="s">
        <v>59</v>
      </c>
      <c r="M3659" s="247" t="s">
        <v>23</v>
      </c>
      <c r="N3659" s="15" t="s">
        <v>20</v>
      </c>
      <c r="O3659" s="15" t="s">
        <v>24</v>
      </c>
      <c r="P3659" s="46" t="s">
        <v>168</v>
      </c>
      <c r="Q3659" s="46" t="s">
        <v>58</v>
      </c>
    </row>
    <row r="3660" spans="1:19" hidden="1">
      <c r="A3660" s="12">
        <v>42369</v>
      </c>
      <c r="B3660" t="s">
        <v>4458</v>
      </c>
      <c r="C3660" s="1">
        <v>-350</v>
      </c>
      <c r="D3660" s="1">
        <v>16507.04</v>
      </c>
      <c r="E3660" s="42">
        <v>350</v>
      </c>
      <c r="F3660" s="241" t="s">
        <v>30</v>
      </c>
      <c r="G3660" s="242" t="s">
        <v>58</v>
      </c>
      <c r="H3660" s="243" t="s">
        <v>20</v>
      </c>
      <c r="I3660" s="13">
        <v>12</v>
      </c>
      <c r="J3660" s="14">
        <v>2015</v>
      </c>
      <c r="K3660" s="246" t="s">
        <v>158</v>
      </c>
      <c r="L3660" s="247" t="s">
        <v>59</v>
      </c>
      <c r="M3660" s="247" t="s">
        <v>23</v>
      </c>
      <c r="N3660" s="15" t="s">
        <v>20</v>
      </c>
      <c r="O3660" s="15" t="s">
        <v>24</v>
      </c>
      <c r="P3660" s="46" t="s">
        <v>168</v>
      </c>
      <c r="Q3660" s="46" t="s">
        <v>58</v>
      </c>
    </row>
    <row r="3661" spans="1:19" hidden="1">
      <c r="A3661" s="12">
        <v>42369</v>
      </c>
      <c r="B3661" t="s">
        <v>4459</v>
      </c>
      <c r="C3661" s="1">
        <v>-310</v>
      </c>
      <c r="D3661" s="1">
        <v>16197.04</v>
      </c>
      <c r="E3661" s="42">
        <v>310</v>
      </c>
      <c r="F3661" s="241" t="s">
        <v>30</v>
      </c>
      <c r="G3661" s="242" t="s">
        <v>58</v>
      </c>
      <c r="H3661" s="243" t="s">
        <v>20</v>
      </c>
      <c r="I3661" s="13">
        <v>12</v>
      </c>
      <c r="J3661" s="14">
        <v>2015</v>
      </c>
      <c r="K3661" s="244" t="s">
        <v>106</v>
      </c>
      <c r="L3661" s="245" t="s">
        <v>52</v>
      </c>
      <c r="M3661" s="245" t="s">
        <v>23</v>
      </c>
      <c r="N3661" s="15" t="s">
        <v>20</v>
      </c>
      <c r="O3661" s="15" t="s">
        <v>24</v>
      </c>
      <c r="P3661" s="46" t="s">
        <v>172</v>
      </c>
      <c r="Q3661" s="46" t="s">
        <v>58</v>
      </c>
    </row>
    <row r="3662" spans="1:19" hidden="1">
      <c r="A3662" s="12">
        <v>42369</v>
      </c>
      <c r="B3662" t="s">
        <v>4460</v>
      </c>
      <c r="C3662" s="1">
        <v>-200</v>
      </c>
      <c r="D3662" s="1">
        <v>15997.04</v>
      </c>
      <c r="E3662" s="42">
        <v>200</v>
      </c>
      <c r="F3662" s="241" t="s">
        <v>30</v>
      </c>
      <c r="G3662" s="242" t="s">
        <v>58</v>
      </c>
      <c r="H3662" s="243" t="s">
        <v>20</v>
      </c>
      <c r="I3662" s="13">
        <v>12</v>
      </c>
      <c r="J3662" s="14">
        <v>2015</v>
      </c>
      <c r="K3662" s="244" t="s">
        <v>175</v>
      </c>
      <c r="L3662" s="245" t="s">
        <v>3883</v>
      </c>
      <c r="M3662" s="245" t="s">
        <v>296</v>
      </c>
      <c r="N3662" s="15" t="s">
        <v>28</v>
      </c>
      <c r="O3662" s="15" t="s">
        <v>29</v>
      </c>
      <c r="P3662" s="46" t="s">
        <v>161</v>
      </c>
      <c r="Q3662" s="46" t="s">
        <v>58</v>
      </c>
    </row>
    <row r="3663" spans="1:19" hidden="1">
      <c r="A3663" s="12">
        <v>42369</v>
      </c>
      <c r="B3663" t="s">
        <v>4461</v>
      </c>
      <c r="C3663" s="1">
        <v>-200</v>
      </c>
      <c r="D3663" s="1">
        <v>15797.04</v>
      </c>
      <c r="E3663" s="42">
        <v>200</v>
      </c>
      <c r="F3663" s="241" t="s">
        <v>30</v>
      </c>
      <c r="G3663" s="242" t="s">
        <v>58</v>
      </c>
      <c r="H3663" s="243" t="s">
        <v>20</v>
      </c>
      <c r="I3663" s="13">
        <v>12</v>
      </c>
      <c r="J3663" s="14">
        <v>2015</v>
      </c>
      <c r="K3663" s="244" t="s">
        <v>197</v>
      </c>
      <c r="L3663" s="245" t="s">
        <v>200</v>
      </c>
      <c r="M3663" s="245" t="s">
        <v>281</v>
      </c>
      <c r="N3663" s="15" t="s">
        <v>28</v>
      </c>
      <c r="O3663" s="15" t="s">
        <v>29</v>
      </c>
      <c r="P3663" s="46" t="s">
        <v>161</v>
      </c>
      <c r="Q3663" s="46" t="s">
        <v>58</v>
      </c>
    </row>
    <row r="3664" spans="1:19" hidden="1">
      <c r="A3664" s="12" t="s">
        <v>17</v>
      </c>
      <c r="E3664" s="42"/>
      <c r="F3664" s="77"/>
      <c r="G3664" s="77"/>
      <c r="H3664" s="77"/>
      <c r="I3664" s="13"/>
      <c r="J3664" s="14"/>
      <c r="K3664" s="78"/>
      <c r="L3664" s="79"/>
      <c r="M3664" s="79"/>
      <c r="N3664" s="15"/>
      <c r="O3664" s="15"/>
      <c r="P3664" s="80"/>
      <c r="Q3664" s="80"/>
      <c r="S3664" t="str">
        <f t="shared" ref="S3664:S3674" si="48">A3664&amp;B3664</f>
        <v>x</v>
      </c>
    </row>
    <row r="3665" spans="1:19" hidden="1">
      <c r="A3665" s="209" t="s">
        <v>3982</v>
      </c>
      <c r="E3665" s="42"/>
      <c r="F3665" s="77"/>
      <c r="G3665" s="77"/>
      <c r="H3665" s="77"/>
      <c r="I3665" s="13"/>
      <c r="J3665" s="14"/>
      <c r="K3665" s="78"/>
      <c r="L3665" s="79"/>
      <c r="M3665" s="79"/>
      <c r="N3665" s="15"/>
      <c r="O3665" s="15"/>
      <c r="P3665" s="80"/>
      <c r="Q3665" s="80"/>
    </row>
    <row r="3666" spans="1:19" hidden="1">
      <c r="A3666" s="12">
        <v>42006</v>
      </c>
      <c r="B3666" t="s">
        <v>160</v>
      </c>
      <c r="C3666" s="1">
        <v>-16</v>
      </c>
      <c r="D3666" s="1">
        <v>1229.25</v>
      </c>
      <c r="E3666" s="42">
        <v>16</v>
      </c>
      <c r="F3666" s="77" t="s">
        <v>30</v>
      </c>
      <c r="G3666" s="77" t="s">
        <v>158</v>
      </c>
      <c r="H3666" s="77" t="s">
        <v>20</v>
      </c>
      <c r="I3666" s="13">
        <v>1</v>
      </c>
      <c r="J3666" s="14">
        <v>2015</v>
      </c>
      <c r="K3666" s="78" t="s">
        <v>53</v>
      </c>
      <c r="L3666" s="79" t="s">
        <v>52</v>
      </c>
      <c r="M3666" s="79" t="s">
        <v>23</v>
      </c>
      <c r="N3666" s="15" t="s">
        <v>28</v>
      </c>
      <c r="O3666" s="15" t="s">
        <v>29</v>
      </c>
      <c r="P3666" s="80" t="s">
        <v>178</v>
      </c>
      <c r="Q3666" s="80" t="s">
        <v>158</v>
      </c>
      <c r="S3666" t="str">
        <f t="shared" si="48"/>
        <v>42006Monthly Fee for Business Fundamentals</v>
      </c>
    </row>
    <row r="3667" spans="1:19" hidden="1">
      <c r="A3667" s="12">
        <v>42009</v>
      </c>
      <c r="B3667" t="s">
        <v>787</v>
      </c>
      <c r="C3667" s="1">
        <v>3500</v>
      </c>
      <c r="D3667" s="1">
        <v>4729.25</v>
      </c>
      <c r="E3667" s="42">
        <v>-3500</v>
      </c>
      <c r="F3667" s="77" t="s">
        <v>18</v>
      </c>
      <c r="G3667" s="77" t="s">
        <v>158</v>
      </c>
      <c r="H3667" s="77" t="s">
        <v>20</v>
      </c>
      <c r="I3667" s="13">
        <v>1</v>
      </c>
      <c r="J3667" s="14">
        <v>2015</v>
      </c>
      <c r="K3667" s="78" t="s">
        <v>58</v>
      </c>
      <c r="L3667" s="79" t="s">
        <v>59</v>
      </c>
      <c r="M3667" s="79" t="s">
        <v>23</v>
      </c>
      <c r="N3667" s="15" t="s">
        <v>20</v>
      </c>
      <c r="O3667" s="15" t="s">
        <v>24</v>
      </c>
      <c r="P3667" s="80" t="s">
        <v>168</v>
      </c>
      <c r="Q3667" s="80" t="s">
        <v>158</v>
      </c>
      <c r="S3667" t="str">
        <f t="shared" si="48"/>
        <v>42009Online Banking transfer from CHK 9319 Confirmation# 2748103860</v>
      </c>
    </row>
    <row r="3668" spans="1:19" hidden="1">
      <c r="A3668" s="12">
        <v>42009</v>
      </c>
      <c r="B3668" t="s">
        <v>788</v>
      </c>
      <c r="C3668" s="1">
        <v>-859.14</v>
      </c>
      <c r="D3668" s="1">
        <v>3870.11</v>
      </c>
      <c r="E3668" s="42">
        <v>859.14</v>
      </c>
      <c r="F3668" s="77" t="s">
        <v>30</v>
      </c>
      <c r="G3668" s="77" t="s">
        <v>158</v>
      </c>
      <c r="H3668" s="77" t="s">
        <v>20</v>
      </c>
      <c r="I3668" s="13">
        <v>1</v>
      </c>
      <c r="J3668" s="14">
        <v>2015</v>
      </c>
      <c r="K3668" s="78" t="s">
        <v>64</v>
      </c>
      <c r="L3668" s="79" t="s">
        <v>65</v>
      </c>
      <c r="M3668" s="79" t="s">
        <v>23</v>
      </c>
      <c r="N3668" s="15" t="s">
        <v>28</v>
      </c>
      <c r="O3668" s="15" t="s">
        <v>29</v>
      </c>
      <c r="P3668" s="80" t="s">
        <v>178</v>
      </c>
      <c r="Q3668" s="80" t="s">
        <v>158</v>
      </c>
      <c r="S3668" t="str">
        <f t="shared" si="48"/>
        <v>42009Check 1069</v>
      </c>
    </row>
    <row r="3669" spans="1:19" hidden="1">
      <c r="A3669" s="12">
        <v>42009</v>
      </c>
      <c r="B3669" t="s">
        <v>789</v>
      </c>
      <c r="C3669" s="1">
        <v>-3500</v>
      </c>
      <c r="D3669" s="1">
        <v>370.11</v>
      </c>
      <c r="E3669" s="42">
        <v>3500</v>
      </c>
      <c r="F3669" s="77" t="s">
        <v>30</v>
      </c>
      <c r="G3669" s="77" t="s">
        <v>158</v>
      </c>
      <c r="H3669" s="77" t="s">
        <v>20</v>
      </c>
      <c r="I3669" s="13">
        <v>1</v>
      </c>
      <c r="J3669" s="14">
        <v>2015</v>
      </c>
      <c r="K3669" s="78" t="s">
        <v>38</v>
      </c>
      <c r="L3669" s="79" t="s">
        <v>39</v>
      </c>
      <c r="M3669" s="79" t="s">
        <v>23</v>
      </c>
      <c r="N3669" s="15" t="s">
        <v>20</v>
      </c>
      <c r="O3669" s="15" t="s">
        <v>29</v>
      </c>
      <c r="P3669" s="80" t="s">
        <v>790</v>
      </c>
      <c r="Q3669" s="80" t="s">
        <v>158</v>
      </c>
      <c r="S3669" t="str">
        <f t="shared" si="48"/>
        <v>42009Check 1070</v>
      </c>
    </row>
    <row r="3670" spans="1:19" hidden="1">
      <c r="A3670" s="12">
        <v>42010</v>
      </c>
      <c r="B3670" t="s">
        <v>791</v>
      </c>
      <c r="C3670" s="1">
        <v>850</v>
      </c>
      <c r="D3670" s="1">
        <v>1220.1099999999999</v>
      </c>
      <c r="E3670" s="42">
        <v>-850</v>
      </c>
      <c r="F3670" s="77" t="s">
        <v>18</v>
      </c>
      <c r="G3670" s="77" t="s">
        <v>158</v>
      </c>
      <c r="H3670" s="77" t="s">
        <v>20</v>
      </c>
      <c r="I3670" s="13">
        <v>1</v>
      </c>
      <c r="J3670" s="14">
        <v>2015</v>
      </c>
      <c r="K3670" s="78" t="s">
        <v>19</v>
      </c>
      <c r="L3670" s="79" t="s">
        <v>59</v>
      </c>
      <c r="M3670" s="79" t="s">
        <v>23</v>
      </c>
      <c r="N3670" s="15" t="s">
        <v>20</v>
      </c>
      <c r="O3670" s="15" t="s">
        <v>24</v>
      </c>
      <c r="P3670" s="80" t="s">
        <v>159</v>
      </c>
      <c r="Q3670" s="80" t="s">
        <v>158</v>
      </c>
      <c r="S3670" t="str">
        <f t="shared" si="48"/>
        <v>42010Online Banking transfer from CHK 9306 Confirmation# 0456642694</v>
      </c>
    </row>
    <row r="3671" spans="1:19" hidden="1">
      <c r="A3671" s="12">
        <v>42010</v>
      </c>
      <c r="B3671" t="s">
        <v>792</v>
      </c>
      <c r="C3671" s="1">
        <v>-850</v>
      </c>
      <c r="D3671" s="1">
        <v>370.11</v>
      </c>
      <c r="E3671" s="42">
        <v>850</v>
      </c>
      <c r="F3671" s="77" t="s">
        <v>30</v>
      </c>
      <c r="G3671" s="77" t="s">
        <v>158</v>
      </c>
      <c r="H3671" s="77" t="s">
        <v>20</v>
      </c>
      <c r="I3671" s="13">
        <v>1</v>
      </c>
      <c r="J3671" s="14">
        <v>2015</v>
      </c>
      <c r="K3671" s="78" t="s">
        <v>34</v>
      </c>
      <c r="L3671" s="79" t="s">
        <v>35</v>
      </c>
      <c r="M3671" s="79" t="s">
        <v>299</v>
      </c>
      <c r="N3671" s="15" t="s">
        <v>28</v>
      </c>
      <c r="O3671" s="15" t="s">
        <v>29</v>
      </c>
      <c r="P3671" s="80" t="s">
        <v>2334</v>
      </c>
      <c r="Q3671" s="80" t="s">
        <v>158</v>
      </c>
      <c r="S3671" t="str">
        <f t="shared" si="48"/>
        <v>42010Check 1071</v>
      </c>
    </row>
    <row r="3672" spans="1:19" hidden="1">
      <c r="A3672" s="12">
        <v>42011</v>
      </c>
      <c r="B3672" t="s">
        <v>793</v>
      </c>
      <c r="C3672" s="1">
        <v>1000</v>
      </c>
      <c r="D3672" s="1">
        <v>1370.11</v>
      </c>
      <c r="E3672" s="42">
        <v>-1000</v>
      </c>
      <c r="F3672" s="77" t="s">
        <v>18</v>
      </c>
      <c r="G3672" s="77" t="s">
        <v>158</v>
      </c>
      <c r="H3672" s="77" t="s">
        <v>20</v>
      </c>
      <c r="I3672" s="13">
        <v>1</v>
      </c>
      <c r="J3672" s="14">
        <v>2015</v>
      </c>
      <c r="K3672" s="78" t="s">
        <v>58</v>
      </c>
      <c r="L3672" s="79" t="s">
        <v>59</v>
      </c>
      <c r="M3672" s="79" t="s">
        <v>23</v>
      </c>
      <c r="N3672" s="15" t="s">
        <v>20</v>
      </c>
      <c r="O3672" s="15" t="s">
        <v>24</v>
      </c>
      <c r="P3672" s="80" t="s">
        <v>168</v>
      </c>
      <c r="Q3672" s="80" t="s">
        <v>158</v>
      </c>
      <c r="S3672" t="str">
        <f t="shared" si="48"/>
        <v>42011Online Banking transfer from CHK 9319 Confirmation# 3965720447</v>
      </c>
    </row>
    <row r="3673" spans="1:19" hidden="1">
      <c r="A3673" s="12">
        <v>42013</v>
      </c>
      <c r="B3673" t="s">
        <v>794</v>
      </c>
      <c r="C3673" s="1">
        <v>-1060</v>
      </c>
      <c r="D3673" s="1">
        <v>310.11</v>
      </c>
      <c r="E3673" s="42">
        <v>1060</v>
      </c>
      <c r="F3673" s="77" t="s">
        <v>30</v>
      </c>
      <c r="G3673" s="77" t="s">
        <v>158</v>
      </c>
      <c r="H3673" s="77" t="s">
        <v>20</v>
      </c>
      <c r="I3673" s="13">
        <v>1</v>
      </c>
      <c r="J3673" s="14">
        <v>2015</v>
      </c>
      <c r="K3673" s="78" t="s">
        <v>494</v>
      </c>
      <c r="L3673" s="79" t="s">
        <v>795</v>
      </c>
      <c r="M3673" s="79" t="s">
        <v>23</v>
      </c>
      <c r="N3673" s="15" t="s">
        <v>28</v>
      </c>
      <c r="O3673" s="15" t="s">
        <v>29</v>
      </c>
      <c r="P3673" s="80" t="s">
        <v>178</v>
      </c>
      <c r="Q3673" s="80" t="s">
        <v>158</v>
      </c>
      <c r="S3673" t="str">
        <f t="shared" si="48"/>
        <v>42013Check 1072</v>
      </c>
    </row>
    <row r="3674" spans="1:19" hidden="1">
      <c r="A3674" s="12">
        <v>42017</v>
      </c>
      <c r="B3674" t="s">
        <v>152</v>
      </c>
      <c r="C3674" s="1">
        <v>-161.93</v>
      </c>
      <c r="D3674" s="1">
        <v>148.18</v>
      </c>
      <c r="E3674" s="42">
        <v>161.93</v>
      </c>
      <c r="F3674" s="77" t="s">
        <v>30</v>
      </c>
      <c r="G3674" s="77" t="s">
        <v>158</v>
      </c>
      <c r="H3674" s="77" t="s">
        <v>20</v>
      </c>
      <c r="I3674" s="13">
        <v>1</v>
      </c>
      <c r="J3674" s="14">
        <v>2015</v>
      </c>
      <c r="K3674" s="78" t="s">
        <v>153</v>
      </c>
      <c r="L3674" s="79" t="s">
        <v>154</v>
      </c>
      <c r="M3674" s="79" t="s">
        <v>299</v>
      </c>
      <c r="N3674" s="15" t="s">
        <v>28</v>
      </c>
      <c r="O3674" s="15" t="s">
        <v>29</v>
      </c>
      <c r="P3674" s="80" t="s">
        <v>178</v>
      </c>
      <c r="Q3674" s="80" t="s">
        <v>158</v>
      </c>
      <c r="S3674" t="str">
        <f t="shared" si="48"/>
        <v>42017CITY PUBLIC SRV DES:CPS WEBPMT ID:003002974368 INDN:DEAN TYLER INC CO ID:6746002071 CCD</v>
      </c>
    </row>
    <row r="3675" spans="1:19" hidden="1">
      <c r="A3675" s="12">
        <v>42019</v>
      </c>
      <c r="B3675" t="s">
        <v>796</v>
      </c>
      <c r="C3675" s="1">
        <v>1000</v>
      </c>
      <c r="D3675" s="1">
        <v>1148.18</v>
      </c>
      <c r="E3675" s="42">
        <v>-1000</v>
      </c>
      <c r="F3675" s="77" t="s">
        <v>18</v>
      </c>
      <c r="G3675" s="77" t="s">
        <v>158</v>
      </c>
      <c r="H3675" s="77" t="s">
        <v>20</v>
      </c>
      <c r="I3675" s="13">
        <v>1</v>
      </c>
      <c r="J3675" s="14">
        <v>2015</v>
      </c>
      <c r="K3675" s="78" t="s">
        <v>58</v>
      </c>
      <c r="L3675" s="79" t="s">
        <v>59</v>
      </c>
      <c r="M3675" s="79" t="s">
        <v>23</v>
      </c>
      <c r="N3675" s="15" t="s">
        <v>20</v>
      </c>
      <c r="O3675" s="15" t="s">
        <v>24</v>
      </c>
      <c r="P3675" s="80" t="s">
        <v>168</v>
      </c>
      <c r="Q3675" s="80" t="s">
        <v>158</v>
      </c>
      <c r="S3675" t="str">
        <f t="shared" ref="S3675:S3738" si="49">A3675&amp;B3675</f>
        <v>42019Online Banking transfer from CHK 9319 Confirmation# 2934681190</v>
      </c>
    </row>
    <row r="3676" spans="1:19" hidden="1">
      <c r="A3676" s="12">
        <v>42020</v>
      </c>
      <c r="B3676" t="s">
        <v>797</v>
      </c>
      <c r="C3676" s="1">
        <v>3000</v>
      </c>
      <c r="D3676" s="1">
        <v>4148.18</v>
      </c>
      <c r="E3676" s="42">
        <v>-3000</v>
      </c>
      <c r="F3676" s="77" t="s">
        <v>18</v>
      </c>
      <c r="G3676" s="77" t="s">
        <v>158</v>
      </c>
      <c r="H3676" s="77" t="s">
        <v>20</v>
      </c>
      <c r="I3676" s="13">
        <v>1</v>
      </c>
      <c r="J3676" s="14">
        <v>2015</v>
      </c>
      <c r="K3676" s="78" t="s">
        <v>58</v>
      </c>
      <c r="L3676" s="79" t="s">
        <v>59</v>
      </c>
      <c r="M3676" s="79" t="s">
        <v>23</v>
      </c>
      <c r="N3676" s="15" t="s">
        <v>20</v>
      </c>
      <c r="O3676" s="15" t="s">
        <v>24</v>
      </c>
      <c r="P3676" s="80" t="s">
        <v>168</v>
      </c>
      <c r="Q3676" s="80" t="s">
        <v>158</v>
      </c>
      <c r="S3676" t="str">
        <f t="shared" si="49"/>
        <v>42020Online Banking transfer from CHK 9319 Confirmation# 2943898591</v>
      </c>
    </row>
    <row r="3677" spans="1:19" hidden="1">
      <c r="A3677" s="12">
        <v>42020</v>
      </c>
      <c r="B3677" t="s">
        <v>798</v>
      </c>
      <c r="C3677" s="1">
        <v>-1000</v>
      </c>
      <c r="D3677" s="1">
        <v>3148.18</v>
      </c>
      <c r="E3677" s="42">
        <v>1000</v>
      </c>
      <c r="F3677" s="77" t="s">
        <v>30</v>
      </c>
      <c r="G3677" s="77" t="s">
        <v>158</v>
      </c>
      <c r="H3677" s="77" t="s">
        <v>20</v>
      </c>
      <c r="I3677" s="13">
        <v>1</v>
      </c>
      <c r="J3677" s="14">
        <v>2015</v>
      </c>
      <c r="K3677" s="78" t="s">
        <v>58</v>
      </c>
      <c r="L3677" s="79" t="s">
        <v>59</v>
      </c>
      <c r="M3677" s="79" t="s">
        <v>23</v>
      </c>
      <c r="N3677" s="15" t="s">
        <v>20</v>
      </c>
      <c r="O3677" s="15" t="s">
        <v>24</v>
      </c>
      <c r="P3677" s="80" t="s">
        <v>169</v>
      </c>
      <c r="Q3677" s="80" t="s">
        <v>158</v>
      </c>
      <c r="S3677" t="str">
        <f t="shared" si="49"/>
        <v>42020Online Banking transfer to CHK 9319 Confirmation# 1643938841</v>
      </c>
    </row>
    <row r="3678" spans="1:19" hidden="1">
      <c r="A3678" s="12">
        <v>42024</v>
      </c>
      <c r="B3678" t="s">
        <v>799</v>
      </c>
      <c r="C3678" s="1">
        <v>1000</v>
      </c>
      <c r="D3678" s="1">
        <v>4148.18</v>
      </c>
      <c r="E3678" s="42">
        <v>-1000</v>
      </c>
      <c r="F3678" s="77" t="s">
        <v>18</v>
      </c>
      <c r="G3678" s="77" t="s">
        <v>158</v>
      </c>
      <c r="H3678" s="77" t="s">
        <v>20</v>
      </c>
      <c r="I3678" s="13">
        <v>1</v>
      </c>
      <c r="J3678" s="14">
        <v>2015</v>
      </c>
      <c r="K3678" s="78" t="s">
        <v>58</v>
      </c>
      <c r="L3678" s="79" t="s">
        <v>59</v>
      </c>
      <c r="M3678" s="79" t="s">
        <v>23</v>
      </c>
      <c r="N3678" s="15" t="s">
        <v>20</v>
      </c>
      <c r="O3678" s="15" t="s">
        <v>24</v>
      </c>
      <c r="P3678" s="80" t="s">
        <v>168</v>
      </c>
      <c r="Q3678" s="80" t="s">
        <v>158</v>
      </c>
      <c r="S3678" t="str">
        <f t="shared" si="49"/>
        <v>42024Online Banking transfer from CHK 9319 Confirmation# 3868231262</v>
      </c>
    </row>
    <row r="3679" spans="1:19" hidden="1">
      <c r="A3679" s="12">
        <v>42024</v>
      </c>
      <c r="B3679" t="s">
        <v>800</v>
      </c>
      <c r="C3679" s="1">
        <v>-2321.9499999999998</v>
      </c>
      <c r="D3679" s="1">
        <v>1826.23</v>
      </c>
      <c r="E3679" s="42">
        <v>2321.9499999999998</v>
      </c>
      <c r="F3679" s="77" t="s">
        <v>30</v>
      </c>
      <c r="G3679" s="77" t="s">
        <v>158</v>
      </c>
      <c r="H3679" s="77" t="s">
        <v>20</v>
      </c>
      <c r="I3679" s="13">
        <v>1</v>
      </c>
      <c r="J3679" s="14">
        <v>2015</v>
      </c>
      <c r="K3679" s="78" t="s">
        <v>31</v>
      </c>
      <c r="L3679" s="79" t="s">
        <v>73</v>
      </c>
      <c r="M3679" s="79" t="s">
        <v>23</v>
      </c>
      <c r="N3679" s="15" t="s">
        <v>28</v>
      </c>
      <c r="O3679" s="15" t="s">
        <v>24</v>
      </c>
      <c r="P3679" s="80" t="s">
        <v>178</v>
      </c>
      <c r="Q3679" s="80" t="s">
        <v>158</v>
      </c>
      <c r="S3679" t="str">
        <f t="shared" si="49"/>
        <v>42024CHECKCARD 0116 ROBINSON WINDWORD SPOKANE WA 85258825018900018400011 CKCD 5137 5348750000735209</v>
      </c>
    </row>
    <row r="3680" spans="1:19" hidden="1">
      <c r="A3680" s="12">
        <v>42026</v>
      </c>
      <c r="B3680" t="s">
        <v>801</v>
      </c>
      <c r="C3680" s="1">
        <v>5000</v>
      </c>
      <c r="D3680" s="1">
        <v>6826.23</v>
      </c>
      <c r="E3680" s="42">
        <v>-5000</v>
      </c>
      <c r="F3680" s="77" t="s">
        <v>18</v>
      </c>
      <c r="G3680" s="77" t="s">
        <v>158</v>
      </c>
      <c r="H3680" s="77" t="s">
        <v>20</v>
      </c>
      <c r="I3680" s="13">
        <v>1</v>
      </c>
      <c r="J3680" s="14">
        <v>2015</v>
      </c>
      <c r="K3680" s="78" t="s">
        <v>58</v>
      </c>
      <c r="L3680" s="79" t="s">
        <v>59</v>
      </c>
      <c r="M3680" s="79" t="s">
        <v>23</v>
      </c>
      <c r="N3680" s="15" t="s">
        <v>20</v>
      </c>
      <c r="O3680" s="15" t="s">
        <v>24</v>
      </c>
      <c r="P3680" s="80" t="s">
        <v>168</v>
      </c>
      <c r="Q3680" s="80" t="s">
        <v>158</v>
      </c>
      <c r="S3680" t="str">
        <f t="shared" si="49"/>
        <v>42026Online Banking transfer from CHK 9319 Confirmation# 0494091178</v>
      </c>
    </row>
    <row r="3681" spans="1:19" hidden="1">
      <c r="A3681" s="12">
        <v>42026</v>
      </c>
      <c r="B3681" t="s">
        <v>802</v>
      </c>
      <c r="C3681" s="1">
        <v>-232</v>
      </c>
      <c r="D3681" s="1">
        <v>6594.23</v>
      </c>
      <c r="E3681" s="42">
        <v>232</v>
      </c>
      <c r="F3681" s="77" t="s">
        <v>30</v>
      </c>
      <c r="G3681" s="77" t="s">
        <v>158</v>
      </c>
      <c r="H3681" s="77" t="s">
        <v>20</v>
      </c>
      <c r="I3681" s="13">
        <v>1</v>
      </c>
      <c r="J3681" s="14">
        <v>2015</v>
      </c>
      <c r="K3681" s="78" t="s">
        <v>123</v>
      </c>
      <c r="L3681" s="79" t="s">
        <v>101</v>
      </c>
      <c r="M3681" s="79" t="s">
        <v>284</v>
      </c>
      <c r="N3681" s="15" t="s">
        <v>28</v>
      </c>
      <c r="O3681" s="15" t="s">
        <v>29</v>
      </c>
      <c r="P3681" s="80" t="s">
        <v>803</v>
      </c>
      <c r="Q3681" s="80" t="s">
        <v>158</v>
      </c>
      <c r="S3681" t="str">
        <f t="shared" si="49"/>
        <v>42026Customer Withdrawal Image</v>
      </c>
    </row>
    <row r="3682" spans="1:19" hidden="1">
      <c r="A3682" s="12">
        <v>42026</v>
      </c>
      <c r="B3682" t="s">
        <v>804</v>
      </c>
      <c r="C3682" s="1">
        <v>-1000</v>
      </c>
      <c r="D3682" s="1">
        <v>5594.23</v>
      </c>
      <c r="E3682" s="42">
        <v>1000</v>
      </c>
      <c r="F3682" s="77" t="s">
        <v>30</v>
      </c>
      <c r="G3682" s="77" t="s">
        <v>158</v>
      </c>
      <c r="H3682" s="77" t="s">
        <v>20</v>
      </c>
      <c r="I3682" s="13">
        <v>1</v>
      </c>
      <c r="J3682" s="14">
        <v>2015</v>
      </c>
      <c r="K3682" s="78" t="s">
        <v>92</v>
      </c>
      <c r="L3682" s="79" t="s">
        <v>93</v>
      </c>
      <c r="M3682" s="79" t="s">
        <v>299</v>
      </c>
      <c r="N3682" s="15" t="s">
        <v>28</v>
      </c>
      <c r="O3682" s="15" t="s">
        <v>29</v>
      </c>
      <c r="P3682" s="80" t="s">
        <v>178</v>
      </c>
      <c r="Q3682" s="80" t="s">
        <v>158</v>
      </c>
      <c r="S3682" t="str">
        <f t="shared" si="49"/>
        <v>42026Check 1073</v>
      </c>
    </row>
    <row r="3683" spans="1:19" hidden="1">
      <c r="A3683" s="12">
        <v>42026</v>
      </c>
      <c r="B3683" t="s">
        <v>805</v>
      </c>
      <c r="C3683" s="1">
        <v>-5000</v>
      </c>
      <c r="D3683" s="1">
        <v>594.23</v>
      </c>
      <c r="E3683" s="42">
        <v>5000</v>
      </c>
      <c r="F3683" s="77" t="s">
        <v>30</v>
      </c>
      <c r="G3683" s="77" t="s">
        <v>158</v>
      </c>
      <c r="H3683" s="77" t="s">
        <v>20</v>
      </c>
      <c r="I3683" s="13">
        <v>1</v>
      </c>
      <c r="J3683" s="14">
        <v>2015</v>
      </c>
      <c r="K3683" s="78" t="s">
        <v>81</v>
      </c>
      <c r="L3683" s="79" t="s">
        <v>82</v>
      </c>
      <c r="M3683" s="79" t="s">
        <v>23</v>
      </c>
      <c r="N3683" s="15" t="s">
        <v>20</v>
      </c>
      <c r="O3683" s="15" t="s">
        <v>24</v>
      </c>
      <c r="P3683" s="80" t="s">
        <v>181</v>
      </c>
      <c r="Q3683" s="80" t="s">
        <v>158</v>
      </c>
      <c r="S3683" t="str">
        <f t="shared" si="49"/>
        <v>42026AMERICAN EXPRESS DES:ACH Pmt ID:W9886 INDN:KRISTINA KOGER CO ID:1133133497 WEB</v>
      </c>
    </row>
    <row r="3684" spans="1:19" hidden="1">
      <c r="A3684" s="12">
        <v>42027</v>
      </c>
      <c r="B3684" t="s">
        <v>806</v>
      </c>
      <c r="C3684" s="1">
        <v>16000</v>
      </c>
      <c r="D3684" s="1">
        <v>16594.23</v>
      </c>
      <c r="E3684" s="42">
        <v>-16000</v>
      </c>
      <c r="F3684" s="77" t="s">
        <v>18</v>
      </c>
      <c r="G3684" s="77" t="s">
        <v>158</v>
      </c>
      <c r="H3684" s="77" t="s">
        <v>20</v>
      </c>
      <c r="I3684" s="13">
        <v>1</v>
      </c>
      <c r="J3684" s="14">
        <v>2015</v>
      </c>
      <c r="K3684" s="78" t="s">
        <v>58</v>
      </c>
      <c r="L3684" s="79" t="s">
        <v>59</v>
      </c>
      <c r="M3684" s="79" t="s">
        <v>23</v>
      </c>
      <c r="N3684" s="15" t="s">
        <v>20</v>
      </c>
      <c r="O3684" s="15" t="s">
        <v>24</v>
      </c>
      <c r="P3684" s="80" t="s">
        <v>168</v>
      </c>
      <c r="Q3684" s="80" t="s">
        <v>158</v>
      </c>
      <c r="S3684" t="str">
        <f t="shared" si="49"/>
        <v>42027Online Banking transfer from CHK 9319 Confirmation# 0404798472</v>
      </c>
    </row>
    <row r="3685" spans="1:19" hidden="1">
      <c r="A3685" s="12">
        <v>42027</v>
      </c>
      <c r="B3685" t="s">
        <v>807</v>
      </c>
      <c r="C3685" s="1">
        <v>-15699.02</v>
      </c>
      <c r="D3685" s="1">
        <v>895.21</v>
      </c>
      <c r="E3685" s="42">
        <v>15699.02</v>
      </c>
      <c r="F3685" s="77" t="s">
        <v>30</v>
      </c>
      <c r="G3685" s="77" t="s">
        <v>158</v>
      </c>
      <c r="H3685" s="77" t="s">
        <v>20</v>
      </c>
      <c r="I3685" s="13">
        <v>1</v>
      </c>
      <c r="J3685" s="14">
        <v>2015</v>
      </c>
      <c r="K3685" s="78" t="s">
        <v>81</v>
      </c>
      <c r="L3685" s="79" t="s">
        <v>82</v>
      </c>
      <c r="M3685" s="79" t="s">
        <v>23</v>
      </c>
      <c r="N3685" s="15" t="s">
        <v>20</v>
      </c>
      <c r="O3685" s="15" t="s">
        <v>24</v>
      </c>
      <c r="P3685" s="80" t="s">
        <v>181</v>
      </c>
      <c r="Q3685" s="80" t="s">
        <v>158</v>
      </c>
      <c r="S3685" t="str">
        <f t="shared" si="49"/>
        <v>42027AMERICAN EXPRESS DES:ACH Pmt ID:W4748 INDN:KRISTINA KOGER CO ID:1133133497 WEB</v>
      </c>
    </row>
    <row r="3686" spans="1:19" hidden="1">
      <c r="A3686" s="12">
        <v>42032</v>
      </c>
      <c r="B3686" t="s">
        <v>808</v>
      </c>
      <c r="C3686" s="1">
        <v>1500</v>
      </c>
      <c r="D3686" s="1">
        <v>2395.21</v>
      </c>
      <c r="E3686" s="42">
        <v>-1500</v>
      </c>
      <c r="F3686" s="77" t="s">
        <v>18</v>
      </c>
      <c r="G3686" s="77" t="s">
        <v>158</v>
      </c>
      <c r="H3686" s="77" t="s">
        <v>20</v>
      </c>
      <c r="I3686" s="13">
        <v>1</v>
      </c>
      <c r="J3686" s="14">
        <v>2015</v>
      </c>
      <c r="K3686" s="78" t="s">
        <v>58</v>
      </c>
      <c r="L3686" s="79" t="s">
        <v>59</v>
      </c>
      <c r="M3686" s="79" t="s">
        <v>23</v>
      </c>
      <c r="N3686" s="15" t="s">
        <v>20</v>
      </c>
      <c r="O3686" s="15" t="s">
        <v>24</v>
      </c>
      <c r="P3686" s="80" t="s">
        <v>168</v>
      </c>
      <c r="Q3686" s="80" t="s">
        <v>158</v>
      </c>
      <c r="S3686" t="str">
        <f t="shared" si="49"/>
        <v>42032TX TLR transfer Banking Ctr MEDICAL CENTER #0000511 TX Confirmation# 0446735803</v>
      </c>
    </row>
    <row r="3687" spans="1:19" hidden="1">
      <c r="A3687" s="12">
        <v>42032</v>
      </c>
      <c r="B3687" t="s">
        <v>809</v>
      </c>
      <c r="C3687" s="1">
        <v>-1500</v>
      </c>
      <c r="D3687" s="1">
        <v>895.21</v>
      </c>
      <c r="E3687" s="42">
        <v>1500</v>
      </c>
      <c r="F3687" s="77" t="s">
        <v>30</v>
      </c>
      <c r="G3687" s="77" t="s">
        <v>158</v>
      </c>
      <c r="H3687" s="77" t="s">
        <v>20</v>
      </c>
      <c r="I3687" s="13">
        <v>1</v>
      </c>
      <c r="J3687" s="14">
        <v>2015</v>
      </c>
      <c r="K3687" s="78" t="s">
        <v>123</v>
      </c>
      <c r="L3687" s="79" t="s">
        <v>101</v>
      </c>
      <c r="M3687" s="79" t="s">
        <v>284</v>
      </c>
      <c r="N3687" s="15" t="s">
        <v>28</v>
      </c>
      <c r="O3687" s="15" t="s">
        <v>29</v>
      </c>
      <c r="P3687" s="80" t="s">
        <v>178</v>
      </c>
      <c r="Q3687" s="80" t="s">
        <v>158</v>
      </c>
      <c r="S3687" t="str">
        <f t="shared" si="49"/>
        <v>42032Check 1075</v>
      </c>
    </row>
    <row r="3688" spans="1:19" hidden="1">
      <c r="A3688" s="12">
        <v>42037</v>
      </c>
      <c r="B3688" t="s">
        <v>810</v>
      </c>
      <c r="C3688" s="1">
        <v>-98</v>
      </c>
      <c r="D3688" s="1">
        <v>797.21</v>
      </c>
      <c r="E3688" s="42">
        <v>98</v>
      </c>
      <c r="F3688" s="77" t="s">
        <v>30</v>
      </c>
      <c r="G3688" s="77" t="s">
        <v>158</v>
      </c>
      <c r="H3688" s="77" t="s">
        <v>20</v>
      </c>
      <c r="I3688" s="13">
        <v>2</v>
      </c>
      <c r="J3688" s="14">
        <v>2015</v>
      </c>
      <c r="K3688" s="78" t="s">
        <v>432</v>
      </c>
      <c r="L3688" s="79" t="s">
        <v>811</v>
      </c>
      <c r="M3688" s="79" t="s">
        <v>294</v>
      </c>
      <c r="N3688" s="15" t="s">
        <v>28</v>
      </c>
      <c r="O3688" s="15" t="s">
        <v>29</v>
      </c>
      <c r="P3688" s="80" t="s">
        <v>178</v>
      </c>
      <c r="Q3688" s="80" t="s">
        <v>158</v>
      </c>
      <c r="S3688" t="str">
        <f t="shared" si="49"/>
        <v>42037Check 1029</v>
      </c>
    </row>
    <row r="3689" spans="1:19" hidden="1">
      <c r="A3689" s="12">
        <v>42037</v>
      </c>
      <c r="B3689" t="s">
        <v>812</v>
      </c>
      <c r="C3689" s="1">
        <v>-156.96</v>
      </c>
      <c r="D3689" s="1">
        <v>640.25</v>
      </c>
      <c r="E3689" s="42">
        <v>156.96</v>
      </c>
      <c r="F3689" s="77" t="s">
        <v>30</v>
      </c>
      <c r="G3689" s="77" t="s">
        <v>158</v>
      </c>
      <c r="H3689" s="77" t="s">
        <v>20</v>
      </c>
      <c r="I3689" s="13">
        <v>2</v>
      </c>
      <c r="J3689" s="14">
        <v>2015</v>
      </c>
      <c r="K3689" s="78" t="s">
        <v>75</v>
      </c>
      <c r="L3689" s="79" t="s">
        <v>76</v>
      </c>
      <c r="M3689" s="79" t="s">
        <v>299</v>
      </c>
      <c r="N3689" s="15" t="s">
        <v>28</v>
      </c>
      <c r="O3689" s="15" t="s">
        <v>29</v>
      </c>
      <c r="P3689" s="80" t="s">
        <v>178</v>
      </c>
      <c r="Q3689" s="80" t="s">
        <v>158</v>
      </c>
      <c r="S3689" t="str">
        <f t="shared" si="49"/>
        <v>42037Check 1076</v>
      </c>
    </row>
    <row r="3690" spans="1:19" hidden="1">
      <c r="A3690" s="12">
        <v>42039</v>
      </c>
      <c r="B3690" t="s">
        <v>813</v>
      </c>
      <c r="C3690" s="1">
        <v>850</v>
      </c>
      <c r="D3690" s="1">
        <v>1490.25</v>
      </c>
      <c r="E3690" s="42">
        <v>-850</v>
      </c>
      <c r="F3690" s="77" t="s">
        <v>18</v>
      </c>
      <c r="G3690" s="77" t="s">
        <v>158</v>
      </c>
      <c r="H3690" s="77" t="s">
        <v>20</v>
      </c>
      <c r="I3690" s="13">
        <v>2</v>
      </c>
      <c r="J3690" s="14">
        <v>2015</v>
      </c>
      <c r="K3690" s="78" t="s">
        <v>58</v>
      </c>
      <c r="L3690" s="79" t="s">
        <v>59</v>
      </c>
      <c r="M3690" s="79" t="s">
        <v>23</v>
      </c>
      <c r="N3690" s="15" t="s">
        <v>20</v>
      </c>
      <c r="O3690" s="15" t="s">
        <v>24</v>
      </c>
      <c r="P3690" s="80" t="s">
        <v>168</v>
      </c>
      <c r="Q3690" s="80" t="s">
        <v>158</v>
      </c>
      <c r="S3690" t="str">
        <f t="shared" si="49"/>
        <v>42039TX TLR transfer Banking Ctr 1604 - BANDERA #0000409 TX Confirmation# 1507541012</v>
      </c>
    </row>
    <row r="3691" spans="1:19" hidden="1">
      <c r="A3691" s="12">
        <v>42039</v>
      </c>
      <c r="B3691" t="s">
        <v>814</v>
      </c>
      <c r="C3691" s="1">
        <v>-850</v>
      </c>
      <c r="D3691" s="1">
        <v>640.25</v>
      </c>
      <c r="E3691" s="42">
        <v>850</v>
      </c>
      <c r="F3691" s="77" t="s">
        <v>30</v>
      </c>
      <c r="G3691" s="77" t="s">
        <v>158</v>
      </c>
      <c r="H3691" s="77" t="s">
        <v>20</v>
      </c>
      <c r="I3691" s="13">
        <v>2</v>
      </c>
      <c r="J3691" s="14">
        <v>2015</v>
      </c>
      <c r="K3691" s="78" t="s">
        <v>34</v>
      </c>
      <c r="L3691" s="79" t="s">
        <v>35</v>
      </c>
      <c r="M3691" s="79" t="s">
        <v>299</v>
      </c>
      <c r="N3691" s="15" t="s">
        <v>28</v>
      </c>
      <c r="O3691" s="15" t="s">
        <v>29</v>
      </c>
      <c r="P3691" s="80" t="s">
        <v>2334</v>
      </c>
      <c r="Q3691" s="80" t="s">
        <v>158</v>
      </c>
      <c r="S3691" t="str">
        <f t="shared" si="49"/>
        <v>42039Check 1077</v>
      </c>
    </row>
    <row r="3692" spans="1:19" hidden="1">
      <c r="A3692" s="12">
        <v>42040</v>
      </c>
      <c r="B3692" t="s">
        <v>815</v>
      </c>
      <c r="C3692" s="1">
        <v>-300</v>
      </c>
      <c r="D3692" s="1">
        <v>340.25</v>
      </c>
      <c r="E3692" s="42">
        <v>300</v>
      </c>
      <c r="F3692" s="77" t="s">
        <v>30</v>
      </c>
      <c r="G3692" s="77" t="s">
        <v>158</v>
      </c>
      <c r="H3692" s="77" t="s">
        <v>20</v>
      </c>
      <c r="I3692" s="13">
        <v>2</v>
      </c>
      <c r="J3692" s="14">
        <v>2015</v>
      </c>
      <c r="K3692" s="78" t="s">
        <v>67</v>
      </c>
      <c r="L3692" s="79" t="s">
        <v>68</v>
      </c>
      <c r="M3692" s="79" t="s">
        <v>23</v>
      </c>
      <c r="N3692" s="15" t="s">
        <v>28</v>
      </c>
      <c r="O3692" s="15" t="s">
        <v>29</v>
      </c>
      <c r="P3692" s="80" t="s">
        <v>178</v>
      </c>
      <c r="Q3692" s="80" t="s">
        <v>158</v>
      </c>
      <c r="S3692" t="str">
        <f t="shared" si="49"/>
        <v>42040BKOFAMERICA ATM 02/05 #000001547 WITHDRWL BANDERA FESTIVAL SAN ANTONIO TX CKCD 5348750000735209</v>
      </c>
    </row>
    <row r="3693" spans="1:19" hidden="1">
      <c r="A3693" s="12">
        <v>42046</v>
      </c>
      <c r="B3693" t="s">
        <v>816</v>
      </c>
      <c r="C3693" s="1">
        <v>-303.95999999999998</v>
      </c>
      <c r="D3693" s="1">
        <v>36.29</v>
      </c>
      <c r="E3693" s="42">
        <v>303.95999999999998</v>
      </c>
      <c r="F3693" s="77" t="s">
        <v>30</v>
      </c>
      <c r="G3693" s="77" t="s">
        <v>158</v>
      </c>
      <c r="H3693" s="77" t="s">
        <v>20</v>
      </c>
      <c r="I3693" s="13">
        <v>2</v>
      </c>
      <c r="J3693" s="14">
        <v>2015</v>
      </c>
      <c r="K3693" s="78" t="s">
        <v>197</v>
      </c>
      <c r="L3693" s="79" t="s">
        <v>614</v>
      </c>
      <c r="M3693" s="79" t="s">
        <v>281</v>
      </c>
      <c r="N3693" s="15" t="s">
        <v>28</v>
      </c>
      <c r="O3693" s="15" t="s">
        <v>29</v>
      </c>
      <c r="P3693" s="80" t="s">
        <v>178</v>
      </c>
      <c r="Q3693" s="80" t="s">
        <v>158</v>
      </c>
      <c r="S3693" t="str">
        <f t="shared" si="49"/>
        <v>42046Check 1082</v>
      </c>
    </row>
    <row r="3694" spans="1:19" hidden="1">
      <c r="A3694" s="12">
        <v>42047</v>
      </c>
      <c r="B3694" t="s">
        <v>817</v>
      </c>
      <c r="C3694" s="1">
        <v>-40</v>
      </c>
      <c r="D3694" s="1">
        <v>-3.71</v>
      </c>
      <c r="E3694" s="42">
        <v>40</v>
      </c>
      <c r="F3694" s="77" t="s">
        <v>30</v>
      </c>
      <c r="G3694" s="77" t="s">
        <v>158</v>
      </c>
      <c r="H3694" s="77" t="s">
        <v>20</v>
      </c>
      <c r="I3694" s="13">
        <v>2</v>
      </c>
      <c r="J3694" s="14">
        <v>2015</v>
      </c>
      <c r="K3694" s="78" t="s">
        <v>112</v>
      </c>
      <c r="L3694" s="79" t="s">
        <v>113</v>
      </c>
      <c r="M3694" s="79" t="s">
        <v>299</v>
      </c>
      <c r="N3694" s="15" t="s">
        <v>28</v>
      </c>
      <c r="O3694" s="15" t="s">
        <v>29</v>
      </c>
      <c r="P3694" s="80" t="s">
        <v>178</v>
      </c>
      <c r="Q3694" s="80" t="s">
        <v>158</v>
      </c>
      <c r="S3694" t="str">
        <f t="shared" si="49"/>
        <v>42047Check 1059</v>
      </c>
    </row>
    <row r="3695" spans="1:19" hidden="1">
      <c r="A3695" s="12">
        <v>42047</v>
      </c>
      <c r="B3695" t="s">
        <v>818</v>
      </c>
      <c r="C3695" s="1">
        <v>-35</v>
      </c>
      <c r="D3695" s="1">
        <v>-38.71</v>
      </c>
      <c r="E3695" s="42">
        <v>35</v>
      </c>
      <c r="F3695" s="77" t="s">
        <v>30</v>
      </c>
      <c r="G3695" s="77" t="s">
        <v>158</v>
      </c>
      <c r="H3695" s="77" t="s">
        <v>20</v>
      </c>
      <c r="I3695" s="13">
        <v>2</v>
      </c>
      <c r="J3695" s="14">
        <v>2015</v>
      </c>
      <c r="K3695" s="78" t="s">
        <v>53</v>
      </c>
      <c r="L3695" s="79" t="s">
        <v>52</v>
      </c>
      <c r="M3695" s="79" t="s">
        <v>23</v>
      </c>
      <c r="N3695" s="15" t="s">
        <v>28</v>
      </c>
      <c r="O3695" s="15" t="s">
        <v>29</v>
      </c>
      <c r="P3695" s="80" t="s">
        <v>178</v>
      </c>
      <c r="Q3695" s="80" t="s">
        <v>158</v>
      </c>
      <c r="S3695" t="str">
        <f t="shared" si="49"/>
        <v>42047OVERDRAFT ITEM FEE FOR ACTIVITY OF 02-12 CHECK #0000001059 POSTING DATE 02-12-15 POSTING SEQ 00001</v>
      </c>
    </row>
    <row r="3696" spans="1:19" hidden="1">
      <c r="A3696" s="12">
        <v>42048</v>
      </c>
      <c r="B3696" t="s">
        <v>819</v>
      </c>
      <c r="C3696" s="1">
        <v>300</v>
      </c>
      <c r="D3696" s="1">
        <v>261.29000000000002</v>
      </c>
      <c r="E3696" s="42">
        <v>-300</v>
      </c>
      <c r="F3696" s="77" t="s">
        <v>18</v>
      </c>
      <c r="G3696" s="77" t="s">
        <v>158</v>
      </c>
      <c r="H3696" s="77" t="s">
        <v>20</v>
      </c>
      <c r="I3696" s="13">
        <v>2</v>
      </c>
      <c r="J3696" s="14">
        <v>2015</v>
      </c>
      <c r="K3696" s="78" t="s">
        <v>58</v>
      </c>
      <c r="L3696" s="79" t="s">
        <v>59</v>
      </c>
      <c r="M3696" s="79" t="s">
        <v>23</v>
      </c>
      <c r="N3696" s="15" t="s">
        <v>20</v>
      </c>
      <c r="O3696" s="15" t="s">
        <v>24</v>
      </c>
      <c r="P3696" s="80" t="s">
        <v>168</v>
      </c>
      <c r="Q3696" s="80" t="s">
        <v>158</v>
      </c>
      <c r="S3696" t="str">
        <f t="shared" si="49"/>
        <v>42048Online Banking transfer from CHK 9319 Confirmation# 0284711632</v>
      </c>
    </row>
    <row r="3697" spans="1:19" hidden="1">
      <c r="A3697" s="12">
        <v>42052</v>
      </c>
      <c r="B3697" t="s">
        <v>820</v>
      </c>
      <c r="C3697" s="1">
        <v>1000</v>
      </c>
      <c r="D3697" s="1">
        <v>1261.29</v>
      </c>
      <c r="E3697" s="42">
        <v>-1000</v>
      </c>
      <c r="F3697" s="77" t="s">
        <v>18</v>
      </c>
      <c r="G3697" s="77" t="s">
        <v>158</v>
      </c>
      <c r="H3697" s="77" t="s">
        <v>20</v>
      </c>
      <c r="I3697" s="13">
        <v>2</v>
      </c>
      <c r="J3697" s="14">
        <v>2015</v>
      </c>
      <c r="K3697" s="78" t="s">
        <v>58</v>
      </c>
      <c r="L3697" s="79" t="s">
        <v>59</v>
      </c>
      <c r="M3697" s="79" t="s">
        <v>23</v>
      </c>
      <c r="N3697" s="15" t="s">
        <v>20</v>
      </c>
      <c r="O3697" s="15" t="s">
        <v>24</v>
      </c>
      <c r="P3697" s="80" t="s">
        <v>168</v>
      </c>
      <c r="Q3697" s="80" t="s">
        <v>158</v>
      </c>
      <c r="S3697" t="str">
        <f t="shared" si="49"/>
        <v>42052Online Banking transfer from CHK 9319 Confirmation# 2620895804</v>
      </c>
    </row>
    <row r="3698" spans="1:19" hidden="1">
      <c r="A3698" s="12">
        <v>42058</v>
      </c>
      <c r="B3698" t="s">
        <v>821</v>
      </c>
      <c r="C3698" s="1">
        <v>-1000</v>
      </c>
      <c r="D3698" s="1">
        <v>261.29000000000002</v>
      </c>
      <c r="E3698" s="42">
        <v>1000</v>
      </c>
      <c r="F3698" s="77" t="s">
        <v>30</v>
      </c>
      <c r="G3698" s="77" t="s">
        <v>158</v>
      </c>
      <c r="H3698" s="77" t="s">
        <v>20</v>
      </c>
      <c r="I3698" s="13">
        <v>2</v>
      </c>
      <c r="J3698" s="14">
        <v>2015</v>
      </c>
      <c r="K3698" s="78" t="s">
        <v>92</v>
      </c>
      <c r="L3698" s="79" t="s">
        <v>93</v>
      </c>
      <c r="M3698" s="79" t="s">
        <v>299</v>
      </c>
      <c r="N3698" s="15" t="s">
        <v>28</v>
      </c>
      <c r="O3698" s="15" t="s">
        <v>29</v>
      </c>
      <c r="P3698" s="80" t="s">
        <v>178</v>
      </c>
      <c r="Q3698" s="80" t="s">
        <v>158</v>
      </c>
      <c r="S3698" t="str">
        <f t="shared" si="49"/>
        <v>42058Check 1079</v>
      </c>
    </row>
    <row r="3699" spans="1:19" hidden="1">
      <c r="A3699" s="12">
        <v>42058</v>
      </c>
      <c r="B3699" t="s">
        <v>822</v>
      </c>
      <c r="C3699" s="1">
        <v>-35</v>
      </c>
      <c r="D3699" s="1">
        <v>226.29</v>
      </c>
      <c r="E3699" s="42">
        <v>35</v>
      </c>
      <c r="F3699" s="77" t="s">
        <v>30</v>
      </c>
      <c r="G3699" s="77" t="s">
        <v>158</v>
      </c>
      <c r="H3699" s="77" t="s">
        <v>20</v>
      </c>
      <c r="I3699" s="13">
        <v>2</v>
      </c>
      <c r="J3699" s="14">
        <v>2015</v>
      </c>
      <c r="K3699" s="78" t="s">
        <v>53</v>
      </c>
      <c r="L3699" s="79" t="s">
        <v>52</v>
      </c>
      <c r="M3699" s="79" t="s">
        <v>23</v>
      </c>
      <c r="N3699" s="15" t="s">
        <v>28</v>
      </c>
      <c r="O3699" s="15" t="s">
        <v>29</v>
      </c>
      <c r="P3699" s="80" t="s">
        <v>178</v>
      </c>
      <c r="Q3699" s="80" t="s">
        <v>158</v>
      </c>
      <c r="S3699" t="str">
        <f t="shared" si="49"/>
        <v>42058OVERDRAFT ITEM FEE FOR ACTIVITY OF 02-23 CHECK #0000001079 POSTING DATE 02-23-15 POSTING SEQ 00001</v>
      </c>
    </row>
    <row r="3700" spans="1:19" hidden="1">
      <c r="A3700" s="12">
        <v>42059</v>
      </c>
      <c r="B3700" t="s">
        <v>823</v>
      </c>
      <c r="C3700" s="1">
        <v>500</v>
      </c>
      <c r="D3700" s="1">
        <v>726.29</v>
      </c>
      <c r="E3700" s="42">
        <v>-500</v>
      </c>
      <c r="F3700" s="77" t="s">
        <v>18</v>
      </c>
      <c r="G3700" s="77" t="s">
        <v>158</v>
      </c>
      <c r="H3700" s="77" t="s">
        <v>20</v>
      </c>
      <c r="I3700" s="13">
        <v>2</v>
      </c>
      <c r="J3700" s="14">
        <v>2015</v>
      </c>
      <c r="K3700" s="78" t="s">
        <v>58</v>
      </c>
      <c r="L3700" s="79" t="s">
        <v>59</v>
      </c>
      <c r="M3700" s="79" t="s">
        <v>23</v>
      </c>
      <c r="N3700" s="15" t="s">
        <v>20</v>
      </c>
      <c r="O3700" s="15" t="s">
        <v>24</v>
      </c>
      <c r="P3700" s="80" t="s">
        <v>168</v>
      </c>
      <c r="Q3700" s="80" t="s">
        <v>158</v>
      </c>
      <c r="S3700" t="str">
        <f t="shared" si="49"/>
        <v>42059Online Banking transfer from CHK 9319 Confirmation# 2981419795</v>
      </c>
    </row>
    <row r="3701" spans="1:19" hidden="1">
      <c r="A3701" s="12">
        <v>42059</v>
      </c>
      <c r="B3701" t="s">
        <v>824</v>
      </c>
      <c r="C3701" s="1">
        <v>500</v>
      </c>
      <c r="D3701" s="1">
        <v>1226.29</v>
      </c>
      <c r="E3701" s="42">
        <v>-500</v>
      </c>
      <c r="F3701" s="77" t="s">
        <v>18</v>
      </c>
      <c r="G3701" s="77" t="s">
        <v>158</v>
      </c>
      <c r="H3701" s="77" t="s">
        <v>20</v>
      </c>
      <c r="I3701" s="13">
        <v>2</v>
      </c>
      <c r="J3701" s="14">
        <v>2015</v>
      </c>
      <c r="K3701" s="78" t="s">
        <v>58</v>
      </c>
      <c r="L3701" s="79" t="s">
        <v>59</v>
      </c>
      <c r="M3701" s="79" t="s">
        <v>23</v>
      </c>
      <c r="N3701" s="15" t="s">
        <v>20</v>
      </c>
      <c r="O3701" s="15" t="s">
        <v>24</v>
      </c>
      <c r="P3701" s="80" t="s">
        <v>168</v>
      </c>
      <c r="Q3701" s="80" t="s">
        <v>158</v>
      </c>
      <c r="S3701" t="str">
        <f t="shared" si="49"/>
        <v>42059Online Banking transfer from CHK 9319 Confirmation# 2981425568</v>
      </c>
    </row>
    <row r="3702" spans="1:19" hidden="1">
      <c r="A3702" s="12">
        <v>42059</v>
      </c>
      <c r="B3702" t="s">
        <v>825</v>
      </c>
      <c r="C3702" s="1">
        <v>-420.14</v>
      </c>
      <c r="D3702" s="1">
        <v>806.15</v>
      </c>
      <c r="E3702" s="42">
        <v>420.14</v>
      </c>
      <c r="F3702" s="77" t="s">
        <v>30</v>
      </c>
      <c r="G3702" s="77" t="s">
        <v>158</v>
      </c>
      <c r="H3702" s="77" t="s">
        <v>20</v>
      </c>
      <c r="I3702" s="13">
        <v>2</v>
      </c>
      <c r="J3702" s="14">
        <v>2015</v>
      </c>
      <c r="K3702" s="78" t="s">
        <v>143</v>
      </c>
      <c r="L3702" s="79" t="s">
        <v>144</v>
      </c>
      <c r="M3702" s="79" t="s">
        <v>277</v>
      </c>
      <c r="N3702" s="15" t="s">
        <v>28</v>
      </c>
      <c r="O3702" s="15" t="s">
        <v>29</v>
      </c>
      <c r="P3702" s="80" t="s">
        <v>178</v>
      </c>
      <c r="Q3702" s="80" t="s">
        <v>158</v>
      </c>
      <c r="S3702" t="str">
        <f t="shared" si="49"/>
        <v>42059CHECKCARD 0223 HM REVENUE &amp; CUST LONDON 55184225054870556971501 CKCD 9399 5348750000735209</v>
      </c>
    </row>
    <row r="3703" spans="1:19" hidden="1">
      <c r="A3703" s="12">
        <v>42059</v>
      </c>
      <c r="B3703" t="s">
        <v>826</v>
      </c>
      <c r="C3703" s="1">
        <v>-12.6</v>
      </c>
      <c r="D3703" s="1">
        <v>793.55</v>
      </c>
      <c r="E3703" s="42">
        <v>12.6</v>
      </c>
      <c r="F3703" s="77" t="s">
        <v>30</v>
      </c>
      <c r="G3703" s="77" t="s">
        <v>158</v>
      </c>
      <c r="H3703" s="77" t="s">
        <v>20</v>
      </c>
      <c r="I3703" s="13">
        <v>2</v>
      </c>
      <c r="J3703" s="14">
        <v>2015</v>
      </c>
      <c r="K3703" s="78" t="s">
        <v>143</v>
      </c>
      <c r="L3703" s="79" t="s">
        <v>144</v>
      </c>
      <c r="M3703" s="79" t="s">
        <v>277</v>
      </c>
      <c r="N3703" s="15" t="s">
        <v>28</v>
      </c>
      <c r="O3703" s="15" t="s">
        <v>29</v>
      </c>
      <c r="P3703" s="80" t="s">
        <v>178</v>
      </c>
      <c r="Q3703" s="80" t="s">
        <v>158</v>
      </c>
      <c r="S3703" t="str">
        <f t="shared" si="49"/>
        <v>42059CHECKCARD 0223 HM REVENUE &amp; CUST LONDON 55184225054870556971501 CKCD 9399 5348750000735209 INTERNATIONAL TRANSACTION FEE</v>
      </c>
    </row>
    <row r="3704" spans="1:19" hidden="1">
      <c r="A3704" s="12">
        <v>42060</v>
      </c>
      <c r="B3704" t="s">
        <v>827</v>
      </c>
      <c r="C3704" s="1">
        <v>22000</v>
      </c>
      <c r="D3704" s="1">
        <v>22793.55</v>
      </c>
      <c r="E3704" s="42">
        <v>-22000</v>
      </c>
      <c r="F3704" s="77" t="s">
        <v>18</v>
      </c>
      <c r="G3704" s="77" t="s">
        <v>158</v>
      </c>
      <c r="H3704" s="77" t="s">
        <v>20</v>
      </c>
      <c r="I3704" s="13">
        <v>2</v>
      </c>
      <c r="J3704" s="14">
        <v>2015</v>
      </c>
      <c r="K3704" s="78" t="s">
        <v>58</v>
      </c>
      <c r="L3704" s="79" t="s">
        <v>59</v>
      </c>
      <c r="M3704" s="79" t="s">
        <v>23</v>
      </c>
      <c r="N3704" s="15" t="s">
        <v>20</v>
      </c>
      <c r="O3704" s="15" t="s">
        <v>24</v>
      </c>
      <c r="P3704" s="80" t="s">
        <v>168</v>
      </c>
      <c r="Q3704" s="80" t="s">
        <v>158</v>
      </c>
      <c r="S3704" t="str">
        <f t="shared" si="49"/>
        <v>42060Online Banking transfer from CHK 9319 Confirmation# 2888794497</v>
      </c>
    </row>
    <row r="3705" spans="1:19" hidden="1">
      <c r="A3705" s="12">
        <v>42060</v>
      </c>
      <c r="B3705" t="s">
        <v>828</v>
      </c>
      <c r="C3705" s="1">
        <v>-21667.87</v>
      </c>
      <c r="D3705" s="1">
        <v>1125.68</v>
      </c>
      <c r="E3705" s="42">
        <v>21667.87</v>
      </c>
      <c r="F3705" s="77" t="s">
        <v>30</v>
      </c>
      <c r="G3705" s="77" t="s">
        <v>158</v>
      </c>
      <c r="H3705" s="77" t="s">
        <v>20</v>
      </c>
      <c r="I3705" s="13">
        <v>2</v>
      </c>
      <c r="J3705" s="14">
        <v>2015</v>
      </c>
      <c r="K3705" s="78" t="s">
        <v>100</v>
      </c>
      <c r="L3705" s="79" t="s">
        <v>101</v>
      </c>
      <c r="M3705" s="79" t="s">
        <v>23</v>
      </c>
      <c r="N3705" s="15" t="s">
        <v>28</v>
      </c>
      <c r="O3705" s="15" t="s">
        <v>24</v>
      </c>
      <c r="P3705" s="80" t="s">
        <v>829</v>
      </c>
      <c r="Q3705" s="80" t="s">
        <v>158</v>
      </c>
      <c r="S3705" t="str">
        <f t="shared" si="49"/>
        <v>42060Check 1080</v>
      </c>
    </row>
    <row r="3706" spans="1:19" hidden="1">
      <c r="A3706" s="12">
        <v>42061</v>
      </c>
      <c r="B3706" t="s">
        <v>830</v>
      </c>
      <c r="C3706" s="1">
        <v>-50</v>
      </c>
      <c r="D3706" s="1">
        <v>1075.68</v>
      </c>
      <c r="E3706" s="42">
        <v>50</v>
      </c>
      <c r="F3706" s="77" t="s">
        <v>30</v>
      </c>
      <c r="G3706" s="77" t="s">
        <v>158</v>
      </c>
      <c r="H3706" s="77" t="s">
        <v>20</v>
      </c>
      <c r="I3706" s="13">
        <v>2</v>
      </c>
      <c r="J3706" s="14">
        <v>2015</v>
      </c>
      <c r="K3706" s="78" t="s">
        <v>86</v>
      </c>
      <c r="L3706" s="79" t="s">
        <v>215</v>
      </c>
      <c r="M3706" s="79" t="s">
        <v>23</v>
      </c>
      <c r="N3706" s="15" t="s">
        <v>28</v>
      </c>
      <c r="O3706" s="15" t="s">
        <v>29</v>
      </c>
      <c r="P3706" s="80" t="s">
        <v>178</v>
      </c>
      <c r="Q3706" s="80" t="s">
        <v>158</v>
      </c>
      <c r="S3706" t="str">
        <f t="shared" si="49"/>
        <v>42061Check 1078</v>
      </c>
    </row>
    <row r="3707" spans="1:19" hidden="1">
      <c r="A3707" s="12">
        <v>42066</v>
      </c>
      <c r="B3707" t="s">
        <v>95</v>
      </c>
      <c r="C3707" s="1">
        <v>-304.68</v>
      </c>
      <c r="D3707" s="1">
        <v>771</v>
      </c>
      <c r="E3707" s="42">
        <v>304.68</v>
      </c>
      <c r="F3707" s="77" t="s">
        <v>30</v>
      </c>
      <c r="G3707" s="77" t="s">
        <v>158</v>
      </c>
      <c r="H3707" s="77" t="s">
        <v>20</v>
      </c>
      <c r="I3707" s="13">
        <v>3</v>
      </c>
      <c r="J3707" s="14">
        <v>2015</v>
      </c>
      <c r="K3707" s="78" t="s">
        <v>31</v>
      </c>
      <c r="L3707" s="79" t="s">
        <v>73</v>
      </c>
      <c r="M3707" s="79" t="s">
        <v>23</v>
      </c>
      <c r="N3707" s="15" t="s">
        <v>28</v>
      </c>
      <c r="O3707" s="15" t="s">
        <v>24</v>
      </c>
      <c r="P3707" s="80" t="s">
        <v>178</v>
      </c>
      <c r="Q3707" s="80" t="s">
        <v>158</v>
      </c>
      <c r="S3707" t="str">
        <f t="shared" si="49"/>
        <v>42066Check 1084</v>
      </c>
    </row>
    <row r="3708" spans="1:19" hidden="1">
      <c r="A3708" s="12">
        <v>42066</v>
      </c>
      <c r="B3708" t="s">
        <v>831</v>
      </c>
      <c r="C3708" s="1">
        <v>-330.91</v>
      </c>
      <c r="D3708" s="1">
        <v>440.09</v>
      </c>
      <c r="E3708" s="42">
        <v>330.91</v>
      </c>
      <c r="F3708" s="77" t="s">
        <v>30</v>
      </c>
      <c r="G3708" s="77" t="s">
        <v>158</v>
      </c>
      <c r="H3708" s="77" t="s">
        <v>20</v>
      </c>
      <c r="I3708" s="13">
        <v>3</v>
      </c>
      <c r="J3708" s="14">
        <v>2015</v>
      </c>
      <c r="K3708" s="78" t="s">
        <v>64</v>
      </c>
      <c r="L3708" s="79" t="s">
        <v>65</v>
      </c>
      <c r="M3708" s="79" t="s">
        <v>23</v>
      </c>
      <c r="N3708" s="15" t="s">
        <v>28</v>
      </c>
      <c r="O3708" s="15" t="s">
        <v>29</v>
      </c>
      <c r="P3708" s="80" t="s">
        <v>178</v>
      </c>
      <c r="Q3708" s="80" t="s">
        <v>158</v>
      </c>
      <c r="S3708" t="str">
        <f t="shared" si="49"/>
        <v>42066Check 1085</v>
      </c>
    </row>
    <row r="3709" spans="1:19" hidden="1">
      <c r="A3709" s="12">
        <v>42072</v>
      </c>
      <c r="B3709" t="s">
        <v>832</v>
      </c>
      <c r="C3709" s="1">
        <v>500</v>
      </c>
      <c r="D3709" s="1">
        <v>940.09</v>
      </c>
      <c r="E3709" s="42">
        <v>-500</v>
      </c>
      <c r="F3709" s="77" t="s">
        <v>18</v>
      </c>
      <c r="G3709" s="77" t="s">
        <v>158</v>
      </c>
      <c r="H3709" s="77" t="s">
        <v>20</v>
      </c>
      <c r="I3709" s="13">
        <v>3</v>
      </c>
      <c r="J3709" s="14">
        <v>2015</v>
      </c>
      <c r="K3709" s="78" t="s">
        <v>58</v>
      </c>
      <c r="L3709" s="79" t="s">
        <v>59</v>
      </c>
      <c r="M3709" s="79" t="s">
        <v>23</v>
      </c>
      <c r="N3709" s="15" t="s">
        <v>20</v>
      </c>
      <c r="O3709" s="15" t="s">
        <v>24</v>
      </c>
      <c r="P3709" s="80" t="s">
        <v>168</v>
      </c>
      <c r="Q3709" s="80" t="s">
        <v>158</v>
      </c>
      <c r="S3709" t="str">
        <f t="shared" si="49"/>
        <v>42072Online Banking transfer from CHK 9319 Confirmation# 3893781613</v>
      </c>
    </row>
    <row r="3710" spans="1:19" hidden="1">
      <c r="A3710" s="12">
        <v>42072</v>
      </c>
      <c r="B3710" t="s">
        <v>833</v>
      </c>
      <c r="C3710" s="1">
        <v>-850</v>
      </c>
      <c r="D3710" s="1">
        <v>90.09</v>
      </c>
      <c r="E3710" s="42">
        <v>850</v>
      </c>
      <c r="F3710" s="77" t="s">
        <v>30</v>
      </c>
      <c r="G3710" s="77" t="s">
        <v>158</v>
      </c>
      <c r="H3710" s="77" t="s">
        <v>20</v>
      </c>
      <c r="I3710" s="13">
        <v>3</v>
      </c>
      <c r="J3710" s="14">
        <v>2015</v>
      </c>
      <c r="K3710" s="78" t="s">
        <v>34</v>
      </c>
      <c r="L3710" s="79" t="s">
        <v>35</v>
      </c>
      <c r="M3710" s="79" t="s">
        <v>299</v>
      </c>
      <c r="N3710" s="15" t="s">
        <v>28</v>
      </c>
      <c r="O3710" s="15" t="s">
        <v>29</v>
      </c>
      <c r="P3710" s="80" t="s">
        <v>2334</v>
      </c>
      <c r="Q3710" s="80" t="s">
        <v>158</v>
      </c>
      <c r="S3710" t="str">
        <f t="shared" si="49"/>
        <v>42072Check 1081</v>
      </c>
    </row>
    <row r="3711" spans="1:19" hidden="1">
      <c r="A3711" s="12">
        <v>42074</v>
      </c>
      <c r="B3711" t="s">
        <v>834</v>
      </c>
      <c r="C3711" s="1">
        <v>1000</v>
      </c>
      <c r="D3711" s="1">
        <v>1090.0899999999999</v>
      </c>
      <c r="E3711" s="42">
        <v>-1000</v>
      </c>
      <c r="F3711" s="77" t="s">
        <v>18</v>
      </c>
      <c r="G3711" s="77" t="s">
        <v>158</v>
      </c>
      <c r="H3711" s="77" t="s">
        <v>20</v>
      </c>
      <c r="I3711" s="13">
        <v>3</v>
      </c>
      <c r="J3711" s="14">
        <v>2015</v>
      </c>
      <c r="K3711" s="78" t="s">
        <v>58</v>
      </c>
      <c r="L3711" s="79" t="s">
        <v>59</v>
      </c>
      <c r="M3711" s="79" t="s">
        <v>23</v>
      </c>
      <c r="N3711" s="15" t="s">
        <v>20</v>
      </c>
      <c r="O3711" s="15" t="s">
        <v>24</v>
      </c>
      <c r="P3711" s="80" t="s">
        <v>168</v>
      </c>
      <c r="Q3711" s="80" t="s">
        <v>158</v>
      </c>
      <c r="S3711" t="str">
        <f t="shared" si="49"/>
        <v>42074Online Banking transfer from CHK 9319 Confirmation# 0209256884</v>
      </c>
    </row>
    <row r="3712" spans="1:19" hidden="1">
      <c r="A3712" s="12">
        <v>42075</v>
      </c>
      <c r="B3712" t="s">
        <v>84</v>
      </c>
      <c r="C3712" s="1">
        <v>-156.96</v>
      </c>
      <c r="D3712" s="1">
        <v>933.13</v>
      </c>
      <c r="E3712" s="42">
        <v>156.96</v>
      </c>
      <c r="F3712" s="77" t="s">
        <v>30</v>
      </c>
      <c r="G3712" s="77" t="s">
        <v>158</v>
      </c>
      <c r="H3712" s="77" t="s">
        <v>20</v>
      </c>
      <c r="I3712" s="13">
        <v>3</v>
      </c>
      <c r="J3712" s="14">
        <v>2015</v>
      </c>
      <c r="K3712" s="78" t="s">
        <v>75</v>
      </c>
      <c r="L3712" s="79" t="s">
        <v>76</v>
      </c>
      <c r="M3712" s="79" t="s">
        <v>299</v>
      </c>
      <c r="N3712" s="15" t="s">
        <v>28</v>
      </c>
      <c r="O3712" s="15" t="s">
        <v>29</v>
      </c>
      <c r="P3712" s="80" t="s">
        <v>178</v>
      </c>
      <c r="Q3712" s="80" t="s">
        <v>158</v>
      </c>
      <c r="S3712" t="str">
        <f t="shared" si="49"/>
        <v>42075Check 1083</v>
      </c>
    </row>
    <row r="3713" spans="1:19" hidden="1">
      <c r="A3713" s="12">
        <v>42080</v>
      </c>
      <c r="B3713" t="s">
        <v>835</v>
      </c>
      <c r="C3713" s="1">
        <v>1000</v>
      </c>
      <c r="D3713" s="1">
        <v>1933.13</v>
      </c>
      <c r="E3713" s="42">
        <v>-1000</v>
      </c>
      <c r="F3713" s="77" t="s">
        <v>18</v>
      </c>
      <c r="G3713" s="77" t="s">
        <v>158</v>
      </c>
      <c r="H3713" s="77" t="s">
        <v>20</v>
      </c>
      <c r="I3713" s="13">
        <v>3</v>
      </c>
      <c r="J3713" s="14">
        <v>2015</v>
      </c>
      <c r="K3713" s="78" t="s">
        <v>58</v>
      </c>
      <c r="L3713" s="79" t="s">
        <v>59</v>
      </c>
      <c r="M3713" s="79" t="s">
        <v>23</v>
      </c>
      <c r="N3713" s="15" t="s">
        <v>20</v>
      </c>
      <c r="O3713" s="15" t="s">
        <v>24</v>
      </c>
      <c r="P3713" s="80" t="s">
        <v>168</v>
      </c>
      <c r="Q3713" s="80" t="s">
        <v>158</v>
      </c>
      <c r="S3713" t="str">
        <f t="shared" si="49"/>
        <v>42080Online Banking transfer from CHK 9319 Confirmation# 3760689613</v>
      </c>
    </row>
    <row r="3714" spans="1:19" hidden="1">
      <c r="A3714" s="12">
        <v>42082</v>
      </c>
      <c r="B3714" t="s">
        <v>836</v>
      </c>
      <c r="C3714" s="1">
        <v>5000</v>
      </c>
      <c r="D3714" s="1">
        <v>6933.13</v>
      </c>
      <c r="E3714" s="42">
        <v>-5000</v>
      </c>
      <c r="F3714" s="77" t="s">
        <v>18</v>
      </c>
      <c r="G3714" s="77" t="s">
        <v>158</v>
      </c>
      <c r="H3714" s="77" t="s">
        <v>20</v>
      </c>
      <c r="I3714" s="13">
        <v>3</v>
      </c>
      <c r="J3714" s="14">
        <v>2015</v>
      </c>
      <c r="K3714" s="78" t="s">
        <v>58</v>
      </c>
      <c r="L3714" s="79" t="s">
        <v>59</v>
      </c>
      <c r="M3714" s="79" t="s">
        <v>23</v>
      </c>
      <c r="N3714" s="15" t="s">
        <v>20</v>
      </c>
      <c r="O3714" s="15" t="s">
        <v>24</v>
      </c>
      <c r="P3714" s="80" t="s">
        <v>168</v>
      </c>
      <c r="Q3714" s="80" t="s">
        <v>158</v>
      </c>
      <c r="S3714" t="str">
        <f t="shared" si="49"/>
        <v>42082Online Banking transfer from CHK 9319 Confirmation# 1679143922</v>
      </c>
    </row>
    <row r="3715" spans="1:19" hidden="1">
      <c r="A3715" s="12">
        <v>42082</v>
      </c>
      <c r="B3715" t="s">
        <v>837</v>
      </c>
      <c r="C3715" s="1">
        <v>3000</v>
      </c>
      <c r="D3715" s="1">
        <v>9933.1299999999992</v>
      </c>
      <c r="E3715" s="42">
        <v>-3000</v>
      </c>
      <c r="F3715" s="77" t="s">
        <v>18</v>
      </c>
      <c r="G3715" s="77" t="s">
        <v>158</v>
      </c>
      <c r="H3715" s="77" t="s">
        <v>20</v>
      </c>
      <c r="I3715" s="13">
        <v>3</v>
      </c>
      <c r="J3715" s="14">
        <v>2015</v>
      </c>
      <c r="K3715" s="78" t="s">
        <v>19</v>
      </c>
      <c r="L3715" s="79" t="s">
        <v>59</v>
      </c>
      <c r="M3715" s="79" t="s">
        <v>23</v>
      </c>
      <c r="N3715" s="15" t="s">
        <v>20</v>
      </c>
      <c r="O3715" s="15" t="s">
        <v>24</v>
      </c>
      <c r="P3715" s="80" t="s">
        <v>159</v>
      </c>
      <c r="Q3715" s="80" t="s">
        <v>158</v>
      </c>
      <c r="S3715" t="str">
        <f t="shared" si="49"/>
        <v>42082Online Banking transfer from CHK 9306 Confirmation# 3979148114</v>
      </c>
    </row>
    <row r="3716" spans="1:19" hidden="1">
      <c r="A3716" s="12">
        <v>42082</v>
      </c>
      <c r="B3716" t="s">
        <v>838</v>
      </c>
      <c r="C3716" s="1">
        <v>-8000</v>
      </c>
      <c r="D3716" s="1">
        <v>1933.13</v>
      </c>
      <c r="E3716" s="42">
        <v>8000</v>
      </c>
      <c r="F3716" s="77" t="s">
        <v>30</v>
      </c>
      <c r="G3716" s="77" t="s">
        <v>158</v>
      </c>
      <c r="H3716" s="77" t="s">
        <v>20</v>
      </c>
      <c r="I3716" s="13">
        <v>3</v>
      </c>
      <c r="J3716" s="14">
        <v>2015</v>
      </c>
      <c r="K3716" s="78" t="s">
        <v>81</v>
      </c>
      <c r="L3716" s="79" t="s">
        <v>82</v>
      </c>
      <c r="M3716" s="79" t="s">
        <v>23</v>
      </c>
      <c r="N3716" s="15" t="s">
        <v>20</v>
      </c>
      <c r="O3716" s="15" t="s">
        <v>24</v>
      </c>
      <c r="P3716" s="80" t="s">
        <v>181</v>
      </c>
      <c r="Q3716" s="80" t="s">
        <v>158</v>
      </c>
      <c r="S3716" t="str">
        <f t="shared" si="49"/>
        <v>42082AMERICAN EXPRESS DES:ACH Pmt ID:W7420 INDN:KRISTINA KOGER CO ID:1133133497 WEB</v>
      </c>
    </row>
    <row r="3717" spans="1:19" hidden="1">
      <c r="A3717" s="12">
        <v>42086</v>
      </c>
      <c r="B3717" t="s">
        <v>839</v>
      </c>
      <c r="C3717" s="1">
        <v>7000</v>
      </c>
      <c r="D3717" s="1">
        <v>8933.1299999999992</v>
      </c>
      <c r="E3717" s="42">
        <v>-7000</v>
      </c>
      <c r="F3717" s="77" t="s">
        <v>18</v>
      </c>
      <c r="G3717" s="77" t="s">
        <v>158</v>
      </c>
      <c r="H3717" s="77" t="s">
        <v>20</v>
      </c>
      <c r="I3717" s="13">
        <v>3</v>
      </c>
      <c r="J3717" s="14">
        <v>2015</v>
      </c>
      <c r="K3717" s="78" t="s">
        <v>58</v>
      </c>
      <c r="L3717" s="79" t="s">
        <v>59</v>
      </c>
      <c r="M3717" s="79" t="s">
        <v>23</v>
      </c>
      <c r="N3717" s="15" t="s">
        <v>20</v>
      </c>
      <c r="O3717" s="15" t="s">
        <v>24</v>
      </c>
      <c r="P3717" s="80" t="s">
        <v>168</v>
      </c>
      <c r="Q3717" s="80" t="s">
        <v>158</v>
      </c>
      <c r="S3717" t="str">
        <f t="shared" si="49"/>
        <v>42086Online Banking transfer from CHK 9319 Confirmation# 3714072326</v>
      </c>
    </row>
    <row r="3718" spans="1:19" hidden="1">
      <c r="A3718" s="12">
        <v>42086</v>
      </c>
      <c r="B3718" t="s">
        <v>840</v>
      </c>
      <c r="C3718" s="1">
        <v>-7.35</v>
      </c>
      <c r="D3718" s="1">
        <v>8925.7800000000007</v>
      </c>
      <c r="E3718" s="42">
        <v>7.35</v>
      </c>
      <c r="F3718" s="77" t="s">
        <v>30</v>
      </c>
      <c r="G3718" s="77" t="s">
        <v>158</v>
      </c>
      <c r="H3718" s="77" t="s">
        <v>20</v>
      </c>
      <c r="I3718" s="13">
        <v>3</v>
      </c>
      <c r="J3718" s="14">
        <v>2015</v>
      </c>
      <c r="K3718" s="78" t="s">
        <v>428</v>
      </c>
      <c r="L3718" s="79" t="s">
        <v>841</v>
      </c>
      <c r="M3718" s="79" t="s">
        <v>23</v>
      </c>
      <c r="N3718" s="15" t="s">
        <v>28</v>
      </c>
      <c r="O3718" s="15" t="s">
        <v>29</v>
      </c>
      <c r="P3718" s="80" t="s">
        <v>185</v>
      </c>
      <c r="Q3718" s="80" t="s">
        <v>158</v>
      </c>
      <c r="S3718" t="str">
        <f t="shared" si="49"/>
        <v>42086Check 1086</v>
      </c>
    </row>
    <row r="3719" spans="1:19" hidden="1">
      <c r="A3719" s="12">
        <v>42086</v>
      </c>
      <c r="B3719" t="s">
        <v>842</v>
      </c>
      <c r="C3719" s="1">
        <v>-6944.34</v>
      </c>
      <c r="D3719" s="1">
        <v>1981.44</v>
      </c>
      <c r="E3719" s="42">
        <v>6944.34</v>
      </c>
      <c r="F3719" s="77" t="s">
        <v>30</v>
      </c>
      <c r="G3719" s="77" t="s">
        <v>158</v>
      </c>
      <c r="H3719" s="77" t="s">
        <v>20</v>
      </c>
      <c r="I3719" s="13">
        <v>3</v>
      </c>
      <c r="J3719" s="14">
        <v>2015</v>
      </c>
      <c r="K3719" s="78" t="s">
        <v>81</v>
      </c>
      <c r="L3719" s="79" t="s">
        <v>82</v>
      </c>
      <c r="M3719" s="79" t="s">
        <v>23</v>
      </c>
      <c r="N3719" s="15" t="s">
        <v>20</v>
      </c>
      <c r="O3719" s="15" t="s">
        <v>24</v>
      </c>
      <c r="P3719" s="80" t="s">
        <v>181</v>
      </c>
      <c r="Q3719" s="80" t="s">
        <v>158</v>
      </c>
      <c r="S3719" t="str">
        <f t="shared" si="49"/>
        <v>42086AMERICAN EXPRESS DES:ACH Pmt ID:W3814 INDN:KRISTINA KOGER CO ID:1133133497 WEB</v>
      </c>
    </row>
    <row r="3720" spans="1:19" hidden="1">
      <c r="A3720" s="12">
        <v>42088</v>
      </c>
      <c r="B3720" t="s">
        <v>843</v>
      </c>
      <c r="C3720" s="1">
        <v>-200</v>
      </c>
      <c r="D3720" s="1">
        <v>1781.44</v>
      </c>
      <c r="E3720" s="42">
        <v>200</v>
      </c>
      <c r="F3720" s="77" t="s">
        <v>30</v>
      </c>
      <c r="G3720" s="77" t="s">
        <v>158</v>
      </c>
      <c r="H3720" s="77" t="s">
        <v>20</v>
      </c>
      <c r="I3720" s="13">
        <v>3</v>
      </c>
      <c r="J3720" s="14">
        <v>2015</v>
      </c>
      <c r="K3720" s="78" t="s">
        <v>19</v>
      </c>
      <c r="L3720" s="79" t="s">
        <v>59</v>
      </c>
      <c r="M3720" s="79" t="s">
        <v>23</v>
      </c>
      <c r="N3720" s="15" t="s">
        <v>20</v>
      </c>
      <c r="O3720" s="15" t="s">
        <v>24</v>
      </c>
      <c r="P3720" s="80" t="s">
        <v>1296</v>
      </c>
      <c r="Q3720" s="80" t="s">
        <v>158</v>
      </c>
      <c r="S3720" t="str">
        <f t="shared" si="49"/>
        <v>42088Online Banking transfer to CHK 9306 Confirmation# 0230513329</v>
      </c>
    </row>
    <row r="3721" spans="1:19" hidden="1">
      <c r="A3721" s="12">
        <v>42089</v>
      </c>
      <c r="B3721" t="s">
        <v>844</v>
      </c>
      <c r="C3721" s="1">
        <v>-1000</v>
      </c>
      <c r="D3721" s="1">
        <v>781.44</v>
      </c>
      <c r="E3721" s="42">
        <v>1000</v>
      </c>
      <c r="F3721" s="77" t="s">
        <v>30</v>
      </c>
      <c r="G3721" s="77" t="s">
        <v>158</v>
      </c>
      <c r="H3721" s="77" t="s">
        <v>20</v>
      </c>
      <c r="I3721" s="13">
        <v>3</v>
      </c>
      <c r="J3721" s="14">
        <v>2015</v>
      </c>
      <c r="K3721" s="78" t="s">
        <v>92</v>
      </c>
      <c r="L3721" s="79" t="s">
        <v>93</v>
      </c>
      <c r="M3721" s="79" t="s">
        <v>299</v>
      </c>
      <c r="N3721" s="15" t="s">
        <v>28</v>
      </c>
      <c r="O3721" s="15" t="s">
        <v>29</v>
      </c>
      <c r="P3721" s="80" t="s">
        <v>178</v>
      </c>
      <c r="Q3721" s="80" t="s">
        <v>158</v>
      </c>
      <c r="S3721" t="str">
        <f t="shared" si="49"/>
        <v>42089Check 1088</v>
      </c>
    </row>
    <row r="3722" spans="1:19" hidden="1">
      <c r="A3722" s="12">
        <v>42095</v>
      </c>
      <c r="B3722" t="s">
        <v>160</v>
      </c>
      <c r="C3722" s="1">
        <v>-16</v>
      </c>
      <c r="D3722" s="1">
        <v>765.44</v>
      </c>
      <c r="E3722" s="42">
        <v>16</v>
      </c>
      <c r="F3722" s="77" t="s">
        <v>30</v>
      </c>
      <c r="G3722" s="77" t="s">
        <v>158</v>
      </c>
      <c r="H3722" s="77" t="s">
        <v>20</v>
      </c>
      <c r="I3722" s="13">
        <v>4</v>
      </c>
      <c r="J3722" s="14">
        <v>2015</v>
      </c>
      <c r="K3722" s="78" t="s">
        <v>53</v>
      </c>
      <c r="L3722" s="79" t="s">
        <v>52</v>
      </c>
      <c r="M3722" s="79" t="s">
        <v>23</v>
      </c>
      <c r="N3722" s="15" t="s">
        <v>28</v>
      </c>
      <c r="O3722" s="15" t="s">
        <v>29</v>
      </c>
      <c r="P3722" s="80" t="s">
        <v>178</v>
      </c>
      <c r="Q3722" s="80" t="s">
        <v>158</v>
      </c>
      <c r="S3722" t="str">
        <f t="shared" si="49"/>
        <v>42095Monthly Fee for Business Fundamentals</v>
      </c>
    </row>
    <row r="3723" spans="1:19" hidden="1">
      <c r="A3723" s="12">
        <v>42096</v>
      </c>
      <c r="B3723" t="s">
        <v>845</v>
      </c>
      <c r="C3723" s="1">
        <v>19000</v>
      </c>
      <c r="D3723" s="1">
        <v>19765.439999999999</v>
      </c>
      <c r="E3723" s="42">
        <v>-19000</v>
      </c>
      <c r="F3723" s="77" t="s">
        <v>18</v>
      </c>
      <c r="G3723" s="77" t="s">
        <v>158</v>
      </c>
      <c r="H3723" s="77" t="s">
        <v>20</v>
      </c>
      <c r="I3723" s="13">
        <v>4</v>
      </c>
      <c r="J3723" s="14">
        <v>2015</v>
      </c>
      <c r="K3723" s="78" t="s">
        <v>58</v>
      </c>
      <c r="L3723" s="79" t="s">
        <v>59</v>
      </c>
      <c r="M3723" s="79" t="s">
        <v>23</v>
      </c>
      <c r="N3723" s="15" t="s">
        <v>20</v>
      </c>
      <c r="O3723" s="15" t="s">
        <v>24</v>
      </c>
      <c r="P3723" s="80" t="s">
        <v>168</v>
      </c>
      <c r="Q3723" s="80" t="s">
        <v>158</v>
      </c>
      <c r="S3723" t="str">
        <f t="shared" si="49"/>
        <v>42096Online Banking transfer from CHK 9319 Confirmation# 0299166610</v>
      </c>
    </row>
    <row r="3724" spans="1:19" hidden="1">
      <c r="A3724" s="12">
        <v>42096</v>
      </c>
      <c r="B3724" t="s">
        <v>846</v>
      </c>
      <c r="C3724" s="1">
        <v>-18983</v>
      </c>
      <c r="D3724" s="1">
        <v>782.44</v>
      </c>
      <c r="E3724" s="42">
        <v>18983</v>
      </c>
      <c r="F3724" s="77" t="s">
        <v>30</v>
      </c>
      <c r="G3724" s="77" t="s">
        <v>158</v>
      </c>
      <c r="H3724" s="77" t="s">
        <v>20</v>
      </c>
      <c r="I3724" s="13">
        <v>4</v>
      </c>
      <c r="J3724" s="14">
        <v>2015</v>
      </c>
      <c r="K3724" s="78" t="s">
        <v>31</v>
      </c>
      <c r="L3724" s="79" t="s">
        <v>32</v>
      </c>
      <c r="M3724" s="79" t="s">
        <v>23</v>
      </c>
      <c r="N3724" s="15" t="s">
        <v>28</v>
      </c>
      <c r="O3724" s="15" t="s">
        <v>24</v>
      </c>
      <c r="P3724" s="80" t="s">
        <v>178</v>
      </c>
      <c r="Q3724" s="80" t="s">
        <v>158</v>
      </c>
      <c r="S3724" t="str">
        <f t="shared" si="49"/>
        <v>42096WIRE TYPE:INTL OUT DATE:150402 TIME:1227 ET TRN:2015040200246398 SERVICE REF:893294 BNF:PERZOV ADI LLC ID:10750038 BNF BK:BANK LEUMI L E-ISRAEL ID:LUMIILIT PMT DET:143187264 BELARUS AND ISRAEL ORDERS</v>
      </c>
    </row>
    <row r="3725" spans="1:19" hidden="1">
      <c r="A3725" s="12">
        <v>42096</v>
      </c>
      <c r="B3725" t="s">
        <v>50</v>
      </c>
      <c r="C3725" s="1">
        <v>-45</v>
      </c>
      <c r="D3725" s="1">
        <v>737.44</v>
      </c>
      <c r="E3725" s="42">
        <v>45</v>
      </c>
      <c r="F3725" s="77" t="s">
        <v>30</v>
      </c>
      <c r="G3725" s="77" t="s">
        <v>158</v>
      </c>
      <c r="H3725" s="77" t="s">
        <v>20</v>
      </c>
      <c r="I3725" s="13">
        <v>4</v>
      </c>
      <c r="J3725" s="14">
        <v>2015</v>
      </c>
      <c r="K3725" s="78" t="s">
        <v>51</v>
      </c>
      <c r="L3725" s="79" t="s">
        <v>52</v>
      </c>
      <c r="M3725" s="79" t="s">
        <v>23</v>
      </c>
      <c r="N3725" s="15" t="s">
        <v>28</v>
      </c>
      <c r="O3725" s="15" t="s">
        <v>29</v>
      </c>
      <c r="P3725" s="80" t="s">
        <v>178</v>
      </c>
      <c r="Q3725" s="80" t="s">
        <v>158</v>
      </c>
      <c r="S3725" t="str">
        <f t="shared" si="49"/>
        <v>42096Wire Transfer Fee</v>
      </c>
    </row>
    <row r="3726" spans="1:19" hidden="1">
      <c r="A3726" s="12">
        <v>42100</v>
      </c>
      <c r="B3726" t="s">
        <v>847</v>
      </c>
      <c r="C3726" s="1">
        <v>2000</v>
      </c>
      <c r="D3726" s="1">
        <v>2737.44</v>
      </c>
      <c r="E3726" s="42">
        <v>-2000</v>
      </c>
      <c r="F3726" s="77" t="s">
        <v>18</v>
      </c>
      <c r="G3726" s="77" t="s">
        <v>158</v>
      </c>
      <c r="H3726" s="77" t="s">
        <v>20</v>
      </c>
      <c r="I3726" s="13">
        <v>4</v>
      </c>
      <c r="J3726" s="14">
        <v>2015</v>
      </c>
      <c r="K3726" s="78" t="s">
        <v>58</v>
      </c>
      <c r="L3726" s="79" t="s">
        <v>59</v>
      </c>
      <c r="M3726" s="79" t="s">
        <v>23</v>
      </c>
      <c r="N3726" s="15" t="s">
        <v>20</v>
      </c>
      <c r="O3726" s="15" t="s">
        <v>24</v>
      </c>
      <c r="P3726" s="80" t="s">
        <v>168</v>
      </c>
      <c r="Q3726" s="80" t="s">
        <v>158</v>
      </c>
      <c r="S3726" t="str">
        <f t="shared" si="49"/>
        <v>42100Online Banking transfer from CHK 9319 Confirmation# 0234156670</v>
      </c>
    </row>
    <row r="3727" spans="1:19" hidden="1">
      <c r="A3727" s="12">
        <v>42100</v>
      </c>
      <c r="B3727" t="s">
        <v>848</v>
      </c>
      <c r="C3727" s="1">
        <v>1600</v>
      </c>
      <c r="D3727" s="1">
        <v>4337.4399999999996</v>
      </c>
      <c r="E3727" s="42">
        <v>-1600</v>
      </c>
      <c r="F3727" s="77" t="s">
        <v>18</v>
      </c>
      <c r="G3727" s="77" t="s">
        <v>158</v>
      </c>
      <c r="H3727" s="77" t="s">
        <v>20</v>
      </c>
      <c r="I3727" s="13">
        <v>4</v>
      </c>
      <c r="J3727" s="14">
        <v>2015</v>
      </c>
      <c r="K3727" s="78" t="s">
        <v>58</v>
      </c>
      <c r="L3727" s="79" t="s">
        <v>59</v>
      </c>
      <c r="M3727" s="79" t="s">
        <v>23</v>
      </c>
      <c r="N3727" s="15" t="s">
        <v>20</v>
      </c>
      <c r="O3727" s="15" t="s">
        <v>24</v>
      </c>
      <c r="P3727" s="80" t="s">
        <v>168</v>
      </c>
      <c r="Q3727" s="80" t="s">
        <v>158</v>
      </c>
      <c r="S3727" t="str">
        <f t="shared" si="49"/>
        <v>42100Online Banking transfer from CHK 9319 Confirmation# 3734131017</v>
      </c>
    </row>
    <row r="3728" spans="1:19" hidden="1">
      <c r="A3728" s="12">
        <v>42100</v>
      </c>
      <c r="B3728" t="s">
        <v>849</v>
      </c>
      <c r="C3728" s="1">
        <v>-200</v>
      </c>
      <c r="D3728" s="1">
        <v>4137.4399999999996</v>
      </c>
      <c r="E3728" s="42">
        <v>200</v>
      </c>
      <c r="F3728" s="77" t="s">
        <v>30</v>
      </c>
      <c r="G3728" s="77" t="s">
        <v>158</v>
      </c>
      <c r="H3728" s="77" t="s">
        <v>20</v>
      </c>
      <c r="I3728" s="13">
        <v>4</v>
      </c>
      <c r="J3728" s="14">
        <v>2015</v>
      </c>
      <c r="K3728" s="78" t="s">
        <v>58</v>
      </c>
      <c r="L3728" s="79" t="s">
        <v>59</v>
      </c>
      <c r="M3728" s="79" t="s">
        <v>23</v>
      </c>
      <c r="N3728" s="15" t="s">
        <v>20</v>
      </c>
      <c r="O3728" s="15" t="s">
        <v>24</v>
      </c>
      <c r="P3728" s="80" t="s">
        <v>169</v>
      </c>
      <c r="Q3728" s="80" t="s">
        <v>158</v>
      </c>
      <c r="S3728" t="str">
        <f t="shared" si="49"/>
        <v>42100Online Banking transfer to CHK 9319 Confirmation# 3734912980</v>
      </c>
    </row>
    <row r="3729" spans="1:19" hidden="1">
      <c r="A3729" s="12">
        <v>42100</v>
      </c>
      <c r="B3729" t="s">
        <v>850</v>
      </c>
      <c r="C3729" s="1">
        <v>-750</v>
      </c>
      <c r="D3729" s="1">
        <v>3387.44</v>
      </c>
      <c r="E3729" s="42">
        <v>750</v>
      </c>
      <c r="F3729" s="77" t="s">
        <v>30</v>
      </c>
      <c r="G3729" s="77" t="s">
        <v>158</v>
      </c>
      <c r="H3729" s="77" t="s">
        <v>20</v>
      </c>
      <c r="I3729" s="13">
        <v>4</v>
      </c>
      <c r="J3729" s="14">
        <v>2015</v>
      </c>
      <c r="K3729" s="78" t="s">
        <v>175</v>
      </c>
      <c r="L3729" s="79" t="s">
        <v>117</v>
      </c>
      <c r="M3729" s="79" t="s">
        <v>296</v>
      </c>
      <c r="N3729" s="15" t="s">
        <v>28</v>
      </c>
      <c r="O3729" s="15" t="s">
        <v>29</v>
      </c>
      <c r="P3729" s="80" t="s">
        <v>178</v>
      </c>
      <c r="Q3729" s="80" t="s">
        <v>158</v>
      </c>
      <c r="S3729" t="str">
        <f t="shared" si="49"/>
        <v>42100TRANSFER DEAN &amp; TYLER INC:Proteus Confirmation# 0236125665</v>
      </c>
    </row>
    <row r="3730" spans="1:19" hidden="1">
      <c r="A3730" s="12">
        <v>42100</v>
      </c>
      <c r="B3730" t="s">
        <v>851</v>
      </c>
      <c r="C3730" s="1">
        <v>-156.96</v>
      </c>
      <c r="D3730" s="1">
        <v>3230.48</v>
      </c>
      <c r="E3730" s="42">
        <v>156.96</v>
      </c>
      <c r="F3730" s="77" t="s">
        <v>30</v>
      </c>
      <c r="G3730" s="77" t="s">
        <v>158</v>
      </c>
      <c r="H3730" s="77" t="s">
        <v>20</v>
      </c>
      <c r="I3730" s="13">
        <v>4</v>
      </c>
      <c r="J3730" s="14">
        <v>2015</v>
      </c>
      <c r="K3730" s="78" t="s">
        <v>75</v>
      </c>
      <c r="L3730" s="79" t="s">
        <v>76</v>
      </c>
      <c r="M3730" s="79" t="s">
        <v>299</v>
      </c>
      <c r="N3730" s="15" t="s">
        <v>28</v>
      </c>
      <c r="O3730" s="15" t="s">
        <v>29</v>
      </c>
      <c r="P3730" s="80" t="s">
        <v>178</v>
      </c>
      <c r="Q3730" s="80" t="s">
        <v>158</v>
      </c>
      <c r="S3730" t="str">
        <f t="shared" si="49"/>
        <v>42100Check 1090</v>
      </c>
    </row>
    <row r="3731" spans="1:19" hidden="1">
      <c r="A3731" s="12">
        <v>42100</v>
      </c>
      <c r="B3731" t="s">
        <v>852</v>
      </c>
      <c r="C3731" s="1">
        <v>-1000</v>
      </c>
      <c r="D3731" s="1">
        <v>2230.48</v>
      </c>
      <c r="E3731" s="42">
        <v>1000</v>
      </c>
      <c r="F3731" s="77" t="s">
        <v>30</v>
      </c>
      <c r="G3731" s="77" t="s">
        <v>158</v>
      </c>
      <c r="H3731" s="77" t="s">
        <v>20</v>
      </c>
      <c r="I3731" s="13">
        <v>4</v>
      </c>
      <c r="J3731" s="14">
        <v>2015</v>
      </c>
      <c r="K3731" s="78" t="s">
        <v>34</v>
      </c>
      <c r="L3731" s="79" t="s">
        <v>853</v>
      </c>
      <c r="M3731" s="79" t="s">
        <v>299</v>
      </c>
      <c r="N3731" s="15" t="s">
        <v>28</v>
      </c>
      <c r="O3731" s="15" t="s">
        <v>29</v>
      </c>
      <c r="P3731" s="80" t="s">
        <v>178</v>
      </c>
      <c r="Q3731" s="80" t="s">
        <v>158</v>
      </c>
      <c r="S3731" t="str">
        <f t="shared" si="49"/>
        <v>42100Check 1092</v>
      </c>
    </row>
    <row r="3732" spans="1:19" hidden="1">
      <c r="A3732" s="12">
        <v>42100</v>
      </c>
      <c r="B3732" t="s">
        <v>854</v>
      </c>
      <c r="C3732" s="1">
        <v>-2000</v>
      </c>
      <c r="D3732" s="1">
        <v>230.48</v>
      </c>
      <c r="E3732" s="42">
        <v>2000</v>
      </c>
      <c r="F3732" s="77" t="s">
        <v>30</v>
      </c>
      <c r="G3732" s="77" t="s">
        <v>158</v>
      </c>
      <c r="H3732" s="77" t="s">
        <v>20</v>
      </c>
      <c r="I3732" s="13">
        <v>4</v>
      </c>
      <c r="J3732" s="14">
        <v>2015</v>
      </c>
      <c r="K3732" s="78" t="s">
        <v>81</v>
      </c>
      <c r="L3732" s="79" t="s">
        <v>82</v>
      </c>
      <c r="M3732" s="79" t="s">
        <v>23</v>
      </c>
      <c r="N3732" s="15" t="s">
        <v>20</v>
      </c>
      <c r="O3732" s="15" t="s">
        <v>24</v>
      </c>
      <c r="P3732" s="80" t="s">
        <v>181</v>
      </c>
      <c r="Q3732" s="80" t="s">
        <v>158</v>
      </c>
      <c r="S3732" t="str">
        <f t="shared" si="49"/>
        <v>42100AMERICAN EXPRESS DES:ACH Pmt ID:W9718 INDN:KRISTINA KOGER CO ID:1133133497 WEB</v>
      </c>
    </row>
    <row r="3733" spans="1:19" hidden="1">
      <c r="A3733" s="12">
        <v>42101</v>
      </c>
      <c r="B3733" t="s">
        <v>855</v>
      </c>
      <c r="C3733" s="1">
        <v>-3</v>
      </c>
      <c r="D3733" s="1">
        <v>227.48</v>
      </c>
      <c r="E3733" s="42">
        <v>3</v>
      </c>
      <c r="F3733" s="77" t="s">
        <v>30</v>
      </c>
      <c r="G3733" s="77" t="s">
        <v>158</v>
      </c>
      <c r="H3733" s="77" t="s">
        <v>20</v>
      </c>
      <c r="I3733" s="13">
        <v>4</v>
      </c>
      <c r="J3733" s="14">
        <v>2015</v>
      </c>
      <c r="K3733" s="78" t="s">
        <v>53</v>
      </c>
      <c r="L3733" s="79" t="s">
        <v>52</v>
      </c>
      <c r="M3733" s="79" t="s">
        <v>23</v>
      </c>
      <c r="N3733" s="15" t="s">
        <v>28</v>
      </c>
      <c r="O3733" s="15" t="s">
        <v>29</v>
      </c>
      <c r="P3733" s="80" t="s">
        <v>178</v>
      </c>
      <c r="Q3733" s="80" t="s">
        <v>158</v>
      </c>
      <c r="S3733" t="str">
        <f t="shared" si="49"/>
        <v>42101External transfer fee - 3 Day - 04/06/2015 Confirmation: 143445226</v>
      </c>
    </row>
    <row r="3734" spans="1:19" hidden="1">
      <c r="A3734" s="12">
        <v>42102</v>
      </c>
      <c r="B3734" t="s">
        <v>856</v>
      </c>
      <c r="C3734" s="1">
        <v>-105.97</v>
      </c>
      <c r="D3734" s="1">
        <v>121.51</v>
      </c>
      <c r="E3734" s="42">
        <v>105.97</v>
      </c>
      <c r="F3734" s="77" t="s">
        <v>30</v>
      </c>
      <c r="G3734" s="77" t="s">
        <v>158</v>
      </c>
      <c r="H3734" s="77" t="s">
        <v>20</v>
      </c>
      <c r="I3734" s="13">
        <v>4</v>
      </c>
      <c r="J3734" s="14">
        <v>2015</v>
      </c>
      <c r="K3734" s="78" t="s">
        <v>184</v>
      </c>
      <c r="L3734" s="79" t="s">
        <v>857</v>
      </c>
      <c r="M3734" s="79" t="s">
        <v>272</v>
      </c>
      <c r="N3734" s="15" t="s">
        <v>28</v>
      </c>
      <c r="O3734" s="15" t="s">
        <v>29</v>
      </c>
      <c r="P3734" s="80" t="s">
        <v>1297</v>
      </c>
      <c r="Q3734" s="80" t="s">
        <v>158</v>
      </c>
      <c r="S3734" t="str">
        <f t="shared" si="49"/>
        <v>42102Check 1087</v>
      </c>
    </row>
    <row r="3735" spans="1:19" hidden="1">
      <c r="A3735" s="12">
        <v>42104</v>
      </c>
      <c r="B3735" t="s">
        <v>858</v>
      </c>
      <c r="C3735" s="1">
        <v>700</v>
      </c>
      <c r="D3735" s="1">
        <v>821.51</v>
      </c>
      <c r="E3735" s="42">
        <v>-700</v>
      </c>
      <c r="F3735" s="77" t="s">
        <v>18</v>
      </c>
      <c r="G3735" s="77" t="s">
        <v>158</v>
      </c>
      <c r="H3735" s="77" t="s">
        <v>20</v>
      </c>
      <c r="I3735" s="13">
        <v>4</v>
      </c>
      <c r="J3735" s="14">
        <v>2015</v>
      </c>
      <c r="K3735" s="78" t="s">
        <v>58</v>
      </c>
      <c r="L3735" s="79" t="s">
        <v>59</v>
      </c>
      <c r="M3735" s="79" t="s">
        <v>23</v>
      </c>
      <c r="N3735" s="15" t="s">
        <v>20</v>
      </c>
      <c r="O3735" s="15" t="s">
        <v>24</v>
      </c>
      <c r="P3735" s="80" t="s">
        <v>168</v>
      </c>
      <c r="Q3735" s="80" t="s">
        <v>158</v>
      </c>
      <c r="S3735" t="str">
        <f t="shared" si="49"/>
        <v>42104Online Banking transfer from CHK 9319 Confirmation# 4069685441</v>
      </c>
    </row>
    <row r="3736" spans="1:19" hidden="1">
      <c r="A3736" s="12">
        <v>42104</v>
      </c>
      <c r="B3736" t="s">
        <v>859</v>
      </c>
      <c r="C3736" s="1">
        <v>-800</v>
      </c>
      <c r="D3736" s="1">
        <v>21.51</v>
      </c>
      <c r="E3736" s="42">
        <v>800</v>
      </c>
      <c r="F3736" s="77" t="s">
        <v>30</v>
      </c>
      <c r="G3736" s="77" t="s">
        <v>158</v>
      </c>
      <c r="H3736" s="77" t="s">
        <v>20</v>
      </c>
      <c r="I3736" s="13">
        <v>4</v>
      </c>
      <c r="J3736" s="14">
        <v>2015</v>
      </c>
      <c r="K3736" s="78" t="s">
        <v>34</v>
      </c>
      <c r="L3736" s="79" t="s">
        <v>35</v>
      </c>
      <c r="M3736" s="79" t="s">
        <v>299</v>
      </c>
      <c r="N3736" s="15" t="s">
        <v>28</v>
      </c>
      <c r="O3736" s="15" t="s">
        <v>29</v>
      </c>
      <c r="P3736" s="80" t="s">
        <v>2334</v>
      </c>
      <c r="Q3736" s="80" t="s">
        <v>158</v>
      </c>
      <c r="S3736" t="str">
        <f t="shared" si="49"/>
        <v>42104Check 1091</v>
      </c>
    </row>
    <row r="3737" spans="1:19" hidden="1">
      <c r="A3737" s="12">
        <v>42110</v>
      </c>
      <c r="B3737" t="s">
        <v>860</v>
      </c>
      <c r="C3737" s="1">
        <v>1200</v>
      </c>
      <c r="D3737" s="1">
        <v>1221.51</v>
      </c>
      <c r="E3737" s="42">
        <v>-1200</v>
      </c>
      <c r="F3737" s="77" t="s">
        <v>18</v>
      </c>
      <c r="G3737" s="77" t="s">
        <v>158</v>
      </c>
      <c r="H3737" s="77" t="s">
        <v>20</v>
      </c>
      <c r="I3737" s="13">
        <v>4</v>
      </c>
      <c r="J3737" s="14">
        <v>2015</v>
      </c>
      <c r="K3737" s="78" t="s">
        <v>58</v>
      </c>
      <c r="L3737" s="79" t="s">
        <v>59</v>
      </c>
      <c r="M3737" s="79" t="s">
        <v>23</v>
      </c>
      <c r="N3737" s="15" t="s">
        <v>20</v>
      </c>
      <c r="O3737" s="15" t="s">
        <v>24</v>
      </c>
      <c r="P3737" s="80" t="s">
        <v>168</v>
      </c>
      <c r="Q3737" s="80" t="s">
        <v>158</v>
      </c>
      <c r="S3737" t="str">
        <f t="shared" si="49"/>
        <v>42110Online Banking transfer from CHK 9319 Confirmation# 1620226692</v>
      </c>
    </row>
    <row r="3738" spans="1:19" hidden="1">
      <c r="A3738" s="12">
        <v>42110</v>
      </c>
      <c r="B3738" t="s">
        <v>861</v>
      </c>
      <c r="C3738" s="1">
        <v>-202.5</v>
      </c>
      <c r="D3738" s="1">
        <v>1019.01</v>
      </c>
      <c r="E3738" s="42">
        <v>202.5</v>
      </c>
      <c r="F3738" s="77" t="s">
        <v>30</v>
      </c>
      <c r="G3738" s="77" t="s">
        <v>158</v>
      </c>
      <c r="H3738" s="77" t="s">
        <v>20</v>
      </c>
      <c r="I3738" s="13">
        <v>4</v>
      </c>
      <c r="J3738" s="14">
        <v>2015</v>
      </c>
      <c r="K3738" s="78" t="s">
        <v>34</v>
      </c>
      <c r="L3738" s="79" t="s">
        <v>35</v>
      </c>
      <c r="M3738" s="79" t="s">
        <v>299</v>
      </c>
      <c r="N3738" s="15" t="s">
        <v>28</v>
      </c>
      <c r="O3738" s="15" t="s">
        <v>29</v>
      </c>
      <c r="P3738" s="80" t="s">
        <v>178</v>
      </c>
      <c r="Q3738" s="80" t="s">
        <v>158</v>
      </c>
      <c r="S3738" t="str">
        <f t="shared" si="49"/>
        <v>42110VL741011000000 04/16 #000003849 WITHDRWL Cardtronics CCS1 SAN ANTONIO TX CKCD 5348750000735209</v>
      </c>
    </row>
    <row r="3739" spans="1:19" hidden="1">
      <c r="A3739" s="12">
        <v>42110</v>
      </c>
      <c r="B3739" t="s">
        <v>862</v>
      </c>
      <c r="C3739" s="1">
        <v>-2.5</v>
      </c>
      <c r="D3739" s="1">
        <v>1016.51</v>
      </c>
      <c r="E3739" s="42">
        <v>2.5</v>
      </c>
      <c r="F3739" s="77" t="s">
        <v>30</v>
      </c>
      <c r="G3739" s="77" t="s">
        <v>158</v>
      </c>
      <c r="H3739" s="77" t="s">
        <v>20</v>
      </c>
      <c r="I3739" s="13">
        <v>4</v>
      </c>
      <c r="J3739" s="14">
        <v>2015</v>
      </c>
      <c r="K3739" s="78" t="s">
        <v>53</v>
      </c>
      <c r="L3739" s="79" t="s">
        <v>52</v>
      </c>
      <c r="M3739" s="79" t="s">
        <v>23</v>
      </c>
      <c r="N3739" s="15" t="s">
        <v>28</v>
      </c>
      <c r="O3739" s="15" t="s">
        <v>29</v>
      </c>
      <c r="P3739" s="80" t="s">
        <v>178</v>
      </c>
      <c r="Q3739" s="80" t="s">
        <v>158</v>
      </c>
      <c r="S3739" t="str">
        <f t="shared" ref="S3739:S3802" si="50">A3739&amp;B3739</f>
        <v>42110VL741011000000 04/16 #000003849 WITHDRWL Cardtronics CCS1 SAN ANTONIO TX FEE CKCD 5348750000735209</v>
      </c>
    </row>
    <row r="3740" spans="1:19" hidden="1">
      <c r="A3740" s="12">
        <v>42111</v>
      </c>
      <c r="B3740" t="s">
        <v>863</v>
      </c>
      <c r="C3740" s="1">
        <v>7000</v>
      </c>
      <c r="D3740" s="1">
        <v>8016.51</v>
      </c>
      <c r="E3740" s="42">
        <v>-7000</v>
      </c>
      <c r="F3740" s="77" t="s">
        <v>18</v>
      </c>
      <c r="G3740" s="77" t="s">
        <v>158</v>
      </c>
      <c r="H3740" s="77" t="s">
        <v>20</v>
      </c>
      <c r="I3740" s="13">
        <v>4</v>
      </c>
      <c r="J3740" s="14">
        <v>2015</v>
      </c>
      <c r="K3740" s="78" t="s">
        <v>58</v>
      </c>
      <c r="L3740" s="79" t="s">
        <v>59</v>
      </c>
      <c r="M3740" s="79" t="s">
        <v>23</v>
      </c>
      <c r="N3740" s="15" t="s">
        <v>20</v>
      </c>
      <c r="O3740" s="15" t="s">
        <v>24</v>
      </c>
      <c r="P3740" s="80" t="s">
        <v>168</v>
      </c>
      <c r="Q3740" s="80" t="s">
        <v>158</v>
      </c>
      <c r="S3740" t="str">
        <f t="shared" si="50"/>
        <v>42111Online Banking transfer from CHK 9319 Confirmation# 1629131909</v>
      </c>
    </row>
    <row r="3741" spans="1:19" hidden="1">
      <c r="A3741" s="12">
        <v>42111</v>
      </c>
      <c r="B3741" t="s">
        <v>864</v>
      </c>
      <c r="C3741" s="1">
        <v>-7000</v>
      </c>
      <c r="D3741" s="1">
        <v>1016.51</v>
      </c>
      <c r="E3741" s="42">
        <v>7000</v>
      </c>
      <c r="F3741" s="77" t="s">
        <v>30</v>
      </c>
      <c r="G3741" s="77" t="s">
        <v>158</v>
      </c>
      <c r="H3741" s="77" t="s">
        <v>20</v>
      </c>
      <c r="I3741" s="13">
        <v>4</v>
      </c>
      <c r="J3741" s="14">
        <v>2015</v>
      </c>
      <c r="K3741" s="78" t="s">
        <v>81</v>
      </c>
      <c r="L3741" s="79" t="s">
        <v>82</v>
      </c>
      <c r="M3741" s="79" t="s">
        <v>23</v>
      </c>
      <c r="N3741" s="15" t="s">
        <v>20</v>
      </c>
      <c r="O3741" s="15" t="s">
        <v>24</v>
      </c>
      <c r="P3741" s="80" t="s">
        <v>181</v>
      </c>
      <c r="Q3741" s="80" t="s">
        <v>158</v>
      </c>
      <c r="S3741" t="str">
        <f t="shared" si="50"/>
        <v>42111AMERICAN EXPRESS DES:ACH Pmt ID:W5426 INDN:KRISTINA KOGER CO ID:1133133497 WEB</v>
      </c>
    </row>
    <row r="3742" spans="1:19" hidden="1">
      <c r="A3742" s="12">
        <v>42114</v>
      </c>
      <c r="B3742" t="s">
        <v>865</v>
      </c>
      <c r="C3742" s="1">
        <v>-6.33</v>
      </c>
      <c r="D3742" s="1">
        <v>1010.18</v>
      </c>
      <c r="E3742" s="42">
        <v>6.33</v>
      </c>
      <c r="F3742" s="77" t="s">
        <v>30</v>
      </c>
      <c r="G3742" s="77" t="s">
        <v>158</v>
      </c>
      <c r="H3742" s="77" t="s">
        <v>20</v>
      </c>
      <c r="I3742" s="13">
        <v>4</v>
      </c>
      <c r="J3742" s="14">
        <v>2015</v>
      </c>
      <c r="K3742" s="78" t="s">
        <v>34</v>
      </c>
      <c r="L3742" s="79" t="s">
        <v>35</v>
      </c>
      <c r="M3742" s="79" t="s">
        <v>299</v>
      </c>
      <c r="N3742" s="15" t="s">
        <v>28</v>
      </c>
      <c r="O3742" s="15" t="s">
        <v>29</v>
      </c>
      <c r="P3742" s="80" t="s">
        <v>178</v>
      </c>
      <c r="Q3742" s="80" t="s">
        <v>158</v>
      </c>
      <c r="S3742" t="str">
        <f t="shared" si="50"/>
        <v>42114CHECKCARD 0416 Alchemy SAN ANTONIO TX 85544025107980002431522 CKCD 5812 5348750000735209</v>
      </c>
    </row>
    <row r="3743" spans="1:19" hidden="1">
      <c r="A3743" s="12">
        <v>42114</v>
      </c>
      <c r="B3743" t="s">
        <v>866</v>
      </c>
      <c r="C3743" s="1">
        <v>-170</v>
      </c>
      <c r="D3743" s="1">
        <v>840.18</v>
      </c>
      <c r="E3743" s="42">
        <v>170</v>
      </c>
      <c r="F3743" s="77" t="s">
        <v>30</v>
      </c>
      <c r="G3743" s="77" t="s">
        <v>158</v>
      </c>
      <c r="H3743" s="77" t="s">
        <v>20</v>
      </c>
      <c r="I3743" s="13">
        <v>4</v>
      </c>
      <c r="J3743" s="14">
        <v>2015</v>
      </c>
      <c r="K3743" s="78" t="s">
        <v>34</v>
      </c>
      <c r="L3743" s="79" t="s">
        <v>867</v>
      </c>
      <c r="M3743" s="79" t="s">
        <v>299</v>
      </c>
      <c r="N3743" s="15" t="s">
        <v>28</v>
      </c>
      <c r="O3743" s="15" t="s">
        <v>29</v>
      </c>
      <c r="P3743" s="80" t="s">
        <v>178</v>
      </c>
      <c r="Q3743" s="80" t="s">
        <v>158</v>
      </c>
      <c r="S3743" t="str">
        <f t="shared" si="50"/>
        <v>42114Check 1094</v>
      </c>
    </row>
    <row r="3744" spans="1:19" hidden="1">
      <c r="A3744" s="12">
        <v>42114</v>
      </c>
      <c r="B3744" t="s">
        <v>868</v>
      </c>
      <c r="C3744" s="1">
        <v>-1579.88</v>
      </c>
      <c r="D3744" s="1">
        <v>-739.7</v>
      </c>
      <c r="E3744" s="42">
        <v>1579.88</v>
      </c>
      <c r="F3744" s="77" t="s">
        <v>30</v>
      </c>
      <c r="G3744" s="77" t="s">
        <v>158</v>
      </c>
      <c r="H3744" s="77" t="s">
        <v>20</v>
      </c>
      <c r="I3744" s="13">
        <v>4</v>
      </c>
      <c r="J3744" s="14">
        <v>2015</v>
      </c>
      <c r="K3744" s="78" t="s">
        <v>175</v>
      </c>
      <c r="L3744" s="79" t="s">
        <v>117</v>
      </c>
      <c r="M3744" s="79" t="s">
        <v>296</v>
      </c>
      <c r="N3744" s="15" t="s">
        <v>28</v>
      </c>
      <c r="O3744" s="15" t="s">
        <v>29</v>
      </c>
      <c r="P3744" s="80" t="s">
        <v>178</v>
      </c>
      <c r="Q3744" s="80" t="s">
        <v>158</v>
      </c>
      <c r="S3744" t="str">
        <f t="shared" si="50"/>
        <v>42114Check 1096</v>
      </c>
    </row>
    <row r="3745" spans="1:19" hidden="1">
      <c r="A3745" s="12">
        <v>42114</v>
      </c>
      <c r="B3745" t="s">
        <v>869</v>
      </c>
      <c r="C3745" s="1">
        <v>-35</v>
      </c>
      <c r="D3745" s="1">
        <v>-774.7</v>
      </c>
      <c r="E3745" s="42">
        <v>35</v>
      </c>
      <c r="F3745" s="77" t="s">
        <v>30</v>
      </c>
      <c r="G3745" s="77" t="s">
        <v>158</v>
      </c>
      <c r="H3745" s="77" t="s">
        <v>20</v>
      </c>
      <c r="I3745" s="13">
        <v>4</v>
      </c>
      <c r="J3745" s="14">
        <v>2015</v>
      </c>
      <c r="K3745" s="78" t="s">
        <v>53</v>
      </c>
      <c r="L3745" s="79" t="s">
        <v>52</v>
      </c>
      <c r="M3745" s="79" t="s">
        <v>23</v>
      </c>
      <c r="N3745" s="15" t="s">
        <v>28</v>
      </c>
      <c r="O3745" s="15" t="s">
        <v>29</v>
      </c>
      <c r="P3745" s="80" t="s">
        <v>178</v>
      </c>
      <c r="Q3745" s="80" t="s">
        <v>158</v>
      </c>
      <c r="S3745" t="str">
        <f t="shared" si="50"/>
        <v>42114OVERDRAFT ITEM FEE FOR ACTIVITY OF 04-20 CHECK #0000001096 POSTING DATE 04-20-15 POSTING SEQ 00003</v>
      </c>
    </row>
    <row r="3746" spans="1:19" hidden="1">
      <c r="A3746" s="12">
        <v>42115</v>
      </c>
      <c r="B3746" t="s">
        <v>870</v>
      </c>
      <c r="C3746" s="1">
        <v>1320.97</v>
      </c>
      <c r="D3746" s="1">
        <v>546.27</v>
      </c>
      <c r="E3746" s="42">
        <v>-1320.97</v>
      </c>
      <c r="F3746" s="77" t="s">
        <v>18</v>
      </c>
      <c r="G3746" s="77" t="s">
        <v>158</v>
      </c>
      <c r="H3746" s="77" t="s">
        <v>20</v>
      </c>
      <c r="I3746" s="13">
        <v>4</v>
      </c>
      <c r="J3746" s="14">
        <v>2015</v>
      </c>
      <c r="K3746" s="78" t="s">
        <v>58</v>
      </c>
      <c r="L3746" s="79" t="s">
        <v>59</v>
      </c>
      <c r="M3746" s="79" t="s">
        <v>23</v>
      </c>
      <c r="N3746" s="15" t="s">
        <v>20</v>
      </c>
      <c r="O3746" s="15" t="s">
        <v>24</v>
      </c>
      <c r="P3746" s="80" t="s">
        <v>168</v>
      </c>
      <c r="Q3746" s="80" t="s">
        <v>158</v>
      </c>
      <c r="S3746" t="str">
        <f t="shared" si="50"/>
        <v>42115Online Banking transfer from CHK 9319 Confirmation# 2963926425</v>
      </c>
    </row>
    <row r="3747" spans="1:19" hidden="1">
      <c r="A3747" s="12">
        <v>42115</v>
      </c>
      <c r="B3747" t="s">
        <v>871</v>
      </c>
      <c r="C3747" s="1">
        <v>-36.81</v>
      </c>
      <c r="D3747" s="1">
        <v>509.46</v>
      </c>
      <c r="E3747" s="42">
        <v>36.81</v>
      </c>
      <c r="F3747" s="77" t="s">
        <v>30</v>
      </c>
      <c r="G3747" s="77" t="s">
        <v>158</v>
      </c>
      <c r="H3747" s="77" t="s">
        <v>20</v>
      </c>
      <c r="I3747" s="13">
        <v>4</v>
      </c>
      <c r="J3747" s="14">
        <v>2015</v>
      </c>
      <c r="K3747" s="78" t="s">
        <v>184</v>
      </c>
      <c r="L3747" s="79" t="s">
        <v>857</v>
      </c>
      <c r="M3747" s="79" t="s">
        <v>272</v>
      </c>
      <c r="N3747" s="15" t="s">
        <v>28</v>
      </c>
      <c r="O3747" s="15" t="s">
        <v>29</v>
      </c>
      <c r="P3747" s="80" t="s">
        <v>1298</v>
      </c>
      <c r="Q3747" s="80" t="s">
        <v>158</v>
      </c>
      <c r="S3747" t="str">
        <f t="shared" si="50"/>
        <v>42115Check 1093</v>
      </c>
    </row>
    <row r="3748" spans="1:19" hidden="1">
      <c r="A3748" s="12">
        <v>42116</v>
      </c>
      <c r="B3748" t="s">
        <v>872</v>
      </c>
      <c r="C3748" s="1">
        <v>2000</v>
      </c>
      <c r="D3748" s="1">
        <v>2509.46</v>
      </c>
      <c r="E3748" s="42">
        <v>-2000</v>
      </c>
      <c r="F3748" s="77" t="s">
        <v>18</v>
      </c>
      <c r="G3748" s="77" t="s">
        <v>158</v>
      </c>
      <c r="H3748" s="77" t="s">
        <v>20</v>
      </c>
      <c r="I3748" s="13">
        <v>4</v>
      </c>
      <c r="J3748" s="14">
        <v>2015</v>
      </c>
      <c r="K3748" s="78" t="s">
        <v>58</v>
      </c>
      <c r="L3748" s="79" t="s">
        <v>59</v>
      </c>
      <c r="M3748" s="79" t="s">
        <v>23</v>
      </c>
      <c r="N3748" s="15" t="s">
        <v>20</v>
      </c>
      <c r="O3748" s="15" t="s">
        <v>24</v>
      </c>
      <c r="P3748" s="80" t="s">
        <v>168</v>
      </c>
      <c r="Q3748" s="80" t="s">
        <v>158</v>
      </c>
      <c r="S3748" t="str">
        <f t="shared" si="50"/>
        <v>42116Online Banking transfer from CHK 9319 Confirmation# 2971861917</v>
      </c>
    </row>
    <row r="3749" spans="1:19" hidden="1">
      <c r="A3749" s="12">
        <v>42116</v>
      </c>
      <c r="B3749" t="s">
        <v>873</v>
      </c>
      <c r="C3749" s="1">
        <v>1400</v>
      </c>
      <c r="D3749" s="1">
        <v>3909.46</v>
      </c>
      <c r="E3749" s="42">
        <v>-1400</v>
      </c>
      <c r="F3749" s="77" t="s">
        <v>18</v>
      </c>
      <c r="G3749" s="77" t="s">
        <v>158</v>
      </c>
      <c r="H3749" s="77" t="s">
        <v>20</v>
      </c>
      <c r="I3749" s="13">
        <v>4</v>
      </c>
      <c r="J3749" s="14">
        <v>2015</v>
      </c>
      <c r="K3749" s="78" t="s">
        <v>182</v>
      </c>
      <c r="L3749" s="79" t="s">
        <v>183</v>
      </c>
      <c r="M3749" s="79" t="s">
        <v>23</v>
      </c>
      <c r="N3749" s="15" t="s">
        <v>28</v>
      </c>
      <c r="O3749" s="15" t="s">
        <v>29</v>
      </c>
      <c r="P3749" s="80" t="s">
        <v>3626</v>
      </c>
      <c r="Q3749" s="80" t="s">
        <v>158</v>
      </c>
      <c r="S3749" t="str">
        <f t="shared" si="50"/>
        <v>42116BKOFAMERICA MOBILE 04/22 3347896926 DEPOSIT *MOBILE TX</v>
      </c>
    </row>
    <row r="3750" spans="1:19" hidden="1">
      <c r="A3750" s="12">
        <v>42116</v>
      </c>
      <c r="B3750" t="s">
        <v>874</v>
      </c>
      <c r="C3750" s="1">
        <v>-1000</v>
      </c>
      <c r="D3750" s="1">
        <v>2909.46</v>
      </c>
      <c r="E3750" s="42">
        <v>1000</v>
      </c>
      <c r="F3750" s="77" t="s">
        <v>30</v>
      </c>
      <c r="G3750" s="77" t="s">
        <v>158</v>
      </c>
      <c r="H3750" s="77" t="s">
        <v>20</v>
      </c>
      <c r="I3750" s="13">
        <v>4</v>
      </c>
      <c r="J3750" s="14">
        <v>2015</v>
      </c>
      <c r="K3750" s="78" t="s">
        <v>92</v>
      </c>
      <c r="L3750" s="79" t="s">
        <v>93</v>
      </c>
      <c r="M3750" s="79" t="s">
        <v>299</v>
      </c>
      <c r="N3750" s="15" t="s">
        <v>28</v>
      </c>
      <c r="O3750" s="15" t="s">
        <v>29</v>
      </c>
      <c r="P3750" s="80" t="s">
        <v>178</v>
      </c>
      <c r="Q3750" s="80" t="s">
        <v>158</v>
      </c>
      <c r="S3750" t="str">
        <f t="shared" si="50"/>
        <v>42116Check 1095</v>
      </c>
    </row>
    <row r="3751" spans="1:19" hidden="1">
      <c r="A3751" s="12">
        <v>42116</v>
      </c>
      <c r="B3751" t="s">
        <v>875</v>
      </c>
      <c r="C3751" s="1">
        <v>-2000</v>
      </c>
      <c r="D3751" s="1">
        <v>909.46</v>
      </c>
      <c r="E3751" s="42">
        <v>2000</v>
      </c>
      <c r="F3751" s="77" t="s">
        <v>30</v>
      </c>
      <c r="G3751" s="77" t="s">
        <v>158</v>
      </c>
      <c r="H3751" s="77" t="s">
        <v>20</v>
      </c>
      <c r="I3751" s="13">
        <v>4</v>
      </c>
      <c r="J3751" s="14">
        <v>2015</v>
      </c>
      <c r="K3751" s="78" t="s">
        <v>81</v>
      </c>
      <c r="L3751" s="79" t="s">
        <v>82</v>
      </c>
      <c r="M3751" s="79" t="s">
        <v>23</v>
      </c>
      <c r="N3751" s="15" t="s">
        <v>20</v>
      </c>
      <c r="O3751" s="15" t="s">
        <v>24</v>
      </c>
      <c r="P3751" s="80" t="s">
        <v>181</v>
      </c>
      <c r="Q3751" s="80" t="s">
        <v>158</v>
      </c>
      <c r="S3751" t="str">
        <f t="shared" si="50"/>
        <v>42116AMERICAN EXPRESS DES:ACH Pmt ID:W4234 INDN:KRISTINA KOGER CO ID:1133133497 WEB</v>
      </c>
    </row>
    <row r="3752" spans="1:19" hidden="1">
      <c r="A3752" s="12">
        <v>42117</v>
      </c>
      <c r="B3752" t="s">
        <v>876</v>
      </c>
      <c r="C3752" s="1">
        <v>13200</v>
      </c>
      <c r="D3752" s="1">
        <v>14109.46</v>
      </c>
      <c r="E3752" s="42">
        <v>-13200</v>
      </c>
      <c r="F3752" s="77" t="s">
        <v>18</v>
      </c>
      <c r="G3752" s="77" t="s">
        <v>158</v>
      </c>
      <c r="H3752" s="77" t="s">
        <v>20</v>
      </c>
      <c r="I3752" s="13">
        <v>4</v>
      </c>
      <c r="J3752" s="14">
        <v>2015</v>
      </c>
      <c r="K3752" s="78" t="s">
        <v>58</v>
      </c>
      <c r="L3752" s="79" t="s">
        <v>59</v>
      </c>
      <c r="M3752" s="79" t="s">
        <v>23</v>
      </c>
      <c r="N3752" s="15" t="s">
        <v>20</v>
      </c>
      <c r="O3752" s="15" t="s">
        <v>24</v>
      </c>
      <c r="P3752" s="80" t="s">
        <v>168</v>
      </c>
      <c r="Q3752" s="80" t="s">
        <v>158</v>
      </c>
      <c r="S3752" t="str">
        <f t="shared" si="50"/>
        <v>42117Online Banking transfer from CHK 9319 Confirmation# 3982479568</v>
      </c>
    </row>
    <row r="3753" spans="1:19" hidden="1">
      <c r="A3753" s="12">
        <v>42118</v>
      </c>
      <c r="B3753" t="s">
        <v>877</v>
      </c>
      <c r="C3753" s="1">
        <v>-100</v>
      </c>
      <c r="D3753" s="1">
        <v>14009.46</v>
      </c>
      <c r="E3753" s="42">
        <v>100</v>
      </c>
      <c r="F3753" s="77" t="s">
        <v>30</v>
      </c>
      <c r="G3753" s="77" t="s">
        <v>158</v>
      </c>
      <c r="H3753" s="77" t="s">
        <v>20</v>
      </c>
      <c r="I3753" s="13">
        <v>4</v>
      </c>
      <c r="J3753" s="14">
        <v>2015</v>
      </c>
      <c r="K3753" s="78" t="s">
        <v>58</v>
      </c>
      <c r="L3753" s="79" t="s">
        <v>59</v>
      </c>
      <c r="M3753" s="79" t="s">
        <v>23</v>
      </c>
      <c r="N3753" s="15" t="s">
        <v>20</v>
      </c>
      <c r="O3753" s="15" t="s">
        <v>24</v>
      </c>
      <c r="P3753" s="80" t="s">
        <v>169</v>
      </c>
      <c r="Q3753" s="80" t="s">
        <v>158</v>
      </c>
      <c r="S3753" t="str">
        <f t="shared" si="50"/>
        <v>42118Online Banking transfer to CHK 9319 Confirmation# 0289543369</v>
      </c>
    </row>
    <row r="3754" spans="1:19" hidden="1">
      <c r="A3754" s="12">
        <v>42118</v>
      </c>
      <c r="B3754" t="s">
        <v>878</v>
      </c>
      <c r="C3754" s="1">
        <v>-14000</v>
      </c>
      <c r="D3754" s="1">
        <v>9.4600000000000009</v>
      </c>
      <c r="E3754" s="42">
        <v>14000</v>
      </c>
      <c r="F3754" s="77" t="s">
        <v>30</v>
      </c>
      <c r="G3754" s="77" t="s">
        <v>158</v>
      </c>
      <c r="H3754" s="77" t="s">
        <v>20</v>
      </c>
      <c r="I3754" s="13">
        <v>4</v>
      </c>
      <c r="J3754" s="14">
        <v>2015</v>
      </c>
      <c r="K3754" s="78" t="s">
        <v>81</v>
      </c>
      <c r="L3754" s="79" t="s">
        <v>82</v>
      </c>
      <c r="M3754" s="79" t="s">
        <v>23</v>
      </c>
      <c r="N3754" s="15" t="s">
        <v>20</v>
      </c>
      <c r="O3754" s="15" t="s">
        <v>24</v>
      </c>
      <c r="P3754" s="80" t="s">
        <v>181</v>
      </c>
      <c r="Q3754" s="80" t="s">
        <v>158</v>
      </c>
      <c r="S3754" t="str">
        <f t="shared" si="50"/>
        <v>42118AMERICAN EXPRESS DES:ACH Pmt ID:W3108 INDN:KRISTINA KOGER CO ID:1133133497 WEB</v>
      </c>
    </row>
    <row r="3755" spans="1:19" hidden="1">
      <c r="A3755" s="12">
        <v>42122</v>
      </c>
      <c r="B3755" t="s">
        <v>879</v>
      </c>
      <c r="C3755" s="1">
        <v>77.2</v>
      </c>
      <c r="D3755" s="1">
        <v>86.66</v>
      </c>
      <c r="E3755" s="42">
        <v>-77.2</v>
      </c>
      <c r="F3755" s="77" t="s">
        <v>18</v>
      </c>
      <c r="G3755" s="77" t="s">
        <v>158</v>
      </c>
      <c r="H3755" s="77" t="s">
        <v>20</v>
      </c>
      <c r="I3755" s="13">
        <v>4</v>
      </c>
      <c r="J3755" s="14">
        <v>2015</v>
      </c>
      <c r="K3755" s="78" t="s">
        <v>461</v>
      </c>
      <c r="L3755" s="79" t="s">
        <v>1249</v>
      </c>
      <c r="M3755" s="79" t="s">
        <v>294</v>
      </c>
      <c r="N3755" s="15" t="s">
        <v>28</v>
      </c>
      <c r="O3755" s="15" t="s">
        <v>29</v>
      </c>
      <c r="P3755" s="80" t="s">
        <v>179</v>
      </c>
      <c r="Q3755" s="80" t="s">
        <v>158</v>
      </c>
      <c r="S3755" t="str">
        <f t="shared" si="50"/>
        <v>42122BKOFAMERICA MOBILE 04/28 3349054363 DEPOSIT *MOBILE TX</v>
      </c>
    </row>
    <row r="3756" spans="1:19" hidden="1">
      <c r="A3756" s="12">
        <v>42125</v>
      </c>
      <c r="B3756" t="s">
        <v>160</v>
      </c>
      <c r="C3756" s="1">
        <v>-16</v>
      </c>
      <c r="D3756" s="1">
        <v>70.66</v>
      </c>
      <c r="E3756" s="42">
        <v>16</v>
      </c>
      <c r="F3756" s="77" t="s">
        <v>30</v>
      </c>
      <c r="G3756" s="77" t="s">
        <v>158</v>
      </c>
      <c r="H3756" s="77" t="s">
        <v>20</v>
      </c>
      <c r="I3756" s="13">
        <v>5</v>
      </c>
      <c r="J3756" s="14">
        <v>2015</v>
      </c>
      <c r="K3756" s="78" t="s">
        <v>53</v>
      </c>
      <c r="L3756" s="79" t="s">
        <v>52</v>
      </c>
      <c r="M3756" s="79" t="s">
        <v>23</v>
      </c>
      <c r="N3756" s="15" t="s">
        <v>28</v>
      </c>
      <c r="O3756" s="15" t="s">
        <v>29</v>
      </c>
      <c r="P3756" s="80" t="s">
        <v>178</v>
      </c>
      <c r="Q3756" s="80" t="s">
        <v>158</v>
      </c>
      <c r="S3756" t="str">
        <f t="shared" si="50"/>
        <v>42125Monthly Fee for Business Fundamentals</v>
      </c>
    </row>
    <row r="3757" spans="1:19" hidden="1">
      <c r="A3757" s="12">
        <v>42129</v>
      </c>
      <c r="B3757" t="s">
        <v>880</v>
      </c>
      <c r="C3757" s="1">
        <v>-28.95</v>
      </c>
      <c r="D3757" s="1">
        <v>41.71</v>
      </c>
      <c r="E3757" s="42">
        <v>28.95</v>
      </c>
      <c r="F3757" s="77" t="s">
        <v>30</v>
      </c>
      <c r="G3757" s="77" t="s">
        <v>158</v>
      </c>
      <c r="H3757" s="77" t="s">
        <v>20</v>
      </c>
      <c r="I3757" s="13">
        <v>5</v>
      </c>
      <c r="J3757" s="14">
        <v>2015</v>
      </c>
      <c r="K3757" s="78" t="s">
        <v>184</v>
      </c>
      <c r="L3757" s="79" t="s">
        <v>881</v>
      </c>
      <c r="M3757" s="79" t="s">
        <v>309</v>
      </c>
      <c r="N3757" s="15" t="s">
        <v>28</v>
      </c>
      <c r="O3757" s="15" t="s">
        <v>29</v>
      </c>
      <c r="P3757" s="80" t="s">
        <v>1299</v>
      </c>
      <c r="Q3757" s="80" t="s">
        <v>158</v>
      </c>
      <c r="S3757" t="str">
        <f t="shared" si="50"/>
        <v>42129Check 1097</v>
      </c>
    </row>
    <row r="3758" spans="1:19" hidden="1">
      <c r="A3758" s="12">
        <v>42130</v>
      </c>
      <c r="B3758" t="s">
        <v>882</v>
      </c>
      <c r="C3758" s="1">
        <v>-50</v>
      </c>
      <c r="D3758" s="1">
        <v>-8.2899999999999991</v>
      </c>
      <c r="E3758" s="42">
        <v>50</v>
      </c>
      <c r="F3758" s="77" t="s">
        <v>30</v>
      </c>
      <c r="G3758" s="77" t="s">
        <v>158</v>
      </c>
      <c r="H3758" s="77" t="s">
        <v>20</v>
      </c>
      <c r="I3758" s="13">
        <v>5</v>
      </c>
      <c r="J3758" s="14">
        <v>2015</v>
      </c>
      <c r="K3758" s="78" t="s">
        <v>86</v>
      </c>
      <c r="L3758" s="79" t="s">
        <v>215</v>
      </c>
      <c r="M3758" s="79" t="s">
        <v>23</v>
      </c>
      <c r="N3758" s="15" t="s">
        <v>28</v>
      </c>
      <c r="O3758" s="15" t="s">
        <v>29</v>
      </c>
      <c r="P3758" s="80" t="s">
        <v>178</v>
      </c>
      <c r="Q3758" s="80" t="s">
        <v>158</v>
      </c>
      <c r="S3758" t="str">
        <f t="shared" si="50"/>
        <v>42130Check 1089</v>
      </c>
    </row>
    <row r="3759" spans="1:19" hidden="1">
      <c r="A3759" s="12">
        <v>42130</v>
      </c>
      <c r="B3759" t="s">
        <v>883</v>
      </c>
      <c r="C3759" s="1">
        <v>-184.03</v>
      </c>
      <c r="D3759" s="1">
        <v>-192.32</v>
      </c>
      <c r="E3759" s="42">
        <v>184.03</v>
      </c>
      <c r="F3759" s="77" t="s">
        <v>30</v>
      </c>
      <c r="G3759" s="77" t="s">
        <v>158</v>
      </c>
      <c r="H3759" s="77" t="s">
        <v>20</v>
      </c>
      <c r="I3759" s="13">
        <v>5</v>
      </c>
      <c r="J3759" s="14">
        <v>2015</v>
      </c>
      <c r="K3759" s="78" t="s">
        <v>75</v>
      </c>
      <c r="L3759" s="79" t="s">
        <v>76</v>
      </c>
      <c r="M3759" s="79" t="s">
        <v>299</v>
      </c>
      <c r="N3759" s="15" t="s">
        <v>28</v>
      </c>
      <c r="O3759" s="15" t="s">
        <v>29</v>
      </c>
      <c r="P3759" s="80" t="s">
        <v>178</v>
      </c>
      <c r="Q3759" s="80" t="s">
        <v>158</v>
      </c>
      <c r="S3759" t="str">
        <f t="shared" si="50"/>
        <v>42130Check 1098</v>
      </c>
    </row>
    <row r="3760" spans="1:19" hidden="1">
      <c r="A3760" s="12">
        <v>42130</v>
      </c>
      <c r="B3760" t="s">
        <v>884</v>
      </c>
      <c r="C3760" s="1">
        <v>-35</v>
      </c>
      <c r="D3760" s="1">
        <v>-227.32</v>
      </c>
      <c r="E3760" s="42">
        <v>35</v>
      </c>
      <c r="F3760" s="77" t="s">
        <v>30</v>
      </c>
      <c r="G3760" s="77" t="s">
        <v>158</v>
      </c>
      <c r="H3760" s="77" t="s">
        <v>20</v>
      </c>
      <c r="I3760" s="13">
        <v>5</v>
      </c>
      <c r="J3760" s="14">
        <v>2015</v>
      </c>
      <c r="K3760" s="78" t="s">
        <v>53</v>
      </c>
      <c r="L3760" s="79" t="s">
        <v>52</v>
      </c>
      <c r="M3760" s="79" t="s">
        <v>23</v>
      </c>
      <c r="N3760" s="15" t="s">
        <v>28</v>
      </c>
      <c r="O3760" s="15" t="s">
        <v>29</v>
      </c>
      <c r="P3760" s="80" t="s">
        <v>178</v>
      </c>
      <c r="Q3760" s="80" t="s">
        <v>158</v>
      </c>
      <c r="S3760" t="str">
        <f t="shared" si="50"/>
        <v>42130OVERDRAFT ITEM FEE FOR ACTIVITY OF 05-06 CHECK #0000001089 POSTING DATE 05-06-15 POSTING SEQ 00001</v>
      </c>
    </row>
    <row r="3761" spans="1:19" hidden="1">
      <c r="A3761" s="12">
        <v>42130</v>
      </c>
      <c r="B3761" t="s">
        <v>885</v>
      </c>
      <c r="C3761" s="1">
        <v>-35</v>
      </c>
      <c r="D3761" s="1">
        <v>-262.32</v>
      </c>
      <c r="E3761" s="42">
        <v>35</v>
      </c>
      <c r="F3761" s="77" t="s">
        <v>30</v>
      </c>
      <c r="G3761" s="77" t="s">
        <v>158</v>
      </c>
      <c r="H3761" s="77" t="s">
        <v>20</v>
      </c>
      <c r="I3761" s="13">
        <v>5</v>
      </c>
      <c r="J3761" s="14">
        <v>2015</v>
      </c>
      <c r="K3761" s="78" t="s">
        <v>53</v>
      </c>
      <c r="L3761" s="79" t="s">
        <v>52</v>
      </c>
      <c r="M3761" s="79" t="s">
        <v>23</v>
      </c>
      <c r="N3761" s="15" t="s">
        <v>28</v>
      </c>
      <c r="O3761" s="15" t="s">
        <v>29</v>
      </c>
      <c r="P3761" s="80" t="s">
        <v>178</v>
      </c>
      <c r="Q3761" s="80" t="s">
        <v>158</v>
      </c>
      <c r="S3761" t="str">
        <f t="shared" si="50"/>
        <v>42130OVERDRAFT ITEM FEE FOR ACTIVITY OF 05-06 CHECK #0000001098 POSTING DATE 05-06-15 POSTING SEQ 00002</v>
      </c>
    </row>
    <row r="3762" spans="1:19" hidden="1">
      <c r="A3762" s="12">
        <v>42132</v>
      </c>
      <c r="B3762" t="s">
        <v>886</v>
      </c>
      <c r="C3762" s="1">
        <v>500</v>
      </c>
      <c r="D3762" s="1">
        <v>237.68</v>
      </c>
      <c r="E3762" s="42">
        <v>-500</v>
      </c>
      <c r="F3762" s="77" t="s">
        <v>18</v>
      </c>
      <c r="G3762" s="77" t="s">
        <v>158</v>
      </c>
      <c r="H3762" s="77" t="s">
        <v>20</v>
      </c>
      <c r="I3762" s="13">
        <v>5</v>
      </c>
      <c r="J3762" s="14">
        <v>2015</v>
      </c>
      <c r="K3762" s="78" t="s">
        <v>58</v>
      </c>
      <c r="L3762" s="79" t="s">
        <v>59</v>
      </c>
      <c r="M3762" s="79" t="s">
        <v>23</v>
      </c>
      <c r="N3762" s="15" t="s">
        <v>20</v>
      </c>
      <c r="O3762" s="15" t="s">
        <v>24</v>
      </c>
      <c r="P3762" s="80" t="s">
        <v>168</v>
      </c>
      <c r="Q3762" s="80" t="s">
        <v>158</v>
      </c>
      <c r="S3762" t="str">
        <f t="shared" si="50"/>
        <v>42132Online Banking transfer from CHK 9319 Confirmation# 3705958411</v>
      </c>
    </row>
    <row r="3763" spans="1:19" hidden="1">
      <c r="A3763" s="12">
        <v>42137</v>
      </c>
      <c r="B3763" t="s">
        <v>887</v>
      </c>
      <c r="C3763" s="1">
        <v>-125.15</v>
      </c>
      <c r="D3763" s="1">
        <v>112.53</v>
      </c>
      <c r="E3763" s="42">
        <v>125.15</v>
      </c>
      <c r="F3763" s="77" t="s">
        <v>30</v>
      </c>
      <c r="G3763" s="77" t="s">
        <v>158</v>
      </c>
      <c r="H3763" s="77" t="s">
        <v>20</v>
      </c>
      <c r="I3763" s="13">
        <v>5</v>
      </c>
      <c r="J3763" s="14">
        <v>2015</v>
      </c>
      <c r="K3763" s="78" t="s">
        <v>184</v>
      </c>
      <c r="L3763" s="79" t="s">
        <v>888</v>
      </c>
      <c r="M3763" s="79" t="s">
        <v>309</v>
      </c>
      <c r="N3763" s="15" t="s">
        <v>28</v>
      </c>
      <c r="O3763" s="15" t="s">
        <v>29</v>
      </c>
      <c r="P3763" s="80" t="s">
        <v>1298</v>
      </c>
      <c r="Q3763" s="80" t="s">
        <v>158</v>
      </c>
      <c r="S3763" t="str">
        <f t="shared" si="50"/>
        <v>42137Check 1099</v>
      </c>
    </row>
    <row r="3764" spans="1:19" hidden="1">
      <c r="A3764" s="12">
        <v>42137</v>
      </c>
      <c r="B3764" t="s">
        <v>889</v>
      </c>
      <c r="C3764" s="1">
        <v>-968.3</v>
      </c>
      <c r="D3764" s="1">
        <v>-855.77</v>
      </c>
      <c r="E3764" s="42">
        <v>968.3</v>
      </c>
      <c r="F3764" s="77" t="s">
        <v>30</v>
      </c>
      <c r="G3764" s="77" t="s">
        <v>158</v>
      </c>
      <c r="H3764" s="77" t="s">
        <v>20</v>
      </c>
      <c r="I3764" s="13">
        <v>5</v>
      </c>
      <c r="J3764" s="14">
        <v>2015</v>
      </c>
      <c r="K3764" s="78" t="s">
        <v>31</v>
      </c>
      <c r="L3764" s="79" t="s">
        <v>73</v>
      </c>
      <c r="M3764" s="79" t="s">
        <v>23</v>
      </c>
      <c r="N3764" s="15" t="s">
        <v>28</v>
      </c>
      <c r="O3764" s="15" t="s">
        <v>24</v>
      </c>
      <c r="P3764" s="80" t="s">
        <v>178</v>
      </c>
      <c r="Q3764" s="80" t="s">
        <v>158</v>
      </c>
      <c r="S3764" t="str">
        <f t="shared" si="50"/>
        <v>42137Check 1103</v>
      </c>
    </row>
    <row r="3765" spans="1:19" hidden="1">
      <c r="A3765" s="12">
        <v>42137</v>
      </c>
      <c r="B3765" t="s">
        <v>890</v>
      </c>
      <c r="C3765" s="1">
        <v>-35</v>
      </c>
      <c r="D3765" s="1">
        <v>-890.77</v>
      </c>
      <c r="E3765" s="42">
        <v>35</v>
      </c>
      <c r="F3765" s="77" t="s">
        <v>30</v>
      </c>
      <c r="G3765" s="77" t="s">
        <v>158</v>
      </c>
      <c r="H3765" s="77" t="s">
        <v>20</v>
      </c>
      <c r="I3765" s="13">
        <v>5</v>
      </c>
      <c r="J3765" s="14">
        <v>2015</v>
      </c>
      <c r="K3765" s="78" t="s">
        <v>53</v>
      </c>
      <c r="L3765" s="79" t="s">
        <v>52</v>
      </c>
      <c r="M3765" s="79" t="s">
        <v>23</v>
      </c>
      <c r="N3765" s="15" t="s">
        <v>28</v>
      </c>
      <c r="O3765" s="15" t="s">
        <v>29</v>
      </c>
      <c r="P3765" s="80" t="s">
        <v>178</v>
      </c>
      <c r="Q3765" s="80" t="s">
        <v>158</v>
      </c>
      <c r="S3765" t="str">
        <f t="shared" si="50"/>
        <v>42137NSF: RETURNED ITEM FEE FOR ACTIVITY OF 05-13 CHECK #0000001103 POSTING DATE 05-13-15 POSTING SEQ 00002</v>
      </c>
    </row>
    <row r="3766" spans="1:19" hidden="1">
      <c r="A3766" s="12">
        <v>42138</v>
      </c>
      <c r="B3766" t="s">
        <v>891</v>
      </c>
      <c r="C3766" s="1">
        <v>968.3</v>
      </c>
      <c r="D3766" s="1">
        <v>77.53</v>
      </c>
      <c r="E3766" s="42">
        <v>-968.3</v>
      </c>
      <c r="F3766" s="77" t="s">
        <v>18</v>
      </c>
      <c r="G3766" s="77" t="s">
        <v>158</v>
      </c>
      <c r="H3766" s="77" t="s">
        <v>20</v>
      </c>
      <c r="I3766" s="13">
        <v>5</v>
      </c>
      <c r="J3766" s="14">
        <v>2015</v>
      </c>
      <c r="K3766" s="78" t="s">
        <v>31</v>
      </c>
      <c r="L3766" s="79" t="s">
        <v>73</v>
      </c>
      <c r="M3766" s="79" t="s">
        <v>23</v>
      </c>
      <c r="N3766" s="15" t="s">
        <v>28</v>
      </c>
      <c r="O3766" s="15" t="s">
        <v>24</v>
      </c>
      <c r="P3766" s="80" t="s">
        <v>178</v>
      </c>
      <c r="Q3766" s="80" t="s">
        <v>158</v>
      </c>
      <c r="S3766" t="str">
        <f t="shared" si="50"/>
        <v>42138RETURN OF POSTED CHECK / ITEM (RECEIVED ON 05-13) CHECK #0000001103</v>
      </c>
    </row>
    <row r="3767" spans="1:19" hidden="1">
      <c r="A3767" s="12">
        <v>42138</v>
      </c>
      <c r="B3767" t="s">
        <v>892</v>
      </c>
      <c r="C3767" s="1">
        <v>2000</v>
      </c>
      <c r="D3767" s="1">
        <v>2077.5300000000002</v>
      </c>
      <c r="E3767" s="42">
        <v>-2000</v>
      </c>
      <c r="F3767" s="77" t="s">
        <v>18</v>
      </c>
      <c r="G3767" s="77" t="s">
        <v>158</v>
      </c>
      <c r="H3767" s="77" t="s">
        <v>20</v>
      </c>
      <c r="I3767" s="13">
        <v>5</v>
      </c>
      <c r="J3767" s="14">
        <v>2015</v>
      </c>
      <c r="K3767" s="78" t="s">
        <v>58</v>
      </c>
      <c r="L3767" s="79" t="s">
        <v>59</v>
      </c>
      <c r="M3767" s="79" t="s">
        <v>23</v>
      </c>
      <c r="N3767" s="15" t="s">
        <v>20</v>
      </c>
      <c r="O3767" s="15" t="s">
        <v>24</v>
      </c>
      <c r="P3767" s="80" t="s">
        <v>168</v>
      </c>
      <c r="Q3767" s="80" t="s">
        <v>158</v>
      </c>
      <c r="S3767" t="str">
        <f t="shared" si="50"/>
        <v>42138Online Banking transfer from CHK 9319 Confirmation# 2861184251</v>
      </c>
    </row>
    <row r="3768" spans="1:19" hidden="1">
      <c r="A3768" s="12">
        <v>42138</v>
      </c>
      <c r="B3768" t="s">
        <v>893</v>
      </c>
      <c r="C3768" s="1">
        <v>1300</v>
      </c>
      <c r="D3768" s="1">
        <v>3377.53</v>
      </c>
      <c r="E3768" s="42">
        <v>-1300</v>
      </c>
      <c r="F3768" s="77" t="s">
        <v>18</v>
      </c>
      <c r="G3768" s="77" t="s">
        <v>158</v>
      </c>
      <c r="H3768" s="77" t="s">
        <v>20</v>
      </c>
      <c r="I3768" s="13">
        <v>5</v>
      </c>
      <c r="J3768" s="14">
        <v>2015</v>
      </c>
      <c r="K3768" s="78" t="s">
        <v>58</v>
      </c>
      <c r="L3768" s="79" t="s">
        <v>59</v>
      </c>
      <c r="M3768" s="79" t="s">
        <v>23</v>
      </c>
      <c r="N3768" s="15" t="s">
        <v>20</v>
      </c>
      <c r="O3768" s="15" t="s">
        <v>24</v>
      </c>
      <c r="P3768" s="80" t="s">
        <v>168</v>
      </c>
      <c r="Q3768" s="80" t="s">
        <v>158</v>
      </c>
      <c r="S3768" t="str">
        <f t="shared" si="50"/>
        <v>42138Online Banking transfer from CHK 9319 Confirmation# 2863043699</v>
      </c>
    </row>
    <row r="3769" spans="1:19" hidden="1">
      <c r="A3769" s="12">
        <v>42138</v>
      </c>
      <c r="B3769" t="s">
        <v>63</v>
      </c>
      <c r="C3769" s="1">
        <v>-2235.11</v>
      </c>
      <c r="D3769" s="1">
        <v>1142.42</v>
      </c>
      <c r="E3769" s="42">
        <v>2235.11</v>
      </c>
      <c r="F3769" s="77" t="s">
        <v>30</v>
      </c>
      <c r="G3769" s="77" t="s">
        <v>158</v>
      </c>
      <c r="H3769" s="77" t="s">
        <v>20</v>
      </c>
      <c r="I3769" s="13">
        <v>5</v>
      </c>
      <c r="J3769" s="14">
        <v>2015</v>
      </c>
      <c r="K3769" s="78" t="s">
        <v>100</v>
      </c>
      <c r="L3769" s="79" t="s">
        <v>101</v>
      </c>
      <c r="M3769" s="79" t="s">
        <v>23</v>
      </c>
      <c r="N3769" s="15" t="s">
        <v>28</v>
      </c>
      <c r="O3769" s="15" t="s">
        <v>24</v>
      </c>
      <c r="P3769" s="80" t="s">
        <v>2335</v>
      </c>
      <c r="Q3769" s="80" t="s">
        <v>158</v>
      </c>
      <c r="S3769" t="str">
        <f t="shared" si="50"/>
        <v>42138Check 1101</v>
      </c>
    </row>
    <row r="3770" spans="1:19" hidden="1">
      <c r="A3770" s="12">
        <v>42139</v>
      </c>
      <c r="B3770" t="s">
        <v>894</v>
      </c>
      <c r="C3770" s="1">
        <v>3000</v>
      </c>
      <c r="D3770" s="1">
        <v>4142.42</v>
      </c>
      <c r="E3770" s="42">
        <v>-3000</v>
      </c>
      <c r="F3770" s="77" t="s">
        <v>18</v>
      </c>
      <c r="G3770" s="77" t="s">
        <v>158</v>
      </c>
      <c r="H3770" s="77" t="s">
        <v>20</v>
      </c>
      <c r="I3770" s="13">
        <v>5</v>
      </c>
      <c r="J3770" s="14">
        <v>2015</v>
      </c>
      <c r="K3770" s="78" t="s">
        <v>58</v>
      </c>
      <c r="L3770" s="79" t="s">
        <v>59</v>
      </c>
      <c r="M3770" s="79" t="s">
        <v>23</v>
      </c>
      <c r="N3770" s="15" t="s">
        <v>20</v>
      </c>
      <c r="O3770" s="15" t="s">
        <v>24</v>
      </c>
      <c r="P3770" s="80" t="s">
        <v>168</v>
      </c>
      <c r="Q3770" s="80" t="s">
        <v>158</v>
      </c>
      <c r="S3770" t="str">
        <f t="shared" si="50"/>
        <v>42139Online Banking transfer from CHK 9319 Confirmation# 0170385473</v>
      </c>
    </row>
    <row r="3771" spans="1:19" hidden="1">
      <c r="A3771" s="12">
        <v>42139</v>
      </c>
      <c r="B3771" t="s">
        <v>895</v>
      </c>
      <c r="C3771" s="1">
        <v>-3000</v>
      </c>
      <c r="D3771" s="1">
        <v>1142.42</v>
      </c>
      <c r="E3771" s="42">
        <v>3000</v>
      </c>
      <c r="F3771" s="77" t="s">
        <v>30</v>
      </c>
      <c r="G3771" s="77" t="s">
        <v>158</v>
      </c>
      <c r="H3771" s="77" t="s">
        <v>20</v>
      </c>
      <c r="I3771" s="13">
        <v>5</v>
      </c>
      <c r="J3771" s="14">
        <v>2015</v>
      </c>
      <c r="K3771" s="78" t="s">
        <v>81</v>
      </c>
      <c r="L3771" s="79" t="s">
        <v>82</v>
      </c>
      <c r="M3771" s="79" t="s">
        <v>23</v>
      </c>
      <c r="N3771" s="15" t="s">
        <v>20</v>
      </c>
      <c r="O3771" s="15" t="s">
        <v>24</v>
      </c>
      <c r="P3771" s="80" t="s">
        <v>181</v>
      </c>
      <c r="Q3771" s="80" t="s">
        <v>158</v>
      </c>
      <c r="S3771" t="str">
        <f t="shared" si="50"/>
        <v>42139AMERICAN EXPRESS DES:ACH Pmt ID:W6166 INDN:KRISTINA KOGER CO ID:1133133497 WEB</v>
      </c>
    </row>
    <row r="3772" spans="1:19" hidden="1">
      <c r="A3772" s="12">
        <v>42143</v>
      </c>
      <c r="B3772" t="s">
        <v>896</v>
      </c>
      <c r="C3772" s="1">
        <v>1000</v>
      </c>
      <c r="D3772" s="1">
        <v>2142.42</v>
      </c>
      <c r="E3772" s="42">
        <v>-1000</v>
      </c>
      <c r="F3772" s="77" t="s">
        <v>18</v>
      </c>
      <c r="G3772" s="77" t="s">
        <v>158</v>
      </c>
      <c r="H3772" s="77" t="s">
        <v>20</v>
      </c>
      <c r="I3772" s="13">
        <v>5</v>
      </c>
      <c r="J3772" s="14">
        <v>2015</v>
      </c>
      <c r="K3772" s="78" t="s">
        <v>58</v>
      </c>
      <c r="L3772" s="79" t="s">
        <v>59</v>
      </c>
      <c r="M3772" s="79" t="s">
        <v>23</v>
      </c>
      <c r="N3772" s="15" t="s">
        <v>20</v>
      </c>
      <c r="O3772" s="15" t="s">
        <v>24</v>
      </c>
      <c r="P3772" s="80" t="s">
        <v>168</v>
      </c>
      <c r="Q3772" s="80" t="s">
        <v>158</v>
      </c>
      <c r="S3772" t="str">
        <f t="shared" si="50"/>
        <v>42143Online Banking transfer from CHK 9319 Confirmation# 3705878326</v>
      </c>
    </row>
    <row r="3773" spans="1:19" hidden="1">
      <c r="A3773" s="12">
        <v>42144</v>
      </c>
      <c r="B3773" t="s">
        <v>897</v>
      </c>
      <c r="C3773" s="1">
        <v>-993.3</v>
      </c>
      <c r="D3773" s="1">
        <v>1149.1199999999999</v>
      </c>
      <c r="E3773" s="42">
        <v>993.3</v>
      </c>
      <c r="F3773" s="77" t="s">
        <v>30</v>
      </c>
      <c r="G3773" s="77" t="s">
        <v>158</v>
      </c>
      <c r="H3773" s="77" t="s">
        <v>20</v>
      </c>
      <c r="I3773" s="13">
        <v>5</v>
      </c>
      <c r="J3773" s="14">
        <v>2015</v>
      </c>
      <c r="K3773" s="78" t="s">
        <v>31</v>
      </c>
      <c r="L3773" s="79" t="s">
        <v>73</v>
      </c>
      <c r="M3773" s="79" t="s">
        <v>23</v>
      </c>
      <c r="N3773" s="15" t="s">
        <v>28</v>
      </c>
      <c r="O3773" s="15" t="s">
        <v>24</v>
      </c>
      <c r="P3773" s="80" t="s">
        <v>178</v>
      </c>
      <c r="Q3773" s="80" t="s">
        <v>158</v>
      </c>
      <c r="S3773" t="str">
        <f t="shared" si="50"/>
        <v>42144CHECKCARD 0519 ROBINSON WINDWORD SPOKANE WA 85258825140900010300020 CKCD 5137 5348750000735209</v>
      </c>
    </row>
    <row r="3774" spans="1:19" hidden="1">
      <c r="A3774" s="12">
        <v>42144</v>
      </c>
      <c r="B3774" t="s">
        <v>898</v>
      </c>
      <c r="C3774" s="1">
        <v>-1480.8</v>
      </c>
      <c r="D3774" s="1">
        <v>-331.68</v>
      </c>
      <c r="E3774" s="42">
        <v>1480.8</v>
      </c>
      <c r="F3774" s="77" t="s">
        <v>30</v>
      </c>
      <c r="G3774" s="77" t="s">
        <v>158</v>
      </c>
      <c r="H3774" s="77" t="s">
        <v>20</v>
      </c>
      <c r="I3774" s="13">
        <v>5</v>
      </c>
      <c r="J3774" s="14">
        <v>2015</v>
      </c>
      <c r="K3774" s="78" t="s">
        <v>175</v>
      </c>
      <c r="L3774" s="79" t="s">
        <v>117</v>
      </c>
      <c r="M3774" s="79" t="s">
        <v>296</v>
      </c>
      <c r="N3774" s="15" t="s">
        <v>28</v>
      </c>
      <c r="O3774" s="15" t="s">
        <v>29</v>
      </c>
      <c r="P3774" s="80" t="s">
        <v>178</v>
      </c>
      <c r="Q3774" s="80" t="s">
        <v>158</v>
      </c>
      <c r="S3774" t="str">
        <f t="shared" si="50"/>
        <v>42144Check 1107</v>
      </c>
    </row>
    <row r="3775" spans="1:19" hidden="1">
      <c r="A3775" s="12">
        <v>42144</v>
      </c>
      <c r="B3775" t="s">
        <v>899</v>
      </c>
      <c r="C3775" s="1">
        <v>-35</v>
      </c>
      <c r="D3775" s="1">
        <v>-366.68</v>
      </c>
      <c r="E3775" s="42">
        <v>35</v>
      </c>
      <c r="F3775" s="77" t="s">
        <v>30</v>
      </c>
      <c r="G3775" s="77" t="s">
        <v>158</v>
      </c>
      <c r="H3775" s="77" t="s">
        <v>20</v>
      </c>
      <c r="I3775" s="13">
        <v>5</v>
      </c>
      <c r="J3775" s="14">
        <v>2015</v>
      </c>
      <c r="K3775" s="78" t="s">
        <v>53</v>
      </c>
      <c r="L3775" s="79" t="s">
        <v>52</v>
      </c>
      <c r="M3775" s="79" t="s">
        <v>23</v>
      </c>
      <c r="N3775" s="15" t="s">
        <v>28</v>
      </c>
      <c r="O3775" s="15" t="s">
        <v>29</v>
      </c>
      <c r="P3775" s="80" t="s">
        <v>178</v>
      </c>
      <c r="Q3775" s="80" t="s">
        <v>158</v>
      </c>
      <c r="S3775" t="str">
        <f t="shared" si="50"/>
        <v>42144OVERDRAFT ITEM FEE FOR ACTIVITY OF 05-20 CHECK #0000001107 POSTING DATE 05-20-15 POSTING SEQ 00002</v>
      </c>
    </row>
    <row r="3776" spans="1:19" hidden="1">
      <c r="A3776" s="12">
        <v>42145</v>
      </c>
      <c r="B3776" t="s">
        <v>900</v>
      </c>
      <c r="C3776" s="1">
        <v>1400</v>
      </c>
      <c r="D3776" s="1">
        <v>1033.32</v>
      </c>
      <c r="E3776" s="42">
        <v>-1400</v>
      </c>
      <c r="F3776" s="77" t="s">
        <v>18</v>
      </c>
      <c r="G3776" s="77" t="s">
        <v>158</v>
      </c>
      <c r="H3776" s="77" t="s">
        <v>20</v>
      </c>
      <c r="I3776" s="13">
        <v>5</v>
      </c>
      <c r="J3776" s="14">
        <v>2015</v>
      </c>
      <c r="K3776" s="78" t="s">
        <v>58</v>
      </c>
      <c r="L3776" s="79" t="s">
        <v>59</v>
      </c>
      <c r="M3776" s="79" t="s">
        <v>23</v>
      </c>
      <c r="N3776" s="15" t="s">
        <v>20</v>
      </c>
      <c r="O3776" s="15" t="s">
        <v>24</v>
      </c>
      <c r="P3776" s="80" t="s">
        <v>168</v>
      </c>
      <c r="Q3776" s="80" t="s">
        <v>158</v>
      </c>
      <c r="S3776" t="str">
        <f t="shared" si="50"/>
        <v>42145Online Banking transfer from CHK 9319 Confirmation# 2821825696</v>
      </c>
    </row>
    <row r="3777" spans="1:19" hidden="1">
      <c r="A3777" s="12">
        <v>42146</v>
      </c>
      <c r="B3777" t="s">
        <v>901</v>
      </c>
      <c r="C3777" s="1">
        <v>2000</v>
      </c>
      <c r="D3777" s="1">
        <v>3033.32</v>
      </c>
      <c r="E3777" s="42">
        <v>-2000</v>
      </c>
      <c r="F3777" s="77" t="s">
        <v>18</v>
      </c>
      <c r="G3777" s="77" t="s">
        <v>158</v>
      </c>
      <c r="H3777" s="77" t="s">
        <v>20</v>
      </c>
      <c r="I3777" s="13">
        <v>5</v>
      </c>
      <c r="J3777" s="14">
        <v>2015</v>
      </c>
      <c r="K3777" s="78" t="s">
        <v>58</v>
      </c>
      <c r="L3777" s="79" t="s">
        <v>59</v>
      </c>
      <c r="M3777" s="79" t="s">
        <v>23</v>
      </c>
      <c r="N3777" s="15" t="s">
        <v>20</v>
      </c>
      <c r="O3777" s="15" t="s">
        <v>24</v>
      </c>
      <c r="P3777" s="80" t="s">
        <v>168</v>
      </c>
      <c r="Q3777" s="80" t="s">
        <v>158</v>
      </c>
      <c r="S3777" t="str">
        <f t="shared" si="50"/>
        <v>42146Online Banking transfer from CHK 9319 Confirmation# 1730730565</v>
      </c>
    </row>
    <row r="3778" spans="1:19" hidden="1">
      <c r="A3778" s="12">
        <v>42146</v>
      </c>
      <c r="B3778" t="s">
        <v>902</v>
      </c>
      <c r="C3778" s="1">
        <v>-63</v>
      </c>
      <c r="D3778" s="1">
        <v>2970.32</v>
      </c>
      <c r="E3778" s="42">
        <v>63</v>
      </c>
      <c r="F3778" s="77" t="s">
        <v>30</v>
      </c>
      <c r="G3778" s="77" t="s">
        <v>158</v>
      </c>
      <c r="H3778" s="77" t="s">
        <v>20</v>
      </c>
      <c r="I3778" s="13">
        <v>5</v>
      </c>
      <c r="J3778" s="14">
        <v>2015</v>
      </c>
      <c r="K3778" s="78" t="s">
        <v>34</v>
      </c>
      <c r="L3778" s="79" t="s">
        <v>35</v>
      </c>
      <c r="M3778" s="79" t="s">
        <v>299</v>
      </c>
      <c r="N3778" s="15" t="s">
        <v>28</v>
      </c>
      <c r="O3778" s="15" t="s">
        <v>29</v>
      </c>
      <c r="P3778" s="80" t="s">
        <v>178</v>
      </c>
      <c r="Q3778" s="80" t="s">
        <v>158</v>
      </c>
      <c r="S3778" t="str">
        <f t="shared" si="50"/>
        <v>42146CHASE 05/22 #000276347 WITHDRWL 201 FM 685 PFLUGERVILLE TX CKCD 5348750000735209</v>
      </c>
    </row>
    <row r="3779" spans="1:19" hidden="1">
      <c r="A3779" s="12">
        <v>42146</v>
      </c>
      <c r="B3779" t="s">
        <v>903</v>
      </c>
      <c r="C3779" s="1">
        <v>-2000</v>
      </c>
      <c r="D3779" s="1">
        <v>970.32</v>
      </c>
      <c r="E3779" s="42">
        <v>2000</v>
      </c>
      <c r="F3779" s="77" t="s">
        <v>30</v>
      </c>
      <c r="G3779" s="77" t="s">
        <v>158</v>
      </c>
      <c r="H3779" s="77" t="s">
        <v>20</v>
      </c>
      <c r="I3779" s="13">
        <v>5</v>
      </c>
      <c r="J3779" s="14">
        <v>2015</v>
      </c>
      <c r="K3779" s="78" t="s">
        <v>81</v>
      </c>
      <c r="L3779" s="79" t="s">
        <v>82</v>
      </c>
      <c r="M3779" s="79" t="s">
        <v>23</v>
      </c>
      <c r="N3779" s="15" t="s">
        <v>20</v>
      </c>
      <c r="O3779" s="15" t="s">
        <v>24</v>
      </c>
      <c r="P3779" s="80" t="s">
        <v>181</v>
      </c>
      <c r="Q3779" s="80" t="s">
        <v>158</v>
      </c>
      <c r="S3779" t="str">
        <f t="shared" si="50"/>
        <v>42146AMERICAN EXPRESS DES:ACH Pmt ID:W5778 INDN:KRISTINA KOGER CO ID:1133133497 WEB</v>
      </c>
    </row>
    <row r="3780" spans="1:19" hidden="1">
      <c r="A3780" s="12">
        <v>42146</v>
      </c>
      <c r="B3780" t="s">
        <v>904</v>
      </c>
      <c r="C3780" s="1">
        <v>-2.5</v>
      </c>
      <c r="D3780" s="1">
        <v>967.82</v>
      </c>
      <c r="E3780" s="42">
        <v>2.5</v>
      </c>
      <c r="F3780" s="77" t="s">
        <v>30</v>
      </c>
      <c r="G3780" s="77" t="s">
        <v>158</v>
      </c>
      <c r="H3780" s="77" t="s">
        <v>20</v>
      </c>
      <c r="I3780" s="13">
        <v>5</v>
      </c>
      <c r="J3780" s="14">
        <v>2015</v>
      </c>
      <c r="K3780" s="78" t="s">
        <v>34</v>
      </c>
      <c r="L3780" s="79" t="s">
        <v>35</v>
      </c>
      <c r="M3780" s="79" t="s">
        <v>299</v>
      </c>
      <c r="N3780" s="15" t="s">
        <v>28</v>
      </c>
      <c r="O3780" s="15" t="s">
        <v>29</v>
      </c>
      <c r="P3780" s="80" t="s">
        <v>178</v>
      </c>
      <c r="Q3780" s="80" t="s">
        <v>158</v>
      </c>
      <c r="S3780" t="str">
        <f t="shared" si="50"/>
        <v>42146CHASE 05/22 #000276347 WITHDRWL 201 FM 685 PFLUGERVILLE TX FEE CKCD 5348750000735209</v>
      </c>
    </row>
    <row r="3781" spans="1:19" hidden="1">
      <c r="A3781" s="12">
        <v>42150</v>
      </c>
      <c r="B3781" t="s">
        <v>905</v>
      </c>
      <c r="C3781" s="1">
        <v>2000</v>
      </c>
      <c r="D3781" s="1">
        <v>2967.82</v>
      </c>
      <c r="E3781" s="42">
        <v>-2000</v>
      </c>
      <c r="F3781" s="77" t="s">
        <v>18</v>
      </c>
      <c r="G3781" s="77" t="s">
        <v>158</v>
      </c>
      <c r="H3781" s="77" t="s">
        <v>20</v>
      </c>
      <c r="I3781" s="13">
        <v>5</v>
      </c>
      <c r="J3781" s="14">
        <v>2015</v>
      </c>
      <c r="K3781" s="78" t="s">
        <v>58</v>
      </c>
      <c r="L3781" s="79" t="s">
        <v>59</v>
      </c>
      <c r="M3781" s="79" t="s">
        <v>23</v>
      </c>
      <c r="N3781" s="15" t="s">
        <v>20</v>
      </c>
      <c r="O3781" s="15" t="s">
        <v>24</v>
      </c>
      <c r="P3781" s="80" t="s">
        <v>168</v>
      </c>
      <c r="Q3781" s="80" t="s">
        <v>158</v>
      </c>
      <c r="S3781" t="str">
        <f t="shared" si="50"/>
        <v>42150Online Banking transfer from CHK 9319 Confirmation# 2966253981</v>
      </c>
    </row>
    <row r="3782" spans="1:19" hidden="1">
      <c r="A3782" s="12">
        <v>42150</v>
      </c>
      <c r="B3782" t="s">
        <v>906</v>
      </c>
      <c r="C3782" s="1">
        <v>-200</v>
      </c>
      <c r="D3782" s="1">
        <v>2767.82</v>
      </c>
      <c r="E3782" s="42">
        <v>200</v>
      </c>
      <c r="F3782" s="77" t="s">
        <v>30</v>
      </c>
      <c r="G3782" s="77" t="s">
        <v>158</v>
      </c>
      <c r="H3782" s="77" t="s">
        <v>20</v>
      </c>
      <c r="I3782" s="13">
        <v>5</v>
      </c>
      <c r="J3782" s="14">
        <v>2015</v>
      </c>
      <c r="K3782" s="78" t="s">
        <v>58</v>
      </c>
      <c r="L3782" s="79" t="s">
        <v>59</v>
      </c>
      <c r="M3782" s="79" t="s">
        <v>23</v>
      </c>
      <c r="N3782" s="15" t="s">
        <v>20</v>
      </c>
      <c r="O3782" s="15" t="s">
        <v>24</v>
      </c>
      <c r="P3782" s="80" t="s">
        <v>169</v>
      </c>
      <c r="Q3782" s="80" t="s">
        <v>158</v>
      </c>
      <c r="S3782" t="str">
        <f t="shared" si="50"/>
        <v>42150Online Banking transfer to CHK 9319 Confirmation# 0168936195</v>
      </c>
    </row>
    <row r="3783" spans="1:19" hidden="1">
      <c r="A3783" s="12">
        <v>42150</v>
      </c>
      <c r="B3783" t="s">
        <v>907</v>
      </c>
      <c r="C3783" s="1">
        <v>-2500</v>
      </c>
      <c r="D3783" s="1">
        <v>267.82</v>
      </c>
      <c r="E3783" s="42">
        <v>2500</v>
      </c>
      <c r="F3783" s="77" t="s">
        <v>30</v>
      </c>
      <c r="G3783" s="77" t="s">
        <v>158</v>
      </c>
      <c r="H3783" s="77" t="s">
        <v>20</v>
      </c>
      <c r="I3783" s="13">
        <v>5</v>
      </c>
      <c r="J3783" s="14">
        <v>2015</v>
      </c>
      <c r="K3783" s="78" t="s">
        <v>81</v>
      </c>
      <c r="L3783" s="79" t="s">
        <v>82</v>
      </c>
      <c r="M3783" s="79" t="s">
        <v>23</v>
      </c>
      <c r="N3783" s="15" t="s">
        <v>20</v>
      </c>
      <c r="O3783" s="15" t="s">
        <v>24</v>
      </c>
      <c r="P3783" s="80" t="s">
        <v>181</v>
      </c>
      <c r="Q3783" s="80" t="s">
        <v>158</v>
      </c>
      <c r="S3783" t="str">
        <f t="shared" si="50"/>
        <v>42150AMERICAN EXPRESS DES:ACH Pmt ID:W5686 INDN:KRISTINA KOGER CO ID:1133133497 WEB</v>
      </c>
    </row>
    <row r="3784" spans="1:19" hidden="1">
      <c r="A3784" s="12">
        <v>42151</v>
      </c>
      <c r="B3784" t="s">
        <v>908</v>
      </c>
      <c r="C3784" s="1">
        <v>4500</v>
      </c>
      <c r="D3784" s="1">
        <v>4767.82</v>
      </c>
      <c r="E3784" s="42">
        <v>-4500</v>
      </c>
      <c r="F3784" s="77" t="s">
        <v>18</v>
      </c>
      <c r="G3784" s="77" t="s">
        <v>158</v>
      </c>
      <c r="H3784" s="77" t="s">
        <v>20</v>
      </c>
      <c r="I3784" s="13">
        <v>5</v>
      </c>
      <c r="J3784" s="14">
        <v>2015</v>
      </c>
      <c r="K3784" s="78" t="s">
        <v>58</v>
      </c>
      <c r="L3784" s="79" t="s">
        <v>59</v>
      </c>
      <c r="M3784" s="79" t="s">
        <v>23</v>
      </c>
      <c r="N3784" s="15" t="s">
        <v>20</v>
      </c>
      <c r="O3784" s="15" t="s">
        <v>24</v>
      </c>
      <c r="P3784" s="80" t="s">
        <v>168</v>
      </c>
      <c r="Q3784" s="80" t="s">
        <v>158</v>
      </c>
      <c r="S3784" t="str">
        <f t="shared" si="50"/>
        <v>42151Online Banking transfer from CHK 9319 Confirmation# 0175025867</v>
      </c>
    </row>
    <row r="3785" spans="1:19" hidden="1">
      <c r="A3785" s="12">
        <v>42151</v>
      </c>
      <c r="B3785" t="s">
        <v>909</v>
      </c>
      <c r="C3785" s="1">
        <v>-1000</v>
      </c>
      <c r="D3785" s="1">
        <v>3767.82</v>
      </c>
      <c r="E3785" s="42">
        <v>1000</v>
      </c>
      <c r="F3785" s="77" t="s">
        <v>30</v>
      </c>
      <c r="G3785" s="77" t="s">
        <v>158</v>
      </c>
      <c r="H3785" s="77" t="s">
        <v>20</v>
      </c>
      <c r="I3785" s="13">
        <v>5</v>
      </c>
      <c r="J3785" s="14">
        <v>2015</v>
      </c>
      <c r="K3785" s="78" t="s">
        <v>92</v>
      </c>
      <c r="L3785" s="79" t="s">
        <v>93</v>
      </c>
      <c r="M3785" s="79" t="s">
        <v>299</v>
      </c>
      <c r="N3785" s="15" t="s">
        <v>28</v>
      </c>
      <c r="O3785" s="15" t="s">
        <v>29</v>
      </c>
      <c r="P3785" s="80" t="s">
        <v>178</v>
      </c>
      <c r="Q3785" s="80" t="s">
        <v>158</v>
      </c>
      <c r="S3785" t="str">
        <f t="shared" si="50"/>
        <v>42151Check 1106</v>
      </c>
    </row>
    <row r="3786" spans="1:19" hidden="1">
      <c r="A3786" s="12">
        <v>42151</v>
      </c>
      <c r="B3786" t="s">
        <v>910</v>
      </c>
      <c r="C3786" s="1">
        <v>-4500</v>
      </c>
      <c r="D3786" s="1">
        <v>-732.18</v>
      </c>
      <c r="E3786" s="42">
        <v>4500</v>
      </c>
      <c r="F3786" s="77" t="s">
        <v>30</v>
      </c>
      <c r="G3786" s="77" t="s">
        <v>158</v>
      </c>
      <c r="H3786" s="77" t="s">
        <v>20</v>
      </c>
      <c r="I3786" s="13">
        <v>5</v>
      </c>
      <c r="J3786" s="14">
        <v>2015</v>
      </c>
      <c r="K3786" s="78" t="s">
        <v>81</v>
      </c>
      <c r="L3786" s="79" t="s">
        <v>82</v>
      </c>
      <c r="M3786" s="79" t="s">
        <v>23</v>
      </c>
      <c r="N3786" s="15" t="s">
        <v>20</v>
      </c>
      <c r="O3786" s="15" t="s">
        <v>24</v>
      </c>
      <c r="P3786" s="80" t="s">
        <v>181</v>
      </c>
      <c r="Q3786" s="80" t="s">
        <v>158</v>
      </c>
      <c r="S3786" t="str">
        <f t="shared" si="50"/>
        <v>42151AMERICAN EXPRESS DES:ACH Pmt ID:W5784 INDN:KRISTINA KOGER CO ID:1133133497 WEB</v>
      </c>
    </row>
    <row r="3787" spans="1:19" hidden="1">
      <c r="A3787" s="12">
        <v>42151</v>
      </c>
      <c r="B3787" t="s">
        <v>911</v>
      </c>
      <c r="C3787" s="1">
        <v>-35</v>
      </c>
      <c r="D3787" s="1">
        <v>-767.18</v>
      </c>
      <c r="E3787" s="42">
        <v>35</v>
      </c>
      <c r="F3787" s="77" t="s">
        <v>30</v>
      </c>
      <c r="G3787" s="77" t="s">
        <v>158</v>
      </c>
      <c r="H3787" s="77" t="s">
        <v>20</v>
      </c>
      <c r="I3787" s="13">
        <v>5</v>
      </c>
      <c r="J3787" s="14">
        <v>2015</v>
      </c>
      <c r="K3787" s="78" t="s">
        <v>53</v>
      </c>
      <c r="L3787" s="79" t="s">
        <v>52</v>
      </c>
      <c r="M3787" s="79" t="s">
        <v>23</v>
      </c>
      <c r="N3787" s="15" t="s">
        <v>28</v>
      </c>
      <c r="O3787" s="15" t="s">
        <v>29</v>
      </c>
      <c r="P3787" s="80" t="s">
        <v>178</v>
      </c>
      <c r="Q3787" s="80" t="s">
        <v>158</v>
      </c>
      <c r="S3787" t="str">
        <f t="shared" si="50"/>
        <v>42151NSF: RETURNED ITEM FEE FOR ACTIVITY OF 05-27 ELECTRONIC TRANSACTION POSTING DATE 05-27-15 POSTING SEQ 00003</v>
      </c>
    </row>
    <row r="3788" spans="1:19" hidden="1">
      <c r="A3788" s="12">
        <v>42152</v>
      </c>
      <c r="B3788" t="s">
        <v>912</v>
      </c>
      <c r="C3788" s="1">
        <v>4500</v>
      </c>
      <c r="D3788" s="1">
        <v>3732.82</v>
      </c>
      <c r="E3788" s="42">
        <v>-4500</v>
      </c>
      <c r="F3788" s="77" t="s">
        <v>18</v>
      </c>
      <c r="G3788" s="77" t="s">
        <v>158</v>
      </c>
      <c r="H3788" s="77" t="s">
        <v>20</v>
      </c>
      <c r="I3788" s="13">
        <v>5</v>
      </c>
      <c r="J3788" s="14">
        <v>2015</v>
      </c>
      <c r="K3788" s="78" t="s">
        <v>81</v>
      </c>
      <c r="L3788" s="79" t="s">
        <v>82</v>
      </c>
      <c r="M3788" s="79" t="s">
        <v>23</v>
      </c>
      <c r="N3788" s="15" t="s">
        <v>20</v>
      </c>
      <c r="O3788" s="15" t="s">
        <v>24</v>
      </c>
      <c r="P3788" s="80" t="s">
        <v>181</v>
      </c>
      <c r="Q3788" s="80" t="s">
        <v>158</v>
      </c>
      <c r="S3788" t="str">
        <f t="shared" si="50"/>
        <v>42152RETURN OF POSTED CHECK / ITEM (RECEIVED ON 05-27) ELECTRONIC TRANSACTION</v>
      </c>
    </row>
    <row r="3789" spans="1:19" hidden="1">
      <c r="A3789" s="12">
        <v>42152</v>
      </c>
      <c r="B3789" t="s">
        <v>913</v>
      </c>
      <c r="C3789" s="1">
        <v>600</v>
      </c>
      <c r="D3789" s="1">
        <v>4332.82</v>
      </c>
      <c r="E3789" s="42">
        <v>-600</v>
      </c>
      <c r="F3789" s="77" t="s">
        <v>18</v>
      </c>
      <c r="G3789" s="77" t="s">
        <v>158</v>
      </c>
      <c r="H3789" s="77" t="s">
        <v>20</v>
      </c>
      <c r="I3789" s="13">
        <v>5</v>
      </c>
      <c r="J3789" s="14">
        <v>2015</v>
      </c>
      <c r="K3789" s="78" t="s">
        <v>58</v>
      </c>
      <c r="L3789" s="79" t="s">
        <v>59</v>
      </c>
      <c r="M3789" s="79" t="s">
        <v>23</v>
      </c>
      <c r="N3789" s="15" t="s">
        <v>20</v>
      </c>
      <c r="O3789" s="15" t="s">
        <v>24</v>
      </c>
      <c r="P3789" s="80" t="s">
        <v>168</v>
      </c>
      <c r="Q3789" s="80" t="s">
        <v>158</v>
      </c>
      <c r="S3789" t="str">
        <f t="shared" si="50"/>
        <v>42152Online Banking transfer from CHK 9319 Confirmation# 1782580471</v>
      </c>
    </row>
    <row r="3790" spans="1:19" hidden="1">
      <c r="A3790" s="12">
        <v>42152</v>
      </c>
      <c r="B3790" t="s">
        <v>914</v>
      </c>
      <c r="C3790" s="1">
        <v>200</v>
      </c>
      <c r="D3790" s="1">
        <v>4532.82</v>
      </c>
      <c r="E3790" s="42">
        <v>-200</v>
      </c>
      <c r="F3790" s="77" t="s">
        <v>18</v>
      </c>
      <c r="G3790" s="77" t="s">
        <v>158</v>
      </c>
      <c r="H3790" s="77" t="s">
        <v>20</v>
      </c>
      <c r="I3790" s="13">
        <v>5</v>
      </c>
      <c r="J3790" s="14">
        <v>2015</v>
      </c>
      <c r="K3790" s="78" t="s">
        <v>19</v>
      </c>
      <c r="L3790" s="79" t="s">
        <v>59</v>
      </c>
      <c r="M3790" s="79" t="s">
        <v>23</v>
      </c>
      <c r="N3790" s="15" t="s">
        <v>20</v>
      </c>
      <c r="O3790" s="15" t="s">
        <v>24</v>
      </c>
      <c r="P3790" s="80" t="s">
        <v>159</v>
      </c>
      <c r="Q3790" s="80" t="s">
        <v>158</v>
      </c>
      <c r="S3790" t="str">
        <f t="shared" si="50"/>
        <v>42152Online Banking transfer from CHK 9306 Confirmation# 3982582877</v>
      </c>
    </row>
    <row r="3791" spans="1:19" hidden="1">
      <c r="A3791" s="12">
        <v>42153</v>
      </c>
      <c r="B3791" t="s">
        <v>910</v>
      </c>
      <c r="C3791" s="1">
        <v>-4500</v>
      </c>
      <c r="D3791" s="1">
        <v>32.82</v>
      </c>
      <c r="E3791" s="42">
        <v>4500</v>
      </c>
      <c r="F3791" s="77" t="s">
        <v>30</v>
      </c>
      <c r="G3791" s="77" t="s">
        <v>158</v>
      </c>
      <c r="H3791" s="77" t="s">
        <v>20</v>
      </c>
      <c r="I3791" s="13">
        <v>5</v>
      </c>
      <c r="J3791" s="14">
        <v>2015</v>
      </c>
      <c r="K3791" s="78" t="s">
        <v>81</v>
      </c>
      <c r="L3791" s="79" t="s">
        <v>82</v>
      </c>
      <c r="M3791" s="79" t="s">
        <v>23</v>
      </c>
      <c r="N3791" s="15" t="s">
        <v>20</v>
      </c>
      <c r="O3791" s="15" t="s">
        <v>24</v>
      </c>
      <c r="P3791" s="80" t="s">
        <v>181</v>
      </c>
      <c r="Q3791" s="80" t="s">
        <v>158</v>
      </c>
      <c r="S3791" t="str">
        <f t="shared" si="50"/>
        <v>42153AMERICAN EXPRESS DES:ACH Pmt ID:W5784 INDN:KRISTINA KOGER CO ID:1133133497 WEB</v>
      </c>
    </row>
    <row r="3792" spans="1:19" hidden="1">
      <c r="A3792" s="12">
        <v>42156</v>
      </c>
      <c r="B3792" t="s">
        <v>915</v>
      </c>
      <c r="C3792" s="1">
        <v>1000</v>
      </c>
      <c r="D3792" s="1">
        <v>1032.82</v>
      </c>
      <c r="E3792" s="42">
        <v>-1000</v>
      </c>
      <c r="F3792" s="77" t="s">
        <v>18</v>
      </c>
      <c r="G3792" s="77" t="s">
        <v>158</v>
      </c>
      <c r="H3792" s="77" t="s">
        <v>20</v>
      </c>
      <c r="I3792" s="13">
        <v>6</v>
      </c>
      <c r="J3792" s="14">
        <v>2015</v>
      </c>
      <c r="K3792" s="78" t="s">
        <v>58</v>
      </c>
      <c r="L3792" s="79" t="s">
        <v>59</v>
      </c>
      <c r="M3792" s="79" t="s">
        <v>23</v>
      </c>
      <c r="N3792" s="15" t="s">
        <v>20</v>
      </c>
      <c r="O3792" s="15" t="s">
        <v>24</v>
      </c>
      <c r="P3792" s="80" t="s">
        <v>168</v>
      </c>
      <c r="Q3792" s="80" t="s">
        <v>158</v>
      </c>
      <c r="S3792" t="str">
        <f t="shared" si="50"/>
        <v>42156Online Banking transfer from CHK 9319 Confirmation# 2519472790</v>
      </c>
    </row>
    <row r="3793" spans="1:19" hidden="1">
      <c r="A3793" s="12">
        <v>42156</v>
      </c>
      <c r="B3793" t="s">
        <v>916</v>
      </c>
      <c r="C3793" s="1">
        <v>900</v>
      </c>
      <c r="D3793" s="1">
        <v>1932.82</v>
      </c>
      <c r="E3793" s="42">
        <v>-900</v>
      </c>
      <c r="F3793" s="77" t="s">
        <v>18</v>
      </c>
      <c r="G3793" s="77" t="s">
        <v>158</v>
      </c>
      <c r="H3793" s="77" t="s">
        <v>20</v>
      </c>
      <c r="I3793" s="13">
        <v>6</v>
      </c>
      <c r="J3793" s="14">
        <v>2015</v>
      </c>
      <c r="K3793" s="78" t="s">
        <v>58</v>
      </c>
      <c r="L3793" s="79" t="s">
        <v>59</v>
      </c>
      <c r="M3793" s="79" t="s">
        <v>23</v>
      </c>
      <c r="N3793" s="15" t="s">
        <v>20</v>
      </c>
      <c r="O3793" s="15" t="s">
        <v>24</v>
      </c>
      <c r="P3793" s="80" t="s">
        <v>168</v>
      </c>
      <c r="Q3793" s="80" t="s">
        <v>158</v>
      </c>
      <c r="S3793" t="str">
        <f t="shared" si="50"/>
        <v>42156Online Banking transfer from CHK 9319 Confirmation# 2519497503</v>
      </c>
    </row>
    <row r="3794" spans="1:19" hidden="1">
      <c r="A3794" s="12">
        <v>42156</v>
      </c>
      <c r="B3794" t="s">
        <v>917</v>
      </c>
      <c r="C3794" s="1">
        <v>-17.61</v>
      </c>
      <c r="D3794" s="1">
        <v>1915.21</v>
      </c>
      <c r="E3794" s="42">
        <v>17.61</v>
      </c>
      <c r="F3794" s="77" t="s">
        <v>30</v>
      </c>
      <c r="G3794" s="77" t="s">
        <v>158</v>
      </c>
      <c r="H3794" s="77" t="s">
        <v>20</v>
      </c>
      <c r="I3794" s="13">
        <v>6</v>
      </c>
      <c r="J3794" s="14">
        <v>2015</v>
      </c>
      <c r="K3794" s="78" t="s">
        <v>34</v>
      </c>
      <c r="L3794" s="79" t="s">
        <v>35</v>
      </c>
      <c r="M3794" s="79" t="s">
        <v>299</v>
      </c>
      <c r="N3794" s="15" t="s">
        <v>28</v>
      </c>
      <c r="O3794" s="15" t="s">
        <v>29</v>
      </c>
      <c r="P3794" s="80" t="s">
        <v>178</v>
      </c>
      <c r="Q3794" s="80" t="s">
        <v>158</v>
      </c>
      <c r="S3794" t="str">
        <f t="shared" si="50"/>
        <v>42156CHECKCARD 0528 VIETNAM MARKET - SAN ANTONIO TX 55421355149176782766086 CKCD 5499 5348750000735209</v>
      </c>
    </row>
    <row r="3795" spans="1:19" hidden="1">
      <c r="A3795" s="12">
        <v>42156</v>
      </c>
      <c r="B3795" t="s">
        <v>918</v>
      </c>
      <c r="C3795" s="1">
        <v>-50</v>
      </c>
      <c r="D3795" s="1">
        <v>1865.21</v>
      </c>
      <c r="E3795" s="42">
        <v>50</v>
      </c>
      <c r="F3795" s="77" t="s">
        <v>30</v>
      </c>
      <c r="G3795" s="77" t="s">
        <v>158</v>
      </c>
      <c r="H3795" s="77" t="s">
        <v>20</v>
      </c>
      <c r="I3795" s="13">
        <v>6</v>
      </c>
      <c r="J3795" s="14">
        <v>2015</v>
      </c>
      <c r="K3795" s="78" t="s">
        <v>86</v>
      </c>
      <c r="L3795" s="79" t="s">
        <v>87</v>
      </c>
      <c r="M3795" s="79" t="s">
        <v>23</v>
      </c>
      <c r="N3795" s="15" t="s">
        <v>28</v>
      </c>
      <c r="O3795" s="15" t="s">
        <v>29</v>
      </c>
      <c r="P3795" s="80" t="s">
        <v>178</v>
      </c>
      <c r="Q3795" s="80" t="s">
        <v>158</v>
      </c>
      <c r="S3795" t="str">
        <f t="shared" si="50"/>
        <v>42156Check 1108</v>
      </c>
    </row>
    <row r="3796" spans="1:19" hidden="1">
      <c r="A3796" s="12">
        <v>42157</v>
      </c>
      <c r="B3796" t="s">
        <v>919</v>
      </c>
      <c r="C3796" s="1">
        <v>-6.5</v>
      </c>
      <c r="D3796" s="1">
        <v>1858.71</v>
      </c>
      <c r="E3796" s="42">
        <v>6.5</v>
      </c>
      <c r="F3796" s="77" t="s">
        <v>30</v>
      </c>
      <c r="G3796" s="77" t="s">
        <v>158</v>
      </c>
      <c r="H3796" s="77" t="s">
        <v>20</v>
      </c>
      <c r="I3796" s="13">
        <v>6</v>
      </c>
      <c r="J3796" s="14">
        <v>2015</v>
      </c>
      <c r="K3796" s="78" t="s">
        <v>34</v>
      </c>
      <c r="L3796" s="79" t="s">
        <v>35</v>
      </c>
      <c r="M3796" s="79" t="s">
        <v>299</v>
      </c>
      <c r="N3796" s="15" t="s">
        <v>28</v>
      </c>
      <c r="O3796" s="15" t="s">
        <v>29</v>
      </c>
      <c r="P3796" s="80" t="s">
        <v>178</v>
      </c>
      <c r="Q3796" s="80" t="s">
        <v>158</v>
      </c>
      <c r="S3796" t="str">
        <f t="shared" si="50"/>
        <v>42157CHECKCARD 0531 SQ *SENSATIONAL S San Antonio TX 55432865152000902832322 CKCD 5814 5348750000735209</v>
      </c>
    </row>
    <row r="3797" spans="1:19" hidden="1">
      <c r="A3797" s="12">
        <v>42157</v>
      </c>
      <c r="B3797" t="s">
        <v>920</v>
      </c>
      <c r="C3797" s="1">
        <v>-300</v>
      </c>
      <c r="D3797" s="1">
        <v>1558.71</v>
      </c>
      <c r="E3797" s="42">
        <v>300</v>
      </c>
      <c r="F3797" s="77" t="s">
        <v>30</v>
      </c>
      <c r="G3797" s="77" t="s">
        <v>158</v>
      </c>
      <c r="H3797" s="77" t="s">
        <v>20</v>
      </c>
      <c r="I3797" s="13">
        <v>6</v>
      </c>
      <c r="J3797" s="14">
        <v>2015</v>
      </c>
      <c r="K3797" s="78" t="s">
        <v>34</v>
      </c>
      <c r="L3797" s="79" t="s">
        <v>35</v>
      </c>
      <c r="M3797" s="79" t="s">
        <v>299</v>
      </c>
      <c r="N3797" s="15" t="s">
        <v>28</v>
      </c>
      <c r="O3797" s="15" t="s">
        <v>29</v>
      </c>
      <c r="P3797" s="80" t="s">
        <v>178</v>
      </c>
      <c r="Q3797" s="80" t="s">
        <v>158</v>
      </c>
      <c r="S3797" t="str">
        <f t="shared" si="50"/>
        <v>42157Check 1105</v>
      </c>
    </row>
    <row r="3798" spans="1:19" hidden="1">
      <c r="A3798" s="12">
        <v>42157</v>
      </c>
      <c r="B3798" t="s">
        <v>921</v>
      </c>
      <c r="C3798" s="1">
        <v>-900</v>
      </c>
      <c r="D3798" s="1">
        <v>658.71</v>
      </c>
      <c r="E3798" s="42">
        <v>900</v>
      </c>
      <c r="F3798" s="77" t="s">
        <v>30</v>
      </c>
      <c r="G3798" s="77" t="s">
        <v>158</v>
      </c>
      <c r="H3798" s="77" t="s">
        <v>20</v>
      </c>
      <c r="I3798" s="13">
        <v>6</v>
      </c>
      <c r="J3798" s="14">
        <v>2015</v>
      </c>
      <c r="K3798" s="78" t="s">
        <v>81</v>
      </c>
      <c r="L3798" s="79" t="s">
        <v>82</v>
      </c>
      <c r="M3798" s="79" t="s">
        <v>23</v>
      </c>
      <c r="N3798" s="15" t="s">
        <v>20</v>
      </c>
      <c r="O3798" s="15" t="s">
        <v>24</v>
      </c>
      <c r="P3798" s="80" t="s">
        <v>181</v>
      </c>
      <c r="Q3798" s="80" t="s">
        <v>158</v>
      </c>
      <c r="S3798" t="str">
        <f t="shared" si="50"/>
        <v>42157AMERICAN EXPRESS DES:ACH Pmt ID:W0696 INDN:KRISTINA KOGER CO ID:1133133497 WEB</v>
      </c>
    </row>
    <row r="3799" spans="1:19" hidden="1">
      <c r="A3799" s="12">
        <v>42158</v>
      </c>
      <c r="B3799" t="s">
        <v>922</v>
      </c>
      <c r="C3799" s="1">
        <v>900</v>
      </c>
      <c r="D3799" s="1">
        <v>1558.71</v>
      </c>
      <c r="E3799" s="42">
        <v>-900</v>
      </c>
      <c r="F3799" s="77" t="s">
        <v>18</v>
      </c>
      <c r="G3799" s="77" t="s">
        <v>158</v>
      </c>
      <c r="H3799" s="77" t="s">
        <v>20</v>
      </c>
      <c r="I3799" s="13">
        <v>6</v>
      </c>
      <c r="J3799" s="14">
        <v>2015</v>
      </c>
      <c r="K3799" s="78" t="s">
        <v>58</v>
      </c>
      <c r="L3799" s="79" t="s">
        <v>59</v>
      </c>
      <c r="M3799" s="79" t="s">
        <v>23</v>
      </c>
      <c r="N3799" s="15" t="s">
        <v>20</v>
      </c>
      <c r="O3799" s="15" t="s">
        <v>24</v>
      </c>
      <c r="P3799" s="80" t="s">
        <v>168</v>
      </c>
      <c r="Q3799" s="80" t="s">
        <v>158</v>
      </c>
      <c r="S3799" t="str">
        <f t="shared" si="50"/>
        <v>42158Online Banking transfer from CHK 9319 Confirmation# 3836296985</v>
      </c>
    </row>
    <row r="3800" spans="1:19" hidden="1">
      <c r="A3800" s="12">
        <v>42158</v>
      </c>
      <c r="B3800" t="s">
        <v>923</v>
      </c>
      <c r="C3800" s="1">
        <v>-550</v>
      </c>
      <c r="D3800" s="1">
        <v>1008.71</v>
      </c>
      <c r="E3800" s="42">
        <v>550</v>
      </c>
      <c r="F3800" s="77" t="s">
        <v>30</v>
      </c>
      <c r="G3800" s="77" t="s">
        <v>158</v>
      </c>
      <c r="H3800" s="77" t="s">
        <v>20</v>
      </c>
      <c r="I3800" s="13">
        <v>6</v>
      </c>
      <c r="J3800" s="14">
        <v>2015</v>
      </c>
      <c r="K3800" s="78" t="s">
        <v>123</v>
      </c>
      <c r="L3800" s="79" t="s">
        <v>101</v>
      </c>
      <c r="M3800" s="79" t="s">
        <v>284</v>
      </c>
      <c r="N3800" s="15" t="s">
        <v>28</v>
      </c>
      <c r="O3800" s="15" t="s">
        <v>29</v>
      </c>
      <c r="P3800" s="80" t="s">
        <v>178</v>
      </c>
      <c r="Q3800" s="80" t="s">
        <v>158</v>
      </c>
      <c r="S3800" t="str">
        <f t="shared" si="50"/>
        <v>42158TX TLR cash withdrawal from CHK 9607 Banking Ctr MEDICAL CENTER #0000511 TX Confirmation# 2836528053</v>
      </c>
    </row>
    <row r="3801" spans="1:19" hidden="1">
      <c r="A3801" s="12">
        <v>42158</v>
      </c>
      <c r="B3801" t="s">
        <v>72</v>
      </c>
      <c r="C3801" s="1">
        <v>-850</v>
      </c>
      <c r="D3801" s="1">
        <v>158.71</v>
      </c>
      <c r="E3801" s="42">
        <v>850</v>
      </c>
      <c r="F3801" s="77" t="s">
        <v>30</v>
      </c>
      <c r="G3801" s="77" t="s">
        <v>158</v>
      </c>
      <c r="H3801" s="77" t="s">
        <v>20</v>
      </c>
      <c r="I3801" s="13">
        <v>6</v>
      </c>
      <c r="J3801" s="14">
        <v>2015</v>
      </c>
      <c r="K3801" s="78" t="s">
        <v>34</v>
      </c>
      <c r="L3801" s="79" t="s">
        <v>35</v>
      </c>
      <c r="M3801" s="79" t="s">
        <v>299</v>
      </c>
      <c r="N3801" s="15" t="s">
        <v>28</v>
      </c>
      <c r="O3801" s="15" t="s">
        <v>29</v>
      </c>
      <c r="P3801" s="80" t="s">
        <v>178</v>
      </c>
      <c r="Q3801" s="80" t="s">
        <v>158</v>
      </c>
      <c r="S3801" t="str">
        <f t="shared" si="50"/>
        <v>42158Check 1102</v>
      </c>
    </row>
    <row r="3802" spans="1:19" hidden="1">
      <c r="A3802" s="12">
        <v>42160</v>
      </c>
      <c r="B3802" t="s">
        <v>924</v>
      </c>
      <c r="C3802" s="1">
        <v>2200</v>
      </c>
      <c r="D3802" s="1">
        <v>2358.71</v>
      </c>
      <c r="E3802" s="42">
        <v>-2200</v>
      </c>
      <c r="F3802" s="77" t="s">
        <v>18</v>
      </c>
      <c r="G3802" s="77" t="s">
        <v>158</v>
      </c>
      <c r="H3802" s="77" t="s">
        <v>20</v>
      </c>
      <c r="I3802" s="13">
        <v>6</v>
      </c>
      <c r="J3802" s="14">
        <v>2015</v>
      </c>
      <c r="K3802" s="78" t="s">
        <v>58</v>
      </c>
      <c r="L3802" s="79" t="s">
        <v>59</v>
      </c>
      <c r="M3802" s="79" t="s">
        <v>23</v>
      </c>
      <c r="N3802" s="15" t="s">
        <v>20</v>
      </c>
      <c r="O3802" s="15" t="s">
        <v>24</v>
      </c>
      <c r="P3802" s="80" t="s">
        <v>168</v>
      </c>
      <c r="Q3802" s="80" t="s">
        <v>158</v>
      </c>
      <c r="S3802" t="str">
        <f t="shared" si="50"/>
        <v>42160Online Banking transfer from CHK 9319 Confirmation# 3853195466</v>
      </c>
    </row>
    <row r="3803" spans="1:19" hidden="1">
      <c r="A3803" s="12">
        <v>42160</v>
      </c>
      <c r="B3803" t="s">
        <v>925</v>
      </c>
      <c r="C3803" s="1">
        <v>182</v>
      </c>
      <c r="D3803" s="1">
        <v>2540.71</v>
      </c>
      <c r="E3803" s="42">
        <v>-182</v>
      </c>
      <c r="F3803" s="77" t="s">
        <v>18</v>
      </c>
      <c r="G3803" s="77" t="s">
        <v>158</v>
      </c>
      <c r="H3803" s="77" t="s">
        <v>20</v>
      </c>
      <c r="I3803" s="13">
        <v>6</v>
      </c>
      <c r="J3803" s="14">
        <v>2015</v>
      </c>
      <c r="K3803" s="78" t="s">
        <v>146</v>
      </c>
      <c r="L3803" s="79" t="s">
        <v>3627</v>
      </c>
      <c r="M3803" s="79" t="s">
        <v>80</v>
      </c>
      <c r="N3803" s="15" t="s">
        <v>28</v>
      </c>
      <c r="O3803" s="15" t="s">
        <v>29</v>
      </c>
      <c r="P3803" s="80" t="s">
        <v>179</v>
      </c>
      <c r="Q3803" s="80" t="s">
        <v>158</v>
      </c>
      <c r="S3803" t="str">
        <f t="shared" ref="S3803:S3866" si="51">A3803&amp;B3803</f>
        <v>42160BKOFAMERICA MOBILE 06/05 3357777213 DEPOSIT *MOBILE TX</v>
      </c>
    </row>
    <row r="3804" spans="1:19" hidden="1">
      <c r="A3804" s="12">
        <v>42160</v>
      </c>
      <c r="B3804" t="s">
        <v>926</v>
      </c>
      <c r="C3804" s="1">
        <v>36</v>
      </c>
      <c r="D3804" s="1">
        <v>2576.71</v>
      </c>
      <c r="E3804" s="42">
        <v>-36</v>
      </c>
      <c r="F3804" s="77" t="s">
        <v>18</v>
      </c>
      <c r="G3804" s="77" t="s">
        <v>158</v>
      </c>
      <c r="H3804" s="77" t="s">
        <v>20</v>
      </c>
      <c r="I3804" s="13">
        <v>6</v>
      </c>
      <c r="J3804" s="14">
        <v>2015</v>
      </c>
      <c r="K3804" s="78" t="s">
        <v>146</v>
      </c>
      <c r="L3804" s="79" t="s">
        <v>3627</v>
      </c>
      <c r="M3804" s="79" t="s">
        <v>80</v>
      </c>
      <c r="N3804" s="15" t="s">
        <v>28</v>
      </c>
      <c r="O3804" s="15" t="s">
        <v>29</v>
      </c>
      <c r="P3804" s="80" t="s">
        <v>179</v>
      </c>
      <c r="Q3804" s="80" t="s">
        <v>158</v>
      </c>
      <c r="S3804" t="str">
        <f t="shared" si="51"/>
        <v>42160BKOFAMERICA MOBILE 06/05 3357777642 DEPOSIT *MOBILE TX</v>
      </c>
    </row>
    <row r="3805" spans="1:19" hidden="1">
      <c r="A3805" s="12">
        <v>42160</v>
      </c>
      <c r="B3805" t="s">
        <v>927</v>
      </c>
      <c r="C3805" s="1">
        <v>29</v>
      </c>
      <c r="D3805" s="1">
        <v>2605.71</v>
      </c>
      <c r="E3805" s="42">
        <v>-29</v>
      </c>
      <c r="F3805" s="77" t="s">
        <v>18</v>
      </c>
      <c r="G3805" s="77" t="s">
        <v>158</v>
      </c>
      <c r="H3805" s="77" t="s">
        <v>20</v>
      </c>
      <c r="I3805" s="13">
        <v>6</v>
      </c>
      <c r="J3805" s="14">
        <v>2015</v>
      </c>
      <c r="K3805" s="78" t="s">
        <v>146</v>
      </c>
      <c r="L3805" s="79" t="s">
        <v>3627</v>
      </c>
      <c r="M3805" s="79" t="s">
        <v>80</v>
      </c>
      <c r="N3805" s="15" t="s">
        <v>28</v>
      </c>
      <c r="O3805" s="15" t="s">
        <v>29</v>
      </c>
      <c r="P3805" s="80" t="s">
        <v>179</v>
      </c>
      <c r="Q3805" s="80" t="s">
        <v>158</v>
      </c>
      <c r="S3805" t="str">
        <f t="shared" si="51"/>
        <v>42160BKOFAMERICA MOBILE 06/05 3357777448 DEPOSIT *MOBILE TX</v>
      </c>
    </row>
    <row r="3806" spans="1:19" hidden="1">
      <c r="A3806" s="12">
        <v>42160</v>
      </c>
      <c r="B3806" t="s">
        <v>928</v>
      </c>
      <c r="C3806" s="1">
        <v>-1622.45</v>
      </c>
      <c r="D3806" s="1">
        <v>983.26</v>
      </c>
      <c r="E3806" s="42">
        <v>1622.45</v>
      </c>
      <c r="F3806" s="77" t="s">
        <v>30</v>
      </c>
      <c r="G3806" s="77" t="s">
        <v>158</v>
      </c>
      <c r="H3806" s="77" t="s">
        <v>20</v>
      </c>
      <c r="I3806" s="13">
        <v>6</v>
      </c>
      <c r="J3806" s="14">
        <v>2015</v>
      </c>
      <c r="K3806" s="78" t="s">
        <v>175</v>
      </c>
      <c r="L3806" s="79" t="s">
        <v>117</v>
      </c>
      <c r="M3806" s="79" t="s">
        <v>296</v>
      </c>
      <c r="N3806" s="15" t="s">
        <v>28</v>
      </c>
      <c r="O3806" s="15" t="s">
        <v>29</v>
      </c>
      <c r="P3806" s="80" t="s">
        <v>178</v>
      </c>
      <c r="Q3806" s="80" t="s">
        <v>158</v>
      </c>
      <c r="S3806" t="str">
        <f t="shared" si="51"/>
        <v>42160Check 1109</v>
      </c>
    </row>
    <row r="3807" spans="1:19" hidden="1">
      <c r="A3807" s="12">
        <v>42160</v>
      </c>
      <c r="B3807" t="s">
        <v>929</v>
      </c>
      <c r="C3807" s="1">
        <v>-548</v>
      </c>
      <c r="D3807" s="1">
        <v>435.26</v>
      </c>
      <c r="E3807" s="42">
        <v>548</v>
      </c>
      <c r="F3807" s="77" t="s">
        <v>30</v>
      </c>
      <c r="G3807" s="77" t="s">
        <v>158</v>
      </c>
      <c r="H3807" s="77" t="s">
        <v>20</v>
      </c>
      <c r="I3807" s="13">
        <v>6</v>
      </c>
      <c r="J3807" s="14">
        <v>2015</v>
      </c>
      <c r="K3807" s="78" t="s">
        <v>197</v>
      </c>
      <c r="L3807" s="79" t="s">
        <v>200</v>
      </c>
      <c r="M3807" s="79" t="s">
        <v>281</v>
      </c>
      <c r="N3807" s="15" t="s">
        <v>28</v>
      </c>
      <c r="O3807" s="15" t="s">
        <v>29</v>
      </c>
      <c r="P3807" s="80" t="s">
        <v>178</v>
      </c>
      <c r="Q3807" s="80" t="s">
        <v>158</v>
      </c>
      <c r="S3807" t="str">
        <f t="shared" si="51"/>
        <v>42160Check 1110</v>
      </c>
    </row>
    <row r="3808" spans="1:19" hidden="1">
      <c r="A3808" s="12">
        <v>42163</v>
      </c>
      <c r="B3808" t="s">
        <v>930</v>
      </c>
      <c r="C3808" s="1">
        <v>-43.5</v>
      </c>
      <c r="D3808" s="1">
        <v>391.76</v>
      </c>
      <c r="E3808" s="42">
        <v>43.5</v>
      </c>
      <c r="F3808" s="77" t="s">
        <v>30</v>
      </c>
      <c r="G3808" s="77" t="s">
        <v>158</v>
      </c>
      <c r="H3808" s="77" t="s">
        <v>20</v>
      </c>
      <c r="I3808" s="13">
        <v>6</v>
      </c>
      <c r="J3808" s="14">
        <v>2015</v>
      </c>
      <c r="K3808" s="78" t="s">
        <v>34</v>
      </c>
      <c r="L3808" s="79" t="s">
        <v>35</v>
      </c>
      <c r="M3808" s="79" t="s">
        <v>299</v>
      </c>
      <c r="N3808" s="15" t="s">
        <v>28</v>
      </c>
      <c r="O3808" s="15" t="s">
        <v>29</v>
      </c>
      <c r="P3808" s="80" t="s">
        <v>178</v>
      </c>
      <c r="Q3808" s="80" t="s">
        <v>158</v>
      </c>
      <c r="S3808" t="str">
        <f t="shared" si="51"/>
        <v>42163THE KOROVA 06/08 #000263666 WITHDRWL 107 E MARTIN STRE SAN ANTONIO TX CKCD 5348750000735209</v>
      </c>
    </row>
    <row r="3809" spans="1:19" hidden="1">
      <c r="A3809" s="12">
        <v>42163</v>
      </c>
      <c r="B3809" t="s">
        <v>931</v>
      </c>
      <c r="C3809" s="1">
        <v>-184.03</v>
      </c>
      <c r="D3809" s="1">
        <v>207.73</v>
      </c>
      <c r="E3809" s="42">
        <v>184.03</v>
      </c>
      <c r="F3809" s="77" t="s">
        <v>30</v>
      </c>
      <c r="G3809" s="77" t="s">
        <v>158</v>
      </c>
      <c r="H3809" s="77" t="s">
        <v>20</v>
      </c>
      <c r="I3809" s="13">
        <v>6</v>
      </c>
      <c r="J3809" s="14">
        <v>2015</v>
      </c>
      <c r="K3809" s="78" t="s">
        <v>75</v>
      </c>
      <c r="L3809" s="79" t="s">
        <v>76</v>
      </c>
      <c r="M3809" s="79" t="s">
        <v>299</v>
      </c>
      <c r="N3809" s="15" t="s">
        <v>28</v>
      </c>
      <c r="O3809" s="15" t="s">
        <v>29</v>
      </c>
      <c r="P3809" s="80" t="s">
        <v>178</v>
      </c>
      <c r="Q3809" s="80" t="s">
        <v>158</v>
      </c>
      <c r="S3809" t="str">
        <f t="shared" si="51"/>
        <v>42163Check 1104</v>
      </c>
    </row>
    <row r="3810" spans="1:19" hidden="1">
      <c r="A3810" s="12">
        <v>42163</v>
      </c>
      <c r="B3810" t="s">
        <v>932</v>
      </c>
      <c r="C3810" s="1">
        <v>-2.5</v>
      </c>
      <c r="D3810" s="1">
        <v>205.23</v>
      </c>
      <c r="E3810" s="42">
        <v>2.5</v>
      </c>
      <c r="F3810" s="77" t="s">
        <v>30</v>
      </c>
      <c r="G3810" s="77" t="s">
        <v>158</v>
      </c>
      <c r="H3810" s="77" t="s">
        <v>20</v>
      </c>
      <c r="I3810" s="13">
        <v>6</v>
      </c>
      <c r="J3810" s="14">
        <v>2015</v>
      </c>
      <c r="K3810" s="78" t="s">
        <v>53</v>
      </c>
      <c r="L3810" s="79" t="s">
        <v>52</v>
      </c>
      <c r="M3810" s="79" t="s">
        <v>23</v>
      </c>
      <c r="N3810" s="15" t="s">
        <v>28</v>
      </c>
      <c r="O3810" s="15" t="s">
        <v>29</v>
      </c>
      <c r="P3810" s="80" t="s">
        <v>178</v>
      </c>
      <c r="Q3810" s="80" t="s">
        <v>158</v>
      </c>
      <c r="S3810" t="str">
        <f t="shared" si="51"/>
        <v>42163THE KOROVA 06/08 #000263666 WITHDRWL 107 E MARTIN STRE SAN ANTONIO TX FEE CKCD 5348750000735209</v>
      </c>
    </row>
    <row r="3811" spans="1:19" hidden="1">
      <c r="A3811" s="12">
        <v>42164</v>
      </c>
      <c r="B3811" t="s">
        <v>933</v>
      </c>
      <c r="C3811" s="1">
        <v>53.16</v>
      </c>
      <c r="D3811" s="1">
        <v>258.39</v>
      </c>
      <c r="E3811" s="42">
        <v>-53.16</v>
      </c>
      <c r="F3811" s="77" t="s">
        <v>18</v>
      </c>
      <c r="G3811" s="77" t="s">
        <v>158</v>
      </c>
      <c r="H3811" s="77" t="s">
        <v>20</v>
      </c>
      <c r="I3811" s="13">
        <v>6</v>
      </c>
      <c r="J3811" s="14">
        <v>2015</v>
      </c>
      <c r="K3811" s="78" t="s">
        <v>146</v>
      </c>
      <c r="L3811" s="79" t="s">
        <v>3627</v>
      </c>
      <c r="M3811" s="79" t="s">
        <v>80</v>
      </c>
      <c r="N3811" s="15" t="s">
        <v>28</v>
      </c>
      <c r="O3811" s="15" t="s">
        <v>29</v>
      </c>
      <c r="P3811" s="80" t="s">
        <v>179</v>
      </c>
      <c r="Q3811" s="80" t="s">
        <v>158</v>
      </c>
      <c r="S3811" t="str">
        <f t="shared" si="51"/>
        <v>42164BKOFAMERICA MOBILE 06/09 3358692994 DEPOSIT *MOBILE TX</v>
      </c>
    </row>
    <row r="3812" spans="1:19" hidden="1">
      <c r="A3812" s="12">
        <v>42170</v>
      </c>
      <c r="B3812" t="s">
        <v>934</v>
      </c>
      <c r="C3812" s="1">
        <v>4000</v>
      </c>
      <c r="D3812" s="1">
        <v>4258.3900000000003</v>
      </c>
      <c r="E3812" s="42">
        <v>-4000</v>
      </c>
      <c r="F3812" s="77" t="s">
        <v>18</v>
      </c>
      <c r="G3812" s="77" t="s">
        <v>158</v>
      </c>
      <c r="H3812" s="77" t="s">
        <v>20</v>
      </c>
      <c r="I3812" s="13">
        <v>6</v>
      </c>
      <c r="J3812" s="14">
        <v>2015</v>
      </c>
      <c r="K3812" s="78" t="s">
        <v>58</v>
      </c>
      <c r="L3812" s="79" t="s">
        <v>59</v>
      </c>
      <c r="M3812" s="79" t="s">
        <v>23</v>
      </c>
      <c r="N3812" s="15" t="s">
        <v>20</v>
      </c>
      <c r="O3812" s="15" t="s">
        <v>24</v>
      </c>
      <c r="P3812" s="80" t="s">
        <v>168</v>
      </c>
      <c r="Q3812" s="80" t="s">
        <v>158</v>
      </c>
      <c r="S3812" t="str">
        <f t="shared" si="51"/>
        <v>42170Online Banking transfer from CHK 9319 Confirmation# 0140746296</v>
      </c>
    </row>
    <row r="3813" spans="1:19" hidden="1">
      <c r="A3813" s="12">
        <v>42170</v>
      </c>
      <c r="B3813" t="s">
        <v>935</v>
      </c>
      <c r="C3813" s="1">
        <v>-200</v>
      </c>
      <c r="D3813" s="1">
        <v>4058.39</v>
      </c>
      <c r="E3813" s="42">
        <v>200</v>
      </c>
      <c r="F3813" s="77" t="s">
        <v>30</v>
      </c>
      <c r="G3813" s="77" t="s">
        <v>158</v>
      </c>
      <c r="H3813" s="77" t="s">
        <v>20</v>
      </c>
      <c r="I3813" s="13">
        <v>6</v>
      </c>
      <c r="J3813" s="14">
        <v>2015</v>
      </c>
      <c r="K3813" s="78" t="s">
        <v>19</v>
      </c>
      <c r="L3813" s="79" t="s">
        <v>59</v>
      </c>
      <c r="M3813" s="79" t="s">
        <v>23</v>
      </c>
      <c r="N3813" s="15" t="s">
        <v>20</v>
      </c>
      <c r="O3813" s="15" t="s">
        <v>24</v>
      </c>
      <c r="P3813" s="80" t="s">
        <v>1296</v>
      </c>
      <c r="Q3813" s="80" t="s">
        <v>158</v>
      </c>
      <c r="S3813" t="str">
        <f t="shared" si="51"/>
        <v>42170Online Banking transfer to CHK 9306 Confirmation# 2940571106</v>
      </c>
    </row>
    <row r="3814" spans="1:19" hidden="1">
      <c r="A3814" s="12">
        <v>42170</v>
      </c>
      <c r="B3814" t="s">
        <v>936</v>
      </c>
      <c r="C3814" s="1">
        <v>-40</v>
      </c>
      <c r="D3814" s="1">
        <v>4018.39</v>
      </c>
      <c r="E3814" s="42">
        <v>40</v>
      </c>
      <c r="F3814" s="77" t="s">
        <v>30</v>
      </c>
      <c r="G3814" s="77" t="s">
        <v>158</v>
      </c>
      <c r="H3814" s="77" t="s">
        <v>20</v>
      </c>
      <c r="I3814" s="13">
        <v>6</v>
      </c>
      <c r="J3814" s="14">
        <v>2015</v>
      </c>
      <c r="K3814" s="78" t="s">
        <v>19</v>
      </c>
      <c r="L3814" s="79" t="s">
        <v>59</v>
      </c>
      <c r="M3814" s="79" t="s">
        <v>23</v>
      </c>
      <c r="N3814" s="15" t="s">
        <v>20</v>
      </c>
      <c r="O3814" s="15" t="s">
        <v>24</v>
      </c>
      <c r="P3814" s="80" t="s">
        <v>1296</v>
      </c>
      <c r="Q3814" s="80" t="s">
        <v>158</v>
      </c>
      <c r="S3814" t="str">
        <f t="shared" si="51"/>
        <v>42170Online Banking transfer to CHK 9306 Confirmation# 1640721678</v>
      </c>
    </row>
    <row r="3815" spans="1:19" hidden="1">
      <c r="A3815" s="12">
        <v>42171</v>
      </c>
      <c r="B3815" t="s">
        <v>1069</v>
      </c>
      <c r="C3815" s="1">
        <v>-895.73</v>
      </c>
      <c r="D3815" s="1">
        <v>3122.66</v>
      </c>
      <c r="E3815" s="42">
        <v>895.73</v>
      </c>
      <c r="F3815" s="77" t="s">
        <v>30</v>
      </c>
      <c r="G3815" s="77" t="s">
        <v>158</v>
      </c>
      <c r="H3815" s="77" t="s">
        <v>20</v>
      </c>
      <c r="I3815" s="13">
        <v>6</v>
      </c>
      <c r="J3815" s="14">
        <v>2015</v>
      </c>
      <c r="K3815" s="78" t="s">
        <v>64</v>
      </c>
      <c r="L3815" s="79" t="s">
        <v>65</v>
      </c>
      <c r="M3815" s="79" t="s">
        <v>23</v>
      </c>
      <c r="N3815" s="15" t="s">
        <v>28</v>
      </c>
      <c r="O3815" s="15" t="s">
        <v>29</v>
      </c>
      <c r="P3815" s="80" t="s">
        <v>178</v>
      </c>
      <c r="Q3815" s="80" t="s">
        <v>158</v>
      </c>
      <c r="S3815" t="str">
        <f t="shared" si="51"/>
        <v>42171Check 1111</v>
      </c>
    </row>
    <row r="3816" spans="1:19" hidden="1">
      <c r="A3816" s="12">
        <v>42171</v>
      </c>
      <c r="B3816" t="s">
        <v>1070</v>
      </c>
      <c r="C3816" s="1">
        <v>-3000</v>
      </c>
      <c r="D3816" s="1">
        <v>122.66</v>
      </c>
      <c r="E3816" s="42">
        <v>3000</v>
      </c>
      <c r="F3816" s="77" t="s">
        <v>30</v>
      </c>
      <c r="G3816" s="77" t="s">
        <v>158</v>
      </c>
      <c r="H3816" s="77" t="s">
        <v>20</v>
      </c>
      <c r="I3816" s="13">
        <v>6</v>
      </c>
      <c r="J3816" s="14">
        <v>2015</v>
      </c>
      <c r="K3816" s="78" t="s">
        <v>81</v>
      </c>
      <c r="L3816" s="79" t="s">
        <v>82</v>
      </c>
      <c r="M3816" s="79" t="s">
        <v>23</v>
      </c>
      <c r="N3816" s="15" t="s">
        <v>20</v>
      </c>
      <c r="O3816" s="15" t="s">
        <v>24</v>
      </c>
      <c r="P3816" s="80" t="s">
        <v>181</v>
      </c>
      <c r="Q3816" s="80" t="s">
        <v>158</v>
      </c>
      <c r="S3816" t="str">
        <f t="shared" si="51"/>
        <v>42171AMERICAN EXPRESS DES:ACH Pmt ID:W4598 INDN:KRISTINA KOGER CO ID:1133133497 WEB</v>
      </c>
    </row>
    <row r="3817" spans="1:19" hidden="1">
      <c r="A3817" s="12">
        <v>42172</v>
      </c>
      <c r="B3817" t="s">
        <v>1071</v>
      </c>
      <c r="C3817" s="1">
        <v>-20</v>
      </c>
      <c r="D3817" s="1">
        <v>102.66</v>
      </c>
      <c r="E3817" s="42">
        <v>20</v>
      </c>
      <c r="F3817" s="77" t="s">
        <v>30</v>
      </c>
      <c r="G3817" s="77" t="s">
        <v>158</v>
      </c>
      <c r="H3817" s="77" t="s">
        <v>20</v>
      </c>
      <c r="I3817" s="13">
        <v>6</v>
      </c>
      <c r="J3817" s="14">
        <v>2015</v>
      </c>
      <c r="K3817" s="78" t="s">
        <v>70</v>
      </c>
      <c r="L3817" s="79" t="s">
        <v>177</v>
      </c>
      <c r="M3817" s="79" t="s">
        <v>299</v>
      </c>
      <c r="N3817" s="15" t="s">
        <v>28</v>
      </c>
      <c r="O3817" s="15" t="s">
        <v>29</v>
      </c>
      <c r="P3817" s="80" t="s">
        <v>178</v>
      </c>
      <c r="Q3817" s="80" t="s">
        <v>158</v>
      </c>
      <c r="S3817" t="str">
        <f t="shared" si="51"/>
        <v>42172Check 1113</v>
      </c>
    </row>
    <row r="3818" spans="1:19" hidden="1">
      <c r="A3818" s="12">
        <v>42179</v>
      </c>
      <c r="B3818" t="s">
        <v>1090</v>
      </c>
      <c r="C3818" s="1">
        <v>2500</v>
      </c>
      <c r="D3818" s="1">
        <v>2602.66</v>
      </c>
      <c r="E3818" s="42">
        <v>-2500</v>
      </c>
      <c r="F3818" s="77" t="s">
        <v>18</v>
      </c>
      <c r="G3818" s="77" t="s">
        <v>158</v>
      </c>
      <c r="H3818" s="77" t="s">
        <v>20</v>
      </c>
      <c r="I3818" s="13">
        <v>6</v>
      </c>
      <c r="J3818" s="14">
        <v>2015</v>
      </c>
      <c r="K3818" s="78" t="s">
        <v>58</v>
      </c>
      <c r="L3818" s="79" t="s">
        <v>59</v>
      </c>
      <c r="M3818" s="79" t="s">
        <v>23</v>
      </c>
      <c r="N3818" s="15" t="s">
        <v>20</v>
      </c>
      <c r="O3818" s="15" t="s">
        <v>24</v>
      </c>
      <c r="P3818" s="80" t="s">
        <v>168</v>
      </c>
      <c r="Q3818" s="80" t="s">
        <v>158</v>
      </c>
      <c r="S3818" t="str">
        <f t="shared" si="51"/>
        <v>42179Online Banking transfer from CHK 9319 Confirmation# 2918004402</v>
      </c>
    </row>
    <row r="3819" spans="1:19" hidden="1">
      <c r="A3819" s="12">
        <v>42179</v>
      </c>
      <c r="B3819" t="s">
        <v>85</v>
      </c>
      <c r="C3819" s="1">
        <v>-1000</v>
      </c>
      <c r="D3819" s="1">
        <v>1602.66</v>
      </c>
      <c r="E3819" s="42">
        <v>1000</v>
      </c>
      <c r="F3819" s="77" t="s">
        <v>30</v>
      </c>
      <c r="G3819" s="77" t="s">
        <v>158</v>
      </c>
      <c r="H3819" s="77" t="s">
        <v>20</v>
      </c>
      <c r="I3819" s="13">
        <v>6</v>
      </c>
      <c r="J3819" s="14">
        <v>2015</v>
      </c>
      <c r="K3819" s="78" t="s">
        <v>92</v>
      </c>
      <c r="L3819" s="79" t="s">
        <v>93</v>
      </c>
      <c r="M3819" s="79" t="s">
        <v>299</v>
      </c>
      <c r="N3819" s="15" t="s">
        <v>28</v>
      </c>
      <c r="O3819" s="15" t="s">
        <v>29</v>
      </c>
      <c r="P3819" s="80" t="s">
        <v>178</v>
      </c>
      <c r="Q3819" s="80" t="s">
        <v>158</v>
      </c>
      <c r="S3819" t="str">
        <f t="shared" si="51"/>
        <v>42179Check 1112</v>
      </c>
    </row>
    <row r="3820" spans="1:19" hidden="1">
      <c r="A3820" s="12">
        <v>42179</v>
      </c>
      <c r="B3820" t="s">
        <v>1091</v>
      </c>
      <c r="C3820" s="1">
        <v>-415.89</v>
      </c>
      <c r="D3820" s="1">
        <v>1186.77</v>
      </c>
      <c r="E3820" s="42">
        <v>415.89</v>
      </c>
      <c r="F3820" s="77" t="s">
        <v>30</v>
      </c>
      <c r="G3820" s="77" t="s">
        <v>158</v>
      </c>
      <c r="H3820" s="77" t="s">
        <v>20</v>
      </c>
      <c r="I3820" s="13">
        <v>6</v>
      </c>
      <c r="J3820" s="14">
        <v>2015</v>
      </c>
      <c r="K3820" s="78" t="s">
        <v>70</v>
      </c>
      <c r="L3820" s="79" t="s">
        <v>71</v>
      </c>
      <c r="M3820" s="79" t="s">
        <v>299</v>
      </c>
      <c r="N3820" s="15" t="s">
        <v>28</v>
      </c>
      <c r="O3820" s="15" t="s">
        <v>29</v>
      </c>
      <c r="P3820" s="80" t="s">
        <v>178</v>
      </c>
      <c r="Q3820" s="80" t="s">
        <v>158</v>
      </c>
      <c r="S3820" t="str">
        <f t="shared" si="51"/>
        <v>42179Check 1114</v>
      </c>
    </row>
    <row r="3821" spans="1:19" hidden="1">
      <c r="A3821" s="12">
        <v>42180</v>
      </c>
      <c r="B3821" t="s">
        <v>1079</v>
      </c>
      <c r="C3821" s="1">
        <v>1500</v>
      </c>
      <c r="D3821" s="1">
        <v>2686.77</v>
      </c>
      <c r="E3821" s="42">
        <v>-1500</v>
      </c>
      <c r="F3821" s="77" t="s">
        <v>18</v>
      </c>
      <c r="G3821" s="77" t="s">
        <v>158</v>
      </c>
      <c r="H3821" s="77" t="s">
        <v>20</v>
      </c>
      <c r="I3821" s="13">
        <v>6</v>
      </c>
      <c r="J3821" s="14">
        <v>2015</v>
      </c>
      <c r="K3821" s="78" t="s">
        <v>58</v>
      </c>
      <c r="L3821" s="79" t="s">
        <v>59</v>
      </c>
      <c r="M3821" s="79" t="s">
        <v>23</v>
      </c>
      <c r="N3821" s="15" t="s">
        <v>20</v>
      </c>
      <c r="O3821" s="15" t="s">
        <v>24</v>
      </c>
      <c r="P3821" s="80" t="s">
        <v>168</v>
      </c>
      <c r="Q3821" s="80" t="s">
        <v>158</v>
      </c>
      <c r="S3821" t="str">
        <f t="shared" si="51"/>
        <v>42180TRANSFER FROM ACCT #9319 ON 06/25 VIA WEB</v>
      </c>
    </row>
    <row r="3822" spans="1:19" hidden="1">
      <c r="A3822" s="12">
        <v>42180</v>
      </c>
      <c r="B3822" t="s">
        <v>1079</v>
      </c>
      <c r="C3822" s="1">
        <v>1450</v>
      </c>
      <c r="D3822" s="1">
        <v>4136.7700000000004</v>
      </c>
      <c r="E3822" s="42">
        <v>-1450</v>
      </c>
      <c r="F3822" s="77" t="s">
        <v>18</v>
      </c>
      <c r="G3822" s="77" t="s">
        <v>158</v>
      </c>
      <c r="H3822" s="77" t="s">
        <v>20</v>
      </c>
      <c r="I3822" s="13">
        <v>6</v>
      </c>
      <c r="J3822" s="14">
        <v>2015</v>
      </c>
      <c r="K3822" s="78" t="s">
        <v>58</v>
      </c>
      <c r="L3822" s="79" t="s">
        <v>59</v>
      </c>
      <c r="M3822" s="79" t="s">
        <v>23</v>
      </c>
      <c r="N3822" s="15" t="s">
        <v>20</v>
      </c>
      <c r="O3822" s="15" t="s">
        <v>24</v>
      </c>
      <c r="P3822" s="80" t="s">
        <v>168</v>
      </c>
      <c r="Q3822" s="80" t="s">
        <v>158</v>
      </c>
      <c r="S3822" t="str">
        <f t="shared" si="51"/>
        <v>42180TRANSFER FROM ACCT #9319 ON 06/25 VIA WEB</v>
      </c>
    </row>
    <row r="3823" spans="1:19" hidden="1">
      <c r="A3823" s="12">
        <v>42180</v>
      </c>
      <c r="B3823" t="s">
        <v>1092</v>
      </c>
      <c r="C3823" s="1">
        <v>-2500</v>
      </c>
      <c r="D3823" s="1">
        <v>1636.77</v>
      </c>
      <c r="E3823" s="42">
        <v>2500</v>
      </c>
      <c r="F3823" s="77" t="s">
        <v>30</v>
      </c>
      <c r="G3823" s="77" t="s">
        <v>158</v>
      </c>
      <c r="H3823" s="77" t="s">
        <v>20</v>
      </c>
      <c r="I3823" s="13">
        <v>6</v>
      </c>
      <c r="J3823" s="14">
        <v>2015</v>
      </c>
      <c r="K3823" s="78" t="s">
        <v>81</v>
      </c>
      <c r="L3823" s="79" t="s">
        <v>82</v>
      </c>
      <c r="M3823" s="79" t="s">
        <v>23</v>
      </c>
      <c r="N3823" s="15" t="s">
        <v>20</v>
      </c>
      <c r="O3823" s="15" t="s">
        <v>24</v>
      </c>
      <c r="P3823" s="80" t="s">
        <v>181</v>
      </c>
      <c r="Q3823" s="80" t="s">
        <v>158</v>
      </c>
      <c r="S3823" t="str">
        <f t="shared" si="51"/>
        <v>42180ACH HOLD AMERICAN EXPRESS ACH Pmt ON 06/25</v>
      </c>
    </row>
    <row r="3824" spans="1:19" hidden="1">
      <c r="A3824" s="12">
        <v>42180</v>
      </c>
      <c r="B3824" t="s">
        <v>1109</v>
      </c>
      <c r="C3824" s="1">
        <v>-1500</v>
      </c>
      <c r="D3824" s="1">
        <v>136.77000000000001</v>
      </c>
      <c r="E3824" s="42">
        <v>1500</v>
      </c>
      <c r="F3824" s="77" t="s">
        <v>30</v>
      </c>
      <c r="G3824" s="77" t="s">
        <v>158</v>
      </c>
      <c r="H3824" s="77" t="s">
        <v>20</v>
      </c>
      <c r="I3824" s="13">
        <v>6</v>
      </c>
      <c r="J3824" s="14">
        <v>2015</v>
      </c>
      <c r="K3824" s="78" t="s">
        <v>81</v>
      </c>
      <c r="L3824" s="79" t="s">
        <v>82</v>
      </c>
      <c r="M3824" s="79" t="s">
        <v>23</v>
      </c>
      <c r="N3824" s="15" t="s">
        <v>20</v>
      </c>
      <c r="O3824" s="15" t="s">
        <v>24</v>
      </c>
      <c r="P3824" s="80" t="s">
        <v>181</v>
      </c>
      <c r="Q3824" s="80" t="s">
        <v>158</v>
      </c>
      <c r="S3824" t="str">
        <f t="shared" si="51"/>
        <v>42180AMERICAN EXPRESS DES:ACH Pmt ID:W5456 INDN:KRISTINA KOGER CO ID:1133133497 WEB</v>
      </c>
    </row>
    <row r="3825" spans="1:19" hidden="1">
      <c r="A3825" s="12">
        <v>42184</v>
      </c>
      <c r="B3825" t="s">
        <v>1110</v>
      </c>
      <c r="C3825" s="1">
        <v>6000</v>
      </c>
      <c r="D3825" s="1">
        <v>6136.77</v>
      </c>
      <c r="E3825" s="42">
        <v>-6000</v>
      </c>
      <c r="F3825" s="77" t="s">
        <v>18</v>
      </c>
      <c r="G3825" s="77" t="s">
        <v>158</v>
      </c>
      <c r="H3825" s="77" t="s">
        <v>20</v>
      </c>
      <c r="I3825" s="13">
        <v>6</v>
      </c>
      <c r="J3825" s="14">
        <v>2015</v>
      </c>
      <c r="K3825" s="78" t="s">
        <v>58</v>
      </c>
      <c r="L3825" s="79" t="s">
        <v>59</v>
      </c>
      <c r="M3825" s="79" t="s">
        <v>23</v>
      </c>
      <c r="N3825" s="15" t="s">
        <v>20</v>
      </c>
      <c r="O3825" s="15" t="s">
        <v>24</v>
      </c>
      <c r="P3825" s="80" t="s">
        <v>168</v>
      </c>
      <c r="Q3825" s="80" t="s">
        <v>158</v>
      </c>
      <c r="S3825" t="str">
        <f t="shared" si="51"/>
        <v>42184Online Banking transfer from CHK 9319 Confirmation# 0151024442</v>
      </c>
    </row>
    <row r="3826" spans="1:19" hidden="1">
      <c r="A3826" s="12">
        <v>42184</v>
      </c>
      <c r="B3826" t="s">
        <v>1111</v>
      </c>
      <c r="C3826" s="1">
        <v>1000</v>
      </c>
      <c r="D3826" s="1">
        <v>7136.77</v>
      </c>
      <c r="E3826" s="42">
        <v>-1000</v>
      </c>
      <c r="F3826" s="77" t="s">
        <v>18</v>
      </c>
      <c r="G3826" s="77" t="s">
        <v>158</v>
      </c>
      <c r="H3826" s="77" t="s">
        <v>20</v>
      </c>
      <c r="I3826" s="13">
        <v>6</v>
      </c>
      <c r="J3826" s="14">
        <v>2015</v>
      </c>
      <c r="K3826" s="78" t="s">
        <v>58</v>
      </c>
      <c r="L3826" s="79" t="s">
        <v>59</v>
      </c>
      <c r="M3826" s="79" t="s">
        <v>23</v>
      </c>
      <c r="N3826" s="15" t="s">
        <v>20</v>
      </c>
      <c r="O3826" s="15" t="s">
        <v>24</v>
      </c>
      <c r="P3826" s="80" t="s">
        <v>168</v>
      </c>
      <c r="Q3826" s="80" t="s">
        <v>158</v>
      </c>
      <c r="S3826" t="str">
        <f t="shared" si="51"/>
        <v>42184Online Banking transfer from CHK 9319 Confirmation# 2959039907</v>
      </c>
    </row>
    <row r="3827" spans="1:19" hidden="1">
      <c r="A3827" s="12">
        <v>42184</v>
      </c>
      <c r="B3827" t="s">
        <v>1112</v>
      </c>
      <c r="C3827" s="1">
        <v>-6000</v>
      </c>
      <c r="D3827" s="1">
        <v>1136.77</v>
      </c>
      <c r="E3827" s="42">
        <v>6000</v>
      </c>
      <c r="F3827" s="77" t="s">
        <v>30</v>
      </c>
      <c r="G3827" s="77" t="s">
        <v>158</v>
      </c>
      <c r="H3827" s="77" t="s">
        <v>20</v>
      </c>
      <c r="I3827" s="13">
        <v>6</v>
      </c>
      <c r="J3827" s="14">
        <v>2015</v>
      </c>
      <c r="K3827" s="78" t="s">
        <v>81</v>
      </c>
      <c r="L3827" s="79" t="s">
        <v>82</v>
      </c>
      <c r="M3827" s="79" t="s">
        <v>23</v>
      </c>
      <c r="N3827" s="15" t="s">
        <v>20</v>
      </c>
      <c r="O3827" s="15" t="s">
        <v>24</v>
      </c>
      <c r="P3827" s="80" t="s">
        <v>181</v>
      </c>
      <c r="Q3827" s="80" t="s">
        <v>158</v>
      </c>
      <c r="S3827" t="str">
        <f t="shared" si="51"/>
        <v>42184AMERICAN EXPRESS DES:ACH Pmt ID:W0108 INDN:KRISTINA KOGER CO ID:1133133497 WEB</v>
      </c>
    </row>
    <row r="3828" spans="1:19" hidden="1">
      <c r="A3828" s="12">
        <v>42184</v>
      </c>
      <c r="B3828" t="s">
        <v>1113</v>
      </c>
      <c r="C3828" s="1">
        <v>-1000</v>
      </c>
      <c r="D3828" s="1">
        <v>136.77000000000001</v>
      </c>
      <c r="E3828" s="42">
        <v>1000</v>
      </c>
      <c r="F3828" s="77" t="s">
        <v>30</v>
      </c>
      <c r="G3828" s="77" t="s">
        <v>158</v>
      </c>
      <c r="H3828" s="77" t="s">
        <v>20</v>
      </c>
      <c r="I3828" s="13">
        <v>6</v>
      </c>
      <c r="J3828" s="14">
        <v>2015</v>
      </c>
      <c r="K3828" s="78" t="s">
        <v>81</v>
      </c>
      <c r="L3828" s="79" t="s">
        <v>82</v>
      </c>
      <c r="M3828" s="79" t="s">
        <v>23</v>
      </c>
      <c r="N3828" s="15" t="s">
        <v>20</v>
      </c>
      <c r="O3828" s="15" t="s">
        <v>24</v>
      </c>
      <c r="P3828" s="80" t="s">
        <v>181</v>
      </c>
      <c r="Q3828" s="80" t="s">
        <v>158</v>
      </c>
      <c r="S3828" t="str">
        <f t="shared" si="51"/>
        <v>42184AMERICAN EXPRESS DES:ACH Pmt ID:W1364 INDN:KRISTINA KOGER CO ID:1133133497 WEB</v>
      </c>
    </row>
    <row r="3829" spans="1:19" hidden="1">
      <c r="A3829" s="12">
        <v>42186</v>
      </c>
      <c r="B3829" t="s">
        <v>1114</v>
      </c>
      <c r="C3829" s="1">
        <v>6200</v>
      </c>
      <c r="D3829" s="1">
        <v>6336.77</v>
      </c>
      <c r="E3829" s="42">
        <v>-6200</v>
      </c>
      <c r="F3829" s="77" t="s">
        <v>18</v>
      </c>
      <c r="G3829" s="77" t="s">
        <v>158</v>
      </c>
      <c r="H3829" s="77" t="s">
        <v>20</v>
      </c>
      <c r="I3829" s="13">
        <v>7</v>
      </c>
      <c r="J3829" s="14">
        <v>2015</v>
      </c>
      <c r="K3829" s="78" t="s">
        <v>58</v>
      </c>
      <c r="L3829" s="79" t="s">
        <v>59</v>
      </c>
      <c r="M3829" s="79" t="s">
        <v>23</v>
      </c>
      <c r="N3829" s="15" t="s">
        <v>20</v>
      </c>
      <c r="O3829" s="15" t="s">
        <v>24</v>
      </c>
      <c r="P3829" s="80" t="s">
        <v>168</v>
      </c>
      <c r="Q3829" s="80" t="s">
        <v>158</v>
      </c>
      <c r="S3829" t="str">
        <f t="shared" si="51"/>
        <v>42186Online Banking transfer from CHK 9319 Confirmation# 3877312573</v>
      </c>
    </row>
    <row r="3830" spans="1:19" hidden="1">
      <c r="A3830" s="12">
        <v>42186</v>
      </c>
      <c r="B3830" t="s">
        <v>1115</v>
      </c>
      <c r="C3830" s="1">
        <v>-6200</v>
      </c>
      <c r="D3830" s="1">
        <v>136.77000000000001</v>
      </c>
      <c r="E3830" s="42">
        <v>6200</v>
      </c>
      <c r="F3830" s="77" t="s">
        <v>30</v>
      </c>
      <c r="G3830" s="77" t="s">
        <v>158</v>
      </c>
      <c r="H3830" s="77" t="s">
        <v>20</v>
      </c>
      <c r="I3830" s="13">
        <v>7</v>
      </c>
      <c r="J3830" s="14">
        <v>2015</v>
      </c>
      <c r="K3830" s="78" t="s">
        <v>81</v>
      </c>
      <c r="L3830" s="79" t="s">
        <v>82</v>
      </c>
      <c r="M3830" s="79" t="s">
        <v>23</v>
      </c>
      <c r="N3830" s="15" t="s">
        <v>20</v>
      </c>
      <c r="O3830" s="15" t="s">
        <v>24</v>
      </c>
      <c r="P3830" s="80" t="s">
        <v>181</v>
      </c>
      <c r="Q3830" s="80" t="s">
        <v>158</v>
      </c>
      <c r="S3830" t="str">
        <f t="shared" si="51"/>
        <v>42186AMERICAN EXPRESS DES:ACH Pmt ID:W5910 INDN:KRISTINA KOGER CO ID:1133133497 WEB</v>
      </c>
    </row>
    <row r="3831" spans="1:19" hidden="1">
      <c r="A3831" s="12">
        <v>42186</v>
      </c>
      <c r="B3831" t="s">
        <v>160</v>
      </c>
      <c r="C3831" s="1">
        <v>-16</v>
      </c>
      <c r="D3831" s="1">
        <v>120.77</v>
      </c>
      <c r="E3831" s="42">
        <v>16</v>
      </c>
      <c r="F3831" s="77" t="s">
        <v>30</v>
      </c>
      <c r="G3831" s="77" t="s">
        <v>158</v>
      </c>
      <c r="H3831" s="77" t="s">
        <v>20</v>
      </c>
      <c r="I3831" s="13">
        <v>7</v>
      </c>
      <c r="J3831" s="14">
        <v>2015</v>
      </c>
      <c r="K3831" s="78" t="s">
        <v>53</v>
      </c>
      <c r="L3831" s="79" t="s">
        <v>52</v>
      </c>
      <c r="M3831" s="79" t="s">
        <v>23</v>
      </c>
      <c r="N3831" s="15" t="s">
        <v>28</v>
      </c>
      <c r="O3831" s="15" t="s">
        <v>29</v>
      </c>
      <c r="P3831" s="80" t="s">
        <v>178</v>
      </c>
      <c r="Q3831" s="80" t="s">
        <v>158</v>
      </c>
      <c r="S3831" t="str">
        <f t="shared" si="51"/>
        <v>42186Monthly Fee for Business Fundamentals</v>
      </c>
    </row>
    <row r="3832" spans="1:19" hidden="1">
      <c r="A3832" s="12">
        <v>42191</v>
      </c>
      <c r="B3832" t="s">
        <v>2336</v>
      </c>
      <c r="C3832" s="1">
        <v>1200</v>
      </c>
      <c r="D3832" s="1">
        <v>1320.77</v>
      </c>
      <c r="E3832" s="42">
        <v>-1200</v>
      </c>
      <c r="F3832" s="77" t="s">
        <v>18</v>
      </c>
      <c r="G3832" s="77" t="s">
        <v>158</v>
      </c>
      <c r="H3832" s="77" t="s">
        <v>20</v>
      </c>
      <c r="I3832" s="13">
        <v>7</v>
      </c>
      <c r="J3832" s="14">
        <v>2015</v>
      </c>
      <c r="K3832" s="78" t="s">
        <v>58</v>
      </c>
      <c r="L3832" s="79" t="s">
        <v>59</v>
      </c>
      <c r="M3832" s="79" t="s">
        <v>23</v>
      </c>
      <c r="N3832" s="15" t="s">
        <v>20</v>
      </c>
      <c r="O3832" s="15" t="s">
        <v>24</v>
      </c>
      <c r="P3832" s="80" t="s">
        <v>168</v>
      </c>
      <c r="Q3832" s="80" t="s">
        <v>158</v>
      </c>
      <c r="S3832" t="str">
        <f t="shared" si="51"/>
        <v>42191Online Banking transfer from CHK 9319 Confirmation# 0620905047</v>
      </c>
    </row>
    <row r="3833" spans="1:19" hidden="1">
      <c r="A3833" s="12">
        <v>42193</v>
      </c>
      <c r="B3833" t="s">
        <v>103</v>
      </c>
      <c r="C3833" s="1">
        <v>-937.5</v>
      </c>
      <c r="D3833" s="1">
        <v>383.27</v>
      </c>
      <c r="E3833" s="42">
        <v>937.5</v>
      </c>
      <c r="F3833" s="77" t="s">
        <v>30</v>
      </c>
      <c r="G3833" s="77" t="s">
        <v>158</v>
      </c>
      <c r="H3833" s="77" t="s">
        <v>20</v>
      </c>
      <c r="I3833" s="13">
        <v>7</v>
      </c>
      <c r="J3833" s="14">
        <v>2015</v>
      </c>
      <c r="K3833" s="78" t="s">
        <v>34</v>
      </c>
      <c r="L3833" s="79" t="s">
        <v>853</v>
      </c>
      <c r="M3833" s="79" t="s">
        <v>299</v>
      </c>
      <c r="N3833" s="15" t="s">
        <v>28</v>
      </c>
      <c r="O3833" s="15" t="s">
        <v>29</v>
      </c>
      <c r="P3833" s="80" t="s">
        <v>178</v>
      </c>
      <c r="Q3833" s="80" t="s">
        <v>158</v>
      </c>
      <c r="S3833" t="str">
        <f t="shared" si="51"/>
        <v>42193Check 1124</v>
      </c>
    </row>
    <row r="3834" spans="1:19" hidden="1">
      <c r="A3834" s="12">
        <v>42193</v>
      </c>
      <c r="B3834" t="s">
        <v>108</v>
      </c>
      <c r="C3834" s="1">
        <v>-383.21</v>
      </c>
      <c r="D3834" s="1">
        <v>0.06</v>
      </c>
      <c r="E3834" s="42">
        <v>383.21</v>
      </c>
      <c r="F3834" s="77" t="s">
        <v>30</v>
      </c>
      <c r="G3834" s="77" t="s">
        <v>158</v>
      </c>
      <c r="H3834" s="77" t="s">
        <v>20</v>
      </c>
      <c r="I3834" s="13">
        <v>7</v>
      </c>
      <c r="J3834" s="14">
        <v>2015</v>
      </c>
      <c r="K3834" s="78" t="s">
        <v>70</v>
      </c>
      <c r="L3834" s="79" t="s">
        <v>71</v>
      </c>
      <c r="M3834" s="79" t="s">
        <v>299</v>
      </c>
      <c r="N3834" s="15" t="s">
        <v>28</v>
      </c>
      <c r="O3834" s="15" t="s">
        <v>29</v>
      </c>
      <c r="P3834" s="80" t="s">
        <v>178</v>
      </c>
      <c r="Q3834" s="80" t="s">
        <v>158</v>
      </c>
      <c r="S3834" t="str">
        <f t="shared" si="51"/>
        <v>42193Check 1125</v>
      </c>
    </row>
    <row r="3835" spans="1:19" hidden="1">
      <c r="A3835" s="12">
        <v>42194</v>
      </c>
      <c r="B3835" t="s">
        <v>2337</v>
      </c>
      <c r="C3835" s="1">
        <v>1000</v>
      </c>
      <c r="D3835" s="1">
        <v>1000.06</v>
      </c>
      <c r="E3835" s="42">
        <v>-1000</v>
      </c>
      <c r="F3835" s="77" t="s">
        <v>18</v>
      </c>
      <c r="G3835" s="77" t="s">
        <v>158</v>
      </c>
      <c r="H3835" s="77" t="s">
        <v>20</v>
      </c>
      <c r="I3835" s="13">
        <v>7</v>
      </c>
      <c r="J3835" s="14">
        <v>2015</v>
      </c>
      <c r="K3835" s="78" t="s">
        <v>58</v>
      </c>
      <c r="L3835" s="79" t="s">
        <v>59</v>
      </c>
      <c r="M3835" s="79" t="s">
        <v>23</v>
      </c>
      <c r="N3835" s="15" t="s">
        <v>20</v>
      </c>
      <c r="O3835" s="15" t="s">
        <v>24</v>
      </c>
      <c r="P3835" s="80" t="s">
        <v>168</v>
      </c>
      <c r="Q3835" s="80" t="s">
        <v>158</v>
      </c>
      <c r="S3835" t="str">
        <f t="shared" si="51"/>
        <v>42194Online Banking transfer from CHK 9319 Confirmation# 3946740923</v>
      </c>
    </row>
    <row r="3836" spans="1:19" hidden="1">
      <c r="A3836" s="12">
        <v>42194</v>
      </c>
      <c r="B3836" t="s">
        <v>74</v>
      </c>
      <c r="C3836" s="1">
        <v>-360</v>
      </c>
      <c r="D3836" s="1">
        <v>640.05999999999995</v>
      </c>
      <c r="E3836" s="42">
        <v>360</v>
      </c>
      <c r="F3836" s="77" t="s">
        <v>30</v>
      </c>
      <c r="G3836" s="77" t="s">
        <v>158</v>
      </c>
      <c r="H3836" s="77" t="s">
        <v>20</v>
      </c>
      <c r="I3836" s="13">
        <v>7</v>
      </c>
      <c r="J3836" s="14">
        <v>2015</v>
      </c>
      <c r="K3836" s="78" t="s">
        <v>34</v>
      </c>
      <c r="L3836" s="79" t="s">
        <v>2338</v>
      </c>
      <c r="M3836" s="79" t="s">
        <v>299</v>
      </c>
      <c r="N3836" s="15" t="s">
        <v>28</v>
      </c>
      <c r="O3836" s="15" t="s">
        <v>29</v>
      </c>
      <c r="P3836" s="80" t="s">
        <v>178</v>
      </c>
      <c r="Q3836" s="80" t="s">
        <v>158</v>
      </c>
      <c r="S3836" t="str">
        <f t="shared" si="51"/>
        <v>42194Check 1118</v>
      </c>
    </row>
    <row r="3837" spans="1:19" hidden="1">
      <c r="A3837" s="12">
        <v>42194</v>
      </c>
      <c r="B3837" t="s">
        <v>109</v>
      </c>
      <c r="C3837" s="1">
        <v>-328.41</v>
      </c>
      <c r="D3837" s="1">
        <v>311.64999999999998</v>
      </c>
      <c r="E3837" s="42">
        <v>328.41</v>
      </c>
      <c r="F3837" s="77" t="s">
        <v>30</v>
      </c>
      <c r="G3837" s="77" t="s">
        <v>158</v>
      </c>
      <c r="H3837" s="77" t="s">
        <v>20</v>
      </c>
      <c r="I3837" s="13">
        <v>7</v>
      </c>
      <c r="J3837" s="14">
        <v>2015</v>
      </c>
      <c r="K3837" s="78" t="s">
        <v>70</v>
      </c>
      <c r="L3837" s="79" t="s">
        <v>177</v>
      </c>
      <c r="M3837" s="79" t="s">
        <v>299</v>
      </c>
      <c r="N3837" s="15" t="s">
        <v>28</v>
      </c>
      <c r="O3837" s="15" t="s">
        <v>29</v>
      </c>
      <c r="P3837" s="80" t="s">
        <v>178</v>
      </c>
      <c r="Q3837" s="80" t="s">
        <v>158</v>
      </c>
      <c r="S3837" t="str">
        <f t="shared" si="51"/>
        <v>42194Check 1126</v>
      </c>
    </row>
    <row r="3838" spans="1:19" hidden="1">
      <c r="A3838" s="12">
        <v>42194</v>
      </c>
      <c r="B3838" t="s">
        <v>114</v>
      </c>
      <c r="C3838" s="1">
        <v>-393.27</v>
      </c>
      <c r="D3838" s="1">
        <v>-81.62</v>
      </c>
      <c r="E3838" s="42">
        <v>393.27</v>
      </c>
      <c r="F3838" s="77" t="s">
        <v>30</v>
      </c>
      <c r="G3838" s="77" t="s">
        <v>158</v>
      </c>
      <c r="H3838" s="77" t="s">
        <v>20</v>
      </c>
      <c r="I3838" s="13">
        <v>7</v>
      </c>
      <c r="J3838" s="14">
        <v>2015</v>
      </c>
      <c r="K3838" s="78" t="s">
        <v>197</v>
      </c>
      <c r="L3838" s="79" t="s">
        <v>614</v>
      </c>
      <c r="M3838" s="79" t="s">
        <v>281</v>
      </c>
      <c r="N3838" s="15" t="s">
        <v>28</v>
      </c>
      <c r="O3838" s="15" t="s">
        <v>29</v>
      </c>
      <c r="P3838" s="80" t="s">
        <v>178</v>
      </c>
      <c r="Q3838" s="80" t="s">
        <v>158</v>
      </c>
      <c r="S3838" t="str">
        <f t="shared" si="51"/>
        <v>42194Check 1127</v>
      </c>
    </row>
    <row r="3839" spans="1:19" hidden="1">
      <c r="A3839" s="12">
        <v>42194</v>
      </c>
      <c r="B3839" t="s">
        <v>2339</v>
      </c>
      <c r="C3839" s="1">
        <v>-35</v>
      </c>
      <c r="D3839" s="1">
        <v>-116.62</v>
      </c>
      <c r="E3839" s="42">
        <v>35</v>
      </c>
      <c r="F3839" s="77" t="s">
        <v>30</v>
      </c>
      <c r="G3839" s="77" t="s">
        <v>158</v>
      </c>
      <c r="H3839" s="77" t="s">
        <v>20</v>
      </c>
      <c r="I3839" s="13">
        <v>7</v>
      </c>
      <c r="J3839" s="14">
        <v>2015</v>
      </c>
      <c r="K3839" s="78" t="s">
        <v>53</v>
      </c>
      <c r="L3839" s="79" t="s">
        <v>52</v>
      </c>
      <c r="M3839" s="79" t="s">
        <v>23</v>
      </c>
      <c r="N3839" s="15" t="s">
        <v>28</v>
      </c>
      <c r="O3839" s="15" t="s">
        <v>29</v>
      </c>
      <c r="P3839" s="80" t="s">
        <v>178</v>
      </c>
      <c r="Q3839" s="80" t="s">
        <v>158</v>
      </c>
      <c r="S3839" t="str">
        <f t="shared" si="51"/>
        <v>42194OVERDRAFT ITEM FEE FOR ACTIVITY OF 07-09 CHECK #0000001127 POSTING DATE 07-09-15 POSTING SEQ 00005</v>
      </c>
    </row>
    <row r="3840" spans="1:19" hidden="1">
      <c r="A3840" s="12">
        <v>42195</v>
      </c>
      <c r="B3840" t="s">
        <v>2340</v>
      </c>
      <c r="C3840" s="1">
        <v>150</v>
      </c>
      <c r="D3840" s="1">
        <v>33.380000000000003</v>
      </c>
      <c r="E3840" s="42">
        <v>-150</v>
      </c>
      <c r="F3840" s="77" t="s">
        <v>18</v>
      </c>
      <c r="G3840" s="77" t="s">
        <v>158</v>
      </c>
      <c r="H3840" s="77" t="s">
        <v>20</v>
      </c>
      <c r="I3840" s="13">
        <v>7</v>
      </c>
      <c r="J3840" s="14">
        <v>2015</v>
      </c>
      <c r="K3840" s="78" t="s">
        <v>58</v>
      </c>
      <c r="L3840" s="79" t="s">
        <v>59</v>
      </c>
      <c r="M3840" s="79" t="s">
        <v>23</v>
      </c>
      <c r="N3840" s="15" t="s">
        <v>20</v>
      </c>
      <c r="O3840" s="15" t="s">
        <v>24</v>
      </c>
      <c r="P3840" s="80" t="s">
        <v>168</v>
      </c>
      <c r="Q3840" s="80" t="s">
        <v>158</v>
      </c>
      <c r="S3840" t="str">
        <f t="shared" si="51"/>
        <v>42195Online Banking transfer from CHK 9319 Confirmation# 1454776281</v>
      </c>
    </row>
    <row r="3841" spans="1:19" hidden="1">
      <c r="A3841" s="12">
        <v>42198</v>
      </c>
      <c r="B3841" t="s">
        <v>2341</v>
      </c>
      <c r="C3841" s="1">
        <v>1000</v>
      </c>
      <c r="D3841" s="1">
        <v>1033.3800000000001</v>
      </c>
      <c r="E3841" s="42">
        <v>-1000</v>
      </c>
      <c r="F3841" s="77" t="s">
        <v>18</v>
      </c>
      <c r="G3841" s="77" t="s">
        <v>158</v>
      </c>
      <c r="H3841" s="77" t="s">
        <v>20</v>
      </c>
      <c r="I3841" s="13">
        <v>7</v>
      </c>
      <c r="J3841" s="14">
        <v>2015</v>
      </c>
      <c r="K3841" s="78" t="s">
        <v>58</v>
      </c>
      <c r="L3841" s="79" t="s">
        <v>59</v>
      </c>
      <c r="M3841" s="79" t="s">
        <v>23</v>
      </c>
      <c r="N3841" s="15" t="s">
        <v>20</v>
      </c>
      <c r="O3841" s="15" t="s">
        <v>24</v>
      </c>
      <c r="P3841" s="80" t="s">
        <v>168</v>
      </c>
      <c r="Q3841" s="80" t="s">
        <v>158</v>
      </c>
      <c r="S3841" t="str">
        <f t="shared" si="51"/>
        <v>42198Online Banking transfer from CHK 9319 Confirmation# 1481954190</v>
      </c>
    </row>
    <row r="3842" spans="1:19" hidden="1">
      <c r="A3842" s="12">
        <v>42201</v>
      </c>
      <c r="B3842" t="s">
        <v>121</v>
      </c>
      <c r="C3842" s="1">
        <v>-150</v>
      </c>
      <c r="D3842" s="1">
        <v>883.38</v>
      </c>
      <c r="E3842" s="42">
        <v>150</v>
      </c>
      <c r="F3842" s="77" t="s">
        <v>30</v>
      </c>
      <c r="G3842" s="77" t="s">
        <v>158</v>
      </c>
      <c r="H3842" s="77" t="s">
        <v>20</v>
      </c>
      <c r="I3842" s="13">
        <v>7</v>
      </c>
      <c r="J3842" s="14">
        <v>2015</v>
      </c>
      <c r="K3842" s="78" t="s">
        <v>202</v>
      </c>
      <c r="L3842" s="79" t="s">
        <v>203</v>
      </c>
      <c r="M3842" s="79" t="s">
        <v>296</v>
      </c>
      <c r="N3842" s="15" t="s">
        <v>28</v>
      </c>
      <c r="O3842" s="15" t="s">
        <v>29</v>
      </c>
      <c r="P3842" s="80" t="s">
        <v>178</v>
      </c>
      <c r="Q3842" s="80" t="s">
        <v>158</v>
      </c>
      <c r="S3842" t="str">
        <f t="shared" si="51"/>
        <v>42201Check 1130</v>
      </c>
    </row>
    <row r="3843" spans="1:19" hidden="1">
      <c r="A3843" s="12">
        <v>42202</v>
      </c>
      <c r="B3843" t="s">
        <v>249</v>
      </c>
      <c r="C3843" s="1">
        <v>-200</v>
      </c>
      <c r="D3843" s="1">
        <v>683.38</v>
      </c>
      <c r="E3843" s="42">
        <v>200</v>
      </c>
      <c r="F3843" s="77" t="s">
        <v>30</v>
      </c>
      <c r="G3843" s="77" t="s">
        <v>158</v>
      </c>
      <c r="H3843" s="77" t="s">
        <v>20</v>
      </c>
      <c r="I3843" s="13">
        <v>7</v>
      </c>
      <c r="J3843" s="14">
        <v>2015</v>
      </c>
      <c r="K3843" s="78" t="s">
        <v>509</v>
      </c>
      <c r="L3843" s="79" t="s">
        <v>2342</v>
      </c>
      <c r="M3843" s="79" t="s">
        <v>23</v>
      </c>
      <c r="N3843" s="15" t="s">
        <v>28</v>
      </c>
      <c r="O3843" s="15" t="s">
        <v>29</v>
      </c>
      <c r="P3843" s="80" t="s">
        <v>178</v>
      </c>
      <c r="Q3843" s="80" t="s">
        <v>158</v>
      </c>
      <c r="S3843" t="str">
        <f t="shared" si="51"/>
        <v>42202Check 1128</v>
      </c>
    </row>
    <row r="3844" spans="1:19" hidden="1">
      <c r="A3844" s="12">
        <v>42206</v>
      </c>
      <c r="B3844" t="s">
        <v>2343</v>
      </c>
      <c r="C3844" s="1">
        <v>400</v>
      </c>
      <c r="D3844" s="1">
        <v>1083.3800000000001</v>
      </c>
      <c r="E3844" s="42">
        <v>-400</v>
      </c>
      <c r="F3844" s="77" t="s">
        <v>18</v>
      </c>
      <c r="G3844" s="77" t="s">
        <v>158</v>
      </c>
      <c r="H3844" s="77" t="s">
        <v>20</v>
      </c>
      <c r="I3844" s="13">
        <v>7</v>
      </c>
      <c r="J3844" s="14">
        <v>2015</v>
      </c>
      <c r="K3844" s="78" t="s">
        <v>58</v>
      </c>
      <c r="L3844" s="79" t="s">
        <v>59</v>
      </c>
      <c r="M3844" s="79" t="s">
        <v>23</v>
      </c>
      <c r="N3844" s="15" t="s">
        <v>20</v>
      </c>
      <c r="O3844" s="15" t="s">
        <v>24</v>
      </c>
      <c r="P3844" s="80" t="s">
        <v>168</v>
      </c>
      <c r="Q3844" s="80" t="s">
        <v>158</v>
      </c>
      <c r="S3844" t="str">
        <f t="shared" si="51"/>
        <v>42206Online Banking transfer from CHK 9319 Confirmation# 0650109351</v>
      </c>
    </row>
    <row r="3845" spans="1:19" hidden="1">
      <c r="A3845" s="12">
        <v>42207</v>
      </c>
      <c r="B3845" t="s">
        <v>127</v>
      </c>
      <c r="C3845" s="1">
        <v>-184.03</v>
      </c>
      <c r="D3845" s="1">
        <v>899.35</v>
      </c>
      <c r="E3845" s="42">
        <v>184.03</v>
      </c>
      <c r="F3845" s="77" t="s">
        <v>30</v>
      </c>
      <c r="G3845" s="77" t="s">
        <v>158</v>
      </c>
      <c r="H3845" s="77" t="s">
        <v>20</v>
      </c>
      <c r="I3845" s="13">
        <v>7</v>
      </c>
      <c r="J3845" s="14">
        <v>2015</v>
      </c>
      <c r="K3845" s="78" t="s">
        <v>75</v>
      </c>
      <c r="L3845" s="79" t="s">
        <v>76</v>
      </c>
      <c r="M3845" s="79" t="s">
        <v>299</v>
      </c>
      <c r="N3845" s="15" t="s">
        <v>28</v>
      </c>
      <c r="O3845" s="15" t="s">
        <v>29</v>
      </c>
      <c r="P3845" s="80" t="s">
        <v>178</v>
      </c>
      <c r="Q3845" s="80" t="s">
        <v>158</v>
      </c>
      <c r="S3845" t="str">
        <f t="shared" si="51"/>
        <v>42207Check 1132</v>
      </c>
    </row>
    <row r="3846" spans="1:19" hidden="1">
      <c r="A3846" s="12">
        <v>42207</v>
      </c>
      <c r="B3846" t="s">
        <v>131</v>
      </c>
      <c r="C3846" s="1">
        <v>-184.03</v>
      </c>
      <c r="D3846" s="1">
        <v>715.32</v>
      </c>
      <c r="E3846" s="42">
        <v>184.03</v>
      </c>
      <c r="F3846" s="77" t="s">
        <v>30</v>
      </c>
      <c r="G3846" s="77" t="s">
        <v>158</v>
      </c>
      <c r="H3846" s="77" t="s">
        <v>20</v>
      </c>
      <c r="I3846" s="13">
        <v>7</v>
      </c>
      <c r="J3846" s="14">
        <v>2015</v>
      </c>
      <c r="K3846" s="78" t="s">
        <v>75</v>
      </c>
      <c r="L3846" s="79" t="s">
        <v>76</v>
      </c>
      <c r="M3846" s="79" t="s">
        <v>299</v>
      </c>
      <c r="N3846" s="15" t="s">
        <v>28</v>
      </c>
      <c r="O3846" s="15" t="s">
        <v>29</v>
      </c>
      <c r="P3846" s="80" t="s">
        <v>178</v>
      </c>
      <c r="Q3846" s="80" t="s">
        <v>158</v>
      </c>
      <c r="S3846" t="str">
        <f t="shared" si="51"/>
        <v>42207Check 1133</v>
      </c>
    </row>
    <row r="3847" spans="1:19" hidden="1">
      <c r="A3847" s="12">
        <v>42208</v>
      </c>
      <c r="B3847" t="s">
        <v>2344</v>
      </c>
      <c r="C3847" s="1">
        <v>600</v>
      </c>
      <c r="D3847" s="1">
        <v>1315.32</v>
      </c>
      <c r="E3847" s="42">
        <v>-600</v>
      </c>
      <c r="F3847" s="77" t="s">
        <v>18</v>
      </c>
      <c r="G3847" s="77" t="s">
        <v>158</v>
      </c>
      <c r="H3847" s="77" t="s">
        <v>20</v>
      </c>
      <c r="I3847" s="13">
        <v>7</v>
      </c>
      <c r="J3847" s="14">
        <v>2015</v>
      </c>
      <c r="K3847" s="78" t="s">
        <v>58</v>
      </c>
      <c r="L3847" s="79" t="s">
        <v>59</v>
      </c>
      <c r="M3847" s="79" t="s">
        <v>23</v>
      </c>
      <c r="N3847" s="15" t="s">
        <v>20</v>
      </c>
      <c r="O3847" s="15" t="s">
        <v>24</v>
      </c>
      <c r="P3847" s="80" t="s">
        <v>168</v>
      </c>
      <c r="Q3847" s="80" t="s">
        <v>158</v>
      </c>
      <c r="S3847" t="str">
        <f t="shared" si="51"/>
        <v>42208Online Banking transfer from CHK 9319 Confirmation# 0669564711</v>
      </c>
    </row>
    <row r="3848" spans="1:19" hidden="1">
      <c r="A3848" s="12">
        <v>42208</v>
      </c>
      <c r="B3848" t="s">
        <v>2345</v>
      </c>
      <c r="C3848" s="1">
        <v>200</v>
      </c>
      <c r="D3848" s="1">
        <v>1515.32</v>
      </c>
      <c r="E3848" s="42">
        <v>-200</v>
      </c>
      <c r="F3848" s="77" t="s">
        <v>18</v>
      </c>
      <c r="G3848" s="77" t="s">
        <v>158</v>
      </c>
      <c r="H3848" s="77" t="s">
        <v>20</v>
      </c>
      <c r="I3848" s="13">
        <v>7</v>
      </c>
      <c r="J3848" s="14">
        <v>2015</v>
      </c>
      <c r="K3848" s="78" t="s">
        <v>58</v>
      </c>
      <c r="L3848" s="79" t="s">
        <v>59</v>
      </c>
      <c r="M3848" s="79" t="s">
        <v>23</v>
      </c>
      <c r="N3848" s="15" t="s">
        <v>20</v>
      </c>
      <c r="O3848" s="15" t="s">
        <v>24</v>
      </c>
      <c r="P3848" s="80" t="s">
        <v>168</v>
      </c>
      <c r="Q3848" s="80" t="s">
        <v>158</v>
      </c>
      <c r="S3848" t="str">
        <f t="shared" si="51"/>
        <v>42208Online Banking transfer from CHK 9319 Confirmation# 2969567093</v>
      </c>
    </row>
    <row r="3849" spans="1:19" hidden="1">
      <c r="A3849" s="12">
        <v>42212</v>
      </c>
      <c r="B3849" t="s">
        <v>2346</v>
      </c>
      <c r="C3849" s="1">
        <v>-360</v>
      </c>
      <c r="D3849" s="1">
        <v>1155.32</v>
      </c>
      <c r="E3849" s="42">
        <v>360</v>
      </c>
      <c r="F3849" s="77" t="s">
        <v>30</v>
      </c>
      <c r="G3849" s="77" t="s">
        <v>158</v>
      </c>
      <c r="H3849" s="77" t="s">
        <v>20</v>
      </c>
      <c r="I3849" s="13">
        <v>7</v>
      </c>
      <c r="J3849" s="14">
        <v>2015</v>
      </c>
      <c r="K3849" s="78" t="s">
        <v>86</v>
      </c>
      <c r="L3849" s="79" t="s">
        <v>215</v>
      </c>
      <c r="M3849" s="79" t="s">
        <v>23</v>
      </c>
      <c r="N3849" s="15" t="s">
        <v>28</v>
      </c>
      <c r="O3849" s="15" t="s">
        <v>29</v>
      </c>
      <c r="P3849" s="80" t="s">
        <v>178</v>
      </c>
      <c r="Q3849" s="80" t="s">
        <v>158</v>
      </c>
      <c r="S3849" t="str">
        <f t="shared" si="51"/>
        <v>42212BKOFAMERICA ATM 07/26 #000007976 WITHDRWL HILDEBRAND SAN ANTONIO TX CKCD 5348750000735209</v>
      </c>
    </row>
    <row r="3850" spans="1:19" hidden="1">
      <c r="A3850" s="12">
        <v>42212</v>
      </c>
      <c r="B3850" t="s">
        <v>129</v>
      </c>
      <c r="C3850" s="1">
        <v>-50</v>
      </c>
      <c r="D3850" s="1">
        <v>1105.32</v>
      </c>
      <c r="E3850" s="42">
        <v>50</v>
      </c>
      <c r="F3850" s="77" t="s">
        <v>30</v>
      </c>
      <c r="G3850" s="77" t="s">
        <v>158</v>
      </c>
      <c r="H3850" s="77" t="s">
        <v>20</v>
      </c>
      <c r="I3850" s="13">
        <v>7</v>
      </c>
      <c r="J3850" s="14">
        <v>2015</v>
      </c>
      <c r="K3850" s="78" t="s">
        <v>34</v>
      </c>
      <c r="L3850" s="79" t="s">
        <v>52</v>
      </c>
      <c r="M3850" s="79" t="s">
        <v>299</v>
      </c>
      <c r="N3850" s="15" t="s">
        <v>28</v>
      </c>
      <c r="O3850" s="15" t="s">
        <v>29</v>
      </c>
      <c r="P3850" s="80" t="s">
        <v>178</v>
      </c>
      <c r="Q3850" s="80" t="s">
        <v>158</v>
      </c>
      <c r="S3850" t="str">
        <f t="shared" si="51"/>
        <v>42212Check 1131</v>
      </c>
    </row>
    <row r="3851" spans="1:19" hidden="1">
      <c r="A3851" s="12">
        <v>42214</v>
      </c>
      <c r="B3851" t="s">
        <v>130</v>
      </c>
      <c r="C3851" s="1">
        <v>-1000</v>
      </c>
      <c r="D3851" s="1">
        <v>105.32</v>
      </c>
      <c r="E3851" s="42">
        <v>1000</v>
      </c>
      <c r="F3851" s="77" t="s">
        <v>30</v>
      </c>
      <c r="G3851" s="77" t="s">
        <v>158</v>
      </c>
      <c r="H3851" s="77" t="s">
        <v>20</v>
      </c>
      <c r="I3851" s="13">
        <v>7</v>
      </c>
      <c r="J3851" s="14">
        <v>2015</v>
      </c>
      <c r="K3851" s="78" t="s">
        <v>92</v>
      </c>
      <c r="L3851" s="79" t="s">
        <v>93</v>
      </c>
      <c r="M3851" s="79" t="s">
        <v>299</v>
      </c>
      <c r="N3851" s="15" t="s">
        <v>28</v>
      </c>
      <c r="O3851" s="15" t="s">
        <v>29</v>
      </c>
      <c r="P3851" s="80" t="s">
        <v>178</v>
      </c>
      <c r="Q3851" s="80" t="s">
        <v>158</v>
      </c>
      <c r="S3851" t="str">
        <f t="shared" si="51"/>
        <v>42214Check 1134</v>
      </c>
    </row>
    <row r="3852" spans="1:19" hidden="1">
      <c r="A3852" s="12">
        <v>42219</v>
      </c>
      <c r="B3852" t="s">
        <v>2347</v>
      </c>
      <c r="C3852" s="1">
        <v>500</v>
      </c>
      <c r="D3852" s="1">
        <v>605.32000000000005</v>
      </c>
      <c r="E3852" s="42">
        <v>-500</v>
      </c>
      <c r="F3852" s="77" t="s">
        <v>18</v>
      </c>
      <c r="G3852" s="77" t="s">
        <v>158</v>
      </c>
      <c r="H3852" s="77" t="s">
        <v>20</v>
      </c>
      <c r="I3852" s="13">
        <v>8</v>
      </c>
      <c r="J3852" s="14">
        <v>2015</v>
      </c>
      <c r="K3852" s="78" t="s">
        <v>58</v>
      </c>
      <c r="L3852" s="79" t="s">
        <v>59</v>
      </c>
      <c r="M3852" s="79" t="s">
        <v>23</v>
      </c>
      <c r="N3852" s="15" t="s">
        <v>20</v>
      </c>
      <c r="O3852" s="15" t="s">
        <v>24</v>
      </c>
      <c r="P3852" s="80" t="s">
        <v>168</v>
      </c>
      <c r="Q3852" s="80" t="s">
        <v>158</v>
      </c>
      <c r="S3852" t="str">
        <f t="shared" si="51"/>
        <v>42219Online Banking transfer from CHK 9319 Confirmation# 0561332938</v>
      </c>
    </row>
    <row r="3853" spans="1:19" hidden="1">
      <c r="A3853" s="12">
        <v>42219</v>
      </c>
      <c r="B3853" t="s">
        <v>2348</v>
      </c>
      <c r="C3853" s="1">
        <v>350</v>
      </c>
      <c r="D3853" s="1">
        <v>955.32</v>
      </c>
      <c r="E3853" s="42">
        <v>-350</v>
      </c>
      <c r="F3853" s="77" t="s">
        <v>18</v>
      </c>
      <c r="G3853" s="77" t="s">
        <v>158</v>
      </c>
      <c r="H3853" s="77" t="s">
        <v>20</v>
      </c>
      <c r="I3853" s="13">
        <v>8</v>
      </c>
      <c r="J3853" s="14">
        <v>2015</v>
      </c>
      <c r="K3853" s="78" t="s">
        <v>58</v>
      </c>
      <c r="L3853" s="79" t="s">
        <v>59</v>
      </c>
      <c r="M3853" s="79" t="s">
        <v>23</v>
      </c>
      <c r="N3853" s="15" t="s">
        <v>20</v>
      </c>
      <c r="O3853" s="15" t="s">
        <v>24</v>
      </c>
      <c r="P3853" s="80" t="s">
        <v>168</v>
      </c>
      <c r="Q3853" s="80" t="s">
        <v>158</v>
      </c>
      <c r="S3853" t="str">
        <f t="shared" si="51"/>
        <v>42219Online Banking transfer from CHK 9319 Confirmation# 1451881132</v>
      </c>
    </row>
    <row r="3854" spans="1:19" hidden="1">
      <c r="A3854" s="12">
        <v>42219</v>
      </c>
      <c r="B3854" t="s">
        <v>91</v>
      </c>
      <c r="C3854" s="1">
        <v>-440</v>
      </c>
      <c r="D3854" s="1">
        <v>515.32000000000005</v>
      </c>
      <c r="E3854" s="42">
        <v>440</v>
      </c>
      <c r="F3854" s="77" t="s">
        <v>30</v>
      </c>
      <c r="G3854" s="77" t="s">
        <v>158</v>
      </c>
      <c r="H3854" s="77" t="s">
        <v>20</v>
      </c>
      <c r="I3854" s="13">
        <v>8</v>
      </c>
      <c r="J3854" s="14">
        <v>2015</v>
      </c>
      <c r="K3854" s="78" t="s">
        <v>34</v>
      </c>
      <c r="L3854" s="79" t="s">
        <v>2338</v>
      </c>
      <c r="M3854" s="79" t="s">
        <v>299</v>
      </c>
      <c r="N3854" s="15" t="s">
        <v>28</v>
      </c>
      <c r="O3854" s="15" t="s">
        <v>29</v>
      </c>
      <c r="P3854" s="80" t="s">
        <v>178</v>
      </c>
      <c r="Q3854" s="80" t="s">
        <v>158</v>
      </c>
      <c r="S3854" t="str">
        <f t="shared" si="51"/>
        <v>42219Check 1119</v>
      </c>
    </row>
    <row r="3855" spans="1:19" hidden="1">
      <c r="A3855" s="12">
        <v>42219</v>
      </c>
      <c r="B3855" t="s">
        <v>160</v>
      </c>
      <c r="C3855" s="1">
        <v>-16</v>
      </c>
      <c r="D3855" s="1">
        <v>499.32</v>
      </c>
      <c r="E3855" s="42">
        <v>16</v>
      </c>
      <c r="F3855" s="77" t="s">
        <v>30</v>
      </c>
      <c r="G3855" s="77" t="s">
        <v>158</v>
      </c>
      <c r="H3855" s="77" t="s">
        <v>20</v>
      </c>
      <c r="I3855" s="13">
        <v>8</v>
      </c>
      <c r="J3855" s="14">
        <v>2015</v>
      </c>
      <c r="K3855" s="78" t="s">
        <v>53</v>
      </c>
      <c r="L3855" s="79" t="s">
        <v>52</v>
      </c>
      <c r="M3855" s="79" t="s">
        <v>23</v>
      </c>
      <c r="N3855" s="15" t="s">
        <v>28</v>
      </c>
      <c r="O3855" s="15" t="s">
        <v>29</v>
      </c>
      <c r="P3855" s="80" t="s">
        <v>178</v>
      </c>
      <c r="Q3855" s="80" t="s">
        <v>158</v>
      </c>
      <c r="S3855" t="str">
        <f t="shared" si="51"/>
        <v>42219Monthly Fee for Business Fundamentals</v>
      </c>
    </row>
    <row r="3856" spans="1:19" hidden="1">
      <c r="A3856" s="12">
        <v>42222</v>
      </c>
      <c r="B3856" t="s">
        <v>2349</v>
      </c>
      <c r="C3856" s="1">
        <v>1000</v>
      </c>
      <c r="D3856" s="1">
        <v>1499.32</v>
      </c>
      <c r="E3856" s="42">
        <v>-1000</v>
      </c>
      <c r="F3856" s="77" t="s">
        <v>18</v>
      </c>
      <c r="G3856" s="77" t="s">
        <v>158</v>
      </c>
      <c r="H3856" s="77" t="s">
        <v>20</v>
      </c>
      <c r="I3856" s="13">
        <v>8</v>
      </c>
      <c r="J3856" s="14">
        <v>2015</v>
      </c>
      <c r="K3856" s="78" t="s">
        <v>58</v>
      </c>
      <c r="L3856" s="79" t="s">
        <v>59</v>
      </c>
      <c r="M3856" s="79" t="s">
        <v>23</v>
      </c>
      <c r="N3856" s="15" t="s">
        <v>20</v>
      </c>
      <c r="O3856" s="15" t="s">
        <v>24</v>
      </c>
      <c r="P3856" s="80" t="s">
        <v>168</v>
      </c>
      <c r="Q3856" s="80" t="s">
        <v>158</v>
      </c>
      <c r="S3856" t="str">
        <f t="shared" si="51"/>
        <v>42222Online Banking transfer from CHK 9319 Confirmation# 1489446349</v>
      </c>
    </row>
    <row r="3857" spans="1:19" hidden="1">
      <c r="A3857" s="12">
        <v>42222</v>
      </c>
      <c r="B3857" t="s">
        <v>66</v>
      </c>
      <c r="C3857" s="1">
        <v>-1289.81</v>
      </c>
      <c r="D3857" s="1">
        <v>209.51</v>
      </c>
      <c r="E3857" s="42">
        <v>1289.81</v>
      </c>
      <c r="F3857" s="77" t="s">
        <v>30</v>
      </c>
      <c r="G3857" s="77" t="s">
        <v>158</v>
      </c>
      <c r="H3857" s="77" t="s">
        <v>20</v>
      </c>
      <c r="I3857" s="13">
        <v>8</v>
      </c>
      <c r="J3857" s="14">
        <v>2015</v>
      </c>
      <c r="K3857" s="78" t="s">
        <v>175</v>
      </c>
      <c r="L3857" s="79" t="s">
        <v>117</v>
      </c>
      <c r="M3857" s="79" t="s">
        <v>296</v>
      </c>
      <c r="N3857" s="15" t="s">
        <v>28</v>
      </c>
      <c r="O3857" s="15" t="s">
        <v>29</v>
      </c>
      <c r="P3857" s="80" t="s">
        <v>178</v>
      </c>
      <c r="Q3857" s="80" t="s">
        <v>158</v>
      </c>
      <c r="S3857" t="str">
        <f t="shared" si="51"/>
        <v>42222Check 1120</v>
      </c>
    </row>
    <row r="3858" spans="1:19" hidden="1">
      <c r="A3858" s="12">
        <v>42226</v>
      </c>
      <c r="B3858" t="s">
        <v>2350</v>
      </c>
      <c r="C3858" s="1">
        <v>-184</v>
      </c>
      <c r="D3858" s="1">
        <v>25.51</v>
      </c>
      <c r="E3858" s="42">
        <v>184</v>
      </c>
      <c r="F3858" s="77" t="s">
        <v>30</v>
      </c>
      <c r="G3858" s="77" t="s">
        <v>158</v>
      </c>
      <c r="H3858" s="77" t="s">
        <v>20</v>
      </c>
      <c r="I3858" s="13">
        <v>8</v>
      </c>
      <c r="J3858" s="14">
        <v>2015</v>
      </c>
      <c r="K3858" s="78" t="s">
        <v>58</v>
      </c>
      <c r="L3858" s="79" t="s">
        <v>59</v>
      </c>
      <c r="M3858" s="79" t="s">
        <v>23</v>
      </c>
      <c r="N3858" s="15" t="s">
        <v>20</v>
      </c>
      <c r="O3858" s="15" t="s">
        <v>24</v>
      </c>
      <c r="P3858" s="80" t="s">
        <v>169</v>
      </c>
      <c r="Q3858" s="80" t="s">
        <v>158</v>
      </c>
      <c r="S3858" t="str">
        <f t="shared" si="51"/>
        <v>42226Online Banking transfer to CHK 9319 Confirmation# 3722466444</v>
      </c>
    </row>
    <row r="3859" spans="1:19" hidden="1">
      <c r="A3859" s="12">
        <v>42227</v>
      </c>
      <c r="B3859" t="s">
        <v>134</v>
      </c>
      <c r="C3859" s="1">
        <v>-418.4</v>
      </c>
      <c r="D3859" s="1">
        <v>-392.89</v>
      </c>
      <c r="E3859" s="42">
        <v>418.4</v>
      </c>
      <c r="F3859" s="77" t="s">
        <v>30</v>
      </c>
      <c r="G3859" s="77" t="s">
        <v>158</v>
      </c>
      <c r="H3859" s="77" t="s">
        <v>20</v>
      </c>
      <c r="I3859" s="13">
        <v>8</v>
      </c>
      <c r="J3859" s="14">
        <v>2015</v>
      </c>
      <c r="K3859" s="78" t="s">
        <v>70</v>
      </c>
      <c r="L3859" s="79" t="s">
        <v>71</v>
      </c>
      <c r="M3859" s="79" t="s">
        <v>299</v>
      </c>
      <c r="N3859" s="15" t="s">
        <v>28</v>
      </c>
      <c r="O3859" s="15" t="s">
        <v>29</v>
      </c>
      <c r="P3859" s="80" t="s">
        <v>178</v>
      </c>
      <c r="Q3859" s="80" t="s">
        <v>158</v>
      </c>
      <c r="S3859" t="str">
        <f t="shared" si="51"/>
        <v>42227Check 1135</v>
      </c>
    </row>
    <row r="3860" spans="1:19" hidden="1">
      <c r="A3860" s="12">
        <v>42227</v>
      </c>
      <c r="B3860" t="s">
        <v>2351</v>
      </c>
      <c r="C3860" s="1">
        <v>-35</v>
      </c>
      <c r="D3860" s="1">
        <v>-427.89</v>
      </c>
      <c r="E3860" s="42">
        <v>35</v>
      </c>
      <c r="F3860" s="77" t="s">
        <v>30</v>
      </c>
      <c r="G3860" s="77" t="s">
        <v>158</v>
      </c>
      <c r="H3860" s="77" t="s">
        <v>20</v>
      </c>
      <c r="I3860" s="13">
        <v>8</v>
      </c>
      <c r="J3860" s="14">
        <v>2015</v>
      </c>
      <c r="K3860" s="78" t="s">
        <v>53</v>
      </c>
      <c r="L3860" s="79" t="s">
        <v>52</v>
      </c>
      <c r="M3860" s="79" t="s">
        <v>23</v>
      </c>
      <c r="N3860" s="15" t="s">
        <v>28</v>
      </c>
      <c r="O3860" s="15" t="s">
        <v>29</v>
      </c>
      <c r="P3860" s="80" t="s">
        <v>178</v>
      </c>
      <c r="Q3860" s="80" t="s">
        <v>158</v>
      </c>
      <c r="S3860" t="str">
        <f t="shared" si="51"/>
        <v>42227OVERDRAFT ITEM FEE FOR ACTIVITY OF 08-11 CHECK #0000001135 POSTING DATE 08-11-15 POSTING SEQ 00001</v>
      </c>
    </row>
    <row r="3861" spans="1:19" hidden="1">
      <c r="A3861" s="12">
        <v>42228</v>
      </c>
      <c r="B3861" t="s">
        <v>2352</v>
      </c>
      <c r="C3861" s="1">
        <v>450</v>
      </c>
      <c r="D3861" s="1">
        <v>22.11</v>
      </c>
      <c r="E3861" s="42">
        <v>-450</v>
      </c>
      <c r="F3861" s="77" t="s">
        <v>18</v>
      </c>
      <c r="G3861" s="77" t="s">
        <v>158</v>
      </c>
      <c r="H3861" s="77" t="s">
        <v>20</v>
      </c>
      <c r="I3861" s="13">
        <v>8</v>
      </c>
      <c r="J3861" s="14">
        <v>2015</v>
      </c>
      <c r="K3861" s="78" t="s">
        <v>58</v>
      </c>
      <c r="L3861" s="79" t="s">
        <v>59</v>
      </c>
      <c r="M3861" s="79" t="s">
        <v>23</v>
      </c>
      <c r="N3861" s="15" t="s">
        <v>20</v>
      </c>
      <c r="O3861" s="15" t="s">
        <v>24</v>
      </c>
      <c r="P3861" s="80" t="s">
        <v>168</v>
      </c>
      <c r="Q3861" s="80" t="s">
        <v>158</v>
      </c>
      <c r="S3861" t="str">
        <f t="shared" si="51"/>
        <v>42228Online Banking transfer from CHK 9319 Confirmation# 2838168976</v>
      </c>
    </row>
    <row r="3862" spans="1:19" hidden="1">
      <c r="A3862" s="12">
        <v>42237</v>
      </c>
      <c r="B3862" t="s">
        <v>2353</v>
      </c>
      <c r="C3862" s="1">
        <v>1500</v>
      </c>
      <c r="D3862" s="1">
        <v>1522.11</v>
      </c>
      <c r="E3862" s="42">
        <v>-1500</v>
      </c>
      <c r="F3862" s="77" t="s">
        <v>18</v>
      </c>
      <c r="G3862" s="77" t="s">
        <v>158</v>
      </c>
      <c r="H3862" s="77" t="s">
        <v>20</v>
      </c>
      <c r="I3862" s="13">
        <v>8</v>
      </c>
      <c r="J3862" s="14">
        <v>2015</v>
      </c>
      <c r="K3862" s="78" t="s">
        <v>58</v>
      </c>
      <c r="L3862" s="79" t="s">
        <v>59</v>
      </c>
      <c r="M3862" s="79" t="s">
        <v>23</v>
      </c>
      <c r="N3862" s="15" t="s">
        <v>20</v>
      </c>
      <c r="O3862" s="15" t="s">
        <v>24</v>
      </c>
      <c r="P3862" s="80" t="s">
        <v>168</v>
      </c>
      <c r="Q3862" s="80" t="s">
        <v>158</v>
      </c>
      <c r="S3862" t="str">
        <f t="shared" si="51"/>
        <v>42237Online Banking transfer from CHK 9319 Confirmation# 0517524719</v>
      </c>
    </row>
    <row r="3863" spans="1:19" hidden="1">
      <c r="A3863" s="12">
        <v>42237</v>
      </c>
      <c r="B3863" t="s">
        <v>2354</v>
      </c>
      <c r="C3863" s="1">
        <v>1300</v>
      </c>
      <c r="D3863" s="1">
        <v>2822.11</v>
      </c>
      <c r="E3863" s="42">
        <v>-1300</v>
      </c>
      <c r="F3863" s="77" t="s">
        <v>18</v>
      </c>
      <c r="G3863" s="77" t="s">
        <v>158</v>
      </c>
      <c r="H3863" s="77" t="s">
        <v>20</v>
      </c>
      <c r="I3863" s="13">
        <v>8</v>
      </c>
      <c r="J3863" s="14">
        <v>2015</v>
      </c>
      <c r="K3863" s="78" t="s">
        <v>58</v>
      </c>
      <c r="L3863" s="79" t="s">
        <v>59</v>
      </c>
      <c r="M3863" s="79" t="s">
        <v>23</v>
      </c>
      <c r="N3863" s="15" t="s">
        <v>20</v>
      </c>
      <c r="O3863" s="15" t="s">
        <v>24</v>
      </c>
      <c r="P3863" s="80" t="s">
        <v>168</v>
      </c>
      <c r="Q3863" s="80" t="s">
        <v>158</v>
      </c>
      <c r="S3863" t="str">
        <f t="shared" si="51"/>
        <v>42237Online Banking transfer from CHK 9319 Confirmation# 3917552977</v>
      </c>
    </row>
    <row r="3864" spans="1:19" hidden="1">
      <c r="A3864" s="12">
        <v>42240</v>
      </c>
      <c r="B3864" t="s">
        <v>2355</v>
      </c>
      <c r="C3864" s="1">
        <v>1100</v>
      </c>
      <c r="D3864" s="1">
        <v>3922.11</v>
      </c>
      <c r="E3864" s="42">
        <v>-1100</v>
      </c>
      <c r="F3864" s="77" t="s">
        <v>18</v>
      </c>
      <c r="G3864" s="77" t="s">
        <v>158</v>
      </c>
      <c r="H3864" s="77" t="s">
        <v>20</v>
      </c>
      <c r="I3864" s="13">
        <v>8</v>
      </c>
      <c r="J3864" s="14">
        <v>2015</v>
      </c>
      <c r="K3864" s="78" t="s">
        <v>58</v>
      </c>
      <c r="L3864" s="79" t="s">
        <v>59</v>
      </c>
      <c r="M3864" s="79" t="s">
        <v>23</v>
      </c>
      <c r="N3864" s="15" t="s">
        <v>20</v>
      </c>
      <c r="O3864" s="15" t="s">
        <v>24</v>
      </c>
      <c r="P3864" s="80" t="s">
        <v>168</v>
      </c>
      <c r="Q3864" s="80" t="s">
        <v>158</v>
      </c>
      <c r="S3864" t="str">
        <f t="shared" si="51"/>
        <v>42240Online Banking transfer from CHK 9319 Confirmation# 2944433095</v>
      </c>
    </row>
    <row r="3865" spans="1:19" hidden="1">
      <c r="A3865" s="12">
        <v>42240</v>
      </c>
      <c r="B3865" t="s">
        <v>2356</v>
      </c>
      <c r="C3865" s="1">
        <v>-1622.11</v>
      </c>
      <c r="D3865" s="1">
        <v>2300</v>
      </c>
      <c r="E3865" s="42">
        <v>1622.11</v>
      </c>
      <c r="F3865" s="77" t="s">
        <v>30</v>
      </c>
      <c r="G3865" s="77" t="s">
        <v>158</v>
      </c>
      <c r="H3865" s="77" t="s">
        <v>20</v>
      </c>
      <c r="I3865" s="13">
        <v>8</v>
      </c>
      <c r="J3865" s="14">
        <v>2015</v>
      </c>
      <c r="K3865" s="78" t="s">
        <v>58</v>
      </c>
      <c r="L3865" s="79" t="s">
        <v>59</v>
      </c>
      <c r="M3865" s="79" t="s">
        <v>23</v>
      </c>
      <c r="N3865" s="15" t="s">
        <v>20</v>
      </c>
      <c r="O3865" s="15" t="s">
        <v>24</v>
      </c>
      <c r="P3865" s="80" t="s">
        <v>169</v>
      </c>
      <c r="Q3865" s="80" t="s">
        <v>158</v>
      </c>
      <c r="S3865" t="str">
        <f t="shared" si="51"/>
        <v>42240Online Banking transfer to CHK 9319 Confirmation# 3944370800</v>
      </c>
    </row>
    <row r="3866" spans="1:19" hidden="1">
      <c r="A3866" s="12">
        <v>42240</v>
      </c>
      <c r="B3866" t="s">
        <v>111</v>
      </c>
      <c r="C3866" s="1">
        <v>-1164.57</v>
      </c>
      <c r="D3866" s="1">
        <v>1135.43</v>
      </c>
      <c r="E3866" s="42">
        <v>1164.57</v>
      </c>
      <c r="F3866" s="77" t="s">
        <v>30</v>
      </c>
      <c r="G3866" s="77" t="s">
        <v>158</v>
      </c>
      <c r="H3866" s="77" t="s">
        <v>20</v>
      </c>
      <c r="I3866" s="13">
        <v>8</v>
      </c>
      <c r="J3866" s="14">
        <v>2015</v>
      </c>
      <c r="K3866" s="78" t="s">
        <v>175</v>
      </c>
      <c r="L3866" s="79" t="s">
        <v>117</v>
      </c>
      <c r="M3866" s="79" t="s">
        <v>296</v>
      </c>
      <c r="N3866" s="15" t="s">
        <v>28</v>
      </c>
      <c r="O3866" s="15" t="s">
        <v>29</v>
      </c>
      <c r="P3866" s="80" t="s">
        <v>178</v>
      </c>
      <c r="Q3866" s="80" t="s">
        <v>158</v>
      </c>
      <c r="S3866" t="str">
        <f t="shared" si="51"/>
        <v>42240Check 1139</v>
      </c>
    </row>
    <row r="3867" spans="1:19" hidden="1">
      <c r="A3867" s="12">
        <v>42247</v>
      </c>
      <c r="B3867" t="s">
        <v>138</v>
      </c>
      <c r="C3867" s="1">
        <v>-1000</v>
      </c>
      <c r="D3867" s="1">
        <v>135.43</v>
      </c>
      <c r="E3867" s="42">
        <v>1000</v>
      </c>
      <c r="F3867" s="77" t="s">
        <v>30</v>
      </c>
      <c r="G3867" s="77" t="s">
        <v>158</v>
      </c>
      <c r="H3867" s="77" t="s">
        <v>20</v>
      </c>
      <c r="I3867" s="13">
        <v>8</v>
      </c>
      <c r="J3867" s="14">
        <v>2015</v>
      </c>
      <c r="K3867" s="78" t="s">
        <v>92</v>
      </c>
      <c r="L3867" s="79" t="s">
        <v>93</v>
      </c>
      <c r="M3867" s="79" t="s">
        <v>299</v>
      </c>
      <c r="N3867" s="15" t="s">
        <v>28</v>
      </c>
      <c r="O3867" s="15" t="s">
        <v>29</v>
      </c>
      <c r="P3867" s="80" t="s">
        <v>178</v>
      </c>
      <c r="Q3867" s="80" t="s">
        <v>158</v>
      </c>
      <c r="S3867" t="str">
        <f t="shared" ref="S3867:S3882" si="52">A3867&amp;B3867</f>
        <v>42247Check 1136</v>
      </c>
    </row>
    <row r="3868" spans="1:19" hidden="1">
      <c r="A3868" s="12">
        <v>42247</v>
      </c>
      <c r="B3868" t="s">
        <v>136</v>
      </c>
      <c r="C3868" s="1">
        <v>-392.07</v>
      </c>
      <c r="D3868" s="1">
        <v>-256.64</v>
      </c>
      <c r="E3868" s="42">
        <v>392.07</v>
      </c>
      <c r="F3868" s="77" t="s">
        <v>30</v>
      </c>
      <c r="G3868" s="77" t="s">
        <v>158</v>
      </c>
      <c r="H3868" s="77" t="s">
        <v>20</v>
      </c>
      <c r="I3868" s="13">
        <v>8</v>
      </c>
      <c r="J3868" s="14">
        <v>2015</v>
      </c>
      <c r="K3868" s="78" t="s">
        <v>64</v>
      </c>
      <c r="L3868" s="79" t="s">
        <v>65</v>
      </c>
      <c r="M3868" s="79" t="s">
        <v>23</v>
      </c>
      <c r="N3868" s="15" t="s">
        <v>28</v>
      </c>
      <c r="O3868" s="15" t="s">
        <v>29</v>
      </c>
      <c r="P3868" s="80" t="s">
        <v>178</v>
      </c>
      <c r="Q3868" s="80" t="s">
        <v>158</v>
      </c>
      <c r="S3868" t="str">
        <f t="shared" si="52"/>
        <v>42247Check 1137</v>
      </c>
    </row>
    <row r="3869" spans="1:19" hidden="1">
      <c r="A3869" s="12">
        <v>42247</v>
      </c>
      <c r="B3869" t="s">
        <v>2357</v>
      </c>
      <c r="C3869" s="1">
        <v>-35</v>
      </c>
      <c r="D3869" s="1">
        <v>-291.64</v>
      </c>
      <c r="E3869" s="42">
        <v>35</v>
      </c>
      <c r="F3869" s="77" t="s">
        <v>30</v>
      </c>
      <c r="G3869" s="77" t="s">
        <v>158</v>
      </c>
      <c r="H3869" s="77" t="s">
        <v>20</v>
      </c>
      <c r="I3869" s="13">
        <v>8</v>
      </c>
      <c r="J3869" s="14">
        <v>2015</v>
      </c>
      <c r="K3869" s="78" t="s">
        <v>53</v>
      </c>
      <c r="L3869" s="79" t="s">
        <v>52</v>
      </c>
      <c r="M3869" s="79" t="s">
        <v>23</v>
      </c>
      <c r="N3869" s="15" t="s">
        <v>28</v>
      </c>
      <c r="O3869" s="15" t="s">
        <v>29</v>
      </c>
      <c r="P3869" s="80" t="s">
        <v>178</v>
      </c>
      <c r="Q3869" s="80" t="s">
        <v>158</v>
      </c>
      <c r="S3869" t="str">
        <f t="shared" si="52"/>
        <v>42247OVERDRAFT ITEM FEE FOR ACTIVITY OF 08-31 CHECK #0000001137 POSTING DATE 08-31-15 POSTING SEQ 00002</v>
      </c>
    </row>
    <row r="3870" spans="1:19" hidden="1">
      <c r="A3870" s="12">
        <v>42248</v>
      </c>
      <c r="B3870" t="s">
        <v>2358</v>
      </c>
      <c r="C3870" s="1">
        <v>441</v>
      </c>
      <c r="D3870" s="1">
        <v>149.36000000000001</v>
      </c>
      <c r="E3870" s="42">
        <v>-441</v>
      </c>
      <c r="F3870" s="77" t="s">
        <v>18</v>
      </c>
      <c r="G3870" s="77" t="s">
        <v>158</v>
      </c>
      <c r="H3870" s="77" t="s">
        <v>20</v>
      </c>
      <c r="I3870" s="13">
        <v>9</v>
      </c>
      <c r="J3870" s="14">
        <v>2015</v>
      </c>
      <c r="K3870" s="78" t="s">
        <v>58</v>
      </c>
      <c r="L3870" s="79" t="s">
        <v>59</v>
      </c>
      <c r="M3870" s="79" t="s">
        <v>23</v>
      </c>
      <c r="N3870" s="15" t="s">
        <v>20</v>
      </c>
      <c r="O3870" s="15" t="s">
        <v>24</v>
      </c>
      <c r="P3870" s="80" t="s">
        <v>168</v>
      </c>
      <c r="Q3870" s="80" t="s">
        <v>158</v>
      </c>
      <c r="S3870" t="str">
        <f t="shared" si="52"/>
        <v>42248Online Banking transfer from CHK 9319 Confirmation# 2712161458</v>
      </c>
    </row>
    <row r="3871" spans="1:19" hidden="1">
      <c r="A3871" s="12">
        <v>42248</v>
      </c>
      <c r="B3871" t="s">
        <v>2359</v>
      </c>
      <c r="C3871" s="1">
        <v>350</v>
      </c>
      <c r="D3871" s="1">
        <v>499.36</v>
      </c>
      <c r="E3871" s="42">
        <v>-350</v>
      </c>
      <c r="F3871" s="77" t="s">
        <v>18</v>
      </c>
      <c r="G3871" s="77" t="s">
        <v>158</v>
      </c>
      <c r="H3871" s="77" t="s">
        <v>20</v>
      </c>
      <c r="I3871" s="13">
        <v>9</v>
      </c>
      <c r="J3871" s="14">
        <v>2015</v>
      </c>
      <c r="K3871" s="78" t="s">
        <v>58</v>
      </c>
      <c r="L3871" s="79" t="s">
        <v>59</v>
      </c>
      <c r="M3871" s="79" t="s">
        <v>23</v>
      </c>
      <c r="N3871" s="15" t="s">
        <v>20</v>
      </c>
      <c r="O3871" s="15" t="s">
        <v>24</v>
      </c>
      <c r="P3871" s="80" t="s">
        <v>168</v>
      </c>
      <c r="Q3871" s="80" t="s">
        <v>158</v>
      </c>
      <c r="S3871" t="str">
        <f t="shared" si="52"/>
        <v>42248Online Banking transfer from CHK 9319 Confirmation# 1710950453</v>
      </c>
    </row>
    <row r="3872" spans="1:19" hidden="1">
      <c r="A3872" s="12">
        <v>42248</v>
      </c>
      <c r="B3872" t="s">
        <v>2360</v>
      </c>
      <c r="C3872" s="1">
        <v>-450</v>
      </c>
      <c r="D3872" s="1">
        <v>49.36</v>
      </c>
      <c r="E3872" s="42">
        <v>450</v>
      </c>
      <c r="F3872" s="77" t="s">
        <v>30</v>
      </c>
      <c r="G3872" s="77" t="s">
        <v>158</v>
      </c>
      <c r="H3872" s="77" t="s">
        <v>20</v>
      </c>
      <c r="I3872" s="13">
        <v>9</v>
      </c>
      <c r="J3872" s="14">
        <v>2015</v>
      </c>
      <c r="K3872" s="78" t="s">
        <v>34</v>
      </c>
      <c r="L3872" s="79" t="s">
        <v>2338</v>
      </c>
      <c r="M3872" s="79" t="s">
        <v>299</v>
      </c>
      <c r="N3872" s="15" t="s">
        <v>28</v>
      </c>
      <c r="O3872" s="15" t="s">
        <v>29</v>
      </c>
      <c r="P3872" s="80" t="s">
        <v>178</v>
      </c>
      <c r="Q3872" s="80" t="s">
        <v>158</v>
      </c>
      <c r="S3872" t="str">
        <f t="shared" si="52"/>
        <v>42248Check 1115</v>
      </c>
    </row>
    <row r="3873" spans="1:19" hidden="1">
      <c r="A3873" s="12">
        <v>42248</v>
      </c>
      <c r="B3873" t="s">
        <v>160</v>
      </c>
      <c r="C3873" s="1">
        <v>-16</v>
      </c>
      <c r="D3873" s="1">
        <v>33.36</v>
      </c>
      <c r="E3873" s="42">
        <v>16</v>
      </c>
      <c r="F3873" s="77" t="s">
        <v>30</v>
      </c>
      <c r="G3873" s="77" t="s">
        <v>158</v>
      </c>
      <c r="H3873" s="77" t="s">
        <v>20</v>
      </c>
      <c r="I3873" s="13">
        <v>9</v>
      </c>
      <c r="J3873" s="14">
        <v>2015</v>
      </c>
      <c r="K3873" s="78" t="s">
        <v>53</v>
      </c>
      <c r="L3873" s="79" t="s">
        <v>52</v>
      </c>
      <c r="M3873" s="79" t="s">
        <v>23</v>
      </c>
      <c r="N3873" s="15" t="s">
        <v>28</v>
      </c>
      <c r="O3873" s="15" t="s">
        <v>29</v>
      </c>
      <c r="P3873" s="80" t="s">
        <v>178</v>
      </c>
      <c r="Q3873" s="80" t="s">
        <v>158</v>
      </c>
      <c r="S3873" t="str">
        <f t="shared" si="52"/>
        <v>42248Monthly Fee for Business Fundamentals</v>
      </c>
    </row>
    <row r="3874" spans="1:19" hidden="1">
      <c r="A3874" s="12">
        <v>42255</v>
      </c>
      <c r="B3874" t="s">
        <v>135</v>
      </c>
      <c r="C3874" s="1">
        <v>-316.7</v>
      </c>
      <c r="D3874" s="1">
        <v>-283.33999999999997</v>
      </c>
      <c r="E3874" s="42">
        <v>316.7</v>
      </c>
      <c r="F3874" s="77" t="s">
        <v>30</v>
      </c>
      <c r="G3874" s="77" t="s">
        <v>158</v>
      </c>
      <c r="H3874" s="77" t="s">
        <v>20</v>
      </c>
      <c r="I3874" s="13">
        <v>9</v>
      </c>
      <c r="J3874" s="14">
        <v>2015</v>
      </c>
      <c r="K3874" s="78" t="s">
        <v>64</v>
      </c>
      <c r="L3874" s="79" t="s">
        <v>65</v>
      </c>
      <c r="M3874" s="79" t="s">
        <v>23</v>
      </c>
      <c r="N3874" s="15" t="s">
        <v>28</v>
      </c>
      <c r="O3874" s="15" t="s">
        <v>29</v>
      </c>
      <c r="P3874" s="80" t="s">
        <v>178</v>
      </c>
      <c r="Q3874" s="80" t="s">
        <v>158</v>
      </c>
      <c r="S3874" t="str">
        <f t="shared" si="52"/>
        <v>42255Check 1141</v>
      </c>
    </row>
    <row r="3875" spans="1:19" hidden="1">
      <c r="A3875" s="12">
        <v>42255</v>
      </c>
      <c r="B3875" t="s">
        <v>2361</v>
      </c>
      <c r="C3875" s="1">
        <v>-35</v>
      </c>
      <c r="D3875" s="1">
        <v>-318.33999999999997</v>
      </c>
      <c r="E3875" s="42">
        <v>35</v>
      </c>
      <c r="F3875" s="77" t="s">
        <v>30</v>
      </c>
      <c r="G3875" s="77" t="s">
        <v>158</v>
      </c>
      <c r="H3875" s="77" t="s">
        <v>20</v>
      </c>
      <c r="I3875" s="13">
        <v>9</v>
      </c>
      <c r="J3875" s="14">
        <v>2015</v>
      </c>
      <c r="K3875" s="78" t="s">
        <v>53</v>
      </c>
      <c r="L3875" s="79" t="s">
        <v>52</v>
      </c>
      <c r="M3875" s="79" t="s">
        <v>23</v>
      </c>
      <c r="N3875" s="15" t="s">
        <v>28</v>
      </c>
      <c r="O3875" s="15" t="s">
        <v>29</v>
      </c>
      <c r="P3875" s="80" t="s">
        <v>178</v>
      </c>
      <c r="Q3875" s="80" t="s">
        <v>158</v>
      </c>
      <c r="S3875" t="str">
        <f t="shared" si="52"/>
        <v>42255OVERDRAFT ITEM FEE FOR ACTIVITY OF 09-08 CHECK #0000001141 POSTING DATE 09-08-15 POSTING SEQ 00001</v>
      </c>
    </row>
    <row r="3876" spans="1:19" hidden="1">
      <c r="A3876" s="12">
        <v>42256</v>
      </c>
      <c r="B3876" t="s">
        <v>2362</v>
      </c>
      <c r="C3876" s="1">
        <v>350</v>
      </c>
      <c r="D3876" s="1">
        <v>31.66</v>
      </c>
      <c r="E3876" s="42">
        <v>-350</v>
      </c>
      <c r="F3876" s="77" t="s">
        <v>18</v>
      </c>
      <c r="G3876" s="77" t="s">
        <v>158</v>
      </c>
      <c r="H3876" s="77" t="s">
        <v>20</v>
      </c>
      <c r="I3876" s="13">
        <v>9</v>
      </c>
      <c r="J3876" s="14">
        <v>2015</v>
      </c>
      <c r="K3876" s="78" t="s">
        <v>58</v>
      </c>
      <c r="L3876" s="79" t="s">
        <v>59</v>
      </c>
      <c r="M3876" s="79" t="s">
        <v>23</v>
      </c>
      <c r="N3876" s="15" t="s">
        <v>20</v>
      </c>
      <c r="O3876" s="15" t="s">
        <v>24</v>
      </c>
      <c r="P3876" s="80" t="s">
        <v>168</v>
      </c>
      <c r="Q3876" s="80" t="s">
        <v>158</v>
      </c>
      <c r="S3876" t="str">
        <f t="shared" si="52"/>
        <v>42256Online Banking transfer from CHK 9319 Confirmation# 4080328197</v>
      </c>
    </row>
    <row r="3877" spans="1:19" hidden="1">
      <c r="A3877" s="12">
        <v>42257</v>
      </c>
      <c r="B3877" t="s">
        <v>2363</v>
      </c>
      <c r="C3877" s="1">
        <v>1190</v>
      </c>
      <c r="D3877" s="1">
        <v>1221.6600000000001</v>
      </c>
      <c r="E3877" s="42">
        <v>-1190</v>
      </c>
      <c r="F3877" s="77" t="s">
        <v>18</v>
      </c>
      <c r="G3877" s="77" t="s">
        <v>158</v>
      </c>
      <c r="H3877" s="77" t="s">
        <v>20</v>
      </c>
      <c r="I3877" s="13">
        <v>9</v>
      </c>
      <c r="J3877" s="14">
        <v>2015</v>
      </c>
      <c r="K3877" s="78" t="s">
        <v>58</v>
      </c>
      <c r="L3877" s="79" t="s">
        <v>59</v>
      </c>
      <c r="M3877" s="79" t="s">
        <v>23</v>
      </c>
      <c r="N3877" s="15" t="s">
        <v>20</v>
      </c>
      <c r="O3877" s="15" t="s">
        <v>24</v>
      </c>
      <c r="P3877" s="80" t="s">
        <v>168</v>
      </c>
      <c r="Q3877" s="80" t="s">
        <v>158</v>
      </c>
      <c r="S3877" t="str">
        <f t="shared" si="52"/>
        <v>42257Online Banking transfer from CHK 9319 Confirmation# 0389511940</v>
      </c>
    </row>
    <row r="3878" spans="1:19" hidden="1">
      <c r="A3878" s="12">
        <v>42258</v>
      </c>
      <c r="B3878" t="s">
        <v>2364</v>
      </c>
      <c r="C3878" s="1">
        <v>200</v>
      </c>
      <c r="D3878" s="1">
        <v>1421.66</v>
      </c>
      <c r="E3878" s="42">
        <v>-200</v>
      </c>
      <c r="F3878" s="77" t="s">
        <v>18</v>
      </c>
      <c r="G3878" s="77" t="s">
        <v>158</v>
      </c>
      <c r="H3878" s="77" t="s">
        <v>20</v>
      </c>
      <c r="I3878" s="13">
        <v>9</v>
      </c>
      <c r="J3878" s="14">
        <v>2015</v>
      </c>
      <c r="K3878" s="78" t="s">
        <v>58</v>
      </c>
      <c r="L3878" s="79" t="s">
        <v>59</v>
      </c>
      <c r="M3878" s="79" t="s">
        <v>23</v>
      </c>
      <c r="N3878" s="15" t="s">
        <v>20</v>
      </c>
      <c r="O3878" s="15" t="s">
        <v>24</v>
      </c>
      <c r="P3878" s="80" t="s">
        <v>168</v>
      </c>
      <c r="Q3878" s="80" t="s">
        <v>158</v>
      </c>
      <c r="S3878" t="str">
        <f t="shared" si="52"/>
        <v>42258Online Banking transfer from CHK 9319 Confirmation# 0602020150</v>
      </c>
    </row>
    <row r="3879" spans="1:19" hidden="1">
      <c r="A3879" s="12">
        <v>42258</v>
      </c>
      <c r="B3879" t="s">
        <v>122</v>
      </c>
      <c r="C3879" s="1">
        <v>-413.37</v>
      </c>
      <c r="D3879" s="1">
        <v>1008.29</v>
      </c>
      <c r="E3879" s="42">
        <v>413.37</v>
      </c>
      <c r="F3879" s="77" t="s">
        <v>30</v>
      </c>
      <c r="G3879" s="77" t="s">
        <v>158</v>
      </c>
      <c r="H3879" s="77" t="s">
        <v>20</v>
      </c>
      <c r="I3879" s="13">
        <v>9</v>
      </c>
      <c r="J3879" s="14">
        <v>2015</v>
      </c>
      <c r="K3879" s="78" t="s">
        <v>70</v>
      </c>
      <c r="L3879" s="79" t="s">
        <v>71</v>
      </c>
      <c r="M3879" s="79" t="s">
        <v>299</v>
      </c>
      <c r="N3879" s="15" t="s">
        <v>28</v>
      </c>
      <c r="O3879" s="15" t="s">
        <v>29</v>
      </c>
      <c r="P3879" s="80" t="s">
        <v>178</v>
      </c>
      <c r="Q3879" s="80" t="s">
        <v>158</v>
      </c>
      <c r="S3879" t="str">
        <f t="shared" si="52"/>
        <v>42258Check 1142</v>
      </c>
    </row>
    <row r="3880" spans="1:19" hidden="1">
      <c r="A3880" s="12">
        <v>42261</v>
      </c>
      <c r="B3880" t="s">
        <v>2365</v>
      </c>
      <c r="C3880" s="1">
        <v>62</v>
      </c>
      <c r="D3880" s="1">
        <v>1070.29</v>
      </c>
      <c r="E3880" s="42">
        <v>-62</v>
      </c>
      <c r="F3880" s="77" t="s">
        <v>18</v>
      </c>
      <c r="G3880" s="77" t="s">
        <v>158</v>
      </c>
      <c r="H3880" s="77" t="s">
        <v>20</v>
      </c>
      <c r="I3880" s="13">
        <v>9</v>
      </c>
      <c r="J3880" s="14">
        <v>2015</v>
      </c>
      <c r="K3880" s="78" t="s">
        <v>146</v>
      </c>
      <c r="L3880" s="79" t="s">
        <v>3627</v>
      </c>
      <c r="M3880" s="79" t="s">
        <v>80</v>
      </c>
      <c r="N3880" s="15" t="s">
        <v>28</v>
      </c>
      <c r="O3880" s="15" t="s">
        <v>29</v>
      </c>
      <c r="P3880" s="80" t="s">
        <v>179</v>
      </c>
      <c r="Q3880" s="80" t="s">
        <v>158</v>
      </c>
      <c r="S3880" t="str">
        <f t="shared" si="52"/>
        <v>42261BKOFAMERICA MOBILE 09/14 3380374099 DEPOSIT *MOBILE TX</v>
      </c>
    </row>
    <row r="3881" spans="1:19" hidden="1">
      <c r="A3881" s="12">
        <v>42261</v>
      </c>
      <c r="B3881" t="s">
        <v>2366</v>
      </c>
      <c r="C3881" s="1">
        <v>-200</v>
      </c>
      <c r="D3881" s="1">
        <v>870.29</v>
      </c>
      <c r="E3881" s="42">
        <v>200</v>
      </c>
      <c r="F3881" s="77" t="s">
        <v>30</v>
      </c>
      <c r="G3881" s="77" t="s">
        <v>158</v>
      </c>
      <c r="H3881" s="77" t="s">
        <v>20</v>
      </c>
      <c r="I3881" s="13">
        <v>9</v>
      </c>
      <c r="J3881" s="14">
        <v>2015</v>
      </c>
      <c r="K3881" s="78" t="s">
        <v>34</v>
      </c>
      <c r="L3881" s="79" t="s">
        <v>35</v>
      </c>
      <c r="M3881" s="79" t="s">
        <v>299</v>
      </c>
      <c r="N3881" s="15" t="s">
        <v>28</v>
      </c>
      <c r="O3881" s="15" t="s">
        <v>29</v>
      </c>
      <c r="P3881" s="80" t="s">
        <v>178</v>
      </c>
      <c r="Q3881" s="80" t="s">
        <v>158</v>
      </c>
      <c r="S3881" t="str">
        <f t="shared" si="52"/>
        <v>42261BKOFAMERICA ATM 09/11 #000008872 WITHDRWL HILDEBRAND SAN ANTONIO TX CKCD 5348750000735209</v>
      </c>
    </row>
    <row r="3882" spans="1:19" hidden="1">
      <c r="A3882" s="12">
        <v>42261</v>
      </c>
      <c r="B3882" t="s">
        <v>126</v>
      </c>
      <c r="C3882" s="1">
        <v>-339.72</v>
      </c>
      <c r="D3882" s="1">
        <v>530.57000000000005</v>
      </c>
      <c r="E3882" s="42">
        <v>339.72</v>
      </c>
      <c r="F3882" s="77" t="s">
        <v>30</v>
      </c>
      <c r="G3882" s="77" t="s">
        <v>158</v>
      </c>
      <c r="H3882" s="77" t="s">
        <v>20</v>
      </c>
      <c r="I3882" s="13">
        <v>9</v>
      </c>
      <c r="J3882" s="14">
        <v>2015</v>
      </c>
      <c r="K3882" s="78" t="s">
        <v>70</v>
      </c>
      <c r="L3882" s="79" t="s">
        <v>177</v>
      </c>
      <c r="M3882" s="79" t="s">
        <v>299</v>
      </c>
      <c r="N3882" s="15" t="s">
        <v>28</v>
      </c>
      <c r="O3882" s="15" t="s">
        <v>29</v>
      </c>
      <c r="P3882" s="80" t="s">
        <v>178</v>
      </c>
      <c r="Q3882" s="80" t="s">
        <v>158</v>
      </c>
      <c r="S3882" t="str">
        <f t="shared" si="52"/>
        <v>42261Check 1143</v>
      </c>
    </row>
    <row r="3883" spans="1:19" hidden="1">
      <c r="A3883" s="12">
        <v>42262</v>
      </c>
      <c r="B3883" t="s">
        <v>3983</v>
      </c>
      <c r="C3883" s="1">
        <v>-439.31</v>
      </c>
      <c r="D3883" s="1">
        <v>91.26</v>
      </c>
      <c r="E3883" s="42">
        <v>439.31</v>
      </c>
      <c r="F3883" s="77" t="s">
        <v>30</v>
      </c>
      <c r="G3883" s="77" t="s">
        <v>158</v>
      </c>
      <c r="H3883" s="77" t="s">
        <v>20</v>
      </c>
      <c r="I3883" s="13">
        <v>9</v>
      </c>
      <c r="J3883" s="14">
        <v>2015</v>
      </c>
      <c r="K3883" s="78" t="s">
        <v>197</v>
      </c>
      <c r="L3883" s="79" t="s">
        <v>614</v>
      </c>
      <c r="M3883" s="79" t="s">
        <v>281</v>
      </c>
      <c r="N3883" s="15" t="s">
        <v>28</v>
      </c>
      <c r="O3883" s="15" t="s">
        <v>29</v>
      </c>
      <c r="P3883" s="80" t="s">
        <v>178</v>
      </c>
      <c r="Q3883" s="80" t="s">
        <v>158</v>
      </c>
    </row>
    <row r="3884" spans="1:19" hidden="1">
      <c r="A3884" s="12">
        <v>42263</v>
      </c>
      <c r="B3884" t="s">
        <v>3984</v>
      </c>
      <c r="C3884" s="1">
        <v>450</v>
      </c>
      <c r="D3884" s="1">
        <v>541.26</v>
      </c>
      <c r="E3884" s="42">
        <v>-450</v>
      </c>
      <c r="F3884" s="77" t="s">
        <v>18</v>
      </c>
      <c r="G3884" s="77" t="s">
        <v>158</v>
      </c>
      <c r="H3884" s="77" t="s">
        <v>20</v>
      </c>
      <c r="I3884" s="13">
        <v>9</v>
      </c>
      <c r="J3884" s="14">
        <v>2015</v>
      </c>
      <c r="K3884" s="78" t="s">
        <v>58</v>
      </c>
      <c r="L3884" s="79" t="s">
        <v>59</v>
      </c>
      <c r="M3884" s="79" t="s">
        <v>23</v>
      </c>
      <c r="N3884" s="15" t="s">
        <v>20</v>
      </c>
      <c r="O3884" s="15" t="s">
        <v>24</v>
      </c>
      <c r="P3884" s="80" t="s">
        <v>168</v>
      </c>
      <c r="Q3884" s="80" t="s">
        <v>158</v>
      </c>
    </row>
    <row r="3885" spans="1:19" hidden="1">
      <c r="A3885" s="12">
        <v>42263</v>
      </c>
      <c r="B3885" t="s">
        <v>3985</v>
      </c>
      <c r="C3885" s="1">
        <v>-460</v>
      </c>
      <c r="D3885" s="1">
        <v>81.260000000000005</v>
      </c>
      <c r="E3885" s="42">
        <v>460</v>
      </c>
      <c r="F3885" s="77" t="s">
        <v>30</v>
      </c>
      <c r="G3885" s="77" t="s">
        <v>158</v>
      </c>
      <c r="H3885" s="77" t="s">
        <v>20</v>
      </c>
      <c r="I3885" s="13">
        <v>9</v>
      </c>
      <c r="J3885" s="14">
        <v>2015</v>
      </c>
      <c r="K3885" s="78" t="s">
        <v>34</v>
      </c>
      <c r="L3885" s="79" t="s">
        <v>35</v>
      </c>
      <c r="M3885" s="79" t="s">
        <v>299</v>
      </c>
      <c r="N3885" s="15" t="s">
        <v>28</v>
      </c>
      <c r="O3885" s="15" t="s">
        <v>29</v>
      </c>
      <c r="P3885" s="80" t="s">
        <v>178</v>
      </c>
      <c r="Q3885" s="80" t="s">
        <v>158</v>
      </c>
    </row>
    <row r="3886" spans="1:19" hidden="1">
      <c r="A3886" s="12">
        <v>42264</v>
      </c>
      <c r="B3886" t="s">
        <v>3986</v>
      </c>
      <c r="C3886" s="1">
        <v>90</v>
      </c>
      <c r="D3886" s="1">
        <v>171.26</v>
      </c>
      <c r="E3886" s="42">
        <v>-90</v>
      </c>
      <c r="F3886" s="77" t="s">
        <v>18</v>
      </c>
      <c r="G3886" s="77" t="s">
        <v>158</v>
      </c>
      <c r="H3886" s="77" t="s">
        <v>20</v>
      </c>
      <c r="I3886" s="13">
        <v>9</v>
      </c>
      <c r="J3886" s="14">
        <v>2015</v>
      </c>
      <c r="K3886" s="78" t="s">
        <v>58</v>
      </c>
      <c r="L3886" s="79" t="s">
        <v>59</v>
      </c>
      <c r="M3886" s="79" t="s">
        <v>23</v>
      </c>
      <c r="N3886" s="15" t="s">
        <v>20</v>
      </c>
      <c r="O3886" s="15" t="s">
        <v>24</v>
      </c>
      <c r="P3886" s="80" t="s">
        <v>168</v>
      </c>
      <c r="Q3886" s="80" t="s">
        <v>158</v>
      </c>
    </row>
    <row r="3887" spans="1:19" hidden="1">
      <c r="A3887" s="12">
        <v>42264</v>
      </c>
      <c r="B3887" t="s">
        <v>152</v>
      </c>
      <c r="C3887" s="1">
        <v>-153.38</v>
      </c>
      <c r="D3887" s="1">
        <v>17.88</v>
      </c>
      <c r="E3887" s="42">
        <v>153.38</v>
      </c>
      <c r="F3887" s="77" t="s">
        <v>30</v>
      </c>
      <c r="G3887" s="77" t="s">
        <v>158</v>
      </c>
      <c r="H3887" s="77" t="s">
        <v>20</v>
      </c>
      <c r="I3887" s="13">
        <v>9</v>
      </c>
      <c r="J3887" s="14">
        <v>2015</v>
      </c>
      <c r="K3887" s="78" t="s">
        <v>153</v>
      </c>
      <c r="L3887" s="79" t="s">
        <v>154</v>
      </c>
      <c r="M3887" s="79" t="s">
        <v>299</v>
      </c>
      <c r="N3887" s="15" t="s">
        <v>28</v>
      </c>
      <c r="O3887" s="15" t="s">
        <v>29</v>
      </c>
      <c r="P3887" s="80" t="s">
        <v>178</v>
      </c>
      <c r="Q3887" s="80" t="s">
        <v>158</v>
      </c>
    </row>
    <row r="3888" spans="1:19" hidden="1">
      <c r="A3888" s="12">
        <v>42271</v>
      </c>
      <c r="B3888" t="s">
        <v>3987</v>
      </c>
      <c r="C3888" s="1">
        <v>1200</v>
      </c>
      <c r="D3888" s="1">
        <v>1217.8800000000001</v>
      </c>
      <c r="E3888" s="42">
        <v>-1200</v>
      </c>
      <c r="F3888" s="77" t="s">
        <v>18</v>
      </c>
      <c r="G3888" s="77" t="s">
        <v>158</v>
      </c>
      <c r="H3888" s="77" t="s">
        <v>20</v>
      </c>
      <c r="I3888" s="13">
        <v>9</v>
      </c>
      <c r="J3888" s="14">
        <v>2015</v>
      </c>
      <c r="K3888" s="78" t="s">
        <v>58</v>
      </c>
      <c r="L3888" s="79" t="s">
        <v>59</v>
      </c>
      <c r="M3888" s="79" t="s">
        <v>23</v>
      </c>
      <c r="N3888" s="15" t="s">
        <v>20</v>
      </c>
      <c r="O3888" s="15" t="s">
        <v>24</v>
      </c>
      <c r="P3888" s="80" t="s">
        <v>168</v>
      </c>
      <c r="Q3888" s="80" t="s">
        <v>158</v>
      </c>
    </row>
    <row r="3889" spans="1:17" hidden="1">
      <c r="A3889" s="12">
        <v>42271</v>
      </c>
      <c r="B3889" t="s">
        <v>3988</v>
      </c>
      <c r="C3889" s="1">
        <v>-200</v>
      </c>
      <c r="D3889" s="1">
        <v>1017.88</v>
      </c>
      <c r="E3889" s="42">
        <v>200</v>
      </c>
      <c r="F3889" s="77" t="s">
        <v>30</v>
      </c>
      <c r="G3889" s="77" t="s">
        <v>158</v>
      </c>
      <c r="H3889" s="77" t="s">
        <v>20</v>
      </c>
      <c r="I3889" s="13">
        <v>9</v>
      </c>
      <c r="J3889" s="14">
        <v>2015</v>
      </c>
      <c r="K3889" s="78" t="s">
        <v>34</v>
      </c>
      <c r="L3889" s="79" t="s">
        <v>3989</v>
      </c>
      <c r="M3889" s="79" t="s">
        <v>299</v>
      </c>
      <c r="N3889" s="15" t="s">
        <v>28</v>
      </c>
      <c r="O3889" s="15" t="s">
        <v>29</v>
      </c>
      <c r="P3889" s="80" t="s">
        <v>178</v>
      </c>
      <c r="Q3889" s="80" t="s">
        <v>158</v>
      </c>
    </row>
    <row r="3890" spans="1:17" hidden="1">
      <c r="A3890" s="12">
        <v>42275</v>
      </c>
      <c r="B3890" t="s">
        <v>3990</v>
      </c>
      <c r="C3890" s="1">
        <v>400</v>
      </c>
      <c r="D3890" s="1">
        <v>1417.88</v>
      </c>
      <c r="E3890" s="42">
        <v>-400</v>
      </c>
      <c r="F3890" s="77" t="s">
        <v>18</v>
      </c>
      <c r="G3890" s="77" t="s">
        <v>158</v>
      </c>
      <c r="H3890" s="77" t="s">
        <v>20</v>
      </c>
      <c r="I3890" s="13">
        <v>9</v>
      </c>
      <c r="J3890" s="14">
        <v>2015</v>
      </c>
      <c r="K3890" s="78" t="s">
        <v>58</v>
      </c>
      <c r="L3890" s="79" t="s">
        <v>59</v>
      </c>
      <c r="M3890" s="79" t="s">
        <v>23</v>
      </c>
      <c r="N3890" s="15" t="s">
        <v>20</v>
      </c>
      <c r="O3890" s="15" t="s">
        <v>24</v>
      </c>
      <c r="P3890" s="80" t="s">
        <v>168</v>
      </c>
      <c r="Q3890" s="80" t="s">
        <v>158</v>
      </c>
    </row>
    <row r="3891" spans="1:17" hidden="1">
      <c r="A3891" s="12">
        <v>42278</v>
      </c>
      <c r="B3891" t="s">
        <v>3991</v>
      </c>
      <c r="C3891" s="1">
        <v>50</v>
      </c>
      <c r="D3891" s="1">
        <v>1467.88</v>
      </c>
      <c r="E3891" s="42">
        <v>-50</v>
      </c>
      <c r="F3891" s="77" t="s">
        <v>18</v>
      </c>
      <c r="G3891" s="77" t="s">
        <v>158</v>
      </c>
      <c r="H3891" s="77" t="s">
        <v>20</v>
      </c>
      <c r="I3891" s="13">
        <v>10</v>
      </c>
      <c r="J3891" s="14">
        <v>2015</v>
      </c>
      <c r="K3891" s="78" t="s">
        <v>58</v>
      </c>
      <c r="L3891" s="79" t="s">
        <v>59</v>
      </c>
      <c r="M3891" s="79" t="s">
        <v>23</v>
      </c>
      <c r="N3891" s="15" t="s">
        <v>20</v>
      </c>
      <c r="O3891" s="15" t="s">
        <v>24</v>
      </c>
      <c r="P3891" s="80" t="s">
        <v>168</v>
      </c>
      <c r="Q3891" s="80" t="s">
        <v>158</v>
      </c>
    </row>
    <row r="3892" spans="1:17" hidden="1">
      <c r="A3892" s="12">
        <v>42278</v>
      </c>
      <c r="B3892" t="s">
        <v>3992</v>
      </c>
      <c r="C3892" s="1">
        <v>-450</v>
      </c>
      <c r="D3892" s="1">
        <v>1017.88</v>
      </c>
      <c r="E3892" s="42">
        <v>450</v>
      </c>
      <c r="F3892" s="77" t="s">
        <v>30</v>
      </c>
      <c r="G3892" s="77" t="s">
        <v>158</v>
      </c>
      <c r="H3892" s="77" t="s">
        <v>20</v>
      </c>
      <c r="I3892" s="13">
        <v>10</v>
      </c>
      <c r="J3892" s="14">
        <v>2015</v>
      </c>
      <c r="K3892" s="78" t="s">
        <v>34</v>
      </c>
      <c r="L3892" s="79" t="s">
        <v>2338</v>
      </c>
      <c r="M3892" s="79" t="s">
        <v>299</v>
      </c>
      <c r="N3892" s="15" t="s">
        <v>28</v>
      </c>
      <c r="O3892" s="15" t="s">
        <v>29</v>
      </c>
      <c r="P3892" s="80" t="s">
        <v>178</v>
      </c>
      <c r="Q3892" s="80" t="s">
        <v>158</v>
      </c>
    </row>
    <row r="3893" spans="1:17" hidden="1">
      <c r="A3893" s="12">
        <v>42278</v>
      </c>
      <c r="B3893" t="s">
        <v>160</v>
      </c>
      <c r="C3893" s="1">
        <v>-16</v>
      </c>
      <c r="D3893" s="1">
        <v>1001.88</v>
      </c>
      <c r="E3893" s="42">
        <v>16</v>
      </c>
      <c r="F3893" s="77" t="s">
        <v>30</v>
      </c>
      <c r="G3893" s="77" t="s">
        <v>158</v>
      </c>
      <c r="H3893" s="77" t="s">
        <v>20</v>
      </c>
      <c r="I3893" s="13">
        <v>10</v>
      </c>
      <c r="J3893" s="14">
        <v>2015</v>
      </c>
      <c r="K3893" s="78" t="s">
        <v>53</v>
      </c>
      <c r="L3893" s="79" t="s">
        <v>52</v>
      </c>
      <c r="M3893" s="79" t="s">
        <v>23</v>
      </c>
      <c r="N3893" s="15" t="s">
        <v>28</v>
      </c>
      <c r="O3893" s="15" t="s">
        <v>29</v>
      </c>
      <c r="P3893" s="80" t="s">
        <v>178</v>
      </c>
      <c r="Q3893" s="80" t="s">
        <v>158</v>
      </c>
    </row>
    <row r="3894" spans="1:17" hidden="1">
      <c r="A3894" s="12">
        <v>42279</v>
      </c>
      <c r="B3894" t="s">
        <v>3993</v>
      </c>
      <c r="C3894" s="1">
        <v>-50</v>
      </c>
      <c r="D3894" s="1">
        <v>951.88</v>
      </c>
      <c r="E3894" s="42">
        <v>50</v>
      </c>
      <c r="F3894" s="77" t="s">
        <v>30</v>
      </c>
      <c r="G3894" s="77" t="s">
        <v>158</v>
      </c>
      <c r="H3894" s="77" t="s">
        <v>20</v>
      </c>
      <c r="I3894" s="13">
        <v>10</v>
      </c>
      <c r="J3894" s="14">
        <v>2015</v>
      </c>
      <c r="K3894" s="78" t="s">
        <v>86</v>
      </c>
      <c r="L3894" s="79" t="s">
        <v>215</v>
      </c>
      <c r="M3894" s="79" t="s">
        <v>23</v>
      </c>
      <c r="N3894" s="15" t="s">
        <v>28</v>
      </c>
      <c r="O3894" s="15" t="s">
        <v>29</v>
      </c>
      <c r="P3894" s="80" t="s">
        <v>178</v>
      </c>
      <c r="Q3894" s="80" t="s">
        <v>158</v>
      </c>
    </row>
    <row r="3895" spans="1:17" hidden="1">
      <c r="A3895" s="12">
        <v>42279</v>
      </c>
      <c r="B3895" t="s">
        <v>3994</v>
      </c>
      <c r="C3895" s="1">
        <v>-101.06</v>
      </c>
      <c r="D3895" s="1">
        <v>850.82</v>
      </c>
      <c r="E3895" s="42">
        <v>101.06</v>
      </c>
      <c r="F3895" s="77" t="s">
        <v>30</v>
      </c>
      <c r="G3895" s="77" t="s">
        <v>158</v>
      </c>
      <c r="H3895" s="77" t="s">
        <v>20</v>
      </c>
      <c r="I3895" s="13">
        <v>10</v>
      </c>
      <c r="J3895" s="14">
        <v>2015</v>
      </c>
      <c r="K3895" s="78" t="s">
        <v>86</v>
      </c>
      <c r="L3895" s="79" t="s">
        <v>215</v>
      </c>
      <c r="M3895" s="79" t="s">
        <v>23</v>
      </c>
      <c r="N3895" s="15" t="s">
        <v>28</v>
      </c>
      <c r="O3895" s="15" t="s">
        <v>29</v>
      </c>
      <c r="P3895" s="80" t="s">
        <v>178</v>
      </c>
      <c r="Q3895" s="80" t="s">
        <v>158</v>
      </c>
    </row>
    <row r="3896" spans="1:17" hidden="1">
      <c r="A3896" s="12">
        <v>42282</v>
      </c>
      <c r="B3896" t="s">
        <v>3995</v>
      </c>
      <c r="C3896" s="1">
        <v>400</v>
      </c>
      <c r="D3896" s="1">
        <v>1250.82</v>
      </c>
      <c r="E3896" s="42">
        <v>-400</v>
      </c>
      <c r="F3896" s="77" t="s">
        <v>18</v>
      </c>
      <c r="G3896" s="77" t="s">
        <v>158</v>
      </c>
      <c r="H3896" s="77" t="s">
        <v>20</v>
      </c>
      <c r="I3896" s="13">
        <v>10</v>
      </c>
      <c r="J3896" s="14">
        <v>2015</v>
      </c>
      <c r="K3896" s="78" t="s">
        <v>58</v>
      </c>
      <c r="L3896" s="79" t="s">
        <v>59</v>
      </c>
      <c r="M3896" s="79" t="s">
        <v>23</v>
      </c>
      <c r="N3896" s="15" t="s">
        <v>20</v>
      </c>
      <c r="O3896" s="15" t="s">
        <v>24</v>
      </c>
      <c r="P3896" s="80" t="s">
        <v>168</v>
      </c>
      <c r="Q3896" s="80" t="s">
        <v>158</v>
      </c>
    </row>
    <row r="3897" spans="1:17" hidden="1">
      <c r="A3897" s="12">
        <v>42282</v>
      </c>
      <c r="B3897" t="s">
        <v>3996</v>
      </c>
      <c r="C3897" s="1">
        <v>400</v>
      </c>
      <c r="D3897" s="1">
        <v>1650.82</v>
      </c>
      <c r="E3897" s="42">
        <v>-400</v>
      </c>
      <c r="F3897" s="77" t="s">
        <v>18</v>
      </c>
      <c r="G3897" s="77" t="s">
        <v>158</v>
      </c>
      <c r="H3897" s="77" t="s">
        <v>20</v>
      </c>
      <c r="I3897" s="13">
        <v>10</v>
      </c>
      <c r="J3897" s="14">
        <v>2015</v>
      </c>
      <c r="K3897" s="78" t="s">
        <v>58</v>
      </c>
      <c r="L3897" s="79" t="s">
        <v>59</v>
      </c>
      <c r="M3897" s="79" t="s">
        <v>23</v>
      </c>
      <c r="N3897" s="15" t="s">
        <v>20</v>
      </c>
      <c r="O3897" s="15" t="s">
        <v>24</v>
      </c>
      <c r="P3897" s="80" t="s">
        <v>168</v>
      </c>
      <c r="Q3897" s="80" t="s">
        <v>158</v>
      </c>
    </row>
    <row r="3898" spans="1:17" hidden="1">
      <c r="A3898" s="12">
        <v>42282</v>
      </c>
      <c r="B3898" t="s">
        <v>3997</v>
      </c>
      <c r="C3898" s="1">
        <v>-79.489999999999995</v>
      </c>
      <c r="D3898" s="1">
        <v>1571.33</v>
      </c>
      <c r="E3898" s="42">
        <v>79.489999999999995</v>
      </c>
      <c r="F3898" s="77" t="s">
        <v>30</v>
      </c>
      <c r="G3898" s="77" t="s">
        <v>158</v>
      </c>
      <c r="H3898" s="77" t="s">
        <v>20</v>
      </c>
      <c r="I3898" s="13">
        <v>10</v>
      </c>
      <c r="J3898" s="14">
        <v>2015</v>
      </c>
      <c r="K3898" s="78" t="s">
        <v>34</v>
      </c>
      <c r="L3898" s="79" t="s">
        <v>3998</v>
      </c>
      <c r="M3898" s="79" t="s">
        <v>299</v>
      </c>
      <c r="N3898" s="15" t="s">
        <v>28</v>
      </c>
      <c r="O3898" s="15" t="s">
        <v>29</v>
      </c>
      <c r="P3898" s="80" t="s">
        <v>178</v>
      </c>
      <c r="Q3898" s="80" t="s">
        <v>158</v>
      </c>
    </row>
    <row r="3899" spans="1:17" hidden="1">
      <c r="A3899" s="12">
        <v>42282</v>
      </c>
      <c r="B3899" t="s">
        <v>3999</v>
      </c>
      <c r="C3899" s="1">
        <v>-50.03</v>
      </c>
      <c r="D3899" s="1">
        <v>1521.3</v>
      </c>
      <c r="E3899" s="42">
        <v>50.03</v>
      </c>
      <c r="F3899" s="77" t="s">
        <v>30</v>
      </c>
      <c r="G3899" s="77" t="s">
        <v>158</v>
      </c>
      <c r="H3899" s="77" t="s">
        <v>20</v>
      </c>
      <c r="I3899" s="13">
        <v>10</v>
      </c>
      <c r="J3899" s="14">
        <v>2015</v>
      </c>
      <c r="K3899" s="78" t="s">
        <v>34</v>
      </c>
      <c r="L3899" s="79" t="s">
        <v>4000</v>
      </c>
      <c r="M3899" s="79" t="s">
        <v>299</v>
      </c>
      <c r="N3899" s="15" t="s">
        <v>28</v>
      </c>
      <c r="O3899" s="15" t="s">
        <v>29</v>
      </c>
      <c r="P3899" s="80" t="s">
        <v>178</v>
      </c>
      <c r="Q3899" s="80" t="s">
        <v>158</v>
      </c>
    </row>
    <row r="3900" spans="1:17" hidden="1">
      <c r="A3900" s="12">
        <v>42282</v>
      </c>
      <c r="B3900" t="s">
        <v>4001</v>
      </c>
      <c r="C3900" s="1">
        <v>-400</v>
      </c>
      <c r="D3900" s="1">
        <v>1121.3</v>
      </c>
      <c r="E3900" s="42">
        <v>400</v>
      </c>
      <c r="F3900" s="77" t="s">
        <v>30</v>
      </c>
      <c r="G3900" s="77" t="s">
        <v>158</v>
      </c>
      <c r="H3900" s="77" t="s">
        <v>20</v>
      </c>
      <c r="I3900" s="13">
        <v>10</v>
      </c>
      <c r="J3900" s="14">
        <v>2015</v>
      </c>
      <c r="K3900" s="78" t="s">
        <v>19</v>
      </c>
      <c r="L3900" s="79" t="s">
        <v>59</v>
      </c>
      <c r="M3900" s="79" t="s">
        <v>23</v>
      </c>
      <c r="N3900" s="15" t="s">
        <v>20</v>
      </c>
      <c r="O3900" s="15" t="s">
        <v>24</v>
      </c>
      <c r="P3900" s="80" t="s">
        <v>1296</v>
      </c>
      <c r="Q3900" s="80" t="s">
        <v>158</v>
      </c>
    </row>
    <row r="3901" spans="1:17" hidden="1">
      <c r="A3901" s="12">
        <v>42283</v>
      </c>
      <c r="B3901" t="s">
        <v>4002</v>
      </c>
      <c r="C3901" s="1">
        <v>-261.62</v>
      </c>
      <c r="D3901" s="1">
        <v>859.68</v>
      </c>
      <c r="E3901" s="42">
        <v>261.62</v>
      </c>
      <c r="F3901" s="77" t="s">
        <v>30</v>
      </c>
      <c r="G3901" s="77" t="s">
        <v>158</v>
      </c>
      <c r="H3901" s="77" t="s">
        <v>20</v>
      </c>
      <c r="I3901" s="13">
        <v>10</v>
      </c>
      <c r="J3901" s="14">
        <v>2015</v>
      </c>
      <c r="K3901" s="78" t="s">
        <v>64</v>
      </c>
      <c r="L3901" s="79" t="s">
        <v>65</v>
      </c>
      <c r="M3901" s="79" t="s">
        <v>23</v>
      </c>
      <c r="N3901" s="15" t="s">
        <v>28</v>
      </c>
      <c r="O3901" s="15" t="s">
        <v>29</v>
      </c>
      <c r="P3901" s="80" t="s">
        <v>178</v>
      </c>
      <c r="Q3901" s="80" t="s">
        <v>158</v>
      </c>
    </row>
    <row r="3902" spans="1:17" hidden="1">
      <c r="A3902" s="12">
        <v>42284</v>
      </c>
      <c r="B3902" t="s">
        <v>4003</v>
      </c>
      <c r="C3902" s="1">
        <v>300</v>
      </c>
      <c r="D3902" s="1">
        <v>1159.68</v>
      </c>
      <c r="E3902" s="42">
        <v>-300</v>
      </c>
      <c r="F3902" s="77" t="s">
        <v>18</v>
      </c>
      <c r="G3902" s="77" t="s">
        <v>158</v>
      </c>
      <c r="H3902" s="77" t="s">
        <v>20</v>
      </c>
      <c r="I3902" s="13">
        <v>10</v>
      </c>
      <c r="J3902" s="14">
        <v>2015</v>
      </c>
      <c r="K3902" s="78" t="s">
        <v>58</v>
      </c>
      <c r="L3902" s="79" t="s">
        <v>59</v>
      </c>
      <c r="M3902" s="79" t="s">
        <v>23</v>
      </c>
      <c r="N3902" s="15" t="s">
        <v>20</v>
      </c>
      <c r="O3902" s="15" t="s">
        <v>24</v>
      </c>
      <c r="P3902" s="80" t="s">
        <v>168</v>
      </c>
      <c r="Q3902" s="80" t="s">
        <v>158</v>
      </c>
    </row>
    <row r="3903" spans="1:17" hidden="1">
      <c r="A3903" s="12">
        <v>42284</v>
      </c>
      <c r="B3903" t="s">
        <v>4004</v>
      </c>
      <c r="C3903" s="1">
        <v>-1000</v>
      </c>
      <c r="D3903" s="1">
        <v>159.68</v>
      </c>
      <c r="E3903" s="42">
        <v>1000</v>
      </c>
      <c r="F3903" s="77" t="s">
        <v>30</v>
      </c>
      <c r="G3903" s="77" t="s">
        <v>158</v>
      </c>
      <c r="H3903" s="77" t="s">
        <v>20</v>
      </c>
      <c r="I3903" s="13">
        <v>10</v>
      </c>
      <c r="J3903" s="14">
        <v>2015</v>
      </c>
      <c r="K3903" s="78" t="s">
        <v>92</v>
      </c>
      <c r="L3903" s="79" t="s">
        <v>93</v>
      </c>
      <c r="M3903" s="79" t="s">
        <v>299</v>
      </c>
      <c r="N3903" s="15" t="s">
        <v>28</v>
      </c>
      <c r="O3903" s="15" t="s">
        <v>29</v>
      </c>
      <c r="P3903" s="80" t="s">
        <v>178</v>
      </c>
      <c r="Q3903" s="80" t="s">
        <v>158</v>
      </c>
    </row>
    <row r="3904" spans="1:17" hidden="1">
      <c r="A3904" s="12">
        <v>42285</v>
      </c>
      <c r="B3904" t="s">
        <v>4005</v>
      </c>
      <c r="C3904" s="1">
        <v>-39</v>
      </c>
      <c r="D3904" s="1">
        <v>120.68</v>
      </c>
      <c r="E3904" s="42">
        <v>39</v>
      </c>
      <c r="F3904" s="77" t="s">
        <v>30</v>
      </c>
      <c r="G3904" s="77" t="s">
        <v>158</v>
      </c>
      <c r="H3904" s="77" t="s">
        <v>20</v>
      </c>
      <c r="I3904" s="13">
        <v>10</v>
      </c>
      <c r="J3904" s="14">
        <v>2015</v>
      </c>
      <c r="K3904" s="78" t="s">
        <v>53</v>
      </c>
      <c r="L3904" s="79" t="s">
        <v>52</v>
      </c>
      <c r="M3904" s="79" t="s">
        <v>23</v>
      </c>
      <c r="N3904" s="15" t="s">
        <v>28</v>
      </c>
      <c r="O3904" s="15" t="s">
        <v>29</v>
      </c>
      <c r="P3904" s="80" t="s">
        <v>4006</v>
      </c>
      <c r="Q3904" s="80" t="s">
        <v>158</v>
      </c>
    </row>
    <row r="3905" spans="1:17" hidden="1">
      <c r="A3905" s="12">
        <v>42290</v>
      </c>
      <c r="B3905" t="s">
        <v>4007</v>
      </c>
      <c r="C3905" s="1">
        <v>200</v>
      </c>
      <c r="D3905" s="1">
        <v>320.68</v>
      </c>
      <c r="E3905" s="42">
        <v>-200</v>
      </c>
      <c r="F3905" s="77" t="s">
        <v>18</v>
      </c>
      <c r="G3905" s="77" t="s">
        <v>158</v>
      </c>
      <c r="H3905" s="77" t="s">
        <v>20</v>
      </c>
      <c r="I3905" s="13">
        <v>10</v>
      </c>
      <c r="J3905" s="14">
        <v>2015</v>
      </c>
      <c r="K3905" s="78" t="s">
        <v>58</v>
      </c>
      <c r="L3905" s="79" t="s">
        <v>59</v>
      </c>
      <c r="M3905" s="79" t="s">
        <v>23</v>
      </c>
      <c r="N3905" s="15" t="s">
        <v>20</v>
      </c>
      <c r="O3905" s="15" t="s">
        <v>24</v>
      </c>
      <c r="P3905" s="80" t="s">
        <v>168</v>
      </c>
      <c r="Q3905" s="80" t="s">
        <v>158</v>
      </c>
    </row>
    <row r="3906" spans="1:17" hidden="1">
      <c r="A3906" s="12">
        <v>42290</v>
      </c>
      <c r="B3906" t="s">
        <v>4008</v>
      </c>
      <c r="C3906" s="1">
        <v>200</v>
      </c>
      <c r="D3906" s="1">
        <v>520.67999999999995</v>
      </c>
      <c r="E3906" s="42">
        <v>-200</v>
      </c>
      <c r="F3906" s="77" t="s">
        <v>18</v>
      </c>
      <c r="G3906" s="77" t="s">
        <v>158</v>
      </c>
      <c r="H3906" s="77" t="s">
        <v>20</v>
      </c>
      <c r="I3906" s="13">
        <v>10</v>
      </c>
      <c r="J3906" s="14">
        <v>2015</v>
      </c>
      <c r="K3906" s="78" t="s">
        <v>58</v>
      </c>
      <c r="L3906" s="79" t="s">
        <v>59</v>
      </c>
      <c r="M3906" s="79" t="s">
        <v>23</v>
      </c>
      <c r="N3906" s="15" t="s">
        <v>20</v>
      </c>
      <c r="O3906" s="15" t="s">
        <v>24</v>
      </c>
      <c r="P3906" s="80" t="s">
        <v>168</v>
      </c>
      <c r="Q3906" s="80" t="s">
        <v>158</v>
      </c>
    </row>
    <row r="3907" spans="1:17" hidden="1">
      <c r="A3907" s="12">
        <v>42290</v>
      </c>
      <c r="B3907" t="s">
        <v>4009</v>
      </c>
      <c r="C3907" s="1">
        <v>-19.13</v>
      </c>
      <c r="D3907" s="1">
        <v>501.55</v>
      </c>
      <c r="E3907" s="42">
        <v>19.13</v>
      </c>
      <c r="F3907" s="77" t="s">
        <v>30</v>
      </c>
      <c r="G3907" s="77" t="s">
        <v>158</v>
      </c>
      <c r="H3907" s="77" t="s">
        <v>20</v>
      </c>
      <c r="I3907" s="13">
        <v>10</v>
      </c>
      <c r="J3907" s="14">
        <v>2015</v>
      </c>
      <c r="K3907" s="78" t="s">
        <v>34</v>
      </c>
      <c r="L3907" s="79" t="s">
        <v>1250</v>
      </c>
      <c r="M3907" s="79" t="s">
        <v>299</v>
      </c>
      <c r="N3907" s="15" t="s">
        <v>28</v>
      </c>
      <c r="O3907" s="15" t="s">
        <v>29</v>
      </c>
      <c r="P3907" s="80" t="s">
        <v>178</v>
      </c>
      <c r="Q3907" s="80" t="s">
        <v>158</v>
      </c>
    </row>
    <row r="3908" spans="1:17" hidden="1">
      <c r="A3908" s="12">
        <v>42290</v>
      </c>
      <c r="B3908" t="s">
        <v>4010</v>
      </c>
      <c r="C3908" s="1">
        <v>-31.04</v>
      </c>
      <c r="D3908" s="1">
        <v>470.51</v>
      </c>
      <c r="E3908" s="42">
        <v>31.04</v>
      </c>
      <c r="F3908" s="77" t="s">
        <v>30</v>
      </c>
      <c r="G3908" s="77" t="s">
        <v>158</v>
      </c>
      <c r="H3908" s="77" t="s">
        <v>20</v>
      </c>
      <c r="I3908" s="13">
        <v>10</v>
      </c>
      <c r="J3908" s="14">
        <v>2015</v>
      </c>
      <c r="K3908" s="78" t="s">
        <v>34</v>
      </c>
      <c r="L3908" s="79" t="s">
        <v>3998</v>
      </c>
      <c r="M3908" s="79" t="s">
        <v>299</v>
      </c>
      <c r="N3908" s="15" t="s">
        <v>28</v>
      </c>
      <c r="O3908" s="15" t="s">
        <v>29</v>
      </c>
      <c r="P3908" s="80" t="s">
        <v>178</v>
      </c>
      <c r="Q3908" s="80" t="s">
        <v>158</v>
      </c>
    </row>
    <row r="3909" spans="1:17" hidden="1">
      <c r="A3909" s="12">
        <v>42290</v>
      </c>
      <c r="B3909" t="s">
        <v>4011</v>
      </c>
      <c r="C3909" s="1">
        <v>-270.51</v>
      </c>
      <c r="D3909" s="1">
        <v>200</v>
      </c>
      <c r="E3909" s="42">
        <v>270.51</v>
      </c>
      <c r="F3909" s="77" t="s">
        <v>30</v>
      </c>
      <c r="G3909" s="77" t="s">
        <v>158</v>
      </c>
      <c r="H3909" s="77" t="s">
        <v>20</v>
      </c>
      <c r="I3909" s="13">
        <v>10</v>
      </c>
      <c r="J3909" s="14">
        <v>2015</v>
      </c>
      <c r="K3909" s="78" t="s">
        <v>19</v>
      </c>
      <c r="L3909" s="79" t="s">
        <v>59</v>
      </c>
      <c r="M3909" s="79" t="s">
        <v>23</v>
      </c>
      <c r="N3909" s="15" t="s">
        <v>20</v>
      </c>
      <c r="O3909" s="15" t="s">
        <v>24</v>
      </c>
      <c r="P3909" s="80" t="s">
        <v>1296</v>
      </c>
      <c r="Q3909" s="80" t="s">
        <v>158</v>
      </c>
    </row>
    <row r="3910" spans="1:17" hidden="1">
      <c r="A3910" s="12">
        <v>42290</v>
      </c>
      <c r="B3910" t="s">
        <v>4012</v>
      </c>
      <c r="C3910" s="1">
        <v>-552.09</v>
      </c>
      <c r="D3910" s="1">
        <v>-352.09</v>
      </c>
      <c r="E3910" s="42">
        <v>552.09</v>
      </c>
      <c r="F3910" s="77" t="s">
        <v>30</v>
      </c>
      <c r="G3910" s="77" t="s">
        <v>158</v>
      </c>
      <c r="H3910" s="77" t="s">
        <v>20</v>
      </c>
      <c r="I3910" s="13">
        <v>10</v>
      </c>
      <c r="J3910" s="14">
        <v>2015</v>
      </c>
      <c r="K3910" s="78" t="s">
        <v>75</v>
      </c>
      <c r="L3910" s="79" t="s">
        <v>76</v>
      </c>
      <c r="M3910" s="79" t="s">
        <v>299</v>
      </c>
      <c r="N3910" s="15" t="s">
        <v>28</v>
      </c>
      <c r="O3910" s="15" t="s">
        <v>29</v>
      </c>
      <c r="P3910" s="80" t="s">
        <v>178</v>
      </c>
      <c r="Q3910" s="80" t="s">
        <v>158</v>
      </c>
    </row>
    <row r="3911" spans="1:17" hidden="1">
      <c r="A3911" s="12">
        <v>42290</v>
      </c>
      <c r="B3911" t="s">
        <v>4013</v>
      </c>
      <c r="C3911" s="1">
        <v>-35</v>
      </c>
      <c r="D3911" s="1">
        <v>-387.09</v>
      </c>
      <c r="E3911" s="42">
        <v>35</v>
      </c>
      <c r="F3911" s="77" t="s">
        <v>30</v>
      </c>
      <c r="G3911" s="77" t="s">
        <v>158</v>
      </c>
      <c r="H3911" s="77" t="s">
        <v>20</v>
      </c>
      <c r="I3911" s="13">
        <v>10</v>
      </c>
      <c r="J3911" s="14">
        <v>2015</v>
      </c>
      <c r="K3911" s="78" t="s">
        <v>53</v>
      </c>
      <c r="L3911" s="79" t="s">
        <v>52</v>
      </c>
      <c r="M3911" s="79" t="s">
        <v>23</v>
      </c>
      <c r="N3911" s="15" t="s">
        <v>28</v>
      </c>
      <c r="O3911" s="15" t="s">
        <v>29</v>
      </c>
      <c r="P3911" s="80" t="s">
        <v>178</v>
      </c>
      <c r="Q3911" s="80" t="s">
        <v>158</v>
      </c>
    </row>
    <row r="3912" spans="1:17" hidden="1">
      <c r="A3912" s="12">
        <v>42291</v>
      </c>
      <c r="B3912" t="s">
        <v>4014</v>
      </c>
      <c r="C3912" s="1">
        <v>437.09</v>
      </c>
      <c r="D3912" s="1">
        <v>50</v>
      </c>
      <c r="E3912" s="42">
        <v>-437.09</v>
      </c>
      <c r="F3912" s="77" t="s">
        <v>18</v>
      </c>
      <c r="G3912" s="77" t="s">
        <v>158</v>
      </c>
      <c r="H3912" s="77" t="s">
        <v>20</v>
      </c>
      <c r="I3912" s="13">
        <v>10</v>
      </c>
      <c r="J3912" s="14">
        <v>2015</v>
      </c>
      <c r="K3912" s="78" t="s">
        <v>58</v>
      </c>
      <c r="L3912" s="79" t="s">
        <v>59</v>
      </c>
      <c r="M3912" s="79" t="s">
        <v>23</v>
      </c>
      <c r="N3912" s="15" t="s">
        <v>20</v>
      </c>
      <c r="O3912" s="15" t="s">
        <v>24</v>
      </c>
      <c r="P3912" s="80" t="s">
        <v>168</v>
      </c>
      <c r="Q3912" s="80" t="s">
        <v>158</v>
      </c>
    </row>
    <row r="3913" spans="1:17" hidden="1">
      <c r="A3913" s="12">
        <v>42296</v>
      </c>
      <c r="B3913" t="s">
        <v>4015</v>
      </c>
      <c r="C3913" s="1">
        <v>1900</v>
      </c>
      <c r="D3913" s="1">
        <v>1950</v>
      </c>
      <c r="E3913" s="42">
        <v>-1900</v>
      </c>
      <c r="F3913" s="77" t="s">
        <v>18</v>
      </c>
      <c r="G3913" s="77" t="s">
        <v>158</v>
      </c>
      <c r="H3913" s="77" t="s">
        <v>20</v>
      </c>
      <c r="I3913" s="13">
        <v>10</v>
      </c>
      <c r="J3913" s="14">
        <v>2015</v>
      </c>
      <c r="K3913" s="78" t="s">
        <v>58</v>
      </c>
      <c r="L3913" s="79" t="s">
        <v>59</v>
      </c>
      <c r="M3913" s="79" t="s">
        <v>23</v>
      </c>
      <c r="N3913" s="15" t="s">
        <v>20</v>
      </c>
      <c r="O3913" s="15" t="s">
        <v>24</v>
      </c>
      <c r="P3913" s="80" t="s">
        <v>168</v>
      </c>
      <c r="Q3913" s="80" t="s">
        <v>158</v>
      </c>
    </row>
    <row r="3914" spans="1:17" hidden="1">
      <c r="A3914" s="12">
        <v>42296</v>
      </c>
      <c r="B3914" t="s">
        <v>4016</v>
      </c>
      <c r="C3914" s="1">
        <v>-1939.34</v>
      </c>
      <c r="D3914" s="1">
        <v>10.66</v>
      </c>
      <c r="E3914" s="42">
        <v>1939.34</v>
      </c>
      <c r="F3914" s="77" t="s">
        <v>30</v>
      </c>
      <c r="G3914" s="77" t="s">
        <v>158</v>
      </c>
      <c r="H3914" s="77" t="s">
        <v>20</v>
      </c>
      <c r="I3914" s="13">
        <v>10</v>
      </c>
      <c r="J3914" s="14">
        <v>2015</v>
      </c>
      <c r="K3914" s="78" t="s">
        <v>81</v>
      </c>
      <c r="L3914" s="79" t="s">
        <v>82</v>
      </c>
      <c r="M3914" s="79" t="s">
        <v>23</v>
      </c>
      <c r="N3914" s="15" t="s">
        <v>20</v>
      </c>
      <c r="O3914" s="15" t="s">
        <v>24</v>
      </c>
      <c r="P3914" s="80" t="s">
        <v>181</v>
      </c>
      <c r="Q3914" s="80" t="s">
        <v>158</v>
      </c>
    </row>
    <row r="3915" spans="1:17" hidden="1">
      <c r="A3915" s="12">
        <v>42298</v>
      </c>
      <c r="B3915" t="s">
        <v>4017</v>
      </c>
      <c r="C3915" s="1">
        <v>200</v>
      </c>
      <c r="D3915" s="1">
        <v>210.66</v>
      </c>
      <c r="E3915" s="42">
        <v>-200</v>
      </c>
      <c r="F3915" s="77" t="s">
        <v>18</v>
      </c>
      <c r="G3915" s="77" t="s">
        <v>158</v>
      </c>
      <c r="H3915" s="77" t="s">
        <v>20</v>
      </c>
      <c r="I3915" s="13">
        <v>10</v>
      </c>
      <c r="J3915" s="14">
        <v>2015</v>
      </c>
      <c r="K3915" s="78" t="s">
        <v>58</v>
      </c>
      <c r="L3915" s="79" t="s">
        <v>59</v>
      </c>
      <c r="M3915" s="79" t="s">
        <v>23</v>
      </c>
      <c r="N3915" s="15" t="s">
        <v>20</v>
      </c>
      <c r="O3915" s="15" t="s">
        <v>24</v>
      </c>
      <c r="P3915" s="80" t="s">
        <v>168</v>
      </c>
      <c r="Q3915" s="80" t="s">
        <v>158</v>
      </c>
    </row>
    <row r="3916" spans="1:17" hidden="1">
      <c r="A3916" s="12">
        <v>42298</v>
      </c>
      <c r="B3916" t="s">
        <v>4018</v>
      </c>
      <c r="C3916" s="1">
        <v>138</v>
      </c>
      <c r="D3916" s="1">
        <v>348.66</v>
      </c>
      <c r="E3916" s="42">
        <v>-138</v>
      </c>
      <c r="F3916" s="77" t="s">
        <v>18</v>
      </c>
      <c r="G3916" s="77" t="s">
        <v>158</v>
      </c>
      <c r="H3916" s="77" t="s">
        <v>20</v>
      </c>
      <c r="I3916" s="13">
        <v>10</v>
      </c>
      <c r="J3916" s="14">
        <v>2015</v>
      </c>
      <c r="K3916" s="78" t="s">
        <v>58</v>
      </c>
      <c r="L3916" s="79" t="s">
        <v>59</v>
      </c>
      <c r="M3916" s="79" t="s">
        <v>23</v>
      </c>
      <c r="N3916" s="15" t="s">
        <v>20</v>
      </c>
      <c r="O3916" s="15" t="s">
        <v>24</v>
      </c>
      <c r="P3916" s="80" t="s">
        <v>168</v>
      </c>
      <c r="Q3916" s="80" t="s">
        <v>158</v>
      </c>
    </row>
    <row r="3917" spans="1:17" hidden="1">
      <c r="A3917" s="12">
        <v>42298</v>
      </c>
      <c r="B3917" t="s">
        <v>4019</v>
      </c>
      <c r="C3917" s="1">
        <v>131.57</v>
      </c>
      <c r="D3917" s="1">
        <v>480.23</v>
      </c>
      <c r="E3917" s="42">
        <v>-131.57</v>
      </c>
      <c r="F3917" s="77" t="s">
        <v>18</v>
      </c>
      <c r="G3917" s="77" t="s">
        <v>158</v>
      </c>
      <c r="H3917" s="77" t="s">
        <v>20</v>
      </c>
      <c r="I3917" s="13">
        <v>10</v>
      </c>
      <c r="J3917" s="14">
        <v>2015</v>
      </c>
      <c r="K3917" s="78" t="s">
        <v>19</v>
      </c>
      <c r="L3917" s="79" t="s">
        <v>59</v>
      </c>
      <c r="M3917" s="79" t="s">
        <v>23</v>
      </c>
      <c r="N3917" s="15" t="s">
        <v>20</v>
      </c>
      <c r="O3917" s="15" t="s">
        <v>24</v>
      </c>
      <c r="P3917" s="80" t="s">
        <v>159</v>
      </c>
      <c r="Q3917" s="80" t="s">
        <v>158</v>
      </c>
    </row>
    <row r="3918" spans="1:17" hidden="1">
      <c r="A3918" s="12">
        <v>42298</v>
      </c>
      <c r="B3918" t="s">
        <v>4020</v>
      </c>
      <c r="C3918" s="1">
        <v>-200</v>
      </c>
      <c r="D3918" s="1">
        <v>280.23</v>
      </c>
      <c r="E3918" s="42">
        <v>200</v>
      </c>
      <c r="F3918" s="77" t="s">
        <v>30</v>
      </c>
      <c r="G3918" s="77" t="s">
        <v>158</v>
      </c>
      <c r="H3918" s="77" t="s">
        <v>20</v>
      </c>
      <c r="I3918" s="13">
        <v>10</v>
      </c>
      <c r="J3918" s="14">
        <v>2015</v>
      </c>
      <c r="K3918" s="78" t="s">
        <v>34</v>
      </c>
      <c r="L3918" s="79" t="s">
        <v>35</v>
      </c>
      <c r="M3918" s="79" t="s">
        <v>299</v>
      </c>
      <c r="N3918" s="15" t="s">
        <v>28</v>
      </c>
      <c r="O3918" s="15" t="s">
        <v>29</v>
      </c>
      <c r="P3918" s="80" t="s">
        <v>178</v>
      </c>
      <c r="Q3918" s="80" t="s">
        <v>158</v>
      </c>
    </row>
    <row r="3919" spans="1:17" hidden="1">
      <c r="A3919" s="12">
        <v>42299</v>
      </c>
      <c r="B3919" t="s">
        <v>4021</v>
      </c>
      <c r="C3919" s="1">
        <v>-200</v>
      </c>
      <c r="D3919" s="1">
        <v>80.23</v>
      </c>
      <c r="E3919" s="42">
        <v>200</v>
      </c>
      <c r="F3919" s="77" t="s">
        <v>30</v>
      </c>
      <c r="G3919" s="77" t="s">
        <v>158</v>
      </c>
      <c r="H3919" s="77" t="s">
        <v>20</v>
      </c>
      <c r="I3919" s="13">
        <v>10</v>
      </c>
      <c r="J3919" s="14">
        <v>2015</v>
      </c>
      <c r="K3919" s="78" t="s">
        <v>509</v>
      </c>
      <c r="L3919" s="79" t="s">
        <v>41</v>
      </c>
      <c r="M3919" s="79" t="s">
        <v>23</v>
      </c>
      <c r="N3919" s="15" t="s">
        <v>28</v>
      </c>
      <c r="O3919" s="15" t="s">
        <v>29</v>
      </c>
      <c r="P3919" s="80" t="s">
        <v>178</v>
      </c>
      <c r="Q3919" s="80" t="s">
        <v>158</v>
      </c>
    </row>
    <row r="3920" spans="1:17" hidden="1">
      <c r="A3920" s="12">
        <v>42303</v>
      </c>
      <c r="B3920" t="s">
        <v>4022</v>
      </c>
      <c r="C3920" s="1">
        <v>4850</v>
      </c>
      <c r="D3920" s="1">
        <v>4930.2299999999996</v>
      </c>
      <c r="E3920" s="42">
        <v>-4850</v>
      </c>
      <c r="F3920" s="77" t="s">
        <v>18</v>
      </c>
      <c r="G3920" s="77" t="s">
        <v>158</v>
      </c>
      <c r="H3920" s="77" t="s">
        <v>20</v>
      </c>
      <c r="I3920" s="13">
        <v>10</v>
      </c>
      <c r="J3920" s="14">
        <v>2015</v>
      </c>
      <c r="K3920" s="78" t="s">
        <v>58</v>
      </c>
      <c r="L3920" s="79" t="s">
        <v>59</v>
      </c>
      <c r="M3920" s="79" t="s">
        <v>23</v>
      </c>
      <c r="N3920" s="15" t="s">
        <v>20</v>
      </c>
      <c r="O3920" s="15" t="s">
        <v>24</v>
      </c>
      <c r="P3920" s="80" t="s">
        <v>168</v>
      </c>
      <c r="Q3920" s="80" t="s">
        <v>158</v>
      </c>
    </row>
    <row r="3921" spans="1:17" hidden="1">
      <c r="A3921" s="12">
        <v>42303</v>
      </c>
      <c r="B3921" t="s">
        <v>4023</v>
      </c>
      <c r="C3921" s="1">
        <v>-4715.2299999999996</v>
      </c>
      <c r="D3921" s="1">
        <v>215</v>
      </c>
      <c r="E3921" s="42">
        <v>4715.2299999999996</v>
      </c>
      <c r="F3921" s="77" t="s">
        <v>30</v>
      </c>
      <c r="G3921" s="77" t="s">
        <v>158</v>
      </c>
      <c r="H3921" s="77" t="s">
        <v>20</v>
      </c>
      <c r="I3921" s="13">
        <v>10</v>
      </c>
      <c r="J3921" s="14">
        <v>2015</v>
      </c>
      <c r="K3921" s="78" t="s">
        <v>81</v>
      </c>
      <c r="L3921" s="79" t="s">
        <v>82</v>
      </c>
      <c r="M3921" s="79" t="s">
        <v>23</v>
      </c>
      <c r="N3921" s="15" t="s">
        <v>20</v>
      </c>
      <c r="O3921" s="15" t="s">
        <v>24</v>
      </c>
      <c r="P3921" s="80" t="s">
        <v>181</v>
      </c>
      <c r="Q3921" s="80" t="s">
        <v>158</v>
      </c>
    </row>
    <row r="3922" spans="1:17" hidden="1">
      <c r="A3922" s="12">
        <v>42307</v>
      </c>
      <c r="B3922" t="s">
        <v>4024</v>
      </c>
      <c r="C3922" s="1">
        <v>800</v>
      </c>
      <c r="D3922" s="1">
        <v>1015</v>
      </c>
      <c r="E3922" s="42">
        <v>-800</v>
      </c>
      <c r="F3922" s="77" t="s">
        <v>18</v>
      </c>
      <c r="G3922" s="77" t="s">
        <v>158</v>
      </c>
      <c r="H3922" s="77" t="s">
        <v>20</v>
      </c>
      <c r="I3922" s="13">
        <v>10</v>
      </c>
      <c r="J3922" s="14">
        <v>2015</v>
      </c>
      <c r="K3922" s="78" t="s">
        <v>58</v>
      </c>
      <c r="L3922" s="79" t="s">
        <v>59</v>
      </c>
      <c r="M3922" s="79" t="s">
        <v>23</v>
      </c>
      <c r="N3922" s="15" t="s">
        <v>20</v>
      </c>
      <c r="O3922" s="15" t="s">
        <v>24</v>
      </c>
      <c r="P3922" s="80" t="s">
        <v>168</v>
      </c>
      <c r="Q3922" s="80" t="s">
        <v>158</v>
      </c>
    </row>
    <row r="3923" spans="1:17" hidden="1">
      <c r="A3923" s="12">
        <v>42307</v>
      </c>
      <c r="B3923" t="s">
        <v>4025</v>
      </c>
      <c r="C3923" s="1">
        <v>-100</v>
      </c>
      <c r="D3923" s="1">
        <v>915</v>
      </c>
      <c r="E3923" s="42">
        <v>100</v>
      </c>
      <c r="F3923" s="77" t="s">
        <v>30</v>
      </c>
      <c r="G3923" s="77" t="s">
        <v>158</v>
      </c>
      <c r="H3923" s="77" t="s">
        <v>20</v>
      </c>
      <c r="I3923" s="13">
        <v>10</v>
      </c>
      <c r="J3923" s="14">
        <v>2015</v>
      </c>
      <c r="K3923" s="78" t="s">
        <v>34</v>
      </c>
      <c r="L3923" s="79" t="s">
        <v>35</v>
      </c>
      <c r="M3923" s="79" t="s">
        <v>299</v>
      </c>
      <c r="N3923" s="15" t="s">
        <v>28</v>
      </c>
      <c r="O3923" s="15" t="s">
        <v>29</v>
      </c>
      <c r="P3923" s="80" t="s">
        <v>178</v>
      </c>
      <c r="Q3923" s="80" t="s">
        <v>158</v>
      </c>
    </row>
    <row r="3924" spans="1:17" hidden="1">
      <c r="A3924" s="12">
        <v>42307</v>
      </c>
      <c r="B3924" t="s">
        <v>4026</v>
      </c>
      <c r="C3924" s="1">
        <v>-107.8</v>
      </c>
      <c r="D3924" s="1">
        <v>807.2</v>
      </c>
      <c r="E3924" s="42">
        <v>107.8</v>
      </c>
      <c r="F3924" s="77" t="s">
        <v>30</v>
      </c>
      <c r="G3924" s="77" t="s">
        <v>158</v>
      </c>
      <c r="H3924" s="77" t="s">
        <v>20</v>
      </c>
      <c r="I3924" s="13">
        <v>10</v>
      </c>
      <c r="J3924" s="14">
        <v>2015</v>
      </c>
      <c r="K3924" s="78" t="s">
        <v>184</v>
      </c>
      <c r="L3924" s="79" t="s">
        <v>4027</v>
      </c>
      <c r="M3924" s="79" t="s">
        <v>309</v>
      </c>
      <c r="N3924" s="15" t="s">
        <v>28</v>
      </c>
      <c r="O3924" s="15" t="s">
        <v>29</v>
      </c>
      <c r="P3924" s="80" t="s">
        <v>4028</v>
      </c>
      <c r="Q3924" s="80" t="s">
        <v>158</v>
      </c>
    </row>
    <row r="3925" spans="1:17" hidden="1">
      <c r="A3925" s="12">
        <v>42310</v>
      </c>
      <c r="B3925" t="s">
        <v>4029</v>
      </c>
      <c r="C3925" s="1">
        <v>266</v>
      </c>
      <c r="D3925" s="1">
        <v>1073.2</v>
      </c>
      <c r="E3925" s="42">
        <v>-266</v>
      </c>
      <c r="F3925" s="77" t="s">
        <v>18</v>
      </c>
      <c r="G3925" s="77" t="s">
        <v>158</v>
      </c>
      <c r="H3925" s="77" t="s">
        <v>20</v>
      </c>
      <c r="I3925" s="13">
        <v>11</v>
      </c>
      <c r="J3925" s="14">
        <v>2015</v>
      </c>
      <c r="K3925" s="78" t="s">
        <v>58</v>
      </c>
      <c r="L3925" s="79" t="s">
        <v>59</v>
      </c>
      <c r="M3925" s="79" t="s">
        <v>23</v>
      </c>
      <c r="N3925" s="15" t="s">
        <v>20</v>
      </c>
      <c r="O3925" s="15" t="s">
        <v>24</v>
      </c>
      <c r="P3925" s="80" t="s">
        <v>168</v>
      </c>
      <c r="Q3925" s="80" t="s">
        <v>158</v>
      </c>
    </row>
    <row r="3926" spans="1:17" hidden="1">
      <c r="A3926" s="12">
        <v>42310</v>
      </c>
      <c r="B3926" t="s">
        <v>4030</v>
      </c>
      <c r="C3926" s="1">
        <v>-643.6</v>
      </c>
      <c r="D3926" s="1">
        <v>429.6</v>
      </c>
      <c r="E3926" s="42">
        <v>643.6</v>
      </c>
      <c r="F3926" s="77" t="s">
        <v>30</v>
      </c>
      <c r="G3926" s="77" t="s">
        <v>158</v>
      </c>
      <c r="H3926" s="77" t="s">
        <v>20</v>
      </c>
      <c r="I3926" s="13">
        <v>11</v>
      </c>
      <c r="J3926" s="14">
        <v>2015</v>
      </c>
      <c r="K3926" s="78" t="s">
        <v>143</v>
      </c>
      <c r="L3926" s="79" t="s">
        <v>144</v>
      </c>
      <c r="M3926" s="79" t="s">
        <v>277</v>
      </c>
      <c r="N3926" s="15" t="s">
        <v>28</v>
      </c>
      <c r="O3926" s="15" t="s">
        <v>29</v>
      </c>
      <c r="P3926" s="80" t="s">
        <v>178</v>
      </c>
      <c r="Q3926" s="80" t="s">
        <v>158</v>
      </c>
    </row>
    <row r="3927" spans="1:17" hidden="1">
      <c r="A3927" s="12">
        <v>42310</v>
      </c>
      <c r="B3927" t="s">
        <v>4031</v>
      </c>
      <c r="C3927" s="1">
        <v>-380</v>
      </c>
      <c r="D3927" s="1">
        <v>49.6</v>
      </c>
      <c r="E3927" s="42">
        <v>380</v>
      </c>
      <c r="F3927" s="77" t="s">
        <v>30</v>
      </c>
      <c r="G3927" s="77" t="s">
        <v>158</v>
      </c>
      <c r="H3927" s="77" t="s">
        <v>20</v>
      </c>
      <c r="I3927" s="13">
        <v>11</v>
      </c>
      <c r="J3927" s="14">
        <v>2015</v>
      </c>
      <c r="K3927" s="78" t="s">
        <v>34</v>
      </c>
      <c r="L3927" s="79" t="s">
        <v>2338</v>
      </c>
      <c r="M3927" s="79" t="s">
        <v>299</v>
      </c>
      <c r="N3927" s="15" t="s">
        <v>28</v>
      </c>
      <c r="O3927" s="15" t="s">
        <v>29</v>
      </c>
      <c r="P3927" s="80" t="s">
        <v>178</v>
      </c>
      <c r="Q3927" s="80" t="s">
        <v>158</v>
      </c>
    </row>
    <row r="3928" spans="1:17" hidden="1">
      <c r="A3928" s="12">
        <v>42310</v>
      </c>
      <c r="B3928" t="s">
        <v>4032</v>
      </c>
      <c r="C3928" s="1">
        <v>-19.309999999999999</v>
      </c>
      <c r="D3928" s="1">
        <v>30.29</v>
      </c>
      <c r="E3928" s="42">
        <v>19.309999999999999</v>
      </c>
      <c r="F3928" s="77" t="s">
        <v>30</v>
      </c>
      <c r="G3928" s="77" t="s">
        <v>158</v>
      </c>
      <c r="H3928" s="77" t="s">
        <v>20</v>
      </c>
      <c r="I3928" s="13">
        <v>11</v>
      </c>
      <c r="J3928" s="14">
        <v>2015</v>
      </c>
      <c r="K3928" s="78" t="s">
        <v>143</v>
      </c>
      <c r="L3928" s="79" t="s">
        <v>144</v>
      </c>
      <c r="M3928" s="79" t="s">
        <v>277</v>
      </c>
      <c r="N3928" s="15" t="s">
        <v>28</v>
      </c>
      <c r="O3928" s="15" t="s">
        <v>29</v>
      </c>
      <c r="P3928" s="80" t="s">
        <v>178</v>
      </c>
      <c r="Q3928" s="80" t="s">
        <v>158</v>
      </c>
    </row>
    <row r="3929" spans="1:17" hidden="1">
      <c r="A3929" s="12">
        <v>42310</v>
      </c>
      <c r="B3929" t="s">
        <v>160</v>
      </c>
      <c r="C3929" s="1">
        <v>-16</v>
      </c>
      <c r="D3929" s="1">
        <v>14.29</v>
      </c>
      <c r="E3929" s="42">
        <v>16</v>
      </c>
      <c r="F3929" s="77" t="s">
        <v>30</v>
      </c>
      <c r="G3929" s="77" t="s">
        <v>158</v>
      </c>
      <c r="H3929" s="77" t="s">
        <v>20</v>
      </c>
      <c r="I3929" s="13">
        <v>11</v>
      </c>
      <c r="J3929" s="14">
        <v>2015</v>
      </c>
      <c r="K3929" s="78" t="s">
        <v>53</v>
      </c>
      <c r="L3929" s="79" t="s">
        <v>52</v>
      </c>
      <c r="M3929" s="79" t="s">
        <v>23</v>
      </c>
      <c r="N3929" s="15" t="s">
        <v>28</v>
      </c>
      <c r="O3929" s="15" t="s">
        <v>29</v>
      </c>
      <c r="P3929" s="80" t="s">
        <v>178</v>
      </c>
      <c r="Q3929" s="80" t="s">
        <v>158</v>
      </c>
    </row>
    <row r="3930" spans="1:17" hidden="1">
      <c r="A3930" s="12">
        <v>42311</v>
      </c>
      <c r="B3930" t="s">
        <v>4033</v>
      </c>
      <c r="C3930" s="1">
        <v>20</v>
      </c>
      <c r="D3930" s="1">
        <v>34.29</v>
      </c>
      <c r="E3930" s="42">
        <v>-20</v>
      </c>
      <c r="F3930" s="77" t="s">
        <v>18</v>
      </c>
      <c r="G3930" s="77" t="s">
        <v>158</v>
      </c>
      <c r="H3930" s="77" t="s">
        <v>20</v>
      </c>
      <c r="I3930" s="13">
        <v>11</v>
      </c>
      <c r="J3930" s="14">
        <v>2015</v>
      </c>
      <c r="K3930" s="78" t="s">
        <v>58</v>
      </c>
      <c r="L3930" s="79" t="s">
        <v>59</v>
      </c>
      <c r="M3930" s="79" t="s">
        <v>23</v>
      </c>
      <c r="N3930" s="15" t="s">
        <v>20</v>
      </c>
      <c r="O3930" s="15" t="s">
        <v>24</v>
      </c>
      <c r="P3930" s="80" t="s">
        <v>168</v>
      </c>
      <c r="Q3930" s="80" t="s">
        <v>158</v>
      </c>
    </row>
    <row r="3931" spans="1:17" hidden="1">
      <c r="A3931" s="12">
        <v>42317</v>
      </c>
      <c r="B3931" t="s">
        <v>4323</v>
      </c>
      <c r="C3931" s="1">
        <v>2500</v>
      </c>
      <c r="D3931" s="1">
        <v>2534.29</v>
      </c>
      <c r="E3931" s="42">
        <v>-2500</v>
      </c>
      <c r="F3931" s="77" t="s">
        <v>18</v>
      </c>
      <c r="G3931" s="77" t="s">
        <v>158</v>
      </c>
      <c r="H3931" s="77" t="s">
        <v>20</v>
      </c>
      <c r="I3931" s="13">
        <v>11</v>
      </c>
      <c r="J3931" s="14">
        <v>2015</v>
      </c>
      <c r="K3931" s="78" t="s">
        <v>58</v>
      </c>
      <c r="L3931" s="79" t="s">
        <v>59</v>
      </c>
      <c r="M3931" s="79" t="s">
        <v>23</v>
      </c>
      <c r="N3931" s="15" t="s">
        <v>20</v>
      </c>
      <c r="O3931" s="15" t="s">
        <v>24</v>
      </c>
      <c r="P3931" s="80" t="s">
        <v>168</v>
      </c>
      <c r="Q3931" s="80" t="s">
        <v>158</v>
      </c>
    </row>
    <row r="3932" spans="1:17" hidden="1">
      <c r="A3932" s="12">
        <v>42317</v>
      </c>
      <c r="B3932" t="s">
        <v>4324</v>
      </c>
      <c r="C3932" s="1">
        <v>-2500</v>
      </c>
      <c r="D3932" s="1">
        <v>34.29</v>
      </c>
      <c r="E3932" s="42">
        <v>2500</v>
      </c>
      <c r="F3932" s="77" t="s">
        <v>30</v>
      </c>
      <c r="G3932" s="77" t="s">
        <v>158</v>
      </c>
      <c r="H3932" s="77" t="s">
        <v>20</v>
      </c>
      <c r="I3932" s="13">
        <v>11</v>
      </c>
      <c r="J3932" s="14">
        <v>2015</v>
      </c>
      <c r="K3932" s="78" t="s">
        <v>81</v>
      </c>
      <c r="L3932" s="79" t="s">
        <v>82</v>
      </c>
      <c r="M3932" s="79" t="s">
        <v>23</v>
      </c>
      <c r="N3932" s="15" t="s">
        <v>20</v>
      </c>
      <c r="O3932" s="15" t="s">
        <v>24</v>
      </c>
      <c r="P3932" s="80" t="s">
        <v>181</v>
      </c>
      <c r="Q3932" s="80" t="s">
        <v>158</v>
      </c>
    </row>
    <row r="3933" spans="1:17" hidden="1">
      <c r="A3933" s="12">
        <v>42320</v>
      </c>
      <c r="B3933" t="s">
        <v>4462</v>
      </c>
      <c r="C3933" s="1">
        <v>1000</v>
      </c>
      <c r="D3933" s="1">
        <v>1034.29</v>
      </c>
      <c r="E3933" s="42">
        <v>-1000</v>
      </c>
      <c r="F3933" s="77" t="s">
        <v>18</v>
      </c>
      <c r="G3933" s="77" t="s">
        <v>158</v>
      </c>
      <c r="H3933" s="77" t="s">
        <v>20</v>
      </c>
      <c r="I3933" s="13">
        <v>11</v>
      </c>
      <c r="J3933" s="14">
        <v>2015</v>
      </c>
      <c r="K3933" s="78" t="s">
        <v>58</v>
      </c>
      <c r="L3933" s="79" t="s">
        <v>59</v>
      </c>
      <c r="M3933" s="79" t="s">
        <v>23</v>
      </c>
      <c r="N3933" s="15" t="s">
        <v>20</v>
      </c>
      <c r="O3933" s="15" t="s">
        <v>24</v>
      </c>
      <c r="P3933" s="80" t="s">
        <v>168</v>
      </c>
      <c r="Q3933" s="80" t="s">
        <v>158</v>
      </c>
    </row>
    <row r="3934" spans="1:17" hidden="1">
      <c r="A3934" s="12">
        <v>42320</v>
      </c>
      <c r="B3934" t="s">
        <v>4463</v>
      </c>
      <c r="C3934" s="1">
        <v>40</v>
      </c>
      <c r="D3934" s="1">
        <v>1074.29</v>
      </c>
      <c r="E3934" s="42">
        <v>-40</v>
      </c>
      <c r="F3934" s="77" t="s">
        <v>18</v>
      </c>
      <c r="G3934" s="77" t="s">
        <v>158</v>
      </c>
      <c r="H3934" s="77" t="s">
        <v>20</v>
      </c>
      <c r="I3934" s="13">
        <v>11</v>
      </c>
      <c r="J3934" s="14">
        <v>2015</v>
      </c>
      <c r="K3934" s="78" t="s">
        <v>19</v>
      </c>
      <c r="L3934" s="79" t="s">
        <v>59</v>
      </c>
      <c r="M3934" s="79" t="s">
        <v>23</v>
      </c>
      <c r="N3934" s="15" t="s">
        <v>20</v>
      </c>
      <c r="O3934" s="15" t="s">
        <v>24</v>
      </c>
      <c r="P3934" s="80" t="s">
        <v>159</v>
      </c>
      <c r="Q3934" s="80" t="s">
        <v>158</v>
      </c>
    </row>
    <row r="3935" spans="1:17" hidden="1">
      <c r="A3935" s="12">
        <v>42321</v>
      </c>
      <c r="B3935" t="s">
        <v>4464</v>
      </c>
      <c r="C3935" s="1">
        <v>-1000</v>
      </c>
      <c r="D3935" s="1">
        <v>74.290000000000006</v>
      </c>
      <c r="E3935" s="42">
        <v>1000</v>
      </c>
      <c r="F3935" s="77" t="s">
        <v>30</v>
      </c>
      <c r="G3935" s="77" t="s">
        <v>158</v>
      </c>
      <c r="H3935" s="77" t="s">
        <v>20</v>
      </c>
      <c r="I3935" s="13">
        <v>11</v>
      </c>
      <c r="J3935" s="14">
        <v>2015</v>
      </c>
      <c r="K3935" s="78" t="s">
        <v>92</v>
      </c>
      <c r="L3935" s="79" t="s">
        <v>93</v>
      </c>
      <c r="M3935" s="79" t="s">
        <v>299</v>
      </c>
      <c r="N3935" s="15" t="s">
        <v>28</v>
      </c>
      <c r="O3935" s="15" t="s">
        <v>29</v>
      </c>
      <c r="P3935" s="80" t="s">
        <v>178</v>
      </c>
      <c r="Q3935" s="80" t="s">
        <v>158</v>
      </c>
    </row>
    <row r="3936" spans="1:17" hidden="1">
      <c r="A3936" s="12">
        <v>42324</v>
      </c>
      <c r="B3936" t="s">
        <v>4465</v>
      </c>
      <c r="C3936" s="1">
        <v>4000</v>
      </c>
      <c r="D3936" s="1">
        <v>4074.29</v>
      </c>
      <c r="E3936" s="42">
        <v>-4000</v>
      </c>
      <c r="F3936" s="77" t="s">
        <v>18</v>
      </c>
      <c r="G3936" s="77" t="s">
        <v>158</v>
      </c>
      <c r="H3936" s="77" t="s">
        <v>20</v>
      </c>
      <c r="I3936" s="13">
        <v>11</v>
      </c>
      <c r="J3936" s="14">
        <v>2015</v>
      </c>
      <c r="K3936" s="78" t="s">
        <v>58</v>
      </c>
      <c r="L3936" s="79" t="s">
        <v>59</v>
      </c>
      <c r="M3936" s="79" t="s">
        <v>23</v>
      </c>
      <c r="N3936" s="15" t="s">
        <v>20</v>
      </c>
      <c r="O3936" s="15" t="s">
        <v>24</v>
      </c>
      <c r="P3936" s="80" t="s">
        <v>168</v>
      </c>
      <c r="Q3936" s="80" t="s">
        <v>158</v>
      </c>
    </row>
    <row r="3937" spans="1:17" hidden="1">
      <c r="A3937" s="12">
        <v>42324</v>
      </c>
      <c r="B3937" t="s">
        <v>4466</v>
      </c>
      <c r="C3937" s="1">
        <v>990</v>
      </c>
      <c r="D3937" s="1">
        <v>5064.29</v>
      </c>
      <c r="E3937" s="42">
        <v>-990</v>
      </c>
      <c r="F3937" s="77" t="s">
        <v>18</v>
      </c>
      <c r="G3937" s="77" t="s">
        <v>158</v>
      </c>
      <c r="H3937" s="77" t="s">
        <v>20</v>
      </c>
      <c r="I3937" s="13">
        <v>11</v>
      </c>
      <c r="J3937" s="14">
        <v>2015</v>
      </c>
      <c r="K3937" s="78" t="s">
        <v>58</v>
      </c>
      <c r="L3937" s="79" t="s">
        <v>59</v>
      </c>
      <c r="M3937" s="79" t="s">
        <v>23</v>
      </c>
      <c r="N3937" s="15" t="s">
        <v>20</v>
      </c>
      <c r="O3937" s="15" t="s">
        <v>24</v>
      </c>
      <c r="P3937" s="80" t="s">
        <v>168</v>
      </c>
      <c r="Q3937" s="80" t="s">
        <v>158</v>
      </c>
    </row>
    <row r="3938" spans="1:17" hidden="1">
      <c r="A3938" s="12">
        <v>42324</v>
      </c>
      <c r="B3938" t="s">
        <v>4467</v>
      </c>
      <c r="C3938" s="1">
        <v>-1022.8</v>
      </c>
      <c r="D3938" s="1">
        <v>4041.49</v>
      </c>
      <c r="E3938" s="42">
        <v>1022.8</v>
      </c>
      <c r="F3938" s="77" t="s">
        <v>30</v>
      </c>
      <c r="G3938" s="77" t="s">
        <v>158</v>
      </c>
      <c r="H3938" s="77" t="s">
        <v>20</v>
      </c>
      <c r="I3938" s="13">
        <v>11</v>
      </c>
      <c r="J3938" s="14">
        <v>2015</v>
      </c>
      <c r="K3938" s="78" t="s">
        <v>494</v>
      </c>
      <c r="L3938" s="79" t="s">
        <v>795</v>
      </c>
      <c r="M3938" s="79" t="s">
        <v>23</v>
      </c>
      <c r="N3938" s="15" t="s">
        <v>28</v>
      </c>
      <c r="O3938" s="15" t="s">
        <v>29</v>
      </c>
      <c r="P3938" s="80" t="s">
        <v>178</v>
      </c>
      <c r="Q3938" s="80" t="s">
        <v>158</v>
      </c>
    </row>
    <row r="3939" spans="1:17" hidden="1">
      <c r="A3939" s="12">
        <v>42324</v>
      </c>
      <c r="B3939" t="s">
        <v>4468</v>
      </c>
      <c r="C3939" s="1">
        <v>-4000</v>
      </c>
      <c r="D3939" s="1">
        <v>41.49</v>
      </c>
      <c r="E3939" s="42">
        <v>4000</v>
      </c>
      <c r="F3939" s="77" t="s">
        <v>30</v>
      </c>
      <c r="G3939" s="77" t="s">
        <v>158</v>
      </c>
      <c r="H3939" s="77" t="s">
        <v>20</v>
      </c>
      <c r="I3939" s="13">
        <v>11</v>
      </c>
      <c r="J3939" s="14">
        <v>2015</v>
      </c>
      <c r="K3939" s="78" t="s">
        <v>81</v>
      </c>
      <c r="L3939" s="79" t="s">
        <v>82</v>
      </c>
      <c r="M3939" s="79" t="s">
        <v>23</v>
      </c>
      <c r="N3939" s="15" t="s">
        <v>20</v>
      </c>
      <c r="O3939" s="15" t="s">
        <v>24</v>
      </c>
      <c r="P3939" s="80" t="s">
        <v>181</v>
      </c>
      <c r="Q3939" s="80" t="s">
        <v>158</v>
      </c>
    </row>
    <row r="3940" spans="1:17" hidden="1">
      <c r="A3940" s="12">
        <v>42325</v>
      </c>
      <c r="B3940" t="s">
        <v>4469</v>
      </c>
      <c r="C3940" s="1">
        <v>-82.4</v>
      </c>
      <c r="D3940" s="1">
        <v>-40.909999999999997</v>
      </c>
      <c r="E3940" s="42">
        <v>82.4</v>
      </c>
      <c r="F3940" s="77" t="s">
        <v>30</v>
      </c>
      <c r="G3940" s="77" t="s">
        <v>158</v>
      </c>
      <c r="H3940" s="77" t="s">
        <v>20</v>
      </c>
      <c r="I3940" s="13">
        <v>11</v>
      </c>
      <c r="J3940" s="14">
        <v>2015</v>
      </c>
      <c r="K3940" s="78" t="s">
        <v>184</v>
      </c>
      <c r="L3940" s="79" t="s">
        <v>4470</v>
      </c>
      <c r="M3940" s="79" t="s">
        <v>309</v>
      </c>
      <c r="N3940" s="15" t="s">
        <v>28</v>
      </c>
      <c r="O3940" s="15" t="s">
        <v>29</v>
      </c>
      <c r="P3940" s="80" t="s">
        <v>178</v>
      </c>
      <c r="Q3940" s="80" t="s">
        <v>158</v>
      </c>
    </row>
    <row r="3941" spans="1:17" hidden="1">
      <c r="A3941" s="12">
        <v>42325</v>
      </c>
      <c r="B3941" t="s">
        <v>4471</v>
      </c>
      <c r="C3941" s="1">
        <v>-35</v>
      </c>
      <c r="D3941" s="1">
        <v>-75.91</v>
      </c>
      <c r="E3941" s="42">
        <v>35</v>
      </c>
      <c r="F3941" s="77" t="s">
        <v>30</v>
      </c>
      <c r="G3941" s="77" t="s">
        <v>158</v>
      </c>
      <c r="H3941" s="77" t="s">
        <v>20</v>
      </c>
      <c r="I3941" s="13">
        <v>11</v>
      </c>
      <c r="J3941" s="14">
        <v>2015</v>
      </c>
      <c r="K3941" s="78" t="s">
        <v>53</v>
      </c>
      <c r="L3941" s="79" t="s">
        <v>52</v>
      </c>
      <c r="M3941" s="79" t="s">
        <v>23</v>
      </c>
      <c r="N3941" s="15" t="s">
        <v>28</v>
      </c>
      <c r="O3941" s="15" t="s">
        <v>29</v>
      </c>
      <c r="P3941" s="80" t="s">
        <v>178</v>
      </c>
      <c r="Q3941" s="80" t="s">
        <v>158</v>
      </c>
    </row>
    <row r="3942" spans="1:17" hidden="1">
      <c r="A3942" s="12">
        <v>42326</v>
      </c>
      <c r="B3942" t="s">
        <v>4472</v>
      </c>
      <c r="C3942" s="1">
        <v>175.91</v>
      </c>
      <c r="D3942" s="1">
        <v>100</v>
      </c>
      <c r="E3942" s="42">
        <v>-175.91</v>
      </c>
      <c r="F3942" s="77" t="s">
        <v>18</v>
      </c>
      <c r="G3942" s="77" t="s">
        <v>158</v>
      </c>
      <c r="H3942" s="77" t="s">
        <v>20</v>
      </c>
      <c r="I3942" s="13">
        <v>11</v>
      </c>
      <c r="J3942" s="14">
        <v>2015</v>
      </c>
      <c r="K3942" s="78" t="s">
        <v>58</v>
      </c>
      <c r="L3942" s="79" t="s">
        <v>59</v>
      </c>
      <c r="M3942" s="79" t="s">
        <v>23</v>
      </c>
      <c r="N3942" s="15" t="s">
        <v>20</v>
      </c>
      <c r="O3942" s="15" t="s">
        <v>24</v>
      </c>
      <c r="P3942" s="80" t="s">
        <v>168</v>
      </c>
      <c r="Q3942" s="80" t="s">
        <v>158</v>
      </c>
    </row>
    <row r="3943" spans="1:17" hidden="1">
      <c r="A3943" s="12">
        <v>42327</v>
      </c>
      <c r="B3943" t="s">
        <v>4473</v>
      </c>
      <c r="C3943" s="1">
        <v>2000</v>
      </c>
      <c r="D3943" s="1">
        <v>2100</v>
      </c>
      <c r="E3943" s="42">
        <v>-2000</v>
      </c>
      <c r="F3943" s="77" t="s">
        <v>18</v>
      </c>
      <c r="G3943" s="77" t="s">
        <v>158</v>
      </c>
      <c r="H3943" s="77" t="s">
        <v>20</v>
      </c>
      <c r="I3943" s="13">
        <v>11</v>
      </c>
      <c r="J3943" s="14">
        <v>2015</v>
      </c>
      <c r="K3943" s="78" t="s">
        <v>58</v>
      </c>
      <c r="L3943" s="79" t="s">
        <v>59</v>
      </c>
      <c r="M3943" s="79" t="s">
        <v>23</v>
      </c>
      <c r="N3943" s="15" t="s">
        <v>20</v>
      </c>
      <c r="O3943" s="15" t="s">
        <v>24</v>
      </c>
      <c r="P3943" s="80" t="s">
        <v>168</v>
      </c>
      <c r="Q3943" s="80" t="s">
        <v>158</v>
      </c>
    </row>
    <row r="3944" spans="1:17" hidden="1">
      <c r="A3944" s="12">
        <v>42327</v>
      </c>
      <c r="B3944" t="s">
        <v>4474</v>
      </c>
      <c r="C3944" s="1">
        <v>-2000</v>
      </c>
      <c r="D3944" s="1">
        <v>100</v>
      </c>
      <c r="E3944" s="42">
        <v>2000</v>
      </c>
      <c r="F3944" s="77" t="s">
        <v>30</v>
      </c>
      <c r="G3944" s="77" t="s">
        <v>158</v>
      </c>
      <c r="H3944" s="77" t="s">
        <v>20</v>
      </c>
      <c r="I3944" s="13">
        <v>11</v>
      </c>
      <c r="J3944" s="14">
        <v>2015</v>
      </c>
      <c r="K3944" s="78" t="s">
        <v>81</v>
      </c>
      <c r="L3944" s="79" t="s">
        <v>82</v>
      </c>
      <c r="M3944" s="79" t="s">
        <v>23</v>
      </c>
      <c r="N3944" s="15" t="s">
        <v>20</v>
      </c>
      <c r="O3944" s="15" t="s">
        <v>24</v>
      </c>
      <c r="P3944" s="80" t="s">
        <v>181</v>
      </c>
      <c r="Q3944" s="80" t="s">
        <v>158</v>
      </c>
    </row>
    <row r="3945" spans="1:17" hidden="1">
      <c r="A3945" s="12">
        <v>42328</v>
      </c>
      <c r="B3945" t="s">
        <v>4475</v>
      </c>
      <c r="C3945" s="1">
        <v>2915</v>
      </c>
      <c r="D3945" s="1">
        <v>3015</v>
      </c>
      <c r="E3945" s="42">
        <v>-2915</v>
      </c>
      <c r="F3945" s="77" t="s">
        <v>18</v>
      </c>
      <c r="G3945" s="77" t="s">
        <v>158</v>
      </c>
      <c r="H3945" s="77" t="s">
        <v>20</v>
      </c>
      <c r="I3945" s="13">
        <v>11</v>
      </c>
      <c r="J3945" s="14">
        <v>2015</v>
      </c>
      <c r="K3945" s="78" t="s">
        <v>58</v>
      </c>
      <c r="L3945" s="79" t="s">
        <v>59</v>
      </c>
      <c r="M3945" s="79" t="s">
        <v>23</v>
      </c>
      <c r="N3945" s="15" t="s">
        <v>20</v>
      </c>
      <c r="O3945" s="15" t="s">
        <v>24</v>
      </c>
      <c r="P3945" s="80" t="s">
        <v>168</v>
      </c>
      <c r="Q3945" s="80" t="s">
        <v>158</v>
      </c>
    </row>
    <row r="3946" spans="1:17" hidden="1">
      <c r="A3946" s="12">
        <v>42331</v>
      </c>
      <c r="B3946" t="s">
        <v>4476</v>
      </c>
      <c r="C3946" s="1">
        <v>4000</v>
      </c>
      <c r="D3946" s="1">
        <v>7015</v>
      </c>
      <c r="E3946" s="42">
        <v>-4000</v>
      </c>
      <c r="F3946" s="77" t="s">
        <v>18</v>
      </c>
      <c r="G3946" s="77" t="s">
        <v>158</v>
      </c>
      <c r="H3946" s="77" t="s">
        <v>20</v>
      </c>
      <c r="I3946" s="13">
        <v>11</v>
      </c>
      <c r="J3946" s="14">
        <v>2015</v>
      </c>
      <c r="K3946" s="78" t="s">
        <v>58</v>
      </c>
      <c r="L3946" s="79" t="s">
        <v>59</v>
      </c>
      <c r="M3946" s="79" t="s">
        <v>23</v>
      </c>
      <c r="N3946" s="15" t="s">
        <v>20</v>
      </c>
      <c r="O3946" s="15" t="s">
        <v>24</v>
      </c>
      <c r="P3946" s="80" t="s">
        <v>168</v>
      </c>
      <c r="Q3946" s="80" t="s">
        <v>158</v>
      </c>
    </row>
    <row r="3947" spans="1:17" hidden="1">
      <c r="A3947" s="12">
        <v>42331</v>
      </c>
      <c r="B3947" t="s">
        <v>4477</v>
      </c>
      <c r="C3947" s="1">
        <v>-3544.4</v>
      </c>
      <c r="D3947" s="1">
        <v>3470.6</v>
      </c>
      <c r="E3947" s="42">
        <v>3544.4</v>
      </c>
      <c r="F3947" s="77" t="s">
        <v>30</v>
      </c>
      <c r="G3947" s="77" t="s">
        <v>158</v>
      </c>
      <c r="H3947" s="77" t="s">
        <v>20</v>
      </c>
      <c r="I3947" s="13">
        <v>11</v>
      </c>
      <c r="J3947" s="14">
        <v>2015</v>
      </c>
      <c r="K3947" s="78" t="s">
        <v>81</v>
      </c>
      <c r="L3947" s="79" t="s">
        <v>82</v>
      </c>
      <c r="M3947" s="79" t="s">
        <v>23</v>
      </c>
      <c r="N3947" s="15" t="s">
        <v>20</v>
      </c>
      <c r="O3947" s="15" t="s">
        <v>24</v>
      </c>
      <c r="P3947" s="80" t="s">
        <v>181</v>
      </c>
      <c r="Q3947" s="80" t="s">
        <v>158</v>
      </c>
    </row>
    <row r="3948" spans="1:17" hidden="1">
      <c r="A3948" s="12">
        <v>42331</v>
      </c>
      <c r="B3948" t="s">
        <v>4478</v>
      </c>
      <c r="C3948" s="1">
        <v>-1915.03</v>
      </c>
      <c r="D3948" s="1">
        <v>1555.57</v>
      </c>
      <c r="E3948" s="42">
        <v>1915.03</v>
      </c>
      <c r="F3948" s="77" t="s">
        <v>30</v>
      </c>
      <c r="G3948" s="77" t="s">
        <v>158</v>
      </c>
      <c r="H3948" s="77" t="s">
        <v>20</v>
      </c>
      <c r="I3948" s="13">
        <v>11</v>
      </c>
      <c r="J3948" s="14">
        <v>2015</v>
      </c>
      <c r="K3948" s="78" t="s">
        <v>100</v>
      </c>
      <c r="L3948" s="79" t="s">
        <v>101</v>
      </c>
      <c r="M3948" s="79" t="s">
        <v>23</v>
      </c>
      <c r="N3948" s="15" t="s">
        <v>28</v>
      </c>
      <c r="O3948" s="15" t="s">
        <v>24</v>
      </c>
      <c r="P3948" s="80" t="s">
        <v>4479</v>
      </c>
      <c r="Q3948" s="80" t="s">
        <v>158</v>
      </c>
    </row>
    <row r="3949" spans="1:17" hidden="1">
      <c r="A3949" s="12">
        <v>42332</v>
      </c>
      <c r="B3949" t="s">
        <v>4480</v>
      </c>
      <c r="C3949" s="1">
        <v>1200</v>
      </c>
      <c r="D3949" s="1">
        <v>2755.57</v>
      </c>
      <c r="E3949" s="42">
        <v>-1200</v>
      </c>
      <c r="F3949" s="77" t="s">
        <v>18</v>
      </c>
      <c r="G3949" s="77" t="s">
        <v>158</v>
      </c>
      <c r="H3949" s="77" t="s">
        <v>20</v>
      </c>
      <c r="I3949" s="13">
        <v>11</v>
      </c>
      <c r="J3949" s="14">
        <v>2015</v>
      </c>
      <c r="K3949" s="78" t="s">
        <v>58</v>
      </c>
      <c r="L3949" s="79" t="s">
        <v>59</v>
      </c>
      <c r="M3949" s="79" t="s">
        <v>23</v>
      </c>
      <c r="N3949" s="15" t="s">
        <v>20</v>
      </c>
      <c r="O3949" s="15" t="s">
        <v>24</v>
      </c>
      <c r="P3949" s="80" t="s">
        <v>168</v>
      </c>
      <c r="Q3949" s="80" t="s">
        <v>158</v>
      </c>
    </row>
    <row r="3950" spans="1:17" hidden="1">
      <c r="A3950" s="12">
        <v>42332</v>
      </c>
      <c r="B3950" t="s">
        <v>4481</v>
      </c>
      <c r="C3950" s="1">
        <v>-360.32</v>
      </c>
      <c r="D3950" s="1">
        <v>2395.25</v>
      </c>
      <c r="E3950" s="42">
        <v>360.32</v>
      </c>
      <c r="F3950" s="77" t="s">
        <v>30</v>
      </c>
      <c r="G3950" s="77" t="s">
        <v>158</v>
      </c>
      <c r="H3950" s="77" t="s">
        <v>20</v>
      </c>
      <c r="I3950" s="13">
        <v>11</v>
      </c>
      <c r="J3950" s="14">
        <v>2015</v>
      </c>
      <c r="K3950" s="78" t="s">
        <v>70</v>
      </c>
      <c r="L3950" s="79" t="s">
        <v>177</v>
      </c>
      <c r="M3950" s="79" t="s">
        <v>299</v>
      </c>
      <c r="N3950" s="15" t="s">
        <v>28</v>
      </c>
      <c r="O3950" s="15" t="s">
        <v>29</v>
      </c>
      <c r="P3950" s="80" t="s">
        <v>178</v>
      </c>
      <c r="Q3950" s="80" t="s">
        <v>158</v>
      </c>
    </row>
    <row r="3951" spans="1:17" hidden="1">
      <c r="A3951" s="12">
        <v>42333</v>
      </c>
      <c r="B3951" t="s">
        <v>4482</v>
      </c>
      <c r="C3951" s="1">
        <v>-700</v>
      </c>
      <c r="D3951" s="1">
        <v>1695.25</v>
      </c>
      <c r="E3951" s="42">
        <v>700</v>
      </c>
      <c r="F3951" s="77" t="s">
        <v>30</v>
      </c>
      <c r="G3951" s="77" t="s">
        <v>158</v>
      </c>
      <c r="H3951" s="77" t="s">
        <v>20</v>
      </c>
      <c r="I3951" s="13">
        <v>11</v>
      </c>
      <c r="J3951" s="14">
        <v>2015</v>
      </c>
      <c r="K3951" s="78" t="s">
        <v>34</v>
      </c>
      <c r="L3951" s="79" t="s">
        <v>35</v>
      </c>
      <c r="M3951" s="79" t="s">
        <v>299</v>
      </c>
      <c r="N3951" s="15" t="s">
        <v>28</v>
      </c>
      <c r="O3951" s="15" t="s">
        <v>29</v>
      </c>
      <c r="P3951" s="80" t="s">
        <v>178</v>
      </c>
      <c r="Q3951" s="80" t="s">
        <v>158</v>
      </c>
    </row>
    <row r="3952" spans="1:17" hidden="1">
      <c r="A3952" s="12">
        <v>42338</v>
      </c>
      <c r="B3952" t="s">
        <v>4483</v>
      </c>
      <c r="C3952" s="1">
        <v>4000</v>
      </c>
      <c r="D3952" s="1">
        <v>5695.25</v>
      </c>
      <c r="E3952" s="42">
        <v>-4000</v>
      </c>
      <c r="F3952" s="77" t="s">
        <v>18</v>
      </c>
      <c r="G3952" s="77" t="s">
        <v>158</v>
      </c>
      <c r="H3952" s="77" t="s">
        <v>20</v>
      </c>
      <c r="I3952" s="13">
        <v>11</v>
      </c>
      <c r="J3952" s="14">
        <v>2015</v>
      </c>
      <c r="K3952" s="78" t="s">
        <v>58</v>
      </c>
      <c r="L3952" s="79" t="s">
        <v>59</v>
      </c>
      <c r="M3952" s="79" t="s">
        <v>23</v>
      </c>
      <c r="N3952" s="15" t="s">
        <v>20</v>
      </c>
      <c r="O3952" s="15" t="s">
        <v>24</v>
      </c>
      <c r="P3952" s="80" t="s">
        <v>168</v>
      </c>
      <c r="Q3952" s="80" t="s">
        <v>158</v>
      </c>
    </row>
    <row r="3953" spans="1:17" hidden="1">
      <c r="A3953" s="12">
        <v>42338</v>
      </c>
      <c r="B3953" t="s">
        <v>4484</v>
      </c>
      <c r="C3953" s="1">
        <v>-50</v>
      </c>
      <c r="D3953" s="1">
        <v>5645.25</v>
      </c>
      <c r="E3953" s="42">
        <v>50</v>
      </c>
      <c r="F3953" s="77" t="s">
        <v>30</v>
      </c>
      <c r="G3953" s="77" t="s">
        <v>158</v>
      </c>
      <c r="H3953" s="77" t="s">
        <v>20</v>
      </c>
      <c r="I3953" s="13">
        <v>11</v>
      </c>
      <c r="J3953" s="14">
        <v>2015</v>
      </c>
      <c r="K3953" s="78" t="s">
        <v>86</v>
      </c>
      <c r="L3953" s="79" t="s">
        <v>215</v>
      </c>
      <c r="M3953" s="79" t="s">
        <v>23</v>
      </c>
      <c r="N3953" s="15" t="s">
        <v>28</v>
      </c>
      <c r="O3953" s="15" t="s">
        <v>29</v>
      </c>
      <c r="P3953" s="80" t="s">
        <v>178</v>
      </c>
      <c r="Q3953" s="80" t="s">
        <v>158</v>
      </c>
    </row>
    <row r="3954" spans="1:17" hidden="1">
      <c r="A3954" s="12">
        <v>42338</v>
      </c>
      <c r="B3954" t="s">
        <v>4485</v>
      </c>
      <c r="C3954" s="1">
        <v>-63.12</v>
      </c>
      <c r="D3954" s="1">
        <v>5582.13</v>
      </c>
      <c r="E3954" s="42">
        <v>63.12</v>
      </c>
      <c r="F3954" s="77" t="s">
        <v>30</v>
      </c>
      <c r="G3954" s="77" t="s">
        <v>158</v>
      </c>
      <c r="H3954" s="77" t="s">
        <v>20</v>
      </c>
      <c r="I3954" s="13">
        <v>11</v>
      </c>
      <c r="J3954" s="14">
        <v>2015</v>
      </c>
      <c r="K3954" s="78" t="s">
        <v>86</v>
      </c>
      <c r="L3954" s="79" t="s">
        <v>203</v>
      </c>
      <c r="M3954" s="79" t="s">
        <v>23</v>
      </c>
      <c r="N3954" s="15" t="s">
        <v>28</v>
      </c>
      <c r="O3954" s="15" t="s">
        <v>29</v>
      </c>
      <c r="P3954" s="80" t="s">
        <v>178</v>
      </c>
      <c r="Q3954" s="80" t="s">
        <v>158</v>
      </c>
    </row>
    <row r="3955" spans="1:17" hidden="1">
      <c r="A3955" s="12">
        <v>42338</v>
      </c>
      <c r="B3955" t="s">
        <v>4486</v>
      </c>
      <c r="C3955" s="1">
        <v>-4000</v>
      </c>
      <c r="D3955" s="1">
        <v>1582.13</v>
      </c>
      <c r="E3955" s="42">
        <v>4000</v>
      </c>
      <c r="F3955" s="77" t="s">
        <v>30</v>
      </c>
      <c r="G3955" s="77" t="s">
        <v>158</v>
      </c>
      <c r="H3955" s="77" t="s">
        <v>20</v>
      </c>
      <c r="I3955" s="13">
        <v>11</v>
      </c>
      <c r="J3955" s="14">
        <v>2015</v>
      </c>
      <c r="K3955" s="78" t="s">
        <v>81</v>
      </c>
      <c r="L3955" s="79" t="s">
        <v>82</v>
      </c>
      <c r="M3955" s="79" t="s">
        <v>23</v>
      </c>
      <c r="N3955" s="15" t="s">
        <v>20</v>
      </c>
      <c r="O3955" s="15" t="s">
        <v>24</v>
      </c>
      <c r="P3955" s="80" t="s">
        <v>181</v>
      </c>
      <c r="Q3955" s="80" t="s">
        <v>158</v>
      </c>
    </row>
    <row r="3956" spans="1:17" hidden="1">
      <c r="A3956" s="12">
        <v>42340</v>
      </c>
      <c r="B3956" t="s">
        <v>4487</v>
      </c>
      <c r="C3956" s="1">
        <v>-1000</v>
      </c>
      <c r="D3956" s="1">
        <v>582.13</v>
      </c>
      <c r="E3956" s="42">
        <v>1000</v>
      </c>
      <c r="F3956" s="77" t="s">
        <v>30</v>
      </c>
      <c r="G3956" s="77" t="s">
        <v>158</v>
      </c>
      <c r="H3956" s="77" t="s">
        <v>20</v>
      </c>
      <c r="I3956" s="13">
        <v>12</v>
      </c>
      <c r="J3956" s="14">
        <v>2015</v>
      </c>
      <c r="K3956" s="78" t="s">
        <v>92</v>
      </c>
      <c r="L3956" s="79" t="s">
        <v>93</v>
      </c>
      <c r="M3956" s="79" t="s">
        <v>299</v>
      </c>
      <c r="N3956" s="15" t="s">
        <v>28</v>
      </c>
      <c r="O3956" s="15" t="s">
        <v>29</v>
      </c>
      <c r="P3956" s="80" t="s">
        <v>178</v>
      </c>
      <c r="Q3956" s="80" t="s">
        <v>158</v>
      </c>
    </row>
    <row r="3957" spans="1:17" hidden="1">
      <c r="A3957" s="12">
        <v>42341</v>
      </c>
      <c r="B3957" t="s">
        <v>4488</v>
      </c>
      <c r="C3957" s="1">
        <v>-500</v>
      </c>
      <c r="D3957" s="1">
        <v>82.13</v>
      </c>
      <c r="E3957" s="42">
        <v>500</v>
      </c>
      <c r="F3957" s="77" t="s">
        <v>30</v>
      </c>
      <c r="G3957" s="77" t="s">
        <v>158</v>
      </c>
      <c r="H3957" s="77" t="s">
        <v>20</v>
      </c>
      <c r="I3957" s="13">
        <v>12</v>
      </c>
      <c r="J3957" s="14">
        <v>2015</v>
      </c>
      <c r="K3957" s="78" t="s">
        <v>81</v>
      </c>
      <c r="L3957" s="79" t="s">
        <v>39</v>
      </c>
      <c r="M3957" s="79" t="s">
        <v>23</v>
      </c>
      <c r="N3957" s="15" t="s">
        <v>20</v>
      </c>
      <c r="O3957" s="15" t="s">
        <v>24</v>
      </c>
      <c r="P3957" s="80" t="s">
        <v>4489</v>
      </c>
      <c r="Q3957" s="80" t="s">
        <v>158</v>
      </c>
    </row>
    <row r="3958" spans="1:17" hidden="1">
      <c r="A3958" s="12">
        <v>42345</v>
      </c>
      <c r="B3958" t="s">
        <v>4490</v>
      </c>
      <c r="C3958" s="1">
        <v>1040</v>
      </c>
      <c r="D3958" s="1">
        <v>1122.1300000000001</v>
      </c>
      <c r="E3958" s="42">
        <v>-1040</v>
      </c>
      <c r="F3958" s="77" t="s">
        <v>18</v>
      </c>
      <c r="G3958" s="77" t="s">
        <v>158</v>
      </c>
      <c r="H3958" s="77" t="s">
        <v>20</v>
      </c>
      <c r="I3958" s="13">
        <v>12</v>
      </c>
      <c r="J3958" s="14">
        <v>2015</v>
      </c>
      <c r="K3958" s="78" t="s">
        <v>58</v>
      </c>
      <c r="L3958" s="79" t="s">
        <v>59</v>
      </c>
      <c r="M3958" s="79" t="s">
        <v>23</v>
      </c>
      <c r="N3958" s="15" t="s">
        <v>20</v>
      </c>
      <c r="O3958" s="15" t="s">
        <v>24</v>
      </c>
      <c r="P3958" s="80" t="s">
        <v>168</v>
      </c>
      <c r="Q3958" s="80" t="s">
        <v>158</v>
      </c>
    </row>
    <row r="3959" spans="1:17" hidden="1">
      <c r="A3959" s="12">
        <v>42345</v>
      </c>
      <c r="B3959" t="s">
        <v>4491</v>
      </c>
      <c r="C3959" s="1">
        <v>380</v>
      </c>
      <c r="D3959" s="1">
        <v>1502.13</v>
      </c>
      <c r="E3959" s="42">
        <v>-380</v>
      </c>
      <c r="F3959" s="77" t="s">
        <v>18</v>
      </c>
      <c r="G3959" s="77" t="s">
        <v>158</v>
      </c>
      <c r="H3959" s="77" t="s">
        <v>20</v>
      </c>
      <c r="I3959" s="13">
        <v>12</v>
      </c>
      <c r="J3959" s="14">
        <v>2015</v>
      </c>
      <c r="K3959" s="78" t="s">
        <v>58</v>
      </c>
      <c r="L3959" s="79" t="s">
        <v>59</v>
      </c>
      <c r="M3959" s="79" t="s">
        <v>23</v>
      </c>
      <c r="N3959" s="15" t="s">
        <v>20</v>
      </c>
      <c r="O3959" s="15" t="s">
        <v>24</v>
      </c>
      <c r="P3959" s="80" t="s">
        <v>168</v>
      </c>
      <c r="Q3959" s="80" t="s">
        <v>158</v>
      </c>
    </row>
    <row r="3960" spans="1:17" hidden="1">
      <c r="A3960" s="12">
        <v>42345</v>
      </c>
      <c r="B3960" t="s">
        <v>4492</v>
      </c>
      <c r="C3960" s="1">
        <v>-360</v>
      </c>
      <c r="D3960" s="1">
        <v>1142.1300000000001</v>
      </c>
      <c r="E3960" s="42">
        <v>360</v>
      </c>
      <c r="F3960" s="77" t="s">
        <v>30</v>
      </c>
      <c r="G3960" s="77" t="s">
        <v>158</v>
      </c>
      <c r="H3960" s="77" t="s">
        <v>20</v>
      </c>
      <c r="I3960" s="13">
        <v>12</v>
      </c>
      <c r="J3960" s="14">
        <v>2015</v>
      </c>
      <c r="K3960" s="78" t="s">
        <v>34</v>
      </c>
      <c r="L3960" s="79" t="s">
        <v>2338</v>
      </c>
      <c r="M3960" s="79" t="s">
        <v>23</v>
      </c>
      <c r="N3960" s="15" t="s">
        <v>28</v>
      </c>
      <c r="O3960" s="15" t="s">
        <v>29</v>
      </c>
      <c r="P3960" s="80" t="s">
        <v>178</v>
      </c>
      <c r="Q3960" s="80" t="s">
        <v>158</v>
      </c>
    </row>
    <row r="3961" spans="1:17" hidden="1">
      <c r="A3961" s="12">
        <v>42346</v>
      </c>
      <c r="B3961" t="s">
        <v>4493</v>
      </c>
      <c r="C3961" s="1">
        <v>4000</v>
      </c>
      <c r="D3961" s="1">
        <v>5142.13</v>
      </c>
      <c r="E3961" s="42">
        <v>-4000</v>
      </c>
      <c r="F3961" s="77" t="s">
        <v>18</v>
      </c>
      <c r="G3961" s="77" t="s">
        <v>158</v>
      </c>
      <c r="H3961" s="77" t="s">
        <v>20</v>
      </c>
      <c r="I3961" s="13">
        <v>12</v>
      </c>
      <c r="J3961" s="14">
        <v>2015</v>
      </c>
      <c r="K3961" s="78" t="s">
        <v>58</v>
      </c>
      <c r="L3961" s="79" t="s">
        <v>59</v>
      </c>
      <c r="M3961" s="79" t="s">
        <v>23</v>
      </c>
      <c r="N3961" s="15" t="s">
        <v>20</v>
      </c>
      <c r="O3961" s="15" t="s">
        <v>24</v>
      </c>
      <c r="P3961" s="80" t="s">
        <v>168</v>
      </c>
      <c r="Q3961" s="80" t="s">
        <v>158</v>
      </c>
    </row>
    <row r="3962" spans="1:17" hidden="1">
      <c r="A3962" s="12">
        <v>42346</v>
      </c>
      <c r="B3962" t="s">
        <v>4494</v>
      </c>
      <c r="C3962" s="1">
        <v>-1080</v>
      </c>
      <c r="D3962" s="1">
        <v>4062.13</v>
      </c>
      <c r="E3962" s="42">
        <v>1080</v>
      </c>
      <c r="F3962" s="77" t="s">
        <v>30</v>
      </c>
      <c r="G3962" s="77" t="s">
        <v>158</v>
      </c>
      <c r="H3962" s="77" t="s">
        <v>20</v>
      </c>
      <c r="I3962" s="13">
        <v>12</v>
      </c>
      <c r="J3962" s="14">
        <v>2015</v>
      </c>
      <c r="K3962" s="78" t="s">
        <v>31</v>
      </c>
      <c r="L3962" s="79" t="s">
        <v>73</v>
      </c>
      <c r="M3962" s="79" t="s">
        <v>23</v>
      </c>
      <c r="N3962" s="15" t="s">
        <v>28</v>
      </c>
      <c r="O3962" s="15" t="s">
        <v>24</v>
      </c>
      <c r="P3962" s="80" t="s">
        <v>178</v>
      </c>
      <c r="Q3962" s="80" t="s">
        <v>158</v>
      </c>
    </row>
    <row r="3963" spans="1:17" hidden="1">
      <c r="A3963" s="12">
        <v>42346</v>
      </c>
      <c r="B3963" t="s">
        <v>152</v>
      </c>
      <c r="C3963" s="1">
        <v>-135.41</v>
      </c>
      <c r="D3963" s="1">
        <v>3926.72</v>
      </c>
      <c r="E3963" s="42">
        <v>135.41</v>
      </c>
      <c r="F3963" s="77" t="s">
        <v>30</v>
      </c>
      <c r="G3963" s="77" t="s">
        <v>158</v>
      </c>
      <c r="H3963" s="77" t="s">
        <v>20</v>
      </c>
      <c r="I3963" s="13">
        <v>12</v>
      </c>
      <c r="J3963" s="14">
        <v>2015</v>
      </c>
      <c r="K3963" s="78" t="s">
        <v>153</v>
      </c>
      <c r="L3963" s="79" t="s">
        <v>154</v>
      </c>
      <c r="M3963" s="79" t="s">
        <v>299</v>
      </c>
      <c r="N3963" s="15" t="s">
        <v>28</v>
      </c>
      <c r="O3963" s="15" t="s">
        <v>29</v>
      </c>
      <c r="P3963" s="80" t="s">
        <v>178</v>
      </c>
      <c r="Q3963" s="80" t="s">
        <v>158</v>
      </c>
    </row>
    <row r="3964" spans="1:17" hidden="1">
      <c r="A3964" s="12">
        <v>42347</v>
      </c>
      <c r="B3964" t="s">
        <v>4495</v>
      </c>
      <c r="C3964" s="1">
        <v>2000</v>
      </c>
      <c r="D3964" s="1">
        <v>5926.72</v>
      </c>
      <c r="E3964" s="42">
        <v>-2000</v>
      </c>
      <c r="F3964" s="77" t="s">
        <v>18</v>
      </c>
      <c r="G3964" s="77" t="s">
        <v>158</v>
      </c>
      <c r="H3964" s="77" t="s">
        <v>20</v>
      </c>
      <c r="I3964" s="13">
        <v>12</v>
      </c>
      <c r="J3964" s="14">
        <v>2015</v>
      </c>
      <c r="K3964" s="78" t="s">
        <v>58</v>
      </c>
      <c r="L3964" s="79" t="s">
        <v>59</v>
      </c>
      <c r="M3964" s="79" t="s">
        <v>23</v>
      </c>
      <c r="N3964" s="15" t="s">
        <v>20</v>
      </c>
      <c r="O3964" s="15" t="s">
        <v>24</v>
      </c>
      <c r="P3964" s="80" t="s">
        <v>168</v>
      </c>
      <c r="Q3964" s="80" t="s">
        <v>158</v>
      </c>
    </row>
    <row r="3965" spans="1:17" hidden="1">
      <c r="A3965" s="12">
        <v>42347</v>
      </c>
      <c r="B3965" t="s">
        <v>4496</v>
      </c>
      <c r="C3965" s="1">
        <v>100</v>
      </c>
      <c r="D3965" s="1">
        <v>6026.72</v>
      </c>
      <c r="E3965" s="42">
        <v>-100</v>
      </c>
      <c r="F3965" s="77" t="s">
        <v>18</v>
      </c>
      <c r="G3965" s="77" t="s">
        <v>158</v>
      </c>
      <c r="H3965" s="77" t="s">
        <v>20</v>
      </c>
      <c r="I3965" s="13">
        <v>12</v>
      </c>
      <c r="J3965" s="14">
        <v>2015</v>
      </c>
      <c r="K3965" s="78" t="s">
        <v>58</v>
      </c>
      <c r="L3965" s="79" t="s">
        <v>59</v>
      </c>
      <c r="M3965" s="79" t="s">
        <v>23</v>
      </c>
      <c r="N3965" s="15" t="s">
        <v>20</v>
      </c>
      <c r="O3965" s="15" t="s">
        <v>24</v>
      </c>
      <c r="P3965" s="80" t="s">
        <v>168</v>
      </c>
      <c r="Q3965" s="80" t="s">
        <v>158</v>
      </c>
    </row>
    <row r="3966" spans="1:17" hidden="1">
      <c r="A3966" s="12">
        <v>42347</v>
      </c>
      <c r="B3966" t="s">
        <v>4497</v>
      </c>
      <c r="C3966" s="1">
        <v>-4000</v>
      </c>
      <c r="D3966" s="1">
        <v>2026.72</v>
      </c>
      <c r="E3966" s="42">
        <v>4000</v>
      </c>
      <c r="F3966" s="77" t="s">
        <v>30</v>
      </c>
      <c r="G3966" s="77" t="s">
        <v>158</v>
      </c>
      <c r="H3966" s="77" t="s">
        <v>20</v>
      </c>
      <c r="I3966" s="13">
        <v>12</v>
      </c>
      <c r="J3966" s="14">
        <v>2015</v>
      </c>
      <c r="K3966" s="78" t="s">
        <v>81</v>
      </c>
      <c r="L3966" s="79" t="s">
        <v>82</v>
      </c>
      <c r="M3966" s="79" t="s">
        <v>23</v>
      </c>
      <c r="N3966" s="15" t="s">
        <v>20</v>
      </c>
      <c r="O3966" s="15" t="s">
        <v>24</v>
      </c>
      <c r="P3966" s="80" t="s">
        <v>181</v>
      </c>
      <c r="Q3966" s="80" t="s">
        <v>158</v>
      </c>
    </row>
    <row r="3967" spans="1:17" hidden="1">
      <c r="A3967" s="12">
        <v>42347</v>
      </c>
      <c r="B3967" t="s">
        <v>4498</v>
      </c>
      <c r="C3967" s="1">
        <v>-2000</v>
      </c>
      <c r="D3967" s="1">
        <v>26.72</v>
      </c>
      <c r="E3967" s="42">
        <v>2000</v>
      </c>
      <c r="F3967" s="77" t="s">
        <v>30</v>
      </c>
      <c r="G3967" s="77" t="s">
        <v>158</v>
      </c>
      <c r="H3967" s="77" t="s">
        <v>20</v>
      </c>
      <c r="I3967" s="13">
        <v>12</v>
      </c>
      <c r="J3967" s="14">
        <v>2015</v>
      </c>
      <c r="K3967" s="78" t="s">
        <v>81</v>
      </c>
      <c r="L3967" s="79" t="s">
        <v>82</v>
      </c>
      <c r="M3967" s="79" t="s">
        <v>23</v>
      </c>
      <c r="N3967" s="15" t="s">
        <v>20</v>
      </c>
      <c r="O3967" s="15" t="s">
        <v>24</v>
      </c>
      <c r="P3967" s="80" t="s">
        <v>181</v>
      </c>
      <c r="Q3967" s="80" t="s">
        <v>158</v>
      </c>
    </row>
    <row r="3968" spans="1:17" hidden="1">
      <c r="A3968" s="12">
        <v>42353</v>
      </c>
      <c r="B3968" t="s">
        <v>4499</v>
      </c>
      <c r="C3968" s="1">
        <v>2000</v>
      </c>
      <c r="D3968" s="1">
        <v>2026.72</v>
      </c>
      <c r="E3968" s="42">
        <v>-2000</v>
      </c>
      <c r="F3968" s="77" t="s">
        <v>18</v>
      </c>
      <c r="G3968" s="77" t="s">
        <v>158</v>
      </c>
      <c r="H3968" s="77" t="s">
        <v>20</v>
      </c>
      <c r="I3968" s="13">
        <v>12</v>
      </c>
      <c r="J3968" s="14">
        <v>2015</v>
      </c>
      <c r="K3968" s="78" t="s">
        <v>58</v>
      </c>
      <c r="L3968" s="79" t="s">
        <v>59</v>
      </c>
      <c r="M3968" s="79" t="s">
        <v>23</v>
      </c>
      <c r="N3968" s="15" t="s">
        <v>20</v>
      </c>
      <c r="O3968" s="15" t="s">
        <v>24</v>
      </c>
      <c r="P3968" s="80" t="s">
        <v>168</v>
      </c>
      <c r="Q3968" s="80" t="s">
        <v>158</v>
      </c>
    </row>
    <row r="3969" spans="1:17" hidden="1">
      <c r="A3969" s="12">
        <v>42353</v>
      </c>
      <c r="B3969" t="s">
        <v>4500</v>
      </c>
      <c r="C3969" s="1">
        <v>6.95</v>
      </c>
      <c r="D3969" s="1">
        <v>2033.67</v>
      </c>
      <c r="E3969" s="42">
        <v>-6.95</v>
      </c>
      <c r="F3969" s="77" t="s">
        <v>18</v>
      </c>
      <c r="G3969" s="77" t="s">
        <v>158</v>
      </c>
      <c r="H3969" s="77" t="s">
        <v>20</v>
      </c>
      <c r="I3969" s="13">
        <v>12</v>
      </c>
      <c r="J3969" s="14">
        <v>2015</v>
      </c>
      <c r="K3969" s="78" t="s">
        <v>336</v>
      </c>
      <c r="L3969" s="79" t="s">
        <v>27</v>
      </c>
      <c r="M3969" s="79" t="s">
        <v>305</v>
      </c>
      <c r="N3969" s="15" t="s">
        <v>28</v>
      </c>
      <c r="O3969" s="15" t="s">
        <v>29</v>
      </c>
      <c r="P3969" s="80" t="s">
        <v>178</v>
      </c>
      <c r="Q3969" s="80" t="s">
        <v>158</v>
      </c>
    </row>
    <row r="3970" spans="1:17" hidden="1">
      <c r="A3970" s="12">
        <v>42354</v>
      </c>
      <c r="B3970" t="s">
        <v>4501</v>
      </c>
      <c r="C3970" s="1">
        <v>663.34</v>
      </c>
      <c r="D3970" s="1">
        <v>2697.01</v>
      </c>
      <c r="E3970" s="42">
        <v>-663.34</v>
      </c>
      <c r="F3970" s="77" t="s">
        <v>18</v>
      </c>
      <c r="G3970" s="77" t="s">
        <v>158</v>
      </c>
      <c r="H3970" s="77" t="s">
        <v>20</v>
      </c>
      <c r="I3970" s="13">
        <v>12</v>
      </c>
      <c r="J3970" s="14">
        <v>2015</v>
      </c>
      <c r="K3970" s="78" t="s">
        <v>58</v>
      </c>
      <c r="L3970" s="79" t="s">
        <v>59</v>
      </c>
      <c r="M3970" s="79" t="s">
        <v>23</v>
      </c>
      <c r="N3970" s="15" t="s">
        <v>20</v>
      </c>
      <c r="O3970" s="15" t="s">
        <v>24</v>
      </c>
      <c r="P3970" s="80" t="s">
        <v>168</v>
      </c>
      <c r="Q3970" s="80" t="s">
        <v>158</v>
      </c>
    </row>
    <row r="3971" spans="1:17" hidden="1">
      <c r="A3971" s="12">
        <v>42354</v>
      </c>
      <c r="B3971" t="s">
        <v>4502</v>
      </c>
      <c r="C3971" s="1">
        <v>-460</v>
      </c>
      <c r="D3971" s="1">
        <v>2237.0100000000002</v>
      </c>
      <c r="E3971" s="42">
        <v>460</v>
      </c>
      <c r="F3971" s="77" t="s">
        <v>30</v>
      </c>
      <c r="G3971" s="77" t="s">
        <v>158</v>
      </c>
      <c r="H3971" s="77" t="s">
        <v>20</v>
      </c>
      <c r="I3971" s="13">
        <v>12</v>
      </c>
      <c r="J3971" s="14">
        <v>2015</v>
      </c>
      <c r="K3971" s="78" t="s">
        <v>34</v>
      </c>
      <c r="L3971" s="79" t="s">
        <v>35</v>
      </c>
      <c r="M3971" s="79" t="s">
        <v>23</v>
      </c>
      <c r="N3971" s="15" t="s">
        <v>28</v>
      </c>
      <c r="O3971" s="15" t="s">
        <v>29</v>
      </c>
      <c r="P3971" s="80" t="s">
        <v>178</v>
      </c>
      <c r="Q3971" s="80" t="s">
        <v>158</v>
      </c>
    </row>
    <row r="3972" spans="1:17" hidden="1">
      <c r="A3972" s="12">
        <v>42356</v>
      </c>
      <c r="B3972" t="s">
        <v>4503</v>
      </c>
      <c r="C3972" s="1">
        <v>6040</v>
      </c>
      <c r="D3972" s="1">
        <v>8277.01</v>
      </c>
      <c r="E3972" s="42">
        <v>-6040</v>
      </c>
      <c r="F3972" s="77" t="s">
        <v>18</v>
      </c>
      <c r="G3972" s="77" t="s">
        <v>158</v>
      </c>
      <c r="H3972" s="77" t="s">
        <v>20</v>
      </c>
      <c r="I3972" s="13">
        <v>12</v>
      </c>
      <c r="J3972" s="14">
        <v>2015</v>
      </c>
      <c r="K3972" s="78" t="s">
        <v>58</v>
      </c>
      <c r="L3972" s="79" t="s">
        <v>59</v>
      </c>
      <c r="M3972" s="79" t="s">
        <v>23</v>
      </c>
      <c r="N3972" s="15" t="s">
        <v>20</v>
      </c>
      <c r="O3972" s="15" t="s">
        <v>24</v>
      </c>
      <c r="P3972" s="80" t="s">
        <v>168</v>
      </c>
      <c r="Q3972" s="80" t="s">
        <v>158</v>
      </c>
    </row>
    <row r="3973" spans="1:17" hidden="1">
      <c r="A3973" s="12">
        <v>42356</v>
      </c>
      <c r="B3973" t="s">
        <v>4504</v>
      </c>
      <c r="C3973" s="1">
        <v>-6038.3</v>
      </c>
      <c r="D3973" s="1">
        <v>2238.71</v>
      </c>
      <c r="E3973" s="42">
        <v>6038.3</v>
      </c>
      <c r="F3973" s="77" t="s">
        <v>30</v>
      </c>
      <c r="G3973" s="77" t="s">
        <v>158</v>
      </c>
      <c r="H3973" s="77" t="s">
        <v>20</v>
      </c>
      <c r="I3973" s="13">
        <v>12</v>
      </c>
      <c r="J3973" s="14">
        <v>2015</v>
      </c>
      <c r="K3973" s="78" t="s">
        <v>81</v>
      </c>
      <c r="L3973" s="79" t="s">
        <v>82</v>
      </c>
      <c r="M3973" s="79" t="s">
        <v>23</v>
      </c>
      <c r="N3973" s="15" t="s">
        <v>20</v>
      </c>
      <c r="O3973" s="15" t="s">
        <v>24</v>
      </c>
      <c r="P3973" s="80" t="s">
        <v>181</v>
      </c>
      <c r="Q3973" s="80" t="s">
        <v>158</v>
      </c>
    </row>
    <row r="3974" spans="1:17" hidden="1">
      <c r="A3974" s="12">
        <v>42356</v>
      </c>
      <c r="B3974" t="s">
        <v>4505</v>
      </c>
      <c r="C3974" s="1">
        <v>-663.34</v>
      </c>
      <c r="D3974" s="1">
        <v>1575.37</v>
      </c>
      <c r="E3974" s="42">
        <v>663.34</v>
      </c>
      <c r="F3974" s="77" t="s">
        <v>30</v>
      </c>
      <c r="G3974" s="77" t="s">
        <v>158</v>
      </c>
      <c r="H3974" s="77" t="s">
        <v>20</v>
      </c>
      <c r="I3974" s="13">
        <v>12</v>
      </c>
      <c r="J3974" s="14">
        <v>2015</v>
      </c>
      <c r="K3974" s="78" t="s">
        <v>176</v>
      </c>
      <c r="L3974" s="79" t="s">
        <v>4506</v>
      </c>
      <c r="M3974" s="79" t="s">
        <v>299</v>
      </c>
      <c r="N3974" s="15" t="s">
        <v>28</v>
      </c>
      <c r="O3974" s="15" t="s">
        <v>29</v>
      </c>
      <c r="P3974" s="80" t="s">
        <v>178</v>
      </c>
      <c r="Q3974" s="80" t="s">
        <v>158</v>
      </c>
    </row>
    <row r="3975" spans="1:17" hidden="1">
      <c r="A3975" s="12">
        <v>42359</v>
      </c>
      <c r="B3975" t="s">
        <v>4507</v>
      </c>
      <c r="C3975" s="1">
        <v>-353.18</v>
      </c>
      <c r="D3975" s="1">
        <v>1222.19</v>
      </c>
      <c r="E3975" s="42">
        <v>353.18</v>
      </c>
      <c r="F3975" s="77" t="s">
        <v>30</v>
      </c>
      <c r="G3975" s="77" t="s">
        <v>158</v>
      </c>
      <c r="H3975" s="77" t="s">
        <v>20</v>
      </c>
      <c r="I3975" s="13">
        <v>12</v>
      </c>
      <c r="J3975" s="14">
        <v>2015</v>
      </c>
      <c r="K3975" s="78" t="s">
        <v>70</v>
      </c>
      <c r="L3975" s="79" t="s">
        <v>177</v>
      </c>
      <c r="M3975" s="79" t="s">
        <v>299</v>
      </c>
      <c r="N3975" s="15" t="s">
        <v>28</v>
      </c>
      <c r="O3975" s="15" t="s">
        <v>29</v>
      </c>
      <c r="P3975" s="80" t="s">
        <v>178</v>
      </c>
      <c r="Q3975" s="80" t="s">
        <v>158</v>
      </c>
    </row>
    <row r="3976" spans="1:17" hidden="1">
      <c r="A3976" s="12">
        <v>42360</v>
      </c>
      <c r="B3976" t="s">
        <v>4508</v>
      </c>
      <c r="C3976" s="1">
        <v>-297.45</v>
      </c>
      <c r="D3976" s="1">
        <v>924.74</v>
      </c>
      <c r="E3976" s="42">
        <v>297.45</v>
      </c>
      <c r="F3976" s="77" t="s">
        <v>30</v>
      </c>
      <c r="G3976" s="77" t="s">
        <v>158</v>
      </c>
      <c r="H3976" s="77" t="s">
        <v>20</v>
      </c>
      <c r="I3976" s="13">
        <v>12</v>
      </c>
      <c r="J3976" s="14">
        <v>2015</v>
      </c>
      <c r="K3976" s="78" t="s">
        <v>64</v>
      </c>
      <c r="L3976" s="79" t="s">
        <v>65</v>
      </c>
      <c r="M3976" s="79" t="s">
        <v>23</v>
      </c>
      <c r="N3976" s="15" t="s">
        <v>28</v>
      </c>
      <c r="O3976" s="15" t="s">
        <v>29</v>
      </c>
      <c r="P3976" s="80" t="s">
        <v>178</v>
      </c>
      <c r="Q3976" s="80" t="s">
        <v>158</v>
      </c>
    </row>
    <row r="3977" spans="1:17" hidden="1">
      <c r="A3977" s="12">
        <v>42360</v>
      </c>
      <c r="B3977" t="s">
        <v>4509</v>
      </c>
      <c r="C3977" s="1">
        <v>-500</v>
      </c>
      <c r="D3977" s="1">
        <v>424.74</v>
      </c>
      <c r="E3977" s="42">
        <v>500</v>
      </c>
      <c r="F3977" s="77" t="s">
        <v>30</v>
      </c>
      <c r="G3977" s="77" t="s">
        <v>158</v>
      </c>
      <c r="H3977" s="77" t="s">
        <v>20</v>
      </c>
      <c r="I3977" s="13">
        <v>12</v>
      </c>
      <c r="J3977" s="14">
        <v>2015</v>
      </c>
      <c r="K3977" s="78" t="s">
        <v>64</v>
      </c>
      <c r="L3977" s="79" t="s">
        <v>65</v>
      </c>
      <c r="M3977" s="79" t="s">
        <v>23</v>
      </c>
      <c r="N3977" s="15" t="s">
        <v>28</v>
      </c>
      <c r="O3977" s="15" t="s">
        <v>29</v>
      </c>
      <c r="P3977" s="80" t="s">
        <v>178</v>
      </c>
      <c r="Q3977" s="80" t="s">
        <v>158</v>
      </c>
    </row>
    <row r="3978" spans="1:17" hidden="1">
      <c r="A3978" s="12">
        <v>42360</v>
      </c>
      <c r="B3978" t="s">
        <v>4510</v>
      </c>
      <c r="C3978" s="1">
        <v>-429.26</v>
      </c>
      <c r="D3978" s="1">
        <v>-4.5199999999999996</v>
      </c>
      <c r="E3978" s="42">
        <v>429.26</v>
      </c>
      <c r="F3978" s="77" t="s">
        <v>30</v>
      </c>
      <c r="G3978" s="77" t="s">
        <v>158</v>
      </c>
      <c r="H3978" s="77" t="s">
        <v>20</v>
      </c>
      <c r="I3978" s="13">
        <v>12</v>
      </c>
      <c r="J3978" s="14">
        <v>2015</v>
      </c>
      <c r="K3978" s="78" t="s">
        <v>70</v>
      </c>
      <c r="L3978" s="79" t="s">
        <v>71</v>
      </c>
      <c r="M3978" s="79" t="s">
        <v>299</v>
      </c>
      <c r="N3978" s="15" t="s">
        <v>28</v>
      </c>
      <c r="O3978" s="15" t="s">
        <v>29</v>
      </c>
      <c r="P3978" s="80" t="s">
        <v>178</v>
      </c>
      <c r="Q3978" s="80" t="s">
        <v>158</v>
      </c>
    </row>
    <row r="3979" spans="1:17" hidden="1">
      <c r="A3979" s="12">
        <v>42360</v>
      </c>
      <c r="B3979" t="s">
        <v>4511</v>
      </c>
      <c r="C3979" s="1">
        <v>-472.81</v>
      </c>
      <c r="D3979" s="1">
        <v>-477.33</v>
      </c>
      <c r="E3979" s="42">
        <v>472.81</v>
      </c>
      <c r="F3979" s="77" t="s">
        <v>30</v>
      </c>
      <c r="G3979" s="77" t="s">
        <v>158</v>
      </c>
      <c r="H3979" s="77" t="s">
        <v>20</v>
      </c>
      <c r="I3979" s="13">
        <v>12</v>
      </c>
      <c r="J3979" s="14">
        <v>2015</v>
      </c>
      <c r="K3979" s="78" t="s">
        <v>70</v>
      </c>
      <c r="L3979" s="79" t="s">
        <v>614</v>
      </c>
      <c r="M3979" s="79" t="s">
        <v>281</v>
      </c>
      <c r="N3979" s="15" t="s">
        <v>28</v>
      </c>
      <c r="O3979" s="15" t="s">
        <v>29</v>
      </c>
      <c r="P3979" s="80" t="s">
        <v>178</v>
      </c>
      <c r="Q3979" s="80" t="s">
        <v>158</v>
      </c>
    </row>
    <row r="3980" spans="1:17" hidden="1">
      <c r="A3980" s="12">
        <v>42360</v>
      </c>
      <c r="B3980" t="s">
        <v>4512</v>
      </c>
      <c r="C3980" s="1">
        <v>-35</v>
      </c>
      <c r="D3980" s="1">
        <v>-512.33000000000004</v>
      </c>
      <c r="E3980" s="42">
        <v>35</v>
      </c>
      <c r="F3980" s="77" t="s">
        <v>30</v>
      </c>
      <c r="G3980" s="77" t="s">
        <v>158</v>
      </c>
      <c r="H3980" s="77" t="s">
        <v>20</v>
      </c>
      <c r="I3980" s="13">
        <v>12</v>
      </c>
      <c r="J3980" s="14">
        <v>2015</v>
      </c>
      <c r="K3980" s="78" t="s">
        <v>53</v>
      </c>
      <c r="L3980" s="79" t="s">
        <v>52</v>
      </c>
      <c r="M3980" s="79" t="s">
        <v>23</v>
      </c>
      <c r="N3980" s="15" t="s">
        <v>28</v>
      </c>
      <c r="O3980" s="15" t="s">
        <v>29</v>
      </c>
      <c r="P3980" s="80" t="s">
        <v>178</v>
      </c>
      <c r="Q3980" s="80" t="s">
        <v>158</v>
      </c>
    </row>
    <row r="3981" spans="1:17" hidden="1">
      <c r="A3981" s="12">
        <v>42360</v>
      </c>
      <c r="B3981" t="s">
        <v>4513</v>
      </c>
      <c r="C3981" s="1">
        <v>-35</v>
      </c>
      <c r="D3981" s="1">
        <v>-547.33000000000004</v>
      </c>
      <c r="E3981" s="42">
        <v>35</v>
      </c>
      <c r="F3981" s="77" t="s">
        <v>30</v>
      </c>
      <c r="G3981" s="77" t="s">
        <v>158</v>
      </c>
      <c r="H3981" s="77" t="s">
        <v>20</v>
      </c>
      <c r="I3981" s="13">
        <v>12</v>
      </c>
      <c r="J3981" s="14">
        <v>2015</v>
      </c>
      <c r="K3981" s="78" t="s">
        <v>53</v>
      </c>
      <c r="L3981" s="79" t="s">
        <v>52</v>
      </c>
      <c r="M3981" s="79" t="s">
        <v>23</v>
      </c>
      <c r="N3981" s="15" t="s">
        <v>28</v>
      </c>
      <c r="O3981" s="15" t="s">
        <v>29</v>
      </c>
      <c r="P3981" s="80" t="s">
        <v>178</v>
      </c>
      <c r="Q3981" s="80" t="s">
        <v>158</v>
      </c>
    </row>
    <row r="3982" spans="1:17" hidden="1">
      <c r="A3982" s="12">
        <v>42361</v>
      </c>
      <c r="B3982" t="s">
        <v>4514</v>
      </c>
      <c r="C3982" s="1">
        <v>1000</v>
      </c>
      <c r="D3982" s="1">
        <v>452.67</v>
      </c>
      <c r="E3982" s="42">
        <v>-1000</v>
      </c>
      <c r="F3982" s="77" t="s">
        <v>18</v>
      </c>
      <c r="G3982" s="77" t="s">
        <v>158</v>
      </c>
      <c r="H3982" s="77" t="s">
        <v>20</v>
      </c>
      <c r="I3982" s="13">
        <v>12</v>
      </c>
      <c r="J3982" s="14">
        <v>2015</v>
      </c>
      <c r="K3982" s="78" t="s">
        <v>58</v>
      </c>
      <c r="L3982" s="79" t="s">
        <v>59</v>
      </c>
      <c r="M3982" s="79" t="s">
        <v>23</v>
      </c>
      <c r="N3982" s="15" t="s">
        <v>20</v>
      </c>
      <c r="O3982" s="15" t="s">
        <v>24</v>
      </c>
      <c r="P3982" s="80" t="s">
        <v>168</v>
      </c>
      <c r="Q3982" s="80" t="s">
        <v>158</v>
      </c>
    </row>
    <row r="3983" spans="1:17" hidden="1">
      <c r="A3983" s="12">
        <v>42366</v>
      </c>
      <c r="B3983" t="s">
        <v>4515</v>
      </c>
      <c r="C3983" s="1">
        <v>580</v>
      </c>
      <c r="D3983" s="1">
        <v>1032.67</v>
      </c>
      <c r="E3983" s="42">
        <v>-580</v>
      </c>
      <c r="F3983" s="77" t="s">
        <v>18</v>
      </c>
      <c r="G3983" s="77" t="s">
        <v>158</v>
      </c>
      <c r="H3983" s="77" t="s">
        <v>20</v>
      </c>
      <c r="I3983" s="13">
        <v>12</v>
      </c>
      <c r="J3983" s="14">
        <v>2015</v>
      </c>
      <c r="K3983" s="78" t="s">
        <v>58</v>
      </c>
      <c r="L3983" s="79" t="s">
        <v>59</v>
      </c>
      <c r="M3983" s="79" t="s">
        <v>23</v>
      </c>
      <c r="N3983" s="15" t="s">
        <v>20</v>
      </c>
      <c r="O3983" s="15" t="s">
        <v>24</v>
      </c>
      <c r="P3983" s="80" t="s">
        <v>168</v>
      </c>
      <c r="Q3983" s="80" t="s">
        <v>158</v>
      </c>
    </row>
    <row r="3984" spans="1:17" hidden="1">
      <c r="A3984" s="12">
        <v>42366</v>
      </c>
      <c r="B3984" t="s">
        <v>4516</v>
      </c>
      <c r="C3984" s="1">
        <v>70</v>
      </c>
      <c r="D3984" s="1">
        <v>1102.67</v>
      </c>
      <c r="E3984" s="42">
        <v>-70</v>
      </c>
      <c r="F3984" s="77" t="s">
        <v>18</v>
      </c>
      <c r="G3984" s="77" t="s">
        <v>158</v>
      </c>
      <c r="H3984" s="77" t="s">
        <v>20</v>
      </c>
      <c r="I3984" s="13">
        <v>12</v>
      </c>
      <c r="J3984" s="14">
        <v>2015</v>
      </c>
      <c r="K3984" s="78" t="s">
        <v>53</v>
      </c>
      <c r="L3984" s="79" t="s">
        <v>52</v>
      </c>
      <c r="M3984" s="79" t="s">
        <v>23</v>
      </c>
      <c r="N3984" s="15" t="s">
        <v>28</v>
      </c>
      <c r="O3984" s="15" t="s">
        <v>29</v>
      </c>
      <c r="P3984" s="80" t="s">
        <v>178</v>
      </c>
      <c r="Q3984" s="80" t="s">
        <v>158</v>
      </c>
    </row>
    <row r="3985" spans="1:19" hidden="1">
      <c r="A3985" s="12">
        <v>42366</v>
      </c>
      <c r="B3985" t="s">
        <v>4517</v>
      </c>
      <c r="C3985" s="1">
        <v>29.15</v>
      </c>
      <c r="D3985" s="1">
        <v>1131.82</v>
      </c>
      <c r="E3985" s="42">
        <v>-29.15</v>
      </c>
      <c r="F3985" s="77" t="s">
        <v>18</v>
      </c>
      <c r="G3985" s="77" t="s">
        <v>158</v>
      </c>
      <c r="H3985" s="77" t="s">
        <v>20</v>
      </c>
      <c r="I3985" s="13">
        <v>12</v>
      </c>
      <c r="J3985" s="14">
        <v>2015</v>
      </c>
      <c r="K3985" s="78" t="s">
        <v>19</v>
      </c>
      <c r="L3985" s="79" t="s">
        <v>59</v>
      </c>
      <c r="M3985" s="79" t="s">
        <v>23</v>
      </c>
      <c r="N3985" s="15" t="s">
        <v>20</v>
      </c>
      <c r="O3985" s="15" t="s">
        <v>24</v>
      </c>
      <c r="P3985" s="80" t="s">
        <v>159</v>
      </c>
      <c r="Q3985" s="80" t="s">
        <v>158</v>
      </c>
    </row>
    <row r="3986" spans="1:19" hidden="1">
      <c r="A3986" s="12">
        <v>42367</v>
      </c>
      <c r="B3986" t="s">
        <v>4518</v>
      </c>
      <c r="C3986" s="1">
        <v>-1000</v>
      </c>
      <c r="D3986" s="1">
        <v>131.82</v>
      </c>
      <c r="E3986" s="42">
        <v>1000</v>
      </c>
      <c r="F3986" s="77" t="s">
        <v>30</v>
      </c>
      <c r="G3986" s="77" t="s">
        <v>158</v>
      </c>
      <c r="H3986" s="77" t="s">
        <v>20</v>
      </c>
      <c r="I3986" s="13">
        <v>12</v>
      </c>
      <c r="J3986" s="14">
        <v>2015</v>
      </c>
      <c r="K3986" s="78" t="s">
        <v>92</v>
      </c>
      <c r="L3986" s="79" t="s">
        <v>93</v>
      </c>
      <c r="M3986" s="79" t="s">
        <v>299</v>
      </c>
      <c r="N3986" s="15" t="s">
        <v>28</v>
      </c>
      <c r="O3986" s="15" t="s">
        <v>29</v>
      </c>
      <c r="P3986" s="80" t="s">
        <v>178</v>
      </c>
      <c r="Q3986" s="80" t="s">
        <v>158</v>
      </c>
    </row>
    <row r="3987" spans="1:19" hidden="1">
      <c r="A3987" s="12">
        <v>42369</v>
      </c>
      <c r="B3987" t="s">
        <v>4519</v>
      </c>
      <c r="C3987" s="1">
        <v>500</v>
      </c>
      <c r="D3987" s="1">
        <v>631.82000000000005</v>
      </c>
      <c r="E3987" s="42">
        <v>-500</v>
      </c>
      <c r="F3987" s="77" t="s">
        <v>18</v>
      </c>
      <c r="G3987" s="77" t="s">
        <v>158</v>
      </c>
      <c r="H3987" s="77" t="s">
        <v>20</v>
      </c>
      <c r="I3987" s="13">
        <v>12</v>
      </c>
      <c r="J3987" s="14">
        <v>2015</v>
      </c>
      <c r="K3987" s="78" t="s">
        <v>58</v>
      </c>
      <c r="L3987" s="79" t="s">
        <v>59</v>
      </c>
      <c r="M3987" s="79" t="s">
        <v>23</v>
      </c>
      <c r="N3987" s="15" t="s">
        <v>20</v>
      </c>
      <c r="O3987" s="15" t="s">
        <v>24</v>
      </c>
      <c r="P3987" s="80" t="s">
        <v>168</v>
      </c>
      <c r="Q3987" s="80" t="s">
        <v>158</v>
      </c>
    </row>
    <row r="3988" spans="1:19" hidden="1">
      <c r="A3988" s="12">
        <v>42369</v>
      </c>
      <c r="B3988" t="s">
        <v>4520</v>
      </c>
      <c r="C3988" s="1">
        <v>350</v>
      </c>
      <c r="D3988" s="1">
        <v>981.82</v>
      </c>
      <c r="E3988" s="42">
        <v>-350</v>
      </c>
      <c r="F3988" s="77" t="s">
        <v>18</v>
      </c>
      <c r="G3988" s="77" t="s">
        <v>158</v>
      </c>
      <c r="H3988" s="77" t="s">
        <v>20</v>
      </c>
      <c r="I3988" s="13">
        <v>12</v>
      </c>
      <c r="J3988" s="14">
        <v>2015</v>
      </c>
      <c r="K3988" s="78" t="s">
        <v>58</v>
      </c>
      <c r="L3988" s="79" t="s">
        <v>59</v>
      </c>
      <c r="M3988" s="79" t="s">
        <v>23</v>
      </c>
      <c r="N3988" s="15" t="s">
        <v>20</v>
      </c>
      <c r="O3988" s="15" t="s">
        <v>24</v>
      </c>
      <c r="P3988" s="80" t="s">
        <v>168</v>
      </c>
      <c r="Q3988" s="80" t="s">
        <v>158</v>
      </c>
    </row>
    <row r="3989" spans="1:19" hidden="1">
      <c r="A3989" s="12">
        <v>42369</v>
      </c>
      <c r="B3989" t="s">
        <v>4521</v>
      </c>
      <c r="C3989" s="1">
        <v>-200</v>
      </c>
      <c r="D3989" s="1">
        <v>781.82</v>
      </c>
      <c r="E3989" s="42">
        <v>200</v>
      </c>
      <c r="F3989" s="77" t="s">
        <v>30</v>
      </c>
      <c r="G3989" s="77" t="s">
        <v>158</v>
      </c>
      <c r="H3989" s="77" t="s">
        <v>20</v>
      </c>
      <c r="I3989" s="13">
        <v>12</v>
      </c>
      <c r="J3989" s="14">
        <v>2015</v>
      </c>
      <c r="K3989" s="78" t="s">
        <v>70</v>
      </c>
      <c r="L3989" s="79" t="s">
        <v>614</v>
      </c>
      <c r="M3989" s="79" t="s">
        <v>281</v>
      </c>
      <c r="N3989" s="15" t="s">
        <v>28</v>
      </c>
      <c r="O3989" s="15" t="s">
        <v>29</v>
      </c>
      <c r="P3989" s="80" t="s">
        <v>178</v>
      </c>
      <c r="Q3989" s="80" t="s">
        <v>158</v>
      </c>
    </row>
    <row r="3990" spans="1:19" hidden="1">
      <c r="A3990" s="12">
        <v>42369</v>
      </c>
      <c r="B3990" t="s">
        <v>4522</v>
      </c>
      <c r="C3990" s="1">
        <v>-150</v>
      </c>
      <c r="D3990" s="1">
        <v>631.82000000000005</v>
      </c>
      <c r="E3990" s="42">
        <v>150</v>
      </c>
      <c r="F3990" s="77" t="s">
        <v>30</v>
      </c>
      <c r="G3990" s="77" t="s">
        <v>158</v>
      </c>
      <c r="H3990" s="77" t="s">
        <v>20</v>
      </c>
      <c r="I3990" s="13">
        <v>12</v>
      </c>
      <c r="J3990" s="14">
        <v>2015</v>
      </c>
      <c r="K3990" s="78" t="s">
        <v>197</v>
      </c>
      <c r="L3990" s="79" t="s">
        <v>71</v>
      </c>
      <c r="M3990" s="79" t="s">
        <v>281</v>
      </c>
      <c r="N3990" s="15" t="s">
        <v>28</v>
      </c>
      <c r="O3990" s="15" t="s">
        <v>29</v>
      </c>
      <c r="P3990" s="80" t="s">
        <v>178</v>
      </c>
      <c r="Q3990" s="80" t="s">
        <v>158</v>
      </c>
    </row>
    <row r="3991" spans="1:19" hidden="1">
      <c r="A3991" s="12" t="s">
        <v>17</v>
      </c>
      <c r="E3991" s="42"/>
      <c r="F3991" s="77"/>
      <c r="G3991" s="77"/>
      <c r="H3991" s="77"/>
      <c r="I3991" s="13"/>
      <c r="J3991" s="14"/>
      <c r="K3991" s="78"/>
      <c r="L3991" s="79"/>
      <c r="M3991" s="79"/>
      <c r="N3991" s="15"/>
      <c r="O3991" s="15"/>
      <c r="P3991" s="80"/>
      <c r="Q3991" s="80"/>
      <c r="S3991" t="str">
        <f>A3991&amp;B3991</f>
        <v>x</v>
      </c>
    </row>
    <row r="3992" spans="1:19" hidden="1">
      <c r="A3992" s="209" t="s">
        <v>4034</v>
      </c>
      <c r="E3992" s="42"/>
      <c r="F3992" s="77"/>
      <c r="G3992" s="77"/>
      <c r="H3992" s="77"/>
      <c r="I3992" s="13"/>
      <c r="J3992" s="14"/>
      <c r="K3992" s="78"/>
      <c r="L3992" s="79"/>
      <c r="M3992" s="79"/>
      <c r="N3992" s="15"/>
      <c r="O3992" s="15"/>
      <c r="P3992" s="80"/>
      <c r="Q3992" s="80"/>
    </row>
    <row r="3993" spans="1:19" hidden="1">
      <c r="A3993" s="12" t="s">
        <v>2367</v>
      </c>
      <c r="B3993" t="s">
        <v>228</v>
      </c>
      <c r="C3993" s="1">
        <v>-500</v>
      </c>
      <c r="E3993" s="42">
        <f>C3993</f>
        <v>-500</v>
      </c>
      <c r="F3993" s="77" t="s">
        <v>229</v>
      </c>
      <c r="G3993" s="77" t="s">
        <v>106</v>
      </c>
      <c r="H3993" s="77" t="s">
        <v>20</v>
      </c>
      <c r="I3993" s="13">
        <v>1</v>
      </c>
      <c r="J3993" s="14">
        <v>2015</v>
      </c>
      <c r="K3993" s="78" t="s">
        <v>58</v>
      </c>
      <c r="L3993" s="79" t="s">
        <v>52</v>
      </c>
      <c r="M3993" s="79" t="s">
        <v>23</v>
      </c>
      <c r="N3993" s="15" t="s">
        <v>20</v>
      </c>
      <c r="O3993" s="15" t="s">
        <v>24</v>
      </c>
      <c r="P3993" s="80" t="s">
        <v>172</v>
      </c>
      <c r="Q3993" s="80" t="s">
        <v>106</v>
      </c>
      <c r="S3993" t="str">
        <f t="shared" ref="S3993:S4028" si="53">A3993&amp;B3993</f>
        <v>1/2/2015Online payment from CHK 9</v>
      </c>
    </row>
    <row r="3994" spans="1:19" hidden="1">
      <c r="A3994" s="12" t="s">
        <v>2368</v>
      </c>
      <c r="B3994" t="s">
        <v>224</v>
      </c>
      <c r="C3994" s="1">
        <v>128.69999999999999</v>
      </c>
      <c r="E3994" s="42">
        <f t="shared" ref="E3994:E4053" si="54">C3994</f>
        <v>128.69999999999999</v>
      </c>
      <c r="F3994" s="77" t="s">
        <v>225</v>
      </c>
      <c r="G3994" s="77" t="s">
        <v>106</v>
      </c>
      <c r="H3994" s="77" t="s">
        <v>20</v>
      </c>
      <c r="I3994" s="13">
        <v>1</v>
      </c>
      <c r="J3994" s="14">
        <v>2015</v>
      </c>
      <c r="K3994" s="78" t="s">
        <v>226</v>
      </c>
      <c r="L3994" s="79" t="s">
        <v>52</v>
      </c>
      <c r="M3994" s="79" t="s">
        <v>23</v>
      </c>
      <c r="N3994" s="15" t="s">
        <v>28</v>
      </c>
      <c r="O3994" s="15" t="s">
        <v>29</v>
      </c>
      <c r="P3994" s="80" t="s">
        <v>227</v>
      </c>
      <c r="Q3994" s="80" t="s">
        <v>106</v>
      </c>
      <c r="S3994" t="str">
        <f t="shared" si="53"/>
        <v>1/8/2015PURCHASE *FINANCE CHARGE*</v>
      </c>
    </row>
    <row r="3995" spans="1:19" hidden="1">
      <c r="A3995" s="12" t="s">
        <v>2369</v>
      </c>
      <c r="B3995" t="s">
        <v>228</v>
      </c>
      <c r="C3995" s="1">
        <v>-215</v>
      </c>
      <c r="E3995" s="42">
        <f t="shared" si="54"/>
        <v>-215</v>
      </c>
      <c r="F3995" s="77" t="s">
        <v>229</v>
      </c>
      <c r="G3995" s="77" t="s">
        <v>106</v>
      </c>
      <c r="H3995" s="77" t="s">
        <v>20</v>
      </c>
      <c r="I3995" s="13">
        <v>1</v>
      </c>
      <c r="J3995" s="14">
        <v>2015</v>
      </c>
      <c r="K3995" s="78" t="s">
        <v>58</v>
      </c>
      <c r="L3995" s="79" t="s">
        <v>52</v>
      </c>
      <c r="M3995" s="79" t="s">
        <v>23</v>
      </c>
      <c r="N3995" s="15" t="s">
        <v>20</v>
      </c>
      <c r="O3995" s="15" t="s">
        <v>24</v>
      </c>
      <c r="P3995" s="80" t="s">
        <v>172</v>
      </c>
      <c r="Q3995" s="80" t="s">
        <v>106</v>
      </c>
      <c r="S3995" t="str">
        <f t="shared" si="53"/>
        <v>1/29/2015Online payment from CHK 9</v>
      </c>
    </row>
    <row r="3996" spans="1:19" hidden="1">
      <c r="A3996" s="12" t="s">
        <v>2370</v>
      </c>
      <c r="B3996" t="s">
        <v>224</v>
      </c>
      <c r="C3996" s="1">
        <v>124.24</v>
      </c>
      <c r="E3996" s="42">
        <f t="shared" si="54"/>
        <v>124.24</v>
      </c>
      <c r="F3996" s="77" t="s">
        <v>225</v>
      </c>
      <c r="G3996" s="77" t="s">
        <v>106</v>
      </c>
      <c r="H3996" s="77" t="s">
        <v>20</v>
      </c>
      <c r="I3996" s="13">
        <v>2</v>
      </c>
      <c r="J3996" s="14">
        <v>2015</v>
      </c>
      <c r="K3996" s="78" t="s">
        <v>226</v>
      </c>
      <c r="L3996" s="79" t="s">
        <v>52</v>
      </c>
      <c r="M3996" s="79" t="s">
        <v>23</v>
      </c>
      <c r="N3996" s="15" t="s">
        <v>28</v>
      </c>
      <c r="O3996" s="15" t="s">
        <v>29</v>
      </c>
      <c r="P3996" s="80" t="s">
        <v>227</v>
      </c>
      <c r="Q3996" s="80" t="s">
        <v>106</v>
      </c>
      <c r="S3996" t="str">
        <f t="shared" si="53"/>
        <v>2/6/2015PURCHASE *FINANCE CHARGE*</v>
      </c>
    </row>
    <row r="3997" spans="1:19" hidden="1">
      <c r="A3997" s="12" t="s">
        <v>2371</v>
      </c>
      <c r="B3997" t="s">
        <v>228</v>
      </c>
      <c r="C3997" s="1">
        <v>-210</v>
      </c>
      <c r="E3997" s="42">
        <f t="shared" si="54"/>
        <v>-210</v>
      </c>
      <c r="F3997" s="77" t="s">
        <v>229</v>
      </c>
      <c r="G3997" s="77" t="s">
        <v>106</v>
      </c>
      <c r="H3997" s="77" t="s">
        <v>20</v>
      </c>
      <c r="I3997" s="13">
        <v>3</v>
      </c>
      <c r="J3997" s="14">
        <v>2015</v>
      </c>
      <c r="K3997" s="78" t="s">
        <v>58</v>
      </c>
      <c r="L3997" s="79" t="s">
        <v>52</v>
      </c>
      <c r="M3997" s="79" t="s">
        <v>23</v>
      </c>
      <c r="N3997" s="15" t="s">
        <v>20</v>
      </c>
      <c r="O3997" s="15" t="s">
        <v>24</v>
      </c>
      <c r="P3997" s="80" t="s">
        <v>172</v>
      </c>
      <c r="Q3997" s="80" t="s">
        <v>106</v>
      </c>
      <c r="S3997" t="str">
        <f t="shared" si="53"/>
        <v>3/4/2015Online payment from CHK 9</v>
      </c>
    </row>
    <row r="3998" spans="1:19" hidden="1">
      <c r="A3998" s="12" t="s">
        <v>2372</v>
      </c>
      <c r="B3998" t="s">
        <v>224</v>
      </c>
      <c r="C3998" s="1">
        <v>111.44</v>
      </c>
      <c r="E3998" s="42">
        <f t="shared" si="54"/>
        <v>111.44</v>
      </c>
      <c r="F3998" s="77" t="s">
        <v>225</v>
      </c>
      <c r="G3998" s="77" t="s">
        <v>106</v>
      </c>
      <c r="H3998" s="77" t="s">
        <v>20</v>
      </c>
      <c r="I3998" s="13">
        <v>3</v>
      </c>
      <c r="J3998" s="14">
        <v>2015</v>
      </c>
      <c r="K3998" s="78" t="s">
        <v>226</v>
      </c>
      <c r="L3998" s="79" t="s">
        <v>52</v>
      </c>
      <c r="M3998" s="79" t="s">
        <v>23</v>
      </c>
      <c r="N3998" s="15" t="s">
        <v>28</v>
      </c>
      <c r="O3998" s="15" t="s">
        <v>29</v>
      </c>
      <c r="P3998" s="80" t="s">
        <v>227</v>
      </c>
      <c r="Q3998" s="80" t="s">
        <v>106</v>
      </c>
      <c r="S3998" t="str">
        <f t="shared" si="53"/>
        <v>3/6/2015PURCHASE *FINANCE CHARGE*</v>
      </c>
    </row>
    <row r="3999" spans="1:19" hidden="1">
      <c r="A3999" s="12" t="s">
        <v>2373</v>
      </c>
      <c r="B3999" t="s">
        <v>228</v>
      </c>
      <c r="C3999" s="1">
        <v>-200</v>
      </c>
      <c r="E3999" s="42">
        <f t="shared" si="54"/>
        <v>-200</v>
      </c>
      <c r="F3999" s="77" t="s">
        <v>229</v>
      </c>
      <c r="G3999" s="77" t="s">
        <v>106</v>
      </c>
      <c r="H3999" s="77" t="s">
        <v>20</v>
      </c>
      <c r="I3999" s="13">
        <v>3</v>
      </c>
      <c r="J3999" s="14">
        <v>2015</v>
      </c>
      <c r="K3999" s="78" t="s">
        <v>58</v>
      </c>
      <c r="L3999" s="79" t="s">
        <v>52</v>
      </c>
      <c r="M3999" s="79" t="s">
        <v>23</v>
      </c>
      <c r="N3999" s="15" t="s">
        <v>20</v>
      </c>
      <c r="O3999" s="15" t="s">
        <v>24</v>
      </c>
      <c r="P3999" s="80" t="s">
        <v>172</v>
      </c>
      <c r="Q3999" s="80" t="s">
        <v>106</v>
      </c>
      <c r="S3999" t="str">
        <f t="shared" si="53"/>
        <v>3/30/2015Online payment from CHK 9</v>
      </c>
    </row>
    <row r="4000" spans="1:19" hidden="1">
      <c r="A4000" s="12" t="s">
        <v>2374</v>
      </c>
      <c r="B4000" t="s">
        <v>224</v>
      </c>
      <c r="C4000" s="1">
        <v>121.62</v>
      </c>
      <c r="E4000" s="42">
        <f t="shared" si="54"/>
        <v>121.62</v>
      </c>
      <c r="F4000" s="77" t="s">
        <v>225</v>
      </c>
      <c r="G4000" s="77" t="s">
        <v>106</v>
      </c>
      <c r="H4000" s="77" t="s">
        <v>20</v>
      </c>
      <c r="I4000" s="13">
        <v>4</v>
      </c>
      <c r="J4000" s="14">
        <v>2015</v>
      </c>
      <c r="K4000" s="78" t="s">
        <v>226</v>
      </c>
      <c r="L4000" s="79" t="s">
        <v>52</v>
      </c>
      <c r="M4000" s="79" t="s">
        <v>23</v>
      </c>
      <c r="N4000" s="15" t="s">
        <v>28</v>
      </c>
      <c r="O4000" s="15" t="s">
        <v>29</v>
      </c>
      <c r="P4000" s="80" t="s">
        <v>227</v>
      </c>
      <c r="Q4000" s="80" t="s">
        <v>106</v>
      </c>
      <c r="S4000" t="str">
        <f t="shared" si="53"/>
        <v>4/8/2015PURCHASE *FINANCE CHARGE*</v>
      </c>
    </row>
    <row r="4001" spans="1:19" hidden="1">
      <c r="A4001" s="12" t="s">
        <v>2375</v>
      </c>
      <c r="B4001" t="s">
        <v>228</v>
      </c>
      <c r="C4001" s="1">
        <v>-203</v>
      </c>
      <c r="E4001" s="42">
        <f t="shared" si="54"/>
        <v>-203</v>
      </c>
      <c r="F4001" s="77" t="s">
        <v>229</v>
      </c>
      <c r="G4001" s="77" t="s">
        <v>106</v>
      </c>
      <c r="H4001" s="77" t="s">
        <v>20</v>
      </c>
      <c r="I4001" s="13">
        <v>5</v>
      </c>
      <c r="J4001" s="14">
        <v>2015</v>
      </c>
      <c r="K4001" s="78" t="s">
        <v>58</v>
      </c>
      <c r="L4001" s="79" t="s">
        <v>52</v>
      </c>
      <c r="M4001" s="79" t="s">
        <v>23</v>
      </c>
      <c r="N4001" s="15" t="s">
        <v>20</v>
      </c>
      <c r="O4001" s="15" t="s">
        <v>24</v>
      </c>
      <c r="P4001" s="80" t="s">
        <v>172</v>
      </c>
      <c r="Q4001" s="80" t="s">
        <v>106</v>
      </c>
      <c r="S4001" t="str">
        <f t="shared" si="53"/>
        <v>5/5/2015Online payment from CHK 9</v>
      </c>
    </row>
    <row r="4002" spans="1:19" hidden="1">
      <c r="A4002" s="12" t="s">
        <v>2376</v>
      </c>
      <c r="B4002" t="s">
        <v>224</v>
      </c>
      <c r="C4002" s="1">
        <v>117.08</v>
      </c>
      <c r="E4002" s="42">
        <f t="shared" si="54"/>
        <v>117.08</v>
      </c>
      <c r="F4002" s="77" t="s">
        <v>225</v>
      </c>
      <c r="G4002" s="77" t="s">
        <v>106</v>
      </c>
      <c r="H4002" s="77" t="s">
        <v>20</v>
      </c>
      <c r="I4002" s="13">
        <v>5</v>
      </c>
      <c r="J4002" s="14">
        <v>2015</v>
      </c>
      <c r="K4002" s="78" t="s">
        <v>226</v>
      </c>
      <c r="L4002" s="79" t="s">
        <v>52</v>
      </c>
      <c r="M4002" s="79" t="s">
        <v>23</v>
      </c>
      <c r="N4002" s="15" t="s">
        <v>28</v>
      </c>
      <c r="O4002" s="15" t="s">
        <v>29</v>
      </c>
      <c r="P4002" s="80" t="s">
        <v>227</v>
      </c>
      <c r="Q4002" s="80" t="s">
        <v>106</v>
      </c>
      <c r="S4002" t="str">
        <f t="shared" si="53"/>
        <v>5/8/2015PURCHASE *FINANCE CHARGE*</v>
      </c>
    </row>
    <row r="4003" spans="1:19" hidden="1">
      <c r="A4003" s="12" t="s">
        <v>2377</v>
      </c>
      <c r="B4003" t="s">
        <v>228</v>
      </c>
      <c r="C4003" s="1">
        <v>-200</v>
      </c>
      <c r="E4003" s="42">
        <f t="shared" si="54"/>
        <v>-200</v>
      </c>
      <c r="F4003" s="77" t="s">
        <v>229</v>
      </c>
      <c r="G4003" s="77" t="s">
        <v>106</v>
      </c>
      <c r="H4003" s="77" t="s">
        <v>20</v>
      </c>
      <c r="I4003" s="13">
        <v>6</v>
      </c>
      <c r="J4003" s="14">
        <v>2015</v>
      </c>
      <c r="K4003" s="78" t="s">
        <v>58</v>
      </c>
      <c r="L4003" s="79" t="s">
        <v>52</v>
      </c>
      <c r="M4003" s="79" t="s">
        <v>23</v>
      </c>
      <c r="N4003" s="15" t="s">
        <v>20</v>
      </c>
      <c r="O4003" s="15" t="s">
        <v>24</v>
      </c>
      <c r="P4003" s="80" t="s">
        <v>172</v>
      </c>
      <c r="Q4003" s="80" t="s">
        <v>106</v>
      </c>
      <c r="S4003" t="str">
        <f t="shared" si="53"/>
        <v>6/1/2015Online payment from CHK 9</v>
      </c>
    </row>
    <row r="4004" spans="1:19" hidden="1">
      <c r="A4004" s="12" t="s">
        <v>2378</v>
      </c>
      <c r="B4004" t="s">
        <v>224</v>
      </c>
      <c r="C4004" s="1">
        <v>119.38</v>
      </c>
      <c r="E4004" s="42">
        <f t="shared" si="54"/>
        <v>119.38</v>
      </c>
      <c r="F4004" s="77" t="s">
        <v>225</v>
      </c>
      <c r="G4004" s="77" t="s">
        <v>106</v>
      </c>
      <c r="H4004" s="77" t="s">
        <v>20</v>
      </c>
      <c r="I4004" s="13">
        <v>6</v>
      </c>
      <c r="J4004" s="14">
        <v>2015</v>
      </c>
      <c r="K4004" s="78" t="s">
        <v>226</v>
      </c>
      <c r="L4004" s="79" t="s">
        <v>52</v>
      </c>
      <c r="M4004" s="79" t="s">
        <v>23</v>
      </c>
      <c r="N4004" s="15" t="s">
        <v>28</v>
      </c>
      <c r="O4004" s="15" t="s">
        <v>29</v>
      </c>
      <c r="P4004" s="80" t="s">
        <v>227</v>
      </c>
      <c r="Q4004" s="80" t="s">
        <v>106</v>
      </c>
      <c r="S4004" t="str">
        <f t="shared" si="53"/>
        <v>6/8/2015PURCHASE *FINANCE CHARGE*</v>
      </c>
    </row>
    <row r="4005" spans="1:19" hidden="1">
      <c r="A4005" s="12" t="s">
        <v>2379</v>
      </c>
      <c r="B4005" t="s">
        <v>1037</v>
      </c>
      <c r="C4005" s="1">
        <v>49</v>
      </c>
      <c r="E4005" s="42">
        <f t="shared" si="54"/>
        <v>49</v>
      </c>
      <c r="F4005" s="77" t="s">
        <v>225</v>
      </c>
      <c r="G4005" s="77" t="s">
        <v>106</v>
      </c>
      <c r="H4005" s="77" t="s">
        <v>20</v>
      </c>
      <c r="I4005" s="13">
        <v>7</v>
      </c>
      <c r="J4005" s="14">
        <v>2015</v>
      </c>
      <c r="K4005" s="78" t="s">
        <v>226</v>
      </c>
      <c r="L4005" s="79" t="s">
        <v>52</v>
      </c>
      <c r="M4005" s="79" t="s">
        <v>23</v>
      </c>
      <c r="N4005" s="15" t="s">
        <v>28</v>
      </c>
      <c r="O4005" s="15" t="s">
        <v>29</v>
      </c>
      <c r="P4005" s="80" t="s">
        <v>227</v>
      </c>
      <c r="Q4005" s="80" t="s">
        <v>106</v>
      </c>
      <c r="S4005" t="str">
        <f t="shared" si="53"/>
        <v>7/6/2015LATE PAYMENT FEE</v>
      </c>
    </row>
    <row r="4006" spans="1:19" hidden="1">
      <c r="A4006" s="12" t="s">
        <v>2380</v>
      </c>
      <c r="B4006" t="s">
        <v>224</v>
      </c>
      <c r="C4006" s="1">
        <v>115.16</v>
      </c>
      <c r="E4006" s="42">
        <f t="shared" si="54"/>
        <v>115.16</v>
      </c>
      <c r="F4006" s="77" t="s">
        <v>225</v>
      </c>
      <c r="G4006" s="77" t="s">
        <v>106</v>
      </c>
      <c r="H4006" s="77" t="s">
        <v>20</v>
      </c>
      <c r="I4006" s="13">
        <v>7</v>
      </c>
      <c r="J4006" s="14">
        <v>2015</v>
      </c>
      <c r="K4006" s="78" t="s">
        <v>226</v>
      </c>
      <c r="L4006" s="79" t="s">
        <v>52</v>
      </c>
      <c r="M4006" s="79" t="s">
        <v>23</v>
      </c>
      <c r="N4006" s="15" t="s">
        <v>28</v>
      </c>
      <c r="O4006" s="15" t="s">
        <v>29</v>
      </c>
      <c r="P4006" s="80" t="s">
        <v>227</v>
      </c>
      <c r="Q4006" s="80" t="s">
        <v>106</v>
      </c>
      <c r="S4006" t="str">
        <f t="shared" si="53"/>
        <v>7/8/2015PURCHASE *FINANCE CHARGE*</v>
      </c>
    </row>
    <row r="4007" spans="1:19" hidden="1">
      <c r="A4007" s="12" t="s">
        <v>2381</v>
      </c>
      <c r="B4007" t="s">
        <v>228</v>
      </c>
      <c r="C4007" s="1">
        <v>-300</v>
      </c>
      <c r="E4007" s="42">
        <f t="shared" si="54"/>
        <v>-300</v>
      </c>
      <c r="F4007" s="77" t="s">
        <v>229</v>
      </c>
      <c r="G4007" s="77" t="s">
        <v>106</v>
      </c>
      <c r="H4007" s="77" t="s">
        <v>20</v>
      </c>
      <c r="I4007" s="13">
        <v>7</v>
      </c>
      <c r="J4007" s="14">
        <v>2015</v>
      </c>
      <c r="K4007" s="78" t="s">
        <v>58</v>
      </c>
      <c r="L4007" s="79" t="s">
        <v>52</v>
      </c>
      <c r="M4007" s="79" t="s">
        <v>23</v>
      </c>
      <c r="N4007" s="15" t="s">
        <v>20</v>
      </c>
      <c r="O4007" s="15" t="s">
        <v>24</v>
      </c>
      <c r="P4007" s="80" t="s">
        <v>172</v>
      </c>
      <c r="Q4007" s="80" t="s">
        <v>106</v>
      </c>
      <c r="S4007" t="str">
        <f t="shared" si="53"/>
        <v>7/10/2015Online payment from CHK 9</v>
      </c>
    </row>
    <row r="4008" spans="1:19" hidden="1">
      <c r="A4008" s="12" t="s">
        <v>2382</v>
      </c>
      <c r="B4008" t="s">
        <v>2383</v>
      </c>
      <c r="C4008" s="1">
        <v>1857.06</v>
      </c>
      <c r="E4008" s="42">
        <f t="shared" si="54"/>
        <v>1857.06</v>
      </c>
      <c r="F4008" s="77" t="s">
        <v>225</v>
      </c>
      <c r="G4008" s="77" t="s">
        <v>106</v>
      </c>
      <c r="H4008" s="77" t="s">
        <v>20</v>
      </c>
      <c r="I4008" s="13">
        <v>7</v>
      </c>
      <c r="J4008" s="14">
        <v>2015</v>
      </c>
      <c r="K4008" s="78" t="s">
        <v>31</v>
      </c>
      <c r="L4008" s="79" t="s">
        <v>73</v>
      </c>
      <c r="M4008" s="79" t="s">
        <v>23</v>
      </c>
      <c r="N4008" s="15" t="s">
        <v>28</v>
      </c>
      <c r="O4008" s="15" t="s">
        <v>24</v>
      </c>
      <c r="P4008" s="80" t="s">
        <v>227</v>
      </c>
      <c r="Q4008" s="80" t="s">
        <v>106</v>
      </c>
      <c r="S4008" t="str">
        <f t="shared" si="53"/>
        <v>7/17/2015ROBINSON WINDWORD INC</v>
      </c>
    </row>
    <row r="4009" spans="1:19" hidden="1">
      <c r="A4009" s="12" t="s">
        <v>2384</v>
      </c>
      <c r="B4009" t="s">
        <v>2385</v>
      </c>
      <c r="C4009" s="1">
        <v>47.55</v>
      </c>
      <c r="E4009" s="42">
        <f t="shared" si="54"/>
        <v>47.55</v>
      </c>
      <c r="F4009" s="77" t="s">
        <v>225</v>
      </c>
      <c r="G4009" s="77" t="s">
        <v>106</v>
      </c>
      <c r="H4009" s="77" t="s">
        <v>20</v>
      </c>
      <c r="I4009" s="13">
        <v>7</v>
      </c>
      <c r="J4009" s="14">
        <v>2015</v>
      </c>
      <c r="K4009" s="78" t="s">
        <v>104</v>
      </c>
      <c r="L4009" s="79" t="s">
        <v>105</v>
      </c>
      <c r="M4009" s="79" t="s">
        <v>299</v>
      </c>
      <c r="N4009" s="15" t="s">
        <v>28</v>
      </c>
      <c r="O4009" s="15" t="s">
        <v>29</v>
      </c>
      <c r="P4009" s="80" t="s">
        <v>227</v>
      </c>
      <c r="Q4009" s="80" t="s">
        <v>106</v>
      </c>
      <c r="S4009" t="str">
        <f t="shared" si="53"/>
        <v>7/31/2015OFFICE DEPOT #111</v>
      </c>
    </row>
    <row r="4010" spans="1:19" hidden="1">
      <c r="A4010" s="12" t="s">
        <v>2386</v>
      </c>
      <c r="B4010" t="s">
        <v>1037</v>
      </c>
      <c r="C4010" s="1">
        <v>49</v>
      </c>
      <c r="E4010" s="42">
        <f t="shared" si="54"/>
        <v>49</v>
      </c>
      <c r="F4010" s="77" t="s">
        <v>225</v>
      </c>
      <c r="G4010" s="77" t="s">
        <v>106</v>
      </c>
      <c r="H4010" s="77" t="s">
        <v>20</v>
      </c>
      <c r="I4010" s="13">
        <v>8</v>
      </c>
      <c r="J4010" s="14">
        <v>2015</v>
      </c>
      <c r="K4010" s="78" t="s">
        <v>226</v>
      </c>
      <c r="L4010" s="79" t="s">
        <v>52</v>
      </c>
      <c r="M4010" s="79" t="s">
        <v>23</v>
      </c>
      <c r="N4010" s="15" t="s">
        <v>28</v>
      </c>
      <c r="O4010" s="15" t="s">
        <v>29</v>
      </c>
      <c r="P4010" s="80" t="s">
        <v>227</v>
      </c>
      <c r="Q4010" s="80" t="s">
        <v>106</v>
      </c>
      <c r="S4010" t="str">
        <f t="shared" si="53"/>
        <v>8/4/2015LATE PAYMENT FEE</v>
      </c>
    </row>
    <row r="4011" spans="1:19" hidden="1">
      <c r="A4011" s="12" t="s">
        <v>2387</v>
      </c>
      <c r="B4011" t="s">
        <v>224</v>
      </c>
      <c r="C4011" s="1">
        <v>139.49</v>
      </c>
      <c r="E4011" s="42">
        <f t="shared" si="54"/>
        <v>139.49</v>
      </c>
      <c r="F4011" s="77" t="s">
        <v>225</v>
      </c>
      <c r="G4011" s="77" t="s">
        <v>106</v>
      </c>
      <c r="H4011" s="77" t="s">
        <v>20</v>
      </c>
      <c r="I4011" s="13">
        <v>8</v>
      </c>
      <c r="J4011" s="14">
        <v>2015</v>
      </c>
      <c r="K4011" s="78" t="s">
        <v>226</v>
      </c>
      <c r="L4011" s="79" t="s">
        <v>52</v>
      </c>
      <c r="M4011" s="79" t="s">
        <v>23</v>
      </c>
      <c r="N4011" s="15" t="s">
        <v>28</v>
      </c>
      <c r="O4011" s="15" t="s">
        <v>29</v>
      </c>
      <c r="P4011" s="80" t="s">
        <v>227</v>
      </c>
      <c r="Q4011" s="80" t="s">
        <v>106</v>
      </c>
      <c r="S4011" t="str">
        <f t="shared" si="53"/>
        <v>8/7/2015PURCHASE *FINANCE CHARGE*</v>
      </c>
    </row>
    <row r="4012" spans="1:19" hidden="1">
      <c r="A4012" s="12" t="s">
        <v>2388</v>
      </c>
      <c r="B4012" t="s">
        <v>228</v>
      </c>
      <c r="C4012" s="1">
        <v>-440</v>
      </c>
      <c r="E4012" s="42">
        <f t="shared" si="54"/>
        <v>-440</v>
      </c>
      <c r="F4012" s="77" t="s">
        <v>229</v>
      </c>
      <c r="G4012" s="77" t="s">
        <v>106</v>
      </c>
      <c r="H4012" s="77" t="s">
        <v>20</v>
      </c>
      <c r="I4012" s="13">
        <v>8</v>
      </c>
      <c r="J4012" s="14">
        <v>2015</v>
      </c>
      <c r="K4012" s="78" t="s">
        <v>58</v>
      </c>
      <c r="L4012" s="79" t="s">
        <v>52</v>
      </c>
      <c r="M4012" s="79" t="s">
        <v>23</v>
      </c>
      <c r="N4012" s="15" t="s">
        <v>20</v>
      </c>
      <c r="O4012" s="15" t="s">
        <v>24</v>
      </c>
      <c r="P4012" s="80" t="s">
        <v>172</v>
      </c>
      <c r="Q4012" s="80" t="s">
        <v>106</v>
      </c>
      <c r="S4012" t="str">
        <f t="shared" si="53"/>
        <v>8/10/2015Online payment from CHK 9</v>
      </c>
    </row>
    <row r="4013" spans="1:19" hidden="1">
      <c r="A4013" s="12" t="s">
        <v>2389</v>
      </c>
      <c r="B4013" t="s">
        <v>2390</v>
      </c>
      <c r="C4013" s="1">
        <v>102.8</v>
      </c>
      <c r="E4013" s="42">
        <f t="shared" si="54"/>
        <v>102.8</v>
      </c>
      <c r="F4013" s="77" t="s">
        <v>225</v>
      </c>
      <c r="G4013" s="77" t="s">
        <v>106</v>
      </c>
      <c r="H4013" s="77" t="s">
        <v>20</v>
      </c>
      <c r="I4013" s="13">
        <v>8</v>
      </c>
      <c r="J4013" s="14">
        <v>2015</v>
      </c>
      <c r="K4013" s="78" t="s">
        <v>104</v>
      </c>
      <c r="L4013" s="79" t="s">
        <v>1288</v>
      </c>
      <c r="M4013" s="79" t="s">
        <v>299</v>
      </c>
      <c r="N4013" s="15" t="s">
        <v>28</v>
      </c>
      <c r="O4013" s="15" t="s">
        <v>29</v>
      </c>
      <c r="P4013" s="80" t="s">
        <v>227</v>
      </c>
      <c r="Q4013" s="80" t="s">
        <v>106</v>
      </c>
      <c r="S4013" t="str">
        <f t="shared" si="53"/>
        <v>8/25/2015Amazon.com</v>
      </c>
    </row>
    <row r="4014" spans="1:19" hidden="1">
      <c r="A4014" s="12" t="s">
        <v>2391</v>
      </c>
      <c r="B4014" t="s">
        <v>230</v>
      </c>
      <c r="C4014" s="1">
        <v>200</v>
      </c>
      <c r="E4014" s="42">
        <f t="shared" si="54"/>
        <v>200</v>
      </c>
      <c r="F4014" s="77" t="s">
        <v>225</v>
      </c>
      <c r="G4014" s="77" t="s">
        <v>106</v>
      </c>
      <c r="H4014" s="77" t="s">
        <v>20</v>
      </c>
      <c r="I4014" s="13">
        <v>8</v>
      </c>
      <c r="J4014" s="14">
        <v>2015</v>
      </c>
      <c r="K4014" s="78" t="s">
        <v>182</v>
      </c>
      <c r="L4014" s="79" t="s">
        <v>232</v>
      </c>
      <c r="M4014" s="79" t="s">
        <v>23</v>
      </c>
      <c r="N4014" s="15" t="s">
        <v>28</v>
      </c>
      <c r="O4014" s="15" t="s">
        <v>29</v>
      </c>
      <c r="P4014" s="80" t="s">
        <v>227</v>
      </c>
      <c r="Q4014" s="80" t="s">
        <v>106</v>
      </c>
      <c r="S4014" t="str">
        <f t="shared" si="53"/>
        <v>8/26/2015USPS POSTAGE STAMPSQQQ</v>
      </c>
    </row>
    <row r="4015" spans="1:19" hidden="1">
      <c r="A4015" s="12" t="s">
        <v>2392</v>
      </c>
      <c r="B4015" t="s">
        <v>230</v>
      </c>
      <c r="C4015" s="1">
        <v>200</v>
      </c>
      <c r="E4015" s="42">
        <f t="shared" si="54"/>
        <v>200</v>
      </c>
      <c r="F4015" s="77" t="s">
        <v>225</v>
      </c>
      <c r="G4015" s="77" t="s">
        <v>106</v>
      </c>
      <c r="H4015" s="77" t="s">
        <v>20</v>
      </c>
      <c r="I4015" s="13">
        <v>8</v>
      </c>
      <c r="J4015" s="14">
        <v>2015</v>
      </c>
      <c r="K4015" s="78" t="s">
        <v>182</v>
      </c>
      <c r="L4015" s="79" t="s">
        <v>232</v>
      </c>
      <c r="M4015" s="79" t="s">
        <v>23</v>
      </c>
      <c r="N4015" s="15" t="s">
        <v>28</v>
      </c>
      <c r="O4015" s="15" t="s">
        <v>29</v>
      </c>
      <c r="P4015" s="80" t="s">
        <v>227</v>
      </c>
      <c r="Q4015" s="80" t="s">
        <v>106</v>
      </c>
      <c r="S4015" t="str">
        <f t="shared" si="53"/>
        <v>8/27/2015USPS POSTAGE STAMPSQQQ</v>
      </c>
    </row>
    <row r="4016" spans="1:19" hidden="1">
      <c r="A4016" s="12" t="s">
        <v>2393</v>
      </c>
      <c r="B4016" t="s">
        <v>2394</v>
      </c>
      <c r="C4016" s="1">
        <v>389.66</v>
      </c>
      <c r="E4016" s="42">
        <f t="shared" si="54"/>
        <v>389.66</v>
      </c>
      <c r="F4016" s="77" t="s">
        <v>225</v>
      </c>
      <c r="G4016" s="77" t="s">
        <v>106</v>
      </c>
      <c r="H4016" s="77" t="s">
        <v>20</v>
      </c>
      <c r="I4016" s="13">
        <v>8</v>
      </c>
      <c r="J4016" s="14">
        <v>2015</v>
      </c>
      <c r="K4016" s="78" t="s">
        <v>56</v>
      </c>
      <c r="L4016" s="79" t="s">
        <v>57</v>
      </c>
      <c r="M4016" s="79" t="s">
        <v>302</v>
      </c>
      <c r="N4016" s="15" t="s">
        <v>28</v>
      </c>
      <c r="O4016" s="15" t="s">
        <v>29</v>
      </c>
      <c r="P4016" s="80" t="s">
        <v>227</v>
      </c>
      <c r="Q4016" s="80" t="s">
        <v>106</v>
      </c>
      <c r="S4016" t="str">
        <f t="shared" si="53"/>
        <v>8/31/2015EBAY INC.</v>
      </c>
    </row>
    <row r="4017" spans="1:19" hidden="1">
      <c r="A4017" s="12" t="s">
        <v>2393</v>
      </c>
      <c r="B4017" t="s">
        <v>230</v>
      </c>
      <c r="C4017" s="1">
        <v>100</v>
      </c>
      <c r="E4017" s="42">
        <f t="shared" si="54"/>
        <v>100</v>
      </c>
      <c r="F4017" s="77" t="s">
        <v>225</v>
      </c>
      <c r="G4017" s="77" t="s">
        <v>106</v>
      </c>
      <c r="H4017" s="77" t="s">
        <v>20</v>
      </c>
      <c r="I4017" s="13">
        <v>8</v>
      </c>
      <c r="J4017" s="14">
        <v>2015</v>
      </c>
      <c r="K4017" s="78" t="s">
        <v>182</v>
      </c>
      <c r="L4017" s="79" t="s">
        <v>232</v>
      </c>
      <c r="M4017" s="79" t="s">
        <v>23</v>
      </c>
      <c r="N4017" s="15" t="s">
        <v>28</v>
      </c>
      <c r="O4017" s="15" t="s">
        <v>29</v>
      </c>
      <c r="P4017" s="80" t="s">
        <v>227</v>
      </c>
      <c r="Q4017" s="80" t="s">
        <v>106</v>
      </c>
      <c r="S4017" t="str">
        <f t="shared" si="53"/>
        <v>8/31/2015USPS POSTAGE STAMPSQQQ</v>
      </c>
    </row>
    <row r="4018" spans="1:19" hidden="1">
      <c r="A4018" s="12" t="s">
        <v>2393</v>
      </c>
      <c r="B4018" t="s">
        <v>2395</v>
      </c>
      <c r="C4018" s="1">
        <v>179.94</v>
      </c>
      <c r="E4018" s="42">
        <f t="shared" si="54"/>
        <v>179.94</v>
      </c>
      <c r="F4018" s="77" t="s">
        <v>225</v>
      </c>
      <c r="G4018" s="77" t="s">
        <v>106</v>
      </c>
      <c r="H4018" s="77" t="s">
        <v>20</v>
      </c>
      <c r="I4018" s="13">
        <v>8</v>
      </c>
      <c r="J4018" s="14">
        <v>2015</v>
      </c>
      <c r="K4018" s="78" t="s">
        <v>31</v>
      </c>
      <c r="L4018" s="79" t="s">
        <v>1247</v>
      </c>
      <c r="M4018" s="79" t="s">
        <v>23</v>
      </c>
      <c r="N4018" s="15" t="s">
        <v>28</v>
      </c>
      <c r="O4018" s="15" t="s">
        <v>24</v>
      </c>
      <c r="P4018" s="80" t="s">
        <v>227</v>
      </c>
      <c r="Q4018" s="80" t="s">
        <v>106</v>
      </c>
      <c r="S4018" t="str">
        <f t="shared" si="53"/>
        <v>8/31/2015TOWER STAR PETS</v>
      </c>
    </row>
    <row r="4019" spans="1:19" hidden="1">
      <c r="A4019" s="12" t="s">
        <v>2393</v>
      </c>
      <c r="B4019" t="s">
        <v>2396</v>
      </c>
      <c r="C4019" s="1">
        <v>572.39</v>
      </c>
      <c r="E4019" s="42">
        <f t="shared" si="54"/>
        <v>572.39</v>
      </c>
      <c r="F4019" s="77" t="s">
        <v>225</v>
      </c>
      <c r="G4019" s="77" t="s">
        <v>106</v>
      </c>
      <c r="H4019" s="77" t="s">
        <v>20</v>
      </c>
      <c r="I4019" s="13">
        <v>8</v>
      </c>
      <c r="J4019" s="14">
        <v>2015</v>
      </c>
      <c r="K4019" s="78" t="s">
        <v>78</v>
      </c>
      <c r="L4019" s="79" t="s">
        <v>1258</v>
      </c>
      <c r="M4019" s="79" t="s">
        <v>23</v>
      </c>
      <c r="N4019" s="15" t="s">
        <v>28</v>
      </c>
      <c r="O4019" s="15" t="s">
        <v>29</v>
      </c>
      <c r="P4019" s="80" t="s">
        <v>227</v>
      </c>
      <c r="Q4019" s="80" t="s">
        <v>106</v>
      </c>
      <c r="S4019" t="str">
        <f t="shared" si="53"/>
        <v>8/31/2015VOLUSION INC</v>
      </c>
    </row>
    <row r="4020" spans="1:19" hidden="1">
      <c r="A4020" s="12" t="s">
        <v>2397</v>
      </c>
      <c r="B4020" t="s">
        <v>230</v>
      </c>
      <c r="C4020" s="1">
        <v>200</v>
      </c>
      <c r="E4020" s="42">
        <f t="shared" si="54"/>
        <v>200</v>
      </c>
      <c r="F4020" s="77" t="s">
        <v>225</v>
      </c>
      <c r="G4020" s="77" t="s">
        <v>106</v>
      </c>
      <c r="H4020" s="77" t="s">
        <v>20</v>
      </c>
      <c r="I4020" s="13">
        <v>9</v>
      </c>
      <c r="J4020" s="14">
        <v>2015</v>
      </c>
      <c r="K4020" s="78" t="s">
        <v>182</v>
      </c>
      <c r="L4020" s="79" t="s">
        <v>232</v>
      </c>
      <c r="M4020" s="79" t="s">
        <v>23</v>
      </c>
      <c r="N4020" s="15" t="s">
        <v>28</v>
      </c>
      <c r="O4020" s="15" t="s">
        <v>29</v>
      </c>
      <c r="P4020" s="80" t="s">
        <v>227</v>
      </c>
      <c r="Q4020" s="80" t="s">
        <v>106</v>
      </c>
      <c r="S4020" t="str">
        <f t="shared" si="53"/>
        <v>9/2/2015USPS POSTAGE STAMPSQQQ</v>
      </c>
    </row>
    <row r="4021" spans="1:19" hidden="1">
      <c r="A4021" s="12" t="s">
        <v>2398</v>
      </c>
      <c r="B4021" t="s">
        <v>230</v>
      </c>
      <c r="C4021" s="1">
        <v>200</v>
      </c>
      <c r="E4021" s="42">
        <f t="shared" si="54"/>
        <v>200</v>
      </c>
      <c r="F4021" s="77" t="s">
        <v>225</v>
      </c>
      <c r="G4021" s="77" t="s">
        <v>106</v>
      </c>
      <c r="H4021" s="77" t="s">
        <v>20</v>
      </c>
      <c r="I4021" s="13">
        <v>9</v>
      </c>
      <c r="J4021" s="14">
        <v>2015</v>
      </c>
      <c r="K4021" s="78" t="s">
        <v>182</v>
      </c>
      <c r="L4021" s="79" t="s">
        <v>232</v>
      </c>
      <c r="M4021" s="79" t="s">
        <v>23</v>
      </c>
      <c r="N4021" s="15" t="s">
        <v>28</v>
      </c>
      <c r="O4021" s="15" t="s">
        <v>29</v>
      </c>
      <c r="P4021" s="80" t="s">
        <v>227</v>
      </c>
      <c r="Q4021" s="80" t="s">
        <v>106</v>
      </c>
      <c r="S4021" t="str">
        <f t="shared" si="53"/>
        <v>9/3/2015USPS POSTAGE STAMPSQQQ</v>
      </c>
    </row>
    <row r="4022" spans="1:19" hidden="1">
      <c r="A4022" s="12" t="s">
        <v>2399</v>
      </c>
      <c r="B4022" t="s">
        <v>2400</v>
      </c>
      <c r="C4022" s="1">
        <v>-440</v>
      </c>
      <c r="E4022" s="42">
        <f t="shared" si="54"/>
        <v>-440</v>
      </c>
      <c r="F4022" s="77" t="s">
        <v>229</v>
      </c>
      <c r="G4022" s="77" t="s">
        <v>106</v>
      </c>
      <c r="H4022" s="77" t="s">
        <v>20</v>
      </c>
      <c r="I4022" s="13">
        <v>9</v>
      </c>
      <c r="J4022" s="14">
        <v>2015</v>
      </c>
      <c r="K4022" s="78" t="s">
        <v>58</v>
      </c>
      <c r="L4022" s="79" t="s">
        <v>52</v>
      </c>
      <c r="M4022" s="79" t="s">
        <v>23</v>
      </c>
      <c r="N4022" s="15" t="s">
        <v>20</v>
      </c>
      <c r="O4022" s="15" t="s">
        <v>24</v>
      </c>
      <c r="P4022" s="80" t="s">
        <v>172</v>
      </c>
      <c r="Q4022" s="80" t="s">
        <v>106</v>
      </c>
      <c r="S4022" t="str">
        <f t="shared" si="53"/>
        <v>9/4/2015PAYMENT - THANK YOU</v>
      </c>
    </row>
    <row r="4023" spans="1:19" hidden="1">
      <c r="A4023" s="12" t="s">
        <v>2399</v>
      </c>
      <c r="B4023" t="s">
        <v>2401</v>
      </c>
      <c r="C4023" s="1">
        <v>64.13</v>
      </c>
      <c r="E4023" s="42">
        <f t="shared" si="54"/>
        <v>64.13</v>
      </c>
      <c r="F4023" s="77" t="s">
        <v>225</v>
      </c>
      <c r="G4023" s="77" t="s">
        <v>106</v>
      </c>
      <c r="H4023" s="77" t="s">
        <v>20</v>
      </c>
      <c r="I4023" s="13">
        <v>9</v>
      </c>
      <c r="J4023" s="14">
        <v>2015</v>
      </c>
      <c r="K4023" s="78" t="s">
        <v>78</v>
      </c>
      <c r="L4023" s="79" t="s">
        <v>1288</v>
      </c>
      <c r="M4023" s="79" t="s">
        <v>286</v>
      </c>
      <c r="N4023" s="15" t="s">
        <v>28</v>
      </c>
      <c r="O4023" s="15" t="s">
        <v>29</v>
      </c>
      <c r="P4023" s="80" t="s">
        <v>227</v>
      </c>
      <c r="Q4023" s="80" t="s">
        <v>106</v>
      </c>
      <c r="S4023" t="str">
        <f t="shared" si="53"/>
        <v>9/4/2015Amazon web services</v>
      </c>
    </row>
    <row r="4024" spans="1:19" hidden="1">
      <c r="A4024" s="12" t="s">
        <v>2402</v>
      </c>
      <c r="B4024" t="s">
        <v>2390</v>
      </c>
      <c r="C4024" s="1">
        <v>76.2</v>
      </c>
      <c r="E4024" s="42">
        <f t="shared" si="54"/>
        <v>76.2</v>
      </c>
      <c r="F4024" s="77" t="s">
        <v>225</v>
      </c>
      <c r="G4024" s="77" t="s">
        <v>106</v>
      </c>
      <c r="H4024" s="77" t="s">
        <v>20</v>
      </c>
      <c r="I4024" s="13">
        <v>9</v>
      </c>
      <c r="J4024" s="14">
        <v>2015</v>
      </c>
      <c r="K4024" s="78" t="s">
        <v>104</v>
      </c>
      <c r="L4024" s="79" t="s">
        <v>1288</v>
      </c>
      <c r="M4024" s="79" t="s">
        <v>299</v>
      </c>
      <c r="N4024" s="15" t="s">
        <v>28</v>
      </c>
      <c r="O4024" s="15" t="s">
        <v>29</v>
      </c>
      <c r="P4024" s="80" t="s">
        <v>227</v>
      </c>
      <c r="Q4024" s="80" t="s">
        <v>106</v>
      </c>
      <c r="S4024" t="str">
        <f t="shared" si="53"/>
        <v>9/7/2015Amazon.com</v>
      </c>
    </row>
    <row r="4025" spans="1:19" hidden="1">
      <c r="A4025" s="12" t="s">
        <v>2403</v>
      </c>
      <c r="B4025" t="s">
        <v>224</v>
      </c>
      <c r="C4025" s="1">
        <v>153.51</v>
      </c>
      <c r="E4025" s="42">
        <f t="shared" si="54"/>
        <v>153.51</v>
      </c>
      <c r="F4025" s="77" t="s">
        <v>225</v>
      </c>
      <c r="G4025" s="77" t="s">
        <v>106</v>
      </c>
      <c r="H4025" s="77" t="s">
        <v>20</v>
      </c>
      <c r="I4025" s="13">
        <v>9</v>
      </c>
      <c r="J4025" s="14">
        <v>2015</v>
      </c>
      <c r="K4025" s="78" t="s">
        <v>226</v>
      </c>
      <c r="L4025" s="79" t="s">
        <v>52</v>
      </c>
      <c r="M4025" s="79" t="s">
        <v>23</v>
      </c>
      <c r="N4025" s="15" t="s">
        <v>28</v>
      </c>
      <c r="O4025" s="15" t="s">
        <v>29</v>
      </c>
      <c r="P4025" s="80" t="s">
        <v>227</v>
      </c>
      <c r="Q4025" s="80" t="s">
        <v>106</v>
      </c>
      <c r="S4025" t="str">
        <f t="shared" si="53"/>
        <v>9/8/2015PURCHASE *FINANCE CHARGE*</v>
      </c>
    </row>
    <row r="4026" spans="1:19" hidden="1">
      <c r="A4026" s="12" t="s">
        <v>2404</v>
      </c>
      <c r="B4026" t="s">
        <v>230</v>
      </c>
      <c r="C4026" s="1">
        <v>200</v>
      </c>
      <c r="E4026" s="42">
        <f t="shared" si="54"/>
        <v>200</v>
      </c>
      <c r="F4026" s="77" t="s">
        <v>225</v>
      </c>
      <c r="G4026" s="77" t="s">
        <v>106</v>
      </c>
      <c r="H4026" s="77" t="s">
        <v>20</v>
      </c>
      <c r="I4026" s="13">
        <v>9</v>
      </c>
      <c r="J4026" s="14">
        <v>2015</v>
      </c>
      <c r="K4026" s="78" t="s">
        <v>182</v>
      </c>
      <c r="L4026" s="79" t="s">
        <v>232</v>
      </c>
      <c r="M4026" s="79" t="s">
        <v>23</v>
      </c>
      <c r="N4026" s="15" t="s">
        <v>28</v>
      </c>
      <c r="O4026" s="15" t="s">
        <v>29</v>
      </c>
      <c r="P4026" s="80" t="s">
        <v>227</v>
      </c>
      <c r="Q4026" s="80" t="s">
        <v>106</v>
      </c>
      <c r="S4026" t="str">
        <f t="shared" si="53"/>
        <v>9/10/2015USPS POSTAGE STAMPSQQQ</v>
      </c>
    </row>
    <row r="4027" spans="1:19" hidden="1">
      <c r="A4027" s="12" t="s">
        <v>2405</v>
      </c>
      <c r="B4027" t="s">
        <v>2406</v>
      </c>
      <c r="C4027" s="1">
        <v>1.99</v>
      </c>
      <c r="E4027" s="42">
        <f t="shared" si="54"/>
        <v>1.99</v>
      </c>
      <c r="F4027" s="77" t="s">
        <v>225</v>
      </c>
      <c r="G4027" s="77" t="s">
        <v>106</v>
      </c>
      <c r="H4027" s="77" t="s">
        <v>20</v>
      </c>
      <c r="I4027" s="13">
        <v>9</v>
      </c>
      <c r="J4027" s="14">
        <v>2015</v>
      </c>
      <c r="K4027" s="78" t="s">
        <v>78</v>
      </c>
      <c r="L4027" s="79" t="s">
        <v>2407</v>
      </c>
      <c r="M4027" s="79" t="s">
        <v>286</v>
      </c>
      <c r="N4027" s="15" t="s">
        <v>28</v>
      </c>
      <c r="O4027" s="15" t="s">
        <v>29</v>
      </c>
      <c r="P4027" s="80" t="s">
        <v>227</v>
      </c>
      <c r="Q4027" s="80" t="s">
        <v>106</v>
      </c>
      <c r="S4027" t="str">
        <f t="shared" si="53"/>
        <v>9/11/2015GOOGLE *Google Storage</v>
      </c>
    </row>
    <row r="4028" spans="1:19" hidden="1">
      <c r="A4028" s="12" t="s">
        <v>2405</v>
      </c>
      <c r="B4028" t="s">
        <v>230</v>
      </c>
      <c r="C4028" s="1">
        <v>200</v>
      </c>
      <c r="E4028" s="42">
        <f t="shared" si="54"/>
        <v>200</v>
      </c>
      <c r="F4028" s="77" t="s">
        <v>225</v>
      </c>
      <c r="G4028" s="77" t="s">
        <v>106</v>
      </c>
      <c r="H4028" s="77" t="s">
        <v>20</v>
      </c>
      <c r="I4028" s="13">
        <v>9</v>
      </c>
      <c r="J4028" s="14">
        <v>2015</v>
      </c>
      <c r="K4028" s="78" t="s">
        <v>182</v>
      </c>
      <c r="L4028" s="79" t="s">
        <v>232</v>
      </c>
      <c r="M4028" s="79" t="s">
        <v>23</v>
      </c>
      <c r="N4028" s="15" t="s">
        <v>28</v>
      </c>
      <c r="O4028" s="15" t="s">
        <v>29</v>
      </c>
      <c r="P4028" s="80" t="s">
        <v>227</v>
      </c>
      <c r="Q4028" s="80" t="s">
        <v>106</v>
      </c>
      <c r="S4028" t="str">
        <f t="shared" si="53"/>
        <v>9/11/2015USPS POSTAGE STAMPSQQQ</v>
      </c>
    </row>
    <row r="4029" spans="1:19" hidden="1">
      <c r="A4029" s="12" t="s">
        <v>4035</v>
      </c>
      <c r="B4029" t="s">
        <v>230</v>
      </c>
      <c r="C4029" s="1">
        <v>200</v>
      </c>
      <c r="E4029" s="42">
        <f t="shared" si="54"/>
        <v>200</v>
      </c>
      <c r="F4029" s="77" t="s">
        <v>225</v>
      </c>
      <c r="G4029" s="77" t="s">
        <v>106</v>
      </c>
      <c r="H4029" s="77" t="s">
        <v>20</v>
      </c>
      <c r="I4029" s="13">
        <v>9</v>
      </c>
      <c r="J4029" s="14">
        <v>2015</v>
      </c>
      <c r="K4029" s="78" t="s">
        <v>182</v>
      </c>
      <c r="L4029" s="79" t="s">
        <v>232</v>
      </c>
      <c r="M4029" s="79" t="s">
        <v>23</v>
      </c>
      <c r="N4029" s="15" t="s">
        <v>28</v>
      </c>
      <c r="O4029" s="15" t="s">
        <v>29</v>
      </c>
      <c r="P4029" s="80" t="s">
        <v>227</v>
      </c>
      <c r="Q4029" s="80" t="s">
        <v>106</v>
      </c>
      <c r="R4029">
        <v>42261</v>
      </c>
    </row>
    <row r="4030" spans="1:19" hidden="1">
      <c r="A4030" s="12" t="s">
        <v>4035</v>
      </c>
      <c r="B4030" t="s">
        <v>4036</v>
      </c>
      <c r="C4030" s="1">
        <v>34.090000000000003</v>
      </c>
      <c r="E4030" s="42">
        <f t="shared" si="54"/>
        <v>34.090000000000003</v>
      </c>
      <c r="F4030" s="77" t="s">
        <v>225</v>
      </c>
      <c r="G4030" s="77" t="s">
        <v>106</v>
      </c>
      <c r="H4030" s="77" t="s">
        <v>20</v>
      </c>
      <c r="I4030" s="13">
        <v>9</v>
      </c>
      <c r="J4030" s="14">
        <v>2015</v>
      </c>
      <c r="K4030" s="78" t="s">
        <v>31</v>
      </c>
      <c r="L4030" s="79" t="s">
        <v>1276</v>
      </c>
      <c r="M4030" s="79" t="s">
        <v>23</v>
      </c>
      <c r="N4030" s="15" t="s">
        <v>28</v>
      </c>
      <c r="O4030" s="15" t="s">
        <v>24</v>
      </c>
      <c r="P4030" s="80" t="s">
        <v>227</v>
      </c>
      <c r="Q4030" s="80" t="s">
        <v>106</v>
      </c>
      <c r="R4030">
        <v>42261</v>
      </c>
    </row>
    <row r="4031" spans="1:19" hidden="1">
      <c r="A4031" s="12" t="s">
        <v>4037</v>
      </c>
      <c r="B4031" t="s">
        <v>230</v>
      </c>
      <c r="C4031" s="1">
        <v>200</v>
      </c>
      <c r="E4031" s="42">
        <f t="shared" si="54"/>
        <v>200</v>
      </c>
      <c r="F4031" s="77" t="s">
        <v>225</v>
      </c>
      <c r="G4031" s="77" t="s">
        <v>106</v>
      </c>
      <c r="H4031" s="77" t="s">
        <v>20</v>
      </c>
      <c r="I4031" s="13">
        <v>9</v>
      </c>
      <c r="J4031" s="14">
        <v>2015</v>
      </c>
      <c r="K4031" s="78" t="s">
        <v>182</v>
      </c>
      <c r="L4031" s="79" t="s">
        <v>232</v>
      </c>
      <c r="M4031" s="79" t="s">
        <v>23</v>
      </c>
      <c r="N4031" s="15" t="s">
        <v>28</v>
      </c>
      <c r="O4031" s="15" t="s">
        <v>29</v>
      </c>
      <c r="P4031" s="80" t="s">
        <v>227</v>
      </c>
      <c r="Q4031" s="80" t="s">
        <v>106</v>
      </c>
      <c r="R4031">
        <v>42263</v>
      </c>
    </row>
    <row r="4032" spans="1:19" hidden="1">
      <c r="A4032" s="12" t="s">
        <v>4038</v>
      </c>
      <c r="B4032" t="s">
        <v>230</v>
      </c>
      <c r="C4032" s="1">
        <v>200</v>
      </c>
      <c r="E4032" s="42">
        <f t="shared" si="54"/>
        <v>200</v>
      </c>
      <c r="F4032" s="77" t="s">
        <v>225</v>
      </c>
      <c r="G4032" s="77" t="s">
        <v>106</v>
      </c>
      <c r="H4032" s="77" t="s">
        <v>20</v>
      </c>
      <c r="I4032" s="13">
        <v>9</v>
      </c>
      <c r="J4032" s="14">
        <v>2015</v>
      </c>
      <c r="K4032" s="78" t="s">
        <v>182</v>
      </c>
      <c r="L4032" s="79" t="s">
        <v>232</v>
      </c>
      <c r="M4032" s="79" t="s">
        <v>23</v>
      </c>
      <c r="N4032" s="15" t="s">
        <v>28</v>
      </c>
      <c r="O4032" s="15" t="s">
        <v>29</v>
      </c>
      <c r="P4032" s="80" t="s">
        <v>227</v>
      </c>
      <c r="Q4032" s="80" t="s">
        <v>106</v>
      </c>
      <c r="R4032">
        <v>42264</v>
      </c>
    </row>
    <row r="4033" spans="1:18" hidden="1">
      <c r="A4033" s="12" t="s">
        <v>4039</v>
      </c>
      <c r="B4033" t="s">
        <v>2396</v>
      </c>
      <c r="C4033" s="1">
        <v>66.28</v>
      </c>
      <c r="E4033" s="42">
        <f t="shared" si="54"/>
        <v>66.28</v>
      </c>
      <c r="F4033" s="77" t="s">
        <v>225</v>
      </c>
      <c r="G4033" s="77" t="s">
        <v>106</v>
      </c>
      <c r="H4033" s="77" t="s">
        <v>20</v>
      </c>
      <c r="I4033" s="13">
        <v>9</v>
      </c>
      <c r="J4033" s="14">
        <v>2015</v>
      </c>
      <c r="K4033" s="78" t="s">
        <v>78</v>
      </c>
      <c r="L4033" s="79" t="s">
        <v>1258</v>
      </c>
      <c r="M4033" s="79" t="s">
        <v>23</v>
      </c>
      <c r="N4033" s="15" t="s">
        <v>28</v>
      </c>
      <c r="O4033" s="15" t="s">
        <v>29</v>
      </c>
      <c r="P4033" s="80" t="s">
        <v>227</v>
      </c>
      <c r="Q4033" s="80" t="s">
        <v>106</v>
      </c>
      <c r="R4033">
        <v>42265</v>
      </c>
    </row>
    <row r="4034" spans="1:18" hidden="1">
      <c r="A4034" s="12" t="s">
        <v>4040</v>
      </c>
      <c r="B4034" t="s">
        <v>230</v>
      </c>
      <c r="C4034" s="1">
        <v>200</v>
      </c>
      <c r="E4034" s="42">
        <f t="shared" si="54"/>
        <v>200</v>
      </c>
      <c r="F4034" s="77" t="s">
        <v>225</v>
      </c>
      <c r="G4034" s="77" t="s">
        <v>106</v>
      </c>
      <c r="H4034" s="77" t="s">
        <v>20</v>
      </c>
      <c r="I4034" s="13">
        <v>9</v>
      </c>
      <c r="J4034" s="14">
        <v>2015</v>
      </c>
      <c r="K4034" s="78" t="s">
        <v>182</v>
      </c>
      <c r="L4034" s="79" t="s">
        <v>232</v>
      </c>
      <c r="M4034" s="79" t="s">
        <v>23</v>
      </c>
      <c r="N4034" s="15" t="s">
        <v>28</v>
      </c>
      <c r="O4034" s="15" t="s">
        <v>29</v>
      </c>
      <c r="P4034" s="80" t="s">
        <v>227</v>
      </c>
      <c r="Q4034" s="80" t="s">
        <v>106</v>
      </c>
      <c r="R4034">
        <v>42268</v>
      </c>
    </row>
    <row r="4035" spans="1:18" hidden="1">
      <c r="A4035" s="12" t="s">
        <v>4041</v>
      </c>
      <c r="B4035" t="s">
        <v>228</v>
      </c>
      <c r="C4035" s="1">
        <v>-270</v>
      </c>
      <c r="E4035" s="42">
        <f t="shared" si="54"/>
        <v>-270</v>
      </c>
      <c r="F4035" s="77" t="s">
        <v>229</v>
      </c>
      <c r="G4035" s="77" t="s">
        <v>106</v>
      </c>
      <c r="H4035" s="77" t="s">
        <v>20</v>
      </c>
      <c r="I4035" s="13">
        <v>10</v>
      </c>
      <c r="J4035" s="14">
        <v>2015</v>
      </c>
      <c r="K4035" s="78" t="s">
        <v>58</v>
      </c>
      <c r="L4035" s="79" t="s">
        <v>52</v>
      </c>
      <c r="M4035" s="79" t="s">
        <v>23</v>
      </c>
      <c r="N4035" s="15" t="s">
        <v>20</v>
      </c>
      <c r="O4035" s="15" t="s">
        <v>24</v>
      </c>
      <c r="P4035" s="80" t="s">
        <v>172</v>
      </c>
      <c r="Q4035" s="80" t="s">
        <v>106</v>
      </c>
      <c r="R4035">
        <v>42282</v>
      </c>
    </row>
    <row r="4036" spans="1:18" hidden="1">
      <c r="A4036" s="12" t="s">
        <v>4042</v>
      </c>
      <c r="B4036" t="s">
        <v>2401</v>
      </c>
      <c r="C4036" s="1">
        <v>65.540000000000006</v>
      </c>
      <c r="E4036" s="42">
        <f t="shared" si="54"/>
        <v>65.540000000000006</v>
      </c>
      <c r="F4036" s="77" t="s">
        <v>225</v>
      </c>
      <c r="G4036" s="77" t="s">
        <v>106</v>
      </c>
      <c r="H4036" s="77" t="s">
        <v>20</v>
      </c>
      <c r="I4036" s="13">
        <v>10</v>
      </c>
      <c r="J4036" s="14">
        <v>2015</v>
      </c>
      <c r="K4036" s="78" t="s">
        <v>78</v>
      </c>
      <c r="L4036" s="79" t="s">
        <v>2152</v>
      </c>
      <c r="M4036" s="79" t="s">
        <v>23</v>
      </c>
      <c r="N4036" s="15" t="s">
        <v>28</v>
      </c>
      <c r="O4036" s="15" t="s">
        <v>29</v>
      </c>
      <c r="P4036" s="80" t="s">
        <v>227</v>
      </c>
      <c r="Q4036" s="80" t="s">
        <v>106</v>
      </c>
      <c r="R4036">
        <v>42284</v>
      </c>
    </row>
    <row r="4037" spans="1:18" hidden="1">
      <c r="A4037" s="12" t="s">
        <v>4043</v>
      </c>
      <c r="B4037" t="s">
        <v>224</v>
      </c>
      <c r="C4037" s="1">
        <v>182.83</v>
      </c>
      <c r="E4037" s="42">
        <f t="shared" si="54"/>
        <v>182.83</v>
      </c>
      <c r="F4037" s="77" t="s">
        <v>225</v>
      </c>
      <c r="G4037" s="77" t="s">
        <v>106</v>
      </c>
      <c r="H4037" s="77" t="s">
        <v>20</v>
      </c>
      <c r="I4037" s="13">
        <v>10</v>
      </c>
      <c r="J4037" s="14">
        <v>2015</v>
      </c>
      <c r="K4037" s="78" t="s">
        <v>226</v>
      </c>
      <c r="L4037" s="79" t="s">
        <v>52</v>
      </c>
      <c r="M4037" s="79" t="s">
        <v>23</v>
      </c>
      <c r="N4037" s="15" t="s">
        <v>28</v>
      </c>
      <c r="O4037" s="15" t="s">
        <v>29</v>
      </c>
      <c r="P4037" s="80" t="s">
        <v>227</v>
      </c>
      <c r="Q4037" s="80" t="s">
        <v>106</v>
      </c>
      <c r="R4037">
        <v>42285</v>
      </c>
    </row>
    <row r="4038" spans="1:18" hidden="1">
      <c r="A4038" s="12" t="s">
        <v>3772</v>
      </c>
      <c r="B4038" t="s">
        <v>4044</v>
      </c>
      <c r="C4038" s="1">
        <v>1.78</v>
      </c>
      <c r="E4038" s="42">
        <f t="shared" si="54"/>
        <v>1.78</v>
      </c>
      <c r="F4038" s="77" t="s">
        <v>225</v>
      </c>
      <c r="G4038" s="77" t="s">
        <v>106</v>
      </c>
      <c r="H4038" s="77" t="s">
        <v>20</v>
      </c>
      <c r="I4038" s="13">
        <v>10</v>
      </c>
      <c r="J4038" s="14">
        <v>2015</v>
      </c>
      <c r="K4038" s="78" t="s">
        <v>56</v>
      </c>
      <c r="L4038" s="79" t="s">
        <v>1288</v>
      </c>
      <c r="M4038" s="79" t="s">
        <v>270</v>
      </c>
      <c r="N4038" s="15" t="s">
        <v>28</v>
      </c>
      <c r="O4038" s="15" t="s">
        <v>29</v>
      </c>
      <c r="P4038" s="80" t="s">
        <v>227</v>
      </c>
      <c r="Q4038" s="80" t="s">
        <v>106</v>
      </c>
      <c r="R4038">
        <v>42296</v>
      </c>
    </row>
    <row r="4039" spans="1:18" hidden="1">
      <c r="A4039" s="12" t="s">
        <v>3772</v>
      </c>
      <c r="B4039" t="s">
        <v>4045</v>
      </c>
      <c r="C4039" s="1">
        <v>59.07</v>
      </c>
      <c r="E4039" s="42">
        <f t="shared" si="54"/>
        <v>59.07</v>
      </c>
      <c r="F4039" s="77" t="s">
        <v>225</v>
      </c>
      <c r="G4039" s="77" t="s">
        <v>106</v>
      </c>
      <c r="H4039" s="77" t="s">
        <v>20</v>
      </c>
      <c r="I4039" s="13">
        <v>10</v>
      </c>
      <c r="J4039" s="14">
        <v>2015</v>
      </c>
      <c r="K4039" s="78" t="s">
        <v>56</v>
      </c>
      <c r="L4039" s="79" t="s">
        <v>1288</v>
      </c>
      <c r="M4039" s="79" t="s">
        <v>270</v>
      </c>
      <c r="N4039" s="15" t="s">
        <v>28</v>
      </c>
      <c r="O4039" s="15" t="s">
        <v>29</v>
      </c>
      <c r="P4039" s="80" t="s">
        <v>227</v>
      </c>
      <c r="Q4039" s="80" t="s">
        <v>106</v>
      </c>
      <c r="R4039">
        <v>42296</v>
      </c>
    </row>
    <row r="4040" spans="1:18" hidden="1">
      <c r="A4040" s="12" t="s">
        <v>4046</v>
      </c>
      <c r="B4040" t="s">
        <v>2400</v>
      </c>
      <c r="C4040" s="1">
        <v>-350</v>
      </c>
      <c r="E4040" s="42">
        <f t="shared" si="54"/>
        <v>-350</v>
      </c>
      <c r="F4040" s="77" t="s">
        <v>229</v>
      </c>
      <c r="G4040" s="77" t="s">
        <v>106</v>
      </c>
      <c r="H4040" s="77" t="s">
        <v>20</v>
      </c>
      <c r="I4040" s="13">
        <v>11</v>
      </c>
      <c r="J4040" s="14">
        <v>2015</v>
      </c>
      <c r="K4040" s="78" t="s">
        <v>58</v>
      </c>
      <c r="L4040" s="79" t="s">
        <v>52</v>
      </c>
      <c r="M4040" s="79" t="s">
        <v>23</v>
      </c>
      <c r="N4040" s="15" t="s">
        <v>20</v>
      </c>
      <c r="O4040" s="15" t="s">
        <v>24</v>
      </c>
      <c r="P4040" s="80" t="s">
        <v>172</v>
      </c>
      <c r="Q4040" s="80" t="s">
        <v>106</v>
      </c>
      <c r="R4040">
        <v>42310</v>
      </c>
    </row>
    <row r="4041" spans="1:18" hidden="1">
      <c r="A4041" t="s">
        <v>4523</v>
      </c>
      <c r="B4041" t="s">
        <v>2401</v>
      </c>
      <c r="C4041" s="1">
        <v>67.83</v>
      </c>
      <c r="E4041" s="42">
        <f t="shared" si="54"/>
        <v>67.83</v>
      </c>
      <c r="F4041" s="77" t="s">
        <v>225</v>
      </c>
      <c r="G4041" s="77" t="s">
        <v>106</v>
      </c>
      <c r="H4041" s="77" t="s">
        <v>20</v>
      </c>
      <c r="I4041" s="13">
        <v>11</v>
      </c>
      <c r="J4041" s="14">
        <v>2015</v>
      </c>
      <c r="K4041" s="78" t="s">
        <v>78</v>
      </c>
      <c r="L4041" s="79" t="s">
        <v>1288</v>
      </c>
      <c r="M4041" s="79" t="s">
        <v>286</v>
      </c>
      <c r="N4041" s="15" t="s">
        <v>28</v>
      </c>
      <c r="O4041" s="15" t="s">
        <v>29</v>
      </c>
      <c r="P4041" s="80" t="s">
        <v>227</v>
      </c>
      <c r="Q4041" s="80" t="s">
        <v>106</v>
      </c>
      <c r="R4041">
        <v>42312</v>
      </c>
    </row>
    <row r="4042" spans="1:18" hidden="1">
      <c r="A4042" t="s">
        <v>4524</v>
      </c>
      <c r="B4042" t="s">
        <v>224</v>
      </c>
      <c r="C4042" s="1">
        <v>191.07</v>
      </c>
      <c r="E4042" s="42">
        <f t="shared" si="54"/>
        <v>191.07</v>
      </c>
      <c r="F4042" s="77" t="s">
        <v>225</v>
      </c>
      <c r="G4042" s="77" t="s">
        <v>106</v>
      </c>
      <c r="H4042" s="77" t="s">
        <v>20</v>
      </c>
      <c r="I4042" s="13">
        <v>11</v>
      </c>
      <c r="J4042" s="14">
        <v>2015</v>
      </c>
      <c r="K4042" s="78" t="s">
        <v>226</v>
      </c>
      <c r="L4042" s="79" t="s">
        <v>52</v>
      </c>
      <c r="M4042" s="79" t="s">
        <v>23</v>
      </c>
      <c r="N4042" s="15" t="s">
        <v>28</v>
      </c>
      <c r="O4042" s="15" t="s">
        <v>29</v>
      </c>
      <c r="P4042" s="80" t="s">
        <v>227</v>
      </c>
      <c r="Q4042" s="80" t="s">
        <v>106</v>
      </c>
      <c r="R4042">
        <v>42314</v>
      </c>
    </row>
    <row r="4043" spans="1:18" hidden="1">
      <c r="A4043" t="s">
        <v>4525</v>
      </c>
      <c r="B4043" t="s">
        <v>228</v>
      </c>
      <c r="C4043" s="1">
        <v>-500</v>
      </c>
      <c r="E4043" s="42">
        <f t="shared" si="54"/>
        <v>-500</v>
      </c>
      <c r="F4043" s="77" t="s">
        <v>229</v>
      </c>
      <c r="G4043" s="77" t="s">
        <v>106</v>
      </c>
      <c r="H4043" s="77" t="s">
        <v>20</v>
      </c>
      <c r="I4043" s="13">
        <v>12</v>
      </c>
      <c r="J4043" s="14">
        <v>2015</v>
      </c>
      <c r="K4043" s="78" t="s">
        <v>58</v>
      </c>
      <c r="L4043" s="79" t="s">
        <v>52</v>
      </c>
      <c r="M4043" s="79" t="s">
        <v>23</v>
      </c>
      <c r="N4043" s="15" t="s">
        <v>20</v>
      </c>
      <c r="O4043" s="15" t="s">
        <v>24</v>
      </c>
      <c r="P4043" s="80" t="s">
        <v>172</v>
      </c>
      <c r="Q4043" s="80" t="s">
        <v>106</v>
      </c>
      <c r="R4043">
        <v>42342</v>
      </c>
    </row>
    <row r="4044" spans="1:18" hidden="1">
      <c r="A4044" t="s">
        <v>4525</v>
      </c>
      <c r="B4044" t="s">
        <v>2401</v>
      </c>
      <c r="C4044" s="1">
        <v>66.3</v>
      </c>
      <c r="E4044" s="42">
        <f t="shared" si="54"/>
        <v>66.3</v>
      </c>
      <c r="F4044" s="77" t="s">
        <v>225</v>
      </c>
      <c r="G4044" s="77" t="s">
        <v>106</v>
      </c>
      <c r="H4044" s="77" t="s">
        <v>20</v>
      </c>
      <c r="I4044" s="13">
        <v>12</v>
      </c>
      <c r="J4044" s="14">
        <v>2015</v>
      </c>
      <c r="K4044" s="78" t="s">
        <v>78</v>
      </c>
      <c r="L4044" s="79" t="s">
        <v>1288</v>
      </c>
      <c r="M4044" s="79" t="s">
        <v>286</v>
      </c>
      <c r="N4044" s="15" t="s">
        <v>28</v>
      </c>
      <c r="O4044" s="15" t="s">
        <v>29</v>
      </c>
      <c r="P4044" s="80" t="s">
        <v>227</v>
      </c>
      <c r="Q4044" s="80" t="s">
        <v>106</v>
      </c>
      <c r="R4044">
        <v>42342</v>
      </c>
    </row>
    <row r="4045" spans="1:18" hidden="1">
      <c r="A4045" t="s">
        <v>4526</v>
      </c>
      <c r="B4045" t="s">
        <v>224</v>
      </c>
      <c r="C4045" s="1">
        <v>183.47</v>
      </c>
      <c r="E4045" s="42">
        <f t="shared" si="54"/>
        <v>183.47</v>
      </c>
      <c r="F4045" s="77" t="s">
        <v>225</v>
      </c>
      <c r="G4045" s="77" t="s">
        <v>106</v>
      </c>
      <c r="H4045" s="77" t="s">
        <v>20</v>
      </c>
      <c r="I4045" s="13">
        <v>12</v>
      </c>
      <c r="J4045" s="14">
        <v>2015</v>
      </c>
      <c r="K4045" s="78" t="s">
        <v>226</v>
      </c>
      <c r="L4045" s="79" t="s">
        <v>52</v>
      </c>
      <c r="M4045" s="79" t="s">
        <v>23</v>
      </c>
      <c r="N4045" s="15" t="s">
        <v>28</v>
      </c>
      <c r="O4045" s="15" t="s">
        <v>29</v>
      </c>
      <c r="P4045" s="80" t="s">
        <v>227</v>
      </c>
      <c r="Q4045" s="80" t="s">
        <v>106</v>
      </c>
      <c r="R4045">
        <v>42346</v>
      </c>
    </row>
    <row r="4046" spans="1:18" hidden="1">
      <c r="A4046" t="s">
        <v>4527</v>
      </c>
      <c r="B4046" t="s">
        <v>4528</v>
      </c>
      <c r="C4046" s="1">
        <v>214.41</v>
      </c>
      <c r="E4046" s="42">
        <f t="shared" si="54"/>
        <v>214.41</v>
      </c>
      <c r="F4046" s="77" t="s">
        <v>225</v>
      </c>
      <c r="G4046" s="77" t="s">
        <v>106</v>
      </c>
      <c r="H4046" s="77" t="s">
        <v>20</v>
      </c>
      <c r="I4046" s="13">
        <v>12</v>
      </c>
      <c r="J4046" s="14">
        <v>2015</v>
      </c>
      <c r="K4046" s="78" t="s">
        <v>78</v>
      </c>
      <c r="L4046" s="79" t="s">
        <v>2152</v>
      </c>
      <c r="M4046" s="79" t="s">
        <v>23</v>
      </c>
      <c r="N4046" s="15" t="s">
        <v>28</v>
      </c>
      <c r="O4046" s="15" t="s">
        <v>29</v>
      </c>
      <c r="P4046" s="80" t="s">
        <v>227</v>
      </c>
      <c r="Q4046" s="80" t="s">
        <v>106</v>
      </c>
      <c r="R4046">
        <v>42349</v>
      </c>
    </row>
    <row r="4047" spans="1:18" hidden="1">
      <c r="A4047" t="s">
        <v>4527</v>
      </c>
      <c r="B4047" t="s">
        <v>4044</v>
      </c>
      <c r="C4047" s="1">
        <v>6.44</v>
      </c>
      <c r="E4047" s="42">
        <f t="shared" si="54"/>
        <v>6.44</v>
      </c>
      <c r="F4047" s="77" t="s">
        <v>225</v>
      </c>
      <c r="G4047" s="77" t="s">
        <v>106</v>
      </c>
      <c r="H4047" s="77" t="s">
        <v>20</v>
      </c>
      <c r="I4047" s="13">
        <v>12</v>
      </c>
      <c r="J4047" s="14">
        <v>2015</v>
      </c>
      <c r="K4047" s="78" t="s">
        <v>56</v>
      </c>
      <c r="L4047" s="79" t="s">
        <v>1288</v>
      </c>
      <c r="M4047" s="79" t="s">
        <v>270</v>
      </c>
      <c r="N4047" s="15" t="s">
        <v>28</v>
      </c>
      <c r="O4047" s="15" t="s">
        <v>29</v>
      </c>
      <c r="P4047" s="80" t="s">
        <v>227</v>
      </c>
      <c r="Q4047" s="80" t="s">
        <v>106</v>
      </c>
      <c r="R4047">
        <v>42349</v>
      </c>
    </row>
    <row r="4048" spans="1:18" hidden="1">
      <c r="A4048" t="s">
        <v>4529</v>
      </c>
      <c r="B4048" t="s">
        <v>4530</v>
      </c>
      <c r="C4048" s="1">
        <v>1500</v>
      </c>
      <c r="E4048" s="42">
        <f t="shared" si="54"/>
        <v>1500</v>
      </c>
      <c r="F4048" s="77" t="s">
        <v>225</v>
      </c>
      <c r="G4048" s="77" t="s">
        <v>106</v>
      </c>
      <c r="H4048" s="77" t="s">
        <v>20</v>
      </c>
      <c r="I4048" s="13">
        <v>12</v>
      </c>
      <c r="J4048" s="14">
        <v>2015</v>
      </c>
      <c r="K4048" s="78" t="s">
        <v>34</v>
      </c>
      <c r="L4048" s="79" t="s">
        <v>35</v>
      </c>
      <c r="M4048" s="79" t="s">
        <v>299</v>
      </c>
      <c r="N4048" s="15" t="s">
        <v>28</v>
      </c>
      <c r="O4048" s="15" t="s">
        <v>29</v>
      </c>
      <c r="P4048" s="80" t="s">
        <v>227</v>
      </c>
      <c r="Q4048" s="80" t="s">
        <v>106</v>
      </c>
      <c r="R4048">
        <v>42352</v>
      </c>
    </row>
    <row r="4049" spans="1:19" hidden="1">
      <c r="A4049" t="s">
        <v>4529</v>
      </c>
      <c r="B4049" t="s">
        <v>4531</v>
      </c>
      <c r="C4049" s="1">
        <v>45</v>
      </c>
      <c r="E4049" s="42">
        <f t="shared" si="54"/>
        <v>45</v>
      </c>
      <c r="F4049" s="77" t="s">
        <v>225</v>
      </c>
      <c r="G4049" s="77" t="s">
        <v>106</v>
      </c>
      <c r="H4049" s="77" t="s">
        <v>20</v>
      </c>
      <c r="I4049" s="13">
        <v>12</v>
      </c>
      <c r="J4049" s="14">
        <v>2015</v>
      </c>
      <c r="K4049" s="78" t="s">
        <v>34</v>
      </c>
      <c r="L4049" s="79" t="s">
        <v>35</v>
      </c>
      <c r="M4049" s="79" t="s">
        <v>299</v>
      </c>
      <c r="N4049" s="15" t="s">
        <v>28</v>
      </c>
      <c r="O4049" s="15" t="s">
        <v>29</v>
      </c>
      <c r="P4049" s="80" t="s">
        <v>227</v>
      </c>
      <c r="Q4049" s="80" t="s">
        <v>106</v>
      </c>
      <c r="R4049">
        <v>42352</v>
      </c>
    </row>
    <row r="4050" spans="1:19" hidden="1">
      <c r="A4050" t="s">
        <v>4532</v>
      </c>
      <c r="B4050" t="s">
        <v>228</v>
      </c>
      <c r="C4050" s="1">
        <v>-620</v>
      </c>
      <c r="E4050" s="42">
        <f t="shared" si="54"/>
        <v>-620</v>
      </c>
      <c r="F4050" s="77" t="s">
        <v>229</v>
      </c>
      <c r="G4050" s="77" t="s">
        <v>106</v>
      </c>
      <c r="H4050" s="77" t="s">
        <v>20</v>
      </c>
      <c r="I4050" s="13">
        <v>12</v>
      </c>
      <c r="J4050" s="14">
        <v>2015</v>
      </c>
      <c r="K4050" s="78" t="s">
        <v>58</v>
      </c>
      <c r="L4050" s="79" t="s">
        <v>52</v>
      </c>
      <c r="M4050" s="79" t="s">
        <v>23</v>
      </c>
      <c r="N4050" s="15" t="s">
        <v>20</v>
      </c>
      <c r="O4050" s="15" t="s">
        <v>24</v>
      </c>
      <c r="P4050" s="80" t="s">
        <v>172</v>
      </c>
      <c r="Q4050" s="80" t="s">
        <v>106</v>
      </c>
      <c r="R4050">
        <v>42356</v>
      </c>
    </row>
    <row r="4051" spans="1:19" hidden="1">
      <c r="A4051" t="s">
        <v>4533</v>
      </c>
      <c r="B4051" t="s">
        <v>4044</v>
      </c>
      <c r="C4051" s="1">
        <v>2.83</v>
      </c>
      <c r="E4051" s="42">
        <f t="shared" si="54"/>
        <v>2.83</v>
      </c>
      <c r="F4051" s="77" t="s">
        <v>225</v>
      </c>
      <c r="G4051" s="77" t="s">
        <v>106</v>
      </c>
      <c r="H4051" s="77" t="s">
        <v>20</v>
      </c>
      <c r="I4051" s="13">
        <v>12</v>
      </c>
      <c r="J4051" s="14">
        <v>2015</v>
      </c>
      <c r="K4051" s="78" t="s">
        <v>56</v>
      </c>
      <c r="L4051" s="79" t="s">
        <v>1288</v>
      </c>
      <c r="M4051" s="79" t="s">
        <v>270</v>
      </c>
      <c r="N4051" s="15" t="s">
        <v>28</v>
      </c>
      <c r="O4051" s="15" t="s">
        <v>29</v>
      </c>
      <c r="P4051" s="80" t="s">
        <v>227</v>
      </c>
      <c r="Q4051" s="80" t="s">
        <v>106</v>
      </c>
      <c r="R4051">
        <v>42366</v>
      </c>
    </row>
    <row r="4052" spans="1:19" hidden="1">
      <c r="A4052" t="s">
        <v>4533</v>
      </c>
      <c r="B4052" t="s">
        <v>4045</v>
      </c>
      <c r="C4052" s="1">
        <v>94.33</v>
      </c>
      <c r="E4052" s="42">
        <f t="shared" si="54"/>
        <v>94.33</v>
      </c>
      <c r="F4052" s="77" t="s">
        <v>225</v>
      </c>
      <c r="G4052" s="77" t="s">
        <v>106</v>
      </c>
      <c r="H4052" s="77" t="s">
        <v>20</v>
      </c>
      <c r="I4052" s="13">
        <v>12</v>
      </c>
      <c r="J4052" s="14">
        <v>2015</v>
      </c>
      <c r="K4052" s="78" t="s">
        <v>56</v>
      </c>
      <c r="L4052" s="79" t="s">
        <v>1288</v>
      </c>
      <c r="M4052" s="79" t="s">
        <v>270</v>
      </c>
      <c r="N4052" s="15" t="s">
        <v>28</v>
      </c>
      <c r="O4052" s="15" t="s">
        <v>29</v>
      </c>
      <c r="P4052" s="80" t="s">
        <v>227</v>
      </c>
      <c r="Q4052" s="80" t="s">
        <v>106</v>
      </c>
      <c r="R4052">
        <v>42366</v>
      </c>
    </row>
    <row r="4053" spans="1:19" hidden="1">
      <c r="A4053" t="s">
        <v>4534</v>
      </c>
      <c r="B4053" t="s">
        <v>228</v>
      </c>
      <c r="C4053" s="1">
        <v>-310</v>
      </c>
      <c r="E4053" s="42">
        <f t="shared" si="54"/>
        <v>-310</v>
      </c>
      <c r="F4053" s="77" t="s">
        <v>229</v>
      </c>
      <c r="G4053" s="77" t="s">
        <v>106</v>
      </c>
      <c r="H4053" s="77" t="s">
        <v>20</v>
      </c>
      <c r="I4053" s="13">
        <v>12</v>
      </c>
      <c r="J4053" s="14">
        <v>2015</v>
      </c>
      <c r="K4053" s="78" t="s">
        <v>58</v>
      </c>
      <c r="L4053" s="79" t="s">
        <v>52</v>
      </c>
      <c r="M4053" s="79" t="s">
        <v>23</v>
      </c>
      <c r="N4053" s="15" t="s">
        <v>20</v>
      </c>
      <c r="O4053" s="15" t="s">
        <v>24</v>
      </c>
      <c r="P4053" s="80" t="s">
        <v>172</v>
      </c>
      <c r="Q4053" s="80" t="s">
        <v>106</v>
      </c>
      <c r="R4053">
        <v>42369</v>
      </c>
    </row>
    <row r="4054" spans="1:19" hidden="1">
      <c r="A4054" s="12" t="s">
        <v>17</v>
      </c>
      <c r="E4054" s="42"/>
      <c r="F4054" s="77"/>
      <c r="G4054" s="77"/>
      <c r="H4054" s="77"/>
      <c r="I4054" s="13"/>
      <c r="J4054" s="14"/>
      <c r="K4054" s="78"/>
      <c r="L4054" s="79"/>
      <c r="M4054" s="79"/>
      <c r="N4054" s="15"/>
      <c r="O4054" s="15"/>
      <c r="P4054" s="80"/>
      <c r="Q4054" s="80"/>
      <c r="S4054" t="str">
        <f>A4054&amp;B4054</f>
        <v>x</v>
      </c>
    </row>
    <row r="4055" spans="1:19" hidden="1">
      <c r="A4055" s="209" t="s">
        <v>4047</v>
      </c>
      <c r="E4055" s="42"/>
      <c r="F4055" s="77"/>
      <c r="G4055" s="77"/>
      <c r="H4055" s="77"/>
      <c r="I4055" s="13"/>
      <c r="J4055" s="14"/>
      <c r="K4055" s="78"/>
      <c r="L4055" s="79"/>
      <c r="M4055" s="79"/>
      <c r="N4055" s="15"/>
      <c r="O4055" s="15"/>
      <c r="P4055" s="80"/>
      <c r="Q4055" s="80"/>
    </row>
    <row r="4056" spans="1:19" hidden="1">
      <c r="A4056" s="12">
        <v>42006</v>
      </c>
      <c r="B4056" t="s">
        <v>937</v>
      </c>
      <c r="C4056" s="1">
        <v>1000</v>
      </c>
      <c r="D4056" s="1">
        <v>1038.72</v>
      </c>
      <c r="E4056" s="42">
        <v>-1000</v>
      </c>
      <c r="F4056" s="77" t="s">
        <v>18</v>
      </c>
      <c r="G4056" s="77" t="s">
        <v>137</v>
      </c>
      <c r="H4056" s="77" t="s">
        <v>189</v>
      </c>
      <c r="I4056" s="13">
        <v>1</v>
      </c>
      <c r="J4056" s="14">
        <v>2015</v>
      </c>
      <c r="K4056" s="78" t="s">
        <v>195</v>
      </c>
      <c r="L4056" s="79" t="s">
        <v>22</v>
      </c>
      <c r="M4056" s="79" t="s">
        <v>23</v>
      </c>
      <c r="N4056" s="15" t="s">
        <v>189</v>
      </c>
      <c r="O4056" s="15" t="s">
        <v>24</v>
      </c>
      <c r="P4056" s="80" t="s">
        <v>196</v>
      </c>
      <c r="Q4056" s="80" t="s">
        <v>137</v>
      </c>
      <c r="S4056" t="str">
        <f t="shared" ref="S4056:S4065" si="55">A4056&amp;B4056</f>
        <v>42006PAYPAL DES:TRANSFER ID:55M228JQNQX42 INDN:DEAN TYLER LLC CO ID:PAYPALSD11 PPD</v>
      </c>
    </row>
    <row r="4057" spans="1:19" hidden="1">
      <c r="A4057" s="12">
        <v>42006</v>
      </c>
      <c r="B4057" t="s">
        <v>938</v>
      </c>
      <c r="C4057" s="1">
        <v>200.26</v>
      </c>
      <c r="D4057" s="1">
        <v>1238.98</v>
      </c>
      <c r="E4057" s="42">
        <v>-200.26</v>
      </c>
      <c r="F4057" s="77" t="s">
        <v>18</v>
      </c>
      <c r="G4057" s="77" t="s">
        <v>137</v>
      </c>
      <c r="H4057" s="77" t="s">
        <v>189</v>
      </c>
      <c r="I4057" s="13">
        <v>1</v>
      </c>
      <c r="J4057" s="14">
        <v>2015</v>
      </c>
      <c r="K4057" s="78" t="s">
        <v>195</v>
      </c>
      <c r="L4057" s="79" t="s">
        <v>22</v>
      </c>
      <c r="M4057" s="79" t="s">
        <v>23</v>
      </c>
      <c r="N4057" s="15" t="s">
        <v>189</v>
      </c>
      <c r="O4057" s="15" t="s">
        <v>24</v>
      </c>
      <c r="P4057" s="80" t="s">
        <v>196</v>
      </c>
      <c r="Q4057" s="80" t="s">
        <v>137</v>
      </c>
      <c r="S4057" t="str">
        <f t="shared" si="55"/>
        <v>42006PAYPAL DES:TRANSFER ID:55M228JRM58FC INDN:DEAN TYLER LLC CO ID:PAYPALSD11 PPD</v>
      </c>
    </row>
    <row r="4058" spans="1:19" hidden="1">
      <c r="A4058" s="12">
        <v>42006</v>
      </c>
      <c r="B4058" t="s">
        <v>217</v>
      </c>
      <c r="C4058" s="1">
        <v>-29.95</v>
      </c>
      <c r="D4058" s="1">
        <v>1209.03</v>
      </c>
      <c r="E4058" s="42">
        <v>29.95</v>
      </c>
      <c r="F4058" s="77" t="s">
        <v>30</v>
      </c>
      <c r="G4058" s="77" t="s">
        <v>137</v>
      </c>
      <c r="H4058" s="77" t="s">
        <v>189</v>
      </c>
      <c r="I4058" s="13">
        <v>1</v>
      </c>
      <c r="J4058" s="14">
        <v>2015</v>
      </c>
      <c r="K4058" s="78" t="s">
        <v>53</v>
      </c>
      <c r="L4058" s="79" t="s">
        <v>52</v>
      </c>
      <c r="M4058" s="79" t="s">
        <v>23</v>
      </c>
      <c r="N4058" s="15" t="s">
        <v>28</v>
      </c>
      <c r="O4058" s="15" t="s">
        <v>29</v>
      </c>
      <c r="P4058" s="80" t="s">
        <v>191</v>
      </c>
      <c r="Q4058" s="80" t="s">
        <v>137</v>
      </c>
      <c r="S4058" t="str">
        <f t="shared" si="55"/>
        <v>42006Monthly Fee for Business Advantage</v>
      </c>
    </row>
    <row r="4059" spans="1:19" hidden="1">
      <c r="A4059" s="12">
        <v>42009</v>
      </c>
      <c r="B4059" t="s">
        <v>939</v>
      </c>
      <c r="C4059" s="1">
        <v>3500</v>
      </c>
      <c r="D4059" s="1">
        <v>4709.03</v>
      </c>
      <c r="E4059" s="42">
        <v>-3500</v>
      </c>
      <c r="F4059" s="77" t="s">
        <v>18</v>
      </c>
      <c r="G4059" s="77" t="s">
        <v>137</v>
      </c>
      <c r="H4059" s="77" t="s">
        <v>189</v>
      </c>
      <c r="I4059" s="13">
        <v>1</v>
      </c>
      <c r="J4059" s="14">
        <v>2015</v>
      </c>
      <c r="K4059" s="78" t="s">
        <v>206</v>
      </c>
      <c r="L4059" s="79" t="s">
        <v>59</v>
      </c>
      <c r="M4059" s="79" t="s">
        <v>23</v>
      </c>
      <c r="N4059" s="15" t="s">
        <v>189</v>
      </c>
      <c r="O4059" s="15" t="s">
        <v>29</v>
      </c>
      <c r="P4059" s="80" t="s">
        <v>790</v>
      </c>
      <c r="Q4059" s="80" t="s">
        <v>137</v>
      </c>
      <c r="S4059" t="str">
        <f t="shared" si="55"/>
        <v>42009BKOFAMERICA MOBILE 01/05 3325428894 DEPOSIT *MOBILE VA</v>
      </c>
    </row>
    <row r="4060" spans="1:19" hidden="1">
      <c r="A4060" s="12">
        <v>42009</v>
      </c>
      <c r="B4060" t="s">
        <v>940</v>
      </c>
      <c r="C4060" s="1">
        <v>-402.72</v>
      </c>
      <c r="D4060" s="1">
        <v>4306.3100000000004</v>
      </c>
      <c r="E4060" s="42">
        <v>402.72</v>
      </c>
      <c r="F4060" s="77" t="s">
        <v>30</v>
      </c>
      <c r="G4060" s="77" t="s">
        <v>137</v>
      </c>
      <c r="H4060" s="77" t="s">
        <v>189</v>
      </c>
      <c r="I4060" s="13">
        <v>1</v>
      </c>
      <c r="J4060" s="14">
        <v>2015</v>
      </c>
      <c r="K4060" s="78" t="s">
        <v>197</v>
      </c>
      <c r="L4060" s="79" t="s">
        <v>200</v>
      </c>
      <c r="M4060" s="79" t="s">
        <v>281</v>
      </c>
      <c r="N4060" s="15" t="s">
        <v>28</v>
      </c>
      <c r="O4060" s="15" t="s">
        <v>29</v>
      </c>
      <c r="P4060" s="80" t="s">
        <v>191</v>
      </c>
      <c r="Q4060" s="80" t="s">
        <v>137</v>
      </c>
      <c r="S4060" t="str">
        <f t="shared" si="55"/>
        <v>42009TRANSFER DEAN &amp; TYLER, LLC:Lissette Orbay Confirmation# 1645926910</v>
      </c>
    </row>
    <row r="4061" spans="1:19" hidden="1">
      <c r="A4061" s="12">
        <v>42009</v>
      </c>
      <c r="B4061" t="s">
        <v>941</v>
      </c>
      <c r="C4061" s="1">
        <v>-231.8</v>
      </c>
      <c r="D4061" s="1">
        <v>4074.51</v>
      </c>
      <c r="E4061" s="42">
        <v>231.8</v>
      </c>
      <c r="F4061" s="77" t="s">
        <v>30</v>
      </c>
      <c r="G4061" s="77" t="s">
        <v>137</v>
      </c>
      <c r="H4061" s="77" t="s">
        <v>189</v>
      </c>
      <c r="I4061" s="13">
        <v>1</v>
      </c>
      <c r="J4061" s="14">
        <v>2015</v>
      </c>
      <c r="K4061" s="78" t="s">
        <v>197</v>
      </c>
      <c r="L4061" s="79" t="s">
        <v>198</v>
      </c>
      <c r="M4061" s="79" t="s">
        <v>281</v>
      </c>
      <c r="N4061" s="15" t="s">
        <v>28</v>
      </c>
      <c r="O4061" s="15" t="s">
        <v>29</v>
      </c>
      <c r="P4061" s="80" t="s">
        <v>191</v>
      </c>
      <c r="Q4061" s="80" t="s">
        <v>137</v>
      </c>
      <c r="S4061" t="str">
        <f t="shared" si="55"/>
        <v>42009TRANSFER DEAN &amp; TYLER, LLC:Emily Orbay Confirmation# 0445934827</v>
      </c>
    </row>
    <row r="4062" spans="1:19" hidden="1">
      <c r="A4062" s="12">
        <v>42009</v>
      </c>
      <c r="B4062" t="s">
        <v>942</v>
      </c>
      <c r="C4062" s="1">
        <v>-438.62</v>
      </c>
      <c r="D4062" s="1">
        <v>3635.89</v>
      </c>
      <c r="E4062" s="42">
        <v>438.62</v>
      </c>
      <c r="F4062" s="77" t="s">
        <v>30</v>
      </c>
      <c r="G4062" s="77" t="s">
        <v>137</v>
      </c>
      <c r="H4062" s="77" t="s">
        <v>189</v>
      </c>
      <c r="I4062" s="13">
        <v>1</v>
      </c>
      <c r="J4062" s="14">
        <v>2015</v>
      </c>
      <c r="K4062" s="78" t="s">
        <v>197</v>
      </c>
      <c r="L4062" s="79" t="s">
        <v>201</v>
      </c>
      <c r="M4062" s="79" t="s">
        <v>281</v>
      </c>
      <c r="N4062" s="15" t="s">
        <v>28</v>
      </c>
      <c r="O4062" s="15" t="s">
        <v>29</v>
      </c>
      <c r="P4062" s="80" t="s">
        <v>191</v>
      </c>
      <c r="Q4062" s="80" t="s">
        <v>137</v>
      </c>
      <c r="S4062" t="str">
        <f t="shared" si="55"/>
        <v>42009WIRE TYPE:BOOK OUT DATE:150105 TIME:0704 ET TRN:2015010500165551 RELATED REF:136995910 BNF:MARYNA MIESHKOVA ID:483016499484</v>
      </c>
    </row>
    <row r="4063" spans="1:19" hidden="1">
      <c r="A4063" s="12">
        <v>42009</v>
      </c>
      <c r="B4063" t="s">
        <v>943</v>
      </c>
      <c r="C4063" s="1">
        <v>-30</v>
      </c>
      <c r="D4063" s="1">
        <v>3605.89</v>
      </c>
      <c r="E4063" s="42">
        <v>30</v>
      </c>
      <c r="F4063" s="77" t="s">
        <v>30</v>
      </c>
      <c r="G4063" s="77" t="s">
        <v>137</v>
      </c>
      <c r="H4063" s="77" t="s">
        <v>189</v>
      </c>
      <c r="I4063" s="13">
        <v>1</v>
      </c>
      <c r="J4063" s="14">
        <v>2015</v>
      </c>
      <c r="K4063" s="78" t="s">
        <v>43</v>
      </c>
      <c r="L4063" s="79" t="s">
        <v>44</v>
      </c>
      <c r="M4063" s="79" t="s">
        <v>23</v>
      </c>
      <c r="N4063" s="15" t="s">
        <v>28</v>
      </c>
      <c r="O4063" s="15" t="s">
        <v>29</v>
      </c>
      <c r="P4063" s="80" t="s">
        <v>191</v>
      </c>
      <c r="Q4063" s="80" t="s">
        <v>137</v>
      </c>
      <c r="S4063" t="str">
        <f t="shared" si="55"/>
        <v>42009AUTHNET GATEWAY DES:BILLING ID:36598387 INDN:DEAN &amp; TYLER, LLC CO ID:1870568569 CCD</v>
      </c>
    </row>
    <row r="4064" spans="1:19" hidden="1">
      <c r="A4064" s="12">
        <v>42009</v>
      </c>
      <c r="B4064" t="s">
        <v>212</v>
      </c>
      <c r="C4064" s="1">
        <v>-9.9499999999999993</v>
      </c>
      <c r="D4064" s="1">
        <v>3595.94</v>
      </c>
      <c r="E4064" s="42">
        <v>9.9499999999999993</v>
      </c>
      <c r="F4064" s="77" t="s">
        <v>30</v>
      </c>
      <c r="G4064" s="77" t="s">
        <v>137</v>
      </c>
      <c r="H4064" s="77" t="s">
        <v>189</v>
      </c>
      <c r="I4064" s="13">
        <v>1</v>
      </c>
      <c r="J4064" s="14">
        <v>2015</v>
      </c>
      <c r="K4064" s="78" t="s">
        <v>43</v>
      </c>
      <c r="L4064" s="79" t="s">
        <v>44</v>
      </c>
      <c r="M4064" s="79" t="s">
        <v>23</v>
      </c>
      <c r="N4064" s="15" t="s">
        <v>28</v>
      </c>
      <c r="O4064" s="15" t="s">
        <v>29</v>
      </c>
      <c r="P4064" s="80" t="s">
        <v>191</v>
      </c>
      <c r="Q4064" s="80" t="s">
        <v>137</v>
      </c>
      <c r="S4064" t="str">
        <f t="shared" si="55"/>
        <v>42009BANK OF AMERICA DES:FEE ID:313213339887 INDN:DEAN &amp; TYLER LLC CO ID:0941687665 CCD</v>
      </c>
    </row>
    <row r="4065" spans="1:19" hidden="1">
      <c r="A4065" s="12">
        <v>42009</v>
      </c>
      <c r="B4065" t="s">
        <v>50</v>
      </c>
      <c r="C4065" s="1">
        <v>-20</v>
      </c>
      <c r="D4065" s="1">
        <v>3575.94</v>
      </c>
      <c r="E4065" s="42">
        <v>20</v>
      </c>
      <c r="F4065" s="77" t="s">
        <v>30</v>
      </c>
      <c r="G4065" s="77" t="s">
        <v>137</v>
      </c>
      <c r="H4065" s="77" t="s">
        <v>189</v>
      </c>
      <c r="I4065" s="13">
        <v>1</v>
      </c>
      <c r="J4065" s="14">
        <v>2015</v>
      </c>
      <c r="K4065" s="78" t="s">
        <v>53</v>
      </c>
      <c r="L4065" s="79" t="s">
        <v>52</v>
      </c>
      <c r="M4065" s="79" t="s">
        <v>23</v>
      </c>
      <c r="N4065" s="15" t="s">
        <v>28</v>
      </c>
      <c r="O4065" s="15" t="s">
        <v>29</v>
      </c>
      <c r="P4065" s="80" t="s">
        <v>191</v>
      </c>
      <c r="Q4065" s="80" t="s">
        <v>137</v>
      </c>
      <c r="S4065" t="str">
        <f t="shared" si="55"/>
        <v>42009Wire Transfer Fee</v>
      </c>
    </row>
    <row r="4066" spans="1:19" hidden="1">
      <c r="A4066" s="12">
        <v>42011</v>
      </c>
      <c r="B4066" t="s">
        <v>944</v>
      </c>
      <c r="C4066" s="1">
        <v>373.43</v>
      </c>
      <c r="D4066" s="1">
        <v>3949.37</v>
      </c>
      <c r="E4066" s="42">
        <v>-373.43</v>
      </c>
      <c r="F4066" s="77" t="s">
        <v>18</v>
      </c>
      <c r="G4066" s="77" t="s">
        <v>137</v>
      </c>
      <c r="H4066" s="77" t="s">
        <v>189</v>
      </c>
      <c r="I4066" s="13">
        <v>1</v>
      </c>
      <c r="J4066" s="14">
        <v>2015</v>
      </c>
      <c r="K4066" s="78" t="s">
        <v>195</v>
      </c>
      <c r="L4066" s="79" t="s">
        <v>22</v>
      </c>
      <c r="M4066" s="79" t="s">
        <v>23</v>
      </c>
      <c r="N4066" s="15" t="s">
        <v>189</v>
      </c>
      <c r="O4066" s="15" t="s">
        <v>24</v>
      </c>
      <c r="P4066" s="80" t="s">
        <v>196</v>
      </c>
      <c r="Q4066" s="80" t="s">
        <v>137</v>
      </c>
      <c r="S4066" t="str">
        <f t="shared" ref="S4066:S4129" si="56">A4066&amp;B4066</f>
        <v>42011PAYPAL DES:TRANSFER ID:55M228JYVN92U INDN:DEAN TYLER LLC CO ID:PAYPALSD11 PPD</v>
      </c>
    </row>
    <row r="4067" spans="1:19">
      <c r="A4067" s="12">
        <v>42011</v>
      </c>
      <c r="B4067" t="s">
        <v>147</v>
      </c>
      <c r="C4067" s="1">
        <v>120</v>
      </c>
      <c r="D4067" s="1">
        <v>4069.37</v>
      </c>
      <c r="E4067" s="42">
        <v>-120</v>
      </c>
      <c r="F4067" s="77" t="s">
        <v>18</v>
      </c>
      <c r="G4067" s="77" t="s">
        <v>137</v>
      </c>
      <c r="H4067" s="77" t="s">
        <v>189</v>
      </c>
      <c r="I4067" s="13">
        <v>1</v>
      </c>
      <c r="J4067" s="14">
        <v>2015</v>
      </c>
      <c r="K4067" s="78" t="s">
        <v>146</v>
      </c>
      <c r="L4067" s="79" t="s">
        <v>3632</v>
      </c>
      <c r="M4067" s="79" t="s">
        <v>80</v>
      </c>
      <c r="N4067" s="15" t="s">
        <v>28</v>
      </c>
      <c r="O4067" s="15" t="s">
        <v>29</v>
      </c>
      <c r="P4067" s="80" t="s">
        <v>192</v>
      </c>
      <c r="Q4067" s="80" t="s">
        <v>137</v>
      </c>
      <c r="S4067" t="str">
        <f t="shared" si="56"/>
        <v>42011Counter Credit</v>
      </c>
    </row>
    <row r="4068" spans="1:19" hidden="1">
      <c r="A4068" s="12">
        <v>42016</v>
      </c>
      <c r="B4068" t="s">
        <v>945</v>
      </c>
      <c r="C4068" s="1">
        <v>-356.67</v>
      </c>
      <c r="D4068" s="1">
        <v>3712.7</v>
      </c>
      <c r="E4068" s="42">
        <v>356.67</v>
      </c>
      <c r="F4068" s="77" t="s">
        <v>30</v>
      </c>
      <c r="G4068" s="77" t="s">
        <v>137</v>
      </c>
      <c r="H4068" s="77" t="s">
        <v>189</v>
      </c>
      <c r="I4068" s="13">
        <v>1</v>
      </c>
      <c r="J4068" s="14">
        <v>2015</v>
      </c>
      <c r="K4068" s="78" t="s">
        <v>197</v>
      </c>
      <c r="L4068" s="79" t="s">
        <v>198</v>
      </c>
      <c r="M4068" s="79" t="s">
        <v>281</v>
      </c>
      <c r="N4068" s="15" t="s">
        <v>28</v>
      </c>
      <c r="O4068" s="15" t="s">
        <v>29</v>
      </c>
      <c r="P4068" s="80" t="s">
        <v>191</v>
      </c>
      <c r="Q4068" s="80" t="s">
        <v>137</v>
      </c>
      <c r="S4068" t="str">
        <f t="shared" si="56"/>
        <v>42016TRANSFER DEAN &amp; TYLER, LLC:Emily Orbay Confirmation# 0407130349</v>
      </c>
    </row>
    <row r="4069" spans="1:19" hidden="1">
      <c r="A4069" s="12">
        <v>42016</v>
      </c>
      <c r="B4069" t="s">
        <v>946</v>
      </c>
      <c r="C4069" s="1">
        <v>-460</v>
      </c>
      <c r="D4069" s="1">
        <v>3252.7</v>
      </c>
      <c r="E4069" s="42">
        <v>460</v>
      </c>
      <c r="F4069" s="77" t="s">
        <v>30</v>
      </c>
      <c r="G4069" s="77" t="s">
        <v>137</v>
      </c>
      <c r="H4069" s="77" t="s">
        <v>189</v>
      </c>
      <c r="I4069" s="13">
        <v>1</v>
      </c>
      <c r="J4069" s="14">
        <v>2015</v>
      </c>
      <c r="K4069" s="78" t="s">
        <v>197</v>
      </c>
      <c r="L4069" s="79" t="s">
        <v>200</v>
      </c>
      <c r="M4069" s="79" t="s">
        <v>281</v>
      </c>
      <c r="N4069" s="15" t="s">
        <v>28</v>
      </c>
      <c r="O4069" s="15" t="s">
        <v>29</v>
      </c>
      <c r="P4069" s="80" t="s">
        <v>191</v>
      </c>
      <c r="Q4069" s="80" t="s">
        <v>137</v>
      </c>
      <c r="S4069" t="str">
        <f t="shared" si="56"/>
        <v>42016TRANSFER DEAN &amp; TYLER, LLC:Lissette Orbay Confirmation# 1607131554</v>
      </c>
    </row>
    <row r="4070" spans="1:19">
      <c r="A4070" s="12">
        <v>42024</v>
      </c>
      <c r="B4070" t="s">
        <v>947</v>
      </c>
      <c r="C4070" s="1">
        <v>120</v>
      </c>
      <c r="D4070" s="1">
        <v>3372.7</v>
      </c>
      <c r="E4070" s="42">
        <v>-120</v>
      </c>
      <c r="F4070" s="77" t="s">
        <v>18</v>
      </c>
      <c r="G4070" s="77" t="s">
        <v>137</v>
      </c>
      <c r="H4070" s="77" t="s">
        <v>189</v>
      </c>
      <c r="I4070" s="13">
        <v>1</v>
      </c>
      <c r="J4070" s="14">
        <v>2015</v>
      </c>
      <c r="K4070" s="78" t="s">
        <v>146</v>
      </c>
      <c r="L4070" s="79" t="s">
        <v>3632</v>
      </c>
      <c r="M4070" s="79" t="s">
        <v>80</v>
      </c>
      <c r="N4070" s="15" t="s">
        <v>28</v>
      </c>
      <c r="O4070" s="15" t="s">
        <v>29</v>
      </c>
      <c r="P4070" s="80" t="s">
        <v>192</v>
      </c>
      <c r="Q4070" s="80" t="s">
        <v>137</v>
      </c>
      <c r="S4070" t="str">
        <f t="shared" si="56"/>
        <v>42024CREDIT 0</v>
      </c>
    </row>
    <row r="4071" spans="1:19" hidden="1">
      <c r="A4071" s="12">
        <v>42024</v>
      </c>
      <c r="B4071" t="s">
        <v>948</v>
      </c>
      <c r="C4071" s="1">
        <v>1512.92</v>
      </c>
      <c r="D4071" s="1">
        <v>4885.62</v>
      </c>
      <c r="E4071" s="42">
        <v>-1512.92</v>
      </c>
      <c r="F4071" s="77" t="s">
        <v>18</v>
      </c>
      <c r="G4071" s="77" t="s">
        <v>137</v>
      </c>
      <c r="H4071" s="77" t="s">
        <v>189</v>
      </c>
      <c r="I4071" s="13">
        <v>1</v>
      </c>
      <c r="J4071" s="14">
        <v>2015</v>
      </c>
      <c r="K4071" s="78" t="s">
        <v>195</v>
      </c>
      <c r="L4071" s="79" t="s">
        <v>22</v>
      </c>
      <c r="M4071" s="79" t="s">
        <v>23</v>
      </c>
      <c r="N4071" s="15" t="s">
        <v>189</v>
      </c>
      <c r="O4071" s="15" t="s">
        <v>24</v>
      </c>
      <c r="P4071" s="80" t="s">
        <v>196</v>
      </c>
      <c r="Q4071" s="80" t="s">
        <v>137</v>
      </c>
      <c r="S4071" t="str">
        <f t="shared" si="56"/>
        <v>42024PAYPAL DES:TRANSFER ID:55M228KTZJYWN INDN:DEAN TYLER LLC CO ID:PAYPALSD11 PPD</v>
      </c>
    </row>
    <row r="4072" spans="1:19" hidden="1">
      <c r="A4072" s="12">
        <v>42024</v>
      </c>
      <c r="B4072" t="s">
        <v>949</v>
      </c>
      <c r="C4072" s="1">
        <v>-904.12</v>
      </c>
      <c r="D4072" s="1">
        <v>3981.5</v>
      </c>
      <c r="E4072" s="42">
        <v>904.12</v>
      </c>
      <c r="F4072" s="77" t="s">
        <v>30</v>
      </c>
      <c r="G4072" s="77" t="s">
        <v>137</v>
      </c>
      <c r="H4072" s="77" t="s">
        <v>189</v>
      </c>
      <c r="I4072" s="13">
        <v>1</v>
      </c>
      <c r="J4072" s="14">
        <v>2015</v>
      </c>
      <c r="K4072" s="78" t="s">
        <v>197</v>
      </c>
      <c r="L4072" s="79" t="s">
        <v>201</v>
      </c>
      <c r="M4072" s="79" t="s">
        <v>281</v>
      </c>
      <c r="N4072" s="15" t="s">
        <v>28</v>
      </c>
      <c r="O4072" s="15" t="s">
        <v>29</v>
      </c>
      <c r="P4072" s="80" t="s">
        <v>191</v>
      </c>
      <c r="Q4072" s="80" t="s">
        <v>137</v>
      </c>
      <c r="S4072" t="str">
        <f t="shared" si="56"/>
        <v>42024TRANSFER DEAN &amp; TYLER, LLC:Maryna Mieshkova Confirmation# 3876563507</v>
      </c>
    </row>
    <row r="4073" spans="1:19" hidden="1">
      <c r="A4073" s="12">
        <v>42024</v>
      </c>
      <c r="B4073" t="s">
        <v>950</v>
      </c>
      <c r="C4073" s="1">
        <v>-326.3</v>
      </c>
      <c r="D4073" s="1">
        <v>3655.2</v>
      </c>
      <c r="E4073" s="42">
        <v>326.3</v>
      </c>
      <c r="F4073" s="77" t="s">
        <v>30</v>
      </c>
      <c r="G4073" s="77" t="s">
        <v>137</v>
      </c>
      <c r="H4073" s="77" t="s">
        <v>189</v>
      </c>
      <c r="I4073" s="13">
        <v>1</v>
      </c>
      <c r="J4073" s="14">
        <v>2015</v>
      </c>
      <c r="K4073" s="78" t="s">
        <v>197</v>
      </c>
      <c r="L4073" s="79" t="s">
        <v>198</v>
      </c>
      <c r="M4073" s="79" t="s">
        <v>281</v>
      </c>
      <c r="N4073" s="15" t="s">
        <v>28</v>
      </c>
      <c r="O4073" s="15" t="s">
        <v>29</v>
      </c>
      <c r="P4073" s="80" t="s">
        <v>191</v>
      </c>
      <c r="Q4073" s="80" t="s">
        <v>137</v>
      </c>
      <c r="S4073" t="str">
        <f t="shared" si="56"/>
        <v>42024TRANSFER DEAN &amp; TYLER, LLC:Emily Orbay Confirmation# 0476564325</v>
      </c>
    </row>
    <row r="4074" spans="1:19" hidden="1">
      <c r="A4074" s="12">
        <v>42024</v>
      </c>
      <c r="B4074" t="s">
        <v>951</v>
      </c>
      <c r="C4074" s="1">
        <v>-680</v>
      </c>
      <c r="D4074" s="1">
        <v>2975.2</v>
      </c>
      <c r="E4074" s="42">
        <v>680</v>
      </c>
      <c r="F4074" s="77" t="s">
        <v>30</v>
      </c>
      <c r="G4074" s="77" t="s">
        <v>137</v>
      </c>
      <c r="H4074" s="77" t="s">
        <v>189</v>
      </c>
      <c r="I4074" s="13">
        <v>1</v>
      </c>
      <c r="J4074" s="14">
        <v>2015</v>
      </c>
      <c r="K4074" s="78" t="s">
        <v>197</v>
      </c>
      <c r="L4074" s="79" t="s">
        <v>200</v>
      </c>
      <c r="M4074" s="79" t="s">
        <v>281</v>
      </c>
      <c r="N4074" s="15" t="s">
        <v>28</v>
      </c>
      <c r="O4074" s="15" t="s">
        <v>29</v>
      </c>
      <c r="P4074" s="80" t="s">
        <v>191</v>
      </c>
      <c r="Q4074" s="80" t="s">
        <v>137</v>
      </c>
      <c r="S4074" t="str">
        <f t="shared" si="56"/>
        <v>42024TRANSFER DEAN &amp; TYLER, LLC:Lissette Orbay Confirmation# 3876564356</v>
      </c>
    </row>
    <row r="4075" spans="1:19" hidden="1">
      <c r="A4075" s="12">
        <v>42025</v>
      </c>
      <c r="B4075" t="s">
        <v>187</v>
      </c>
      <c r="C4075" s="1">
        <v>-2560</v>
      </c>
      <c r="D4075" s="1">
        <v>415.2</v>
      </c>
      <c r="E4075" s="42">
        <v>2560</v>
      </c>
      <c r="F4075" s="77" t="s">
        <v>30</v>
      </c>
      <c r="G4075" s="77" t="s">
        <v>137</v>
      </c>
      <c r="H4075" s="77" t="s">
        <v>189</v>
      </c>
      <c r="I4075" s="13">
        <v>1</v>
      </c>
      <c r="J4075" s="14">
        <v>2015</v>
      </c>
      <c r="K4075" s="78" t="s">
        <v>92</v>
      </c>
      <c r="L4075" s="79" t="s">
        <v>213</v>
      </c>
      <c r="M4075" s="79" t="s">
        <v>294</v>
      </c>
      <c r="N4075" s="15" t="s">
        <v>28</v>
      </c>
      <c r="O4075" s="15" t="s">
        <v>29</v>
      </c>
      <c r="P4075" s="80" t="s">
        <v>191</v>
      </c>
      <c r="Q4075" s="80" t="s">
        <v>137</v>
      </c>
      <c r="S4075" t="str">
        <f t="shared" si="56"/>
        <v>42025Check 1057</v>
      </c>
    </row>
    <row r="4076" spans="1:19" hidden="1">
      <c r="A4076" s="12">
        <v>42026</v>
      </c>
      <c r="B4076" t="s">
        <v>952</v>
      </c>
      <c r="C4076" s="1">
        <v>227.1</v>
      </c>
      <c r="D4076" s="1">
        <v>642.29999999999995</v>
      </c>
      <c r="E4076" s="42">
        <v>-227.1</v>
      </c>
      <c r="F4076" s="77" t="s">
        <v>18</v>
      </c>
      <c r="G4076" s="77" t="s">
        <v>137</v>
      </c>
      <c r="H4076" s="77" t="s">
        <v>189</v>
      </c>
      <c r="I4076" s="13">
        <v>1</v>
      </c>
      <c r="J4076" s="14">
        <v>2015</v>
      </c>
      <c r="K4076" s="78" t="s">
        <v>182</v>
      </c>
      <c r="L4076" s="79" t="s">
        <v>183</v>
      </c>
      <c r="M4076" s="79" t="s">
        <v>23</v>
      </c>
      <c r="N4076" s="15" t="s">
        <v>28</v>
      </c>
      <c r="O4076" s="15" t="s">
        <v>29</v>
      </c>
      <c r="P4076" s="80" t="s">
        <v>192</v>
      </c>
      <c r="Q4076" s="80" t="s">
        <v>137</v>
      </c>
      <c r="S4076" t="str">
        <f t="shared" si="56"/>
        <v>42026BKOFAMERICA MOBILE 01/22 3328890694 DEPOSIT *MOBILE VA</v>
      </c>
    </row>
    <row r="4077" spans="1:19">
      <c r="A4077" s="12">
        <v>42030</v>
      </c>
      <c r="B4077" t="s">
        <v>205</v>
      </c>
      <c r="C4077" s="1">
        <v>85.85</v>
      </c>
      <c r="D4077" s="1">
        <v>728.15</v>
      </c>
      <c r="E4077" s="42">
        <v>-85.85</v>
      </c>
      <c r="F4077" s="77" t="s">
        <v>18</v>
      </c>
      <c r="G4077" s="77" t="s">
        <v>137</v>
      </c>
      <c r="H4077" s="77" t="s">
        <v>189</v>
      </c>
      <c r="I4077" s="13">
        <v>1</v>
      </c>
      <c r="J4077" s="14">
        <v>2015</v>
      </c>
      <c r="K4077" s="78" t="s">
        <v>146</v>
      </c>
      <c r="L4077" s="79" t="s">
        <v>3633</v>
      </c>
      <c r="M4077" s="79" t="s">
        <v>80</v>
      </c>
      <c r="N4077" s="15" t="s">
        <v>28</v>
      </c>
      <c r="O4077" s="15" t="s">
        <v>29</v>
      </c>
      <c r="P4077" s="80" t="s">
        <v>192</v>
      </c>
      <c r="Q4077" s="80" t="s">
        <v>137</v>
      </c>
      <c r="S4077" t="str">
        <f t="shared" si="56"/>
        <v>42030BANK OF AMERICA DES:DEPOSIT ID:313213339887 INDN:DEAN &amp; TYLER LLC CO ID:0941687665 CCD</v>
      </c>
    </row>
    <row r="4078" spans="1:19" hidden="1">
      <c r="A4078" s="12">
        <v>42030</v>
      </c>
      <c r="B4078" t="s">
        <v>953</v>
      </c>
      <c r="C4078" s="1">
        <v>-435.38</v>
      </c>
      <c r="D4078" s="1">
        <v>292.77</v>
      </c>
      <c r="E4078" s="42">
        <v>435.38</v>
      </c>
      <c r="F4078" s="77" t="s">
        <v>30</v>
      </c>
      <c r="G4078" s="77" t="s">
        <v>137</v>
      </c>
      <c r="H4078" s="77" t="s">
        <v>189</v>
      </c>
      <c r="I4078" s="13">
        <v>1</v>
      </c>
      <c r="J4078" s="14">
        <v>2015</v>
      </c>
      <c r="K4078" s="78" t="s">
        <v>197</v>
      </c>
      <c r="L4078" s="79" t="s">
        <v>198</v>
      </c>
      <c r="M4078" s="79" t="s">
        <v>281</v>
      </c>
      <c r="N4078" s="15" t="s">
        <v>28</v>
      </c>
      <c r="O4078" s="15" t="s">
        <v>29</v>
      </c>
      <c r="P4078" s="80" t="s">
        <v>191</v>
      </c>
      <c r="Q4078" s="80" t="s">
        <v>137</v>
      </c>
      <c r="S4078" t="str">
        <f t="shared" si="56"/>
        <v>42030TRANSFER DEAN &amp; TYLER, LLC:Emily Orbay Confirmation# 0428148519</v>
      </c>
    </row>
    <row r="4079" spans="1:19" hidden="1">
      <c r="A4079" s="12">
        <v>42030</v>
      </c>
      <c r="B4079" t="s">
        <v>954</v>
      </c>
      <c r="C4079" s="1">
        <v>-334.72</v>
      </c>
      <c r="D4079" s="1">
        <v>-41.95</v>
      </c>
      <c r="E4079" s="42">
        <v>334.72</v>
      </c>
      <c r="F4079" s="77" t="s">
        <v>30</v>
      </c>
      <c r="G4079" s="77" t="s">
        <v>137</v>
      </c>
      <c r="H4079" s="77" t="s">
        <v>189</v>
      </c>
      <c r="I4079" s="13">
        <v>1</v>
      </c>
      <c r="J4079" s="14">
        <v>2015</v>
      </c>
      <c r="K4079" s="78" t="s">
        <v>197</v>
      </c>
      <c r="L4079" s="79" t="s">
        <v>200</v>
      </c>
      <c r="M4079" s="79" t="s">
        <v>281</v>
      </c>
      <c r="N4079" s="15" t="s">
        <v>28</v>
      </c>
      <c r="O4079" s="15" t="s">
        <v>29</v>
      </c>
      <c r="P4079" s="80" t="s">
        <v>191</v>
      </c>
      <c r="Q4079" s="80" t="s">
        <v>137</v>
      </c>
      <c r="S4079" t="str">
        <f t="shared" si="56"/>
        <v>42030TRANSFER DEAN &amp; TYLER, LLC:Lissette Orbay Confirmation# 0428149489</v>
      </c>
    </row>
    <row r="4080" spans="1:19" hidden="1">
      <c r="A4080" s="12">
        <v>42031</v>
      </c>
      <c r="B4080" t="s">
        <v>222</v>
      </c>
      <c r="C4080" s="1">
        <v>100</v>
      </c>
      <c r="D4080" s="1">
        <v>58.05</v>
      </c>
      <c r="E4080" s="42">
        <v>-100</v>
      </c>
      <c r="F4080" s="77" t="s">
        <v>18</v>
      </c>
      <c r="G4080" s="77" t="s">
        <v>137</v>
      </c>
      <c r="H4080" s="77" t="s">
        <v>189</v>
      </c>
      <c r="I4080" s="13">
        <v>1</v>
      </c>
      <c r="J4080" s="14">
        <v>2015</v>
      </c>
      <c r="K4080" s="78" t="s">
        <v>209</v>
      </c>
      <c r="L4080" s="79" t="s">
        <v>52</v>
      </c>
      <c r="M4080" s="79" t="s">
        <v>23</v>
      </c>
      <c r="N4080" s="15" t="s">
        <v>189</v>
      </c>
      <c r="O4080" s="15" t="s">
        <v>24</v>
      </c>
      <c r="P4080" s="80" t="s">
        <v>210</v>
      </c>
      <c r="Q4080" s="80" t="s">
        <v>137</v>
      </c>
      <c r="S4080" t="str">
        <f t="shared" si="56"/>
        <v>42031OVERDRAFT PROTECTION FROM 4339931236337184</v>
      </c>
    </row>
    <row r="4081" spans="1:19" hidden="1">
      <c r="A4081" s="12">
        <v>42031</v>
      </c>
      <c r="B4081" t="s">
        <v>955</v>
      </c>
      <c r="C4081" s="1">
        <v>622.49</v>
      </c>
      <c r="D4081" s="1">
        <v>680.54</v>
      </c>
      <c r="E4081" s="42">
        <v>-622.49</v>
      </c>
      <c r="F4081" s="77" t="s">
        <v>18</v>
      </c>
      <c r="G4081" s="77" t="s">
        <v>137</v>
      </c>
      <c r="H4081" s="77" t="s">
        <v>189</v>
      </c>
      <c r="I4081" s="13">
        <v>1</v>
      </c>
      <c r="J4081" s="14">
        <v>2015</v>
      </c>
      <c r="K4081" s="78" t="s">
        <v>195</v>
      </c>
      <c r="L4081" s="79" t="s">
        <v>22</v>
      </c>
      <c r="M4081" s="79" t="s">
        <v>23</v>
      </c>
      <c r="N4081" s="15" t="s">
        <v>189</v>
      </c>
      <c r="O4081" s="15" t="s">
        <v>24</v>
      </c>
      <c r="P4081" s="80" t="s">
        <v>196</v>
      </c>
      <c r="Q4081" s="80" t="s">
        <v>137</v>
      </c>
      <c r="S4081" t="str">
        <f t="shared" si="56"/>
        <v>42031PAYPAL DES:TRANSFER ID:55M228L8ADUBS INDN:DEAN TYLER LLC CO ID:PAYPALSD11 PPD</v>
      </c>
    </row>
    <row r="4082" spans="1:19" hidden="1">
      <c r="A4082" s="12">
        <v>42037</v>
      </c>
      <c r="B4082" t="s">
        <v>956</v>
      </c>
      <c r="C4082" s="1">
        <v>4000</v>
      </c>
      <c r="D4082" s="1">
        <v>4680.54</v>
      </c>
      <c r="E4082" s="42">
        <v>-4000</v>
      </c>
      <c r="F4082" s="77" t="s">
        <v>18</v>
      </c>
      <c r="G4082" s="77" t="s">
        <v>137</v>
      </c>
      <c r="H4082" s="77" t="s">
        <v>189</v>
      </c>
      <c r="I4082" s="13">
        <v>2</v>
      </c>
      <c r="J4082" s="14">
        <v>2015</v>
      </c>
      <c r="K4082" s="78" t="s">
        <v>218</v>
      </c>
      <c r="L4082" s="79" t="s">
        <v>59</v>
      </c>
      <c r="M4082" s="79" t="s">
        <v>23</v>
      </c>
      <c r="N4082" s="15" t="s">
        <v>189</v>
      </c>
      <c r="O4082" s="15" t="s">
        <v>24</v>
      </c>
      <c r="P4082" s="80" t="s">
        <v>170</v>
      </c>
      <c r="Q4082" s="80" t="s">
        <v>137</v>
      </c>
      <c r="S4082" t="str">
        <f t="shared" si="56"/>
        <v>42037WIRE TYPE:BOOK IN DATE:150202 TIME:1048 ET TRN:2015020200255429 SNDR REF:138924100 ORIG:DEAN &amp; TYLER INC ID:586031239319</v>
      </c>
    </row>
    <row r="4083" spans="1:19" hidden="1">
      <c r="A4083" s="12">
        <v>42037</v>
      </c>
      <c r="B4083" t="s">
        <v>957</v>
      </c>
      <c r="C4083" s="1">
        <v>200</v>
      </c>
      <c r="D4083" s="1">
        <v>4880.54</v>
      </c>
      <c r="E4083" s="42">
        <v>-200</v>
      </c>
      <c r="F4083" s="77" t="s">
        <v>18</v>
      </c>
      <c r="G4083" s="77" t="s">
        <v>137</v>
      </c>
      <c r="H4083" s="77" t="s">
        <v>189</v>
      </c>
      <c r="I4083" s="13">
        <v>2</v>
      </c>
      <c r="J4083" s="14">
        <v>2015</v>
      </c>
      <c r="K4083" s="78" t="s">
        <v>195</v>
      </c>
      <c r="L4083" s="79" t="s">
        <v>22</v>
      </c>
      <c r="M4083" s="79" t="s">
        <v>23</v>
      </c>
      <c r="N4083" s="15" t="s">
        <v>189</v>
      </c>
      <c r="O4083" s="15" t="s">
        <v>24</v>
      </c>
      <c r="P4083" s="80" t="s">
        <v>196</v>
      </c>
      <c r="Q4083" s="80" t="s">
        <v>137</v>
      </c>
      <c r="S4083" t="str">
        <f t="shared" si="56"/>
        <v>42037PAYPAL DES:TRANSFER ID:55M228LGUHSWA INDN:DEAN TYLER LLC CO ID:PAYPALSD11 PPD</v>
      </c>
    </row>
    <row r="4084" spans="1:19" hidden="1">
      <c r="A4084" s="12">
        <v>42037</v>
      </c>
      <c r="B4084" t="s">
        <v>958</v>
      </c>
      <c r="C4084" s="1">
        <v>-877.28</v>
      </c>
      <c r="D4084" s="1">
        <v>4003.26</v>
      </c>
      <c r="E4084" s="42">
        <v>877.28</v>
      </c>
      <c r="F4084" s="77" t="s">
        <v>30</v>
      </c>
      <c r="G4084" s="77" t="s">
        <v>137</v>
      </c>
      <c r="H4084" s="77" t="s">
        <v>189</v>
      </c>
      <c r="I4084" s="13">
        <v>2</v>
      </c>
      <c r="J4084" s="14">
        <v>2015</v>
      </c>
      <c r="K4084" s="78" t="s">
        <v>197</v>
      </c>
      <c r="L4084" s="79" t="s">
        <v>200</v>
      </c>
      <c r="M4084" s="79" t="s">
        <v>281</v>
      </c>
      <c r="N4084" s="15" t="s">
        <v>28</v>
      </c>
      <c r="O4084" s="15" t="s">
        <v>29</v>
      </c>
      <c r="P4084" s="80" t="s">
        <v>191</v>
      </c>
      <c r="Q4084" s="80" t="s">
        <v>137</v>
      </c>
      <c r="S4084" t="str">
        <f t="shared" si="56"/>
        <v>42037TRANSFER DEAN &amp; TYLER, LLC:Lissette Orbay Confirmation# 1589212519</v>
      </c>
    </row>
    <row r="4085" spans="1:19" hidden="1">
      <c r="A4085" s="12">
        <v>42037</v>
      </c>
      <c r="B4085" t="s">
        <v>959</v>
      </c>
      <c r="C4085" s="1">
        <v>-358.83</v>
      </c>
      <c r="D4085" s="1">
        <v>3644.43</v>
      </c>
      <c r="E4085" s="42">
        <v>358.83</v>
      </c>
      <c r="F4085" s="77" t="s">
        <v>30</v>
      </c>
      <c r="G4085" s="77" t="s">
        <v>137</v>
      </c>
      <c r="H4085" s="77" t="s">
        <v>189</v>
      </c>
      <c r="I4085" s="13">
        <v>2</v>
      </c>
      <c r="J4085" s="14">
        <v>2015</v>
      </c>
      <c r="K4085" s="78" t="s">
        <v>197</v>
      </c>
      <c r="L4085" s="79" t="s">
        <v>198</v>
      </c>
      <c r="M4085" s="79" t="s">
        <v>281</v>
      </c>
      <c r="N4085" s="15" t="s">
        <v>28</v>
      </c>
      <c r="O4085" s="15" t="s">
        <v>29</v>
      </c>
      <c r="P4085" s="80" t="s">
        <v>191</v>
      </c>
      <c r="Q4085" s="80" t="s">
        <v>137</v>
      </c>
      <c r="S4085" t="str">
        <f t="shared" si="56"/>
        <v>42037TRANSFER DEAN &amp; TYLER, LLC:Emily Orbay Confirmation# 2889216934</v>
      </c>
    </row>
    <row r="4086" spans="1:19" hidden="1">
      <c r="A4086" s="12">
        <v>42037</v>
      </c>
      <c r="B4086" t="s">
        <v>960</v>
      </c>
      <c r="C4086" s="1">
        <v>-565.88</v>
      </c>
      <c r="D4086" s="1">
        <v>3078.55</v>
      </c>
      <c r="E4086" s="42">
        <v>565.88</v>
      </c>
      <c r="F4086" s="77" t="s">
        <v>30</v>
      </c>
      <c r="G4086" s="77" t="s">
        <v>137</v>
      </c>
      <c r="H4086" s="77" t="s">
        <v>189</v>
      </c>
      <c r="I4086" s="13">
        <v>2</v>
      </c>
      <c r="J4086" s="14">
        <v>2015</v>
      </c>
      <c r="K4086" s="78" t="s">
        <v>197</v>
      </c>
      <c r="L4086" s="79" t="s">
        <v>201</v>
      </c>
      <c r="M4086" s="79" t="s">
        <v>281</v>
      </c>
      <c r="N4086" s="15" t="s">
        <v>28</v>
      </c>
      <c r="O4086" s="15" t="s">
        <v>29</v>
      </c>
      <c r="P4086" s="80" t="s">
        <v>191</v>
      </c>
      <c r="Q4086" s="80" t="s">
        <v>137</v>
      </c>
      <c r="S4086" t="str">
        <f t="shared" si="56"/>
        <v>42037TRANSFER DEAN &amp; TYLER, LLC:Maryna Mieshkova Confirmation# 0189220873</v>
      </c>
    </row>
    <row r="4087" spans="1:19" hidden="1">
      <c r="A4087" s="12">
        <v>42037</v>
      </c>
      <c r="B4087" t="s">
        <v>961</v>
      </c>
      <c r="C4087" s="1">
        <v>-896.36</v>
      </c>
      <c r="D4087" s="1">
        <v>2182.19</v>
      </c>
      <c r="E4087" s="42">
        <v>896.36</v>
      </c>
      <c r="F4087" s="77" t="s">
        <v>30</v>
      </c>
      <c r="G4087" s="77" t="s">
        <v>137</v>
      </c>
      <c r="H4087" s="77" t="s">
        <v>189</v>
      </c>
      <c r="I4087" s="13">
        <v>2</v>
      </c>
      <c r="J4087" s="14">
        <v>2015</v>
      </c>
      <c r="K4087" s="78" t="s">
        <v>209</v>
      </c>
      <c r="L4087" s="79" t="s">
        <v>52</v>
      </c>
      <c r="M4087" s="79" t="s">
        <v>23</v>
      </c>
      <c r="N4087" s="15" t="s">
        <v>189</v>
      </c>
      <c r="O4087" s="15" t="s">
        <v>24</v>
      </c>
      <c r="P4087" s="80" t="s">
        <v>210</v>
      </c>
      <c r="Q4087" s="80" t="s">
        <v>137</v>
      </c>
      <c r="S4087" t="str">
        <f t="shared" si="56"/>
        <v>42037Check 8888</v>
      </c>
    </row>
    <row r="4088" spans="1:19" hidden="1">
      <c r="A4088" s="12">
        <v>42037</v>
      </c>
      <c r="B4088" t="s">
        <v>217</v>
      </c>
      <c r="C4088" s="1">
        <v>-29.95</v>
      </c>
      <c r="D4088" s="1">
        <v>2152.2399999999998</v>
      </c>
      <c r="E4088" s="42">
        <v>29.95</v>
      </c>
      <c r="F4088" s="77" t="s">
        <v>30</v>
      </c>
      <c r="G4088" s="77" t="s">
        <v>137</v>
      </c>
      <c r="H4088" s="77" t="s">
        <v>189</v>
      </c>
      <c r="I4088" s="13">
        <v>2</v>
      </c>
      <c r="J4088" s="14">
        <v>2015</v>
      </c>
      <c r="K4088" s="78" t="s">
        <v>53</v>
      </c>
      <c r="L4088" s="79" t="s">
        <v>52</v>
      </c>
      <c r="M4088" s="79" t="s">
        <v>23</v>
      </c>
      <c r="N4088" s="15" t="s">
        <v>28</v>
      </c>
      <c r="O4088" s="15" t="s">
        <v>29</v>
      </c>
      <c r="P4088" s="80" t="s">
        <v>191</v>
      </c>
      <c r="Q4088" s="80" t="s">
        <v>137</v>
      </c>
      <c r="S4088" t="str">
        <f t="shared" si="56"/>
        <v>42037Monthly Fee for Business Advantage</v>
      </c>
    </row>
    <row r="4089" spans="1:19" hidden="1">
      <c r="A4089" s="12">
        <v>42038</v>
      </c>
      <c r="B4089" t="s">
        <v>962</v>
      </c>
      <c r="C4089" s="1">
        <v>-30.35</v>
      </c>
      <c r="D4089" s="1">
        <v>2121.89</v>
      </c>
      <c r="E4089" s="42">
        <v>30.35</v>
      </c>
      <c r="F4089" s="77" t="s">
        <v>30</v>
      </c>
      <c r="G4089" s="77" t="s">
        <v>137</v>
      </c>
      <c r="H4089" s="77" t="s">
        <v>189</v>
      </c>
      <c r="I4089" s="13">
        <v>2</v>
      </c>
      <c r="J4089" s="14">
        <v>2015</v>
      </c>
      <c r="K4089" s="78" t="s">
        <v>43</v>
      </c>
      <c r="L4089" s="79" t="s">
        <v>44</v>
      </c>
      <c r="M4089" s="79" t="s">
        <v>23</v>
      </c>
      <c r="N4089" s="15" t="s">
        <v>28</v>
      </c>
      <c r="O4089" s="15" t="s">
        <v>29</v>
      </c>
      <c r="P4089" s="80" t="s">
        <v>191</v>
      </c>
      <c r="Q4089" s="80" t="s">
        <v>137</v>
      </c>
      <c r="S4089" t="str">
        <f t="shared" si="56"/>
        <v>42038AUTHNET GATEWAY DES:BILLING ID:36863686 INDN:DEAN &amp; TYLER, LLC CO ID:1870568569 CCD</v>
      </c>
    </row>
    <row r="4090" spans="1:19" hidden="1">
      <c r="A4090" s="12">
        <v>42038</v>
      </c>
      <c r="B4090" t="s">
        <v>212</v>
      </c>
      <c r="C4090" s="1">
        <v>-10.45</v>
      </c>
      <c r="D4090" s="1">
        <v>2111.44</v>
      </c>
      <c r="E4090" s="42">
        <v>10.45</v>
      </c>
      <c r="F4090" s="77" t="s">
        <v>30</v>
      </c>
      <c r="G4090" s="77" t="s">
        <v>137</v>
      </c>
      <c r="H4090" s="77" t="s">
        <v>189</v>
      </c>
      <c r="I4090" s="13">
        <v>2</v>
      </c>
      <c r="J4090" s="14">
        <v>2015</v>
      </c>
      <c r="K4090" s="78" t="s">
        <v>43</v>
      </c>
      <c r="L4090" s="79" t="s">
        <v>44</v>
      </c>
      <c r="M4090" s="79" t="s">
        <v>23</v>
      </c>
      <c r="N4090" s="15" t="s">
        <v>28</v>
      </c>
      <c r="O4090" s="15" t="s">
        <v>29</v>
      </c>
      <c r="P4090" s="80" t="s">
        <v>191</v>
      </c>
      <c r="Q4090" s="80" t="s">
        <v>137</v>
      </c>
      <c r="S4090" t="str">
        <f t="shared" si="56"/>
        <v>42038BANK OF AMERICA DES:FEE ID:313213339887 INDN:DEAN &amp; TYLER LLC CO ID:0941687665 CCD</v>
      </c>
    </row>
    <row r="4091" spans="1:19" hidden="1">
      <c r="A4091" s="12">
        <v>42038</v>
      </c>
      <c r="B4091" t="s">
        <v>211</v>
      </c>
      <c r="C4091" s="1">
        <v>-2.96</v>
      </c>
      <c r="D4091" s="1">
        <v>2108.48</v>
      </c>
      <c r="E4091" s="42">
        <v>2.96</v>
      </c>
      <c r="F4091" s="77" t="s">
        <v>30</v>
      </c>
      <c r="G4091" s="77" t="s">
        <v>137</v>
      </c>
      <c r="H4091" s="77" t="s">
        <v>189</v>
      </c>
      <c r="I4091" s="13">
        <v>2</v>
      </c>
      <c r="J4091" s="14">
        <v>2015</v>
      </c>
      <c r="K4091" s="78" t="s">
        <v>43</v>
      </c>
      <c r="L4091" s="79" t="s">
        <v>44</v>
      </c>
      <c r="M4091" s="79" t="s">
        <v>23</v>
      </c>
      <c r="N4091" s="15" t="s">
        <v>28</v>
      </c>
      <c r="O4091" s="15" t="s">
        <v>29</v>
      </c>
      <c r="P4091" s="80" t="s">
        <v>191</v>
      </c>
      <c r="Q4091" s="80" t="s">
        <v>137</v>
      </c>
      <c r="S4091" t="str">
        <f t="shared" si="56"/>
        <v>42038BANK OF AMERICA DES:INTERCHNG ID:313213339887 INDN:DEAN &amp; TYLER LLC CO ID:0941687665 CCD</v>
      </c>
    </row>
    <row r="4092" spans="1:19" hidden="1">
      <c r="A4092" s="12">
        <v>42038</v>
      </c>
      <c r="B4092" t="s">
        <v>216</v>
      </c>
      <c r="C4092" s="1">
        <v>-1.88</v>
      </c>
      <c r="D4092" s="1">
        <v>2106.6</v>
      </c>
      <c r="E4092" s="42">
        <v>1.88</v>
      </c>
      <c r="F4092" s="77" t="s">
        <v>30</v>
      </c>
      <c r="G4092" s="77" t="s">
        <v>137</v>
      </c>
      <c r="H4092" s="77" t="s">
        <v>189</v>
      </c>
      <c r="I4092" s="13">
        <v>2</v>
      </c>
      <c r="J4092" s="14">
        <v>2015</v>
      </c>
      <c r="K4092" s="78" t="s">
        <v>43</v>
      </c>
      <c r="L4092" s="79" t="s">
        <v>44</v>
      </c>
      <c r="M4092" s="79" t="s">
        <v>23</v>
      </c>
      <c r="N4092" s="15" t="s">
        <v>28</v>
      </c>
      <c r="O4092" s="15" t="s">
        <v>29</v>
      </c>
      <c r="P4092" s="80" t="s">
        <v>191</v>
      </c>
      <c r="Q4092" s="80" t="s">
        <v>137</v>
      </c>
      <c r="S4092" t="str">
        <f t="shared" si="56"/>
        <v>42038BANK OF AMERICA DES:DISCOUNT ID:313213339887 INDN:DEAN &amp; TYLER LLC CO ID:0941687665 CCD</v>
      </c>
    </row>
    <row r="4093" spans="1:19" hidden="1">
      <c r="A4093" s="12">
        <v>42039</v>
      </c>
      <c r="B4093" t="s">
        <v>963</v>
      </c>
      <c r="C4093" s="1">
        <v>42330</v>
      </c>
      <c r="D4093" s="1">
        <v>44436.6</v>
      </c>
      <c r="E4093" s="42">
        <v>-42330</v>
      </c>
      <c r="F4093" s="77" t="s">
        <v>18</v>
      </c>
      <c r="G4093" s="77" t="s">
        <v>137</v>
      </c>
      <c r="H4093" s="77" t="s">
        <v>189</v>
      </c>
      <c r="I4093" s="13">
        <v>2</v>
      </c>
      <c r="J4093" s="14">
        <v>2015</v>
      </c>
      <c r="K4093" s="78" t="s">
        <v>100</v>
      </c>
      <c r="L4093" s="79" t="s">
        <v>101</v>
      </c>
      <c r="M4093" s="79" t="s">
        <v>23</v>
      </c>
      <c r="N4093" s="15" t="s">
        <v>28</v>
      </c>
      <c r="O4093" s="15" t="s">
        <v>24</v>
      </c>
      <c r="P4093" s="80" t="s">
        <v>2408</v>
      </c>
      <c r="Q4093" s="80" t="s">
        <v>137</v>
      </c>
      <c r="S4093" t="str">
        <f t="shared" si="56"/>
        <v>42039MARC JACOBS INTE DES:5646259850 ID:5646259850 INDN:DEAN &amp; TYLER LLC CO ID:1133923957 CCD</v>
      </c>
    </row>
    <row r="4094" spans="1:19" hidden="1">
      <c r="A4094" s="12">
        <v>42041</v>
      </c>
      <c r="B4094" t="s">
        <v>247</v>
      </c>
      <c r="C4094" s="1">
        <v>-10</v>
      </c>
      <c r="D4094" s="1">
        <v>44426.6</v>
      </c>
      <c r="E4094" s="42">
        <v>10</v>
      </c>
      <c r="F4094" s="77" t="s">
        <v>30</v>
      </c>
      <c r="G4094" s="77" t="s">
        <v>137</v>
      </c>
      <c r="H4094" s="77" t="s">
        <v>189</v>
      </c>
      <c r="I4094" s="13">
        <v>2</v>
      </c>
      <c r="J4094" s="14">
        <v>2015</v>
      </c>
      <c r="K4094" s="78" t="s">
        <v>78</v>
      </c>
      <c r="L4094" s="79" t="s">
        <v>79</v>
      </c>
      <c r="M4094" s="79" t="s">
        <v>80</v>
      </c>
      <c r="N4094" s="15" t="s">
        <v>28</v>
      </c>
      <c r="O4094" s="15" t="s">
        <v>29</v>
      </c>
      <c r="P4094" s="80" t="s">
        <v>191</v>
      </c>
      <c r="Q4094" s="80" t="s">
        <v>137</v>
      </c>
      <c r="S4094" t="str">
        <f t="shared" si="56"/>
        <v>42041ONLINE BUSINESS SUITE INVOICING SERVICES</v>
      </c>
    </row>
    <row r="4095" spans="1:19" hidden="1">
      <c r="A4095" s="12">
        <v>42041</v>
      </c>
      <c r="B4095" t="s">
        <v>77</v>
      </c>
      <c r="C4095" s="1">
        <v>-10</v>
      </c>
      <c r="D4095" s="1">
        <v>44416.6</v>
      </c>
      <c r="E4095" s="42">
        <v>10</v>
      </c>
      <c r="F4095" s="77" t="s">
        <v>30</v>
      </c>
      <c r="G4095" s="77" t="s">
        <v>137</v>
      </c>
      <c r="H4095" s="77" t="s">
        <v>189</v>
      </c>
      <c r="I4095" s="13">
        <v>2</v>
      </c>
      <c r="J4095" s="14">
        <v>2015</v>
      </c>
      <c r="K4095" s="78" t="s">
        <v>78</v>
      </c>
      <c r="L4095" s="79" t="s">
        <v>79</v>
      </c>
      <c r="M4095" s="79" t="s">
        <v>80</v>
      </c>
      <c r="N4095" s="15" t="s">
        <v>28</v>
      </c>
      <c r="O4095" s="15" t="s">
        <v>29</v>
      </c>
      <c r="P4095" s="80" t="s">
        <v>191</v>
      </c>
      <c r="Q4095" s="80" t="s">
        <v>137</v>
      </c>
      <c r="S4095" t="str">
        <f t="shared" si="56"/>
        <v>42041ONLINE BUSINESS SUITE DIRECT PMT SERVICES</v>
      </c>
    </row>
    <row r="4096" spans="1:19" hidden="1">
      <c r="A4096" s="12">
        <v>42044</v>
      </c>
      <c r="B4096" t="s">
        <v>964</v>
      </c>
      <c r="C4096" s="1">
        <v>-348.71</v>
      </c>
      <c r="D4096" s="1">
        <v>44067.89</v>
      </c>
      <c r="E4096" s="42">
        <v>348.71</v>
      </c>
      <c r="F4096" s="77" t="s">
        <v>30</v>
      </c>
      <c r="G4096" s="77" t="s">
        <v>137</v>
      </c>
      <c r="H4096" s="77" t="s">
        <v>189</v>
      </c>
      <c r="I4096" s="13">
        <v>2</v>
      </c>
      <c r="J4096" s="14">
        <v>2015</v>
      </c>
      <c r="K4096" s="78" t="s">
        <v>197</v>
      </c>
      <c r="L4096" s="79" t="s">
        <v>198</v>
      </c>
      <c r="M4096" s="79" t="s">
        <v>281</v>
      </c>
      <c r="N4096" s="15" t="s">
        <v>28</v>
      </c>
      <c r="O4096" s="15" t="s">
        <v>29</v>
      </c>
      <c r="P4096" s="80" t="s">
        <v>191</v>
      </c>
      <c r="Q4096" s="80" t="s">
        <v>137</v>
      </c>
      <c r="S4096" t="str">
        <f t="shared" si="56"/>
        <v>42044TRANSFER DEAN &amp; TYLER, LLC:Emily Orbay Confirmation# 0248967610</v>
      </c>
    </row>
    <row r="4097" spans="1:19" hidden="1">
      <c r="A4097" s="12">
        <v>42044</v>
      </c>
      <c r="B4097" t="s">
        <v>965</v>
      </c>
      <c r="C4097" s="1">
        <v>-521.78</v>
      </c>
      <c r="D4097" s="1">
        <v>43546.11</v>
      </c>
      <c r="E4097" s="42">
        <v>521.78</v>
      </c>
      <c r="F4097" s="77" t="s">
        <v>30</v>
      </c>
      <c r="G4097" s="77" t="s">
        <v>137</v>
      </c>
      <c r="H4097" s="77" t="s">
        <v>189</v>
      </c>
      <c r="I4097" s="13">
        <v>2</v>
      </c>
      <c r="J4097" s="14">
        <v>2015</v>
      </c>
      <c r="K4097" s="78" t="s">
        <v>197</v>
      </c>
      <c r="L4097" s="79" t="s">
        <v>200</v>
      </c>
      <c r="M4097" s="79" t="s">
        <v>281</v>
      </c>
      <c r="N4097" s="15" t="s">
        <v>28</v>
      </c>
      <c r="O4097" s="15" t="s">
        <v>29</v>
      </c>
      <c r="P4097" s="80" t="s">
        <v>191</v>
      </c>
      <c r="Q4097" s="80" t="s">
        <v>137</v>
      </c>
      <c r="S4097" t="str">
        <f t="shared" si="56"/>
        <v>42044TRANSFER DEAN &amp; TYLER, LLC:Lissette Orbay Confirmation# 1648969588</v>
      </c>
    </row>
    <row r="4098" spans="1:19" hidden="1">
      <c r="A4098" s="12">
        <v>42044</v>
      </c>
      <c r="B4098" t="s">
        <v>966</v>
      </c>
      <c r="C4098" s="1">
        <v>-5774.69</v>
      </c>
      <c r="D4098" s="1">
        <v>37771.42</v>
      </c>
      <c r="E4098" s="42">
        <v>5774.69</v>
      </c>
      <c r="F4098" s="77" t="s">
        <v>30</v>
      </c>
      <c r="G4098" s="77" t="s">
        <v>137</v>
      </c>
      <c r="H4098" s="77" t="s">
        <v>189</v>
      </c>
      <c r="I4098" s="13">
        <v>2</v>
      </c>
      <c r="J4098" s="14">
        <v>2015</v>
      </c>
      <c r="K4098" s="78" t="s">
        <v>100</v>
      </c>
      <c r="L4098" s="79" t="s">
        <v>101</v>
      </c>
      <c r="M4098" s="79" t="s">
        <v>23</v>
      </c>
      <c r="N4098" s="15" t="s">
        <v>28</v>
      </c>
      <c r="O4098" s="15" t="s">
        <v>24</v>
      </c>
      <c r="P4098" s="80" t="s">
        <v>2409</v>
      </c>
      <c r="Q4098" s="80" t="s">
        <v>137</v>
      </c>
      <c r="S4098" t="str">
        <f t="shared" si="56"/>
        <v>42044CARDMEMBER SERV DES:WEB PYMT ID:***********5165 INDN:KOGER,KRISTINA R CO ID:5911111111 WEB</v>
      </c>
    </row>
    <row r="4099" spans="1:19" hidden="1">
      <c r="A4099" s="12">
        <v>42044</v>
      </c>
      <c r="B4099" t="s">
        <v>967</v>
      </c>
      <c r="C4099" s="1">
        <v>-4000</v>
      </c>
      <c r="D4099" s="1">
        <v>33771.42</v>
      </c>
      <c r="E4099" s="42">
        <v>4000</v>
      </c>
      <c r="F4099" s="77" t="s">
        <v>30</v>
      </c>
      <c r="G4099" s="77" t="s">
        <v>137</v>
      </c>
      <c r="H4099" s="77" t="s">
        <v>189</v>
      </c>
      <c r="I4099" s="13">
        <v>2</v>
      </c>
      <c r="J4099" s="14">
        <v>2015</v>
      </c>
      <c r="K4099" s="78" t="s">
        <v>100</v>
      </c>
      <c r="L4099" s="79" t="s">
        <v>101</v>
      </c>
      <c r="M4099" s="79" t="s">
        <v>23</v>
      </c>
      <c r="N4099" s="15" t="s">
        <v>28</v>
      </c>
      <c r="O4099" s="15" t="s">
        <v>24</v>
      </c>
      <c r="P4099" s="80" t="s">
        <v>2409</v>
      </c>
      <c r="Q4099" s="80" t="s">
        <v>137</v>
      </c>
      <c r="S4099" t="str">
        <f t="shared" si="56"/>
        <v>42044BARCLAYCARD US DES:CREDITCARD ID:279097002 INDN:KRISTINA KOGER CO ID:2510407970 WEB</v>
      </c>
    </row>
    <row r="4100" spans="1:19" hidden="1">
      <c r="A4100" s="12">
        <v>42044</v>
      </c>
      <c r="B4100" t="s">
        <v>968</v>
      </c>
      <c r="C4100" s="1">
        <v>-887.44</v>
      </c>
      <c r="D4100" s="1">
        <v>32883.980000000003</v>
      </c>
      <c r="E4100" s="42">
        <v>887.44</v>
      </c>
      <c r="F4100" s="77" t="s">
        <v>30</v>
      </c>
      <c r="G4100" s="77" t="s">
        <v>137</v>
      </c>
      <c r="H4100" s="77" t="s">
        <v>189</v>
      </c>
      <c r="I4100" s="13">
        <v>2</v>
      </c>
      <c r="J4100" s="14">
        <v>2015</v>
      </c>
      <c r="K4100" s="78" t="s">
        <v>100</v>
      </c>
      <c r="L4100" s="79" t="s">
        <v>101</v>
      </c>
      <c r="M4100" s="79" t="s">
        <v>23</v>
      </c>
      <c r="N4100" s="15" t="s">
        <v>28</v>
      </c>
      <c r="O4100" s="15" t="s">
        <v>24</v>
      </c>
      <c r="P4100" s="80" t="s">
        <v>2409</v>
      </c>
      <c r="Q4100" s="80" t="s">
        <v>137</v>
      </c>
      <c r="S4100" t="str">
        <f t="shared" si="56"/>
        <v>42044COLONIAL SAVINGS DES:MRTG PMNT ID:00731849 INDN:KRISTINA R KOGER CO ID:9311972238 PPD</v>
      </c>
    </row>
    <row r="4101" spans="1:19" hidden="1">
      <c r="A4101" s="12">
        <v>42046</v>
      </c>
      <c r="B4101" t="s">
        <v>969</v>
      </c>
      <c r="C4101" s="1">
        <v>1276.9100000000001</v>
      </c>
      <c r="D4101" s="1">
        <v>34160.89</v>
      </c>
      <c r="E4101" s="42">
        <v>-1276.9100000000001</v>
      </c>
      <c r="F4101" s="77" t="s">
        <v>18</v>
      </c>
      <c r="G4101" s="77" t="s">
        <v>137</v>
      </c>
      <c r="H4101" s="77" t="s">
        <v>189</v>
      </c>
      <c r="I4101" s="13">
        <v>2</v>
      </c>
      <c r="J4101" s="14">
        <v>2015</v>
      </c>
      <c r="K4101" s="78" t="s">
        <v>195</v>
      </c>
      <c r="L4101" s="79" t="s">
        <v>22</v>
      </c>
      <c r="M4101" s="79" t="s">
        <v>23</v>
      </c>
      <c r="N4101" s="15" t="s">
        <v>189</v>
      </c>
      <c r="O4101" s="15" t="s">
        <v>24</v>
      </c>
      <c r="P4101" s="80" t="s">
        <v>196</v>
      </c>
      <c r="Q4101" s="80" t="s">
        <v>137</v>
      </c>
      <c r="S4101" t="str">
        <f t="shared" si="56"/>
        <v>42046PAYPAL DES:TRANSFER ID:55M228M5KTCXW INDN:DEAN TYLER LLC CO ID:PAYPALSD11 PPD</v>
      </c>
    </row>
    <row r="4102" spans="1:19" hidden="1">
      <c r="A4102" s="12">
        <v>42052</v>
      </c>
      <c r="B4102" t="s">
        <v>970</v>
      </c>
      <c r="C4102" s="1">
        <v>-430.5</v>
      </c>
      <c r="D4102" s="1">
        <v>33730.39</v>
      </c>
      <c r="E4102" s="42">
        <v>430.5</v>
      </c>
      <c r="F4102" s="77" t="s">
        <v>30</v>
      </c>
      <c r="G4102" s="77" t="s">
        <v>137</v>
      </c>
      <c r="H4102" s="77" t="s">
        <v>189</v>
      </c>
      <c r="I4102" s="13">
        <v>2</v>
      </c>
      <c r="J4102" s="14">
        <v>2015</v>
      </c>
      <c r="K4102" s="78" t="s">
        <v>197</v>
      </c>
      <c r="L4102" s="79" t="s">
        <v>201</v>
      </c>
      <c r="M4102" s="79" t="s">
        <v>281</v>
      </c>
      <c r="N4102" s="15" t="s">
        <v>28</v>
      </c>
      <c r="O4102" s="15" t="s">
        <v>29</v>
      </c>
      <c r="P4102" s="80" t="s">
        <v>191</v>
      </c>
      <c r="Q4102" s="80" t="s">
        <v>137</v>
      </c>
      <c r="S4102" t="str">
        <f t="shared" si="56"/>
        <v>42052TRANSFER DEAN &amp; TYLER, LLC:Maryna Mieshkova Confirmation# 1618677195</v>
      </c>
    </row>
    <row r="4103" spans="1:19" hidden="1">
      <c r="A4103" s="12">
        <v>42052</v>
      </c>
      <c r="B4103" t="s">
        <v>971</v>
      </c>
      <c r="C4103" s="1">
        <v>-538.72</v>
      </c>
      <c r="D4103" s="1">
        <v>33191.67</v>
      </c>
      <c r="E4103" s="42">
        <v>538.72</v>
      </c>
      <c r="F4103" s="77" t="s">
        <v>30</v>
      </c>
      <c r="G4103" s="77" t="s">
        <v>137</v>
      </c>
      <c r="H4103" s="77" t="s">
        <v>189</v>
      </c>
      <c r="I4103" s="13">
        <v>2</v>
      </c>
      <c r="J4103" s="14">
        <v>2015</v>
      </c>
      <c r="K4103" s="78" t="s">
        <v>197</v>
      </c>
      <c r="L4103" s="79" t="s">
        <v>200</v>
      </c>
      <c r="M4103" s="79" t="s">
        <v>281</v>
      </c>
      <c r="N4103" s="15" t="s">
        <v>28</v>
      </c>
      <c r="O4103" s="15" t="s">
        <v>29</v>
      </c>
      <c r="P4103" s="80" t="s">
        <v>191</v>
      </c>
      <c r="Q4103" s="80" t="s">
        <v>137</v>
      </c>
      <c r="S4103" t="str">
        <f t="shared" si="56"/>
        <v>42052TRANSFER DEAN &amp; TYLER, LLC:Lissette Orbay Confirmation# 4018677724</v>
      </c>
    </row>
    <row r="4104" spans="1:19" hidden="1">
      <c r="A4104" s="12">
        <v>42052</v>
      </c>
      <c r="B4104" t="s">
        <v>972</v>
      </c>
      <c r="C4104" s="1">
        <v>-335.21</v>
      </c>
      <c r="D4104" s="1">
        <v>32856.46</v>
      </c>
      <c r="E4104" s="42">
        <v>335.21</v>
      </c>
      <c r="F4104" s="77" t="s">
        <v>30</v>
      </c>
      <c r="G4104" s="77" t="s">
        <v>137</v>
      </c>
      <c r="H4104" s="77" t="s">
        <v>189</v>
      </c>
      <c r="I4104" s="13">
        <v>2</v>
      </c>
      <c r="J4104" s="14">
        <v>2015</v>
      </c>
      <c r="K4104" s="78" t="s">
        <v>197</v>
      </c>
      <c r="L4104" s="79" t="s">
        <v>198</v>
      </c>
      <c r="M4104" s="79" t="s">
        <v>281</v>
      </c>
      <c r="N4104" s="15" t="s">
        <v>28</v>
      </c>
      <c r="O4104" s="15" t="s">
        <v>29</v>
      </c>
      <c r="P4104" s="80" t="s">
        <v>191</v>
      </c>
      <c r="Q4104" s="80" t="s">
        <v>137</v>
      </c>
      <c r="S4104" t="str">
        <f t="shared" si="56"/>
        <v>42052TRANSFER DEAN &amp; TYLER, LLC:Emily Orbay Confirmation# 0218678599</v>
      </c>
    </row>
    <row r="4105" spans="1:19" hidden="1">
      <c r="A4105" s="12">
        <v>42053</v>
      </c>
      <c r="B4105" t="s">
        <v>973</v>
      </c>
      <c r="C4105" s="1">
        <v>1075.6400000000001</v>
      </c>
      <c r="D4105" s="1">
        <v>33932.1</v>
      </c>
      <c r="E4105" s="42">
        <v>-1075.6400000000001</v>
      </c>
      <c r="F4105" s="77" t="s">
        <v>18</v>
      </c>
      <c r="G4105" s="77" t="s">
        <v>137</v>
      </c>
      <c r="H4105" s="77" t="s">
        <v>189</v>
      </c>
      <c r="I4105" s="13">
        <v>2</v>
      </c>
      <c r="J4105" s="14">
        <v>2015</v>
      </c>
      <c r="K4105" s="78" t="s">
        <v>195</v>
      </c>
      <c r="L4105" s="79" t="s">
        <v>22</v>
      </c>
      <c r="M4105" s="79" t="s">
        <v>23</v>
      </c>
      <c r="N4105" s="15" t="s">
        <v>189</v>
      </c>
      <c r="O4105" s="15" t="s">
        <v>24</v>
      </c>
      <c r="P4105" s="80" t="s">
        <v>196</v>
      </c>
      <c r="Q4105" s="80" t="s">
        <v>137</v>
      </c>
      <c r="S4105" t="str">
        <f t="shared" si="56"/>
        <v>42053PAYPAL DES:TRANSFER ID:55M228MLBLXCC INDN:DEAN TYLER LLC CO ID:PAYPALSD11 PPD</v>
      </c>
    </row>
    <row r="4106" spans="1:19" hidden="1">
      <c r="A4106" s="12">
        <v>42054</v>
      </c>
      <c r="B4106" t="s">
        <v>186</v>
      </c>
      <c r="C4106" s="1">
        <v>-2560</v>
      </c>
      <c r="D4106" s="1">
        <v>31372.1</v>
      </c>
      <c r="E4106" s="42">
        <v>2560</v>
      </c>
      <c r="F4106" s="77" t="s">
        <v>30</v>
      </c>
      <c r="G4106" s="77" t="s">
        <v>137</v>
      </c>
      <c r="H4106" s="77" t="s">
        <v>189</v>
      </c>
      <c r="I4106" s="13">
        <v>2</v>
      </c>
      <c r="J4106" s="14">
        <v>2015</v>
      </c>
      <c r="K4106" s="78" t="s">
        <v>92</v>
      </c>
      <c r="L4106" s="79" t="s">
        <v>213</v>
      </c>
      <c r="M4106" s="79" t="s">
        <v>294</v>
      </c>
      <c r="N4106" s="15" t="s">
        <v>28</v>
      </c>
      <c r="O4106" s="15" t="s">
        <v>29</v>
      </c>
      <c r="P4106" s="80" t="s">
        <v>191</v>
      </c>
      <c r="Q4106" s="80" t="s">
        <v>137</v>
      </c>
      <c r="S4106" t="str">
        <f t="shared" si="56"/>
        <v>42054Check 1058</v>
      </c>
    </row>
    <row r="4107" spans="1:19">
      <c r="A4107" s="12">
        <v>42055</v>
      </c>
      <c r="B4107" t="s">
        <v>147</v>
      </c>
      <c r="C4107" s="1">
        <v>178</v>
      </c>
      <c r="D4107" s="1">
        <v>31550.1</v>
      </c>
      <c r="E4107" s="42">
        <v>-178</v>
      </c>
      <c r="F4107" s="77" t="s">
        <v>18</v>
      </c>
      <c r="G4107" s="77" t="s">
        <v>137</v>
      </c>
      <c r="H4107" s="77" t="s">
        <v>189</v>
      </c>
      <c r="I4107" s="13">
        <v>2</v>
      </c>
      <c r="J4107" s="14">
        <v>2015</v>
      </c>
      <c r="K4107" s="78" t="s">
        <v>146</v>
      </c>
      <c r="L4107" s="79" t="s">
        <v>3632</v>
      </c>
      <c r="M4107" s="79" t="s">
        <v>80</v>
      </c>
      <c r="N4107" s="15" t="s">
        <v>28</v>
      </c>
      <c r="O4107" s="15" t="s">
        <v>29</v>
      </c>
      <c r="P4107" s="80" t="s">
        <v>192</v>
      </c>
      <c r="Q4107" s="80" t="s">
        <v>137</v>
      </c>
      <c r="S4107" t="str">
        <f t="shared" si="56"/>
        <v>42055Counter Credit</v>
      </c>
    </row>
    <row r="4108" spans="1:19" hidden="1">
      <c r="A4108" s="12">
        <v>42055</v>
      </c>
      <c r="B4108" t="s">
        <v>974</v>
      </c>
      <c r="C4108" s="1">
        <v>-22706.720000000001</v>
      </c>
      <c r="D4108" s="1">
        <v>8843.3799999999992</v>
      </c>
      <c r="E4108" s="42">
        <v>22706.720000000001</v>
      </c>
      <c r="F4108" s="77" t="s">
        <v>30</v>
      </c>
      <c r="G4108" s="77" t="s">
        <v>137</v>
      </c>
      <c r="H4108" s="77" t="s">
        <v>189</v>
      </c>
      <c r="I4108" s="13">
        <v>2</v>
      </c>
      <c r="J4108" s="14">
        <v>2015</v>
      </c>
      <c r="K4108" s="78" t="s">
        <v>207</v>
      </c>
      <c r="L4108" s="79" t="s">
        <v>82</v>
      </c>
      <c r="M4108" s="79" t="s">
        <v>23</v>
      </c>
      <c r="N4108" s="15" t="s">
        <v>189</v>
      </c>
      <c r="O4108" s="15" t="s">
        <v>24</v>
      </c>
      <c r="P4108" s="80" t="s">
        <v>214</v>
      </c>
      <c r="Q4108" s="80" t="s">
        <v>137</v>
      </c>
      <c r="S4108" t="str">
        <f t="shared" si="56"/>
        <v>42055AMERICAN EXPRESS DES:ACH Pmt ID:W2926 INDN:KRISTINA KOGER CO ID:1133133497 WEB</v>
      </c>
    </row>
    <row r="4109" spans="1:19" hidden="1">
      <c r="A4109" s="12">
        <v>42058</v>
      </c>
      <c r="B4109" t="s">
        <v>975</v>
      </c>
      <c r="C4109" s="1">
        <v>-1525.82</v>
      </c>
      <c r="D4109" s="1">
        <v>7317.56</v>
      </c>
      <c r="E4109" s="42">
        <v>1525.82</v>
      </c>
      <c r="F4109" s="77" t="s">
        <v>30</v>
      </c>
      <c r="G4109" s="77" t="s">
        <v>137</v>
      </c>
      <c r="H4109" s="77" t="s">
        <v>189</v>
      </c>
      <c r="I4109" s="13">
        <v>2</v>
      </c>
      <c r="J4109" s="14">
        <v>2015</v>
      </c>
      <c r="K4109" s="78" t="s">
        <v>175</v>
      </c>
      <c r="L4109" s="79" t="s">
        <v>117</v>
      </c>
      <c r="M4109" s="79" t="s">
        <v>296</v>
      </c>
      <c r="N4109" s="15" t="s">
        <v>28</v>
      </c>
      <c r="O4109" s="15" t="s">
        <v>29</v>
      </c>
      <c r="P4109" s="80" t="s">
        <v>191</v>
      </c>
      <c r="Q4109" s="80" t="s">
        <v>137</v>
      </c>
      <c r="S4109" t="str">
        <f t="shared" si="56"/>
        <v>42058TRANSFER DEAN &amp; TYLER, LLC:Proteus Consulting Confirmation# 1669678094</v>
      </c>
    </row>
    <row r="4110" spans="1:19" hidden="1">
      <c r="A4110" s="12">
        <v>42058</v>
      </c>
      <c r="B4110" t="s">
        <v>976</v>
      </c>
      <c r="C4110" s="1">
        <v>-963.75</v>
      </c>
      <c r="D4110" s="1">
        <v>6353.81</v>
      </c>
      <c r="E4110" s="42">
        <v>963.75</v>
      </c>
      <c r="F4110" s="77" t="s">
        <v>30</v>
      </c>
      <c r="G4110" s="77" t="s">
        <v>137</v>
      </c>
      <c r="H4110" s="77" t="s">
        <v>189</v>
      </c>
      <c r="I4110" s="13">
        <v>2</v>
      </c>
      <c r="J4110" s="14">
        <v>2015</v>
      </c>
      <c r="K4110" s="78" t="s">
        <v>209</v>
      </c>
      <c r="L4110" s="79" t="s">
        <v>52</v>
      </c>
      <c r="M4110" s="79" t="s">
        <v>23</v>
      </c>
      <c r="N4110" s="15" t="s">
        <v>189</v>
      </c>
      <c r="O4110" s="15" t="s">
        <v>24</v>
      </c>
      <c r="P4110" s="80" t="s">
        <v>210</v>
      </c>
      <c r="Q4110" s="80" t="s">
        <v>137</v>
      </c>
      <c r="S4110" t="str">
        <f t="shared" si="56"/>
        <v>42058Online Banking payment to CRD 3836 Confirmation# 3874428101</v>
      </c>
    </row>
    <row r="4111" spans="1:19" hidden="1">
      <c r="A4111" s="12">
        <v>42059</v>
      </c>
      <c r="B4111" t="s">
        <v>977</v>
      </c>
      <c r="C4111" s="1">
        <v>-525.28</v>
      </c>
      <c r="D4111" s="1">
        <v>5828.53</v>
      </c>
      <c r="E4111" s="42">
        <v>525.28</v>
      </c>
      <c r="F4111" s="77" t="s">
        <v>30</v>
      </c>
      <c r="G4111" s="77" t="s">
        <v>137</v>
      </c>
      <c r="H4111" s="77" t="s">
        <v>189</v>
      </c>
      <c r="I4111" s="13">
        <v>2</v>
      </c>
      <c r="J4111" s="14">
        <v>2015</v>
      </c>
      <c r="K4111" s="78" t="s">
        <v>197</v>
      </c>
      <c r="L4111" s="79" t="s">
        <v>200</v>
      </c>
      <c r="M4111" s="79" t="s">
        <v>281</v>
      </c>
      <c r="N4111" s="15" t="s">
        <v>28</v>
      </c>
      <c r="O4111" s="15" t="s">
        <v>29</v>
      </c>
      <c r="P4111" s="80" t="s">
        <v>191</v>
      </c>
      <c r="Q4111" s="80" t="s">
        <v>137</v>
      </c>
      <c r="S4111" t="str">
        <f t="shared" si="56"/>
        <v>42059TRANSFER DEAN &amp; TYLER, LLC:Lissette Orbay Confirmation# 1678392626</v>
      </c>
    </row>
    <row r="4112" spans="1:19" hidden="1">
      <c r="A4112" s="12">
        <v>42059</v>
      </c>
      <c r="B4112" t="s">
        <v>978</v>
      </c>
      <c r="C4112" s="1">
        <v>-326.3</v>
      </c>
      <c r="D4112" s="1">
        <v>5502.23</v>
      </c>
      <c r="E4112" s="42">
        <v>326.3</v>
      </c>
      <c r="F4112" s="77" t="s">
        <v>30</v>
      </c>
      <c r="G4112" s="77" t="s">
        <v>137</v>
      </c>
      <c r="H4112" s="77" t="s">
        <v>189</v>
      </c>
      <c r="I4112" s="13">
        <v>2</v>
      </c>
      <c r="J4112" s="14">
        <v>2015</v>
      </c>
      <c r="K4112" s="78" t="s">
        <v>197</v>
      </c>
      <c r="L4112" s="79" t="s">
        <v>198</v>
      </c>
      <c r="M4112" s="79" t="s">
        <v>281</v>
      </c>
      <c r="N4112" s="15" t="s">
        <v>28</v>
      </c>
      <c r="O4112" s="15" t="s">
        <v>29</v>
      </c>
      <c r="P4112" s="80" t="s">
        <v>191</v>
      </c>
      <c r="Q4112" s="80" t="s">
        <v>137</v>
      </c>
      <c r="S4112" t="str">
        <f t="shared" si="56"/>
        <v>42059TRANSFER DEAN &amp; TYLER, LLC:Emily Orbay Confirmation# 0278393370</v>
      </c>
    </row>
    <row r="4113" spans="1:19" hidden="1">
      <c r="A4113" s="12">
        <v>42059</v>
      </c>
      <c r="B4113" t="s">
        <v>979</v>
      </c>
      <c r="C4113" s="1">
        <v>-5000</v>
      </c>
      <c r="D4113" s="1">
        <v>502.23</v>
      </c>
      <c r="E4113" s="42">
        <v>5000</v>
      </c>
      <c r="F4113" s="77" t="s">
        <v>30</v>
      </c>
      <c r="G4113" s="77" t="s">
        <v>137</v>
      </c>
      <c r="H4113" s="77" t="s">
        <v>189</v>
      </c>
      <c r="I4113" s="13">
        <v>2</v>
      </c>
      <c r="J4113" s="14">
        <v>2015</v>
      </c>
      <c r="K4113" s="78" t="s">
        <v>100</v>
      </c>
      <c r="L4113" s="79" t="s">
        <v>101</v>
      </c>
      <c r="M4113" s="79" t="s">
        <v>23</v>
      </c>
      <c r="N4113" s="15" t="s">
        <v>28</v>
      </c>
      <c r="O4113" s="15" t="s">
        <v>24</v>
      </c>
      <c r="P4113" s="80" t="s">
        <v>2409</v>
      </c>
      <c r="Q4113" s="80" t="s">
        <v>137</v>
      </c>
      <c r="S4113" t="str">
        <f t="shared" si="56"/>
        <v>42059TRANSFER DEAN &amp; TYLER, LLC:Krisina Koger Confirmation# 0181692580</v>
      </c>
    </row>
    <row r="4114" spans="1:19" hidden="1">
      <c r="A4114" s="12">
        <v>42059</v>
      </c>
      <c r="B4114" t="s">
        <v>980</v>
      </c>
      <c r="C4114" s="1">
        <v>-3</v>
      </c>
      <c r="D4114" s="1">
        <v>499.23</v>
      </c>
      <c r="E4114" s="42">
        <v>3</v>
      </c>
      <c r="F4114" s="77" t="s">
        <v>30</v>
      </c>
      <c r="G4114" s="77" t="s">
        <v>137</v>
      </c>
      <c r="H4114" s="77" t="s">
        <v>189</v>
      </c>
      <c r="I4114" s="13">
        <v>2</v>
      </c>
      <c r="J4114" s="14">
        <v>2015</v>
      </c>
      <c r="K4114" s="78" t="s">
        <v>53</v>
      </c>
      <c r="L4114" s="79" t="s">
        <v>52</v>
      </c>
      <c r="M4114" s="79" t="s">
        <v>23</v>
      </c>
      <c r="N4114" s="15" t="s">
        <v>28</v>
      </c>
      <c r="O4114" s="15" t="s">
        <v>29</v>
      </c>
      <c r="P4114" s="80" t="s">
        <v>191</v>
      </c>
      <c r="Q4114" s="80" t="s">
        <v>137</v>
      </c>
      <c r="S4114" t="str">
        <f t="shared" si="56"/>
        <v>42059External transfer fee - 3 Day - 02/23/2015 Confirmation: 140264008</v>
      </c>
    </row>
    <row r="4115" spans="1:19">
      <c r="A4115" s="12">
        <v>42060</v>
      </c>
      <c r="B4115" t="s">
        <v>205</v>
      </c>
      <c r="C4115" s="1">
        <v>51.09</v>
      </c>
      <c r="D4115" s="1">
        <v>550.32000000000005</v>
      </c>
      <c r="E4115" s="42">
        <v>-51.09</v>
      </c>
      <c r="F4115" s="77" t="s">
        <v>18</v>
      </c>
      <c r="G4115" s="77" t="s">
        <v>137</v>
      </c>
      <c r="H4115" s="77" t="s">
        <v>189</v>
      </c>
      <c r="I4115" s="13">
        <v>2</v>
      </c>
      <c r="J4115" s="14">
        <v>2015</v>
      </c>
      <c r="K4115" s="78" t="s">
        <v>146</v>
      </c>
      <c r="L4115" s="79" t="s">
        <v>3634</v>
      </c>
      <c r="M4115" s="79" t="s">
        <v>80</v>
      </c>
      <c r="N4115" s="15" t="s">
        <v>28</v>
      </c>
      <c r="O4115" s="15" t="s">
        <v>29</v>
      </c>
      <c r="P4115" s="80" t="s">
        <v>192</v>
      </c>
      <c r="Q4115" s="80" t="s">
        <v>137</v>
      </c>
      <c r="S4115" t="str">
        <f t="shared" si="56"/>
        <v>42060BANK OF AMERICA DES:DEPOSIT ID:313213339887 INDN:DEAN &amp; TYLER LLC CO ID:0941687665 CCD</v>
      </c>
    </row>
    <row r="4116" spans="1:19" hidden="1">
      <c r="A4116" s="12">
        <v>42065</v>
      </c>
      <c r="B4116" t="s">
        <v>981</v>
      </c>
      <c r="C4116" s="1">
        <v>1500</v>
      </c>
      <c r="D4116" s="1">
        <v>2050.3200000000002</v>
      </c>
      <c r="E4116" s="42">
        <v>-1500</v>
      </c>
      <c r="F4116" s="77" t="s">
        <v>18</v>
      </c>
      <c r="G4116" s="77" t="s">
        <v>137</v>
      </c>
      <c r="H4116" s="77" t="s">
        <v>189</v>
      </c>
      <c r="I4116" s="13">
        <v>3</v>
      </c>
      <c r="J4116" s="14">
        <v>2015</v>
      </c>
      <c r="K4116" s="78" t="s">
        <v>218</v>
      </c>
      <c r="L4116" s="79" t="s">
        <v>59</v>
      </c>
      <c r="M4116" s="79" t="s">
        <v>23</v>
      </c>
      <c r="N4116" s="15" t="s">
        <v>189</v>
      </c>
      <c r="O4116" s="15" t="s">
        <v>24</v>
      </c>
      <c r="P4116" s="80" t="s">
        <v>170</v>
      </c>
      <c r="Q4116" s="80" t="s">
        <v>137</v>
      </c>
      <c r="S4116" t="str">
        <f t="shared" si="56"/>
        <v>42065WIRE TYPE:BOOK IN DATE:150302 TIME:1058 ET TRN:2015030200277637 SNDR REF:140854996 ORIG:DEAN &amp; TYLER INC ID:586031239319</v>
      </c>
    </row>
    <row r="4117" spans="1:19" hidden="1">
      <c r="A4117" s="12">
        <v>42065</v>
      </c>
      <c r="B4117" t="s">
        <v>982</v>
      </c>
      <c r="C4117" s="1">
        <v>-328.46</v>
      </c>
      <c r="D4117" s="1">
        <v>1721.86</v>
      </c>
      <c r="E4117" s="42">
        <v>328.46</v>
      </c>
      <c r="F4117" s="77" t="s">
        <v>30</v>
      </c>
      <c r="G4117" s="77" t="s">
        <v>137</v>
      </c>
      <c r="H4117" s="77" t="s">
        <v>189</v>
      </c>
      <c r="I4117" s="13">
        <v>3</v>
      </c>
      <c r="J4117" s="14">
        <v>2015</v>
      </c>
      <c r="K4117" s="78" t="s">
        <v>197</v>
      </c>
      <c r="L4117" s="79" t="s">
        <v>198</v>
      </c>
      <c r="M4117" s="79" t="s">
        <v>281</v>
      </c>
      <c r="N4117" s="15" t="s">
        <v>28</v>
      </c>
      <c r="O4117" s="15" t="s">
        <v>29</v>
      </c>
      <c r="P4117" s="80" t="s">
        <v>191</v>
      </c>
      <c r="Q4117" s="80" t="s">
        <v>137</v>
      </c>
      <c r="S4117" t="str">
        <f t="shared" si="56"/>
        <v>42065TRANSFER DEAN &amp; TYLER, LLC:Emily Orbay Confirmation# 1531203241</v>
      </c>
    </row>
    <row r="4118" spans="1:19" hidden="1">
      <c r="A4118" s="12">
        <v>42065</v>
      </c>
      <c r="B4118" t="s">
        <v>983</v>
      </c>
      <c r="C4118" s="1">
        <v>-542.72</v>
      </c>
      <c r="D4118" s="1">
        <v>1179.1400000000001</v>
      </c>
      <c r="E4118" s="42">
        <v>542.72</v>
      </c>
      <c r="F4118" s="77" t="s">
        <v>30</v>
      </c>
      <c r="G4118" s="77" t="s">
        <v>137</v>
      </c>
      <c r="H4118" s="77" t="s">
        <v>189</v>
      </c>
      <c r="I4118" s="13">
        <v>3</v>
      </c>
      <c r="J4118" s="14">
        <v>2015</v>
      </c>
      <c r="K4118" s="78" t="s">
        <v>197</v>
      </c>
      <c r="L4118" s="79" t="s">
        <v>200</v>
      </c>
      <c r="M4118" s="79" t="s">
        <v>281</v>
      </c>
      <c r="N4118" s="15" t="s">
        <v>28</v>
      </c>
      <c r="O4118" s="15" t="s">
        <v>29</v>
      </c>
      <c r="P4118" s="80" t="s">
        <v>191</v>
      </c>
      <c r="Q4118" s="80" t="s">
        <v>137</v>
      </c>
      <c r="S4118" t="str">
        <f t="shared" si="56"/>
        <v>42065TRANSFER DEAN &amp; TYLER, LLC:Lissette Orbay Confirmation# 1531210423</v>
      </c>
    </row>
    <row r="4119" spans="1:19" hidden="1">
      <c r="A4119" s="12">
        <v>42065</v>
      </c>
      <c r="B4119" t="s">
        <v>984</v>
      </c>
      <c r="C4119" s="1">
        <v>-389.62</v>
      </c>
      <c r="D4119" s="1">
        <v>789.52</v>
      </c>
      <c r="E4119" s="42">
        <v>389.62</v>
      </c>
      <c r="F4119" s="77" t="s">
        <v>30</v>
      </c>
      <c r="G4119" s="77" t="s">
        <v>137</v>
      </c>
      <c r="H4119" s="77" t="s">
        <v>189</v>
      </c>
      <c r="I4119" s="13">
        <v>3</v>
      </c>
      <c r="J4119" s="14">
        <v>2015</v>
      </c>
      <c r="K4119" s="78" t="s">
        <v>197</v>
      </c>
      <c r="L4119" s="79" t="s">
        <v>201</v>
      </c>
      <c r="M4119" s="79" t="s">
        <v>281</v>
      </c>
      <c r="N4119" s="15" t="s">
        <v>28</v>
      </c>
      <c r="O4119" s="15" t="s">
        <v>29</v>
      </c>
      <c r="P4119" s="80" t="s">
        <v>191</v>
      </c>
      <c r="Q4119" s="80" t="s">
        <v>137</v>
      </c>
      <c r="S4119" t="str">
        <f t="shared" si="56"/>
        <v>42065TRANSFER DEAN &amp; TYLER, LLC:Maryna Mieshkova Confirmation# 0231215171</v>
      </c>
    </row>
    <row r="4120" spans="1:19" hidden="1">
      <c r="A4120" s="12">
        <v>42066</v>
      </c>
      <c r="B4120" t="s">
        <v>985</v>
      </c>
      <c r="C4120" s="1">
        <v>-30.35</v>
      </c>
      <c r="D4120" s="1">
        <v>759.17</v>
      </c>
      <c r="E4120" s="42">
        <v>30.35</v>
      </c>
      <c r="F4120" s="77" t="s">
        <v>30</v>
      </c>
      <c r="G4120" s="77" t="s">
        <v>137</v>
      </c>
      <c r="H4120" s="77" t="s">
        <v>189</v>
      </c>
      <c r="I4120" s="13">
        <v>3</v>
      </c>
      <c r="J4120" s="14">
        <v>2015</v>
      </c>
      <c r="K4120" s="78" t="s">
        <v>43</v>
      </c>
      <c r="L4120" s="79" t="s">
        <v>44</v>
      </c>
      <c r="M4120" s="79" t="s">
        <v>23</v>
      </c>
      <c r="N4120" s="15" t="s">
        <v>28</v>
      </c>
      <c r="O4120" s="15" t="s">
        <v>29</v>
      </c>
      <c r="P4120" s="80" t="s">
        <v>191</v>
      </c>
      <c r="Q4120" s="80" t="s">
        <v>137</v>
      </c>
      <c r="S4120" t="str">
        <f t="shared" si="56"/>
        <v>42066AUTHNET GATEWAY DES:BILLING ID:37111028 INDN:DEAN &amp; TYLER, LLC CO ID:1870568569 CCD</v>
      </c>
    </row>
    <row r="4121" spans="1:19" hidden="1">
      <c r="A4121" s="12">
        <v>42066</v>
      </c>
      <c r="B4121" t="s">
        <v>212</v>
      </c>
      <c r="C4121" s="1">
        <v>-10.24</v>
      </c>
      <c r="D4121" s="1">
        <v>748.93</v>
      </c>
      <c r="E4121" s="42">
        <v>10.24</v>
      </c>
      <c r="F4121" s="77" t="s">
        <v>30</v>
      </c>
      <c r="G4121" s="77" t="s">
        <v>137</v>
      </c>
      <c r="H4121" s="77" t="s">
        <v>189</v>
      </c>
      <c r="I4121" s="13">
        <v>3</v>
      </c>
      <c r="J4121" s="14">
        <v>2015</v>
      </c>
      <c r="K4121" s="78" t="s">
        <v>43</v>
      </c>
      <c r="L4121" s="79" t="s">
        <v>44</v>
      </c>
      <c r="M4121" s="79" t="s">
        <v>23</v>
      </c>
      <c r="N4121" s="15" t="s">
        <v>28</v>
      </c>
      <c r="O4121" s="15" t="s">
        <v>29</v>
      </c>
      <c r="P4121" s="80" t="s">
        <v>191</v>
      </c>
      <c r="Q4121" s="80" t="s">
        <v>137</v>
      </c>
      <c r="S4121" t="str">
        <f t="shared" si="56"/>
        <v>42066BANK OF AMERICA DES:FEE ID:313213339887 INDN:DEAN &amp; TYLER LLC CO ID:0941687665 CCD</v>
      </c>
    </row>
    <row r="4122" spans="1:19" hidden="1">
      <c r="A4122" s="12">
        <v>42066</v>
      </c>
      <c r="B4122" t="s">
        <v>211</v>
      </c>
      <c r="C4122" s="1">
        <v>-1.79</v>
      </c>
      <c r="D4122" s="1">
        <v>747.14</v>
      </c>
      <c r="E4122" s="42">
        <v>1.79</v>
      </c>
      <c r="F4122" s="77" t="s">
        <v>30</v>
      </c>
      <c r="G4122" s="77" t="s">
        <v>137</v>
      </c>
      <c r="H4122" s="77" t="s">
        <v>189</v>
      </c>
      <c r="I4122" s="13">
        <v>3</v>
      </c>
      <c r="J4122" s="14">
        <v>2015</v>
      </c>
      <c r="K4122" s="78" t="s">
        <v>43</v>
      </c>
      <c r="L4122" s="79" t="s">
        <v>44</v>
      </c>
      <c r="M4122" s="79" t="s">
        <v>23</v>
      </c>
      <c r="N4122" s="15" t="s">
        <v>28</v>
      </c>
      <c r="O4122" s="15" t="s">
        <v>29</v>
      </c>
      <c r="P4122" s="80" t="s">
        <v>191</v>
      </c>
      <c r="Q4122" s="80" t="s">
        <v>137</v>
      </c>
      <c r="S4122" t="str">
        <f t="shared" si="56"/>
        <v>42066BANK OF AMERICA DES:INTERCHNG ID:313213339887 INDN:DEAN &amp; TYLER LLC CO ID:0941687665 CCD</v>
      </c>
    </row>
    <row r="4123" spans="1:19" hidden="1">
      <c r="A4123" s="12">
        <v>42067</v>
      </c>
      <c r="B4123" t="s">
        <v>986</v>
      </c>
      <c r="C4123" s="1">
        <v>863.38</v>
      </c>
      <c r="D4123" s="1">
        <v>1610.52</v>
      </c>
      <c r="E4123" s="42">
        <v>-863.38</v>
      </c>
      <c r="F4123" s="77" t="s">
        <v>18</v>
      </c>
      <c r="G4123" s="77" t="s">
        <v>137</v>
      </c>
      <c r="H4123" s="77" t="s">
        <v>189</v>
      </c>
      <c r="I4123" s="13">
        <v>3</v>
      </c>
      <c r="J4123" s="14">
        <v>2015</v>
      </c>
      <c r="K4123" s="78" t="s">
        <v>195</v>
      </c>
      <c r="L4123" s="79" t="s">
        <v>22</v>
      </c>
      <c r="M4123" s="79" t="s">
        <v>23</v>
      </c>
      <c r="N4123" s="15" t="s">
        <v>189</v>
      </c>
      <c r="O4123" s="15" t="s">
        <v>24</v>
      </c>
      <c r="P4123" s="80" t="s">
        <v>196</v>
      </c>
      <c r="Q4123" s="80" t="s">
        <v>137</v>
      </c>
      <c r="S4123" t="str">
        <f t="shared" si="56"/>
        <v>42067PAYPAL DES:TRANSFER ID:55M228NFEHJ8S INDN:DEAN TYLER LLC CO ID:PAYPALSD11 PPD</v>
      </c>
    </row>
    <row r="4124" spans="1:19">
      <c r="A4124" s="12">
        <v>42067</v>
      </c>
      <c r="B4124" t="s">
        <v>147</v>
      </c>
      <c r="C4124" s="1">
        <v>545.20000000000005</v>
      </c>
      <c r="D4124" s="1">
        <v>2155.7199999999998</v>
      </c>
      <c r="E4124" s="42">
        <v>-545.20000000000005</v>
      </c>
      <c r="F4124" s="77" t="s">
        <v>18</v>
      </c>
      <c r="G4124" s="77" t="s">
        <v>137</v>
      </c>
      <c r="H4124" s="77" t="s">
        <v>189</v>
      </c>
      <c r="I4124" s="13">
        <v>3</v>
      </c>
      <c r="J4124" s="14">
        <v>2015</v>
      </c>
      <c r="K4124" s="78" t="s">
        <v>146</v>
      </c>
      <c r="L4124" s="79" t="s">
        <v>3635</v>
      </c>
      <c r="M4124" s="79" t="s">
        <v>80</v>
      </c>
      <c r="N4124" s="15" t="s">
        <v>28</v>
      </c>
      <c r="O4124" s="15" t="s">
        <v>29</v>
      </c>
      <c r="P4124" s="80" t="s">
        <v>192</v>
      </c>
      <c r="Q4124" s="80" t="s">
        <v>137</v>
      </c>
      <c r="S4124" t="str">
        <f t="shared" si="56"/>
        <v>42067Counter Credit</v>
      </c>
    </row>
    <row r="4125" spans="1:19" hidden="1">
      <c r="A4125" s="12">
        <v>42067</v>
      </c>
      <c r="B4125" t="s">
        <v>987</v>
      </c>
      <c r="C4125" s="1">
        <v>150</v>
      </c>
      <c r="D4125" s="1">
        <v>2305.7199999999998</v>
      </c>
      <c r="E4125" s="42">
        <v>-150</v>
      </c>
      <c r="F4125" s="77" t="s">
        <v>18</v>
      </c>
      <c r="G4125" s="77" t="s">
        <v>137</v>
      </c>
      <c r="H4125" s="77" t="s">
        <v>189</v>
      </c>
      <c r="I4125" s="13">
        <v>3</v>
      </c>
      <c r="J4125" s="14">
        <v>2015</v>
      </c>
      <c r="K4125" s="78" t="s">
        <v>454</v>
      </c>
      <c r="L4125" s="79" t="s">
        <v>3629</v>
      </c>
      <c r="M4125" s="79" t="s">
        <v>294</v>
      </c>
      <c r="N4125" s="15" t="s">
        <v>28</v>
      </c>
      <c r="O4125" s="15" t="s">
        <v>29</v>
      </c>
      <c r="P4125" s="80" t="s">
        <v>192</v>
      </c>
      <c r="Q4125" s="80" t="s">
        <v>137</v>
      </c>
      <c r="S4125" t="str">
        <f t="shared" si="56"/>
        <v>42067BKOFAMERICA MOBILE 03/04 3337338439 DEPOSIT *MOBILE VA</v>
      </c>
    </row>
    <row r="4126" spans="1:19">
      <c r="A4126" s="12">
        <v>42067</v>
      </c>
      <c r="B4126" t="s">
        <v>988</v>
      </c>
      <c r="C4126" s="1">
        <v>-50</v>
      </c>
      <c r="D4126" s="1">
        <v>2255.7199999999998</v>
      </c>
      <c r="E4126" s="42">
        <v>50</v>
      </c>
      <c r="F4126" s="77" t="s">
        <v>30</v>
      </c>
      <c r="G4126" s="77" t="s">
        <v>137</v>
      </c>
      <c r="H4126" s="77" t="s">
        <v>189</v>
      </c>
      <c r="I4126" s="13">
        <v>3</v>
      </c>
      <c r="J4126" s="14">
        <v>2015</v>
      </c>
      <c r="K4126" s="78" t="s">
        <v>146</v>
      </c>
      <c r="L4126" s="79" t="s">
        <v>3635</v>
      </c>
      <c r="M4126" s="79" t="s">
        <v>80</v>
      </c>
      <c r="N4126" s="15" t="s">
        <v>28</v>
      </c>
      <c r="O4126" s="15" t="s">
        <v>29</v>
      </c>
      <c r="P4126" s="80" t="s">
        <v>192</v>
      </c>
      <c r="Q4126" s="80" t="s">
        <v>137</v>
      </c>
      <c r="S4126" t="str">
        <f t="shared" si="56"/>
        <v>42067Adjustment/Correction Of Posted Item</v>
      </c>
    </row>
    <row r="4127" spans="1:19" hidden="1">
      <c r="A4127" s="12">
        <v>42067</v>
      </c>
      <c r="B4127" t="s">
        <v>989</v>
      </c>
      <c r="C4127" s="1">
        <v>-900</v>
      </c>
      <c r="D4127" s="1">
        <v>1355.72</v>
      </c>
      <c r="E4127" s="42">
        <v>900</v>
      </c>
      <c r="F4127" s="77" t="s">
        <v>30</v>
      </c>
      <c r="G4127" s="77" t="s">
        <v>137</v>
      </c>
      <c r="H4127" s="77" t="s">
        <v>189</v>
      </c>
      <c r="I4127" s="13">
        <v>3</v>
      </c>
      <c r="J4127" s="14">
        <v>2015</v>
      </c>
      <c r="K4127" s="78" t="s">
        <v>209</v>
      </c>
      <c r="L4127" s="79" t="s">
        <v>52</v>
      </c>
      <c r="M4127" s="79" t="s">
        <v>23</v>
      </c>
      <c r="N4127" s="15" t="s">
        <v>189</v>
      </c>
      <c r="O4127" s="15" t="s">
        <v>24</v>
      </c>
      <c r="P4127" s="80" t="s">
        <v>210</v>
      </c>
      <c r="Q4127" s="80" t="s">
        <v>137</v>
      </c>
      <c r="S4127" t="str">
        <f t="shared" si="56"/>
        <v>42067Online Banking payment to CRD 3836 Confirmation# 4247798265</v>
      </c>
    </row>
    <row r="4128" spans="1:19" hidden="1">
      <c r="A4128" s="12">
        <v>42069</v>
      </c>
      <c r="B4128" t="s">
        <v>247</v>
      </c>
      <c r="C4128" s="1">
        <v>-10</v>
      </c>
      <c r="D4128" s="1">
        <v>1345.72</v>
      </c>
      <c r="E4128" s="42">
        <v>10</v>
      </c>
      <c r="F4128" s="77" t="s">
        <v>30</v>
      </c>
      <c r="G4128" s="77" t="s">
        <v>137</v>
      </c>
      <c r="H4128" s="77" t="s">
        <v>189</v>
      </c>
      <c r="I4128" s="13">
        <v>3</v>
      </c>
      <c r="J4128" s="14">
        <v>2015</v>
      </c>
      <c r="K4128" s="78" t="s">
        <v>78</v>
      </c>
      <c r="L4128" s="79" t="s">
        <v>79</v>
      </c>
      <c r="M4128" s="79" t="s">
        <v>80</v>
      </c>
      <c r="N4128" s="15" t="s">
        <v>28</v>
      </c>
      <c r="O4128" s="15" t="s">
        <v>29</v>
      </c>
      <c r="P4128" s="80" t="s">
        <v>191</v>
      </c>
      <c r="Q4128" s="80" t="s">
        <v>137</v>
      </c>
      <c r="S4128" t="str">
        <f t="shared" si="56"/>
        <v>42069ONLINE BUSINESS SUITE INVOICING SERVICES</v>
      </c>
    </row>
    <row r="4129" spans="1:19" hidden="1">
      <c r="A4129" s="12">
        <v>42069</v>
      </c>
      <c r="B4129" t="s">
        <v>77</v>
      </c>
      <c r="C4129" s="1">
        <v>-10</v>
      </c>
      <c r="D4129" s="1">
        <v>1335.72</v>
      </c>
      <c r="E4129" s="42">
        <v>10</v>
      </c>
      <c r="F4129" s="77" t="s">
        <v>30</v>
      </c>
      <c r="G4129" s="77" t="s">
        <v>137</v>
      </c>
      <c r="H4129" s="77" t="s">
        <v>189</v>
      </c>
      <c r="I4129" s="13">
        <v>3</v>
      </c>
      <c r="J4129" s="14">
        <v>2015</v>
      </c>
      <c r="K4129" s="78" t="s">
        <v>78</v>
      </c>
      <c r="L4129" s="79" t="s">
        <v>79</v>
      </c>
      <c r="M4129" s="79" t="s">
        <v>80</v>
      </c>
      <c r="N4129" s="15" t="s">
        <v>28</v>
      </c>
      <c r="O4129" s="15" t="s">
        <v>29</v>
      </c>
      <c r="P4129" s="80" t="s">
        <v>191</v>
      </c>
      <c r="Q4129" s="80" t="s">
        <v>137</v>
      </c>
      <c r="S4129" t="str">
        <f t="shared" si="56"/>
        <v>42069ONLINE BUSINESS SUITE DIRECT PMT SERVICES</v>
      </c>
    </row>
    <row r="4130" spans="1:19" hidden="1">
      <c r="A4130" s="12">
        <v>42072</v>
      </c>
      <c r="B4130" t="s">
        <v>990</v>
      </c>
      <c r="C4130" s="1">
        <v>-291</v>
      </c>
      <c r="D4130" s="1">
        <v>1044.72</v>
      </c>
      <c r="E4130" s="42">
        <v>291</v>
      </c>
      <c r="F4130" s="77" t="s">
        <v>30</v>
      </c>
      <c r="G4130" s="77" t="s">
        <v>137</v>
      </c>
      <c r="H4130" s="77" t="s">
        <v>189</v>
      </c>
      <c r="I4130" s="13">
        <v>3</v>
      </c>
      <c r="J4130" s="14">
        <v>2015</v>
      </c>
      <c r="K4130" s="78" t="s">
        <v>197</v>
      </c>
      <c r="L4130" s="79" t="s">
        <v>198</v>
      </c>
      <c r="M4130" s="79" t="s">
        <v>281</v>
      </c>
      <c r="N4130" s="15" t="s">
        <v>28</v>
      </c>
      <c r="O4130" s="15" t="s">
        <v>29</v>
      </c>
      <c r="P4130" s="80" t="s">
        <v>191</v>
      </c>
      <c r="Q4130" s="80" t="s">
        <v>137</v>
      </c>
      <c r="S4130" t="str">
        <f t="shared" ref="S4130:S4193" si="57">A4130&amp;B4130</f>
        <v>42072TRANSFER DEAN &amp; TYLER, LLC:Emily Orbay Confirmation# 0290663815</v>
      </c>
    </row>
    <row r="4131" spans="1:19" hidden="1">
      <c r="A4131" s="12">
        <v>42072</v>
      </c>
      <c r="B4131" t="s">
        <v>991</v>
      </c>
      <c r="C4131" s="1">
        <v>-432</v>
      </c>
      <c r="D4131" s="1">
        <v>612.72</v>
      </c>
      <c r="E4131" s="42">
        <v>432</v>
      </c>
      <c r="F4131" s="77" t="s">
        <v>30</v>
      </c>
      <c r="G4131" s="77" t="s">
        <v>137</v>
      </c>
      <c r="H4131" s="77" t="s">
        <v>189</v>
      </c>
      <c r="I4131" s="13">
        <v>3</v>
      </c>
      <c r="J4131" s="14">
        <v>2015</v>
      </c>
      <c r="K4131" s="78" t="s">
        <v>197</v>
      </c>
      <c r="L4131" s="79" t="s">
        <v>200</v>
      </c>
      <c r="M4131" s="79" t="s">
        <v>281</v>
      </c>
      <c r="N4131" s="15" t="s">
        <v>28</v>
      </c>
      <c r="O4131" s="15" t="s">
        <v>29</v>
      </c>
      <c r="P4131" s="80" t="s">
        <v>191</v>
      </c>
      <c r="Q4131" s="80" t="s">
        <v>137</v>
      </c>
      <c r="S4131" t="str">
        <f t="shared" si="57"/>
        <v>42072TRANSFER DEAN &amp; TYLER, LLC:Lissette Orbay Confirmation# 0290664603</v>
      </c>
    </row>
    <row r="4132" spans="1:19" hidden="1">
      <c r="A4132" s="12">
        <v>42073</v>
      </c>
      <c r="B4132" t="s">
        <v>992</v>
      </c>
      <c r="C4132" s="1">
        <v>1300.06</v>
      </c>
      <c r="D4132" s="1">
        <v>1912.78</v>
      </c>
      <c r="E4132" s="42">
        <v>-1300.06</v>
      </c>
      <c r="F4132" s="77" t="s">
        <v>18</v>
      </c>
      <c r="G4132" s="77" t="s">
        <v>137</v>
      </c>
      <c r="H4132" s="77" t="s">
        <v>189</v>
      </c>
      <c r="I4132" s="13">
        <v>3</v>
      </c>
      <c r="J4132" s="14">
        <v>2015</v>
      </c>
      <c r="K4132" s="78" t="s">
        <v>195</v>
      </c>
      <c r="L4132" s="79" t="s">
        <v>22</v>
      </c>
      <c r="M4132" s="79" t="s">
        <v>23</v>
      </c>
      <c r="N4132" s="15" t="s">
        <v>189</v>
      </c>
      <c r="O4132" s="15" t="s">
        <v>24</v>
      </c>
      <c r="P4132" s="80" t="s">
        <v>196</v>
      </c>
      <c r="Q4132" s="80" t="s">
        <v>137</v>
      </c>
      <c r="S4132" t="str">
        <f t="shared" si="57"/>
        <v>42073PAYPAL DES:TRANSFER ID:55M228NTQFVPN INDN:DEAN TYLER LLC CO ID:PAYPALSD11 PPD</v>
      </c>
    </row>
    <row r="4133" spans="1:19" hidden="1">
      <c r="A4133" s="12">
        <v>42073</v>
      </c>
      <c r="B4133" t="s">
        <v>966</v>
      </c>
      <c r="C4133" s="1">
        <v>-142.25</v>
      </c>
      <c r="D4133" s="1">
        <v>1770.53</v>
      </c>
      <c r="E4133" s="42">
        <v>142.25</v>
      </c>
      <c r="F4133" s="77" t="s">
        <v>30</v>
      </c>
      <c r="G4133" s="77" t="s">
        <v>137</v>
      </c>
      <c r="H4133" s="77" t="s">
        <v>189</v>
      </c>
      <c r="I4133" s="13">
        <v>3</v>
      </c>
      <c r="J4133" s="14">
        <v>2015</v>
      </c>
      <c r="K4133" s="78" t="s">
        <v>100</v>
      </c>
      <c r="L4133" s="79" t="s">
        <v>101</v>
      </c>
      <c r="M4133" s="79" t="s">
        <v>23</v>
      </c>
      <c r="N4133" s="15" t="s">
        <v>28</v>
      </c>
      <c r="O4133" s="15" t="s">
        <v>24</v>
      </c>
      <c r="P4133" s="80" t="s">
        <v>2409</v>
      </c>
      <c r="Q4133" s="80" t="s">
        <v>137</v>
      </c>
      <c r="S4133" t="str">
        <f t="shared" si="57"/>
        <v>42073CARDMEMBER SERV DES:WEB PYMT ID:***********5165 INDN:KOGER,KRISTINA R CO ID:5911111111 WEB</v>
      </c>
    </row>
    <row r="4134" spans="1:19" hidden="1">
      <c r="A4134" s="12">
        <v>42079</v>
      </c>
      <c r="B4134" t="s">
        <v>993</v>
      </c>
      <c r="C4134" s="1">
        <v>-291</v>
      </c>
      <c r="D4134" s="1">
        <v>1479.53</v>
      </c>
      <c r="E4134" s="42">
        <v>291</v>
      </c>
      <c r="F4134" s="77" t="s">
        <v>30</v>
      </c>
      <c r="G4134" s="77" t="s">
        <v>137</v>
      </c>
      <c r="H4134" s="77" t="s">
        <v>189</v>
      </c>
      <c r="I4134" s="13">
        <v>3</v>
      </c>
      <c r="J4134" s="14">
        <v>2015</v>
      </c>
      <c r="K4134" s="78" t="s">
        <v>197</v>
      </c>
      <c r="L4134" s="79" t="s">
        <v>198</v>
      </c>
      <c r="M4134" s="79" t="s">
        <v>281</v>
      </c>
      <c r="N4134" s="15" t="s">
        <v>28</v>
      </c>
      <c r="O4134" s="15" t="s">
        <v>29</v>
      </c>
      <c r="P4134" s="80" t="s">
        <v>191</v>
      </c>
      <c r="Q4134" s="80" t="s">
        <v>137</v>
      </c>
      <c r="S4134" t="str">
        <f t="shared" si="57"/>
        <v>42079TRANSFER DEAN &amp; TYLER, LLC:Emily Orbay Confirmation# 1651197226</v>
      </c>
    </row>
    <row r="4135" spans="1:19" hidden="1">
      <c r="A4135" s="12">
        <v>42079</v>
      </c>
      <c r="B4135" t="s">
        <v>994</v>
      </c>
      <c r="C4135" s="1">
        <v>-457.38</v>
      </c>
      <c r="D4135" s="1">
        <v>1022.15</v>
      </c>
      <c r="E4135" s="42">
        <v>457.38</v>
      </c>
      <c r="F4135" s="77" t="s">
        <v>30</v>
      </c>
      <c r="G4135" s="77" t="s">
        <v>137</v>
      </c>
      <c r="H4135" s="77" t="s">
        <v>189</v>
      </c>
      <c r="I4135" s="13">
        <v>3</v>
      </c>
      <c r="J4135" s="14">
        <v>2015</v>
      </c>
      <c r="K4135" s="78" t="s">
        <v>197</v>
      </c>
      <c r="L4135" s="79" t="s">
        <v>201</v>
      </c>
      <c r="M4135" s="79" t="s">
        <v>281</v>
      </c>
      <c r="N4135" s="15" t="s">
        <v>28</v>
      </c>
      <c r="O4135" s="15" t="s">
        <v>29</v>
      </c>
      <c r="P4135" s="80" t="s">
        <v>191</v>
      </c>
      <c r="Q4135" s="80" t="s">
        <v>137</v>
      </c>
      <c r="S4135" t="str">
        <f t="shared" si="57"/>
        <v>42079TRANSFER DEAN &amp; TYLER, LLC:Maryna Mieshkova Confirmation# 0251197469</v>
      </c>
    </row>
    <row r="4136" spans="1:19" hidden="1">
      <c r="A4136" s="12">
        <v>42079</v>
      </c>
      <c r="B4136" t="s">
        <v>995</v>
      </c>
      <c r="C4136" s="1">
        <v>-665.28</v>
      </c>
      <c r="D4136" s="1">
        <v>356.87</v>
      </c>
      <c r="E4136" s="42">
        <v>665.28</v>
      </c>
      <c r="F4136" s="77" t="s">
        <v>30</v>
      </c>
      <c r="G4136" s="77" t="s">
        <v>137</v>
      </c>
      <c r="H4136" s="77" t="s">
        <v>189</v>
      </c>
      <c r="I4136" s="13">
        <v>3</v>
      </c>
      <c r="J4136" s="14">
        <v>2015</v>
      </c>
      <c r="K4136" s="78" t="s">
        <v>197</v>
      </c>
      <c r="L4136" s="79" t="s">
        <v>200</v>
      </c>
      <c r="M4136" s="79" t="s">
        <v>281</v>
      </c>
      <c r="N4136" s="15" t="s">
        <v>28</v>
      </c>
      <c r="O4136" s="15" t="s">
        <v>29</v>
      </c>
      <c r="P4136" s="80" t="s">
        <v>191</v>
      </c>
      <c r="Q4136" s="80" t="s">
        <v>137</v>
      </c>
      <c r="S4136" t="str">
        <f t="shared" si="57"/>
        <v>42079TRANSFER DEAN &amp; TYLER, LLC:Lissette Orbay Confirmation# 1651198733</v>
      </c>
    </row>
    <row r="4137" spans="1:19" hidden="1">
      <c r="A4137" s="12">
        <v>42080</v>
      </c>
      <c r="B4137" t="s">
        <v>996</v>
      </c>
      <c r="C4137" s="1">
        <v>1030.92</v>
      </c>
      <c r="D4137" s="1">
        <v>1387.79</v>
      </c>
      <c r="E4137" s="42">
        <v>-1030.92</v>
      </c>
      <c r="F4137" s="77" t="s">
        <v>18</v>
      </c>
      <c r="G4137" s="77" t="s">
        <v>137</v>
      </c>
      <c r="H4137" s="77" t="s">
        <v>189</v>
      </c>
      <c r="I4137" s="13">
        <v>3</v>
      </c>
      <c r="J4137" s="14">
        <v>2015</v>
      </c>
      <c r="K4137" s="78" t="s">
        <v>195</v>
      </c>
      <c r="L4137" s="79" t="s">
        <v>22</v>
      </c>
      <c r="M4137" s="79" t="s">
        <v>23</v>
      </c>
      <c r="N4137" s="15" t="s">
        <v>189</v>
      </c>
      <c r="O4137" s="15" t="s">
        <v>24</v>
      </c>
      <c r="P4137" s="80" t="s">
        <v>196</v>
      </c>
      <c r="Q4137" s="80" t="s">
        <v>137</v>
      </c>
      <c r="S4137" t="str">
        <f t="shared" si="57"/>
        <v>42080PAYPAL DES:TRANSFER ID:55M228PA47TP4 INDN:DEAN TYLER LLC CO ID:PAYPALSD11 PPD</v>
      </c>
    </row>
    <row r="4138" spans="1:19" hidden="1">
      <c r="A4138" s="12">
        <v>42086</v>
      </c>
      <c r="B4138" t="s">
        <v>997</v>
      </c>
      <c r="C4138" s="1">
        <v>-542.72</v>
      </c>
      <c r="D4138" s="1">
        <v>845.07</v>
      </c>
      <c r="E4138" s="42">
        <v>542.72</v>
      </c>
      <c r="F4138" s="77" t="s">
        <v>30</v>
      </c>
      <c r="G4138" s="77" t="s">
        <v>137</v>
      </c>
      <c r="H4138" s="77" t="s">
        <v>189</v>
      </c>
      <c r="I4138" s="13">
        <v>3</v>
      </c>
      <c r="J4138" s="14">
        <v>2015</v>
      </c>
      <c r="K4138" s="78" t="s">
        <v>197</v>
      </c>
      <c r="L4138" s="79" t="s">
        <v>200</v>
      </c>
      <c r="M4138" s="79" t="s">
        <v>281</v>
      </c>
      <c r="N4138" s="15" t="s">
        <v>28</v>
      </c>
      <c r="O4138" s="15" t="s">
        <v>29</v>
      </c>
      <c r="P4138" s="80" t="s">
        <v>191</v>
      </c>
      <c r="Q4138" s="80" t="s">
        <v>137</v>
      </c>
      <c r="S4138" t="str">
        <f t="shared" si="57"/>
        <v>42086TRANSFER DEAN &amp; TYLER, LLC:Lissette Orbay Confirmation# 1614455153</v>
      </c>
    </row>
    <row r="4139" spans="1:19" hidden="1">
      <c r="A4139" s="12">
        <v>42086</v>
      </c>
      <c r="B4139" t="s">
        <v>998</v>
      </c>
      <c r="C4139" s="1">
        <v>-291</v>
      </c>
      <c r="D4139" s="1">
        <v>554.07000000000005</v>
      </c>
      <c r="E4139" s="42">
        <v>291</v>
      </c>
      <c r="F4139" s="77" t="s">
        <v>30</v>
      </c>
      <c r="G4139" s="77" t="s">
        <v>137</v>
      </c>
      <c r="H4139" s="77" t="s">
        <v>189</v>
      </c>
      <c r="I4139" s="13">
        <v>3</v>
      </c>
      <c r="J4139" s="14">
        <v>2015</v>
      </c>
      <c r="K4139" s="78" t="s">
        <v>197</v>
      </c>
      <c r="L4139" s="79" t="s">
        <v>198</v>
      </c>
      <c r="M4139" s="79" t="s">
        <v>281</v>
      </c>
      <c r="N4139" s="15" t="s">
        <v>28</v>
      </c>
      <c r="O4139" s="15" t="s">
        <v>29</v>
      </c>
      <c r="P4139" s="80" t="s">
        <v>191</v>
      </c>
      <c r="Q4139" s="80" t="s">
        <v>137</v>
      </c>
      <c r="S4139" t="str">
        <f t="shared" si="57"/>
        <v>42086TRANSFER DEAN &amp; TYLER, LLC:Emily Orbay Confirmation# 1614461861</v>
      </c>
    </row>
    <row r="4140" spans="1:19" hidden="1">
      <c r="A4140" s="12">
        <v>42093</v>
      </c>
      <c r="B4140" t="s">
        <v>999</v>
      </c>
      <c r="C4140" s="1">
        <v>1356.32</v>
      </c>
      <c r="D4140" s="1">
        <v>1910.39</v>
      </c>
      <c r="E4140" s="42">
        <v>-1356.32</v>
      </c>
      <c r="F4140" s="77" t="s">
        <v>18</v>
      </c>
      <c r="G4140" s="77" t="s">
        <v>137</v>
      </c>
      <c r="H4140" s="77" t="s">
        <v>189</v>
      </c>
      <c r="I4140" s="13">
        <v>3</v>
      </c>
      <c r="J4140" s="14">
        <v>2015</v>
      </c>
      <c r="K4140" s="78" t="s">
        <v>195</v>
      </c>
      <c r="L4140" s="79" t="s">
        <v>22</v>
      </c>
      <c r="M4140" s="79" t="s">
        <v>23</v>
      </c>
      <c r="N4140" s="15" t="s">
        <v>189</v>
      </c>
      <c r="O4140" s="15" t="s">
        <v>24</v>
      </c>
      <c r="P4140" s="80" t="s">
        <v>196</v>
      </c>
      <c r="Q4140" s="80" t="s">
        <v>137</v>
      </c>
      <c r="S4140" t="str">
        <f t="shared" si="57"/>
        <v>42093PAYPAL DES:TRANSFER ID:55M228Q3AV4EY INDN:DEAN TYLER LLC CO ID:PAYPALSD11 PPD</v>
      </c>
    </row>
    <row r="4141" spans="1:19" hidden="1">
      <c r="A4141" s="12">
        <v>42093</v>
      </c>
      <c r="B4141" t="s">
        <v>1000</v>
      </c>
      <c r="C4141" s="1">
        <v>-820.95</v>
      </c>
      <c r="D4141" s="1">
        <v>1089.44</v>
      </c>
      <c r="E4141" s="42">
        <v>820.95</v>
      </c>
      <c r="F4141" s="77" t="s">
        <v>30</v>
      </c>
      <c r="G4141" s="77" t="s">
        <v>137</v>
      </c>
      <c r="H4141" s="77" t="s">
        <v>189</v>
      </c>
      <c r="I4141" s="13">
        <v>3</v>
      </c>
      <c r="J4141" s="14">
        <v>2015</v>
      </c>
      <c r="K4141" s="78" t="s">
        <v>209</v>
      </c>
      <c r="L4141" s="79" t="s">
        <v>52</v>
      </c>
      <c r="M4141" s="79" t="s">
        <v>23</v>
      </c>
      <c r="N4141" s="15" t="s">
        <v>189</v>
      </c>
      <c r="O4141" s="15" t="s">
        <v>24</v>
      </c>
      <c r="P4141" s="80" t="s">
        <v>210</v>
      </c>
      <c r="Q4141" s="80" t="s">
        <v>137</v>
      </c>
      <c r="S4141" t="str">
        <f t="shared" si="57"/>
        <v>42093Online Banking payment to CRD 3836 Confirmation# 0175512233</v>
      </c>
    </row>
    <row r="4142" spans="1:19" hidden="1">
      <c r="A4142" s="12">
        <v>42093</v>
      </c>
      <c r="B4142" t="s">
        <v>1001</v>
      </c>
      <c r="C4142" s="1">
        <v>-432</v>
      </c>
      <c r="D4142" s="1">
        <v>657.44</v>
      </c>
      <c r="E4142" s="42">
        <v>432</v>
      </c>
      <c r="F4142" s="77" t="s">
        <v>30</v>
      </c>
      <c r="G4142" s="77" t="s">
        <v>137</v>
      </c>
      <c r="H4142" s="77" t="s">
        <v>189</v>
      </c>
      <c r="I4142" s="13">
        <v>3</v>
      </c>
      <c r="J4142" s="14">
        <v>2015</v>
      </c>
      <c r="K4142" s="78" t="s">
        <v>197</v>
      </c>
      <c r="L4142" s="79" t="s">
        <v>200</v>
      </c>
      <c r="M4142" s="79" t="s">
        <v>281</v>
      </c>
      <c r="N4142" s="15" t="s">
        <v>28</v>
      </c>
      <c r="O4142" s="15" t="s">
        <v>29</v>
      </c>
      <c r="P4142" s="80" t="s">
        <v>191</v>
      </c>
      <c r="Q4142" s="80" t="s">
        <v>137</v>
      </c>
      <c r="S4142" t="str">
        <f t="shared" si="57"/>
        <v>42093TRANSFER DEAN &amp; TYLER, LLC:Lissette Orbay Confirmation# 1675521144</v>
      </c>
    </row>
    <row r="4143" spans="1:19" hidden="1">
      <c r="A4143" s="12">
        <v>42093</v>
      </c>
      <c r="B4143" t="s">
        <v>1002</v>
      </c>
      <c r="C4143" s="1">
        <v>-285</v>
      </c>
      <c r="D4143" s="1">
        <v>372.44</v>
      </c>
      <c r="E4143" s="42">
        <v>285</v>
      </c>
      <c r="F4143" s="77" t="s">
        <v>30</v>
      </c>
      <c r="G4143" s="77" t="s">
        <v>137</v>
      </c>
      <c r="H4143" s="77" t="s">
        <v>189</v>
      </c>
      <c r="I4143" s="13">
        <v>3</v>
      </c>
      <c r="J4143" s="14">
        <v>2015</v>
      </c>
      <c r="K4143" s="78" t="s">
        <v>197</v>
      </c>
      <c r="L4143" s="79" t="s">
        <v>198</v>
      </c>
      <c r="M4143" s="79" t="s">
        <v>281</v>
      </c>
      <c r="N4143" s="15" t="s">
        <v>28</v>
      </c>
      <c r="O4143" s="15" t="s">
        <v>29</v>
      </c>
      <c r="P4143" s="80" t="s">
        <v>191</v>
      </c>
      <c r="Q4143" s="80" t="s">
        <v>137</v>
      </c>
      <c r="S4143" t="str">
        <f t="shared" si="57"/>
        <v>42093TRANSFER DEAN &amp; TYLER, LLC:Emily Orbay Confirmation# 1675536872</v>
      </c>
    </row>
    <row r="4144" spans="1:19" hidden="1">
      <c r="A4144" s="12">
        <v>42094</v>
      </c>
      <c r="B4144" t="s">
        <v>1003</v>
      </c>
      <c r="C4144" s="1">
        <v>2686</v>
      </c>
      <c r="D4144" s="1">
        <v>3058.44</v>
      </c>
      <c r="E4144" s="42">
        <v>-2686</v>
      </c>
      <c r="F4144" s="77" t="s">
        <v>18</v>
      </c>
      <c r="G4144" s="77" t="s">
        <v>137</v>
      </c>
      <c r="H4144" s="77" t="s">
        <v>189</v>
      </c>
      <c r="I4144" s="13">
        <v>3</v>
      </c>
      <c r="J4144" s="14">
        <v>2015</v>
      </c>
      <c r="K4144" s="78" t="s">
        <v>92</v>
      </c>
      <c r="L4144" s="79" t="s">
        <v>213</v>
      </c>
      <c r="M4144" s="79" t="s">
        <v>294</v>
      </c>
      <c r="N4144" s="15" t="s">
        <v>28</v>
      </c>
      <c r="O4144" s="15" t="s">
        <v>29</v>
      </c>
      <c r="P4144" s="80" t="s">
        <v>3630</v>
      </c>
      <c r="Q4144" s="80" t="s">
        <v>137</v>
      </c>
      <c r="S4144" t="str">
        <f t="shared" si="57"/>
        <v>42094BKOFAMERICA MOBILE 03/31 3343030441 DEPOSIT *MOBILE VA</v>
      </c>
    </row>
    <row r="4145" spans="1:19">
      <c r="A4145" s="12">
        <v>42094</v>
      </c>
      <c r="B4145" t="s">
        <v>1004</v>
      </c>
      <c r="C4145" s="1">
        <v>26.9</v>
      </c>
      <c r="D4145" s="1">
        <v>3085.34</v>
      </c>
      <c r="E4145" s="42">
        <v>-26.9</v>
      </c>
      <c r="F4145" s="77" t="s">
        <v>18</v>
      </c>
      <c r="G4145" s="77" t="s">
        <v>137</v>
      </c>
      <c r="H4145" s="77" t="s">
        <v>189</v>
      </c>
      <c r="I4145" s="13">
        <v>3</v>
      </c>
      <c r="J4145" s="14">
        <v>2015</v>
      </c>
      <c r="K4145" s="78" t="s">
        <v>146</v>
      </c>
      <c r="L4145" s="79" t="s">
        <v>3631</v>
      </c>
      <c r="M4145" s="79" t="s">
        <v>302</v>
      </c>
      <c r="N4145" s="15" t="s">
        <v>28</v>
      </c>
      <c r="O4145" s="15" t="s">
        <v>29</v>
      </c>
      <c r="P4145" s="80" t="s">
        <v>192</v>
      </c>
      <c r="Q4145" s="80" t="s">
        <v>137</v>
      </c>
      <c r="S4145" t="str">
        <f t="shared" si="57"/>
        <v>42094BKOFAMERICA MOBILE 03/31 3342951642 DEPOSIT *MOBILE VA</v>
      </c>
    </row>
    <row r="4146" spans="1:19" hidden="1">
      <c r="A4146" s="12">
        <v>42095</v>
      </c>
      <c r="B4146" t="s">
        <v>1005</v>
      </c>
      <c r="C4146" s="1">
        <v>46.67</v>
      </c>
      <c r="D4146" s="1">
        <v>3132.01</v>
      </c>
      <c r="E4146" s="42">
        <v>-46.67</v>
      </c>
      <c r="F4146" s="77" t="s">
        <v>18</v>
      </c>
      <c r="G4146" s="77" t="s">
        <v>137</v>
      </c>
      <c r="H4146" s="77" t="s">
        <v>189</v>
      </c>
      <c r="I4146" s="13">
        <v>4</v>
      </c>
      <c r="J4146" s="14">
        <v>2015</v>
      </c>
      <c r="K4146" s="78" t="s">
        <v>104</v>
      </c>
      <c r="L4146" s="79" t="s">
        <v>1260</v>
      </c>
      <c r="M4146" s="79" t="s">
        <v>294</v>
      </c>
      <c r="N4146" s="15" t="s">
        <v>28</v>
      </c>
      <c r="O4146" s="15" t="s">
        <v>29</v>
      </c>
      <c r="P4146" s="80" t="s">
        <v>192</v>
      </c>
      <c r="Q4146" s="80" t="s">
        <v>137</v>
      </c>
      <c r="S4146" t="str">
        <f t="shared" si="57"/>
        <v>42095BKOFAMERICA MOBILE 04/01 3343185489 DEPOSIT *MOBILE VA</v>
      </c>
    </row>
    <row r="4147" spans="1:19" hidden="1">
      <c r="A4147" s="12">
        <v>42095</v>
      </c>
      <c r="B4147" t="s">
        <v>1006</v>
      </c>
      <c r="C4147" s="1">
        <v>-481.88</v>
      </c>
      <c r="D4147" s="1">
        <v>2650.13</v>
      </c>
      <c r="E4147" s="42">
        <v>481.88</v>
      </c>
      <c r="F4147" s="77" t="s">
        <v>30</v>
      </c>
      <c r="G4147" s="77" t="s">
        <v>137</v>
      </c>
      <c r="H4147" s="77" t="s">
        <v>189</v>
      </c>
      <c r="I4147" s="13">
        <v>4</v>
      </c>
      <c r="J4147" s="14">
        <v>2015</v>
      </c>
      <c r="K4147" s="78" t="s">
        <v>197</v>
      </c>
      <c r="L4147" s="79" t="s">
        <v>201</v>
      </c>
      <c r="M4147" s="79" t="s">
        <v>281</v>
      </c>
      <c r="N4147" s="15" t="s">
        <v>28</v>
      </c>
      <c r="O4147" s="15" t="s">
        <v>29</v>
      </c>
      <c r="P4147" s="80" t="s">
        <v>191</v>
      </c>
      <c r="Q4147" s="80" t="s">
        <v>137</v>
      </c>
      <c r="S4147" t="str">
        <f t="shared" si="57"/>
        <v>42095TRANSFER DEAN &amp; TYLER, LLC:Maryna Mieshkova Confirmation# 0190166856</v>
      </c>
    </row>
    <row r="4148" spans="1:19" hidden="1">
      <c r="A4148" s="12">
        <v>42095</v>
      </c>
      <c r="B4148" t="s">
        <v>188</v>
      </c>
      <c r="C4148" s="1">
        <v>-1497.38</v>
      </c>
      <c r="D4148" s="1">
        <v>1152.75</v>
      </c>
      <c r="E4148" s="42">
        <v>1497.38</v>
      </c>
      <c r="F4148" s="77" t="s">
        <v>30</v>
      </c>
      <c r="G4148" s="77" t="s">
        <v>137</v>
      </c>
      <c r="H4148" s="77" t="s">
        <v>189</v>
      </c>
      <c r="I4148" s="13">
        <v>4</v>
      </c>
      <c r="J4148" s="14">
        <v>2015</v>
      </c>
      <c r="K4148" s="78" t="s">
        <v>175</v>
      </c>
      <c r="L4148" s="79" t="s">
        <v>117</v>
      </c>
      <c r="M4148" s="79" t="s">
        <v>296</v>
      </c>
      <c r="N4148" s="15" t="s">
        <v>28</v>
      </c>
      <c r="O4148" s="15" t="s">
        <v>29</v>
      </c>
      <c r="P4148" s="80" t="s">
        <v>191</v>
      </c>
      <c r="Q4148" s="80" t="s">
        <v>137</v>
      </c>
      <c r="S4148" t="str">
        <f t="shared" si="57"/>
        <v>42095Check 1060</v>
      </c>
    </row>
    <row r="4149" spans="1:19" hidden="1">
      <c r="A4149" s="12">
        <v>42096</v>
      </c>
      <c r="B4149" t="s">
        <v>1007</v>
      </c>
      <c r="C4149" s="1">
        <v>-30</v>
      </c>
      <c r="D4149" s="1">
        <v>1122.75</v>
      </c>
      <c r="E4149" s="42">
        <v>30</v>
      </c>
      <c r="F4149" s="77" t="s">
        <v>30</v>
      </c>
      <c r="G4149" s="77" t="s">
        <v>137</v>
      </c>
      <c r="H4149" s="77" t="s">
        <v>189</v>
      </c>
      <c r="I4149" s="13">
        <v>4</v>
      </c>
      <c r="J4149" s="14">
        <v>2015</v>
      </c>
      <c r="K4149" s="78" t="s">
        <v>43</v>
      </c>
      <c r="L4149" s="79" t="s">
        <v>44</v>
      </c>
      <c r="M4149" s="79" t="s">
        <v>23</v>
      </c>
      <c r="N4149" s="15" t="s">
        <v>28</v>
      </c>
      <c r="O4149" s="15" t="s">
        <v>29</v>
      </c>
      <c r="P4149" s="80" t="s">
        <v>191</v>
      </c>
      <c r="Q4149" s="80" t="s">
        <v>137</v>
      </c>
      <c r="S4149" t="str">
        <f t="shared" si="57"/>
        <v>42096AUTHNET GATEWAY DES:BILLING ID:37627861 INDN:DEAN &amp; TYLER, LLC CO ID:1870568569 CCD</v>
      </c>
    </row>
    <row r="4150" spans="1:19" hidden="1">
      <c r="A4150" s="12">
        <v>42097</v>
      </c>
      <c r="B4150" t="s">
        <v>212</v>
      </c>
      <c r="C4150" s="1">
        <v>-9.9499999999999993</v>
      </c>
      <c r="D4150" s="1">
        <v>1112.8</v>
      </c>
      <c r="E4150" s="42">
        <v>9.9499999999999993</v>
      </c>
      <c r="F4150" s="77" t="s">
        <v>30</v>
      </c>
      <c r="G4150" s="77" t="s">
        <v>137</v>
      </c>
      <c r="H4150" s="77" t="s">
        <v>189</v>
      </c>
      <c r="I4150" s="13">
        <v>4</v>
      </c>
      <c r="J4150" s="14">
        <v>2015</v>
      </c>
      <c r="K4150" s="78" t="s">
        <v>43</v>
      </c>
      <c r="L4150" s="79" t="s">
        <v>44</v>
      </c>
      <c r="M4150" s="79" t="s">
        <v>23</v>
      </c>
      <c r="N4150" s="15" t="s">
        <v>28</v>
      </c>
      <c r="O4150" s="15" t="s">
        <v>29</v>
      </c>
      <c r="P4150" s="80" t="s">
        <v>191</v>
      </c>
      <c r="Q4150" s="80" t="s">
        <v>137</v>
      </c>
      <c r="S4150" t="str">
        <f t="shared" si="57"/>
        <v>42097BANK OF AMERICA DES:FEE ID:313213339887 INDN:DEAN &amp; TYLER LLC CO ID:0941687665 CCD</v>
      </c>
    </row>
    <row r="4151" spans="1:19" hidden="1">
      <c r="A4151" s="12">
        <v>42100</v>
      </c>
      <c r="B4151" t="s">
        <v>1008</v>
      </c>
      <c r="C4151" s="1">
        <v>-564</v>
      </c>
      <c r="D4151" s="1">
        <v>548.79999999999995</v>
      </c>
      <c r="E4151" s="42">
        <v>564</v>
      </c>
      <c r="F4151" s="77" t="s">
        <v>30</v>
      </c>
      <c r="G4151" s="77" t="s">
        <v>137</v>
      </c>
      <c r="H4151" s="77" t="s">
        <v>189</v>
      </c>
      <c r="I4151" s="13">
        <v>4</v>
      </c>
      <c r="J4151" s="14">
        <v>2015</v>
      </c>
      <c r="K4151" s="78" t="s">
        <v>197</v>
      </c>
      <c r="L4151" s="79" t="s">
        <v>200</v>
      </c>
      <c r="M4151" s="79" t="s">
        <v>281</v>
      </c>
      <c r="N4151" s="15" t="s">
        <v>28</v>
      </c>
      <c r="O4151" s="15" t="s">
        <v>29</v>
      </c>
      <c r="P4151" s="80" t="s">
        <v>191</v>
      </c>
      <c r="Q4151" s="80" t="s">
        <v>137</v>
      </c>
      <c r="S4151" t="str">
        <f t="shared" si="57"/>
        <v>42100TRANSFER DEAN &amp; TYLER, LLC:Lissette Orbay Confirmation# 1634935461</v>
      </c>
    </row>
    <row r="4152" spans="1:19" hidden="1">
      <c r="A4152" s="12">
        <v>42101</v>
      </c>
      <c r="B4152" t="s">
        <v>247</v>
      </c>
      <c r="C4152" s="1">
        <v>-10</v>
      </c>
      <c r="D4152" s="1">
        <v>538.79999999999995</v>
      </c>
      <c r="E4152" s="42">
        <v>10</v>
      </c>
      <c r="F4152" s="77" t="s">
        <v>30</v>
      </c>
      <c r="G4152" s="77" t="s">
        <v>137</v>
      </c>
      <c r="H4152" s="77" t="s">
        <v>189</v>
      </c>
      <c r="I4152" s="13">
        <v>4</v>
      </c>
      <c r="J4152" s="14">
        <v>2015</v>
      </c>
      <c r="K4152" s="78" t="s">
        <v>78</v>
      </c>
      <c r="L4152" s="79" t="s">
        <v>79</v>
      </c>
      <c r="M4152" s="79" t="s">
        <v>80</v>
      </c>
      <c r="N4152" s="15" t="s">
        <v>28</v>
      </c>
      <c r="O4152" s="15" t="s">
        <v>29</v>
      </c>
      <c r="P4152" s="80" t="s">
        <v>191</v>
      </c>
      <c r="Q4152" s="80" t="s">
        <v>137</v>
      </c>
      <c r="S4152" t="str">
        <f t="shared" si="57"/>
        <v>42101ONLINE BUSINESS SUITE INVOICING SERVICES</v>
      </c>
    </row>
    <row r="4153" spans="1:19" hidden="1">
      <c r="A4153" s="12">
        <v>42101</v>
      </c>
      <c r="B4153" t="s">
        <v>77</v>
      </c>
      <c r="C4153" s="1">
        <v>-10</v>
      </c>
      <c r="D4153" s="1">
        <v>528.79999999999995</v>
      </c>
      <c r="E4153" s="42">
        <v>10</v>
      </c>
      <c r="F4153" s="77" t="s">
        <v>30</v>
      </c>
      <c r="G4153" s="77" t="s">
        <v>137</v>
      </c>
      <c r="H4153" s="77" t="s">
        <v>189</v>
      </c>
      <c r="I4153" s="13">
        <v>4</v>
      </c>
      <c r="J4153" s="14">
        <v>2015</v>
      </c>
      <c r="K4153" s="78" t="s">
        <v>78</v>
      </c>
      <c r="L4153" s="79" t="s">
        <v>79</v>
      </c>
      <c r="M4153" s="79" t="s">
        <v>80</v>
      </c>
      <c r="N4153" s="15" t="s">
        <v>28</v>
      </c>
      <c r="O4153" s="15" t="s">
        <v>29</v>
      </c>
      <c r="P4153" s="80" t="s">
        <v>191</v>
      </c>
      <c r="Q4153" s="80" t="s">
        <v>137</v>
      </c>
      <c r="S4153" t="str">
        <f t="shared" si="57"/>
        <v>42101ONLINE BUSINESS SUITE DIRECT PMT SERVICES</v>
      </c>
    </row>
    <row r="4154" spans="1:19" hidden="1">
      <c r="A4154" s="12">
        <v>42102</v>
      </c>
      <c r="B4154" t="s">
        <v>1009</v>
      </c>
      <c r="C4154" s="1">
        <v>1500</v>
      </c>
      <c r="D4154" s="1">
        <v>2028.8</v>
      </c>
      <c r="E4154" s="42">
        <v>-1500</v>
      </c>
      <c r="F4154" s="77" t="s">
        <v>18</v>
      </c>
      <c r="G4154" s="77" t="s">
        <v>137</v>
      </c>
      <c r="H4154" s="77" t="s">
        <v>189</v>
      </c>
      <c r="I4154" s="13">
        <v>4</v>
      </c>
      <c r="J4154" s="14">
        <v>2015</v>
      </c>
      <c r="K4154" s="78" t="s">
        <v>195</v>
      </c>
      <c r="L4154" s="79" t="s">
        <v>22</v>
      </c>
      <c r="M4154" s="79" t="s">
        <v>23</v>
      </c>
      <c r="N4154" s="15" t="s">
        <v>189</v>
      </c>
      <c r="O4154" s="15" t="s">
        <v>24</v>
      </c>
      <c r="P4154" s="80" t="s">
        <v>196</v>
      </c>
      <c r="Q4154" s="80" t="s">
        <v>137</v>
      </c>
      <c r="S4154" t="str">
        <f t="shared" si="57"/>
        <v>42102PAYPAL DES:TRANSFER ID:55M228QN6G8XL INDN:DEAN TYLER LLC CO ID:PAYPALSD11 PPD</v>
      </c>
    </row>
    <row r="4155" spans="1:19" hidden="1">
      <c r="A4155" s="12">
        <v>42103</v>
      </c>
      <c r="B4155" t="s">
        <v>1010</v>
      </c>
      <c r="C4155" s="1">
        <v>30</v>
      </c>
      <c r="D4155" s="1">
        <v>2058.8000000000002</v>
      </c>
      <c r="E4155" s="42">
        <v>-30</v>
      </c>
      <c r="F4155" s="77" t="s">
        <v>18</v>
      </c>
      <c r="G4155" s="77" t="s">
        <v>137</v>
      </c>
      <c r="H4155" s="77" t="s">
        <v>189</v>
      </c>
      <c r="I4155" s="13">
        <v>4</v>
      </c>
      <c r="J4155" s="14">
        <v>2015</v>
      </c>
      <c r="K4155" s="78" t="s">
        <v>119</v>
      </c>
      <c r="L4155" s="79" t="s">
        <v>221</v>
      </c>
      <c r="M4155" s="79" t="s">
        <v>23</v>
      </c>
      <c r="N4155" s="15" t="s">
        <v>28</v>
      </c>
      <c r="O4155" s="15" t="s">
        <v>29</v>
      </c>
      <c r="P4155" s="80" t="s">
        <v>192</v>
      </c>
      <c r="Q4155" s="80" t="s">
        <v>137</v>
      </c>
      <c r="S4155" t="str">
        <f t="shared" si="57"/>
        <v>42103BKOFAMERICA MOBILE 04/09 3345163065 DEPOSIT *MOBILE VA</v>
      </c>
    </row>
    <row r="4156" spans="1:19" hidden="1">
      <c r="A4156" s="12">
        <v>42108</v>
      </c>
      <c r="B4156" t="s">
        <v>1011</v>
      </c>
      <c r="C4156" s="1">
        <v>-564</v>
      </c>
      <c r="D4156" s="1">
        <v>1494.8</v>
      </c>
      <c r="E4156" s="42">
        <v>564</v>
      </c>
      <c r="F4156" s="77" t="s">
        <v>30</v>
      </c>
      <c r="G4156" s="77" t="s">
        <v>137</v>
      </c>
      <c r="H4156" s="77" t="s">
        <v>189</v>
      </c>
      <c r="I4156" s="13">
        <v>4</v>
      </c>
      <c r="J4156" s="14">
        <v>2015</v>
      </c>
      <c r="K4156" s="78" t="s">
        <v>197</v>
      </c>
      <c r="L4156" s="79" t="s">
        <v>200</v>
      </c>
      <c r="M4156" s="79" t="s">
        <v>281</v>
      </c>
      <c r="N4156" s="15" t="s">
        <v>28</v>
      </c>
      <c r="O4156" s="15" t="s">
        <v>29</v>
      </c>
      <c r="P4156" s="80" t="s">
        <v>191</v>
      </c>
      <c r="Q4156" s="80" t="s">
        <v>137</v>
      </c>
      <c r="S4156" t="str">
        <f t="shared" si="57"/>
        <v>42108TRANSFER DEAN &amp; TYLER, LLC:Lissette Orbay Confirmation# 1602841913</v>
      </c>
    </row>
    <row r="4157" spans="1:19" hidden="1">
      <c r="A4157" s="12">
        <v>42116</v>
      </c>
      <c r="B4157" t="s">
        <v>1012</v>
      </c>
      <c r="C4157" s="1">
        <v>-569.28</v>
      </c>
      <c r="D4157" s="1">
        <v>925.52</v>
      </c>
      <c r="E4157" s="42">
        <v>569.28</v>
      </c>
      <c r="F4157" s="77" t="s">
        <v>30</v>
      </c>
      <c r="G4157" s="77" t="s">
        <v>137</v>
      </c>
      <c r="H4157" s="77" t="s">
        <v>189</v>
      </c>
      <c r="I4157" s="13">
        <v>4</v>
      </c>
      <c r="J4157" s="14">
        <v>2015</v>
      </c>
      <c r="K4157" s="78" t="s">
        <v>197</v>
      </c>
      <c r="L4157" s="79" t="s">
        <v>200</v>
      </c>
      <c r="M4157" s="79" t="s">
        <v>281</v>
      </c>
      <c r="N4157" s="15" t="s">
        <v>28</v>
      </c>
      <c r="O4157" s="15" t="s">
        <v>29</v>
      </c>
      <c r="P4157" s="80" t="s">
        <v>191</v>
      </c>
      <c r="Q4157" s="80" t="s">
        <v>137</v>
      </c>
      <c r="S4157" t="str">
        <f t="shared" si="57"/>
        <v>42116TRANSFER DEAN &amp; TYLER, LLC:Lissette Orbay Confirmation# 0271788005</v>
      </c>
    </row>
    <row r="4158" spans="1:19" hidden="1">
      <c r="A4158" s="12">
        <v>42117</v>
      </c>
      <c r="B4158" t="s">
        <v>1013</v>
      </c>
      <c r="C4158" s="1">
        <v>2642.29</v>
      </c>
      <c r="D4158" s="1">
        <v>3567.81</v>
      </c>
      <c r="E4158" s="42">
        <v>-2642.29</v>
      </c>
      <c r="F4158" s="77" t="s">
        <v>18</v>
      </c>
      <c r="G4158" s="77" t="s">
        <v>137</v>
      </c>
      <c r="H4158" s="77" t="s">
        <v>189</v>
      </c>
      <c r="I4158" s="13">
        <v>4</v>
      </c>
      <c r="J4158" s="14">
        <v>2015</v>
      </c>
      <c r="K4158" s="78" t="s">
        <v>195</v>
      </c>
      <c r="L4158" s="79" t="s">
        <v>22</v>
      </c>
      <c r="M4158" s="79" t="s">
        <v>23</v>
      </c>
      <c r="N4158" s="15" t="s">
        <v>189</v>
      </c>
      <c r="O4158" s="15" t="s">
        <v>24</v>
      </c>
      <c r="P4158" s="80" t="s">
        <v>196</v>
      </c>
      <c r="Q4158" s="80" t="s">
        <v>137</v>
      </c>
      <c r="S4158" t="str">
        <f t="shared" si="57"/>
        <v>42117PAYPAL DES:TRANSFER ID:55M228RLU7LM2 INDN:DEAN TYLER LLC CO ID:PAYPALSD11 PPD</v>
      </c>
    </row>
    <row r="4159" spans="1:19" hidden="1">
      <c r="A4159" s="12">
        <v>42117</v>
      </c>
      <c r="B4159" t="s">
        <v>1014</v>
      </c>
      <c r="C4159" s="1">
        <v>-3000</v>
      </c>
      <c r="D4159" s="1">
        <v>567.80999999999995</v>
      </c>
      <c r="E4159" s="42">
        <v>3000</v>
      </c>
      <c r="F4159" s="77" t="s">
        <v>30</v>
      </c>
      <c r="G4159" s="77" t="s">
        <v>137</v>
      </c>
      <c r="H4159" s="77" t="s">
        <v>189</v>
      </c>
      <c r="I4159" s="13">
        <v>4</v>
      </c>
      <c r="J4159" s="14">
        <v>2015</v>
      </c>
      <c r="K4159" s="78" t="s">
        <v>207</v>
      </c>
      <c r="L4159" s="79" t="s">
        <v>82</v>
      </c>
      <c r="M4159" s="79" t="s">
        <v>23</v>
      </c>
      <c r="N4159" s="15" t="s">
        <v>189</v>
      </c>
      <c r="O4159" s="15" t="s">
        <v>24</v>
      </c>
      <c r="P4159" s="80" t="s">
        <v>214</v>
      </c>
      <c r="Q4159" s="80" t="s">
        <v>137</v>
      </c>
      <c r="S4159" t="str">
        <f t="shared" si="57"/>
        <v>42117AMERICAN EXPRESS DES:ACH Pmt ID:W6722 INDN:KRISTINA KOGER CO ID:1133133497 WEB</v>
      </c>
    </row>
    <row r="4160" spans="1:19">
      <c r="A4160" s="12">
        <v>42118</v>
      </c>
      <c r="B4160" t="s">
        <v>147</v>
      </c>
      <c r="C4160" s="1">
        <v>46.67</v>
      </c>
      <c r="D4160" s="1">
        <v>614.48</v>
      </c>
      <c r="E4160" s="42">
        <v>-46.67</v>
      </c>
      <c r="F4160" s="77" t="s">
        <v>18</v>
      </c>
      <c r="G4160" s="77" t="s">
        <v>137</v>
      </c>
      <c r="H4160" s="77" t="s">
        <v>189</v>
      </c>
      <c r="I4160" s="13">
        <v>4</v>
      </c>
      <c r="J4160" s="14">
        <v>2015</v>
      </c>
      <c r="K4160" s="78" t="s">
        <v>146</v>
      </c>
      <c r="L4160" s="79" t="s">
        <v>3635</v>
      </c>
      <c r="M4160" s="79" t="s">
        <v>80</v>
      </c>
      <c r="N4160" s="15" t="s">
        <v>28</v>
      </c>
      <c r="O4160" s="15" t="s">
        <v>29</v>
      </c>
      <c r="P4160" s="80" t="s">
        <v>192</v>
      </c>
      <c r="Q4160" s="80" t="s">
        <v>137</v>
      </c>
      <c r="S4160" t="str">
        <f t="shared" si="57"/>
        <v>42118Counter Credit</v>
      </c>
    </row>
    <row r="4161" spans="1:19">
      <c r="A4161" s="12">
        <v>42118</v>
      </c>
      <c r="B4161" t="s">
        <v>1015</v>
      </c>
      <c r="C4161" s="1">
        <v>-46.67</v>
      </c>
      <c r="D4161" s="1">
        <v>567.80999999999995</v>
      </c>
      <c r="E4161" s="42">
        <v>46.67</v>
      </c>
      <c r="F4161" s="77" t="s">
        <v>30</v>
      </c>
      <c r="G4161" s="77" t="s">
        <v>137</v>
      </c>
      <c r="H4161" s="77" t="s">
        <v>189</v>
      </c>
      <c r="I4161" s="13">
        <v>4</v>
      </c>
      <c r="J4161" s="14">
        <v>2015</v>
      </c>
      <c r="K4161" s="78" t="s">
        <v>146</v>
      </c>
      <c r="L4161" s="79" t="s">
        <v>3635</v>
      </c>
      <c r="M4161" s="79" t="s">
        <v>80</v>
      </c>
      <c r="N4161" s="15" t="s">
        <v>28</v>
      </c>
      <c r="O4161" s="15" t="s">
        <v>29</v>
      </c>
      <c r="P4161" s="80" t="s">
        <v>192</v>
      </c>
      <c r="Q4161" s="80" t="s">
        <v>137</v>
      </c>
      <c r="S4161" t="str">
        <f t="shared" si="57"/>
        <v>42118DEBIT ADJUSTMENT DUPLICATE ITEM Reversing deposit made on 04/01/15 as duplicate it em. Ref # R3 921524 FDES NTX 0007167 971011</v>
      </c>
    </row>
    <row r="4162" spans="1:19" hidden="1">
      <c r="A4162" s="12">
        <v>42123</v>
      </c>
      <c r="B4162" t="s">
        <v>1016</v>
      </c>
      <c r="C4162" s="1">
        <v>630</v>
      </c>
      <c r="D4162" s="1">
        <v>1197.81</v>
      </c>
      <c r="E4162" s="42">
        <v>-630</v>
      </c>
      <c r="F4162" s="77" t="s">
        <v>18</v>
      </c>
      <c r="G4162" s="77" t="s">
        <v>137</v>
      </c>
      <c r="H4162" s="77" t="s">
        <v>189</v>
      </c>
      <c r="I4162" s="13">
        <v>4</v>
      </c>
      <c r="J4162" s="14">
        <v>2015</v>
      </c>
      <c r="K4162" s="78" t="s">
        <v>195</v>
      </c>
      <c r="L4162" s="79" t="s">
        <v>22</v>
      </c>
      <c r="M4162" s="79" t="s">
        <v>23</v>
      </c>
      <c r="N4162" s="15" t="s">
        <v>189</v>
      </c>
      <c r="O4162" s="15" t="s">
        <v>24</v>
      </c>
      <c r="P4162" s="80" t="s">
        <v>196</v>
      </c>
      <c r="Q4162" s="80" t="s">
        <v>137</v>
      </c>
      <c r="S4162" t="str">
        <f t="shared" si="57"/>
        <v>42123PAYPAL DES:TRANSFER ID:55M228RZMUN4L INDN:DEAN TYLER LLC CO ID:PAYPALSD11 PPD</v>
      </c>
    </row>
    <row r="4163" spans="1:19" hidden="1">
      <c r="A4163" s="12">
        <v>42124</v>
      </c>
      <c r="B4163" t="s">
        <v>1017</v>
      </c>
      <c r="C4163" s="1">
        <v>-544</v>
      </c>
      <c r="D4163" s="1">
        <v>653.80999999999995</v>
      </c>
      <c r="E4163" s="42">
        <v>544</v>
      </c>
      <c r="F4163" s="77" t="s">
        <v>30</v>
      </c>
      <c r="G4163" s="77" t="s">
        <v>137</v>
      </c>
      <c r="H4163" s="77" t="s">
        <v>189</v>
      </c>
      <c r="I4163" s="13">
        <v>4</v>
      </c>
      <c r="J4163" s="14">
        <v>2015</v>
      </c>
      <c r="K4163" s="78" t="s">
        <v>197</v>
      </c>
      <c r="L4163" s="79" t="s">
        <v>200</v>
      </c>
      <c r="M4163" s="79" t="s">
        <v>281</v>
      </c>
      <c r="N4163" s="15" t="s">
        <v>28</v>
      </c>
      <c r="O4163" s="15" t="s">
        <v>29</v>
      </c>
      <c r="P4163" s="80" t="s">
        <v>191</v>
      </c>
      <c r="Q4163" s="80" t="s">
        <v>137</v>
      </c>
      <c r="S4163" t="str">
        <f t="shared" si="57"/>
        <v>42124TRANSFER DEAN &amp; TYLER, LLC:Lissette Orbay Confirmation# 1642496522</v>
      </c>
    </row>
    <row r="4164" spans="1:19" hidden="1">
      <c r="A4164" s="12">
        <v>42125</v>
      </c>
      <c r="B4164" t="s">
        <v>1018</v>
      </c>
      <c r="C4164" s="1">
        <v>-301</v>
      </c>
      <c r="D4164" s="1">
        <v>352.81</v>
      </c>
      <c r="E4164" s="42">
        <v>301</v>
      </c>
      <c r="F4164" s="77" t="s">
        <v>30</v>
      </c>
      <c r="G4164" s="77" t="s">
        <v>137</v>
      </c>
      <c r="H4164" s="77" t="s">
        <v>189</v>
      </c>
      <c r="I4164" s="13">
        <v>5</v>
      </c>
      <c r="J4164" s="14">
        <v>2015</v>
      </c>
      <c r="K4164" s="78" t="s">
        <v>197</v>
      </c>
      <c r="L4164" s="79" t="s">
        <v>201</v>
      </c>
      <c r="M4164" s="79" t="s">
        <v>281</v>
      </c>
      <c r="N4164" s="15" t="s">
        <v>28</v>
      </c>
      <c r="O4164" s="15" t="s">
        <v>29</v>
      </c>
      <c r="P4164" s="80" t="s">
        <v>191</v>
      </c>
      <c r="Q4164" s="80" t="s">
        <v>137</v>
      </c>
      <c r="S4164" t="str">
        <f t="shared" si="57"/>
        <v>42125TRANSFER DEAN &amp; TYLER, LLC:Maryna Mieshkova Confirmation# 1750583933</v>
      </c>
    </row>
    <row r="4165" spans="1:19" hidden="1">
      <c r="A4165" s="12">
        <v>42125</v>
      </c>
      <c r="B4165" t="s">
        <v>217</v>
      </c>
      <c r="C4165" s="1">
        <v>-29.95</v>
      </c>
      <c r="D4165" s="1">
        <v>322.86</v>
      </c>
      <c r="E4165" s="42">
        <v>29.95</v>
      </c>
      <c r="F4165" s="77" t="s">
        <v>30</v>
      </c>
      <c r="G4165" s="77" t="s">
        <v>137</v>
      </c>
      <c r="H4165" s="77" t="s">
        <v>189</v>
      </c>
      <c r="I4165" s="13">
        <v>5</v>
      </c>
      <c r="J4165" s="14">
        <v>2015</v>
      </c>
      <c r="K4165" s="78" t="s">
        <v>53</v>
      </c>
      <c r="L4165" s="79" t="s">
        <v>52</v>
      </c>
      <c r="M4165" s="79" t="s">
        <v>23</v>
      </c>
      <c r="N4165" s="15" t="s">
        <v>28</v>
      </c>
      <c r="O4165" s="15" t="s">
        <v>29</v>
      </c>
      <c r="P4165" s="80" t="s">
        <v>191</v>
      </c>
      <c r="Q4165" s="80" t="s">
        <v>137</v>
      </c>
      <c r="S4165" t="str">
        <f t="shared" si="57"/>
        <v>42125Monthly Fee for Business Advantage</v>
      </c>
    </row>
    <row r="4166" spans="1:19" hidden="1">
      <c r="A4166" s="12">
        <v>42128</v>
      </c>
      <c r="B4166" t="s">
        <v>1019</v>
      </c>
      <c r="C4166" s="1">
        <v>875</v>
      </c>
      <c r="D4166" s="1">
        <v>1197.8599999999999</v>
      </c>
      <c r="E4166" s="42">
        <v>-875</v>
      </c>
      <c r="F4166" s="77" t="s">
        <v>18</v>
      </c>
      <c r="G4166" s="77" t="s">
        <v>137</v>
      </c>
      <c r="H4166" s="77" t="s">
        <v>189</v>
      </c>
      <c r="I4166" s="13">
        <v>5</v>
      </c>
      <c r="J4166" s="14">
        <v>2015</v>
      </c>
      <c r="K4166" s="78" t="s">
        <v>195</v>
      </c>
      <c r="L4166" s="79" t="s">
        <v>22</v>
      </c>
      <c r="M4166" s="79" t="s">
        <v>23</v>
      </c>
      <c r="N4166" s="15" t="s">
        <v>189</v>
      </c>
      <c r="O4166" s="15" t="s">
        <v>24</v>
      </c>
      <c r="P4166" s="80" t="s">
        <v>196</v>
      </c>
      <c r="Q4166" s="80" t="s">
        <v>137</v>
      </c>
      <c r="S4166" t="str">
        <f t="shared" si="57"/>
        <v>42128PAYPAL DES:TRANSFER ID:55M228S9PVUFQ INDN:DEAN TYLER LLC CO ID:PAYPALSD11 PPD</v>
      </c>
    </row>
    <row r="4167" spans="1:19" hidden="1">
      <c r="A4167" s="12">
        <v>42128</v>
      </c>
      <c r="B4167" t="s">
        <v>1020</v>
      </c>
      <c r="C4167" s="1">
        <v>-30</v>
      </c>
      <c r="D4167" s="1">
        <v>1167.8599999999999</v>
      </c>
      <c r="E4167" s="42">
        <v>30</v>
      </c>
      <c r="F4167" s="77" t="s">
        <v>30</v>
      </c>
      <c r="G4167" s="77" t="s">
        <v>137</v>
      </c>
      <c r="H4167" s="77" t="s">
        <v>189</v>
      </c>
      <c r="I4167" s="13">
        <v>5</v>
      </c>
      <c r="J4167" s="14">
        <v>2015</v>
      </c>
      <c r="K4167" s="78" t="s">
        <v>43</v>
      </c>
      <c r="L4167" s="79" t="s">
        <v>44</v>
      </c>
      <c r="M4167" s="79" t="s">
        <v>23</v>
      </c>
      <c r="N4167" s="15" t="s">
        <v>28</v>
      </c>
      <c r="O4167" s="15" t="s">
        <v>29</v>
      </c>
      <c r="P4167" s="80" t="s">
        <v>191</v>
      </c>
      <c r="Q4167" s="80" t="s">
        <v>137</v>
      </c>
      <c r="S4167" t="str">
        <f t="shared" si="57"/>
        <v>42128AUTHNET GATEWAY DES:BILLING ID:37930393 INDN:DEAN &amp; TYLER, LLC CO ID:1870568569 CCD</v>
      </c>
    </row>
    <row r="4168" spans="1:19" hidden="1">
      <c r="A4168" s="12">
        <v>42128</v>
      </c>
      <c r="B4168" t="s">
        <v>212</v>
      </c>
      <c r="C4168" s="1">
        <v>-9.9499999999999993</v>
      </c>
      <c r="D4168" s="1">
        <v>1157.9100000000001</v>
      </c>
      <c r="E4168" s="42">
        <v>9.9499999999999993</v>
      </c>
      <c r="F4168" s="77" t="s">
        <v>30</v>
      </c>
      <c r="G4168" s="77" t="s">
        <v>137</v>
      </c>
      <c r="H4168" s="77" t="s">
        <v>189</v>
      </c>
      <c r="I4168" s="13">
        <v>5</v>
      </c>
      <c r="J4168" s="14">
        <v>2015</v>
      </c>
      <c r="K4168" s="78" t="s">
        <v>43</v>
      </c>
      <c r="L4168" s="79" t="s">
        <v>44</v>
      </c>
      <c r="M4168" s="79" t="s">
        <v>23</v>
      </c>
      <c r="N4168" s="15" t="s">
        <v>28</v>
      </c>
      <c r="O4168" s="15" t="s">
        <v>29</v>
      </c>
      <c r="P4168" s="80" t="s">
        <v>191</v>
      </c>
      <c r="Q4168" s="80" t="s">
        <v>137</v>
      </c>
      <c r="S4168" t="str">
        <f t="shared" si="57"/>
        <v>42128BANK OF AMERICA DES:FEE ID:313213339887 INDN:DEAN &amp; TYLER LLC CO ID:0941687665 CCD</v>
      </c>
    </row>
    <row r="4169" spans="1:19" hidden="1">
      <c r="A4169" s="12">
        <v>42129</v>
      </c>
      <c r="B4169" t="s">
        <v>1021</v>
      </c>
      <c r="C4169" s="1">
        <v>-859</v>
      </c>
      <c r="D4169" s="1">
        <v>298.91000000000003</v>
      </c>
      <c r="E4169" s="42">
        <v>859</v>
      </c>
      <c r="F4169" s="77" t="s">
        <v>30</v>
      </c>
      <c r="G4169" s="77" t="s">
        <v>137</v>
      </c>
      <c r="H4169" s="77" t="s">
        <v>189</v>
      </c>
      <c r="I4169" s="13">
        <v>5</v>
      </c>
      <c r="J4169" s="14">
        <v>2015</v>
      </c>
      <c r="K4169" s="78" t="s">
        <v>209</v>
      </c>
      <c r="L4169" s="79" t="s">
        <v>52</v>
      </c>
      <c r="M4169" s="79" t="s">
        <v>23</v>
      </c>
      <c r="N4169" s="15" t="s">
        <v>189</v>
      </c>
      <c r="O4169" s="15" t="s">
        <v>24</v>
      </c>
      <c r="P4169" s="80" t="s">
        <v>210</v>
      </c>
      <c r="Q4169" s="80" t="s">
        <v>137</v>
      </c>
      <c r="S4169" t="str">
        <f t="shared" si="57"/>
        <v>42129Online Banking payment to CRD 3836 Confirmation# 0184830276</v>
      </c>
    </row>
    <row r="4170" spans="1:19" hidden="1">
      <c r="A4170" s="12">
        <v>42131</v>
      </c>
      <c r="B4170" t="s">
        <v>247</v>
      </c>
      <c r="C4170" s="1">
        <v>-10</v>
      </c>
      <c r="D4170" s="1">
        <v>288.91000000000003</v>
      </c>
      <c r="E4170" s="42">
        <v>10</v>
      </c>
      <c r="F4170" s="77" t="s">
        <v>30</v>
      </c>
      <c r="G4170" s="77" t="s">
        <v>137</v>
      </c>
      <c r="H4170" s="77" t="s">
        <v>189</v>
      </c>
      <c r="I4170" s="13">
        <v>5</v>
      </c>
      <c r="J4170" s="14">
        <v>2015</v>
      </c>
      <c r="K4170" s="78" t="s">
        <v>78</v>
      </c>
      <c r="L4170" s="79" t="s">
        <v>79</v>
      </c>
      <c r="M4170" s="79" t="s">
        <v>80</v>
      </c>
      <c r="N4170" s="15" t="s">
        <v>28</v>
      </c>
      <c r="O4170" s="15" t="s">
        <v>29</v>
      </c>
      <c r="P4170" s="80" t="s">
        <v>191</v>
      </c>
      <c r="Q4170" s="80" t="s">
        <v>137</v>
      </c>
      <c r="S4170" t="str">
        <f t="shared" si="57"/>
        <v>42131ONLINE BUSINESS SUITE INVOICING SERVICES</v>
      </c>
    </row>
    <row r="4171" spans="1:19" hidden="1">
      <c r="A4171" s="12">
        <v>42131</v>
      </c>
      <c r="B4171" t="s">
        <v>77</v>
      </c>
      <c r="C4171" s="1">
        <v>-10</v>
      </c>
      <c r="D4171" s="1">
        <v>278.91000000000003</v>
      </c>
      <c r="E4171" s="42">
        <v>10</v>
      </c>
      <c r="F4171" s="77" t="s">
        <v>30</v>
      </c>
      <c r="G4171" s="77" t="s">
        <v>137</v>
      </c>
      <c r="H4171" s="77" t="s">
        <v>189</v>
      </c>
      <c r="I4171" s="13">
        <v>5</v>
      </c>
      <c r="J4171" s="14">
        <v>2015</v>
      </c>
      <c r="K4171" s="78" t="s">
        <v>78</v>
      </c>
      <c r="L4171" s="79" t="s">
        <v>79</v>
      </c>
      <c r="M4171" s="79" t="s">
        <v>80</v>
      </c>
      <c r="N4171" s="15" t="s">
        <v>28</v>
      </c>
      <c r="O4171" s="15" t="s">
        <v>29</v>
      </c>
      <c r="P4171" s="80" t="s">
        <v>191</v>
      </c>
      <c r="Q4171" s="80" t="s">
        <v>137</v>
      </c>
      <c r="S4171" t="str">
        <f t="shared" si="57"/>
        <v>42131ONLINE BUSINESS SUITE DIRECT PMT SERVICES</v>
      </c>
    </row>
    <row r="4172" spans="1:19" hidden="1">
      <c r="A4172" s="12">
        <v>42139</v>
      </c>
      <c r="B4172" t="s">
        <v>1022</v>
      </c>
      <c r="C4172" s="1">
        <v>1000</v>
      </c>
      <c r="D4172" s="1">
        <v>1278.9100000000001</v>
      </c>
      <c r="E4172" s="42">
        <v>-1000</v>
      </c>
      <c r="F4172" s="77" t="s">
        <v>18</v>
      </c>
      <c r="G4172" s="77" t="s">
        <v>137</v>
      </c>
      <c r="H4172" s="77" t="s">
        <v>189</v>
      </c>
      <c r="I4172" s="13">
        <v>5</v>
      </c>
      <c r="J4172" s="14">
        <v>2015</v>
      </c>
      <c r="K4172" s="78" t="s">
        <v>195</v>
      </c>
      <c r="L4172" s="79" t="s">
        <v>22</v>
      </c>
      <c r="M4172" s="79" t="s">
        <v>23</v>
      </c>
      <c r="N4172" s="15" t="s">
        <v>189</v>
      </c>
      <c r="O4172" s="15" t="s">
        <v>24</v>
      </c>
      <c r="P4172" s="80" t="s">
        <v>196</v>
      </c>
      <c r="Q4172" s="80" t="s">
        <v>137</v>
      </c>
      <c r="S4172" t="str">
        <f t="shared" si="57"/>
        <v>42139PAYPAL DES:TRANSFER ID:55M228T2Y53TJ INDN:DEAN TYLER LLC CO ID:PAYPALSD11 PPD</v>
      </c>
    </row>
    <row r="4173" spans="1:19" hidden="1">
      <c r="A4173" s="12">
        <v>42143</v>
      </c>
      <c r="B4173" t="s">
        <v>1023</v>
      </c>
      <c r="C4173" s="1">
        <v>1856.4</v>
      </c>
      <c r="D4173" s="1">
        <v>3135.31</v>
      </c>
      <c r="E4173" s="42">
        <v>-1856.4</v>
      </c>
      <c r="F4173" s="77" t="s">
        <v>18</v>
      </c>
      <c r="G4173" s="77" t="s">
        <v>137</v>
      </c>
      <c r="H4173" s="77" t="s">
        <v>189</v>
      </c>
      <c r="I4173" s="13">
        <v>5</v>
      </c>
      <c r="J4173" s="14">
        <v>2015</v>
      </c>
      <c r="K4173" s="78" t="s">
        <v>219</v>
      </c>
      <c r="L4173" s="79" t="s">
        <v>39</v>
      </c>
      <c r="M4173" s="79" t="s">
        <v>261</v>
      </c>
      <c r="N4173" s="15" t="s">
        <v>189</v>
      </c>
      <c r="O4173" s="15" t="s">
        <v>24</v>
      </c>
      <c r="P4173" s="80" t="s">
        <v>220</v>
      </c>
      <c r="Q4173" s="80" t="s">
        <v>137</v>
      </c>
      <c r="S4173" t="str">
        <f t="shared" si="57"/>
        <v>42143WIRE TYPE:WIRE IN DATE: 150519 TIME:0503 ET TRN:2015051900046860 SEQ:FTS1505183147600/021945 ORIG:DEAN TYLER, LLC ID:CAHKBC3200901160 SND BK:TH E BANK OF NEW YORK MELLON ID:0001 PMT DET:CAH19055 7ZCOCRK0LESS FEES</v>
      </c>
    </row>
    <row r="4174" spans="1:19" hidden="1">
      <c r="A4174" s="12">
        <v>42143</v>
      </c>
      <c r="B4174" t="s">
        <v>1024</v>
      </c>
      <c r="C4174" s="1">
        <v>-1500</v>
      </c>
      <c r="D4174" s="1">
        <v>1635.31</v>
      </c>
      <c r="E4174" s="42">
        <v>1500</v>
      </c>
      <c r="F4174" s="77" t="s">
        <v>30</v>
      </c>
      <c r="G4174" s="77" t="s">
        <v>137</v>
      </c>
      <c r="H4174" s="77" t="s">
        <v>189</v>
      </c>
      <c r="I4174" s="13">
        <v>5</v>
      </c>
      <c r="J4174" s="14">
        <v>2015</v>
      </c>
      <c r="K4174" s="78" t="s">
        <v>209</v>
      </c>
      <c r="L4174" s="79" t="s">
        <v>52</v>
      </c>
      <c r="M4174" s="79" t="s">
        <v>23</v>
      </c>
      <c r="N4174" s="15" t="s">
        <v>189</v>
      </c>
      <c r="O4174" s="15" t="s">
        <v>24</v>
      </c>
      <c r="P4174" s="80" t="s">
        <v>210</v>
      </c>
      <c r="Q4174" s="80" t="s">
        <v>137</v>
      </c>
      <c r="S4174" t="str">
        <f t="shared" si="57"/>
        <v>42143Online Banking payment to CRD 3836 Confirmation# 2806370643</v>
      </c>
    </row>
    <row r="4175" spans="1:19" hidden="1">
      <c r="A4175" s="12">
        <v>42143</v>
      </c>
      <c r="B4175" t="s">
        <v>1025</v>
      </c>
      <c r="C4175" s="1">
        <v>-512.12</v>
      </c>
      <c r="D4175" s="1">
        <v>1123.19</v>
      </c>
      <c r="E4175" s="42">
        <v>512.12</v>
      </c>
      <c r="F4175" s="77" t="s">
        <v>30</v>
      </c>
      <c r="G4175" s="77" t="s">
        <v>137</v>
      </c>
      <c r="H4175" s="77" t="s">
        <v>189</v>
      </c>
      <c r="I4175" s="13">
        <v>5</v>
      </c>
      <c r="J4175" s="14">
        <v>2015</v>
      </c>
      <c r="K4175" s="78" t="s">
        <v>175</v>
      </c>
      <c r="L4175" s="79" t="s">
        <v>117</v>
      </c>
      <c r="M4175" s="79" t="s">
        <v>296</v>
      </c>
      <c r="N4175" s="15" t="s">
        <v>28</v>
      </c>
      <c r="O4175" s="15" t="s">
        <v>29</v>
      </c>
      <c r="P4175" s="80" t="s">
        <v>191</v>
      </c>
      <c r="Q4175" s="80" t="s">
        <v>137</v>
      </c>
      <c r="S4175" t="str">
        <f t="shared" si="57"/>
        <v>42143TRANSFER DEAN &amp; TYLER, LLC:Proteus Consulting Confirmation# 0106399466</v>
      </c>
    </row>
    <row r="4176" spans="1:19" hidden="1">
      <c r="A4176" s="12">
        <v>42144</v>
      </c>
      <c r="B4176" t="s">
        <v>1026</v>
      </c>
      <c r="C4176" s="1">
        <v>1000</v>
      </c>
      <c r="D4176" s="1">
        <v>2123.19</v>
      </c>
      <c r="E4176" s="42">
        <v>-1000</v>
      </c>
      <c r="F4176" s="77" t="s">
        <v>18</v>
      </c>
      <c r="G4176" s="77" t="s">
        <v>137</v>
      </c>
      <c r="H4176" s="77" t="s">
        <v>189</v>
      </c>
      <c r="I4176" s="13">
        <v>5</v>
      </c>
      <c r="J4176" s="14">
        <v>2015</v>
      </c>
      <c r="K4176" s="78" t="s">
        <v>195</v>
      </c>
      <c r="L4176" s="79" t="s">
        <v>22</v>
      </c>
      <c r="M4176" s="79" t="s">
        <v>23</v>
      </c>
      <c r="N4176" s="15" t="s">
        <v>189</v>
      </c>
      <c r="O4176" s="15" t="s">
        <v>24</v>
      </c>
      <c r="P4176" s="80" t="s">
        <v>196</v>
      </c>
      <c r="Q4176" s="80" t="s">
        <v>137</v>
      </c>
      <c r="S4176" t="str">
        <f t="shared" si="57"/>
        <v>42144PAYPAL DES:TRANSFER ID:55M228TBWMMAN INDN:DEAN TYLER LLC CO ID:PAYPALSD11 PPD</v>
      </c>
    </row>
    <row r="4177" spans="1:19" hidden="1">
      <c r="A4177" s="12">
        <v>42144</v>
      </c>
      <c r="B4177" t="s">
        <v>1027</v>
      </c>
      <c r="C4177" s="1">
        <v>-3</v>
      </c>
      <c r="D4177" s="1">
        <v>2120.19</v>
      </c>
      <c r="E4177" s="42">
        <v>3</v>
      </c>
      <c r="F4177" s="77" t="s">
        <v>30</v>
      </c>
      <c r="G4177" s="77" t="s">
        <v>137</v>
      </c>
      <c r="H4177" s="77" t="s">
        <v>189</v>
      </c>
      <c r="I4177" s="13">
        <v>5</v>
      </c>
      <c r="J4177" s="14">
        <v>2015</v>
      </c>
      <c r="K4177" s="78" t="s">
        <v>53</v>
      </c>
      <c r="L4177" s="79" t="s">
        <v>52</v>
      </c>
      <c r="M4177" s="79" t="s">
        <v>23</v>
      </c>
      <c r="N4177" s="15" t="s">
        <v>28</v>
      </c>
      <c r="O4177" s="15" t="s">
        <v>29</v>
      </c>
      <c r="P4177" s="80" t="s">
        <v>191</v>
      </c>
      <c r="Q4177" s="80" t="s">
        <v>137</v>
      </c>
      <c r="S4177" t="str">
        <f t="shared" si="57"/>
        <v>42144External transfer fee - 3 Day - 05/19/2015 Confirmation: 146451598</v>
      </c>
    </row>
    <row r="4178" spans="1:19" hidden="1">
      <c r="A4178" s="12">
        <v>42145</v>
      </c>
      <c r="B4178" t="s">
        <v>1028</v>
      </c>
      <c r="C4178" s="1">
        <v>-2000</v>
      </c>
      <c r="D4178" s="1">
        <v>120.19</v>
      </c>
      <c r="E4178" s="42">
        <v>2000</v>
      </c>
      <c r="F4178" s="77" t="s">
        <v>30</v>
      </c>
      <c r="G4178" s="77" t="s">
        <v>137</v>
      </c>
      <c r="H4178" s="77" t="s">
        <v>189</v>
      </c>
      <c r="I4178" s="13">
        <v>5</v>
      </c>
      <c r="J4178" s="14">
        <v>2015</v>
      </c>
      <c r="K4178" s="78" t="s">
        <v>207</v>
      </c>
      <c r="L4178" s="79" t="s">
        <v>82</v>
      </c>
      <c r="M4178" s="79" t="s">
        <v>23</v>
      </c>
      <c r="N4178" s="15" t="s">
        <v>189</v>
      </c>
      <c r="O4178" s="15" t="s">
        <v>24</v>
      </c>
      <c r="P4178" s="80" t="s">
        <v>214</v>
      </c>
      <c r="Q4178" s="80" t="s">
        <v>137</v>
      </c>
      <c r="S4178" t="str">
        <f t="shared" si="57"/>
        <v>42145AMERICAN EXPRESS DES:ACH Pmt ID:W1266 INDN:KRISTINA KOGER CO ID:1133133497 WEB</v>
      </c>
    </row>
    <row r="4179" spans="1:19" hidden="1">
      <c r="A4179" s="12">
        <v>42152</v>
      </c>
      <c r="B4179" t="s">
        <v>1029</v>
      </c>
      <c r="C4179" s="1">
        <v>400</v>
      </c>
      <c r="D4179" s="1">
        <v>520.19000000000005</v>
      </c>
      <c r="E4179" s="42">
        <v>-400</v>
      </c>
      <c r="F4179" s="77" t="s">
        <v>18</v>
      </c>
      <c r="G4179" s="77" t="s">
        <v>137</v>
      </c>
      <c r="H4179" s="77" t="s">
        <v>189</v>
      </c>
      <c r="I4179" s="13">
        <v>5</v>
      </c>
      <c r="J4179" s="14">
        <v>2015</v>
      </c>
      <c r="K4179" s="78" t="s">
        <v>195</v>
      </c>
      <c r="L4179" s="79" t="s">
        <v>22</v>
      </c>
      <c r="M4179" s="79" t="s">
        <v>23</v>
      </c>
      <c r="N4179" s="15" t="s">
        <v>189</v>
      </c>
      <c r="O4179" s="15" t="s">
        <v>24</v>
      </c>
      <c r="P4179" s="80" t="s">
        <v>196</v>
      </c>
      <c r="Q4179" s="80" t="s">
        <v>137</v>
      </c>
      <c r="S4179" t="str">
        <f t="shared" si="57"/>
        <v>42152PAYPAL DES:TRANSFER ID:55M228TTZJRKQ INDN:DEAN TYLER LLC CO ID:PAYPALSD11 PPD</v>
      </c>
    </row>
    <row r="4180" spans="1:19" hidden="1">
      <c r="A4180" s="12">
        <v>42156</v>
      </c>
      <c r="B4180" t="s">
        <v>217</v>
      </c>
      <c r="C4180" s="1">
        <v>-29.95</v>
      </c>
      <c r="D4180" s="1">
        <v>490.24</v>
      </c>
      <c r="E4180" s="42">
        <v>29.95</v>
      </c>
      <c r="F4180" s="77" t="s">
        <v>30</v>
      </c>
      <c r="G4180" s="77" t="s">
        <v>137</v>
      </c>
      <c r="H4180" s="77" t="s">
        <v>189</v>
      </c>
      <c r="I4180" s="13">
        <v>6</v>
      </c>
      <c r="J4180" s="14">
        <v>2015</v>
      </c>
      <c r="K4180" s="78" t="s">
        <v>53</v>
      </c>
      <c r="L4180" s="79" t="s">
        <v>52</v>
      </c>
      <c r="M4180" s="79" t="s">
        <v>23</v>
      </c>
      <c r="N4180" s="15" t="s">
        <v>28</v>
      </c>
      <c r="O4180" s="15" t="s">
        <v>29</v>
      </c>
      <c r="P4180" s="80" t="s">
        <v>191</v>
      </c>
      <c r="Q4180" s="80" t="s">
        <v>137</v>
      </c>
      <c r="S4180" t="str">
        <f t="shared" si="57"/>
        <v>42156Monthly Fee for Business Advantage</v>
      </c>
    </row>
    <row r="4181" spans="1:19" hidden="1">
      <c r="A4181" s="12">
        <v>42157</v>
      </c>
      <c r="B4181" t="s">
        <v>1030</v>
      </c>
      <c r="C4181" s="1">
        <v>-30</v>
      </c>
      <c r="D4181" s="1">
        <v>460.24</v>
      </c>
      <c r="E4181" s="42">
        <v>30</v>
      </c>
      <c r="F4181" s="77" t="s">
        <v>30</v>
      </c>
      <c r="G4181" s="77" t="s">
        <v>137</v>
      </c>
      <c r="H4181" s="77" t="s">
        <v>189</v>
      </c>
      <c r="I4181" s="13">
        <v>6</v>
      </c>
      <c r="J4181" s="14">
        <v>2015</v>
      </c>
      <c r="K4181" s="78" t="s">
        <v>43</v>
      </c>
      <c r="L4181" s="79" t="s">
        <v>44</v>
      </c>
      <c r="M4181" s="79" t="s">
        <v>23</v>
      </c>
      <c r="N4181" s="15" t="s">
        <v>28</v>
      </c>
      <c r="O4181" s="15" t="s">
        <v>29</v>
      </c>
      <c r="P4181" s="80" t="s">
        <v>191</v>
      </c>
      <c r="Q4181" s="80" t="s">
        <v>137</v>
      </c>
      <c r="S4181" t="str">
        <f t="shared" si="57"/>
        <v>42157AUTHNET GATEWAY DES:BILLING ID:38471950 INDN:DEAN &amp; TYLER, LLC CO ID:1870568569 CCD</v>
      </c>
    </row>
    <row r="4182" spans="1:19" hidden="1">
      <c r="A4182" s="12">
        <v>42158</v>
      </c>
      <c r="B4182" t="s">
        <v>1031</v>
      </c>
      <c r="C4182" s="1">
        <v>600</v>
      </c>
      <c r="D4182" s="1">
        <v>1060.24</v>
      </c>
      <c r="E4182" s="42">
        <v>-600</v>
      </c>
      <c r="F4182" s="77" t="s">
        <v>18</v>
      </c>
      <c r="G4182" s="77" t="s">
        <v>137</v>
      </c>
      <c r="H4182" s="77" t="s">
        <v>189</v>
      </c>
      <c r="I4182" s="13">
        <v>6</v>
      </c>
      <c r="J4182" s="14">
        <v>2015</v>
      </c>
      <c r="K4182" s="78" t="s">
        <v>195</v>
      </c>
      <c r="L4182" s="79" t="s">
        <v>22</v>
      </c>
      <c r="M4182" s="79" t="s">
        <v>23</v>
      </c>
      <c r="N4182" s="15" t="s">
        <v>189</v>
      </c>
      <c r="O4182" s="15" t="s">
        <v>24</v>
      </c>
      <c r="P4182" s="80" t="s">
        <v>196</v>
      </c>
      <c r="Q4182" s="80" t="s">
        <v>137</v>
      </c>
      <c r="S4182" t="str">
        <f t="shared" si="57"/>
        <v>42158PAYPAL DES:TRANSFER ID:55M228U92PZCE INDN:DEAN TYLER LLC CO ID:PAYPALSD11 PPD</v>
      </c>
    </row>
    <row r="4183" spans="1:19" hidden="1">
      <c r="A4183" s="12">
        <v>42158</v>
      </c>
      <c r="B4183" t="s">
        <v>212</v>
      </c>
      <c r="C4183" s="1">
        <v>-9.9499999999999993</v>
      </c>
      <c r="D4183" s="1">
        <v>1050.29</v>
      </c>
      <c r="E4183" s="42">
        <v>9.9499999999999993</v>
      </c>
      <c r="F4183" s="77" t="s">
        <v>30</v>
      </c>
      <c r="G4183" s="77" t="s">
        <v>137</v>
      </c>
      <c r="H4183" s="77" t="s">
        <v>189</v>
      </c>
      <c r="I4183" s="13">
        <v>6</v>
      </c>
      <c r="J4183" s="14">
        <v>2015</v>
      </c>
      <c r="K4183" s="78" t="s">
        <v>43</v>
      </c>
      <c r="L4183" s="79" t="s">
        <v>44</v>
      </c>
      <c r="M4183" s="79" t="s">
        <v>23</v>
      </c>
      <c r="N4183" s="15" t="s">
        <v>28</v>
      </c>
      <c r="O4183" s="15" t="s">
        <v>29</v>
      </c>
      <c r="P4183" s="80" t="s">
        <v>191</v>
      </c>
      <c r="Q4183" s="80" t="s">
        <v>137</v>
      </c>
      <c r="S4183" t="str">
        <f t="shared" si="57"/>
        <v>42158BANK OF AMERICA DES:FEE ID:313213339887 INDN:DEAN &amp; TYLER LLC CO ID:0941687665 CCD</v>
      </c>
    </row>
    <row r="4184" spans="1:19" hidden="1">
      <c r="A4184" s="12">
        <v>42160</v>
      </c>
      <c r="B4184" t="s">
        <v>1032</v>
      </c>
      <c r="C4184" s="1">
        <v>-298.62</v>
      </c>
      <c r="D4184" s="1">
        <v>751.67</v>
      </c>
      <c r="E4184" s="42">
        <v>298.62</v>
      </c>
      <c r="F4184" s="77" t="s">
        <v>30</v>
      </c>
      <c r="G4184" s="77" t="s">
        <v>137</v>
      </c>
      <c r="H4184" s="77" t="s">
        <v>189</v>
      </c>
      <c r="I4184" s="13">
        <v>6</v>
      </c>
      <c r="J4184" s="14">
        <v>2015</v>
      </c>
      <c r="K4184" s="78" t="s">
        <v>197</v>
      </c>
      <c r="L4184" s="79" t="s">
        <v>201</v>
      </c>
      <c r="M4184" s="79" t="s">
        <v>281</v>
      </c>
      <c r="N4184" s="15" t="s">
        <v>28</v>
      </c>
      <c r="O4184" s="15" t="s">
        <v>29</v>
      </c>
      <c r="P4184" s="80" t="s">
        <v>191</v>
      </c>
      <c r="Q4184" s="80" t="s">
        <v>137</v>
      </c>
      <c r="S4184" t="str">
        <f t="shared" si="57"/>
        <v>42160TRANSFER DEAN &amp; TYLER, LLC:Maryna Mieshkova Confirmation# 0153069941</v>
      </c>
    </row>
    <row r="4185" spans="1:19" hidden="1">
      <c r="A4185" s="12">
        <v>42160</v>
      </c>
      <c r="B4185" t="s">
        <v>247</v>
      </c>
      <c r="C4185" s="1">
        <v>-10</v>
      </c>
      <c r="D4185" s="1">
        <v>741.67</v>
      </c>
      <c r="E4185" s="42">
        <v>10</v>
      </c>
      <c r="F4185" s="77" t="s">
        <v>30</v>
      </c>
      <c r="G4185" s="77" t="s">
        <v>137</v>
      </c>
      <c r="H4185" s="77" t="s">
        <v>189</v>
      </c>
      <c r="I4185" s="13">
        <v>6</v>
      </c>
      <c r="J4185" s="14">
        <v>2015</v>
      </c>
      <c r="K4185" s="78" t="s">
        <v>78</v>
      </c>
      <c r="L4185" s="79" t="s">
        <v>79</v>
      </c>
      <c r="M4185" s="79" t="s">
        <v>80</v>
      </c>
      <c r="N4185" s="15" t="s">
        <v>28</v>
      </c>
      <c r="O4185" s="15" t="s">
        <v>29</v>
      </c>
      <c r="P4185" s="80" t="s">
        <v>191</v>
      </c>
      <c r="Q4185" s="80" t="s">
        <v>137</v>
      </c>
      <c r="S4185" t="str">
        <f t="shared" si="57"/>
        <v>42160ONLINE BUSINESS SUITE INVOICING SERVICES</v>
      </c>
    </row>
    <row r="4186" spans="1:19" hidden="1">
      <c r="A4186" s="12">
        <v>42160</v>
      </c>
      <c r="B4186" t="s">
        <v>77</v>
      </c>
      <c r="C4186" s="1">
        <v>-10</v>
      </c>
      <c r="D4186" s="1">
        <v>731.67</v>
      </c>
      <c r="E4186" s="42">
        <v>10</v>
      </c>
      <c r="F4186" s="77" t="s">
        <v>30</v>
      </c>
      <c r="G4186" s="77" t="s">
        <v>137</v>
      </c>
      <c r="H4186" s="77" t="s">
        <v>189</v>
      </c>
      <c r="I4186" s="13">
        <v>6</v>
      </c>
      <c r="J4186" s="14">
        <v>2015</v>
      </c>
      <c r="K4186" s="78" t="s">
        <v>78</v>
      </c>
      <c r="L4186" s="79" t="s">
        <v>79</v>
      </c>
      <c r="M4186" s="79" t="s">
        <v>80</v>
      </c>
      <c r="N4186" s="15" t="s">
        <v>28</v>
      </c>
      <c r="O4186" s="15" t="s">
        <v>29</v>
      </c>
      <c r="P4186" s="80" t="s">
        <v>191</v>
      </c>
      <c r="Q4186" s="80" t="s">
        <v>137</v>
      </c>
      <c r="S4186" t="str">
        <f t="shared" si="57"/>
        <v>42160ONLINE BUSINESS SUITE DIRECT PMT SERVICES</v>
      </c>
    </row>
    <row r="4187" spans="1:19" hidden="1">
      <c r="A4187" s="12">
        <v>42163</v>
      </c>
      <c r="B4187" t="s">
        <v>1033</v>
      </c>
      <c r="C4187" s="1">
        <v>150</v>
      </c>
      <c r="D4187" s="1">
        <v>881.67</v>
      </c>
      <c r="E4187" s="42">
        <v>-150</v>
      </c>
      <c r="F4187" s="77" t="s">
        <v>18</v>
      </c>
      <c r="G4187" s="77" t="s">
        <v>137</v>
      </c>
      <c r="H4187" s="77" t="s">
        <v>189</v>
      </c>
      <c r="I4187" s="13">
        <v>6</v>
      </c>
      <c r="J4187" s="14">
        <v>2015</v>
      </c>
      <c r="K4187" s="78" t="s">
        <v>195</v>
      </c>
      <c r="L4187" s="79" t="s">
        <v>22</v>
      </c>
      <c r="M4187" s="79" t="s">
        <v>23</v>
      </c>
      <c r="N4187" s="15" t="s">
        <v>189</v>
      </c>
      <c r="O4187" s="15" t="s">
        <v>24</v>
      </c>
      <c r="P4187" s="80" t="s">
        <v>196</v>
      </c>
      <c r="Q4187" s="80" t="s">
        <v>137</v>
      </c>
      <c r="S4187" t="str">
        <f t="shared" si="57"/>
        <v>42163PAYPAL DES:TRANSFER ID:55M228UHVJWE8 INDN:DEAN TYLER LLC CO ID:PAYPALSD11 PPD</v>
      </c>
    </row>
    <row r="4188" spans="1:19" hidden="1">
      <c r="A4188" s="12">
        <v>42165</v>
      </c>
      <c r="B4188" t="s">
        <v>1034</v>
      </c>
      <c r="C4188" s="1">
        <v>200</v>
      </c>
      <c r="D4188" s="1">
        <v>1081.67</v>
      </c>
      <c r="E4188" s="42">
        <v>-200</v>
      </c>
      <c r="F4188" s="77" t="s">
        <v>18</v>
      </c>
      <c r="G4188" s="77" t="s">
        <v>137</v>
      </c>
      <c r="H4188" s="77" t="s">
        <v>189</v>
      </c>
      <c r="I4188" s="13">
        <v>6</v>
      </c>
      <c r="J4188" s="14">
        <v>2015</v>
      </c>
      <c r="K4188" s="78" t="s">
        <v>195</v>
      </c>
      <c r="L4188" s="79" t="s">
        <v>22</v>
      </c>
      <c r="M4188" s="79" t="s">
        <v>23</v>
      </c>
      <c r="N4188" s="15" t="s">
        <v>189</v>
      </c>
      <c r="O4188" s="15" t="s">
        <v>24</v>
      </c>
      <c r="P4188" s="80" t="s">
        <v>196</v>
      </c>
      <c r="Q4188" s="80" t="s">
        <v>137</v>
      </c>
      <c r="S4188" t="str">
        <f t="shared" si="57"/>
        <v>42165PAYPAL DES:TRANSFER ID:55M228UNQVT5G INDN:DEAN TYLER LLC CO ID:PAYPALSD11 PPD</v>
      </c>
    </row>
    <row r="4189" spans="1:19" hidden="1">
      <c r="A4189" s="12">
        <v>42172</v>
      </c>
      <c r="B4189" t="s">
        <v>1072</v>
      </c>
      <c r="C4189" s="1">
        <v>-396.62</v>
      </c>
      <c r="D4189" s="1">
        <v>685.05</v>
      </c>
      <c r="E4189" s="42">
        <v>396.62</v>
      </c>
      <c r="F4189" s="77" t="s">
        <v>30</v>
      </c>
      <c r="G4189" s="77" t="s">
        <v>137</v>
      </c>
      <c r="H4189" s="77" t="s">
        <v>189</v>
      </c>
      <c r="I4189" s="13">
        <v>6</v>
      </c>
      <c r="J4189" s="14">
        <v>2015</v>
      </c>
      <c r="K4189" s="78" t="s">
        <v>197</v>
      </c>
      <c r="L4189" s="79" t="s">
        <v>201</v>
      </c>
      <c r="M4189" s="79" t="s">
        <v>281</v>
      </c>
      <c r="N4189" s="15" t="s">
        <v>28</v>
      </c>
      <c r="O4189" s="15" t="s">
        <v>29</v>
      </c>
      <c r="P4189" s="80" t="s">
        <v>191</v>
      </c>
      <c r="Q4189" s="80" t="s">
        <v>137</v>
      </c>
      <c r="S4189" t="str">
        <f t="shared" si="57"/>
        <v>42172TRANSFER DEAN &amp; TYLER, LLC:Maryna Mieshkova Confirmation# 0154124375</v>
      </c>
    </row>
    <row r="4190" spans="1:19" hidden="1">
      <c r="A4190" s="12">
        <v>42173</v>
      </c>
      <c r="B4190" t="s">
        <v>1073</v>
      </c>
      <c r="C4190" s="1">
        <v>700</v>
      </c>
      <c r="D4190" s="1">
        <v>1385.05</v>
      </c>
      <c r="E4190" s="42">
        <v>-700</v>
      </c>
      <c r="F4190" s="77" t="s">
        <v>18</v>
      </c>
      <c r="G4190" s="77" t="s">
        <v>137</v>
      </c>
      <c r="H4190" s="77" t="s">
        <v>189</v>
      </c>
      <c r="I4190" s="13">
        <v>6</v>
      </c>
      <c r="J4190" s="14">
        <v>2015</v>
      </c>
      <c r="K4190" s="78" t="s">
        <v>195</v>
      </c>
      <c r="L4190" s="79" t="s">
        <v>22</v>
      </c>
      <c r="M4190" s="79" t="s">
        <v>23</v>
      </c>
      <c r="N4190" s="15" t="s">
        <v>189</v>
      </c>
      <c r="O4190" s="15" t="s">
        <v>24</v>
      </c>
      <c r="P4190" s="80" t="s">
        <v>196</v>
      </c>
      <c r="Q4190" s="80" t="s">
        <v>137</v>
      </c>
      <c r="S4190" t="str">
        <f t="shared" si="57"/>
        <v>42173PAYPAL DES:TRANSFER ID:55M228V87PYW4 INDN:DEAN TYLER LLC CO ID:PAYPALSD11 PPD</v>
      </c>
    </row>
    <row r="4191" spans="1:19">
      <c r="A4191" s="12">
        <v>42177</v>
      </c>
      <c r="B4191" t="s">
        <v>1074</v>
      </c>
      <c r="C4191" s="1">
        <v>276.10000000000002</v>
      </c>
      <c r="D4191" s="1">
        <v>1661.15</v>
      </c>
      <c r="E4191" s="42">
        <v>-276.10000000000002</v>
      </c>
      <c r="F4191" s="77" t="s">
        <v>18</v>
      </c>
      <c r="G4191" s="77" t="s">
        <v>137</v>
      </c>
      <c r="H4191" s="77" t="s">
        <v>189</v>
      </c>
      <c r="I4191" s="13">
        <v>6</v>
      </c>
      <c r="J4191" s="14">
        <v>2015</v>
      </c>
      <c r="K4191" s="78" t="s">
        <v>146</v>
      </c>
      <c r="L4191" s="79" t="s">
        <v>3628</v>
      </c>
      <c r="M4191" s="79" t="s">
        <v>80</v>
      </c>
      <c r="N4191" s="15" t="s">
        <v>28</v>
      </c>
      <c r="O4191" s="15" t="s">
        <v>29</v>
      </c>
      <c r="P4191" s="80" t="s">
        <v>192</v>
      </c>
      <c r="Q4191" s="80" t="s">
        <v>137</v>
      </c>
      <c r="S4191" t="str">
        <f t="shared" si="57"/>
        <v>42177BKOFAMERICA MOBILE 06/22 3361534647 DEPOSIT *MOBILE VA</v>
      </c>
    </row>
    <row r="4192" spans="1:19" hidden="1">
      <c r="A4192" s="12">
        <v>42177</v>
      </c>
      <c r="B4192" t="s">
        <v>1075</v>
      </c>
      <c r="C4192" s="1">
        <v>14.7</v>
      </c>
      <c r="D4192" s="1">
        <v>1675.85</v>
      </c>
      <c r="E4192" s="42">
        <v>-14.7</v>
      </c>
      <c r="F4192" s="77" t="s">
        <v>18</v>
      </c>
      <c r="G4192" s="77" t="s">
        <v>137</v>
      </c>
      <c r="H4192" s="77" t="s">
        <v>189</v>
      </c>
      <c r="I4192" s="13">
        <v>6</v>
      </c>
      <c r="J4192" s="14">
        <v>2015</v>
      </c>
      <c r="K4192" s="78" t="s">
        <v>104</v>
      </c>
      <c r="L4192" s="79" t="s">
        <v>1260</v>
      </c>
      <c r="M4192" s="79" t="s">
        <v>294</v>
      </c>
      <c r="N4192" s="15" t="s">
        <v>28</v>
      </c>
      <c r="O4192" s="15" t="s">
        <v>29</v>
      </c>
      <c r="P4192" s="80" t="s">
        <v>192</v>
      </c>
      <c r="Q4192" s="80" t="s">
        <v>137</v>
      </c>
      <c r="S4192" t="str">
        <f t="shared" si="57"/>
        <v>42177BKOFAMERICA MOBILE 06/22 3361533854 DEPOSIT *MOBILE VA</v>
      </c>
    </row>
    <row r="4193" spans="1:19" hidden="1">
      <c r="A4193" s="12">
        <v>42178</v>
      </c>
      <c r="B4193" t="s">
        <v>1076</v>
      </c>
      <c r="C4193" s="1">
        <v>-1300</v>
      </c>
      <c r="D4193" s="1">
        <v>375.85</v>
      </c>
      <c r="E4193" s="42">
        <v>1300</v>
      </c>
      <c r="F4193" s="77" t="s">
        <v>30</v>
      </c>
      <c r="G4193" s="77" t="s">
        <v>137</v>
      </c>
      <c r="H4193" s="77" t="s">
        <v>189</v>
      </c>
      <c r="I4193" s="13">
        <v>6</v>
      </c>
      <c r="J4193" s="14">
        <v>2015</v>
      </c>
      <c r="K4193" s="78" t="s">
        <v>209</v>
      </c>
      <c r="L4193" s="79" t="s">
        <v>52</v>
      </c>
      <c r="M4193" s="79" t="s">
        <v>23</v>
      </c>
      <c r="N4193" s="15" t="s">
        <v>189</v>
      </c>
      <c r="O4193" s="15" t="s">
        <v>24</v>
      </c>
      <c r="P4193" s="80" t="s">
        <v>210</v>
      </c>
      <c r="Q4193" s="80" t="s">
        <v>137</v>
      </c>
      <c r="S4193" t="str">
        <f t="shared" si="57"/>
        <v>42178Online Banking payment to CRD 3836 Confirmation# 0507374089</v>
      </c>
    </row>
    <row r="4194" spans="1:19" hidden="1">
      <c r="A4194" s="12">
        <v>42178</v>
      </c>
      <c r="B4194" t="s">
        <v>1077</v>
      </c>
      <c r="C4194" s="1">
        <v>-70</v>
      </c>
      <c r="D4194" s="1">
        <v>305.85000000000002</v>
      </c>
      <c r="E4194" s="42">
        <v>70</v>
      </c>
      <c r="F4194" s="77" t="s">
        <v>30</v>
      </c>
      <c r="G4194" s="77" t="s">
        <v>137</v>
      </c>
      <c r="H4194" s="77" t="s">
        <v>189</v>
      </c>
      <c r="I4194" s="13">
        <v>6</v>
      </c>
      <c r="J4194" s="14">
        <v>2015</v>
      </c>
      <c r="K4194" s="78" t="s">
        <v>197</v>
      </c>
      <c r="L4194" s="79" t="s">
        <v>201</v>
      </c>
      <c r="M4194" s="79" t="s">
        <v>281</v>
      </c>
      <c r="N4194" s="15" t="s">
        <v>28</v>
      </c>
      <c r="O4194" s="15" t="s">
        <v>29</v>
      </c>
      <c r="P4194" s="80" t="s">
        <v>191</v>
      </c>
      <c r="Q4194" s="80" t="s">
        <v>137</v>
      </c>
      <c r="S4194" t="str">
        <f t="shared" ref="S4194:S4225" si="58">A4194&amp;B4194</f>
        <v>42178TRANSFER DEAN &amp; TYLER, LLC:Maryna Mieshkova Confirmation# 1409522982</v>
      </c>
    </row>
    <row r="4195" spans="1:19" hidden="1">
      <c r="A4195" s="12">
        <v>42180</v>
      </c>
      <c r="B4195" t="s">
        <v>1120</v>
      </c>
      <c r="C4195" s="1">
        <v>500</v>
      </c>
      <c r="D4195" s="1">
        <v>805.85</v>
      </c>
      <c r="E4195" s="42">
        <v>-500</v>
      </c>
      <c r="F4195" s="77" t="s">
        <v>18</v>
      </c>
      <c r="G4195" s="77" t="s">
        <v>137</v>
      </c>
      <c r="H4195" s="77" t="s">
        <v>189</v>
      </c>
      <c r="I4195" s="13">
        <v>6</v>
      </c>
      <c r="J4195" s="14">
        <v>2015</v>
      </c>
      <c r="K4195" s="78" t="s">
        <v>195</v>
      </c>
      <c r="L4195" s="79" t="s">
        <v>22</v>
      </c>
      <c r="M4195" s="79" t="s">
        <v>23</v>
      </c>
      <c r="N4195" s="15" t="s">
        <v>189</v>
      </c>
      <c r="O4195" s="15" t="s">
        <v>24</v>
      </c>
      <c r="P4195" s="80" t="s">
        <v>196</v>
      </c>
      <c r="Q4195" s="80" t="s">
        <v>137</v>
      </c>
      <c r="S4195" t="str">
        <f t="shared" si="58"/>
        <v>42180PAYPAL DES:TRANSFER ID:55M228VNB336G INDN:DEAN TYLER LLC CO ID:PAYPALSD11 PPD</v>
      </c>
    </row>
    <row r="4196" spans="1:19" hidden="1">
      <c r="A4196" s="12">
        <v>42180</v>
      </c>
      <c r="B4196" t="s">
        <v>1116</v>
      </c>
      <c r="C4196" s="1">
        <v>-500</v>
      </c>
      <c r="D4196" s="1">
        <v>305.85000000000002</v>
      </c>
      <c r="E4196" s="42">
        <v>500</v>
      </c>
      <c r="F4196" s="77" t="s">
        <v>30</v>
      </c>
      <c r="G4196" s="77" t="s">
        <v>137</v>
      </c>
      <c r="H4196" s="77" t="s">
        <v>189</v>
      </c>
      <c r="I4196" s="13">
        <v>6</v>
      </c>
      <c r="J4196" s="14">
        <v>2015</v>
      </c>
      <c r="K4196" s="78" t="s">
        <v>207</v>
      </c>
      <c r="L4196" s="79" t="s">
        <v>82</v>
      </c>
      <c r="M4196" s="79" t="s">
        <v>23</v>
      </c>
      <c r="N4196" s="15" t="s">
        <v>189</v>
      </c>
      <c r="O4196" s="15" t="s">
        <v>24</v>
      </c>
      <c r="P4196" s="80" t="s">
        <v>214</v>
      </c>
      <c r="Q4196" s="80" t="s">
        <v>137</v>
      </c>
      <c r="S4196" t="str">
        <f t="shared" si="58"/>
        <v>42180AMERICAN EXPRESS DES:ACH Pmt ID:W7108 INDN:KRISTINA KOGER CO ID:1133133497 WEB</v>
      </c>
    </row>
    <row r="4197" spans="1:19" hidden="1">
      <c r="A4197" s="12">
        <v>42185</v>
      </c>
      <c r="B4197" t="s">
        <v>1117</v>
      </c>
      <c r="C4197" s="1">
        <v>-87.39</v>
      </c>
      <c r="D4197" s="1">
        <v>218.46</v>
      </c>
      <c r="E4197" s="42">
        <v>87.39</v>
      </c>
      <c r="F4197" s="77" t="s">
        <v>30</v>
      </c>
      <c r="G4197" s="77" t="s">
        <v>137</v>
      </c>
      <c r="H4197" s="77" t="s">
        <v>189</v>
      </c>
      <c r="I4197" s="13">
        <v>6</v>
      </c>
      <c r="J4197" s="14">
        <v>2015</v>
      </c>
      <c r="K4197" s="78" t="s">
        <v>56</v>
      </c>
      <c r="L4197" s="79" t="s">
        <v>57</v>
      </c>
      <c r="M4197" s="79" t="s">
        <v>302</v>
      </c>
      <c r="N4197" s="15" t="s">
        <v>189</v>
      </c>
      <c r="O4197" s="15" t="s">
        <v>24</v>
      </c>
      <c r="P4197" s="80" t="s">
        <v>196</v>
      </c>
      <c r="Q4197" s="80" t="s">
        <v>137</v>
      </c>
      <c r="S4197" t="str">
        <f t="shared" si="58"/>
        <v>42185PAYPAL DES:ECHECK ID:J2222253WVWTQ INDN:DEAN TYLER LLC CO ID:PAYPALEC88 WEB</v>
      </c>
    </row>
    <row r="4198" spans="1:19" hidden="1">
      <c r="A4198" s="12">
        <v>42186</v>
      </c>
      <c r="B4198" t="s">
        <v>1118</v>
      </c>
      <c r="C4198" s="1">
        <v>550</v>
      </c>
      <c r="D4198" s="1">
        <v>768.46</v>
      </c>
      <c r="E4198" s="42">
        <v>-550</v>
      </c>
      <c r="F4198" s="77" t="s">
        <v>18</v>
      </c>
      <c r="G4198" s="77" t="s">
        <v>137</v>
      </c>
      <c r="H4198" s="77" t="s">
        <v>189</v>
      </c>
      <c r="I4198" s="13">
        <v>7</v>
      </c>
      <c r="J4198" s="14">
        <v>2015</v>
      </c>
      <c r="K4198" s="78" t="s">
        <v>195</v>
      </c>
      <c r="L4198" s="79" t="s">
        <v>22</v>
      </c>
      <c r="M4198" s="79" t="s">
        <v>23</v>
      </c>
      <c r="N4198" s="15" t="s">
        <v>189</v>
      </c>
      <c r="O4198" s="15" t="s">
        <v>24</v>
      </c>
      <c r="P4198" s="80" t="s">
        <v>196</v>
      </c>
      <c r="Q4198" s="80" t="s">
        <v>137</v>
      </c>
      <c r="S4198" t="str">
        <f t="shared" si="58"/>
        <v>42186PAYPAL DES:TRANSFER ID:55M228W28SXR6 INDN:DEAN TYLER LLC CO ID:PAYPALSD11 PPD</v>
      </c>
    </row>
    <row r="4199" spans="1:19" hidden="1">
      <c r="A4199" s="12">
        <v>42186</v>
      </c>
      <c r="B4199" t="s">
        <v>217</v>
      </c>
      <c r="C4199" s="1">
        <v>-29.95</v>
      </c>
      <c r="D4199" s="1">
        <v>738.51</v>
      </c>
      <c r="E4199" s="42">
        <v>29.95</v>
      </c>
      <c r="F4199" s="77" t="s">
        <v>30</v>
      </c>
      <c r="G4199" s="77" t="s">
        <v>137</v>
      </c>
      <c r="H4199" s="77" t="s">
        <v>189</v>
      </c>
      <c r="I4199" s="13">
        <v>7</v>
      </c>
      <c r="J4199" s="14">
        <v>2015</v>
      </c>
      <c r="K4199" s="78" t="s">
        <v>53</v>
      </c>
      <c r="L4199" s="79" t="s">
        <v>52</v>
      </c>
      <c r="M4199" s="79" t="s">
        <v>23</v>
      </c>
      <c r="N4199" s="15" t="s">
        <v>28</v>
      </c>
      <c r="O4199" s="15" t="s">
        <v>29</v>
      </c>
      <c r="P4199" s="80" t="s">
        <v>191</v>
      </c>
      <c r="Q4199" s="80" t="s">
        <v>137</v>
      </c>
      <c r="S4199" t="str">
        <f t="shared" si="58"/>
        <v>42186Monthly Fee for Business Advantage</v>
      </c>
    </row>
    <row r="4200" spans="1:19" hidden="1">
      <c r="A4200" s="12">
        <v>42187</v>
      </c>
      <c r="B4200" t="s">
        <v>2410</v>
      </c>
      <c r="C4200" s="1">
        <v>-30</v>
      </c>
      <c r="D4200" s="1">
        <v>708.51</v>
      </c>
      <c r="E4200" s="42">
        <v>30</v>
      </c>
      <c r="F4200" s="77" t="s">
        <v>30</v>
      </c>
      <c r="G4200" s="77" t="s">
        <v>137</v>
      </c>
      <c r="H4200" s="77" t="s">
        <v>189</v>
      </c>
      <c r="I4200" s="13">
        <v>7</v>
      </c>
      <c r="J4200" s="14">
        <v>2015</v>
      </c>
      <c r="K4200" s="78" t="s">
        <v>43</v>
      </c>
      <c r="L4200" s="79" t="s">
        <v>44</v>
      </c>
      <c r="M4200" s="79" t="s">
        <v>23</v>
      </c>
      <c r="N4200" s="15" t="s">
        <v>28</v>
      </c>
      <c r="O4200" s="15" t="s">
        <v>29</v>
      </c>
      <c r="P4200" s="80" t="s">
        <v>191</v>
      </c>
      <c r="Q4200" s="80" t="s">
        <v>137</v>
      </c>
      <c r="S4200" t="str">
        <f t="shared" si="58"/>
        <v>42187AUTHNET GATEWAY DES:BILLING ID:39204897 INDN:DEAN &amp; TYLER, LLC CO ID:1870568569 CCD</v>
      </c>
    </row>
    <row r="4201" spans="1:19" hidden="1">
      <c r="A4201" s="12">
        <v>42188</v>
      </c>
      <c r="B4201" t="s">
        <v>212</v>
      </c>
      <c r="C4201" s="1">
        <v>-9.9499999999999993</v>
      </c>
      <c r="D4201" s="1">
        <v>698.56</v>
      </c>
      <c r="E4201" s="42">
        <v>9.9499999999999993</v>
      </c>
      <c r="F4201" s="77" t="s">
        <v>30</v>
      </c>
      <c r="G4201" s="77" t="s">
        <v>137</v>
      </c>
      <c r="H4201" s="77" t="s">
        <v>189</v>
      </c>
      <c r="I4201" s="13">
        <v>7</v>
      </c>
      <c r="J4201" s="14">
        <v>2015</v>
      </c>
      <c r="K4201" s="78" t="s">
        <v>43</v>
      </c>
      <c r="L4201" s="79" t="s">
        <v>44</v>
      </c>
      <c r="M4201" s="79" t="s">
        <v>23</v>
      </c>
      <c r="N4201" s="15" t="s">
        <v>28</v>
      </c>
      <c r="O4201" s="15" t="s">
        <v>29</v>
      </c>
      <c r="P4201" s="80" t="s">
        <v>191</v>
      </c>
      <c r="Q4201" s="80" t="s">
        <v>137</v>
      </c>
      <c r="S4201" t="str">
        <f t="shared" si="58"/>
        <v>42188BANK OF AMERICA DES:FEE ID:313213339887 INDN:DEAN &amp; TYLER LLC CO ID:0941687665 CCD</v>
      </c>
    </row>
    <row r="4202" spans="1:19" hidden="1">
      <c r="A4202" s="12">
        <v>42191</v>
      </c>
      <c r="B4202" t="s">
        <v>2411</v>
      </c>
      <c r="C4202" s="1">
        <v>698</v>
      </c>
      <c r="D4202" s="1">
        <v>1396.56</v>
      </c>
      <c r="E4202" s="42">
        <v>-698</v>
      </c>
      <c r="F4202" s="77" t="s">
        <v>18</v>
      </c>
      <c r="G4202" s="77" t="s">
        <v>137</v>
      </c>
      <c r="H4202" s="77" t="s">
        <v>189</v>
      </c>
      <c r="I4202" s="13">
        <v>7</v>
      </c>
      <c r="J4202" s="14">
        <v>2015</v>
      </c>
      <c r="K4202" s="78" t="s">
        <v>195</v>
      </c>
      <c r="L4202" s="79" t="s">
        <v>22</v>
      </c>
      <c r="M4202" s="79" t="s">
        <v>23</v>
      </c>
      <c r="N4202" s="15" t="s">
        <v>189</v>
      </c>
      <c r="O4202" s="15" t="s">
        <v>24</v>
      </c>
      <c r="P4202" s="80" t="s">
        <v>196</v>
      </c>
      <c r="Q4202" s="80" t="s">
        <v>137</v>
      </c>
      <c r="S4202" t="str">
        <f t="shared" si="58"/>
        <v>42191PAYPAL DES:TRANSFER ID:55M228WBTQGFW INDN:DEAN TYLER LLC CO ID:PAYPALSD11 PPD</v>
      </c>
    </row>
    <row r="4203" spans="1:19" hidden="1">
      <c r="A4203" s="12">
        <v>42191</v>
      </c>
      <c r="B4203" t="s">
        <v>2412</v>
      </c>
      <c r="C4203" s="1">
        <v>-1282.8800000000001</v>
      </c>
      <c r="D4203" s="1">
        <v>113.68</v>
      </c>
      <c r="E4203" s="42">
        <v>1282.8800000000001</v>
      </c>
      <c r="F4203" s="77" t="s">
        <v>30</v>
      </c>
      <c r="G4203" s="77" t="s">
        <v>137</v>
      </c>
      <c r="H4203" s="77" t="s">
        <v>189</v>
      </c>
      <c r="I4203" s="13">
        <v>7</v>
      </c>
      <c r="J4203" s="14">
        <v>2015</v>
      </c>
      <c r="K4203" s="78" t="s">
        <v>175</v>
      </c>
      <c r="L4203" s="79" t="s">
        <v>117</v>
      </c>
      <c r="M4203" s="79" t="s">
        <v>296</v>
      </c>
      <c r="N4203" s="15" t="s">
        <v>28</v>
      </c>
      <c r="O4203" s="15" t="s">
        <v>29</v>
      </c>
      <c r="P4203" s="80" t="s">
        <v>191</v>
      </c>
      <c r="Q4203" s="80" t="s">
        <v>137</v>
      </c>
      <c r="S4203" t="str">
        <f t="shared" si="58"/>
        <v>42191TRANSFER DEAN &amp; TYLER, LLC:Proteus Consulting Confirmation# 1420892358</v>
      </c>
    </row>
    <row r="4204" spans="1:19" hidden="1">
      <c r="A4204" s="12">
        <v>42192</v>
      </c>
      <c r="B4204" t="s">
        <v>247</v>
      </c>
      <c r="C4204" s="1">
        <v>-10</v>
      </c>
      <c r="D4204" s="1">
        <v>103.68</v>
      </c>
      <c r="E4204" s="42">
        <v>10</v>
      </c>
      <c r="F4204" s="77" t="s">
        <v>30</v>
      </c>
      <c r="G4204" s="77" t="s">
        <v>137</v>
      </c>
      <c r="H4204" s="77" t="s">
        <v>189</v>
      </c>
      <c r="I4204" s="13">
        <v>7</v>
      </c>
      <c r="J4204" s="14">
        <v>2015</v>
      </c>
      <c r="K4204" s="78" t="s">
        <v>78</v>
      </c>
      <c r="L4204" s="79" t="s">
        <v>79</v>
      </c>
      <c r="M4204" s="79" t="s">
        <v>80</v>
      </c>
      <c r="N4204" s="15" t="s">
        <v>28</v>
      </c>
      <c r="O4204" s="15" t="s">
        <v>29</v>
      </c>
      <c r="P4204" s="80" t="s">
        <v>191</v>
      </c>
      <c r="Q4204" s="80" t="s">
        <v>137</v>
      </c>
      <c r="S4204" t="str">
        <f t="shared" si="58"/>
        <v>42192ONLINE BUSINESS SUITE INVOICING SERVICES</v>
      </c>
    </row>
    <row r="4205" spans="1:19" hidden="1">
      <c r="A4205" s="12">
        <v>42192</v>
      </c>
      <c r="B4205" t="s">
        <v>77</v>
      </c>
      <c r="C4205" s="1">
        <v>-10</v>
      </c>
      <c r="D4205" s="1">
        <v>93.68</v>
      </c>
      <c r="E4205" s="42">
        <v>10</v>
      </c>
      <c r="F4205" s="77" t="s">
        <v>30</v>
      </c>
      <c r="G4205" s="77" t="s">
        <v>137</v>
      </c>
      <c r="H4205" s="77" t="s">
        <v>189</v>
      </c>
      <c r="I4205" s="13">
        <v>7</v>
      </c>
      <c r="J4205" s="14">
        <v>2015</v>
      </c>
      <c r="K4205" s="78" t="s">
        <v>78</v>
      </c>
      <c r="L4205" s="79" t="s">
        <v>79</v>
      </c>
      <c r="M4205" s="79" t="s">
        <v>80</v>
      </c>
      <c r="N4205" s="15" t="s">
        <v>28</v>
      </c>
      <c r="O4205" s="15" t="s">
        <v>29</v>
      </c>
      <c r="P4205" s="80" t="s">
        <v>191</v>
      </c>
      <c r="Q4205" s="80" t="s">
        <v>137</v>
      </c>
      <c r="S4205" t="str">
        <f t="shared" si="58"/>
        <v>42192ONLINE BUSINESS SUITE DIRECT PMT SERVICES</v>
      </c>
    </row>
    <row r="4206" spans="1:19" hidden="1">
      <c r="A4206" s="12">
        <v>42192</v>
      </c>
      <c r="B4206" t="s">
        <v>2413</v>
      </c>
      <c r="C4206" s="1">
        <v>-3</v>
      </c>
      <c r="D4206" s="1">
        <v>90.68</v>
      </c>
      <c r="E4206" s="42">
        <v>3</v>
      </c>
      <c r="F4206" s="77" t="s">
        <v>30</v>
      </c>
      <c r="G4206" s="77" t="s">
        <v>137</v>
      </c>
      <c r="H4206" s="77" t="s">
        <v>189</v>
      </c>
      <c r="I4206" s="13">
        <v>7</v>
      </c>
      <c r="J4206" s="14">
        <v>2015</v>
      </c>
      <c r="K4206" s="78" t="s">
        <v>53</v>
      </c>
      <c r="L4206" s="79" t="s">
        <v>52</v>
      </c>
      <c r="M4206" s="79" t="s">
        <v>23</v>
      </c>
      <c r="N4206" s="15" t="s">
        <v>28</v>
      </c>
      <c r="O4206" s="15" t="s">
        <v>29</v>
      </c>
      <c r="P4206" s="80" t="s">
        <v>191</v>
      </c>
      <c r="Q4206" s="80" t="s">
        <v>137</v>
      </c>
      <c r="S4206" t="str">
        <f t="shared" si="58"/>
        <v>42192External transfer fee - 3 Day - 07/06/2015 Confirmation: 149861082</v>
      </c>
    </row>
    <row r="4207" spans="1:19" hidden="1">
      <c r="A4207" s="12">
        <v>42200</v>
      </c>
      <c r="B4207" t="s">
        <v>2414</v>
      </c>
      <c r="C4207" s="1">
        <v>2100</v>
      </c>
      <c r="D4207" s="1">
        <v>2190.6799999999998</v>
      </c>
      <c r="E4207" s="42">
        <v>-2100</v>
      </c>
      <c r="F4207" s="77" t="s">
        <v>18</v>
      </c>
      <c r="G4207" s="77" t="s">
        <v>137</v>
      </c>
      <c r="H4207" s="77" t="s">
        <v>189</v>
      </c>
      <c r="I4207" s="13">
        <v>7</v>
      </c>
      <c r="J4207" s="14">
        <v>2015</v>
      </c>
      <c r="K4207" s="78" t="s">
        <v>100</v>
      </c>
      <c r="L4207" s="79" t="s">
        <v>101</v>
      </c>
      <c r="M4207" s="79" t="s">
        <v>23</v>
      </c>
      <c r="N4207" s="15" t="s">
        <v>28</v>
      </c>
      <c r="O4207" s="15" t="s">
        <v>24</v>
      </c>
      <c r="P4207" s="80" t="s">
        <v>2408</v>
      </c>
      <c r="Q4207" s="80" t="s">
        <v>137</v>
      </c>
      <c r="S4207" t="str">
        <f t="shared" si="58"/>
        <v>42200MARC JACOBS INTE DES:5647850858 ID:5647850858 INDN:DEAN &amp; TYLER LLC CO ID:1133923957 CCD</v>
      </c>
    </row>
    <row r="4208" spans="1:19" hidden="1">
      <c r="A4208" s="12">
        <v>42200</v>
      </c>
      <c r="B4208" t="s">
        <v>2415</v>
      </c>
      <c r="C4208" s="1">
        <v>600</v>
      </c>
      <c r="D4208" s="1">
        <v>2790.68</v>
      </c>
      <c r="E4208" s="42">
        <v>-600</v>
      </c>
      <c r="F4208" s="77" t="s">
        <v>18</v>
      </c>
      <c r="G4208" s="77" t="s">
        <v>137</v>
      </c>
      <c r="H4208" s="77" t="s">
        <v>189</v>
      </c>
      <c r="I4208" s="13">
        <v>7</v>
      </c>
      <c r="J4208" s="14">
        <v>2015</v>
      </c>
      <c r="K4208" s="78" t="s">
        <v>195</v>
      </c>
      <c r="L4208" s="79" t="s">
        <v>22</v>
      </c>
      <c r="M4208" s="79" t="s">
        <v>23</v>
      </c>
      <c r="N4208" s="15" t="s">
        <v>189</v>
      </c>
      <c r="O4208" s="15" t="s">
        <v>24</v>
      </c>
      <c r="P4208" s="80" t="s">
        <v>196</v>
      </c>
      <c r="Q4208" s="80" t="s">
        <v>137</v>
      </c>
      <c r="S4208" t="str">
        <f t="shared" si="58"/>
        <v>42200PAYPAL DES:TRANSFER ID:55M228WY8ZC9C INDN:DEAN TYLER LLC CO ID:PAYPALSD11 PPD</v>
      </c>
    </row>
    <row r="4209" spans="1:19" hidden="1">
      <c r="A4209" s="12">
        <v>42202</v>
      </c>
      <c r="B4209" t="s">
        <v>2416</v>
      </c>
      <c r="C4209" s="1">
        <v>-1185.2</v>
      </c>
      <c r="D4209" s="1">
        <v>1605.48</v>
      </c>
      <c r="E4209" s="42">
        <v>1185.2</v>
      </c>
      <c r="F4209" s="77" t="s">
        <v>30</v>
      </c>
      <c r="G4209" s="77" t="s">
        <v>137</v>
      </c>
      <c r="H4209" s="77" t="s">
        <v>189</v>
      </c>
      <c r="I4209" s="13">
        <v>7</v>
      </c>
      <c r="J4209" s="14">
        <v>2015</v>
      </c>
      <c r="K4209" s="78" t="s">
        <v>175</v>
      </c>
      <c r="L4209" s="79" t="s">
        <v>117</v>
      </c>
      <c r="M4209" s="79" t="s">
        <v>296</v>
      </c>
      <c r="N4209" s="15" t="s">
        <v>28</v>
      </c>
      <c r="O4209" s="15" t="s">
        <v>29</v>
      </c>
      <c r="P4209" s="80" t="s">
        <v>191</v>
      </c>
      <c r="Q4209" s="80" t="s">
        <v>137</v>
      </c>
      <c r="S4209" t="str">
        <f t="shared" si="58"/>
        <v>42202Check 1020</v>
      </c>
    </row>
    <row r="4210" spans="1:19" hidden="1">
      <c r="A4210" s="12">
        <v>42207</v>
      </c>
      <c r="B4210" t="s">
        <v>2417</v>
      </c>
      <c r="C4210" s="1">
        <v>700</v>
      </c>
      <c r="D4210" s="1">
        <v>2305.48</v>
      </c>
      <c r="E4210" s="42">
        <v>-700</v>
      </c>
      <c r="F4210" s="77" t="s">
        <v>18</v>
      </c>
      <c r="G4210" s="77" t="s">
        <v>137</v>
      </c>
      <c r="H4210" s="77" t="s">
        <v>189</v>
      </c>
      <c r="I4210" s="13">
        <v>7</v>
      </c>
      <c r="J4210" s="14">
        <v>2015</v>
      </c>
      <c r="K4210" s="78" t="s">
        <v>195</v>
      </c>
      <c r="L4210" s="79" t="s">
        <v>22</v>
      </c>
      <c r="M4210" s="79" t="s">
        <v>23</v>
      </c>
      <c r="N4210" s="15" t="s">
        <v>189</v>
      </c>
      <c r="O4210" s="15" t="s">
        <v>24</v>
      </c>
      <c r="P4210" s="80" t="s">
        <v>196</v>
      </c>
      <c r="Q4210" s="80" t="s">
        <v>137</v>
      </c>
      <c r="S4210" t="str">
        <f t="shared" si="58"/>
        <v>42207PAYPAL DES:TRANSFER ID:55M228XFFYJAS INDN:DEAN TYLER LLC CO ID:PAYPALSD11 PPD</v>
      </c>
    </row>
    <row r="4211" spans="1:19" hidden="1">
      <c r="A4211" s="12">
        <v>42212</v>
      </c>
      <c r="B4211" t="s">
        <v>2418</v>
      </c>
      <c r="C4211" s="1">
        <v>200</v>
      </c>
      <c r="D4211" s="1">
        <v>2505.48</v>
      </c>
      <c r="E4211" s="42">
        <v>-200</v>
      </c>
      <c r="F4211" s="77" t="s">
        <v>18</v>
      </c>
      <c r="G4211" s="77" t="s">
        <v>137</v>
      </c>
      <c r="H4211" s="77" t="s">
        <v>189</v>
      </c>
      <c r="I4211" s="13">
        <v>7</v>
      </c>
      <c r="J4211" s="14">
        <v>2015</v>
      </c>
      <c r="K4211" s="78" t="s">
        <v>195</v>
      </c>
      <c r="L4211" s="79" t="s">
        <v>22</v>
      </c>
      <c r="M4211" s="79" t="s">
        <v>23</v>
      </c>
      <c r="N4211" s="15" t="s">
        <v>189</v>
      </c>
      <c r="O4211" s="15" t="s">
        <v>24</v>
      </c>
      <c r="P4211" s="80" t="s">
        <v>196</v>
      </c>
      <c r="Q4211" s="80" t="s">
        <v>137</v>
      </c>
      <c r="S4211" t="str">
        <f t="shared" si="58"/>
        <v>42212PAYPAL DES:TRANSFER ID:55M228XQU5PCL INDN:DEAN TYLER LLC CO ID:PAYPALSD11 PPD</v>
      </c>
    </row>
    <row r="4212" spans="1:19" hidden="1">
      <c r="A4212" s="12">
        <v>42213</v>
      </c>
      <c r="B4212" t="s">
        <v>2419</v>
      </c>
      <c r="C4212" s="1">
        <v>-800</v>
      </c>
      <c r="D4212" s="1">
        <v>1705.48</v>
      </c>
      <c r="E4212" s="42">
        <v>800</v>
      </c>
      <c r="F4212" s="77" t="s">
        <v>30</v>
      </c>
      <c r="G4212" s="77" t="s">
        <v>137</v>
      </c>
      <c r="H4212" s="77" t="s">
        <v>189</v>
      </c>
      <c r="I4212" s="13">
        <v>7</v>
      </c>
      <c r="J4212" s="14">
        <v>2015</v>
      </c>
      <c r="K4212" s="78" t="s">
        <v>209</v>
      </c>
      <c r="L4212" s="79" t="s">
        <v>52</v>
      </c>
      <c r="M4212" s="79" t="s">
        <v>23</v>
      </c>
      <c r="N4212" s="15" t="s">
        <v>189</v>
      </c>
      <c r="O4212" s="15" t="s">
        <v>24</v>
      </c>
      <c r="P4212" s="80" t="s">
        <v>210</v>
      </c>
      <c r="Q4212" s="80" t="s">
        <v>137</v>
      </c>
      <c r="S4212" t="str">
        <f t="shared" si="58"/>
        <v>42213Online Banking payment to CRD 3836 Confirmation# 3911925441</v>
      </c>
    </row>
    <row r="4213" spans="1:19" hidden="1">
      <c r="A4213" s="12">
        <v>42215</v>
      </c>
      <c r="B4213" t="s">
        <v>2420</v>
      </c>
      <c r="C4213" s="1">
        <v>-1600</v>
      </c>
      <c r="D4213" s="1">
        <v>105.48</v>
      </c>
      <c r="E4213" s="42">
        <v>1600</v>
      </c>
      <c r="F4213" s="77" t="s">
        <v>30</v>
      </c>
      <c r="G4213" s="77" t="s">
        <v>137</v>
      </c>
      <c r="H4213" s="77" t="s">
        <v>189</v>
      </c>
      <c r="I4213" s="13">
        <v>7</v>
      </c>
      <c r="J4213" s="14">
        <v>2015</v>
      </c>
      <c r="K4213" s="78" t="s">
        <v>207</v>
      </c>
      <c r="L4213" s="79" t="s">
        <v>82</v>
      </c>
      <c r="M4213" s="79" t="s">
        <v>23</v>
      </c>
      <c r="N4213" s="15" t="s">
        <v>189</v>
      </c>
      <c r="O4213" s="15" t="s">
        <v>24</v>
      </c>
      <c r="P4213" s="80" t="s">
        <v>214</v>
      </c>
      <c r="Q4213" s="80" t="s">
        <v>137</v>
      </c>
      <c r="S4213" t="str">
        <f t="shared" si="58"/>
        <v>42215AMERICAN EXPRESS DES:ACH Pmt ID:R7904MSP INDN:KRISTINA KOGER CO ID:1133133497 PPD</v>
      </c>
    </row>
    <row r="4214" spans="1:19" hidden="1">
      <c r="A4214" s="12">
        <v>42215</v>
      </c>
      <c r="B4214" t="s">
        <v>3727</v>
      </c>
      <c r="C4214" s="1">
        <v>0</v>
      </c>
      <c r="D4214" s="1">
        <v>0</v>
      </c>
      <c r="E4214" s="42">
        <v>0</v>
      </c>
      <c r="F4214" s="77" t="s">
        <v>30</v>
      </c>
      <c r="G4214" s="77" t="s">
        <v>137</v>
      </c>
      <c r="H4214" s="77" t="s">
        <v>189</v>
      </c>
      <c r="I4214" s="13">
        <v>7</v>
      </c>
      <c r="J4214" s="14">
        <v>2015</v>
      </c>
      <c r="K4214" s="78" t="s">
        <v>97</v>
      </c>
      <c r="L4214" s="79" t="s">
        <v>98</v>
      </c>
      <c r="M4214" s="79" t="s">
        <v>23</v>
      </c>
      <c r="N4214" s="15" t="s">
        <v>189</v>
      </c>
      <c r="O4214" s="15" t="s">
        <v>24</v>
      </c>
      <c r="P4214" s="80" t="s">
        <v>3728</v>
      </c>
      <c r="Q4214" s="80" t="s">
        <v>137</v>
      </c>
      <c r="S4214" t="str">
        <f t="shared" si="58"/>
        <v>42215Dave July placeholder</v>
      </c>
    </row>
    <row r="4215" spans="1:19" hidden="1">
      <c r="A4215" s="12">
        <v>42219</v>
      </c>
      <c r="B4215" t="s">
        <v>2421</v>
      </c>
      <c r="C4215" s="1">
        <v>700</v>
      </c>
      <c r="D4215" s="1">
        <v>805.48</v>
      </c>
      <c r="E4215" s="42">
        <v>-700</v>
      </c>
      <c r="F4215" s="77" t="s">
        <v>18</v>
      </c>
      <c r="G4215" s="77" t="s">
        <v>137</v>
      </c>
      <c r="H4215" s="77" t="s">
        <v>189</v>
      </c>
      <c r="I4215" s="13">
        <v>8</v>
      </c>
      <c r="J4215" s="14">
        <v>2015</v>
      </c>
      <c r="K4215" s="78" t="s">
        <v>195</v>
      </c>
      <c r="L4215" s="79" t="s">
        <v>22</v>
      </c>
      <c r="M4215" s="79" t="s">
        <v>23</v>
      </c>
      <c r="N4215" s="15" t="s">
        <v>189</v>
      </c>
      <c r="O4215" s="15" t="s">
        <v>24</v>
      </c>
      <c r="P4215" s="80" t="s">
        <v>196</v>
      </c>
      <c r="Q4215" s="80" t="s">
        <v>137</v>
      </c>
      <c r="S4215" t="str">
        <f t="shared" si="58"/>
        <v>42219PAYPAL DES:TRANSFER ID:55M228Y5DGBDY INDN:DEAN TYLER LLC CO ID:PAYPALSD11 PPD</v>
      </c>
    </row>
    <row r="4216" spans="1:19" hidden="1">
      <c r="A4216" s="12">
        <v>42219</v>
      </c>
      <c r="B4216" t="s">
        <v>212</v>
      </c>
      <c r="C4216" s="1">
        <v>-9.9499999999999993</v>
      </c>
      <c r="D4216" s="1">
        <v>795.53</v>
      </c>
      <c r="E4216" s="42">
        <v>9.9499999999999993</v>
      </c>
      <c r="F4216" s="77" t="s">
        <v>30</v>
      </c>
      <c r="G4216" s="77" t="s">
        <v>137</v>
      </c>
      <c r="H4216" s="77" t="s">
        <v>189</v>
      </c>
      <c r="I4216" s="13">
        <v>8</v>
      </c>
      <c r="J4216" s="14">
        <v>2015</v>
      </c>
      <c r="K4216" s="78" t="s">
        <v>43</v>
      </c>
      <c r="L4216" s="79" t="s">
        <v>44</v>
      </c>
      <c r="M4216" s="79" t="s">
        <v>23</v>
      </c>
      <c r="N4216" s="15" t="s">
        <v>28</v>
      </c>
      <c r="O4216" s="15" t="s">
        <v>29</v>
      </c>
      <c r="P4216" s="80" t="s">
        <v>191</v>
      </c>
      <c r="Q4216" s="80" t="s">
        <v>137</v>
      </c>
      <c r="S4216" t="str">
        <f t="shared" si="58"/>
        <v>42219BANK OF AMERICA DES:FEE ID:313213339887 INDN:DEAN &amp; TYLER LLC CO ID:0941687665 CCD</v>
      </c>
    </row>
    <row r="4217" spans="1:19" hidden="1">
      <c r="A4217" s="12">
        <v>42219</v>
      </c>
      <c r="B4217" t="s">
        <v>217</v>
      </c>
      <c r="C4217" s="1">
        <v>-29.95</v>
      </c>
      <c r="D4217" s="1">
        <v>765.58</v>
      </c>
      <c r="E4217" s="42">
        <v>29.95</v>
      </c>
      <c r="F4217" s="77" t="s">
        <v>30</v>
      </c>
      <c r="G4217" s="77" t="s">
        <v>137</v>
      </c>
      <c r="H4217" s="77" t="s">
        <v>189</v>
      </c>
      <c r="I4217" s="13">
        <v>8</v>
      </c>
      <c r="J4217" s="14">
        <v>2015</v>
      </c>
      <c r="K4217" s="78" t="s">
        <v>53</v>
      </c>
      <c r="L4217" s="79" t="s">
        <v>52</v>
      </c>
      <c r="M4217" s="79" t="s">
        <v>23</v>
      </c>
      <c r="N4217" s="15" t="s">
        <v>28</v>
      </c>
      <c r="O4217" s="15" t="s">
        <v>29</v>
      </c>
      <c r="P4217" s="80" t="s">
        <v>191</v>
      </c>
      <c r="Q4217" s="80" t="s">
        <v>137</v>
      </c>
      <c r="S4217" t="str">
        <f t="shared" si="58"/>
        <v>42219Monthly Fee for Business Advantage</v>
      </c>
    </row>
    <row r="4218" spans="1:19" hidden="1">
      <c r="A4218" s="12">
        <v>42220</v>
      </c>
      <c r="B4218" t="s">
        <v>2422</v>
      </c>
      <c r="C4218" s="1">
        <v>-196</v>
      </c>
      <c r="D4218" s="1">
        <v>569.58000000000004</v>
      </c>
      <c r="E4218" s="42">
        <v>196</v>
      </c>
      <c r="F4218" s="77" t="s">
        <v>30</v>
      </c>
      <c r="G4218" s="77" t="s">
        <v>137</v>
      </c>
      <c r="H4218" s="77" t="s">
        <v>189</v>
      </c>
      <c r="I4218" s="13">
        <v>8</v>
      </c>
      <c r="J4218" s="14">
        <v>2015</v>
      </c>
      <c r="K4218" s="78" t="s">
        <v>197</v>
      </c>
      <c r="L4218" s="79" t="s">
        <v>201</v>
      </c>
      <c r="M4218" s="79" t="s">
        <v>281</v>
      </c>
      <c r="N4218" s="15" t="s">
        <v>28</v>
      </c>
      <c r="O4218" s="15" t="s">
        <v>29</v>
      </c>
      <c r="P4218" s="80" t="s">
        <v>191</v>
      </c>
      <c r="Q4218" s="80" t="s">
        <v>137</v>
      </c>
      <c r="S4218" t="str">
        <f t="shared" si="58"/>
        <v>42220TRANSFER DEAN &amp; TYLER, LLC:Maryna Mieshkova Confirmation# 0571073167</v>
      </c>
    </row>
    <row r="4219" spans="1:19" hidden="1">
      <c r="A4219" s="12">
        <v>42220</v>
      </c>
      <c r="B4219" t="s">
        <v>2423</v>
      </c>
      <c r="C4219" s="1">
        <v>-30</v>
      </c>
      <c r="D4219" s="1">
        <v>539.58000000000004</v>
      </c>
      <c r="E4219" s="42">
        <v>30</v>
      </c>
      <c r="F4219" s="77" t="s">
        <v>30</v>
      </c>
      <c r="G4219" s="77" t="s">
        <v>137</v>
      </c>
      <c r="H4219" s="77" t="s">
        <v>189</v>
      </c>
      <c r="I4219" s="13">
        <v>8</v>
      </c>
      <c r="J4219" s="14">
        <v>2015</v>
      </c>
      <c r="K4219" s="78" t="s">
        <v>43</v>
      </c>
      <c r="L4219" s="79" t="s">
        <v>44</v>
      </c>
      <c r="M4219" s="79" t="s">
        <v>23</v>
      </c>
      <c r="N4219" s="15" t="s">
        <v>28</v>
      </c>
      <c r="O4219" s="15" t="s">
        <v>29</v>
      </c>
      <c r="P4219" s="80" t="s">
        <v>191</v>
      </c>
      <c r="Q4219" s="80" t="s">
        <v>137</v>
      </c>
      <c r="S4219" t="str">
        <f t="shared" si="58"/>
        <v>42220AUTHNET GATEWAY DES:BILLING ID:39438229 INDN:DEAN &amp; TYLER, LLC CO ID:1870568569 CCD</v>
      </c>
    </row>
    <row r="4220" spans="1:19" hidden="1">
      <c r="A4220" s="12">
        <v>42221</v>
      </c>
      <c r="B4220" t="s">
        <v>2424</v>
      </c>
      <c r="C4220" s="1">
        <v>250</v>
      </c>
      <c r="D4220" s="1">
        <v>789.58</v>
      </c>
      <c r="E4220" s="42">
        <v>-250</v>
      </c>
      <c r="F4220" s="77" t="s">
        <v>18</v>
      </c>
      <c r="G4220" s="77" t="s">
        <v>137</v>
      </c>
      <c r="H4220" s="77" t="s">
        <v>189</v>
      </c>
      <c r="I4220" s="13">
        <v>8</v>
      </c>
      <c r="J4220" s="14">
        <v>2015</v>
      </c>
      <c r="K4220" s="78" t="s">
        <v>195</v>
      </c>
      <c r="L4220" s="79" t="s">
        <v>22</v>
      </c>
      <c r="M4220" s="79" t="s">
        <v>23</v>
      </c>
      <c r="N4220" s="15" t="s">
        <v>189</v>
      </c>
      <c r="O4220" s="15" t="s">
        <v>24</v>
      </c>
      <c r="P4220" s="80" t="s">
        <v>196</v>
      </c>
      <c r="Q4220" s="80" t="s">
        <v>137</v>
      </c>
      <c r="S4220" t="str">
        <f t="shared" si="58"/>
        <v>42221PAYPAL DES:TRANSFER ID:55M228YD6Y544 INDN:DEAN TYLER LLC CO ID:PAYPALSD11 PPD</v>
      </c>
    </row>
    <row r="4221" spans="1:19" hidden="1">
      <c r="A4221" s="12">
        <v>42223</v>
      </c>
      <c r="B4221" t="s">
        <v>247</v>
      </c>
      <c r="C4221" s="1">
        <v>-10</v>
      </c>
      <c r="D4221" s="1">
        <v>779.58</v>
      </c>
      <c r="E4221" s="42">
        <v>10</v>
      </c>
      <c r="F4221" s="77" t="s">
        <v>30</v>
      </c>
      <c r="G4221" s="77" t="s">
        <v>137</v>
      </c>
      <c r="H4221" s="77" t="s">
        <v>189</v>
      </c>
      <c r="I4221" s="13">
        <v>8</v>
      </c>
      <c r="J4221" s="14">
        <v>2015</v>
      </c>
      <c r="K4221" s="78" t="s">
        <v>78</v>
      </c>
      <c r="L4221" s="79" t="s">
        <v>79</v>
      </c>
      <c r="M4221" s="79" t="s">
        <v>80</v>
      </c>
      <c r="N4221" s="15" t="s">
        <v>28</v>
      </c>
      <c r="O4221" s="15" t="s">
        <v>29</v>
      </c>
      <c r="P4221" s="80" t="s">
        <v>191</v>
      </c>
      <c r="Q4221" s="80" t="s">
        <v>137</v>
      </c>
      <c r="S4221" t="str">
        <f t="shared" si="58"/>
        <v>42223ONLINE BUSINESS SUITE INVOICING SERVICES</v>
      </c>
    </row>
    <row r="4222" spans="1:19" hidden="1">
      <c r="A4222" s="12">
        <v>42223</v>
      </c>
      <c r="B4222" t="s">
        <v>77</v>
      </c>
      <c r="C4222" s="1">
        <v>-10</v>
      </c>
      <c r="D4222" s="1">
        <v>769.58</v>
      </c>
      <c r="E4222" s="42">
        <v>10</v>
      </c>
      <c r="F4222" s="77" t="s">
        <v>30</v>
      </c>
      <c r="G4222" s="77" t="s">
        <v>137</v>
      </c>
      <c r="H4222" s="77" t="s">
        <v>189</v>
      </c>
      <c r="I4222" s="13">
        <v>8</v>
      </c>
      <c r="J4222" s="14">
        <v>2015</v>
      </c>
      <c r="K4222" s="78" t="s">
        <v>78</v>
      </c>
      <c r="L4222" s="79" t="s">
        <v>79</v>
      </c>
      <c r="M4222" s="79" t="s">
        <v>80</v>
      </c>
      <c r="N4222" s="15" t="s">
        <v>28</v>
      </c>
      <c r="O4222" s="15" t="s">
        <v>29</v>
      </c>
      <c r="P4222" s="80" t="s">
        <v>191</v>
      </c>
      <c r="Q4222" s="80" t="s">
        <v>137</v>
      </c>
      <c r="S4222" t="str">
        <f t="shared" si="58"/>
        <v>42223ONLINE BUSINESS SUITE DIRECT PMT SERVICES</v>
      </c>
    </row>
    <row r="4223" spans="1:19" hidden="1">
      <c r="A4223" s="12">
        <v>42226</v>
      </c>
      <c r="B4223" t="s">
        <v>2425</v>
      </c>
      <c r="C4223" s="1">
        <v>-700</v>
      </c>
      <c r="D4223" s="1">
        <v>69.58</v>
      </c>
      <c r="E4223" s="42">
        <v>700</v>
      </c>
      <c r="F4223" s="77" t="s">
        <v>30</v>
      </c>
      <c r="G4223" s="77" t="s">
        <v>137</v>
      </c>
      <c r="H4223" s="77" t="s">
        <v>189</v>
      </c>
      <c r="I4223" s="13">
        <v>8</v>
      </c>
      <c r="J4223" s="14">
        <v>2015</v>
      </c>
      <c r="K4223" s="78" t="s">
        <v>100</v>
      </c>
      <c r="L4223" s="79" t="s">
        <v>101</v>
      </c>
      <c r="M4223" s="79" t="s">
        <v>23</v>
      </c>
      <c r="N4223" s="15" t="s">
        <v>28</v>
      </c>
      <c r="O4223" s="15" t="s">
        <v>24</v>
      </c>
      <c r="P4223" s="80" t="s">
        <v>2409</v>
      </c>
      <c r="Q4223" s="80" t="s">
        <v>137</v>
      </c>
      <c r="S4223" t="str">
        <f t="shared" si="58"/>
        <v>42226TX TLR transfer to CHK 9125 Banking Ctr MEDICAL CENTER #0000511 TX Confirmation# 1422964527</v>
      </c>
    </row>
    <row r="4224" spans="1:19" hidden="1">
      <c r="A4224" s="12">
        <v>42228</v>
      </c>
      <c r="B4224" t="s">
        <v>2426</v>
      </c>
      <c r="C4224" s="1">
        <v>735</v>
      </c>
      <c r="D4224" s="1">
        <v>804.58</v>
      </c>
      <c r="E4224" s="42">
        <v>-735</v>
      </c>
      <c r="F4224" s="77" t="s">
        <v>18</v>
      </c>
      <c r="G4224" s="77" t="s">
        <v>137</v>
      </c>
      <c r="H4224" s="77" t="s">
        <v>189</v>
      </c>
      <c r="I4224" s="13">
        <v>8</v>
      </c>
      <c r="J4224" s="14">
        <v>2015</v>
      </c>
      <c r="K4224" s="78" t="s">
        <v>195</v>
      </c>
      <c r="L4224" s="79" t="s">
        <v>22</v>
      </c>
      <c r="M4224" s="79" t="s">
        <v>23</v>
      </c>
      <c r="N4224" s="15" t="s">
        <v>189</v>
      </c>
      <c r="O4224" s="15" t="s">
        <v>24</v>
      </c>
      <c r="P4224" s="80" t="s">
        <v>196</v>
      </c>
      <c r="Q4224" s="80" t="s">
        <v>137</v>
      </c>
      <c r="S4224" t="str">
        <f t="shared" si="58"/>
        <v>42228PAYPAL DES:TRANSFER ID:55M228YUA95Y8 INDN:DEAN TYLER LLC CO ID:PAYPALSD11 PPD</v>
      </c>
    </row>
    <row r="4225" spans="1:19" hidden="1">
      <c r="A4225" s="12">
        <v>42233</v>
      </c>
      <c r="B4225" t="s">
        <v>2427</v>
      </c>
      <c r="C4225" s="1">
        <v>438.75</v>
      </c>
      <c r="D4225" s="1">
        <v>1243.33</v>
      </c>
      <c r="E4225" s="42">
        <v>-438.75</v>
      </c>
      <c r="F4225" s="77" t="s">
        <v>18</v>
      </c>
      <c r="G4225" s="77" t="s">
        <v>137</v>
      </c>
      <c r="H4225" s="77" t="s">
        <v>189</v>
      </c>
      <c r="I4225" s="13">
        <v>8</v>
      </c>
      <c r="J4225" s="14">
        <v>2015</v>
      </c>
      <c r="K4225" s="78" t="s">
        <v>195</v>
      </c>
      <c r="L4225" s="79" t="s">
        <v>22</v>
      </c>
      <c r="M4225" s="79" t="s">
        <v>23</v>
      </c>
      <c r="N4225" s="15" t="s">
        <v>189</v>
      </c>
      <c r="O4225" s="15" t="s">
        <v>24</v>
      </c>
      <c r="P4225" s="80" t="s">
        <v>196</v>
      </c>
      <c r="Q4225" s="80" t="s">
        <v>137</v>
      </c>
      <c r="S4225" t="str">
        <f t="shared" si="58"/>
        <v>42233PAYPAL DES:TRANSFER ID:55M228Z4H8ZRY INDN:DEAN TYLER LLC CO ID:PAYPALSD11 PPD</v>
      </c>
    </row>
    <row r="4226" spans="1:19" hidden="1">
      <c r="A4226" s="12">
        <v>42234</v>
      </c>
      <c r="B4226" t="s">
        <v>2428</v>
      </c>
      <c r="C4226" s="1">
        <v>-569.28</v>
      </c>
      <c r="D4226" s="1">
        <v>674.05</v>
      </c>
      <c r="E4226" s="42">
        <v>569.28</v>
      </c>
      <c r="F4226" s="77" t="s">
        <v>30</v>
      </c>
      <c r="G4226" s="77" t="s">
        <v>137</v>
      </c>
      <c r="H4226" s="77" t="s">
        <v>189</v>
      </c>
      <c r="I4226" s="13">
        <v>8</v>
      </c>
      <c r="J4226" s="14">
        <v>2015</v>
      </c>
      <c r="K4226" s="78" t="s">
        <v>34</v>
      </c>
      <c r="L4226" s="79" t="s">
        <v>35</v>
      </c>
      <c r="M4226" s="79" t="s">
        <v>299</v>
      </c>
      <c r="N4226" s="15" t="s">
        <v>28</v>
      </c>
      <c r="O4226" s="15" t="s">
        <v>29</v>
      </c>
      <c r="P4226" s="80" t="s">
        <v>191</v>
      </c>
      <c r="Q4226" s="80" t="s">
        <v>137</v>
      </c>
      <c r="S4226" t="str">
        <f t="shared" ref="S4226:S4250" si="59">A4226&amp;B4226</f>
        <v>42234TRANSFER DEAN &amp; TYLER, LLC:Timofey Trofimenkov Confirmation# 0592832909</v>
      </c>
    </row>
    <row r="4227" spans="1:19" hidden="1">
      <c r="A4227" s="12">
        <v>42234</v>
      </c>
      <c r="B4227" t="s">
        <v>2429</v>
      </c>
      <c r="C4227" s="1">
        <v>-582.72</v>
      </c>
      <c r="D4227" s="1">
        <v>91.33</v>
      </c>
      <c r="E4227" s="42">
        <v>582.72</v>
      </c>
      <c r="F4227" s="77" t="s">
        <v>30</v>
      </c>
      <c r="G4227" s="77" t="s">
        <v>137</v>
      </c>
      <c r="H4227" s="77" t="s">
        <v>189</v>
      </c>
      <c r="I4227" s="13">
        <v>8</v>
      </c>
      <c r="J4227" s="14">
        <v>2015</v>
      </c>
      <c r="K4227" s="78" t="s">
        <v>197</v>
      </c>
      <c r="L4227" s="79" t="s">
        <v>200</v>
      </c>
      <c r="M4227" s="79" t="s">
        <v>281</v>
      </c>
      <c r="N4227" s="15" t="s">
        <v>28</v>
      </c>
      <c r="O4227" s="15" t="s">
        <v>29</v>
      </c>
      <c r="P4227" s="80" t="s">
        <v>191</v>
      </c>
      <c r="Q4227" s="80" t="s">
        <v>137</v>
      </c>
      <c r="S4227" t="str">
        <f t="shared" si="59"/>
        <v>42234TRANSFER DEAN &amp; TYLER, LLC:Lissette Orbay Confirmation# 0592883233</v>
      </c>
    </row>
    <row r="4228" spans="1:19" hidden="1">
      <c r="A4228" s="12">
        <v>42235</v>
      </c>
      <c r="B4228" t="s">
        <v>2430</v>
      </c>
      <c r="C4228" s="1">
        <v>581.08000000000004</v>
      </c>
      <c r="D4228" s="1">
        <v>672.41</v>
      </c>
      <c r="E4228" s="42">
        <v>-581.08000000000004</v>
      </c>
      <c r="F4228" s="77" t="s">
        <v>18</v>
      </c>
      <c r="G4228" s="77" t="s">
        <v>137</v>
      </c>
      <c r="H4228" s="77" t="s">
        <v>189</v>
      </c>
      <c r="I4228" s="13">
        <v>8</v>
      </c>
      <c r="J4228" s="14">
        <v>2015</v>
      </c>
      <c r="K4228" s="78" t="s">
        <v>195</v>
      </c>
      <c r="L4228" s="79" t="s">
        <v>22</v>
      </c>
      <c r="M4228" s="79" t="s">
        <v>23</v>
      </c>
      <c r="N4228" s="15" t="s">
        <v>189</v>
      </c>
      <c r="O4228" s="15" t="s">
        <v>24</v>
      </c>
      <c r="P4228" s="80" t="s">
        <v>196</v>
      </c>
      <c r="Q4228" s="80" t="s">
        <v>137</v>
      </c>
      <c r="S4228" t="str">
        <f t="shared" si="59"/>
        <v>42235PAYPAL DES:TRANSFER ID:55M228ZETGWFW INDN:DEAN TYLER LLC CO ID:PAYPALSD11 PPD</v>
      </c>
    </row>
    <row r="4229" spans="1:19" hidden="1">
      <c r="A4229" s="12">
        <v>42235</v>
      </c>
      <c r="B4229" t="s">
        <v>2431</v>
      </c>
      <c r="C4229" s="1">
        <v>569.28</v>
      </c>
      <c r="D4229" s="1">
        <v>1241.69</v>
      </c>
      <c r="E4229" s="42">
        <v>-569.28</v>
      </c>
      <c r="F4229" s="77" t="s">
        <v>18</v>
      </c>
      <c r="G4229" s="77" t="s">
        <v>137</v>
      </c>
      <c r="H4229" s="77" t="s">
        <v>189</v>
      </c>
      <c r="I4229" s="13">
        <v>8</v>
      </c>
      <c r="J4229" s="14">
        <v>2015</v>
      </c>
      <c r="K4229" s="78" t="s">
        <v>34</v>
      </c>
      <c r="L4229" s="79" t="s">
        <v>35</v>
      </c>
      <c r="M4229" s="79" t="s">
        <v>299</v>
      </c>
      <c r="N4229" s="15" t="s">
        <v>28</v>
      </c>
      <c r="O4229" s="15" t="s">
        <v>29</v>
      </c>
      <c r="P4229" s="80" t="s">
        <v>191</v>
      </c>
      <c r="Q4229" s="80" t="s">
        <v>137</v>
      </c>
      <c r="S4229" t="str">
        <f t="shared" si="59"/>
        <v>42235REVERSAL DEAN &amp; TYLER, LLC:Timofey Trofimenkov Confirmation# 0500393456</v>
      </c>
    </row>
    <row r="4230" spans="1:19" hidden="1">
      <c r="A4230" s="12">
        <v>42240</v>
      </c>
      <c r="B4230" t="s">
        <v>2432</v>
      </c>
      <c r="C4230" s="1">
        <v>357.76</v>
      </c>
      <c r="D4230" s="1">
        <v>1599.45</v>
      </c>
      <c r="E4230" s="42">
        <v>-357.76</v>
      </c>
      <c r="F4230" s="77" t="s">
        <v>18</v>
      </c>
      <c r="G4230" s="77" t="s">
        <v>137</v>
      </c>
      <c r="H4230" s="77" t="s">
        <v>189</v>
      </c>
      <c r="I4230" s="13">
        <v>8</v>
      </c>
      <c r="J4230" s="14">
        <v>2015</v>
      </c>
      <c r="K4230" s="78" t="s">
        <v>195</v>
      </c>
      <c r="L4230" s="79" t="s">
        <v>22</v>
      </c>
      <c r="M4230" s="79" t="s">
        <v>23</v>
      </c>
      <c r="N4230" s="15" t="s">
        <v>189</v>
      </c>
      <c r="O4230" s="15" t="s">
        <v>24</v>
      </c>
      <c r="P4230" s="80" t="s">
        <v>196</v>
      </c>
      <c r="Q4230" s="80" t="s">
        <v>137</v>
      </c>
      <c r="S4230" t="str">
        <f t="shared" si="59"/>
        <v>42240PAYPAL DES:TRANSFER ID:55M228ZLXZ522 INDN:DEAN TYLER LLC CO ID:PAYPALSD11 PPD</v>
      </c>
    </row>
    <row r="4231" spans="1:19" hidden="1">
      <c r="A4231" s="12">
        <v>42240</v>
      </c>
      <c r="B4231" t="s">
        <v>2433</v>
      </c>
      <c r="C4231" s="1">
        <v>-202.99</v>
      </c>
      <c r="D4231" s="1">
        <v>1396.46</v>
      </c>
      <c r="E4231" s="42">
        <v>202.99</v>
      </c>
      <c r="F4231" s="77" t="s">
        <v>30</v>
      </c>
      <c r="G4231" s="77" t="s">
        <v>137</v>
      </c>
      <c r="H4231" s="77" t="s">
        <v>189</v>
      </c>
      <c r="I4231" s="13">
        <v>8</v>
      </c>
      <c r="J4231" s="14">
        <v>2015</v>
      </c>
      <c r="K4231" s="78" t="s">
        <v>34</v>
      </c>
      <c r="L4231" s="79" t="s">
        <v>35</v>
      </c>
      <c r="M4231" s="79" t="s">
        <v>299</v>
      </c>
      <c r="N4231" s="15" t="s">
        <v>28</v>
      </c>
      <c r="O4231" s="15" t="s">
        <v>29</v>
      </c>
      <c r="P4231" s="80" t="s">
        <v>191</v>
      </c>
      <c r="Q4231" s="80" t="s">
        <v>137</v>
      </c>
      <c r="S4231" t="str">
        <f t="shared" si="59"/>
        <v>42240CN001881000000 08/23 #000013094 WITHDRWL Cardtronics CCS2 VACAVILLE CA CKCD 4635780003328335</v>
      </c>
    </row>
    <row r="4232" spans="1:19" hidden="1">
      <c r="A4232" s="12">
        <v>42240</v>
      </c>
      <c r="B4232" t="s">
        <v>2434</v>
      </c>
      <c r="C4232" s="1">
        <v>-458.72</v>
      </c>
      <c r="D4232" s="1">
        <v>937.74</v>
      </c>
      <c r="E4232" s="42">
        <v>458.72</v>
      </c>
      <c r="F4232" s="77" t="s">
        <v>30</v>
      </c>
      <c r="G4232" s="77" t="s">
        <v>137</v>
      </c>
      <c r="H4232" s="77" t="s">
        <v>189</v>
      </c>
      <c r="I4232" s="13">
        <v>8</v>
      </c>
      <c r="J4232" s="14">
        <v>2015</v>
      </c>
      <c r="K4232" s="78" t="s">
        <v>197</v>
      </c>
      <c r="L4232" s="79" t="s">
        <v>200</v>
      </c>
      <c r="M4232" s="79" t="s">
        <v>281</v>
      </c>
      <c r="N4232" s="15" t="s">
        <v>28</v>
      </c>
      <c r="O4232" s="15" t="s">
        <v>29</v>
      </c>
      <c r="P4232" s="80" t="s">
        <v>191</v>
      </c>
      <c r="Q4232" s="80" t="s">
        <v>137</v>
      </c>
      <c r="S4232" t="str">
        <f t="shared" si="59"/>
        <v>42240TRANSFER DEAN &amp; TYLER, LLC:Lissette Orbay Confirmation# 0342636011</v>
      </c>
    </row>
    <row r="4233" spans="1:19" hidden="1">
      <c r="A4233" s="12">
        <v>42240</v>
      </c>
      <c r="B4233" t="s">
        <v>2435</v>
      </c>
      <c r="C4233" s="1">
        <v>-917.74</v>
      </c>
      <c r="D4233" s="1">
        <v>20</v>
      </c>
      <c r="E4233" s="42">
        <v>917.74</v>
      </c>
      <c r="F4233" s="77" t="s">
        <v>30</v>
      </c>
      <c r="G4233" s="77" t="s">
        <v>137</v>
      </c>
      <c r="H4233" s="77" t="s">
        <v>189</v>
      </c>
      <c r="I4233" s="13">
        <v>8</v>
      </c>
      <c r="J4233" s="14">
        <v>2015</v>
      </c>
      <c r="K4233" s="78" t="s">
        <v>218</v>
      </c>
      <c r="L4233" s="79" t="s">
        <v>59</v>
      </c>
      <c r="M4233" s="79" t="s">
        <v>23</v>
      </c>
      <c r="N4233" s="15" t="s">
        <v>20</v>
      </c>
      <c r="O4233" s="15" t="s">
        <v>24</v>
      </c>
      <c r="P4233" s="80" t="s">
        <v>2288</v>
      </c>
      <c r="Q4233" s="80" t="s">
        <v>137</v>
      </c>
      <c r="S4233" t="str">
        <f t="shared" si="59"/>
        <v>42240TX TLR cash withdrawal from CHK 0592 Banking Ctr MEDICAL CENTER #0000511 TX Confirmation# 0344834294</v>
      </c>
    </row>
    <row r="4234" spans="1:19" hidden="1">
      <c r="A4234" s="12">
        <v>42240</v>
      </c>
      <c r="B4234" t="s">
        <v>2436</v>
      </c>
      <c r="C4234" s="1">
        <v>-2.5</v>
      </c>
      <c r="D4234" s="1">
        <v>17.5</v>
      </c>
      <c r="E4234" s="42">
        <v>2.5</v>
      </c>
      <c r="F4234" s="77" t="s">
        <v>30</v>
      </c>
      <c r="G4234" s="77" t="s">
        <v>137</v>
      </c>
      <c r="H4234" s="77" t="s">
        <v>189</v>
      </c>
      <c r="I4234" s="13">
        <v>8</v>
      </c>
      <c r="J4234" s="14">
        <v>2015</v>
      </c>
      <c r="K4234" s="78" t="s">
        <v>53</v>
      </c>
      <c r="L4234" s="79" t="s">
        <v>52</v>
      </c>
      <c r="M4234" s="79" t="s">
        <v>23</v>
      </c>
      <c r="N4234" s="15" t="s">
        <v>28</v>
      </c>
      <c r="O4234" s="15" t="s">
        <v>29</v>
      </c>
      <c r="P4234" s="80" t="s">
        <v>191</v>
      </c>
      <c r="Q4234" s="80" t="s">
        <v>137</v>
      </c>
      <c r="S4234" t="str">
        <f t="shared" si="59"/>
        <v>42240CN001881000 08/23 #000013090 BAL INQ Cardtronics CCS2 FEE</v>
      </c>
    </row>
    <row r="4235" spans="1:19" hidden="1">
      <c r="A4235" s="12">
        <v>42240</v>
      </c>
      <c r="B4235" t="s">
        <v>2437</v>
      </c>
      <c r="C4235" s="1">
        <v>-2.5</v>
      </c>
      <c r="D4235" s="1">
        <v>15</v>
      </c>
      <c r="E4235" s="42">
        <v>2.5</v>
      </c>
      <c r="F4235" s="77" t="s">
        <v>30</v>
      </c>
      <c r="G4235" s="77" t="s">
        <v>137</v>
      </c>
      <c r="H4235" s="77" t="s">
        <v>189</v>
      </c>
      <c r="I4235" s="13">
        <v>8</v>
      </c>
      <c r="J4235" s="14">
        <v>2015</v>
      </c>
      <c r="K4235" s="78" t="s">
        <v>53</v>
      </c>
      <c r="L4235" s="79" t="s">
        <v>52</v>
      </c>
      <c r="M4235" s="79" t="s">
        <v>23</v>
      </c>
      <c r="N4235" s="15" t="s">
        <v>28</v>
      </c>
      <c r="O4235" s="15" t="s">
        <v>29</v>
      </c>
      <c r="P4235" s="80" t="s">
        <v>191</v>
      </c>
      <c r="Q4235" s="80" t="s">
        <v>137</v>
      </c>
      <c r="S4235" t="str">
        <f t="shared" si="59"/>
        <v>42240CN001881000000 08/23 #000013094 WITHDRWL Cardtronics CCS2 VACAVILLE CA FEE CKCD 4635780003328335</v>
      </c>
    </row>
    <row r="4236" spans="1:19" hidden="1">
      <c r="A4236" s="12">
        <v>42242</v>
      </c>
      <c r="B4236" t="s">
        <v>2438</v>
      </c>
      <c r="C4236" s="1">
        <v>418.43</v>
      </c>
      <c r="D4236" s="1">
        <v>433.43</v>
      </c>
      <c r="E4236" s="42">
        <v>-418.43</v>
      </c>
      <c r="F4236" s="77" t="s">
        <v>18</v>
      </c>
      <c r="G4236" s="77" t="s">
        <v>137</v>
      </c>
      <c r="H4236" s="77" t="s">
        <v>189</v>
      </c>
      <c r="I4236" s="13">
        <v>8</v>
      </c>
      <c r="J4236" s="14">
        <v>2015</v>
      </c>
      <c r="K4236" s="78" t="s">
        <v>195</v>
      </c>
      <c r="L4236" s="79" t="s">
        <v>22</v>
      </c>
      <c r="M4236" s="79" t="s">
        <v>23</v>
      </c>
      <c r="N4236" s="15" t="s">
        <v>189</v>
      </c>
      <c r="O4236" s="15" t="s">
        <v>24</v>
      </c>
      <c r="P4236" s="80" t="s">
        <v>196</v>
      </c>
      <c r="Q4236" s="80" t="s">
        <v>137</v>
      </c>
      <c r="S4236" t="str">
        <f t="shared" si="59"/>
        <v>42242PAYPAL DES:TRANSFER ID:55M228ZUJHFSJ INDN:DEAN TYLER LLC CO ID:PAYPALSD11 PPD</v>
      </c>
    </row>
    <row r="4237" spans="1:19" hidden="1">
      <c r="A4237" s="12">
        <v>42242</v>
      </c>
      <c r="B4237" t="s">
        <v>2439</v>
      </c>
      <c r="C4237" s="1">
        <v>212.59</v>
      </c>
      <c r="D4237" s="1">
        <v>646.02</v>
      </c>
      <c r="E4237" s="42">
        <v>-212.59</v>
      </c>
      <c r="F4237" s="77" t="s">
        <v>18</v>
      </c>
      <c r="G4237" s="77" t="s">
        <v>137</v>
      </c>
      <c r="H4237" s="77" t="s">
        <v>189</v>
      </c>
      <c r="I4237" s="13">
        <v>8</v>
      </c>
      <c r="J4237" s="14">
        <v>2015</v>
      </c>
      <c r="K4237" s="78" t="s">
        <v>195</v>
      </c>
      <c r="L4237" s="79" t="s">
        <v>22</v>
      </c>
      <c r="M4237" s="79" t="s">
        <v>23</v>
      </c>
      <c r="N4237" s="15" t="s">
        <v>189</v>
      </c>
      <c r="O4237" s="15" t="s">
        <v>24</v>
      </c>
      <c r="P4237" s="80" t="s">
        <v>196</v>
      </c>
      <c r="Q4237" s="80" t="s">
        <v>137</v>
      </c>
      <c r="S4237" t="str">
        <f t="shared" si="59"/>
        <v>42242PAYPAL DES:TRANSFER ID:55M228ZVG5TQ4 INDN:DEAN TYLER LLC CO ID:PAYPALSD11 PPD</v>
      </c>
    </row>
    <row r="4238" spans="1:19" hidden="1">
      <c r="A4238" s="12">
        <v>42247</v>
      </c>
      <c r="B4238" t="s">
        <v>2440</v>
      </c>
      <c r="C4238" s="1">
        <v>307.20999999999998</v>
      </c>
      <c r="D4238" s="1">
        <v>953.23</v>
      </c>
      <c r="E4238" s="42">
        <v>-307.20999999999998</v>
      </c>
      <c r="F4238" s="77" t="s">
        <v>18</v>
      </c>
      <c r="G4238" s="77" t="s">
        <v>137</v>
      </c>
      <c r="H4238" s="77" t="s">
        <v>189</v>
      </c>
      <c r="I4238" s="13">
        <v>8</v>
      </c>
      <c r="J4238" s="14">
        <v>2015</v>
      </c>
      <c r="K4238" s="78" t="s">
        <v>195</v>
      </c>
      <c r="L4238" s="79" t="s">
        <v>22</v>
      </c>
      <c r="M4238" s="79" t="s">
        <v>23</v>
      </c>
      <c r="N4238" s="15" t="s">
        <v>189</v>
      </c>
      <c r="O4238" s="15" t="s">
        <v>24</v>
      </c>
      <c r="P4238" s="80" t="s">
        <v>196</v>
      </c>
      <c r="Q4238" s="80" t="s">
        <v>137</v>
      </c>
      <c r="S4238" t="str">
        <f t="shared" si="59"/>
        <v>42247PAYPAL DES:TRANSFER ID:55M22926RRGKU INDN:DEAN TYLER LLC CO ID:PAYPALSD11 PPD</v>
      </c>
    </row>
    <row r="4239" spans="1:19" hidden="1">
      <c r="A4239" s="12">
        <v>42247</v>
      </c>
      <c r="B4239" t="s">
        <v>2441</v>
      </c>
      <c r="C4239" s="1">
        <v>-542.72</v>
      </c>
      <c r="D4239" s="1">
        <v>410.51</v>
      </c>
      <c r="E4239" s="42">
        <v>542.72</v>
      </c>
      <c r="F4239" s="77" t="s">
        <v>30</v>
      </c>
      <c r="G4239" s="77" t="s">
        <v>137</v>
      </c>
      <c r="H4239" s="77" t="s">
        <v>189</v>
      </c>
      <c r="I4239" s="13">
        <v>8</v>
      </c>
      <c r="J4239" s="14">
        <v>2015</v>
      </c>
      <c r="K4239" s="78" t="s">
        <v>197</v>
      </c>
      <c r="L4239" s="79" t="s">
        <v>200</v>
      </c>
      <c r="M4239" s="79" t="s">
        <v>281</v>
      </c>
      <c r="N4239" s="15" t="s">
        <v>28</v>
      </c>
      <c r="O4239" s="15" t="s">
        <v>29</v>
      </c>
      <c r="P4239" s="80" t="s">
        <v>191</v>
      </c>
      <c r="Q4239" s="80" t="s">
        <v>137</v>
      </c>
      <c r="S4239" t="str">
        <f t="shared" si="59"/>
        <v>42247TRANSFER DEAN &amp; TYLER, LLC:Lissette Orbay Confirmation# 1704001017</v>
      </c>
    </row>
    <row r="4240" spans="1:19" hidden="1">
      <c r="A4240" s="12">
        <v>42248</v>
      </c>
      <c r="B4240" t="s">
        <v>217</v>
      </c>
      <c r="C4240" s="1">
        <v>-29.95</v>
      </c>
      <c r="D4240" s="1">
        <v>380.56</v>
      </c>
      <c r="E4240" s="42">
        <v>29.95</v>
      </c>
      <c r="F4240" s="77" t="s">
        <v>30</v>
      </c>
      <c r="G4240" s="77" t="s">
        <v>137</v>
      </c>
      <c r="H4240" s="77" t="s">
        <v>189</v>
      </c>
      <c r="I4240" s="13">
        <v>9</v>
      </c>
      <c r="J4240" s="14">
        <v>2015</v>
      </c>
      <c r="K4240" s="78" t="s">
        <v>53</v>
      </c>
      <c r="L4240" s="79" t="s">
        <v>52</v>
      </c>
      <c r="M4240" s="79" t="s">
        <v>23</v>
      </c>
      <c r="N4240" s="15" t="s">
        <v>28</v>
      </c>
      <c r="O4240" s="15" t="s">
        <v>29</v>
      </c>
      <c r="P4240" s="80" t="s">
        <v>191</v>
      </c>
      <c r="Q4240" s="80" t="s">
        <v>137</v>
      </c>
      <c r="S4240" t="str">
        <f t="shared" si="59"/>
        <v>42248Monthly Fee for Business Advantage</v>
      </c>
    </row>
    <row r="4241" spans="1:19" hidden="1">
      <c r="A4241" s="12">
        <v>42249</v>
      </c>
      <c r="B4241" t="s">
        <v>2442</v>
      </c>
      <c r="C4241" s="1">
        <v>-30</v>
      </c>
      <c r="D4241" s="1">
        <v>350.56</v>
      </c>
      <c r="E4241" s="42">
        <v>30</v>
      </c>
      <c r="F4241" s="77" t="s">
        <v>30</v>
      </c>
      <c r="G4241" s="77" t="s">
        <v>137</v>
      </c>
      <c r="H4241" s="77" t="s">
        <v>189</v>
      </c>
      <c r="I4241" s="13">
        <v>9</v>
      </c>
      <c r="J4241" s="14">
        <v>2015</v>
      </c>
      <c r="K4241" s="78" t="s">
        <v>43</v>
      </c>
      <c r="L4241" s="79" t="s">
        <v>44</v>
      </c>
      <c r="M4241" s="79" t="s">
        <v>23</v>
      </c>
      <c r="N4241" s="15" t="s">
        <v>28</v>
      </c>
      <c r="O4241" s="15" t="s">
        <v>29</v>
      </c>
      <c r="P4241" s="80" t="s">
        <v>191</v>
      </c>
      <c r="Q4241" s="80" t="s">
        <v>137</v>
      </c>
      <c r="S4241" t="str">
        <f t="shared" si="59"/>
        <v>42249AUTHNET GATEWAY DES:BILLING ID:39962612 INDN:DEAN &amp; TYLER, LLC CO ID:1870568569 CCD</v>
      </c>
    </row>
    <row r="4242" spans="1:19" hidden="1">
      <c r="A4242" s="12">
        <v>42250</v>
      </c>
      <c r="B4242" t="s">
        <v>212</v>
      </c>
      <c r="C4242" s="1">
        <v>-9.9499999999999993</v>
      </c>
      <c r="D4242" s="1">
        <v>340.61</v>
      </c>
      <c r="E4242" s="42">
        <v>9.9499999999999993</v>
      </c>
      <c r="F4242" s="77" t="s">
        <v>30</v>
      </c>
      <c r="G4242" s="77" t="s">
        <v>137</v>
      </c>
      <c r="H4242" s="77" t="s">
        <v>189</v>
      </c>
      <c r="I4242" s="13">
        <v>9</v>
      </c>
      <c r="J4242" s="14">
        <v>2015</v>
      </c>
      <c r="K4242" s="78" t="s">
        <v>43</v>
      </c>
      <c r="L4242" s="79" t="s">
        <v>44</v>
      </c>
      <c r="M4242" s="79" t="s">
        <v>23</v>
      </c>
      <c r="N4242" s="15" t="s">
        <v>28</v>
      </c>
      <c r="O4242" s="15" t="s">
        <v>29</v>
      </c>
      <c r="P4242" s="80" t="s">
        <v>191</v>
      </c>
      <c r="Q4242" s="80" t="s">
        <v>137</v>
      </c>
      <c r="S4242" t="str">
        <f t="shared" si="59"/>
        <v>42250BANK OF AMERICA DES:FEE ID:313213339887 INDN:DEAN &amp; TYLER LLC CO ID:0941687665 CCD</v>
      </c>
    </row>
    <row r="4243" spans="1:19" hidden="1">
      <c r="A4243" s="12">
        <v>42251</v>
      </c>
      <c r="B4243" t="s">
        <v>2443</v>
      </c>
      <c r="C4243" s="1">
        <v>500</v>
      </c>
      <c r="D4243" s="1">
        <v>840.61</v>
      </c>
      <c r="E4243" s="42">
        <v>-500</v>
      </c>
      <c r="F4243" s="77" t="s">
        <v>18</v>
      </c>
      <c r="G4243" s="77" t="s">
        <v>137</v>
      </c>
      <c r="H4243" s="77" t="s">
        <v>189</v>
      </c>
      <c r="I4243" s="13">
        <v>9</v>
      </c>
      <c r="J4243" s="14">
        <v>2015</v>
      </c>
      <c r="K4243" s="78" t="s">
        <v>218</v>
      </c>
      <c r="L4243" s="79" t="s">
        <v>59</v>
      </c>
      <c r="M4243" s="79" t="s">
        <v>23</v>
      </c>
      <c r="N4243" s="15" t="s">
        <v>189</v>
      </c>
      <c r="O4243" s="15" t="s">
        <v>24</v>
      </c>
      <c r="P4243" s="80" t="s">
        <v>170</v>
      </c>
      <c r="Q4243" s="80" t="s">
        <v>137</v>
      </c>
      <c r="S4243" t="str">
        <f t="shared" si="59"/>
        <v>42251WIRE TYPE:BOOK IN DATE:150904 TIME:0830 ET TRN:2015090400149493 SNDR REF:154269224 ORIG:DEAN &amp; TYLER INC ID:586031239319 PMT DET:SERV ICE PAYMENT</v>
      </c>
    </row>
    <row r="4244" spans="1:19" hidden="1">
      <c r="A4244" s="12">
        <v>42251</v>
      </c>
      <c r="B4244" t="s">
        <v>2444</v>
      </c>
      <c r="C4244" s="1">
        <v>239.4</v>
      </c>
      <c r="D4244" s="1">
        <v>1080.01</v>
      </c>
      <c r="E4244" s="42">
        <v>-239.4</v>
      </c>
      <c r="F4244" s="77" t="s">
        <v>18</v>
      </c>
      <c r="G4244" s="77" t="s">
        <v>137</v>
      </c>
      <c r="H4244" s="77" t="s">
        <v>189</v>
      </c>
      <c r="I4244" s="13">
        <v>9</v>
      </c>
      <c r="J4244" s="14">
        <v>2015</v>
      </c>
      <c r="K4244" s="78" t="s">
        <v>195</v>
      </c>
      <c r="L4244" s="79" t="s">
        <v>22</v>
      </c>
      <c r="M4244" s="79" t="s">
        <v>23</v>
      </c>
      <c r="N4244" s="15" t="s">
        <v>189</v>
      </c>
      <c r="O4244" s="15" t="s">
        <v>24</v>
      </c>
      <c r="P4244" s="80" t="s">
        <v>196</v>
      </c>
      <c r="Q4244" s="80" t="s">
        <v>137</v>
      </c>
      <c r="S4244" t="str">
        <f t="shared" si="59"/>
        <v>42251PAYPAL DES:TRANSFER ID:55M2292JFGRX4 INDN:DEAN TYLER LLC CO ID:PAYPALSD11 PPD</v>
      </c>
    </row>
    <row r="4245" spans="1:19" hidden="1">
      <c r="A4245" s="12">
        <v>42251</v>
      </c>
      <c r="B4245" t="s">
        <v>2445</v>
      </c>
      <c r="C4245" s="1">
        <v>-803.47</v>
      </c>
      <c r="D4245" s="1">
        <v>276.54000000000002</v>
      </c>
      <c r="E4245" s="42">
        <v>803.47</v>
      </c>
      <c r="F4245" s="77" t="s">
        <v>30</v>
      </c>
      <c r="G4245" s="77" t="s">
        <v>137</v>
      </c>
      <c r="H4245" s="77" t="s">
        <v>189</v>
      </c>
      <c r="I4245" s="13">
        <v>9</v>
      </c>
      <c r="J4245" s="14">
        <v>2015</v>
      </c>
      <c r="K4245" s="78" t="s">
        <v>209</v>
      </c>
      <c r="L4245" s="79" t="s">
        <v>52</v>
      </c>
      <c r="M4245" s="79" t="s">
        <v>23</v>
      </c>
      <c r="N4245" s="15" t="s">
        <v>189</v>
      </c>
      <c r="O4245" s="15" t="s">
        <v>24</v>
      </c>
      <c r="P4245" s="80" t="s">
        <v>210</v>
      </c>
      <c r="Q4245" s="80" t="s">
        <v>137</v>
      </c>
      <c r="S4245" t="str">
        <f t="shared" si="59"/>
        <v>42251Online Banking payment to CRD 3836 Confirmation# 4136992375</v>
      </c>
    </row>
    <row r="4246" spans="1:19" hidden="1">
      <c r="A4246" s="12">
        <v>42255</v>
      </c>
      <c r="B4246" t="s">
        <v>2446</v>
      </c>
      <c r="C4246" s="1">
        <v>200</v>
      </c>
      <c r="D4246" s="1">
        <v>476.54</v>
      </c>
      <c r="E4246" s="42">
        <v>-200</v>
      </c>
      <c r="F4246" s="77" t="s">
        <v>18</v>
      </c>
      <c r="G4246" s="77" t="s">
        <v>137</v>
      </c>
      <c r="H4246" s="77" t="s">
        <v>189</v>
      </c>
      <c r="I4246" s="13">
        <v>9</v>
      </c>
      <c r="J4246" s="14">
        <v>2015</v>
      </c>
      <c r="K4246" s="78" t="s">
        <v>195</v>
      </c>
      <c r="L4246" s="79" t="s">
        <v>22</v>
      </c>
      <c r="M4246" s="79" t="s">
        <v>23</v>
      </c>
      <c r="N4246" s="15" t="s">
        <v>189</v>
      </c>
      <c r="O4246" s="15" t="s">
        <v>24</v>
      </c>
      <c r="P4246" s="80" t="s">
        <v>196</v>
      </c>
      <c r="Q4246" s="80" t="s">
        <v>137</v>
      </c>
      <c r="S4246" t="str">
        <f t="shared" si="59"/>
        <v>42255PAYPAL DES:TRANSFER ID:55M2292Q5GH46 INDN:DEAN TYLER LLC CO ID:PAYPALSD11 PPD</v>
      </c>
    </row>
    <row r="4247" spans="1:19" hidden="1">
      <c r="A4247" s="12">
        <v>42255</v>
      </c>
      <c r="B4247" t="s">
        <v>247</v>
      </c>
      <c r="C4247" s="1">
        <v>-10</v>
      </c>
      <c r="D4247" s="1">
        <v>466.54</v>
      </c>
      <c r="E4247" s="42">
        <v>10</v>
      </c>
      <c r="F4247" s="77" t="s">
        <v>30</v>
      </c>
      <c r="G4247" s="77" t="s">
        <v>137</v>
      </c>
      <c r="H4247" s="77" t="s">
        <v>189</v>
      </c>
      <c r="I4247" s="13">
        <v>9</v>
      </c>
      <c r="J4247" s="14">
        <v>2015</v>
      </c>
      <c r="K4247" s="78" t="s">
        <v>78</v>
      </c>
      <c r="L4247" s="79" t="s">
        <v>79</v>
      </c>
      <c r="M4247" s="79" t="s">
        <v>80</v>
      </c>
      <c r="N4247" s="15" t="s">
        <v>28</v>
      </c>
      <c r="O4247" s="15" t="s">
        <v>29</v>
      </c>
      <c r="P4247" s="80" t="s">
        <v>191</v>
      </c>
      <c r="Q4247" s="80" t="s">
        <v>137</v>
      </c>
      <c r="S4247" t="str">
        <f t="shared" si="59"/>
        <v>42255ONLINE BUSINESS SUITE INVOICING SERVICES</v>
      </c>
    </row>
    <row r="4248" spans="1:19" hidden="1">
      <c r="A4248" s="12">
        <v>42255</v>
      </c>
      <c r="B4248" t="s">
        <v>77</v>
      </c>
      <c r="C4248" s="1">
        <v>-10</v>
      </c>
      <c r="D4248" s="1">
        <v>456.54</v>
      </c>
      <c r="E4248" s="42">
        <v>10</v>
      </c>
      <c r="F4248" s="77" t="s">
        <v>30</v>
      </c>
      <c r="G4248" s="77" t="s">
        <v>137</v>
      </c>
      <c r="H4248" s="77" t="s">
        <v>189</v>
      </c>
      <c r="I4248" s="13">
        <v>9</v>
      </c>
      <c r="J4248" s="14">
        <v>2015</v>
      </c>
      <c r="K4248" s="78" t="s">
        <v>78</v>
      </c>
      <c r="L4248" s="79" t="s">
        <v>79</v>
      </c>
      <c r="M4248" s="79" t="s">
        <v>80</v>
      </c>
      <c r="N4248" s="15" t="s">
        <v>28</v>
      </c>
      <c r="O4248" s="15" t="s">
        <v>29</v>
      </c>
      <c r="P4248" s="80" t="s">
        <v>191</v>
      </c>
      <c r="Q4248" s="80" t="s">
        <v>137</v>
      </c>
      <c r="S4248" t="str">
        <f t="shared" si="59"/>
        <v>42255ONLINE BUSINESS SUITE DIRECT PMT SERVICES</v>
      </c>
    </row>
    <row r="4249" spans="1:19" hidden="1">
      <c r="A4249" s="12">
        <v>42258</v>
      </c>
      <c r="B4249" t="s">
        <v>2447</v>
      </c>
      <c r="C4249" s="1">
        <v>-450</v>
      </c>
      <c r="D4249" s="1">
        <v>6.54</v>
      </c>
      <c r="E4249" s="42">
        <v>450</v>
      </c>
      <c r="F4249" s="77" t="s">
        <v>30</v>
      </c>
      <c r="G4249" s="77" t="s">
        <v>137</v>
      </c>
      <c r="H4249" s="77" t="s">
        <v>189</v>
      </c>
      <c r="I4249" s="13">
        <v>9</v>
      </c>
      <c r="J4249" s="14">
        <v>2015</v>
      </c>
      <c r="K4249" s="78" t="s">
        <v>123</v>
      </c>
      <c r="L4249" s="79" t="s">
        <v>101</v>
      </c>
      <c r="M4249" s="79" t="s">
        <v>284</v>
      </c>
      <c r="N4249" s="15" t="s">
        <v>28</v>
      </c>
      <c r="O4249" s="15" t="s">
        <v>29</v>
      </c>
      <c r="P4249" s="80" t="s">
        <v>191</v>
      </c>
      <c r="Q4249" s="80" t="s">
        <v>137</v>
      </c>
      <c r="S4249" t="str">
        <f t="shared" si="59"/>
        <v>42258TX TLR cash withdrawal from CHK 0592 Banking Ctr MEDICAL CENTER #0000511 TX Confirmation# 2600328726</v>
      </c>
    </row>
    <row r="4250" spans="1:19" hidden="1">
      <c r="A4250" s="12">
        <v>42262</v>
      </c>
      <c r="B4250" t="s">
        <v>2448</v>
      </c>
      <c r="C4250" s="1">
        <v>504.89</v>
      </c>
      <c r="D4250" s="1">
        <v>511.43</v>
      </c>
      <c r="E4250" s="42">
        <v>-504.89</v>
      </c>
      <c r="F4250" s="77" t="s">
        <v>18</v>
      </c>
      <c r="G4250" s="77" t="s">
        <v>137</v>
      </c>
      <c r="H4250" s="77" t="s">
        <v>189</v>
      </c>
      <c r="I4250" s="13">
        <v>9</v>
      </c>
      <c r="J4250" s="14">
        <v>2015</v>
      </c>
      <c r="K4250" s="78" t="s">
        <v>195</v>
      </c>
      <c r="L4250" s="79" t="s">
        <v>22</v>
      </c>
      <c r="M4250" s="79" t="s">
        <v>23</v>
      </c>
      <c r="N4250" s="15" t="s">
        <v>189</v>
      </c>
      <c r="O4250" s="15" t="s">
        <v>24</v>
      </c>
      <c r="P4250" s="80" t="s">
        <v>196</v>
      </c>
      <c r="Q4250" s="80" t="s">
        <v>137</v>
      </c>
      <c r="S4250" t="str">
        <f t="shared" si="59"/>
        <v>42262ACH CREDIT PAYPAL TRANSFER ON 09/12</v>
      </c>
    </row>
    <row r="4251" spans="1:19" hidden="1">
      <c r="A4251" s="12">
        <v>42262</v>
      </c>
      <c r="B4251" t="s">
        <v>4048</v>
      </c>
      <c r="C4251" s="1">
        <v>-420</v>
      </c>
      <c r="D4251" s="1">
        <v>91.43</v>
      </c>
      <c r="E4251" s="42">
        <v>420</v>
      </c>
      <c r="F4251" s="77" t="s">
        <v>30</v>
      </c>
      <c r="G4251" s="77" t="s">
        <v>137</v>
      </c>
      <c r="H4251" s="77" t="s">
        <v>189</v>
      </c>
      <c r="I4251" s="13">
        <v>9</v>
      </c>
      <c r="J4251" s="14">
        <v>2015</v>
      </c>
      <c r="K4251" s="78" t="s">
        <v>197</v>
      </c>
      <c r="L4251" s="79" t="s">
        <v>200</v>
      </c>
      <c r="M4251" s="79" t="s">
        <v>281</v>
      </c>
      <c r="N4251" s="15" t="s">
        <v>28</v>
      </c>
      <c r="O4251" s="15" t="s">
        <v>29</v>
      </c>
      <c r="P4251" s="80" t="s">
        <v>191</v>
      </c>
      <c r="Q4251" s="80" t="s">
        <v>137</v>
      </c>
    </row>
    <row r="4252" spans="1:19" hidden="1">
      <c r="A4252" s="12">
        <v>42263</v>
      </c>
      <c r="B4252" t="s">
        <v>4049</v>
      </c>
      <c r="C4252" s="1">
        <v>416.76</v>
      </c>
      <c r="D4252" s="1">
        <v>508.19</v>
      </c>
      <c r="E4252" s="42">
        <v>-416.76</v>
      </c>
      <c r="F4252" s="77" t="s">
        <v>18</v>
      </c>
      <c r="G4252" s="77" t="s">
        <v>137</v>
      </c>
      <c r="H4252" s="77" t="s">
        <v>189</v>
      </c>
      <c r="I4252" s="13">
        <v>9</v>
      </c>
      <c r="J4252" s="14">
        <v>2015</v>
      </c>
      <c r="K4252" s="78" t="s">
        <v>195</v>
      </c>
      <c r="L4252" s="79" t="s">
        <v>22</v>
      </c>
      <c r="M4252" s="79" t="s">
        <v>23</v>
      </c>
      <c r="N4252" s="15" t="s">
        <v>189</v>
      </c>
      <c r="O4252" s="15" t="s">
        <v>24</v>
      </c>
      <c r="P4252" s="80" t="s">
        <v>196</v>
      </c>
      <c r="Q4252" s="80" t="s">
        <v>137</v>
      </c>
    </row>
    <row r="4253" spans="1:19" hidden="1">
      <c r="A4253" s="12">
        <v>42265</v>
      </c>
      <c r="B4253" t="s">
        <v>4050</v>
      </c>
      <c r="C4253" s="1">
        <v>961.21</v>
      </c>
      <c r="D4253" s="1">
        <v>1469.4</v>
      </c>
      <c r="E4253" s="42">
        <v>-961.21</v>
      </c>
      <c r="F4253" s="77" t="s">
        <v>18</v>
      </c>
      <c r="G4253" s="77" t="s">
        <v>137</v>
      </c>
      <c r="H4253" s="77" t="s">
        <v>189</v>
      </c>
      <c r="I4253" s="13">
        <v>9</v>
      </c>
      <c r="J4253" s="14">
        <v>2015</v>
      </c>
      <c r="K4253" s="78" t="s">
        <v>219</v>
      </c>
      <c r="L4253" s="79" t="s">
        <v>39</v>
      </c>
      <c r="M4253" s="79" t="s">
        <v>261</v>
      </c>
      <c r="N4253" s="15" t="s">
        <v>28</v>
      </c>
      <c r="O4253" s="15" t="s">
        <v>29</v>
      </c>
      <c r="P4253" s="80" t="s">
        <v>192</v>
      </c>
      <c r="Q4253" s="80" t="s">
        <v>137</v>
      </c>
    </row>
    <row r="4254" spans="1:19" hidden="1">
      <c r="A4254" s="12">
        <v>42268</v>
      </c>
      <c r="B4254" t="s">
        <v>4051</v>
      </c>
      <c r="C4254" s="1">
        <v>450</v>
      </c>
      <c r="D4254" s="1">
        <v>1919.4</v>
      </c>
      <c r="E4254" s="42">
        <v>-450</v>
      </c>
      <c r="F4254" s="77" t="s">
        <v>18</v>
      </c>
      <c r="G4254" s="77" t="s">
        <v>137</v>
      </c>
      <c r="H4254" s="77" t="s">
        <v>189</v>
      </c>
      <c r="I4254" s="13">
        <v>9</v>
      </c>
      <c r="J4254" s="14">
        <v>2015</v>
      </c>
      <c r="K4254" s="78" t="s">
        <v>195</v>
      </c>
      <c r="L4254" s="79" t="s">
        <v>22</v>
      </c>
      <c r="M4254" s="79" t="s">
        <v>23</v>
      </c>
      <c r="N4254" s="15" t="s">
        <v>189</v>
      </c>
      <c r="O4254" s="15" t="s">
        <v>24</v>
      </c>
      <c r="P4254" s="80" t="s">
        <v>196</v>
      </c>
      <c r="Q4254" s="80" t="s">
        <v>137</v>
      </c>
    </row>
    <row r="4255" spans="1:19" hidden="1">
      <c r="A4255" s="12">
        <v>42268</v>
      </c>
      <c r="B4255" t="s">
        <v>4052</v>
      </c>
      <c r="C4255" s="1">
        <v>-454.72</v>
      </c>
      <c r="D4255" s="1">
        <v>1464.68</v>
      </c>
      <c r="E4255" s="42">
        <v>454.72</v>
      </c>
      <c r="F4255" s="77" t="s">
        <v>30</v>
      </c>
      <c r="G4255" s="77" t="s">
        <v>137</v>
      </c>
      <c r="H4255" s="77" t="s">
        <v>189</v>
      </c>
      <c r="I4255" s="13">
        <v>9</v>
      </c>
      <c r="J4255" s="14">
        <v>2015</v>
      </c>
      <c r="K4255" s="78" t="s">
        <v>197</v>
      </c>
      <c r="L4255" s="79" t="s">
        <v>200</v>
      </c>
      <c r="M4255" s="79" t="s">
        <v>281</v>
      </c>
      <c r="N4255" s="15" t="s">
        <v>28</v>
      </c>
      <c r="O4255" s="15" t="s">
        <v>29</v>
      </c>
      <c r="P4255" s="80" t="s">
        <v>191</v>
      </c>
      <c r="Q4255" s="80" t="s">
        <v>137</v>
      </c>
    </row>
    <row r="4256" spans="1:19" hidden="1">
      <c r="A4256" s="12">
        <v>42268</v>
      </c>
      <c r="B4256" t="s">
        <v>4053</v>
      </c>
      <c r="C4256" s="1">
        <v>-200</v>
      </c>
      <c r="D4256" s="1">
        <v>1264.68</v>
      </c>
      <c r="E4256" s="42">
        <v>200</v>
      </c>
      <c r="F4256" s="77" t="s">
        <v>30</v>
      </c>
      <c r="G4256" s="77" t="s">
        <v>137</v>
      </c>
      <c r="H4256" s="77" t="s">
        <v>189</v>
      </c>
      <c r="I4256" s="13">
        <v>9</v>
      </c>
      <c r="J4256" s="14">
        <v>2015</v>
      </c>
      <c r="K4256" s="78" t="s">
        <v>34</v>
      </c>
      <c r="L4256" s="79" t="s">
        <v>35</v>
      </c>
      <c r="M4256" s="79" t="s">
        <v>299</v>
      </c>
      <c r="N4256" s="15" t="s">
        <v>28</v>
      </c>
      <c r="O4256" s="15" t="s">
        <v>29</v>
      </c>
      <c r="P4256" s="80" t="s">
        <v>191</v>
      </c>
      <c r="Q4256" s="80" t="s">
        <v>137</v>
      </c>
    </row>
    <row r="4257" spans="1:17" hidden="1">
      <c r="A4257" s="12">
        <v>42268</v>
      </c>
      <c r="B4257" t="s">
        <v>4054</v>
      </c>
      <c r="C4257" s="1">
        <v>-500</v>
      </c>
      <c r="D4257" s="1">
        <v>764.68</v>
      </c>
      <c r="E4257" s="42">
        <v>500</v>
      </c>
      <c r="F4257" s="77" t="s">
        <v>30</v>
      </c>
      <c r="G4257" s="77" t="s">
        <v>137</v>
      </c>
      <c r="H4257" s="77" t="s">
        <v>189</v>
      </c>
      <c r="I4257" s="13">
        <v>9</v>
      </c>
      <c r="J4257" s="14">
        <v>2015</v>
      </c>
      <c r="K4257" s="78" t="s">
        <v>100</v>
      </c>
      <c r="L4257" s="79" t="s">
        <v>101</v>
      </c>
      <c r="M4257" s="79" t="s">
        <v>23</v>
      </c>
      <c r="N4257" s="15" t="s">
        <v>28</v>
      </c>
      <c r="O4257" s="15" t="s">
        <v>24</v>
      </c>
      <c r="P4257" s="80" t="s">
        <v>2409</v>
      </c>
      <c r="Q4257" s="80" t="s">
        <v>137</v>
      </c>
    </row>
    <row r="4258" spans="1:17" hidden="1">
      <c r="A4258" s="12">
        <v>42268</v>
      </c>
      <c r="B4258" t="s">
        <v>4055</v>
      </c>
      <c r="C4258" s="1">
        <v>-720</v>
      </c>
      <c r="D4258" s="1">
        <v>44.68</v>
      </c>
      <c r="E4258" s="42">
        <v>720</v>
      </c>
      <c r="F4258" s="77" t="s">
        <v>30</v>
      </c>
      <c r="G4258" s="77" t="s">
        <v>137</v>
      </c>
      <c r="H4258" s="77" t="s">
        <v>189</v>
      </c>
      <c r="I4258" s="13">
        <v>9</v>
      </c>
      <c r="J4258" s="14">
        <v>2015</v>
      </c>
      <c r="K4258" s="78" t="s">
        <v>209</v>
      </c>
      <c r="L4258" s="79" t="s">
        <v>52</v>
      </c>
      <c r="M4258" s="79" t="s">
        <v>23</v>
      </c>
      <c r="N4258" s="15" t="s">
        <v>189</v>
      </c>
      <c r="O4258" s="15" t="s">
        <v>24</v>
      </c>
      <c r="P4258" s="80" t="s">
        <v>210</v>
      </c>
      <c r="Q4258" s="80" t="s">
        <v>137</v>
      </c>
    </row>
    <row r="4259" spans="1:17" hidden="1">
      <c r="A4259" s="12">
        <v>42276</v>
      </c>
      <c r="B4259" t="s">
        <v>4056</v>
      </c>
      <c r="C4259" s="1">
        <v>975.23</v>
      </c>
      <c r="D4259" s="1">
        <v>1019.91</v>
      </c>
      <c r="E4259" s="42">
        <v>-975.23</v>
      </c>
      <c r="F4259" s="77" t="s">
        <v>18</v>
      </c>
      <c r="G4259" s="77" t="s">
        <v>137</v>
      </c>
      <c r="H4259" s="77" t="s">
        <v>189</v>
      </c>
      <c r="I4259" s="13">
        <v>9</v>
      </c>
      <c r="J4259" s="14">
        <v>2015</v>
      </c>
      <c r="K4259" s="78" t="s">
        <v>195</v>
      </c>
      <c r="L4259" s="79" t="s">
        <v>22</v>
      </c>
      <c r="M4259" s="79" t="s">
        <v>23</v>
      </c>
      <c r="N4259" s="15" t="s">
        <v>189</v>
      </c>
      <c r="O4259" s="15" t="s">
        <v>24</v>
      </c>
      <c r="P4259" s="80" t="s">
        <v>196</v>
      </c>
      <c r="Q4259" s="80" t="s">
        <v>137</v>
      </c>
    </row>
    <row r="4260" spans="1:17" hidden="1">
      <c r="A4260" s="12">
        <v>42277</v>
      </c>
      <c r="B4260" t="s">
        <v>4057</v>
      </c>
      <c r="C4260" s="1">
        <v>-900</v>
      </c>
      <c r="D4260" s="1">
        <v>119.91</v>
      </c>
      <c r="E4260" s="42">
        <v>900</v>
      </c>
      <c r="F4260" s="77" t="s">
        <v>30</v>
      </c>
      <c r="G4260" s="77" t="s">
        <v>137</v>
      </c>
      <c r="H4260" s="77" t="s">
        <v>189</v>
      </c>
      <c r="I4260" s="13">
        <v>9</v>
      </c>
      <c r="J4260" s="14">
        <v>2015</v>
      </c>
      <c r="K4260" s="78" t="s">
        <v>209</v>
      </c>
      <c r="L4260" s="79" t="s">
        <v>52</v>
      </c>
      <c r="M4260" s="79" t="s">
        <v>23</v>
      </c>
      <c r="N4260" s="15" t="s">
        <v>189</v>
      </c>
      <c r="O4260" s="15" t="s">
        <v>24</v>
      </c>
      <c r="P4260" s="80" t="s">
        <v>210</v>
      </c>
      <c r="Q4260" s="80" t="s">
        <v>137</v>
      </c>
    </row>
    <row r="4261" spans="1:17" hidden="1">
      <c r="A4261" s="12">
        <v>42278</v>
      </c>
      <c r="B4261" t="s">
        <v>217</v>
      </c>
      <c r="C4261" s="1">
        <v>-29.95</v>
      </c>
      <c r="D4261" s="1">
        <v>89.96</v>
      </c>
      <c r="E4261" s="42">
        <v>29.95</v>
      </c>
      <c r="F4261" s="77" t="s">
        <v>30</v>
      </c>
      <c r="G4261" s="77" t="s">
        <v>137</v>
      </c>
      <c r="H4261" s="77" t="s">
        <v>189</v>
      </c>
      <c r="I4261" s="13">
        <v>10</v>
      </c>
      <c r="J4261" s="14">
        <v>2015</v>
      </c>
      <c r="K4261" s="78" t="s">
        <v>53</v>
      </c>
      <c r="L4261" s="79" t="s">
        <v>52</v>
      </c>
      <c r="M4261" s="79" t="s">
        <v>23</v>
      </c>
      <c r="N4261" s="15" t="s">
        <v>28</v>
      </c>
      <c r="O4261" s="15" t="s">
        <v>29</v>
      </c>
      <c r="P4261" s="80" t="s">
        <v>191</v>
      </c>
      <c r="Q4261" s="80" t="s">
        <v>137</v>
      </c>
    </row>
    <row r="4262" spans="1:17" hidden="1">
      <c r="A4262" s="12">
        <v>42279</v>
      </c>
      <c r="B4262" t="s">
        <v>4058</v>
      </c>
      <c r="C4262" s="1">
        <v>-30</v>
      </c>
      <c r="D4262" s="1">
        <v>59.96</v>
      </c>
      <c r="E4262" s="42">
        <v>30</v>
      </c>
      <c r="F4262" s="77" t="s">
        <v>30</v>
      </c>
      <c r="G4262" s="77" t="s">
        <v>137</v>
      </c>
      <c r="H4262" s="77" t="s">
        <v>189</v>
      </c>
      <c r="I4262" s="13">
        <v>10</v>
      </c>
      <c r="J4262" s="14">
        <v>2015</v>
      </c>
      <c r="K4262" s="78" t="s">
        <v>43</v>
      </c>
      <c r="L4262" s="79" t="s">
        <v>44</v>
      </c>
      <c r="M4262" s="79" t="s">
        <v>23</v>
      </c>
      <c r="N4262" s="15" t="s">
        <v>28</v>
      </c>
      <c r="O4262" s="15" t="s">
        <v>29</v>
      </c>
      <c r="P4262" s="80" t="s">
        <v>191</v>
      </c>
      <c r="Q4262" s="80" t="s">
        <v>137</v>
      </c>
    </row>
    <row r="4263" spans="1:17" hidden="1">
      <c r="A4263" s="12">
        <v>42282</v>
      </c>
      <c r="B4263" t="s">
        <v>212</v>
      </c>
      <c r="C4263" s="1">
        <v>-9.9499999999999993</v>
      </c>
      <c r="D4263" s="1">
        <v>50.01</v>
      </c>
      <c r="E4263" s="42">
        <v>9.9499999999999993</v>
      </c>
      <c r="F4263" s="77" t="s">
        <v>30</v>
      </c>
      <c r="G4263" s="77" t="s">
        <v>137</v>
      </c>
      <c r="H4263" s="77" t="s">
        <v>189</v>
      </c>
      <c r="I4263" s="13">
        <v>10</v>
      </c>
      <c r="J4263" s="14">
        <v>2015</v>
      </c>
      <c r="K4263" s="78" t="s">
        <v>43</v>
      </c>
      <c r="L4263" s="79" t="s">
        <v>44</v>
      </c>
      <c r="M4263" s="79" t="s">
        <v>23</v>
      </c>
      <c r="N4263" s="15" t="s">
        <v>28</v>
      </c>
      <c r="O4263" s="15" t="s">
        <v>29</v>
      </c>
      <c r="P4263" s="80" t="s">
        <v>191</v>
      </c>
      <c r="Q4263" s="80" t="s">
        <v>137</v>
      </c>
    </row>
    <row r="4264" spans="1:17" hidden="1">
      <c r="A4264" s="12">
        <v>42283</v>
      </c>
      <c r="B4264" t="s">
        <v>4059</v>
      </c>
      <c r="C4264" s="1">
        <v>770</v>
      </c>
      <c r="D4264" s="1">
        <v>820.01</v>
      </c>
      <c r="E4264" s="42">
        <v>-770</v>
      </c>
      <c r="F4264" s="77" t="s">
        <v>18</v>
      </c>
      <c r="G4264" s="77" t="s">
        <v>137</v>
      </c>
      <c r="H4264" s="77" t="s">
        <v>189</v>
      </c>
      <c r="I4264" s="13">
        <v>10</v>
      </c>
      <c r="J4264" s="14">
        <v>2015</v>
      </c>
      <c r="K4264" s="78" t="s">
        <v>195</v>
      </c>
      <c r="L4264" s="79" t="s">
        <v>22</v>
      </c>
      <c r="M4264" s="79" t="s">
        <v>23</v>
      </c>
      <c r="N4264" s="15" t="s">
        <v>189</v>
      </c>
      <c r="O4264" s="15" t="s">
        <v>24</v>
      </c>
      <c r="P4264" s="80" t="s">
        <v>196</v>
      </c>
      <c r="Q4264" s="80" t="s">
        <v>137</v>
      </c>
    </row>
    <row r="4265" spans="1:17" hidden="1">
      <c r="A4265" s="12">
        <v>42283</v>
      </c>
      <c r="B4265" t="s">
        <v>4060</v>
      </c>
      <c r="C4265" s="1">
        <v>-569.28</v>
      </c>
      <c r="D4265" s="1">
        <v>250.73</v>
      </c>
      <c r="E4265" s="42">
        <v>569.28</v>
      </c>
      <c r="F4265" s="77" t="s">
        <v>30</v>
      </c>
      <c r="G4265" s="77" t="s">
        <v>137</v>
      </c>
      <c r="H4265" s="77" t="s">
        <v>189</v>
      </c>
      <c r="I4265" s="13">
        <v>10</v>
      </c>
      <c r="J4265" s="14">
        <v>2015</v>
      </c>
      <c r="K4265" s="78" t="s">
        <v>197</v>
      </c>
      <c r="L4265" s="79" t="s">
        <v>200</v>
      </c>
      <c r="M4265" s="79" t="s">
        <v>281</v>
      </c>
      <c r="N4265" s="15" t="s">
        <v>28</v>
      </c>
      <c r="O4265" s="15" t="s">
        <v>29</v>
      </c>
      <c r="P4265" s="80" t="s">
        <v>191</v>
      </c>
      <c r="Q4265" s="80" t="s">
        <v>137</v>
      </c>
    </row>
    <row r="4266" spans="1:17" hidden="1">
      <c r="A4266" s="12">
        <v>42284</v>
      </c>
      <c r="B4266" t="s">
        <v>247</v>
      </c>
      <c r="C4266" s="1">
        <v>-10</v>
      </c>
      <c r="D4266" s="1">
        <v>240.73</v>
      </c>
      <c r="E4266" s="42">
        <v>10</v>
      </c>
      <c r="F4266" s="77" t="s">
        <v>30</v>
      </c>
      <c r="G4266" s="77" t="s">
        <v>137</v>
      </c>
      <c r="H4266" s="77" t="s">
        <v>189</v>
      </c>
      <c r="I4266" s="13">
        <v>10</v>
      </c>
      <c r="J4266" s="14">
        <v>2015</v>
      </c>
      <c r="K4266" s="78" t="s">
        <v>78</v>
      </c>
      <c r="L4266" s="79" t="s">
        <v>79</v>
      </c>
      <c r="M4266" s="79" t="s">
        <v>80</v>
      </c>
      <c r="N4266" s="15" t="s">
        <v>28</v>
      </c>
      <c r="O4266" s="15" t="s">
        <v>29</v>
      </c>
      <c r="P4266" s="80" t="s">
        <v>191</v>
      </c>
      <c r="Q4266" s="80" t="s">
        <v>137</v>
      </c>
    </row>
    <row r="4267" spans="1:17" hidden="1">
      <c r="A4267" s="12">
        <v>42284</v>
      </c>
      <c r="B4267" t="s">
        <v>77</v>
      </c>
      <c r="C4267" s="1">
        <v>-10</v>
      </c>
      <c r="D4267" s="1">
        <v>230.73</v>
      </c>
      <c r="E4267" s="42">
        <v>10</v>
      </c>
      <c r="F4267" s="77" t="s">
        <v>30</v>
      </c>
      <c r="G4267" s="77" t="s">
        <v>137</v>
      </c>
      <c r="H4267" s="77" t="s">
        <v>189</v>
      </c>
      <c r="I4267" s="13">
        <v>10</v>
      </c>
      <c r="J4267" s="14">
        <v>2015</v>
      </c>
      <c r="K4267" s="78" t="s">
        <v>78</v>
      </c>
      <c r="L4267" s="79" t="s">
        <v>79</v>
      </c>
      <c r="M4267" s="79" t="s">
        <v>80</v>
      </c>
      <c r="N4267" s="15" t="s">
        <v>28</v>
      </c>
      <c r="O4267" s="15" t="s">
        <v>29</v>
      </c>
      <c r="P4267" s="80" t="s">
        <v>191</v>
      </c>
      <c r="Q4267" s="80" t="s">
        <v>137</v>
      </c>
    </row>
    <row r="4268" spans="1:17" hidden="1">
      <c r="A4268" s="12">
        <v>42290</v>
      </c>
      <c r="B4268" t="s">
        <v>4061</v>
      </c>
      <c r="C4268" s="1">
        <v>700</v>
      </c>
      <c r="D4268" s="1">
        <v>930.73</v>
      </c>
      <c r="E4268" s="42">
        <v>-700</v>
      </c>
      <c r="F4268" s="77" t="s">
        <v>18</v>
      </c>
      <c r="G4268" s="77" t="s">
        <v>137</v>
      </c>
      <c r="H4268" s="77" t="s">
        <v>189</v>
      </c>
      <c r="I4268" s="13">
        <v>10</v>
      </c>
      <c r="J4268" s="14">
        <v>2015</v>
      </c>
      <c r="K4268" s="78" t="s">
        <v>195</v>
      </c>
      <c r="L4268" s="79" t="s">
        <v>22</v>
      </c>
      <c r="M4268" s="79" t="s">
        <v>23</v>
      </c>
      <c r="N4268" s="15" t="s">
        <v>189</v>
      </c>
      <c r="O4268" s="15" t="s">
        <v>24</v>
      </c>
      <c r="P4268" s="80" t="s">
        <v>196</v>
      </c>
      <c r="Q4268" s="80" t="s">
        <v>137</v>
      </c>
    </row>
    <row r="4269" spans="1:17" hidden="1">
      <c r="A4269" s="12">
        <v>42290</v>
      </c>
      <c r="B4269" t="s">
        <v>4062</v>
      </c>
      <c r="C4269" s="1">
        <v>-200</v>
      </c>
      <c r="D4269" s="1">
        <v>730.73</v>
      </c>
      <c r="E4269" s="42">
        <v>200</v>
      </c>
      <c r="F4269" s="77" t="s">
        <v>30</v>
      </c>
      <c r="G4269" s="77" t="s">
        <v>137</v>
      </c>
      <c r="H4269" s="77" t="s">
        <v>189</v>
      </c>
      <c r="I4269" s="13">
        <v>10</v>
      </c>
      <c r="J4269" s="14">
        <v>2015</v>
      </c>
      <c r="K4269" s="78" t="s">
        <v>34</v>
      </c>
      <c r="L4269" s="79" t="s">
        <v>35</v>
      </c>
      <c r="M4269" s="79" t="s">
        <v>299</v>
      </c>
      <c r="N4269" s="15" t="s">
        <v>28</v>
      </c>
      <c r="O4269" s="15" t="s">
        <v>29</v>
      </c>
      <c r="P4269" s="80" t="s">
        <v>191</v>
      </c>
      <c r="Q4269" s="80" t="s">
        <v>137</v>
      </c>
    </row>
    <row r="4270" spans="1:17" hidden="1">
      <c r="A4270" s="12">
        <v>42290</v>
      </c>
      <c r="B4270" t="s">
        <v>4063</v>
      </c>
      <c r="C4270" s="1">
        <v>-664.8</v>
      </c>
      <c r="D4270" s="1">
        <v>65.930000000000007</v>
      </c>
      <c r="E4270" s="42">
        <v>664.8</v>
      </c>
      <c r="F4270" s="77" t="s">
        <v>30</v>
      </c>
      <c r="G4270" s="77" t="s">
        <v>137</v>
      </c>
      <c r="H4270" s="77" t="s">
        <v>189</v>
      </c>
      <c r="I4270" s="13">
        <v>10</v>
      </c>
      <c r="J4270" s="14">
        <v>2015</v>
      </c>
      <c r="K4270" s="78" t="s">
        <v>197</v>
      </c>
      <c r="L4270" s="79" t="s">
        <v>200</v>
      </c>
      <c r="M4270" s="79" t="s">
        <v>281</v>
      </c>
      <c r="N4270" s="15" t="s">
        <v>28</v>
      </c>
      <c r="O4270" s="15" t="s">
        <v>29</v>
      </c>
      <c r="P4270" s="80" t="s">
        <v>191</v>
      </c>
      <c r="Q4270" s="80" t="s">
        <v>137</v>
      </c>
    </row>
    <row r="4271" spans="1:17" hidden="1">
      <c r="A4271" s="12">
        <v>42291</v>
      </c>
      <c r="B4271" t="s">
        <v>4064</v>
      </c>
      <c r="C4271" s="1">
        <v>200</v>
      </c>
      <c r="D4271" s="1">
        <v>265.93</v>
      </c>
      <c r="E4271" s="42">
        <v>-200</v>
      </c>
      <c r="F4271" s="77" t="s">
        <v>18</v>
      </c>
      <c r="G4271" s="77" t="s">
        <v>137</v>
      </c>
      <c r="H4271" s="77" t="s">
        <v>189</v>
      </c>
      <c r="I4271" s="13">
        <v>10</v>
      </c>
      <c r="J4271" s="14">
        <v>2015</v>
      </c>
      <c r="K4271" s="78" t="s">
        <v>195</v>
      </c>
      <c r="L4271" s="79" t="s">
        <v>22</v>
      </c>
      <c r="M4271" s="79" t="s">
        <v>23</v>
      </c>
      <c r="N4271" s="15" t="s">
        <v>189</v>
      </c>
      <c r="O4271" s="15" t="s">
        <v>24</v>
      </c>
      <c r="P4271" s="80" t="s">
        <v>196</v>
      </c>
      <c r="Q4271" s="80" t="s">
        <v>137</v>
      </c>
    </row>
    <row r="4272" spans="1:17" hidden="1">
      <c r="A4272" s="12">
        <v>42292</v>
      </c>
      <c r="B4272" t="s">
        <v>4065</v>
      </c>
      <c r="C4272" s="1">
        <v>350</v>
      </c>
      <c r="D4272" s="1">
        <v>615.92999999999995</v>
      </c>
      <c r="E4272" s="42">
        <v>-350</v>
      </c>
      <c r="F4272" s="77" t="s">
        <v>18</v>
      </c>
      <c r="G4272" s="77" t="s">
        <v>137</v>
      </c>
      <c r="H4272" s="77" t="s">
        <v>189</v>
      </c>
      <c r="I4272" s="13">
        <v>10</v>
      </c>
      <c r="J4272" s="14">
        <v>2015</v>
      </c>
      <c r="K4272" s="78" t="s">
        <v>195</v>
      </c>
      <c r="L4272" s="79" t="s">
        <v>22</v>
      </c>
      <c r="M4272" s="79" t="s">
        <v>23</v>
      </c>
      <c r="N4272" s="15" t="s">
        <v>189</v>
      </c>
      <c r="O4272" s="15" t="s">
        <v>24</v>
      </c>
      <c r="P4272" s="80" t="s">
        <v>196</v>
      </c>
      <c r="Q4272" s="80" t="s">
        <v>137</v>
      </c>
    </row>
    <row r="4273" spans="1:17" hidden="1">
      <c r="A4273" s="12">
        <v>42292</v>
      </c>
      <c r="B4273" t="s">
        <v>4066</v>
      </c>
      <c r="C4273" s="1">
        <v>-600</v>
      </c>
      <c r="D4273" s="1">
        <v>15.93</v>
      </c>
      <c r="E4273" s="42">
        <v>600</v>
      </c>
      <c r="F4273" s="77" t="s">
        <v>30</v>
      </c>
      <c r="G4273" s="77" t="s">
        <v>137</v>
      </c>
      <c r="H4273" s="77" t="s">
        <v>189</v>
      </c>
      <c r="I4273" s="13">
        <v>10</v>
      </c>
      <c r="J4273" s="14">
        <v>2015</v>
      </c>
      <c r="K4273" s="78" t="s">
        <v>123</v>
      </c>
      <c r="L4273" s="79" t="s">
        <v>101</v>
      </c>
      <c r="M4273" s="79" t="s">
        <v>284</v>
      </c>
      <c r="N4273" s="15" t="s">
        <v>28</v>
      </c>
      <c r="O4273" s="15" t="s">
        <v>29</v>
      </c>
      <c r="P4273" s="80" t="s">
        <v>191</v>
      </c>
      <c r="Q4273" s="80" t="s">
        <v>137</v>
      </c>
    </row>
    <row r="4274" spans="1:17" hidden="1">
      <c r="A4274" s="12">
        <v>42297</v>
      </c>
      <c r="B4274" t="s">
        <v>4067</v>
      </c>
      <c r="C4274" s="1">
        <v>760.9</v>
      </c>
      <c r="D4274" s="1">
        <v>776.83</v>
      </c>
      <c r="E4274" s="42">
        <v>-760.9</v>
      </c>
      <c r="F4274" s="77" t="s">
        <v>18</v>
      </c>
      <c r="G4274" s="77" t="s">
        <v>137</v>
      </c>
      <c r="H4274" s="77" t="s">
        <v>189</v>
      </c>
      <c r="I4274" s="13">
        <v>10</v>
      </c>
      <c r="J4274" s="14">
        <v>2015</v>
      </c>
      <c r="K4274" s="78" t="s">
        <v>195</v>
      </c>
      <c r="L4274" s="79" t="s">
        <v>22</v>
      </c>
      <c r="M4274" s="79" t="s">
        <v>23</v>
      </c>
      <c r="N4274" s="15" t="s">
        <v>189</v>
      </c>
      <c r="O4274" s="15" t="s">
        <v>24</v>
      </c>
      <c r="P4274" s="80" t="s">
        <v>196</v>
      </c>
      <c r="Q4274" s="80" t="s">
        <v>137</v>
      </c>
    </row>
    <row r="4275" spans="1:17" hidden="1">
      <c r="A4275" s="12">
        <v>42297</v>
      </c>
      <c r="B4275" t="s">
        <v>4068</v>
      </c>
      <c r="C4275" s="1">
        <v>50</v>
      </c>
      <c r="D4275" s="1">
        <v>826.83</v>
      </c>
      <c r="E4275" s="42">
        <v>-50</v>
      </c>
      <c r="F4275" s="77" t="s">
        <v>18</v>
      </c>
      <c r="G4275" s="77" t="s">
        <v>137</v>
      </c>
      <c r="H4275" s="77" t="s">
        <v>189</v>
      </c>
      <c r="I4275" s="13">
        <v>10</v>
      </c>
      <c r="J4275" s="14">
        <v>2015</v>
      </c>
      <c r="K4275" s="78" t="s">
        <v>195</v>
      </c>
      <c r="L4275" s="79" t="s">
        <v>22</v>
      </c>
      <c r="M4275" s="79" t="s">
        <v>23</v>
      </c>
      <c r="N4275" s="15" t="s">
        <v>189</v>
      </c>
      <c r="O4275" s="15" t="s">
        <v>24</v>
      </c>
      <c r="P4275" s="80" t="s">
        <v>196</v>
      </c>
      <c r="Q4275" s="80" t="s">
        <v>137</v>
      </c>
    </row>
    <row r="4276" spans="1:17" hidden="1">
      <c r="A4276" s="12">
        <v>42298</v>
      </c>
      <c r="B4276" t="s">
        <v>4069</v>
      </c>
      <c r="C4276" s="1">
        <v>-662.24</v>
      </c>
      <c r="D4276" s="1">
        <v>164.59</v>
      </c>
      <c r="E4276" s="42">
        <v>662.24</v>
      </c>
      <c r="F4276" s="77" t="s">
        <v>30</v>
      </c>
      <c r="G4276" s="77" t="s">
        <v>137</v>
      </c>
      <c r="H4276" s="77" t="s">
        <v>189</v>
      </c>
      <c r="I4276" s="13">
        <v>10</v>
      </c>
      <c r="J4276" s="14">
        <v>2015</v>
      </c>
      <c r="K4276" s="78" t="s">
        <v>197</v>
      </c>
      <c r="L4276" s="79" t="s">
        <v>200</v>
      </c>
      <c r="M4276" s="79" t="s">
        <v>281</v>
      </c>
      <c r="N4276" s="15" t="s">
        <v>28</v>
      </c>
      <c r="O4276" s="15" t="s">
        <v>29</v>
      </c>
      <c r="P4276" s="80" t="s">
        <v>191</v>
      </c>
      <c r="Q4276" s="80" t="s">
        <v>137</v>
      </c>
    </row>
    <row r="4277" spans="1:17" hidden="1">
      <c r="A4277" s="12">
        <v>42299</v>
      </c>
      <c r="B4277" t="s">
        <v>4070</v>
      </c>
      <c r="C4277" s="1">
        <v>250</v>
      </c>
      <c r="D4277" s="1">
        <v>414.59</v>
      </c>
      <c r="E4277" s="42">
        <v>-250</v>
      </c>
      <c r="F4277" s="77" t="s">
        <v>18</v>
      </c>
      <c r="G4277" s="77" t="s">
        <v>137</v>
      </c>
      <c r="H4277" s="77" t="s">
        <v>189</v>
      </c>
      <c r="I4277" s="13">
        <v>10</v>
      </c>
      <c r="J4277" s="14">
        <v>2015</v>
      </c>
      <c r="K4277" s="78" t="s">
        <v>195</v>
      </c>
      <c r="L4277" s="79" t="s">
        <v>22</v>
      </c>
      <c r="M4277" s="79" t="s">
        <v>23</v>
      </c>
      <c r="N4277" s="15" t="s">
        <v>189</v>
      </c>
      <c r="O4277" s="15" t="s">
        <v>24</v>
      </c>
      <c r="P4277" s="80" t="s">
        <v>196</v>
      </c>
      <c r="Q4277" s="80" t="s">
        <v>137</v>
      </c>
    </row>
    <row r="4278" spans="1:17" hidden="1">
      <c r="A4278" s="12">
        <v>42299</v>
      </c>
      <c r="B4278" t="s">
        <v>3956</v>
      </c>
      <c r="C4278" s="1">
        <v>-10</v>
      </c>
      <c r="D4278" s="1">
        <v>404.59</v>
      </c>
      <c r="E4278" s="42">
        <v>10</v>
      </c>
      <c r="F4278" s="77" t="s">
        <v>30</v>
      </c>
      <c r="G4278" s="77" t="s">
        <v>137</v>
      </c>
      <c r="H4278" s="77" t="s">
        <v>189</v>
      </c>
      <c r="I4278" s="13">
        <v>10</v>
      </c>
      <c r="J4278" s="14">
        <v>2015</v>
      </c>
      <c r="K4278" s="78" t="s">
        <v>78</v>
      </c>
      <c r="L4278" s="79" t="s">
        <v>79</v>
      </c>
      <c r="M4278" s="79" t="s">
        <v>80</v>
      </c>
      <c r="N4278" s="15" t="s">
        <v>28</v>
      </c>
      <c r="O4278" s="15" t="s">
        <v>29</v>
      </c>
      <c r="P4278" s="80" t="s">
        <v>191</v>
      </c>
      <c r="Q4278" s="80" t="s">
        <v>137</v>
      </c>
    </row>
    <row r="4279" spans="1:17" hidden="1">
      <c r="A4279" s="12">
        <v>42304</v>
      </c>
      <c r="B4279" t="s">
        <v>4071</v>
      </c>
      <c r="C4279" s="1">
        <v>-374.59</v>
      </c>
      <c r="D4279" s="1">
        <v>30</v>
      </c>
      <c r="E4279" s="42">
        <v>374.59</v>
      </c>
      <c r="F4279" s="77" t="s">
        <v>30</v>
      </c>
      <c r="G4279" s="77" t="s">
        <v>137</v>
      </c>
      <c r="H4279" s="77" t="s">
        <v>189</v>
      </c>
      <c r="I4279" s="13">
        <v>10</v>
      </c>
      <c r="J4279" s="14">
        <v>2015</v>
      </c>
      <c r="K4279" s="78" t="s">
        <v>197</v>
      </c>
      <c r="L4279" s="79" t="s">
        <v>200</v>
      </c>
      <c r="M4279" s="79" t="s">
        <v>281</v>
      </c>
      <c r="N4279" s="15" t="s">
        <v>28</v>
      </c>
      <c r="O4279" s="15" t="s">
        <v>29</v>
      </c>
      <c r="P4279" s="80" t="s">
        <v>191</v>
      </c>
      <c r="Q4279" s="80" t="s">
        <v>137</v>
      </c>
    </row>
    <row r="4280" spans="1:17" hidden="1">
      <c r="A4280" s="12">
        <v>42305</v>
      </c>
      <c r="B4280" t="s">
        <v>4072</v>
      </c>
      <c r="C4280" s="1">
        <v>130</v>
      </c>
      <c r="D4280" s="1">
        <v>160</v>
      </c>
      <c r="E4280" s="42">
        <v>-130</v>
      </c>
      <c r="F4280" s="77" t="s">
        <v>18</v>
      </c>
      <c r="G4280" s="77" t="s">
        <v>137</v>
      </c>
      <c r="H4280" s="77" t="s">
        <v>189</v>
      </c>
      <c r="I4280" s="13">
        <v>10</v>
      </c>
      <c r="J4280" s="14">
        <v>2015</v>
      </c>
      <c r="K4280" s="78" t="s">
        <v>195</v>
      </c>
      <c r="L4280" s="79" t="s">
        <v>22</v>
      </c>
      <c r="M4280" s="79" t="s">
        <v>23</v>
      </c>
      <c r="N4280" s="15" t="s">
        <v>189</v>
      </c>
      <c r="O4280" s="15" t="s">
        <v>24</v>
      </c>
      <c r="P4280" s="80" t="s">
        <v>196</v>
      </c>
      <c r="Q4280" s="80" t="s">
        <v>137</v>
      </c>
    </row>
    <row r="4281" spans="1:17" hidden="1">
      <c r="A4281" s="12">
        <v>42310</v>
      </c>
      <c r="B4281" t="s">
        <v>217</v>
      </c>
      <c r="C4281" s="1">
        <v>-29.95</v>
      </c>
      <c r="D4281" s="1">
        <v>130.05000000000001</v>
      </c>
      <c r="E4281" s="42">
        <v>29.95</v>
      </c>
      <c r="F4281" s="77" t="s">
        <v>30</v>
      </c>
      <c r="G4281" s="77" t="s">
        <v>137</v>
      </c>
      <c r="H4281" s="77" t="s">
        <v>189</v>
      </c>
      <c r="I4281" s="13">
        <v>11</v>
      </c>
      <c r="J4281" s="14">
        <v>2015</v>
      </c>
      <c r="K4281" s="78" t="s">
        <v>53</v>
      </c>
      <c r="L4281" s="79" t="s">
        <v>52</v>
      </c>
      <c r="M4281" s="79" t="s">
        <v>23</v>
      </c>
      <c r="N4281" s="15" t="s">
        <v>28</v>
      </c>
      <c r="O4281" s="15" t="s">
        <v>29</v>
      </c>
      <c r="P4281" s="80" t="s">
        <v>191</v>
      </c>
      <c r="Q4281" s="80" t="s">
        <v>137</v>
      </c>
    </row>
    <row r="4282" spans="1:17" hidden="1">
      <c r="A4282" s="12">
        <v>42311</v>
      </c>
      <c r="B4282" t="s">
        <v>4073</v>
      </c>
      <c r="C4282" s="1">
        <v>100</v>
      </c>
      <c r="D4282" s="1">
        <v>230.05</v>
      </c>
      <c r="E4282" s="42">
        <v>-100</v>
      </c>
      <c r="F4282" s="77" t="s">
        <v>18</v>
      </c>
      <c r="G4282" s="77" t="s">
        <v>137</v>
      </c>
      <c r="H4282" s="77" t="s">
        <v>189</v>
      </c>
      <c r="I4282" s="13">
        <v>11</v>
      </c>
      <c r="J4282" s="14">
        <v>2015</v>
      </c>
      <c r="K4282" s="78" t="s">
        <v>195</v>
      </c>
      <c r="L4282" s="79" t="s">
        <v>22</v>
      </c>
      <c r="M4282" s="79" t="s">
        <v>23</v>
      </c>
      <c r="N4282" s="15" t="s">
        <v>189</v>
      </c>
      <c r="O4282" s="15" t="s">
        <v>24</v>
      </c>
      <c r="P4282" s="80" t="s">
        <v>196</v>
      </c>
      <c r="Q4282" s="80" t="s">
        <v>137</v>
      </c>
    </row>
    <row r="4283" spans="1:17" hidden="1">
      <c r="A4283" s="211">
        <v>42311</v>
      </c>
      <c r="B4283" s="112" t="s">
        <v>212</v>
      </c>
      <c r="C4283" s="210">
        <v>-161.69999999999999</v>
      </c>
      <c r="D4283" s="210">
        <v>68.349999999999994</v>
      </c>
      <c r="E4283" s="42">
        <v>161.69999999999999</v>
      </c>
      <c r="F4283" s="77" t="s">
        <v>30</v>
      </c>
      <c r="G4283" s="77" t="s">
        <v>137</v>
      </c>
      <c r="H4283" s="77" t="s">
        <v>189</v>
      </c>
      <c r="I4283" s="13">
        <v>11</v>
      </c>
      <c r="J4283" s="14">
        <v>2015</v>
      </c>
      <c r="K4283" s="78" t="s">
        <v>43</v>
      </c>
      <c r="L4283" s="79" t="s">
        <v>44</v>
      </c>
      <c r="M4283" s="79" t="s">
        <v>23</v>
      </c>
      <c r="N4283" s="15" t="s">
        <v>28</v>
      </c>
      <c r="O4283" s="15" t="s">
        <v>29</v>
      </c>
      <c r="P4283" s="80" t="s">
        <v>191</v>
      </c>
      <c r="Q4283" s="80" t="s">
        <v>137</v>
      </c>
    </row>
    <row r="4284" spans="1:17" hidden="1">
      <c r="A4284" s="12">
        <v>42311</v>
      </c>
      <c r="B4284" t="s">
        <v>4074</v>
      </c>
      <c r="C4284" s="1">
        <v>-30</v>
      </c>
      <c r="D4284" s="1">
        <v>38.35</v>
      </c>
      <c r="E4284" s="42">
        <v>30</v>
      </c>
      <c r="F4284" s="77" t="s">
        <v>30</v>
      </c>
      <c r="G4284" s="77" t="s">
        <v>137</v>
      </c>
      <c r="H4284" s="77" t="s">
        <v>189</v>
      </c>
      <c r="I4284" s="13">
        <v>11</v>
      </c>
      <c r="J4284" s="14">
        <v>2015</v>
      </c>
      <c r="K4284" s="78" t="s">
        <v>43</v>
      </c>
      <c r="L4284" s="79" t="s">
        <v>44</v>
      </c>
      <c r="M4284" s="79" t="s">
        <v>23</v>
      </c>
      <c r="N4284" s="15" t="s">
        <v>28</v>
      </c>
      <c r="O4284" s="15" t="s">
        <v>29</v>
      </c>
      <c r="P4284" s="80" t="s">
        <v>191</v>
      </c>
      <c r="Q4284" s="80" t="s">
        <v>137</v>
      </c>
    </row>
    <row r="4285" spans="1:17" hidden="1">
      <c r="A4285" s="12">
        <v>42313</v>
      </c>
      <c r="B4285" t="s">
        <v>4325</v>
      </c>
      <c r="C4285" s="1">
        <v>80</v>
      </c>
      <c r="D4285" s="1">
        <v>118.35</v>
      </c>
      <c r="E4285" s="42">
        <v>-80</v>
      </c>
      <c r="F4285" s="77" t="s">
        <v>18</v>
      </c>
      <c r="G4285" s="77" t="s">
        <v>137</v>
      </c>
      <c r="H4285" s="77" t="s">
        <v>189</v>
      </c>
      <c r="I4285" s="13">
        <v>11</v>
      </c>
      <c r="J4285" s="14">
        <v>2015</v>
      </c>
      <c r="K4285" s="78" t="s">
        <v>195</v>
      </c>
      <c r="L4285" s="79" t="s">
        <v>22</v>
      </c>
      <c r="M4285" s="79" t="s">
        <v>23</v>
      </c>
      <c r="N4285" s="15" t="s">
        <v>189</v>
      </c>
      <c r="O4285" s="15" t="s">
        <v>24</v>
      </c>
      <c r="P4285" s="80" t="s">
        <v>196</v>
      </c>
      <c r="Q4285" s="80" t="s">
        <v>137</v>
      </c>
    </row>
    <row r="4286" spans="1:17" hidden="1">
      <c r="A4286" s="12">
        <v>42314</v>
      </c>
      <c r="B4286" t="s">
        <v>4326</v>
      </c>
      <c r="C4286" s="1">
        <v>-100</v>
      </c>
      <c r="D4286" s="1">
        <v>18.350000000000001</v>
      </c>
      <c r="E4286" s="42">
        <v>100</v>
      </c>
      <c r="F4286" s="77" t="s">
        <v>30</v>
      </c>
      <c r="G4286" s="77" t="s">
        <v>137</v>
      </c>
      <c r="H4286" s="77" t="s">
        <v>189</v>
      </c>
      <c r="I4286" s="13">
        <v>11</v>
      </c>
      <c r="J4286" s="14">
        <v>2015</v>
      </c>
      <c r="K4286" s="78" t="s">
        <v>34</v>
      </c>
      <c r="L4286" s="79" t="s">
        <v>35</v>
      </c>
      <c r="M4286" s="79" t="s">
        <v>299</v>
      </c>
      <c r="N4286" s="15" t="s">
        <v>28</v>
      </c>
      <c r="O4286" s="15" t="s">
        <v>29</v>
      </c>
      <c r="P4286" s="80" t="s">
        <v>191</v>
      </c>
      <c r="Q4286" s="80" t="s">
        <v>137</v>
      </c>
    </row>
    <row r="4287" spans="1:17" hidden="1">
      <c r="A4287" s="12">
        <v>42314</v>
      </c>
      <c r="B4287" t="s">
        <v>247</v>
      </c>
      <c r="C4287" s="1">
        <v>-10</v>
      </c>
      <c r="D4287" s="1">
        <v>8.35</v>
      </c>
      <c r="E4287" s="42">
        <v>10</v>
      </c>
      <c r="F4287" s="77" t="s">
        <v>30</v>
      </c>
      <c r="G4287" s="77" t="s">
        <v>137</v>
      </c>
      <c r="H4287" s="77" t="s">
        <v>189</v>
      </c>
      <c r="I4287" s="13">
        <v>11</v>
      </c>
      <c r="J4287" s="14">
        <v>2015</v>
      </c>
      <c r="K4287" s="78" t="s">
        <v>78</v>
      </c>
      <c r="L4287" s="79" t="s">
        <v>79</v>
      </c>
      <c r="M4287" s="79" t="s">
        <v>80</v>
      </c>
      <c r="N4287" s="15" t="s">
        <v>28</v>
      </c>
      <c r="O4287" s="15" t="s">
        <v>29</v>
      </c>
      <c r="P4287" s="80" t="s">
        <v>191</v>
      </c>
      <c r="Q4287" s="80" t="s">
        <v>137</v>
      </c>
    </row>
    <row r="4288" spans="1:17" hidden="1">
      <c r="A4288" s="12">
        <v>42314</v>
      </c>
      <c r="B4288" t="s">
        <v>77</v>
      </c>
      <c r="C4288" s="1">
        <v>-10</v>
      </c>
      <c r="D4288" s="1">
        <v>-1.65</v>
      </c>
      <c r="E4288" s="42">
        <v>10</v>
      </c>
      <c r="F4288" s="77" t="s">
        <v>30</v>
      </c>
      <c r="G4288" s="77" t="s">
        <v>137</v>
      </c>
      <c r="H4288" s="77" t="s">
        <v>189</v>
      </c>
      <c r="I4288" s="13">
        <v>11</v>
      </c>
      <c r="J4288" s="14">
        <v>2015</v>
      </c>
      <c r="K4288" s="78" t="s">
        <v>78</v>
      </c>
      <c r="L4288" s="79" t="s">
        <v>79</v>
      </c>
      <c r="M4288" s="79" t="s">
        <v>80</v>
      </c>
      <c r="N4288" s="15" t="s">
        <v>28</v>
      </c>
      <c r="O4288" s="15" t="s">
        <v>29</v>
      </c>
      <c r="P4288" s="80" t="s">
        <v>191</v>
      </c>
      <c r="Q4288" s="80" t="s">
        <v>137</v>
      </c>
    </row>
    <row r="4289" spans="1:17" hidden="1">
      <c r="A4289" s="12">
        <v>42317</v>
      </c>
      <c r="B4289" t="s">
        <v>222</v>
      </c>
      <c r="C4289" s="1">
        <v>100</v>
      </c>
      <c r="D4289" s="1">
        <v>98.35</v>
      </c>
      <c r="E4289" s="42">
        <v>-100</v>
      </c>
      <c r="F4289" s="77" t="s">
        <v>18</v>
      </c>
      <c r="G4289" s="77" t="s">
        <v>137</v>
      </c>
      <c r="H4289" s="77" t="s">
        <v>189</v>
      </c>
      <c r="I4289" s="13">
        <v>11</v>
      </c>
      <c r="J4289" s="14">
        <v>2015</v>
      </c>
      <c r="K4289" s="78" t="s">
        <v>209</v>
      </c>
      <c r="L4289" s="79" t="s">
        <v>52</v>
      </c>
      <c r="M4289" s="79" t="s">
        <v>23</v>
      </c>
      <c r="N4289" s="15" t="s">
        <v>189</v>
      </c>
      <c r="O4289" s="15" t="s">
        <v>24</v>
      </c>
      <c r="P4289" s="80" t="s">
        <v>210</v>
      </c>
      <c r="Q4289" s="80" t="s">
        <v>137</v>
      </c>
    </row>
    <row r="4290" spans="1:17" hidden="1">
      <c r="A4290" s="12">
        <v>42317</v>
      </c>
      <c r="B4290" t="s">
        <v>4327</v>
      </c>
      <c r="C4290" s="1">
        <v>-45.61</v>
      </c>
      <c r="D4290" s="1">
        <v>52.74</v>
      </c>
      <c r="E4290" s="42">
        <v>45.61</v>
      </c>
      <c r="F4290" s="77" t="s">
        <v>30</v>
      </c>
      <c r="G4290" s="77" t="s">
        <v>137</v>
      </c>
      <c r="H4290" s="77" t="s">
        <v>189</v>
      </c>
      <c r="I4290" s="13">
        <v>11</v>
      </c>
      <c r="J4290" s="14">
        <v>2015</v>
      </c>
      <c r="K4290" s="78" t="s">
        <v>195</v>
      </c>
      <c r="L4290" s="79" t="s">
        <v>22</v>
      </c>
      <c r="M4290" s="79" t="s">
        <v>23</v>
      </c>
      <c r="N4290" s="15" t="s">
        <v>189</v>
      </c>
      <c r="O4290" s="15" t="s">
        <v>24</v>
      </c>
      <c r="P4290" s="80" t="s">
        <v>196</v>
      </c>
      <c r="Q4290" s="80" t="s">
        <v>137</v>
      </c>
    </row>
    <row r="4291" spans="1:17" hidden="1">
      <c r="A4291" s="12">
        <v>42319</v>
      </c>
      <c r="B4291" t="s">
        <v>4322</v>
      </c>
      <c r="C4291" s="1">
        <v>314.23</v>
      </c>
      <c r="D4291" s="1">
        <v>366.97</v>
      </c>
      <c r="E4291" s="42">
        <v>-314.23</v>
      </c>
      <c r="F4291" s="77" t="s">
        <v>18</v>
      </c>
      <c r="G4291" s="77" t="s">
        <v>137</v>
      </c>
      <c r="H4291" s="77" t="s">
        <v>189</v>
      </c>
      <c r="I4291" s="13">
        <v>11</v>
      </c>
      <c r="J4291" s="14">
        <v>2015</v>
      </c>
      <c r="K4291" s="78" t="s">
        <v>195</v>
      </c>
      <c r="L4291" s="79" t="s">
        <v>22</v>
      </c>
      <c r="M4291" s="79" t="s">
        <v>23</v>
      </c>
      <c r="N4291" s="15" t="s">
        <v>189</v>
      </c>
      <c r="O4291" s="15" t="s">
        <v>24</v>
      </c>
      <c r="P4291" s="80" t="s">
        <v>196</v>
      </c>
      <c r="Q4291" s="80" t="s">
        <v>137</v>
      </c>
    </row>
    <row r="4292" spans="1:17" hidden="1">
      <c r="A4292" s="12">
        <v>42320</v>
      </c>
      <c r="B4292" t="s">
        <v>4535</v>
      </c>
      <c r="C4292" s="1">
        <v>150</v>
      </c>
      <c r="D4292" s="1">
        <v>516.97</v>
      </c>
      <c r="E4292" s="42">
        <v>-150</v>
      </c>
      <c r="F4292" s="77" t="s">
        <v>18</v>
      </c>
      <c r="G4292" s="77" t="s">
        <v>137</v>
      </c>
      <c r="H4292" s="77" t="s">
        <v>189</v>
      </c>
      <c r="I4292" s="13">
        <v>11</v>
      </c>
      <c r="J4292" s="14">
        <v>2015</v>
      </c>
      <c r="K4292" s="78" t="s">
        <v>195</v>
      </c>
      <c r="L4292" s="79" t="s">
        <v>22</v>
      </c>
      <c r="M4292" s="79" t="s">
        <v>23</v>
      </c>
      <c r="N4292" s="15" t="s">
        <v>189</v>
      </c>
      <c r="O4292" s="15" t="s">
        <v>24</v>
      </c>
      <c r="P4292" s="80" t="s">
        <v>196</v>
      </c>
      <c r="Q4292" s="80" t="s">
        <v>137</v>
      </c>
    </row>
    <row r="4293" spans="1:17" hidden="1">
      <c r="A4293" s="12">
        <v>42324</v>
      </c>
      <c r="B4293" t="s">
        <v>4536</v>
      </c>
      <c r="C4293" s="1">
        <v>574.46</v>
      </c>
      <c r="D4293" s="1">
        <v>1091.43</v>
      </c>
      <c r="E4293" s="42">
        <v>-574.46</v>
      </c>
      <c r="F4293" s="77" t="s">
        <v>18</v>
      </c>
      <c r="G4293" s="77" t="s">
        <v>137</v>
      </c>
      <c r="H4293" s="77" t="s">
        <v>189</v>
      </c>
      <c r="I4293" s="13">
        <v>11</v>
      </c>
      <c r="J4293" s="14">
        <v>2015</v>
      </c>
      <c r="K4293" s="78" t="s">
        <v>195</v>
      </c>
      <c r="L4293" s="79" t="s">
        <v>22</v>
      </c>
      <c r="M4293" s="79" t="s">
        <v>23</v>
      </c>
      <c r="N4293" s="15" t="s">
        <v>189</v>
      </c>
      <c r="O4293" s="15" t="s">
        <v>24</v>
      </c>
      <c r="P4293" s="80" t="s">
        <v>196</v>
      </c>
      <c r="Q4293" s="80" t="s">
        <v>137</v>
      </c>
    </row>
    <row r="4294" spans="1:17" hidden="1">
      <c r="A4294" s="12">
        <v>42324</v>
      </c>
      <c r="B4294" t="s">
        <v>4537</v>
      </c>
      <c r="C4294" s="1">
        <v>-500</v>
      </c>
      <c r="D4294" s="1">
        <v>591.42999999999995</v>
      </c>
      <c r="E4294" s="42">
        <v>500</v>
      </c>
      <c r="F4294" s="77" t="s">
        <v>30</v>
      </c>
      <c r="G4294" s="77" t="s">
        <v>137</v>
      </c>
      <c r="H4294" s="77" t="s">
        <v>189</v>
      </c>
      <c r="I4294" s="13">
        <v>11</v>
      </c>
      <c r="J4294" s="14">
        <v>2015</v>
      </c>
      <c r="K4294" s="78" t="s">
        <v>123</v>
      </c>
      <c r="L4294" s="79" t="s">
        <v>101</v>
      </c>
      <c r="M4294" s="79" t="s">
        <v>284</v>
      </c>
      <c r="N4294" s="15" t="s">
        <v>28</v>
      </c>
      <c r="O4294" s="15" t="s">
        <v>29</v>
      </c>
      <c r="P4294" s="80" t="s">
        <v>191</v>
      </c>
      <c r="Q4294" s="80" t="s">
        <v>137</v>
      </c>
    </row>
    <row r="4295" spans="1:17" hidden="1">
      <c r="A4295" s="12">
        <v>42324</v>
      </c>
      <c r="B4295" t="s">
        <v>4538</v>
      </c>
      <c r="C4295" s="1">
        <v>-38.96</v>
      </c>
      <c r="D4295" s="1">
        <v>552.47</v>
      </c>
      <c r="E4295" s="42">
        <v>38.96</v>
      </c>
      <c r="F4295" s="77" t="s">
        <v>30</v>
      </c>
      <c r="G4295" s="77" t="s">
        <v>137</v>
      </c>
      <c r="H4295" s="77" t="s">
        <v>189</v>
      </c>
      <c r="I4295" s="13">
        <v>11</v>
      </c>
      <c r="J4295" s="14">
        <v>2015</v>
      </c>
      <c r="K4295" s="78" t="s">
        <v>123</v>
      </c>
      <c r="L4295" s="79" t="s">
        <v>101</v>
      </c>
      <c r="M4295" s="79" t="s">
        <v>284</v>
      </c>
      <c r="N4295" s="15" t="s">
        <v>28</v>
      </c>
      <c r="O4295" s="15" t="s">
        <v>29</v>
      </c>
      <c r="P4295" s="80" t="s">
        <v>191</v>
      </c>
      <c r="Q4295" s="80" t="s">
        <v>137</v>
      </c>
    </row>
    <row r="4296" spans="1:17" hidden="1">
      <c r="A4296" s="12">
        <v>42324</v>
      </c>
      <c r="B4296" t="s">
        <v>4539</v>
      </c>
      <c r="C4296" s="1">
        <v>-477.28</v>
      </c>
      <c r="D4296" s="1">
        <v>75.19</v>
      </c>
      <c r="E4296" s="42">
        <v>477.28</v>
      </c>
      <c r="F4296" s="77" t="s">
        <v>30</v>
      </c>
      <c r="G4296" s="77" t="s">
        <v>137</v>
      </c>
      <c r="H4296" s="77" t="s">
        <v>189</v>
      </c>
      <c r="I4296" s="13">
        <v>11</v>
      </c>
      <c r="J4296" s="14">
        <v>2015</v>
      </c>
      <c r="K4296" s="78" t="s">
        <v>197</v>
      </c>
      <c r="L4296" s="79" t="s">
        <v>200</v>
      </c>
      <c r="M4296" s="79" t="s">
        <v>281</v>
      </c>
      <c r="N4296" s="15" t="s">
        <v>28</v>
      </c>
      <c r="O4296" s="15" t="s">
        <v>29</v>
      </c>
      <c r="P4296" s="80" t="s">
        <v>191</v>
      </c>
      <c r="Q4296" s="80" t="s">
        <v>137</v>
      </c>
    </row>
    <row r="4297" spans="1:17" hidden="1">
      <c r="A4297" s="12">
        <v>42325</v>
      </c>
      <c r="B4297" t="s">
        <v>4540</v>
      </c>
      <c r="C4297" s="1">
        <v>250</v>
      </c>
      <c r="D4297" s="1">
        <v>325.19</v>
      </c>
      <c r="E4297" s="42">
        <v>-250</v>
      </c>
      <c r="F4297" s="77" t="s">
        <v>18</v>
      </c>
      <c r="G4297" s="77" t="s">
        <v>137</v>
      </c>
      <c r="H4297" s="77" t="s">
        <v>189</v>
      </c>
      <c r="I4297" s="13">
        <v>11</v>
      </c>
      <c r="J4297" s="14">
        <v>2015</v>
      </c>
      <c r="K4297" s="78" t="s">
        <v>195</v>
      </c>
      <c r="L4297" s="79" t="s">
        <v>22</v>
      </c>
      <c r="M4297" s="79" t="s">
        <v>23</v>
      </c>
      <c r="N4297" s="15" t="s">
        <v>189</v>
      </c>
      <c r="O4297" s="15" t="s">
        <v>24</v>
      </c>
      <c r="P4297" s="80" t="s">
        <v>196</v>
      </c>
      <c r="Q4297" s="80" t="s">
        <v>137</v>
      </c>
    </row>
    <row r="4298" spans="1:17" hidden="1">
      <c r="A4298" s="12">
        <v>42325</v>
      </c>
      <c r="B4298" t="s">
        <v>4541</v>
      </c>
      <c r="C4298" s="1">
        <v>-250</v>
      </c>
      <c r="D4298" s="1">
        <v>75.19</v>
      </c>
      <c r="E4298" s="42">
        <v>250</v>
      </c>
      <c r="F4298" s="77" t="s">
        <v>30</v>
      </c>
      <c r="G4298" s="77" t="s">
        <v>137</v>
      </c>
      <c r="H4298" s="77" t="s">
        <v>189</v>
      </c>
      <c r="I4298" s="13">
        <v>11</v>
      </c>
      <c r="J4298" s="14">
        <v>2015</v>
      </c>
      <c r="K4298" s="78" t="s">
        <v>509</v>
      </c>
      <c r="L4298" s="79" t="s">
        <v>41</v>
      </c>
      <c r="M4298" s="79" t="s">
        <v>23</v>
      </c>
      <c r="N4298" s="15" t="s">
        <v>28</v>
      </c>
      <c r="O4298" s="15" t="s">
        <v>29</v>
      </c>
      <c r="P4298" s="80" t="s">
        <v>191</v>
      </c>
      <c r="Q4298" s="80" t="s">
        <v>137</v>
      </c>
    </row>
    <row r="4299" spans="1:17" hidden="1">
      <c r="A4299" s="12">
        <v>42326</v>
      </c>
      <c r="B4299" t="s">
        <v>4542</v>
      </c>
      <c r="C4299" s="1">
        <v>-50</v>
      </c>
      <c r="D4299" s="1">
        <v>25.19</v>
      </c>
      <c r="E4299" s="42">
        <v>50</v>
      </c>
      <c r="F4299" s="77" t="s">
        <v>30</v>
      </c>
      <c r="G4299" s="77" t="s">
        <v>137</v>
      </c>
      <c r="H4299" s="77" t="s">
        <v>189</v>
      </c>
      <c r="I4299" s="13">
        <v>11</v>
      </c>
      <c r="J4299" s="14">
        <v>2015</v>
      </c>
      <c r="K4299" s="78" t="s">
        <v>195</v>
      </c>
      <c r="L4299" s="79" t="s">
        <v>22</v>
      </c>
      <c r="M4299" s="79" t="s">
        <v>23</v>
      </c>
      <c r="N4299" s="15" t="s">
        <v>189</v>
      </c>
      <c r="O4299" s="15" t="s">
        <v>24</v>
      </c>
      <c r="P4299" s="80" t="s">
        <v>196</v>
      </c>
      <c r="Q4299" s="80" t="s">
        <v>137</v>
      </c>
    </row>
    <row r="4300" spans="1:17" hidden="1">
      <c r="A4300" s="12">
        <v>42331</v>
      </c>
      <c r="B4300" t="s">
        <v>4543</v>
      </c>
      <c r="C4300" s="1">
        <v>-64.63</v>
      </c>
      <c r="D4300" s="1">
        <v>-39.44</v>
      </c>
      <c r="E4300" s="42">
        <v>64.63</v>
      </c>
      <c r="F4300" s="77" t="s">
        <v>30</v>
      </c>
      <c r="G4300" s="77" t="s">
        <v>137</v>
      </c>
      <c r="H4300" s="77" t="s">
        <v>189</v>
      </c>
      <c r="I4300" s="13">
        <v>11</v>
      </c>
      <c r="J4300" s="14">
        <v>2015</v>
      </c>
      <c r="K4300" s="78" t="s">
        <v>195</v>
      </c>
      <c r="L4300" s="79" t="s">
        <v>22</v>
      </c>
      <c r="M4300" s="79" t="s">
        <v>23</v>
      </c>
      <c r="N4300" s="15" t="s">
        <v>189</v>
      </c>
      <c r="O4300" s="15" t="s">
        <v>24</v>
      </c>
      <c r="P4300" s="80" t="s">
        <v>196</v>
      </c>
      <c r="Q4300" s="80" t="s">
        <v>137</v>
      </c>
    </row>
    <row r="4301" spans="1:17" hidden="1">
      <c r="A4301" s="12">
        <v>42332</v>
      </c>
      <c r="B4301" t="s">
        <v>222</v>
      </c>
      <c r="C4301" s="1">
        <v>100</v>
      </c>
      <c r="D4301" s="1">
        <v>60.56</v>
      </c>
      <c r="E4301" s="42">
        <v>-100</v>
      </c>
      <c r="F4301" s="77" t="s">
        <v>18</v>
      </c>
      <c r="G4301" s="77" t="s">
        <v>137</v>
      </c>
      <c r="H4301" s="77" t="s">
        <v>189</v>
      </c>
      <c r="I4301" s="13">
        <v>11</v>
      </c>
      <c r="J4301" s="14">
        <v>2015</v>
      </c>
      <c r="K4301" s="78" t="s">
        <v>53</v>
      </c>
      <c r="L4301" s="79" t="s">
        <v>52</v>
      </c>
      <c r="M4301" s="79" t="s">
        <v>23</v>
      </c>
      <c r="N4301" s="15" t="s">
        <v>28</v>
      </c>
      <c r="O4301" s="15" t="s">
        <v>29</v>
      </c>
      <c r="P4301" s="80" t="s">
        <v>191</v>
      </c>
      <c r="Q4301" s="80" t="s">
        <v>137</v>
      </c>
    </row>
    <row r="4302" spans="1:17" hidden="1">
      <c r="A4302" s="12">
        <v>42339</v>
      </c>
      <c r="B4302" t="s">
        <v>4544</v>
      </c>
      <c r="C4302" s="1">
        <v>702.81</v>
      </c>
      <c r="D4302" s="1">
        <v>763.37</v>
      </c>
      <c r="E4302" s="42">
        <v>-702.81</v>
      </c>
      <c r="F4302" s="77" t="s">
        <v>18</v>
      </c>
      <c r="G4302" s="77" t="s">
        <v>137</v>
      </c>
      <c r="H4302" s="77" t="s">
        <v>189</v>
      </c>
      <c r="I4302" s="13">
        <v>12</v>
      </c>
      <c r="J4302" s="14">
        <v>2015</v>
      </c>
      <c r="K4302" s="78" t="s">
        <v>195</v>
      </c>
      <c r="L4302" s="79" t="s">
        <v>22</v>
      </c>
      <c r="M4302" s="79" t="s">
        <v>23</v>
      </c>
      <c r="N4302" s="15" t="s">
        <v>189</v>
      </c>
      <c r="O4302" s="15" t="s">
        <v>24</v>
      </c>
      <c r="P4302" s="80" t="s">
        <v>196</v>
      </c>
      <c r="Q4302" s="80" t="s">
        <v>137</v>
      </c>
    </row>
    <row r="4303" spans="1:17" hidden="1">
      <c r="A4303" s="12">
        <v>42339</v>
      </c>
      <c r="B4303" t="s">
        <v>217</v>
      </c>
      <c r="C4303" s="1">
        <v>-29.95</v>
      </c>
      <c r="D4303" s="1">
        <v>733.42</v>
      </c>
      <c r="E4303" s="42">
        <v>29.95</v>
      </c>
      <c r="F4303" s="77" t="s">
        <v>30</v>
      </c>
      <c r="G4303" s="77" t="s">
        <v>137</v>
      </c>
      <c r="H4303" s="77" t="s">
        <v>189</v>
      </c>
      <c r="I4303" s="13">
        <v>12</v>
      </c>
      <c r="J4303" s="14">
        <v>2015</v>
      </c>
      <c r="K4303" s="78" t="s">
        <v>53</v>
      </c>
      <c r="L4303" s="79" t="s">
        <v>52</v>
      </c>
      <c r="M4303" s="79" t="s">
        <v>23</v>
      </c>
      <c r="N4303" s="15" t="s">
        <v>28</v>
      </c>
      <c r="O4303" s="15" t="s">
        <v>29</v>
      </c>
      <c r="P4303" s="80" t="s">
        <v>191</v>
      </c>
      <c r="Q4303" s="80" t="s">
        <v>137</v>
      </c>
    </row>
    <row r="4304" spans="1:17" hidden="1">
      <c r="A4304" s="12">
        <v>42340</v>
      </c>
      <c r="B4304" t="s">
        <v>4545</v>
      </c>
      <c r="C4304" s="1">
        <v>-30</v>
      </c>
      <c r="D4304" s="1">
        <v>703.42</v>
      </c>
      <c r="E4304" s="42">
        <v>30</v>
      </c>
      <c r="F4304" s="77" t="s">
        <v>30</v>
      </c>
      <c r="G4304" s="77" t="s">
        <v>137</v>
      </c>
      <c r="H4304" s="77" t="s">
        <v>189</v>
      </c>
      <c r="I4304" s="13">
        <v>12</v>
      </c>
      <c r="J4304" s="14">
        <v>2015</v>
      </c>
      <c r="K4304" s="78" t="s">
        <v>43</v>
      </c>
      <c r="L4304" s="79" t="s">
        <v>44</v>
      </c>
      <c r="M4304" s="79" t="s">
        <v>23</v>
      </c>
      <c r="N4304" s="15" t="s">
        <v>28</v>
      </c>
      <c r="O4304" s="15" t="s">
        <v>29</v>
      </c>
      <c r="P4304" s="80" t="s">
        <v>191</v>
      </c>
      <c r="Q4304" s="80" t="s">
        <v>137</v>
      </c>
    </row>
    <row r="4305" spans="1:19" hidden="1">
      <c r="A4305" s="12">
        <v>42341</v>
      </c>
      <c r="B4305" t="s">
        <v>4546</v>
      </c>
      <c r="C4305" s="1">
        <v>500</v>
      </c>
      <c r="D4305" s="1">
        <v>1203.42</v>
      </c>
      <c r="E4305" s="42">
        <v>-500</v>
      </c>
      <c r="F4305" s="77" t="s">
        <v>18</v>
      </c>
      <c r="G4305" s="77" t="s">
        <v>137</v>
      </c>
      <c r="H4305" s="77" t="s">
        <v>189</v>
      </c>
      <c r="I4305" s="13">
        <v>12</v>
      </c>
      <c r="J4305" s="14">
        <v>2015</v>
      </c>
      <c r="K4305" s="78" t="s">
        <v>218</v>
      </c>
      <c r="L4305" s="79" t="s">
        <v>59</v>
      </c>
      <c r="M4305" s="79" t="s">
        <v>23</v>
      </c>
      <c r="N4305" s="15" t="s">
        <v>189</v>
      </c>
      <c r="O4305" s="15" t="s">
        <v>24</v>
      </c>
      <c r="P4305" s="80" t="s">
        <v>4489</v>
      </c>
      <c r="Q4305" s="80" t="s">
        <v>137</v>
      </c>
    </row>
    <row r="4306" spans="1:19" hidden="1">
      <c r="A4306" s="12">
        <v>42341</v>
      </c>
      <c r="B4306" t="s">
        <v>4547</v>
      </c>
      <c r="C4306" s="1">
        <v>-900</v>
      </c>
      <c r="D4306" s="1">
        <v>303.42</v>
      </c>
      <c r="E4306" s="42">
        <v>900</v>
      </c>
      <c r="F4306" s="77" t="s">
        <v>30</v>
      </c>
      <c r="G4306" s="77" t="s">
        <v>137</v>
      </c>
      <c r="H4306" s="77" t="s">
        <v>189</v>
      </c>
      <c r="I4306" s="13">
        <v>12</v>
      </c>
      <c r="J4306" s="14">
        <v>2015</v>
      </c>
      <c r="K4306" s="78" t="s">
        <v>209</v>
      </c>
      <c r="L4306" s="79" t="s">
        <v>52</v>
      </c>
      <c r="M4306" s="79" t="s">
        <v>23</v>
      </c>
      <c r="N4306" s="15" t="s">
        <v>189</v>
      </c>
      <c r="O4306" s="15" t="s">
        <v>24</v>
      </c>
      <c r="P4306" s="80" t="s">
        <v>210</v>
      </c>
      <c r="Q4306" s="80" t="s">
        <v>137</v>
      </c>
    </row>
    <row r="4307" spans="1:19">
      <c r="A4307" s="12">
        <v>42341</v>
      </c>
      <c r="B4307" t="s">
        <v>4548</v>
      </c>
      <c r="C4307" s="1">
        <v>-9.9499999999999993</v>
      </c>
      <c r="D4307" s="1">
        <v>293.47000000000003</v>
      </c>
      <c r="E4307" s="42">
        <v>9.9499999999999993</v>
      </c>
      <c r="F4307" s="77" t="s">
        <v>30</v>
      </c>
      <c r="G4307" s="77" t="s">
        <v>137</v>
      </c>
      <c r="H4307" s="77" t="s">
        <v>189</v>
      </c>
      <c r="I4307" s="13">
        <v>12</v>
      </c>
      <c r="J4307" s="14">
        <v>2015</v>
      </c>
      <c r="K4307" s="78" t="s">
        <v>146</v>
      </c>
      <c r="L4307" s="79" t="s">
        <v>3635</v>
      </c>
      <c r="M4307" s="79" t="s">
        <v>80</v>
      </c>
      <c r="N4307" s="15" t="s">
        <v>28</v>
      </c>
      <c r="O4307" s="15" t="s">
        <v>29</v>
      </c>
      <c r="P4307" s="80" t="s">
        <v>192</v>
      </c>
      <c r="Q4307" s="80" t="s">
        <v>137</v>
      </c>
    </row>
    <row r="4308" spans="1:19" hidden="1">
      <c r="A4308" s="12">
        <v>42345</v>
      </c>
      <c r="B4308" t="s">
        <v>247</v>
      </c>
      <c r="C4308" s="1">
        <v>-10</v>
      </c>
      <c r="D4308" s="1">
        <v>283.47000000000003</v>
      </c>
      <c r="E4308" s="42">
        <v>10</v>
      </c>
      <c r="F4308" s="77" t="s">
        <v>30</v>
      </c>
      <c r="G4308" s="77" t="s">
        <v>137</v>
      </c>
      <c r="H4308" s="77" t="s">
        <v>189</v>
      </c>
      <c r="I4308" s="13">
        <v>12</v>
      </c>
      <c r="J4308" s="14">
        <v>2015</v>
      </c>
      <c r="K4308" s="78" t="s">
        <v>78</v>
      </c>
      <c r="L4308" s="79" t="s">
        <v>79</v>
      </c>
      <c r="M4308" s="79" t="s">
        <v>80</v>
      </c>
      <c r="N4308" s="15" t="s">
        <v>28</v>
      </c>
      <c r="O4308" s="15" t="s">
        <v>29</v>
      </c>
      <c r="P4308" s="80" t="s">
        <v>191</v>
      </c>
      <c r="Q4308" s="80" t="s">
        <v>137</v>
      </c>
    </row>
    <row r="4309" spans="1:19" hidden="1">
      <c r="A4309" s="12">
        <v>42345</v>
      </c>
      <c r="B4309" t="s">
        <v>77</v>
      </c>
      <c r="C4309" s="1">
        <v>-10</v>
      </c>
      <c r="D4309" s="1">
        <v>273.47000000000003</v>
      </c>
      <c r="E4309" s="42">
        <v>10</v>
      </c>
      <c r="F4309" s="77" t="s">
        <v>30</v>
      </c>
      <c r="G4309" s="77" t="s">
        <v>137</v>
      </c>
      <c r="H4309" s="77" t="s">
        <v>189</v>
      </c>
      <c r="I4309" s="13">
        <v>12</v>
      </c>
      <c r="J4309" s="14">
        <v>2015</v>
      </c>
      <c r="K4309" s="78" t="s">
        <v>78</v>
      </c>
      <c r="L4309" s="79" t="s">
        <v>79</v>
      </c>
      <c r="M4309" s="79" t="s">
        <v>80</v>
      </c>
      <c r="N4309" s="15" t="s">
        <v>28</v>
      </c>
      <c r="O4309" s="15" t="s">
        <v>29</v>
      </c>
      <c r="P4309" s="80" t="s">
        <v>191</v>
      </c>
      <c r="Q4309" s="80" t="s">
        <v>137</v>
      </c>
    </row>
    <row r="4310" spans="1:19" hidden="1">
      <c r="A4310" s="12">
        <v>42346</v>
      </c>
      <c r="B4310" t="s">
        <v>4549</v>
      </c>
      <c r="C4310" s="1">
        <v>370.43</v>
      </c>
      <c r="D4310" s="1">
        <v>643.9</v>
      </c>
      <c r="E4310" s="42">
        <v>-370.43</v>
      </c>
      <c r="F4310" s="77" t="s">
        <v>18</v>
      </c>
      <c r="G4310" s="77" t="s">
        <v>137</v>
      </c>
      <c r="H4310" s="77" t="s">
        <v>189</v>
      </c>
      <c r="I4310" s="13">
        <v>12</v>
      </c>
      <c r="J4310" s="14">
        <v>2015</v>
      </c>
      <c r="K4310" s="78" t="s">
        <v>195</v>
      </c>
      <c r="L4310" s="79" t="s">
        <v>22</v>
      </c>
      <c r="M4310" s="79" t="s">
        <v>23</v>
      </c>
      <c r="N4310" s="15" t="s">
        <v>189</v>
      </c>
      <c r="O4310" s="15" t="s">
        <v>24</v>
      </c>
      <c r="P4310" s="80" t="s">
        <v>196</v>
      </c>
      <c r="Q4310" s="80" t="s">
        <v>137</v>
      </c>
    </row>
    <row r="4311" spans="1:19" hidden="1">
      <c r="A4311" s="12">
        <v>42353</v>
      </c>
      <c r="B4311" t="s">
        <v>4550</v>
      </c>
      <c r="C4311" s="1">
        <v>482.9</v>
      </c>
      <c r="D4311" s="1">
        <v>1126.8</v>
      </c>
      <c r="E4311" s="42">
        <v>-482.9</v>
      </c>
      <c r="F4311" s="77" t="s">
        <v>18</v>
      </c>
      <c r="G4311" s="77" t="s">
        <v>137</v>
      </c>
      <c r="H4311" s="77" t="s">
        <v>189</v>
      </c>
      <c r="I4311" s="13">
        <v>12</v>
      </c>
      <c r="J4311" s="14">
        <v>2015</v>
      </c>
      <c r="K4311" s="78" t="s">
        <v>195</v>
      </c>
      <c r="L4311" s="79" t="s">
        <v>22</v>
      </c>
      <c r="M4311" s="79" t="s">
        <v>23</v>
      </c>
      <c r="N4311" s="15" t="s">
        <v>189</v>
      </c>
      <c r="O4311" s="15" t="s">
        <v>24</v>
      </c>
      <c r="P4311" s="80" t="s">
        <v>196</v>
      </c>
      <c r="Q4311" s="80" t="s">
        <v>137</v>
      </c>
    </row>
    <row r="4312" spans="1:19" hidden="1">
      <c r="A4312" s="12">
        <v>42355</v>
      </c>
      <c r="B4312" t="s">
        <v>4551</v>
      </c>
      <c r="C4312" s="1">
        <v>350</v>
      </c>
      <c r="D4312" s="1">
        <v>1476.8</v>
      </c>
      <c r="E4312" s="42">
        <v>-350</v>
      </c>
      <c r="F4312" s="77" t="s">
        <v>18</v>
      </c>
      <c r="G4312" s="77" t="s">
        <v>137</v>
      </c>
      <c r="H4312" s="77" t="s">
        <v>189</v>
      </c>
      <c r="I4312" s="13">
        <v>12</v>
      </c>
      <c r="J4312" s="14">
        <v>2015</v>
      </c>
      <c r="K4312" s="78" t="s">
        <v>195</v>
      </c>
      <c r="L4312" s="79" t="s">
        <v>22</v>
      </c>
      <c r="M4312" s="79" t="s">
        <v>23</v>
      </c>
      <c r="N4312" s="15" t="s">
        <v>189</v>
      </c>
      <c r="O4312" s="15" t="s">
        <v>24</v>
      </c>
      <c r="P4312" s="80" t="s">
        <v>196</v>
      </c>
      <c r="Q4312" s="80" t="s">
        <v>137</v>
      </c>
    </row>
    <row r="4313" spans="1:19" hidden="1">
      <c r="A4313" s="12">
        <v>42356</v>
      </c>
      <c r="B4313" t="s">
        <v>4552</v>
      </c>
      <c r="C4313" s="1">
        <v>-1450</v>
      </c>
      <c r="D4313" s="1">
        <v>26.8</v>
      </c>
      <c r="E4313" s="42">
        <v>1450</v>
      </c>
      <c r="F4313" s="77" t="s">
        <v>30</v>
      </c>
      <c r="G4313" s="77" t="s">
        <v>137</v>
      </c>
      <c r="H4313" s="77" t="s">
        <v>189</v>
      </c>
      <c r="I4313" s="13">
        <v>12</v>
      </c>
      <c r="J4313" s="14">
        <v>2015</v>
      </c>
      <c r="K4313" s="78" t="s">
        <v>209</v>
      </c>
      <c r="L4313" s="79" t="s">
        <v>52</v>
      </c>
      <c r="M4313" s="79" t="s">
        <v>23</v>
      </c>
      <c r="N4313" s="15" t="s">
        <v>189</v>
      </c>
      <c r="O4313" s="15" t="s">
        <v>24</v>
      </c>
      <c r="P4313" s="80" t="s">
        <v>210</v>
      </c>
      <c r="Q4313" s="80" t="s">
        <v>137</v>
      </c>
    </row>
    <row r="4314" spans="1:19" hidden="1">
      <c r="A4314" s="12">
        <v>42359</v>
      </c>
      <c r="B4314" t="s">
        <v>4553</v>
      </c>
      <c r="C4314" s="1">
        <v>310</v>
      </c>
      <c r="D4314" s="1">
        <v>336.8</v>
      </c>
      <c r="E4314" s="42">
        <v>-310</v>
      </c>
      <c r="F4314" s="77" t="s">
        <v>18</v>
      </c>
      <c r="G4314" s="77" t="s">
        <v>137</v>
      </c>
      <c r="H4314" s="77" t="s">
        <v>189</v>
      </c>
      <c r="I4314" s="13">
        <v>12</v>
      </c>
      <c r="J4314" s="14">
        <v>2015</v>
      </c>
      <c r="K4314" s="78" t="s">
        <v>195</v>
      </c>
      <c r="L4314" s="79" t="s">
        <v>22</v>
      </c>
      <c r="M4314" s="79" t="s">
        <v>23</v>
      </c>
      <c r="N4314" s="15" t="s">
        <v>189</v>
      </c>
      <c r="O4314" s="15" t="s">
        <v>24</v>
      </c>
      <c r="P4314" s="80" t="s">
        <v>196</v>
      </c>
      <c r="Q4314" s="80" t="s">
        <v>137</v>
      </c>
    </row>
    <row r="4315" spans="1:19" hidden="1">
      <c r="A4315" s="12">
        <v>42360</v>
      </c>
      <c r="B4315" t="s">
        <v>4554</v>
      </c>
      <c r="C4315" s="1">
        <v>333.6</v>
      </c>
      <c r="D4315" s="1">
        <v>670.4</v>
      </c>
      <c r="E4315" s="42">
        <v>-333.6</v>
      </c>
      <c r="F4315" s="77" t="s">
        <v>18</v>
      </c>
      <c r="G4315" s="77" t="s">
        <v>137</v>
      </c>
      <c r="H4315" s="77" t="s">
        <v>189</v>
      </c>
      <c r="I4315" s="13">
        <v>12</v>
      </c>
      <c r="J4315" s="14">
        <v>2015</v>
      </c>
      <c r="K4315" s="78" t="s">
        <v>195</v>
      </c>
      <c r="L4315" s="79" t="s">
        <v>22</v>
      </c>
      <c r="M4315" s="79" t="s">
        <v>23</v>
      </c>
      <c r="N4315" s="15" t="s">
        <v>189</v>
      </c>
      <c r="O4315" s="15" t="s">
        <v>24</v>
      </c>
      <c r="P4315" s="80" t="s">
        <v>196</v>
      </c>
      <c r="Q4315" s="80" t="s">
        <v>137</v>
      </c>
    </row>
    <row r="4316" spans="1:19" hidden="1">
      <c r="A4316" s="12">
        <v>42361</v>
      </c>
      <c r="B4316" t="s">
        <v>4555</v>
      </c>
      <c r="C4316" s="1">
        <v>-450</v>
      </c>
      <c r="D4316" s="1">
        <v>220.4</v>
      </c>
      <c r="E4316" s="42">
        <v>450</v>
      </c>
      <c r="F4316" s="77" t="s">
        <v>30</v>
      </c>
      <c r="G4316" s="77" t="s">
        <v>137</v>
      </c>
      <c r="H4316" s="77" t="s">
        <v>189</v>
      </c>
      <c r="I4316" s="13">
        <v>12</v>
      </c>
      <c r="J4316" s="14">
        <v>2015</v>
      </c>
      <c r="K4316" s="78" t="s">
        <v>209</v>
      </c>
      <c r="L4316" s="79" t="s">
        <v>52</v>
      </c>
      <c r="M4316" s="79" t="s">
        <v>23</v>
      </c>
      <c r="N4316" s="15" t="s">
        <v>189</v>
      </c>
      <c r="O4316" s="15" t="s">
        <v>24</v>
      </c>
      <c r="P4316" s="80" t="s">
        <v>210</v>
      </c>
      <c r="Q4316" s="80" t="s">
        <v>137</v>
      </c>
    </row>
    <row r="4317" spans="1:19" hidden="1">
      <c r="A4317" s="12">
        <v>42362</v>
      </c>
      <c r="B4317" t="s">
        <v>4556</v>
      </c>
      <c r="C4317" s="1">
        <v>170</v>
      </c>
      <c r="D4317" s="1">
        <v>390.4</v>
      </c>
      <c r="E4317" s="42">
        <v>-170</v>
      </c>
      <c r="F4317" s="77" t="s">
        <v>18</v>
      </c>
      <c r="G4317" s="77" t="s">
        <v>137</v>
      </c>
      <c r="H4317" s="77" t="s">
        <v>189</v>
      </c>
      <c r="I4317" s="13">
        <v>12</v>
      </c>
      <c r="J4317" s="14">
        <v>2015</v>
      </c>
      <c r="K4317" s="78" t="s">
        <v>195</v>
      </c>
      <c r="L4317" s="79" t="s">
        <v>22</v>
      </c>
      <c r="M4317" s="79" t="s">
        <v>23</v>
      </c>
      <c r="N4317" s="15" t="s">
        <v>189</v>
      </c>
      <c r="O4317" s="15" t="s">
        <v>24</v>
      </c>
      <c r="P4317" s="80" t="s">
        <v>196</v>
      </c>
      <c r="Q4317" s="80" t="s">
        <v>137</v>
      </c>
    </row>
    <row r="4318" spans="1:19" hidden="1">
      <c r="A4318" s="12">
        <v>42362</v>
      </c>
      <c r="B4318" t="s">
        <v>4557</v>
      </c>
      <c r="C4318" s="1">
        <v>-200</v>
      </c>
      <c r="D4318" s="1">
        <v>190.4</v>
      </c>
      <c r="E4318" s="42">
        <v>200</v>
      </c>
      <c r="F4318" s="77" t="s">
        <v>30</v>
      </c>
      <c r="G4318" s="77" t="s">
        <v>137</v>
      </c>
      <c r="H4318" s="77" t="s">
        <v>189</v>
      </c>
      <c r="I4318" s="13">
        <v>12</v>
      </c>
      <c r="J4318" s="14">
        <v>2015</v>
      </c>
      <c r="K4318" s="78" t="s">
        <v>509</v>
      </c>
      <c r="L4318" s="79" t="s">
        <v>41</v>
      </c>
      <c r="M4318" s="79" t="s">
        <v>23</v>
      </c>
      <c r="N4318" s="15" t="s">
        <v>28</v>
      </c>
      <c r="O4318" s="15" t="s">
        <v>29</v>
      </c>
      <c r="P4318" s="80" t="s">
        <v>191</v>
      </c>
      <c r="Q4318" s="80" t="s">
        <v>137</v>
      </c>
    </row>
    <row r="4319" spans="1:19" hidden="1">
      <c r="A4319" s="12">
        <v>42367</v>
      </c>
      <c r="B4319" t="s">
        <v>4558</v>
      </c>
      <c r="C4319" s="1">
        <v>160</v>
      </c>
      <c r="D4319" s="1">
        <v>350.4</v>
      </c>
      <c r="E4319" s="42">
        <v>-160</v>
      </c>
      <c r="F4319" s="77" t="s">
        <v>18</v>
      </c>
      <c r="G4319" s="77" t="s">
        <v>137</v>
      </c>
      <c r="H4319" s="77" t="s">
        <v>189</v>
      </c>
      <c r="I4319" s="13">
        <v>12</v>
      </c>
      <c r="J4319" s="14">
        <v>2015</v>
      </c>
      <c r="K4319" s="78" t="s">
        <v>195</v>
      </c>
      <c r="L4319" s="79" t="s">
        <v>22</v>
      </c>
      <c r="M4319" s="79" t="s">
        <v>23</v>
      </c>
      <c r="N4319" s="15" t="s">
        <v>189</v>
      </c>
      <c r="O4319" s="15" t="s">
        <v>24</v>
      </c>
      <c r="P4319" s="80" t="s">
        <v>196</v>
      </c>
      <c r="Q4319" s="80" t="s">
        <v>137</v>
      </c>
    </row>
    <row r="4320" spans="1:19" hidden="1">
      <c r="A4320" s="12" t="s">
        <v>17</v>
      </c>
      <c r="E4320" s="42"/>
      <c r="F4320" s="77"/>
      <c r="G4320" s="77"/>
      <c r="H4320" s="77"/>
      <c r="I4320" s="13"/>
      <c r="J4320" s="14"/>
      <c r="K4320" s="78"/>
      <c r="L4320" s="79"/>
      <c r="M4320" s="79"/>
      <c r="N4320" s="15"/>
      <c r="O4320" s="15"/>
      <c r="P4320" s="80"/>
      <c r="Q4320" s="80"/>
      <c r="S4320" t="str">
        <f>A4320&amp;B4320</f>
        <v>x</v>
      </c>
    </row>
    <row r="4321" spans="1:19" hidden="1">
      <c r="A4321" s="209" t="s">
        <v>4075</v>
      </c>
      <c r="E4321" s="42"/>
      <c r="F4321" s="77"/>
      <c r="G4321" s="77"/>
      <c r="H4321" s="77"/>
      <c r="I4321" s="13"/>
      <c r="J4321" s="14"/>
      <c r="K4321" s="78"/>
      <c r="L4321" s="79"/>
      <c r="M4321" s="79"/>
      <c r="N4321" s="15"/>
      <c r="O4321" s="15"/>
      <c r="P4321" s="80"/>
      <c r="Q4321" s="80"/>
    </row>
    <row r="4322" spans="1:19" hidden="1">
      <c r="A4322" s="12" t="s">
        <v>2367</v>
      </c>
      <c r="B4322" t="s">
        <v>239</v>
      </c>
      <c r="C4322" s="1">
        <v>-879.24</v>
      </c>
      <c r="E4322" s="42">
        <f>C4322</f>
        <v>-879.24</v>
      </c>
      <c r="F4322" s="77" t="s">
        <v>229</v>
      </c>
      <c r="G4322" s="77" t="s">
        <v>209</v>
      </c>
      <c r="H4322" s="77" t="s">
        <v>189</v>
      </c>
      <c r="I4322" s="13">
        <v>1</v>
      </c>
      <c r="J4322" s="14">
        <v>2015</v>
      </c>
      <c r="K4322" s="78" t="s">
        <v>137</v>
      </c>
      <c r="L4322" s="79" t="s">
        <v>39</v>
      </c>
      <c r="M4322" s="79" t="s">
        <v>23</v>
      </c>
      <c r="N4322" s="15" t="s">
        <v>189</v>
      </c>
      <c r="O4322" s="15" t="s">
        <v>24</v>
      </c>
      <c r="P4322" s="80" t="s">
        <v>210</v>
      </c>
      <c r="Q4322" s="80" t="s">
        <v>209</v>
      </c>
      <c r="S4322" t="str">
        <f t="shared" ref="S4322:S4327" si="60">A4322&amp;B4322</f>
        <v>1/2/2015Online payment from CHK 0</v>
      </c>
    </row>
    <row r="4323" spans="1:19" hidden="1">
      <c r="A4323" s="12" t="s">
        <v>2449</v>
      </c>
      <c r="B4323" t="s">
        <v>235</v>
      </c>
      <c r="C4323" s="1">
        <v>75</v>
      </c>
      <c r="E4323" s="42">
        <f t="shared" ref="E4323:E4382" si="61">C4323</f>
        <v>75</v>
      </c>
      <c r="F4323" s="77" t="s">
        <v>225</v>
      </c>
      <c r="G4323" s="77" t="s">
        <v>209</v>
      </c>
      <c r="H4323" s="77" t="s">
        <v>189</v>
      </c>
      <c r="I4323" s="13">
        <v>1</v>
      </c>
      <c r="J4323" s="14">
        <v>2015</v>
      </c>
      <c r="K4323" s="78" t="s">
        <v>97</v>
      </c>
      <c r="L4323" s="79" t="s">
        <v>236</v>
      </c>
      <c r="M4323" s="79" t="s">
        <v>288</v>
      </c>
      <c r="N4323" s="15" t="s">
        <v>28</v>
      </c>
      <c r="O4323" s="15" t="s">
        <v>24</v>
      </c>
      <c r="P4323" s="80" t="s">
        <v>2469</v>
      </c>
      <c r="Q4323" s="80" t="s">
        <v>209</v>
      </c>
      <c r="S4323" t="str">
        <f t="shared" si="60"/>
        <v>1/5/2015IFTSOFT COM LLC</v>
      </c>
    </row>
    <row r="4324" spans="1:19" hidden="1">
      <c r="A4324" s="12" t="s">
        <v>2449</v>
      </c>
      <c r="B4324" t="s">
        <v>235</v>
      </c>
      <c r="C4324" s="1">
        <v>75</v>
      </c>
      <c r="E4324" s="42">
        <f t="shared" si="61"/>
        <v>75</v>
      </c>
      <c r="F4324" s="77" t="s">
        <v>225</v>
      </c>
      <c r="G4324" s="77" t="s">
        <v>209</v>
      </c>
      <c r="H4324" s="77" t="s">
        <v>189</v>
      </c>
      <c r="I4324" s="13">
        <v>1</v>
      </c>
      <c r="J4324" s="14">
        <v>2015</v>
      </c>
      <c r="K4324" s="78" t="s">
        <v>97</v>
      </c>
      <c r="L4324" s="79" t="s">
        <v>236</v>
      </c>
      <c r="M4324" s="79" t="s">
        <v>288</v>
      </c>
      <c r="N4324" s="15" t="s">
        <v>28</v>
      </c>
      <c r="O4324" s="15" t="s">
        <v>24</v>
      </c>
      <c r="P4324" s="80" t="s">
        <v>2469</v>
      </c>
      <c r="Q4324" s="80" t="s">
        <v>209</v>
      </c>
      <c r="S4324" t="str">
        <f t="shared" si="60"/>
        <v>1/5/2015IFTSOFT COM LLC</v>
      </c>
    </row>
    <row r="4325" spans="1:19" hidden="1">
      <c r="A4325" s="12" t="s">
        <v>2450</v>
      </c>
      <c r="B4325" t="s">
        <v>224</v>
      </c>
      <c r="C4325" s="1">
        <v>70.260000000000005</v>
      </c>
      <c r="E4325" s="42">
        <f t="shared" si="61"/>
        <v>70.260000000000005</v>
      </c>
      <c r="F4325" s="77" t="s">
        <v>225</v>
      </c>
      <c r="G4325" s="77" t="s">
        <v>209</v>
      </c>
      <c r="H4325" s="77" t="s">
        <v>189</v>
      </c>
      <c r="I4325" s="13">
        <v>1</v>
      </c>
      <c r="J4325" s="14">
        <v>2015</v>
      </c>
      <c r="K4325" s="78" t="s">
        <v>226</v>
      </c>
      <c r="L4325" s="79" t="s">
        <v>52</v>
      </c>
      <c r="M4325" s="79" t="s">
        <v>23</v>
      </c>
      <c r="N4325" s="15" t="s">
        <v>28</v>
      </c>
      <c r="O4325" s="15" t="s">
        <v>29</v>
      </c>
      <c r="P4325" s="80" t="s">
        <v>237</v>
      </c>
      <c r="Q4325" s="80" t="s">
        <v>209</v>
      </c>
      <c r="S4325" t="str">
        <f t="shared" si="60"/>
        <v>1/6/2015PURCHASE *FINANCE CHARGE*</v>
      </c>
    </row>
    <row r="4326" spans="1:19" hidden="1">
      <c r="A4326" s="12" t="s">
        <v>2450</v>
      </c>
      <c r="B4326" t="s">
        <v>238</v>
      </c>
      <c r="C4326" s="1">
        <v>0.01</v>
      </c>
      <c r="E4326" s="42">
        <f t="shared" si="61"/>
        <v>0.01</v>
      </c>
      <c r="F4326" s="77" t="s">
        <v>225</v>
      </c>
      <c r="G4326" s="77" t="s">
        <v>209</v>
      </c>
      <c r="H4326" s="77" t="s">
        <v>189</v>
      </c>
      <c r="I4326" s="13">
        <v>1</v>
      </c>
      <c r="J4326" s="14">
        <v>2015</v>
      </c>
      <c r="K4326" s="78" t="s">
        <v>226</v>
      </c>
      <c r="L4326" s="79" t="s">
        <v>52</v>
      </c>
      <c r="M4326" s="79" t="s">
        <v>23</v>
      </c>
      <c r="N4326" s="15" t="s">
        <v>28</v>
      </c>
      <c r="O4326" s="15" t="s">
        <v>29</v>
      </c>
      <c r="P4326" s="80" t="s">
        <v>237</v>
      </c>
      <c r="Q4326" s="80" t="s">
        <v>209</v>
      </c>
      <c r="S4326" t="str">
        <f t="shared" si="60"/>
        <v>1/6/2015CASH  * FINANCE CHARGE *</v>
      </c>
    </row>
    <row r="4327" spans="1:19" hidden="1">
      <c r="A4327" s="12" t="s">
        <v>2450</v>
      </c>
      <c r="B4327" t="s">
        <v>224</v>
      </c>
      <c r="C4327" s="1">
        <v>501.72</v>
      </c>
      <c r="E4327" s="42">
        <f t="shared" si="61"/>
        <v>501.72</v>
      </c>
      <c r="F4327" s="77" t="s">
        <v>225</v>
      </c>
      <c r="G4327" s="77" t="s">
        <v>209</v>
      </c>
      <c r="H4327" s="77" t="s">
        <v>189</v>
      </c>
      <c r="I4327" s="13">
        <v>1</v>
      </c>
      <c r="J4327" s="14">
        <v>2015</v>
      </c>
      <c r="K4327" s="78" t="s">
        <v>226</v>
      </c>
      <c r="L4327" s="79" t="s">
        <v>52</v>
      </c>
      <c r="M4327" s="79" t="s">
        <v>23</v>
      </c>
      <c r="N4327" s="15" t="s">
        <v>28</v>
      </c>
      <c r="O4327" s="15" t="s">
        <v>29</v>
      </c>
      <c r="P4327" s="80" t="s">
        <v>237</v>
      </c>
      <c r="Q4327" s="80" t="s">
        <v>209</v>
      </c>
      <c r="S4327" t="str">
        <f t="shared" si="60"/>
        <v>1/6/2015PURCHASE *FINANCE CHARGE*</v>
      </c>
    </row>
    <row r="4328" spans="1:19" hidden="1">
      <c r="A4328" s="12" t="s">
        <v>2451</v>
      </c>
      <c r="B4328" t="s">
        <v>1035</v>
      </c>
      <c r="C4328" s="1">
        <v>20</v>
      </c>
      <c r="E4328" s="42">
        <f t="shared" si="61"/>
        <v>20</v>
      </c>
      <c r="F4328" s="77" t="s">
        <v>225</v>
      </c>
      <c r="G4328" s="77" t="s">
        <v>209</v>
      </c>
      <c r="H4328" s="77" t="s">
        <v>189</v>
      </c>
      <c r="I4328" s="13">
        <v>1</v>
      </c>
      <c r="J4328" s="14">
        <v>2015</v>
      </c>
      <c r="K4328" s="78" t="s">
        <v>97</v>
      </c>
      <c r="L4328" s="79" t="s">
        <v>236</v>
      </c>
      <c r="M4328" s="79" t="s">
        <v>288</v>
      </c>
      <c r="N4328" s="15" t="s">
        <v>28</v>
      </c>
      <c r="O4328" s="15" t="s">
        <v>24</v>
      </c>
      <c r="P4328" s="80" t="s">
        <v>2469</v>
      </c>
      <c r="Q4328" s="80" t="s">
        <v>209</v>
      </c>
      <c r="S4328" t="str">
        <f t="shared" ref="S4328:S4433" si="62">A4328&amp;B4328</f>
        <v>1/19/2015IFT INTERNATIONAL</v>
      </c>
    </row>
    <row r="4329" spans="1:19" hidden="1">
      <c r="A4329" s="12" t="s">
        <v>2452</v>
      </c>
      <c r="B4329" t="s">
        <v>240</v>
      </c>
      <c r="C4329" s="1">
        <v>10</v>
      </c>
      <c r="E4329" s="42">
        <f t="shared" si="61"/>
        <v>10</v>
      </c>
      <c r="F4329" s="77" t="s">
        <v>225</v>
      </c>
      <c r="G4329" s="77" t="s">
        <v>209</v>
      </c>
      <c r="H4329" s="77" t="s">
        <v>189</v>
      </c>
      <c r="I4329" s="13">
        <v>1</v>
      </c>
      <c r="J4329" s="14">
        <v>2015</v>
      </c>
      <c r="K4329" s="78" t="s">
        <v>226</v>
      </c>
      <c r="L4329" s="79" t="s">
        <v>52</v>
      </c>
      <c r="M4329" s="79" t="s">
        <v>23</v>
      </c>
      <c r="N4329" s="15" t="s">
        <v>28</v>
      </c>
      <c r="O4329" s="15" t="s">
        <v>29</v>
      </c>
      <c r="P4329" s="80" t="s">
        <v>237</v>
      </c>
      <c r="Q4329" s="80" t="s">
        <v>209</v>
      </c>
      <c r="S4329" t="str">
        <f t="shared" si="62"/>
        <v>1/27/2015***FINANCE CHARGE***CASH</v>
      </c>
    </row>
    <row r="4330" spans="1:19" hidden="1">
      <c r="A4330" s="12" t="s">
        <v>2452</v>
      </c>
      <c r="B4330" t="s">
        <v>241</v>
      </c>
      <c r="C4330" s="1">
        <v>100</v>
      </c>
      <c r="E4330" s="42">
        <f t="shared" si="61"/>
        <v>100</v>
      </c>
      <c r="F4330" s="77" t="s">
        <v>225</v>
      </c>
      <c r="G4330" s="77" t="s">
        <v>209</v>
      </c>
      <c r="H4330" s="77" t="s">
        <v>189</v>
      </c>
      <c r="I4330" s="13">
        <v>1</v>
      </c>
      <c r="J4330" s="14">
        <v>2015</v>
      </c>
      <c r="K4330" s="78" t="s">
        <v>137</v>
      </c>
      <c r="L4330" s="79" t="s">
        <v>39</v>
      </c>
      <c r="M4330" s="79" t="s">
        <v>23</v>
      </c>
      <c r="N4330" s="15" t="s">
        <v>189</v>
      </c>
      <c r="O4330" s="15" t="s">
        <v>24</v>
      </c>
      <c r="P4330" s="80" t="s">
        <v>210</v>
      </c>
      <c r="Q4330" s="80" t="s">
        <v>209</v>
      </c>
      <c r="S4330" t="str">
        <f t="shared" si="62"/>
        <v>1/27/2015OVERDRAFT CASH ADVANCE</v>
      </c>
    </row>
    <row r="4331" spans="1:19" hidden="1">
      <c r="A4331" s="12" t="s">
        <v>2453</v>
      </c>
      <c r="B4331" t="s">
        <v>1036</v>
      </c>
      <c r="C4331" s="1">
        <v>-896.36</v>
      </c>
      <c r="E4331" s="42">
        <f t="shared" si="61"/>
        <v>-896.36</v>
      </c>
      <c r="F4331" s="77" t="s">
        <v>229</v>
      </c>
      <c r="G4331" s="77" t="s">
        <v>209</v>
      </c>
      <c r="H4331" s="77" t="s">
        <v>189</v>
      </c>
      <c r="I4331" s="13">
        <v>2</v>
      </c>
      <c r="J4331" s="14">
        <v>2015</v>
      </c>
      <c r="K4331" s="78" t="s">
        <v>137</v>
      </c>
      <c r="L4331" s="79" t="s">
        <v>39</v>
      </c>
      <c r="M4331" s="79" t="s">
        <v>23</v>
      </c>
      <c r="N4331" s="15" t="s">
        <v>189</v>
      </c>
      <c r="O4331" s="15" t="s">
        <v>24</v>
      </c>
      <c r="P4331" s="80" t="s">
        <v>210</v>
      </c>
      <c r="Q4331" s="80" t="s">
        <v>209</v>
      </c>
      <c r="S4331" t="str">
        <f t="shared" si="62"/>
        <v>2/2/2015PAY BY PHONE PAYMENT</v>
      </c>
    </row>
    <row r="4332" spans="1:19" hidden="1">
      <c r="A4332" s="12" t="s">
        <v>2454</v>
      </c>
      <c r="B4332" t="s">
        <v>235</v>
      </c>
      <c r="C4332" s="1">
        <v>75</v>
      </c>
      <c r="E4332" s="42">
        <f t="shared" si="61"/>
        <v>75</v>
      </c>
      <c r="F4332" s="77" t="s">
        <v>225</v>
      </c>
      <c r="G4332" s="77" t="s">
        <v>209</v>
      </c>
      <c r="H4332" s="77" t="s">
        <v>189</v>
      </c>
      <c r="I4332" s="13">
        <v>2</v>
      </c>
      <c r="J4332" s="14">
        <v>2015</v>
      </c>
      <c r="K4332" s="78" t="s">
        <v>97</v>
      </c>
      <c r="L4332" s="79" t="s">
        <v>236</v>
      </c>
      <c r="M4332" s="79" t="s">
        <v>288</v>
      </c>
      <c r="N4332" s="15" t="s">
        <v>28</v>
      </c>
      <c r="O4332" s="15" t="s">
        <v>24</v>
      </c>
      <c r="P4332" s="80" t="s">
        <v>2469</v>
      </c>
      <c r="Q4332" s="80" t="s">
        <v>209</v>
      </c>
      <c r="S4332" t="str">
        <f t="shared" si="62"/>
        <v>2/3/2015IFTSOFT COM LLC</v>
      </c>
    </row>
    <row r="4333" spans="1:19" hidden="1">
      <c r="A4333" s="12" t="s">
        <v>2454</v>
      </c>
      <c r="B4333" t="s">
        <v>235</v>
      </c>
      <c r="C4333" s="1">
        <v>75</v>
      </c>
      <c r="E4333" s="42">
        <f t="shared" si="61"/>
        <v>75</v>
      </c>
      <c r="F4333" s="77" t="s">
        <v>225</v>
      </c>
      <c r="G4333" s="77" t="s">
        <v>209</v>
      </c>
      <c r="H4333" s="77" t="s">
        <v>189</v>
      </c>
      <c r="I4333" s="13">
        <v>2</v>
      </c>
      <c r="J4333" s="14">
        <v>2015</v>
      </c>
      <c r="K4333" s="78" t="s">
        <v>97</v>
      </c>
      <c r="L4333" s="79" t="s">
        <v>236</v>
      </c>
      <c r="M4333" s="79" t="s">
        <v>288</v>
      </c>
      <c r="N4333" s="15" t="s">
        <v>28</v>
      </c>
      <c r="O4333" s="15" t="s">
        <v>24</v>
      </c>
      <c r="P4333" s="80" t="s">
        <v>2469</v>
      </c>
      <c r="Q4333" s="80" t="s">
        <v>209</v>
      </c>
      <c r="S4333" t="str">
        <f t="shared" si="62"/>
        <v>2/3/2015IFTSOFT COM LLC</v>
      </c>
    </row>
    <row r="4334" spans="1:19" hidden="1">
      <c r="A4334" s="12" t="s">
        <v>2370</v>
      </c>
      <c r="B4334" t="s">
        <v>224</v>
      </c>
      <c r="C4334" s="1">
        <v>500.09</v>
      </c>
      <c r="E4334" s="42">
        <f t="shared" si="61"/>
        <v>500.09</v>
      </c>
      <c r="F4334" s="77" t="s">
        <v>225</v>
      </c>
      <c r="G4334" s="77" t="s">
        <v>209</v>
      </c>
      <c r="H4334" s="77" t="s">
        <v>189</v>
      </c>
      <c r="I4334" s="13">
        <v>2</v>
      </c>
      <c r="J4334" s="14">
        <v>2015</v>
      </c>
      <c r="K4334" s="78" t="s">
        <v>226</v>
      </c>
      <c r="L4334" s="79" t="s">
        <v>52</v>
      </c>
      <c r="M4334" s="79" t="s">
        <v>23</v>
      </c>
      <c r="N4334" s="15" t="s">
        <v>28</v>
      </c>
      <c r="O4334" s="15" t="s">
        <v>29</v>
      </c>
      <c r="P4334" s="80" t="s">
        <v>237</v>
      </c>
      <c r="Q4334" s="80" t="s">
        <v>209</v>
      </c>
      <c r="S4334" t="str">
        <f t="shared" si="62"/>
        <v>2/6/2015PURCHASE *FINANCE CHARGE*</v>
      </c>
    </row>
    <row r="4335" spans="1:19" hidden="1">
      <c r="A4335" s="12" t="s">
        <v>2370</v>
      </c>
      <c r="B4335" t="s">
        <v>224</v>
      </c>
      <c r="C4335" s="1">
        <v>70.37</v>
      </c>
      <c r="E4335" s="42">
        <f t="shared" si="61"/>
        <v>70.37</v>
      </c>
      <c r="F4335" s="77" t="s">
        <v>225</v>
      </c>
      <c r="G4335" s="77" t="s">
        <v>209</v>
      </c>
      <c r="H4335" s="77" t="s">
        <v>189</v>
      </c>
      <c r="I4335" s="13">
        <v>2</v>
      </c>
      <c r="J4335" s="14">
        <v>2015</v>
      </c>
      <c r="K4335" s="78" t="s">
        <v>226</v>
      </c>
      <c r="L4335" s="79" t="s">
        <v>52</v>
      </c>
      <c r="M4335" s="79" t="s">
        <v>23</v>
      </c>
      <c r="N4335" s="15" t="s">
        <v>28</v>
      </c>
      <c r="O4335" s="15" t="s">
        <v>29</v>
      </c>
      <c r="P4335" s="80" t="s">
        <v>237</v>
      </c>
      <c r="Q4335" s="80" t="s">
        <v>209</v>
      </c>
      <c r="S4335" t="str">
        <f t="shared" si="62"/>
        <v>2/6/2015PURCHASE *FINANCE CHARGE*</v>
      </c>
    </row>
    <row r="4336" spans="1:19" hidden="1">
      <c r="A4336" s="12" t="s">
        <v>2370</v>
      </c>
      <c r="B4336" t="s">
        <v>238</v>
      </c>
      <c r="C4336" s="1">
        <v>0.84</v>
      </c>
      <c r="E4336" s="42">
        <f t="shared" si="61"/>
        <v>0.84</v>
      </c>
      <c r="F4336" s="77" t="s">
        <v>225</v>
      </c>
      <c r="G4336" s="77" t="s">
        <v>209</v>
      </c>
      <c r="H4336" s="77" t="s">
        <v>189</v>
      </c>
      <c r="I4336" s="13">
        <v>2</v>
      </c>
      <c r="J4336" s="14">
        <v>2015</v>
      </c>
      <c r="K4336" s="78" t="s">
        <v>226</v>
      </c>
      <c r="L4336" s="79" t="s">
        <v>52</v>
      </c>
      <c r="M4336" s="79" t="s">
        <v>23</v>
      </c>
      <c r="N4336" s="15" t="s">
        <v>28</v>
      </c>
      <c r="O4336" s="15" t="s">
        <v>29</v>
      </c>
      <c r="P4336" s="80" t="s">
        <v>237</v>
      </c>
      <c r="Q4336" s="80" t="s">
        <v>209</v>
      </c>
      <c r="S4336" t="str">
        <f t="shared" si="62"/>
        <v>2/6/2015CASH  * FINANCE CHARGE *</v>
      </c>
    </row>
    <row r="4337" spans="1:19" hidden="1">
      <c r="A4337" s="12" t="s">
        <v>2455</v>
      </c>
      <c r="B4337" t="s">
        <v>239</v>
      </c>
      <c r="C4337" s="1">
        <v>-963.75</v>
      </c>
      <c r="E4337" s="42">
        <f t="shared" si="61"/>
        <v>-963.75</v>
      </c>
      <c r="F4337" s="77" t="s">
        <v>229</v>
      </c>
      <c r="G4337" s="77" t="s">
        <v>209</v>
      </c>
      <c r="H4337" s="77" t="s">
        <v>189</v>
      </c>
      <c r="I4337" s="13">
        <v>2</v>
      </c>
      <c r="J4337" s="14">
        <v>2015</v>
      </c>
      <c r="K4337" s="78" t="s">
        <v>137</v>
      </c>
      <c r="L4337" s="79" t="s">
        <v>39</v>
      </c>
      <c r="M4337" s="79" t="s">
        <v>23</v>
      </c>
      <c r="N4337" s="15" t="s">
        <v>189</v>
      </c>
      <c r="O4337" s="15" t="s">
        <v>24</v>
      </c>
      <c r="P4337" s="80" t="s">
        <v>210</v>
      </c>
      <c r="Q4337" s="80" t="s">
        <v>209</v>
      </c>
      <c r="S4337" t="str">
        <f t="shared" si="62"/>
        <v>2/24/2015Online payment from CHK 0</v>
      </c>
    </row>
    <row r="4338" spans="1:19" hidden="1">
      <c r="A4338" s="12" t="s">
        <v>2456</v>
      </c>
      <c r="B4338" t="s">
        <v>235</v>
      </c>
      <c r="C4338" s="1">
        <v>75</v>
      </c>
      <c r="E4338" s="42">
        <f t="shared" si="61"/>
        <v>75</v>
      </c>
      <c r="F4338" s="77" t="s">
        <v>225</v>
      </c>
      <c r="G4338" s="77" t="s">
        <v>209</v>
      </c>
      <c r="H4338" s="77" t="s">
        <v>189</v>
      </c>
      <c r="I4338" s="13">
        <v>3</v>
      </c>
      <c r="J4338" s="14">
        <v>2015</v>
      </c>
      <c r="K4338" s="78" t="s">
        <v>97</v>
      </c>
      <c r="L4338" s="79" t="s">
        <v>236</v>
      </c>
      <c r="M4338" s="79" t="s">
        <v>288</v>
      </c>
      <c r="N4338" s="15" t="s">
        <v>28</v>
      </c>
      <c r="O4338" s="15" t="s">
        <v>24</v>
      </c>
      <c r="P4338" s="80" t="s">
        <v>2469</v>
      </c>
      <c r="Q4338" s="80" t="s">
        <v>209</v>
      </c>
      <c r="S4338" t="str">
        <f t="shared" si="62"/>
        <v>3/3/2015IFTSOFT COM LLC</v>
      </c>
    </row>
    <row r="4339" spans="1:19" hidden="1">
      <c r="A4339" s="12" t="s">
        <v>2456</v>
      </c>
      <c r="B4339" t="s">
        <v>235</v>
      </c>
      <c r="C4339" s="1">
        <v>75</v>
      </c>
      <c r="E4339" s="42">
        <f t="shared" si="61"/>
        <v>75</v>
      </c>
      <c r="F4339" s="77" t="s">
        <v>225</v>
      </c>
      <c r="G4339" s="77" t="s">
        <v>209</v>
      </c>
      <c r="H4339" s="77" t="s">
        <v>189</v>
      </c>
      <c r="I4339" s="13">
        <v>3</v>
      </c>
      <c r="J4339" s="14">
        <v>2015</v>
      </c>
      <c r="K4339" s="78" t="s">
        <v>97</v>
      </c>
      <c r="L4339" s="79" t="s">
        <v>236</v>
      </c>
      <c r="M4339" s="79" t="s">
        <v>288</v>
      </c>
      <c r="N4339" s="15" t="s">
        <v>28</v>
      </c>
      <c r="O4339" s="15" t="s">
        <v>24</v>
      </c>
      <c r="P4339" s="80" t="s">
        <v>2469</v>
      </c>
      <c r="Q4339" s="80" t="s">
        <v>209</v>
      </c>
      <c r="S4339" t="str">
        <f t="shared" si="62"/>
        <v>3/3/2015IFTSOFT COM LLC</v>
      </c>
    </row>
    <row r="4340" spans="1:19" hidden="1">
      <c r="A4340" s="12" t="s">
        <v>2371</v>
      </c>
      <c r="B4340" t="s">
        <v>239</v>
      </c>
      <c r="C4340" s="1">
        <v>-900</v>
      </c>
      <c r="E4340" s="42">
        <f t="shared" si="61"/>
        <v>-900</v>
      </c>
      <c r="F4340" s="77" t="s">
        <v>229</v>
      </c>
      <c r="G4340" s="77" t="s">
        <v>209</v>
      </c>
      <c r="H4340" s="77" t="s">
        <v>189</v>
      </c>
      <c r="I4340" s="13">
        <v>3</v>
      </c>
      <c r="J4340" s="14">
        <v>2015</v>
      </c>
      <c r="K4340" s="78" t="s">
        <v>137</v>
      </c>
      <c r="L4340" s="79" t="s">
        <v>39</v>
      </c>
      <c r="M4340" s="79" t="s">
        <v>23</v>
      </c>
      <c r="N4340" s="15" t="s">
        <v>189</v>
      </c>
      <c r="O4340" s="15" t="s">
        <v>24</v>
      </c>
      <c r="P4340" s="80" t="s">
        <v>210</v>
      </c>
      <c r="Q4340" s="80" t="s">
        <v>209</v>
      </c>
      <c r="S4340" t="str">
        <f t="shared" si="62"/>
        <v>3/4/2015Online payment from CHK 0</v>
      </c>
    </row>
    <row r="4341" spans="1:19" hidden="1">
      <c r="A4341" s="12" t="s">
        <v>2372</v>
      </c>
      <c r="B4341" t="s">
        <v>238</v>
      </c>
      <c r="C4341" s="1">
        <v>1.28</v>
      </c>
      <c r="E4341" s="42">
        <f t="shared" si="61"/>
        <v>1.28</v>
      </c>
      <c r="F4341" s="77" t="s">
        <v>225</v>
      </c>
      <c r="G4341" s="77" t="s">
        <v>209</v>
      </c>
      <c r="H4341" s="77" t="s">
        <v>189</v>
      </c>
      <c r="I4341" s="13">
        <v>3</v>
      </c>
      <c r="J4341" s="14">
        <v>2015</v>
      </c>
      <c r="K4341" s="78" t="s">
        <v>226</v>
      </c>
      <c r="L4341" s="79" t="s">
        <v>52</v>
      </c>
      <c r="M4341" s="79" t="s">
        <v>23</v>
      </c>
      <c r="N4341" s="15" t="s">
        <v>28</v>
      </c>
      <c r="O4341" s="15" t="s">
        <v>29</v>
      </c>
      <c r="P4341" s="80" t="s">
        <v>237</v>
      </c>
      <c r="Q4341" s="80" t="s">
        <v>209</v>
      </c>
      <c r="S4341" t="str">
        <f t="shared" si="62"/>
        <v>3/6/2015CASH  * FINANCE CHARGE *</v>
      </c>
    </row>
    <row r="4342" spans="1:19" hidden="1">
      <c r="A4342" s="12" t="s">
        <v>2372</v>
      </c>
      <c r="B4342" t="s">
        <v>224</v>
      </c>
      <c r="C4342" s="1">
        <v>63.22</v>
      </c>
      <c r="E4342" s="42">
        <f t="shared" si="61"/>
        <v>63.22</v>
      </c>
      <c r="F4342" s="77" t="s">
        <v>225</v>
      </c>
      <c r="G4342" s="77" t="s">
        <v>209</v>
      </c>
      <c r="H4342" s="77" t="s">
        <v>189</v>
      </c>
      <c r="I4342" s="13">
        <v>3</v>
      </c>
      <c r="J4342" s="14">
        <v>2015</v>
      </c>
      <c r="K4342" s="78" t="s">
        <v>226</v>
      </c>
      <c r="L4342" s="79" t="s">
        <v>52</v>
      </c>
      <c r="M4342" s="79" t="s">
        <v>23</v>
      </c>
      <c r="N4342" s="15" t="s">
        <v>28</v>
      </c>
      <c r="O4342" s="15" t="s">
        <v>29</v>
      </c>
      <c r="P4342" s="80" t="s">
        <v>237</v>
      </c>
      <c r="Q4342" s="80" t="s">
        <v>209</v>
      </c>
      <c r="S4342" t="str">
        <f t="shared" si="62"/>
        <v>3/6/2015PURCHASE *FINANCE CHARGE*</v>
      </c>
    </row>
    <row r="4343" spans="1:19" hidden="1">
      <c r="A4343" s="12" t="s">
        <v>2372</v>
      </c>
      <c r="B4343" t="s">
        <v>224</v>
      </c>
      <c r="C4343" s="1">
        <v>443.95</v>
      </c>
      <c r="E4343" s="42">
        <f t="shared" si="61"/>
        <v>443.95</v>
      </c>
      <c r="F4343" s="77" t="s">
        <v>225</v>
      </c>
      <c r="G4343" s="77" t="s">
        <v>209</v>
      </c>
      <c r="H4343" s="77" t="s">
        <v>189</v>
      </c>
      <c r="I4343" s="13">
        <v>3</v>
      </c>
      <c r="J4343" s="14">
        <v>2015</v>
      </c>
      <c r="K4343" s="78" t="s">
        <v>226</v>
      </c>
      <c r="L4343" s="79" t="s">
        <v>52</v>
      </c>
      <c r="M4343" s="79" t="s">
        <v>23</v>
      </c>
      <c r="N4343" s="15" t="s">
        <v>28</v>
      </c>
      <c r="O4343" s="15" t="s">
        <v>29</v>
      </c>
      <c r="P4343" s="80" t="s">
        <v>237</v>
      </c>
      <c r="Q4343" s="80" t="s">
        <v>209</v>
      </c>
      <c r="S4343" t="str">
        <f t="shared" si="62"/>
        <v>3/6/2015PURCHASE *FINANCE CHARGE*</v>
      </c>
    </row>
    <row r="4344" spans="1:19" hidden="1">
      <c r="A4344" s="12" t="s">
        <v>2457</v>
      </c>
      <c r="B4344" t="s">
        <v>239</v>
      </c>
      <c r="C4344" s="1">
        <v>-820.95</v>
      </c>
      <c r="E4344" s="42">
        <f t="shared" si="61"/>
        <v>-820.95</v>
      </c>
      <c r="F4344" s="77" t="s">
        <v>229</v>
      </c>
      <c r="G4344" s="77" t="s">
        <v>209</v>
      </c>
      <c r="H4344" s="77" t="s">
        <v>189</v>
      </c>
      <c r="I4344" s="13">
        <v>3</v>
      </c>
      <c r="J4344" s="14">
        <v>2015</v>
      </c>
      <c r="K4344" s="78" t="s">
        <v>137</v>
      </c>
      <c r="L4344" s="79" t="s">
        <v>39</v>
      </c>
      <c r="M4344" s="79" t="s">
        <v>23</v>
      </c>
      <c r="N4344" s="15" t="s">
        <v>189</v>
      </c>
      <c r="O4344" s="15" t="s">
        <v>24</v>
      </c>
      <c r="P4344" s="80" t="s">
        <v>210</v>
      </c>
      <c r="Q4344" s="80" t="s">
        <v>209</v>
      </c>
      <c r="S4344" t="str">
        <f t="shared" si="62"/>
        <v>3/31/2015Online payment from CHK 0</v>
      </c>
    </row>
    <row r="4345" spans="1:19" hidden="1">
      <c r="A4345" s="12" t="s">
        <v>2458</v>
      </c>
      <c r="B4345" t="s">
        <v>235</v>
      </c>
      <c r="C4345" s="1">
        <v>75</v>
      </c>
      <c r="E4345" s="42">
        <f t="shared" si="61"/>
        <v>75</v>
      </c>
      <c r="F4345" s="77" t="s">
        <v>225</v>
      </c>
      <c r="G4345" s="77" t="s">
        <v>209</v>
      </c>
      <c r="H4345" s="77" t="s">
        <v>189</v>
      </c>
      <c r="I4345" s="13">
        <v>4</v>
      </c>
      <c r="J4345" s="14">
        <v>2015</v>
      </c>
      <c r="K4345" s="78" t="s">
        <v>97</v>
      </c>
      <c r="L4345" s="79" t="s">
        <v>236</v>
      </c>
      <c r="M4345" s="79" t="s">
        <v>288</v>
      </c>
      <c r="N4345" s="15" t="s">
        <v>28</v>
      </c>
      <c r="O4345" s="15" t="s">
        <v>24</v>
      </c>
      <c r="P4345" s="80" t="s">
        <v>2469</v>
      </c>
      <c r="Q4345" s="80" t="s">
        <v>209</v>
      </c>
      <c r="S4345" t="str">
        <f t="shared" si="62"/>
        <v>4/3/2015IFTSOFT COM LLC</v>
      </c>
    </row>
    <row r="4346" spans="1:19" hidden="1">
      <c r="A4346" s="12" t="s">
        <v>2458</v>
      </c>
      <c r="B4346" t="s">
        <v>235</v>
      </c>
      <c r="C4346" s="1">
        <v>75</v>
      </c>
      <c r="E4346" s="42">
        <f t="shared" si="61"/>
        <v>75</v>
      </c>
      <c r="F4346" s="77" t="s">
        <v>225</v>
      </c>
      <c r="G4346" s="77" t="s">
        <v>209</v>
      </c>
      <c r="H4346" s="77" t="s">
        <v>189</v>
      </c>
      <c r="I4346" s="13">
        <v>4</v>
      </c>
      <c r="J4346" s="14">
        <v>2015</v>
      </c>
      <c r="K4346" s="78" t="s">
        <v>97</v>
      </c>
      <c r="L4346" s="79" t="s">
        <v>236</v>
      </c>
      <c r="M4346" s="79" t="s">
        <v>288</v>
      </c>
      <c r="N4346" s="15" t="s">
        <v>28</v>
      </c>
      <c r="O4346" s="15" t="s">
        <v>24</v>
      </c>
      <c r="P4346" s="80" t="s">
        <v>2469</v>
      </c>
      <c r="Q4346" s="80" t="s">
        <v>209</v>
      </c>
      <c r="S4346" t="str">
        <f t="shared" si="62"/>
        <v>4/3/2015IFTSOFT COM LLC</v>
      </c>
    </row>
    <row r="4347" spans="1:19" hidden="1">
      <c r="A4347" s="12" t="s">
        <v>2459</v>
      </c>
      <c r="B4347" t="s">
        <v>224</v>
      </c>
      <c r="C4347" s="1">
        <v>70.16</v>
      </c>
      <c r="E4347" s="42">
        <f t="shared" si="61"/>
        <v>70.16</v>
      </c>
      <c r="F4347" s="77" t="s">
        <v>225</v>
      </c>
      <c r="G4347" s="77" t="s">
        <v>209</v>
      </c>
      <c r="H4347" s="77" t="s">
        <v>189</v>
      </c>
      <c r="I4347" s="13">
        <v>4</v>
      </c>
      <c r="J4347" s="14">
        <v>2015</v>
      </c>
      <c r="K4347" s="78" t="s">
        <v>226</v>
      </c>
      <c r="L4347" s="79" t="s">
        <v>52</v>
      </c>
      <c r="M4347" s="79" t="s">
        <v>23</v>
      </c>
      <c r="N4347" s="15" t="s">
        <v>28</v>
      </c>
      <c r="O4347" s="15" t="s">
        <v>29</v>
      </c>
      <c r="P4347" s="80" t="s">
        <v>237</v>
      </c>
      <c r="Q4347" s="80" t="s">
        <v>209</v>
      </c>
      <c r="S4347" t="str">
        <f t="shared" si="62"/>
        <v>4/6/2015PURCHASE *FINANCE CHARGE*</v>
      </c>
    </row>
    <row r="4348" spans="1:19" hidden="1">
      <c r="A4348" s="12" t="s">
        <v>2459</v>
      </c>
      <c r="B4348" t="s">
        <v>224</v>
      </c>
      <c r="C4348" s="1">
        <v>477.17</v>
      </c>
      <c r="E4348" s="42">
        <f t="shared" si="61"/>
        <v>477.17</v>
      </c>
      <c r="F4348" s="77" t="s">
        <v>225</v>
      </c>
      <c r="G4348" s="77" t="s">
        <v>209</v>
      </c>
      <c r="H4348" s="77" t="s">
        <v>189</v>
      </c>
      <c r="I4348" s="13">
        <v>4</v>
      </c>
      <c r="J4348" s="14">
        <v>2015</v>
      </c>
      <c r="K4348" s="78" t="s">
        <v>226</v>
      </c>
      <c r="L4348" s="79" t="s">
        <v>52</v>
      </c>
      <c r="M4348" s="79" t="s">
        <v>23</v>
      </c>
      <c r="N4348" s="15" t="s">
        <v>28</v>
      </c>
      <c r="O4348" s="15" t="s">
        <v>29</v>
      </c>
      <c r="P4348" s="80" t="s">
        <v>237</v>
      </c>
      <c r="Q4348" s="80" t="s">
        <v>209</v>
      </c>
      <c r="S4348" t="str">
        <f t="shared" si="62"/>
        <v>4/6/2015PURCHASE *FINANCE CHARGE*</v>
      </c>
    </row>
    <row r="4349" spans="1:19" hidden="1">
      <c r="A4349" s="12" t="s">
        <v>2459</v>
      </c>
      <c r="B4349" t="s">
        <v>238</v>
      </c>
      <c r="C4349" s="1">
        <v>0.02</v>
      </c>
      <c r="E4349" s="42">
        <f t="shared" si="61"/>
        <v>0.02</v>
      </c>
      <c r="F4349" s="77" t="s">
        <v>225</v>
      </c>
      <c r="G4349" s="77" t="s">
        <v>209</v>
      </c>
      <c r="H4349" s="77" t="s">
        <v>189</v>
      </c>
      <c r="I4349" s="13">
        <v>4</v>
      </c>
      <c r="J4349" s="14">
        <v>2015</v>
      </c>
      <c r="K4349" s="78" t="s">
        <v>226</v>
      </c>
      <c r="L4349" s="79" t="s">
        <v>52</v>
      </c>
      <c r="M4349" s="79" t="s">
        <v>23</v>
      </c>
      <c r="N4349" s="15" t="s">
        <v>28</v>
      </c>
      <c r="O4349" s="15" t="s">
        <v>29</v>
      </c>
      <c r="P4349" s="80" t="s">
        <v>237</v>
      </c>
      <c r="Q4349" s="80" t="s">
        <v>209</v>
      </c>
      <c r="S4349" t="str">
        <f t="shared" si="62"/>
        <v>4/6/2015CASH  * FINANCE CHARGE *</v>
      </c>
    </row>
    <row r="4350" spans="1:19" hidden="1">
      <c r="A4350" s="12" t="s">
        <v>2460</v>
      </c>
      <c r="B4350" t="s">
        <v>1037</v>
      </c>
      <c r="C4350" s="1">
        <v>49</v>
      </c>
      <c r="E4350" s="42">
        <f t="shared" si="61"/>
        <v>49</v>
      </c>
      <c r="F4350" s="77" t="s">
        <v>225</v>
      </c>
      <c r="G4350" s="77" t="s">
        <v>209</v>
      </c>
      <c r="H4350" s="77" t="s">
        <v>189</v>
      </c>
      <c r="I4350" s="13">
        <v>5</v>
      </c>
      <c r="J4350" s="14">
        <v>2015</v>
      </c>
      <c r="K4350" s="78" t="s">
        <v>53</v>
      </c>
      <c r="L4350" s="79" t="s">
        <v>52</v>
      </c>
      <c r="M4350" s="79" t="s">
        <v>23</v>
      </c>
      <c r="N4350" s="15" t="s">
        <v>28</v>
      </c>
      <c r="O4350" s="15" t="s">
        <v>29</v>
      </c>
      <c r="P4350" s="80" t="s">
        <v>237</v>
      </c>
      <c r="Q4350" s="80" t="s">
        <v>209</v>
      </c>
      <c r="S4350" t="str">
        <f t="shared" si="62"/>
        <v>5/4/2015LATE PAYMENT FEE</v>
      </c>
    </row>
    <row r="4351" spans="1:19" hidden="1">
      <c r="A4351" s="12" t="s">
        <v>2460</v>
      </c>
      <c r="B4351" t="s">
        <v>235</v>
      </c>
      <c r="C4351" s="1">
        <v>75</v>
      </c>
      <c r="E4351" s="42">
        <f t="shared" si="61"/>
        <v>75</v>
      </c>
      <c r="F4351" s="77" t="s">
        <v>225</v>
      </c>
      <c r="G4351" s="77" t="s">
        <v>209</v>
      </c>
      <c r="H4351" s="77" t="s">
        <v>189</v>
      </c>
      <c r="I4351" s="13">
        <v>5</v>
      </c>
      <c r="J4351" s="14">
        <v>2015</v>
      </c>
      <c r="K4351" s="78" t="s">
        <v>97</v>
      </c>
      <c r="L4351" s="79" t="s">
        <v>236</v>
      </c>
      <c r="M4351" s="79" t="s">
        <v>288</v>
      </c>
      <c r="N4351" s="15" t="s">
        <v>28</v>
      </c>
      <c r="O4351" s="15" t="s">
        <v>24</v>
      </c>
      <c r="P4351" s="80" t="s">
        <v>2469</v>
      </c>
      <c r="Q4351" s="80" t="s">
        <v>209</v>
      </c>
      <c r="S4351" t="str">
        <f t="shared" si="62"/>
        <v>5/4/2015IFTSOFT COM LLC</v>
      </c>
    </row>
    <row r="4352" spans="1:19" hidden="1">
      <c r="A4352" s="12" t="s">
        <v>2460</v>
      </c>
      <c r="B4352" t="s">
        <v>235</v>
      </c>
      <c r="C4352" s="1">
        <v>-75</v>
      </c>
      <c r="E4352" s="42">
        <f t="shared" si="61"/>
        <v>-75</v>
      </c>
      <c r="F4352" s="77" t="s">
        <v>1038</v>
      </c>
      <c r="G4352" s="77" t="s">
        <v>209</v>
      </c>
      <c r="H4352" s="77" t="s">
        <v>189</v>
      </c>
      <c r="I4352" s="13">
        <v>5</v>
      </c>
      <c r="J4352" s="14">
        <v>2015</v>
      </c>
      <c r="K4352" s="78" t="s">
        <v>97</v>
      </c>
      <c r="L4352" s="79" t="s">
        <v>236</v>
      </c>
      <c r="M4352" s="79" t="s">
        <v>288</v>
      </c>
      <c r="N4352" s="15" t="s">
        <v>28</v>
      </c>
      <c r="O4352" s="15" t="s">
        <v>24</v>
      </c>
      <c r="P4352" s="80" t="s">
        <v>2469</v>
      </c>
      <c r="Q4352" s="80" t="s">
        <v>209</v>
      </c>
      <c r="S4352" t="str">
        <f t="shared" si="62"/>
        <v>5/4/2015IFTSOFT COM LLC</v>
      </c>
    </row>
    <row r="4353" spans="1:19" hidden="1">
      <c r="A4353" s="12" t="s">
        <v>2375</v>
      </c>
      <c r="B4353" t="s">
        <v>239</v>
      </c>
      <c r="C4353" s="1">
        <v>-859</v>
      </c>
      <c r="E4353" s="42">
        <f t="shared" si="61"/>
        <v>-859</v>
      </c>
      <c r="F4353" s="77" t="s">
        <v>229</v>
      </c>
      <c r="G4353" s="77" t="s">
        <v>209</v>
      </c>
      <c r="H4353" s="77" t="s">
        <v>189</v>
      </c>
      <c r="I4353" s="13">
        <v>5</v>
      </c>
      <c r="J4353" s="14">
        <v>2015</v>
      </c>
      <c r="K4353" s="78" t="s">
        <v>137</v>
      </c>
      <c r="L4353" s="79" t="s">
        <v>39</v>
      </c>
      <c r="M4353" s="79" t="s">
        <v>23</v>
      </c>
      <c r="N4353" s="15" t="s">
        <v>189</v>
      </c>
      <c r="O4353" s="15" t="s">
        <v>24</v>
      </c>
      <c r="P4353" s="80" t="s">
        <v>210</v>
      </c>
      <c r="Q4353" s="80" t="s">
        <v>209</v>
      </c>
      <c r="S4353" t="str">
        <f t="shared" si="62"/>
        <v>5/5/2015Online payment from CHK 0</v>
      </c>
    </row>
    <row r="4354" spans="1:19" hidden="1">
      <c r="A4354" s="12" t="s">
        <v>2461</v>
      </c>
      <c r="B4354" t="s">
        <v>224</v>
      </c>
      <c r="C4354" s="1">
        <v>461.54</v>
      </c>
      <c r="E4354" s="42">
        <f t="shared" si="61"/>
        <v>461.54</v>
      </c>
      <c r="F4354" s="77" t="s">
        <v>225</v>
      </c>
      <c r="G4354" s="77" t="s">
        <v>209</v>
      </c>
      <c r="H4354" s="77" t="s">
        <v>189</v>
      </c>
      <c r="I4354" s="13">
        <v>5</v>
      </c>
      <c r="J4354" s="14">
        <v>2015</v>
      </c>
      <c r="K4354" s="78" t="s">
        <v>226</v>
      </c>
      <c r="L4354" s="79" t="s">
        <v>52</v>
      </c>
      <c r="M4354" s="79" t="s">
        <v>23</v>
      </c>
      <c r="N4354" s="15" t="s">
        <v>28</v>
      </c>
      <c r="O4354" s="15" t="s">
        <v>29</v>
      </c>
      <c r="P4354" s="80" t="s">
        <v>237</v>
      </c>
      <c r="Q4354" s="80" t="s">
        <v>209</v>
      </c>
      <c r="S4354" t="str">
        <f t="shared" si="62"/>
        <v>5/6/2015PURCHASE *FINANCE CHARGE*</v>
      </c>
    </row>
    <row r="4355" spans="1:19" hidden="1">
      <c r="A4355" s="12" t="s">
        <v>2461</v>
      </c>
      <c r="B4355" t="s">
        <v>224</v>
      </c>
      <c r="C4355" s="1">
        <v>68.19</v>
      </c>
      <c r="E4355" s="42">
        <f t="shared" si="61"/>
        <v>68.19</v>
      </c>
      <c r="F4355" s="77" t="s">
        <v>225</v>
      </c>
      <c r="G4355" s="77" t="s">
        <v>209</v>
      </c>
      <c r="H4355" s="77" t="s">
        <v>189</v>
      </c>
      <c r="I4355" s="13">
        <v>5</v>
      </c>
      <c r="J4355" s="14">
        <v>2015</v>
      </c>
      <c r="K4355" s="78" t="s">
        <v>226</v>
      </c>
      <c r="L4355" s="79" t="s">
        <v>52</v>
      </c>
      <c r="M4355" s="79" t="s">
        <v>23</v>
      </c>
      <c r="N4355" s="15" t="s">
        <v>28</v>
      </c>
      <c r="O4355" s="15" t="s">
        <v>29</v>
      </c>
      <c r="P4355" s="80" t="s">
        <v>237</v>
      </c>
      <c r="Q4355" s="80" t="s">
        <v>209</v>
      </c>
      <c r="S4355" t="str">
        <f t="shared" si="62"/>
        <v>5/6/2015PURCHASE *FINANCE CHARGE*</v>
      </c>
    </row>
    <row r="4356" spans="1:19" hidden="1">
      <c r="A4356" s="12" t="s">
        <v>2462</v>
      </c>
      <c r="B4356" t="s">
        <v>239</v>
      </c>
      <c r="C4356" s="1">
        <v>-1500</v>
      </c>
      <c r="E4356" s="42">
        <f t="shared" si="61"/>
        <v>-1500</v>
      </c>
      <c r="F4356" s="77" t="s">
        <v>229</v>
      </c>
      <c r="G4356" s="77" t="s">
        <v>209</v>
      </c>
      <c r="H4356" s="77" t="s">
        <v>189</v>
      </c>
      <c r="I4356" s="13">
        <v>5</v>
      </c>
      <c r="J4356" s="14">
        <v>2015</v>
      </c>
      <c r="K4356" s="78" t="s">
        <v>137</v>
      </c>
      <c r="L4356" s="79" t="s">
        <v>39</v>
      </c>
      <c r="M4356" s="79" t="s">
        <v>23</v>
      </c>
      <c r="N4356" s="15" t="s">
        <v>189</v>
      </c>
      <c r="O4356" s="15" t="s">
        <v>24</v>
      </c>
      <c r="P4356" s="80" t="s">
        <v>210</v>
      </c>
      <c r="Q4356" s="80" t="s">
        <v>209</v>
      </c>
      <c r="S4356" t="str">
        <f t="shared" si="62"/>
        <v>5/19/2015Online payment from CHK 0</v>
      </c>
    </row>
    <row r="4357" spans="1:19" hidden="1">
      <c r="A4357" s="12" t="s">
        <v>2463</v>
      </c>
      <c r="B4357" t="s">
        <v>224</v>
      </c>
      <c r="C4357" s="1">
        <v>457.89</v>
      </c>
      <c r="E4357" s="42">
        <f t="shared" si="61"/>
        <v>457.89</v>
      </c>
      <c r="F4357" s="77" t="s">
        <v>225</v>
      </c>
      <c r="G4357" s="77" t="s">
        <v>209</v>
      </c>
      <c r="H4357" s="77" t="s">
        <v>189</v>
      </c>
      <c r="I4357" s="13">
        <v>6</v>
      </c>
      <c r="J4357" s="14">
        <v>2015</v>
      </c>
      <c r="K4357" s="78" t="s">
        <v>226</v>
      </c>
      <c r="L4357" s="79" t="s">
        <v>52</v>
      </c>
      <c r="M4357" s="79" t="s">
        <v>23</v>
      </c>
      <c r="N4357" s="15" t="s">
        <v>28</v>
      </c>
      <c r="O4357" s="15" t="s">
        <v>29</v>
      </c>
      <c r="P4357" s="80" t="s">
        <v>237</v>
      </c>
      <c r="Q4357" s="80" t="s">
        <v>209</v>
      </c>
      <c r="S4357" t="str">
        <f t="shared" si="62"/>
        <v>6/5/2015PURCHASE *FINANCE CHARGE*</v>
      </c>
    </row>
    <row r="4358" spans="1:19" hidden="1">
      <c r="A4358" s="12" t="s">
        <v>2463</v>
      </c>
      <c r="B4358" t="s">
        <v>224</v>
      </c>
      <c r="C4358" s="1">
        <v>69.81</v>
      </c>
      <c r="E4358" s="42">
        <f t="shared" si="61"/>
        <v>69.81</v>
      </c>
      <c r="F4358" s="77" t="s">
        <v>225</v>
      </c>
      <c r="G4358" s="77" t="s">
        <v>209</v>
      </c>
      <c r="H4358" s="77" t="s">
        <v>189</v>
      </c>
      <c r="I4358" s="13">
        <v>6</v>
      </c>
      <c r="J4358" s="14">
        <v>2015</v>
      </c>
      <c r="K4358" s="78" t="s">
        <v>226</v>
      </c>
      <c r="L4358" s="79" t="s">
        <v>52</v>
      </c>
      <c r="M4358" s="79" t="s">
        <v>23</v>
      </c>
      <c r="N4358" s="15" t="s">
        <v>28</v>
      </c>
      <c r="O4358" s="15" t="s">
        <v>29</v>
      </c>
      <c r="P4358" s="80" t="s">
        <v>237</v>
      </c>
      <c r="Q4358" s="80" t="s">
        <v>209</v>
      </c>
      <c r="S4358" t="str">
        <f t="shared" si="62"/>
        <v>6/5/2015PURCHASE *FINANCE CHARGE*</v>
      </c>
    </row>
    <row r="4359" spans="1:19" hidden="1">
      <c r="A4359" s="12" t="s">
        <v>1078</v>
      </c>
      <c r="B4359" t="s">
        <v>239</v>
      </c>
      <c r="C4359" s="1">
        <v>-1300</v>
      </c>
      <c r="E4359" s="42">
        <f t="shared" si="61"/>
        <v>-1300</v>
      </c>
      <c r="F4359" s="77" t="s">
        <v>229</v>
      </c>
      <c r="G4359" s="77" t="s">
        <v>209</v>
      </c>
      <c r="H4359" s="77" t="s">
        <v>189</v>
      </c>
      <c r="I4359" s="13">
        <v>6</v>
      </c>
      <c r="J4359" s="14">
        <v>2015</v>
      </c>
      <c r="K4359" s="78" t="s">
        <v>137</v>
      </c>
      <c r="L4359" s="79" t="s">
        <v>39</v>
      </c>
      <c r="M4359" s="79" t="s">
        <v>23</v>
      </c>
      <c r="N4359" s="15" t="s">
        <v>189</v>
      </c>
      <c r="O4359" s="15" t="s">
        <v>24</v>
      </c>
      <c r="P4359" s="80" t="s">
        <v>210</v>
      </c>
      <c r="Q4359" s="80" t="s">
        <v>209</v>
      </c>
      <c r="S4359" t="str">
        <f t="shared" si="62"/>
        <v>6/23/2015Online payment from CHK 0</v>
      </c>
    </row>
    <row r="4360" spans="1:19" hidden="1">
      <c r="A4360" s="12" t="s">
        <v>2379</v>
      </c>
      <c r="B4360" t="s">
        <v>224</v>
      </c>
      <c r="C4360" s="1">
        <v>67.72</v>
      </c>
      <c r="E4360" s="42">
        <f t="shared" si="61"/>
        <v>67.72</v>
      </c>
      <c r="F4360" s="77" t="s">
        <v>225</v>
      </c>
      <c r="G4360" s="77" t="s">
        <v>209</v>
      </c>
      <c r="H4360" s="77" t="s">
        <v>189</v>
      </c>
      <c r="I4360" s="13">
        <v>7</v>
      </c>
      <c r="J4360" s="14">
        <v>2015</v>
      </c>
      <c r="K4360" s="78" t="s">
        <v>226</v>
      </c>
      <c r="L4360" s="79" t="s">
        <v>52</v>
      </c>
      <c r="M4360" s="79" t="s">
        <v>23</v>
      </c>
      <c r="N4360" s="15" t="s">
        <v>28</v>
      </c>
      <c r="O4360" s="15" t="s">
        <v>29</v>
      </c>
      <c r="P4360" s="80" t="s">
        <v>237</v>
      </c>
      <c r="Q4360" s="80" t="s">
        <v>209</v>
      </c>
      <c r="S4360" t="str">
        <f t="shared" si="62"/>
        <v>7/6/2015PURCHASE *FINANCE CHARGE*</v>
      </c>
    </row>
    <row r="4361" spans="1:19" hidden="1">
      <c r="A4361" s="12" t="s">
        <v>2379</v>
      </c>
      <c r="B4361" t="s">
        <v>224</v>
      </c>
      <c r="C4361" s="1">
        <v>432.21</v>
      </c>
      <c r="E4361" s="42">
        <f t="shared" si="61"/>
        <v>432.21</v>
      </c>
      <c r="F4361" s="77" t="s">
        <v>225</v>
      </c>
      <c r="G4361" s="77" t="s">
        <v>209</v>
      </c>
      <c r="H4361" s="77" t="s">
        <v>189</v>
      </c>
      <c r="I4361" s="13">
        <v>7</v>
      </c>
      <c r="J4361" s="14">
        <v>2015</v>
      </c>
      <c r="K4361" s="78" t="s">
        <v>226</v>
      </c>
      <c r="L4361" s="79" t="s">
        <v>52</v>
      </c>
      <c r="M4361" s="79" t="s">
        <v>23</v>
      </c>
      <c r="N4361" s="15" t="s">
        <v>28</v>
      </c>
      <c r="O4361" s="15" t="s">
        <v>29</v>
      </c>
      <c r="P4361" s="80" t="s">
        <v>237</v>
      </c>
      <c r="Q4361" s="80" t="s">
        <v>209</v>
      </c>
      <c r="S4361" t="str">
        <f t="shared" si="62"/>
        <v>7/6/2015PURCHASE *FINANCE CHARGE*</v>
      </c>
    </row>
    <row r="4362" spans="1:19" hidden="1">
      <c r="A4362" s="12" t="s">
        <v>2379</v>
      </c>
      <c r="B4362" t="s">
        <v>2464</v>
      </c>
      <c r="C4362" s="1">
        <v>168.99</v>
      </c>
      <c r="E4362" s="42">
        <f t="shared" si="61"/>
        <v>168.99</v>
      </c>
      <c r="F4362" s="77" t="s">
        <v>225</v>
      </c>
      <c r="G4362" s="77" t="s">
        <v>209</v>
      </c>
      <c r="H4362" s="77" t="s">
        <v>189</v>
      </c>
      <c r="I4362" s="13">
        <v>7</v>
      </c>
      <c r="J4362" s="14">
        <v>2015</v>
      </c>
      <c r="K4362" s="78" t="s">
        <v>37</v>
      </c>
      <c r="L4362" s="79" t="s">
        <v>2464</v>
      </c>
      <c r="M4362" s="79" t="s">
        <v>23</v>
      </c>
      <c r="N4362" s="15" t="s">
        <v>28</v>
      </c>
      <c r="O4362" s="15" t="s">
        <v>29</v>
      </c>
      <c r="P4362" s="80" t="s">
        <v>2470</v>
      </c>
      <c r="Q4362" s="80" t="s">
        <v>209</v>
      </c>
      <c r="S4362" t="str">
        <f t="shared" si="62"/>
        <v>7/6/2015AMDA</v>
      </c>
    </row>
    <row r="4363" spans="1:19" hidden="1">
      <c r="A4363" s="12" t="s">
        <v>2380</v>
      </c>
      <c r="B4363" t="s">
        <v>2464</v>
      </c>
      <c r="C4363" s="1">
        <v>-168.99</v>
      </c>
      <c r="E4363" s="42">
        <f t="shared" si="61"/>
        <v>-168.99</v>
      </c>
      <c r="F4363" s="77" t="s">
        <v>1038</v>
      </c>
      <c r="G4363" s="77" t="s">
        <v>209</v>
      </c>
      <c r="H4363" s="77" t="s">
        <v>189</v>
      </c>
      <c r="I4363" s="13">
        <v>7</v>
      </c>
      <c r="J4363" s="14">
        <v>2015</v>
      </c>
      <c r="K4363" s="78" t="s">
        <v>37</v>
      </c>
      <c r="L4363" s="79" t="s">
        <v>2464</v>
      </c>
      <c r="M4363" s="79" t="s">
        <v>23</v>
      </c>
      <c r="N4363" s="15" t="s">
        <v>28</v>
      </c>
      <c r="O4363" s="15" t="s">
        <v>29</v>
      </c>
      <c r="P4363" s="80" t="s">
        <v>2470</v>
      </c>
      <c r="Q4363" s="80" t="s">
        <v>209</v>
      </c>
      <c r="S4363" t="str">
        <f t="shared" si="62"/>
        <v>7/8/2015AMDA</v>
      </c>
    </row>
    <row r="4364" spans="1:19" hidden="1">
      <c r="A4364" s="12" t="s">
        <v>2380</v>
      </c>
      <c r="B4364" t="s">
        <v>2464</v>
      </c>
      <c r="C4364" s="1">
        <v>249</v>
      </c>
      <c r="E4364" s="42">
        <f t="shared" si="61"/>
        <v>249</v>
      </c>
      <c r="F4364" s="77" t="s">
        <v>225</v>
      </c>
      <c r="G4364" s="77" t="s">
        <v>209</v>
      </c>
      <c r="H4364" s="77" t="s">
        <v>189</v>
      </c>
      <c r="I4364" s="13">
        <v>7</v>
      </c>
      <c r="J4364" s="14">
        <v>2015</v>
      </c>
      <c r="K4364" s="78" t="s">
        <v>37</v>
      </c>
      <c r="L4364" s="79" t="s">
        <v>2464</v>
      </c>
      <c r="M4364" s="79" t="s">
        <v>23</v>
      </c>
      <c r="N4364" s="15" t="s">
        <v>28</v>
      </c>
      <c r="O4364" s="15" t="s">
        <v>29</v>
      </c>
      <c r="P4364" s="80" t="s">
        <v>2470</v>
      </c>
      <c r="Q4364" s="80" t="s">
        <v>209</v>
      </c>
      <c r="S4364" t="str">
        <f t="shared" si="62"/>
        <v>7/8/2015AMDA</v>
      </c>
    </row>
    <row r="4365" spans="1:19" hidden="1">
      <c r="A4365" s="12" t="s">
        <v>2465</v>
      </c>
      <c r="B4365" t="s">
        <v>2466</v>
      </c>
      <c r="C4365" s="1">
        <v>7</v>
      </c>
      <c r="E4365" s="42">
        <f t="shared" si="61"/>
        <v>7</v>
      </c>
      <c r="F4365" s="77" t="s">
        <v>225</v>
      </c>
      <c r="G4365" s="77" t="s">
        <v>209</v>
      </c>
      <c r="H4365" s="77" t="s">
        <v>189</v>
      </c>
      <c r="I4365" s="13">
        <v>7</v>
      </c>
      <c r="J4365" s="14">
        <v>2015</v>
      </c>
      <c r="K4365" s="78" t="s">
        <v>102</v>
      </c>
      <c r="L4365" s="79" t="s">
        <v>1283</v>
      </c>
      <c r="M4365" s="79" t="s">
        <v>23</v>
      </c>
      <c r="N4365" s="15" t="s">
        <v>28</v>
      </c>
      <c r="O4365" s="15" t="s">
        <v>29</v>
      </c>
      <c r="P4365" s="80" t="s">
        <v>237</v>
      </c>
      <c r="Q4365" s="80" t="s">
        <v>209</v>
      </c>
      <c r="S4365" t="str">
        <f t="shared" si="62"/>
        <v>7/20/2015LOWES #01155*</v>
      </c>
    </row>
    <row r="4366" spans="1:19" hidden="1">
      <c r="A4366" s="12" t="s">
        <v>2467</v>
      </c>
      <c r="B4366" t="s">
        <v>239</v>
      </c>
      <c r="C4366" s="1">
        <v>-800</v>
      </c>
      <c r="E4366" s="42">
        <f t="shared" si="61"/>
        <v>-800</v>
      </c>
      <c r="F4366" s="77" t="s">
        <v>229</v>
      </c>
      <c r="G4366" s="77" t="s">
        <v>209</v>
      </c>
      <c r="H4366" s="77" t="s">
        <v>189</v>
      </c>
      <c r="I4366" s="13">
        <v>7</v>
      </c>
      <c r="J4366" s="14">
        <v>2015</v>
      </c>
      <c r="K4366" s="78" t="s">
        <v>137</v>
      </c>
      <c r="L4366" s="79" t="s">
        <v>39</v>
      </c>
      <c r="M4366" s="79" t="s">
        <v>23</v>
      </c>
      <c r="N4366" s="15" t="s">
        <v>189</v>
      </c>
      <c r="O4366" s="15" t="s">
        <v>24</v>
      </c>
      <c r="P4366" s="80" t="s">
        <v>210</v>
      </c>
      <c r="Q4366" s="80" t="s">
        <v>209</v>
      </c>
      <c r="S4366" t="str">
        <f t="shared" si="62"/>
        <v>7/28/2015Online payment from CHK 0</v>
      </c>
    </row>
    <row r="4367" spans="1:19" hidden="1">
      <c r="A4367" s="12" t="s">
        <v>2468</v>
      </c>
      <c r="B4367" t="s">
        <v>224</v>
      </c>
      <c r="C4367" s="1">
        <v>442.94</v>
      </c>
      <c r="E4367" s="42">
        <f t="shared" si="61"/>
        <v>442.94</v>
      </c>
      <c r="F4367" s="77" t="s">
        <v>225</v>
      </c>
      <c r="G4367" s="77" t="s">
        <v>209</v>
      </c>
      <c r="H4367" s="77" t="s">
        <v>189</v>
      </c>
      <c r="I4367" s="13">
        <v>8</v>
      </c>
      <c r="J4367" s="14">
        <v>2015</v>
      </c>
      <c r="K4367" s="78" t="s">
        <v>226</v>
      </c>
      <c r="L4367" s="79" t="s">
        <v>52</v>
      </c>
      <c r="M4367" s="79" t="s">
        <v>23</v>
      </c>
      <c r="N4367" s="15" t="s">
        <v>28</v>
      </c>
      <c r="O4367" s="15" t="s">
        <v>29</v>
      </c>
      <c r="P4367" s="80" t="s">
        <v>237</v>
      </c>
      <c r="Q4367" s="80" t="s">
        <v>209</v>
      </c>
      <c r="S4367" t="str">
        <f t="shared" si="62"/>
        <v>8/6/2015PURCHASE *FINANCE CHARGE*</v>
      </c>
    </row>
    <row r="4368" spans="1:19" hidden="1">
      <c r="A4368" s="12" t="s">
        <v>2468</v>
      </c>
      <c r="B4368" t="s">
        <v>224</v>
      </c>
      <c r="C4368" s="1">
        <v>70.150000000000006</v>
      </c>
      <c r="E4368" s="42">
        <f t="shared" si="61"/>
        <v>70.150000000000006</v>
      </c>
      <c r="F4368" s="77" t="s">
        <v>225</v>
      </c>
      <c r="G4368" s="77" t="s">
        <v>209</v>
      </c>
      <c r="H4368" s="77" t="s">
        <v>189</v>
      </c>
      <c r="I4368" s="13">
        <v>8</v>
      </c>
      <c r="J4368" s="14">
        <v>2015</v>
      </c>
      <c r="K4368" s="78" t="s">
        <v>226</v>
      </c>
      <c r="L4368" s="79" t="s">
        <v>52</v>
      </c>
      <c r="M4368" s="79" t="s">
        <v>23</v>
      </c>
      <c r="N4368" s="15" t="s">
        <v>28</v>
      </c>
      <c r="O4368" s="15" t="s">
        <v>29</v>
      </c>
      <c r="P4368" s="80" t="s">
        <v>237</v>
      </c>
      <c r="Q4368" s="80" t="s">
        <v>209</v>
      </c>
      <c r="S4368" t="str">
        <f t="shared" si="62"/>
        <v>8/6/2015PURCHASE *FINANCE CHARGE*</v>
      </c>
    </row>
    <row r="4369" spans="1:19" hidden="1">
      <c r="A4369" s="12" t="s">
        <v>2397</v>
      </c>
      <c r="B4369" t="s">
        <v>1037</v>
      </c>
      <c r="C4369" s="1">
        <v>49</v>
      </c>
      <c r="E4369" s="42">
        <f t="shared" si="61"/>
        <v>49</v>
      </c>
      <c r="F4369" s="77" t="s">
        <v>225</v>
      </c>
      <c r="G4369" s="77" t="s">
        <v>209</v>
      </c>
      <c r="H4369" s="77" t="s">
        <v>189</v>
      </c>
      <c r="I4369" s="13">
        <v>9</v>
      </c>
      <c r="J4369" s="14">
        <v>2015</v>
      </c>
      <c r="K4369" s="78" t="s">
        <v>53</v>
      </c>
      <c r="L4369" s="79" t="s">
        <v>52</v>
      </c>
      <c r="M4369" s="79" t="s">
        <v>23</v>
      </c>
      <c r="N4369" s="15" t="s">
        <v>28</v>
      </c>
      <c r="O4369" s="15" t="s">
        <v>29</v>
      </c>
      <c r="P4369" s="80" t="s">
        <v>237</v>
      </c>
      <c r="Q4369" s="80" t="s">
        <v>209</v>
      </c>
      <c r="S4369" t="str">
        <f t="shared" si="62"/>
        <v>9/2/2015LATE PAYMENT FEE</v>
      </c>
    </row>
    <row r="4370" spans="1:19" hidden="1">
      <c r="A4370" s="12" t="s">
        <v>2399</v>
      </c>
      <c r="B4370" t="s">
        <v>224</v>
      </c>
      <c r="C4370" s="1">
        <v>440.67</v>
      </c>
      <c r="E4370" s="42">
        <f t="shared" si="61"/>
        <v>440.67</v>
      </c>
      <c r="F4370" s="77" t="s">
        <v>225</v>
      </c>
      <c r="G4370" s="77" t="s">
        <v>209</v>
      </c>
      <c r="H4370" s="77" t="s">
        <v>189</v>
      </c>
      <c r="I4370" s="13">
        <v>9</v>
      </c>
      <c r="J4370" s="14">
        <v>2015</v>
      </c>
      <c r="K4370" s="78" t="s">
        <v>226</v>
      </c>
      <c r="L4370" s="79" t="s">
        <v>52</v>
      </c>
      <c r="M4370" s="79" t="s">
        <v>23</v>
      </c>
      <c r="N4370" s="15" t="s">
        <v>28</v>
      </c>
      <c r="O4370" s="15" t="s">
        <v>29</v>
      </c>
      <c r="P4370" s="80" t="s">
        <v>237</v>
      </c>
      <c r="Q4370" s="80" t="s">
        <v>209</v>
      </c>
      <c r="S4370" t="str">
        <f t="shared" si="62"/>
        <v>9/4/2015PURCHASE *FINANCE CHARGE*</v>
      </c>
    </row>
    <row r="4371" spans="1:19" hidden="1">
      <c r="A4371" s="12" t="s">
        <v>2399</v>
      </c>
      <c r="B4371" t="s">
        <v>239</v>
      </c>
      <c r="C4371" s="1">
        <v>-803.47</v>
      </c>
      <c r="E4371" s="42">
        <f t="shared" si="61"/>
        <v>-803.47</v>
      </c>
      <c r="F4371" s="77" t="s">
        <v>229</v>
      </c>
      <c r="G4371" s="77" t="s">
        <v>209</v>
      </c>
      <c r="H4371" s="77" t="s">
        <v>189</v>
      </c>
      <c r="I4371" s="13">
        <v>9</v>
      </c>
      <c r="J4371" s="14">
        <v>2015</v>
      </c>
      <c r="K4371" s="78" t="s">
        <v>137</v>
      </c>
      <c r="L4371" s="79" t="s">
        <v>39</v>
      </c>
      <c r="M4371" s="79" t="s">
        <v>23</v>
      </c>
      <c r="N4371" s="15" t="s">
        <v>189</v>
      </c>
      <c r="O4371" s="15" t="s">
        <v>24</v>
      </c>
      <c r="P4371" s="80" t="s">
        <v>210</v>
      </c>
      <c r="Q4371" s="80" t="s">
        <v>209</v>
      </c>
      <c r="S4371" t="str">
        <f t="shared" si="62"/>
        <v>9/4/2015Online payment from CHK 0</v>
      </c>
    </row>
    <row r="4372" spans="1:19" hidden="1">
      <c r="A4372" s="12" t="s">
        <v>2399</v>
      </c>
      <c r="B4372" t="s">
        <v>224</v>
      </c>
      <c r="C4372" s="1">
        <v>70.45</v>
      </c>
      <c r="E4372" s="42">
        <f t="shared" si="61"/>
        <v>70.45</v>
      </c>
      <c r="F4372" s="77" t="s">
        <v>225</v>
      </c>
      <c r="G4372" s="77" t="s">
        <v>209</v>
      </c>
      <c r="H4372" s="77" t="s">
        <v>189</v>
      </c>
      <c r="I4372" s="13">
        <v>9</v>
      </c>
      <c r="J4372" s="14">
        <v>2015</v>
      </c>
      <c r="K4372" s="78" t="s">
        <v>226</v>
      </c>
      <c r="L4372" s="79" t="s">
        <v>52</v>
      </c>
      <c r="M4372" s="79" t="s">
        <v>23</v>
      </c>
      <c r="N4372" s="15" t="s">
        <v>28</v>
      </c>
      <c r="O4372" s="15" t="s">
        <v>29</v>
      </c>
      <c r="P4372" s="80" t="s">
        <v>237</v>
      </c>
      <c r="Q4372" s="80" t="s">
        <v>209</v>
      </c>
      <c r="S4372" t="str">
        <f t="shared" si="62"/>
        <v>9/4/2015PURCHASE *FINANCE CHARGE*</v>
      </c>
    </row>
    <row r="4373" spans="1:19" hidden="1">
      <c r="A4373" s="12" t="s">
        <v>4076</v>
      </c>
      <c r="B4373" t="s">
        <v>4077</v>
      </c>
      <c r="C4373" s="1">
        <v>13.03</v>
      </c>
      <c r="E4373" s="42">
        <f t="shared" si="61"/>
        <v>13.03</v>
      </c>
      <c r="F4373" s="77" t="s">
        <v>225</v>
      </c>
      <c r="G4373" s="77" t="s">
        <v>209</v>
      </c>
      <c r="H4373" s="77" t="s">
        <v>189</v>
      </c>
      <c r="I4373" s="13">
        <v>9</v>
      </c>
      <c r="J4373" s="14">
        <v>2015</v>
      </c>
      <c r="K4373" s="78" t="s">
        <v>182</v>
      </c>
      <c r="L4373" s="79" t="s">
        <v>183</v>
      </c>
      <c r="M4373" s="79" t="s">
        <v>23</v>
      </c>
      <c r="N4373" s="15" t="s">
        <v>28</v>
      </c>
      <c r="O4373" s="15" t="s">
        <v>29</v>
      </c>
      <c r="P4373" s="80" t="s">
        <v>237</v>
      </c>
      <c r="Q4373" s="80" t="s">
        <v>209</v>
      </c>
      <c r="R4373">
        <v>42262</v>
      </c>
    </row>
    <row r="4374" spans="1:19" hidden="1">
      <c r="A4374" s="12" t="s">
        <v>4076</v>
      </c>
      <c r="B4374" t="s">
        <v>4078</v>
      </c>
      <c r="C4374" s="1">
        <v>1155.1199999999999</v>
      </c>
      <c r="E4374" s="42">
        <f t="shared" si="61"/>
        <v>1155.1199999999999</v>
      </c>
      <c r="F4374" s="77" t="s">
        <v>225</v>
      </c>
      <c r="G4374" s="77" t="s">
        <v>209</v>
      </c>
      <c r="H4374" s="77" t="s">
        <v>189</v>
      </c>
      <c r="I4374" s="13">
        <v>9</v>
      </c>
      <c r="J4374" s="14">
        <v>2015</v>
      </c>
      <c r="K4374" s="78" t="s">
        <v>182</v>
      </c>
      <c r="L4374" s="79" t="s">
        <v>183</v>
      </c>
      <c r="M4374" s="79" t="s">
        <v>23</v>
      </c>
      <c r="N4374" s="15" t="s">
        <v>28</v>
      </c>
      <c r="O4374" s="15" t="s">
        <v>29</v>
      </c>
      <c r="P4374" s="80" t="s">
        <v>237</v>
      </c>
      <c r="Q4374" s="80" t="s">
        <v>209</v>
      </c>
      <c r="R4374">
        <v>42262</v>
      </c>
    </row>
    <row r="4375" spans="1:19" hidden="1">
      <c r="A4375" s="12" t="s">
        <v>4040</v>
      </c>
      <c r="B4375" t="s">
        <v>2400</v>
      </c>
      <c r="C4375" s="1">
        <v>-720</v>
      </c>
      <c r="E4375" s="42">
        <f t="shared" si="61"/>
        <v>-720</v>
      </c>
      <c r="F4375" s="77" t="s">
        <v>229</v>
      </c>
      <c r="G4375" s="77" t="s">
        <v>209</v>
      </c>
      <c r="H4375" s="77" t="s">
        <v>189</v>
      </c>
      <c r="I4375" s="13">
        <v>9</v>
      </c>
      <c r="J4375" s="14">
        <v>2015</v>
      </c>
      <c r="K4375" s="78" t="s">
        <v>137</v>
      </c>
      <c r="L4375" s="79" t="s">
        <v>39</v>
      </c>
      <c r="M4375" s="79" t="s">
        <v>23</v>
      </c>
      <c r="N4375" s="15" t="s">
        <v>189</v>
      </c>
      <c r="O4375" s="15" t="s">
        <v>24</v>
      </c>
      <c r="P4375" s="80" t="s">
        <v>210</v>
      </c>
      <c r="Q4375" s="80" t="s">
        <v>209</v>
      </c>
      <c r="R4375">
        <v>42268</v>
      </c>
    </row>
    <row r="4376" spans="1:19" hidden="1">
      <c r="A4376" s="12" t="s">
        <v>4040</v>
      </c>
      <c r="B4376" t="s">
        <v>4079</v>
      </c>
      <c r="C4376" s="1">
        <v>98</v>
      </c>
      <c r="E4376" s="42">
        <f t="shared" si="61"/>
        <v>98</v>
      </c>
      <c r="F4376" s="77" t="s">
        <v>225</v>
      </c>
      <c r="G4376" s="77" t="s">
        <v>209</v>
      </c>
      <c r="H4376" s="77" t="s">
        <v>189</v>
      </c>
      <c r="I4376" s="13">
        <v>9</v>
      </c>
      <c r="J4376" s="14">
        <v>2015</v>
      </c>
      <c r="K4376" s="78" t="s">
        <v>397</v>
      </c>
      <c r="L4376" s="79" t="s">
        <v>1256</v>
      </c>
      <c r="M4376" s="79" t="s">
        <v>299</v>
      </c>
      <c r="N4376" s="15" t="s">
        <v>28</v>
      </c>
      <c r="O4376" s="15" t="s">
        <v>29</v>
      </c>
      <c r="P4376" s="80" t="s">
        <v>237</v>
      </c>
      <c r="Q4376" s="80" t="s">
        <v>209</v>
      </c>
      <c r="R4376">
        <v>42268</v>
      </c>
    </row>
    <row r="4377" spans="1:19" hidden="1">
      <c r="A4377" s="12" t="s">
        <v>4040</v>
      </c>
      <c r="B4377" t="s">
        <v>4080</v>
      </c>
      <c r="C4377" s="1">
        <v>18.38</v>
      </c>
      <c r="E4377" s="42">
        <f t="shared" si="61"/>
        <v>18.38</v>
      </c>
      <c r="F4377" s="77" t="s">
        <v>225</v>
      </c>
      <c r="G4377" s="77" t="s">
        <v>209</v>
      </c>
      <c r="H4377" s="77" t="s">
        <v>189</v>
      </c>
      <c r="I4377" s="13">
        <v>9</v>
      </c>
      <c r="J4377" s="14">
        <v>2015</v>
      </c>
      <c r="K4377" s="78" t="s">
        <v>447</v>
      </c>
      <c r="L4377" s="79" t="s">
        <v>4086</v>
      </c>
      <c r="M4377" s="79" t="s">
        <v>23</v>
      </c>
      <c r="N4377" s="15" t="s">
        <v>28</v>
      </c>
      <c r="O4377" s="15" t="s">
        <v>29</v>
      </c>
      <c r="P4377" s="80" t="s">
        <v>237</v>
      </c>
      <c r="Q4377" s="80" t="s">
        <v>209</v>
      </c>
      <c r="R4377">
        <v>42268</v>
      </c>
    </row>
    <row r="4378" spans="1:19" hidden="1">
      <c r="A4378" s="12" t="s">
        <v>4081</v>
      </c>
      <c r="B4378" t="s">
        <v>239</v>
      </c>
      <c r="C4378" s="1">
        <v>-900</v>
      </c>
      <c r="E4378" s="42">
        <f t="shared" si="61"/>
        <v>-900</v>
      </c>
      <c r="F4378" s="77" t="s">
        <v>229</v>
      </c>
      <c r="G4378" s="77" t="s">
        <v>209</v>
      </c>
      <c r="H4378" s="77" t="s">
        <v>189</v>
      </c>
      <c r="I4378" s="13">
        <v>9</v>
      </c>
      <c r="J4378" s="14">
        <v>2015</v>
      </c>
      <c r="K4378" s="78" t="s">
        <v>137</v>
      </c>
      <c r="L4378" s="79" t="s">
        <v>39</v>
      </c>
      <c r="M4378" s="79" t="s">
        <v>23</v>
      </c>
      <c r="N4378" s="15" t="s">
        <v>189</v>
      </c>
      <c r="O4378" s="15" t="s">
        <v>24</v>
      </c>
      <c r="P4378" s="80" t="s">
        <v>210</v>
      </c>
      <c r="Q4378" s="80" t="s">
        <v>209</v>
      </c>
      <c r="R4378">
        <v>42277</v>
      </c>
    </row>
    <row r="4379" spans="1:19" hidden="1">
      <c r="A4379" s="12" t="s">
        <v>4082</v>
      </c>
      <c r="B4379" t="s">
        <v>224</v>
      </c>
      <c r="C4379" s="1">
        <v>67.650000000000006</v>
      </c>
      <c r="E4379" s="42">
        <f t="shared" si="61"/>
        <v>67.650000000000006</v>
      </c>
      <c r="F4379" s="77" t="s">
        <v>225</v>
      </c>
      <c r="G4379" s="77" t="s">
        <v>209</v>
      </c>
      <c r="H4379" s="77" t="s">
        <v>189</v>
      </c>
      <c r="I4379" s="13">
        <v>10</v>
      </c>
      <c r="J4379" s="14">
        <v>2015</v>
      </c>
      <c r="K4379" s="78" t="s">
        <v>226</v>
      </c>
      <c r="L4379" s="79" t="s">
        <v>52</v>
      </c>
      <c r="M4379" s="79" t="s">
        <v>23</v>
      </c>
      <c r="N4379" s="15" t="s">
        <v>28</v>
      </c>
      <c r="O4379" s="15" t="s">
        <v>29</v>
      </c>
      <c r="P4379" s="80" t="s">
        <v>237</v>
      </c>
      <c r="Q4379" s="80" t="s">
        <v>209</v>
      </c>
      <c r="R4379">
        <v>42283</v>
      </c>
    </row>
    <row r="4380" spans="1:19" hidden="1">
      <c r="A4380" s="12" t="s">
        <v>4082</v>
      </c>
      <c r="B4380" t="s">
        <v>224</v>
      </c>
      <c r="C4380" s="1">
        <v>432.74</v>
      </c>
      <c r="E4380" s="42">
        <f t="shared" si="61"/>
        <v>432.74</v>
      </c>
      <c r="F4380" s="77" t="s">
        <v>225</v>
      </c>
      <c r="G4380" s="77" t="s">
        <v>209</v>
      </c>
      <c r="H4380" s="77" t="s">
        <v>189</v>
      </c>
      <c r="I4380" s="13">
        <v>10</v>
      </c>
      <c r="J4380" s="14">
        <v>2015</v>
      </c>
      <c r="K4380" s="78" t="s">
        <v>226</v>
      </c>
      <c r="L4380" s="79" t="s">
        <v>52</v>
      </c>
      <c r="M4380" s="79" t="s">
        <v>23</v>
      </c>
      <c r="N4380" s="15" t="s">
        <v>28</v>
      </c>
      <c r="O4380" s="15" t="s">
        <v>29</v>
      </c>
      <c r="P4380" s="80" t="s">
        <v>237</v>
      </c>
      <c r="Q4380" s="80" t="s">
        <v>209</v>
      </c>
      <c r="R4380">
        <v>42283</v>
      </c>
    </row>
    <row r="4381" spans="1:19" hidden="1">
      <c r="A4381" s="12" t="s">
        <v>3765</v>
      </c>
      <c r="B4381" t="s">
        <v>2390</v>
      </c>
      <c r="C4381" s="1">
        <v>99.26</v>
      </c>
      <c r="E4381" s="42">
        <f t="shared" si="61"/>
        <v>99.26</v>
      </c>
      <c r="F4381" s="77" t="s">
        <v>225</v>
      </c>
      <c r="G4381" s="77" t="s">
        <v>209</v>
      </c>
      <c r="H4381" s="77" t="s">
        <v>189</v>
      </c>
      <c r="I4381" s="13">
        <v>10</v>
      </c>
      <c r="J4381" s="14">
        <v>2015</v>
      </c>
      <c r="K4381" s="78" t="s">
        <v>351</v>
      </c>
      <c r="L4381" s="79" t="s">
        <v>1288</v>
      </c>
      <c r="M4381" s="79" t="s">
        <v>23</v>
      </c>
      <c r="N4381" s="15" t="s">
        <v>28</v>
      </c>
      <c r="O4381" s="15" t="s">
        <v>29</v>
      </c>
      <c r="P4381" s="80" t="s">
        <v>237</v>
      </c>
      <c r="Q4381" s="80" t="s">
        <v>209</v>
      </c>
      <c r="R4381">
        <v>42289</v>
      </c>
    </row>
    <row r="4382" spans="1:19" hidden="1">
      <c r="A4382" s="12" t="s">
        <v>3765</v>
      </c>
      <c r="B4382" t="s">
        <v>2390</v>
      </c>
      <c r="C4382" s="1">
        <v>91.57</v>
      </c>
      <c r="E4382" s="42">
        <f t="shared" si="61"/>
        <v>91.57</v>
      </c>
      <c r="F4382" s="77" t="s">
        <v>225</v>
      </c>
      <c r="G4382" s="77" t="s">
        <v>209</v>
      </c>
      <c r="H4382" s="77" t="s">
        <v>189</v>
      </c>
      <c r="I4382" s="13">
        <v>10</v>
      </c>
      <c r="J4382" s="14">
        <v>2015</v>
      </c>
      <c r="K4382" s="78" t="s">
        <v>351</v>
      </c>
      <c r="L4382" s="79" t="s">
        <v>1288</v>
      </c>
      <c r="M4382" s="79" t="s">
        <v>23</v>
      </c>
      <c r="N4382" s="15" t="s">
        <v>28</v>
      </c>
      <c r="O4382" s="15" t="s">
        <v>29</v>
      </c>
      <c r="P4382" s="80" t="s">
        <v>237</v>
      </c>
      <c r="Q4382" s="80" t="s">
        <v>209</v>
      </c>
      <c r="R4382">
        <v>42289</v>
      </c>
    </row>
    <row r="4383" spans="1:19" hidden="1">
      <c r="A4383" s="12" t="s">
        <v>3765</v>
      </c>
      <c r="B4383" t="s">
        <v>2390</v>
      </c>
      <c r="C4383" s="1">
        <v>52.2</v>
      </c>
      <c r="E4383" s="42">
        <f t="shared" ref="E4383:E4413" si="63">C4383</f>
        <v>52.2</v>
      </c>
      <c r="F4383" s="77" t="s">
        <v>225</v>
      </c>
      <c r="G4383" s="77" t="s">
        <v>209</v>
      </c>
      <c r="H4383" s="77" t="s">
        <v>189</v>
      </c>
      <c r="I4383" s="13">
        <v>10</v>
      </c>
      <c r="J4383" s="14">
        <v>2015</v>
      </c>
      <c r="K4383" s="78" t="s">
        <v>351</v>
      </c>
      <c r="L4383" s="79" t="s">
        <v>1288</v>
      </c>
      <c r="M4383" s="79" t="s">
        <v>23</v>
      </c>
      <c r="N4383" s="15" t="s">
        <v>28</v>
      </c>
      <c r="O4383" s="15" t="s">
        <v>29</v>
      </c>
      <c r="P4383" s="80" t="s">
        <v>237</v>
      </c>
      <c r="Q4383" s="80" t="s">
        <v>209</v>
      </c>
      <c r="R4383">
        <v>42289</v>
      </c>
    </row>
    <row r="4384" spans="1:19" hidden="1">
      <c r="A4384" s="12" t="s">
        <v>3765</v>
      </c>
      <c r="B4384" t="s">
        <v>2390</v>
      </c>
      <c r="C4384" s="1">
        <v>17.54</v>
      </c>
      <c r="E4384" s="42">
        <f t="shared" si="63"/>
        <v>17.54</v>
      </c>
      <c r="F4384" s="77" t="s">
        <v>225</v>
      </c>
      <c r="G4384" s="77" t="s">
        <v>209</v>
      </c>
      <c r="H4384" s="77" t="s">
        <v>189</v>
      </c>
      <c r="I4384" s="13">
        <v>10</v>
      </c>
      <c r="J4384" s="14">
        <v>2015</v>
      </c>
      <c r="K4384" s="78" t="s">
        <v>351</v>
      </c>
      <c r="L4384" s="79" t="s">
        <v>1288</v>
      </c>
      <c r="M4384" s="79" t="s">
        <v>23</v>
      </c>
      <c r="N4384" s="15" t="s">
        <v>28</v>
      </c>
      <c r="O4384" s="15" t="s">
        <v>29</v>
      </c>
      <c r="P4384" s="80" t="s">
        <v>237</v>
      </c>
      <c r="Q4384" s="80" t="s">
        <v>209</v>
      </c>
      <c r="R4384">
        <v>42289</v>
      </c>
    </row>
    <row r="4385" spans="1:18" hidden="1">
      <c r="A4385" s="12" t="s">
        <v>3767</v>
      </c>
      <c r="B4385" t="s">
        <v>4083</v>
      </c>
      <c r="C4385" s="1">
        <v>100</v>
      </c>
      <c r="E4385" s="42">
        <f t="shared" si="63"/>
        <v>100</v>
      </c>
      <c r="F4385" s="77" t="s">
        <v>225</v>
      </c>
      <c r="G4385" s="77" t="s">
        <v>209</v>
      </c>
      <c r="H4385" s="77" t="s">
        <v>189</v>
      </c>
      <c r="I4385" s="13">
        <v>10</v>
      </c>
      <c r="J4385" s="14">
        <v>2015</v>
      </c>
      <c r="K4385" s="78" t="s">
        <v>182</v>
      </c>
      <c r="L4385" s="79" t="s">
        <v>232</v>
      </c>
      <c r="M4385" s="79" t="s">
        <v>23</v>
      </c>
      <c r="N4385" s="15" t="s">
        <v>28</v>
      </c>
      <c r="O4385" s="15" t="s">
        <v>29</v>
      </c>
      <c r="P4385" s="80" t="s">
        <v>237</v>
      </c>
      <c r="Q4385" s="80" t="s">
        <v>209</v>
      </c>
      <c r="R4385">
        <v>42291</v>
      </c>
    </row>
    <row r="4386" spans="1:18" hidden="1">
      <c r="A4386" s="12" t="s">
        <v>3768</v>
      </c>
      <c r="B4386" t="s">
        <v>4084</v>
      </c>
      <c r="C4386" s="1">
        <v>524.78</v>
      </c>
      <c r="E4386" s="42">
        <f t="shared" si="63"/>
        <v>524.78</v>
      </c>
      <c r="F4386" s="77" t="s">
        <v>225</v>
      </c>
      <c r="G4386" s="77" t="s">
        <v>209</v>
      </c>
      <c r="H4386" s="77" t="s">
        <v>189</v>
      </c>
      <c r="I4386" s="13">
        <v>10</v>
      </c>
      <c r="J4386" s="14">
        <v>2015</v>
      </c>
      <c r="K4386" s="78" t="s">
        <v>446</v>
      </c>
      <c r="L4386" s="79" t="s">
        <v>1268</v>
      </c>
      <c r="M4386" s="79" t="s">
        <v>23</v>
      </c>
      <c r="N4386" s="15" t="s">
        <v>28</v>
      </c>
      <c r="O4386" s="15" t="s">
        <v>29</v>
      </c>
      <c r="P4386" s="80" t="s">
        <v>237</v>
      </c>
      <c r="Q4386" s="80" t="s">
        <v>209</v>
      </c>
      <c r="R4386">
        <v>42292</v>
      </c>
    </row>
    <row r="4387" spans="1:18" hidden="1">
      <c r="A4387" s="12" t="s">
        <v>3768</v>
      </c>
      <c r="B4387" t="s">
        <v>4084</v>
      </c>
      <c r="C4387" s="1">
        <v>307.55</v>
      </c>
      <c r="E4387" s="42">
        <f t="shared" si="63"/>
        <v>307.55</v>
      </c>
      <c r="F4387" s="77" t="s">
        <v>225</v>
      </c>
      <c r="G4387" s="77" t="s">
        <v>209</v>
      </c>
      <c r="H4387" s="77" t="s">
        <v>189</v>
      </c>
      <c r="I4387" s="13">
        <v>10</v>
      </c>
      <c r="J4387" s="14">
        <v>2015</v>
      </c>
      <c r="K4387" s="78" t="s">
        <v>446</v>
      </c>
      <c r="L4387" s="79" t="s">
        <v>1268</v>
      </c>
      <c r="M4387" s="79" t="s">
        <v>23</v>
      </c>
      <c r="N4387" s="15" t="s">
        <v>28</v>
      </c>
      <c r="O4387" s="15" t="s">
        <v>29</v>
      </c>
      <c r="P4387" s="80" t="s">
        <v>237</v>
      </c>
      <c r="Q4387" s="80" t="s">
        <v>209</v>
      </c>
      <c r="R4387">
        <v>42292</v>
      </c>
    </row>
    <row r="4388" spans="1:18" hidden="1">
      <c r="A4388" s="12" t="s">
        <v>3768</v>
      </c>
      <c r="B4388" t="s">
        <v>4084</v>
      </c>
      <c r="C4388" s="1">
        <v>553.54</v>
      </c>
      <c r="E4388" s="42">
        <f t="shared" si="63"/>
        <v>553.54</v>
      </c>
      <c r="F4388" s="77" t="s">
        <v>225</v>
      </c>
      <c r="G4388" s="77" t="s">
        <v>209</v>
      </c>
      <c r="H4388" s="77" t="s">
        <v>189</v>
      </c>
      <c r="I4388" s="13">
        <v>10</v>
      </c>
      <c r="J4388" s="14">
        <v>2015</v>
      </c>
      <c r="K4388" s="78" t="s">
        <v>446</v>
      </c>
      <c r="L4388" s="79" t="s">
        <v>1268</v>
      </c>
      <c r="M4388" s="79" t="s">
        <v>23</v>
      </c>
      <c r="N4388" s="15" t="s">
        <v>28</v>
      </c>
      <c r="O4388" s="15" t="s">
        <v>29</v>
      </c>
      <c r="P4388" s="80" t="s">
        <v>237</v>
      </c>
      <c r="Q4388" s="80" t="s">
        <v>209</v>
      </c>
      <c r="R4388">
        <v>42292</v>
      </c>
    </row>
    <row r="4389" spans="1:18" hidden="1">
      <c r="A4389" s="12" t="s">
        <v>3768</v>
      </c>
      <c r="B4389" t="s">
        <v>4084</v>
      </c>
      <c r="C4389" s="1">
        <v>212.5</v>
      </c>
      <c r="E4389" s="42">
        <f t="shared" si="63"/>
        <v>212.5</v>
      </c>
      <c r="F4389" s="77" t="s">
        <v>225</v>
      </c>
      <c r="G4389" s="77" t="s">
        <v>209</v>
      </c>
      <c r="H4389" s="77" t="s">
        <v>189</v>
      </c>
      <c r="I4389" s="13">
        <v>10</v>
      </c>
      <c r="J4389" s="14">
        <v>2015</v>
      </c>
      <c r="K4389" s="78" t="s">
        <v>446</v>
      </c>
      <c r="L4389" s="79" t="s">
        <v>1268</v>
      </c>
      <c r="M4389" s="79" t="s">
        <v>23</v>
      </c>
      <c r="N4389" s="15" t="s">
        <v>28</v>
      </c>
      <c r="O4389" s="15" t="s">
        <v>29</v>
      </c>
      <c r="P4389" s="80" t="s">
        <v>237</v>
      </c>
      <c r="Q4389" s="80" t="s">
        <v>209</v>
      </c>
      <c r="R4389">
        <v>42292</v>
      </c>
    </row>
    <row r="4390" spans="1:18" hidden="1">
      <c r="A4390" s="12" t="s">
        <v>3768</v>
      </c>
      <c r="B4390" t="s">
        <v>4083</v>
      </c>
      <c r="C4390" s="1">
        <v>100</v>
      </c>
      <c r="E4390" s="42">
        <f t="shared" si="63"/>
        <v>100</v>
      </c>
      <c r="F4390" s="77" t="s">
        <v>225</v>
      </c>
      <c r="G4390" s="77" t="s">
        <v>209</v>
      </c>
      <c r="H4390" s="77" t="s">
        <v>189</v>
      </c>
      <c r="I4390" s="13">
        <v>10</v>
      </c>
      <c r="J4390" s="14">
        <v>2015</v>
      </c>
      <c r="K4390" s="78" t="s">
        <v>182</v>
      </c>
      <c r="L4390" s="79" t="s">
        <v>232</v>
      </c>
      <c r="M4390" s="79" t="s">
        <v>23</v>
      </c>
      <c r="N4390" s="15" t="s">
        <v>28</v>
      </c>
      <c r="O4390" s="15" t="s">
        <v>29</v>
      </c>
      <c r="P4390" s="80" t="s">
        <v>237</v>
      </c>
      <c r="Q4390" s="80" t="s">
        <v>209</v>
      </c>
      <c r="R4390">
        <v>42292</v>
      </c>
    </row>
    <row r="4391" spans="1:18" hidden="1">
      <c r="A4391" s="12" t="s">
        <v>3768</v>
      </c>
      <c r="B4391" t="s">
        <v>4083</v>
      </c>
      <c r="C4391" s="1">
        <v>100</v>
      </c>
      <c r="E4391" s="42">
        <f t="shared" si="63"/>
        <v>100</v>
      </c>
      <c r="F4391" s="77" t="s">
        <v>225</v>
      </c>
      <c r="G4391" s="77" t="s">
        <v>209</v>
      </c>
      <c r="H4391" s="77" t="s">
        <v>189</v>
      </c>
      <c r="I4391" s="13">
        <v>10</v>
      </c>
      <c r="J4391" s="14">
        <v>2015</v>
      </c>
      <c r="K4391" s="78" t="s">
        <v>182</v>
      </c>
      <c r="L4391" s="79" t="s">
        <v>232</v>
      </c>
      <c r="M4391" s="79" t="s">
        <v>23</v>
      </c>
      <c r="N4391" s="15" t="s">
        <v>28</v>
      </c>
      <c r="O4391" s="15" t="s">
        <v>29</v>
      </c>
      <c r="P4391" s="80" t="s">
        <v>237</v>
      </c>
      <c r="Q4391" s="80" t="s">
        <v>209</v>
      </c>
      <c r="R4391">
        <v>42292</v>
      </c>
    </row>
    <row r="4392" spans="1:18" hidden="1">
      <c r="A4392" s="12" t="s">
        <v>3769</v>
      </c>
      <c r="B4392" t="s">
        <v>4083</v>
      </c>
      <c r="C4392" s="1">
        <v>100</v>
      </c>
      <c r="E4392" s="42">
        <f t="shared" si="63"/>
        <v>100</v>
      </c>
      <c r="F4392" s="77" t="s">
        <v>225</v>
      </c>
      <c r="G4392" s="77" t="s">
        <v>209</v>
      </c>
      <c r="H4392" s="77" t="s">
        <v>189</v>
      </c>
      <c r="I4392" s="13">
        <v>10</v>
      </c>
      <c r="J4392" s="14">
        <v>2015</v>
      </c>
      <c r="K4392" s="78" t="s">
        <v>182</v>
      </c>
      <c r="L4392" s="79" t="s">
        <v>232</v>
      </c>
      <c r="M4392" s="79" t="s">
        <v>23</v>
      </c>
      <c r="N4392" s="15" t="s">
        <v>28</v>
      </c>
      <c r="O4392" s="15" t="s">
        <v>29</v>
      </c>
      <c r="P4392" s="80" t="s">
        <v>237</v>
      </c>
      <c r="Q4392" s="80" t="s">
        <v>209</v>
      </c>
      <c r="R4392">
        <v>42293</v>
      </c>
    </row>
    <row r="4393" spans="1:18" hidden="1">
      <c r="A4393" s="12" t="s">
        <v>3769</v>
      </c>
      <c r="B4393" t="s">
        <v>4083</v>
      </c>
      <c r="C4393" s="1">
        <v>200</v>
      </c>
      <c r="E4393" s="42">
        <f t="shared" si="63"/>
        <v>200</v>
      </c>
      <c r="F4393" s="77" t="s">
        <v>225</v>
      </c>
      <c r="G4393" s="77" t="s">
        <v>209</v>
      </c>
      <c r="H4393" s="77" t="s">
        <v>189</v>
      </c>
      <c r="I4393" s="13">
        <v>10</v>
      </c>
      <c r="J4393" s="14">
        <v>2015</v>
      </c>
      <c r="K4393" s="78" t="s">
        <v>182</v>
      </c>
      <c r="L4393" s="79" t="s">
        <v>232</v>
      </c>
      <c r="M4393" s="79" t="s">
        <v>23</v>
      </c>
      <c r="N4393" s="15" t="s">
        <v>28</v>
      </c>
      <c r="O4393" s="15" t="s">
        <v>29</v>
      </c>
      <c r="P4393" s="80" t="s">
        <v>237</v>
      </c>
      <c r="Q4393" s="80" t="s">
        <v>209</v>
      </c>
      <c r="R4393">
        <v>42293</v>
      </c>
    </row>
    <row r="4394" spans="1:18" hidden="1">
      <c r="A4394" s="12" t="s">
        <v>3772</v>
      </c>
      <c r="B4394" t="s">
        <v>4085</v>
      </c>
      <c r="C4394" s="1">
        <v>50</v>
      </c>
      <c r="E4394" s="42">
        <f t="shared" si="63"/>
        <v>50</v>
      </c>
      <c r="F4394" s="77" t="s">
        <v>225</v>
      </c>
      <c r="G4394" s="77" t="s">
        <v>209</v>
      </c>
      <c r="H4394" s="77" t="s">
        <v>189</v>
      </c>
      <c r="I4394" s="13">
        <v>10</v>
      </c>
      <c r="J4394" s="14">
        <v>2015</v>
      </c>
      <c r="K4394" s="78" t="s">
        <v>413</v>
      </c>
      <c r="L4394" s="79" t="s">
        <v>3837</v>
      </c>
      <c r="M4394" s="79" t="s">
        <v>23</v>
      </c>
      <c r="N4394" s="15" t="s">
        <v>28</v>
      </c>
      <c r="O4394" s="15" t="s">
        <v>29</v>
      </c>
      <c r="P4394" s="80" t="s">
        <v>237</v>
      </c>
      <c r="Q4394" s="80" t="s">
        <v>209</v>
      </c>
      <c r="R4394">
        <v>42296</v>
      </c>
    </row>
    <row r="4395" spans="1:18" hidden="1">
      <c r="A4395" s="12" t="s">
        <v>3772</v>
      </c>
      <c r="B4395" t="s">
        <v>2390</v>
      </c>
      <c r="C4395" s="1">
        <v>26.07</v>
      </c>
      <c r="E4395" s="42">
        <f t="shared" si="63"/>
        <v>26.07</v>
      </c>
      <c r="F4395" s="77" t="s">
        <v>225</v>
      </c>
      <c r="G4395" s="77" t="s">
        <v>209</v>
      </c>
      <c r="H4395" s="77" t="s">
        <v>189</v>
      </c>
      <c r="I4395" s="13">
        <v>10</v>
      </c>
      <c r="J4395" s="14">
        <v>2015</v>
      </c>
      <c r="K4395" s="78" t="s">
        <v>351</v>
      </c>
      <c r="L4395" s="79" t="s">
        <v>1288</v>
      </c>
      <c r="M4395" s="79" t="s">
        <v>23</v>
      </c>
      <c r="N4395" s="15" t="s">
        <v>28</v>
      </c>
      <c r="O4395" s="15" t="s">
        <v>29</v>
      </c>
      <c r="P4395" s="80" t="s">
        <v>237</v>
      </c>
      <c r="Q4395" s="80" t="s">
        <v>209</v>
      </c>
      <c r="R4395">
        <v>42296</v>
      </c>
    </row>
    <row r="4396" spans="1:18" hidden="1">
      <c r="A4396" s="12" t="s">
        <v>3772</v>
      </c>
      <c r="B4396" t="s">
        <v>4083</v>
      </c>
      <c r="C4396" s="1">
        <v>100</v>
      </c>
      <c r="E4396" s="42">
        <f t="shared" si="63"/>
        <v>100</v>
      </c>
      <c r="F4396" s="77" t="s">
        <v>225</v>
      </c>
      <c r="G4396" s="77" t="s">
        <v>209</v>
      </c>
      <c r="H4396" s="77" t="s">
        <v>189</v>
      </c>
      <c r="I4396" s="13">
        <v>10</v>
      </c>
      <c r="J4396" s="14">
        <v>2015</v>
      </c>
      <c r="K4396" s="78" t="s">
        <v>182</v>
      </c>
      <c r="L4396" s="79" t="s">
        <v>232</v>
      </c>
      <c r="M4396" s="79" t="s">
        <v>23</v>
      </c>
      <c r="N4396" s="15" t="s">
        <v>28</v>
      </c>
      <c r="O4396" s="15" t="s">
        <v>29</v>
      </c>
      <c r="P4396" s="80" t="s">
        <v>237</v>
      </c>
      <c r="Q4396" s="80" t="s">
        <v>209</v>
      </c>
      <c r="R4396">
        <v>42296</v>
      </c>
    </row>
    <row r="4397" spans="1:18" hidden="1">
      <c r="A4397" s="12" t="s">
        <v>3772</v>
      </c>
      <c r="B4397" t="s">
        <v>4083</v>
      </c>
      <c r="C4397" s="1">
        <v>100</v>
      </c>
      <c r="E4397" s="42">
        <f t="shared" si="63"/>
        <v>100</v>
      </c>
      <c r="F4397" s="77" t="s">
        <v>225</v>
      </c>
      <c r="G4397" s="77" t="s">
        <v>209</v>
      </c>
      <c r="H4397" s="77" t="s">
        <v>189</v>
      </c>
      <c r="I4397" s="13">
        <v>10</v>
      </c>
      <c r="J4397" s="14">
        <v>2015</v>
      </c>
      <c r="K4397" s="78" t="s">
        <v>182</v>
      </c>
      <c r="L4397" s="79" t="s">
        <v>232</v>
      </c>
      <c r="M4397" s="79" t="s">
        <v>23</v>
      </c>
      <c r="N4397" s="15" t="s">
        <v>28</v>
      </c>
      <c r="O4397" s="15" t="s">
        <v>29</v>
      </c>
      <c r="P4397" s="80" t="s">
        <v>237</v>
      </c>
      <c r="Q4397" s="80" t="s">
        <v>209</v>
      </c>
      <c r="R4397">
        <v>42296</v>
      </c>
    </row>
    <row r="4398" spans="1:18" hidden="1">
      <c r="A4398" s="12" t="s">
        <v>3774</v>
      </c>
      <c r="B4398" t="s">
        <v>4083</v>
      </c>
      <c r="C4398" s="1">
        <v>200</v>
      </c>
      <c r="E4398" s="42">
        <f t="shared" si="63"/>
        <v>200</v>
      </c>
      <c r="F4398" s="77" t="s">
        <v>225</v>
      </c>
      <c r="G4398" s="77" t="s">
        <v>209</v>
      </c>
      <c r="H4398" s="77" t="s">
        <v>189</v>
      </c>
      <c r="I4398" s="13">
        <v>10</v>
      </c>
      <c r="J4398" s="14">
        <v>2015</v>
      </c>
      <c r="K4398" s="78" t="s">
        <v>182</v>
      </c>
      <c r="L4398" s="79" t="s">
        <v>232</v>
      </c>
      <c r="M4398" s="79" t="s">
        <v>23</v>
      </c>
      <c r="N4398" s="15" t="s">
        <v>28</v>
      </c>
      <c r="O4398" s="15" t="s">
        <v>29</v>
      </c>
      <c r="P4398" s="80" t="s">
        <v>237</v>
      </c>
      <c r="Q4398" s="80" t="s">
        <v>209</v>
      </c>
      <c r="R4398">
        <v>42298</v>
      </c>
    </row>
    <row r="4399" spans="1:18" hidden="1">
      <c r="A4399" s="12" t="s">
        <v>4046</v>
      </c>
      <c r="B4399" t="s">
        <v>1036</v>
      </c>
      <c r="C4399" s="1">
        <v>-790.11</v>
      </c>
      <c r="E4399" s="42">
        <f t="shared" si="63"/>
        <v>-790.11</v>
      </c>
      <c r="F4399" s="77" t="s">
        <v>229</v>
      </c>
      <c r="G4399" s="77" t="s">
        <v>209</v>
      </c>
      <c r="H4399" s="77" t="s">
        <v>189</v>
      </c>
      <c r="I4399" s="13">
        <v>11</v>
      </c>
      <c r="J4399" s="14">
        <v>2015</v>
      </c>
      <c r="K4399" s="78" t="s">
        <v>218</v>
      </c>
      <c r="L4399" s="79" t="s">
        <v>59</v>
      </c>
      <c r="M4399" s="79" t="s">
        <v>23</v>
      </c>
      <c r="N4399" s="15" t="s">
        <v>189</v>
      </c>
      <c r="O4399" s="15" t="s">
        <v>24</v>
      </c>
      <c r="P4399" s="80" t="s">
        <v>3974</v>
      </c>
      <c r="Q4399" s="80" t="s">
        <v>209</v>
      </c>
      <c r="R4399">
        <v>42310</v>
      </c>
    </row>
    <row r="4400" spans="1:18" hidden="1">
      <c r="A4400" s="12" t="s">
        <v>4524</v>
      </c>
      <c r="B4400" t="s">
        <v>224</v>
      </c>
      <c r="C4400" s="1">
        <v>70.33</v>
      </c>
      <c r="E4400" s="42">
        <f t="shared" si="63"/>
        <v>70.33</v>
      </c>
      <c r="F4400" s="77" t="s">
        <v>225</v>
      </c>
      <c r="G4400" s="77" t="s">
        <v>209</v>
      </c>
      <c r="H4400" s="77" t="s">
        <v>189</v>
      </c>
      <c r="I4400" s="13">
        <v>11</v>
      </c>
      <c r="J4400" s="14">
        <v>2015</v>
      </c>
      <c r="K4400" s="78" t="s">
        <v>226</v>
      </c>
      <c r="L4400" s="79" t="s">
        <v>52</v>
      </c>
      <c r="M4400" s="79" t="s">
        <v>23</v>
      </c>
      <c r="N4400" s="15" t="s">
        <v>28</v>
      </c>
      <c r="O4400" s="15" t="s">
        <v>29</v>
      </c>
      <c r="P4400" s="80" t="s">
        <v>237</v>
      </c>
      <c r="Q4400" s="80" t="s">
        <v>209</v>
      </c>
      <c r="R4400">
        <v>42314</v>
      </c>
    </row>
    <row r="4401" spans="1:19" hidden="1">
      <c r="A4401" s="12" t="s">
        <v>4524</v>
      </c>
      <c r="B4401" t="s">
        <v>224</v>
      </c>
      <c r="C4401" s="1">
        <v>476.53</v>
      </c>
      <c r="E4401" s="42">
        <f t="shared" si="63"/>
        <v>476.53</v>
      </c>
      <c r="F4401" s="77" t="s">
        <v>225</v>
      </c>
      <c r="G4401" s="77" t="s">
        <v>209</v>
      </c>
      <c r="H4401" s="77" t="s">
        <v>189</v>
      </c>
      <c r="I4401" s="13">
        <v>11</v>
      </c>
      <c r="J4401" s="14">
        <v>2015</v>
      </c>
      <c r="K4401" s="78" t="s">
        <v>226</v>
      </c>
      <c r="L4401" s="79" t="s">
        <v>52</v>
      </c>
      <c r="M4401" s="79" t="s">
        <v>23</v>
      </c>
      <c r="N4401" s="15" t="s">
        <v>28</v>
      </c>
      <c r="O4401" s="15" t="s">
        <v>29</v>
      </c>
      <c r="P4401" s="80" t="s">
        <v>237</v>
      </c>
      <c r="Q4401" s="80" t="s">
        <v>209</v>
      </c>
      <c r="R4401">
        <v>42314</v>
      </c>
    </row>
    <row r="4402" spans="1:19" hidden="1">
      <c r="A4402" s="12" t="s">
        <v>4559</v>
      </c>
      <c r="B4402" t="s">
        <v>4560</v>
      </c>
      <c r="C4402" s="1">
        <v>100</v>
      </c>
      <c r="E4402" s="42">
        <f t="shared" si="63"/>
        <v>100</v>
      </c>
      <c r="F4402" s="77" t="s">
        <v>225</v>
      </c>
      <c r="G4402" s="77" t="s">
        <v>209</v>
      </c>
      <c r="H4402" s="77" t="s">
        <v>189</v>
      </c>
      <c r="I4402" s="13">
        <v>11</v>
      </c>
      <c r="J4402" s="14">
        <v>2015</v>
      </c>
      <c r="K4402" s="78" t="s">
        <v>53</v>
      </c>
      <c r="L4402" s="79" t="s">
        <v>52</v>
      </c>
      <c r="M4402" s="79" t="s">
        <v>23</v>
      </c>
      <c r="N4402" s="15" t="s">
        <v>28</v>
      </c>
      <c r="O4402" s="15" t="s">
        <v>29</v>
      </c>
      <c r="P4402" s="80" t="s">
        <v>237</v>
      </c>
      <c r="Q4402" s="80" t="s">
        <v>209</v>
      </c>
      <c r="R4402">
        <v>42317</v>
      </c>
    </row>
    <row r="4403" spans="1:19" hidden="1">
      <c r="A4403" s="12" t="s">
        <v>4561</v>
      </c>
      <c r="B4403" t="s">
        <v>4085</v>
      </c>
      <c r="C4403" s="1">
        <v>41.6</v>
      </c>
      <c r="E4403" s="42">
        <f t="shared" si="63"/>
        <v>41.6</v>
      </c>
      <c r="F4403" s="77" t="s">
        <v>225</v>
      </c>
      <c r="G4403" s="77" t="s">
        <v>209</v>
      </c>
      <c r="H4403" s="77" t="s">
        <v>189</v>
      </c>
      <c r="I4403" s="13">
        <v>11</v>
      </c>
      <c r="J4403" s="14">
        <v>2015</v>
      </c>
      <c r="K4403" s="78" t="s">
        <v>413</v>
      </c>
      <c r="L4403" s="79" t="s">
        <v>3837</v>
      </c>
      <c r="M4403" s="79" t="s">
        <v>23</v>
      </c>
      <c r="N4403" s="15" t="s">
        <v>28</v>
      </c>
      <c r="O4403" s="15" t="s">
        <v>29</v>
      </c>
      <c r="P4403" s="80" t="s">
        <v>237</v>
      </c>
      <c r="Q4403" s="80" t="s">
        <v>209</v>
      </c>
      <c r="R4403">
        <v>42326</v>
      </c>
    </row>
    <row r="4404" spans="1:19" hidden="1">
      <c r="A4404" s="12" t="s">
        <v>4562</v>
      </c>
      <c r="B4404" t="s">
        <v>241</v>
      </c>
      <c r="C4404" s="1">
        <v>100</v>
      </c>
      <c r="E4404" s="42">
        <f t="shared" si="63"/>
        <v>100</v>
      </c>
      <c r="F4404" s="77" t="s">
        <v>225</v>
      </c>
      <c r="G4404" s="77" t="s">
        <v>209</v>
      </c>
      <c r="H4404" s="77" t="s">
        <v>189</v>
      </c>
      <c r="I4404" s="13">
        <v>11</v>
      </c>
      <c r="J4404" s="14">
        <v>2015</v>
      </c>
      <c r="K4404" s="78" t="s">
        <v>53</v>
      </c>
      <c r="L4404" s="79" t="s">
        <v>52</v>
      </c>
      <c r="M4404" s="79" t="s">
        <v>23</v>
      </c>
      <c r="N4404" s="15" t="s">
        <v>28</v>
      </c>
      <c r="O4404" s="15" t="s">
        <v>29</v>
      </c>
      <c r="P4404" s="80" t="s">
        <v>237</v>
      </c>
      <c r="Q4404" s="80" t="s">
        <v>209</v>
      </c>
      <c r="R4404">
        <v>42332</v>
      </c>
    </row>
    <row r="4405" spans="1:19" hidden="1">
      <c r="A4405" s="12" t="s">
        <v>4562</v>
      </c>
      <c r="B4405" t="s">
        <v>240</v>
      </c>
      <c r="C4405" s="1">
        <v>10</v>
      </c>
      <c r="E4405" s="42">
        <f t="shared" si="63"/>
        <v>10</v>
      </c>
      <c r="F4405" s="77" t="s">
        <v>225</v>
      </c>
      <c r="G4405" s="77" t="s">
        <v>209</v>
      </c>
      <c r="H4405" s="77" t="s">
        <v>189</v>
      </c>
      <c r="I4405" s="13">
        <v>11</v>
      </c>
      <c r="J4405" s="14">
        <v>2015</v>
      </c>
      <c r="K4405" s="78" t="s">
        <v>226</v>
      </c>
      <c r="L4405" s="79" t="s">
        <v>52</v>
      </c>
      <c r="M4405" s="79" t="s">
        <v>23</v>
      </c>
      <c r="N4405" s="15" t="s">
        <v>28</v>
      </c>
      <c r="O4405" s="15" t="s">
        <v>29</v>
      </c>
      <c r="P4405" s="80" t="s">
        <v>237</v>
      </c>
      <c r="Q4405" s="80" t="s">
        <v>209</v>
      </c>
      <c r="R4405">
        <v>42332</v>
      </c>
    </row>
    <row r="4406" spans="1:19" hidden="1">
      <c r="A4406" s="12" t="s">
        <v>4563</v>
      </c>
      <c r="B4406" t="s">
        <v>1037</v>
      </c>
      <c r="C4406" s="1">
        <v>49</v>
      </c>
      <c r="E4406" s="42">
        <f t="shared" si="63"/>
        <v>49</v>
      </c>
      <c r="F4406" s="77" t="s">
        <v>225</v>
      </c>
      <c r="G4406" s="77" t="s">
        <v>209</v>
      </c>
      <c r="H4406" s="77" t="s">
        <v>189</v>
      </c>
      <c r="I4406" s="13">
        <v>12</v>
      </c>
      <c r="J4406" s="14">
        <v>2015</v>
      </c>
      <c r="K4406" s="78" t="s">
        <v>53</v>
      </c>
      <c r="L4406" s="79" t="s">
        <v>52</v>
      </c>
      <c r="M4406" s="79" t="s">
        <v>23</v>
      </c>
      <c r="N4406" s="15" t="s">
        <v>28</v>
      </c>
      <c r="O4406" s="15" t="s">
        <v>29</v>
      </c>
      <c r="P4406" s="80" t="s">
        <v>237</v>
      </c>
      <c r="Q4406" s="80" t="s">
        <v>209</v>
      </c>
      <c r="R4406">
        <v>42341</v>
      </c>
    </row>
    <row r="4407" spans="1:19" hidden="1">
      <c r="A4407" s="12" t="s">
        <v>4525</v>
      </c>
      <c r="B4407" t="s">
        <v>4564</v>
      </c>
      <c r="C4407" s="1">
        <v>-49</v>
      </c>
      <c r="E4407" s="42">
        <f t="shared" si="63"/>
        <v>-49</v>
      </c>
      <c r="F4407" s="77" t="s">
        <v>1038</v>
      </c>
      <c r="G4407" s="77" t="s">
        <v>209</v>
      </c>
      <c r="H4407" s="77" t="s">
        <v>189</v>
      </c>
      <c r="I4407" s="13">
        <v>12</v>
      </c>
      <c r="J4407" s="14">
        <v>2015</v>
      </c>
      <c r="K4407" s="78" t="s">
        <v>53</v>
      </c>
      <c r="L4407" s="79" t="s">
        <v>52</v>
      </c>
      <c r="M4407" s="79" t="s">
        <v>23</v>
      </c>
      <c r="N4407" s="15" t="s">
        <v>28</v>
      </c>
      <c r="O4407" s="15" t="s">
        <v>29</v>
      </c>
      <c r="P4407" s="80" t="s">
        <v>237</v>
      </c>
      <c r="Q4407" s="80" t="s">
        <v>209</v>
      </c>
      <c r="R4407">
        <v>42342</v>
      </c>
    </row>
    <row r="4408" spans="1:19" hidden="1">
      <c r="A4408" s="12" t="s">
        <v>4525</v>
      </c>
      <c r="B4408" t="s">
        <v>239</v>
      </c>
      <c r="C4408" s="1">
        <v>-900</v>
      </c>
      <c r="E4408" s="42">
        <f t="shared" si="63"/>
        <v>-900</v>
      </c>
      <c r="F4408" s="77" t="s">
        <v>229</v>
      </c>
      <c r="G4408" s="77" t="s">
        <v>209</v>
      </c>
      <c r="H4408" s="77" t="s">
        <v>189</v>
      </c>
      <c r="I4408" s="13">
        <v>12</v>
      </c>
      <c r="J4408" s="14">
        <v>2015</v>
      </c>
      <c r="K4408" s="78" t="s">
        <v>137</v>
      </c>
      <c r="L4408" s="79" t="s">
        <v>39</v>
      </c>
      <c r="M4408" s="79" t="s">
        <v>23</v>
      </c>
      <c r="N4408" s="15" t="s">
        <v>189</v>
      </c>
      <c r="O4408" s="15" t="s">
        <v>24</v>
      </c>
      <c r="P4408" s="80" t="s">
        <v>210</v>
      </c>
      <c r="Q4408" s="80" t="s">
        <v>209</v>
      </c>
      <c r="R4408">
        <v>42342</v>
      </c>
    </row>
    <row r="4409" spans="1:19" hidden="1">
      <c r="A4409" s="12" t="s">
        <v>4525</v>
      </c>
      <c r="B4409" t="s">
        <v>224</v>
      </c>
      <c r="C4409" s="1">
        <v>68.12</v>
      </c>
      <c r="E4409" s="42">
        <f t="shared" si="63"/>
        <v>68.12</v>
      </c>
      <c r="F4409" s="77" t="s">
        <v>225</v>
      </c>
      <c r="G4409" s="77" t="s">
        <v>209</v>
      </c>
      <c r="H4409" s="77" t="s">
        <v>189</v>
      </c>
      <c r="I4409" s="13">
        <v>12</v>
      </c>
      <c r="J4409" s="14">
        <v>2015</v>
      </c>
      <c r="K4409" s="78" t="s">
        <v>226</v>
      </c>
      <c r="L4409" s="79" t="s">
        <v>52</v>
      </c>
      <c r="M4409" s="79" t="s">
        <v>23</v>
      </c>
      <c r="N4409" s="15" t="s">
        <v>28</v>
      </c>
      <c r="O4409" s="15" t="s">
        <v>29</v>
      </c>
      <c r="P4409" s="80" t="s">
        <v>237</v>
      </c>
      <c r="Q4409" s="80" t="s">
        <v>209</v>
      </c>
      <c r="R4409">
        <v>42342</v>
      </c>
    </row>
    <row r="4410" spans="1:19" hidden="1">
      <c r="A4410" s="12" t="s">
        <v>4525</v>
      </c>
      <c r="B4410" t="s">
        <v>224</v>
      </c>
      <c r="C4410" s="1">
        <v>469.94</v>
      </c>
      <c r="E4410" s="42">
        <f t="shared" si="63"/>
        <v>469.94</v>
      </c>
      <c r="F4410" s="77" t="s">
        <v>225</v>
      </c>
      <c r="G4410" s="77" t="s">
        <v>209</v>
      </c>
      <c r="H4410" s="77" t="s">
        <v>189</v>
      </c>
      <c r="I4410" s="13">
        <v>12</v>
      </c>
      <c r="J4410" s="14">
        <v>2015</v>
      </c>
      <c r="K4410" s="78" t="s">
        <v>226</v>
      </c>
      <c r="L4410" s="79" t="s">
        <v>52</v>
      </c>
      <c r="M4410" s="79" t="s">
        <v>23</v>
      </c>
      <c r="N4410" s="15" t="s">
        <v>28</v>
      </c>
      <c r="O4410" s="15" t="s">
        <v>29</v>
      </c>
      <c r="P4410" s="80" t="s">
        <v>237</v>
      </c>
      <c r="Q4410" s="80" t="s">
        <v>209</v>
      </c>
      <c r="R4410">
        <v>42342</v>
      </c>
    </row>
    <row r="4411" spans="1:19" hidden="1">
      <c r="A4411" s="12" t="s">
        <v>4525</v>
      </c>
      <c r="B4411" t="s">
        <v>238</v>
      </c>
      <c r="C4411" s="1">
        <v>2.98</v>
      </c>
      <c r="E4411" s="42">
        <f t="shared" si="63"/>
        <v>2.98</v>
      </c>
      <c r="F4411" s="77" t="s">
        <v>225</v>
      </c>
      <c r="G4411" s="77" t="s">
        <v>209</v>
      </c>
      <c r="H4411" s="77" t="s">
        <v>189</v>
      </c>
      <c r="I4411" s="13">
        <v>12</v>
      </c>
      <c r="J4411" s="14">
        <v>2015</v>
      </c>
      <c r="K4411" s="78" t="s">
        <v>226</v>
      </c>
      <c r="L4411" s="79" t="s">
        <v>52</v>
      </c>
      <c r="M4411" s="79" t="s">
        <v>23</v>
      </c>
      <c r="N4411" s="15" t="s">
        <v>28</v>
      </c>
      <c r="O4411" s="15" t="s">
        <v>29</v>
      </c>
      <c r="P4411" s="80" t="s">
        <v>237</v>
      </c>
      <c r="Q4411" s="80" t="s">
        <v>209</v>
      </c>
      <c r="R4411">
        <v>42342</v>
      </c>
    </row>
    <row r="4412" spans="1:19" hidden="1">
      <c r="A4412" s="12" t="s">
        <v>4532</v>
      </c>
      <c r="B4412" t="s">
        <v>239</v>
      </c>
      <c r="C4412" s="1">
        <v>-1450</v>
      </c>
      <c r="E4412" s="42">
        <f t="shared" si="63"/>
        <v>-1450</v>
      </c>
      <c r="F4412" s="77" t="s">
        <v>229</v>
      </c>
      <c r="G4412" s="77" t="s">
        <v>209</v>
      </c>
      <c r="H4412" s="77" t="s">
        <v>189</v>
      </c>
      <c r="I4412" s="13">
        <v>12</v>
      </c>
      <c r="J4412" s="14">
        <v>2015</v>
      </c>
      <c r="K4412" s="78" t="s">
        <v>137</v>
      </c>
      <c r="L4412" s="79" t="s">
        <v>39</v>
      </c>
      <c r="M4412" s="79" t="s">
        <v>23</v>
      </c>
      <c r="N4412" s="15" t="s">
        <v>189</v>
      </c>
      <c r="O4412" s="15" t="s">
        <v>24</v>
      </c>
      <c r="P4412" s="80" t="s">
        <v>210</v>
      </c>
      <c r="Q4412" s="80" t="s">
        <v>209</v>
      </c>
      <c r="R4412">
        <v>42356</v>
      </c>
    </row>
    <row r="4413" spans="1:19" hidden="1">
      <c r="A4413" s="12" t="s">
        <v>4565</v>
      </c>
      <c r="B4413" t="s">
        <v>239</v>
      </c>
      <c r="C4413" s="1">
        <v>-450</v>
      </c>
      <c r="E4413" s="42">
        <f t="shared" si="63"/>
        <v>-450</v>
      </c>
      <c r="F4413" s="77" t="s">
        <v>229</v>
      </c>
      <c r="G4413" s="77" t="s">
        <v>209</v>
      </c>
      <c r="H4413" s="77" t="s">
        <v>189</v>
      </c>
      <c r="I4413" s="13">
        <v>12</v>
      </c>
      <c r="J4413" s="14">
        <v>2015</v>
      </c>
      <c r="K4413" s="78" t="s">
        <v>137</v>
      </c>
      <c r="L4413" s="79" t="s">
        <v>39</v>
      </c>
      <c r="M4413" s="79" t="s">
        <v>23</v>
      </c>
      <c r="N4413" s="15" t="s">
        <v>189</v>
      </c>
      <c r="O4413" s="15" t="s">
        <v>24</v>
      </c>
      <c r="P4413" s="80" t="s">
        <v>210</v>
      </c>
      <c r="Q4413" s="80" t="s">
        <v>209</v>
      </c>
      <c r="R4413">
        <v>42361</v>
      </c>
    </row>
    <row r="4414" spans="1:19" hidden="1">
      <c r="A4414" s="12" t="s">
        <v>17</v>
      </c>
      <c r="E4414" s="42"/>
      <c r="F4414" s="77"/>
      <c r="G4414" s="77"/>
      <c r="H4414" s="77"/>
      <c r="I4414" s="13"/>
      <c r="J4414" s="14"/>
      <c r="K4414" s="78"/>
      <c r="L4414" s="79"/>
      <c r="M4414" s="79"/>
      <c r="N4414" s="15"/>
      <c r="O4414" s="15"/>
      <c r="P4414" s="80"/>
      <c r="Q4414" s="80"/>
      <c r="S4414" t="str">
        <f t="shared" si="62"/>
        <v>x</v>
      </c>
    </row>
    <row r="4415" spans="1:19" hidden="1">
      <c r="A4415" s="209" t="s">
        <v>4087</v>
      </c>
      <c r="E4415" s="42"/>
      <c r="F4415" s="77"/>
      <c r="G4415" s="77"/>
      <c r="H4415" s="77"/>
      <c r="I4415" s="13"/>
      <c r="J4415" s="14"/>
      <c r="K4415" s="78"/>
      <c r="L4415" s="79"/>
      <c r="M4415" s="79"/>
      <c r="N4415" s="15"/>
      <c r="O4415" s="15"/>
      <c r="P4415" s="80"/>
      <c r="Q4415" s="80"/>
    </row>
    <row r="4416" spans="1:19" hidden="1">
      <c r="A4416" s="12">
        <v>42009</v>
      </c>
      <c r="B4416" t="s">
        <v>1039</v>
      </c>
      <c r="C4416" s="1">
        <v>447.17</v>
      </c>
      <c r="D4416" s="1">
        <v>528.58000000000004</v>
      </c>
      <c r="E4416" s="42">
        <f>-C4416</f>
        <v>-447.17</v>
      </c>
      <c r="F4416" s="77" t="s">
        <v>18</v>
      </c>
      <c r="G4416" s="77" t="s">
        <v>219</v>
      </c>
      <c r="H4416" s="77" t="s">
        <v>189</v>
      </c>
      <c r="I4416" s="13">
        <v>1</v>
      </c>
      <c r="J4416" s="14">
        <v>2015</v>
      </c>
      <c r="K4416" s="78" t="s">
        <v>26</v>
      </c>
      <c r="L4416" s="79" t="s">
        <v>242</v>
      </c>
      <c r="M4416" s="79" t="s">
        <v>261</v>
      </c>
      <c r="N4416" s="15" t="s">
        <v>28</v>
      </c>
      <c r="O4416" s="15" t="s">
        <v>29</v>
      </c>
      <c r="P4416" s="80" t="s">
        <v>2478</v>
      </c>
      <c r="Q4416" s="80" t="s">
        <v>219</v>
      </c>
      <c r="S4416" t="str">
        <f t="shared" si="62"/>
        <v>42009AMAZON.CA MSP EF0160002203226457216423</v>
      </c>
    </row>
    <row r="4417" spans="1:19" hidden="1">
      <c r="A4417" s="12">
        <v>42023</v>
      </c>
      <c r="B4417" t="s">
        <v>1040</v>
      </c>
      <c r="C4417" s="1">
        <v>38.69</v>
      </c>
      <c r="D4417" s="1">
        <v>567.27</v>
      </c>
      <c r="E4417" s="42">
        <f t="shared" ref="E4417:E4491" si="64">-C4417</f>
        <v>-38.69</v>
      </c>
      <c r="F4417" s="77" t="s">
        <v>18</v>
      </c>
      <c r="G4417" s="77" t="s">
        <v>219</v>
      </c>
      <c r="H4417" s="77" t="s">
        <v>189</v>
      </c>
      <c r="I4417" s="13">
        <v>1</v>
      </c>
      <c r="J4417" s="14">
        <v>2015</v>
      </c>
      <c r="K4417" s="78" t="s">
        <v>26</v>
      </c>
      <c r="L4417" s="79" t="s">
        <v>242</v>
      </c>
      <c r="M4417" s="79" t="s">
        <v>261</v>
      </c>
      <c r="N4417" s="15" t="s">
        <v>28</v>
      </c>
      <c r="O4417" s="15" t="s">
        <v>29</v>
      </c>
      <c r="P4417" s="80" t="s">
        <v>2478</v>
      </c>
      <c r="Q4417" s="80" t="s">
        <v>219</v>
      </c>
      <c r="S4417" t="str">
        <f t="shared" si="62"/>
        <v>42023AMAZON.CA MSP EF0160002203246463596103</v>
      </c>
    </row>
    <row r="4418" spans="1:19" hidden="1">
      <c r="A4418" s="12">
        <v>42023</v>
      </c>
      <c r="B4418" t="s">
        <v>1041</v>
      </c>
      <c r="C4418" s="1">
        <v>-46.4</v>
      </c>
      <c r="D4418" s="1">
        <v>520.87</v>
      </c>
      <c r="E4418" s="42">
        <f t="shared" si="64"/>
        <v>46.4</v>
      </c>
      <c r="F4418" s="77" t="s">
        <v>30</v>
      </c>
      <c r="G4418" s="77" t="s">
        <v>219</v>
      </c>
      <c r="H4418" s="77" t="s">
        <v>189</v>
      </c>
      <c r="I4418" s="13">
        <v>1</v>
      </c>
      <c r="J4418" s="14">
        <v>2015</v>
      </c>
      <c r="K4418" s="78" t="s">
        <v>51</v>
      </c>
      <c r="L4418" s="79" t="s">
        <v>243</v>
      </c>
      <c r="M4418" s="79" t="s">
        <v>23</v>
      </c>
      <c r="N4418" s="15" t="s">
        <v>28</v>
      </c>
      <c r="O4418" s="15" t="s">
        <v>29</v>
      </c>
      <c r="P4418" s="80" t="s">
        <v>2478</v>
      </c>
      <c r="Q4418" s="80" t="s">
        <v>219</v>
      </c>
      <c r="S4418" t="str">
        <f t="shared" si="62"/>
        <v>42023Bank Charges 01DEC2014 TO 31DEC2014 Invoice No 3310385</v>
      </c>
    </row>
    <row r="4419" spans="1:19" hidden="1">
      <c r="A4419" s="12">
        <v>42051</v>
      </c>
      <c r="B4419" t="s">
        <v>1042</v>
      </c>
      <c r="C4419" s="1">
        <v>25.89</v>
      </c>
      <c r="D4419" s="1">
        <v>546.76</v>
      </c>
      <c r="E4419" s="42">
        <f t="shared" si="64"/>
        <v>-25.89</v>
      </c>
      <c r="F4419" s="77" t="s">
        <v>18</v>
      </c>
      <c r="G4419" s="77" t="s">
        <v>219</v>
      </c>
      <c r="H4419" s="77" t="s">
        <v>189</v>
      </c>
      <c r="I4419" s="13">
        <v>2</v>
      </c>
      <c r="J4419" s="14">
        <v>2015</v>
      </c>
      <c r="K4419" s="78" t="s">
        <v>26</v>
      </c>
      <c r="L4419" s="79" t="s">
        <v>242</v>
      </c>
      <c r="M4419" s="79" t="s">
        <v>261</v>
      </c>
      <c r="N4419" s="15" t="s">
        <v>28</v>
      </c>
      <c r="O4419" s="15" t="s">
        <v>29</v>
      </c>
      <c r="P4419" s="80" t="s">
        <v>2478</v>
      </c>
      <c r="Q4419" s="80" t="s">
        <v>219</v>
      </c>
      <c r="S4419" t="str">
        <f t="shared" si="62"/>
        <v>42051AMAZON.CA MSP EF0160002203286477167262</v>
      </c>
    </row>
    <row r="4420" spans="1:19" hidden="1">
      <c r="A4420" s="12">
        <v>42055</v>
      </c>
      <c r="B4420" t="s">
        <v>1043</v>
      </c>
      <c r="C4420" s="1">
        <v>-22.5</v>
      </c>
      <c r="D4420" s="1">
        <v>524.26</v>
      </c>
      <c r="E4420" s="42">
        <f t="shared" si="64"/>
        <v>22.5</v>
      </c>
      <c r="F4420" s="77" t="s">
        <v>30</v>
      </c>
      <c r="G4420" s="77" t="s">
        <v>219</v>
      </c>
      <c r="H4420" s="77" t="s">
        <v>189</v>
      </c>
      <c r="I4420" s="13">
        <v>2</v>
      </c>
      <c r="J4420" s="14">
        <v>2015</v>
      </c>
      <c r="K4420" s="78" t="s">
        <v>51</v>
      </c>
      <c r="L4420" s="79" t="s">
        <v>243</v>
      </c>
      <c r="M4420" s="79" t="s">
        <v>23</v>
      </c>
      <c r="N4420" s="15" t="s">
        <v>28</v>
      </c>
      <c r="O4420" s="15" t="s">
        <v>29</v>
      </c>
      <c r="P4420" s="80" t="s">
        <v>2478</v>
      </c>
      <c r="Q4420" s="80" t="s">
        <v>219</v>
      </c>
      <c r="S4420" t="str">
        <f t="shared" si="62"/>
        <v>42055Bank Charges 01JAN2015 TO 31JAN2015 Invoice No 3374423</v>
      </c>
    </row>
    <row r="4421" spans="1:19" hidden="1">
      <c r="A4421" s="12">
        <v>42055</v>
      </c>
      <c r="B4421" t="s">
        <v>1044</v>
      </c>
      <c r="C4421" s="1">
        <v>180.28</v>
      </c>
      <c r="D4421" s="1">
        <v>704.54</v>
      </c>
      <c r="E4421" s="42">
        <f t="shared" si="64"/>
        <v>-180.28</v>
      </c>
      <c r="F4421" s="77" t="s">
        <v>18</v>
      </c>
      <c r="G4421" s="77" t="s">
        <v>219</v>
      </c>
      <c r="H4421" s="77" t="s">
        <v>189</v>
      </c>
      <c r="I4421" s="13">
        <v>2</v>
      </c>
      <c r="J4421" s="14">
        <v>2015</v>
      </c>
      <c r="K4421" s="78" t="s">
        <v>26</v>
      </c>
      <c r="L4421" s="79" t="s">
        <v>242</v>
      </c>
      <c r="M4421" s="79" t="s">
        <v>261</v>
      </c>
      <c r="N4421" s="15" t="s">
        <v>28</v>
      </c>
      <c r="O4421" s="15" t="s">
        <v>29</v>
      </c>
      <c r="P4421" s="80" t="s">
        <v>2478</v>
      </c>
      <c r="Q4421" s="80" t="s">
        <v>219</v>
      </c>
      <c r="S4421" t="str">
        <f t="shared" si="62"/>
        <v>42055AMAZON.CA MSP EF0160002203266470332418</v>
      </c>
    </row>
    <row r="4422" spans="1:19" hidden="1">
      <c r="A4422" s="12">
        <v>42065</v>
      </c>
      <c r="B4422" t="s">
        <v>1045</v>
      </c>
      <c r="C4422" s="1">
        <v>146.94999999999999</v>
      </c>
      <c r="D4422" s="1">
        <v>851.49</v>
      </c>
      <c r="E4422" s="42">
        <f t="shared" si="64"/>
        <v>-146.94999999999999</v>
      </c>
      <c r="F4422" s="77" t="s">
        <v>18</v>
      </c>
      <c r="G4422" s="77" t="s">
        <v>219</v>
      </c>
      <c r="H4422" s="77" t="s">
        <v>189</v>
      </c>
      <c r="I4422" s="13">
        <v>3</v>
      </c>
      <c r="J4422" s="14">
        <v>2015</v>
      </c>
      <c r="K4422" s="78" t="s">
        <v>26</v>
      </c>
      <c r="L4422" s="79" t="s">
        <v>242</v>
      </c>
      <c r="M4422" s="79" t="s">
        <v>261</v>
      </c>
      <c r="N4422" s="15" t="s">
        <v>28</v>
      </c>
      <c r="O4422" s="15" t="s">
        <v>29</v>
      </c>
      <c r="P4422" s="80" t="s">
        <v>2478</v>
      </c>
      <c r="Q4422" s="80" t="s">
        <v>219</v>
      </c>
      <c r="S4422" t="str">
        <f t="shared" si="62"/>
        <v>42065AMAZON.CA MSP EF0160002203306484014780</v>
      </c>
    </row>
    <row r="4423" spans="1:19" hidden="1">
      <c r="A4423" s="12">
        <v>42079</v>
      </c>
      <c r="B4423" t="s">
        <v>1046</v>
      </c>
      <c r="C4423" s="1">
        <v>47.07</v>
      </c>
      <c r="D4423" s="1">
        <v>898.56000000000006</v>
      </c>
      <c r="E4423" s="42">
        <f t="shared" si="64"/>
        <v>-47.07</v>
      </c>
      <c r="F4423" s="77" t="s">
        <v>18</v>
      </c>
      <c r="G4423" s="77" t="s">
        <v>219</v>
      </c>
      <c r="H4423" s="77" t="s">
        <v>189</v>
      </c>
      <c r="I4423" s="13">
        <v>3</v>
      </c>
      <c r="J4423" s="14">
        <v>2015</v>
      </c>
      <c r="K4423" s="78" t="s">
        <v>26</v>
      </c>
      <c r="L4423" s="79" t="s">
        <v>242</v>
      </c>
      <c r="M4423" s="79" t="s">
        <v>261</v>
      </c>
      <c r="N4423" s="15" t="s">
        <v>28</v>
      </c>
      <c r="O4423" s="15" t="s">
        <v>29</v>
      </c>
      <c r="P4423" s="80" t="s">
        <v>2478</v>
      </c>
      <c r="Q4423" s="80" t="s">
        <v>219</v>
      </c>
      <c r="S4423" t="str">
        <f t="shared" si="62"/>
        <v>42079AMAZON.CA MSP EF0160002203326491325372</v>
      </c>
    </row>
    <row r="4424" spans="1:19" hidden="1">
      <c r="A4424" s="12">
        <v>42081</v>
      </c>
      <c r="B4424" t="s">
        <v>1047</v>
      </c>
      <c r="C4424" s="1">
        <v>-22.5</v>
      </c>
      <c r="D4424" s="1">
        <v>876.06000000000006</v>
      </c>
      <c r="E4424" s="42">
        <f t="shared" si="64"/>
        <v>22.5</v>
      </c>
      <c r="F4424" s="77" t="s">
        <v>30</v>
      </c>
      <c r="G4424" s="77" t="s">
        <v>219</v>
      </c>
      <c r="H4424" s="77" t="s">
        <v>189</v>
      </c>
      <c r="I4424" s="13">
        <v>3</v>
      </c>
      <c r="J4424" s="14">
        <v>2015</v>
      </c>
      <c r="K4424" s="78" t="s">
        <v>51</v>
      </c>
      <c r="L4424" s="79" t="s">
        <v>243</v>
      </c>
      <c r="M4424" s="79" t="s">
        <v>23</v>
      </c>
      <c r="N4424" s="15" t="s">
        <v>28</v>
      </c>
      <c r="O4424" s="15" t="s">
        <v>29</v>
      </c>
      <c r="P4424" s="80" t="s">
        <v>2478</v>
      </c>
      <c r="Q4424" s="80" t="s">
        <v>219</v>
      </c>
      <c r="S4424" t="str">
        <f t="shared" si="62"/>
        <v>42081Bank Charges 01FEB2015 TO 28FEB2015 Invoice No 3438230</v>
      </c>
    </row>
    <row r="4425" spans="1:19" hidden="1">
      <c r="A4425" s="12">
        <v>42093</v>
      </c>
      <c r="B4425" t="s">
        <v>1048</v>
      </c>
      <c r="C4425" s="1">
        <v>455.17</v>
      </c>
      <c r="D4425" s="1">
        <v>1331.23</v>
      </c>
      <c r="E4425" s="42">
        <f t="shared" si="64"/>
        <v>-455.17</v>
      </c>
      <c r="F4425" s="77" t="s">
        <v>18</v>
      </c>
      <c r="G4425" s="77" t="s">
        <v>219</v>
      </c>
      <c r="H4425" s="77" t="s">
        <v>189</v>
      </c>
      <c r="I4425" s="13">
        <v>3</v>
      </c>
      <c r="J4425" s="14">
        <v>2015</v>
      </c>
      <c r="K4425" s="78" t="s">
        <v>26</v>
      </c>
      <c r="L4425" s="79" t="s">
        <v>242</v>
      </c>
      <c r="M4425" s="79" t="s">
        <v>261</v>
      </c>
      <c r="N4425" s="15" t="s">
        <v>28</v>
      </c>
      <c r="O4425" s="15" t="s">
        <v>29</v>
      </c>
      <c r="P4425" s="80" t="s">
        <v>2478</v>
      </c>
      <c r="Q4425" s="80" t="s">
        <v>219</v>
      </c>
      <c r="S4425" t="str">
        <f t="shared" si="62"/>
        <v>42093AMAZON.CA MSP EF0160002203346497474879</v>
      </c>
    </row>
    <row r="4426" spans="1:19" hidden="1">
      <c r="A4426" s="12">
        <v>42107</v>
      </c>
      <c r="B4426" t="s">
        <v>1049</v>
      </c>
      <c r="C4426" s="1">
        <v>188.27</v>
      </c>
      <c r="D4426" s="1">
        <v>1519.5</v>
      </c>
      <c r="E4426" s="42">
        <f t="shared" si="64"/>
        <v>-188.27</v>
      </c>
      <c r="F4426" s="77" t="s">
        <v>18</v>
      </c>
      <c r="G4426" s="77" t="s">
        <v>219</v>
      </c>
      <c r="H4426" s="77" t="s">
        <v>189</v>
      </c>
      <c r="I4426" s="13">
        <v>4</v>
      </c>
      <c r="J4426" s="14">
        <v>2015</v>
      </c>
      <c r="K4426" s="78" t="s">
        <v>26</v>
      </c>
      <c r="L4426" s="79" t="s">
        <v>242</v>
      </c>
      <c r="M4426" s="79" t="s">
        <v>261</v>
      </c>
      <c r="N4426" s="15" t="s">
        <v>28</v>
      </c>
      <c r="O4426" s="15" t="s">
        <v>29</v>
      </c>
      <c r="P4426" s="80" t="s">
        <v>2478</v>
      </c>
      <c r="Q4426" s="80" t="s">
        <v>219</v>
      </c>
      <c r="S4426" t="str">
        <f t="shared" si="62"/>
        <v>42107AMAZON.CA MSP EF0160002203364504995135</v>
      </c>
    </row>
    <row r="4427" spans="1:19" hidden="1">
      <c r="A4427" s="12">
        <v>42114</v>
      </c>
      <c r="B4427" t="s">
        <v>1050</v>
      </c>
      <c r="C4427" s="1">
        <v>-22.5</v>
      </c>
      <c r="D4427" s="1">
        <v>1497</v>
      </c>
      <c r="E4427" s="42">
        <f t="shared" si="64"/>
        <v>22.5</v>
      </c>
      <c r="F4427" s="77" t="s">
        <v>30</v>
      </c>
      <c r="G4427" s="77" t="s">
        <v>219</v>
      </c>
      <c r="H4427" s="77" t="s">
        <v>189</v>
      </c>
      <c r="I4427" s="13">
        <v>4</v>
      </c>
      <c r="J4427" s="14">
        <v>2015</v>
      </c>
      <c r="K4427" s="78" t="s">
        <v>51</v>
      </c>
      <c r="L4427" s="79" t="s">
        <v>243</v>
      </c>
      <c r="M4427" s="79" t="s">
        <v>23</v>
      </c>
      <c r="N4427" s="15" t="s">
        <v>28</v>
      </c>
      <c r="O4427" s="15" t="s">
        <v>29</v>
      </c>
      <c r="P4427" s="80" t="s">
        <v>2478</v>
      </c>
      <c r="Q4427" s="80" t="s">
        <v>219</v>
      </c>
      <c r="S4427" t="str">
        <f t="shared" si="62"/>
        <v>42114Bank Charges 01MAR2015 TO 31MAR2015 Invoice No 3502020</v>
      </c>
    </row>
    <row r="4428" spans="1:19" hidden="1">
      <c r="A4428" s="12">
        <v>42121</v>
      </c>
      <c r="B4428" t="s">
        <v>1051</v>
      </c>
      <c r="C4428" s="1">
        <v>632.62</v>
      </c>
      <c r="D4428" s="1">
        <v>2129.62</v>
      </c>
      <c r="E4428" s="42">
        <f t="shared" si="64"/>
        <v>-632.62</v>
      </c>
      <c r="F4428" s="77" t="s">
        <v>18</v>
      </c>
      <c r="G4428" s="77" t="s">
        <v>219</v>
      </c>
      <c r="H4428" s="77" t="s">
        <v>189</v>
      </c>
      <c r="I4428" s="13">
        <v>4</v>
      </c>
      <c r="J4428" s="14">
        <v>2015</v>
      </c>
      <c r="K4428" s="78" t="s">
        <v>26</v>
      </c>
      <c r="L4428" s="79" t="s">
        <v>242</v>
      </c>
      <c r="M4428" s="79" t="s">
        <v>261</v>
      </c>
      <c r="N4428" s="15" t="s">
        <v>28</v>
      </c>
      <c r="O4428" s="15" t="s">
        <v>29</v>
      </c>
      <c r="P4428" s="80" t="s">
        <v>2478</v>
      </c>
      <c r="Q4428" s="80" t="s">
        <v>219</v>
      </c>
      <c r="S4428" t="str">
        <f t="shared" si="62"/>
        <v>42121AMAZON.CA MSP EF0160002203384511321116</v>
      </c>
    </row>
    <row r="4429" spans="1:19" hidden="1">
      <c r="A4429" s="12">
        <v>42135</v>
      </c>
      <c r="B4429" t="s">
        <v>1052</v>
      </c>
      <c r="C4429" s="1">
        <v>324.54000000000002</v>
      </c>
      <c r="D4429" s="1">
        <v>2454.16</v>
      </c>
      <c r="E4429" s="42">
        <f t="shared" si="64"/>
        <v>-324.54000000000002</v>
      </c>
      <c r="F4429" s="77" t="s">
        <v>18</v>
      </c>
      <c r="G4429" s="77" t="s">
        <v>219</v>
      </c>
      <c r="H4429" s="77" t="s">
        <v>189</v>
      </c>
      <c r="I4429" s="13">
        <v>5</v>
      </c>
      <c r="J4429" s="14">
        <v>2015</v>
      </c>
      <c r="K4429" s="78" t="s">
        <v>26</v>
      </c>
      <c r="L4429" s="79" t="s">
        <v>242</v>
      </c>
      <c r="M4429" s="79" t="s">
        <v>261</v>
      </c>
      <c r="N4429" s="15" t="s">
        <v>28</v>
      </c>
      <c r="O4429" s="15" t="s">
        <v>29</v>
      </c>
      <c r="P4429" s="80" t="s">
        <v>2478</v>
      </c>
      <c r="Q4429" s="80" t="s">
        <v>219</v>
      </c>
      <c r="S4429" t="str">
        <f t="shared" si="62"/>
        <v>42135AMAZON.CA MSP EF0160002203404519384398</v>
      </c>
    </row>
    <row r="4430" spans="1:19" hidden="1">
      <c r="A4430" s="12">
        <v>42143</v>
      </c>
      <c r="B4430" t="s">
        <v>1053</v>
      </c>
      <c r="C4430" s="1">
        <v>-2300</v>
      </c>
      <c r="D4430" s="1">
        <v>154.15999999999985</v>
      </c>
      <c r="E4430" s="42">
        <f t="shared" si="64"/>
        <v>2300</v>
      </c>
      <c r="F4430" s="77" t="s">
        <v>30</v>
      </c>
      <c r="G4430" s="77" t="s">
        <v>219</v>
      </c>
      <c r="H4430" s="77" t="s">
        <v>189</v>
      </c>
      <c r="I4430" s="13">
        <v>5</v>
      </c>
      <c r="J4430" s="14">
        <v>2015</v>
      </c>
      <c r="K4430" s="78" t="s">
        <v>137</v>
      </c>
      <c r="L4430" s="79" t="s">
        <v>39</v>
      </c>
      <c r="M4430" s="79" t="s">
        <v>23</v>
      </c>
      <c r="N4430" s="15" t="s">
        <v>189</v>
      </c>
      <c r="O4430" s="15" t="s">
        <v>24</v>
      </c>
      <c r="P4430" s="80" t="s">
        <v>220</v>
      </c>
      <c r="Q4430" s="80" t="s">
        <v>219</v>
      </c>
      <c r="S4430" t="str">
        <f t="shared" si="62"/>
        <v>42143DEAN TYLER, LLC 
19034CC00VSZ 
435004480592 FX USD 1871.40 
AT 1.2290264 0039465440</v>
      </c>
    </row>
    <row r="4431" spans="1:19" hidden="1">
      <c r="A4431" s="12">
        <v>42143</v>
      </c>
      <c r="B4431" t="s">
        <v>1054</v>
      </c>
      <c r="C4431" s="1">
        <v>-22.5</v>
      </c>
      <c r="D4431" s="1">
        <v>131.65999999999985</v>
      </c>
      <c r="E4431" s="42">
        <f t="shared" si="64"/>
        <v>22.5</v>
      </c>
      <c r="F4431" s="77" t="s">
        <v>30</v>
      </c>
      <c r="G4431" s="77" t="s">
        <v>219</v>
      </c>
      <c r="H4431" s="77" t="s">
        <v>189</v>
      </c>
      <c r="I4431" s="13">
        <v>5</v>
      </c>
      <c r="J4431" s="14">
        <v>2015</v>
      </c>
      <c r="K4431" s="78" t="s">
        <v>51</v>
      </c>
      <c r="L4431" s="79" t="s">
        <v>243</v>
      </c>
      <c r="M4431" s="79" t="s">
        <v>23</v>
      </c>
      <c r="N4431" s="15" t="s">
        <v>28</v>
      </c>
      <c r="O4431" s="15" t="s">
        <v>29</v>
      </c>
      <c r="P4431" s="80" t="s">
        <v>2478</v>
      </c>
      <c r="Q4431" s="80" t="s">
        <v>219</v>
      </c>
      <c r="S4431" t="str">
        <f t="shared" si="62"/>
        <v>42143Bank Charges 01APR2015 TO 30APR2015 Invoice No 3565773</v>
      </c>
    </row>
    <row r="4432" spans="1:19" hidden="1">
      <c r="A4432" s="12">
        <v>42149</v>
      </c>
      <c r="B4432" t="s">
        <v>1055</v>
      </c>
      <c r="C4432" s="1">
        <v>24.53</v>
      </c>
      <c r="D4432" s="1">
        <v>156.18999999999986</v>
      </c>
      <c r="E4432" s="42">
        <f t="shared" si="64"/>
        <v>-24.53</v>
      </c>
      <c r="F4432" s="77" t="s">
        <v>18</v>
      </c>
      <c r="G4432" s="77" t="s">
        <v>219</v>
      </c>
      <c r="H4432" s="77" t="s">
        <v>189</v>
      </c>
      <c r="I4432" s="13">
        <v>5</v>
      </c>
      <c r="J4432" s="14">
        <v>2015</v>
      </c>
      <c r="K4432" s="78" t="s">
        <v>26</v>
      </c>
      <c r="L4432" s="79" t="s">
        <v>242</v>
      </c>
      <c r="M4432" s="79" t="s">
        <v>261</v>
      </c>
      <c r="N4432" s="15" t="s">
        <v>28</v>
      </c>
      <c r="O4432" s="15" t="s">
        <v>29</v>
      </c>
      <c r="P4432" s="80" t="s">
        <v>2478</v>
      </c>
      <c r="Q4432" s="80" t="s">
        <v>219</v>
      </c>
      <c r="S4432" t="str">
        <f t="shared" si="62"/>
        <v>42149AMAZON.CA MSP EF0160002203422525665073</v>
      </c>
    </row>
    <row r="4433" spans="1:19" hidden="1">
      <c r="A4433" s="12">
        <v>42163</v>
      </c>
      <c r="B4433" t="s">
        <v>1056</v>
      </c>
      <c r="C4433" s="1">
        <v>232.2</v>
      </c>
      <c r="D4433" s="1">
        <v>388.38999999999987</v>
      </c>
      <c r="E4433" s="42">
        <f t="shared" si="64"/>
        <v>-232.2</v>
      </c>
      <c r="F4433" s="77" t="s">
        <v>18</v>
      </c>
      <c r="G4433" s="77" t="s">
        <v>219</v>
      </c>
      <c r="H4433" s="77" t="s">
        <v>189</v>
      </c>
      <c r="I4433" s="13">
        <v>6</v>
      </c>
      <c r="J4433" s="14">
        <v>2015</v>
      </c>
      <c r="K4433" s="78" t="s">
        <v>26</v>
      </c>
      <c r="L4433" s="79" t="s">
        <v>242</v>
      </c>
      <c r="M4433" s="79" t="s">
        <v>261</v>
      </c>
      <c r="N4433" s="15" t="s">
        <v>28</v>
      </c>
      <c r="O4433" s="15" t="s">
        <v>29</v>
      </c>
      <c r="P4433" s="80" t="s">
        <v>2478</v>
      </c>
      <c r="Q4433" s="80" t="s">
        <v>219</v>
      </c>
      <c r="S4433" t="str">
        <f t="shared" si="62"/>
        <v>42163AMAZON.CA MSP EF0160002203442533673281</v>
      </c>
    </row>
    <row r="4434" spans="1:19" hidden="1">
      <c r="A4434" s="12">
        <v>42173</v>
      </c>
      <c r="B4434" t="s">
        <v>1119</v>
      </c>
      <c r="C4434" s="1">
        <v>-47.02</v>
      </c>
      <c r="D4434" s="1">
        <v>341.36999999999989</v>
      </c>
      <c r="E4434" s="42">
        <f t="shared" si="64"/>
        <v>47.02</v>
      </c>
      <c r="F4434" s="77" t="s">
        <v>30</v>
      </c>
      <c r="G4434" s="77" t="s">
        <v>219</v>
      </c>
      <c r="H4434" s="77" t="s">
        <v>189</v>
      </c>
      <c r="I4434" s="13">
        <v>6</v>
      </c>
      <c r="J4434" s="14">
        <v>2015</v>
      </c>
      <c r="K4434" s="78" t="s">
        <v>51</v>
      </c>
      <c r="L4434" s="79" t="s">
        <v>243</v>
      </c>
      <c r="M4434" s="79" t="s">
        <v>23</v>
      </c>
      <c r="N4434" s="15" t="s">
        <v>28</v>
      </c>
      <c r="O4434" s="15" t="s">
        <v>29</v>
      </c>
      <c r="P4434" s="80" t="s">
        <v>2478</v>
      </c>
      <c r="Q4434" s="80" t="s">
        <v>219</v>
      </c>
      <c r="S4434" t="str">
        <f t="shared" ref="S4434:S4508" si="65">A4434&amp;B4434</f>
        <v xml:space="preserve">42173Bank Charges 01FEB2015 TO 28FEB2015 Invoice No </v>
      </c>
    </row>
    <row r="4435" spans="1:19" hidden="1">
      <c r="A4435" s="12">
        <v>42177</v>
      </c>
      <c r="B4435" t="s">
        <v>1056</v>
      </c>
      <c r="C4435" s="1">
        <v>259.69</v>
      </c>
      <c r="D4435" s="1">
        <v>601.05999999999995</v>
      </c>
      <c r="E4435" s="42">
        <f t="shared" si="64"/>
        <v>-259.69</v>
      </c>
      <c r="F4435" s="77" t="s">
        <v>18</v>
      </c>
      <c r="G4435" s="77" t="s">
        <v>219</v>
      </c>
      <c r="H4435" s="77" t="s">
        <v>189</v>
      </c>
      <c r="I4435" s="13">
        <v>6</v>
      </c>
      <c r="J4435" s="14">
        <v>2015</v>
      </c>
      <c r="K4435" s="78" t="s">
        <v>26</v>
      </c>
      <c r="L4435" s="79" t="s">
        <v>242</v>
      </c>
      <c r="M4435" s="79" t="s">
        <v>261</v>
      </c>
      <c r="N4435" s="15" t="s">
        <v>28</v>
      </c>
      <c r="O4435" s="15" t="s">
        <v>29</v>
      </c>
      <c r="P4435" s="80" t="s">
        <v>2478</v>
      </c>
      <c r="Q4435" s="80" t="s">
        <v>219</v>
      </c>
      <c r="S4435" t="str">
        <f t="shared" si="65"/>
        <v>42177AMAZON.CA MSP EF0160002203442533673281</v>
      </c>
    </row>
    <row r="4436" spans="1:19" hidden="1">
      <c r="A4436" s="12">
        <v>42205</v>
      </c>
      <c r="B4436" t="s">
        <v>2471</v>
      </c>
      <c r="C4436" s="1">
        <v>171.79</v>
      </c>
      <c r="D4436" s="1">
        <v>772.84999999999991</v>
      </c>
      <c r="E4436" s="42">
        <f t="shared" si="64"/>
        <v>-171.79</v>
      </c>
      <c r="F4436" s="77" t="s">
        <v>18</v>
      </c>
      <c r="G4436" s="77" t="s">
        <v>219</v>
      </c>
      <c r="H4436" s="77" t="s">
        <v>189</v>
      </c>
      <c r="I4436" s="13">
        <v>7</v>
      </c>
      <c r="J4436" s="14">
        <v>2015</v>
      </c>
      <c r="K4436" s="78" t="s">
        <v>26</v>
      </c>
      <c r="L4436" s="79" t="s">
        <v>242</v>
      </c>
      <c r="M4436" s="79" t="s">
        <v>261</v>
      </c>
      <c r="N4436" s="15" t="s">
        <v>28</v>
      </c>
      <c r="O4436" s="15" t="s">
        <v>29</v>
      </c>
      <c r="P4436" s="80" t="s">
        <v>2478</v>
      </c>
      <c r="Q4436" s="80" t="s">
        <v>219</v>
      </c>
      <c r="S4436" t="str">
        <f t="shared" si="65"/>
        <v>42205AMAZON.CA MSP EF0160002203500554402758</v>
      </c>
    </row>
    <row r="4437" spans="1:19" hidden="1">
      <c r="A4437" s="12">
        <v>42205</v>
      </c>
      <c r="B4437" t="s">
        <v>2472</v>
      </c>
      <c r="C4437" s="1">
        <v>-22.5</v>
      </c>
      <c r="D4437" s="1">
        <v>750.34999999999991</v>
      </c>
      <c r="E4437" s="42">
        <f t="shared" si="64"/>
        <v>22.5</v>
      </c>
      <c r="F4437" s="77" t="s">
        <v>30</v>
      </c>
      <c r="G4437" s="77" t="s">
        <v>219</v>
      </c>
      <c r="H4437" s="77" t="s">
        <v>189</v>
      </c>
      <c r="I4437" s="13">
        <v>7</v>
      </c>
      <c r="J4437" s="14">
        <v>2015</v>
      </c>
      <c r="K4437" s="78" t="s">
        <v>51</v>
      </c>
      <c r="L4437" s="79" t="s">
        <v>243</v>
      </c>
      <c r="M4437" s="79" t="s">
        <v>23</v>
      </c>
      <c r="N4437" s="15" t="s">
        <v>28</v>
      </c>
      <c r="O4437" s="15" t="s">
        <v>29</v>
      </c>
      <c r="P4437" s="80" t="s">
        <v>2478</v>
      </c>
      <c r="Q4437" s="80" t="s">
        <v>219</v>
      </c>
      <c r="S4437" t="str">
        <f t="shared" si="65"/>
        <v>42205Bank Charges 01JUN2015 TO 30JUN2015 Invoice No 3692978</v>
      </c>
    </row>
    <row r="4438" spans="1:19" hidden="1">
      <c r="A4438" s="12">
        <v>42219</v>
      </c>
      <c r="B4438" t="s">
        <v>2473</v>
      </c>
      <c r="C4438" s="1">
        <v>8.6999999999999993</v>
      </c>
      <c r="D4438" s="1">
        <v>759.05</v>
      </c>
      <c r="E4438" s="42">
        <f t="shared" si="64"/>
        <v>-8.6999999999999993</v>
      </c>
      <c r="F4438" s="77" t="s">
        <v>18</v>
      </c>
      <c r="G4438" s="77" t="s">
        <v>219</v>
      </c>
      <c r="H4438" s="77" t="s">
        <v>189</v>
      </c>
      <c r="I4438" s="13">
        <v>8</v>
      </c>
      <c r="J4438" s="14">
        <v>2015</v>
      </c>
      <c r="K4438" s="78" t="s">
        <v>26</v>
      </c>
      <c r="L4438" s="79" t="s">
        <v>242</v>
      </c>
      <c r="M4438" s="79" t="s">
        <v>261</v>
      </c>
      <c r="N4438" s="15" t="s">
        <v>28</v>
      </c>
      <c r="O4438" s="15" t="s">
        <v>29</v>
      </c>
      <c r="P4438" s="80" t="s">
        <v>2478</v>
      </c>
      <c r="Q4438" s="80" t="s">
        <v>219</v>
      </c>
      <c r="S4438" t="str">
        <f t="shared" si="65"/>
        <v>42219AMAZON.CA MSP EF0160002203520561261057</v>
      </c>
    </row>
    <row r="4439" spans="1:19" hidden="1">
      <c r="A4439" s="12">
        <v>42233</v>
      </c>
      <c r="B4439" t="s">
        <v>2474</v>
      </c>
      <c r="C4439" s="1">
        <v>319.5</v>
      </c>
      <c r="D4439" s="1">
        <v>1078.55</v>
      </c>
      <c r="E4439" s="42">
        <f t="shared" si="64"/>
        <v>-319.5</v>
      </c>
      <c r="F4439" s="77" t="s">
        <v>18</v>
      </c>
      <c r="G4439" s="77" t="s">
        <v>219</v>
      </c>
      <c r="H4439" s="77" t="s">
        <v>189</v>
      </c>
      <c r="I4439" s="13">
        <v>8</v>
      </c>
      <c r="J4439" s="14">
        <v>2015</v>
      </c>
      <c r="K4439" s="78" t="s">
        <v>26</v>
      </c>
      <c r="L4439" s="79" t="s">
        <v>242</v>
      </c>
      <c r="M4439" s="79" t="s">
        <v>261</v>
      </c>
      <c r="N4439" s="15" t="s">
        <v>28</v>
      </c>
      <c r="O4439" s="15" t="s">
        <v>29</v>
      </c>
      <c r="P4439" s="80" t="s">
        <v>2478</v>
      </c>
      <c r="Q4439" s="80" t="s">
        <v>219</v>
      </c>
      <c r="S4439" t="str">
        <f t="shared" si="65"/>
        <v>42233AMAZON.CA MSP EF0160002203540568376421</v>
      </c>
    </row>
    <row r="4440" spans="1:19" hidden="1">
      <c r="A4440" s="12">
        <v>42233</v>
      </c>
      <c r="B4440" t="s">
        <v>2475</v>
      </c>
      <c r="C4440" s="1">
        <v>-22.5</v>
      </c>
      <c r="D4440" s="1">
        <v>1056.05</v>
      </c>
      <c r="E4440" s="42">
        <f t="shared" si="64"/>
        <v>22.5</v>
      </c>
      <c r="F4440" s="77" t="s">
        <v>30</v>
      </c>
      <c r="G4440" s="77" t="s">
        <v>219</v>
      </c>
      <c r="H4440" s="77" t="s">
        <v>189</v>
      </c>
      <c r="I4440" s="13">
        <v>8</v>
      </c>
      <c r="J4440" s="14">
        <v>2015</v>
      </c>
      <c r="K4440" s="78" t="s">
        <v>51</v>
      </c>
      <c r="L4440" s="79" t="s">
        <v>243</v>
      </c>
      <c r="M4440" s="79" t="s">
        <v>23</v>
      </c>
      <c r="N4440" s="15" t="s">
        <v>28</v>
      </c>
      <c r="O4440" s="15" t="s">
        <v>29</v>
      </c>
      <c r="P4440" s="80" t="s">
        <v>2478</v>
      </c>
      <c r="Q4440" s="80" t="s">
        <v>219</v>
      </c>
      <c r="S4440" t="str">
        <f t="shared" si="65"/>
        <v>42233Bank Charges 01JUL2015 TO 31JUL2015 Invoice No 3756546</v>
      </c>
    </row>
    <row r="4441" spans="1:19" hidden="1">
      <c r="A4441" s="12">
        <v>42247</v>
      </c>
      <c r="B4441" t="s">
        <v>2476</v>
      </c>
      <c r="C4441" s="1">
        <v>316.43</v>
      </c>
      <c r="D4441" s="1">
        <v>1372.48</v>
      </c>
      <c r="E4441" s="42">
        <f t="shared" si="64"/>
        <v>-316.43</v>
      </c>
      <c r="F4441" s="77" t="s">
        <v>18</v>
      </c>
      <c r="G4441" s="77" t="s">
        <v>219</v>
      </c>
      <c r="H4441" s="77" t="s">
        <v>189</v>
      </c>
      <c r="I4441" s="13">
        <v>8</v>
      </c>
      <c r="J4441" s="14">
        <v>2015</v>
      </c>
      <c r="K4441" s="78" t="s">
        <v>26</v>
      </c>
      <c r="L4441" s="79" t="s">
        <v>242</v>
      </c>
      <c r="M4441" s="79" t="s">
        <v>261</v>
      </c>
      <c r="N4441" s="15" t="s">
        <v>28</v>
      </c>
      <c r="O4441" s="15" t="s">
        <v>29</v>
      </c>
      <c r="P4441" s="80" t="s">
        <v>2478</v>
      </c>
      <c r="Q4441" s="80" t="s">
        <v>219</v>
      </c>
      <c r="S4441" t="str">
        <f t="shared" si="65"/>
        <v>42247AMAZON.CA MSP EF0160002203560574858328</v>
      </c>
    </row>
    <row r="4442" spans="1:19" hidden="1">
      <c r="A4442" s="12">
        <v>42261</v>
      </c>
      <c r="B4442" t="s">
        <v>2477</v>
      </c>
      <c r="C4442" s="1">
        <v>22.58</v>
      </c>
      <c r="D4442" s="1">
        <v>1395.06</v>
      </c>
      <c r="E4442" s="42">
        <f t="shared" si="64"/>
        <v>-22.58</v>
      </c>
      <c r="F4442" s="77" t="s">
        <v>18</v>
      </c>
      <c r="G4442" s="77" t="s">
        <v>219</v>
      </c>
      <c r="H4442" s="77" t="s">
        <v>189</v>
      </c>
      <c r="I4442" s="13">
        <v>9</v>
      </c>
      <c r="J4442" s="14">
        <v>2015</v>
      </c>
      <c r="K4442" s="78" t="s">
        <v>26</v>
      </c>
      <c r="L4442" s="79" t="s">
        <v>242</v>
      </c>
      <c r="M4442" s="79" t="s">
        <v>261</v>
      </c>
      <c r="N4442" s="15" t="s">
        <v>28</v>
      </c>
      <c r="O4442" s="15" t="s">
        <v>29</v>
      </c>
      <c r="P4442" s="80" t="s">
        <v>2478</v>
      </c>
      <c r="Q4442" s="80" t="s">
        <v>219</v>
      </c>
      <c r="S4442" t="str">
        <f t="shared" si="65"/>
        <v>42261AMAZON.CA MSP EF0160002203578582378833</v>
      </c>
    </row>
    <row r="4443" spans="1:19" hidden="1">
      <c r="A4443" s="12">
        <v>42264</v>
      </c>
      <c r="B4443" t="s">
        <v>4088</v>
      </c>
      <c r="C4443" s="1">
        <v>-1300</v>
      </c>
      <c r="D4443" s="1">
        <v>95.059999999999945</v>
      </c>
      <c r="E4443" s="42">
        <f t="shared" si="64"/>
        <v>1300</v>
      </c>
      <c r="F4443" s="77" t="s">
        <v>30</v>
      </c>
      <c r="G4443" s="77" t="s">
        <v>219</v>
      </c>
      <c r="H4443" s="77" t="s">
        <v>189</v>
      </c>
      <c r="I4443" s="13">
        <v>9</v>
      </c>
      <c r="J4443" s="14">
        <v>2015</v>
      </c>
      <c r="K4443" s="78" t="s">
        <v>137</v>
      </c>
      <c r="L4443" s="79" t="s">
        <v>39</v>
      </c>
      <c r="M4443" s="79" t="s">
        <v>23</v>
      </c>
      <c r="N4443" s="15" t="s">
        <v>189</v>
      </c>
      <c r="O4443" s="15" t="s">
        <v>24</v>
      </c>
      <c r="P4443" s="80" t="s">
        <v>220</v>
      </c>
      <c r="Q4443" s="80" t="s">
        <v>219</v>
      </c>
    </row>
    <row r="4444" spans="1:19" hidden="1">
      <c r="A4444" s="12">
        <v>42268</v>
      </c>
      <c r="B4444" t="s">
        <v>4089</v>
      </c>
      <c r="C4444" s="1">
        <v>-22.5</v>
      </c>
      <c r="D4444" s="1">
        <v>72.559999999999945</v>
      </c>
      <c r="E4444" s="42">
        <f t="shared" si="64"/>
        <v>22.5</v>
      </c>
      <c r="F4444" s="77" t="s">
        <v>30</v>
      </c>
      <c r="G4444" s="77" t="s">
        <v>219</v>
      </c>
      <c r="H4444" s="77" t="s">
        <v>189</v>
      </c>
      <c r="I4444" s="13">
        <v>9</v>
      </c>
      <c r="J4444" s="14">
        <v>2015</v>
      </c>
      <c r="K4444" s="78" t="s">
        <v>51</v>
      </c>
      <c r="L4444" s="79" t="s">
        <v>243</v>
      </c>
      <c r="M4444" s="79" t="s">
        <v>23</v>
      </c>
      <c r="N4444" s="15" t="s">
        <v>28</v>
      </c>
      <c r="O4444" s="15" t="s">
        <v>29</v>
      </c>
      <c r="P4444" s="80" t="s">
        <v>2478</v>
      </c>
      <c r="Q4444" s="80" t="s">
        <v>219</v>
      </c>
    </row>
    <row r="4445" spans="1:19" hidden="1">
      <c r="A4445" s="12">
        <v>42290</v>
      </c>
      <c r="B4445" t="s">
        <v>4090</v>
      </c>
      <c r="C4445" s="1">
        <v>71.31</v>
      </c>
      <c r="D4445" s="1">
        <v>143.86999999999995</v>
      </c>
      <c r="E4445" s="42">
        <f t="shared" si="64"/>
        <v>-71.31</v>
      </c>
      <c r="F4445" s="77" t="s">
        <v>18</v>
      </c>
      <c r="G4445" s="77" t="s">
        <v>219</v>
      </c>
      <c r="H4445" s="77" t="s">
        <v>189</v>
      </c>
      <c r="I4445" s="13">
        <v>10</v>
      </c>
      <c r="J4445" s="14">
        <v>2015</v>
      </c>
      <c r="K4445" s="78" t="s">
        <v>26</v>
      </c>
      <c r="L4445" s="79" t="s">
        <v>242</v>
      </c>
      <c r="M4445" s="79" t="s">
        <v>261</v>
      </c>
      <c r="N4445" s="15" t="s">
        <v>28</v>
      </c>
      <c r="O4445" s="15" t="s">
        <v>29</v>
      </c>
      <c r="P4445" s="80" t="s">
        <v>2478</v>
      </c>
      <c r="Q4445" s="80" t="s">
        <v>219</v>
      </c>
    </row>
    <row r="4446" spans="1:19" hidden="1">
      <c r="A4446" s="12">
        <v>42300</v>
      </c>
      <c r="B4446" t="s">
        <v>4091</v>
      </c>
      <c r="C4446" s="1">
        <v>-37.5</v>
      </c>
      <c r="D4446" s="1">
        <v>106.36999999999995</v>
      </c>
      <c r="E4446" s="42">
        <f t="shared" si="64"/>
        <v>37.5</v>
      </c>
      <c r="F4446" s="77" t="s">
        <v>30</v>
      </c>
      <c r="G4446" s="77" t="s">
        <v>219</v>
      </c>
      <c r="H4446" s="77" t="s">
        <v>189</v>
      </c>
      <c r="I4446" s="13">
        <v>10</v>
      </c>
      <c r="J4446" s="14">
        <v>2015</v>
      </c>
      <c r="K4446" s="78" t="s">
        <v>51</v>
      </c>
      <c r="L4446" s="79" t="s">
        <v>243</v>
      </c>
      <c r="M4446" s="79" t="s">
        <v>23</v>
      </c>
      <c r="N4446" s="15" t="s">
        <v>28</v>
      </c>
      <c r="O4446" s="15" t="s">
        <v>29</v>
      </c>
      <c r="P4446" s="80" t="s">
        <v>2478</v>
      </c>
      <c r="Q4446" s="80" t="s">
        <v>219</v>
      </c>
    </row>
    <row r="4447" spans="1:19" hidden="1">
      <c r="A4447" s="12">
        <v>42303</v>
      </c>
      <c r="B4447" t="s">
        <v>4092</v>
      </c>
      <c r="C4447" s="1">
        <v>29.42</v>
      </c>
      <c r="D4447" s="1">
        <v>135.78999999999996</v>
      </c>
      <c r="E4447" s="42">
        <f t="shared" si="64"/>
        <v>-29.42</v>
      </c>
      <c r="F4447" s="77" t="s">
        <v>18</v>
      </c>
      <c r="G4447" s="77" t="s">
        <v>219</v>
      </c>
      <c r="H4447" s="77" t="s">
        <v>189</v>
      </c>
      <c r="I4447" s="13">
        <v>10</v>
      </c>
      <c r="J4447" s="14">
        <v>2015</v>
      </c>
      <c r="K4447" s="78" t="s">
        <v>26</v>
      </c>
      <c r="L4447" s="79" t="s">
        <v>242</v>
      </c>
      <c r="M4447" s="79" t="s">
        <v>261</v>
      </c>
      <c r="N4447" s="15" t="s">
        <v>28</v>
      </c>
      <c r="O4447" s="15" t="s">
        <v>29</v>
      </c>
      <c r="P4447" s="80" t="s">
        <v>2478</v>
      </c>
      <c r="Q4447" s="80" t="s">
        <v>219</v>
      </c>
    </row>
    <row r="4448" spans="1:19" hidden="1">
      <c r="A4448" s="12">
        <v>42317</v>
      </c>
      <c r="B4448" t="s">
        <v>4566</v>
      </c>
      <c r="C4448" s="1">
        <v>169.44</v>
      </c>
      <c r="D4448" s="1">
        <v>305.22999999999996</v>
      </c>
      <c r="E4448" s="42">
        <f t="shared" si="64"/>
        <v>-169.44</v>
      </c>
      <c r="F4448" s="77" t="s">
        <v>18</v>
      </c>
      <c r="G4448" s="77" t="s">
        <v>219</v>
      </c>
      <c r="H4448" s="77" t="s">
        <v>189</v>
      </c>
      <c r="I4448" s="13">
        <v>11</v>
      </c>
      <c r="J4448" s="14">
        <v>2015</v>
      </c>
      <c r="K4448" s="78" t="s">
        <v>26</v>
      </c>
      <c r="L4448" s="79" t="s">
        <v>242</v>
      </c>
      <c r="M4448" s="79" t="s">
        <v>261</v>
      </c>
      <c r="N4448" s="15" t="s">
        <v>28</v>
      </c>
      <c r="O4448" s="15" t="s">
        <v>29</v>
      </c>
      <c r="P4448" s="80" t="s">
        <v>2478</v>
      </c>
      <c r="Q4448" s="80" t="s">
        <v>219</v>
      </c>
    </row>
    <row r="4449" spans="1:19" hidden="1">
      <c r="A4449" s="12">
        <v>42327</v>
      </c>
      <c r="B4449" t="s">
        <v>4567</v>
      </c>
      <c r="C4449" s="1">
        <v>-22.5</v>
      </c>
      <c r="D4449" s="1">
        <v>282.72999999999996</v>
      </c>
      <c r="E4449" s="42">
        <f t="shared" si="64"/>
        <v>22.5</v>
      </c>
      <c r="F4449" s="77" t="s">
        <v>30</v>
      </c>
      <c r="G4449" s="77" t="s">
        <v>219</v>
      </c>
      <c r="H4449" s="77" t="s">
        <v>189</v>
      </c>
      <c r="I4449" s="13">
        <v>11</v>
      </c>
      <c r="J4449" s="14">
        <v>2015</v>
      </c>
      <c r="K4449" s="78" t="s">
        <v>51</v>
      </c>
      <c r="L4449" s="79" t="s">
        <v>243</v>
      </c>
      <c r="M4449" s="79" t="s">
        <v>23</v>
      </c>
      <c r="N4449" s="15" t="s">
        <v>28</v>
      </c>
      <c r="O4449" s="15" t="s">
        <v>29</v>
      </c>
      <c r="P4449" s="80" t="s">
        <v>2478</v>
      </c>
      <c r="Q4449" s="80" t="s">
        <v>219</v>
      </c>
    </row>
    <row r="4450" spans="1:19" hidden="1">
      <c r="A4450" s="12">
        <v>42331</v>
      </c>
      <c r="B4450" t="s">
        <v>4568</v>
      </c>
      <c r="C4450" s="1">
        <v>50.63</v>
      </c>
      <c r="D4450" s="1">
        <v>333.35999999999996</v>
      </c>
      <c r="E4450" s="42">
        <f t="shared" si="64"/>
        <v>-50.63</v>
      </c>
      <c r="F4450" s="77" t="s">
        <v>18</v>
      </c>
      <c r="G4450" s="77" t="s">
        <v>219</v>
      </c>
      <c r="H4450" s="77" t="s">
        <v>189</v>
      </c>
      <c r="I4450" s="13">
        <v>11</v>
      </c>
      <c r="J4450" s="14">
        <v>2015</v>
      </c>
      <c r="K4450" s="78" t="s">
        <v>26</v>
      </c>
      <c r="L4450" s="79" t="s">
        <v>242</v>
      </c>
      <c r="M4450" s="79" t="s">
        <v>261</v>
      </c>
      <c r="N4450" s="15" t="s">
        <v>28</v>
      </c>
      <c r="O4450" s="15" t="s">
        <v>29</v>
      </c>
      <c r="P4450" s="80" t="s">
        <v>2478</v>
      </c>
      <c r="Q4450" s="80" t="s">
        <v>219</v>
      </c>
    </row>
    <row r="4451" spans="1:19" hidden="1">
      <c r="A4451" s="12">
        <v>42345</v>
      </c>
      <c r="B4451" t="s">
        <v>4569</v>
      </c>
      <c r="C4451" s="1">
        <v>59.41</v>
      </c>
      <c r="D4451" s="1">
        <v>392.77</v>
      </c>
      <c r="E4451" s="42">
        <f t="shared" si="64"/>
        <v>-59.41</v>
      </c>
      <c r="F4451" s="77" t="s">
        <v>18</v>
      </c>
      <c r="G4451" s="77" t="s">
        <v>219</v>
      </c>
      <c r="H4451" s="77" t="s">
        <v>189</v>
      </c>
      <c r="I4451" s="13">
        <v>12</v>
      </c>
      <c r="J4451" s="14">
        <v>2015</v>
      </c>
      <c r="K4451" s="78" t="s">
        <v>26</v>
      </c>
      <c r="L4451" s="79" t="s">
        <v>242</v>
      </c>
      <c r="M4451" s="79" t="s">
        <v>261</v>
      </c>
      <c r="N4451" s="15" t="s">
        <v>28</v>
      </c>
      <c r="O4451" s="15" t="s">
        <v>29</v>
      </c>
      <c r="P4451" s="80" t="s">
        <v>2478</v>
      </c>
      <c r="Q4451" s="80" t="s">
        <v>219</v>
      </c>
    </row>
    <row r="4452" spans="1:19" hidden="1">
      <c r="A4452" s="12">
        <v>42356</v>
      </c>
      <c r="B4452" t="s">
        <v>4570</v>
      </c>
      <c r="C4452" s="1">
        <v>-22.5</v>
      </c>
      <c r="D4452" s="1">
        <v>370.27</v>
      </c>
      <c r="E4452" s="42">
        <f t="shared" si="64"/>
        <v>22.5</v>
      </c>
      <c r="F4452" s="77" t="s">
        <v>30</v>
      </c>
      <c r="G4452" s="77" t="s">
        <v>219</v>
      </c>
      <c r="H4452" s="77" t="s">
        <v>189</v>
      </c>
      <c r="I4452" s="13">
        <v>12</v>
      </c>
      <c r="J4452" s="14">
        <v>2015</v>
      </c>
      <c r="K4452" s="78" t="s">
        <v>51</v>
      </c>
      <c r="L4452" s="79" t="s">
        <v>243</v>
      </c>
      <c r="M4452" s="79" t="s">
        <v>23</v>
      </c>
      <c r="N4452" s="15" t="s">
        <v>28</v>
      </c>
      <c r="O4452" s="15" t="s">
        <v>29</v>
      </c>
      <c r="P4452" s="80" t="s">
        <v>2478</v>
      </c>
      <c r="Q4452" s="80" t="s">
        <v>219</v>
      </c>
    </row>
    <row r="4453" spans="1:19" hidden="1">
      <c r="A4453" t="s">
        <v>2142</v>
      </c>
      <c r="S4453" t="str">
        <f t="shared" si="65"/>
        <v>X</v>
      </c>
    </row>
    <row r="4454" spans="1:19" hidden="1">
      <c r="A4454" s="90" t="s">
        <v>4240</v>
      </c>
    </row>
    <row r="4455" spans="1:19" hidden="1">
      <c r="A4455" s="12">
        <v>42107</v>
      </c>
      <c r="C4455" s="1">
        <v>63.99</v>
      </c>
      <c r="E4455" s="42">
        <f t="shared" si="64"/>
        <v>-63.99</v>
      </c>
      <c r="F4455" s="77" t="s">
        <v>1038</v>
      </c>
      <c r="G4455" s="77" t="s">
        <v>21</v>
      </c>
      <c r="H4455" s="77" t="s">
        <v>20</v>
      </c>
      <c r="I4455" s="13">
        <v>4</v>
      </c>
      <c r="J4455" s="14">
        <v>2015</v>
      </c>
      <c r="K4455" s="78" t="s">
        <v>146</v>
      </c>
      <c r="L4455" s="79" t="s">
        <v>2479</v>
      </c>
      <c r="M4455" s="79" t="s">
        <v>309</v>
      </c>
      <c r="N4455" s="15" t="s">
        <v>20</v>
      </c>
      <c r="O4455" s="15" t="s">
        <v>24</v>
      </c>
      <c r="P4455" s="80" t="s">
        <v>3096</v>
      </c>
      <c r="Q4455" s="80" t="s">
        <v>21</v>
      </c>
      <c r="S4455" t="str">
        <f t="shared" si="65"/>
        <v>42107</v>
      </c>
    </row>
    <row r="4456" spans="1:19" hidden="1">
      <c r="A4456" s="12">
        <v>42005</v>
      </c>
      <c r="B4456" t="s">
        <v>2479</v>
      </c>
      <c r="C4456" s="1">
        <v>89.95</v>
      </c>
      <c r="E4456" s="42">
        <f t="shared" si="64"/>
        <v>-89.95</v>
      </c>
      <c r="F4456" s="77" t="s">
        <v>1038</v>
      </c>
      <c r="G4456" s="77" t="s">
        <v>21</v>
      </c>
      <c r="H4456" s="77" t="s">
        <v>20</v>
      </c>
      <c r="I4456" s="13">
        <v>1</v>
      </c>
      <c r="J4456" s="14">
        <v>2015</v>
      </c>
      <c r="K4456" s="78" t="s">
        <v>146</v>
      </c>
      <c r="L4456" s="79" t="s">
        <v>2479</v>
      </c>
      <c r="M4456" s="79" t="s">
        <v>309</v>
      </c>
      <c r="N4456" s="15" t="s">
        <v>28</v>
      </c>
      <c r="O4456" s="15" t="s">
        <v>29</v>
      </c>
      <c r="P4456" s="80" t="s">
        <v>3096</v>
      </c>
      <c r="Q4456" s="80" t="s">
        <v>21</v>
      </c>
      <c r="S4456" t="str">
        <f t="shared" si="65"/>
        <v>42005Gary Dycus</v>
      </c>
    </row>
    <row r="4457" spans="1:19" hidden="1">
      <c r="A4457" s="12">
        <v>42005</v>
      </c>
      <c r="B4457" t="s">
        <v>2480</v>
      </c>
      <c r="C4457" s="1">
        <v>72.900000000000006</v>
      </c>
      <c r="E4457" s="42">
        <f t="shared" si="64"/>
        <v>-72.900000000000006</v>
      </c>
      <c r="F4457" s="77" t="s">
        <v>1038</v>
      </c>
      <c r="G4457" s="77" t="s">
        <v>21</v>
      </c>
      <c r="H4457" s="77" t="s">
        <v>20</v>
      </c>
      <c r="I4457" s="13">
        <v>1</v>
      </c>
      <c r="J4457" s="14">
        <v>2015</v>
      </c>
      <c r="K4457" s="78" t="s">
        <v>146</v>
      </c>
      <c r="L4457" s="79" t="s">
        <v>2480</v>
      </c>
      <c r="M4457" s="79" t="s">
        <v>309</v>
      </c>
      <c r="N4457" s="15" t="s">
        <v>28</v>
      </c>
      <c r="O4457" s="15" t="s">
        <v>29</v>
      </c>
      <c r="P4457" s="80" t="s">
        <v>3096</v>
      </c>
      <c r="Q4457" s="80" t="s">
        <v>21</v>
      </c>
      <c r="S4457" t="str">
        <f t="shared" si="65"/>
        <v>42005William Wallace</v>
      </c>
    </row>
    <row r="4458" spans="1:19" hidden="1">
      <c r="A4458" s="12">
        <v>42006</v>
      </c>
      <c r="B4458" t="s">
        <v>2481</v>
      </c>
      <c r="C4458" s="1">
        <v>-1.93</v>
      </c>
      <c r="E4458" s="42">
        <f t="shared" si="64"/>
        <v>1.93</v>
      </c>
      <c r="F4458" s="77" t="s">
        <v>225</v>
      </c>
      <c r="G4458" s="77" t="s">
        <v>21</v>
      </c>
      <c r="H4458" s="77" t="s">
        <v>20</v>
      </c>
      <c r="I4458" s="13">
        <v>1</v>
      </c>
      <c r="J4458" s="14">
        <v>2015</v>
      </c>
      <c r="K4458" s="78" t="s">
        <v>231</v>
      </c>
      <c r="L4458" s="79" t="s">
        <v>57</v>
      </c>
      <c r="M4458" s="79" t="s">
        <v>302</v>
      </c>
      <c r="N4458" s="15" t="s">
        <v>28</v>
      </c>
      <c r="O4458" s="15" t="s">
        <v>29</v>
      </c>
      <c r="P4458" s="80" t="s">
        <v>3097</v>
      </c>
      <c r="Q4458" s="80" t="s">
        <v>21</v>
      </c>
      <c r="S4458" t="str">
        <f t="shared" si="65"/>
        <v>42006eBay Inc Shipping</v>
      </c>
    </row>
    <row r="4459" spans="1:19" hidden="1">
      <c r="A4459" s="12">
        <v>42006</v>
      </c>
      <c r="B4459" t="s">
        <v>2481</v>
      </c>
      <c r="C4459" s="1">
        <v>-1.93</v>
      </c>
      <c r="E4459" s="42">
        <f t="shared" si="64"/>
        <v>1.93</v>
      </c>
      <c r="F4459" s="77" t="s">
        <v>225</v>
      </c>
      <c r="G4459" s="77" t="s">
        <v>21</v>
      </c>
      <c r="H4459" s="77" t="s">
        <v>20</v>
      </c>
      <c r="I4459" s="13">
        <v>1</v>
      </c>
      <c r="J4459" s="14">
        <v>2015</v>
      </c>
      <c r="K4459" s="78" t="s">
        <v>231</v>
      </c>
      <c r="L4459" s="79" t="s">
        <v>57</v>
      </c>
      <c r="M4459" s="79" t="s">
        <v>302</v>
      </c>
      <c r="N4459" s="15" t="s">
        <v>28</v>
      </c>
      <c r="O4459" s="15" t="s">
        <v>29</v>
      </c>
      <c r="P4459" s="80" t="s">
        <v>3097</v>
      </c>
      <c r="Q4459" s="80" t="s">
        <v>21</v>
      </c>
      <c r="S4459" t="str">
        <f t="shared" si="65"/>
        <v>42006eBay Inc Shipping</v>
      </c>
    </row>
    <row r="4460" spans="1:19" hidden="1">
      <c r="A4460" s="12">
        <v>42006</v>
      </c>
      <c r="B4460" t="s">
        <v>2482</v>
      </c>
      <c r="C4460" s="1">
        <v>10.95</v>
      </c>
      <c r="E4460" s="42">
        <f t="shared" si="64"/>
        <v>-10.95</v>
      </c>
      <c r="F4460" s="77" t="s">
        <v>1038</v>
      </c>
      <c r="G4460" s="77" t="s">
        <v>21</v>
      </c>
      <c r="H4460" s="77" t="s">
        <v>20</v>
      </c>
      <c r="I4460" s="13">
        <v>1</v>
      </c>
      <c r="J4460" s="14">
        <v>2015</v>
      </c>
      <c r="K4460" s="78" t="s">
        <v>146</v>
      </c>
      <c r="L4460" s="79" t="s">
        <v>2482</v>
      </c>
      <c r="M4460" s="79" t="s">
        <v>309</v>
      </c>
      <c r="N4460" s="15" t="s">
        <v>28</v>
      </c>
      <c r="O4460" s="15" t="s">
        <v>29</v>
      </c>
      <c r="P4460" s="80" t="s">
        <v>3096</v>
      </c>
      <c r="Q4460" s="80" t="s">
        <v>21</v>
      </c>
      <c r="S4460" t="str">
        <f t="shared" si="65"/>
        <v>42006terrence greene</v>
      </c>
    </row>
    <row r="4461" spans="1:19" hidden="1">
      <c r="A4461" s="12">
        <v>42006</v>
      </c>
      <c r="B4461" t="s">
        <v>2483</v>
      </c>
      <c r="C4461" s="1">
        <v>12.9</v>
      </c>
      <c r="E4461" s="42">
        <f t="shared" si="64"/>
        <v>-12.9</v>
      </c>
      <c r="F4461" s="77" t="s">
        <v>1038</v>
      </c>
      <c r="G4461" s="77" t="s">
        <v>21</v>
      </c>
      <c r="H4461" s="77" t="s">
        <v>20</v>
      </c>
      <c r="I4461" s="13">
        <v>1</v>
      </c>
      <c r="J4461" s="14">
        <v>2015</v>
      </c>
      <c r="K4461" s="78" t="s">
        <v>146</v>
      </c>
      <c r="L4461" s="79" t="s">
        <v>2483</v>
      </c>
      <c r="M4461" s="79" t="s">
        <v>309</v>
      </c>
      <c r="N4461" s="15" t="s">
        <v>28</v>
      </c>
      <c r="O4461" s="15" t="s">
        <v>29</v>
      </c>
      <c r="P4461" s="80" t="s">
        <v>3096</v>
      </c>
      <c r="Q4461" s="80" t="s">
        <v>21</v>
      </c>
      <c r="S4461" t="str">
        <f t="shared" si="65"/>
        <v>42006Linda Kunysz</v>
      </c>
    </row>
    <row r="4462" spans="1:19" hidden="1">
      <c r="A4462" s="12">
        <v>42006</v>
      </c>
      <c r="B4462" t="s">
        <v>2484</v>
      </c>
      <c r="C4462" s="1">
        <v>15.9</v>
      </c>
      <c r="E4462" s="42">
        <f t="shared" si="64"/>
        <v>-15.9</v>
      </c>
      <c r="F4462" s="77" t="s">
        <v>1038</v>
      </c>
      <c r="G4462" s="77" t="s">
        <v>21</v>
      </c>
      <c r="H4462" s="77" t="s">
        <v>20</v>
      </c>
      <c r="I4462" s="13">
        <v>1</v>
      </c>
      <c r="J4462" s="14">
        <v>2015</v>
      </c>
      <c r="K4462" s="78" t="s">
        <v>146</v>
      </c>
      <c r="L4462" s="79" t="s">
        <v>2484</v>
      </c>
      <c r="M4462" s="79" t="s">
        <v>302</v>
      </c>
      <c r="N4462" s="15" t="s">
        <v>28</v>
      </c>
      <c r="O4462" s="15" t="s">
        <v>29</v>
      </c>
      <c r="P4462" s="80" t="s">
        <v>3096</v>
      </c>
      <c r="Q4462" s="80" t="s">
        <v>21</v>
      </c>
      <c r="S4462" t="str">
        <f t="shared" si="65"/>
        <v>42006mark greengard</v>
      </c>
    </row>
    <row r="4463" spans="1:19" hidden="1">
      <c r="A4463" s="12">
        <v>42007</v>
      </c>
      <c r="B4463" t="s">
        <v>2485</v>
      </c>
      <c r="C4463" s="1">
        <v>88.08</v>
      </c>
      <c r="E4463" s="42">
        <f t="shared" si="64"/>
        <v>-88.08</v>
      </c>
      <c r="F4463" s="77" t="s">
        <v>1038</v>
      </c>
      <c r="G4463" s="77" t="s">
        <v>21</v>
      </c>
      <c r="H4463" s="77" t="s">
        <v>20</v>
      </c>
      <c r="I4463" s="13">
        <v>1</v>
      </c>
      <c r="J4463" s="14">
        <v>2015</v>
      </c>
      <c r="K4463" s="78" t="s">
        <v>146</v>
      </c>
      <c r="L4463" s="79" t="s">
        <v>2485</v>
      </c>
      <c r="M4463" s="79" t="s">
        <v>302</v>
      </c>
      <c r="N4463" s="15" t="s">
        <v>28</v>
      </c>
      <c r="O4463" s="15" t="s">
        <v>29</v>
      </c>
      <c r="P4463" s="80" t="s">
        <v>3096</v>
      </c>
      <c r="Q4463" s="80" t="s">
        <v>21</v>
      </c>
      <c r="S4463" t="str">
        <f t="shared" si="65"/>
        <v>42007sergey fedorov</v>
      </c>
    </row>
    <row r="4464" spans="1:19" hidden="1">
      <c r="A4464" s="12">
        <v>42007</v>
      </c>
      <c r="B4464" t="s">
        <v>2486</v>
      </c>
      <c r="C4464" s="1">
        <v>12.9</v>
      </c>
      <c r="E4464" s="42">
        <f t="shared" si="64"/>
        <v>-12.9</v>
      </c>
      <c r="F4464" s="77" t="s">
        <v>1038</v>
      </c>
      <c r="G4464" s="77" t="s">
        <v>21</v>
      </c>
      <c r="H4464" s="77" t="s">
        <v>20</v>
      </c>
      <c r="I4464" s="13">
        <v>1</v>
      </c>
      <c r="J4464" s="14">
        <v>2015</v>
      </c>
      <c r="K4464" s="78" t="s">
        <v>146</v>
      </c>
      <c r="L4464" s="79" t="s">
        <v>2486</v>
      </c>
      <c r="M4464" s="79" t="s">
        <v>309</v>
      </c>
      <c r="N4464" s="15" t="s">
        <v>28</v>
      </c>
      <c r="O4464" s="15" t="s">
        <v>29</v>
      </c>
      <c r="P4464" s="80" t="s">
        <v>3096</v>
      </c>
      <c r="Q4464" s="80" t="s">
        <v>21</v>
      </c>
      <c r="S4464" t="str">
        <f t="shared" si="65"/>
        <v>42007Michael Swedelson</v>
      </c>
    </row>
    <row r="4465" spans="1:19" hidden="1">
      <c r="A4465" s="12">
        <v>42008</v>
      </c>
      <c r="B4465" t="s">
        <v>2487</v>
      </c>
      <c r="C4465" s="1">
        <v>16.71</v>
      </c>
      <c r="E4465" s="42">
        <f t="shared" si="64"/>
        <v>-16.71</v>
      </c>
      <c r="F4465" s="77" t="s">
        <v>1038</v>
      </c>
      <c r="G4465" s="77" t="s">
        <v>21</v>
      </c>
      <c r="H4465" s="77" t="s">
        <v>20</v>
      </c>
      <c r="I4465" s="13">
        <v>1</v>
      </c>
      <c r="J4465" s="14">
        <v>2015</v>
      </c>
      <c r="K4465" s="78" t="s">
        <v>146</v>
      </c>
      <c r="L4465" s="79" t="s">
        <v>2487</v>
      </c>
      <c r="M4465" s="79" t="s">
        <v>302</v>
      </c>
      <c r="N4465" s="15" t="s">
        <v>28</v>
      </c>
      <c r="O4465" s="15" t="s">
        <v>29</v>
      </c>
      <c r="P4465" s="80" t="s">
        <v>3096</v>
      </c>
      <c r="Q4465" s="80" t="s">
        <v>21</v>
      </c>
      <c r="S4465" t="str">
        <f t="shared" si="65"/>
        <v>42008Steven Walker</v>
      </c>
    </row>
    <row r="4466" spans="1:19" hidden="1">
      <c r="A4466" s="12">
        <v>42009</v>
      </c>
      <c r="B4466" t="s">
        <v>2488</v>
      </c>
      <c r="C4466" s="1">
        <v>-358.97</v>
      </c>
      <c r="E4466" s="42">
        <f t="shared" si="64"/>
        <v>358.97</v>
      </c>
      <c r="F4466" s="77" t="s">
        <v>225</v>
      </c>
      <c r="G4466" s="77" t="s">
        <v>21</v>
      </c>
      <c r="H4466" s="77" t="s">
        <v>20</v>
      </c>
      <c r="I4466" s="13">
        <v>1</v>
      </c>
      <c r="J4466" s="14">
        <v>2015</v>
      </c>
      <c r="K4466" s="78" t="s">
        <v>58</v>
      </c>
      <c r="L4466" s="79" t="s">
        <v>59</v>
      </c>
      <c r="M4466" s="79" t="s">
        <v>23</v>
      </c>
      <c r="N4466" s="15" t="s">
        <v>20</v>
      </c>
      <c r="O4466" s="15" t="s">
        <v>24</v>
      </c>
      <c r="P4466" s="80" t="s">
        <v>171</v>
      </c>
      <c r="Q4466" s="80" t="s">
        <v>21</v>
      </c>
      <c r="S4466" t="str">
        <f t="shared" si="65"/>
        <v>42009Bank Account</v>
      </c>
    </row>
    <row r="4467" spans="1:19" hidden="1">
      <c r="A4467" s="12">
        <v>42009</v>
      </c>
      <c r="B4467" t="s">
        <v>2481</v>
      </c>
      <c r="C4467" s="1">
        <v>-1.93</v>
      </c>
      <c r="E4467" s="42">
        <f t="shared" si="64"/>
        <v>1.93</v>
      </c>
      <c r="F4467" s="77" t="s">
        <v>225</v>
      </c>
      <c r="G4467" s="77" t="s">
        <v>21</v>
      </c>
      <c r="H4467" s="77" t="s">
        <v>20</v>
      </c>
      <c r="I4467" s="13">
        <v>1</v>
      </c>
      <c r="J4467" s="14">
        <v>2015</v>
      </c>
      <c r="K4467" s="78" t="s">
        <v>231</v>
      </c>
      <c r="L4467" s="79" t="s">
        <v>57</v>
      </c>
      <c r="M4467" s="79" t="s">
        <v>302</v>
      </c>
      <c r="N4467" s="15" t="s">
        <v>28</v>
      </c>
      <c r="O4467" s="15" t="s">
        <v>29</v>
      </c>
      <c r="P4467" s="80" t="s">
        <v>3097</v>
      </c>
      <c r="Q4467" s="80" t="s">
        <v>21</v>
      </c>
      <c r="S4467" t="str">
        <f t="shared" si="65"/>
        <v>42009eBay Inc Shipping</v>
      </c>
    </row>
    <row r="4468" spans="1:19" hidden="1">
      <c r="A4468" s="12">
        <v>42009</v>
      </c>
      <c r="B4468" t="s">
        <v>2481</v>
      </c>
      <c r="C4468" s="1">
        <v>-9.9700000000000006</v>
      </c>
      <c r="E4468" s="42">
        <f t="shared" si="64"/>
        <v>9.9700000000000006</v>
      </c>
      <c r="F4468" s="77" t="s">
        <v>225</v>
      </c>
      <c r="G4468" s="77" t="s">
        <v>21</v>
      </c>
      <c r="H4468" s="77" t="s">
        <v>20</v>
      </c>
      <c r="I4468" s="13">
        <v>1</v>
      </c>
      <c r="J4468" s="14">
        <v>2015</v>
      </c>
      <c r="K4468" s="78" t="s">
        <v>231</v>
      </c>
      <c r="L4468" s="79" t="s">
        <v>57</v>
      </c>
      <c r="M4468" s="79" t="s">
        <v>302</v>
      </c>
      <c r="N4468" s="15" t="s">
        <v>28</v>
      </c>
      <c r="O4468" s="15" t="s">
        <v>29</v>
      </c>
      <c r="P4468" s="80" t="s">
        <v>3097</v>
      </c>
      <c r="Q4468" s="80" t="s">
        <v>21</v>
      </c>
      <c r="S4468" t="str">
        <f t="shared" si="65"/>
        <v>42009eBay Inc Shipping</v>
      </c>
    </row>
    <row r="4469" spans="1:19" hidden="1">
      <c r="A4469" s="12">
        <v>42009</v>
      </c>
      <c r="B4469" t="s">
        <v>2481</v>
      </c>
      <c r="C4469" s="1">
        <v>-1.93</v>
      </c>
      <c r="E4469" s="42">
        <f t="shared" si="64"/>
        <v>1.93</v>
      </c>
      <c r="F4469" s="77" t="s">
        <v>225</v>
      </c>
      <c r="G4469" s="77" t="s">
        <v>21</v>
      </c>
      <c r="H4469" s="77" t="s">
        <v>20</v>
      </c>
      <c r="I4469" s="13">
        <v>1</v>
      </c>
      <c r="J4469" s="14">
        <v>2015</v>
      </c>
      <c r="K4469" s="78" t="s">
        <v>231</v>
      </c>
      <c r="L4469" s="79" t="s">
        <v>57</v>
      </c>
      <c r="M4469" s="79" t="s">
        <v>302</v>
      </c>
      <c r="N4469" s="15" t="s">
        <v>28</v>
      </c>
      <c r="O4469" s="15" t="s">
        <v>29</v>
      </c>
      <c r="P4469" s="80" t="s">
        <v>3097</v>
      </c>
      <c r="Q4469" s="80" t="s">
        <v>21</v>
      </c>
      <c r="S4469" t="str">
        <f t="shared" si="65"/>
        <v>42009eBay Inc Shipping</v>
      </c>
    </row>
    <row r="4470" spans="1:19" hidden="1">
      <c r="A4470" s="12">
        <v>42009</v>
      </c>
      <c r="B4470" t="s">
        <v>2489</v>
      </c>
      <c r="C4470" s="1">
        <v>53.46</v>
      </c>
      <c r="E4470" s="42">
        <f t="shared" si="64"/>
        <v>-53.46</v>
      </c>
      <c r="F4470" s="77" t="s">
        <v>1038</v>
      </c>
      <c r="G4470" s="77" t="s">
        <v>21</v>
      </c>
      <c r="H4470" s="77" t="s">
        <v>20</v>
      </c>
      <c r="I4470" s="13">
        <v>1</v>
      </c>
      <c r="J4470" s="14">
        <v>2015</v>
      </c>
      <c r="K4470" s="78" t="s">
        <v>146</v>
      </c>
      <c r="L4470" s="79" t="s">
        <v>2489</v>
      </c>
      <c r="M4470" s="79" t="s">
        <v>80</v>
      </c>
      <c r="N4470" s="15" t="s">
        <v>28</v>
      </c>
      <c r="O4470" s="15" t="s">
        <v>29</v>
      </c>
      <c r="P4470" s="80" t="s">
        <v>3096</v>
      </c>
      <c r="Q4470" s="80" t="s">
        <v>21</v>
      </c>
      <c r="S4470" t="str">
        <f t="shared" si="65"/>
        <v>42009JAS Enterprises</v>
      </c>
    </row>
    <row r="4471" spans="1:19" hidden="1">
      <c r="A4471" s="12">
        <v>42009</v>
      </c>
      <c r="B4471" t="s">
        <v>2490</v>
      </c>
      <c r="C4471" s="1">
        <v>69.900000000000006</v>
      </c>
      <c r="E4471" s="42">
        <f t="shared" si="64"/>
        <v>-69.900000000000006</v>
      </c>
      <c r="F4471" s="77" t="s">
        <v>1038</v>
      </c>
      <c r="G4471" s="77" t="s">
        <v>21</v>
      </c>
      <c r="H4471" s="77" t="s">
        <v>20</v>
      </c>
      <c r="I4471" s="13">
        <v>1</v>
      </c>
      <c r="J4471" s="14">
        <v>2015</v>
      </c>
      <c r="K4471" s="78" t="s">
        <v>146</v>
      </c>
      <c r="L4471" s="79" t="s">
        <v>2490</v>
      </c>
      <c r="M4471" s="79" t="s">
        <v>309</v>
      </c>
      <c r="N4471" s="15" t="s">
        <v>28</v>
      </c>
      <c r="O4471" s="15" t="s">
        <v>29</v>
      </c>
      <c r="P4471" s="80" t="s">
        <v>3096</v>
      </c>
      <c r="Q4471" s="80" t="s">
        <v>21</v>
      </c>
      <c r="S4471" t="str">
        <f t="shared" si="65"/>
        <v>42009Douglas Ramos</v>
      </c>
    </row>
    <row r="4472" spans="1:19" hidden="1">
      <c r="A4472" s="12">
        <v>42009</v>
      </c>
      <c r="B4472" t="s">
        <v>2491</v>
      </c>
      <c r="C4472" s="1">
        <v>54.95</v>
      </c>
      <c r="E4472" s="42">
        <f t="shared" si="64"/>
        <v>-54.95</v>
      </c>
      <c r="F4472" s="77" t="s">
        <v>1038</v>
      </c>
      <c r="G4472" s="77" t="s">
        <v>21</v>
      </c>
      <c r="H4472" s="77" t="s">
        <v>20</v>
      </c>
      <c r="I4472" s="13">
        <v>1</v>
      </c>
      <c r="J4472" s="14">
        <v>2015</v>
      </c>
      <c r="K4472" s="78" t="s">
        <v>146</v>
      </c>
      <c r="L4472" s="79" t="s">
        <v>2491</v>
      </c>
      <c r="M4472" s="79" t="s">
        <v>309</v>
      </c>
      <c r="N4472" s="15" t="s">
        <v>28</v>
      </c>
      <c r="O4472" s="15" t="s">
        <v>29</v>
      </c>
      <c r="P4472" s="80" t="s">
        <v>3096</v>
      </c>
      <c r="Q4472" s="80" t="s">
        <v>21</v>
      </c>
      <c r="S4472" t="str">
        <f t="shared" si="65"/>
        <v>42009Ann Clements</v>
      </c>
    </row>
    <row r="4473" spans="1:19" hidden="1">
      <c r="A4473" s="12">
        <v>42009</v>
      </c>
      <c r="B4473" t="s">
        <v>2492</v>
      </c>
      <c r="C4473" s="1">
        <v>14.9</v>
      </c>
      <c r="E4473" s="42">
        <f t="shared" si="64"/>
        <v>-14.9</v>
      </c>
      <c r="F4473" s="77" t="s">
        <v>1038</v>
      </c>
      <c r="G4473" s="77" t="s">
        <v>21</v>
      </c>
      <c r="H4473" s="77" t="s">
        <v>20</v>
      </c>
      <c r="I4473" s="13">
        <v>1</v>
      </c>
      <c r="J4473" s="14">
        <v>2015</v>
      </c>
      <c r="K4473" s="78" t="s">
        <v>146</v>
      </c>
      <c r="L4473" s="79" t="s">
        <v>2492</v>
      </c>
      <c r="M4473" s="79" t="s">
        <v>309</v>
      </c>
      <c r="N4473" s="15" t="s">
        <v>28</v>
      </c>
      <c r="O4473" s="15" t="s">
        <v>29</v>
      </c>
      <c r="P4473" s="80" t="s">
        <v>3096</v>
      </c>
      <c r="Q4473" s="80" t="s">
        <v>21</v>
      </c>
      <c r="S4473" t="str">
        <f t="shared" si="65"/>
        <v>42009Jill Gimelli</v>
      </c>
    </row>
    <row r="4474" spans="1:19" hidden="1">
      <c r="A4474" s="12">
        <v>42009</v>
      </c>
      <c r="B4474" t="s">
        <v>2493</v>
      </c>
      <c r="C4474" s="1">
        <v>57.95</v>
      </c>
      <c r="E4474" s="42">
        <f t="shared" si="64"/>
        <v>-57.95</v>
      </c>
      <c r="F4474" s="77" t="s">
        <v>1038</v>
      </c>
      <c r="G4474" s="77" t="s">
        <v>21</v>
      </c>
      <c r="H4474" s="77" t="s">
        <v>20</v>
      </c>
      <c r="I4474" s="13">
        <v>1</v>
      </c>
      <c r="J4474" s="14">
        <v>2015</v>
      </c>
      <c r="K4474" s="78" t="s">
        <v>146</v>
      </c>
      <c r="L4474" s="79" t="s">
        <v>2493</v>
      </c>
      <c r="M4474" s="79" t="s">
        <v>309</v>
      </c>
      <c r="N4474" s="15" t="s">
        <v>28</v>
      </c>
      <c r="O4474" s="15" t="s">
        <v>29</v>
      </c>
      <c r="P4474" s="80" t="s">
        <v>3096</v>
      </c>
      <c r="Q4474" s="80" t="s">
        <v>21</v>
      </c>
      <c r="S4474" t="str">
        <f t="shared" si="65"/>
        <v>42009Tiago Castro</v>
      </c>
    </row>
    <row r="4475" spans="1:19" hidden="1">
      <c r="A4475" s="12">
        <v>42010</v>
      </c>
      <c r="B4475" t="s">
        <v>2494</v>
      </c>
      <c r="C4475" s="1">
        <v>10.95</v>
      </c>
      <c r="E4475" s="42">
        <f t="shared" si="64"/>
        <v>-10.95</v>
      </c>
      <c r="F4475" s="77" t="s">
        <v>1038</v>
      </c>
      <c r="G4475" s="77" t="s">
        <v>21</v>
      </c>
      <c r="H4475" s="77" t="s">
        <v>20</v>
      </c>
      <c r="I4475" s="13">
        <v>1</v>
      </c>
      <c r="J4475" s="14">
        <v>2015</v>
      </c>
      <c r="K4475" s="78" t="s">
        <v>146</v>
      </c>
      <c r="L4475" s="79" t="s">
        <v>2494</v>
      </c>
      <c r="M4475" s="79" t="s">
        <v>309</v>
      </c>
      <c r="N4475" s="15" t="s">
        <v>28</v>
      </c>
      <c r="O4475" s="15" t="s">
        <v>29</v>
      </c>
      <c r="P4475" s="80" t="s">
        <v>3096</v>
      </c>
      <c r="Q4475" s="80" t="s">
        <v>21</v>
      </c>
      <c r="S4475" t="str">
        <f t="shared" si="65"/>
        <v>42010Verna A Brisbon-Lucey</v>
      </c>
    </row>
    <row r="4476" spans="1:19" hidden="1">
      <c r="A4476" s="12">
        <v>42010</v>
      </c>
      <c r="B4476" t="s">
        <v>2495</v>
      </c>
      <c r="C4476" s="1">
        <v>101.67</v>
      </c>
      <c r="E4476" s="42">
        <f t="shared" si="64"/>
        <v>-101.67</v>
      </c>
      <c r="F4476" s="77" t="s">
        <v>1038</v>
      </c>
      <c r="G4476" s="77" t="s">
        <v>21</v>
      </c>
      <c r="H4476" s="77" t="s">
        <v>20</v>
      </c>
      <c r="I4476" s="13">
        <v>1</v>
      </c>
      <c r="J4476" s="14">
        <v>2015</v>
      </c>
      <c r="K4476" s="78" t="s">
        <v>146</v>
      </c>
      <c r="L4476" s="79" t="s">
        <v>2495</v>
      </c>
      <c r="M4476" s="79" t="s">
        <v>302</v>
      </c>
      <c r="N4476" s="15" t="s">
        <v>28</v>
      </c>
      <c r="O4476" s="15" t="s">
        <v>29</v>
      </c>
      <c r="P4476" s="80" t="s">
        <v>3096</v>
      </c>
      <c r="Q4476" s="80" t="s">
        <v>21</v>
      </c>
      <c r="S4476" t="str">
        <f t="shared" si="65"/>
        <v>42010Seth Whiteley</v>
      </c>
    </row>
    <row r="4477" spans="1:19" hidden="1">
      <c r="A4477" s="12">
        <v>42010</v>
      </c>
      <c r="B4477" t="s">
        <v>2496</v>
      </c>
      <c r="C4477" s="1">
        <v>19.84</v>
      </c>
      <c r="E4477" s="42">
        <f t="shared" si="64"/>
        <v>-19.84</v>
      </c>
      <c r="F4477" s="77" t="s">
        <v>1038</v>
      </c>
      <c r="G4477" s="77" t="s">
        <v>21</v>
      </c>
      <c r="H4477" s="77" t="s">
        <v>20</v>
      </c>
      <c r="I4477" s="13">
        <v>1</v>
      </c>
      <c r="J4477" s="14">
        <v>2015</v>
      </c>
      <c r="K4477" s="78" t="s">
        <v>146</v>
      </c>
      <c r="L4477" s="79" t="s">
        <v>2496</v>
      </c>
      <c r="M4477" s="79" t="s">
        <v>302</v>
      </c>
      <c r="N4477" s="15" t="s">
        <v>28</v>
      </c>
      <c r="O4477" s="15" t="s">
        <v>29</v>
      </c>
      <c r="P4477" s="80" t="s">
        <v>3096</v>
      </c>
      <c r="Q4477" s="80" t="s">
        <v>21</v>
      </c>
      <c r="S4477" t="str">
        <f t="shared" si="65"/>
        <v>42010Brindley Lyon</v>
      </c>
    </row>
    <row r="4478" spans="1:19" hidden="1">
      <c r="A4478" s="12">
        <v>42010</v>
      </c>
      <c r="B4478" t="s">
        <v>2497</v>
      </c>
      <c r="C4478" s="1">
        <v>15.9</v>
      </c>
      <c r="E4478" s="42">
        <f t="shared" si="64"/>
        <v>-15.9</v>
      </c>
      <c r="F4478" s="77" t="s">
        <v>1038</v>
      </c>
      <c r="G4478" s="77" t="s">
        <v>21</v>
      </c>
      <c r="H4478" s="77" t="s">
        <v>20</v>
      </c>
      <c r="I4478" s="13">
        <v>1</v>
      </c>
      <c r="J4478" s="14">
        <v>2015</v>
      </c>
      <c r="K4478" s="78" t="s">
        <v>146</v>
      </c>
      <c r="L4478" s="79" t="s">
        <v>2497</v>
      </c>
      <c r="M4478" s="79" t="s">
        <v>302</v>
      </c>
      <c r="N4478" s="15" t="s">
        <v>28</v>
      </c>
      <c r="O4478" s="15" t="s">
        <v>29</v>
      </c>
      <c r="P4478" s="80" t="s">
        <v>3096</v>
      </c>
      <c r="Q4478" s="80" t="s">
        <v>21</v>
      </c>
      <c r="S4478" t="str">
        <f t="shared" si="65"/>
        <v>42010wright wright</v>
      </c>
    </row>
    <row r="4479" spans="1:19" hidden="1">
      <c r="A4479" s="12">
        <v>42010</v>
      </c>
      <c r="B4479" t="s">
        <v>2498</v>
      </c>
      <c r="C4479" s="1">
        <v>66.239999999999995</v>
      </c>
      <c r="E4479" s="42">
        <f t="shared" si="64"/>
        <v>-66.239999999999995</v>
      </c>
      <c r="F4479" s="77" t="s">
        <v>1038</v>
      </c>
      <c r="G4479" s="77" t="s">
        <v>21</v>
      </c>
      <c r="H4479" s="77" t="s">
        <v>20</v>
      </c>
      <c r="I4479" s="13">
        <v>1</v>
      </c>
      <c r="J4479" s="14">
        <v>2015</v>
      </c>
      <c r="K4479" s="78" t="s">
        <v>146</v>
      </c>
      <c r="L4479" s="79" t="s">
        <v>2498</v>
      </c>
      <c r="M4479" s="79" t="s">
        <v>302</v>
      </c>
      <c r="N4479" s="15" t="s">
        <v>28</v>
      </c>
      <c r="O4479" s="15" t="s">
        <v>29</v>
      </c>
      <c r="P4479" s="80" t="s">
        <v>3096</v>
      </c>
      <c r="Q4479" s="80" t="s">
        <v>21</v>
      </c>
      <c r="S4479" t="str">
        <f t="shared" si="65"/>
        <v>42010Jayson Rohe</v>
      </c>
    </row>
    <row r="4480" spans="1:19" hidden="1">
      <c r="A4480" s="12">
        <v>42011</v>
      </c>
      <c r="B4480" t="s">
        <v>2481</v>
      </c>
      <c r="C4480" s="1">
        <v>-9.9700000000000006</v>
      </c>
      <c r="E4480" s="42">
        <f t="shared" si="64"/>
        <v>9.9700000000000006</v>
      </c>
      <c r="F4480" s="77" t="s">
        <v>225</v>
      </c>
      <c r="G4480" s="77" t="s">
        <v>21</v>
      </c>
      <c r="H4480" s="77" t="s">
        <v>20</v>
      </c>
      <c r="I4480" s="13">
        <v>1</v>
      </c>
      <c r="J4480" s="14">
        <v>2015</v>
      </c>
      <c r="K4480" s="78" t="s">
        <v>231</v>
      </c>
      <c r="L4480" s="79" t="s">
        <v>57</v>
      </c>
      <c r="M4480" s="79" t="s">
        <v>302</v>
      </c>
      <c r="N4480" s="15" t="s">
        <v>28</v>
      </c>
      <c r="O4480" s="15" t="s">
        <v>29</v>
      </c>
      <c r="P4480" s="80" t="s">
        <v>3097</v>
      </c>
      <c r="Q4480" s="80" t="s">
        <v>21</v>
      </c>
      <c r="S4480" t="str">
        <f t="shared" si="65"/>
        <v>42011eBay Inc Shipping</v>
      </c>
    </row>
    <row r="4481" spans="1:19" hidden="1">
      <c r="A4481" s="12">
        <v>42011</v>
      </c>
      <c r="B4481" t="s">
        <v>2481</v>
      </c>
      <c r="C4481" s="1">
        <v>-1.93</v>
      </c>
      <c r="E4481" s="42">
        <f t="shared" si="64"/>
        <v>1.93</v>
      </c>
      <c r="F4481" s="77" t="s">
        <v>225</v>
      </c>
      <c r="G4481" s="77" t="s">
        <v>21</v>
      </c>
      <c r="H4481" s="77" t="s">
        <v>20</v>
      </c>
      <c r="I4481" s="13">
        <v>1</v>
      </c>
      <c r="J4481" s="14">
        <v>2015</v>
      </c>
      <c r="K4481" s="78" t="s">
        <v>231</v>
      </c>
      <c r="L4481" s="79" t="s">
        <v>57</v>
      </c>
      <c r="M4481" s="79" t="s">
        <v>302</v>
      </c>
      <c r="N4481" s="15" t="s">
        <v>28</v>
      </c>
      <c r="O4481" s="15" t="s">
        <v>29</v>
      </c>
      <c r="P4481" s="80" t="s">
        <v>3097</v>
      </c>
      <c r="Q4481" s="80" t="s">
        <v>21</v>
      </c>
      <c r="S4481" t="str">
        <f t="shared" si="65"/>
        <v>42011eBay Inc Shipping</v>
      </c>
    </row>
    <row r="4482" spans="1:19" hidden="1">
      <c r="A4482" s="12">
        <v>42011</v>
      </c>
      <c r="B4482" t="s">
        <v>2481</v>
      </c>
      <c r="C4482" s="1">
        <v>-1.93</v>
      </c>
      <c r="E4482" s="42">
        <f t="shared" si="64"/>
        <v>1.93</v>
      </c>
      <c r="F4482" s="77" t="s">
        <v>225</v>
      </c>
      <c r="G4482" s="77" t="s">
        <v>21</v>
      </c>
      <c r="H4482" s="77" t="s">
        <v>20</v>
      </c>
      <c r="I4482" s="13">
        <v>1</v>
      </c>
      <c r="J4482" s="14">
        <v>2015</v>
      </c>
      <c r="K4482" s="78" t="s">
        <v>231</v>
      </c>
      <c r="L4482" s="79" t="s">
        <v>57</v>
      </c>
      <c r="M4482" s="79" t="s">
        <v>302</v>
      </c>
      <c r="N4482" s="15" t="s">
        <v>28</v>
      </c>
      <c r="O4482" s="15" t="s">
        <v>29</v>
      </c>
      <c r="P4482" s="80" t="s">
        <v>3097</v>
      </c>
      <c r="Q4482" s="80" t="s">
        <v>21</v>
      </c>
      <c r="S4482" t="str">
        <f t="shared" si="65"/>
        <v>42011eBay Inc Shipping</v>
      </c>
    </row>
    <row r="4483" spans="1:19" hidden="1">
      <c r="A4483" s="12">
        <v>42011</v>
      </c>
      <c r="B4483" t="s">
        <v>2481</v>
      </c>
      <c r="C4483" s="1">
        <v>-7.55</v>
      </c>
      <c r="E4483" s="42">
        <f t="shared" si="64"/>
        <v>7.55</v>
      </c>
      <c r="F4483" s="77" t="s">
        <v>225</v>
      </c>
      <c r="G4483" s="77" t="s">
        <v>21</v>
      </c>
      <c r="H4483" s="77" t="s">
        <v>20</v>
      </c>
      <c r="I4483" s="13">
        <v>1</v>
      </c>
      <c r="J4483" s="14">
        <v>2015</v>
      </c>
      <c r="K4483" s="78" t="s">
        <v>231</v>
      </c>
      <c r="L4483" s="79" t="s">
        <v>57</v>
      </c>
      <c r="M4483" s="79" t="s">
        <v>302</v>
      </c>
      <c r="N4483" s="15" t="s">
        <v>28</v>
      </c>
      <c r="O4483" s="15" t="s">
        <v>29</v>
      </c>
      <c r="P4483" s="80" t="s">
        <v>3097</v>
      </c>
      <c r="Q4483" s="80" t="s">
        <v>21</v>
      </c>
      <c r="S4483" t="str">
        <f t="shared" si="65"/>
        <v>42011eBay Inc Shipping</v>
      </c>
    </row>
    <row r="4484" spans="1:19" hidden="1">
      <c r="A4484" s="12">
        <v>42011</v>
      </c>
      <c r="B4484" t="s">
        <v>2499</v>
      </c>
      <c r="C4484" s="1">
        <v>-18.73</v>
      </c>
      <c r="E4484" s="42">
        <f t="shared" si="64"/>
        <v>18.73</v>
      </c>
      <c r="F4484" s="77" t="s">
        <v>225</v>
      </c>
      <c r="G4484" s="77" t="s">
        <v>21</v>
      </c>
      <c r="H4484" s="77" t="s">
        <v>20</v>
      </c>
      <c r="I4484" s="13">
        <v>1</v>
      </c>
      <c r="J4484" s="14">
        <v>2015</v>
      </c>
      <c r="K4484" s="78" t="s">
        <v>184</v>
      </c>
      <c r="L4484" s="79" t="s">
        <v>2499</v>
      </c>
      <c r="M4484" s="79" t="s">
        <v>302</v>
      </c>
      <c r="N4484" s="15" t="s">
        <v>28</v>
      </c>
      <c r="O4484" s="15" t="s">
        <v>29</v>
      </c>
      <c r="P4484" s="80" t="s">
        <v>3096</v>
      </c>
      <c r="Q4484" s="80" t="s">
        <v>21</v>
      </c>
      <c r="S4484" t="str">
        <f t="shared" si="65"/>
        <v>42011Anne-Marie Chapman</v>
      </c>
    </row>
    <row r="4485" spans="1:19" hidden="1">
      <c r="A4485" s="12">
        <v>42011</v>
      </c>
      <c r="B4485" t="s">
        <v>2500</v>
      </c>
      <c r="C4485" s="1">
        <v>-62</v>
      </c>
      <c r="E4485" s="42">
        <f t="shared" si="64"/>
        <v>62</v>
      </c>
      <c r="F4485" s="77" t="s">
        <v>225</v>
      </c>
      <c r="G4485" s="77" t="s">
        <v>21</v>
      </c>
      <c r="H4485" s="77" t="s">
        <v>20</v>
      </c>
      <c r="I4485" s="13">
        <v>1</v>
      </c>
      <c r="J4485" s="14">
        <v>2015</v>
      </c>
      <c r="K4485" s="78" t="s">
        <v>184</v>
      </c>
      <c r="L4485" s="79" t="s">
        <v>2500</v>
      </c>
      <c r="M4485" s="79" t="s">
        <v>309</v>
      </c>
      <c r="N4485" s="15" t="s">
        <v>28</v>
      </c>
      <c r="O4485" s="15" t="s">
        <v>29</v>
      </c>
      <c r="P4485" s="80" t="s">
        <v>3096</v>
      </c>
      <c r="Q4485" s="80" t="s">
        <v>21</v>
      </c>
      <c r="S4485" t="str">
        <f t="shared" si="65"/>
        <v>42011Ronda Urkowitz</v>
      </c>
    </row>
    <row r="4486" spans="1:19" hidden="1">
      <c r="A4486" s="12">
        <v>42012</v>
      </c>
      <c r="B4486" t="s">
        <v>2501</v>
      </c>
      <c r="C4486" s="1">
        <v>84.2</v>
      </c>
      <c r="E4486" s="42">
        <f t="shared" si="64"/>
        <v>-84.2</v>
      </c>
      <c r="F4486" s="77" t="s">
        <v>1038</v>
      </c>
      <c r="G4486" s="77" t="s">
        <v>21</v>
      </c>
      <c r="H4486" s="77" t="s">
        <v>20</v>
      </c>
      <c r="I4486" s="13">
        <v>1</v>
      </c>
      <c r="J4486" s="14">
        <v>2015</v>
      </c>
      <c r="K4486" s="78" t="s">
        <v>146</v>
      </c>
      <c r="L4486" s="79" t="s">
        <v>2501</v>
      </c>
      <c r="M4486" s="79" t="s">
        <v>302</v>
      </c>
      <c r="N4486" s="15" t="s">
        <v>28</v>
      </c>
      <c r="O4486" s="15" t="s">
        <v>29</v>
      </c>
      <c r="P4486" s="80" t="s">
        <v>3096</v>
      </c>
      <c r="Q4486" s="80" t="s">
        <v>21</v>
      </c>
      <c r="S4486" t="str">
        <f t="shared" si="65"/>
        <v>42012Nina Mitina</v>
      </c>
    </row>
    <row r="4487" spans="1:19" hidden="1">
      <c r="A4487" s="12">
        <v>42013</v>
      </c>
      <c r="B4487" t="s">
        <v>2502</v>
      </c>
      <c r="C4487" s="1">
        <v>13.9</v>
      </c>
      <c r="E4487" s="42">
        <f t="shared" si="64"/>
        <v>-13.9</v>
      </c>
      <c r="F4487" s="77" t="s">
        <v>1038</v>
      </c>
      <c r="G4487" s="77" t="s">
        <v>21</v>
      </c>
      <c r="H4487" s="77" t="s">
        <v>20</v>
      </c>
      <c r="I4487" s="13">
        <v>1</v>
      </c>
      <c r="J4487" s="14">
        <v>2015</v>
      </c>
      <c r="K4487" s="78" t="s">
        <v>146</v>
      </c>
      <c r="L4487" s="79" t="s">
        <v>2502</v>
      </c>
      <c r="M4487" s="79" t="s">
        <v>302</v>
      </c>
      <c r="N4487" s="15" t="s">
        <v>28</v>
      </c>
      <c r="O4487" s="15" t="s">
        <v>29</v>
      </c>
      <c r="P4487" s="80" t="s">
        <v>3096</v>
      </c>
      <c r="Q4487" s="80" t="s">
        <v>21</v>
      </c>
      <c r="S4487" t="str">
        <f t="shared" si="65"/>
        <v>42013Carlton Norris</v>
      </c>
    </row>
    <row r="4488" spans="1:19" hidden="1">
      <c r="A4488" s="12">
        <v>42013</v>
      </c>
      <c r="B4488" t="s">
        <v>2503</v>
      </c>
      <c r="C4488" s="1">
        <v>10.95</v>
      </c>
      <c r="E4488" s="42">
        <f t="shared" si="64"/>
        <v>-10.95</v>
      </c>
      <c r="F4488" s="77" t="s">
        <v>1038</v>
      </c>
      <c r="G4488" s="77" t="s">
        <v>21</v>
      </c>
      <c r="H4488" s="77" t="s">
        <v>20</v>
      </c>
      <c r="I4488" s="13">
        <v>1</v>
      </c>
      <c r="J4488" s="14">
        <v>2015</v>
      </c>
      <c r="K4488" s="78" t="s">
        <v>146</v>
      </c>
      <c r="L4488" s="79" t="s">
        <v>2503</v>
      </c>
      <c r="M4488" s="79" t="s">
        <v>309</v>
      </c>
      <c r="N4488" s="15" t="s">
        <v>28</v>
      </c>
      <c r="O4488" s="15" t="s">
        <v>29</v>
      </c>
      <c r="P4488" s="80" t="s">
        <v>3096</v>
      </c>
      <c r="Q4488" s="80" t="s">
        <v>21</v>
      </c>
      <c r="S4488" t="str">
        <f t="shared" si="65"/>
        <v>42013WILLIAM TALBERT</v>
      </c>
    </row>
    <row r="4489" spans="1:19" hidden="1">
      <c r="A4489" s="12">
        <v>42013</v>
      </c>
      <c r="B4489" t="s">
        <v>2504</v>
      </c>
      <c r="C4489" s="1">
        <v>23.05</v>
      </c>
      <c r="E4489" s="42">
        <f t="shared" si="64"/>
        <v>-23.05</v>
      </c>
      <c r="F4489" s="77" t="s">
        <v>1038</v>
      </c>
      <c r="G4489" s="77" t="s">
        <v>21</v>
      </c>
      <c r="H4489" s="77" t="s">
        <v>20</v>
      </c>
      <c r="I4489" s="13">
        <v>1</v>
      </c>
      <c r="J4489" s="14">
        <v>2015</v>
      </c>
      <c r="K4489" s="78" t="s">
        <v>146</v>
      </c>
      <c r="L4489" s="79" t="s">
        <v>2504</v>
      </c>
      <c r="M4489" s="79" t="s">
        <v>302</v>
      </c>
      <c r="N4489" s="15" t="s">
        <v>28</v>
      </c>
      <c r="O4489" s="15" t="s">
        <v>29</v>
      </c>
      <c r="P4489" s="80" t="s">
        <v>3096</v>
      </c>
      <c r="Q4489" s="80" t="s">
        <v>21</v>
      </c>
      <c r="S4489" t="str">
        <f t="shared" si="65"/>
        <v>42013grace lincoln</v>
      </c>
    </row>
    <row r="4490" spans="1:19" hidden="1">
      <c r="A4490" s="12">
        <v>42013</v>
      </c>
      <c r="B4490" t="s">
        <v>2505</v>
      </c>
      <c r="C4490" s="1">
        <v>101.67</v>
      </c>
      <c r="E4490" s="42">
        <f t="shared" si="64"/>
        <v>-101.67</v>
      </c>
      <c r="F4490" s="77" t="s">
        <v>1038</v>
      </c>
      <c r="G4490" s="77" t="s">
        <v>21</v>
      </c>
      <c r="H4490" s="77" t="s">
        <v>20</v>
      </c>
      <c r="I4490" s="13">
        <v>1</v>
      </c>
      <c r="J4490" s="14">
        <v>2015</v>
      </c>
      <c r="K4490" s="78" t="s">
        <v>146</v>
      </c>
      <c r="L4490" s="79" t="s">
        <v>2505</v>
      </c>
      <c r="M4490" s="79" t="s">
        <v>302</v>
      </c>
      <c r="N4490" s="15" t="s">
        <v>28</v>
      </c>
      <c r="O4490" s="15" t="s">
        <v>29</v>
      </c>
      <c r="P4490" s="80" t="s">
        <v>3096</v>
      </c>
      <c r="Q4490" s="80" t="s">
        <v>21</v>
      </c>
      <c r="S4490" t="str">
        <f t="shared" si="65"/>
        <v>42013Anthony Perez</v>
      </c>
    </row>
    <row r="4491" spans="1:19" hidden="1">
      <c r="A4491" s="12">
        <v>42013</v>
      </c>
      <c r="B4491" t="s">
        <v>2506</v>
      </c>
      <c r="C4491" s="1">
        <v>123.92</v>
      </c>
      <c r="E4491" s="42">
        <f t="shared" si="64"/>
        <v>-123.92</v>
      </c>
      <c r="F4491" s="77" t="s">
        <v>1038</v>
      </c>
      <c r="G4491" s="77" t="s">
        <v>21</v>
      </c>
      <c r="H4491" s="77" t="s">
        <v>20</v>
      </c>
      <c r="I4491" s="13">
        <v>1</v>
      </c>
      <c r="J4491" s="14">
        <v>2015</v>
      </c>
      <c r="K4491" s="78" t="s">
        <v>146</v>
      </c>
      <c r="L4491" s="79" t="s">
        <v>2506</v>
      </c>
      <c r="M4491" s="79" t="s">
        <v>80</v>
      </c>
      <c r="N4491" s="15" t="s">
        <v>28</v>
      </c>
      <c r="O4491" s="15" t="s">
        <v>29</v>
      </c>
      <c r="P4491" s="80" t="s">
        <v>3096</v>
      </c>
      <c r="Q4491" s="80" t="s">
        <v>21</v>
      </c>
      <c r="S4491" t="str">
        <f t="shared" si="65"/>
        <v>42013PETMOODS</v>
      </c>
    </row>
    <row r="4492" spans="1:19" hidden="1">
      <c r="A4492" s="12">
        <v>42013</v>
      </c>
      <c r="B4492" t="s">
        <v>2507</v>
      </c>
      <c r="C4492" s="1">
        <v>14.9</v>
      </c>
      <c r="E4492" s="42">
        <f t="shared" ref="E4492:E4555" si="66">-C4492</f>
        <v>-14.9</v>
      </c>
      <c r="F4492" s="77" t="s">
        <v>1038</v>
      </c>
      <c r="G4492" s="77" t="s">
        <v>21</v>
      </c>
      <c r="H4492" s="77" t="s">
        <v>20</v>
      </c>
      <c r="I4492" s="13">
        <v>1</v>
      </c>
      <c r="J4492" s="14">
        <v>2015</v>
      </c>
      <c r="K4492" s="78" t="s">
        <v>146</v>
      </c>
      <c r="L4492" s="79" t="s">
        <v>2507</v>
      </c>
      <c r="M4492" s="79" t="s">
        <v>302</v>
      </c>
      <c r="N4492" s="15" t="s">
        <v>28</v>
      </c>
      <c r="O4492" s="15" t="s">
        <v>29</v>
      </c>
      <c r="P4492" s="80" t="s">
        <v>3096</v>
      </c>
      <c r="Q4492" s="80" t="s">
        <v>21</v>
      </c>
      <c r="S4492" t="str">
        <f t="shared" si="65"/>
        <v>42013Amanda Barrera</v>
      </c>
    </row>
    <row r="4493" spans="1:19" hidden="1">
      <c r="A4493" s="12">
        <v>42014</v>
      </c>
      <c r="B4493" t="s">
        <v>2508</v>
      </c>
      <c r="C4493" s="1">
        <v>105.81</v>
      </c>
      <c r="E4493" s="42">
        <f t="shared" si="66"/>
        <v>-105.81</v>
      </c>
      <c r="F4493" s="77" t="s">
        <v>1038</v>
      </c>
      <c r="G4493" s="77" t="s">
        <v>21</v>
      </c>
      <c r="H4493" s="77" t="s">
        <v>20</v>
      </c>
      <c r="I4493" s="13">
        <v>1</v>
      </c>
      <c r="J4493" s="14">
        <v>2015</v>
      </c>
      <c r="K4493" s="78" t="s">
        <v>146</v>
      </c>
      <c r="L4493" s="79" t="s">
        <v>2508</v>
      </c>
      <c r="M4493" s="79" t="s">
        <v>302</v>
      </c>
      <c r="N4493" s="15" t="s">
        <v>28</v>
      </c>
      <c r="O4493" s="15" t="s">
        <v>29</v>
      </c>
      <c r="P4493" s="80" t="s">
        <v>3096</v>
      </c>
      <c r="Q4493" s="80" t="s">
        <v>21</v>
      </c>
      <c r="S4493" t="str">
        <f t="shared" si="65"/>
        <v>42014chris østergren</v>
      </c>
    </row>
    <row r="4494" spans="1:19" hidden="1">
      <c r="A4494" s="12">
        <v>42014</v>
      </c>
      <c r="B4494" t="s">
        <v>2509</v>
      </c>
      <c r="C4494" s="1">
        <v>53.79</v>
      </c>
      <c r="E4494" s="42">
        <f t="shared" si="66"/>
        <v>-53.79</v>
      </c>
      <c r="F4494" s="77" t="s">
        <v>1038</v>
      </c>
      <c r="G4494" s="77" t="s">
        <v>21</v>
      </c>
      <c r="H4494" s="77" t="s">
        <v>20</v>
      </c>
      <c r="I4494" s="13">
        <v>1</v>
      </c>
      <c r="J4494" s="14">
        <v>2015</v>
      </c>
      <c r="K4494" s="78" t="s">
        <v>146</v>
      </c>
      <c r="L4494" s="79" t="s">
        <v>2509</v>
      </c>
      <c r="M4494" s="79" t="s">
        <v>302</v>
      </c>
      <c r="N4494" s="15" t="s">
        <v>28</v>
      </c>
      <c r="O4494" s="15" t="s">
        <v>29</v>
      </c>
      <c r="P4494" s="80" t="s">
        <v>3096</v>
      </c>
      <c r="Q4494" s="80" t="s">
        <v>21</v>
      </c>
      <c r="S4494" t="str">
        <f t="shared" si="65"/>
        <v>42014Natalie Gilbert</v>
      </c>
    </row>
    <row r="4495" spans="1:19" hidden="1">
      <c r="A4495" s="12">
        <v>42014</v>
      </c>
      <c r="B4495" t="s">
        <v>2510</v>
      </c>
      <c r="C4495" s="1">
        <v>112.04</v>
      </c>
      <c r="E4495" s="42">
        <f t="shared" si="66"/>
        <v>-112.04</v>
      </c>
      <c r="F4495" s="77" t="s">
        <v>1038</v>
      </c>
      <c r="G4495" s="77" t="s">
        <v>21</v>
      </c>
      <c r="H4495" s="77" t="s">
        <v>20</v>
      </c>
      <c r="I4495" s="13">
        <v>1</v>
      </c>
      <c r="J4495" s="14">
        <v>2015</v>
      </c>
      <c r="K4495" s="78" t="s">
        <v>146</v>
      </c>
      <c r="L4495" s="79" t="s">
        <v>2510</v>
      </c>
      <c r="M4495" s="79" t="s">
        <v>302</v>
      </c>
      <c r="N4495" s="15" t="s">
        <v>28</v>
      </c>
      <c r="O4495" s="15" t="s">
        <v>29</v>
      </c>
      <c r="P4495" s="80" t="s">
        <v>3096</v>
      </c>
      <c r="Q4495" s="80" t="s">
        <v>21</v>
      </c>
      <c r="S4495" t="str">
        <f t="shared" si="65"/>
        <v>42014EFG Funding</v>
      </c>
    </row>
    <row r="4496" spans="1:19" hidden="1">
      <c r="A4496" s="12">
        <v>42015</v>
      </c>
      <c r="B4496" t="s">
        <v>2511</v>
      </c>
      <c r="C4496" s="1">
        <v>13.96</v>
      </c>
      <c r="E4496" s="42">
        <f t="shared" si="66"/>
        <v>-13.96</v>
      </c>
      <c r="F4496" s="77" t="s">
        <v>1038</v>
      </c>
      <c r="G4496" s="77" t="s">
        <v>21</v>
      </c>
      <c r="H4496" s="77" t="s">
        <v>20</v>
      </c>
      <c r="I4496" s="13">
        <v>1</v>
      </c>
      <c r="J4496" s="14">
        <v>2015</v>
      </c>
      <c r="K4496" s="78" t="s">
        <v>146</v>
      </c>
      <c r="L4496" s="79" t="s">
        <v>2511</v>
      </c>
      <c r="M4496" s="79" t="s">
        <v>302</v>
      </c>
      <c r="N4496" s="15" t="s">
        <v>28</v>
      </c>
      <c r="O4496" s="15" t="s">
        <v>29</v>
      </c>
      <c r="P4496" s="80" t="s">
        <v>3096</v>
      </c>
      <c r="Q4496" s="80" t="s">
        <v>21</v>
      </c>
      <c r="S4496" t="str">
        <f t="shared" si="65"/>
        <v>42015Brandy Rasmussen</v>
      </c>
    </row>
    <row r="4497" spans="1:19" hidden="1">
      <c r="A4497" s="12">
        <v>42015</v>
      </c>
      <c r="B4497" t="s">
        <v>2512</v>
      </c>
      <c r="C4497" s="1">
        <v>51.9</v>
      </c>
      <c r="E4497" s="42">
        <f t="shared" si="66"/>
        <v>-51.9</v>
      </c>
      <c r="F4497" s="77" t="s">
        <v>1038</v>
      </c>
      <c r="G4497" s="77" t="s">
        <v>21</v>
      </c>
      <c r="H4497" s="77" t="s">
        <v>20</v>
      </c>
      <c r="I4497" s="13">
        <v>1</v>
      </c>
      <c r="J4497" s="14">
        <v>2015</v>
      </c>
      <c r="K4497" s="78" t="s">
        <v>146</v>
      </c>
      <c r="L4497" s="79" t="s">
        <v>2512</v>
      </c>
      <c r="M4497" s="79" t="s">
        <v>309</v>
      </c>
      <c r="N4497" s="15" t="s">
        <v>28</v>
      </c>
      <c r="O4497" s="15" t="s">
        <v>29</v>
      </c>
      <c r="P4497" s="80" t="s">
        <v>3096</v>
      </c>
      <c r="Q4497" s="80" t="s">
        <v>21</v>
      </c>
      <c r="S4497" t="str">
        <f t="shared" si="65"/>
        <v>42015Robert Baumiller</v>
      </c>
    </row>
    <row r="4498" spans="1:19" hidden="1">
      <c r="A4498" s="12">
        <v>42015</v>
      </c>
      <c r="B4498" t="s">
        <v>2513</v>
      </c>
      <c r="C4498" s="1">
        <v>243.46</v>
      </c>
      <c r="E4498" s="42">
        <f t="shared" si="66"/>
        <v>-243.46</v>
      </c>
      <c r="F4498" s="77" t="s">
        <v>1038</v>
      </c>
      <c r="G4498" s="77" t="s">
        <v>21</v>
      </c>
      <c r="H4498" s="77" t="s">
        <v>20</v>
      </c>
      <c r="I4498" s="13">
        <v>1</v>
      </c>
      <c r="J4498" s="14">
        <v>2015</v>
      </c>
      <c r="K4498" s="78" t="s">
        <v>146</v>
      </c>
      <c r="L4498" s="79" t="s">
        <v>2513</v>
      </c>
      <c r="M4498" s="79" t="s">
        <v>302</v>
      </c>
      <c r="N4498" s="15" t="s">
        <v>28</v>
      </c>
      <c r="O4498" s="15" t="s">
        <v>29</v>
      </c>
      <c r="P4498" s="80" t="s">
        <v>3096</v>
      </c>
      <c r="Q4498" s="80" t="s">
        <v>21</v>
      </c>
      <c r="S4498" t="str">
        <f t="shared" si="65"/>
        <v>42015William Gardner</v>
      </c>
    </row>
    <row r="4499" spans="1:19" hidden="1">
      <c r="A4499" s="12">
        <v>42015</v>
      </c>
      <c r="B4499" t="s">
        <v>2514</v>
      </c>
      <c r="C4499" s="1">
        <v>76.39</v>
      </c>
      <c r="E4499" s="42">
        <f t="shared" si="66"/>
        <v>-76.39</v>
      </c>
      <c r="F4499" s="77" t="s">
        <v>1038</v>
      </c>
      <c r="G4499" s="77" t="s">
        <v>21</v>
      </c>
      <c r="H4499" s="77" t="s">
        <v>20</v>
      </c>
      <c r="I4499" s="13">
        <v>1</v>
      </c>
      <c r="J4499" s="14">
        <v>2015</v>
      </c>
      <c r="K4499" s="78" t="s">
        <v>146</v>
      </c>
      <c r="L4499" s="79" t="s">
        <v>2514</v>
      </c>
      <c r="M4499" s="79" t="s">
        <v>302</v>
      </c>
      <c r="N4499" s="15" t="s">
        <v>28</v>
      </c>
      <c r="O4499" s="15" t="s">
        <v>29</v>
      </c>
      <c r="P4499" s="80" t="s">
        <v>3096</v>
      </c>
      <c r="Q4499" s="80" t="s">
        <v>21</v>
      </c>
      <c r="S4499" t="str">
        <f t="shared" si="65"/>
        <v>42015james wright</v>
      </c>
    </row>
    <row r="4500" spans="1:19" hidden="1">
      <c r="A4500" s="12">
        <v>42015</v>
      </c>
      <c r="B4500" t="s">
        <v>2515</v>
      </c>
      <c r="C4500" s="1">
        <v>58.52</v>
      </c>
      <c r="E4500" s="42">
        <f t="shared" si="66"/>
        <v>-58.52</v>
      </c>
      <c r="F4500" s="77" t="s">
        <v>1038</v>
      </c>
      <c r="G4500" s="77" t="s">
        <v>21</v>
      </c>
      <c r="H4500" s="77" t="s">
        <v>20</v>
      </c>
      <c r="I4500" s="13">
        <v>1</v>
      </c>
      <c r="J4500" s="14">
        <v>2015</v>
      </c>
      <c r="K4500" s="78" t="s">
        <v>146</v>
      </c>
      <c r="L4500" s="79" t="s">
        <v>2515</v>
      </c>
      <c r="M4500" s="79" t="s">
        <v>302</v>
      </c>
      <c r="N4500" s="15" t="s">
        <v>28</v>
      </c>
      <c r="O4500" s="15" t="s">
        <v>29</v>
      </c>
      <c r="P4500" s="80" t="s">
        <v>3096</v>
      </c>
      <c r="Q4500" s="80" t="s">
        <v>21</v>
      </c>
      <c r="S4500" t="str">
        <f t="shared" si="65"/>
        <v>42015Loriann Rivas</v>
      </c>
    </row>
    <row r="4501" spans="1:19" hidden="1">
      <c r="A4501" s="12">
        <v>42016</v>
      </c>
      <c r="B4501" t="s">
        <v>2481</v>
      </c>
      <c r="C4501" s="1">
        <v>-1.93</v>
      </c>
      <c r="E4501" s="42">
        <f t="shared" si="66"/>
        <v>1.93</v>
      </c>
      <c r="F4501" s="77" t="s">
        <v>225</v>
      </c>
      <c r="G4501" s="77" t="s">
        <v>21</v>
      </c>
      <c r="H4501" s="77" t="s">
        <v>20</v>
      </c>
      <c r="I4501" s="13">
        <v>1</v>
      </c>
      <c r="J4501" s="14">
        <v>2015</v>
      </c>
      <c r="K4501" s="78" t="s">
        <v>231</v>
      </c>
      <c r="L4501" s="79" t="s">
        <v>57</v>
      </c>
      <c r="M4501" s="79" t="s">
        <v>302</v>
      </c>
      <c r="N4501" s="15" t="s">
        <v>28</v>
      </c>
      <c r="O4501" s="15" t="s">
        <v>29</v>
      </c>
      <c r="P4501" s="80" t="s">
        <v>3097</v>
      </c>
      <c r="Q4501" s="80" t="s">
        <v>21</v>
      </c>
      <c r="S4501" t="str">
        <f t="shared" si="65"/>
        <v>42016eBay Inc Shipping</v>
      </c>
    </row>
    <row r="4502" spans="1:19" hidden="1">
      <c r="A4502" s="12">
        <v>42016</v>
      </c>
      <c r="B4502" t="s">
        <v>2481</v>
      </c>
      <c r="C4502" s="1">
        <v>-13.52</v>
      </c>
      <c r="E4502" s="42">
        <f t="shared" si="66"/>
        <v>13.52</v>
      </c>
      <c r="F4502" s="77" t="s">
        <v>225</v>
      </c>
      <c r="G4502" s="77" t="s">
        <v>21</v>
      </c>
      <c r="H4502" s="77" t="s">
        <v>20</v>
      </c>
      <c r="I4502" s="13">
        <v>1</v>
      </c>
      <c r="J4502" s="14">
        <v>2015</v>
      </c>
      <c r="K4502" s="78" t="s">
        <v>231</v>
      </c>
      <c r="L4502" s="79" t="s">
        <v>57</v>
      </c>
      <c r="M4502" s="79" t="s">
        <v>302</v>
      </c>
      <c r="N4502" s="15" t="s">
        <v>28</v>
      </c>
      <c r="O4502" s="15" t="s">
        <v>29</v>
      </c>
      <c r="P4502" s="80" t="s">
        <v>3097</v>
      </c>
      <c r="Q4502" s="80" t="s">
        <v>21</v>
      </c>
      <c r="S4502" t="str">
        <f t="shared" si="65"/>
        <v>42016eBay Inc Shipping</v>
      </c>
    </row>
    <row r="4503" spans="1:19" hidden="1">
      <c r="A4503" s="12">
        <v>42016</v>
      </c>
      <c r="B4503" t="s">
        <v>2496</v>
      </c>
      <c r="C4503" s="1">
        <v>-19.84</v>
      </c>
      <c r="E4503" s="42">
        <f t="shared" si="66"/>
        <v>19.84</v>
      </c>
      <c r="F4503" s="77" t="s">
        <v>225</v>
      </c>
      <c r="G4503" s="77" t="s">
        <v>21</v>
      </c>
      <c r="H4503" s="77" t="s">
        <v>20</v>
      </c>
      <c r="I4503" s="13">
        <v>1</v>
      </c>
      <c r="J4503" s="14">
        <v>2015</v>
      </c>
      <c r="K4503" s="78" t="s">
        <v>184</v>
      </c>
      <c r="L4503" s="79" t="s">
        <v>2496</v>
      </c>
      <c r="M4503" s="79" t="s">
        <v>302</v>
      </c>
      <c r="N4503" s="15" t="s">
        <v>28</v>
      </c>
      <c r="O4503" s="15" t="s">
        <v>29</v>
      </c>
      <c r="P4503" s="80" t="s">
        <v>3096</v>
      </c>
      <c r="Q4503" s="80" t="s">
        <v>21</v>
      </c>
      <c r="S4503" t="str">
        <f t="shared" si="65"/>
        <v>42016Brindley Lyon</v>
      </c>
    </row>
    <row r="4504" spans="1:19" hidden="1">
      <c r="A4504" s="12">
        <v>42016</v>
      </c>
      <c r="B4504" t="s">
        <v>2516</v>
      </c>
      <c r="C4504" s="1">
        <v>106.79</v>
      </c>
      <c r="E4504" s="42">
        <f t="shared" si="66"/>
        <v>-106.79</v>
      </c>
      <c r="F4504" s="77" t="s">
        <v>1038</v>
      </c>
      <c r="G4504" s="77" t="s">
        <v>21</v>
      </c>
      <c r="H4504" s="77" t="s">
        <v>20</v>
      </c>
      <c r="I4504" s="13">
        <v>1</v>
      </c>
      <c r="J4504" s="14">
        <v>2015</v>
      </c>
      <c r="K4504" s="78" t="s">
        <v>146</v>
      </c>
      <c r="L4504" s="79" t="s">
        <v>2516</v>
      </c>
      <c r="M4504" s="79" t="s">
        <v>309</v>
      </c>
      <c r="N4504" s="15" t="s">
        <v>28</v>
      </c>
      <c r="O4504" s="15" t="s">
        <v>29</v>
      </c>
      <c r="P4504" s="80" t="s">
        <v>3096</v>
      </c>
      <c r="Q4504" s="80" t="s">
        <v>21</v>
      </c>
      <c r="S4504" t="str">
        <f t="shared" si="65"/>
        <v>42016Pierre Turgeon</v>
      </c>
    </row>
    <row r="4505" spans="1:19" hidden="1">
      <c r="A4505" s="12">
        <v>42017</v>
      </c>
      <c r="B4505" t="s">
        <v>2517</v>
      </c>
      <c r="C4505" s="1">
        <v>14.9</v>
      </c>
      <c r="E4505" s="42">
        <f t="shared" si="66"/>
        <v>-14.9</v>
      </c>
      <c r="F4505" s="77" t="s">
        <v>1038</v>
      </c>
      <c r="G4505" s="77" t="s">
        <v>21</v>
      </c>
      <c r="H4505" s="77" t="s">
        <v>20</v>
      </c>
      <c r="I4505" s="13">
        <v>1</v>
      </c>
      <c r="J4505" s="14">
        <v>2015</v>
      </c>
      <c r="K4505" s="78" t="s">
        <v>146</v>
      </c>
      <c r="L4505" s="79" t="s">
        <v>2517</v>
      </c>
      <c r="M4505" s="79" t="s">
        <v>302</v>
      </c>
      <c r="N4505" s="15" t="s">
        <v>28</v>
      </c>
      <c r="O4505" s="15" t="s">
        <v>29</v>
      </c>
      <c r="P4505" s="80" t="s">
        <v>3096</v>
      </c>
      <c r="Q4505" s="80" t="s">
        <v>21</v>
      </c>
      <c r="S4505" t="str">
        <f t="shared" si="65"/>
        <v>42017Nancy Flora Alves Pinto</v>
      </c>
    </row>
    <row r="4506" spans="1:19" hidden="1">
      <c r="A4506" s="12">
        <v>42017</v>
      </c>
      <c r="B4506" t="s">
        <v>2518</v>
      </c>
      <c r="C4506" s="1">
        <v>72.14</v>
      </c>
      <c r="E4506" s="42">
        <f t="shared" si="66"/>
        <v>-72.14</v>
      </c>
      <c r="F4506" s="77" t="s">
        <v>1038</v>
      </c>
      <c r="G4506" s="77" t="s">
        <v>21</v>
      </c>
      <c r="H4506" s="77" t="s">
        <v>20</v>
      </c>
      <c r="I4506" s="13">
        <v>1</v>
      </c>
      <c r="J4506" s="14">
        <v>2015</v>
      </c>
      <c r="K4506" s="78" t="s">
        <v>146</v>
      </c>
      <c r="L4506" s="79" t="s">
        <v>2518</v>
      </c>
      <c r="M4506" s="79" t="s">
        <v>302</v>
      </c>
      <c r="N4506" s="15" t="s">
        <v>28</v>
      </c>
      <c r="O4506" s="15" t="s">
        <v>29</v>
      </c>
      <c r="P4506" s="80" t="s">
        <v>3096</v>
      </c>
      <c r="Q4506" s="80" t="s">
        <v>21</v>
      </c>
      <c r="S4506" t="str">
        <f t="shared" si="65"/>
        <v>42017brooklyn pitcock</v>
      </c>
    </row>
    <row r="4507" spans="1:19" hidden="1">
      <c r="A4507" s="12">
        <v>42017</v>
      </c>
      <c r="B4507" t="s">
        <v>2519</v>
      </c>
      <c r="C4507" s="1">
        <v>12.9</v>
      </c>
      <c r="E4507" s="42">
        <f t="shared" si="66"/>
        <v>-12.9</v>
      </c>
      <c r="F4507" s="77" t="s">
        <v>1038</v>
      </c>
      <c r="G4507" s="77" t="s">
        <v>21</v>
      </c>
      <c r="H4507" s="77" t="s">
        <v>20</v>
      </c>
      <c r="I4507" s="13">
        <v>1</v>
      </c>
      <c r="J4507" s="14">
        <v>2015</v>
      </c>
      <c r="K4507" s="78" t="s">
        <v>146</v>
      </c>
      <c r="L4507" s="79" t="s">
        <v>2519</v>
      </c>
      <c r="M4507" s="79" t="s">
        <v>309</v>
      </c>
      <c r="N4507" s="15" t="s">
        <v>28</v>
      </c>
      <c r="O4507" s="15" t="s">
        <v>29</v>
      </c>
      <c r="P4507" s="80" t="s">
        <v>3096</v>
      </c>
      <c r="Q4507" s="80" t="s">
        <v>21</v>
      </c>
      <c r="S4507" t="str">
        <f t="shared" si="65"/>
        <v>42017Shannon Bowe</v>
      </c>
    </row>
    <row r="4508" spans="1:19" hidden="1">
      <c r="A4508" s="12">
        <v>42017</v>
      </c>
      <c r="B4508" t="s">
        <v>2520</v>
      </c>
      <c r="C4508" s="1">
        <v>64.06</v>
      </c>
      <c r="E4508" s="42">
        <f t="shared" si="66"/>
        <v>-64.06</v>
      </c>
      <c r="F4508" s="77" t="s">
        <v>1038</v>
      </c>
      <c r="G4508" s="77" t="s">
        <v>21</v>
      </c>
      <c r="H4508" s="77" t="s">
        <v>20</v>
      </c>
      <c r="I4508" s="13">
        <v>1</v>
      </c>
      <c r="J4508" s="14">
        <v>2015</v>
      </c>
      <c r="K4508" s="78" t="s">
        <v>146</v>
      </c>
      <c r="L4508" s="79" t="s">
        <v>2520</v>
      </c>
      <c r="M4508" s="79" t="s">
        <v>302</v>
      </c>
      <c r="N4508" s="15" t="s">
        <v>28</v>
      </c>
      <c r="O4508" s="15" t="s">
        <v>29</v>
      </c>
      <c r="P4508" s="80" t="s">
        <v>3096</v>
      </c>
      <c r="Q4508" s="80" t="s">
        <v>21</v>
      </c>
      <c r="S4508" t="str">
        <f t="shared" si="65"/>
        <v>42017Lynn Goodfellow</v>
      </c>
    </row>
    <row r="4509" spans="1:19" hidden="1">
      <c r="A4509" s="12">
        <v>42017</v>
      </c>
      <c r="B4509" t="s">
        <v>2481</v>
      </c>
      <c r="C4509" s="1">
        <v>8.2899999999999991</v>
      </c>
      <c r="E4509" s="42">
        <f t="shared" si="66"/>
        <v>-8.2899999999999991</v>
      </c>
      <c r="F4509" s="77" t="s">
        <v>1038</v>
      </c>
      <c r="G4509" s="77" t="s">
        <v>21</v>
      </c>
      <c r="H4509" s="77" t="s">
        <v>20</v>
      </c>
      <c r="I4509" s="13">
        <v>1</v>
      </c>
      <c r="J4509" s="14">
        <v>2015</v>
      </c>
      <c r="K4509" s="78" t="s">
        <v>231</v>
      </c>
      <c r="L4509" s="79" t="s">
        <v>57</v>
      </c>
      <c r="M4509" s="79" t="s">
        <v>302</v>
      </c>
      <c r="N4509" s="15" t="s">
        <v>28</v>
      </c>
      <c r="O4509" s="15" t="s">
        <v>29</v>
      </c>
      <c r="P4509" s="80" t="s">
        <v>3097</v>
      </c>
      <c r="Q4509" s="80" t="s">
        <v>21</v>
      </c>
      <c r="S4509" t="str">
        <f t="shared" ref="S4509:S4572" si="67">A4509&amp;B4509</f>
        <v>42017eBay Inc Shipping</v>
      </c>
    </row>
    <row r="4510" spans="1:19" hidden="1">
      <c r="A4510" s="12">
        <v>42017</v>
      </c>
      <c r="B4510" t="s">
        <v>2521</v>
      </c>
      <c r="C4510" s="1">
        <v>13.96</v>
      </c>
      <c r="E4510" s="42">
        <f t="shared" si="66"/>
        <v>-13.96</v>
      </c>
      <c r="F4510" s="77" t="s">
        <v>1038</v>
      </c>
      <c r="G4510" s="77" t="s">
        <v>21</v>
      </c>
      <c r="H4510" s="77" t="s">
        <v>20</v>
      </c>
      <c r="I4510" s="13">
        <v>1</v>
      </c>
      <c r="J4510" s="14">
        <v>2015</v>
      </c>
      <c r="K4510" s="78" t="s">
        <v>146</v>
      </c>
      <c r="L4510" s="79" t="s">
        <v>2521</v>
      </c>
      <c r="M4510" s="79" t="s">
        <v>302</v>
      </c>
      <c r="N4510" s="15" t="s">
        <v>28</v>
      </c>
      <c r="O4510" s="15" t="s">
        <v>29</v>
      </c>
      <c r="P4510" s="80" t="s">
        <v>3096</v>
      </c>
      <c r="Q4510" s="80" t="s">
        <v>21</v>
      </c>
      <c r="S4510" t="str">
        <f t="shared" si="67"/>
        <v>42017Jeff Nawrot</v>
      </c>
    </row>
    <row r="4511" spans="1:19" hidden="1">
      <c r="A4511" s="12">
        <v>42018</v>
      </c>
      <c r="B4511" t="s">
        <v>2522</v>
      </c>
      <c r="C4511" s="1">
        <v>15.9</v>
      </c>
      <c r="E4511" s="42">
        <f t="shared" si="66"/>
        <v>-15.9</v>
      </c>
      <c r="F4511" s="77" t="s">
        <v>1038</v>
      </c>
      <c r="G4511" s="77" t="s">
        <v>21</v>
      </c>
      <c r="H4511" s="77" t="s">
        <v>20</v>
      </c>
      <c r="I4511" s="13">
        <v>1</v>
      </c>
      <c r="J4511" s="14">
        <v>2015</v>
      </c>
      <c r="K4511" s="78" t="s">
        <v>146</v>
      </c>
      <c r="L4511" s="79" t="s">
        <v>2522</v>
      </c>
      <c r="M4511" s="79" t="s">
        <v>302</v>
      </c>
      <c r="N4511" s="15" t="s">
        <v>28</v>
      </c>
      <c r="O4511" s="15" t="s">
        <v>29</v>
      </c>
      <c r="P4511" s="80" t="s">
        <v>3096</v>
      </c>
      <c r="Q4511" s="80" t="s">
        <v>21</v>
      </c>
      <c r="S4511" t="str">
        <f t="shared" si="67"/>
        <v>42018jason hurley</v>
      </c>
    </row>
    <row r="4512" spans="1:19" hidden="1">
      <c r="A4512" s="12">
        <v>42018</v>
      </c>
      <c r="B4512" t="s">
        <v>2522</v>
      </c>
      <c r="C4512" s="1">
        <v>15.9</v>
      </c>
      <c r="E4512" s="42">
        <f t="shared" si="66"/>
        <v>-15.9</v>
      </c>
      <c r="F4512" s="77" t="s">
        <v>1038</v>
      </c>
      <c r="G4512" s="77" t="s">
        <v>21</v>
      </c>
      <c r="H4512" s="77" t="s">
        <v>20</v>
      </c>
      <c r="I4512" s="13">
        <v>1</v>
      </c>
      <c r="J4512" s="14">
        <v>2015</v>
      </c>
      <c r="K4512" s="78" t="s">
        <v>146</v>
      </c>
      <c r="L4512" s="79" t="s">
        <v>2522</v>
      </c>
      <c r="M4512" s="79" t="s">
        <v>302</v>
      </c>
      <c r="N4512" s="15" t="s">
        <v>28</v>
      </c>
      <c r="O4512" s="15" t="s">
        <v>29</v>
      </c>
      <c r="P4512" s="80" t="s">
        <v>3096</v>
      </c>
      <c r="Q4512" s="80" t="s">
        <v>21</v>
      </c>
      <c r="S4512" t="str">
        <f t="shared" si="67"/>
        <v>42018jason hurley</v>
      </c>
    </row>
    <row r="4513" spans="1:19" hidden="1">
      <c r="A4513" s="12">
        <v>42018</v>
      </c>
      <c r="B4513" t="s">
        <v>2481</v>
      </c>
      <c r="C4513" s="1">
        <v>-1.93</v>
      </c>
      <c r="E4513" s="42">
        <f t="shared" si="66"/>
        <v>1.93</v>
      </c>
      <c r="F4513" s="77" t="s">
        <v>225</v>
      </c>
      <c r="G4513" s="77" t="s">
        <v>21</v>
      </c>
      <c r="H4513" s="77" t="s">
        <v>20</v>
      </c>
      <c r="I4513" s="13">
        <v>1</v>
      </c>
      <c r="J4513" s="14">
        <v>2015</v>
      </c>
      <c r="K4513" s="78" t="s">
        <v>231</v>
      </c>
      <c r="L4513" s="79" t="s">
        <v>57</v>
      </c>
      <c r="M4513" s="79" t="s">
        <v>302</v>
      </c>
      <c r="N4513" s="15" t="s">
        <v>28</v>
      </c>
      <c r="O4513" s="15" t="s">
        <v>29</v>
      </c>
      <c r="P4513" s="80" t="s">
        <v>3097</v>
      </c>
      <c r="Q4513" s="80" t="s">
        <v>21</v>
      </c>
      <c r="S4513" t="str">
        <f t="shared" si="67"/>
        <v>42018eBay Inc Shipping</v>
      </c>
    </row>
    <row r="4514" spans="1:19" hidden="1">
      <c r="A4514" s="12">
        <v>42018</v>
      </c>
      <c r="B4514" t="s">
        <v>2481</v>
      </c>
      <c r="C4514" s="1">
        <v>-1.93</v>
      </c>
      <c r="E4514" s="42">
        <f t="shared" si="66"/>
        <v>1.93</v>
      </c>
      <c r="F4514" s="77" t="s">
        <v>225</v>
      </c>
      <c r="G4514" s="77" t="s">
        <v>21</v>
      </c>
      <c r="H4514" s="77" t="s">
        <v>20</v>
      </c>
      <c r="I4514" s="13">
        <v>1</v>
      </c>
      <c r="J4514" s="14">
        <v>2015</v>
      </c>
      <c r="K4514" s="78" t="s">
        <v>231</v>
      </c>
      <c r="L4514" s="79" t="s">
        <v>57</v>
      </c>
      <c r="M4514" s="79" t="s">
        <v>302</v>
      </c>
      <c r="N4514" s="15" t="s">
        <v>28</v>
      </c>
      <c r="O4514" s="15" t="s">
        <v>29</v>
      </c>
      <c r="P4514" s="80" t="s">
        <v>3097</v>
      </c>
      <c r="Q4514" s="80" t="s">
        <v>21</v>
      </c>
      <c r="S4514" t="str">
        <f t="shared" si="67"/>
        <v>42018eBay Inc Shipping</v>
      </c>
    </row>
    <row r="4515" spans="1:19" hidden="1">
      <c r="A4515" s="12">
        <v>42018</v>
      </c>
      <c r="B4515" t="s">
        <v>2481</v>
      </c>
      <c r="C4515" s="1">
        <v>-1.93</v>
      </c>
      <c r="E4515" s="42">
        <f t="shared" si="66"/>
        <v>1.93</v>
      </c>
      <c r="F4515" s="77" t="s">
        <v>225</v>
      </c>
      <c r="G4515" s="77" t="s">
        <v>21</v>
      </c>
      <c r="H4515" s="77" t="s">
        <v>20</v>
      </c>
      <c r="I4515" s="13">
        <v>1</v>
      </c>
      <c r="J4515" s="14">
        <v>2015</v>
      </c>
      <c r="K4515" s="78" t="s">
        <v>231</v>
      </c>
      <c r="L4515" s="79" t="s">
        <v>57</v>
      </c>
      <c r="M4515" s="79" t="s">
        <v>302</v>
      </c>
      <c r="N4515" s="15" t="s">
        <v>28</v>
      </c>
      <c r="O4515" s="15" t="s">
        <v>29</v>
      </c>
      <c r="P4515" s="80" t="s">
        <v>3097</v>
      </c>
      <c r="Q4515" s="80" t="s">
        <v>21</v>
      </c>
      <c r="S4515" t="str">
        <f t="shared" si="67"/>
        <v>42018eBay Inc Shipping</v>
      </c>
    </row>
    <row r="4516" spans="1:19" hidden="1">
      <c r="A4516" s="12">
        <v>42018</v>
      </c>
      <c r="B4516" t="s">
        <v>2481</v>
      </c>
      <c r="C4516" s="1">
        <v>-1.93</v>
      </c>
      <c r="E4516" s="42">
        <f t="shared" si="66"/>
        <v>1.93</v>
      </c>
      <c r="F4516" s="77" t="s">
        <v>225</v>
      </c>
      <c r="G4516" s="77" t="s">
        <v>21</v>
      </c>
      <c r="H4516" s="77" t="s">
        <v>20</v>
      </c>
      <c r="I4516" s="13">
        <v>1</v>
      </c>
      <c r="J4516" s="14">
        <v>2015</v>
      </c>
      <c r="K4516" s="78" t="s">
        <v>231</v>
      </c>
      <c r="L4516" s="79" t="s">
        <v>57</v>
      </c>
      <c r="M4516" s="79" t="s">
        <v>302</v>
      </c>
      <c r="N4516" s="15" t="s">
        <v>28</v>
      </c>
      <c r="O4516" s="15" t="s">
        <v>29</v>
      </c>
      <c r="P4516" s="80" t="s">
        <v>3097</v>
      </c>
      <c r="Q4516" s="80" t="s">
        <v>21</v>
      </c>
      <c r="S4516" t="str">
        <f t="shared" si="67"/>
        <v>42018eBay Inc Shipping</v>
      </c>
    </row>
    <row r="4517" spans="1:19" hidden="1">
      <c r="A4517" s="12">
        <v>42018</v>
      </c>
      <c r="B4517" t="s">
        <v>2481</v>
      </c>
      <c r="C4517" s="1">
        <v>-8.26</v>
      </c>
      <c r="E4517" s="42">
        <f t="shared" si="66"/>
        <v>8.26</v>
      </c>
      <c r="F4517" s="77" t="s">
        <v>225</v>
      </c>
      <c r="G4517" s="77" t="s">
        <v>21</v>
      </c>
      <c r="H4517" s="77" t="s">
        <v>20</v>
      </c>
      <c r="I4517" s="13">
        <v>1</v>
      </c>
      <c r="J4517" s="14">
        <v>2015</v>
      </c>
      <c r="K4517" s="78" t="s">
        <v>231</v>
      </c>
      <c r="L4517" s="79" t="s">
        <v>57</v>
      </c>
      <c r="M4517" s="79" t="s">
        <v>302</v>
      </c>
      <c r="N4517" s="15" t="s">
        <v>28</v>
      </c>
      <c r="O4517" s="15" t="s">
        <v>29</v>
      </c>
      <c r="P4517" s="80" t="s">
        <v>3097</v>
      </c>
      <c r="Q4517" s="80" t="s">
        <v>21</v>
      </c>
      <c r="S4517" t="str">
        <f t="shared" si="67"/>
        <v>42018eBay Inc Shipping</v>
      </c>
    </row>
    <row r="4518" spans="1:19" hidden="1">
      <c r="A4518" s="12">
        <v>42018</v>
      </c>
      <c r="B4518" t="s">
        <v>2481</v>
      </c>
      <c r="C4518" s="1">
        <v>-5.32</v>
      </c>
      <c r="E4518" s="42">
        <f t="shared" si="66"/>
        <v>5.32</v>
      </c>
      <c r="F4518" s="77" t="s">
        <v>225</v>
      </c>
      <c r="G4518" s="77" t="s">
        <v>21</v>
      </c>
      <c r="H4518" s="77" t="s">
        <v>20</v>
      </c>
      <c r="I4518" s="13">
        <v>1</v>
      </c>
      <c r="J4518" s="14">
        <v>2015</v>
      </c>
      <c r="K4518" s="78" t="s">
        <v>231</v>
      </c>
      <c r="L4518" s="79" t="s">
        <v>57</v>
      </c>
      <c r="M4518" s="79" t="s">
        <v>302</v>
      </c>
      <c r="N4518" s="15" t="s">
        <v>28</v>
      </c>
      <c r="O4518" s="15" t="s">
        <v>29</v>
      </c>
      <c r="P4518" s="80" t="s">
        <v>3097</v>
      </c>
      <c r="Q4518" s="80" t="s">
        <v>21</v>
      </c>
      <c r="S4518" t="str">
        <f t="shared" si="67"/>
        <v>42018eBay Inc Shipping</v>
      </c>
    </row>
    <row r="4519" spans="1:19" hidden="1">
      <c r="A4519" s="12">
        <v>42018</v>
      </c>
      <c r="B4519" t="s">
        <v>2481</v>
      </c>
      <c r="C4519" s="1">
        <v>-1.93</v>
      </c>
      <c r="E4519" s="42">
        <f t="shared" si="66"/>
        <v>1.93</v>
      </c>
      <c r="F4519" s="77" t="s">
        <v>225</v>
      </c>
      <c r="G4519" s="77" t="s">
        <v>21</v>
      </c>
      <c r="H4519" s="77" t="s">
        <v>20</v>
      </c>
      <c r="I4519" s="13">
        <v>1</v>
      </c>
      <c r="J4519" s="14">
        <v>2015</v>
      </c>
      <c r="K4519" s="78" t="s">
        <v>231</v>
      </c>
      <c r="L4519" s="79" t="s">
        <v>57</v>
      </c>
      <c r="M4519" s="79" t="s">
        <v>302</v>
      </c>
      <c r="N4519" s="15" t="s">
        <v>28</v>
      </c>
      <c r="O4519" s="15" t="s">
        <v>29</v>
      </c>
      <c r="P4519" s="80" t="s">
        <v>3097</v>
      </c>
      <c r="Q4519" s="80" t="s">
        <v>21</v>
      </c>
      <c r="S4519" t="str">
        <f t="shared" si="67"/>
        <v>42018eBay Inc Shipping</v>
      </c>
    </row>
    <row r="4520" spans="1:19" hidden="1">
      <c r="A4520" s="12">
        <v>42018</v>
      </c>
      <c r="B4520" t="s">
        <v>2481</v>
      </c>
      <c r="C4520" s="1">
        <v>-1.93</v>
      </c>
      <c r="E4520" s="42">
        <f t="shared" si="66"/>
        <v>1.93</v>
      </c>
      <c r="F4520" s="77" t="s">
        <v>225</v>
      </c>
      <c r="G4520" s="77" t="s">
        <v>21</v>
      </c>
      <c r="H4520" s="77" t="s">
        <v>20</v>
      </c>
      <c r="I4520" s="13">
        <v>1</v>
      </c>
      <c r="J4520" s="14">
        <v>2015</v>
      </c>
      <c r="K4520" s="78" t="s">
        <v>231</v>
      </c>
      <c r="L4520" s="79" t="s">
        <v>57</v>
      </c>
      <c r="M4520" s="79" t="s">
        <v>302</v>
      </c>
      <c r="N4520" s="15" t="s">
        <v>28</v>
      </c>
      <c r="O4520" s="15" t="s">
        <v>29</v>
      </c>
      <c r="P4520" s="80" t="s">
        <v>3097</v>
      </c>
      <c r="Q4520" s="80" t="s">
        <v>21</v>
      </c>
      <c r="S4520" t="str">
        <f t="shared" si="67"/>
        <v>42018eBay Inc Shipping</v>
      </c>
    </row>
    <row r="4521" spans="1:19" hidden="1">
      <c r="A4521" s="12">
        <v>42018</v>
      </c>
      <c r="B4521" t="s">
        <v>2523</v>
      </c>
      <c r="C4521" s="1">
        <v>-52</v>
      </c>
      <c r="E4521" s="42">
        <f t="shared" si="66"/>
        <v>52</v>
      </c>
      <c r="F4521" s="77" t="s">
        <v>225</v>
      </c>
      <c r="G4521" s="77" t="s">
        <v>21</v>
      </c>
      <c r="H4521" s="77" t="s">
        <v>20</v>
      </c>
      <c r="I4521" s="13">
        <v>1</v>
      </c>
      <c r="J4521" s="14">
        <v>2015</v>
      </c>
      <c r="K4521" s="78" t="s">
        <v>184</v>
      </c>
      <c r="L4521" s="79" t="s">
        <v>2523</v>
      </c>
      <c r="M4521" s="79" t="s">
        <v>309</v>
      </c>
      <c r="N4521" s="15" t="s">
        <v>28</v>
      </c>
      <c r="O4521" s="15" t="s">
        <v>29</v>
      </c>
      <c r="P4521" s="80" t="s">
        <v>3096</v>
      </c>
      <c r="Q4521" s="80" t="s">
        <v>21</v>
      </c>
      <c r="S4521" t="str">
        <f t="shared" si="67"/>
        <v>42018laura vig</v>
      </c>
    </row>
    <row r="4522" spans="1:19" hidden="1">
      <c r="A4522" s="12">
        <v>42018</v>
      </c>
      <c r="B4522" t="s">
        <v>2523</v>
      </c>
      <c r="C4522" s="1">
        <v>-59.95</v>
      </c>
      <c r="E4522" s="42">
        <f t="shared" si="66"/>
        <v>59.95</v>
      </c>
      <c r="F4522" s="77" t="s">
        <v>225</v>
      </c>
      <c r="G4522" s="77" t="s">
        <v>21</v>
      </c>
      <c r="H4522" s="77" t="s">
        <v>20</v>
      </c>
      <c r="I4522" s="13">
        <v>1</v>
      </c>
      <c r="J4522" s="14">
        <v>2015</v>
      </c>
      <c r="K4522" s="78" t="s">
        <v>184</v>
      </c>
      <c r="L4522" s="79" t="s">
        <v>2523</v>
      </c>
      <c r="M4522" s="79" t="s">
        <v>309</v>
      </c>
      <c r="N4522" s="15" t="s">
        <v>28</v>
      </c>
      <c r="O4522" s="15" t="s">
        <v>29</v>
      </c>
      <c r="P4522" s="80" t="s">
        <v>3096</v>
      </c>
      <c r="Q4522" s="80" t="s">
        <v>21</v>
      </c>
      <c r="S4522" t="str">
        <f t="shared" si="67"/>
        <v>42018laura vig</v>
      </c>
    </row>
    <row r="4523" spans="1:19" hidden="1">
      <c r="A4523" s="12">
        <v>42018</v>
      </c>
      <c r="B4523" t="s">
        <v>2524</v>
      </c>
      <c r="C4523" s="1">
        <v>-81</v>
      </c>
      <c r="E4523" s="42">
        <f t="shared" si="66"/>
        <v>81</v>
      </c>
      <c r="F4523" s="77" t="s">
        <v>225</v>
      </c>
      <c r="G4523" s="77" t="s">
        <v>21</v>
      </c>
      <c r="H4523" s="77" t="s">
        <v>20</v>
      </c>
      <c r="I4523" s="13">
        <v>1</v>
      </c>
      <c r="J4523" s="14">
        <v>2015</v>
      </c>
      <c r="K4523" s="78" t="s">
        <v>184</v>
      </c>
      <c r="L4523" s="79" t="s">
        <v>2524</v>
      </c>
      <c r="M4523" s="79" t="s">
        <v>309</v>
      </c>
      <c r="N4523" s="15" t="s">
        <v>28</v>
      </c>
      <c r="O4523" s="15" t="s">
        <v>29</v>
      </c>
      <c r="P4523" s="80" t="s">
        <v>3096</v>
      </c>
      <c r="Q4523" s="80" t="s">
        <v>21</v>
      </c>
      <c r="S4523" t="str">
        <f t="shared" si="67"/>
        <v>42018Sarah Kester</v>
      </c>
    </row>
    <row r="4524" spans="1:19" hidden="1">
      <c r="A4524" s="12">
        <v>42018</v>
      </c>
      <c r="B4524" t="s">
        <v>2489</v>
      </c>
      <c r="C4524" s="1">
        <v>11.74</v>
      </c>
      <c r="E4524" s="42">
        <f t="shared" si="66"/>
        <v>-11.74</v>
      </c>
      <c r="F4524" s="77" t="s">
        <v>1038</v>
      </c>
      <c r="G4524" s="77" t="s">
        <v>21</v>
      </c>
      <c r="H4524" s="77" t="s">
        <v>20</v>
      </c>
      <c r="I4524" s="13">
        <v>1</v>
      </c>
      <c r="J4524" s="14">
        <v>2015</v>
      </c>
      <c r="K4524" s="78" t="s">
        <v>146</v>
      </c>
      <c r="L4524" s="79" t="s">
        <v>2489</v>
      </c>
      <c r="M4524" s="79" t="s">
        <v>80</v>
      </c>
      <c r="N4524" s="15" t="s">
        <v>28</v>
      </c>
      <c r="O4524" s="15" t="s">
        <v>29</v>
      </c>
      <c r="P4524" s="80" t="s">
        <v>3096</v>
      </c>
      <c r="Q4524" s="80" t="s">
        <v>21</v>
      </c>
      <c r="S4524" t="str">
        <f t="shared" si="67"/>
        <v>42018JAS Enterprises</v>
      </c>
    </row>
    <row r="4525" spans="1:19" hidden="1">
      <c r="A4525" s="12">
        <v>42018</v>
      </c>
      <c r="B4525" t="s">
        <v>2525</v>
      </c>
      <c r="C4525" s="1">
        <v>29.3</v>
      </c>
      <c r="E4525" s="42">
        <f t="shared" si="66"/>
        <v>-29.3</v>
      </c>
      <c r="F4525" s="77" t="s">
        <v>1038</v>
      </c>
      <c r="G4525" s="77" t="s">
        <v>21</v>
      </c>
      <c r="H4525" s="77" t="s">
        <v>20</v>
      </c>
      <c r="I4525" s="13">
        <v>1</v>
      </c>
      <c r="J4525" s="14">
        <v>2015</v>
      </c>
      <c r="K4525" s="78" t="s">
        <v>146</v>
      </c>
      <c r="L4525" s="79" t="s">
        <v>2525</v>
      </c>
      <c r="M4525" s="79" t="s">
        <v>302</v>
      </c>
      <c r="N4525" s="15" t="s">
        <v>28</v>
      </c>
      <c r="O4525" s="15" t="s">
        <v>29</v>
      </c>
      <c r="P4525" s="80" t="s">
        <v>3096</v>
      </c>
      <c r="Q4525" s="80" t="s">
        <v>21</v>
      </c>
      <c r="S4525" t="str">
        <f t="shared" si="67"/>
        <v>42018Curtis smith</v>
      </c>
    </row>
    <row r="4526" spans="1:19" hidden="1">
      <c r="A4526" s="12">
        <v>42018</v>
      </c>
      <c r="B4526" t="s">
        <v>2526</v>
      </c>
      <c r="C4526" s="1">
        <v>86.55</v>
      </c>
      <c r="E4526" s="42">
        <f t="shared" si="66"/>
        <v>-86.55</v>
      </c>
      <c r="F4526" s="77" t="s">
        <v>1038</v>
      </c>
      <c r="G4526" s="77" t="s">
        <v>21</v>
      </c>
      <c r="H4526" s="77" t="s">
        <v>20</v>
      </c>
      <c r="I4526" s="13">
        <v>1</v>
      </c>
      <c r="J4526" s="14">
        <v>2015</v>
      </c>
      <c r="K4526" s="78" t="s">
        <v>146</v>
      </c>
      <c r="L4526" s="79" t="s">
        <v>2526</v>
      </c>
      <c r="M4526" s="79" t="s">
        <v>302</v>
      </c>
      <c r="N4526" s="15" t="s">
        <v>28</v>
      </c>
      <c r="O4526" s="15" t="s">
        <v>29</v>
      </c>
      <c r="P4526" s="80" t="s">
        <v>3096</v>
      </c>
      <c r="Q4526" s="80" t="s">
        <v>21</v>
      </c>
      <c r="S4526" t="str">
        <f t="shared" si="67"/>
        <v>42018cynthia boucher</v>
      </c>
    </row>
    <row r="4527" spans="1:19" hidden="1">
      <c r="A4527" s="12">
        <v>42019</v>
      </c>
      <c r="B4527" t="s">
        <v>2527</v>
      </c>
      <c r="C4527" s="1">
        <v>184.85</v>
      </c>
      <c r="E4527" s="42">
        <f t="shared" si="66"/>
        <v>-184.85</v>
      </c>
      <c r="F4527" s="77" t="s">
        <v>1038</v>
      </c>
      <c r="G4527" s="77" t="s">
        <v>21</v>
      </c>
      <c r="H4527" s="77" t="s">
        <v>20</v>
      </c>
      <c r="I4527" s="13">
        <v>1</v>
      </c>
      <c r="J4527" s="14">
        <v>2015</v>
      </c>
      <c r="K4527" s="78" t="s">
        <v>146</v>
      </c>
      <c r="L4527" s="79" t="s">
        <v>2527</v>
      </c>
      <c r="M4527" s="79" t="s">
        <v>302</v>
      </c>
      <c r="N4527" s="15" t="s">
        <v>28</v>
      </c>
      <c r="O4527" s="15" t="s">
        <v>29</v>
      </c>
      <c r="P4527" s="80" t="s">
        <v>3096</v>
      </c>
      <c r="Q4527" s="80" t="s">
        <v>21</v>
      </c>
      <c r="S4527" t="str">
        <f t="shared" si="67"/>
        <v>42019Jacinta Denton</v>
      </c>
    </row>
    <row r="4528" spans="1:19" hidden="1">
      <c r="A4528" s="12">
        <v>42019</v>
      </c>
      <c r="B4528" t="s">
        <v>2481</v>
      </c>
      <c r="C4528" s="1">
        <v>-1.93</v>
      </c>
      <c r="E4528" s="42">
        <f t="shared" si="66"/>
        <v>1.93</v>
      </c>
      <c r="F4528" s="77" t="s">
        <v>225</v>
      </c>
      <c r="G4528" s="77" t="s">
        <v>21</v>
      </c>
      <c r="H4528" s="77" t="s">
        <v>20</v>
      </c>
      <c r="I4528" s="13">
        <v>1</v>
      </c>
      <c r="J4528" s="14">
        <v>2015</v>
      </c>
      <c r="K4528" s="78" t="s">
        <v>231</v>
      </c>
      <c r="L4528" s="79" t="s">
        <v>57</v>
      </c>
      <c r="M4528" s="79" t="s">
        <v>302</v>
      </c>
      <c r="N4528" s="15" t="s">
        <v>28</v>
      </c>
      <c r="O4528" s="15" t="s">
        <v>29</v>
      </c>
      <c r="P4528" s="80" t="s">
        <v>3097</v>
      </c>
      <c r="Q4528" s="80" t="s">
        <v>21</v>
      </c>
      <c r="S4528" t="str">
        <f t="shared" si="67"/>
        <v>42019eBay Inc Shipping</v>
      </c>
    </row>
    <row r="4529" spans="1:19" hidden="1">
      <c r="A4529" s="12">
        <v>42019</v>
      </c>
      <c r="B4529" t="s">
        <v>2528</v>
      </c>
      <c r="C4529" s="1">
        <v>56.66</v>
      </c>
      <c r="E4529" s="42">
        <f t="shared" si="66"/>
        <v>-56.66</v>
      </c>
      <c r="F4529" s="77" t="s">
        <v>1038</v>
      </c>
      <c r="G4529" s="77" t="s">
        <v>21</v>
      </c>
      <c r="H4529" s="77" t="s">
        <v>20</v>
      </c>
      <c r="I4529" s="13">
        <v>1</v>
      </c>
      <c r="J4529" s="14">
        <v>2015</v>
      </c>
      <c r="K4529" s="78" t="s">
        <v>146</v>
      </c>
      <c r="L4529" s="79" t="s">
        <v>2528</v>
      </c>
      <c r="M4529" s="79" t="s">
        <v>302</v>
      </c>
      <c r="N4529" s="15" t="s">
        <v>28</v>
      </c>
      <c r="O4529" s="15" t="s">
        <v>29</v>
      </c>
      <c r="P4529" s="80" t="s">
        <v>3096</v>
      </c>
      <c r="Q4529" s="80" t="s">
        <v>21</v>
      </c>
      <c r="S4529" t="str">
        <f t="shared" si="67"/>
        <v>42019Kathy Yaskin</v>
      </c>
    </row>
    <row r="4530" spans="1:19" hidden="1">
      <c r="A4530" s="12">
        <v>42020</v>
      </c>
      <c r="B4530" t="s">
        <v>2529</v>
      </c>
      <c r="C4530" s="1">
        <v>72.14</v>
      </c>
      <c r="E4530" s="42">
        <f t="shared" si="66"/>
        <v>-72.14</v>
      </c>
      <c r="F4530" s="77" t="s">
        <v>1038</v>
      </c>
      <c r="G4530" s="77" t="s">
        <v>21</v>
      </c>
      <c r="H4530" s="77" t="s">
        <v>20</v>
      </c>
      <c r="I4530" s="13">
        <v>1</v>
      </c>
      <c r="J4530" s="14">
        <v>2015</v>
      </c>
      <c r="K4530" s="78" t="s">
        <v>146</v>
      </c>
      <c r="L4530" s="79" t="s">
        <v>2529</v>
      </c>
      <c r="M4530" s="79" t="s">
        <v>302</v>
      </c>
      <c r="N4530" s="15" t="s">
        <v>28</v>
      </c>
      <c r="O4530" s="15" t="s">
        <v>29</v>
      </c>
      <c r="P4530" s="80" t="s">
        <v>3096</v>
      </c>
      <c r="Q4530" s="80" t="s">
        <v>21</v>
      </c>
      <c r="S4530" t="str">
        <f t="shared" si="67"/>
        <v>42020Stefanie Young</v>
      </c>
    </row>
    <row r="4531" spans="1:19" hidden="1">
      <c r="A4531" s="12">
        <v>42020</v>
      </c>
      <c r="B4531" t="s">
        <v>2488</v>
      </c>
      <c r="C4531" s="1">
        <v>-1800</v>
      </c>
      <c r="E4531" s="42">
        <f t="shared" si="66"/>
        <v>1800</v>
      </c>
      <c r="F4531" s="77" t="s">
        <v>225</v>
      </c>
      <c r="G4531" s="77" t="s">
        <v>21</v>
      </c>
      <c r="H4531" s="77" t="s">
        <v>20</v>
      </c>
      <c r="I4531" s="13">
        <v>1</v>
      </c>
      <c r="J4531" s="14">
        <v>2015</v>
      </c>
      <c r="K4531" s="78" t="s">
        <v>58</v>
      </c>
      <c r="L4531" s="79" t="s">
        <v>59</v>
      </c>
      <c r="M4531" s="79" t="s">
        <v>23</v>
      </c>
      <c r="N4531" s="15" t="s">
        <v>20</v>
      </c>
      <c r="O4531" s="15" t="s">
        <v>24</v>
      </c>
      <c r="P4531" s="80" t="s">
        <v>171</v>
      </c>
      <c r="Q4531" s="80" t="s">
        <v>21</v>
      </c>
      <c r="S4531" t="str">
        <f t="shared" si="67"/>
        <v>42020Bank Account</v>
      </c>
    </row>
    <row r="4532" spans="1:19" hidden="1">
      <c r="A4532" s="12">
        <v>42020</v>
      </c>
      <c r="B4532" t="s">
        <v>2530</v>
      </c>
      <c r="C4532" s="1">
        <v>13.9</v>
      </c>
      <c r="E4532" s="42">
        <f t="shared" si="66"/>
        <v>-13.9</v>
      </c>
      <c r="F4532" s="77" t="s">
        <v>1038</v>
      </c>
      <c r="G4532" s="77" t="s">
        <v>21</v>
      </c>
      <c r="H4532" s="77" t="s">
        <v>20</v>
      </c>
      <c r="I4532" s="13">
        <v>1</v>
      </c>
      <c r="J4532" s="14">
        <v>2015</v>
      </c>
      <c r="K4532" s="78" t="s">
        <v>146</v>
      </c>
      <c r="L4532" s="79" t="s">
        <v>2530</v>
      </c>
      <c r="M4532" s="79" t="s">
        <v>309</v>
      </c>
      <c r="N4532" s="15" t="s">
        <v>28</v>
      </c>
      <c r="O4532" s="15" t="s">
        <v>29</v>
      </c>
      <c r="P4532" s="80" t="s">
        <v>3096</v>
      </c>
      <c r="Q4532" s="80" t="s">
        <v>21</v>
      </c>
      <c r="S4532" t="str">
        <f t="shared" si="67"/>
        <v>42020chree donaldson</v>
      </c>
    </row>
    <row r="4533" spans="1:19" hidden="1">
      <c r="A4533" s="12">
        <v>42020</v>
      </c>
      <c r="B4533" t="s">
        <v>2531</v>
      </c>
      <c r="C4533" s="1">
        <v>14.65</v>
      </c>
      <c r="E4533" s="42">
        <f t="shared" si="66"/>
        <v>-14.65</v>
      </c>
      <c r="F4533" s="77" t="s">
        <v>1038</v>
      </c>
      <c r="G4533" s="77" t="s">
        <v>21</v>
      </c>
      <c r="H4533" s="77" t="s">
        <v>20</v>
      </c>
      <c r="I4533" s="13">
        <v>1</v>
      </c>
      <c r="J4533" s="14">
        <v>2015</v>
      </c>
      <c r="K4533" s="78" t="s">
        <v>146</v>
      </c>
      <c r="L4533" s="79" t="s">
        <v>2531</v>
      </c>
      <c r="M4533" s="79" t="s">
        <v>302</v>
      </c>
      <c r="N4533" s="15" t="s">
        <v>28</v>
      </c>
      <c r="O4533" s="15" t="s">
        <v>29</v>
      </c>
      <c r="P4533" s="80" t="s">
        <v>3096</v>
      </c>
      <c r="Q4533" s="80" t="s">
        <v>21</v>
      </c>
      <c r="S4533" t="str">
        <f t="shared" si="67"/>
        <v>42020Heather Turner</v>
      </c>
    </row>
    <row r="4534" spans="1:19" hidden="1">
      <c r="A4534" s="12">
        <v>42020</v>
      </c>
      <c r="B4534" t="s">
        <v>2532</v>
      </c>
      <c r="C4534" s="1">
        <v>76.39</v>
      </c>
      <c r="E4534" s="42">
        <f t="shared" si="66"/>
        <v>-76.39</v>
      </c>
      <c r="F4534" s="77" t="s">
        <v>1038</v>
      </c>
      <c r="G4534" s="77" t="s">
        <v>21</v>
      </c>
      <c r="H4534" s="77" t="s">
        <v>20</v>
      </c>
      <c r="I4534" s="13">
        <v>1</v>
      </c>
      <c r="J4534" s="14">
        <v>2015</v>
      </c>
      <c r="K4534" s="78" t="s">
        <v>146</v>
      </c>
      <c r="L4534" s="79" t="s">
        <v>2532</v>
      </c>
      <c r="M4534" s="79" t="s">
        <v>302</v>
      </c>
      <c r="N4534" s="15" t="s">
        <v>28</v>
      </c>
      <c r="O4534" s="15" t="s">
        <v>29</v>
      </c>
      <c r="P4534" s="80" t="s">
        <v>3096</v>
      </c>
      <c r="Q4534" s="80" t="s">
        <v>21</v>
      </c>
      <c r="S4534" t="str">
        <f t="shared" si="67"/>
        <v>42020Jeffrey Dapper</v>
      </c>
    </row>
    <row r="4535" spans="1:19" hidden="1">
      <c r="A4535" s="12">
        <v>42020</v>
      </c>
      <c r="B4535" t="s">
        <v>2533</v>
      </c>
      <c r="C4535" s="1">
        <v>79.849999999999994</v>
      </c>
      <c r="E4535" s="42">
        <f t="shared" si="66"/>
        <v>-79.849999999999994</v>
      </c>
      <c r="F4535" s="77" t="s">
        <v>1038</v>
      </c>
      <c r="G4535" s="77" t="s">
        <v>21</v>
      </c>
      <c r="H4535" s="77" t="s">
        <v>20</v>
      </c>
      <c r="I4535" s="13">
        <v>1</v>
      </c>
      <c r="J4535" s="14">
        <v>2015</v>
      </c>
      <c r="K4535" s="78" t="s">
        <v>146</v>
      </c>
      <c r="L4535" s="79" t="s">
        <v>2533</v>
      </c>
      <c r="M4535" s="79" t="s">
        <v>309</v>
      </c>
      <c r="N4535" s="15" t="s">
        <v>28</v>
      </c>
      <c r="O4535" s="15" t="s">
        <v>29</v>
      </c>
      <c r="P4535" s="80" t="s">
        <v>3096</v>
      </c>
      <c r="Q4535" s="80" t="s">
        <v>21</v>
      </c>
      <c r="S4535" t="str">
        <f t="shared" si="67"/>
        <v>42020Tracy A Perrine</v>
      </c>
    </row>
    <row r="4536" spans="1:19" hidden="1">
      <c r="A4536" s="12">
        <v>42020</v>
      </c>
      <c r="B4536" t="s">
        <v>2534</v>
      </c>
      <c r="C4536" s="1">
        <v>84.94</v>
      </c>
      <c r="E4536" s="42">
        <f t="shared" si="66"/>
        <v>-84.94</v>
      </c>
      <c r="F4536" s="77" t="s">
        <v>1038</v>
      </c>
      <c r="G4536" s="77" t="s">
        <v>21</v>
      </c>
      <c r="H4536" s="77" t="s">
        <v>20</v>
      </c>
      <c r="I4536" s="13">
        <v>1</v>
      </c>
      <c r="J4536" s="14">
        <v>2015</v>
      </c>
      <c r="K4536" s="78" t="s">
        <v>146</v>
      </c>
      <c r="L4536" s="79" t="s">
        <v>2534</v>
      </c>
      <c r="M4536" s="79" t="s">
        <v>309</v>
      </c>
      <c r="N4536" s="15" t="s">
        <v>28</v>
      </c>
      <c r="O4536" s="15" t="s">
        <v>29</v>
      </c>
      <c r="P4536" s="80" t="s">
        <v>3096</v>
      </c>
      <c r="Q4536" s="80" t="s">
        <v>21</v>
      </c>
      <c r="S4536" t="str">
        <f t="shared" si="67"/>
        <v>42020Jaimie Whitney</v>
      </c>
    </row>
    <row r="4537" spans="1:19" hidden="1">
      <c r="A4537" s="12">
        <v>42021</v>
      </c>
      <c r="B4537" t="s">
        <v>2535</v>
      </c>
      <c r="C4537" s="1">
        <v>74.95</v>
      </c>
      <c r="E4537" s="42">
        <f t="shared" si="66"/>
        <v>-74.95</v>
      </c>
      <c r="F4537" s="77" t="s">
        <v>1038</v>
      </c>
      <c r="G4537" s="77" t="s">
        <v>21</v>
      </c>
      <c r="H4537" s="77" t="s">
        <v>20</v>
      </c>
      <c r="I4537" s="13">
        <v>1</v>
      </c>
      <c r="J4537" s="14">
        <v>2015</v>
      </c>
      <c r="K4537" s="78" t="s">
        <v>146</v>
      </c>
      <c r="L4537" s="79" t="s">
        <v>2535</v>
      </c>
      <c r="M4537" s="79" t="s">
        <v>309</v>
      </c>
      <c r="N4537" s="15" t="s">
        <v>28</v>
      </c>
      <c r="O4537" s="15" t="s">
        <v>29</v>
      </c>
      <c r="P4537" s="80" t="s">
        <v>3096</v>
      </c>
      <c r="Q4537" s="80" t="s">
        <v>21</v>
      </c>
      <c r="S4537" t="str">
        <f t="shared" si="67"/>
        <v>42021stanley young</v>
      </c>
    </row>
    <row r="4538" spans="1:19" hidden="1">
      <c r="A4538" s="12">
        <v>42021</v>
      </c>
      <c r="B4538" t="s">
        <v>2536</v>
      </c>
      <c r="C4538" s="1">
        <v>86.84</v>
      </c>
      <c r="E4538" s="42">
        <f t="shared" si="66"/>
        <v>-86.84</v>
      </c>
      <c r="F4538" s="77" t="s">
        <v>1038</v>
      </c>
      <c r="G4538" s="77" t="s">
        <v>21</v>
      </c>
      <c r="H4538" s="77" t="s">
        <v>20</v>
      </c>
      <c r="I4538" s="13">
        <v>1</v>
      </c>
      <c r="J4538" s="14">
        <v>2015</v>
      </c>
      <c r="K4538" s="78" t="s">
        <v>146</v>
      </c>
      <c r="L4538" s="79" t="s">
        <v>2536</v>
      </c>
      <c r="M4538" s="79" t="s">
        <v>302</v>
      </c>
      <c r="N4538" s="15" t="s">
        <v>28</v>
      </c>
      <c r="O4538" s="15" t="s">
        <v>29</v>
      </c>
      <c r="P4538" s="80" t="s">
        <v>3096</v>
      </c>
      <c r="Q4538" s="80" t="s">
        <v>21</v>
      </c>
      <c r="S4538" t="str">
        <f t="shared" si="67"/>
        <v>42021Anthony Needham</v>
      </c>
    </row>
    <row r="4539" spans="1:19" hidden="1">
      <c r="A4539" s="12">
        <v>42021</v>
      </c>
      <c r="B4539" t="s">
        <v>2537</v>
      </c>
      <c r="C4539" s="1">
        <v>16.71</v>
      </c>
      <c r="E4539" s="42">
        <f t="shared" si="66"/>
        <v>-16.71</v>
      </c>
      <c r="F4539" s="77" t="s">
        <v>1038</v>
      </c>
      <c r="G4539" s="77" t="s">
        <v>21</v>
      </c>
      <c r="H4539" s="77" t="s">
        <v>20</v>
      </c>
      <c r="I4539" s="13">
        <v>1</v>
      </c>
      <c r="J4539" s="14">
        <v>2015</v>
      </c>
      <c r="K4539" s="78" t="s">
        <v>146</v>
      </c>
      <c r="L4539" s="79" t="s">
        <v>2537</v>
      </c>
      <c r="M4539" s="79" t="s">
        <v>302</v>
      </c>
      <c r="N4539" s="15" t="s">
        <v>28</v>
      </c>
      <c r="O4539" s="15" t="s">
        <v>29</v>
      </c>
      <c r="P4539" s="80" t="s">
        <v>3096</v>
      </c>
      <c r="Q4539" s="80" t="s">
        <v>21</v>
      </c>
      <c r="S4539" t="str">
        <f t="shared" si="67"/>
        <v>42021Robert Cash</v>
      </c>
    </row>
    <row r="4540" spans="1:19" hidden="1">
      <c r="A4540" s="12">
        <v>42021</v>
      </c>
      <c r="B4540" t="s">
        <v>2538</v>
      </c>
      <c r="C4540" s="1">
        <v>29.8</v>
      </c>
      <c r="E4540" s="42">
        <f t="shared" si="66"/>
        <v>-29.8</v>
      </c>
      <c r="F4540" s="77" t="s">
        <v>1038</v>
      </c>
      <c r="G4540" s="77" t="s">
        <v>21</v>
      </c>
      <c r="H4540" s="77" t="s">
        <v>20</v>
      </c>
      <c r="I4540" s="13">
        <v>1</v>
      </c>
      <c r="J4540" s="14">
        <v>2015</v>
      </c>
      <c r="K4540" s="78" t="s">
        <v>146</v>
      </c>
      <c r="L4540" s="79" t="s">
        <v>2538</v>
      </c>
      <c r="M4540" s="79" t="s">
        <v>305</v>
      </c>
      <c r="N4540" s="15" t="s">
        <v>28</v>
      </c>
      <c r="O4540" s="15" t="s">
        <v>29</v>
      </c>
      <c r="P4540" s="80" t="s">
        <v>3096</v>
      </c>
      <c r="Q4540" s="80" t="s">
        <v>21</v>
      </c>
      <c r="S4540" t="str">
        <f t="shared" si="67"/>
        <v>42021Ralph Sculco Jr</v>
      </c>
    </row>
    <row r="4541" spans="1:19" hidden="1">
      <c r="A4541" s="12">
        <v>42022</v>
      </c>
      <c r="B4541" t="s">
        <v>2539</v>
      </c>
      <c r="C4541" s="1">
        <v>14.9</v>
      </c>
      <c r="E4541" s="42">
        <f t="shared" si="66"/>
        <v>-14.9</v>
      </c>
      <c r="F4541" s="77" t="s">
        <v>1038</v>
      </c>
      <c r="G4541" s="77" t="s">
        <v>21</v>
      </c>
      <c r="H4541" s="77" t="s">
        <v>20</v>
      </c>
      <c r="I4541" s="13">
        <v>1</v>
      </c>
      <c r="J4541" s="14">
        <v>2015</v>
      </c>
      <c r="K4541" s="78" t="s">
        <v>146</v>
      </c>
      <c r="L4541" s="79" t="s">
        <v>2539</v>
      </c>
      <c r="M4541" s="79" t="s">
        <v>309</v>
      </c>
      <c r="N4541" s="15" t="s">
        <v>28</v>
      </c>
      <c r="O4541" s="15" t="s">
        <v>29</v>
      </c>
      <c r="P4541" s="80" t="s">
        <v>3096</v>
      </c>
      <c r="Q4541" s="80" t="s">
        <v>21</v>
      </c>
      <c r="S4541" t="str">
        <f t="shared" si="67"/>
        <v>42022Angela Secrest</v>
      </c>
    </row>
    <row r="4542" spans="1:19" hidden="1">
      <c r="A4542" s="12">
        <v>42022</v>
      </c>
      <c r="B4542" t="s">
        <v>2540</v>
      </c>
      <c r="C4542" s="1">
        <v>17.32</v>
      </c>
      <c r="E4542" s="42">
        <f t="shared" si="66"/>
        <v>-17.32</v>
      </c>
      <c r="F4542" s="77" t="s">
        <v>1038</v>
      </c>
      <c r="G4542" s="77" t="s">
        <v>21</v>
      </c>
      <c r="H4542" s="77" t="s">
        <v>20</v>
      </c>
      <c r="I4542" s="13">
        <v>1</v>
      </c>
      <c r="J4542" s="14">
        <v>2015</v>
      </c>
      <c r="K4542" s="78" t="s">
        <v>146</v>
      </c>
      <c r="L4542" s="79" t="s">
        <v>2540</v>
      </c>
      <c r="M4542" s="79" t="s">
        <v>302</v>
      </c>
      <c r="N4542" s="15" t="s">
        <v>28</v>
      </c>
      <c r="O4542" s="15" t="s">
        <v>29</v>
      </c>
      <c r="P4542" s="80" t="s">
        <v>3096</v>
      </c>
      <c r="Q4542" s="80" t="s">
        <v>21</v>
      </c>
      <c r="S4542" t="str">
        <f t="shared" si="67"/>
        <v>42022tyler holladay</v>
      </c>
    </row>
    <row r="4543" spans="1:19" hidden="1">
      <c r="A4543" s="12">
        <v>42022</v>
      </c>
      <c r="B4543" t="s">
        <v>2488</v>
      </c>
      <c r="C4543" s="1">
        <v>-559.04999999999995</v>
      </c>
      <c r="E4543" s="42">
        <f t="shared" si="66"/>
        <v>559.04999999999995</v>
      </c>
      <c r="F4543" s="77" t="s">
        <v>225</v>
      </c>
      <c r="G4543" s="77" t="s">
        <v>21</v>
      </c>
      <c r="H4543" s="77" t="s">
        <v>20</v>
      </c>
      <c r="I4543" s="13">
        <v>1</v>
      </c>
      <c r="J4543" s="14">
        <v>2015</v>
      </c>
      <c r="K4543" s="78" t="s">
        <v>58</v>
      </c>
      <c r="L4543" s="79" t="s">
        <v>59</v>
      </c>
      <c r="M4543" s="79" t="s">
        <v>23</v>
      </c>
      <c r="N4543" s="15" t="s">
        <v>20</v>
      </c>
      <c r="O4543" s="15" t="s">
        <v>24</v>
      </c>
      <c r="P4543" s="80" t="s">
        <v>171</v>
      </c>
      <c r="Q4543" s="80" t="s">
        <v>21</v>
      </c>
      <c r="S4543" t="str">
        <f t="shared" si="67"/>
        <v>42022Bank Account</v>
      </c>
    </row>
    <row r="4544" spans="1:19" hidden="1">
      <c r="A4544" s="12">
        <v>42022</v>
      </c>
      <c r="B4544" t="s">
        <v>2541</v>
      </c>
      <c r="C4544" s="1">
        <v>161.37</v>
      </c>
      <c r="E4544" s="42">
        <f t="shared" si="66"/>
        <v>-161.37</v>
      </c>
      <c r="F4544" s="77" t="s">
        <v>1038</v>
      </c>
      <c r="G4544" s="77" t="s">
        <v>21</v>
      </c>
      <c r="H4544" s="77" t="s">
        <v>20</v>
      </c>
      <c r="I4544" s="13">
        <v>1</v>
      </c>
      <c r="J4544" s="14">
        <v>2015</v>
      </c>
      <c r="K4544" s="78" t="s">
        <v>146</v>
      </c>
      <c r="L4544" s="79" t="s">
        <v>2541</v>
      </c>
      <c r="M4544" s="79" t="s">
        <v>309</v>
      </c>
      <c r="N4544" s="15" t="s">
        <v>28</v>
      </c>
      <c r="O4544" s="15" t="s">
        <v>29</v>
      </c>
      <c r="P4544" s="80" t="s">
        <v>3096</v>
      </c>
      <c r="Q4544" s="80" t="s">
        <v>21</v>
      </c>
      <c r="S4544" t="str">
        <f t="shared" si="67"/>
        <v>42022Derek Havran</v>
      </c>
    </row>
    <row r="4545" spans="1:19" hidden="1">
      <c r="A4545" s="12">
        <v>42023</v>
      </c>
      <c r="B4545" t="s">
        <v>2542</v>
      </c>
      <c r="C4545" s="1">
        <v>13.96</v>
      </c>
      <c r="E4545" s="42">
        <f t="shared" si="66"/>
        <v>-13.96</v>
      </c>
      <c r="F4545" s="77" t="s">
        <v>1038</v>
      </c>
      <c r="G4545" s="77" t="s">
        <v>21</v>
      </c>
      <c r="H4545" s="77" t="s">
        <v>20</v>
      </c>
      <c r="I4545" s="13">
        <v>1</v>
      </c>
      <c r="J4545" s="14">
        <v>2015</v>
      </c>
      <c r="K4545" s="78" t="s">
        <v>146</v>
      </c>
      <c r="L4545" s="79" t="s">
        <v>2542</v>
      </c>
      <c r="M4545" s="79" t="s">
        <v>302</v>
      </c>
      <c r="N4545" s="15" t="s">
        <v>28</v>
      </c>
      <c r="O4545" s="15" t="s">
        <v>29</v>
      </c>
      <c r="P4545" s="80" t="s">
        <v>3096</v>
      </c>
      <c r="Q4545" s="80" t="s">
        <v>21</v>
      </c>
      <c r="S4545" t="str">
        <f t="shared" si="67"/>
        <v>42023Donna Crotty</v>
      </c>
    </row>
    <row r="4546" spans="1:19" hidden="1">
      <c r="A4546" s="12">
        <v>42023</v>
      </c>
      <c r="B4546" t="s">
        <v>2481</v>
      </c>
      <c r="C4546" s="1">
        <v>-1.93</v>
      </c>
      <c r="E4546" s="42">
        <f t="shared" si="66"/>
        <v>1.93</v>
      </c>
      <c r="F4546" s="77" t="s">
        <v>225</v>
      </c>
      <c r="G4546" s="77" t="s">
        <v>21</v>
      </c>
      <c r="H4546" s="77" t="s">
        <v>20</v>
      </c>
      <c r="I4546" s="13">
        <v>1</v>
      </c>
      <c r="J4546" s="14">
        <v>2015</v>
      </c>
      <c r="K4546" s="78" t="s">
        <v>231</v>
      </c>
      <c r="L4546" s="79" t="s">
        <v>57</v>
      </c>
      <c r="M4546" s="79" t="s">
        <v>302</v>
      </c>
      <c r="N4546" s="15" t="s">
        <v>28</v>
      </c>
      <c r="O4546" s="15" t="s">
        <v>29</v>
      </c>
      <c r="P4546" s="80" t="s">
        <v>3097</v>
      </c>
      <c r="Q4546" s="80" t="s">
        <v>21</v>
      </c>
      <c r="S4546" t="str">
        <f t="shared" si="67"/>
        <v>42023eBay Inc Shipping</v>
      </c>
    </row>
    <row r="4547" spans="1:19" hidden="1">
      <c r="A4547" s="12">
        <v>42023</v>
      </c>
      <c r="B4547" t="s">
        <v>2481</v>
      </c>
      <c r="C4547" s="1">
        <v>-9.9700000000000006</v>
      </c>
      <c r="E4547" s="42">
        <f t="shared" si="66"/>
        <v>9.9700000000000006</v>
      </c>
      <c r="F4547" s="77" t="s">
        <v>225</v>
      </c>
      <c r="G4547" s="77" t="s">
        <v>21</v>
      </c>
      <c r="H4547" s="77" t="s">
        <v>20</v>
      </c>
      <c r="I4547" s="13">
        <v>1</v>
      </c>
      <c r="J4547" s="14">
        <v>2015</v>
      </c>
      <c r="K4547" s="78" t="s">
        <v>231</v>
      </c>
      <c r="L4547" s="79" t="s">
        <v>57</v>
      </c>
      <c r="M4547" s="79" t="s">
        <v>302</v>
      </c>
      <c r="N4547" s="15" t="s">
        <v>28</v>
      </c>
      <c r="O4547" s="15" t="s">
        <v>29</v>
      </c>
      <c r="P4547" s="80" t="s">
        <v>3097</v>
      </c>
      <c r="Q4547" s="80" t="s">
        <v>21</v>
      </c>
      <c r="S4547" t="str">
        <f t="shared" si="67"/>
        <v>42023eBay Inc Shipping</v>
      </c>
    </row>
    <row r="4548" spans="1:19" hidden="1">
      <c r="A4548" s="12">
        <v>42023</v>
      </c>
      <c r="B4548" t="s">
        <v>2481</v>
      </c>
      <c r="C4548" s="1">
        <v>-1.93</v>
      </c>
      <c r="E4548" s="42">
        <f t="shared" si="66"/>
        <v>1.93</v>
      </c>
      <c r="F4548" s="77" t="s">
        <v>225</v>
      </c>
      <c r="G4548" s="77" t="s">
        <v>21</v>
      </c>
      <c r="H4548" s="77" t="s">
        <v>20</v>
      </c>
      <c r="I4548" s="13">
        <v>1</v>
      </c>
      <c r="J4548" s="14">
        <v>2015</v>
      </c>
      <c r="K4548" s="78" t="s">
        <v>231</v>
      </c>
      <c r="L4548" s="79" t="s">
        <v>57</v>
      </c>
      <c r="M4548" s="79" t="s">
        <v>302</v>
      </c>
      <c r="N4548" s="15" t="s">
        <v>28</v>
      </c>
      <c r="O4548" s="15" t="s">
        <v>29</v>
      </c>
      <c r="P4548" s="80" t="s">
        <v>3097</v>
      </c>
      <c r="Q4548" s="80" t="s">
        <v>21</v>
      </c>
      <c r="S4548" t="str">
        <f t="shared" si="67"/>
        <v>42023eBay Inc Shipping</v>
      </c>
    </row>
    <row r="4549" spans="1:19" hidden="1">
      <c r="A4549" s="12">
        <v>42023</v>
      </c>
      <c r="B4549" t="s">
        <v>2481</v>
      </c>
      <c r="C4549" s="1">
        <v>-1.93</v>
      </c>
      <c r="E4549" s="42">
        <f t="shared" si="66"/>
        <v>1.93</v>
      </c>
      <c r="F4549" s="77" t="s">
        <v>225</v>
      </c>
      <c r="G4549" s="77" t="s">
        <v>21</v>
      </c>
      <c r="H4549" s="77" t="s">
        <v>20</v>
      </c>
      <c r="I4549" s="13">
        <v>1</v>
      </c>
      <c r="J4549" s="14">
        <v>2015</v>
      </c>
      <c r="K4549" s="78" t="s">
        <v>231</v>
      </c>
      <c r="L4549" s="79" t="s">
        <v>57</v>
      </c>
      <c r="M4549" s="79" t="s">
        <v>302</v>
      </c>
      <c r="N4549" s="15" t="s">
        <v>28</v>
      </c>
      <c r="O4549" s="15" t="s">
        <v>29</v>
      </c>
      <c r="P4549" s="80" t="s">
        <v>3097</v>
      </c>
      <c r="Q4549" s="80" t="s">
        <v>21</v>
      </c>
      <c r="S4549" t="str">
        <f t="shared" si="67"/>
        <v>42023eBay Inc Shipping</v>
      </c>
    </row>
    <row r="4550" spans="1:19" hidden="1">
      <c r="A4550" s="12">
        <v>42023</v>
      </c>
      <c r="B4550" t="s">
        <v>2481</v>
      </c>
      <c r="C4550" s="1">
        <v>-1.93</v>
      </c>
      <c r="E4550" s="42">
        <f t="shared" si="66"/>
        <v>1.93</v>
      </c>
      <c r="F4550" s="77" t="s">
        <v>225</v>
      </c>
      <c r="G4550" s="77" t="s">
        <v>21</v>
      </c>
      <c r="H4550" s="77" t="s">
        <v>20</v>
      </c>
      <c r="I4550" s="13">
        <v>1</v>
      </c>
      <c r="J4550" s="14">
        <v>2015</v>
      </c>
      <c r="K4550" s="78" t="s">
        <v>231</v>
      </c>
      <c r="L4550" s="79" t="s">
        <v>57</v>
      </c>
      <c r="M4550" s="79" t="s">
        <v>302</v>
      </c>
      <c r="N4550" s="15" t="s">
        <v>28</v>
      </c>
      <c r="O4550" s="15" t="s">
        <v>29</v>
      </c>
      <c r="P4550" s="80" t="s">
        <v>3097</v>
      </c>
      <c r="Q4550" s="80" t="s">
        <v>21</v>
      </c>
      <c r="S4550" t="str">
        <f t="shared" si="67"/>
        <v>42023eBay Inc Shipping</v>
      </c>
    </row>
    <row r="4551" spans="1:19" hidden="1">
      <c r="A4551" s="12">
        <v>42023</v>
      </c>
      <c r="B4551" t="s">
        <v>2490</v>
      </c>
      <c r="C4551" s="1">
        <v>-72.900000000000006</v>
      </c>
      <c r="E4551" s="42">
        <f t="shared" si="66"/>
        <v>72.900000000000006</v>
      </c>
      <c r="F4551" s="77" t="s">
        <v>225</v>
      </c>
      <c r="G4551" s="77" t="s">
        <v>21</v>
      </c>
      <c r="H4551" s="77" t="s">
        <v>20</v>
      </c>
      <c r="I4551" s="13">
        <v>1</v>
      </c>
      <c r="J4551" s="14">
        <v>2015</v>
      </c>
      <c r="K4551" s="78" t="s">
        <v>184</v>
      </c>
      <c r="L4551" s="79" t="s">
        <v>2490</v>
      </c>
      <c r="M4551" s="79" t="s">
        <v>309</v>
      </c>
      <c r="N4551" s="15" t="s">
        <v>28</v>
      </c>
      <c r="O4551" s="15" t="s">
        <v>29</v>
      </c>
      <c r="P4551" s="80" t="s">
        <v>3096</v>
      </c>
      <c r="Q4551" s="80" t="s">
        <v>21</v>
      </c>
      <c r="S4551" t="str">
        <f t="shared" si="67"/>
        <v>42023Douglas Ramos</v>
      </c>
    </row>
    <row r="4552" spans="1:19" hidden="1">
      <c r="A4552" s="12">
        <v>42023</v>
      </c>
      <c r="B4552" t="s">
        <v>2543</v>
      </c>
      <c r="C4552" s="1">
        <v>-12.95</v>
      </c>
      <c r="E4552" s="42">
        <f t="shared" si="66"/>
        <v>12.95</v>
      </c>
      <c r="F4552" s="77" t="s">
        <v>225</v>
      </c>
      <c r="G4552" s="77" t="s">
        <v>21</v>
      </c>
      <c r="H4552" s="77" t="s">
        <v>20</v>
      </c>
      <c r="I4552" s="13">
        <v>1</v>
      </c>
      <c r="J4552" s="14">
        <v>2015</v>
      </c>
      <c r="K4552" s="78" t="s">
        <v>146</v>
      </c>
      <c r="L4552" s="79" t="s">
        <v>2543</v>
      </c>
      <c r="M4552" s="79" t="s">
        <v>302</v>
      </c>
      <c r="N4552" s="15" t="s">
        <v>28</v>
      </c>
      <c r="O4552" s="15" t="s">
        <v>29</v>
      </c>
      <c r="P4552" s="80" t="s">
        <v>3096</v>
      </c>
      <c r="Q4552" s="80" t="s">
        <v>21</v>
      </c>
      <c r="S4552" t="str">
        <f t="shared" si="67"/>
        <v>42023Alicia East</v>
      </c>
    </row>
    <row r="4553" spans="1:19" hidden="1">
      <c r="A4553" s="12">
        <v>42023</v>
      </c>
      <c r="B4553" t="s">
        <v>2544</v>
      </c>
      <c r="C4553" s="1">
        <v>119.9</v>
      </c>
      <c r="E4553" s="42">
        <f t="shared" si="66"/>
        <v>-119.9</v>
      </c>
      <c r="F4553" s="77" t="s">
        <v>1038</v>
      </c>
      <c r="G4553" s="77" t="s">
        <v>21</v>
      </c>
      <c r="H4553" s="77" t="s">
        <v>20</v>
      </c>
      <c r="I4553" s="13">
        <v>1</v>
      </c>
      <c r="J4553" s="14">
        <v>2015</v>
      </c>
      <c r="K4553" s="78" t="s">
        <v>146</v>
      </c>
      <c r="L4553" s="79" t="s">
        <v>2544</v>
      </c>
      <c r="M4553" s="79" t="s">
        <v>309</v>
      </c>
      <c r="N4553" s="15" t="s">
        <v>28</v>
      </c>
      <c r="O4553" s="15" t="s">
        <v>29</v>
      </c>
      <c r="P4553" s="80" t="s">
        <v>3096</v>
      </c>
      <c r="Q4553" s="80" t="s">
        <v>21</v>
      </c>
      <c r="S4553" t="str">
        <f t="shared" si="67"/>
        <v>42023brian unger</v>
      </c>
    </row>
    <row r="4554" spans="1:19" hidden="1">
      <c r="A4554" s="12">
        <v>42023</v>
      </c>
      <c r="B4554" t="s">
        <v>2545</v>
      </c>
      <c r="C4554" s="1">
        <v>59.9</v>
      </c>
      <c r="E4554" s="42">
        <f t="shared" si="66"/>
        <v>-59.9</v>
      </c>
      <c r="F4554" s="77" t="s">
        <v>1038</v>
      </c>
      <c r="G4554" s="77" t="s">
        <v>21</v>
      </c>
      <c r="H4554" s="77" t="s">
        <v>20</v>
      </c>
      <c r="I4554" s="13">
        <v>1</v>
      </c>
      <c r="J4554" s="14">
        <v>2015</v>
      </c>
      <c r="K4554" s="78" t="s">
        <v>146</v>
      </c>
      <c r="L4554" s="79" t="s">
        <v>2545</v>
      </c>
      <c r="M4554" s="79" t="s">
        <v>302</v>
      </c>
      <c r="N4554" s="15" t="s">
        <v>28</v>
      </c>
      <c r="O4554" s="15" t="s">
        <v>29</v>
      </c>
      <c r="P4554" s="80" t="s">
        <v>3096</v>
      </c>
      <c r="Q4554" s="80" t="s">
        <v>21</v>
      </c>
      <c r="S4554" t="str">
        <f t="shared" si="67"/>
        <v>42023Jeff Buckless</v>
      </c>
    </row>
    <row r="4555" spans="1:19" hidden="1">
      <c r="A4555" s="12">
        <v>42024</v>
      </c>
      <c r="B4555" t="s">
        <v>2546</v>
      </c>
      <c r="C4555" s="1">
        <v>58.61</v>
      </c>
      <c r="E4555" s="42">
        <f t="shared" si="66"/>
        <v>-58.61</v>
      </c>
      <c r="F4555" s="77" t="s">
        <v>1038</v>
      </c>
      <c r="G4555" s="77" t="s">
        <v>21</v>
      </c>
      <c r="H4555" s="77" t="s">
        <v>20</v>
      </c>
      <c r="I4555" s="13">
        <v>1</v>
      </c>
      <c r="J4555" s="14">
        <v>2015</v>
      </c>
      <c r="K4555" s="78" t="s">
        <v>146</v>
      </c>
      <c r="L4555" s="79" t="s">
        <v>2546</v>
      </c>
      <c r="M4555" s="79" t="s">
        <v>309</v>
      </c>
      <c r="N4555" s="15" t="s">
        <v>28</v>
      </c>
      <c r="O4555" s="15" t="s">
        <v>29</v>
      </c>
      <c r="P4555" s="80" t="s">
        <v>3096</v>
      </c>
      <c r="Q4555" s="80" t="s">
        <v>21</v>
      </c>
      <c r="S4555" t="str">
        <f t="shared" si="67"/>
        <v>42024Jack Vo</v>
      </c>
    </row>
    <row r="4556" spans="1:19" hidden="1">
      <c r="A4556" s="12">
        <v>42024</v>
      </c>
      <c r="B4556" t="s">
        <v>2547</v>
      </c>
      <c r="C4556" s="1">
        <v>77.87</v>
      </c>
      <c r="E4556" s="42">
        <f t="shared" ref="E4556:E4619" si="68">-C4556</f>
        <v>-77.87</v>
      </c>
      <c r="F4556" s="77" t="s">
        <v>1038</v>
      </c>
      <c r="G4556" s="77" t="s">
        <v>21</v>
      </c>
      <c r="H4556" s="77" t="s">
        <v>20</v>
      </c>
      <c r="I4556" s="13">
        <v>1</v>
      </c>
      <c r="J4556" s="14">
        <v>2015</v>
      </c>
      <c r="K4556" s="78" t="s">
        <v>146</v>
      </c>
      <c r="L4556" s="79" t="s">
        <v>2547</v>
      </c>
      <c r="M4556" s="79" t="s">
        <v>302</v>
      </c>
      <c r="N4556" s="15" t="s">
        <v>28</v>
      </c>
      <c r="O4556" s="15" t="s">
        <v>29</v>
      </c>
      <c r="P4556" s="80" t="s">
        <v>3096</v>
      </c>
      <c r="Q4556" s="80" t="s">
        <v>21</v>
      </c>
      <c r="S4556" t="str">
        <f t="shared" si="67"/>
        <v>42024Dee Lee</v>
      </c>
    </row>
    <row r="4557" spans="1:19" hidden="1">
      <c r="A4557" s="12">
        <v>42024</v>
      </c>
      <c r="B4557" t="s">
        <v>2548</v>
      </c>
      <c r="C4557" s="1">
        <v>18.850000000000001</v>
      </c>
      <c r="E4557" s="42">
        <f t="shared" si="68"/>
        <v>-18.850000000000001</v>
      </c>
      <c r="F4557" s="77" t="s">
        <v>1038</v>
      </c>
      <c r="G4557" s="77" t="s">
        <v>21</v>
      </c>
      <c r="H4557" s="77" t="s">
        <v>20</v>
      </c>
      <c r="I4557" s="13">
        <v>1</v>
      </c>
      <c r="J4557" s="14">
        <v>2015</v>
      </c>
      <c r="K4557" s="78" t="s">
        <v>146</v>
      </c>
      <c r="L4557" s="79" t="s">
        <v>2548</v>
      </c>
      <c r="M4557" s="79" t="s">
        <v>302</v>
      </c>
      <c r="N4557" s="15" t="s">
        <v>28</v>
      </c>
      <c r="O4557" s="15" t="s">
        <v>29</v>
      </c>
      <c r="P4557" s="80" t="s">
        <v>3096</v>
      </c>
      <c r="Q4557" s="80" t="s">
        <v>21</v>
      </c>
      <c r="S4557" t="str">
        <f t="shared" si="67"/>
        <v>42024Kathleen Von Bergen</v>
      </c>
    </row>
    <row r="4558" spans="1:19" hidden="1">
      <c r="A4558" s="12">
        <v>42024</v>
      </c>
      <c r="B4558" t="s">
        <v>2549</v>
      </c>
      <c r="C4558" s="1">
        <v>154.69999999999999</v>
      </c>
      <c r="E4558" s="42">
        <f t="shared" si="68"/>
        <v>-154.69999999999999</v>
      </c>
      <c r="F4558" s="77" t="s">
        <v>1038</v>
      </c>
      <c r="G4558" s="77" t="s">
        <v>21</v>
      </c>
      <c r="H4558" s="77" t="s">
        <v>20</v>
      </c>
      <c r="I4558" s="13">
        <v>1</v>
      </c>
      <c r="J4558" s="14">
        <v>2015</v>
      </c>
      <c r="K4558" s="78" t="s">
        <v>146</v>
      </c>
      <c r="L4558" s="79" t="s">
        <v>2549</v>
      </c>
      <c r="M4558" s="79" t="s">
        <v>309</v>
      </c>
      <c r="N4558" s="15" t="s">
        <v>28</v>
      </c>
      <c r="O4558" s="15" t="s">
        <v>29</v>
      </c>
      <c r="P4558" s="80" t="s">
        <v>3096</v>
      </c>
      <c r="Q4558" s="80" t="s">
        <v>21</v>
      </c>
      <c r="S4558" t="str">
        <f t="shared" si="67"/>
        <v>42024Diana Alexander</v>
      </c>
    </row>
    <row r="4559" spans="1:19" hidden="1">
      <c r="A4559" s="12">
        <v>42025</v>
      </c>
      <c r="B4559" t="s">
        <v>2481</v>
      </c>
      <c r="C4559" s="1">
        <v>-6.51</v>
      </c>
      <c r="E4559" s="42">
        <f t="shared" si="68"/>
        <v>6.51</v>
      </c>
      <c r="F4559" s="77" t="s">
        <v>225</v>
      </c>
      <c r="G4559" s="77" t="s">
        <v>21</v>
      </c>
      <c r="H4559" s="77" t="s">
        <v>20</v>
      </c>
      <c r="I4559" s="13">
        <v>1</v>
      </c>
      <c r="J4559" s="14">
        <v>2015</v>
      </c>
      <c r="K4559" s="78" t="s">
        <v>231</v>
      </c>
      <c r="L4559" s="79" t="s">
        <v>57</v>
      </c>
      <c r="M4559" s="79" t="s">
        <v>302</v>
      </c>
      <c r="N4559" s="15" t="s">
        <v>28</v>
      </c>
      <c r="O4559" s="15" t="s">
        <v>29</v>
      </c>
      <c r="P4559" s="80" t="s">
        <v>3097</v>
      </c>
      <c r="Q4559" s="80" t="s">
        <v>21</v>
      </c>
      <c r="S4559" t="str">
        <f t="shared" si="67"/>
        <v>42025eBay Inc Shipping</v>
      </c>
    </row>
    <row r="4560" spans="1:19" hidden="1">
      <c r="A4560" s="12">
        <v>42025</v>
      </c>
      <c r="B4560" t="s">
        <v>2481</v>
      </c>
      <c r="C4560" s="1">
        <v>-7.55</v>
      </c>
      <c r="E4560" s="42">
        <f t="shared" si="68"/>
        <v>7.55</v>
      </c>
      <c r="F4560" s="77" t="s">
        <v>225</v>
      </c>
      <c r="G4560" s="77" t="s">
        <v>21</v>
      </c>
      <c r="H4560" s="77" t="s">
        <v>20</v>
      </c>
      <c r="I4560" s="13">
        <v>1</v>
      </c>
      <c r="J4560" s="14">
        <v>2015</v>
      </c>
      <c r="K4560" s="78" t="s">
        <v>231</v>
      </c>
      <c r="L4560" s="79" t="s">
        <v>57</v>
      </c>
      <c r="M4560" s="79" t="s">
        <v>302</v>
      </c>
      <c r="N4560" s="15" t="s">
        <v>28</v>
      </c>
      <c r="O4560" s="15" t="s">
        <v>29</v>
      </c>
      <c r="P4560" s="80" t="s">
        <v>3097</v>
      </c>
      <c r="Q4560" s="80" t="s">
        <v>21</v>
      </c>
      <c r="S4560" t="str">
        <f t="shared" si="67"/>
        <v>42025eBay Inc Shipping</v>
      </c>
    </row>
    <row r="4561" spans="1:19" hidden="1">
      <c r="A4561" s="12">
        <v>42025</v>
      </c>
      <c r="B4561" t="s">
        <v>2481</v>
      </c>
      <c r="C4561" s="1">
        <v>-1.93</v>
      </c>
      <c r="E4561" s="42">
        <f t="shared" si="68"/>
        <v>1.93</v>
      </c>
      <c r="F4561" s="77" t="s">
        <v>225</v>
      </c>
      <c r="G4561" s="77" t="s">
        <v>21</v>
      </c>
      <c r="H4561" s="77" t="s">
        <v>20</v>
      </c>
      <c r="I4561" s="13">
        <v>1</v>
      </c>
      <c r="J4561" s="14">
        <v>2015</v>
      </c>
      <c r="K4561" s="78" t="s">
        <v>231</v>
      </c>
      <c r="L4561" s="79" t="s">
        <v>57</v>
      </c>
      <c r="M4561" s="79" t="s">
        <v>302</v>
      </c>
      <c r="N4561" s="15" t="s">
        <v>28</v>
      </c>
      <c r="O4561" s="15" t="s">
        <v>29</v>
      </c>
      <c r="P4561" s="80" t="s">
        <v>3097</v>
      </c>
      <c r="Q4561" s="80" t="s">
        <v>21</v>
      </c>
      <c r="S4561" t="str">
        <f t="shared" si="67"/>
        <v>42025eBay Inc Shipping</v>
      </c>
    </row>
    <row r="4562" spans="1:19" hidden="1">
      <c r="A4562" s="12">
        <v>42025</v>
      </c>
      <c r="B4562" t="s">
        <v>2550</v>
      </c>
      <c r="C4562" s="1">
        <v>100.03</v>
      </c>
      <c r="E4562" s="42">
        <f t="shared" si="68"/>
        <v>-100.03</v>
      </c>
      <c r="F4562" s="77" t="s">
        <v>1038</v>
      </c>
      <c r="G4562" s="77" t="s">
        <v>21</v>
      </c>
      <c r="H4562" s="77" t="s">
        <v>20</v>
      </c>
      <c r="I4562" s="13">
        <v>1</v>
      </c>
      <c r="J4562" s="14">
        <v>2015</v>
      </c>
      <c r="K4562" s="78" t="s">
        <v>146</v>
      </c>
      <c r="L4562" s="79" t="s">
        <v>2550</v>
      </c>
      <c r="M4562" s="79" t="s">
        <v>302</v>
      </c>
      <c r="N4562" s="15" t="s">
        <v>28</v>
      </c>
      <c r="O4562" s="15" t="s">
        <v>29</v>
      </c>
      <c r="P4562" s="80" t="s">
        <v>3096</v>
      </c>
      <c r="Q4562" s="80" t="s">
        <v>21</v>
      </c>
      <c r="S4562" t="str">
        <f t="shared" si="67"/>
        <v>42025Grassif Uwood</v>
      </c>
    </row>
    <row r="4563" spans="1:19" hidden="1">
      <c r="A4563" s="12">
        <v>42026</v>
      </c>
      <c r="B4563" t="s">
        <v>2551</v>
      </c>
      <c r="C4563" s="1">
        <v>61.6</v>
      </c>
      <c r="E4563" s="42">
        <f t="shared" si="68"/>
        <v>-61.6</v>
      </c>
      <c r="F4563" s="77" t="s">
        <v>1038</v>
      </c>
      <c r="G4563" s="77" t="s">
        <v>21</v>
      </c>
      <c r="H4563" s="77" t="s">
        <v>20</v>
      </c>
      <c r="I4563" s="13">
        <v>1</v>
      </c>
      <c r="J4563" s="14">
        <v>2015</v>
      </c>
      <c r="K4563" s="78" t="s">
        <v>146</v>
      </c>
      <c r="L4563" s="79" t="s">
        <v>2551</v>
      </c>
      <c r="M4563" s="79" t="s">
        <v>302</v>
      </c>
      <c r="N4563" s="15" t="s">
        <v>28</v>
      </c>
      <c r="O4563" s="15" t="s">
        <v>29</v>
      </c>
      <c r="P4563" s="80" t="s">
        <v>3096</v>
      </c>
      <c r="Q4563" s="80" t="s">
        <v>21</v>
      </c>
      <c r="S4563" t="str">
        <f t="shared" si="67"/>
        <v>42026Margaret Watson</v>
      </c>
    </row>
    <row r="4564" spans="1:19" hidden="1">
      <c r="A4564" s="12">
        <v>42026</v>
      </c>
      <c r="B4564" t="s">
        <v>2481</v>
      </c>
      <c r="C4564" s="1">
        <v>-8.26</v>
      </c>
      <c r="E4564" s="42">
        <f t="shared" si="68"/>
        <v>8.26</v>
      </c>
      <c r="F4564" s="77" t="s">
        <v>225</v>
      </c>
      <c r="G4564" s="77" t="s">
        <v>21</v>
      </c>
      <c r="H4564" s="77" t="s">
        <v>20</v>
      </c>
      <c r="I4564" s="13">
        <v>1</v>
      </c>
      <c r="J4564" s="14">
        <v>2015</v>
      </c>
      <c r="K4564" s="78" t="s">
        <v>231</v>
      </c>
      <c r="L4564" s="79" t="s">
        <v>57</v>
      </c>
      <c r="M4564" s="79" t="s">
        <v>302</v>
      </c>
      <c r="N4564" s="15" t="s">
        <v>28</v>
      </c>
      <c r="O4564" s="15" t="s">
        <v>29</v>
      </c>
      <c r="P4564" s="80" t="s">
        <v>3097</v>
      </c>
      <c r="Q4564" s="80" t="s">
        <v>21</v>
      </c>
      <c r="S4564" t="str">
        <f t="shared" si="67"/>
        <v>42026eBay Inc Shipping</v>
      </c>
    </row>
    <row r="4565" spans="1:19" hidden="1">
      <c r="A4565" s="12">
        <v>42026</v>
      </c>
      <c r="B4565" t="s">
        <v>2481</v>
      </c>
      <c r="C4565" s="1">
        <v>-1.93</v>
      </c>
      <c r="E4565" s="42">
        <f t="shared" si="68"/>
        <v>1.93</v>
      </c>
      <c r="F4565" s="77" t="s">
        <v>225</v>
      </c>
      <c r="G4565" s="77" t="s">
        <v>21</v>
      </c>
      <c r="H4565" s="77" t="s">
        <v>20</v>
      </c>
      <c r="I4565" s="13">
        <v>1</v>
      </c>
      <c r="J4565" s="14">
        <v>2015</v>
      </c>
      <c r="K4565" s="78" t="s">
        <v>231</v>
      </c>
      <c r="L4565" s="79" t="s">
        <v>57</v>
      </c>
      <c r="M4565" s="79" t="s">
        <v>302</v>
      </c>
      <c r="N4565" s="15" t="s">
        <v>28</v>
      </c>
      <c r="O4565" s="15" t="s">
        <v>29</v>
      </c>
      <c r="P4565" s="80" t="s">
        <v>3097</v>
      </c>
      <c r="Q4565" s="80" t="s">
        <v>21</v>
      </c>
      <c r="S4565" t="str">
        <f t="shared" si="67"/>
        <v>42026eBay Inc Shipping</v>
      </c>
    </row>
    <row r="4566" spans="1:19" hidden="1">
      <c r="A4566" s="12">
        <v>42026</v>
      </c>
      <c r="B4566" t="s">
        <v>2506</v>
      </c>
      <c r="C4566" s="1">
        <v>69.89</v>
      </c>
      <c r="E4566" s="42">
        <f t="shared" si="68"/>
        <v>-69.89</v>
      </c>
      <c r="F4566" s="77" t="s">
        <v>1038</v>
      </c>
      <c r="G4566" s="77" t="s">
        <v>21</v>
      </c>
      <c r="H4566" s="77" t="s">
        <v>20</v>
      </c>
      <c r="I4566" s="13">
        <v>1</v>
      </c>
      <c r="J4566" s="14">
        <v>2015</v>
      </c>
      <c r="K4566" s="78" t="s">
        <v>146</v>
      </c>
      <c r="L4566" s="79" t="s">
        <v>2506</v>
      </c>
      <c r="M4566" s="79" t="s">
        <v>80</v>
      </c>
      <c r="N4566" s="15" t="s">
        <v>28</v>
      </c>
      <c r="O4566" s="15" t="s">
        <v>29</v>
      </c>
      <c r="P4566" s="80" t="s">
        <v>3096</v>
      </c>
      <c r="Q4566" s="80" t="s">
        <v>21</v>
      </c>
      <c r="S4566" t="str">
        <f t="shared" si="67"/>
        <v>42026PETMOODS</v>
      </c>
    </row>
    <row r="4567" spans="1:19" hidden="1">
      <c r="A4567" s="12">
        <v>42026</v>
      </c>
      <c r="B4567" t="s">
        <v>2552</v>
      </c>
      <c r="C4567" s="1">
        <v>12.9</v>
      </c>
      <c r="E4567" s="42">
        <f t="shared" si="68"/>
        <v>-12.9</v>
      </c>
      <c r="F4567" s="77" t="s">
        <v>1038</v>
      </c>
      <c r="G4567" s="77" t="s">
        <v>21</v>
      </c>
      <c r="H4567" s="77" t="s">
        <v>20</v>
      </c>
      <c r="I4567" s="13">
        <v>1</v>
      </c>
      <c r="J4567" s="14">
        <v>2015</v>
      </c>
      <c r="K4567" s="78" t="s">
        <v>146</v>
      </c>
      <c r="L4567" s="79" t="s">
        <v>2552</v>
      </c>
      <c r="M4567" s="79" t="s">
        <v>309</v>
      </c>
      <c r="N4567" s="15" t="s">
        <v>28</v>
      </c>
      <c r="O4567" s="15" t="s">
        <v>29</v>
      </c>
      <c r="P4567" s="80" t="s">
        <v>3096</v>
      </c>
      <c r="Q4567" s="80" t="s">
        <v>21</v>
      </c>
      <c r="S4567" t="str">
        <f t="shared" si="67"/>
        <v>42026Tamara Arlin</v>
      </c>
    </row>
    <row r="4568" spans="1:19" hidden="1">
      <c r="A4568" s="12">
        <v>42026</v>
      </c>
      <c r="B4568" t="s">
        <v>2553</v>
      </c>
      <c r="C4568" s="1">
        <v>14.65</v>
      </c>
      <c r="E4568" s="42">
        <f t="shared" si="68"/>
        <v>-14.65</v>
      </c>
      <c r="F4568" s="77" t="s">
        <v>1038</v>
      </c>
      <c r="G4568" s="77" t="s">
        <v>21</v>
      </c>
      <c r="H4568" s="77" t="s">
        <v>20</v>
      </c>
      <c r="I4568" s="13">
        <v>1</v>
      </c>
      <c r="J4568" s="14">
        <v>2015</v>
      </c>
      <c r="K4568" s="78" t="s">
        <v>146</v>
      </c>
      <c r="L4568" s="79" t="s">
        <v>2553</v>
      </c>
      <c r="M4568" s="79" t="s">
        <v>302</v>
      </c>
      <c r="N4568" s="15" t="s">
        <v>28</v>
      </c>
      <c r="O4568" s="15" t="s">
        <v>29</v>
      </c>
      <c r="P4568" s="80" t="s">
        <v>3096</v>
      </c>
      <c r="Q4568" s="80" t="s">
        <v>21</v>
      </c>
      <c r="S4568" t="str">
        <f t="shared" si="67"/>
        <v>42026Matt Carlson</v>
      </c>
    </row>
    <row r="4569" spans="1:19" hidden="1">
      <c r="A4569" s="12">
        <v>42026</v>
      </c>
      <c r="B4569" t="s">
        <v>2503</v>
      </c>
      <c r="C4569" s="1">
        <v>103.85</v>
      </c>
      <c r="E4569" s="42">
        <f t="shared" si="68"/>
        <v>-103.85</v>
      </c>
      <c r="F4569" s="77" t="s">
        <v>1038</v>
      </c>
      <c r="G4569" s="77" t="s">
        <v>21</v>
      </c>
      <c r="H4569" s="77" t="s">
        <v>20</v>
      </c>
      <c r="I4569" s="13">
        <v>1</v>
      </c>
      <c r="J4569" s="14">
        <v>2015</v>
      </c>
      <c r="K4569" s="78" t="s">
        <v>146</v>
      </c>
      <c r="L4569" s="79" t="s">
        <v>2503</v>
      </c>
      <c r="M4569" s="79" t="s">
        <v>309</v>
      </c>
      <c r="N4569" s="15" t="s">
        <v>28</v>
      </c>
      <c r="O4569" s="15" t="s">
        <v>29</v>
      </c>
      <c r="P4569" s="80" t="s">
        <v>3096</v>
      </c>
      <c r="Q4569" s="80" t="s">
        <v>21</v>
      </c>
      <c r="S4569" t="str">
        <f t="shared" si="67"/>
        <v>42026WILLIAM TALBERT</v>
      </c>
    </row>
    <row r="4570" spans="1:19" hidden="1">
      <c r="A4570" s="12">
        <v>42027</v>
      </c>
      <c r="B4570" t="s">
        <v>2554</v>
      </c>
      <c r="C4570" s="1">
        <v>104.68</v>
      </c>
      <c r="E4570" s="42">
        <f t="shared" si="68"/>
        <v>-104.68</v>
      </c>
      <c r="F4570" s="77" t="s">
        <v>1038</v>
      </c>
      <c r="G4570" s="77" t="s">
        <v>21</v>
      </c>
      <c r="H4570" s="77" t="s">
        <v>20</v>
      </c>
      <c r="I4570" s="13">
        <v>1</v>
      </c>
      <c r="J4570" s="14">
        <v>2015</v>
      </c>
      <c r="K4570" s="78" t="s">
        <v>146</v>
      </c>
      <c r="L4570" s="79" t="s">
        <v>2554</v>
      </c>
      <c r="M4570" s="79" t="s">
        <v>302</v>
      </c>
      <c r="N4570" s="15" t="s">
        <v>28</v>
      </c>
      <c r="O4570" s="15" t="s">
        <v>29</v>
      </c>
      <c r="P4570" s="80" t="s">
        <v>3096</v>
      </c>
      <c r="Q4570" s="80" t="s">
        <v>21</v>
      </c>
      <c r="S4570" t="str">
        <f t="shared" si="67"/>
        <v>42027Tristan Kirby</v>
      </c>
    </row>
    <row r="4571" spans="1:19" hidden="1">
      <c r="A4571" s="12">
        <v>42027</v>
      </c>
      <c r="B4571" t="s">
        <v>2555</v>
      </c>
      <c r="C4571" s="1">
        <v>15.9</v>
      </c>
      <c r="E4571" s="42">
        <f t="shared" si="68"/>
        <v>-15.9</v>
      </c>
      <c r="F4571" s="77" t="s">
        <v>1038</v>
      </c>
      <c r="G4571" s="77" t="s">
        <v>21</v>
      </c>
      <c r="H4571" s="77" t="s">
        <v>20</v>
      </c>
      <c r="I4571" s="13">
        <v>1</v>
      </c>
      <c r="J4571" s="14">
        <v>2015</v>
      </c>
      <c r="K4571" s="78" t="s">
        <v>146</v>
      </c>
      <c r="L4571" s="79" t="s">
        <v>2555</v>
      </c>
      <c r="M4571" s="79" t="s">
        <v>302</v>
      </c>
      <c r="N4571" s="15" t="s">
        <v>28</v>
      </c>
      <c r="O4571" s="15" t="s">
        <v>29</v>
      </c>
      <c r="P4571" s="80" t="s">
        <v>3096</v>
      </c>
      <c r="Q4571" s="80" t="s">
        <v>21</v>
      </c>
      <c r="S4571" t="str">
        <f t="shared" si="67"/>
        <v>42027Edward Frias</v>
      </c>
    </row>
    <row r="4572" spans="1:19" hidden="1">
      <c r="A4572" s="12">
        <v>42027</v>
      </c>
      <c r="B4572" t="s">
        <v>2556</v>
      </c>
      <c r="C4572" s="1">
        <v>78.260000000000005</v>
      </c>
      <c r="E4572" s="42">
        <f t="shared" si="68"/>
        <v>-78.260000000000005</v>
      </c>
      <c r="F4572" s="77" t="s">
        <v>1038</v>
      </c>
      <c r="G4572" s="77" t="s">
        <v>21</v>
      </c>
      <c r="H4572" s="77" t="s">
        <v>20</v>
      </c>
      <c r="I4572" s="13">
        <v>1</v>
      </c>
      <c r="J4572" s="14">
        <v>2015</v>
      </c>
      <c r="K4572" s="78" t="s">
        <v>146</v>
      </c>
      <c r="L4572" s="79" t="s">
        <v>2556</v>
      </c>
      <c r="M4572" s="79" t="s">
        <v>302</v>
      </c>
      <c r="N4572" s="15" t="s">
        <v>28</v>
      </c>
      <c r="O4572" s="15" t="s">
        <v>29</v>
      </c>
      <c r="P4572" s="80" t="s">
        <v>3096</v>
      </c>
      <c r="Q4572" s="80" t="s">
        <v>21</v>
      </c>
      <c r="S4572" t="str">
        <f t="shared" si="67"/>
        <v>42027Noelle Kubinec</v>
      </c>
    </row>
    <row r="4573" spans="1:19" hidden="1">
      <c r="A4573" s="12">
        <v>42027</v>
      </c>
      <c r="B4573" t="s">
        <v>2557</v>
      </c>
      <c r="C4573" s="1">
        <v>14.9</v>
      </c>
      <c r="E4573" s="42">
        <f t="shared" si="68"/>
        <v>-14.9</v>
      </c>
      <c r="F4573" s="77" t="s">
        <v>1038</v>
      </c>
      <c r="G4573" s="77" t="s">
        <v>21</v>
      </c>
      <c r="H4573" s="77" t="s">
        <v>20</v>
      </c>
      <c r="I4573" s="13">
        <v>1</v>
      </c>
      <c r="J4573" s="14">
        <v>2015</v>
      </c>
      <c r="K4573" s="78" t="s">
        <v>146</v>
      </c>
      <c r="L4573" s="79" t="s">
        <v>2557</v>
      </c>
      <c r="M4573" s="79" t="s">
        <v>302</v>
      </c>
      <c r="N4573" s="15" t="s">
        <v>28</v>
      </c>
      <c r="O4573" s="15" t="s">
        <v>29</v>
      </c>
      <c r="P4573" s="80" t="s">
        <v>3096</v>
      </c>
      <c r="Q4573" s="80" t="s">
        <v>21</v>
      </c>
      <c r="S4573" t="str">
        <f t="shared" ref="S4573:S4636" si="69">A4573&amp;B4573</f>
        <v>42027edgar murguia</v>
      </c>
    </row>
    <row r="4574" spans="1:19" hidden="1">
      <c r="A4574" s="12">
        <v>42027</v>
      </c>
      <c r="B4574" t="s">
        <v>1121</v>
      </c>
      <c r="C4574" s="1">
        <v>-8.49</v>
      </c>
      <c r="E4574" s="42">
        <f t="shared" si="68"/>
        <v>8.49</v>
      </c>
      <c r="F4574" s="77" t="s">
        <v>225</v>
      </c>
      <c r="G4574" s="77" t="s">
        <v>21</v>
      </c>
      <c r="H4574" s="77" t="s">
        <v>20</v>
      </c>
      <c r="I4574" s="13">
        <v>1</v>
      </c>
      <c r="J4574" s="14">
        <v>2015</v>
      </c>
      <c r="K4574" s="78" t="s">
        <v>458</v>
      </c>
      <c r="L4574" s="79" t="s">
        <v>1121</v>
      </c>
      <c r="M4574" s="79" t="s">
        <v>23</v>
      </c>
      <c r="N4574" s="15" t="s">
        <v>28</v>
      </c>
      <c r="O4574" s="15" t="s">
        <v>29</v>
      </c>
      <c r="P4574" s="80" t="s">
        <v>3097</v>
      </c>
      <c r="Q4574" s="80" t="s">
        <v>21</v>
      </c>
      <c r="S4574" t="str">
        <f t="shared" si="69"/>
        <v>42027Hulu</v>
      </c>
    </row>
    <row r="4575" spans="1:19" hidden="1">
      <c r="A4575" s="12">
        <v>42028</v>
      </c>
      <c r="B4575" t="s">
        <v>2558</v>
      </c>
      <c r="C4575" s="1">
        <v>69.900000000000006</v>
      </c>
      <c r="E4575" s="42">
        <f t="shared" si="68"/>
        <v>-69.900000000000006</v>
      </c>
      <c r="F4575" s="77" t="s">
        <v>1038</v>
      </c>
      <c r="G4575" s="77" t="s">
        <v>21</v>
      </c>
      <c r="H4575" s="77" t="s">
        <v>20</v>
      </c>
      <c r="I4575" s="13">
        <v>1</v>
      </c>
      <c r="J4575" s="14">
        <v>2015</v>
      </c>
      <c r="K4575" s="78" t="s">
        <v>146</v>
      </c>
      <c r="L4575" s="79" t="s">
        <v>2558</v>
      </c>
      <c r="M4575" s="79" t="s">
        <v>309</v>
      </c>
      <c r="N4575" s="15" t="s">
        <v>28</v>
      </c>
      <c r="O4575" s="15" t="s">
        <v>29</v>
      </c>
      <c r="P4575" s="80" t="s">
        <v>3096</v>
      </c>
      <c r="Q4575" s="80" t="s">
        <v>21</v>
      </c>
      <c r="S4575" t="str">
        <f t="shared" si="69"/>
        <v>42028Kathy Murray</v>
      </c>
    </row>
    <row r="4576" spans="1:19" hidden="1">
      <c r="A4576" s="12">
        <v>42028</v>
      </c>
      <c r="B4576" t="s">
        <v>2559</v>
      </c>
      <c r="C4576" s="1">
        <v>99.8</v>
      </c>
      <c r="E4576" s="42">
        <f t="shared" si="68"/>
        <v>-99.8</v>
      </c>
      <c r="F4576" s="77" t="s">
        <v>1038</v>
      </c>
      <c r="G4576" s="77" t="s">
        <v>21</v>
      </c>
      <c r="H4576" s="77" t="s">
        <v>20</v>
      </c>
      <c r="I4576" s="13">
        <v>1</v>
      </c>
      <c r="J4576" s="14">
        <v>2015</v>
      </c>
      <c r="K4576" s="78" t="s">
        <v>146</v>
      </c>
      <c r="L4576" s="79" t="s">
        <v>2559</v>
      </c>
      <c r="M4576" s="79" t="s">
        <v>305</v>
      </c>
      <c r="N4576" s="15" t="s">
        <v>28</v>
      </c>
      <c r="O4576" s="15" t="s">
        <v>29</v>
      </c>
      <c r="P4576" s="80" t="s">
        <v>3096</v>
      </c>
      <c r="Q4576" s="80" t="s">
        <v>21</v>
      </c>
      <c r="S4576" t="str">
        <f t="shared" si="69"/>
        <v>42028Mary Ann Scaffidi</v>
      </c>
    </row>
    <row r="4577" spans="1:19" hidden="1">
      <c r="A4577" s="12">
        <v>42028</v>
      </c>
      <c r="B4577" t="s">
        <v>2560</v>
      </c>
      <c r="C4577" s="1">
        <v>117.85</v>
      </c>
      <c r="E4577" s="42">
        <f t="shared" si="68"/>
        <v>-117.85</v>
      </c>
      <c r="F4577" s="77" t="s">
        <v>1038</v>
      </c>
      <c r="G4577" s="77" t="s">
        <v>21</v>
      </c>
      <c r="H4577" s="77" t="s">
        <v>20</v>
      </c>
      <c r="I4577" s="13">
        <v>1</v>
      </c>
      <c r="J4577" s="14">
        <v>2015</v>
      </c>
      <c r="K4577" s="78" t="s">
        <v>146</v>
      </c>
      <c r="L4577" s="79" t="s">
        <v>2560</v>
      </c>
      <c r="M4577" s="79" t="s">
        <v>302</v>
      </c>
      <c r="N4577" s="15" t="s">
        <v>28</v>
      </c>
      <c r="O4577" s="15" t="s">
        <v>29</v>
      </c>
      <c r="P4577" s="80" t="s">
        <v>3096</v>
      </c>
      <c r="Q4577" s="80" t="s">
        <v>21</v>
      </c>
      <c r="S4577" t="str">
        <f t="shared" si="69"/>
        <v>42028AARON RILEY</v>
      </c>
    </row>
    <row r="4578" spans="1:19" hidden="1">
      <c r="A4578" s="12">
        <v>42029</v>
      </c>
      <c r="B4578" t="s">
        <v>2488</v>
      </c>
      <c r="C4578" s="1">
        <v>-1441.44</v>
      </c>
      <c r="E4578" s="42">
        <f t="shared" si="68"/>
        <v>1441.44</v>
      </c>
      <c r="F4578" s="77" t="s">
        <v>225</v>
      </c>
      <c r="G4578" s="77" t="s">
        <v>21</v>
      </c>
      <c r="H4578" s="77" t="s">
        <v>20</v>
      </c>
      <c r="I4578" s="13">
        <v>1</v>
      </c>
      <c r="J4578" s="14">
        <v>2015</v>
      </c>
      <c r="K4578" s="78" t="s">
        <v>58</v>
      </c>
      <c r="L4578" s="79" t="s">
        <v>59</v>
      </c>
      <c r="M4578" s="79" t="s">
        <v>23</v>
      </c>
      <c r="N4578" s="15" t="s">
        <v>20</v>
      </c>
      <c r="O4578" s="15" t="s">
        <v>24</v>
      </c>
      <c r="P4578" s="80" t="s">
        <v>171</v>
      </c>
      <c r="Q4578" s="80" t="s">
        <v>21</v>
      </c>
      <c r="S4578" t="str">
        <f t="shared" si="69"/>
        <v>42029Bank Account</v>
      </c>
    </row>
    <row r="4579" spans="1:19" hidden="1">
      <c r="A4579" s="12">
        <v>42029</v>
      </c>
      <c r="B4579" t="s">
        <v>2561</v>
      </c>
      <c r="C4579" s="1">
        <v>16.47</v>
      </c>
      <c r="E4579" s="42">
        <f t="shared" si="68"/>
        <v>-16.47</v>
      </c>
      <c r="F4579" s="77" t="s">
        <v>1038</v>
      </c>
      <c r="G4579" s="77" t="s">
        <v>21</v>
      </c>
      <c r="H4579" s="77" t="s">
        <v>20</v>
      </c>
      <c r="I4579" s="13">
        <v>1</v>
      </c>
      <c r="J4579" s="14">
        <v>2015</v>
      </c>
      <c r="K4579" s="78" t="s">
        <v>146</v>
      </c>
      <c r="L4579" s="79" t="s">
        <v>2561</v>
      </c>
      <c r="M4579" s="79" t="s">
        <v>302</v>
      </c>
      <c r="N4579" s="15" t="s">
        <v>28</v>
      </c>
      <c r="O4579" s="15" t="s">
        <v>29</v>
      </c>
      <c r="P4579" s="80" t="s">
        <v>3096</v>
      </c>
      <c r="Q4579" s="80" t="s">
        <v>21</v>
      </c>
      <c r="S4579" t="str">
        <f t="shared" si="69"/>
        <v>42029Mary B White</v>
      </c>
    </row>
    <row r="4580" spans="1:19" hidden="1">
      <c r="A4580" s="12">
        <v>42029</v>
      </c>
      <c r="B4580" t="s">
        <v>2561</v>
      </c>
      <c r="C4580" s="1">
        <v>16.47</v>
      </c>
      <c r="E4580" s="42">
        <f t="shared" si="68"/>
        <v>-16.47</v>
      </c>
      <c r="F4580" s="77" t="s">
        <v>1038</v>
      </c>
      <c r="G4580" s="77" t="s">
        <v>21</v>
      </c>
      <c r="H4580" s="77" t="s">
        <v>20</v>
      </c>
      <c r="I4580" s="13">
        <v>1</v>
      </c>
      <c r="J4580" s="14">
        <v>2015</v>
      </c>
      <c r="K4580" s="78" t="s">
        <v>146</v>
      </c>
      <c r="L4580" s="79" t="s">
        <v>2561</v>
      </c>
      <c r="M4580" s="79" t="s">
        <v>302</v>
      </c>
      <c r="N4580" s="15" t="s">
        <v>28</v>
      </c>
      <c r="O4580" s="15" t="s">
        <v>29</v>
      </c>
      <c r="P4580" s="80" t="s">
        <v>3096</v>
      </c>
      <c r="Q4580" s="80" t="s">
        <v>21</v>
      </c>
      <c r="S4580" t="str">
        <f t="shared" si="69"/>
        <v>42029Mary B White</v>
      </c>
    </row>
    <row r="4581" spans="1:19" hidden="1">
      <c r="A4581" s="12">
        <v>42029</v>
      </c>
      <c r="B4581" t="s">
        <v>2562</v>
      </c>
      <c r="C4581" s="1">
        <v>80.25</v>
      </c>
      <c r="E4581" s="42">
        <f t="shared" si="68"/>
        <v>-80.25</v>
      </c>
      <c r="F4581" s="77" t="s">
        <v>1038</v>
      </c>
      <c r="G4581" s="77" t="s">
        <v>21</v>
      </c>
      <c r="H4581" s="77" t="s">
        <v>20</v>
      </c>
      <c r="I4581" s="13">
        <v>1</v>
      </c>
      <c r="J4581" s="14">
        <v>2015</v>
      </c>
      <c r="K4581" s="78" t="s">
        <v>146</v>
      </c>
      <c r="L4581" s="79" t="s">
        <v>2562</v>
      </c>
      <c r="M4581" s="79" t="s">
        <v>302</v>
      </c>
      <c r="N4581" s="15" t="s">
        <v>28</v>
      </c>
      <c r="O4581" s="15" t="s">
        <v>29</v>
      </c>
      <c r="P4581" s="80" t="s">
        <v>3096</v>
      </c>
      <c r="Q4581" s="80" t="s">
        <v>21</v>
      </c>
      <c r="S4581" t="str">
        <f t="shared" si="69"/>
        <v>42029Lauro aybar</v>
      </c>
    </row>
    <row r="4582" spans="1:19" hidden="1">
      <c r="A4582" s="12">
        <v>42029</v>
      </c>
      <c r="B4582" t="s">
        <v>2563</v>
      </c>
      <c r="C4582" s="1">
        <v>55.59</v>
      </c>
      <c r="E4582" s="42">
        <f t="shared" si="68"/>
        <v>-55.59</v>
      </c>
      <c r="F4582" s="77" t="s">
        <v>1038</v>
      </c>
      <c r="G4582" s="77" t="s">
        <v>21</v>
      </c>
      <c r="H4582" s="77" t="s">
        <v>20</v>
      </c>
      <c r="I4582" s="13">
        <v>1</v>
      </c>
      <c r="J4582" s="14">
        <v>2015</v>
      </c>
      <c r="K4582" s="78" t="s">
        <v>146</v>
      </c>
      <c r="L4582" s="79" t="s">
        <v>2563</v>
      </c>
      <c r="M4582" s="79" t="s">
        <v>302</v>
      </c>
      <c r="N4582" s="15" t="s">
        <v>28</v>
      </c>
      <c r="O4582" s="15" t="s">
        <v>29</v>
      </c>
      <c r="P4582" s="80" t="s">
        <v>3096</v>
      </c>
      <c r="Q4582" s="80" t="s">
        <v>21</v>
      </c>
      <c r="S4582" t="str">
        <f t="shared" si="69"/>
        <v>42029stacy civittolo</v>
      </c>
    </row>
    <row r="4583" spans="1:19" hidden="1">
      <c r="A4583" s="12">
        <v>42030</v>
      </c>
      <c r="B4583" t="s">
        <v>2481</v>
      </c>
      <c r="C4583" s="1">
        <v>-1.93</v>
      </c>
      <c r="E4583" s="42">
        <f t="shared" si="68"/>
        <v>1.93</v>
      </c>
      <c r="F4583" s="77" t="s">
        <v>225</v>
      </c>
      <c r="G4583" s="77" t="s">
        <v>21</v>
      </c>
      <c r="H4583" s="77" t="s">
        <v>20</v>
      </c>
      <c r="I4583" s="13">
        <v>1</v>
      </c>
      <c r="J4583" s="14">
        <v>2015</v>
      </c>
      <c r="K4583" s="78" t="s">
        <v>231</v>
      </c>
      <c r="L4583" s="79" t="s">
        <v>57</v>
      </c>
      <c r="M4583" s="79" t="s">
        <v>302</v>
      </c>
      <c r="N4583" s="15" t="s">
        <v>28</v>
      </c>
      <c r="O4583" s="15" t="s">
        <v>29</v>
      </c>
      <c r="P4583" s="80" t="s">
        <v>3097</v>
      </c>
      <c r="Q4583" s="80" t="s">
        <v>21</v>
      </c>
      <c r="S4583" t="str">
        <f t="shared" si="69"/>
        <v>42030eBay Inc Shipping</v>
      </c>
    </row>
    <row r="4584" spans="1:19" hidden="1">
      <c r="A4584" s="12">
        <v>42030</v>
      </c>
      <c r="B4584" t="s">
        <v>2481</v>
      </c>
      <c r="C4584" s="1">
        <v>-8.98</v>
      </c>
      <c r="E4584" s="42">
        <f t="shared" si="68"/>
        <v>8.98</v>
      </c>
      <c r="F4584" s="77" t="s">
        <v>225</v>
      </c>
      <c r="G4584" s="77" t="s">
        <v>21</v>
      </c>
      <c r="H4584" s="77" t="s">
        <v>20</v>
      </c>
      <c r="I4584" s="13">
        <v>1</v>
      </c>
      <c r="J4584" s="14">
        <v>2015</v>
      </c>
      <c r="K4584" s="78" t="s">
        <v>231</v>
      </c>
      <c r="L4584" s="79" t="s">
        <v>57</v>
      </c>
      <c r="M4584" s="79" t="s">
        <v>302</v>
      </c>
      <c r="N4584" s="15" t="s">
        <v>28</v>
      </c>
      <c r="O4584" s="15" t="s">
        <v>29</v>
      </c>
      <c r="P4584" s="80" t="s">
        <v>3097</v>
      </c>
      <c r="Q4584" s="80" t="s">
        <v>21</v>
      </c>
      <c r="S4584" t="str">
        <f t="shared" si="69"/>
        <v>42030eBay Inc Shipping</v>
      </c>
    </row>
    <row r="4585" spans="1:19" hidden="1">
      <c r="A4585" s="12">
        <v>42030</v>
      </c>
      <c r="B4585" t="s">
        <v>2481</v>
      </c>
      <c r="C4585" s="1">
        <v>-1.93</v>
      </c>
      <c r="E4585" s="42">
        <f t="shared" si="68"/>
        <v>1.93</v>
      </c>
      <c r="F4585" s="77" t="s">
        <v>225</v>
      </c>
      <c r="G4585" s="77" t="s">
        <v>21</v>
      </c>
      <c r="H4585" s="77" t="s">
        <v>20</v>
      </c>
      <c r="I4585" s="13">
        <v>1</v>
      </c>
      <c r="J4585" s="14">
        <v>2015</v>
      </c>
      <c r="K4585" s="78" t="s">
        <v>231</v>
      </c>
      <c r="L4585" s="79" t="s">
        <v>57</v>
      </c>
      <c r="M4585" s="79" t="s">
        <v>302</v>
      </c>
      <c r="N4585" s="15" t="s">
        <v>28</v>
      </c>
      <c r="O4585" s="15" t="s">
        <v>29</v>
      </c>
      <c r="P4585" s="80" t="s">
        <v>3097</v>
      </c>
      <c r="Q4585" s="80" t="s">
        <v>21</v>
      </c>
      <c r="S4585" t="str">
        <f t="shared" si="69"/>
        <v>42030eBay Inc Shipping</v>
      </c>
    </row>
    <row r="4586" spans="1:19" hidden="1">
      <c r="A4586" s="12">
        <v>42030</v>
      </c>
      <c r="B4586" t="s">
        <v>2481</v>
      </c>
      <c r="C4586" s="1">
        <v>-1.93</v>
      </c>
      <c r="E4586" s="42">
        <f t="shared" si="68"/>
        <v>1.93</v>
      </c>
      <c r="F4586" s="77" t="s">
        <v>225</v>
      </c>
      <c r="G4586" s="77" t="s">
        <v>21</v>
      </c>
      <c r="H4586" s="77" t="s">
        <v>20</v>
      </c>
      <c r="I4586" s="13">
        <v>1</v>
      </c>
      <c r="J4586" s="14">
        <v>2015</v>
      </c>
      <c r="K4586" s="78" t="s">
        <v>231</v>
      </c>
      <c r="L4586" s="79" t="s">
        <v>57</v>
      </c>
      <c r="M4586" s="79" t="s">
        <v>302</v>
      </c>
      <c r="N4586" s="15" t="s">
        <v>28</v>
      </c>
      <c r="O4586" s="15" t="s">
        <v>29</v>
      </c>
      <c r="P4586" s="80" t="s">
        <v>3097</v>
      </c>
      <c r="Q4586" s="80" t="s">
        <v>21</v>
      </c>
      <c r="S4586" t="str">
        <f t="shared" si="69"/>
        <v>42030eBay Inc Shipping</v>
      </c>
    </row>
    <row r="4587" spans="1:19" hidden="1">
      <c r="A4587" s="12">
        <v>42030</v>
      </c>
      <c r="B4587" t="s">
        <v>2481</v>
      </c>
      <c r="C4587" s="1">
        <v>-5.44</v>
      </c>
      <c r="E4587" s="42">
        <f t="shared" si="68"/>
        <v>5.44</v>
      </c>
      <c r="F4587" s="77" t="s">
        <v>225</v>
      </c>
      <c r="G4587" s="77" t="s">
        <v>21</v>
      </c>
      <c r="H4587" s="77" t="s">
        <v>20</v>
      </c>
      <c r="I4587" s="13">
        <v>1</v>
      </c>
      <c r="J4587" s="14">
        <v>2015</v>
      </c>
      <c r="K4587" s="78" t="s">
        <v>231</v>
      </c>
      <c r="L4587" s="79" t="s">
        <v>57</v>
      </c>
      <c r="M4587" s="79" t="s">
        <v>302</v>
      </c>
      <c r="N4587" s="15" t="s">
        <v>28</v>
      </c>
      <c r="O4587" s="15" t="s">
        <v>29</v>
      </c>
      <c r="P4587" s="80" t="s">
        <v>3097</v>
      </c>
      <c r="Q4587" s="80" t="s">
        <v>21</v>
      </c>
      <c r="S4587" t="str">
        <f t="shared" si="69"/>
        <v>42030eBay Inc Shipping</v>
      </c>
    </row>
    <row r="4588" spans="1:19" hidden="1">
      <c r="A4588" s="12">
        <v>42030</v>
      </c>
      <c r="B4588" t="s">
        <v>2481</v>
      </c>
      <c r="C4588" s="1">
        <v>-1.93</v>
      </c>
      <c r="E4588" s="42">
        <f t="shared" si="68"/>
        <v>1.93</v>
      </c>
      <c r="F4588" s="77" t="s">
        <v>225</v>
      </c>
      <c r="G4588" s="77" t="s">
        <v>21</v>
      </c>
      <c r="H4588" s="77" t="s">
        <v>20</v>
      </c>
      <c r="I4588" s="13">
        <v>1</v>
      </c>
      <c r="J4588" s="14">
        <v>2015</v>
      </c>
      <c r="K4588" s="78" t="s">
        <v>231</v>
      </c>
      <c r="L4588" s="79" t="s">
        <v>57</v>
      </c>
      <c r="M4588" s="79" t="s">
        <v>302</v>
      </c>
      <c r="N4588" s="15" t="s">
        <v>28</v>
      </c>
      <c r="O4588" s="15" t="s">
        <v>29</v>
      </c>
      <c r="P4588" s="80" t="s">
        <v>3097</v>
      </c>
      <c r="Q4588" s="80" t="s">
        <v>21</v>
      </c>
      <c r="S4588" t="str">
        <f t="shared" si="69"/>
        <v>42030eBay Inc Shipping</v>
      </c>
    </row>
    <row r="4589" spans="1:19" hidden="1">
      <c r="A4589" s="12">
        <v>42030</v>
      </c>
      <c r="B4589" t="s">
        <v>2481</v>
      </c>
      <c r="C4589" s="1">
        <v>-7.55</v>
      </c>
      <c r="E4589" s="42">
        <f t="shared" si="68"/>
        <v>7.55</v>
      </c>
      <c r="F4589" s="77" t="s">
        <v>225</v>
      </c>
      <c r="G4589" s="77" t="s">
        <v>21</v>
      </c>
      <c r="H4589" s="77" t="s">
        <v>20</v>
      </c>
      <c r="I4589" s="13">
        <v>1</v>
      </c>
      <c r="J4589" s="14">
        <v>2015</v>
      </c>
      <c r="K4589" s="78" t="s">
        <v>231</v>
      </c>
      <c r="L4589" s="79" t="s">
        <v>57</v>
      </c>
      <c r="M4589" s="79" t="s">
        <v>302</v>
      </c>
      <c r="N4589" s="15" t="s">
        <v>28</v>
      </c>
      <c r="O4589" s="15" t="s">
        <v>29</v>
      </c>
      <c r="P4589" s="80" t="s">
        <v>3097</v>
      </c>
      <c r="Q4589" s="80" t="s">
        <v>21</v>
      </c>
      <c r="S4589" t="str">
        <f t="shared" si="69"/>
        <v>42030eBay Inc Shipping</v>
      </c>
    </row>
    <row r="4590" spans="1:19" hidden="1">
      <c r="A4590" s="12">
        <v>42030</v>
      </c>
      <c r="B4590" t="s">
        <v>2481</v>
      </c>
      <c r="C4590" s="1">
        <v>-9.9700000000000006</v>
      </c>
      <c r="E4590" s="42">
        <f t="shared" si="68"/>
        <v>9.9700000000000006</v>
      </c>
      <c r="F4590" s="77" t="s">
        <v>225</v>
      </c>
      <c r="G4590" s="77" t="s">
        <v>21</v>
      </c>
      <c r="H4590" s="77" t="s">
        <v>20</v>
      </c>
      <c r="I4590" s="13">
        <v>1</v>
      </c>
      <c r="J4590" s="14">
        <v>2015</v>
      </c>
      <c r="K4590" s="78" t="s">
        <v>231</v>
      </c>
      <c r="L4590" s="79" t="s">
        <v>57</v>
      </c>
      <c r="M4590" s="79" t="s">
        <v>302</v>
      </c>
      <c r="N4590" s="15" t="s">
        <v>28</v>
      </c>
      <c r="O4590" s="15" t="s">
        <v>29</v>
      </c>
      <c r="P4590" s="80" t="s">
        <v>3097</v>
      </c>
      <c r="Q4590" s="80" t="s">
        <v>21</v>
      </c>
      <c r="S4590" t="str">
        <f t="shared" si="69"/>
        <v>42030eBay Inc Shipping</v>
      </c>
    </row>
    <row r="4591" spans="1:19" hidden="1">
      <c r="A4591" s="12">
        <v>42030</v>
      </c>
      <c r="B4591" t="s">
        <v>2556</v>
      </c>
      <c r="C4591" s="1">
        <v>12.95</v>
      </c>
      <c r="E4591" s="42">
        <f t="shared" si="68"/>
        <v>-12.95</v>
      </c>
      <c r="F4591" s="77" t="s">
        <v>1038</v>
      </c>
      <c r="G4591" s="77" t="s">
        <v>21</v>
      </c>
      <c r="H4591" s="77" t="s">
        <v>20</v>
      </c>
      <c r="I4591" s="13">
        <v>1</v>
      </c>
      <c r="J4591" s="14">
        <v>2015</v>
      </c>
      <c r="K4591" s="78" t="s">
        <v>146</v>
      </c>
      <c r="L4591" s="79" t="s">
        <v>2556</v>
      </c>
      <c r="M4591" s="79" t="s">
        <v>302</v>
      </c>
      <c r="N4591" s="15" t="s">
        <v>28</v>
      </c>
      <c r="O4591" s="15" t="s">
        <v>29</v>
      </c>
      <c r="P4591" s="80" t="s">
        <v>3096</v>
      </c>
      <c r="Q4591" s="80" t="s">
        <v>21</v>
      </c>
      <c r="S4591" t="str">
        <f t="shared" si="69"/>
        <v>42030Noelle Kubinec</v>
      </c>
    </row>
    <row r="4592" spans="1:19" hidden="1">
      <c r="A4592" s="12">
        <v>42030</v>
      </c>
      <c r="B4592" t="s">
        <v>2564</v>
      </c>
      <c r="C4592" s="1">
        <v>-28</v>
      </c>
      <c r="E4592" s="42">
        <f t="shared" si="68"/>
        <v>28</v>
      </c>
      <c r="F4592" s="77" t="s">
        <v>225</v>
      </c>
      <c r="G4592" s="77" t="s">
        <v>21</v>
      </c>
      <c r="H4592" s="77" t="s">
        <v>20</v>
      </c>
      <c r="I4592" s="13">
        <v>1</v>
      </c>
      <c r="J4592" s="14">
        <v>2015</v>
      </c>
      <c r="K4592" s="78" t="s">
        <v>184</v>
      </c>
      <c r="L4592" s="79" t="s">
        <v>2564</v>
      </c>
      <c r="M4592" s="79" t="s">
        <v>309</v>
      </c>
      <c r="N4592" s="15" t="s">
        <v>28</v>
      </c>
      <c r="O4592" s="15" t="s">
        <v>29</v>
      </c>
      <c r="P4592" s="80" t="s">
        <v>3096</v>
      </c>
      <c r="Q4592" s="80" t="s">
        <v>21</v>
      </c>
      <c r="S4592" t="str">
        <f t="shared" si="69"/>
        <v>42030Mesonika Piecuch</v>
      </c>
    </row>
    <row r="4593" spans="1:19" hidden="1">
      <c r="A4593" s="12">
        <v>42030</v>
      </c>
      <c r="B4593" t="s">
        <v>2565</v>
      </c>
      <c r="C4593" s="1">
        <v>175.85</v>
      </c>
      <c r="E4593" s="42">
        <f t="shared" si="68"/>
        <v>-175.85</v>
      </c>
      <c r="F4593" s="77" t="s">
        <v>1038</v>
      </c>
      <c r="G4593" s="77" t="s">
        <v>21</v>
      </c>
      <c r="H4593" s="77" t="s">
        <v>20</v>
      </c>
      <c r="I4593" s="13">
        <v>1</v>
      </c>
      <c r="J4593" s="14">
        <v>2015</v>
      </c>
      <c r="K4593" s="78" t="s">
        <v>146</v>
      </c>
      <c r="L4593" s="79" t="s">
        <v>2565</v>
      </c>
      <c r="M4593" s="79" t="s">
        <v>302</v>
      </c>
      <c r="N4593" s="15" t="s">
        <v>28</v>
      </c>
      <c r="O4593" s="15" t="s">
        <v>29</v>
      </c>
      <c r="P4593" s="80" t="s">
        <v>3096</v>
      </c>
      <c r="Q4593" s="80" t="s">
        <v>21</v>
      </c>
      <c r="S4593" t="str">
        <f t="shared" si="69"/>
        <v>42030Louis Perez</v>
      </c>
    </row>
    <row r="4594" spans="1:19" hidden="1">
      <c r="A4594" s="12">
        <v>42030</v>
      </c>
      <c r="B4594" t="s">
        <v>2566</v>
      </c>
      <c r="C4594" s="1">
        <v>129.85</v>
      </c>
      <c r="E4594" s="42">
        <f t="shared" si="68"/>
        <v>-129.85</v>
      </c>
      <c r="F4594" s="77" t="s">
        <v>1038</v>
      </c>
      <c r="G4594" s="77" t="s">
        <v>21</v>
      </c>
      <c r="H4594" s="77" t="s">
        <v>20</v>
      </c>
      <c r="I4594" s="13">
        <v>1</v>
      </c>
      <c r="J4594" s="14">
        <v>2015</v>
      </c>
      <c r="K4594" s="78" t="s">
        <v>146</v>
      </c>
      <c r="L4594" s="79" t="s">
        <v>2566</v>
      </c>
      <c r="M4594" s="79" t="s">
        <v>309</v>
      </c>
      <c r="N4594" s="15" t="s">
        <v>28</v>
      </c>
      <c r="O4594" s="15" t="s">
        <v>29</v>
      </c>
      <c r="P4594" s="80" t="s">
        <v>3096</v>
      </c>
      <c r="Q4594" s="80" t="s">
        <v>21</v>
      </c>
      <c r="S4594" t="str">
        <f t="shared" si="69"/>
        <v>42030carlos sanchez</v>
      </c>
    </row>
    <row r="4595" spans="1:19" hidden="1">
      <c r="A4595" s="12">
        <v>42031</v>
      </c>
      <c r="B4595" t="s">
        <v>2567</v>
      </c>
      <c r="C4595" s="1">
        <v>16.47</v>
      </c>
      <c r="E4595" s="42">
        <f t="shared" si="68"/>
        <v>-16.47</v>
      </c>
      <c r="F4595" s="77" t="s">
        <v>1038</v>
      </c>
      <c r="G4595" s="77" t="s">
        <v>21</v>
      </c>
      <c r="H4595" s="77" t="s">
        <v>20</v>
      </c>
      <c r="I4595" s="13">
        <v>1</v>
      </c>
      <c r="J4595" s="14">
        <v>2015</v>
      </c>
      <c r="K4595" s="78" t="s">
        <v>146</v>
      </c>
      <c r="L4595" s="79" t="s">
        <v>2567</v>
      </c>
      <c r="M4595" s="79" t="s">
        <v>302</v>
      </c>
      <c r="N4595" s="15" t="s">
        <v>28</v>
      </c>
      <c r="O4595" s="15" t="s">
        <v>29</v>
      </c>
      <c r="P4595" s="80" t="s">
        <v>3096</v>
      </c>
      <c r="Q4595" s="80" t="s">
        <v>21</v>
      </c>
      <c r="S4595" t="str">
        <f t="shared" si="69"/>
        <v>42031Evan Boulanger</v>
      </c>
    </row>
    <row r="4596" spans="1:19" hidden="1">
      <c r="A4596" s="12">
        <v>42031</v>
      </c>
      <c r="B4596" t="s">
        <v>2481</v>
      </c>
      <c r="C4596" s="1">
        <v>-9.9700000000000006</v>
      </c>
      <c r="E4596" s="42">
        <f t="shared" si="68"/>
        <v>9.9700000000000006</v>
      </c>
      <c r="F4596" s="77" t="s">
        <v>225</v>
      </c>
      <c r="G4596" s="77" t="s">
        <v>21</v>
      </c>
      <c r="H4596" s="77" t="s">
        <v>20</v>
      </c>
      <c r="I4596" s="13">
        <v>1</v>
      </c>
      <c r="J4596" s="14">
        <v>2015</v>
      </c>
      <c r="K4596" s="78" t="s">
        <v>231</v>
      </c>
      <c r="L4596" s="79" t="s">
        <v>57</v>
      </c>
      <c r="M4596" s="79" t="s">
        <v>302</v>
      </c>
      <c r="N4596" s="15" t="s">
        <v>28</v>
      </c>
      <c r="O4596" s="15" t="s">
        <v>29</v>
      </c>
      <c r="P4596" s="80" t="s">
        <v>3097</v>
      </c>
      <c r="Q4596" s="80" t="s">
        <v>21</v>
      </c>
      <c r="S4596" t="str">
        <f t="shared" si="69"/>
        <v>42031eBay Inc Shipping</v>
      </c>
    </row>
    <row r="4597" spans="1:19" hidden="1">
      <c r="A4597" s="12">
        <v>42031</v>
      </c>
      <c r="B4597" t="s">
        <v>2481</v>
      </c>
      <c r="C4597" s="1">
        <v>-7.55</v>
      </c>
      <c r="E4597" s="42">
        <f t="shared" si="68"/>
        <v>7.55</v>
      </c>
      <c r="F4597" s="77" t="s">
        <v>225</v>
      </c>
      <c r="G4597" s="77" t="s">
        <v>21</v>
      </c>
      <c r="H4597" s="77" t="s">
        <v>20</v>
      </c>
      <c r="I4597" s="13">
        <v>1</v>
      </c>
      <c r="J4597" s="14">
        <v>2015</v>
      </c>
      <c r="K4597" s="78" t="s">
        <v>231</v>
      </c>
      <c r="L4597" s="79" t="s">
        <v>57</v>
      </c>
      <c r="M4597" s="79" t="s">
        <v>302</v>
      </c>
      <c r="N4597" s="15" t="s">
        <v>28</v>
      </c>
      <c r="O4597" s="15" t="s">
        <v>29</v>
      </c>
      <c r="P4597" s="80" t="s">
        <v>3097</v>
      </c>
      <c r="Q4597" s="80" t="s">
        <v>21</v>
      </c>
      <c r="S4597" t="str">
        <f t="shared" si="69"/>
        <v>42031eBay Inc Shipping</v>
      </c>
    </row>
    <row r="4598" spans="1:19" hidden="1">
      <c r="A4598" s="12">
        <v>42031</v>
      </c>
      <c r="B4598" t="s">
        <v>2481</v>
      </c>
      <c r="C4598" s="1">
        <v>-1.93</v>
      </c>
      <c r="E4598" s="42">
        <f t="shared" si="68"/>
        <v>1.93</v>
      </c>
      <c r="F4598" s="77" t="s">
        <v>225</v>
      </c>
      <c r="G4598" s="77" t="s">
        <v>21</v>
      </c>
      <c r="H4598" s="77" t="s">
        <v>20</v>
      </c>
      <c r="I4598" s="13">
        <v>1</v>
      </c>
      <c r="J4598" s="14">
        <v>2015</v>
      </c>
      <c r="K4598" s="78" t="s">
        <v>231</v>
      </c>
      <c r="L4598" s="79" t="s">
        <v>57</v>
      </c>
      <c r="M4598" s="79" t="s">
        <v>302</v>
      </c>
      <c r="N4598" s="15" t="s">
        <v>28</v>
      </c>
      <c r="O4598" s="15" t="s">
        <v>29</v>
      </c>
      <c r="P4598" s="80" t="s">
        <v>3097</v>
      </c>
      <c r="Q4598" s="80" t="s">
        <v>21</v>
      </c>
      <c r="S4598" t="str">
        <f t="shared" si="69"/>
        <v>42031eBay Inc Shipping</v>
      </c>
    </row>
    <row r="4599" spans="1:19" hidden="1">
      <c r="A4599" s="12">
        <v>42031</v>
      </c>
      <c r="B4599" t="s">
        <v>2568</v>
      </c>
      <c r="C4599" s="1">
        <v>70.45</v>
      </c>
      <c r="E4599" s="42">
        <f t="shared" si="68"/>
        <v>-70.45</v>
      </c>
      <c r="F4599" s="77" t="s">
        <v>1038</v>
      </c>
      <c r="G4599" s="77" t="s">
        <v>21</v>
      </c>
      <c r="H4599" s="77" t="s">
        <v>20</v>
      </c>
      <c r="I4599" s="13">
        <v>1</v>
      </c>
      <c r="J4599" s="14">
        <v>2015</v>
      </c>
      <c r="K4599" s="78" t="s">
        <v>146</v>
      </c>
      <c r="L4599" s="79" t="s">
        <v>2568</v>
      </c>
      <c r="M4599" s="79" t="s">
        <v>302</v>
      </c>
      <c r="N4599" s="15" t="s">
        <v>28</v>
      </c>
      <c r="O4599" s="15" t="s">
        <v>29</v>
      </c>
      <c r="P4599" s="80" t="s">
        <v>3096</v>
      </c>
      <c r="Q4599" s="80" t="s">
        <v>21</v>
      </c>
      <c r="S4599" t="str">
        <f t="shared" si="69"/>
        <v>42031TC Polite</v>
      </c>
    </row>
    <row r="4600" spans="1:19" hidden="1">
      <c r="A4600" s="12">
        <v>42032</v>
      </c>
      <c r="B4600" t="s">
        <v>2481</v>
      </c>
      <c r="C4600" s="1">
        <v>-8.26</v>
      </c>
      <c r="E4600" s="42">
        <f t="shared" si="68"/>
        <v>8.26</v>
      </c>
      <c r="F4600" s="77" t="s">
        <v>225</v>
      </c>
      <c r="G4600" s="77" t="s">
        <v>21</v>
      </c>
      <c r="H4600" s="77" t="s">
        <v>20</v>
      </c>
      <c r="I4600" s="13">
        <v>1</v>
      </c>
      <c r="J4600" s="14">
        <v>2015</v>
      </c>
      <c r="K4600" s="78" t="s">
        <v>231</v>
      </c>
      <c r="L4600" s="79" t="s">
        <v>57</v>
      </c>
      <c r="M4600" s="79" t="s">
        <v>302</v>
      </c>
      <c r="N4600" s="15" t="s">
        <v>28</v>
      </c>
      <c r="O4600" s="15" t="s">
        <v>29</v>
      </c>
      <c r="P4600" s="80" t="s">
        <v>3097</v>
      </c>
      <c r="Q4600" s="80" t="s">
        <v>21</v>
      </c>
      <c r="S4600" t="str">
        <f t="shared" si="69"/>
        <v>42032eBay Inc Shipping</v>
      </c>
    </row>
    <row r="4601" spans="1:19" hidden="1">
      <c r="A4601" s="12">
        <v>42032</v>
      </c>
      <c r="B4601" t="s">
        <v>2479</v>
      </c>
      <c r="C4601" s="1">
        <v>-21</v>
      </c>
      <c r="E4601" s="42">
        <f t="shared" si="68"/>
        <v>21</v>
      </c>
      <c r="F4601" s="77" t="s">
        <v>225</v>
      </c>
      <c r="G4601" s="77" t="s">
        <v>21</v>
      </c>
      <c r="H4601" s="77" t="s">
        <v>20</v>
      </c>
      <c r="I4601" s="13">
        <v>1</v>
      </c>
      <c r="J4601" s="14">
        <v>2015</v>
      </c>
      <c r="K4601" s="78" t="s">
        <v>184</v>
      </c>
      <c r="L4601" s="79" t="s">
        <v>2479</v>
      </c>
      <c r="M4601" s="79" t="s">
        <v>309</v>
      </c>
      <c r="N4601" s="15" t="s">
        <v>28</v>
      </c>
      <c r="O4601" s="15" t="s">
        <v>29</v>
      </c>
      <c r="P4601" s="80" t="s">
        <v>3096</v>
      </c>
      <c r="Q4601" s="80" t="s">
        <v>21</v>
      </c>
      <c r="S4601" t="str">
        <f t="shared" si="69"/>
        <v>42032Gary Dycus</v>
      </c>
    </row>
    <row r="4602" spans="1:19" hidden="1">
      <c r="A4602" s="12">
        <v>42032</v>
      </c>
      <c r="B4602" t="s">
        <v>2488</v>
      </c>
      <c r="C4602" s="1">
        <v>-200</v>
      </c>
      <c r="E4602" s="42">
        <f t="shared" si="68"/>
        <v>200</v>
      </c>
      <c r="F4602" s="77" t="s">
        <v>225</v>
      </c>
      <c r="G4602" s="77" t="s">
        <v>21</v>
      </c>
      <c r="H4602" s="77" t="s">
        <v>20</v>
      </c>
      <c r="I4602" s="13">
        <v>1</v>
      </c>
      <c r="J4602" s="14">
        <v>2015</v>
      </c>
      <c r="K4602" s="78" t="s">
        <v>58</v>
      </c>
      <c r="L4602" s="79" t="s">
        <v>59</v>
      </c>
      <c r="M4602" s="79" t="s">
        <v>23</v>
      </c>
      <c r="N4602" s="15" t="s">
        <v>20</v>
      </c>
      <c r="O4602" s="15" t="s">
        <v>24</v>
      </c>
      <c r="P4602" s="80" t="s">
        <v>171</v>
      </c>
      <c r="Q4602" s="80" t="s">
        <v>21</v>
      </c>
      <c r="S4602" t="str">
        <f t="shared" si="69"/>
        <v>42032Bank Account</v>
      </c>
    </row>
    <row r="4603" spans="1:19" hidden="1">
      <c r="A4603" s="12">
        <v>42032</v>
      </c>
      <c r="B4603" t="s">
        <v>2569</v>
      </c>
      <c r="C4603" s="1">
        <v>81.13</v>
      </c>
      <c r="E4603" s="42">
        <f t="shared" si="68"/>
        <v>-81.13</v>
      </c>
      <c r="F4603" s="77" t="s">
        <v>1038</v>
      </c>
      <c r="G4603" s="77" t="s">
        <v>21</v>
      </c>
      <c r="H4603" s="77" t="s">
        <v>20</v>
      </c>
      <c r="I4603" s="13">
        <v>1</v>
      </c>
      <c r="J4603" s="14">
        <v>2015</v>
      </c>
      <c r="K4603" s="78" t="s">
        <v>146</v>
      </c>
      <c r="L4603" s="79" t="s">
        <v>2569</v>
      </c>
      <c r="M4603" s="79" t="s">
        <v>309</v>
      </c>
      <c r="N4603" s="15" t="s">
        <v>28</v>
      </c>
      <c r="O4603" s="15" t="s">
        <v>29</v>
      </c>
      <c r="P4603" s="80" t="s">
        <v>3096</v>
      </c>
      <c r="Q4603" s="80" t="s">
        <v>21</v>
      </c>
      <c r="S4603" t="str">
        <f t="shared" si="69"/>
        <v>42032Duke Yee</v>
      </c>
    </row>
    <row r="4604" spans="1:19" hidden="1">
      <c r="A4604" s="12">
        <v>42032</v>
      </c>
      <c r="B4604" t="s">
        <v>2570</v>
      </c>
      <c r="C4604" s="1">
        <v>15.85</v>
      </c>
      <c r="E4604" s="42">
        <f t="shared" si="68"/>
        <v>-15.85</v>
      </c>
      <c r="F4604" s="77" t="s">
        <v>1038</v>
      </c>
      <c r="G4604" s="77" t="s">
        <v>21</v>
      </c>
      <c r="H4604" s="77" t="s">
        <v>20</v>
      </c>
      <c r="I4604" s="13">
        <v>1</v>
      </c>
      <c r="J4604" s="14">
        <v>2015</v>
      </c>
      <c r="K4604" s="78" t="s">
        <v>146</v>
      </c>
      <c r="L4604" s="79" t="s">
        <v>2570</v>
      </c>
      <c r="M4604" s="79" t="s">
        <v>302</v>
      </c>
      <c r="N4604" s="15" t="s">
        <v>28</v>
      </c>
      <c r="O4604" s="15" t="s">
        <v>29</v>
      </c>
      <c r="P4604" s="80" t="s">
        <v>3096</v>
      </c>
      <c r="Q4604" s="80" t="s">
        <v>21</v>
      </c>
      <c r="S4604" t="str">
        <f t="shared" si="69"/>
        <v>42032Sharon Minerd</v>
      </c>
    </row>
    <row r="4605" spans="1:19" hidden="1">
      <c r="A4605" s="12">
        <v>42032</v>
      </c>
      <c r="B4605" t="s">
        <v>2571</v>
      </c>
      <c r="C4605" s="1">
        <v>75.849999999999994</v>
      </c>
      <c r="E4605" s="42">
        <f t="shared" si="68"/>
        <v>-75.849999999999994</v>
      </c>
      <c r="F4605" s="77" t="s">
        <v>1038</v>
      </c>
      <c r="G4605" s="77" t="s">
        <v>21</v>
      </c>
      <c r="H4605" s="77" t="s">
        <v>20</v>
      </c>
      <c r="I4605" s="13">
        <v>1</v>
      </c>
      <c r="J4605" s="14">
        <v>2015</v>
      </c>
      <c r="K4605" s="78" t="s">
        <v>146</v>
      </c>
      <c r="L4605" s="79" t="s">
        <v>2571</v>
      </c>
      <c r="M4605" s="79" t="s">
        <v>309</v>
      </c>
      <c r="N4605" s="15" t="s">
        <v>28</v>
      </c>
      <c r="O4605" s="15" t="s">
        <v>29</v>
      </c>
      <c r="P4605" s="80" t="s">
        <v>3096</v>
      </c>
      <c r="Q4605" s="80" t="s">
        <v>21</v>
      </c>
      <c r="S4605" t="str">
        <f t="shared" si="69"/>
        <v>42032Jan Nielsen</v>
      </c>
    </row>
    <row r="4606" spans="1:19" hidden="1">
      <c r="A4606" s="12">
        <v>42033</v>
      </c>
      <c r="B4606" t="s">
        <v>2572</v>
      </c>
      <c r="C4606" s="1">
        <v>35.020000000000003</v>
      </c>
      <c r="E4606" s="42">
        <f t="shared" si="68"/>
        <v>-35.020000000000003</v>
      </c>
      <c r="F4606" s="77" t="s">
        <v>1038</v>
      </c>
      <c r="G4606" s="77" t="s">
        <v>21</v>
      </c>
      <c r="H4606" s="77" t="s">
        <v>20</v>
      </c>
      <c r="I4606" s="13">
        <v>1</v>
      </c>
      <c r="J4606" s="14">
        <v>2015</v>
      </c>
      <c r="K4606" s="78" t="s">
        <v>146</v>
      </c>
      <c r="L4606" s="79" t="s">
        <v>2572</v>
      </c>
      <c r="M4606" s="79" t="s">
        <v>309</v>
      </c>
      <c r="N4606" s="15" t="s">
        <v>28</v>
      </c>
      <c r="O4606" s="15" t="s">
        <v>29</v>
      </c>
      <c r="P4606" s="80" t="s">
        <v>3096</v>
      </c>
      <c r="Q4606" s="80" t="s">
        <v>21</v>
      </c>
      <c r="S4606" t="str">
        <f t="shared" si="69"/>
        <v>42033Todd Ellingson</v>
      </c>
    </row>
    <row r="4607" spans="1:19" hidden="1">
      <c r="A4607" s="12">
        <v>42033</v>
      </c>
      <c r="B4607" t="s">
        <v>2573</v>
      </c>
      <c r="C4607" s="1">
        <v>23.05</v>
      </c>
      <c r="E4607" s="42">
        <f t="shared" si="68"/>
        <v>-23.05</v>
      </c>
      <c r="F4607" s="77" t="s">
        <v>1038</v>
      </c>
      <c r="G4607" s="77" t="s">
        <v>21</v>
      </c>
      <c r="H4607" s="77" t="s">
        <v>20</v>
      </c>
      <c r="I4607" s="13">
        <v>1</v>
      </c>
      <c r="J4607" s="14">
        <v>2015</v>
      </c>
      <c r="K4607" s="78" t="s">
        <v>146</v>
      </c>
      <c r="L4607" s="79" t="s">
        <v>2573</v>
      </c>
      <c r="M4607" s="79" t="s">
        <v>302</v>
      </c>
      <c r="N4607" s="15" t="s">
        <v>28</v>
      </c>
      <c r="O4607" s="15" t="s">
        <v>29</v>
      </c>
      <c r="P4607" s="80" t="s">
        <v>3096</v>
      </c>
      <c r="Q4607" s="80" t="s">
        <v>21</v>
      </c>
      <c r="S4607" t="str">
        <f t="shared" si="69"/>
        <v>42033Audrey Knight</v>
      </c>
    </row>
    <row r="4608" spans="1:19" hidden="1">
      <c r="A4608" s="12">
        <v>42034</v>
      </c>
      <c r="B4608" t="s">
        <v>2574</v>
      </c>
      <c r="C4608" s="1">
        <v>134.94999999999999</v>
      </c>
      <c r="E4608" s="42">
        <f t="shared" si="68"/>
        <v>-134.94999999999999</v>
      </c>
      <c r="F4608" s="77" t="s">
        <v>1038</v>
      </c>
      <c r="G4608" s="77" t="s">
        <v>21</v>
      </c>
      <c r="H4608" s="77" t="s">
        <v>20</v>
      </c>
      <c r="I4608" s="13">
        <v>1</v>
      </c>
      <c r="J4608" s="14">
        <v>2015</v>
      </c>
      <c r="K4608" s="78" t="s">
        <v>146</v>
      </c>
      <c r="L4608" s="79" t="s">
        <v>2574</v>
      </c>
      <c r="M4608" s="79" t="s">
        <v>302</v>
      </c>
      <c r="N4608" s="15" t="s">
        <v>28</v>
      </c>
      <c r="O4608" s="15" t="s">
        <v>29</v>
      </c>
      <c r="P4608" s="80" t="s">
        <v>3096</v>
      </c>
      <c r="Q4608" s="80" t="s">
        <v>21</v>
      </c>
      <c r="S4608" t="str">
        <f t="shared" si="69"/>
        <v>42034Alton Moore</v>
      </c>
    </row>
    <row r="4609" spans="1:19" hidden="1">
      <c r="A4609" s="12">
        <v>42034</v>
      </c>
      <c r="B4609" t="s">
        <v>2575</v>
      </c>
      <c r="C4609" s="1">
        <v>89.36</v>
      </c>
      <c r="E4609" s="42">
        <f t="shared" si="68"/>
        <v>-89.36</v>
      </c>
      <c r="F4609" s="77" t="s">
        <v>1038</v>
      </c>
      <c r="G4609" s="77" t="s">
        <v>21</v>
      </c>
      <c r="H4609" s="77" t="s">
        <v>20</v>
      </c>
      <c r="I4609" s="13">
        <v>1</v>
      </c>
      <c r="J4609" s="14">
        <v>2015</v>
      </c>
      <c r="K4609" s="78" t="s">
        <v>146</v>
      </c>
      <c r="L4609" s="79" t="s">
        <v>2575</v>
      </c>
      <c r="M4609" s="79" t="s">
        <v>302</v>
      </c>
      <c r="N4609" s="15" t="s">
        <v>28</v>
      </c>
      <c r="O4609" s="15" t="s">
        <v>29</v>
      </c>
      <c r="P4609" s="80" t="s">
        <v>3096</v>
      </c>
      <c r="Q4609" s="80" t="s">
        <v>21</v>
      </c>
      <c r="S4609" t="str">
        <f t="shared" si="69"/>
        <v>42034miller miller</v>
      </c>
    </row>
    <row r="4610" spans="1:19" hidden="1">
      <c r="A4610" s="12">
        <v>42034</v>
      </c>
      <c r="B4610" t="s">
        <v>2510</v>
      </c>
      <c r="C4610" s="1">
        <v>-97.14</v>
      </c>
      <c r="E4610" s="42">
        <f t="shared" si="68"/>
        <v>97.14</v>
      </c>
      <c r="F4610" s="77" t="s">
        <v>225</v>
      </c>
      <c r="G4610" s="77" t="s">
        <v>21</v>
      </c>
      <c r="H4610" s="77" t="s">
        <v>20</v>
      </c>
      <c r="I4610" s="13">
        <v>1</v>
      </c>
      <c r="J4610" s="14">
        <v>2015</v>
      </c>
      <c r="K4610" s="78" t="s">
        <v>184</v>
      </c>
      <c r="L4610" s="79" t="s">
        <v>2510</v>
      </c>
      <c r="M4610" s="79" t="s">
        <v>302</v>
      </c>
      <c r="N4610" s="15" t="s">
        <v>28</v>
      </c>
      <c r="O4610" s="15" t="s">
        <v>29</v>
      </c>
      <c r="P4610" s="80" t="s">
        <v>3096</v>
      </c>
      <c r="Q4610" s="80" t="s">
        <v>21</v>
      </c>
      <c r="S4610" t="str">
        <f t="shared" si="69"/>
        <v>42034EFG Funding</v>
      </c>
    </row>
    <row r="4611" spans="1:19" hidden="1">
      <c r="A4611" s="12">
        <v>42034</v>
      </c>
      <c r="B4611" t="s">
        <v>2520</v>
      </c>
      <c r="C4611" s="1">
        <v>-54.11</v>
      </c>
      <c r="E4611" s="42">
        <f t="shared" si="68"/>
        <v>54.11</v>
      </c>
      <c r="F4611" s="77" t="s">
        <v>225</v>
      </c>
      <c r="G4611" s="77" t="s">
        <v>21</v>
      </c>
      <c r="H4611" s="77" t="s">
        <v>20</v>
      </c>
      <c r="I4611" s="13">
        <v>1</v>
      </c>
      <c r="J4611" s="14">
        <v>2015</v>
      </c>
      <c r="K4611" s="78" t="s">
        <v>184</v>
      </c>
      <c r="L4611" s="79" t="s">
        <v>2520</v>
      </c>
      <c r="M4611" s="79" t="s">
        <v>302</v>
      </c>
      <c r="N4611" s="15" t="s">
        <v>28</v>
      </c>
      <c r="O4611" s="15" t="s">
        <v>29</v>
      </c>
      <c r="P4611" s="80" t="s">
        <v>3096</v>
      </c>
      <c r="Q4611" s="80" t="s">
        <v>21</v>
      </c>
      <c r="S4611" t="str">
        <f t="shared" si="69"/>
        <v>42034Lynn Goodfellow</v>
      </c>
    </row>
    <row r="4612" spans="1:19" hidden="1">
      <c r="A4612" s="12">
        <v>42034</v>
      </c>
      <c r="B4612" t="s">
        <v>2481</v>
      </c>
      <c r="C4612" s="1">
        <v>-1.93</v>
      </c>
      <c r="E4612" s="42">
        <f t="shared" si="68"/>
        <v>1.93</v>
      </c>
      <c r="F4612" s="77" t="s">
        <v>225</v>
      </c>
      <c r="G4612" s="77" t="s">
        <v>21</v>
      </c>
      <c r="H4612" s="77" t="s">
        <v>20</v>
      </c>
      <c r="I4612" s="13">
        <v>1</v>
      </c>
      <c r="J4612" s="14">
        <v>2015</v>
      </c>
      <c r="K4612" s="78" t="s">
        <v>231</v>
      </c>
      <c r="L4612" s="79" t="s">
        <v>57</v>
      </c>
      <c r="M4612" s="79" t="s">
        <v>302</v>
      </c>
      <c r="N4612" s="15" t="s">
        <v>28</v>
      </c>
      <c r="O4612" s="15" t="s">
        <v>29</v>
      </c>
      <c r="P4612" s="80" t="s">
        <v>3097</v>
      </c>
      <c r="Q4612" s="80" t="s">
        <v>21</v>
      </c>
      <c r="S4612" t="str">
        <f t="shared" si="69"/>
        <v>42034eBay Inc Shipping</v>
      </c>
    </row>
    <row r="4613" spans="1:19" hidden="1">
      <c r="A4613" s="12">
        <v>42034</v>
      </c>
      <c r="B4613" t="s">
        <v>2481</v>
      </c>
      <c r="C4613" s="1">
        <v>-5.44</v>
      </c>
      <c r="E4613" s="42">
        <f t="shared" si="68"/>
        <v>5.44</v>
      </c>
      <c r="F4613" s="77" t="s">
        <v>225</v>
      </c>
      <c r="G4613" s="77" t="s">
        <v>21</v>
      </c>
      <c r="H4613" s="77" t="s">
        <v>20</v>
      </c>
      <c r="I4613" s="13">
        <v>1</v>
      </c>
      <c r="J4613" s="14">
        <v>2015</v>
      </c>
      <c r="K4613" s="78" t="s">
        <v>231</v>
      </c>
      <c r="L4613" s="79" t="s">
        <v>57</v>
      </c>
      <c r="M4613" s="79" t="s">
        <v>302</v>
      </c>
      <c r="N4613" s="15" t="s">
        <v>28</v>
      </c>
      <c r="O4613" s="15" t="s">
        <v>29</v>
      </c>
      <c r="P4613" s="80" t="s">
        <v>3097</v>
      </c>
      <c r="Q4613" s="80" t="s">
        <v>21</v>
      </c>
      <c r="S4613" t="str">
        <f t="shared" si="69"/>
        <v>42034eBay Inc Shipping</v>
      </c>
    </row>
    <row r="4614" spans="1:19" hidden="1">
      <c r="A4614" s="12">
        <v>42034</v>
      </c>
      <c r="B4614" t="s">
        <v>2481</v>
      </c>
      <c r="C4614" s="1">
        <v>-5.84</v>
      </c>
      <c r="E4614" s="42">
        <f t="shared" si="68"/>
        <v>5.84</v>
      </c>
      <c r="F4614" s="77" t="s">
        <v>225</v>
      </c>
      <c r="G4614" s="77" t="s">
        <v>21</v>
      </c>
      <c r="H4614" s="77" t="s">
        <v>20</v>
      </c>
      <c r="I4614" s="13">
        <v>1</v>
      </c>
      <c r="J4614" s="14">
        <v>2015</v>
      </c>
      <c r="K4614" s="78" t="s">
        <v>231</v>
      </c>
      <c r="L4614" s="79" t="s">
        <v>57</v>
      </c>
      <c r="M4614" s="79" t="s">
        <v>302</v>
      </c>
      <c r="N4614" s="15" t="s">
        <v>28</v>
      </c>
      <c r="O4614" s="15" t="s">
        <v>29</v>
      </c>
      <c r="P4614" s="80" t="s">
        <v>3097</v>
      </c>
      <c r="Q4614" s="80" t="s">
        <v>21</v>
      </c>
      <c r="S4614" t="str">
        <f t="shared" si="69"/>
        <v>42034eBay Inc Shipping</v>
      </c>
    </row>
    <row r="4615" spans="1:19" hidden="1">
      <c r="A4615" s="12">
        <v>42034</v>
      </c>
      <c r="B4615" t="s">
        <v>2576</v>
      </c>
      <c r="C4615" s="1">
        <v>79.900000000000006</v>
      </c>
      <c r="E4615" s="42">
        <f t="shared" si="68"/>
        <v>-79.900000000000006</v>
      </c>
      <c r="F4615" s="77" t="s">
        <v>1038</v>
      </c>
      <c r="G4615" s="77" t="s">
        <v>21</v>
      </c>
      <c r="H4615" s="77" t="s">
        <v>20</v>
      </c>
      <c r="I4615" s="13">
        <v>1</v>
      </c>
      <c r="J4615" s="14">
        <v>2015</v>
      </c>
      <c r="K4615" s="78" t="s">
        <v>146</v>
      </c>
      <c r="L4615" s="79" t="s">
        <v>2576</v>
      </c>
      <c r="M4615" s="79" t="s">
        <v>302</v>
      </c>
      <c r="N4615" s="15" t="s">
        <v>28</v>
      </c>
      <c r="O4615" s="15" t="s">
        <v>29</v>
      </c>
      <c r="P4615" s="80" t="s">
        <v>3096</v>
      </c>
      <c r="Q4615" s="80" t="s">
        <v>21</v>
      </c>
      <c r="S4615" t="str">
        <f t="shared" si="69"/>
        <v>42034Julia Houska</v>
      </c>
    </row>
    <row r="4616" spans="1:19" hidden="1">
      <c r="A4616" s="12">
        <v>42034</v>
      </c>
      <c r="B4616" t="s">
        <v>2506</v>
      </c>
      <c r="C4616" s="1">
        <v>184.11</v>
      </c>
      <c r="E4616" s="42">
        <f t="shared" si="68"/>
        <v>-184.11</v>
      </c>
      <c r="F4616" s="77" t="s">
        <v>1038</v>
      </c>
      <c r="G4616" s="77" t="s">
        <v>21</v>
      </c>
      <c r="H4616" s="77" t="s">
        <v>20</v>
      </c>
      <c r="I4616" s="13">
        <v>1</v>
      </c>
      <c r="J4616" s="14">
        <v>2015</v>
      </c>
      <c r="K4616" s="78" t="s">
        <v>146</v>
      </c>
      <c r="L4616" s="79" t="s">
        <v>2506</v>
      </c>
      <c r="M4616" s="79" t="s">
        <v>80</v>
      </c>
      <c r="N4616" s="15" t="s">
        <v>28</v>
      </c>
      <c r="O4616" s="15" t="s">
        <v>29</v>
      </c>
      <c r="P4616" s="80" t="s">
        <v>3096</v>
      </c>
      <c r="Q4616" s="80" t="s">
        <v>21</v>
      </c>
      <c r="S4616" t="str">
        <f t="shared" si="69"/>
        <v>42034PETMOODS</v>
      </c>
    </row>
    <row r="4617" spans="1:19" hidden="1">
      <c r="A4617" s="12">
        <v>42034</v>
      </c>
      <c r="B4617" t="s">
        <v>2577</v>
      </c>
      <c r="C4617" s="1">
        <v>46.04</v>
      </c>
      <c r="E4617" s="42">
        <f t="shared" si="68"/>
        <v>-46.04</v>
      </c>
      <c r="F4617" s="77" t="s">
        <v>1038</v>
      </c>
      <c r="G4617" s="77" t="s">
        <v>21</v>
      </c>
      <c r="H4617" s="77" t="s">
        <v>20</v>
      </c>
      <c r="I4617" s="13">
        <v>1</v>
      </c>
      <c r="J4617" s="14">
        <v>2015</v>
      </c>
      <c r="K4617" s="78" t="s">
        <v>146</v>
      </c>
      <c r="L4617" s="79" t="s">
        <v>2577</v>
      </c>
      <c r="M4617" s="79" t="s">
        <v>302</v>
      </c>
      <c r="N4617" s="15" t="s">
        <v>28</v>
      </c>
      <c r="O4617" s="15" t="s">
        <v>29</v>
      </c>
      <c r="P4617" s="80" t="s">
        <v>3096</v>
      </c>
      <c r="Q4617" s="80" t="s">
        <v>21</v>
      </c>
      <c r="S4617" t="str">
        <f t="shared" si="69"/>
        <v>42034Jill Smith</v>
      </c>
    </row>
    <row r="4618" spans="1:19" hidden="1">
      <c r="A4618" s="12">
        <v>42034</v>
      </c>
      <c r="B4618" t="s">
        <v>2578</v>
      </c>
      <c r="C4618" s="1">
        <v>-546.1</v>
      </c>
      <c r="E4618" s="42">
        <f t="shared" si="68"/>
        <v>546.1</v>
      </c>
      <c r="F4618" s="77" t="s">
        <v>225</v>
      </c>
      <c r="G4618" s="77" t="s">
        <v>21</v>
      </c>
      <c r="H4618" s="77" t="s">
        <v>20</v>
      </c>
      <c r="I4618" s="13">
        <v>1</v>
      </c>
      <c r="J4618" s="14">
        <v>2015</v>
      </c>
      <c r="K4618" s="78" t="s">
        <v>56</v>
      </c>
      <c r="L4618" s="79" t="s">
        <v>57</v>
      </c>
      <c r="M4618" s="79" t="s">
        <v>302</v>
      </c>
      <c r="N4618" s="15" t="s">
        <v>28</v>
      </c>
      <c r="O4618" s="15" t="s">
        <v>29</v>
      </c>
      <c r="P4618" s="80" t="s">
        <v>3097</v>
      </c>
      <c r="Q4618" s="80" t="s">
        <v>21</v>
      </c>
      <c r="S4618" t="str">
        <f t="shared" si="69"/>
        <v>42034eBay Inc.</v>
      </c>
    </row>
    <row r="4619" spans="1:19" hidden="1">
      <c r="A4619" s="12">
        <v>42034</v>
      </c>
      <c r="B4619" t="s">
        <v>2579</v>
      </c>
      <c r="C4619" s="1">
        <v>139.24</v>
      </c>
      <c r="E4619" s="42">
        <f t="shared" si="68"/>
        <v>-139.24</v>
      </c>
      <c r="F4619" s="77" t="s">
        <v>1038</v>
      </c>
      <c r="G4619" s="77" t="s">
        <v>21</v>
      </c>
      <c r="H4619" s="77" t="s">
        <v>20</v>
      </c>
      <c r="I4619" s="13">
        <v>1</v>
      </c>
      <c r="J4619" s="14">
        <v>2015</v>
      </c>
      <c r="K4619" s="78" t="s">
        <v>146</v>
      </c>
      <c r="L4619" s="79" t="s">
        <v>2579</v>
      </c>
      <c r="M4619" s="79" t="s">
        <v>302</v>
      </c>
      <c r="N4619" s="15" t="s">
        <v>28</v>
      </c>
      <c r="O4619" s="15" t="s">
        <v>29</v>
      </c>
      <c r="P4619" s="80" t="s">
        <v>3096</v>
      </c>
      <c r="Q4619" s="80" t="s">
        <v>21</v>
      </c>
      <c r="S4619" t="str">
        <f t="shared" si="69"/>
        <v>42034henriette ingebrigtsen</v>
      </c>
    </row>
    <row r="4620" spans="1:19" hidden="1">
      <c r="A4620" s="12">
        <v>42035</v>
      </c>
      <c r="B4620" t="s">
        <v>2580</v>
      </c>
      <c r="C4620" s="1">
        <v>54.95</v>
      </c>
      <c r="E4620" s="42">
        <f t="shared" ref="E4620:E4683" si="70">-C4620</f>
        <v>-54.95</v>
      </c>
      <c r="F4620" s="77" t="s">
        <v>1038</v>
      </c>
      <c r="G4620" s="77" t="s">
        <v>21</v>
      </c>
      <c r="H4620" s="77" t="s">
        <v>20</v>
      </c>
      <c r="I4620" s="13">
        <v>1</v>
      </c>
      <c r="J4620" s="14">
        <v>2015</v>
      </c>
      <c r="K4620" s="78" t="s">
        <v>146</v>
      </c>
      <c r="L4620" s="79" t="s">
        <v>2580</v>
      </c>
      <c r="M4620" s="79" t="s">
        <v>309</v>
      </c>
      <c r="N4620" s="15" t="s">
        <v>28</v>
      </c>
      <c r="O4620" s="15" t="s">
        <v>29</v>
      </c>
      <c r="P4620" s="80" t="s">
        <v>3096</v>
      </c>
      <c r="Q4620" s="80" t="s">
        <v>21</v>
      </c>
      <c r="S4620" t="str">
        <f t="shared" si="69"/>
        <v>42035Amy Funk</v>
      </c>
    </row>
    <row r="4621" spans="1:19" hidden="1">
      <c r="A4621" s="12">
        <v>42035</v>
      </c>
      <c r="B4621" t="s">
        <v>2581</v>
      </c>
      <c r="C4621" s="1">
        <v>72.42</v>
      </c>
      <c r="E4621" s="42">
        <f t="shared" si="70"/>
        <v>-72.42</v>
      </c>
      <c r="F4621" s="77" t="s">
        <v>1038</v>
      </c>
      <c r="G4621" s="77" t="s">
        <v>21</v>
      </c>
      <c r="H4621" s="77" t="s">
        <v>20</v>
      </c>
      <c r="I4621" s="13">
        <v>1</v>
      </c>
      <c r="J4621" s="14">
        <v>2015</v>
      </c>
      <c r="K4621" s="78" t="s">
        <v>146</v>
      </c>
      <c r="L4621" s="79" t="s">
        <v>2581</v>
      </c>
      <c r="M4621" s="79" t="s">
        <v>309</v>
      </c>
      <c r="N4621" s="15" t="s">
        <v>28</v>
      </c>
      <c r="O4621" s="15" t="s">
        <v>29</v>
      </c>
      <c r="P4621" s="80" t="s">
        <v>3096</v>
      </c>
      <c r="Q4621" s="80" t="s">
        <v>21</v>
      </c>
      <c r="S4621" t="str">
        <f t="shared" si="69"/>
        <v>42035Jessica Davis</v>
      </c>
    </row>
    <row r="4622" spans="1:19" hidden="1">
      <c r="A4622" s="12">
        <v>42035</v>
      </c>
      <c r="B4622" t="s">
        <v>2582</v>
      </c>
      <c r="C4622" s="1">
        <v>67.680000000000007</v>
      </c>
      <c r="E4622" s="42">
        <f t="shared" si="70"/>
        <v>-67.680000000000007</v>
      </c>
      <c r="F4622" s="77" t="s">
        <v>1038</v>
      </c>
      <c r="G4622" s="77" t="s">
        <v>21</v>
      </c>
      <c r="H4622" s="77" t="s">
        <v>20</v>
      </c>
      <c r="I4622" s="13">
        <v>1</v>
      </c>
      <c r="J4622" s="14">
        <v>2015</v>
      </c>
      <c r="K4622" s="78" t="s">
        <v>146</v>
      </c>
      <c r="L4622" s="79" t="s">
        <v>2582</v>
      </c>
      <c r="M4622" s="79" t="s">
        <v>302</v>
      </c>
      <c r="N4622" s="15" t="s">
        <v>28</v>
      </c>
      <c r="O4622" s="15" t="s">
        <v>29</v>
      </c>
      <c r="P4622" s="80" t="s">
        <v>3096</v>
      </c>
      <c r="Q4622" s="80" t="s">
        <v>21</v>
      </c>
      <c r="S4622" t="str">
        <f t="shared" si="69"/>
        <v>42035Brooke Foizie</v>
      </c>
    </row>
    <row r="4623" spans="1:19" hidden="1">
      <c r="A4623" s="12">
        <v>42036</v>
      </c>
      <c r="B4623" t="s">
        <v>2583</v>
      </c>
      <c r="C4623" s="1">
        <v>56.95</v>
      </c>
      <c r="E4623" s="42">
        <f t="shared" si="70"/>
        <v>-56.95</v>
      </c>
      <c r="F4623" s="77" t="s">
        <v>1038</v>
      </c>
      <c r="G4623" s="77" t="s">
        <v>21</v>
      </c>
      <c r="H4623" s="77" t="s">
        <v>20</v>
      </c>
      <c r="I4623" s="13">
        <v>2</v>
      </c>
      <c r="J4623" s="14">
        <v>2015</v>
      </c>
      <c r="K4623" s="78" t="s">
        <v>146</v>
      </c>
      <c r="L4623" s="79" t="s">
        <v>2583</v>
      </c>
      <c r="M4623" s="79" t="s">
        <v>309</v>
      </c>
      <c r="N4623" s="15" t="s">
        <v>28</v>
      </c>
      <c r="O4623" s="15" t="s">
        <v>29</v>
      </c>
      <c r="P4623" s="80" t="s">
        <v>3096</v>
      </c>
      <c r="Q4623" s="80" t="s">
        <v>21</v>
      </c>
      <c r="S4623" t="str">
        <f t="shared" si="69"/>
        <v>42036DejanArts</v>
      </c>
    </row>
    <row r="4624" spans="1:19" hidden="1">
      <c r="A4624" s="12">
        <v>42036</v>
      </c>
      <c r="B4624" t="s">
        <v>2584</v>
      </c>
      <c r="C4624" s="1">
        <v>68.95</v>
      </c>
      <c r="E4624" s="42">
        <f t="shared" si="70"/>
        <v>-68.95</v>
      </c>
      <c r="F4624" s="77" t="s">
        <v>1038</v>
      </c>
      <c r="G4624" s="77" t="s">
        <v>21</v>
      </c>
      <c r="H4624" s="77" t="s">
        <v>20</v>
      </c>
      <c r="I4624" s="13">
        <v>2</v>
      </c>
      <c r="J4624" s="14">
        <v>2015</v>
      </c>
      <c r="K4624" s="78" t="s">
        <v>146</v>
      </c>
      <c r="L4624" s="79" t="s">
        <v>2584</v>
      </c>
      <c r="M4624" s="79" t="s">
        <v>309</v>
      </c>
      <c r="N4624" s="15" t="s">
        <v>28</v>
      </c>
      <c r="O4624" s="15" t="s">
        <v>29</v>
      </c>
      <c r="P4624" s="80" t="s">
        <v>3096</v>
      </c>
      <c r="Q4624" s="80" t="s">
        <v>21</v>
      </c>
      <c r="S4624" t="str">
        <f t="shared" si="69"/>
        <v>42036Erin McElroy</v>
      </c>
    </row>
    <row r="4625" spans="1:19" hidden="1">
      <c r="A4625" s="12">
        <v>42036</v>
      </c>
      <c r="B4625" t="s">
        <v>2585</v>
      </c>
      <c r="C4625" s="1">
        <v>-39.89</v>
      </c>
      <c r="E4625" s="42">
        <f t="shared" si="70"/>
        <v>39.89</v>
      </c>
      <c r="F4625" s="77" t="s">
        <v>225</v>
      </c>
      <c r="G4625" s="77" t="s">
        <v>21</v>
      </c>
      <c r="H4625" s="77" t="s">
        <v>20</v>
      </c>
      <c r="I4625" s="13">
        <v>2</v>
      </c>
      <c r="J4625" s="14">
        <v>2015</v>
      </c>
      <c r="K4625" s="78" t="s">
        <v>97</v>
      </c>
      <c r="L4625" s="79" t="s">
        <v>3098</v>
      </c>
      <c r="M4625" s="79" t="s">
        <v>302</v>
      </c>
      <c r="N4625" s="15" t="s">
        <v>28</v>
      </c>
      <c r="O4625" s="15" t="s">
        <v>24</v>
      </c>
      <c r="P4625" s="80" t="s">
        <v>3099</v>
      </c>
      <c r="Q4625" s="80" t="s">
        <v>21</v>
      </c>
      <c r="S4625" t="str">
        <f t="shared" si="69"/>
        <v>42036Greggsgoodstuff</v>
      </c>
    </row>
    <row r="4626" spans="1:19" hidden="1">
      <c r="A4626" s="12">
        <v>42037</v>
      </c>
      <c r="B4626" t="s">
        <v>2586</v>
      </c>
      <c r="C4626" s="1">
        <v>137.88999999999999</v>
      </c>
      <c r="E4626" s="42">
        <f t="shared" si="70"/>
        <v>-137.88999999999999</v>
      </c>
      <c r="F4626" s="77" t="s">
        <v>1038</v>
      </c>
      <c r="G4626" s="77" t="s">
        <v>21</v>
      </c>
      <c r="H4626" s="77" t="s">
        <v>20</v>
      </c>
      <c r="I4626" s="13">
        <v>2</v>
      </c>
      <c r="J4626" s="14">
        <v>2015</v>
      </c>
      <c r="K4626" s="78" t="s">
        <v>146</v>
      </c>
      <c r="L4626" s="79" t="s">
        <v>2586</v>
      </c>
      <c r="M4626" s="79" t="s">
        <v>302</v>
      </c>
      <c r="N4626" s="15" t="s">
        <v>28</v>
      </c>
      <c r="O4626" s="15" t="s">
        <v>29</v>
      </c>
      <c r="P4626" s="80" t="s">
        <v>3096</v>
      </c>
      <c r="Q4626" s="80" t="s">
        <v>21</v>
      </c>
      <c r="S4626" t="str">
        <f t="shared" si="69"/>
        <v>42037C J Lee</v>
      </c>
    </row>
    <row r="4627" spans="1:19" hidden="1">
      <c r="A4627" s="12">
        <v>42037</v>
      </c>
      <c r="B4627" t="s">
        <v>2587</v>
      </c>
      <c r="C4627" s="1">
        <v>76.17</v>
      </c>
      <c r="E4627" s="42">
        <f t="shared" si="70"/>
        <v>-76.17</v>
      </c>
      <c r="F4627" s="77" t="s">
        <v>1038</v>
      </c>
      <c r="G4627" s="77" t="s">
        <v>21</v>
      </c>
      <c r="H4627" s="77" t="s">
        <v>20</v>
      </c>
      <c r="I4627" s="13">
        <v>2</v>
      </c>
      <c r="J4627" s="14">
        <v>2015</v>
      </c>
      <c r="K4627" s="78" t="s">
        <v>146</v>
      </c>
      <c r="L4627" s="79" t="s">
        <v>2587</v>
      </c>
      <c r="M4627" s="79" t="s">
        <v>302</v>
      </c>
      <c r="N4627" s="15" t="s">
        <v>28</v>
      </c>
      <c r="O4627" s="15" t="s">
        <v>29</v>
      </c>
      <c r="P4627" s="80" t="s">
        <v>3096</v>
      </c>
      <c r="Q4627" s="80" t="s">
        <v>21</v>
      </c>
      <c r="S4627" t="str">
        <f t="shared" si="69"/>
        <v>42037travis hanger</v>
      </c>
    </row>
    <row r="4628" spans="1:19" hidden="1">
      <c r="A4628" s="12">
        <v>42037</v>
      </c>
      <c r="B4628" t="s">
        <v>2588</v>
      </c>
      <c r="C4628" s="1">
        <v>45.92</v>
      </c>
      <c r="E4628" s="42">
        <f t="shared" si="70"/>
        <v>-45.92</v>
      </c>
      <c r="F4628" s="77" t="s">
        <v>1038</v>
      </c>
      <c r="G4628" s="77" t="s">
        <v>21</v>
      </c>
      <c r="H4628" s="77" t="s">
        <v>20</v>
      </c>
      <c r="I4628" s="13">
        <v>2</v>
      </c>
      <c r="J4628" s="14">
        <v>2015</v>
      </c>
      <c r="K4628" s="78" t="s">
        <v>146</v>
      </c>
      <c r="L4628" s="79" t="s">
        <v>2588</v>
      </c>
      <c r="M4628" s="79" t="s">
        <v>309</v>
      </c>
      <c r="N4628" s="15" t="s">
        <v>28</v>
      </c>
      <c r="O4628" s="15" t="s">
        <v>29</v>
      </c>
      <c r="P4628" s="80" t="s">
        <v>3096</v>
      </c>
      <c r="Q4628" s="80" t="s">
        <v>21</v>
      </c>
      <c r="S4628" t="str">
        <f t="shared" si="69"/>
        <v>42037Trash To Treasures</v>
      </c>
    </row>
    <row r="4629" spans="1:19" hidden="1">
      <c r="A4629" s="12">
        <v>42037</v>
      </c>
      <c r="B4629" t="s">
        <v>2522</v>
      </c>
      <c r="C4629" s="1">
        <v>-15.9</v>
      </c>
      <c r="E4629" s="42">
        <f t="shared" si="70"/>
        <v>15.9</v>
      </c>
      <c r="F4629" s="77" t="s">
        <v>225</v>
      </c>
      <c r="G4629" s="77" t="s">
        <v>21</v>
      </c>
      <c r="H4629" s="77" t="s">
        <v>20</v>
      </c>
      <c r="I4629" s="13">
        <v>2</v>
      </c>
      <c r="J4629" s="14">
        <v>2015</v>
      </c>
      <c r="K4629" s="78" t="s">
        <v>184</v>
      </c>
      <c r="L4629" s="79" t="s">
        <v>2522</v>
      </c>
      <c r="M4629" s="79" t="s">
        <v>302</v>
      </c>
      <c r="N4629" s="15" t="s">
        <v>28</v>
      </c>
      <c r="O4629" s="15" t="s">
        <v>29</v>
      </c>
      <c r="P4629" s="80" t="s">
        <v>3096</v>
      </c>
      <c r="Q4629" s="80" t="s">
        <v>21</v>
      </c>
      <c r="S4629" t="str">
        <f t="shared" si="69"/>
        <v>42037jason hurley</v>
      </c>
    </row>
    <row r="4630" spans="1:19" hidden="1">
      <c r="A4630" s="12">
        <v>42037</v>
      </c>
      <c r="B4630" t="s">
        <v>2481</v>
      </c>
      <c r="C4630" s="1">
        <v>-5.84</v>
      </c>
      <c r="E4630" s="42">
        <f t="shared" si="70"/>
        <v>5.84</v>
      </c>
      <c r="F4630" s="77" t="s">
        <v>225</v>
      </c>
      <c r="G4630" s="77" t="s">
        <v>21</v>
      </c>
      <c r="H4630" s="77" t="s">
        <v>20</v>
      </c>
      <c r="I4630" s="13">
        <v>2</v>
      </c>
      <c r="J4630" s="14">
        <v>2015</v>
      </c>
      <c r="K4630" s="78" t="s">
        <v>231</v>
      </c>
      <c r="L4630" s="79" t="s">
        <v>57</v>
      </c>
      <c r="M4630" s="79" t="s">
        <v>302</v>
      </c>
      <c r="N4630" s="15" t="s">
        <v>28</v>
      </c>
      <c r="O4630" s="15" t="s">
        <v>29</v>
      </c>
      <c r="P4630" s="80" t="s">
        <v>3097</v>
      </c>
      <c r="Q4630" s="80" t="s">
        <v>21</v>
      </c>
      <c r="S4630" t="str">
        <f t="shared" si="69"/>
        <v>42037eBay Inc Shipping</v>
      </c>
    </row>
    <row r="4631" spans="1:19" hidden="1">
      <c r="A4631" s="12">
        <v>42037</v>
      </c>
      <c r="B4631" t="s">
        <v>2481</v>
      </c>
      <c r="C4631" s="1">
        <v>-6.51</v>
      </c>
      <c r="E4631" s="42">
        <f t="shared" si="70"/>
        <v>6.51</v>
      </c>
      <c r="F4631" s="77" t="s">
        <v>225</v>
      </c>
      <c r="G4631" s="77" t="s">
        <v>21</v>
      </c>
      <c r="H4631" s="77" t="s">
        <v>20</v>
      </c>
      <c r="I4631" s="13">
        <v>2</v>
      </c>
      <c r="J4631" s="14">
        <v>2015</v>
      </c>
      <c r="K4631" s="78" t="s">
        <v>231</v>
      </c>
      <c r="L4631" s="79" t="s">
        <v>57</v>
      </c>
      <c r="M4631" s="79" t="s">
        <v>302</v>
      </c>
      <c r="N4631" s="15" t="s">
        <v>28</v>
      </c>
      <c r="O4631" s="15" t="s">
        <v>29</v>
      </c>
      <c r="P4631" s="80" t="s">
        <v>3097</v>
      </c>
      <c r="Q4631" s="80" t="s">
        <v>21</v>
      </c>
      <c r="S4631" t="str">
        <f t="shared" si="69"/>
        <v>42037eBay Inc Shipping</v>
      </c>
    </row>
    <row r="4632" spans="1:19" hidden="1">
      <c r="A4632" s="12">
        <v>42037</v>
      </c>
      <c r="B4632" t="s">
        <v>2481</v>
      </c>
      <c r="C4632" s="1">
        <v>-7.55</v>
      </c>
      <c r="E4632" s="42">
        <f t="shared" si="70"/>
        <v>7.55</v>
      </c>
      <c r="F4632" s="77" t="s">
        <v>225</v>
      </c>
      <c r="G4632" s="77" t="s">
        <v>21</v>
      </c>
      <c r="H4632" s="77" t="s">
        <v>20</v>
      </c>
      <c r="I4632" s="13">
        <v>2</v>
      </c>
      <c r="J4632" s="14">
        <v>2015</v>
      </c>
      <c r="K4632" s="78" t="s">
        <v>231</v>
      </c>
      <c r="L4632" s="79" t="s">
        <v>57</v>
      </c>
      <c r="M4632" s="79" t="s">
        <v>302</v>
      </c>
      <c r="N4632" s="15" t="s">
        <v>28</v>
      </c>
      <c r="O4632" s="15" t="s">
        <v>29</v>
      </c>
      <c r="P4632" s="80" t="s">
        <v>3097</v>
      </c>
      <c r="Q4632" s="80" t="s">
        <v>21</v>
      </c>
      <c r="S4632" t="str">
        <f t="shared" si="69"/>
        <v>42037eBay Inc Shipping</v>
      </c>
    </row>
    <row r="4633" spans="1:19" hidden="1">
      <c r="A4633" s="12">
        <v>42037</v>
      </c>
      <c r="B4633" t="s">
        <v>2481</v>
      </c>
      <c r="C4633" s="1">
        <v>-11.59</v>
      </c>
      <c r="E4633" s="42">
        <f t="shared" si="70"/>
        <v>11.59</v>
      </c>
      <c r="F4633" s="77" t="s">
        <v>225</v>
      </c>
      <c r="G4633" s="77" t="s">
        <v>21</v>
      </c>
      <c r="H4633" s="77" t="s">
        <v>20</v>
      </c>
      <c r="I4633" s="13">
        <v>2</v>
      </c>
      <c r="J4633" s="14">
        <v>2015</v>
      </c>
      <c r="K4633" s="78" t="s">
        <v>231</v>
      </c>
      <c r="L4633" s="79" t="s">
        <v>57</v>
      </c>
      <c r="M4633" s="79" t="s">
        <v>302</v>
      </c>
      <c r="N4633" s="15" t="s">
        <v>28</v>
      </c>
      <c r="O4633" s="15" t="s">
        <v>29</v>
      </c>
      <c r="P4633" s="80" t="s">
        <v>3097</v>
      </c>
      <c r="Q4633" s="80" t="s">
        <v>21</v>
      </c>
      <c r="S4633" t="str">
        <f t="shared" si="69"/>
        <v>42037eBay Inc Shipping</v>
      </c>
    </row>
    <row r="4634" spans="1:19" hidden="1">
      <c r="A4634" s="12">
        <v>42037</v>
      </c>
      <c r="B4634" t="s">
        <v>2481</v>
      </c>
      <c r="C4634" s="1">
        <v>-57.66</v>
      </c>
      <c r="E4634" s="42">
        <f t="shared" si="70"/>
        <v>57.66</v>
      </c>
      <c r="F4634" s="77" t="s">
        <v>225</v>
      </c>
      <c r="G4634" s="77" t="s">
        <v>21</v>
      </c>
      <c r="H4634" s="77" t="s">
        <v>20</v>
      </c>
      <c r="I4634" s="13">
        <v>2</v>
      </c>
      <c r="J4634" s="14">
        <v>2015</v>
      </c>
      <c r="K4634" s="78" t="s">
        <v>231</v>
      </c>
      <c r="L4634" s="79" t="s">
        <v>57</v>
      </c>
      <c r="M4634" s="79" t="s">
        <v>302</v>
      </c>
      <c r="N4634" s="15" t="s">
        <v>28</v>
      </c>
      <c r="O4634" s="15" t="s">
        <v>29</v>
      </c>
      <c r="P4634" s="80" t="s">
        <v>3097</v>
      </c>
      <c r="Q4634" s="80" t="s">
        <v>21</v>
      </c>
      <c r="S4634" t="str">
        <f t="shared" si="69"/>
        <v>42037eBay Inc Shipping</v>
      </c>
    </row>
    <row r="4635" spans="1:19" hidden="1">
      <c r="A4635" s="12">
        <v>42037</v>
      </c>
      <c r="B4635" t="s">
        <v>2481</v>
      </c>
      <c r="C4635" s="1">
        <v>-37.74</v>
      </c>
      <c r="E4635" s="42">
        <f t="shared" si="70"/>
        <v>37.74</v>
      </c>
      <c r="F4635" s="77" t="s">
        <v>225</v>
      </c>
      <c r="G4635" s="77" t="s">
        <v>21</v>
      </c>
      <c r="H4635" s="77" t="s">
        <v>20</v>
      </c>
      <c r="I4635" s="13">
        <v>2</v>
      </c>
      <c r="J4635" s="14">
        <v>2015</v>
      </c>
      <c r="K4635" s="78" t="s">
        <v>231</v>
      </c>
      <c r="L4635" s="79" t="s">
        <v>57</v>
      </c>
      <c r="M4635" s="79" t="s">
        <v>302</v>
      </c>
      <c r="N4635" s="15" t="s">
        <v>28</v>
      </c>
      <c r="O4635" s="15" t="s">
        <v>29</v>
      </c>
      <c r="P4635" s="80" t="s">
        <v>3097</v>
      </c>
      <c r="Q4635" s="80" t="s">
        <v>21</v>
      </c>
      <c r="S4635" t="str">
        <f t="shared" si="69"/>
        <v>42037eBay Inc Shipping</v>
      </c>
    </row>
    <row r="4636" spans="1:19" hidden="1">
      <c r="A4636" s="12">
        <v>42037</v>
      </c>
      <c r="B4636" t="s">
        <v>2589</v>
      </c>
      <c r="C4636" s="1">
        <v>-53.79</v>
      </c>
      <c r="E4636" s="42">
        <f t="shared" si="70"/>
        <v>53.79</v>
      </c>
      <c r="F4636" s="77" t="s">
        <v>225</v>
      </c>
      <c r="G4636" s="77" t="s">
        <v>21</v>
      </c>
      <c r="H4636" s="77" t="s">
        <v>20</v>
      </c>
      <c r="I4636" s="13">
        <v>2</v>
      </c>
      <c r="J4636" s="14">
        <v>2015</v>
      </c>
      <c r="K4636" s="78" t="s">
        <v>184</v>
      </c>
      <c r="L4636" s="79" t="s">
        <v>2659</v>
      </c>
      <c r="M4636" s="79" t="s">
        <v>302</v>
      </c>
      <c r="N4636" s="15" t="s">
        <v>28</v>
      </c>
      <c r="O4636" s="15" t="s">
        <v>29</v>
      </c>
      <c r="P4636" s="80" t="s">
        <v>3096</v>
      </c>
      <c r="Q4636" s="80" t="s">
        <v>21</v>
      </c>
      <c r="S4636" t="str">
        <f t="shared" si="69"/>
        <v>42037hamirving16@yahoo.com</v>
      </c>
    </row>
    <row r="4637" spans="1:19" hidden="1">
      <c r="A4637" s="12">
        <v>42037</v>
      </c>
      <c r="B4637" t="s">
        <v>2590</v>
      </c>
      <c r="C4637" s="1">
        <v>114.85</v>
      </c>
      <c r="E4637" s="42">
        <f t="shared" si="70"/>
        <v>-114.85</v>
      </c>
      <c r="F4637" s="77" t="s">
        <v>1038</v>
      </c>
      <c r="G4637" s="77" t="s">
        <v>21</v>
      </c>
      <c r="H4637" s="77" t="s">
        <v>20</v>
      </c>
      <c r="I4637" s="13">
        <v>2</v>
      </c>
      <c r="J4637" s="14">
        <v>2015</v>
      </c>
      <c r="K4637" s="78" t="s">
        <v>146</v>
      </c>
      <c r="L4637" s="79" t="s">
        <v>2590</v>
      </c>
      <c r="M4637" s="79" t="s">
        <v>302</v>
      </c>
      <c r="N4637" s="15" t="s">
        <v>28</v>
      </c>
      <c r="O4637" s="15" t="s">
        <v>29</v>
      </c>
      <c r="P4637" s="80" t="s">
        <v>3096</v>
      </c>
      <c r="Q4637" s="80" t="s">
        <v>21</v>
      </c>
      <c r="S4637" t="str">
        <f t="shared" ref="S4637:S4700" si="71">A4637&amp;B4637</f>
        <v>42037Darren Donald</v>
      </c>
    </row>
    <row r="4638" spans="1:19" hidden="1">
      <c r="A4638" s="12">
        <v>42039</v>
      </c>
      <c r="B4638" t="s">
        <v>2587</v>
      </c>
      <c r="C4638" s="1">
        <v>-76.17</v>
      </c>
      <c r="E4638" s="42">
        <f t="shared" si="70"/>
        <v>76.17</v>
      </c>
      <c r="F4638" s="77" t="s">
        <v>225</v>
      </c>
      <c r="G4638" s="77" t="s">
        <v>21</v>
      </c>
      <c r="H4638" s="77" t="s">
        <v>20</v>
      </c>
      <c r="I4638" s="13">
        <v>2</v>
      </c>
      <c r="J4638" s="14">
        <v>2015</v>
      </c>
      <c r="K4638" s="78" t="s">
        <v>184</v>
      </c>
      <c r="L4638" s="79" t="s">
        <v>2587</v>
      </c>
      <c r="M4638" s="79" t="s">
        <v>302</v>
      </c>
      <c r="N4638" s="15" t="s">
        <v>28</v>
      </c>
      <c r="O4638" s="15" t="s">
        <v>29</v>
      </c>
      <c r="P4638" s="80" t="s">
        <v>3096</v>
      </c>
      <c r="Q4638" s="80" t="s">
        <v>21</v>
      </c>
      <c r="S4638" t="str">
        <f t="shared" si="71"/>
        <v>42039travis hanger</v>
      </c>
    </row>
    <row r="4639" spans="1:19" hidden="1">
      <c r="A4639" s="12">
        <v>42039</v>
      </c>
      <c r="B4639" t="s">
        <v>2481</v>
      </c>
      <c r="C4639" s="1">
        <v>-7.55</v>
      </c>
      <c r="E4639" s="42">
        <f t="shared" si="70"/>
        <v>7.55</v>
      </c>
      <c r="F4639" s="77" t="s">
        <v>225</v>
      </c>
      <c r="G4639" s="77" t="s">
        <v>21</v>
      </c>
      <c r="H4639" s="77" t="s">
        <v>20</v>
      </c>
      <c r="I4639" s="13">
        <v>2</v>
      </c>
      <c r="J4639" s="14">
        <v>2015</v>
      </c>
      <c r="K4639" s="78" t="s">
        <v>231</v>
      </c>
      <c r="L4639" s="79" t="s">
        <v>57</v>
      </c>
      <c r="M4639" s="79" t="s">
        <v>302</v>
      </c>
      <c r="N4639" s="15" t="s">
        <v>28</v>
      </c>
      <c r="O4639" s="15" t="s">
        <v>29</v>
      </c>
      <c r="P4639" s="80" t="s">
        <v>3097</v>
      </c>
      <c r="Q4639" s="80" t="s">
        <v>21</v>
      </c>
      <c r="S4639" t="str">
        <f t="shared" si="71"/>
        <v>42039eBay Inc Shipping</v>
      </c>
    </row>
    <row r="4640" spans="1:19" hidden="1">
      <c r="A4640" s="12">
        <v>42040</v>
      </c>
      <c r="B4640" t="s">
        <v>2488</v>
      </c>
      <c r="C4640" s="1">
        <v>-500</v>
      </c>
      <c r="E4640" s="42">
        <f t="shared" si="70"/>
        <v>500</v>
      </c>
      <c r="F4640" s="77" t="s">
        <v>225</v>
      </c>
      <c r="G4640" s="77" t="s">
        <v>21</v>
      </c>
      <c r="H4640" s="77" t="s">
        <v>20</v>
      </c>
      <c r="I4640" s="13">
        <v>2</v>
      </c>
      <c r="J4640" s="14">
        <v>2015</v>
      </c>
      <c r="K4640" s="78" t="s">
        <v>58</v>
      </c>
      <c r="L4640" s="79" t="s">
        <v>59</v>
      </c>
      <c r="M4640" s="79" t="s">
        <v>23</v>
      </c>
      <c r="N4640" s="15" t="s">
        <v>20</v>
      </c>
      <c r="O4640" s="15" t="s">
        <v>24</v>
      </c>
      <c r="P4640" s="80" t="s">
        <v>171</v>
      </c>
      <c r="Q4640" s="80" t="s">
        <v>21</v>
      </c>
      <c r="S4640" t="str">
        <f t="shared" si="71"/>
        <v>42040Bank Account</v>
      </c>
    </row>
    <row r="4641" spans="1:19" hidden="1">
      <c r="A4641" s="12">
        <v>42040</v>
      </c>
      <c r="B4641" t="s">
        <v>2591</v>
      </c>
      <c r="C4641" s="1">
        <v>18.850000000000001</v>
      </c>
      <c r="E4641" s="42">
        <f t="shared" si="70"/>
        <v>-18.850000000000001</v>
      </c>
      <c r="F4641" s="77" t="s">
        <v>1038</v>
      </c>
      <c r="G4641" s="77" t="s">
        <v>21</v>
      </c>
      <c r="H4641" s="77" t="s">
        <v>20</v>
      </c>
      <c r="I4641" s="13">
        <v>2</v>
      </c>
      <c r="J4641" s="14">
        <v>2015</v>
      </c>
      <c r="K4641" s="78" t="s">
        <v>146</v>
      </c>
      <c r="L4641" s="79" t="s">
        <v>2591</v>
      </c>
      <c r="M4641" s="79" t="s">
        <v>302</v>
      </c>
      <c r="N4641" s="15" t="s">
        <v>28</v>
      </c>
      <c r="O4641" s="15" t="s">
        <v>29</v>
      </c>
      <c r="P4641" s="80" t="s">
        <v>3096</v>
      </c>
      <c r="Q4641" s="80" t="s">
        <v>21</v>
      </c>
      <c r="S4641" t="str">
        <f t="shared" si="71"/>
        <v>42040Faith Powell</v>
      </c>
    </row>
    <row r="4642" spans="1:19" hidden="1">
      <c r="A4642" s="12">
        <v>42040</v>
      </c>
      <c r="B4642" t="s">
        <v>2592</v>
      </c>
      <c r="C4642" s="1">
        <v>-184.85</v>
      </c>
      <c r="E4642" s="42">
        <f t="shared" si="70"/>
        <v>184.85</v>
      </c>
      <c r="F4642" s="77" t="s">
        <v>225</v>
      </c>
      <c r="G4642" s="77" t="s">
        <v>21</v>
      </c>
      <c r="H4642" s="77" t="s">
        <v>20</v>
      </c>
      <c r="I4642" s="13">
        <v>2</v>
      </c>
      <c r="J4642" s="14">
        <v>2015</v>
      </c>
      <c r="K4642" s="78" t="s">
        <v>146</v>
      </c>
      <c r="L4642" s="79" t="s">
        <v>3100</v>
      </c>
      <c r="M4642" s="79" t="s">
        <v>302</v>
      </c>
      <c r="N4642" s="15" t="s">
        <v>28</v>
      </c>
      <c r="O4642" s="15" t="s">
        <v>29</v>
      </c>
      <c r="P4642" s="80" t="s">
        <v>3096</v>
      </c>
      <c r="Q4642" s="80" t="s">
        <v>21</v>
      </c>
      <c r="S4642" t="str">
        <f t="shared" si="71"/>
        <v>42040eBay Buyer Dispute</v>
      </c>
    </row>
    <row r="4643" spans="1:19" hidden="1">
      <c r="A4643" s="12">
        <v>42040</v>
      </c>
      <c r="B4643" t="s">
        <v>2593</v>
      </c>
      <c r="C4643" s="1">
        <v>14.65</v>
      </c>
      <c r="E4643" s="42">
        <f t="shared" si="70"/>
        <v>-14.65</v>
      </c>
      <c r="F4643" s="77" t="s">
        <v>1038</v>
      </c>
      <c r="G4643" s="77" t="s">
        <v>21</v>
      </c>
      <c r="H4643" s="77" t="s">
        <v>20</v>
      </c>
      <c r="I4643" s="13">
        <v>2</v>
      </c>
      <c r="J4643" s="14">
        <v>2015</v>
      </c>
      <c r="K4643" s="78" t="s">
        <v>146</v>
      </c>
      <c r="L4643" s="79" t="s">
        <v>2593</v>
      </c>
      <c r="M4643" s="79" t="s">
        <v>302</v>
      </c>
      <c r="N4643" s="15" t="s">
        <v>28</v>
      </c>
      <c r="O4643" s="15" t="s">
        <v>29</v>
      </c>
      <c r="P4643" s="80" t="s">
        <v>3096</v>
      </c>
      <c r="Q4643" s="80" t="s">
        <v>21</v>
      </c>
      <c r="S4643" t="str">
        <f t="shared" si="71"/>
        <v>42040LORI VASQUEZ</v>
      </c>
    </row>
    <row r="4644" spans="1:19" hidden="1">
      <c r="A4644" s="12">
        <v>42041</v>
      </c>
      <c r="B4644" t="s">
        <v>2594</v>
      </c>
      <c r="C4644" s="1">
        <v>82.11</v>
      </c>
      <c r="E4644" s="42">
        <f t="shared" si="70"/>
        <v>-82.11</v>
      </c>
      <c r="F4644" s="77" t="s">
        <v>1038</v>
      </c>
      <c r="G4644" s="77" t="s">
        <v>21</v>
      </c>
      <c r="H4644" s="77" t="s">
        <v>20</v>
      </c>
      <c r="I4644" s="13">
        <v>2</v>
      </c>
      <c r="J4644" s="14">
        <v>2015</v>
      </c>
      <c r="K4644" s="78" t="s">
        <v>146</v>
      </c>
      <c r="L4644" s="79" t="s">
        <v>2594</v>
      </c>
      <c r="M4644" s="79" t="s">
        <v>309</v>
      </c>
      <c r="N4644" s="15" t="s">
        <v>28</v>
      </c>
      <c r="O4644" s="15" t="s">
        <v>29</v>
      </c>
      <c r="P4644" s="80" t="s">
        <v>3096</v>
      </c>
      <c r="Q4644" s="80" t="s">
        <v>21</v>
      </c>
      <c r="S4644" t="str">
        <f t="shared" si="71"/>
        <v>42041Amber D kendrick</v>
      </c>
    </row>
    <row r="4645" spans="1:19" hidden="1">
      <c r="A4645" s="12">
        <v>42041</v>
      </c>
      <c r="B4645" t="s">
        <v>2595</v>
      </c>
      <c r="C4645" s="1">
        <v>23.05</v>
      </c>
      <c r="E4645" s="42">
        <f t="shared" si="70"/>
        <v>-23.05</v>
      </c>
      <c r="F4645" s="77" t="s">
        <v>1038</v>
      </c>
      <c r="G4645" s="77" t="s">
        <v>21</v>
      </c>
      <c r="H4645" s="77" t="s">
        <v>20</v>
      </c>
      <c r="I4645" s="13">
        <v>2</v>
      </c>
      <c r="J4645" s="14">
        <v>2015</v>
      </c>
      <c r="K4645" s="78" t="s">
        <v>146</v>
      </c>
      <c r="L4645" s="79" t="s">
        <v>2595</v>
      </c>
      <c r="M4645" s="79" t="s">
        <v>302</v>
      </c>
      <c r="N4645" s="15" t="s">
        <v>28</v>
      </c>
      <c r="O4645" s="15" t="s">
        <v>29</v>
      </c>
      <c r="P4645" s="80" t="s">
        <v>3096</v>
      </c>
      <c r="Q4645" s="80" t="s">
        <v>21</v>
      </c>
      <c r="S4645" t="str">
        <f t="shared" si="71"/>
        <v>42041kim greager</v>
      </c>
    </row>
    <row r="4646" spans="1:19" hidden="1">
      <c r="A4646" s="12">
        <v>42041</v>
      </c>
      <c r="B4646" t="s">
        <v>2481</v>
      </c>
      <c r="C4646" s="1">
        <v>-8.26</v>
      </c>
      <c r="E4646" s="42">
        <f t="shared" si="70"/>
        <v>8.26</v>
      </c>
      <c r="F4646" s="77" t="s">
        <v>225</v>
      </c>
      <c r="G4646" s="77" t="s">
        <v>21</v>
      </c>
      <c r="H4646" s="77" t="s">
        <v>20</v>
      </c>
      <c r="I4646" s="13">
        <v>2</v>
      </c>
      <c r="J4646" s="14">
        <v>2015</v>
      </c>
      <c r="K4646" s="78" t="s">
        <v>231</v>
      </c>
      <c r="L4646" s="79" t="s">
        <v>57</v>
      </c>
      <c r="M4646" s="79" t="s">
        <v>302</v>
      </c>
      <c r="N4646" s="15" t="s">
        <v>28</v>
      </c>
      <c r="O4646" s="15" t="s">
        <v>29</v>
      </c>
      <c r="P4646" s="80" t="s">
        <v>3097</v>
      </c>
      <c r="Q4646" s="80" t="s">
        <v>21</v>
      </c>
      <c r="S4646" t="str">
        <f t="shared" si="71"/>
        <v>42041eBay Inc Shipping</v>
      </c>
    </row>
    <row r="4647" spans="1:19" hidden="1">
      <c r="A4647" s="12">
        <v>42041</v>
      </c>
      <c r="B4647" t="s">
        <v>2481</v>
      </c>
      <c r="C4647" s="1">
        <v>-1.93</v>
      </c>
      <c r="E4647" s="42">
        <f t="shared" si="70"/>
        <v>1.93</v>
      </c>
      <c r="F4647" s="77" t="s">
        <v>225</v>
      </c>
      <c r="G4647" s="77" t="s">
        <v>21</v>
      </c>
      <c r="H4647" s="77" t="s">
        <v>20</v>
      </c>
      <c r="I4647" s="13">
        <v>2</v>
      </c>
      <c r="J4647" s="14">
        <v>2015</v>
      </c>
      <c r="K4647" s="78" t="s">
        <v>231</v>
      </c>
      <c r="L4647" s="79" t="s">
        <v>57</v>
      </c>
      <c r="M4647" s="79" t="s">
        <v>302</v>
      </c>
      <c r="N4647" s="15" t="s">
        <v>28</v>
      </c>
      <c r="O4647" s="15" t="s">
        <v>29</v>
      </c>
      <c r="P4647" s="80" t="s">
        <v>3097</v>
      </c>
      <c r="Q4647" s="80" t="s">
        <v>21</v>
      </c>
      <c r="S4647" t="str">
        <f t="shared" si="71"/>
        <v>42041eBay Inc Shipping</v>
      </c>
    </row>
    <row r="4648" spans="1:19" hidden="1">
      <c r="A4648" s="12">
        <v>42041</v>
      </c>
      <c r="B4648" t="s">
        <v>2481</v>
      </c>
      <c r="C4648" s="1">
        <v>-1.93</v>
      </c>
      <c r="E4648" s="42">
        <f t="shared" si="70"/>
        <v>1.93</v>
      </c>
      <c r="F4648" s="77" t="s">
        <v>225</v>
      </c>
      <c r="G4648" s="77" t="s">
        <v>21</v>
      </c>
      <c r="H4648" s="77" t="s">
        <v>20</v>
      </c>
      <c r="I4648" s="13">
        <v>2</v>
      </c>
      <c r="J4648" s="14">
        <v>2015</v>
      </c>
      <c r="K4648" s="78" t="s">
        <v>231</v>
      </c>
      <c r="L4648" s="79" t="s">
        <v>57</v>
      </c>
      <c r="M4648" s="79" t="s">
        <v>302</v>
      </c>
      <c r="N4648" s="15" t="s">
        <v>28</v>
      </c>
      <c r="O4648" s="15" t="s">
        <v>29</v>
      </c>
      <c r="P4648" s="80" t="s">
        <v>3097</v>
      </c>
      <c r="Q4648" s="80" t="s">
        <v>21</v>
      </c>
      <c r="S4648" t="str">
        <f t="shared" si="71"/>
        <v>42041eBay Inc Shipping</v>
      </c>
    </row>
    <row r="4649" spans="1:19" hidden="1">
      <c r="A4649" s="12">
        <v>42042</v>
      </c>
      <c r="B4649" t="s">
        <v>2596</v>
      </c>
      <c r="C4649" s="1">
        <v>16.47</v>
      </c>
      <c r="E4649" s="42">
        <f t="shared" si="70"/>
        <v>-16.47</v>
      </c>
      <c r="F4649" s="77" t="s">
        <v>1038</v>
      </c>
      <c r="G4649" s="77" t="s">
        <v>21</v>
      </c>
      <c r="H4649" s="77" t="s">
        <v>20</v>
      </c>
      <c r="I4649" s="13">
        <v>2</v>
      </c>
      <c r="J4649" s="14">
        <v>2015</v>
      </c>
      <c r="K4649" s="78" t="s">
        <v>146</v>
      </c>
      <c r="L4649" s="79" t="s">
        <v>2596</v>
      </c>
      <c r="M4649" s="79" t="s">
        <v>302</v>
      </c>
      <c r="N4649" s="15" t="s">
        <v>28</v>
      </c>
      <c r="O4649" s="15" t="s">
        <v>29</v>
      </c>
      <c r="P4649" s="80" t="s">
        <v>3096</v>
      </c>
      <c r="Q4649" s="80" t="s">
        <v>21</v>
      </c>
      <c r="S4649" t="str">
        <f t="shared" si="71"/>
        <v>42042Ronnie Hawkins</v>
      </c>
    </row>
    <row r="4650" spans="1:19" hidden="1">
      <c r="A4650" s="12">
        <v>42044</v>
      </c>
      <c r="B4650" t="s">
        <v>2597</v>
      </c>
      <c r="C4650" s="1">
        <v>108.81</v>
      </c>
      <c r="E4650" s="42">
        <f t="shared" si="70"/>
        <v>-108.81</v>
      </c>
      <c r="F4650" s="77" t="s">
        <v>1038</v>
      </c>
      <c r="G4650" s="77" t="s">
        <v>21</v>
      </c>
      <c r="H4650" s="77" t="s">
        <v>20</v>
      </c>
      <c r="I4650" s="13">
        <v>2</v>
      </c>
      <c r="J4650" s="14">
        <v>2015</v>
      </c>
      <c r="K4650" s="78" t="s">
        <v>146</v>
      </c>
      <c r="L4650" s="79" t="s">
        <v>2597</v>
      </c>
      <c r="M4650" s="79" t="s">
        <v>302</v>
      </c>
      <c r="N4650" s="15" t="s">
        <v>28</v>
      </c>
      <c r="O4650" s="15" t="s">
        <v>29</v>
      </c>
      <c r="P4650" s="80" t="s">
        <v>3096</v>
      </c>
      <c r="Q4650" s="80" t="s">
        <v>21</v>
      </c>
      <c r="S4650" t="str">
        <f t="shared" si="71"/>
        <v>420444J CUSTOM DESIGN INC.</v>
      </c>
    </row>
    <row r="4651" spans="1:19" hidden="1">
      <c r="A4651" s="12">
        <v>42044</v>
      </c>
      <c r="B4651" t="s">
        <v>2481</v>
      </c>
      <c r="C4651" s="1">
        <v>-5.23</v>
      </c>
      <c r="E4651" s="42">
        <f t="shared" si="70"/>
        <v>5.23</v>
      </c>
      <c r="F4651" s="77" t="s">
        <v>225</v>
      </c>
      <c r="G4651" s="77" t="s">
        <v>21</v>
      </c>
      <c r="H4651" s="77" t="s">
        <v>20</v>
      </c>
      <c r="I4651" s="13">
        <v>2</v>
      </c>
      <c r="J4651" s="14">
        <v>2015</v>
      </c>
      <c r="K4651" s="78" t="s">
        <v>231</v>
      </c>
      <c r="L4651" s="79" t="s">
        <v>57</v>
      </c>
      <c r="M4651" s="79" t="s">
        <v>302</v>
      </c>
      <c r="N4651" s="15" t="s">
        <v>28</v>
      </c>
      <c r="O4651" s="15" t="s">
        <v>29</v>
      </c>
      <c r="P4651" s="80" t="s">
        <v>3097</v>
      </c>
      <c r="Q4651" s="80" t="s">
        <v>21</v>
      </c>
      <c r="S4651" t="str">
        <f t="shared" si="71"/>
        <v>42044eBay Inc Shipping</v>
      </c>
    </row>
    <row r="4652" spans="1:19" hidden="1">
      <c r="A4652" s="12">
        <v>42044</v>
      </c>
      <c r="B4652" t="s">
        <v>2481</v>
      </c>
      <c r="C4652" s="1">
        <v>-1.93</v>
      </c>
      <c r="E4652" s="42">
        <f t="shared" si="70"/>
        <v>1.93</v>
      </c>
      <c r="F4652" s="77" t="s">
        <v>225</v>
      </c>
      <c r="G4652" s="77" t="s">
        <v>21</v>
      </c>
      <c r="H4652" s="77" t="s">
        <v>20</v>
      </c>
      <c r="I4652" s="13">
        <v>2</v>
      </c>
      <c r="J4652" s="14">
        <v>2015</v>
      </c>
      <c r="K4652" s="78" t="s">
        <v>231</v>
      </c>
      <c r="L4652" s="79" t="s">
        <v>57</v>
      </c>
      <c r="M4652" s="79" t="s">
        <v>302</v>
      </c>
      <c r="N4652" s="15" t="s">
        <v>28</v>
      </c>
      <c r="O4652" s="15" t="s">
        <v>29</v>
      </c>
      <c r="P4652" s="80" t="s">
        <v>3097</v>
      </c>
      <c r="Q4652" s="80" t="s">
        <v>21</v>
      </c>
      <c r="S4652" t="str">
        <f t="shared" si="71"/>
        <v>42044eBay Inc Shipping</v>
      </c>
    </row>
    <row r="4653" spans="1:19" hidden="1">
      <c r="A4653" s="12">
        <v>42044</v>
      </c>
      <c r="B4653" t="s">
        <v>2481</v>
      </c>
      <c r="C4653" s="1">
        <v>-5.44</v>
      </c>
      <c r="E4653" s="42">
        <f t="shared" si="70"/>
        <v>5.44</v>
      </c>
      <c r="F4653" s="77" t="s">
        <v>225</v>
      </c>
      <c r="G4653" s="77" t="s">
        <v>21</v>
      </c>
      <c r="H4653" s="77" t="s">
        <v>20</v>
      </c>
      <c r="I4653" s="13">
        <v>2</v>
      </c>
      <c r="J4653" s="14">
        <v>2015</v>
      </c>
      <c r="K4653" s="78" t="s">
        <v>231</v>
      </c>
      <c r="L4653" s="79" t="s">
        <v>57</v>
      </c>
      <c r="M4653" s="79" t="s">
        <v>302</v>
      </c>
      <c r="N4653" s="15" t="s">
        <v>28</v>
      </c>
      <c r="O4653" s="15" t="s">
        <v>29</v>
      </c>
      <c r="P4653" s="80" t="s">
        <v>3097</v>
      </c>
      <c r="Q4653" s="80" t="s">
        <v>21</v>
      </c>
      <c r="S4653" t="str">
        <f t="shared" si="71"/>
        <v>42044eBay Inc Shipping</v>
      </c>
    </row>
    <row r="4654" spans="1:19" hidden="1">
      <c r="A4654" s="12">
        <v>42044</v>
      </c>
      <c r="B4654" t="s">
        <v>2481</v>
      </c>
      <c r="C4654" s="1">
        <v>-8.98</v>
      </c>
      <c r="E4654" s="42">
        <f t="shared" si="70"/>
        <v>8.98</v>
      </c>
      <c r="F4654" s="77" t="s">
        <v>225</v>
      </c>
      <c r="G4654" s="77" t="s">
        <v>21</v>
      </c>
      <c r="H4654" s="77" t="s">
        <v>20</v>
      </c>
      <c r="I4654" s="13">
        <v>2</v>
      </c>
      <c r="J4654" s="14">
        <v>2015</v>
      </c>
      <c r="K4654" s="78" t="s">
        <v>231</v>
      </c>
      <c r="L4654" s="79" t="s">
        <v>57</v>
      </c>
      <c r="M4654" s="79" t="s">
        <v>302</v>
      </c>
      <c r="N4654" s="15" t="s">
        <v>28</v>
      </c>
      <c r="O4654" s="15" t="s">
        <v>29</v>
      </c>
      <c r="P4654" s="80" t="s">
        <v>3097</v>
      </c>
      <c r="Q4654" s="80" t="s">
        <v>21</v>
      </c>
      <c r="S4654" t="str">
        <f t="shared" si="71"/>
        <v>42044eBay Inc Shipping</v>
      </c>
    </row>
    <row r="4655" spans="1:19" hidden="1">
      <c r="A4655" s="12">
        <v>42044</v>
      </c>
      <c r="B4655" t="s">
        <v>2481</v>
      </c>
      <c r="C4655" s="1">
        <v>-1.93</v>
      </c>
      <c r="E4655" s="42">
        <f t="shared" si="70"/>
        <v>1.93</v>
      </c>
      <c r="F4655" s="77" t="s">
        <v>225</v>
      </c>
      <c r="G4655" s="77" t="s">
        <v>21</v>
      </c>
      <c r="H4655" s="77" t="s">
        <v>20</v>
      </c>
      <c r="I4655" s="13">
        <v>2</v>
      </c>
      <c r="J4655" s="14">
        <v>2015</v>
      </c>
      <c r="K4655" s="78" t="s">
        <v>231</v>
      </c>
      <c r="L4655" s="79" t="s">
        <v>57</v>
      </c>
      <c r="M4655" s="79" t="s">
        <v>302</v>
      </c>
      <c r="N4655" s="15" t="s">
        <v>28</v>
      </c>
      <c r="O4655" s="15" t="s">
        <v>29</v>
      </c>
      <c r="P4655" s="80" t="s">
        <v>3097</v>
      </c>
      <c r="Q4655" s="80" t="s">
        <v>21</v>
      </c>
      <c r="S4655" t="str">
        <f t="shared" si="71"/>
        <v>42044eBay Inc Shipping</v>
      </c>
    </row>
    <row r="4656" spans="1:19" hidden="1">
      <c r="A4656" s="12">
        <v>42044</v>
      </c>
      <c r="B4656" t="s">
        <v>2598</v>
      </c>
      <c r="C4656" s="1">
        <v>170.15</v>
      </c>
      <c r="E4656" s="42">
        <f t="shared" si="70"/>
        <v>-170.15</v>
      </c>
      <c r="F4656" s="77" t="s">
        <v>1038</v>
      </c>
      <c r="G4656" s="77" t="s">
        <v>21</v>
      </c>
      <c r="H4656" s="77" t="s">
        <v>20</v>
      </c>
      <c r="I4656" s="13">
        <v>2</v>
      </c>
      <c r="J4656" s="14">
        <v>2015</v>
      </c>
      <c r="K4656" s="78" t="s">
        <v>146</v>
      </c>
      <c r="L4656" s="79" t="s">
        <v>2598</v>
      </c>
      <c r="M4656" s="79" t="s">
        <v>302</v>
      </c>
      <c r="N4656" s="15" t="s">
        <v>28</v>
      </c>
      <c r="O4656" s="15" t="s">
        <v>29</v>
      </c>
      <c r="P4656" s="80" t="s">
        <v>3096</v>
      </c>
      <c r="Q4656" s="80" t="s">
        <v>21</v>
      </c>
      <c r="S4656" t="str">
        <f t="shared" si="71"/>
        <v>42044ken josefsen</v>
      </c>
    </row>
    <row r="4657" spans="1:19" hidden="1">
      <c r="A4657" s="12">
        <v>42045</v>
      </c>
      <c r="B4657" t="s">
        <v>2599</v>
      </c>
      <c r="C4657" s="1">
        <v>15.9</v>
      </c>
      <c r="E4657" s="42">
        <f t="shared" si="70"/>
        <v>-15.9</v>
      </c>
      <c r="F4657" s="77" t="s">
        <v>1038</v>
      </c>
      <c r="G4657" s="77" t="s">
        <v>21</v>
      </c>
      <c r="H4657" s="77" t="s">
        <v>20</v>
      </c>
      <c r="I4657" s="13">
        <v>2</v>
      </c>
      <c r="J4657" s="14">
        <v>2015</v>
      </c>
      <c r="K4657" s="78" t="s">
        <v>146</v>
      </c>
      <c r="L4657" s="79" t="s">
        <v>2599</v>
      </c>
      <c r="M4657" s="79" t="s">
        <v>302</v>
      </c>
      <c r="N4657" s="15" t="s">
        <v>28</v>
      </c>
      <c r="O4657" s="15" t="s">
        <v>29</v>
      </c>
      <c r="P4657" s="80" t="s">
        <v>3096</v>
      </c>
      <c r="Q4657" s="80" t="s">
        <v>21</v>
      </c>
      <c r="S4657" t="str">
        <f t="shared" si="71"/>
        <v>42045Tina Jackson</v>
      </c>
    </row>
    <row r="4658" spans="1:19" hidden="1">
      <c r="A4658" s="12">
        <v>42045</v>
      </c>
      <c r="B4658" t="s">
        <v>2481</v>
      </c>
      <c r="C4658" s="1">
        <v>-41.15</v>
      </c>
      <c r="E4658" s="42">
        <f t="shared" si="70"/>
        <v>41.15</v>
      </c>
      <c r="F4658" s="77" t="s">
        <v>225</v>
      </c>
      <c r="G4658" s="77" t="s">
        <v>21</v>
      </c>
      <c r="H4658" s="77" t="s">
        <v>20</v>
      </c>
      <c r="I4658" s="13">
        <v>2</v>
      </c>
      <c r="J4658" s="14">
        <v>2015</v>
      </c>
      <c r="K4658" s="78" t="s">
        <v>231</v>
      </c>
      <c r="L4658" s="79" t="s">
        <v>57</v>
      </c>
      <c r="M4658" s="79" t="s">
        <v>302</v>
      </c>
      <c r="N4658" s="15" t="s">
        <v>28</v>
      </c>
      <c r="O4658" s="15" t="s">
        <v>29</v>
      </c>
      <c r="P4658" s="80" t="s">
        <v>3097</v>
      </c>
      <c r="Q4658" s="80" t="s">
        <v>21</v>
      </c>
      <c r="S4658" t="str">
        <f t="shared" si="71"/>
        <v>42045eBay Inc Shipping</v>
      </c>
    </row>
    <row r="4659" spans="1:19" hidden="1">
      <c r="A4659" s="12">
        <v>42045</v>
      </c>
      <c r="B4659" t="s">
        <v>2481</v>
      </c>
      <c r="C4659" s="1">
        <v>-1.93</v>
      </c>
      <c r="E4659" s="42">
        <f t="shared" si="70"/>
        <v>1.93</v>
      </c>
      <c r="F4659" s="77" t="s">
        <v>225</v>
      </c>
      <c r="G4659" s="77" t="s">
        <v>21</v>
      </c>
      <c r="H4659" s="77" t="s">
        <v>20</v>
      </c>
      <c r="I4659" s="13">
        <v>2</v>
      </c>
      <c r="J4659" s="14">
        <v>2015</v>
      </c>
      <c r="K4659" s="78" t="s">
        <v>231</v>
      </c>
      <c r="L4659" s="79" t="s">
        <v>57</v>
      </c>
      <c r="M4659" s="79" t="s">
        <v>302</v>
      </c>
      <c r="N4659" s="15" t="s">
        <v>28</v>
      </c>
      <c r="O4659" s="15" t="s">
        <v>29</v>
      </c>
      <c r="P4659" s="80" t="s">
        <v>3097</v>
      </c>
      <c r="Q4659" s="80" t="s">
        <v>21</v>
      </c>
      <c r="S4659" t="str">
        <f t="shared" si="71"/>
        <v>42045eBay Inc Shipping</v>
      </c>
    </row>
    <row r="4660" spans="1:19" hidden="1">
      <c r="A4660" s="12">
        <v>42045</v>
      </c>
      <c r="B4660" t="s">
        <v>2572</v>
      </c>
      <c r="C4660" s="1">
        <v>25.8</v>
      </c>
      <c r="E4660" s="42">
        <f t="shared" si="70"/>
        <v>-25.8</v>
      </c>
      <c r="F4660" s="77" t="s">
        <v>1038</v>
      </c>
      <c r="G4660" s="77" t="s">
        <v>21</v>
      </c>
      <c r="H4660" s="77" t="s">
        <v>20</v>
      </c>
      <c r="I4660" s="13">
        <v>2</v>
      </c>
      <c r="J4660" s="14">
        <v>2015</v>
      </c>
      <c r="K4660" s="78" t="s">
        <v>146</v>
      </c>
      <c r="L4660" s="79" t="s">
        <v>2572</v>
      </c>
      <c r="M4660" s="79" t="s">
        <v>309</v>
      </c>
      <c r="N4660" s="15" t="s">
        <v>28</v>
      </c>
      <c r="O4660" s="15" t="s">
        <v>29</v>
      </c>
      <c r="P4660" s="80" t="s">
        <v>3096</v>
      </c>
      <c r="Q4660" s="80" t="s">
        <v>21</v>
      </c>
      <c r="S4660" t="str">
        <f t="shared" si="71"/>
        <v>42045Todd Ellingson</v>
      </c>
    </row>
    <row r="4661" spans="1:19" hidden="1">
      <c r="A4661" s="12">
        <v>42045</v>
      </c>
      <c r="B4661" t="s">
        <v>2600</v>
      </c>
      <c r="C4661" s="1">
        <v>27.8</v>
      </c>
      <c r="E4661" s="42">
        <f t="shared" si="70"/>
        <v>-27.8</v>
      </c>
      <c r="F4661" s="77" t="s">
        <v>1038</v>
      </c>
      <c r="G4661" s="77" t="s">
        <v>21</v>
      </c>
      <c r="H4661" s="77" t="s">
        <v>20</v>
      </c>
      <c r="I4661" s="13">
        <v>2</v>
      </c>
      <c r="J4661" s="14">
        <v>2015</v>
      </c>
      <c r="K4661" s="78" t="s">
        <v>146</v>
      </c>
      <c r="L4661" s="79" t="s">
        <v>2600</v>
      </c>
      <c r="M4661" s="79" t="s">
        <v>302</v>
      </c>
      <c r="N4661" s="15" t="s">
        <v>28</v>
      </c>
      <c r="O4661" s="15" t="s">
        <v>29</v>
      </c>
      <c r="P4661" s="80" t="s">
        <v>3096</v>
      </c>
      <c r="Q4661" s="80" t="s">
        <v>21</v>
      </c>
      <c r="S4661" t="str">
        <f t="shared" si="71"/>
        <v>42045Melissa Laubach</v>
      </c>
    </row>
    <row r="4662" spans="1:19" hidden="1">
      <c r="A4662" s="12">
        <v>42046</v>
      </c>
      <c r="B4662" t="s">
        <v>2481</v>
      </c>
      <c r="C4662" s="1">
        <v>-2.0099999999999998</v>
      </c>
      <c r="E4662" s="42">
        <f t="shared" si="70"/>
        <v>2.0099999999999998</v>
      </c>
      <c r="F4662" s="77" t="s">
        <v>225</v>
      </c>
      <c r="G4662" s="77" t="s">
        <v>21</v>
      </c>
      <c r="H4662" s="77" t="s">
        <v>20</v>
      </c>
      <c r="I4662" s="13">
        <v>2</v>
      </c>
      <c r="J4662" s="14">
        <v>2015</v>
      </c>
      <c r="K4662" s="78" t="s">
        <v>231</v>
      </c>
      <c r="L4662" s="79" t="s">
        <v>57</v>
      </c>
      <c r="M4662" s="79" t="s">
        <v>302</v>
      </c>
      <c r="N4662" s="15" t="s">
        <v>28</v>
      </c>
      <c r="O4662" s="15" t="s">
        <v>29</v>
      </c>
      <c r="P4662" s="80" t="s">
        <v>3097</v>
      </c>
      <c r="Q4662" s="80" t="s">
        <v>21</v>
      </c>
      <c r="S4662" t="str">
        <f t="shared" si="71"/>
        <v>42046eBay Inc Shipping</v>
      </c>
    </row>
    <row r="4663" spans="1:19" hidden="1">
      <c r="A4663" s="12">
        <v>42046</v>
      </c>
      <c r="B4663" t="s">
        <v>2535</v>
      </c>
      <c r="C4663" s="1">
        <v>-67</v>
      </c>
      <c r="E4663" s="42">
        <f t="shared" si="70"/>
        <v>67</v>
      </c>
      <c r="F4663" s="77" t="s">
        <v>225</v>
      </c>
      <c r="G4663" s="77" t="s">
        <v>21</v>
      </c>
      <c r="H4663" s="77" t="s">
        <v>20</v>
      </c>
      <c r="I4663" s="13">
        <v>2</v>
      </c>
      <c r="J4663" s="14">
        <v>2015</v>
      </c>
      <c r="K4663" s="78" t="s">
        <v>184</v>
      </c>
      <c r="L4663" s="79" t="s">
        <v>2535</v>
      </c>
      <c r="M4663" s="79" t="s">
        <v>309</v>
      </c>
      <c r="N4663" s="15" t="s">
        <v>28</v>
      </c>
      <c r="O4663" s="15" t="s">
        <v>29</v>
      </c>
      <c r="P4663" s="80" t="s">
        <v>3096</v>
      </c>
      <c r="Q4663" s="80" t="s">
        <v>21</v>
      </c>
      <c r="S4663" t="str">
        <f t="shared" si="71"/>
        <v>42046stanley young</v>
      </c>
    </row>
    <row r="4664" spans="1:19" hidden="1">
      <c r="A4664" s="12">
        <v>42046</v>
      </c>
      <c r="B4664" t="s">
        <v>2601</v>
      </c>
      <c r="C4664" s="1">
        <v>-44.05</v>
      </c>
      <c r="E4664" s="42">
        <f t="shared" si="70"/>
        <v>44.05</v>
      </c>
      <c r="F4664" s="77" t="s">
        <v>225</v>
      </c>
      <c r="G4664" s="77" t="s">
        <v>21</v>
      </c>
      <c r="H4664" s="77" t="s">
        <v>20</v>
      </c>
      <c r="I4664" s="13">
        <v>2</v>
      </c>
      <c r="J4664" s="14">
        <v>2015</v>
      </c>
      <c r="K4664" s="78" t="s">
        <v>184</v>
      </c>
      <c r="L4664" s="79" t="s">
        <v>2601</v>
      </c>
      <c r="M4664" s="79" t="s">
        <v>309</v>
      </c>
      <c r="N4664" s="15" t="s">
        <v>28</v>
      </c>
      <c r="O4664" s="15" t="s">
        <v>29</v>
      </c>
      <c r="P4664" s="80" t="s">
        <v>3096</v>
      </c>
      <c r="Q4664" s="80" t="s">
        <v>21</v>
      </c>
      <c r="S4664" t="str">
        <f t="shared" si="71"/>
        <v>42046CECILIA ZAPIEN</v>
      </c>
    </row>
    <row r="4665" spans="1:19" hidden="1">
      <c r="A4665" s="12">
        <v>42046</v>
      </c>
      <c r="B4665" t="s">
        <v>2602</v>
      </c>
      <c r="C4665" s="1">
        <v>29.75</v>
      </c>
      <c r="E4665" s="42">
        <f t="shared" si="70"/>
        <v>-29.75</v>
      </c>
      <c r="F4665" s="77" t="s">
        <v>1038</v>
      </c>
      <c r="G4665" s="77" t="s">
        <v>21</v>
      </c>
      <c r="H4665" s="77" t="s">
        <v>20</v>
      </c>
      <c r="I4665" s="13">
        <v>2</v>
      </c>
      <c r="J4665" s="14">
        <v>2015</v>
      </c>
      <c r="K4665" s="78" t="s">
        <v>146</v>
      </c>
      <c r="L4665" s="79" t="s">
        <v>2602</v>
      </c>
      <c r="M4665" s="79" t="s">
        <v>302</v>
      </c>
      <c r="N4665" s="15" t="s">
        <v>28</v>
      </c>
      <c r="O4665" s="15" t="s">
        <v>29</v>
      </c>
      <c r="P4665" s="80" t="s">
        <v>3096</v>
      </c>
      <c r="Q4665" s="80" t="s">
        <v>21</v>
      </c>
      <c r="S4665" t="str">
        <f t="shared" si="71"/>
        <v>42046Melissa Woodrow</v>
      </c>
    </row>
    <row r="4666" spans="1:19" hidden="1">
      <c r="A4666" s="12">
        <v>42046</v>
      </c>
      <c r="B4666" t="s">
        <v>2603</v>
      </c>
      <c r="C4666" s="1">
        <v>83.12</v>
      </c>
      <c r="E4666" s="42">
        <f t="shared" si="70"/>
        <v>-83.12</v>
      </c>
      <c r="F4666" s="77" t="s">
        <v>1038</v>
      </c>
      <c r="G4666" s="77" t="s">
        <v>21</v>
      </c>
      <c r="H4666" s="77" t="s">
        <v>20</v>
      </c>
      <c r="I4666" s="13">
        <v>2</v>
      </c>
      <c r="J4666" s="14">
        <v>2015</v>
      </c>
      <c r="K4666" s="78" t="s">
        <v>146</v>
      </c>
      <c r="L4666" s="79" t="s">
        <v>2603</v>
      </c>
      <c r="M4666" s="79" t="s">
        <v>302</v>
      </c>
      <c r="N4666" s="15" t="s">
        <v>28</v>
      </c>
      <c r="O4666" s="15" t="s">
        <v>29</v>
      </c>
      <c r="P4666" s="80" t="s">
        <v>3096</v>
      </c>
      <c r="Q4666" s="80" t="s">
        <v>21</v>
      </c>
      <c r="S4666" t="str">
        <f t="shared" si="71"/>
        <v>42046Steven Laurance</v>
      </c>
    </row>
    <row r="4667" spans="1:19" hidden="1">
      <c r="A4667" s="12">
        <v>42046</v>
      </c>
      <c r="B4667" t="s">
        <v>2604</v>
      </c>
      <c r="C4667" s="1">
        <v>125.69</v>
      </c>
      <c r="E4667" s="42">
        <f t="shared" si="70"/>
        <v>-125.69</v>
      </c>
      <c r="F4667" s="77" t="s">
        <v>1038</v>
      </c>
      <c r="G4667" s="77" t="s">
        <v>21</v>
      </c>
      <c r="H4667" s="77" t="s">
        <v>20</v>
      </c>
      <c r="I4667" s="13">
        <v>2</v>
      </c>
      <c r="J4667" s="14">
        <v>2015</v>
      </c>
      <c r="K4667" s="78" t="s">
        <v>146</v>
      </c>
      <c r="L4667" s="79" t="s">
        <v>2604</v>
      </c>
      <c r="M4667" s="79" t="s">
        <v>305</v>
      </c>
      <c r="N4667" s="15" t="s">
        <v>28</v>
      </c>
      <c r="O4667" s="15" t="s">
        <v>29</v>
      </c>
      <c r="P4667" s="80" t="s">
        <v>3096</v>
      </c>
      <c r="Q4667" s="80" t="s">
        <v>21</v>
      </c>
      <c r="S4667" t="str">
        <f t="shared" si="71"/>
        <v>42046Mario Avallone</v>
      </c>
    </row>
    <row r="4668" spans="1:19" hidden="1">
      <c r="A4668" s="12">
        <v>42047</v>
      </c>
      <c r="B4668" t="s">
        <v>2605</v>
      </c>
      <c r="C4668" s="1">
        <v>12.9</v>
      </c>
      <c r="E4668" s="42">
        <f t="shared" si="70"/>
        <v>-12.9</v>
      </c>
      <c r="F4668" s="77" t="s">
        <v>1038</v>
      </c>
      <c r="G4668" s="77" t="s">
        <v>21</v>
      </c>
      <c r="H4668" s="77" t="s">
        <v>20</v>
      </c>
      <c r="I4668" s="13">
        <v>2</v>
      </c>
      <c r="J4668" s="14">
        <v>2015</v>
      </c>
      <c r="K4668" s="78" t="s">
        <v>146</v>
      </c>
      <c r="L4668" s="79" t="s">
        <v>2605</v>
      </c>
      <c r="M4668" s="79" t="s">
        <v>309</v>
      </c>
      <c r="N4668" s="15" t="s">
        <v>28</v>
      </c>
      <c r="O4668" s="15" t="s">
        <v>29</v>
      </c>
      <c r="P4668" s="80" t="s">
        <v>3096</v>
      </c>
      <c r="Q4668" s="80" t="s">
        <v>21</v>
      </c>
      <c r="S4668" t="str">
        <f t="shared" si="71"/>
        <v>42047David McCune</v>
      </c>
    </row>
    <row r="4669" spans="1:19" hidden="1">
      <c r="A4669" s="12">
        <v>42047</v>
      </c>
      <c r="B4669" t="s">
        <v>2481</v>
      </c>
      <c r="C4669" s="1">
        <v>-9.9700000000000006</v>
      </c>
      <c r="E4669" s="42">
        <f t="shared" si="70"/>
        <v>9.9700000000000006</v>
      </c>
      <c r="F4669" s="77" t="s">
        <v>225</v>
      </c>
      <c r="G4669" s="77" t="s">
        <v>21</v>
      </c>
      <c r="H4669" s="77" t="s">
        <v>20</v>
      </c>
      <c r="I4669" s="13">
        <v>2</v>
      </c>
      <c r="J4669" s="14">
        <v>2015</v>
      </c>
      <c r="K4669" s="78" t="s">
        <v>231</v>
      </c>
      <c r="L4669" s="79" t="s">
        <v>57</v>
      </c>
      <c r="M4669" s="79" t="s">
        <v>302</v>
      </c>
      <c r="N4669" s="15" t="s">
        <v>28</v>
      </c>
      <c r="O4669" s="15" t="s">
        <v>29</v>
      </c>
      <c r="P4669" s="80" t="s">
        <v>3097</v>
      </c>
      <c r="Q4669" s="80" t="s">
        <v>21</v>
      </c>
      <c r="S4669" t="str">
        <f t="shared" si="71"/>
        <v>42047eBay Inc Shipping</v>
      </c>
    </row>
    <row r="4670" spans="1:19" hidden="1">
      <c r="A4670" s="12">
        <v>42047</v>
      </c>
      <c r="B4670" t="s">
        <v>2602</v>
      </c>
      <c r="C4670" s="1">
        <v>-9.9499999999999993</v>
      </c>
      <c r="E4670" s="42">
        <f t="shared" si="70"/>
        <v>9.9499999999999993</v>
      </c>
      <c r="F4670" s="77" t="s">
        <v>225</v>
      </c>
      <c r="G4670" s="77" t="s">
        <v>21</v>
      </c>
      <c r="H4670" s="77" t="s">
        <v>20</v>
      </c>
      <c r="I4670" s="13">
        <v>2</v>
      </c>
      <c r="J4670" s="14">
        <v>2015</v>
      </c>
      <c r="K4670" s="78" t="s">
        <v>184</v>
      </c>
      <c r="L4670" s="79" t="s">
        <v>2602</v>
      </c>
      <c r="M4670" s="79" t="s">
        <v>302</v>
      </c>
      <c r="N4670" s="15" t="s">
        <v>28</v>
      </c>
      <c r="O4670" s="15" t="s">
        <v>29</v>
      </c>
      <c r="P4670" s="80" t="s">
        <v>3096</v>
      </c>
      <c r="Q4670" s="80" t="s">
        <v>21</v>
      </c>
      <c r="S4670" t="str">
        <f t="shared" si="71"/>
        <v>42047Melissa Woodrow</v>
      </c>
    </row>
    <row r="4671" spans="1:19" hidden="1">
      <c r="A4671" s="12">
        <v>42047</v>
      </c>
      <c r="B4671" t="s">
        <v>2606</v>
      </c>
      <c r="C4671" s="1">
        <v>86.49</v>
      </c>
      <c r="E4671" s="42">
        <f t="shared" si="70"/>
        <v>-86.49</v>
      </c>
      <c r="F4671" s="77" t="s">
        <v>1038</v>
      </c>
      <c r="G4671" s="77" t="s">
        <v>21</v>
      </c>
      <c r="H4671" s="77" t="s">
        <v>20</v>
      </c>
      <c r="I4671" s="13">
        <v>2</v>
      </c>
      <c r="J4671" s="14">
        <v>2015</v>
      </c>
      <c r="K4671" s="78" t="s">
        <v>146</v>
      </c>
      <c r="L4671" s="79" t="s">
        <v>2606</v>
      </c>
      <c r="M4671" s="79" t="s">
        <v>309</v>
      </c>
      <c r="N4671" s="15" t="s">
        <v>28</v>
      </c>
      <c r="O4671" s="15" t="s">
        <v>29</v>
      </c>
      <c r="P4671" s="80" t="s">
        <v>3096</v>
      </c>
      <c r="Q4671" s="80" t="s">
        <v>21</v>
      </c>
      <c r="S4671" t="str">
        <f t="shared" si="71"/>
        <v>42047Renee Rambo</v>
      </c>
    </row>
    <row r="4672" spans="1:19" hidden="1">
      <c r="A4672" s="12">
        <v>42047</v>
      </c>
      <c r="B4672" t="s">
        <v>2546</v>
      </c>
      <c r="C4672" s="1">
        <v>-58.61</v>
      </c>
      <c r="E4672" s="42">
        <f t="shared" si="70"/>
        <v>58.61</v>
      </c>
      <c r="F4672" s="77" t="s">
        <v>225</v>
      </c>
      <c r="G4672" s="77" t="s">
        <v>21</v>
      </c>
      <c r="H4672" s="77" t="s">
        <v>20</v>
      </c>
      <c r="I4672" s="13">
        <v>2</v>
      </c>
      <c r="J4672" s="14">
        <v>2015</v>
      </c>
      <c r="K4672" s="78" t="s">
        <v>184</v>
      </c>
      <c r="L4672" s="79" t="s">
        <v>2546</v>
      </c>
      <c r="M4672" s="79" t="s">
        <v>309</v>
      </c>
      <c r="N4672" s="15" t="s">
        <v>28</v>
      </c>
      <c r="O4672" s="15" t="s">
        <v>29</v>
      </c>
      <c r="P4672" s="80" t="s">
        <v>3096</v>
      </c>
      <c r="Q4672" s="80" t="s">
        <v>21</v>
      </c>
      <c r="S4672" t="str">
        <f t="shared" si="71"/>
        <v>42047Jack Vo</v>
      </c>
    </row>
    <row r="4673" spans="1:19" hidden="1">
      <c r="A4673" s="12">
        <v>42048</v>
      </c>
      <c r="B4673" t="s">
        <v>2481</v>
      </c>
      <c r="C4673" s="1">
        <v>-1.93</v>
      </c>
      <c r="E4673" s="42">
        <f t="shared" si="70"/>
        <v>1.93</v>
      </c>
      <c r="F4673" s="77" t="s">
        <v>225</v>
      </c>
      <c r="G4673" s="77" t="s">
        <v>21</v>
      </c>
      <c r="H4673" s="77" t="s">
        <v>20</v>
      </c>
      <c r="I4673" s="13">
        <v>2</v>
      </c>
      <c r="J4673" s="14">
        <v>2015</v>
      </c>
      <c r="K4673" s="78" t="s">
        <v>231</v>
      </c>
      <c r="L4673" s="79" t="s">
        <v>57</v>
      </c>
      <c r="M4673" s="79" t="s">
        <v>302</v>
      </c>
      <c r="N4673" s="15" t="s">
        <v>28</v>
      </c>
      <c r="O4673" s="15" t="s">
        <v>29</v>
      </c>
      <c r="P4673" s="80" t="s">
        <v>3097</v>
      </c>
      <c r="Q4673" s="80" t="s">
        <v>21</v>
      </c>
      <c r="S4673" t="str">
        <f t="shared" si="71"/>
        <v>42048eBay Inc Shipping</v>
      </c>
    </row>
    <row r="4674" spans="1:19" hidden="1">
      <c r="A4674" s="12">
        <v>42049</v>
      </c>
      <c r="B4674" t="s">
        <v>2607</v>
      </c>
      <c r="C4674" s="1">
        <v>63.81</v>
      </c>
      <c r="E4674" s="42">
        <f t="shared" si="70"/>
        <v>-63.81</v>
      </c>
      <c r="F4674" s="77" t="s">
        <v>1038</v>
      </c>
      <c r="G4674" s="77" t="s">
        <v>21</v>
      </c>
      <c r="H4674" s="77" t="s">
        <v>20</v>
      </c>
      <c r="I4674" s="13">
        <v>2</v>
      </c>
      <c r="J4674" s="14">
        <v>2015</v>
      </c>
      <c r="K4674" s="78" t="s">
        <v>146</v>
      </c>
      <c r="L4674" s="79" t="s">
        <v>2607</v>
      </c>
      <c r="M4674" s="79" t="s">
        <v>309</v>
      </c>
      <c r="N4674" s="15" t="s">
        <v>28</v>
      </c>
      <c r="O4674" s="15" t="s">
        <v>29</v>
      </c>
      <c r="P4674" s="80" t="s">
        <v>3096</v>
      </c>
      <c r="Q4674" s="80" t="s">
        <v>21</v>
      </c>
      <c r="S4674" t="str">
        <f t="shared" si="71"/>
        <v>42049Donna Asher</v>
      </c>
    </row>
    <row r="4675" spans="1:19" hidden="1">
      <c r="A4675" s="12">
        <v>42050</v>
      </c>
      <c r="B4675" t="s">
        <v>2608</v>
      </c>
      <c r="C4675" s="1">
        <v>19.989999999999998</v>
      </c>
      <c r="E4675" s="42">
        <f t="shared" si="70"/>
        <v>-19.989999999999998</v>
      </c>
      <c r="F4675" s="77" t="s">
        <v>1038</v>
      </c>
      <c r="G4675" s="77" t="s">
        <v>21</v>
      </c>
      <c r="H4675" s="77" t="s">
        <v>20</v>
      </c>
      <c r="I4675" s="13">
        <v>2</v>
      </c>
      <c r="J4675" s="14">
        <v>2015</v>
      </c>
      <c r="K4675" s="78" t="s">
        <v>146</v>
      </c>
      <c r="L4675" s="79" t="s">
        <v>2608</v>
      </c>
      <c r="M4675" s="79" t="s">
        <v>309</v>
      </c>
      <c r="N4675" s="15" t="s">
        <v>28</v>
      </c>
      <c r="O4675" s="15" t="s">
        <v>29</v>
      </c>
      <c r="P4675" s="80" t="s">
        <v>3096</v>
      </c>
      <c r="Q4675" s="80" t="s">
        <v>21</v>
      </c>
      <c r="S4675" t="str">
        <f t="shared" si="71"/>
        <v>42050Jeffrey D Whitley</v>
      </c>
    </row>
    <row r="4676" spans="1:19" hidden="1">
      <c r="A4676" s="12">
        <v>42051</v>
      </c>
      <c r="B4676" t="s">
        <v>2488</v>
      </c>
      <c r="C4676" s="1">
        <v>-599.98</v>
      </c>
      <c r="E4676" s="42">
        <f t="shared" si="70"/>
        <v>599.98</v>
      </c>
      <c r="F4676" s="77" t="s">
        <v>225</v>
      </c>
      <c r="G4676" s="77" t="s">
        <v>21</v>
      </c>
      <c r="H4676" s="77" t="s">
        <v>20</v>
      </c>
      <c r="I4676" s="13">
        <v>2</v>
      </c>
      <c r="J4676" s="14">
        <v>2015</v>
      </c>
      <c r="K4676" s="78" t="s">
        <v>58</v>
      </c>
      <c r="L4676" s="79" t="s">
        <v>59</v>
      </c>
      <c r="M4676" s="79" t="s">
        <v>23</v>
      </c>
      <c r="N4676" s="15" t="s">
        <v>20</v>
      </c>
      <c r="O4676" s="15" t="s">
        <v>24</v>
      </c>
      <c r="P4676" s="80" t="s">
        <v>171</v>
      </c>
      <c r="Q4676" s="80" t="s">
        <v>21</v>
      </c>
      <c r="S4676" t="str">
        <f t="shared" si="71"/>
        <v>42051Bank Account</v>
      </c>
    </row>
    <row r="4677" spans="1:19" hidden="1">
      <c r="A4677" s="12">
        <v>42051</v>
      </c>
      <c r="B4677" t="s">
        <v>2609</v>
      </c>
      <c r="C4677" s="1">
        <v>14.65</v>
      </c>
      <c r="E4677" s="42">
        <f t="shared" si="70"/>
        <v>-14.65</v>
      </c>
      <c r="F4677" s="77" t="s">
        <v>1038</v>
      </c>
      <c r="G4677" s="77" t="s">
        <v>21</v>
      </c>
      <c r="H4677" s="77" t="s">
        <v>20</v>
      </c>
      <c r="I4677" s="13">
        <v>2</v>
      </c>
      <c r="J4677" s="14">
        <v>2015</v>
      </c>
      <c r="K4677" s="78" t="s">
        <v>146</v>
      </c>
      <c r="L4677" s="79" t="s">
        <v>2609</v>
      </c>
      <c r="M4677" s="79" t="s">
        <v>302</v>
      </c>
      <c r="N4677" s="15" t="s">
        <v>28</v>
      </c>
      <c r="O4677" s="15" t="s">
        <v>29</v>
      </c>
      <c r="P4677" s="80" t="s">
        <v>3096</v>
      </c>
      <c r="Q4677" s="80" t="s">
        <v>21</v>
      </c>
      <c r="S4677" t="str">
        <f t="shared" si="71"/>
        <v>42051Tim Isaacson</v>
      </c>
    </row>
    <row r="4678" spans="1:19" hidden="1">
      <c r="A4678" s="12">
        <v>42051</v>
      </c>
      <c r="B4678" t="s">
        <v>2481</v>
      </c>
      <c r="C4678" s="1">
        <v>-2.25</v>
      </c>
      <c r="E4678" s="42">
        <f t="shared" si="70"/>
        <v>2.25</v>
      </c>
      <c r="F4678" s="77" t="s">
        <v>225</v>
      </c>
      <c r="G4678" s="77" t="s">
        <v>21</v>
      </c>
      <c r="H4678" s="77" t="s">
        <v>20</v>
      </c>
      <c r="I4678" s="13">
        <v>2</v>
      </c>
      <c r="J4678" s="14">
        <v>2015</v>
      </c>
      <c r="K4678" s="78" t="s">
        <v>231</v>
      </c>
      <c r="L4678" s="79" t="s">
        <v>57</v>
      </c>
      <c r="M4678" s="79" t="s">
        <v>302</v>
      </c>
      <c r="N4678" s="15" t="s">
        <v>28</v>
      </c>
      <c r="O4678" s="15" t="s">
        <v>29</v>
      </c>
      <c r="P4678" s="80" t="s">
        <v>3097</v>
      </c>
      <c r="Q4678" s="80" t="s">
        <v>21</v>
      </c>
      <c r="S4678" t="str">
        <f t="shared" si="71"/>
        <v>42051eBay Inc Shipping</v>
      </c>
    </row>
    <row r="4679" spans="1:19" hidden="1">
      <c r="A4679" s="12">
        <v>42051</v>
      </c>
      <c r="B4679" t="s">
        <v>2481</v>
      </c>
      <c r="C4679" s="1">
        <v>-1.93</v>
      </c>
      <c r="E4679" s="42">
        <f t="shared" si="70"/>
        <v>1.93</v>
      </c>
      <c r="F4679" s="77" t="s">
        <v>225</v>
      </c>
      <c r="G4679" s="77" t="s">
        <v>21</v>
      </c>
      <c r="H4679" s="77" t="s">
        <v>20</v>
      </c>
      <c r="I4679" s="13">
        <v>2</v>
      </c>
      <c r="J4679" s="14">
        <v>2015</v>
      </c>
      <c r="K4679" s="78" t="s">
        <v>231</v>
      </c>
      <c r="L4679" s="79" t="s">
        <v>57</v>
      </c>
      <c r="M4679" s="79" t="s">
        <v>302</v>
      </c>
      <c r="N4679" s="15" t="s">
        <v>28</v>
      </c>
      <c r="O4679" s="15" t="s">
        <v>29</v>
      </c>
      <c r="P4679" s="80" t="s">
        <v>3097</v>
      </c>
      <c r="Q4679" s="80" t="s">
        <v>21</v>
      </c>
      <c r="S4679" t="str">
        <f t="shared" si="71"/>
        <v>42051eBay Inc Shipping</v>
      </c>
    </row>
    <row r="4680" spans="1:19" hidden="1">
      <c r="A4680" s="12">
        <v>42051</v>
      </c>
      <c r="B4680" t="s">
        <v>2610</v>
      </c>
      <c r="C4680" s="1">
        <v>58.61</v>
      </c>
      <c r="E4680" s="42">
        <f t="shared" si="70"/>
        <v>-58.61</v>
      </c>
      <c r="F4680" s="77" t="s">
        <v>1038</v>
      </c>
      <c r="G4680" s="77" t="s">
        <v>21</v>
      </c>
      <c r="H4680" s="77" t="s">
        <v>20</v>
      </c>
      <c r="I4680" s="13">
        <v>2</v>
      </c>
      <c r="J4680" s="14">
        <v>2015</v>
      </c>
      <c r="K4680" s="78" t="s">
        <v>146</v>
      </c>
      <c r="L4680" s="79" t="s">
        <v>2610</v>
      </c>
      <c r="M4680" s="79" t="s">
        <v>309</v>
      </c>
      <c r="N4680" s="15" t="s">
        <v>28</v>
      </c>
      <c r="O4680" s="15" t="s">
        <v>29</v>
      </c>
      <c r="P4680" s="80" t="s">
        <v>3096</v>
      </c>
      <c r="Q4680" s="80" t="s">
        <v>21</v>
      </c>
      <c r="S4680" t="str">
        <f t="shared" si="71"/>
        <v>42051Mary Kiser</v>
      </c>
    </row>
    <row r="4681" spans="1:19" hidden="1">
      <c r="A4681" s="12">
        <v>42051</v>
      </c>
      <c r="B4681" t="s">
        <v>2611</v>
      </c>
      <c r="C4681" s="1">
        <v>59.95</v>
      </c>
      <c r="E4681" s="42">
        <f t="shared" si="70"/>
        <v>-59.95</v>
      </c>
      <c r="F4681" s="77" t="s">
        <v>1038</v>
      </c>
      <c r="G4681" s="77" t="s">
        <v>21</v>
      </c>
      <c r="H4681" s="77" t="s">
        <v>20</v>
      </c>
      <c r="I4681" s="13">
        <v>2</v>
      </c>
      <c r="J4681" s="14">
        <v>2015</v>
      </c>
      <c r="K4681" s="78" t="s">
        <v>146</v>
      </c>
      <c r="L4681" s="79" t="s">
        <v>2611</v>
      </c>
      <c r="M4681" s="79" t="s">
        <v>309</v>
      </c>
      <c r="N4681" s="15" t="s">
        <v>28</v>
      </c>
      <c r="O4681" s="15" t="s">
        <v>29</v>
      </c>
      <c r="P4681" s="80" t="s">
        <v>3096</v>
      </c>
      <c r="Q4681" s="80" t="s">
        <v>21</v>
      </c>
      <c r="S4681" t="str">
        <f t="shared" si="71"/>
        <v>42051Loretta Melby</v>
      </c>
    </row>
    <row r="4682" spans="1:19" hidden="1">
      <c r="A4682" s="12">
        <v>42051</v>
      </c>
      <c r="B4682" t="s">
        <v>2612</v>
      </c>
      <c r="C4682" s="1">
        <v>13.9</v>
      </c>
      <c r="E4682" s="42">
        <f t="shared" si="70"/>
        <v>-13.9</v>
      </c>
      <c r="F4682" s="77" t="s">
        <v>1038</v>
      </c>
      <c r="G4682" s="77" t="s">
        <v>21</v>
      </c>
      <c r="H4682" s="77" t="s">
        <v>20</v>
      </c>
      <c r="I4682" s="13">
        <v>2</v>
      </c>
      <c r="J4682" s="14">
        <v>2015</v>
      </c>
      <c r="K4682" s="78" t="s">
        <v>146</v>
      </c>
      <c r="L4682" s="79" t="s">
        <v>2612</v>
      </c>
      <c r="M4682" s="79" t="s">
        <v>302</v>
      </c>
      <c r="N4682" s="15" t="s">
        <v>28</v>
      </c>
      <c r="O4682" s="15" t="s">
        <v>29</v>
      </c>
      <c r="P4682" s="80" t="s">
        <v>3096</v>
      </c>
      <c r="Q4682" s="80" t="s">
        <v>21</v>
      </c>
      <c r="S4682" t="str">
        <f t="shared" si="71"/>
        <v>42051Eddie Davis</v>
      </c>
    </row>
    <row r="4683" spans="1:19" hidden="1">
      <c r="A4683" s="12">
        <v>42052</v>
      </c>
      <c r="B4683" t="s">
        <v>2613</v>
      </c>
      <c r="C4683" s="1">
        <v>70.849999999999994</v>
      </c>
      <c r="E4683" s="42">
        <f t="shared" si="70"/>
        <v>-70.849999999999994</v>
      </c>
      <c r="F4683" s="77" t="s">
        <v>1038</v>
      </c>
      <c r="G4683" s="77" t="s">
        <v>21</v>
      </c>
      <c r="H4683" s="77" t="s">
        <v>20</v>
      </c>
      <c r="I4683" s="13">
        <v>2</v>
      </c>
      <c r="J4683" s="14">
        <v>2015</v>
      </c>
      <c r="K4683" s="78" t="s">
        <v>146</v>
      </c>
      <c r="L4683" s="79" t="s">
        <v>2613</v>
      </c>
      <c r="M4683" s="79" t="s">
        <v>302</v>
      </c>
      <c r="N4683" s="15" t="s">
        <v>28</v>
      </c>
      <c r="O4683" s="15" t="s">
        <v>29</v>
      </c>
      <c r="P4683" s="80" t="s">
        <v>3096</v>
      </c>
      <c r="Q4683" s="80" t="s">
        <v>21</v>
      </c>
      <c r="S4683" t="str">
        <f t="shared" si="71"/>
        <v>42052carmen tarin</v>
      </c>
    </row>
    <row r="4684" spans="1:19" hidden="1">
      <c r="A4684" s="12">
        <v>42052</v>
      </c>
      <c r="B4684" t="s">
        <v>2481</v>
      </c>
      <c r="C4684" s="1">
        <v>-1.93</v>
      </c>
      <c r="E4684" s="42">
        <f t="shared" ref="E4684:E4747" si="72">-C4684</f>
        <v>1.93</v>
      </c>
      <c r="F4684" s="77" t="s">
        <v>225</v>
      </c>
      <c r="G4684" s="77" t="s">
        <v>21</v>
      </c>
      <c r="H4684" s="77" t="s">
        <v>20</v>
      </c>
      <c r="I4684" s="13">
        <v>2</v>
      </c>
      <c r="J4684" s="14">
        <v>2015</v>
      </c>
      <c r="K4684" s="78" t="s">
        <v>231</v>
      </c>
      <c r="L4684" s="79" t="s">
        <v>57</v>
      </c>
      <c r="M4684" s="79" t="s">
        <v>302</v>
      </c>
      <c r="N4684" s="15" t="s">
        <v>28</v>
      </c>
      <c r="O4684" s="15" t="s">
        <v>29</v>
      </c>
      <c r="P4684" s="80" t="s">
        <v>3097</v>
      </c>
      <c r="Q4684" s="80" t="s">
        <v>21</v>
      </c>
      <c r="S4684" t="str">
        <f t="shared" si="71"/>
        <v>42052eBay Inc Shipping</v>
      </c>
    </row>
    <row r="4685" spans="1:19" hidden="1">
      <c r="A4685" s="12">
        <v>42052</v>
      </c>
      <c r="B4685" t="s">
        <v>2481</v>
      </c>
      <c r="C4685" s="1">
        <v>-2.0099999999999998</v>
      </c>
      <c r="E4685" s="42">
        <f t="shared" si="72"/>
        <v>2.0099999999999998</v>
      </c>
      <c r="F4685" s="77" t="s">
        <v>225</v>
      </c>
      <c r="G4685" s="77" t="s">
        <v>21</v>
      </c>
      <c r="H4685" s="77" t="s">
        <v>20</v>
      </c>
      <c r="I4685" s="13">
        <v>2</v>
      </c>
      <c r="J4685" s="14">
        <v>2015</v>
      </c>
      <c r="K4685" s="78" t="s">
        <v>231</v>
      </c>
      <c r="L4685" s="79" t="s">
        <v>57</v>
      </c>
      <c r="M4685" s="79" t="s">
        <v>302</v>
      </c>
      <c r="N4685" s="15" t="s">
        <v>28</v>
      </c>
      <c r="O4685" s="15" t="s">
        <v>29</v>
      </c>
      <c r="P4685" s="80" t="s">
        <v>3097</v>
      </c>
      <c r="Q4685" s="80" t="s">
        <v>21</v>
      </c>
      <c r="S4685" t="str">
        <f t="shared" si="71"/>
        <v>42052eBay Inc Shipping</v>
      </c>
    </row>
    <row r="4686" spans="1:19" hidden="1">
      <c r="A4686" s="12">
        <v>42052</v>
      </c>
      <c r="B4686" t="s">
        <v>2614</v>
      </c>
      <c r="C4686" s="1">
        <v>40.950000000000003</v>
      </c>
      <c r="E4686" s="42">
        <f t="shared" si="72"/>
        <v>-40.950000000000003</v>
      </c>
      <c r="F4686" s="77" t="s">
        <v>1038</v>
      </c>
      <c r="G4686" s="77" t="s">
        <v>21</v>
      </c>
      <c r="H4686" s="77" t="s">
        <v>20</v>
      </c>
      <c r="I4686" s="13">
        <v>2</v>
      </c>
      <c r="J4686" s="14">
        <v>2015</v>
      </c>
      <c r="K4686" s="78" t="s">
        <v>146</v>
      </c>
      <c r="L4686" s="79" t="s">
        <v>2614</v>
      </c>
      <c r="M4686" s="79" t="s">
        <v>302</v>
      </c>
      <c r="N4686" s="15" t="s">
        <v>28</v>
      </c>
      <c r="O4686" s="15" t="s">
        <v>29</v>
      </c>
      <c r="P4686" s="80" t="s">
        <v>3096</v>
      </c>
      <c r="Q4686" s="80" t="s">
        <v>21</v>
      </c>
      <c r="S4686" t="str">
        <f t="shared" si="71"/>
        <v>42052Todd Cappellino</v>
      </c>
    </row>
    <row r="4687" spans="1:19" hidden="1">
      <c r="A4687" s="12">
        <v>42052</v>
      </c>
      <c r="B4687" t="s">
        <v>2481</v>
      </c>
      <c r="C4687" s="1">
        <v>-3.29</v>
      </c>
      <c r="E4687" s="42">
        <f t="shared" si="72"/>
        <v>3.29</v>
      </c>
      <c r="F4687" s="77" t="s">
        <v>225</v>
      </c>
      <c r="G4687" s="77" t="s">
        <v>21</v>
      </c>
      <c r="H4687" s="77" t="s">
        <v>20</v>
      </c>
      <c r="I4687" s="13">
        <v>2</v>
      </c>
      <c r="J4687" s="14">
        <v>2015</v>
      </c>
      <c r="K4687" s="78" t="s">
        <v>231</v>
      </c>
      <c r="L4687" s="79" t="s">
        <v>57</v>
      </c>
      <c r="M4687" s="79" t="s">
        <v>302</v>
      </c>
      <c r="N4687" s="15" t="s">
        <v>28</v>
      </c>
      <c r="O4687" s="15" t="s">
        <v>29</v>
      </c>
      <c r="P4687" s="80" t="s">
        <v>3097</v>
      </c>
      <c r="Q4687" s="80" t="s">
        <v>21</v>
      </c>
      <c r="S4687" t="str">
        <f t="shared" si="71"/>
        <v>42052eBay Inc Shipping</v>
      </c>
    </row>
    <row r="4688" spans="1:19" hidden="1">
      <c r="A4688" s="12">
        <v>42052</v>
      </c>
      <c r="B4688" t="s">
        <v>2615</v>
      </c>
      <c r="C4688" s="1">
        <v>58.52</v>
      </c>
      <c r="E4688" s="42">
        <f t="shared" si="72"/>
        <v>-58.52</v>
      </c>
      <c r="F4688" s="77" t="s">
        <v>1038</v>
      </c>
      <c r="G4688" s="77" t="s">
        <v>21</v>
      </c>
      <c r="H4688" s="77" t="s">
        <v>20</v>
      </c>
      <c r="I4688" s="13">
        <v>2</v>
      </c>
      <c r="J4688" s="14">
        <v>2015</v>
      </c>
      <c r="K4688" s="78" t="s">
        <v>146</v>
      </c>
      <c r="L4688" s="79" t="s">
        <v>2615</v>
      </c>
      <c r="M4688" s="79" t="s">
        <v>302</v>
      </c>
      <c r="N4688" s="15" t="s">
        <v>28</v>
      </c>
      <c r="O4688" s="15" t="s">
        <v>29</v>
      </c>
      <c r="P4688" s="80" t="s">
        <v>3096</v>
      </c>
      <c r="Q4688" s="80" t="s">
        <v>21</v>
      </c>
      <c r="S4688" t="str">
        <f t="shared" si="71"/>
        <v>42052Thomas Casey</v>
      </c>
    </row>
    <row r="4689" spans="1:19" hidden="1">
      <c r="A4689" s="12">
        <v>42052</v>
      </c>
      <c r="B4689" t="s">
        <v>2616</v>
      </c>
      <c r="C4689" s="1">
        <v>18.850000000000001</v>
      </c>
      <c r="E4689" s="42">
        <f t="shared" si="72"/>
        <v>-18.850000000000001</v>
      </c>
      <c r="F4689" s="77" t="s">
        <v>1038</v>
      </c>
      <c r="G4689" s="77" t="s">
        <v>21</v>
      </c>
      <c r="H4689" s="77" t="s">
        <v>20</v>
      </c>
      <c r="I4689" s="13">
        <v>2</v>
      </c>
      <c r="J4689" s="14">
        <v>2015</v>
      </c>
      <c r="K4689" s="78" t="s">
        <v>146</v>
      </c>
      <c r="L4689" s="79" t="s">
        <v>2616</v>
      </c>
      <c r="M4689" s="79" t="s">
        <v>302</v>
      </c>
      <c r="N4689" s="15" t="s">
        <v>28</v>
      </c>
      <c r="O4689" s="15" t="s">
        <v>29</v>
      </c>
      <c r="P4689" s="80" t="s">
        <v>3096</v>
      </c>
      <c r="Q4689" s="80" t="s">
        <v>21</v>
      </c>
      <c r="S4689" t="str">
        <f t="shared" si="71"/>
        <v>42052karen martin</v>
      </c>
    </row>
    <row r="4690" spans="1:19" hidden="1">
      <c r="A4690" s="12">
        <v>42052</v>
      </c>
      <c r="B4690" t="s">
        <v>2616</v>
      </c>
      <c r="C4690" s="1">
        <v>17.850000000000001</v>
      </c>
      <c r="E4690" s="42">
        <f t="shared" si="72"/>
        <v>-17.850000000000001</v>
      </c>
      <c r="F4690" s="77" t="s">
        <v>1038</v>
      </c>
      <c r="G4690" s="77" t="s">
        <v>21</v>
      </c>
      <c r="H4690" s="77" t="s">
        <v>20</v>
      </c>
      <c r="I4690" s="13">
        <v>2</v>
      </c>
      <c r="J4690" s="14">
        <v>2015</v>
      </c>
      <c r="K4690" s="78" t="s">
        <v>146</v>
      </c>
      <c r="L4690" s="79" t="s">
        <v>2616</v>
      </c>
      <c r="M4690" s="79" t="s">
        <v>302</v>
      </c>
      <c r="N4690" s="15" t="s">
        <v>28</v>
      </c>
      <c r="O4690" s="15" t="s">
        <v>29</v>
      </c>
      <c r="P4690" s="80" t="s">
        <v>3096</v>
      </c>
      <c r="Q4690" s="80" t="s">
        <v>21</v>
      </c>
      <c r="S4690" t="str">
        <f t="shared" si="71"/>
        <v>42052karen martin</v>
      </c>
    </row>
    <row r="4691" spans="1:19" hidden="1">
      <c r="A4691" s="12">
        <v>42053</v>
      </c>
      <c r="B4691" t="s">
        <v>2481</v>
      </c>
      <c r="C4691" s="1">
        <v>-2.42</v>
      </c>
      <c r="E4691" s="42">
        <f t="shared" si="72"/>
        <v>2.42</v>
      </c>
      <c r="F4691" s="77" t="s">
        <v>225</v>
      </c>
      <c r="G4691" s="77" t="s">
        <v>21</v>
      </c>
      <c r="H4691" s="77" t="s">
        <v>20</v>
      </c>
      <c r="I4691" s="13">
        <v>2</v>
      </c>
      <c r="J4691" s="14">
        <v>2015</v>
      </c>
      <c r="K4691" s="78" t="s">
        <v>231</v>
      </c>
      <c r="L4691" s="79" t="s">
        <v>57</v>
      </c>
      <c r="M4691" s="79" t="s">
        <v>302</v>
      </c>
      <c r="N4691" s="15" t="s">
        <v>28</v>
      </c>
      <c r="O4691" s="15" t="s">
        <v>29</v>
      </c>
      <c r="P4691" s="80" t="s">
        <v>3097</v>
      </c>
      <c r="Q4691" s="80" t="s">
        <v>21</v>
      </c>
      <c r="S4691" t="str">
        <f t="shared" si="71"/>
        <v>42053eBay Inc Shipping</v>
      </c>
    </row>
    <row r="4692" spans="1:19" hidden="1">
      <c r="A4692" s="12">
        <v>42053</v>
      </c>
      <c r="B4692" t="s">
        <v>2481</v>
      </c>
      <c r="C4692" s="1">
        <v>-1.93</v>
      </c>
      <c r="E4692" s="42">
        <f t="shared" si="72"/>
        <v>1.93</v>
      </c>
      <c r="F4692" s="77" t="s">
        <v>225</v>
      </c>
      <c r="G4692" s="77" t="s">
        <v>21</v>
      </c>
      <c r="H4692" s="77" t="s">
        <v>20</v>
      </c>
      <c r="I4692" s="13">
        <v>2</v>
      </c>
      <c r="J4692" s="14">
        <v>2015</v>
      </c>
      <c r="K4692" s="78" t="s">
        <v>231</v>
      </c>
      <c r="L4692" s="79" t="s">
        <v>57</v>
      </c>
      <c r="M4692" s="79" t="s">
        <v>302</v>
      </c>
      <c r="N4692" s="15" t="s">
        <v>28</v>
      </c>
      <c r="O4692" s="15" t="s">
        <v>29</v>
      </c>
      <c r="P4692" s="80" t="s">
        <v>3097</v>
      </c>
      <c r="Q4692" s="80" t="s">
        <v>21</v>
      </c>
      <c r="S4692" t="str">
        <f t="shared" si="71"/>
        <v>42053eBay Inc Shipping</v>
      </c>
    </row>
    <row r="4693" spans="1:19" hidden="1">
      <c r="A4693" s="12">
        <v>42053</v>
      </c>
      <c r="B4693" t="s">
        <v>2481</v>
      </c>
      <c r="C4693" s="1">
        <v>-1.93</v>
      </c>
      <c r="E4693" s="42">
        <f t="shared" si="72"/>
        <v>1.93</v>
      </c>
      <c r="F4693" s="77" t="s">
        <v>225</v>
      </c>
      <c r="G4693" s="77" t="s">
        <v>21</v>
      </c>
      <c r="H4693" s="77" t="s">
        <v>20</v>
      </c>
      <c r="I4693" s="13">
        <v>2</v>
      </c>
      <c r="J4693" s="14">
        <v>2015</v>
      </c>
      <c r="K4693" s="78" t="s">
        <v>231</v>
      </c>
      <c r="L4693" s="79" t="s">
        <v>57</v>
      </c>
      <c r="M4693" s="79" t="s">
        <v>302</v>
      </c>
      <c r="N4693" s="15" t="s">
        <v>28</v>
      </c>
      <c r="O4693" s="15" t="s">
        <v>29</v>
      </c>
      <c r="P4693" s="80" t="s">
        <v>3097</v>
      </c>
      <c r="Q4693" s="80" t="s">
        <v>21</v>
      </c>
      <c r="S4693" t="str">
        <f t="shared" si="71"/>
        <v>42053eBay Inc Shipping</v>
      </c>
    </row>
    <row r="4694" spans="1:19" hidden="1">
      <c r="A4694" s="12">
        <v>42053</v>
      </c>
      <c r="B4694" t="s">
        <v>2617</v>
      </c>
      <c r="C4694" s="1">
        <v>184.85</v>
      </c>
      <c r="E4694" s="42">
        <f t="shared" si="72"/>
        <v>-184.85</v>
      </c>
      <c r="F4694" s="77" t="s">
        <v>1038</v>
      </c>
      <c r="G4694" s="77" t="s">
        <v>21</v>
      </c>
      <c r="H4694" s="77" t="s">
        <v>20</v>
      </c>
      <c r="I4694" s="13">
        <v>2</v>
      </c>
      <c r="J4694" s="14">
        <v>2015</v>
      </c>
      <c r="K4694" s="78" t="s">
        <v>146</v>
      </c>
      <c r="L4694" s="79" t="s">
        <v>3100</v>
      </c>
      <c r="M4694" s="79" t="s">
        <v>302</v>
      </c>
      <c r="N4694" s="15" t="s">
        <v>28</v>
      </c>
      <c r="O4694" s="15" t="s">
        <v>29</v>
      </c>
      <c r="P4694" s="80" t="s">
        <v>3096</v>
      </c>
      <c r="Q4694" s="80" t="s">
        <v>21</v>
      </c>
      <c r="S4694" t="str">
        <f t="shared" si="71"/>
        <v>42053Reversal</v>
      </c>
    </row>
    <row r="4695" spans="1:19" hidden="1">
      <c r="A4695" s="12">
        <v>42053</v>
      </c>
      <c r="B4695" t="s">
        <v>2527</v>
      </c>
      <c r="C4695" s="1">
        <v>-174.9</v>
      </c>
      <c r="E4695" s="42">
        <f t="shared" si="72"/>
        <v>174.9</v>
      </c>
      <c r="F4695" s="77" t="s">
        <v>225</v>
      </c>
      <c r="G4695" s="77" t="s">
        <v>21</v>
      </c>
      <c r="H4695" s="77" t="s">
        <v>20</v>
      </c>
      <c r="I4695" s="13">
        <v>2</v>
      </c>
      <c r="J4695" s="14">
        <v>2015</v>
      </c>
      <c r="K4695" s="78" t="s">
        <v>184</v>
      </c>
      <c r="L4695" s="79" t="s">
        <v>2527</v>
      </c>
      <c r="M4695" s="79" t="s">
        <v>302</v>
      </c>
      <c r="N4695" s="15" t="s">
        <v>28</v>
      </c>
      <c r="O4695" s="15" t="s">
        <v>29</v>
      </c>
      <c r="P4695" s="80" t="s">
        <v>3096</v>
      </c>
      <c r="Q4695" s="80" t="s">
        <v>21</v>
      </c>
      <c r="S4695" t="str">
        <f t="shared" si="71"/>
        <v>42053Jacinta Denton</v>
      </c>
    </row>
    <row r="4696" spans="1:19" hidden="1">
      <c r="A4696" s="12">
        <v>42053</v>
      </c>
      <c r="B4696" t="s">
        <v>2618</v>
      </c>
      <c r="C4696" s="1">
        <v>100.8</v>
      </c>
      <c r="E4696" s="42">
        <f t="shared" si="72"/>
        <v>-100.8</v>
      </c>
      <c r="F4696" s="77" t="s">
        <v>1038</v>
      </c>
      <c r="G4696" s="77" t="s">
        <v>21</v>
      </c>
      <c r="H4696" s="77" t="s">
        <v>20</v>
      </c>
      <c r="I4696" s="13">
        <v>2</v>
      </c>
      <c r="J4696" s="14">
        <v>2015</v>
      </c>
      <c r="K4696" s="78" t="s">
        <v>146</v>
      </c>
      <c r="L4696" s="79" t="s">
        <v>2618</v>
      </c>
      <c r="M4696" s="79" t="s">
        <v>309</v>
      </c>
      <c r="N4696" s="15" t="s">
        <v>28</v>
      </c>
      <c r="O4696" s="15" t="s">
        <v>29</v>
      </c>
      <c r="P4696" s="80" t="s">
        <v>3096</v>
      </c>
      <c r="Q4696" s="80" t="s">
        <v>21</v>
      </c>
      <c r="S4696" t="str">
        <f t="shared" si="71"/>
        <v>42053Vina Nicolich</v>
      </c>
    </row>
    <row r="4697" spans="1:19" hidden="1">
      <c r="A4697" s="12">
        <v>42053</v>
      </c>
      <c r="B4697" t="s">
        <v>2619</v>
      </c>
      <c r="C4697" s="1">
        <v>14.65</v>
      </c>
      <c r="E4697" s="42">
        <f t="shared" si="72"/>
        <v>-14.65</v>
      </c>
      <c r="F4697" s="77" t="s">
        <v>1038</v>
      </c>
      <c r="G4697" s="77" t="s">
        <v>21</v>
      </c>
      <c r="H4697" s="77" t="s">
        <v>20</v>
      </c>
      <c r="I4697" s="13">
        <v>2</v>
      </c>
      <c r="J4697" s="14">
        <v>2015</v>
      </c>
      <c r="K4697" s="78" t="s">
        <v>146</v>
      </c>
      <c r="L4697" s="79" t="s">
        <v>2619</v>
      </c>
      <c r="M4697" s="79" t="s">
        <v>302</v>
      </c>
      <c r="N4697" s="15" t="s">
        <v>28</v>
      </c>
      <c r="O4697" s="15" t="s">
        <v>29</v>
      </c>
      <c r="P4697" s="80" t="s">
        <v>3096</v>
      </c>
      <c r="Q4697" s="80" t="s">
        <v>21</v>
      </c>
      <c r="S4697" t="str">
        <f t="shared" si="71"/>
        <v>42053Kenneth Rolon</v>
      </c>
    </row>
    <row r="4698" spans="1:19" hidden="1">
      <c r="A4698" s="12">
        <v>42054</v>
      </c>
      <c r="B4698" t="s">
        <v>2481</v>
      </c>
      <c r="C4698" s="1">
        <v>-7.92</v>
      </c>
      <c r="E4698" s="42">
        <f t="shared" si="72"/>
        <v>7.92</v>
      </c>
      <c r="F4698" s="77" t="s">
        <v>225</v>
      </c>
      <c r="G4698" s="77" t="s">
        <v>21</v>
      </c>
      <c r="H4698" s="77" t="s">
        <v>20</v>
      </c>
      <c r="I4698" s="13">
        <v>2</v>
      </c>
      <c r="J4698" s="14">
        <v>2015</v>
      </c>
      <c r="K4698" s="78" t="s">
        <v>231</v>
      </c>
      <c r="L4698" s="79" t="s">
        <v>57</v>
      </c>
      <c r="M4698" s="79" t="s">
        <v>302</v>
      </c>
      <c r="N4698" s="15" t="s">
        <v>28</v>
      </c>
      <c r="O4698" s="15" t="s">
        <v>29</v>
      </c>
      <c r="P4698" s="80" t="s">
        <v>3097</v>
      </c>
      <c r="Q4698" s="80" t="s">
        <v>21</v>
      </c>
      <c r="S4698" t="str">
        <f t="shared" si="71"/>
        <v>42054eBay Inc Shipping</v>
      </c>
    </row>
    <row r="4699" spans="1:19" hidden="1">
      <c r="A4699" s="12">
        <v>42054</v>
      </c>
      <c r="B4699" t="s">
        <v>2481</v>
      </c>
      <c r="C4699" s="1">
        <v>-1.93</v>
      </c>
      <c r="E4699" s="42">
        <f t="shared" si="72"/>
        <v>1.93</v>
      </c>
      <c r="F4699" s="77" t="s">
        <v>225</v>
      </c>
      <c r="G4699" s="77" t="s">
        <v>21</v>
      </c>
      <c r="H4699" s="77" t="s">
        <v>20</v>
      </c>
      <c r="I4699" s="13">
        <v>2</v>
      </c>
      <c r="J4699" s="14">
        <v>2015</v>
      </c>
      <c r="K4699" s="78" t="s">
        <v>231</v>
      </c>
      <c r="L4699" s="79" t="s">
        <v>57</v>
      </c>
      <c r="M4699" s="79" t="s">
        <v>302</v>
      </c>
      <c r="N4699" s="15" t="s">
        <v>28</v>
      </c>
      <c r="O4699" s="15" t="s">
        <v>29</v>
      </c>
      <c r="P4699" s="80" t="s">
        <v>3097</v>
      </c>
      <c r="Q4699" s="80" t="s">
        <v>21</v>
      </c>
      <c r="S4699" t="str">
        <f t="shared" si="71"/>
        <v>42054eBay Inc Shipping</v>
      </c>
    </row>
    <row r="4700" spans="1:19" hidden="1">
      <c r="A4700" s="12">
        <v>42054</v>
      </c>
      <c r="B4700" t="s">
        <v>2481</v>
      </c>
      <c r="C4700" s="1">
        <v>-2.59</v>
      </c>
      <c r="E4700" s="42">
        <f t="shared" si="72"/>
        <v>2.59</v>
      </c>
      <c r="F4700" s="77" t="s">
        <v>225</v>
      </c>
      <c r="G4700" s="77" t="s">
        <v>21</v>
      </c>
      <c r="H4700" s="77" t="s">
        <v>20</v>
      </c>
      <c r="I4700" s="13">
        <v>2</v>
      </c>
      <c r="J4700" s="14">
        <v>2015</v>
      </c>
      <c r="K4700" s="78" t="s">
        <v>231</v>
      </c>
      <c r="L4700" s="79" t="s">
        <v>57</v>
      </c>
      <c r="M4700" s="79" t="s">
        <v>302</v>
      </c>
      <c r="N4700" s="15" t="s">
        <v>28</v>
      </c>
      <c r="O4700" s="15" t="s">
        <v>29</v>
      </c>
      <c r="P4700" s="80" t="s">
        <v>3097</v>
      </c>
      <c r="Q4700" s="80" t="s">
        <v>21</v>
      </c>
      <c r="S4700" t="str">
        <f t="shared" si="71"/>
        <v>42054eBay Inc Shipping</v>
      </c>
    </row>
    <row r="4701" spans="1:19" hidden="1">
      <c r="A4701" s="12">
        <v>42054</v>
      </c>
      <c r="B4701" t="s">
        <v>2526</v>
      </c>
      <c r="C4701" s="1">
        <v>96.6</v>
      </c>
      <c r="E4701" s="42">
        <f t="shared" si="72"/>
        <v>-96.6</v>
      </c>
      <c r="F4701" s="77" t="s">
        <v>1038</v>
      </c>
      <c r="G4701" s="77" t="s">
        <v>21</v>
      </c>
      <c r="H4701" s="77" t="s">
        <v>20</v>
      </c>
      <c r="I4701" s="13">
        <v>2</v>
      </c>
      <c r="J4701" s="14">
        <v>2015</v>
      </c>
      <c r="K4701" s="78" t="s">
        <v>146</v>
      </c>
      <c r="L4701" s="79" t="s">
        <v>2526</v>
      </c>
      <c r="M4701" s="79" t="s">
        <v>302</v>
      </c>
      <c r="N4701" s="15" t="s">
        <v>28</v>
      </c>
      <c r="O4701" s="15" t="s">
        <v>29</v>
      </c>
      <c r="P4701" s="80" t="s">
        <v>3096</v>
      </c>
      <c r="Q4701" s="80" t="s">
        <v>21</v>
      </c>
      <c r="S4701" t="str">
        <f t="shared" ref="S4701:S4764" si="73">A4701&amp;B4701</f>
        <v>42054cynthia boucher</v>
      </c>
    </row>
    <row r="4702" spans="1:19" hidden="1">
      <c r="A4702" s="12">
        <v>42055</v>
      </c>
      <c r="B4702" t="s">
        <v>2620</v>
      </c>
      <c r="C4702" s="1">
        <v>14.65</v>
      </c>
      <c r="E4702" s="42">
        <f t="shared" si="72"/>
        <v>-14.65</v>
      </c>
      <c r="F4702" s="77" t="s">
        <v>1038</v>
      </c>
      <c r="G4702" s="77" t="s">
        <v>21</v>
      </c>
      <c r="H4702" s="77" t="s">
        <v>20</v>
      </c>
      <c r="I4702" s="13">
        <v>2</v>
      </c>
      <c r="J4702" s="14">
        <v>2015</v>
      </c>
      <c r="K4702" s="78" t="s">
        <v>146</v>
      </c>
      <c r="L4702" s="79" t="s">
        <v>2620</v>
      </c>
      <c r="M4702" s="79" t="s">
        <v>302</v>
      </c>
      <c r="N4702" s="15" t="s">
        <v>28</v>
      </c>
      <c r="O4702" s="15" t="s">
        <v>29</v>
      </c>
      <c r="P4702" s="80" t="s">
        <v>3096</v>
      </c>
      <c r="Q4702" s="80" t="s">
        <v>21</v>
      </c>
      <c r="S4702" t="str">
        <f t="shared" si="73"/>
        <v>42055Bunny Bishop</v>
      </c>
    </row>
    <row r="4703" spans="1:19" hidden="1">
      <c r="A4703" s="12">
        <v>42055</v>
      </c>
      <c r="B4703" t="s">
        <v>2621</v>
      </c>
      <c r="C4703" s="1">
        <v>28.5</v>
      </c>
      <c r="E4703" s="42">
        <f t="shared" si="72"/>
        <v>-28.5</v>
      </c>
      <c r="F4703" s="77" t="s">
        <v>1038</v>
      </c>
      <c r="G4703" s="77" t="s">
        <v>21</v>
      </c>
      <c r="H4703" s="77" t="s">
        <v>20</v>
      </c>
      <c r="I4703" s="13">
        <v>2</v>
      </c>
      <c r="J4703" s="14">
        <v>2015</v>
      </c>
      <c r="K4703" s="78" t="s">
        <v>146</v>
      </c>
      <c r="L4703" s="79" t="s">
        <v>2621</v>
      </c>
      <c r="M4703" s="79" t="s">
        <v>302</v>
      </c>
      <c r="N4703" s="15" t="s">
        <v>28</v>
      </c>
      <c r="O4703" s="15" t="s">
        <v>29</v>
      </c>
      <c r="P4703" s="80" t="s">
        <v>3096</v>
      </c>
      <c r="Q4703" s="80" t="s">
        <v>21</v>
      </c>
      <c r="S4703" t="str">
        <f t="shared" si="73"/>
        <v>42055James Sprecher</v>
      </c>
    </row>
    <row r="4704" spans="1:19" hidden="1">
      <c r="A4704" s="12">
        <v>42055</v>
      </c>
      <c r="B4704" t="s">
        <v>2481</v>
      </c>
      <c r="C4704" s="1">
        <v>-1.93</v>
      </c>
      <c r="E4704" s="42">
        <f t="shared" si="72"/>
        <v>1.93</v>
      </c>
      <c r="F4704" s="77" t="s">
        <v>225</v>
      </c>
      <c r="G4704" s="77" t="s">
        <v>21</v>
      </c>
      <c r="H4704" s="77" t="s">
        <v>20</v>
      </c>
      <c r="I4704" s="13">
        <v>2</v>
      </c>
      <c r="J4704" s="14">
        <v>2015</v>
      </c>
      <c r="K4704" s="78" t="s">
        <v>231</v>
      </c>
      <c r="L4704" s="79" t="s">
        <v>57</v>
      </c>
      <c r="M4704" s="79" t="s">
        <v>302</v>
      </c>
      <c r="N4704" s="15" t="s">
        <v>28</v>
      </c>
      <c r="O4704" s="15" t="s">
        <v>29</v>
      </c>
      <c r="P4704" s="80" t="s">
        <v>3097</v>
      </c>
      <c r="Q4704" s="80" t="s">
        <v>21</v>
      </c>
      <c r="S4704" t="str">
        <f t="shared" si="73"/>
        <v>42055eBay Inc Shipping</v>
      </c>
    </row>
    <row r="4705" spans="1:19" hidden="1">
      <c r="A4705" s="12">
        <v>42056</v>
      </c>
      <c r="B4705" t="s">
        <v>2622</v>
      </c>
      <c r="C4705" s="1">
        <v>123.32</v>
      </c>
      <c r="E4705" s="42">
        <f t="shared" si="72"/>
        <v>-123.32</v>
      </c>
      <c r="F4705" s="77" t="s">
        <v>1038</v>
      </c>
      <c r="G4705" s="77" t="s">
        <v>21</v>
      </c>
      <c r="H4705" s="77" t="s">
        <v>20</v>
      </c>
      <c r="I4705" s="13">
        <v>2</v>
      </c>
      <c r="J4705" s="14">
        <v>2015</v>
      </c>
      <c r="K4705" s="78" t="s">
        <v>146</v>
      </c>
      <c r="L4705" s="79" t="s">
        <v>2622</v>
      </c>
      <c r="M4705" s="79" t="s">
        <v>302</v>
      </c>
      <c r="N4705" s="15" t="s">
        <v>28</v>
      </c>
      <c r="O4705" s="15" t="s">
        <v>29</v>
      </c>
      <c r="P4705" s="80" t="s">
        <v>3096</v>
      </c>
      <c r="Q4705" s="80" t="s">
        <v>21</v>
      </c>
      <c r="S4705" t="str">
        <f t="shared" si="73"/>
        <v>42056jared cavanagh</v>
      </c>
    </row>
    <row r="4706" spans="1:19" hidden="1">
      <c r="A4706" s="12">
        <v>42057</v>
      </c>
      <c r="B4706" t="s">
        <v>2623</v>
      </c>
      <c r="C4706" s="1">
        <v>15.9</v>
      </c>
      <c r="E4706" s="42">
        <f t="shared" si="72"/>
        <v>-15.9</v>
      </c>
      <c r="F4706" s="77" t="s">
        <v>1038</v>
      </c>
      <c r="G4706" s="77" t="s">
        <v>21</v>
      </c>
      <c r="H4706" s="77" t="s">
        <v>20</v>
      </c>
      <c r="I4706" s="13">
        <v>2</v>
      </c>
      <c r="J4706" s="14">
        <v>2015</v>
      </c>
      <c r="K4706" s="78" t="s">
        <v>146</v>
      </c>
      <c r="L4706" s="79" t="s">
        <v>2623</v>
      </c>
      <c r="M4706" s="79" t="s">
        <v>302</v>
      </c>
      <c r="N4706" s="15" t="s">
        <v>28</v>
      </c>
      <c r="O4706" s="15" t="s">
        <v>29</v>
      </c>
      <c r="P4706" s="80" t="s">
        <v>3096</v>
      </c>
      <c r="Q4706" s="80" t="s">
        <v>21</v>
      </c>
      <c r="S4706" t="str">
        <f t="shared" si="73"/>
        <v>42057Diane Whittaker</v>
      </c>
    </row>
    <row r="4707" spans="1:19" hidden="1">
      <c r="A4707" s="12">
        <v>42057</v>
      </c>
      <c r="B4707" t="s">
        <v>2624</v>
      </c>
      <c r="C4707" s="1">
        <v>106.95</v>
      </c>
      <c r="E4707" s="42">
        <f t="shared" si="72"/>
        <v>-106.95</v>
      </c>
      <c r="F4707" s="77" t="s">
        <v>1038</v>
      </c>
      <c r="G4707" s="77" t="s">
        <v>21</v>
      </c>
      <c r="H4707" s="77" t="s">
        <v>20</v>
      </c>
      <c r="I4707" s="13">
        <v>2</v>
      </c>
      <c r="J4707" s="14">
        <v>2015</v>
      </c>
      <c r="K4707" s="78" t="s">
        <v>146</v>
      </c>
      <c r="L4707" s="79" t="s">
        <v>2624</v>
      </c>
      <c r="M4707" s="79" t="s">
        <v>80</v>
      </c>
      <c r="N4707" s="15" t="s">
        <v>28</v>
      </c>
      <c r="O4707" s="15" t="s">
        <v>29</v>
      </c>
      <c r="P4707" s="80" t="s">
        <v>3096</v>
      </c>
      <c r="Q4707" s="80" t="s">
        <v>21</v>
      </c>
      <c r="S4707" t="str">
        <f t="shared" si="73"/>
        <v>42057Petrashchuk Evgeny</v>
      </c>
    </row>
    <row r="4708" spans="1:19" hidden="1">
      <c r="A4708" s="12">
        <v>42058</v>
      </c>
      <c r="B4708" t="s">
        <v>2481</v>
      </c>
      <c r="C4708" s="1">
        <v>-28.47</v>
      </c>
      <c r="E4708" s="42">
        <f t="shared" si="72"/>
        <v>28.47</v>
      </c>
      <c r="F4708" s="77" t="s">
        <v>225</v>
      </c>
      <c r="G4708" s="77" t="s">
        <v>21</v>
      </c>
      <c r="H4708" s="77" t="s">
        <v>20</v>
      </c>
      <c r="I4708" s="13">
        <v>2</v>
      </c>
      <c r="J4708" s="14">
        <v>2015</v>
      </c>
      <c r="K4708" s="78" t="s">
        <v>231</v>
      </c>
      <c r="L4708" s="79" t="s">
        <v>57</v>
      </c>
      <c r="M4708" s="79" t="s">
        <v>302</v>
      </c>
      <c r="N4708" s="15" t="s">
        <v>28</v>
      </c>
      <c r="O4708" s="15" t="s">
        <v>29</v>
      </c>
      <c r="P4708" s="80" t="s">
        <v>3097</v>
      </c>
      <c r="Q4708" s="80" t="s">
        <v>21</v>
      </c>
      <c r="S4708" t="str">
        <f t="shared" si="73"/>
        <v>42058eBay Inc Shipping</v>
      </c>
    </row>
    <row r="4709" spans="1:19" hidden="1">
      <c r="A4709" s="12">
        <v>42058</v>
      </c>
      <c r="B4709" t="s">
        <v>2481</v>
      </c>
      <c r="C4709" s="1">
        <v>-1.93</v>
      </c>
      <c r="E4709" s="42">
        <f t="shared" si="72"/>
        <v>1.93</v>
      </c>
      <c r="F4709" s="77" t="s">
        <v>225</v>
      </c>
      <c r="G4709" s="77" t="s">
        <v>21</v>
      </c>
      <c r="H4709" s="77" t="s">
        <v>20</v>
      </c>
      <c r="I4709" s="13">
        <v>2</v>
      </c>
      <c r="J4709" s="14">
        <v>2015</v>
      </c>
      <c r="K4709" s="78" t="s">
        <v>231</v>
      </c>
      <c r="L4709" s="79" t="s">
        <v>57</v>
      </c>
      <c r="M4709" s="79" t="s">
        <v>302</v>
      </c>
      <c r="N4709" s="15" t="s">
        <v>28</v>
      </c>
      <c r="O4709" s="15" t="s">
        <v>29</v>
      </c>
      <c r="P4709" s="80" t="s">
        <v>3097</v>
      </c>
      <c r="Q4709" s="80" t="s">
        <v>21</v>
      </c>
      <c r="S4709" t="str">
        <f t="shared" si="73"/>
        <v>42058eBay Inc Shipping</v>
      </c>
    </row>
    <row r="4710" spans="1:19" hidden="1">
      <c r="A4710" s="12">
        <v>42058</v>
      </c>
      <c r="B4710" t="s">
        <v>2625</v>
      </c>
      <c r="C4710" s="1">
        <v>71.94</v>
      </c>
      <c r="E4710" s="42">
        <f t="shared" si="72"/>
        <v>-71.94</v>
      </c>
      <c r="F4710" s="77" t="s">
        <v>1038</v>
      </c>
      <c r="G4710" s="77" t="s">
        <v>21</v>
      </c>
      <c r="H4710" s="77" t="s">
        <v>20</v>
      </c>
      <c r="I4710" s="13">
        <v>2</v>
      </c>
      <c r="J4710" s="14">
        <v>2015</v>
      </c>
      <c r="K4710" s="78" t="s">
        <v>146</v>
      </c>
      <c r="L4710" s="79" t="s">
        <v>2625</v>
      </c>
      <c r="M4710" s="79" t="s">
        <v>302</v>
      </c>
      <c r="N4710" s="15" t="s">
        <v>28</v>
      </c>
      <c r="O4710" s="15" t="s">
        <v>29</v>
      </c>
      <c r="P4710" s="80" t="s">
        <v>3096</v>
      </c>
      <c r="Q4710" s="80" t="s">
        <v>21</v>
      </c>
      <c r="S4710" t="str">
        <f t="shared" si="73"/>
        <v>42058Lisa Massey</v>
      </c>
    </row>
    <row r="4711" spans="1:19" hidden="1">
      <c r="A4711" s="12">
        <v>42058</v>
      </c>
      <c r="B4711" t="s">
        <v>2626</v>
      </c>
      <c r="C4711" s="1">
        <v>68.95</v>
      </c>
      <c r="E4711" s="42">
        <f t="shared" si="72"/>
        <v>-68.95</v>
      </c>
      <c r="F4711" s="77" t="s">
        <v>1038</v>
      </c>
      <c r="G4711" s="77" t="s">
        <v>21</v>
      </c>
      <c r="H4711" s="77" t="s">
        <v>20</v>
      </c>
      <c r="I4711" s="13">
        <v>2</v>
      </c>
      <c r="J4711" s="14">
        <v>2015</v>
      </c>
      <c r="K4711" s="78" t="s">
        <v>146</v>
      </c>
      <c r="L4711" s="79" t="s">
        <v>2626</v>
      </c>
      <c r="M4711" s="79" t="s">
        <v>309</v>
      </c>
      <c r="N4711" s="15" t="s">
        <v>28</v>
      </c>
      <c r="O4711" s="15" t="s">
        <v>29</v>
      </c>
      <c r="P4711" s="80" t="s">
        <v>3096</v>
      </c>
      <c r="Q4711" s="80" t="s">
        <v>21</v>
      </c>
      <c r="S4711" t="str">
        <f t="shared" si="73"/>
        <v>42058Jessica Leake</v>
      </c>
    </row>
    <row r="4712" spans="1:19" hidden="1">
      <c r="A4712" s="12">
        <v>42058</v>
      </c>
      <c r="B4712" t="s">
        <v>2627</v>
      </c>
      <c r="C4712" s="1">
        <v>61.18</v>
      </c>
      <c r="E4712" s="42">
        <f t="shared" si="72"/>
        <v>-61.18</v>
      </c>
      <c r="F4712" s="77" t="s">
        <v>1038</v>
      </c>
      <c r="G4712" s="77" t="s">
        <v>21</v>
      </c>
      <c r="H4712" s="77" t="s">
        <v>20</v>
      </c>
      <c r="I4712" s="13">
        <v>2</v>
      </c>
      <c r="J4712" s="14">
        <v>2015</v>
      </c>
      <c r="K4712" s="78" t="s">
        <v>146</v>
      </c>
      <c r="L4712" s="79" t="s">
        <v>2627</v>
      </c>
      <c r="M4712" s="79" t="s">
        <v>302</v>
      </c>
      <c r="N4712" s="15" t="s">
        <v>28</v>
      </c>
      <c r="O4712" s="15" t="s">
        <v>29</v>
      </c>
      <c r="P4712" s="80" t="s">
        <v>3096</v>
      </c>
      <c r="Q4712" s="80" t="s">
        <v>21</v>
      </c>
      <c r="S4712" t="str">
        <f t="shared" si="73"/>
        <v>42058marjorie acton</v>
      </c>
    </row>
    <row r="4713" spans="1:19" hidden="1">
      <c r="A4713" s="12">
        <v>42058</v>
      </c>
      <c r="B4713" t="s">
        <v>1121</v>
      </c>
      <c r="C4713" s="1">
        <v>-8.49</v>
      </c>
      <c r="E4713" s="42">
        <f t="shared" si="72"/>
        <v>8.49</v>
      </c>
      <c r="F4713" s="77" t="s">
        <v>225</v>
      </c>
      <c r="G4713" s="77" t="s">
        <v>21</v>
      </c>
      <c r="H4713" s="77" t="s">
        <v>20</v>
      </c>
      <c r="I4713" s="13">
        <v>2</v>
      </c>
      <c r="J4713" s="14">
        <v>2015</v>
      </c>
      <c r="K4713" s="78" t="s">
        <v>458</v>
      </c>
      <c r="L4713" s="79" t="s">
        <v>1121</v>
      </c>
      <c r="M4713" s="79" t="s">
        <v>23</v>
      </c>
      <c r="N4713" s="15" t="s">
        <v>28</v>
      </c>
      <c r="O4713" s="15" t="s">
        <v>29</v>
      </c>
      <c r="P4713" s="80" t="s">
        <v>3097</v>
      </c>
      <c r="Q4713" s="80" t="s">
        <v>21</v>
      </c>
      <c r="S4713" t="str">
        <f t="shared" si="73"/>
        <v>42058Hulu</v>
      </c>
    </row>
    <row r="4714" spans="1:19" hidden="1">
      <c r="A4714" s="12">
        <v>42059</v>
      </c>
      <c r="B4714" t="s">
        <v>2628</v>
      </c>
      <c r="C4714" s="1">
        <v>21.55</v>
      </c>
      <c r="E4714" s="42">
        <f t="shared" si="72"/>
        <v>-21.55</v>
      </c>
      <c r="F4714" s="77" t="s">
        <v>1038</v>
      </c>
      <c r="G4714" s="77" t="s">
        <v>21</v>
      </c>
      <c r="H4714" s="77" t="s">
        <v>20</v>
      </c>
      <c r="I4714" s="13">
        <v>2</v>
      </c>
      <c r="J4714" s="14">
        <v>2015</v>
      </c>
      <c r="K4714" s="78" t="s">
        <v>146</v>
      </c>
      <c r="L4714" s="79" t="s">
        <v>2628</v>
      </c>
      <c r="M4714" s="79" t="s">
        <v>305</v>
      </c>
      <c r="N4714" s="15" t="s">
        <v>28</v>
      </c>
      <c r="O4714" s="15" t="s">
        <v>29</v>
      </c>
      <c r="P4714" s="80" t="s">
        <v>3096</v>
      </c>
      <c r="Q4714" s="80" t="s">
        <v>21</v>
      </c>
      <c r="S4714" t="str">
        <f t="shared" si="73"/>
        <v>42059nathan mayer</v>
      </c>
    </row>
    <row r="4715" spans="1:19" hidden="1">
      <c r="A4715" s="12">
        <v>42059</v>
      </c>
      <c r="B4715" t="s">
        <v>2629</v>
      </c>
      <c r="C4715" s="1">
        <v>10.95</v>
      </c>
      <c r="E4715" s="42">
        <f t="shared" si="72"/>
        <v>-10.95</v>
      </c>
      <c r="F4715" s="77" t="s">
        <v>1038</v>
      </c>
      <c r="G4715" s="77" t="s">
        <v>21</v>
      </c>
      <c r="H4715" s="77" t="s">
        <v>20</v>
      </c>
      <c r="I4715" s="13">
        <v>2</v>
      </c>
      <c r="J4715" s="14">
        <v>2015</v>
      </c>
      <c r="K4715" s="78" t="s">
        <v>146</v>
      </c>
      <c r="L4715" s="79" t="s">
        <v>2629</v>
      </c>
      <c r="M4715" s="79" t="s">
        <v>309</v>
      </c>
      <c r="N4715" s="15" t="s">
        <v>28</v>
      </c>
      <c r="O4715" s="15" t="s">
        <v>29</v>
      </c>
      <c r="P4715" s="80" t="s">
        <v>3096</v>
      </c>
      <c r="Q4715" s="80" t="s">
        <v>21</v>
      </c>
      <c r="S4715" t="str">
        <f t="shared" si="73"/>
        <v>42059Ann Neet</v>
      </c>
    </row>
    <row r="4716" spans="1:19" hidden="1">
      <c r="A4716" s="12">
        <v>42059</v>
      </c>
      <c r="B4716" t="s">
        <v>2630</v>
      </c>
      <c r="C4716" s="1">
        <v>117.36</v>
      </c>
      <c r="E4716" s="42">
        <f t="shared" si="72"/>
        <v>-117.36</v>
      </c>
      <c r="F4716" s="77" t="s">
        <v>1038</v>
      </c>
      <c r="G4716" s="77" t="s">
        <v>21</v>
      </c>
      <c r="H4716" s="77" t="s">
        <v>20</v>
      </c>
      <c r="I4716" s="13">
        <v>2</v>
      </c>
      <c r="J4716" s="14">
        <v>2015</v>
      </c>
      <c r="K4716" s="78" t="s">
        <v>146</v>
      </c>
      <c r="L4716" s="79" t="s">
        <v>2630</v>
      </c>
      <c r="M4716" s="79" t="s">
        <v>302</v>
      </c>
      <c r="N4716" s="15" t="s">
        <v>28</v>
      </c>
      <c r="O4716" s="15" t="s">
        <v>29</v>
      </c>
      <c r="P4716" s="80" t="s">
        <v>3096</v>
      </c>
      <c r="Q4716" s="80" t="s">
        <v>21</v>
      </c>
      <c r="S4716" t="str">
        <f t="shared" si="73"/>
        <v>42059Enrique Salazar</v>
      </c>
    </row>
    <row r="4717" spans="1:19" hidden="1">
      <c r="A4717" s="12">
        <v>42059</v>
      </c>
      <c r="B4717" t="s">
        <v>2631</v>
      </c>
      <c r="C4717" s="1">
        <v>43.14</v>
      </c>
      <c r="E4717" s="42">
        <f t="shared" si="72"/>
        <v>-43.14</v>
      </c>
      <c r="F4717" s="77" t="s">
        <v>1038</v>
      </c>
      <c r="G4717" s="77" t="s">
        <v>21</v>
      </c>
      <c r="H4717" s="77" t="s">
        <v>20</v>
      </c>
      <c r="I4717" s="13">
        <v>2</v>
      </c>
      <c r="J4717" s="14">
        <v>2015</v>
      </c>
      <c r="K4717" s="78" t="s">
        <v>146</v>
      </c>
      <c r="L4717" s="79" t="s">
        <v>2631</v>
      </c>
      <c r="M4717" s="79" t="s">
        <v>302</v>
      </c>
      <c r="N4717" s="15" t="s">
        <v>28</v>
      </c>
      <c r="O4717" s="15" t="s">
        <v>29</v>
      </c>
      <c r="P4717" s="80" t="s">
        <v>3096</v>
      </c>
      <c r="Q4717" s="80" t="s">
        <v>21</v>
      </c>
      <c r="S4717" t="str">
        <f t="shared" si="73"/>
        <v>42059emanuel azrzar</v>
      </c>
    </row>
    <row r="4718" spans="1:19" hidden="1">
      <c r="A4718" s="12">
        <v>42060</v>
      </c>
      <c r="B4718" t="s">
        <v>2632</v>
      </c>
      <c r="C4718" s="1">
        <v>54.9</v>
      </c>
      <c r="E4718" s="42">
        <f t="shared" si="72"/>
        <v>-54.9</v>
      </c>
      <c r="F4718" s="77" t="s">
        <v>1038</v>
      </c>
      <c r="G4718" s="77" t="s">
        <v>21</v>
      </c>
      <c r="H4718" s="77" t="s">
        <v>20</v>
      </c>
      <c r="I4718" s="13">
        <v>2</v>
      </c>
      <c r="J4718" s="14">
        <v>2015</v>
      </c>
      <c r="K4718" s="78" t="s">
        <v>146</v>
      </c>
      <c r="L4718" s="79" t="s">
        <v>2632</v>
      </c>
      <c r="M4718" s="79" t="s">
        <v>302</v>
      </c>
      <c r="N4718" s="15" t="s">
        <v>28</v>
      </c>
      <c r="O4718" s="15" t="s">
        <v>29</v>
      </c>
      <c r="P4718" s="80" t="s">
        <v>3096</v>
      </c>
      <c r="Q4718" s="80" t="s">
        <v>21</v>
      </c>
      <c r="S4718" t="str">
        <f t="shared" si="73"/>
        <v>42060Ryan Gallagher</v>
      </c>
    </row>
    <row r="4719" spans="1:19" hidden="1">
      <c r="A4719" s="12">
        <v>42060</v>
      </c>
      <c r="B4719" t="s">
        <v>2633</v>
      </c>
      <c r="C4719" s="1">
        <v>59.95</v>
      </c>
      <c r="E4719" s="42">
        <f t="shared" si="72"/>
        <v>-59.95</v>
      </c>
      <c r="F4719" s="77" t="s">
        <v>1038</v>
      </c>
      <c r="G4719" s="77" t="s">
        <v>21</v>
      </c>
      <c r="H4719" s="77" t="s">
        <v>20</v>
      </c>
      <c r="I4719" s="13">
        <v>2</v>
      </c>
      <c r="J4719" s="14">
        <v>2015</v>
      </c>
      <c r="K4719" s="78" t="s">
        <v>146</v>
      </c>
      <c r="L4719" s="79" t="s">
        <v>2633</v>
      </c>
      <c r="M4719" s="79" t="s">
        <v>309</v>
      </c>
      <c r="N4719" s="15" t="s">
        <v>28</v>
      </c>
      <c r="O4719" s="15" t="s">
        <v>29</v>
      </c>
      <c r="P4719" s="80" t="s">
        <v>3096</v>
      </c>
      <c r="Q4719" s="80" t="s">
        <v>21</v>
      </c>
      <c r="S4719" t="str">
        <f t="shared" si="73"/>
        <v>42060Jakobi Morgan</v>
      </c>
    </row>
    <row r="4720" spans="1:19" hidden="1">
      <c r="A4720" s="12">
        <v>42060</v>
      </c>
      <c r="B4720" t="s">
        <v>2618</v>
      </c>
      <c r="C4720" s="1">
        <v>-19.95</v>
      </c>
      <c r="E4720" s="42">
        <f t="shared" si="72"/>
        <v>19.95</v>
      </c>
      <c r="F4720" s="77" t="s">
        <v>225</v>
      </c>
      <c r="G4720" s="77" t="s">
        <v>21</v>
      </c>
      <c r="H4720" s="77" t="s">
        <v>20</v>
      </c>
      <c r="I4720" s="13">
        <v>2</v>
      </c>
      <c r="J4720" s="14">
        <v>2015</v>
      </c>
      <c r="K4720" s="78" t="s">
        <v>184</v>
      </c>
      <c r="L4720" s="79" t="s">
        <v>2618</v>
      </c>
      <c r="M4720" s="79" t="s">
        <v>309</v>
      </c>
      <c r="N4720" s="15" t="s">
        <v>28</v>
      </c>
      <c r="O4720" s="15" t="s">
        <v>29</v>
      </c>
      <c r="P4720" s="80" t="s">
        <v>3096</v>
      </c>
      <c r="Q4720" s="80" t="s">
        <v>21</v>
      </c>
      <c r="S4720" t="str">
        <f t="shared" si="73"/>
        <v>42060Vina Nicolich</v>
      </c>
    </row>
    <row r="4721" spans="1:19" hidden="1">
      <c r="A4721" s="12">
        <v>42060</v>
      </c>
      <c r="B4721" t="s">
        <v>2634</v>
      </c>
      <c r="C4721" s="1">
        <v>14.9</v>
      </c>
      <c r="E4721" s="42">
        <f t="shared" si="72"/>
        <v>-14.9</v>
      </c>
      <c r="F4721" s="77" t="s">
        <v>1038</v>
      </c>
      <c r="G4721" s="77" t="s">
        <v>21</v>
      </c>
      <c r="H4721" s="77" t="s">
        <v>20</v>
      </c>
      <c r="I4721" s="13">
        <v>2</v>
      </c>
      <c r="J4721" s="14">
        <v>2015</v>
      </c>
      <c r="K4721" s="78" t="s">
        <v>146</v>
      </c>
      <c r="L4721" s="79" t="s">
        <v>2634</v>
      </c>
      <c r="M4721" s="79" t="s">
        <v>309</v>
      </c>
      <c r="N4721" s="15" t="s">
        <v>28</v>
      </c>
      <c r="O4721" s="15" t="s">
        <v>29</v>
      </c>
      <c r="P4721" s="80" t="s">
        <v>3096</v>
      </c>
      <c r="Q4721" s="80" t="s">
        <v>21</v>
      </c>
      <c r="S4721" t="str">
        <f t="shared" si="73"/>
        <v>42060Cat Clutton</v>
      </c>
    </row>
    <row r="4722" spans="1:19" hidden="1">
      <c r="A4722" s="12">
        <v>42060</v>
      </c>
      <c r="B4722" t="s">
        <v>2634</v>
      </c>
      <c r="C4722" s="1">
        <v>-14.9</v>
      </c>
      <c r="E4722" s="42">
        <f t="shared" si="72"/>
        <v>14.9</v>
      </c>
      <c r="F4722" s="77" t="s">
        <v>225</v>
      </c>
      <c r="G4722" s="77" t="s">
        <v>21</v>
      </c>
      <c r="H4722" s="77" t="s">
        <v>20</v>
      </c>
      <c r="I4722" s="13">
        <v>2</v>
      </c>
      <c r="J4722" s="14">
        <v>2015</v>
      </c>
      <c r="K4722" s="78" t="s">
        <v>184</v>
      </c>
      <c r="L4722" s="79" t="s">
        <v>2634</v>
      </c>
      <c r="M4722" s="79" t="s">
        <v>309</v>
      </c>
      <c r="N4722" s="15" t="s">
        <v>28</v>
      </c>
      <c r="O4722" s="15" t="s">
        <v>29</v>
      </c>
      <c r="P4722" s="80" t="s">
        <v>3096</v>
      </c>
      <c r="Q4722" s="80" t="s">
        <v>21</v>
      </c>
      <c r="S4722" t="str">
        <f t="shared" si="73"/>
        <v>42060Cat Clutton</v>
      </c>
    </row>
    <row r="4723" spans="1:19" hidden="1">
      <c r="A4723" s="12">
        <v>42060</v>
      </c>
      <c r="B4723" t="s">
        <v>2481</v>
      </c>
      <c r="C4723" s="1">
        <v>-6.51</v>
      </c>
      <c r="E4723" s="42">
        <f t="shared" si="72"/>
        <v>6.51</v>
      </c>
      <c r="F4723" s="77" t="s">
        <v>225</v>
      </c>
      <c r="G4723" s="77" t="s">
        <v>21</v>
      </c>
      <c r="H4723" s="77" t="s">
        <v>20</v>
      </c>
      <c r="I4723" s="13">
        <v>2</v>
      </c>
      <c r="J4723" s="14">
        <v>2015</v>
      </c>
      <c r="K4723" s="78" t="s">
        <v>231</v>
      </c>
      <c r="L4723" s="79" t="s">
        <v>57</v>
      </c>
      <c r="M4723" s="79" t="s">
        <v>302</v>
      </c>
      <c r="N4723" s="15" t="s">
        <v>28</v>
      </c>
      <c r="O4723" s="15" t="s">
        <v>29</v>
      </c>
      <c r="P4723" s="80" t="s">
        <v>3097</v>
      </c>
      <c r="Q4723" s="80" t="s">
        <v>21</v>
      </c>
      <c r="S4723" t="str">
        <f t="shared" si="73"/>
        <v>42060eBay Inc Shipping</v>
      </c>
    </row>
    <row r="4724" spans="1:19" hidden="1">
      <c r="A4724" s="12">
        <v>42060</v>
      </c>
      <c r="B4724" t="s">
        <v>2481</v>
      </c>
      <c r="C4724" s="1">
        <v>-6.51</v>
      </c>
      <c r="E4724" s="42">
        <f t="shared" si="72"/>
        <v>6.51</v>
      </c>
      <c r="F4724" s="77" t="s">
        <v>225</v>
      </c>
      <c r="G4724" s="77" t="s">
        <v>21</v>
      </c>
      <c r="H4724" s="77" t="s">
        <v>20</v>
      </c>
      <c r="I4724" s="13">
        <v>2</v>
      </c>
      <c r="J4724" s="14">
        <v>2015</v>
      </c>
      <c r="K4724" s="78" t="s">
        <v>231</v>
      </c>
      <c r="L4724" s="79" t="s">
        <v>57</v>
      </c>
      <c r="M4724" s="79" t="s">
        <v>302</v>
      </c>
      <c r="N4724" s="15" t="s">
        <v>28</v>
      </c>
      <c r="O4724" s="15" t="s">
        <v>29</v>
      </c>
      <c r="P4724" s="80" t="s">
        <v>3097</v>
      </c>
      <c r="Q4724" s="80" t="s">
        <v>21</v>
      </c>
      <c r="S4724" t="str">
        <f t="shared" si="73"/>
        <v>42060eBay Inc Shipping</v>
      </c>
    </row>
    <row r="4725" spans="1:19" hidden="1">
      <c r="A4725" s="12">
        <v>42060</v>
      </c>
      <c r="B4725" t="s">
        <v>2610</v>
      </c>
      <c r="C4725" s="1">
        <v>-58.61</v>
      </c>
      <c r="E4725" s="42">
        <f t="shared" si="72"/>
        <v>58.61</v>
      </c>
      <c r="F4725" s="77" t="s">
        <v>225</v>
      </c>
      <c r="G4725" s="77" t="s">
        <v>21</v>
      </c>
      <c r="H4725" s="77" t="s">
        <v>20</v>
      </c>
      <c r="I4725" s="13">
        <v>2</v>
      </c>
      <c r="J4725" s="14">
        <v>2015</v>
      </c>
      <c r="K4725" s="78" t="s">
        <v>184</v>
      </c>
      <c r="L4725" s="79" t="s">
        <v>2610</v>
      </c>
      <c r="M4725" s="79" t="s">
        <v>309</v>
      </c>
      <c r="N4725" s="15" t="s">
        <v>28</v>
      </c>
      <c r="O4725" s="15" t="s">
        <v>29</v>
      </c>
      <c r="P4725" s="80" t="s">
        <v>3096</v>
      </c>
      <c r="Q4725" s="80" t="s">
        <v>21</v>
      </c>
      <c r="S4725" t="str">
        <f t="shared" si="73"/>
        <v>42060Mary Kiser</v>
      </c>
    </row>
    <row r="4726" spans="1:19" hidden="1">
      <c r="A4726" s="12">
        <v>42061</v>
      </c>
      <c r="B4726" t="s">
        <v>2635</v>
      </c>
      <c r="C4726" s="1">
        <v>1026.9000000000001</v>
      </c>
      <c r="E4726" s="42">
        <f t="shared" si="72"/>
        <v>-1026.9000000000001</v>
      </c>
      <c r="F4726" s="77" t="s">
        <v>1038</v>
      </c>
      <c r="G4726" s="77" t="s">
        <v>21</v>
      </c>
      <c r="H4726" s="77" t="s">
        <v>20</v>
      </c>
      <c r="I4726" s="13">
        <v>2</v>
      </c>
      <c r="J4726" s="14">
        <v>2015</v>
      </c>
      <c r="K4726" s="78" t="s">
        <v>146</v>
      </c>
      <c r="L4726" s="79" t="s">
        <v>2635</v>
      </c>
      <c r="M4726" s="79" t="s">
        <v>80</v>
      </c>
      <c r="N4726" s="15" t="s">
        <v>28</v>
      </c>
      <c r="O4726" s="15" t="s">
        <v>29</v>
      </c>
      <c r="P4726" s="80" t="s">
        <v>3096</v>
      </c>
      <c r="Q4726" s="80" t="s">
        <v>21</v>
      </c>
      <c r="S4726" t="str">
        <f t="shared" si="73"/>
        <v>42061Woof Pals Pte Ltd</v>
      </c>
    </row>
    <row r="4727" spans="1:19" hidden="1">
      <c r="A4727" s="12">
        <v>42061</v>
      </c>
      <c r="B4727" t="s">
        <v>2636</v>
      </c>
      <c r="C4727" s="1">
        <v>14.9</v>
      </c>
      <c r="E4727" s="42">
        <f t="shared" si="72"/>
        <v>-14.9</v>
      </c>
      <c r="F4727" s="77" t="s">
        <v>1038</v>
      </c>
      <c r="G4727" s="77" t="s">
        <v>21</v>
      </c>
      <c r="H4727" s="77" t="s">
        <v>20</v>
      </c>
      <c r="I4727" s="13">
        <v>2</v>
      </c>
      <c r="J4727" s="14">
        <v>2015</v>
      </c>
      <c r="K4727" s="78" t="s">
        <v>146</v>
      </c>
      <c r="L4727" s="79" t="s">
        <v>2636</v>
      </c>
      <c r="M4727" s="79" t="s">
        <v>302</v>
      </c>
      <c r="N4727" s="15" t="s">
        <v>28</v>
      </c>
      <c r="O4727" s="15" t="s">
        <v>29</v>
      </c>
      <c r="P4727" s="80" t="s">
        <v>3096</v>
      </c>
      <c r="Q4727" s="80" t="s">
        <v>21</v>
      </c>
      <c r="S4727" t="str">
        <f t="shared" si="73"/>
        <v>42061Mark Ankenbrand</v>
      </c>
    </row>
    <row r="4728" spans="1:19" hidden="1">
      <c r="A4728" s="12">
        <v>42061</v>
      </c>
      <c r="B4728" t="s">
        <v>2630</v>
      </c>
      <c r="C4728" s="1">
        <v>-117.36</v>
      </c>
      <c r="E4728" s="42">
        <f t="shared" si="72"/>
        <v>117.36</v>
      </c>
      <c r="F4728" s="77" t="s">
        <v>225</v>
      </c>
      <c r="G4728" s="77" t="s">
        <v>21</v>
      </c>
      <c r="H4728" s="77" t="s">
        <v>20</v>
      </c>
      <c r="I4728" s="13">
        <v>2</v>
      </c>
      <c r="J4728" s="14">
        <v>2015</v>
      </c>
      <c r="K4728" s="78" t="s">
        <v>184</v>
      </c>
      <c r="L4728" s="79" t="s">
        <v>2630</v>
      </c>
      <c r="M4728" s="79" t="s">
        <v>302</v>
      </c>
      <c r="N4728" s="15" t="s">
        <v>28</v>
      </c>
      <c r="O4728" s="15" t="s">
        <v>29</v>
      </c>
      <c r="P4728" s="80" t="s">
        <v>3096</v>
      </c>
      <c r="Q4728" s="80" t="s">
        <v>21</v>
      </c>
      <c r="S4728" t="str">
        <f t="shared" si="73"/>
        <v>42061Enrique Salazar</v>
      </c>
    </row>
    <row r="4729" spans="1:19" hidden="1">
      <c r="A4729" s="12">
        <v>42061</v>
      </c>
      <c r="B4729" t="s">
        <v>2637</v>
      </c>
      <c r="C4729" s="1">
        <v>61.18</v>
      </c>
      <c r="E4729" s="42">
        <f t="shared" si="72"/>
        <v>-61.18</v>
      </c>
      <c r="F4729" s="77" t="s">
        <v>1038</v>
      </c>
      <c r="G4729" s="77" t="s">
        <v>21</v>
      </c>
      <c r="H4729" s="77" t="s">
        <v>20</v>
      </c>
      <c r="I4729" s="13">
        <v>2</v>
      </c>
      <c r="J4729" s="14">
        <v>2015</v>
      </c>
      <c r="K4729" s="78" t="s">
        <v>146</v>
      </c>
      <c r="L4729" s="79" t="s">
        <v>2637</v>
      </c>
      <c r="M4729" s="79" t="s">
        <v>302</v>
      </c>
      <c r="N4729" s="15" t="s">
        <v>28</v>
      </c>
      <c r="O4729" s="15" t="s">
        <v>29</v>
      </c>
      <c r="P4729" s="80" t="s">
        <v>3096</v>
      </c>
      <c r="Q4729" s="80" t="s">
        <v>21</v>
      </c>
      <c r="S4729" t="str">
        <f t="shared" si="73"/>
        <v>42061Christine Lucas</v>
      </c>
    </row>
    <row r="4730" spans="1:19" hidden="1">
      <c r="A4730" s="12">
        <v>42061</v>
      </c>
      <c r="B4730" t="s">
        <v>2638</v>
      </c>
      <c r="C4730" s="1">
        <v>134.94999999999999</v>
      </c>
      <c r="E4730" s="42">
        <f t="shared" si="72"/>
        <v>-134.94999999999999</v>
      </c>
      <c r="F4730" s="77" t="s">
        <v>1038</v>
      </c>
      <c r="G4730" s="77" t="s">
        <v>21</v>
      </c>
      <c r="H4730" s="77" t="s">
        <v>20</v>
      </c>
      <c r="I4730" s="13">
        <v>2</v>
      </c>
      <c r="J4730" s="14">
        <v>2015</v>
      </c>
      <c r="K4730" s="78" t="s">
        <v>146</v>
      </c>
      <c r="L4730" s="79" t="s">
        <v>2638</v>
      </c>
      <c r="M4730" s="79" t="s">
        <v>302</v>
      </c>
      <c r="N4730" s="15" t="s">
        <v>28</v>
      </c>
      <c r="O4730" s="15" t="s">
        <v>29</v>
      </c>
      <c r="P4730" s="80" t="s">
        <v>3096</v>
      </c>
      <c r="Q4730" s="80" t="s">
        <v>21</v>
      </c>
      <c r="S4730" t="str">
        <f t="shared" si="73"/>
        <v>42061donald paul</v>
      </c>
    </row>
    <row r="4731" spans="1:19" hidden="1">
      <c r="A4731" s="12">
        <v>42061</v>
      </c>
      <c r="B4731" t="s">
        <v>2639</v>
      </c>
      <c r="C4731" s="1">
        <v>148.08000000000001</v>
      </c>
      <c r="E4731" s="42">
        <f t="shared" si="72"/>
        <v>-148.08000000000001</v>
      </c>
      <c r="F4731" s="77" t="s">
        <v>1038</v>
      </c>
      <c r="G4731" s="77" t="s">
        <v>21</v>
      </c>
      <c r="H4731" s="77" t="s">
        <v>20</v>
      </c>
      <c r="I4731" s="13">
        <v>2</v>
      </c>
      <c r="J4731" s="14">
        <v>2015</v>
      </c>
      <c r="K4731" s="78" t="s">
        <v>146</v>
      </c>
      <c r="L4731" s="79" t="s">
        <v>2639</v>
      </c>
      <c r="M4731" s="79" t="s">
        <v>302</v>
      </c>
      <c r="N4731" s="15" t="s">
        <v>28</v>
      </c>
      <c r="O4731" s="15" t="s">
        <v>29</v>
      </c>
      <c r="P4731" s="80" t="s">
        <v>3096</v>
      </c>
      <c r="Q4731" s="80" t="s">
        <v>21</v>
      </c>
      <c r="S4731" t="str">
        <f t="shared" si="73"/>
        <v>42061orlando elizondo</v>
      </c>
    </row>
    <row r="4732" spans="1:19" hidden="1">
      <c r="A4732" s="12">
        <v>42062</v>
      </c>
      <c r="B4732" t="s">
        <v>2640</v>
      </c>
      <c r="C4732" s="1">
        <v>15.85</v>
      </c>
      <c r="E4732" s="42">
        <f t="shared" si="72"/>
        <v>-15.85</v>
      </c>
      <c r="F4732" s="77" t="s">
        <v>1038</v>
      </c>
      <c r="G4732" s="77" t="s">
        <v>21</v>
      </c>
      <c r="H4732" s="77" t="s">
        <v>20</v>
      </c>
      <c r="I4732" s="13">
        <v>2</v>
      </c>
      <c r="J4732" s="14">
        <v>2015</v>
      </c>
      <c r="K4732" s="78" t="s">
        <v>146</v>
      </c>
      <c r="L4732" s="79" t="s">
        <v>2640</v>
      </c>
      <c r="M4732" s="79" t="s">
        <v>302</v>
      </c>
      <c r="N4732" s="15" t="s">
        <v>28</v>
      </c>
      <c r="O4732" s="15" t="s">
        <v>29</v>
      </c>
      <c r="P4732" s="80" t="s">
        <v>3096</v>
      </c>
      <c r="Q4732" s="80" t="s">
        <v>21</v>
      </c>
      <c r="S4732" t="str">
        <f t="shared" si="73"/>
        <v>42062brian brooks</v>
      </c>
    </row>
    <row r="4733" spans="1:19" hidden="1">
      <c r="A4733" s="12">
        <v>42062</v>
      </c>
      <c r="B4733" t="s">
        <v>2641</v>
      </c>
      <c r="C4733" s="1">
        <v>15.9</v>
      </c>
      <c r="E4733" s="42">
        <f t="shared" si="72"/>
        <v>-15.9</v>
      </c>
      <c r="F4733" s="77" t="s">
        <v>1038</v>
      </c>
      <c r="G4733" s="77" t="s">
        <v>21</v>
      </c>
      <c r="H4733" s="77" t="s">
        <v>20</v>
      </c>
      <c r="I4733" s="13">
        <v>2</v>
      </c>
      <c r="J4733" s="14">
        <v>2015</v>
      </c>
      <c r="K4733" s="78" t="s">
        <v>146</v>
      </c>
      <c r="L4733" s="79" t="s">
        <v>2641</v>
      </c>
      <c r="M4733" s="79" t="s">
        <v>302</v>
      </c>
      <c r="N4733" s="15" t="s">
        <v>28</v>
      </c>
      <c r="O4733" s="15" t="s">
        <v>29</v>
      </c>
      <c r="P4733" s="80" t="s">
        <v>3096</v>
      </c>
      <c r="Q4733" s="80" t="s">
        <v>21</v>
      </c>
      <c r="S4733" t="str">
        <f t="shared" si="73"/>
        <v>42062Denca Mayers</v>
      </c>
    </row>
    <row r="4734" spans="1:19" hidden="1">
      <c r="A4734" s="12">
        <v>42063</v>
      </c>
      <c r="B4734" t="s">
        <v>2642</v>
      </c>
      <c r="C4734" s="1">
        <v>64.430000000000007</v>
      </c>
      <c r="E4734" s="42">
        <f t="shared" si="72"/>
        <v>-64.430000000000007</v>
      </c>
      <c r="F4734" s="77" t="s">
        <v>1038</v>
      </c>
      <c r="G4734" s="77" t="s">
        <v>21</v>
      </c>
      <c r="H4734" s="77" t="s">
        <v>20</v>
      </c>
      <c r="I4734" s="13">
        <v>2</v>
      </c>
      <c r="J4734" s="14">
        <v>2015</v>
      </c>
      <c r="K4734" s="78" t="s">
        <v>146</v>
      </c>
      <c r="L4734" s="79" t="s">
        <v>2642</v>
      </c>
      <c r="M4734" s="79" t="s">
        <v>309</v>
      </c>
      <c r="N4734" s="15" t="s">
        <v>28</v>
      </c>
      <c r="O4734" s="15" t="s">
        <v>29</v>
      </c>
      <c r="P4734" s="80" t="s">
        <v>3096</v>
      </c>
      <c r="Q4734" s="80" t="s">
        <v>21</v>
      </c>
      <c r="S4734" t="str">
        <f t="shared" si="73"/>
        <v>42063GINA MORGAN</v>
      </c>
    </row>
    <row r="4735" spans="1:19" hidden="1">
      <c r="A4735" s="12">
        <v>42063</v>
      </c>
      <c r="B4735" t="s">
        <v>2618</v>
      </c>
      <c r="C4735" s="1">
        <v>61.9</v>
      </c>
      <c r="E4735" s="42">
        <f t="shared" si="72"/>
        <v>-61.9</v>
      </c>
      <c r="F4735" s="77" t="s">
        <v>1038</v>
      </c>
      <c r="G4735" s="77" t="s">
        <v>21</v>
      </c>
      <c r="H4735" s="77" t="s">
        <v>20</v>
      </c>
      <c r="I4735" s="13">
        <v>2</v>
      </c>
      <c r="J4735" s="14">
        <v>2015</v>
      </c>
      <c r="K4735" s="78" t="s">
        <v>146</v>
      </c>
      <c r="L4735" s="79" t="s">
        <v>2618</v>
      </c>
      <c r="M4735" s="79" t="s">
        <v>309</v>
      </c>
      <c r="N4735" s="15" t="s">
        <v>28</v>
      </c>
      <c r="O4735" s="15" t="s">
        <v>29</v>
      </c>
      <c r="P4735" s="80" t="s">
        <v>3096</v>
      </c>
      <c r="Q4735" s="80" t="s">
        <v>21</v>
      </c>
      <c r="S4735" t="str">
        <f t="shared" si="73"/>
        <v>42063Vina Nicolich</v>
      </c>
    </row>
    <row r="4736" spans="1:19" hidden="1">
      <c r="A4736" s="12">
        <v>42063</v>
      </c>
      <c r="B4736" t="s">
        <v>2643</v>
      </c>
      <c r="C4736" s="1">
        <v>97.36</v>
      </c>
      <c r="E4736" s="42">
        <f t="shared" si="72"/>
        <v>-97.36</v>
      </c>
      <c r="F4736" s="77" t="s">
        <v>1038</v>
      </c>
      <c r="G4736" s="77" t="s">
        <v>21</v>
      </c>
      <c r="H4736" s="77" t="s">
        <v>20</v>
      </c>
      <c r="I4736" s="13">
        <v>2</v>
      </c>
      <c r="J4736" s="14">
        <v>2015</v>
      </c>
      <c r="K4736" s="78" t="s">
        <v>146</v>
      </c>
      <c r="L4736" s="79" t="s">
        <v>2643</v>
      </c>
      <c r="M4736" s="79" t="s">
        <v>309</v>
      </c>
      <c r="N4736" s="15" t="s">
        <v>28</v>
      </c>
      <c r="O4736" s="15" t="s">
        <v>29</v>
      </c>
      <c r="P4736" s="80" t="s">
        <v>3096</v>
      </c>
      <c r="Q4736" s="80" t="s">
        <v>21</v>
      </c>
      <c r="S4736" t="str">
        <f t="shared" si="73"/>
        <v>42063Louis Birdman</v>
      </c>
    </row>
    <row r="4737" spans="1:19" hidden="1">
      <c r="A4737" s="12">
        <v>42064</v>
      </c>
      <c r="B4737" t="s">
        <v>2644</v>
      </c>
      <c r="C4737" s="1">
        <v>94.84</v>
      </c>
      <c r="E4737" s="42">
        <f t="shared" si="72"/>
        <v>-94.84</v>
      </c>
      <c r="F4737" s="77" t="s">
        <v>1038</v>
      </c>
      <c r="G4737" s="77" t="s">
        <v>21</v>
      </c>
      <c r="H4737" s="77" t="s">
        <v>20</v>
      </c>
      <c r="I4737" s="13">
        <v>3</v>
      </c>
      <c r="J4737" s="14">
        <v>2015</v>
      </c>
      <c r="K4737" s="78" t="s">
        <v>146</v>
      </c>
      <c r="L4737" s="79" t="s">
        <v>2644</v>
      </c>
      <c r="M4737" s="79" t="s">
        <v>302</v>
      </c>
      <c r="N4737" s="15" t="s">
        <v>28</v>
      </c>
      <c r="O4737" s="15" t="s">
        <v>29</v>
      </c>
      <c r="P4737" s="80" t="s">
        <v>3096</v>
      </c>
      <c r="Q4737" s="80" t="s">
        <v>21</v>
      </c>
      <c r="S4737" t="str">
        <f t="shared" si="73"/>
        <v>42064Jorge Calle</v>
      </c>
    </row>
    <row r="4738" spans="1:19" hidden="1">
      <c r="A4738" s="12">
        <v>42064</v>
      </c>
      <c r="B4738" t="s">
        <v>2645</v>
      </c>
      <c r="C4738" s="1">
        <v>64.900000000000006</v>
      </c>
      <c r="E4738" s="42">
        <f t="shared" si="72"/>
        <v>-64.900000000000006</v>
      </c>
      <c r="F4738" s="77" t="s">
        <v>1038</v>
      </c>
      <c r="G4738" s="77" t="s">
        <v>21</v>
      </c>
      <c r="H4738" s="77" t="s">
        <v>20</v>
      </c>
      <c r="I4738" s="13">
        <v>3</v>
      </c>
      <c r="J4738" s="14">
        <v>2015</v>
      </c>
      <c r="K4738" s="78" t="s">
        <v>146</v>
      </c>
      <c r="L4738" s="79" t="s">
        <v>2645</v>
      </c>
      <c r="M4738" s="79" t="s">
        <v>305</v>
      </c>
      <c r="N4738" s="15" t="s">
        <v>28</v>
      </c>
      <c r="O4738" s="15" t="s">
        <v>29</v>
      </c>
      <c r="P4738" s="80" t="s">
        <v>3096</v>
      </c>
      <c r="Q4738" s="80" t="s">
        <v>21</v>
      </c>
      <c r="S4738" t="str">
        <f t="shared" si="73"/>
        <v>42064Kevin McCarthy</v>
      </c>
    </row>
    <row r="4739" spans="1:19" hidden="1">
      <c r="A4739" s="12">
        <v>42065</v>
      </c>
      <c r="B4739" t="s">
        <v>2646</v>
      </c>
      <c r="C4739" s="1">
        <v>17.850000000000001</v>
      </c>
      <c r="E4739" s="42">
        <f t="shared" si="72"/>
        <v>-17.850000000000001</v>
      </c>
      <c r="F4739" s="77" t="s">
        <v>1038</v>
      </c>
      <c r="G4739" s="77" t="s">
        <v>21</v>
      </c>
      <c r="H4739" s="77" t="s">
        <v>20</v>
      </c>
      <c r="I4739" s="13">
        <v>3</v>
      </c>
      <c r="J4739" s="14">
        <v>2015</v>
      </c>
      <c r="K4739" s="78" t="s">
        <v>146</v>
      </c>
      <c r="L4739" s="79" t="s">
        <v>2646</v>
      </c>
      <c r="M4739" s="79" t="s">
        <v>302</v>
      </c>
      <c r="N4739" s="15" t="s">
        <v>28</v>
      </c>
      <c r="O4739" s="15" t="s">
        <v>29</v>
      </c>
      <c r="P4739" s="80" t="s">
        <v>3096</v>
      </c>
      <c r="Q4739" s="80" t="s">
        <v>21</v>
      </c>
      <c r="S4739" t="str">
        <f t="shared" si="73"/>
        <v>42065James Burk</v>
      </c>
    </row>
    <row r="4740" spans="1:19" hidden="1">
      <c r="A4740" s="12">
        <v>42065</v>
      </c>
      <c r="B4740" t="s">
        <v>2488</v>
      </c>
      <c r="C4740" s="1">
        <v>-2806.34</v>
      </c>
      <c r="E4740" s="42">
        <f t="shared" si="72"/>
        <v>2806.34</v>
      </c>
      <c r="F4740" s="77" t="s">
        <v>225</v>
      </c>
      <c r="G4740" s="77" t="s">
        <v>21</v>
      </c>
      <c r="H4740" s="77" t="s">
        <v>20</v>
      </c>
      <c r="I4740" s="13">
        <v>3</v>
      </c>
      <c r="J4740" s="14">
        <v>2015</v>
      </c>
      <c r="K4740" s="78" t="s">
        <v>58</v>
      </c>
      <c r="L4740" s="79" t="s">
        <v>59</v>
      </c>
      <c r="M4740" s="79" t="s">
        <v>23</v>
      </c>
      <c r="N4740" s="15" t="s">
        <v>20</v>
      </c>
      <c r="O4740" s="15" t="s">
        <v>24</v>
      </c>
      <c r="P4740" s="80" t="s">
        <v>171</v>
      </c>
      <c r="Q4740" s="80" t="s">
        <v>21</v>
      </c>
      <c r="S4740" t="str">
        <f t="shared" si="73"/>
        <v>42065Bank Account</v>
      </c>
    </row>
    <row r="4741" spans="1:19" hidden="1">
      <c r="A4741" s="12">
        <v>42065</v>
      </c>
      <c r="B4741" t="s">
        <v>2631</v>
      </c>
      <c r="C4741" s="1">
        <v>-0.99</v>
      </c>
      <c r="E4741" s="42">
        <f t="shared" si="72"/>
        <v>0.99</v>
      </c>
      <c r="F4741" s="77" t="s">
        <v>225</v>
      </c>
      <c r="G4741" s="77" t="s">
        <v>21</v>
      </c>
      <c r="H4741" s="77" t="s">
        <v>20</v>
      </c>
      <c r="I4741" s="13">
        <v>3</v>
      </c>
      <c r="J4741" s="14">
        <v>2015</v>
      </c>
      <c r="K4741" s="78" t="s">
        <v>184</v>
      </c>
      <c r="L4741" s="79" t="s">
        <v>2631</v>
      </c>
      <c r="M4741" s="79" t="s">
        <v>302</v>
      </c>
      <c r="N4741" s="15" t="s">
        <v>28</v>
      </c>
      <c r="O4741" s="15" t="s">
        <v>29</v>
      </c>
      <c r="P4741" s="80" t="s">
        <v>3096</v>
      </c>
      <c r="Q4741" s="80" t="s">
        <v>21</v>
      </c>
      <c r="S4741" t="str">
        <f t="shared" si="73"/>
        <v>42065emanuel azrzar</v>
      </c>
    </row>
    <row r="4742" spans="1:19" hidden="1">
      <c r="A4742" s="12">
        <v>42065</v>
      </c>
      <c r="B4742" t="s">
        <v>2592</v>
      </c>
      <c r="C4742" s="1">
        <v>-54.9</v>
      </c>
      <c r="E4742" s="42">
        <f t="shared" si="72"/>
        <v>54.9</v>
      </c>
      <c r="F4742" s="77" t="s">
        <v>225</v>
      </c>
      <c r="G4742" s="77" t="s">
        <v>21</v>
      </c>
      <c r="H4742" s="77" t="s">
        <v>20</v>
      </c>
      <c r="I4742" s="13">
        <v>3</v>
      </c>
      <c r="J4742" s="14">
        <v>2015</v>
      </c>
      <c r="K4742" s="78" t="s">
        <v>146</v>
      </c>
      <c r="L4742" s="79" t="s">
        <v>3100</v>
      </c>
      <c r="M4742" s="79" t="s">
        <v>302</v>
      </c>
      <c r="N4742" s="15" t="s">
        <v>28</v>
      </c>
      <c r="O4742" s="15" t="s">
        <v>29</v>
      </c>
      <c r="P4742" s="80" t="s">
        <v>3096</v>
      </c>
      <c r="Q4742" s="80" t="s">
        <v>21</v>
      </c>
      <c r="S4742" t="str">
        <f t="shared" si="73"/>
        <v>42065eBay Buyer Dispute</v>
      </c>
    </row>
    <row r="4743" spans="1:19" hidden="1">
      <c r="A4743" s="12">
        <v>42065</v>
      </c>
      <c r="B4743" t="s">
        <v>2647</v>
      </c>
      <c r="C4743" s="1">
        <v>89.59</v>
      </c>
      <c r="E4743" s="42">
        <f t="shared" si="72"/>
        <v>-89.59</v>
      </c>
      <c r="F4743" s="77" t="s">
        <v>1038</v>
      </c>
      <c r="G4743" s="77" t="s">
        <v>21</v>
      </c>
      <c r="H4743" s="77" t="s">
        <v>20</v>
      </c>
      <c r="I4743" s="13">
        <v>3</v>
      </c>
      <c r="J4743" s="14">
        <v>2015</v>
      </c>
      <c r="K4743" s="78" t="s">
        <v>146</v>
      </c>
      <c r="L4743" s="79" t="s">
        <v>2647</v>
      </c>
      <c r="M4743" s="79" t="s">
        <v>302</v>
      </c>
      <c r="N4743" s="15" t="s">
        <v>28</v>
      </c>
      <c r="O4743" s="15" t="s">
        <v>29</v>
      </c>
      <c r="P4743" s="80" t="s">
        <v>3096</v>
      </c>
      <c r="Q4743" s="80" t="s">
        <v>21</v>
      </c>
      <c r="S4743" t="str">
        <f t="shared" si="73"/>
        <v>42065andrea calvino</v>
      </c>
    </row>
    <row r="4744" spans="1:19" hidden="1">
      <c r="A4744" s="12">
        <v>42065</v>
      </c>
      <c r="B4744" t="s">
        <v>2634</v>
      </c>
      <c r="C4744" s="1">
        <v>14.9</v>
      </c>
      <c r="E4744" s="42">
        <f t="shared" si="72"/>
        <v>-14.9</v>
      </c>
      <c r="F4744" s="77" t="s">
        <v>1038</v>
      </c>
      <c r="G4744" s="77" t="s">
        <v>21</v>
      </c>
      <c r="H4744" s="77" t="s">
        <v>20</v>
      </c>
      <c r="I4744" s="13">
        <v>3</v>
      </c>
      <c r="J4744" s="14">
        <v>2015</v>
      </c>
      <c r="K4744" s="78" t="s">
        <v>146</v>
      </c>
      <c r="L4744" s="79" t="s">
        <v>2634</v>
      </c>
      <c r="M4744" s="79" t="s">
        <v>309</v>
      </c>
      <c r="N4744" s="15" t="s">
        <v>28</v>
      </c>
      <c r="O4744" s="15" t="s">
        <v>29</v>
      </c>
      <c r="P4744" s="80" t="s">
        <v>3096</v>
      </c>
      <c r="Q4744" s="80" t="s">
        <v>21</v>
      </c>
      <c r="S4744" t="str">
        <f t="shared" si="73"/>
        <v>42065Cat Clutton</v>
      </c>
    </row>
    <row r="4745" spans="1:19" hidden="1">
      <c r="A4745" s="12">
        <v>42065</v>
      </c>
      <c r="B4745" t="s">
        <v>2488</v>
      </c>
      <c r="C4745" s="1">
        <v>351.78</v>
      </c>
      <c r="E4745" s="42">
        <f t="shared" si="72"/>
        <v>-351.78</v>
      </c>
      <c r="F4745" s="77" t="s">
        <v>1038</v>
      </c>
      <c r="G4745" s="77" t="s">
        <v>21</v>
      </c>
      <c r="H4745" s="77" t="s">
        <v>20</v>
      </c>
      <c r="I4745" s="13">
        <v>3</v>
      </c>
      <c r="J4745" s="14">
        <v>2015</v>
      </c>
      <c r="K4745" s="78" t="s">
        <v>56</v>
      </c>
      <c r="L4745" s="79" t="s">
        <v>57</v>
      </c>
      <c r="M4745" s="79" t="s">
        <v>302</v>
      </c>
      <c r="N4745" s="15" t="s">
        <v>28</v>
      </c>
      <c r="O4745" s="15" t="s">
        <v>29</v>
      </c>
      <c r="P4745" s="80" t="s">
        <v>173</v>
      </c>
      <c r="Q4745" s="80" t="s">
        <v>21</v>
      </c>
      <c r="S4745" t="str">
        <f t="shared" si="73"/>
        <v>42065Bank Account</v>
      </c>
    </row>
    <row r="4746" spans="1:19" hidden="1">
      <c r="A4746" s="12">
        <v>42065</v>
      </c>
      <c r="B4746" t="s">
        <v>2578</v>
      </c>
      <c r="C4746" s="1">
        <v>-495.9</v>
      </c>
      <c r="E4746" s="42">
        <f t="shared" si="72"/>
        <v>495.9</v>
      </c>
      <c r="F4746" s="77" t="s">
        <v>225</v>
      </c>
      <c r="G4746" s="77" t="s">
        <v>21</v>
      </c>
      <c r="H4746" s="77" t="s">
        <v>20</v>
      </c>
      <c r="I4746" s="13">
        <v>3</v>
      </c>
      <c r="J4746" s="14">
        <v>2015</v>
      </c>
      <c r="K4746" s="78" t="s">
        <v>56</v>
      </c>
      <c r="L4746" s="79" t="s">
        <v>57</v>
      </c>
      <c r="M4746" s="79" t="s">
        <v>302</v>
      </c>
      <c r="N4746" s="15" t="s">
        <v>28</v>
      </c>
      <c r="O4746" s="15" t="s">
        <v>29</v>
      </c>
      <c r="P4746" s="80" t="s">
        <v>3097</v>
      </c>
      <c r="Q4746" s="80" t="s">
        <v>21</v>
      </c>
      <c r="S4746" t="str">
        <f t="shared" si="73"/>
        <v>42065eBay Inc.</v>
      </c>
    </row>
    <row r="4747" spans="1:19" hidden="1">
      <c r="A4747" s="12">
        <v>42066</v>
      </c>
      <c r="B4747" t="s">
        <v>2648</v>
      </c>
      <c r="C4747" s="1">
        <v>175.13</v>
      </c>
      <c r="E4747" s="42">
        <f t="shared" si="72"/>
        <v>-175.13</v>
      </c>
      <c r="F4747" s="77" t="s">
        <v>1038</v>
      </c>
      <c r="G4747" s="77" t="s">
        <v>21</v>
      </c>
      <c r="H4747" s="77" t="s">
        <v>20</v>
      </c>
      <c r="I4747" s="13">
        <v>3</v>
      </c>
      <c r="J4747" s="14">
        <v>2015</v>
      </c>
      <c r="K4747" s="78" t="s">
        <v>146</v>
      </c>
      <c r="L4747" s="79" t="s">
        <v>2648</v>
      </c>
      <c r="M4747" s="79" t="s">
        <v>302</v>
      </c>
      <c r="N4747" s="15" t="s">
        <v>28</v>
      </c>
      <c r="O4747" s="15" t="s">
        <v>29</v>
      </c>
      <c r="P4747" s="80" t="s">
        <v>3096</v>
      </c>
      <c r="Q4747" s="80" t="s">
        <v>21</v>
      </c>
      <c r="S4747" t="str">
        <f t="shared" si="73"/>
        <v>42066Janie Griffin</v>
      </c>
    </row>
    <row r="4748" spans="1:19" hidden="1">
      <c r="A4748" s="12">
        <v>42066</v>
      </c>
      <c r="B4748" t="s">
        <v>2648</v>
      </c>
      <c r="C4748" s="1">
        <v>-27.76</v>
      </c>
      <c r="E4748" s="42">
        <f t="shared" ref="E4748:E4811" si="74">-C4748</f>
        <v>27.76</v>
      </c>
      <c r="F4748" s="77" t="s">
        <v>225</v>
      </c>
      <c r="G4748" s="77" t="s">
        <v>21</v>
      </c>
      <c r="H4748" s="77" t="s">
        <v>20</v>
      </c>
      <c r="I4748" s="13">
        <v>3</v>
      </c>
      <c r="J4748" s="14">
        <v>2015</v>
      </c>
      <c r="K4748" s="78" t="s">
        <v>184</v>
      </c>
      <c r="L4748" s="79" t="s">
        <v>2648</v>
      </c>
      <c r="M4748" s="79" t="s">
        <v>302</v>
      </c>
      <c r="N4748" s="15" t="s">
        <v>28</v>
      </c>
      <c r="O4748" s="15" t="s">
        <v>29</v>
      </c>
      <c r="P4748" s="80" t="s">
        <v>3096</v>
      </c>
      <c r="Q4748" s="80" t="s">
        <v>21</v>
      </c>
      <c r="S4748" t="str">
        <f t="shared" si="73"/>
        <v>42066Janie Griffin</v>
      </c>
    </row>
    <row r="4749" spans="1:19" hidden="1">
      <c r="A4749" s="12">
        <v>42066</v>
      </c>
      <c r="B4749" t="s">
        <v>2649</v>
      </c>
      <c r="C4749" s="1">
        <v>154.94999999999999</v>
      </c>
      <c r="E4749" s="42">
        <f t="shared" si="74"/>
        <v>-154.94999999999999</v>
      </c>
      <c r="F4749" s="77" t="s">
        <v>1038</v>
      </c>
      <c r="G4749" s="77" t="s">
        <v>21</v>
      </c>
      <c r="H4749" s="77" t="s">
        <v>20</v>
      </c>
      <c r="I4749" s="13">
        <v>3</v>
      </c>
      <c r="J4749" s="14">
        <v>2015</v>
      </c>
      <c r="K4749" s="78" t="s">
        <v>146</v>
      </c>
      <c r="L4749" s="79" t="s">
        <v>2649</v>
      </c>
      <c r="M4749" s="79" t="s">
        <v>309</v>
      </c>
      <c r="N4749" s="15" t="s">
        <v>28</v>
      </c>
      <c r="O4749" s="15" t="s">
        <v>29</v>
      </c>
      <c r="P4749" s="80" t="s">
        <v>3096</v>
      </c>
      <c r="Q4749" s="80" t="s">
        <v>21</v>
      </c>
      <c r="S4749" t="str">
        <f t="shared" si="73"/>
        <v>42066Juliet Collins</v>
      </c>
    </row>
    <row r="4750" spans="1:19" hidden="1">
      <c r="A4750" s="12">
        <v>42066</v>
      </c>
      <c r="B4750" t="s">
        <v>2650</v>
      </c>
      <c r="C4750" s="1">
        <v>21.9</v>
      </c>
      <c r="E4750" s="42">
        <f t="shared" si="74"/>
        <v>-21.9</v>
      </c>
      <c r="F4750" s="77" t="s">
        <v>1038</v>
      </c>
      <c r="G4750" s="77" t="s">
        <v>21</v>
      </c>
      <c r="H4750" s="77" t="s">
        <v>20</v>
      </c>
      <c r="I4750" s="13">
        <v>3</v>
      </c>
      <c r="J4750" s="14">
        <v>2015</v>
      </c>
      <c r="K4750" s="78" t="s">
        <v>146</v>
      </c>
      <c r="L4750" s="79" t="s">
        <v>2650</v>
      </c>
      <c r="M4750" s="79" t="s">
        <v>309</v>
      </c>
      <c r="N4750" s="15" t="s">
        <v>28</v>
      </c>
      <c r="O4750" s="15" t="s">
        <v>29</v>
      </c>
      <c r="P4750" s="80" t="s">
        <v>3096</v>
      </c>
      <c r="Q4750" s="80" t="s">
        <v>21</v>
      </c>
      <c r="S4750" t="str">
        <f t="shared" si="73"/>
        <v>42066kathryn oppenheimer</v>
      </c>
    </row>
    <row r="4751" spans="1:19" hidden="1">
      <c r="A4751" s="12">
        <v>42067</v>
      </c>
      <c r="B4751" t="s">
        <v>2651</v>
      </c>
      <c r="C4751" s="1">
        <v>76.17</v>
      </c>
      <c r="E4751" s="42">
        <f t="shared" si="74"/>
        <v>-76.17</v>
      </c>
      <c r="F4751" s="77" t="s">
        <v>1038</v>
      </c>
      <c r="G4751" s="77" t="s">
        <v>21</v>
      </c>
      <c r="H4751" s="77" t="s">
        <v>20</v>
      </c>
      <c r="I4751" s="13">
        <v>3</v>
      </c>
      <c r="J4751" s="14">
        <v>2015</v>
      </c>
      <c r="K4751" s="78" t="s">
        <v>146</v>
      </c>
      <c r="L4751" s="79" t="s">
        <v>2651</v>
      </c>
      <c r="M4751" s="79" t="s">
        <v>302</v>
      </c>
      <c r="N4751" s="15" t="s">
        <v>28</v>
      </c>
      <c r="O4751" s="15" t="s">
        <v>29</v>
      </c>
      <c r="P4751" s="80" t="s">
        <v>3096</v>
      </c>
      <c r="Q4751" s="80" t="s">
        <v>21</v>
      </c>
      <c r="S4751" t="str">
        <f t="shared" si="73"/>
        <v>42067Jonathan Grosse</v>
      </c>
    </row>
    <row r="4752" spans="1:19" hidden="1">
      <c r="A4752" s="12">
        <v>42067</v>
      </c>
      <c r="B4752" t="s">
        <v>2527</v>
      </c>
      <c r="C4752" s="1">
        <v>157.41</v>
      </c>
      <c r="E4752" s="42">
        <f t="shared" si="74"/>
        <v>-157.41</v>
      </c>
      <c r="F4752" s="77" t="s">
        <v>1038</v>
      </c>
      <c r="G4752" s="77" t="s">
        <v>21</v>
      </c>
      <c r="H4752" s="77" t="s">
        <v>20</v>
      </c>
      <c r="I4752" s="13">
        <v>3</v>
      </c>
      <c r="J4752" s="14">
        <v>2015</v>
      </c>
      <c r="K4752" s="78" t="s">
        <v>146</v>
      </c>
      <c r="L4752" s="79" t="s">
        <v>2527</v>
      </c>
      <c r="M4752" s="79" t="s">
        <v>302</v>
      </c>
      <c r="N4752" s="15" t="s">
        <v>28</v>
      </c>
      <c r="O4752" s="15" t="s">
        <v>29</v>
      </c>
      <c r="P4752" s="80" t="s">
        <v>3096</v>
      </c>
      <c r="Q4752" s="80" t="s">
        <v>21</v>
      </c>
      <c r="S4752" t="str">
        <f t="shared" si="73"/>
        <v>42067Jacinta Denton</v>
      </c>
    </row>
    <row r="4753" spans="1:19" hidden="1">
      <c r="A4753" s="12">
        <v>42067</v>
      </c>
      <c r="B4753" t="s">
        <v>2652</v>
      </c>
      <c r="C4753" s="1">
        <v>-14.76</v>
      </c>
      <c r="E4753" s="42">
        <f t="shared" si="74"/>
        <v>14.76</v>
      </c>
      <c r="F4753" s="77" t="s">
        <v>225</v>
      </c>
      <c r="G4753" s="77" t="s">
        <v>21</v>
      </c>
      <c r="H4753" s="77" t="s">
        <v>20</v>
      </c>
      <c r="I4753" s="13">
        <v>3</v>
      </c>
      <c r="J4753" s="14">
        <v>2015</v>
      </c>
      <c r="K4753" s="78" t="s">
        <v>184</v>
      </c>
      <c r="L4753" s="79" t="s">
        <v>2652</v>
      </c>
      <c r="M4753" s="79" t="s">
        <v>309</v>
      </c>
      <c r="N4753" s="15" t="s">
        <v>28</v>
      </c>
      <c r="O4753" s="15" t="s">
        <v>29</v>
      </c>
      <c r="P4753" s="80" t="s">
        <v>3096</v>
      </c>
      <c r="Q4753" s="80" t="s">
        <v>21</v>
      </c>
      <c r="S4753" t="str">
        <f t="shared" si="73"/>
        <v>42067Jennifer Curcio</v>
      </c>
    </row>
    <row r="4754" spans="1:19" hidden="1">
      <c r="A4754" s="12">
        <v>42067</v>
      </c>
      <c r="B4754" t="s">
        <v>2653</v>
      </c>
      <c r="C4754" s="1">
        <v>13.96</v>
      </c>
      <c r="E4754" s="42">
        <f t="shared" si="74"/>
        <v>-13.96</v>
      </c>
      <c r="F4754" s="77" t="s">
        <v>1038</v>
      </c>
      <c r="G4754" s="77" t="s">
        <v>21</v>
      </c>
      <c r="H4754" s="77" t="s">
        <v>20</v>
      </c>
      <c r="I4754" s="13">
        <v>3</v>
      </c>
      <c r="J4754" s="14">
        <v>2015</v>
      </c>
      <c r="K4754" s="78" t="s">
        <v>146</v>
      </c>
      <c r="L4754" s="79" t="s">
        <v>2653</v>
      </c>
      <c r="M4754" s="79" t="s">
        <v>302</v>
      </c>
      <c r="N4754" s="15" t="s">
        <v>28</v>
      </c>
      <c r="O4754" s="15" t="s">
        <v>29</v>
      </c>
      <c r="P4754" s="80" t="s">
        <v>3096</v>
      </c>
      <c r="Q4754" s="80" t="s">
        <v>21</v>
      </c>
      <c r="S4754" t="str">
        <f t="shared" si="73"/>
        <v>42067brian swearingen</v>
      </c>
    </row>
    <row r="4755" spans="1:19" hidden="1">
      <c r="A4755" s="12">
        <v>42067</v>
      </c>
      <c r="B4755" t="s">
        <v>2637</v>
      </c>
      <c r="C4755" s="1">
        <v>61.18</v>
      </c>
      <c r="E4755" s="42">
        <f t="shared" si="74"/>
        <v>-61.18</v>
      </c>
      <c r="F4755" s="77" t="s">
        <v>1038</v>
      </c>
      <c r="G4755" s="77" t="s">
        <v>21</v>
      </c>
      <c r="H4755" s="77" t="s">
        <v>20</v>
      </c>
      <c r="I4755" s="13">
        <v>3</v>
      </c>
      <c r="J4755" s="14">
        <v>2015</v>
      </c>
      <c r="K4755" s="78" t="s">
        <v>146</v>
      </c>
      <c r="L4755" s="79" t="s">
        <v>2637</v>
      </c>
      <c r="M4755" s="79" t="s">
        <v>302</v>
      </c>
      <c r="N4755" s="15" t="s">
        <v>28</v>
      </c>
      <c r="O4755" s="15" t="s">
        <v>29</v>
      </c>
      <c r="P4755" s="80" t="s">
        <v>3096</v>
      </c>
      <c r="Q4755" s="80" t="s">
        <v>21</v>
      </c>
      <c r="S4755" t="str">
        <f t="shared" si="73"/>
        <v>42067Christine Lucas</v>
      </c>
    </row>
    <row r="4756" spans="1:19" hidden="1">
      <c r="A4756" s="12">
        <v>42067</v>
      </c>
      <c r="B4756" t="s">
        <v>2592</v>
      </c>
      <c r="C4756" s="1">
        <v>-61.18</v>
      </c>
      <c r="E4756" s="42">
        <f t="shared" si="74"/>
        <v>61.18</v>
      </c>
      <c r="F4756" s="77" t="s">
        <v>225</v>
      </c>
      <c r="G4756" s="77" t="s">
        <v>21</v>
      </c>
      <c r="H4756" s="77" t="s">
        <v>20</v>
      </c>
      <c r="I4756" s="13">
        <v>3</v>
      </c>
      <c r="J4756" s="14">
        <v>2015</v>
      </c>
      <c r="K4756" s="78" t="s">
        <v>146</v>
      </c>
      <c r="L4756" s="79" t="s">
        <v>3100</v>
      </c>
      <c r="M4756" s="79" t="s">
        <v>302</v>
      </c>
      <c r="N4756" s="15" t="s">
        <v>28</v>
      </c>
      <c r="O4756" s="15" t="s">
        <v>29</v>
      </c>
      <c r="P4756" s="80" t="s">
        <v>3096</v>
      </c>
      <c r="Q4756" s="80" t="s">
        <v>21</v>
      </c>
      <c r="S4756" t="str">
        <f t="shared" si="73"/>
        <v>42067eBay Buyer Dispute</v>
      </c>
    </row>
    <row r="4757" spans="1:19" hidden="1">
      <c r="A4757" s="12">
        <v>42067</v>
      </c>
      <c r="B4757" t="s">
        <v>2589</v>
      </c>
      <c r="C4757" s="1">
        <v>53.79</v>
      </c>
      <c r="E4757" s="42">
        <f t="shared" si="74"/>
        <v>-53.79</v>
      </c>
      <c r="F4757" s="77" t="s">
        <v>1038</v>
      </c>
      <c r="G4757" s="77" t="s">
        <v>21</v>
      </c>
      <c r="H4757" s="77" t="s">
        <v>20</v>
      </c>
      <c r="I4757" s="13">
        <v>3</v>
      </c>
      <c r="J4757" s="14">
        <v>2015</v>
      </c>
      <c r="K4757" s="78" t="s">
        <v>184</v>
      </c>
      <c r="L4757" s="79" t="s">
        <v>2659</v>
      </c>
      <c r="M4757" s="79" t="s">
        <v>302</v>
      </c>
      <c r="N4757" s="15" t="s">
        <v>28</v>
      </c>
      <c r="O4757" s="15" t="s">
        <v>29</v>
      </c>
      <c r="P4757" s="80" t="s">
        <v>3096</v>
      </c>
      <c r="Q4757" s="80" t="s">
        <v>21</v>
      </c>
      <c r="S4757" t="str">
        <f t="shared" si="73"/>
        <v>42067hamirving16@yahoo.com</v>
      </c>
    </row>
    <row r="4758" spans="1:19" hidden="1">
      <c r="A4758" s="12">
        <v>42068</v>
      </c>
      <c r="B4758" t="s">
        <v>2569</v>
      </c>
      <c r="C4758" s="1">
        <v>85.46</v>
      </c>
      <c r="E4758" s="42">
        <f t="shared" si="74"/>
        <v>-85.46</v>
      </c>
      <c r="F4758" s="77" t="s">
        <v>1038</v>
      </c>
      <c r="G4758" s="77" t="s">
        <v>21</v>
      </c>
      <c r="H4758" s="77" t="s">
        <v>20</v>
      </c>
      <c r="I4758" s="13">
        <v>3</v>
      </c>
      <c r="J4758" s="14">
        <v>2015</v>
      </c>
      <c r="K4758" s="78" t="s">
        <v>146</v>
      </c>
      <c r="L4758" s="79" t="s">
        <v>2569</v>
      </c>
      <c r="M4758" s="79" t="s">
        <v>309</v>
      </c>
      <c r="N4758" s="15" t="s">
        <v>28</v>
      </c>
      <c r="O4758" s="15" t="s">
        <v>29</v>
      </c>
      <c r="P4758" s="80" t="s">
        <v>3096</v>
      </c>
      <c r="Q4758" s="80" t="s">
        <v>21</v>
      </c>
      <c r="S4758" t="str">
        <f t="shared" si="73"/>
        <v>42068Duke Yee</v>
      </c>
    </row>
    <row r="4759" spans="1:19" hidden="1">
      <c r="A4759" s="12">
        <v>42069</v>
      </c>
      <c r="B4759" t="s">
        <v>2654</v>
      </c>
      <c r="C4759" s="1">
        <v>32.9</v>
      </c>
      <c r="E4759" s="42">
        <f t="shared" si="74"/>
        <v>-32.9</v>
      </c>
      <c r="F4759" s="77" t="s">
        <v>1038</v>
      </c>
      <c r="G4759" s="77" t="s">
        <v>21</v>
      </c>
      <c r="H4759" s="77" t="s">
        <v>20</v>
      </c>
      <c r="I4759" s="13">
        <v>3</v>
      </c>
      <c r="J4759" s="14">
        <v>2015</v>
      </c>
      <c r="K4759" s="78" t="s">
        <v>146</v>
      </c>
      <c r="L4759" s="79" t="s">
        <v>2654</v>
      </c>
      <c r="M4759" s="79" t="s">
        <v>309</v>
      </c>
      <c r="N4759" s="15" t="s">
        <v>28</v>
      </c>
      <c r="O4759" s="15" t="s">
        <v>29</v>
      </c>
      <c r="P4759" s="80" t="s">
        <v>3096</v>
      </c>
      <c r="Q4759" s="80" t="s">
        <v>21</v>
      </c>
      <c r="S4759" t="str">
        <f t="shared" si="73"/>
        <v>42069Robert Aho</v>
      </c>
    </row>
    <row r="4760" spans="1:19" hidden="1">
      <c r="A4760" s="12">
        <v>42069</v>
      </c>
      <c r="B4760" t="s">
        <v>2655</v>
      </c>
      <c r="C4760" s="1">
        <v>286.41000000000003</v>
      </c>
      <c r="E4760" s="42">
        <f t="shared" si="74"/>
        <v>-286.41000000000003</v>
      </c>
      <c r="F4760" s="77" t="s">
        <v>1038</v>
      </c>
      <c r="G4760" s="77" t="s">
        <v>21</v>
      </c>
      <c r="H4760" s="77" t="s">
        <v>20</v>
      </c>
      <c r="I4760" s="13">
        <v>3</v>
      </c>
      <c r="J4760" s="14">
        <v>2015</v>
      </c>
      <c r="K4760" s="78" t="s">
        <v>146</v>
      </c>
      <c r="L4760" s="79" t="s">
        <v>2655</v>
      </c>
      <c r="M4760" s="79" t="s">
        <v>302</v>
      </c>
      <c r="N4760" s="15" t="s">
        <v>28</v>
      </c>
      <c r="O4760" s="15" t="s">
        <v>29</v>
      </c>
      <c r="P4760" s="80" t="s">
        <v>3096</v>
      </c>
      <c r="Q4760" s="80" t="s">
        <v>21</v>
      </c>
      <c r="S4760" t="str">
        <f t="shared" si="73"/>
        <v>42069Wendy Manson-Misener</v>
      </c>
    </row>
    <row r="4761" spans="1:19" hidden="1">
      <c r="A4761" s="12">
        <v>42069</v>
      </c>
      <c r="B4761" t="s">
        <v>2618</v>
      </c>
      <c r="C4761" s="1">
        <v>54.95</v>
      </c>
      <c r="E4761" s="42">
        <f t="shared" si="74"/>
        <v>-54.95</v>
      </c>
      <c r="F4761" s="77" t="s">
        <v>1038</v>
      </c>
      <c r="G4761" s="77" t="s">
        <v>21</v>
      </c>
      <c r="H4761" s="77" t="s">
        <v>20</v>
      </c>
      <c r="I4761" s="13">
        <v>3</v>
      </c>
      <c r="J4761" s="14">
        <v>2015</v>
      </c>
      <c r="K4761" s="78" t="s">
        <v>146</v>
      </c>
      <c r="L4761" s="79" t="s">
        <v>2618</v>
      </c>
      <c r="M4761" s="79" t="s">
        <v>309</v>
      </c>
      <c r="N4761" s="15" t="s">
        <v>28</v>
      </c>
      <c r="O4761" s="15" t="s">
        <v>29</v>
      </c>
      <c r="P4761" s="80" t="s">
        <v>3096</v>
      </c>
      <c r="Q4761" s="80" t="s">
        <v>21</v>
      </c>
      <c r="S4761" t="str">
        <f t="shared" si="73"/>
        <v>42069Vina Nicolich</v>
      </c>
    </row>
    <row r="4762" spans="1:19" hidden="1">
      <c r="A4762" s="12">
        <v>42070</v>
      </c>
      <c r="B4762" t="s">
        <v>2656</v>
      </c>
      <c r="C4762" s="1">
        <v>101.95</v>
      </c>
      <c r="E4762" s="42">
        <f t="shared" si="74"/>
        <v>-101.95</v>
      </c>
      <c r="F4762" s="77" t="s">
        <v>1038</v>
      </c>
      <c r="G4762" s="77" t="s">
        <v>21</v>
      </c>
      <c r="H4762" s="77" t="s">
        <v>20</v>
      </c>
      <c r="I4762" s="13">
        <v>3</v>
      </c>
      <c r="J4762" s="14">
        <v>2015</v>
      </c>
      <c r="K4762" s="78" t="s">
        <v>146</v>
      </c>
      <c r="L4762" s="79" t="s">
        <v>2656</v>
      </c>
      <c r="M4762" s="79" t="s">
        <v>309</v>
      </c>
      <c r="N4762" s="15" t="s">
        <v>28</v>
      </c>
      <c r="O4762" s="15" t="s">
        <v>29</v>
      </c>
      <c r="P4762" s="80" t="s">
        <v>3096</v>
      </c>
      <c r="Q4762" s="80" t="s">
        <v>21</v>
      </c>
      <c r="S4762" t="str">
        <f t="shared" si="73"/>
        <v>42070Joshua Cleghorn</v>
      </c>
    </row>
    <row r="4763" spans="1:19" hidden="1">
      <c r="A4763" s="12">
        <v>42070</v>
      </c>
      <c r="B4763" t="s">
        <v>2657</v>
      </c>
      <c r="C4763" s="1">
        <v>68.95</v>
      </c>
      <c r="E4763" s="42">
        <f t="shared" si="74"/>
        <v>-68.95</v>
      </c>
      <c r="F4763" s="77" t="s">
        <v>1038</v>
      </c>
      <c r="G4763" s="77" t="s">
        <v>21</v>
      </c>
      <c r="H4763" s="77" t="s">
        <v>20</v>
      </c>
      <c r="I4763" s="13">
        <v>3</v>
      </c>
      <c r="J4763" s="14">
        <v>2015</v>
      </c>
      <c r="K4763" s="78" t="s">
        <v>146</v>
      </c>
      <c r="L4763" s="79" t="s">
        <v>2657</v>
      </c>
      <c r="M4763" s="79" t="s">
        <v>309</v>
      </c>
      <c r="N4763" s="15" t="s">
        <v>28</v>
      </c>
      <c r="O4763" s="15" t="s">
        <v>29</v>
      </c>
      <c r="P4763" s="80" t="s">
        <v>3096</v>
      </c>
      <c r="Q4763" s="80" t="s">
        <v>21</v>
      </c>
      <c r="S4763" t="str">
        <f t="shared" si="73"/>
        <v>42070Rodrigo Vasquez</v>
      </c>
    </row>
    <row r="4764" spans="1:19" hidden="1">
      <c r="A4764" s="12">
        <v>42071</v>
      </c>
      <c r="B4764" t="s">
        <v>2488</v>
      </c>
      <c r="C4764" s="1">
        <v>-1100.02</v>
      </c>
      <c r="E4764" s="42">
        <f t="shared" si="74"/>
        <v>1100.02</v>
      </c>
      <c r="F4764" s="77" t="s">
        <v>225</v>
      </c>
      <c r="G4764" s="77" t="s">
        <v>21</v>
      </c>
      <c r="H4764" s="77" t="s">
        <v>20</v>
      </c>
      <c r="I4764" s="13">
        <v>3</v>
      </c>
      <c r="J4764" s="14">
        <v>2015</v>
      </c>
      <c r="K4764" s="78" t="s">
        <v>58</v>
      </c>
      <c r="L4764" s="79" t="s">
        <v>59</v>
      </c>
      <c r="M4764" s="79" t="s">
        <v>23</v>
      </c>
      <c r="N4764" s="15" t="s">
        <v>20</v>
      </c>
      <c r="O4764" s="15" t="s">
        <v>24</v>
      </c>
      <c r="P4764" s="80" t="s">
        <v>171</v>
      </c>
      <c r="Q4764" s="80" t="s">
        <v>21</v>
      </c>
      <c r="S4764" t="str">
        <f t="shared" si="73"/>
        <v>42071Bank Account</v>
      </c>
    </row>
    <row r="4765" spans="1:19" hidden="1">
      <c r="A4765" s="12">
        <v>42072</v>
      </c>
      <c r="B4765" t="s">
        <v>2658</v>
      </c>
      <c r="C4765" s="1">
        <v>34.9</v>
      </c>
      <c r="E4765" s="42">
        <f t="shared" si="74"/>
        <v>-34.9</v>
      </c>
      <c r="F4765" s="77" t="s">
        <v>1038</v>
      </c>
      <c r="G4765" s="77" t="s">
        <v>21</v>
      </c>
      <c r="H4765" s="77" t="s">
        <v>20</v>
      </c>
      <c r="I4765" s="13">
        <v>3</v>
      </c>
      <c r="J4765" s="14">
        <v>2015</v>
      </c>
      <c r="K4765" s="78" t="s">
        <v>146</v>
      </c>
      <c r="L4765" s="79" t="s">
        <v>2658</v>
      </c>
      <c r="M4765" s="79" t="s">
        <v>302</v>
      </c>
      <c r="N4765" s="15" t="s">
        <v>28</v>
      </c>
      <c r="O4765" s="15" t="s">
        <v>29</v>
      </c>
      <c r="P4765" s="80" t="s">
        <v>3096</v>
      </c>
      <c r="Q4765" s="80" t="s">
        <v>21</v>
      </c>
      <c r="S4765" t="str">
        <f t="shared" ref="S4765:S4828" si="75">A4765&amp;B4765</f>
        <v>42072Luis Velasquez</v>
      </c>
    </row>
    <row r="4766" spans="1:19" hidden="1">
      <c r="A4766" s="12">
        <v>42072</v>
      </c>
      <c r="B4766" t="s">
        <v>2659</v>
      </c>
      <c r="C4766" s="1">
        <v>-53.79</v>
      </c>
      <c r="E4766" s="42">
        <f t="shared" si="74"/>
        <v>53.79</v>
      </c>
      <c r="F4766" s="77" t="s">
        <v>225</v>
      </c>
      <c r="G4766" s="77" t="s">
        <v>21</v>
      </c>
      <c r="H4766" s="77" t="s">
        <v>20</v>
      </c>
      <c r="I4766" s="13">
        <v>3</v>
      </c>
      <c r="J4766" s="14">
        <v>2015</v>
      </c>
      <c r="K4766" s="78" t="s">
        <v>184</v>
      </c>
      <c r="L4766" s="79" t="s">
        <v>2659</v>
      </c>
      <c r="M4766" s="79" t="s">
        <v>302</v>
      </c>
      <c r="N4766" s="15" t="s">
        <v>28</v>
      </c>
      <c r="O4766" s="15" t="s">
        <v>29</v>
      </c>
      <c r="P4766" s="80" t="s">
        <v>3096</v>
      </c>
      <c r="Q4766" s="80" t="s">
        <v>21</v>
      </c>
      <c r="S4766" t="str">
        <f t="shared" si="75"/>
        <v>42072heather irving</v>
      </c>
    </row>
    <row r="4767" spans="1:19" hidden="1">
      <c r="A4767" s="12">
        <v>42072</v>
      </c>
      <c r="B4767" t="s">
        <v>2660</v>
      </c>
      <c r="C4767" s="1">
        <v>110.79</v>
      </c>
      <c r="E4767" s="42">
        <f t="shared" si="74"/>
        <v>-110.79</v>
      </c>
      <c r="F4767" s="77" t="s">
        <v>1038</v>
      </c>
      <c r="G4767" s="77" t="s">
        <v>21</v>
      </c>
      <c r="H4767" s="77" t="s">
        <v>20</v>
      </c>
      <c r="I4767" s="13">
        <v>3</v>
      </c>
      <c r="J4767" s="14">
        <v>2015</v>
      </c>
      <c r="K4767" s="78" t="s">
        <v>146</v>
      </c>
      <c r="L4767" s="79" t="s">
        <v>2660</v>
      </c>
      <c r="M4767" s="79" t="s">
        <v>309</v>
      </c>
      <c r="N4767" s="15" t="s">
        <v>28</v>
      </c>
      <c r="O4767" s="15" t="s">
        <v>29</v>
      </c>
      <c r="P4767" s="80" t="s">
        <v>3096</v>
      </c>
      <c r="Q4767" s="80" t="s">
        <v>21</v>
      </c>
      <c r="S4767" t="str">
        <f t="shared" si="75"/>
        <v>42072Hart Ripley</v>
      </c>
    </row>
    <row r="4768" spans="1:19" hidden="1">
      <c r="A4768" s="12">
        <v>42072</v>
      </c>
      <c r="B4768" t="s">
        <v>2661</v>
      </c>
      <c r="C4768" s="1">
        <v>63.75</v>
      </c>
      <c r="E4768" s="42">
        <f t="shared" si="74"/>
        <v>-63.75</v>
      </c>
      <c r="F4768" s="77" t="s">
        <v>1038</v>
      </c>
      <c r="G4768" s="77" t="s">
        <v>21</v>
      </c>
      <c r="H4768" s="77" t="s">
        <v>20</v>
      </c>
      <c r="I4768" s="13">
        <v>3</v>
      </c>
      <c r="J4768" s="14">
        <v>2015</v>
      </c>
      <c r="K4768" s="78" t="s">
        <v>146</v>
      </c>
      <c r="L4768" s="79" t="s">
        <v>2661</v>
      </c>
      <c r="M4768" s="79" t="s">
        <v>302</v>
      </c>
      <c r="N4768" s="15" t="s">
        <v>28</v>
      </c>
      <c r="O4768" s="15" t="s">
        <v>29</v>
      </c>
      <c r="P4768" s="80" t="s">
        <v>3096</v>
      </c>
      <c r="Q4768" s="80" t="s">
        <v>21</v>
      </c>
      <c r="S4768" t="str">
        <f t="shared" si="75"/>
        <v>42072Fermin Begnoche</v>
      </c>
    </row>
    <row r="4769" spans="1:19" hidden="1">
      <c r="A4769" s="12">
        <v>42072</v>
      </c>
      <c r="B4769" t="s">
        <v>2662</v>
      </c>
      <c r="C4769" s="1">
        <v>54.95</v>
      </c>
      <c r="E4769" s="42">
        <f t="shared" si="74"/>
        <v>-54.95</v>
      </c>
      <c r="F4769" s="77" t="s">
        <v>1038</v>
      </c>
      <c r="G4769" s="77" t="s">
        <v>21</v>
      </c>
      <c r="H4769" s="77" t="s">
        <v>20</v>
      </c>
      <c r="I4769" s="13">
        <v>3</v>
      </c>
      <c r="J4769" s="14">
        <v>2015</v>
      </c>
      <c r="K4769" s="78" t="s">
        <v>146</v>
      </c>
      <c r="L4769" s="79" t="s">
        <v>2662</v>
      </c>
      <c r="M4769" s="79" t="s">
        <v>309</v>
      </c>
      <c r="N4769" s="15" t="s">
        <v>28</v>
      </c>
      <c r="O4769" s="15" t="s">
        <v>29</v>
      </c>
      <c r="P4769" s="80" t="s">
        <v>3096</v>
      </c>
      <c r="Q4769" s="80" t="s">
        <v>21</v>
      </c>
      <c r="S4769" t="str">
        <f t="shared" si="75"/>
        <v>42072Kamal hasan</v>
      </c>
    </row>
    <row r="4770" spans="1:19" hidden="1">
      <c r="A4770" s="12">
        <v>42072</v>
      </c>
      <c r="B4770" t="s">
        <v>2663</v>
      </c>
      <c r="C4770" s="1">
        <v>14.65</v>
      </c>
      <c r="E4770" s="42">
        <f t="shared" si="74"/>
        <v>-14.65</v>
      </c>
      <c r="F4770" s="77" t="s">
        <v>1038</v>
      </c>
      <c r="G4770" s="77" t="s">
        <v>21</v>
      </c>
      <c r="H4770" s="77" t="s">
        <v>20</v>
      </c>
      <c r="I4770" s="13">
        <v>3</v>
      </c>
      <c r="J4770" s="14">
        <v>2015</v>
      </c>
      <c r="K4770" s="78" t="s">
        <v>146</v>
      </c>
      <c r="L4770" s="79" t="s">
        <v>2663</v>
      </c>
      <c r="M4770" s="79" t="s">
        <v>302</v>
      </c>
      <c r="N4770" s="15" t="s">
        <v>28</v>
      </c>
      <c r="O4770" s="15" t="s">
        <v>29</v>
      </c>
      <c r="P4770" s="80" t="s">
        <v>3096</v>
      </c>
      <c r="Q4770" s="80" t="s">
        <v>21</v>
      </c>
      <c r="S4770" t="str">
        <f t="shared" si="75"/>
        <v>42072Ronald Isbell</v>
      </c>
    </row>
    <row r="4771" spans="1:19" hidden="1">
      <c r="A4771" s="12">
        <v>42073</v>
      </c>
      <c r="B4771" t="s">
        <v>2664</v>
      </c>
      <c r="C4771" s="1">
        <v>96.54</v>
      </c>
      <c r="E4771" s="42">
        <f t="shared" si="74"/>
        <v>-96.54</v>
      </c>
      <c r="F4771" s="77" t="s">
        <v>1038</v>
      </c>
      <c r="G4771" s="77" t="s">
        <v>21</v>
      </c>
      <c r="H4771" s="77" t="s">
        <v>20</v>
      </c>
      <c r="I4771" s="13">
        <v>3</v>
      </c>
      <c r="J4771" s="14">
        <v>2015</v>
      </c>
      <c r="K4771" s="78" t="s">
        <v>146</v>
      </c>
      <c r="L4771" s="79" t="s">
        <v>2664</v>
      </c>
      <c r="M4771" s="79" t="s">
        <v>302</v>
      </c>
      <c r="N4771" s="15" t="s">
        <v>28</v>
      </c>
      <c r="O4771" s="15" t="s">
        <v>29</v>
      </c>
      <c r="P4771" s="80" t="s">
        <v>3096</v>
      </c>
      <c r="Q4771" s="80" t="s">
        <v>21</v>
      </c>
      <c r="S4771" t="str">
        <f t="shared" si="75"/>
        <v>42073Fat cycles</v>
      </c>
    </row>
    <row r="4772" spans="1:19" hidden="1">
      <c r="A4772" s="12">
        <v>42073</v>
      </c>
      <c r="B4772" t="s">
        <v>2665</v>
      </c>
      <c r="C4772" s="1">
        <v>49.9</v>
      </c>
      <c r="E4772" s="42">
        <f t="shared" si="74"/>
        <v>-49.9</v>
      </c>
      <c r="F4772" s="77" t="s">
        <v>1038</v>
      </c>
      <c r="G4772" s="77" t="s">
        <v>21</v>
      </c>
      <c r="H4772" s="77" t="s">
        <v>20</v>
      </c>
      <c r="I4772" s="13">
        <v>3</v>
      </c>
      <c r="J4772" s="14">
        <v>2015</v>
      </c>
      <c r="K4772" s="78" t="s">
        <v>146</v>
      </c>
      <c r="L4772" s="79" t="s">
        <v>2665</v>
      </c>
      <c r="M4772" s="79" t="s">
        <v>309</v>
      </c>
      <c r="N4772" s="15" t="s">
        <v>28</v>
      </c>
      <c r="O4772" s="15" t="s">
        <v>29</v>
      </c>
      <c r="P4772" s="80" t="s">
        <v>3096</v>
      </c>
      <c r="Q4772" s="80" t="s">
        <v>21</v>
      </c>
      <c r="S4772" t="str">
        <f t="shared" si="75"/>
        <v>42073Kathy Devlin</v>
      </c>
    </row>
    <row r="4773" spans="1:19" hidden="1">
      <c r="A4773" s="12">
        <v>42073</v>
      </c>
      <c r="B4773" t="s">
        <v>2666</v>
      </c>
      <c r="C4773" s="1">
        <v>67.27</v>
      </c>
      <c r="E4773" s="42">
        <f t="shared" si="74"/>
        <v>-67.27</v>
      </c>
      <c r="F4773" s="77" t="s">
        <v>1038</v>
      </c>
      <c r="G4773" s="77" t="s">
        <v>21</v>
      </c>
      <c r="H4773" s="77" t="s">
        <v>20</v>
      </c>
      <c r="I4773" s="13">
        <v>3</v>
      </c>
      <c r="J4773" s="14">
        <v>2015</v>
      </c>
      <c r="K4773" s="78" t="s">
        <v>146</v>
      </c>
      <c r="L4773" s="79" t="s">
        <v>2666</v>
      </c>
      <c r="M4773" s="79" t="s">
        <v>302</v>
      </c>
      <c r="N4773" s="15" t="s">
        <v>28</v>
      </c>
      <c r="O4773" s="15" t="s">
        <v>29</v>
      </c>
      <c r="P4773" s="80" t="s">
        <v>3096</v>
      </c>
      <c r="Q4773" s="80" t="s">
        <v>21</v>
      </c>
      <c r="S4773" t="str">
        <f t="shared" si="75"/>
        <v>42073david diaz</v>
      </c>
    </row>
    <row r="4774" spans="1:19" hidden="1">
      <c r="A4774" s="12">
        <v>42074</v>
      </c>
      <c r="B4774" t="s">
        <v>2667</v>
      </c>
      <c r="C4774" s="1">
        <v>21.9</v>
      </c>
      <c r="E4774" s="42">
        <f t="shared" si="74"/>
        <v>-21.9</v>
      </c>
      <c r="F4774" s="77" t="s">
        <v>1038</v>
      </c>
      <c r="G4774" s="77" t="s">
        <v>21</v>
      </c>
      <c r="H4774" s="77" t="s">
        <v>20</v>
      </c>
      <c r="I4774" s="13">
        <v>3</v>
      </c>
      <c r="J4774" s="14">
        <v>2015</v>
      </c>
      <c r="K4774" s="78" t="s">
        <v>146</v>
      </c>
      <c r="L4774" s="79" t="s">
        <v>2667</v>
      </c>
      <c r="M4774" s="79" t="s">
        <v>309</v>
      </c>
      <c r="N4774" s="15" t="s">
        <v>28</v>
      </c>
      <c r="O4774" s="15" t="s">
        <v>29</v>
      </c>
      <c r="P4774" s="80" t="s">
        <v>3096</v>
      </c>
      <c r="Q4774" s="80" t="s">
        <v>21</v>
      </c>
      <c r="S4774" t="str">
        <f t="shared" si="75"/>
        <v>42074Luka</v>
      </c>
    </row>
    <row r="4775" spans="1:19" hidden="1">
      <c r="A4775" s="12">
        <v>42074</v>
      </c>
      <c r="B4775" t="s">
        <v>2668</v>
      </c>
      <c r="C4775" s="1">
        <v>195.7</v>
      </c>
      <c r="E4775" s="42">
        <f t="shared" si="74"/>
        <v>-195.7</v>
      </c>
      <c r="F4775" s="77" t="s">
        <v>1038</v>
      </c>
      <c r="G4775" s="77" t="s">
        <v>21</v>
      </c>
      <c r="H4775" s="77" t="s">
        <v>20</v>
      </c>
      <c r="I4775" s="13">
        <v>3</v>
      </c>
      <c r="J4775" s="14">
        <v>2015</v>
      </c>
      <c r="K4775" s="78" t="s">
        <v>146</v>
      </c>
      <c r="L4775" s="79" t="s">
        <v>2668</v>
      </c>
      <c r="M4775" s="79" t="s">
        <v>309</v>
      </c>
      <c r="N4775" s="15" t="s">
        <v>28</v>
      </c>
      <c r="O4775" s="15" t="s">
        <v>29</v>
      </c>
      <c r="P4775" s="80" t="s">
        <v>3096</v>
      </c>
      <c r="Q4775" s="80" t="s">
        <v>21</v>
      </c>
      <c r="S4775" t="str">
        <f t="shared" si="75"/>
        <v>42074Kristine Clifton</v>
      </c>
    </row>
    <row r="4776" spans="1:19" hidden="1">
      <c r="A4776" s="12">
        <v>42075</v>
      </c>
      <c r="B4776" t="s">
        <v>2481</v>
      </c>
      <c r="C4776" s="1">
        <v>-13.41</v>
      </c>
      <c r="E4776" s="42">
        <f t="shared" si="74"/>
        <v>13.41</v>
      </c>
      <c r="F4776" s="77" t="s">
        <v>225</v>
      </c>
      <c r="G4776" s="77" t="s">
        <v>21</v>
      </c>
      <c r="H4776" s="77" t="s">
        <v>20</v>
      </c>
      <c r="I4776" s="13">
        <v>3</v>
      </c>
      <c r="J4776" s="14">
        <v>2015</v>
      </c>
      <c r="K4776" s="78" t="s">
        <v>231</v>
      </c>
      <c r="L4776" s="79" t="s">
        <v>57</v>
      </c>
      <c r="M4776" s="79" t="s">
        <v>302</v>
      </c>
      <c r="N4776" s="15" t="s">
        <v>28</v>
      </c>
      <c r="O4776" s="15" t="s">
        <v>29</v>
      </c>
      <c r="P4776" s="80" t="s">
        <v>3097</v>
      </c>
      <c r="Q4776" s="80" t="s">
        <v>21</v>
      </c>
      <c r="S4776" t="str">
        <f t="shared" si="75"/>
        <v>42075eBay Inc Shipping</v>
      </c>
    </row>
    <row r="4777" spans="1:19" hidden="1">
      <c r="A4777" s="12">
        <v>42075</v>
      </c>
      <c r="B4777" t="s">
        <v>2481</v>
      </c>
      <c r="C4777" s="1">
        <v>6.51</v>
      </c>
      <c r="E4777" s="42">
        <f t="shared" si="74"/>
        <v>-6.51</v>
      </c>
      <c r="F4777" s="77" t="s">
        <v>1038</v>
      </c>
      <c r="G4777" s="77" t="s">
        <v>21</v>
      </c>
      <c r="H4777" s="77" t="s">
        <v>20</v>
      </c>
      <c r="I4777" s="13">
        <v>3</v>
      </c>
      <c r="J4777" s="14">
        <v>2015</v>
      </c>
      <c r="K4777" s="78" t="s">
        <v>231</v>
      </c>
      <c r="L4777" s="79" t="s">
        <v>57</v>
      </c>
      <c r="M4777" s="79" t="s">
        <v>302</v>
      </c>
      <c r="N4777" s="15" t="s">
        <v>28</v>
      </c>
      <c r="O4777" s="15" t="s">
        <v>29</v>
      </c>
      <c r="P4777" s="80" t="s">
        <v>3097</v>
      </c>
      <c r="Q4777" s="80" t="s">
        <v>21</v>
      </c>
      <c r="S4777" t="str">
        <f t="shared" si="75"/>
        <v>42075eBay Inc Shipping</v>
      </c>
    </row>
    <row r="4778" spans="1:19" hidden="1">
      <c r="A4778" s="12">
        <v>42076</v>
      </c>
      <c r="B4778" t="s">
        <v>2669</v>
      </c>
      <c r="C4778" s="1">
        <v>61.18</v>
      </c>
      <c r="E4778" s="42">
        <f t="shared" si="74"/>
        <v>-61.18</v>
      </c>
      <c r="F4778" s="77" t="s">
        <v>1038</v>
      </c>
      <c r="G4778" s="77" t="s">
        <v>21</v>
      </c>
      <c r="H4778" s="77" t="s">
        <v>20</v>
      </c>
      <c r="I4778" s="13">
        <v>3</v>
      </c>
      <c r="J4778" s="14">
        <v>2015</v>
      </c>
      <c r="K4778" s="78" t="s">
        <v>146</v>
      </c>
      <c r="L4778" s="79" t="s">
        <v>2669</v>
      </c>
      <c r="M4778" s="79" t="s">
        <v>302</v>
      </c>
      <c r="N4778" s="15" t="s">
        <v>28</v>
      </c>
      <c r="O4778" s="15" t="s">
        <v>29</v>
      </c>
      <c r="P4778" s="80" t="s">
        <v>3096</v>
      </c>
      <c r="Q4778" s="80" t="s">
        <v>21</v>
      </c>
      <c r="S4778" t="str">
        <f t="shared" si="75"/>
        <v>42076robert estores</v>
      </c>
    </row>
    <row r="4779" spans="1:19" hidden="1">
      <c r="A4779" s="12">
        <v>42076</v>
      </c>
      <c r="B4779" t="s">
        <v>2669</v>
      </c>
      <c r="C4779" s="1">
        <v>76.17</v>
      </c>
      <c r="E4779" s="42">
        <f t="shared" si="74"/>
        <v>-76.17</v>
      </c>
      <c r="F4779" s="77" t="s">
        <v>1038</v>
      </c>
      <c r="G4779" s="77" t="s">
        <v>21</v>
      </c>
      <c r="H4779" s="77" t="s">
        <v>20</v>
      </c>
      <c r="I4779" s="13">
        <v>3</v>
      </c>
      <c r="J4779" s="14">
        <v>2015</v>
      </c>
      <c r="K4779" s="78" t="s">
        <v>146</v>
      </c>
      <c r="L4779" s="79" t="s">
        <v>2669</v>
      </c>
      <c r="M4779" s="79" t="s">
        <v>302</v>
      </c>
      <c r="N4779" s="15" t="s">
        <v>28</v>
      </c>
      <c r="O4779" s="15" t="s">
        <v>29</v>
      </c>
      <c r="P4779" s="80" t="s">
        <v>3096</v>
      </c>
      <c r="Q4779" s="80" t="s">
        <v>21</v>
      </c>
      <c r="S4779" t="str">
        <f t="shared" si="75"/>
        <v>42076robert estores</v>
      </c>
    </row>
    <row r="4780" spans="1:19" hidden="1">
      <c r="A4780" s="12">
        <v>42076</v>
      </c>
      <c r="B4780" t="s">
        <v>2670</v>
      </c>
      <c r="C4780" s="1">
        <v>31.8</v>
      </c>
      <c r="E4780" s="42">
        <f t="shared" si="74"/>
        <v>-31.8</v>
      </c>
      <c r="F4780" s="77" t="s">
        <v>1038</v>
      </c>
      <c r="G4780" s="77" t="s">
        <v>21</v>
      </c>
      <c r="H4780" s="77" t="s">
        <v>20</v>
      </c>
      <c r="I4780" s="13">
        <v>3</v>
      </c>
      <c r="J4780" s="14">
        <v>2015</v>
      </c>
      <c r="K4780" s="78" t="s">
        <v>146</v>
      </c>
      <c r="L4780" s="79" t="s">
        <v>2670</v>
      </c>
      <c r="M4780" s="79" t="s">
        <v>302</v>
      </c>
      <c r="N4780" s="15" t="s">
        <v>28</v>
      </c>
      <c r="O4780" s="15" t="s">
        <v>29</v>
      </c>
      <c r="P4780" s="80" t="s">
        <v>3096</v>
      </c>
      <c r="Q4780" s="80" t="s">
        <v>21</v>
      </c>
      <c r="S4780" t="str">
        <f t="shared" si="75"/>
        <v>42076anthony mallia</v>
      </c>
    </row>
    <row r="4781" spans="1:19" hidden="1">
      <c r="A4781" s="12">
        <v>42077</v>
      </c>
      <c r="B4781" t="s">
        <v>2671</v>
      </c>
      <c r="C4781" s="1">
        <v>78.95</v>
      </c>
      <c r="E4781" s="42">
        <f t="shared" si="74"/>
        <v>-78.95</v>
      </c>
      <c r="F4781" s="77" t="s">
        <v>1038</v>
      </c>
      <c r="G4781" s="77" t="s">
        <v>21</v>
      </c>
      <c r="H4781" s="77" t="s">
        <v>20</v>
      </c>
      <c r="I4781" s="13">
        <v>3</v>
      </c>
      <c r="J4781" s="14">
        <v>2015</v>
      </c>
      <c r="K4781" s="78" t="s">
        <v>146</v>
      </c>
      <c r="L4781" s="79" t="s">
        <v>2671</v>
      </c>
      <c r="M4781" s="79" t="s">
        <v>309</v>
      </c>
      <c r="N4781" s="15" t="s">
        <v>28</v>
      </c>
      <c r="O4781" s="15" t="s">
        <v>29</v>
      </c>
      <c r="P4781" s="80" t="s">
        <v>3096</v>
      </c>
      <c r="Q4781" s="80" t="s">
        <v>21</v>
      </c>
      <c r="S4781" t="str">
        <f t="shared" si="75"/>
        <v>42077Emily Smith</v>
      </c>
    </row>
    <row r="4782" spans="1:19" hidden="1">
      <c r="A4782" s="12">
        <v>42077</v>
      </c>
      <c r="B4782" t="s">
        <v>2672</v>
      </c>
      <c r="C4782" s="1">
        <v>84.16</v>
      </c>
      <c r="E4782" s="42">
        <f t="shared" si="74"/>
        <v>-84.16</v>
      </c>
      <c r="F4782" s="77" t="s">
        <v>1038</v>
      </c>
      <c r="G4782" s="77" t="s">
        <v>21</v>
      </c>
      <c r="H4782" s="77" t="s">
        <v>20</v>
      </c>
      <c r="I4782" s="13">
        <v>3</v>
      </c>
      <c r="J4782" s="14">
        <v>2015</v>
      </c>
      <c r="K4782" s="78" t="s">
        <v>146</v>
      </c>
      <c r="L4782" s="79" t="s">
        <v>2672</v>
      </c>
      <c r="M4782" s="79" t="s">
        <v>302</v>
      </c>
      <c r="N4782" s="15" t="s">
        <v>28</v>
      </c>
      <c r="O4782" s="15" t="s">
        <v>29</v>
      </c>
      <c r="P4782" s="80" t="s">
        <v>3096</v>
      </c>
      <c r="Q4782" s="80" t="s">
        <v>21</v>
      </c>
      <c r="S4782" t="str">
        <f t="shared" si="75"/>
        <v>42077William Desiderio</v>
      </c>
    </row>
    <row r="4783" spans="1:19" hidden="1">
      <c r="A4783" s="12">
        <v>42077</v>
      </c>
      <c r="B4783" t="s">
        <v>2673</v>
      </c>
      <c r="C4783" s="1">
        <v>16.47</v>
      </c>
      <c r="E4783" s="42">
        <f t="shared" si="74"/>
        <v>-16.47</v>
      </c>
      <c r="F4783" s="77" t="s">
        <v>1038</v>
      </c>
      <c r="G4783" s="77" t="s">
        <v>21</v>
      </c>
      <c r="H4783" s="77" t="s">
        <v>20</v>
      </c>
      <c r="I4783" s="13">
        <v>3</v>
      </c>
      <c r="J4783" s="14">
        <v>2015</v>
      </c>
      <c r="K4783" s="78" t="s">
        <v>146</v>
      </c>
      <c r="L4783" s="79" t="s">
        <v>2673</v>
      </c>
      <c r="M4783" s="79" t="s">
        <v>302</v>
      </c>
      <c r="N4783" s="15" t="s">
        <v>28</v>
      </c>
      <c r="O4783" s="15" t="s">
        <v>29</v>
      </c>
      <c r="P4783" s="80" t="s">
        <v>3096</v>
      </c>
      <c r="Q4783" s="80" t="s">
        <v>21</v>
      </c>
      <c r="S4783" t="str">
        <f t="shared" si="75"/>
        <v>42077lincoln auto sales / amed chergui</v>
      </c>
    </row>
    <row r="4784" spans="1:19" hidden="1">
      <c r="A4784" s="12">
        <v>42078</v>
      </c>
      <c r="B4784" t="s">
        <v>2488</v>
      </c>
      <c r="C4784" s="1">
        <v>-1000.77</v>
      </c>
      <c r="E4784" s="42">
        <f t="shared" si="74"/>
        <v>1000.77</v>
      </c>
      <c r="F4784" s="77" t="s">
        <v>225</v>
      </c>
      <c r="G4784" s="77" t="s">
        <v>21</v>
      </c>
      <c r="H4784" s="77" t="s">
        <v>20</v>
      </c>
      <c r="I4784" s="13">
        <v>3</v>
      </c>
      <c r="J4784" s="14">
        <v>2015</v>
      </c>
      <c r="K4784" s="78" t="s">
        <v>58</v>
      </c>
      <c r="L4784" s="79" t="s">
        <v>59</v>
      </c>
      <c r="M4784" s="79" t="s">
        <v>23</v>
      </c>
      <c r="N4784" s="15" t="s">
        <v>20</v>
      </c>
      <c r="O4784" s="15" t="s">
        <v>24</v>
      </c>
      <c r="P4784" s="80" t="s">
        <v>171</v>
      </c>
      <c r="Q4784" s="80" t="s">
        <v>21</v>
      </c>
      <c r="S4784" t="str">
        <f t="shared" si="75"/>
        <v>42078Bank Account</v>
      </c>
    </row>
    <row r="4785" spans="1:19" hidden="1">
      <c r="A4785" s="12">
        <v>42078</v>
      </c>
      <c r="B4785" t="s">
        <v>2674</v>
      </c>
      <c r="C4785" s="1">
        <v>59.18</v>
      </c>
      <c r="E4785" s="42">
        <f t="shared" si="74"/>
        <v>-59.18</v>
      </c>
      <c r="F4785" s="77" t="s">
        <v>1038</v>
      </c>
      <c r="G4785" s="77" t="s">
        <v>21</v>
      </c>
      <c r="H4785" s="77" t="s">
        <v>20</v>
      </c>
      <c r="I4785" s="13">
        <v>3</v>
      </c>
      <c r="J4785" s="14">
        <v>2015</v>
      </c>
      <c r="K4785" s="78" t="s">
        <v>146</v>
      </c>
      <c r="L4785" s="79" t="s">
        <v>2674</v>
      </c>
      <c r="M4785" s="79" t="s">
        <v>302</v>
      </c>
      <c r="N4785" s="15" t="s">
        <v>28</v>
      </c>
      <c r="O4785" s="15" t="s">
        <v>29</v>
      </c>
      <c r="P4785" s="80" t="s">
        <v>3096</v>
      </c>
      <c r="Q4785" s="80" t="s">
        <v>21</v>
      </c>
      <c r="S4785" t="str">
        <f t="shared" si="75"/>
        <v>42078john snyder</v>
      </c>
    </row>
    <row r="4786" spans="1:19" hidden="1">
      <c r="A4786" s="12">
        <v>42078</v>
      </c>
      <c r="B4786" t="s">
        <v>2675</v>
      </c>
      <c r="C4786" s="1">
        <v>31.8</v>
      </c>
      <c r="E4786" s="42">
        <f t="shared" si="74"/>
        <v>-31.8</v>
      </c>
      <c r="F4786" s="77" t="s">
        <v>1038</v>
      </c>
      <c r="G4786" s="77" t="s">
        <v>21</v>
      </c>
      <c r="H4786" s="77" t="s">
        <v>20</v>
      </c>
      <c r="I4786" s="13">
        <v>3</v>
      </c>
      <c r="J4786" s="14">
        <v>2015</v>
      </c>
      <c r="K4786" s="78" t="s">
        <v>146</v>
      </c>
      <c r="L4786" s="79" t="s">
        <v>2675</v>
      </c>
      <c r="M4786" s="79" t="s">
        <v>302</v>
      </c>
      <c r="N4786" s="15" t="s">
        <v>28</v>
      </c>
      <c r="O4786" s="15" t="s">
        <v>29</v>
      </c>
      <c r="P4786" s="80" t="s">
        <v>3096</v>
      </c>
      <c r="Q4786" s="80" t="s">
        <v>21</v>
      </c>
      <c r="S4786" t="str">
        <f t="shared" si="75"/>
        <v>42078A1 Home Pest Control, Inc.</v>
      </c>
    </row>
    <row r="4787" spans="1:19" hidden="1">
      <c r="A4787" s="12">
        <v>42078</v>
      </c>
      <c r="B4787" t="s">
        <v>2676</v>
      </c>
      <c r="C4787" s="1">
        <v>15.65</v>
      </c>
      <c r="E4787" s="42">
        <f t="shared" si="74"/>
        <v>-15.65</v>
      </c>
      <c r="F4787" s="77" t="s">
        <v>1038</v>
      </c>
      <c r="G4787" s="77" t="s">
        <v>21</v>
      </c>
      <c r="H4787" s="77" t="s">
        <v>20</v>
      </c>
      <c r="I4787" s="13">
        <v>3</v>
      </c>
      <c r="J4787" s="14">
        <v>2015</v>
      </c>
      <c r="K4787" s="78" t="s">
        <v>146</v>
      </c>
      <c r="L4787" s="79" t="s">
        <v>2676</v>
      </c>
      <c r="M4787" s="79" t="s">
        <v>302</v>
      </c>
      <c r="N4787" s="15" t="s">
        <v>28</v>
      </c>
      <c r="O4787" s="15" t="s">
        <v>29</v>
      </c>
      <c r="P4787" s="80" t="s">
        <v>3096</v>
      </c>
      <c r="Q4787" s="80" t="s">
        <v>21</v>
      </c>
      <c r="S4787" t="str">
        <f t="shared" si="75"/>
        <v>42078Ricardo Secunza</v>
      </c>
    </row>
    <row r="4788" spans="1:19" hidden="1">
      <c r="A4788" s="12">
        <v>42079</v>
      </c>
      <c r="B4788" t="s">
        <v>2661</v>
      </c>
      <c r="C4788" s="1">
        <v>-63.75</v>
      </c>
      <c r="E4788" s="42">
        <f t="shared" si="74"/>
        <v>63.75</v>
      </c>
      <c r="F4788" s="77" t="s">
        <v>225</v>
      </c>
      <c r="G4788" s="77" t="s">
        <v>21</v>
      </c>
      <c r="H4788" s="77" t="s">
        <v>20</v>
      </c>
      <c r="I4788" s="13">
        <v>3</v>
      </c>
      <c r="J4788" s="14">
        <v>2015</v>
      </c>
      <c r="K4788" s="78" t="s">
        <v>184</v>
      </c>
      <c r="L4788" s="79" t="s">
        <v>2661</v>
      </c>
      <c r="M4788" s="79" t="s">
        <v>302</v>
      </c>
      <c r="N4788" s="15" t="s">
        <v>28</v>
      </c>
      <c r="O4788" s="15" t="s">
        <v>29</v>
      </c>
      <c r="P4788" s="80" t="s">
        <v>3096</v>
      </c>
      <c r="Q4788" s="80" t="s">
        <v>21</v>
      </c>
      <c r="S4788" t="str">
        <f t="shared" si="75"/>
        <v>42079Fermin Begnoche</v>
      </c>
    </row>
    <row r="4789" spans="1:19" hidden="1">
      <c r="A4789" s="12">
        <v>42079</v>
      </c>
      <c r="B4789" t="s">
        <v>2677</v>
      </c>
      <c r="C4789" s="1">
        <v>47.7</v>
      </c>
      <c r="E4789" s="42">
        <f t="shared" si="74"/>
        <v>-47.7</v>
      </c>
      <c r="F4789" s="77" t="s">
        <v>1038</v>
      </c>
      <c r="G4789" s="77" t="s">
        <v>21</v>
      </c>
      <c r="H4789" s="77" t="s">
        <v>20</v>
      </c>
      <c r="I4789" s="13">
        <v>3</v>
      </c>
      <c r="J4789" s="14">
        <v>2015</v>
      </c>
      <c r="K4789" s="78" t="s">
        <v>146</v>
      </c>
      <c r="L4789" s="79" t="s">
        <v>2677</v>
      </c>
      <c r="M4789" s="79" t="s">
        <v>302</v>
      </c>
      <c r="N4789" s="15" t="s">
        <v>28</v>
      </c>
      <c r="O4789" s="15" t="s">
        <v>29</v>
      </c>
      <c r="P4789" s="80" t="s">
        <v>3096</v>
      </c>
      <c r="Q4789" s="80" t="s">
        <v>21</v>
      </c>
      <c r="S4789" t="str">
        <f t="shared" si="75"/>
        <v>42079Bow Wow Productions</v>
      </c>
    </row>
    <row r="4790" spans="1:19" hidden="1">
      <c r="A4790" s="12">
        <v>42080</v>
      </c>
      <c r="B4790" t="s">
        <v>2678</v>
      </c>
      <c r="C4790" s="1">
        <v>23.7</v>
      </c>
      <c r="E4790" s="42">
        <f t="shared" si="74"/>
        <v>-23.7</v>
      </c>
      <c r="F4790" s="77" t="s">
        <v>1038</v>
      </c>
      <c r="G4790" s="77" t="s">
        <v>21</v>
      </c>
      <c r="H4790" s="77" t="s">
        <v>20</v>
      </c>
      <c r="I4790" s="13">
        <v>3</v>
      </c>
      <c r="J4790" s="14">
        <v>2015</v>
      </c>
      <c r="K4790" s="78" t="s">
        <v>146</v>
      </c>
      <c r="L4790" s="79" t="s">
        <v>2678</v>
      </c>
      <c r="M4790" s="79" t="s">
        <v>309</v>
      </c>
      <c r="N4790" s="15" t="s">
        <v>28</v>
      </c>
      <c r="O4790" s="15" t="s">
        <v>29</v>
      </c>
      <c r="P4790" s="80" t="s">
        <v>3096</v>
      </c>
      <c r="Q4790" s="80" t="s">
        <v>21</v>
      </c>
      <c r="S4790" t="str">
        <f t="shared" si="75"/>
        <v>42080Sheryl Kessler</v>
      </c>
    </row>
    <row r="4791" spans="1:19" hidden="1">
      <c r="A4791" s="12">
        <v>42080</v>
      </c>
      <c r="B4791" t="s">
        <v>2679</v>
      </c>
      <c r="C4791" s="1">
        <v>21.9</v>
      </c>
      <c r="E4791" s="42">
        <f t="shared" si="74"/>
        <v>-21.9</v>
      </c>
      <c r="F4791" s="77" t="s">
        <v>1038</v>
      </c>
      <c r="G4791" s="77" t="s">
        <v>21</v>
      </c>
      <c r="H4791" s="77" t="s">
        <v>20</v>
      </c>
      <c r="I4791" s="13">
        <v>3</v>
      </c>
      <c r="J4791" s="14">
        <v>2015</v>
      </c>
      <c r="K4791" s="78" t="s">
        <v>146</v>
      </c>
      <c r="L4791" s="79" t="s">
        <v>2679</v>
      </c>
      <c r="M4791" s="79" t="s">
        <v>309</v>
      </c>
      <c r="N4791" s="15" t="s">
        <v>28</v>
      </c>
      <c r="O4791" s="15" t="s">
        <v>29</v>
      </c>
      <c r="P4791" s="80" t="s">
        <v>3096</v>
      </c>
      <c r="Q4791" s="80" t="s">
        <v>21</v>
      </c>
      <c r="S4791" t="str">
        <f t="shared" si="75"/>
        <v>42080Elyse Clawson</v>
      </c>
    </row>
    <row r="4792" spans="1:19" hidden="1">
      <c r="A4792" s="12">
        <v>42080</v>
      </c>
      <c r="B4792" t="s">
        <v>2592</v>
      </c>
      <c r="C4792" s="1">
        <v>-67.27</v>
      </c>
      <c r="E4792" s="42">
        <f t="shared" si="74"/>
        <v>67.27</v>
      </c>
      <c r="F4792" s="77" t="s">
        <v>225</v>
      </c>
      <c r="G4792" s="77" t="s">
        <v>21</v>
      </c>
      <c r="H4792" s="77" t="s">
        <v>20</v>
      </c>
      <c r="I4792" s="13">
        <v>3</v>
      </c>
      <c r="J4792" s="14">
        <v>2015</v>
      </c>
      <c r="K4792" s="78" t="s">
        <v>146</v>
      </c>
      <c r="L4792" s="79" t="s">
        <v>3100</v>
      </c>
      <c r="M4792" s="79" t="s">
        <v>302</v>
      </c>
      <c r="N4792" s="15" t="s">
        <v>28</v>
      </c>
      <c r="O4792" s="15" t="s">
        <v>29</v>
      </c>
      <c r="P4792" s="80" t="s">
        <v>3096</v>
      </c>
      <c r="Q4792" s="80" t="s">
        <v>21</v>
      </c>
      <c r="S4792" t="str">
        <f t="shared" si="75"/>
        <v>42080eBay Buyer Dispute</v>
      </c>
    </row>
    <row r="4793" spans="1:19" hidden="1">
      <c r="A4793" s="12">
        <v>42080</v>
      </c>
      <c r="B4793" t="s">
        <v>2630</v>
      </c>
      <c r="C4793" s="1">
        <v>173.54</v>
      </c>
      <c r="E4793" s="42">
        <f t="shared" si="74"/>
        <v>-173.54</v>
      </c>
      <c r="F4793" s="77" t="s">
        <v>1038</v>
      </c>
      <c r="G4793" s="77" t="s">
        <v>21</v>
      </c>
      <c r="H4793" s="77" t="s">
        <v>20</v>
      </c>
      <c r="I4793" s="13">
        <v>3</v>
      </c>
      <c r="J4793" s="14">
        <v>2015</v>
      </c>
      <c r="K4793" s="78" t="s">
        <v>146</v>
      </c>
      <c r="L4793" s="79" t="s">
        <v>2630</v>
      </c>
      <c r="M4793" s="79" t="s">
        <v>302</v>
      </c>
      <c r="N4793" s="15" t="s">
        <v>28</v>
      </c>
      <c r="O4793" s="15" t="s">
        <v>29</v>
      </c>
      <c r="P4793" s="80" t="s">
        <v>3096</v>
      </c>
      <c r="Q4793" s="80" t="s">
        <v>21</v>
      </c>
      <c r="S4793" t="str">
        <f t="shared" si="75"/>
        <v>42080Enrique Salazar</v>
      </c>
    </row>
    <row r="4794" spans="1:19" hidden="1">
      <c r="A4794" s="12">
        <v>42081</v>
      </c>
      <c r="B4794" t="s">
        <v>2680</v>
      </c>
      <c r="C4794" s="1">
        <v>74.900000000000006</v>
      </c>
      <c r="E4794" s="42">
        <f t="shared" si="74"/>
        <v>-74.900000000000006</v>
      </c>
      <c r="F4794" s="77" t="s">
        <v>1038</v>
      </c>
      <c r="G4794" s="77" t="s">
        <v>21</v>
      </c>
      <c r="H4794" s="77" t="s">
        <v>20</v>
      </c>
      <c r="I4794" s="13">
        <v>3</v>
      </c>
      <c r="J4794" s="14">
        <v>2015</v>
      </c>
      <c r="K4794" s="78" t="s">
        <v>146</v>
      </c>
      <c r="L4794" s="79" t="s">
        <v>2680</v>
      </c>
      <c r="M4794" s="79" t="s">
        <v>309</v>
      </c>
      <c r="N4794" s="15" t="s">
        <v>28</v>
      </c>
      <c r="O4794" s="15" t="s">
        <v>29</v>
      </c>
      <c r="P4794" s="80" t="s">
        <v>3096</v>
      </c>
      <c r="Q4794" s="80" t="s">
        <v>21</v>
      </c>
      <c r="S4794" t="str">
        <f t="shared" si="75"/>
        <v>42081Samuel Monk</v>
      </c>
    </row>
    <row r="4795" spans="1:19" hidden="1">
      <c r="A4795" s="12">
        <v>42082</v>
      </c>
      <c r="B4795" t="s">
        <v>2681</v>
      </c>
      <c r="C4795" s="1">
        <v>15.38</v>
      </c>
      <c r="E4795" s="42">
        <f t="shared" si="74"/>
        <v>-15.38</v>
      </c>
      <c r="F4795" s="77" t="s">
        <v>1038</v>
      </c>
      <c r="G4795" s="77" t="s">
        <v>21</v>
      </c>
      <c r="H4795" s="77" t="s">
        <v>20</v>
      </c>
      <c r="I4795" s="13">
        <v>3</v>
      </c>
      <c r="J4795" s="14">
        <v>2015</v>
      </c>
      <c r="K4795" s="78" t="s">
        <v>146</v>
      </c>
      <c r="L4795" s="79" t="s">
        <v>2681</v>
      </c>
      <c r="M4795" s="79" t="s">
        <v>302</v>
      </c>
      <c r="N4795" s="15" t="s">
        <v>28</v>
      </c>
      <c r="O4795" s="15" t="s">
        <v>29</v>
      </c>
      <c r="P4795" s="80" t="s">
        <v>3096</v>
      </c>
      <c r="Q4795" s="80" t="s">
        <v>21</v>
      </c>
      <c r="S4795" t="str">
        <f t="shared" si="75"/>
        <v>42082Rachel Wisnoski</v>
      </c>
    </row>
    <row r="4796" spans="1:19" hidden="1">
      <c r="A4796" s="12">
        <v>42082</v>
      </c>
      <c r="B4796" t="s">
        <v>2572</v>
      </c>
      <c r="C4796" s="1">
        <v>-35.020000000000003</v>
      </c>
      <c r="E4796" s="42">
        <f t="shared" si="74"/>
        <v>35.020000000000003</v>
      </c>
      <c r="F4796" s="77" t="s">
        <v>225</v>
      </c>
      <c r="G4796" s="77" t="s">
        <v>21</v>
      </c>
      <c r="H4796" s="77" t="s">
        <v>20</v>
      </c>
      <c r="I4796" s="13">
        <v>3</v>
      </c>
      <c r="J4796" s="14">
        <v>2015</v>
      </c>
      <c r="K4796" s="78" t="s">
        <v>184</v>
      </c>
      <c r="L4796" s="79" t="s">
        <v>2572</v>
      </c>
      <c r="M4796" s="79" t="s">
        <v>309</v>
      </c>
      <c r="N4796" s="15" t="s">
        <v>28</v>
      </c>
      <c r="O4796" s="15" t="s">
        <v>29</v>
      </c>
      <c r="P4796" s="80" t="s">
        <v>3096</v>
      </c>
      <c r="Q4796" s="80" t="s">
        <v>21</v>
      </c>
      <c r="S4796" t="str">
        <f t="shared" si="75"/>
        <v>42082Todd Ellingson</v>
      </c>
    </row>
    <row r="4797" spans="1:19" hidden="1">
      <c r="A4797" s="12">
        <v>42082</v>
      </c>
      <c r="B4797" t="s">
        <v>2662</v>
      </c>
      <c r="C4797" s="1">
        <v>10.95</v>
      </c>
      <c r="E4797" s="42">
        <f t="shared" si="74"/>
        <v>-10.95</v>
      </c>
      <c r="F4797" s="77" t="s">
        <v>1038</v>
      </c>
      <c r="G4797" s="77" t="s">
        <v>21</v>
      </c>
      <c r="H4797" s="77" t="s">
        <v>20</v>
      </c>
      <c r="I4797" s="13">
        <v>3</v>
      </c>
      <c r="J4797" s="14">
        <v>2015</v>
      </c>
      <c r="K4797" s="78" t="s">
        <v>146</v>
      </c>
      <c r="L4797" s="79" t="s">
        <v>2662</v>
      </c>
      <c r="M4797" s="79" t="s">
        <v>309</v>
      </c>
      <c r="N4797" s="15" t="s">
        <v>28</v>
      </c>
      <c r="O4797" s="15" t="s">
        <v>29</v>
      </c>
      <c r="P4797" s="80" t="s">
        <v>3096</v>
      </c>
      <c r="Q4797" s="80" t="s">
        <v>21</v>
      </c>
      <c r="S4797" t="str">
        <f t="shared" si="75"/>
        <v>42082Kamal hasan</v>
      </c>
    </row>
    <row r="4798" spans="1:19" hidden="1">
      <c r="A4798" s="12">
        <v>42082</v>
      </c>
      <c r="B4798" t="s">
        <v>2682</v>
      </c>
      <c r="C4798" s="1">
        <v>15.9</v>
      </c>
      <c r="E4798" s="42">
        <f t="shared" si="74"/>
        <v>-15.9</v>
      </c>
      <c r="F4798" s="77" t="s">
        <v>1038</v>
      </c>
      <c r="G4798" s="77" t="s">
        <v>21</v>
      </c>
      <c r="H4798" s="77" t="s">
        <v>20</v>
      </c>
      <c r="I4798" s="13">
        <v>3</v>
      </c>
      <c r="J4798" s="14">
        <v>2015</v>
      </c>
      <c r="K4798" s="78" t="s">
        <v>146</v>
      </c>
      <c r="L4798" s="79" t="s">
        <v>2682</v>
      </c>
      <c r="M4798" s="79" t="s">
        <v>302</v>
      </c>
      <c r="N4798" s="15" t="s">
        <v>28</v>
      </c>
      <c r="O4798" s="15" t="s">
        <v>29</v>
      </c>
      <c r="P4798" s="80" t="s">
        <v>3096</v>
      </c>
      <c r="Q4798" s="80" t="s">
        <v>21</v>
      </c>
      <c r="S4798" t="str">
        <f t="shared" si="75"/>
        <v>42082Bradley Knaub</v>
      </c>
    </row>
    <row r="4799" spans="1:19" hidden="1">
      <c r="A4799" s="12">
        <v>42083</v>
      </c>
      <c r="B4799" t="s">
        <v>2683</v>
      </c>
      <c r="C4799" s="1">
        <v>80.540000000000006</v>
      </c>
      <c r="E4799" s="42">
        <f t="shared" si="74"/>
        <v>-80.540000000000006</v>
      </c>
      <c r="F4799" s="77" t="s">
        <v>1038</v>
      </c>
      <c r="G4799" s="77" t="s">
        <v>21</v>
      </c>
      <c r="H4799" s="77" t="s">
        <v>20</v>
      </c>
      <c r="I4799" s="13">
        <v>3</v>
      </c>
      <c r="J4799" s="14">
        <v>2015</v>
      </c>
      <c r="K4799" s="78" t="s">
        <v>146</v>
      </c>
      <c r="L4799" s="79" t="s">
        <v>2683</v>
      </c>
      <c r="M4799" s="79" t="s">
        <v>302</v>
      </c>
      <c r="N4799" s="15" t="s">
        <v>28</v>
      </c>
      <c r="O4799" s="15" t="s">
        <v>29</v>
      </c>
      <c r="P4799" s="80" t="s">
        <v>3096</v>
      </c>
      <c r="Q4799" s="80" t="s">
        <v>21</v>
      </c>
      <c r="S4799" t="str">
        <f t="shared" si="75"/>
        <v>42083colombia colombia</v>
      </c>
    </row>
    <row r="4800" spans="1:19" hidden="1">
      <c r="A4800" s="12">
        <v>42085</v>
      </c>
      <c r="B4800" t="s">
        <v>2684</v>
      </c>
      <c r="C4800" s="1">
        <v>59.9</v>
      </c>
      <c r="E4800" s="42">
        <f t="shared" si="74"/>
        <v>-59.9</v>
      </c>
      <c r="F4800" s="77" t="s">
        <v>1038</v>
      </c>
      <c r="G4800" s="77" t="s">
        <v>21</v>
      </c>
      <c r="H4800" s="77" t="s">
        <v>20</v>
      </c>
      <c r="I4800" s="13">
        <v>3</v>
      </c>
      <c r="J4800" s="14">
        <v>2015</v>
      </c>
      <c r="K4800" s="78" t="s">
        <v>146</v>
      </c>
      <c r="L4800" s="79" t="s">
        <v>2684</v>
      </c>
      <c r="M4800" s="79" t="s">
        <v>302</v>
      </c>
      <c r="N4800" s="15" t="s">
        <v>28</v>
      </c>
      <c r="O4800" s="15" t="s">
        <v>29</v>
      </c>
      <c r="P4800" s="80" t="s">
        <v>3096</v>
      </c>
      <c r="Q4800" s="80" t="s">
        <v>21</v>
      </c>
      <c r="S4800" t="str">
        <f t="shared" si="75"/>
        <v>42085Byron brown</v>
      </c>
    </row>
    <row r="4801" spans="1:19" hidden="1">
      <c r="A4801" s="12">
        <v>42085</v>
      </c>
      <c r="B4801" t="s">
        <v>2685</v>
      </c>
      <c r="C4801" s="1">
        <v>79.8</v>
      </c>
      <c r="E4801" s="42">
        <f t="shared" si="74"/>
        <v>-79.8</v>
      </c>
      <c r="F4801" s="77" t="s">
        <v>1038</v>
      </c>
      <c r="G4801" s="77" t="s">
        <v>21</v>
      </c>
      <c r="H4801" s="77" t="s">
        <v>20</v>
      </c>
      <c r="I4801" s="13">
        <v>3</v>
      </c>
      <c r="J4801" s="14">
        <v>2015</v>
      </c>
      <c r="K4801" s="78" t="s">
        <v>146</v>
      </c>
      <c r="L4801" s="79" t="s">
        <v>2685</v>
      </c>
      <c r="M4801" s="79" t="s">
        <v>309</v>
      </c>
      <c r="N4801" s="15" t="s">
        <v>28</v>
      </c>
      <c r="O4801" s="15" t="s">
        <v>29</v>
      </c>
      <c r="P4801" s="80" t="s">
        <v>3096</v>
      </c>
      <c r="Q4801" s="80" t="s">
        <v>21</v>
      </c>
      <c r="S4801" t="str">
        <f t="shared" si="75"/>
        <v>42085Rabinder Castellano</v>
      </c>
    </row>
    <row r="4802" spans="1:19" hidden="1">
      <c r="A4802" s="12">
        <v>42086</v>
      </c>
      <c r="B4802" t="s">
        <v>2686</v>
      </c>
      <c r="C4802" s="1">
        <v>178.45</v>
      </c>
      <c r="E4802" s="42">
        <f t="shared" si="74"/>
        <v>-178.45</v>
      </c>
      <c r="F4802" s="77" t="s">
        <v>1038</v>
      </c>
      <c r="G4802" s="77" t="s">
        <v>21</v>
      </c>
      <c r="H4802" s="77" t="s">
        <v>20</v>
      </c>
      <c r="I4802" s="13">
        <v>3</v>
      </c>
      <c r="J4802" s="14">
        <v>2015</v>
      </c>
      <c r="K4802" s="78" t="s">
        <v>146</v>
      </c>
      <c r="L4802" s="79" t="s">
        <v>2686</v>
      </c>
      <c r="M4802" s="79" t="s">
        <v>309</v>
      </c>
      <c r="N4802" s="15" t="s">
        <v>28</v>
      </c>
      <c r="O4802" s="15" t="s">
        <v>29</v>
      </c>
      <c r="P4802" s="80" t="s">
        <v>3096</v>
      </c>
      <c r="Q4802" s="80" t="s">
        <v>21</v>
      </c>
      <c r="S4802" t="str">
        <f t="shared" si="75"/>
        <v>42086allitia dibernardo</v>
      </c>
    </row>
    <row r="4803" spans="1:19" hidden="1">
      <c r="A4803" s="12">
        <v>42086</v>
      </c>
      <c r="B4803" t="s">
        <v>2687</v>
      </c>
      <c r="C4803" s="1">
        <v>107.85</v>
      </c>
      <c r="E4803" s="42">
        <f t="shared" si="74"/>
        <v>-107.85</v>
      </c>
      <c r="F4803" s="77" t="s">
        <v>1038</v>
      </c>
      <c r="G4803" s="77" t="s">
        <v>21</v>
      </c>
      <c r="H4803" s="77" t="s">
        <v>20</v>
      </c>
      <c r="I4803" s="13">
        <v>3</v>
      </c>
      <c r="J4803" s="14">
        <v>2015</v>
      </c>
      <c r="K4803" s="78" t="s">
        <v>146</v>
      </c>
      <c r="L4803" s="79" t="s">
        <v>2687</v>
      </c>
      <c r="M4803" s="79" t="s">
        <v>309</v>
      </c>
      <c r="N4803" s="15" t="s">
        <v>28</v>
      </c>
      <c r="O4803" s="15" t="s">
        <v>29</v>
      </c>
      <c r="P4803" s="80" t="s">
        <v>3096</v>
      </c>
      <c r="Q4803" s="80" t="s">
        <v>21</v>
      </c>
      <c r="S4803" t="str">
        <f t="shared" si="75"/>
        <v>42086William Cooper</v>
      </c>
    </row>
    <row r="4804" spans="1:19" hidden="1">
      <c r="A4804" s="12">
        <v>42086</v>
      </c>
      <c r="B4804" t="s">
        <v>2688</v>
      </c>
      <c r="C4804" s="1">
        <v>80.900000000000006</v>
      </c>
      <c r="E4804" s="42">
        <f t="shared" si="74"/>
        <v>-80.900000000000006</v>
      </c>
      <c r="F4804" s="77" t="s">
        <v>1038</v>
      </c>
      <c r="G4804" s="77" t="s">
        <v>21</v>
      </c>
      <c r="H4804" s="77" t="s">
        <v>20</v>
      </c>
      <c r="I4804" s="13">
        <v>3</v>
      </c>
      <c r="J4804" s="14">
        <v>2015</v>
      </c>
      <c r="K4804" s="78" t="s">
        <v>146</v>
      </c>
      <c r="L4804" s="79" t="s">
        <v>2688</v>
      </c>
      <c r="M4804" s="79" t="s">
        <v>309</v>
      </c>
      <c r="N4804" s="15" t="s">
        <v>28</v>
      </c>
      <c r="O4804" s="15" t="s">
        <v>29</v>
      </c>
      <c r="P4804" s="80" t="s">
        <v>3096</v>
      </c>
      <c r="Q4804" s="80" t="s">
        <v>21</v>
      </c>
      <c r="S4804" t="str">
        <f t="shared" si="75"/>
        <v>42086steve adler</v>
      </c>
    </row>
    <row r="4805" spans="1:19" hidden="1">
      <c r="A4805" s="12">
        <v>42086</v>
      </c>
      <c r="B4805" t="s">
        <v>1121</v>
      </c>
      <c r="C4805" s="1">
        <v>-8.49</v>
      </c>
      <c r="E4805" s="42">
        <f t="shared" si="74"/>
        <v>8.49</v>
      </c>
      <c r="F4805" s="77" t="s">
        <v>225</v>
      </c>
      <c r="G4805" s="77" t="s">
        <v>21</v>
      </c>
      <c r="H4805" s="77" t="s">
        <v>20</v>
      </c>
      <c r="I4805" s="13">
        <v>3</v>
      </c>
      <c r="J4805" s="14">
        <v>2015</v>
      </c>
      <c r="K4805" s="78" t="s">
        <v>458</v>
      </c>
      <c r="L4805" s="79" t="s">
        <v>1121</v>
      </c>
      <c r="M4805" s="79" t="s">
        <v>23</v>
      </c>
      <c r="N4805" s="15" t="s">
        <v>28</v>
      </c>
      <c r="O4805" s="15" t="s">
        <v>29</v>
      </c>
      <c r="P4805" s="80" t="s">
        <v>3097</v>
      </c>
      <c r="Q4805" s="80" t="s">
        <v>21</v>
      </c>
      <c r="S4805" t="str">
        <f t="shared" si="75"/>
        <v>42086Hulu</v>
      </c>
    </row>
    <row r="4806" spans="1:19" hidden="1">
      <c r="A4806" s="12">
        <v>42087</v>
      </c>
      <c r="B4806" t="s">
        <v>2689</v>
      </c>
      <c r="C4806" s="1">
        <v>14.65</v>
      </c>
      <c r="E4806" s="42">
        <f t="shared" si="74"/>
        <v>-14.65</v>
      </c>
      <c r="F4806" s="77" t="s">
        <v>1038</v>
      </c>
      <c r="G4806" s="77" t="s">
        <v>21</v>
      </c>
      <c r="H4806" s="77" t="s">
        <v>20</v>
      </c>
      <c r="I4806" s="13">
        <v>3</v>
      </c>
      <c r="J4806" s="14">
        <v>2015</v>
      </c>
      <c r="K4806" s="78" t="s">
        <v>146</v>
      </c>
      <c r="L4806" s="79" t="s">
        <v>2689</v>
      </c>
      <c r="M4806" s="79" t="s">
        <v>302</v>
      </c>
      <c r="N4806" s="15" t="s">
        <v>28</v>
      </c>
      <c r="O4806" s="15" t="s">
        <v>29</v>
      </c>
      <c r="P4806" s="80" t="s">
        <v>3096</v>
      </c>
      <c r="Q4806" s="80" t="s">
        <v>21</v>
      </c>
      <c r="S4806" t="str">
        <f t="shared" si="75"/>
        <v>42087Bryce ODriscoll</v>
      </c>
    </row>
    <row r="4807" spans="1:19" hidden="1">
      <c r="A4807" s="12">
        <v>42088</v>
      </c>
      <c r="B4807" t="s">
        <v>2690</v>
      </c>
      <c r="C4807" s="1">
        <v>224.88</v>
      </c>
      <c r="E4807" s="42">
        <f t="shared" si="74"/>
        <v>-224.88</v>
      </c>
      <c r="F4807" s="77" t="s">
        <v>1038</v>
      </c>
      <c r="G4807" s="77" t="s">
        <v>21</v>
      </c>
      <c r="H4807" s="77" t="s">
        <v>20</v>
      </c>
      <c r="I4807" s="13">
        <v>3</v>
      </c>
      <c r="J4807" s="14">
        <v>2015</v>
      </c>
      <c r="K4807" s="78" t="s">
        <v>146</v>
      </c>
      <c r="L4807" s="79" t="s">
        <v>2690</v>
      </c>
      <c r="M4807" s="79" t="s">
        <v>309</v>
      </c>
      <c r="N4807" s="15" t="s">
        <v>28</v>
      </c>
      <c r="O4807" s="15" t="s">
        <v>29</v>
      </c>
      <c r="P4807" s="80" t="s">
        <v>3096</v>
      </c>
      <c r="Q4807" s="80" t="s">
        <v>21</v>
      </c>
      <c r="S4807" t="str">
        <f t="shared" si="75"/>
        <v>42088M. Peoples</v>
      </c>
    </row>
    <row r="4808" spans="1:19" hidden="1">
      <c r="A4808" s="12">
        <v>42088</v>
      </c>
      <c r="B4808" t="s">
        <v>2691</v>
      </c>
      <c r="C4808" s="1">
        <v>95.95</v>
      </c>
      <c r="E4808" s="42">
        <f t="shared" si="74"/>
        <v>-95.95</v>
      </c>
      <c r="F4808" s="77" t="s">
        <v>1038</v>
      </c>
      <c r="G4808" s="77" t="s">
        <v>21</v>
      </c>
      <c r="H4808" s="77" t="s">
        <v>20</v>
      </c>
      <c r="I4808" s="13">
        <v>3</v>
      </c>
      <c r="J4808" s="14">
        <v>2015</v>
      </c>
      <c r="K4808" s="78" t="s">
        <v>146</v>
      </c>
      <c r="L4808" s="79" t="s">
        <v>2691</v>
      </c>
      <c r="M4808" s="79" t="s">
        <v>309</v>
      </c>
      <c r="N4808" s="15" t="s">
        <v>28</v>
      </c>
      <c r="O4808" s="15" t="s">
        <v>29</v>
      </c>
      <c r="P4808" s="80" t="s">
        <v>3096</v>
      </c>
      <c r="Q4808" s="80" t="s">
        <v>21</v>
      </c>
      <c r="S4808" t="str">
        <f t="shared" si="75"/>
        <v>42088Kayleen van Rooyen</v>
      </c>
    </row>
    <row r="4809" spans="1:19" hidden="1">
      <c r="A4809" s="12">
        <v>42088</v>
      </c>
      <c r="B4809" t="s">
        <v>2692</v>
      </c>
      <c r="C4809" s="1">
        <v>55.15</v>
      </c>
      <c r="E4809" s="42">
        <f t="shared" si="74"/>
        <v>-55.15</v>
      </c>
      <c r="F4809" s="77" t="s">
        <v>1038</v>
      </c>
      <c r="G4809" s="77" t="s">
        <v>21</v>
      </c>
      <c r="H4809" s="77" t="s">
        <v>20</v>
      </c>
      <c r="I4809" s="13">
        <v>3</v>
      </c>
      <c r="J4809" s="14">
        <v>2015</v>
      </c>
      <c r="K4809" s="78" t="s">
        <v>146</v>
      </c>
      <c r="L4809" s="79" t="s">
        <v>2692</v>
      </c>
      <c r="M4809" s="79" t="s">
        <v>305</v>
      </c>
      <c r="N4809" s="15" t="s">
        <v>28</v>
      </c>
      <c r="O4809" s="15" t="s">
        <v>29</v>
      </c>
      <c r="P4809" s="80" t="s">
        <v>3096</v>
      </c>
      <c r="Q4809" s="80" t="s">
        <v>21</v>
      </c>
      <c r="S4809" t="str">
        <f t="shared" si="75"/>
        <v>42088Jacob Schultz</v>
      </c>
    </row>
    <row r="4810" spans="1:19" hidden="1">
      <c r="A4810" s="12">
        <v>42089</v>
      </c>
      <c r="B4810" t="s">
        <v>2693</v>
      </c>
      <c r="C4810" s="1">
        <v>87.89</v>
      </c>
      <c r="E4810" s="42">
        <f t="shared" si="74"/>
        <v>-87.89</v>
      </c>
      <c r="F4810" s="77" t="s">
        <v>1038</v>
      </c>
      <c r="G4810" s="77" t="s">
        <v>21</v>
      </c>
      <c r="H4810" s="77" t="s">
        <v>20</v>
      </c>
      <c r="I4810" s="13">
        <v>3</v>
      </c>
      <c r="J4810" s="14">
        <v>2015</v>
      </c>
      <c r="K4810" s="78" t="s">
        <v>146</v>
      </c>
      <c r="L4810" s="79" t="s">
        <v>2693</v>
      </c>
      <c r="M4810" s="79" t="s">
        <v>302</v>
      </c>
      <c r="N4810" s="15" t="s">
        <v>28</v>
      </c>
      <c r="O4810" s="15" t="s">
        <v>29</v>
      </c>
      <c r="P4810" s="80" t="s">
        <v>3096</v>
      </c>
      <c r="Q4810" s="80" t="s">
        <v>21</v>
      </c>
      <c r="S4810" t="str">
        <f t="shared" si="75"/>
        <v>42089Guillaume Lemay</v>
      </c>
    </row>
    <row r="4811" spans="1:19" hidden="1">
      <c r="A4811" s="12">
        <v>42089</v>
      </c>
      <c r="B4811" t="s">
        <v>2694</v>
      </c>
      <c r="C4811" s="1">
        <v>27.76</v>
      </c>
      <c r="E4811" s="42">
        <f t="shared" si="74"/>
        <v>-27.76</v>
      </c>
      <c r="F4811" s="77" t="s">
        <v>1038</v>
      </c>
      <c r="G4811" s="77" t="s">
        <v>21</v>
      </c>
      <c r="H4811" s="77" t="s">
        <v>20</v>
      </c>
      <c r="I4811" s="13">
        <v>3</v>
      </c>
      <c r="J4811" s="14">
        <v>2015</v>
      </c>
      <c r="K4811" s="78" t="s">
        <v>146</v>
      </c>
      <c r="L4811" s="79" t="s">
        <v>2694</v>
      </c>
      <c r="M4811" s="79" t="s">
        <v>302</v>
      </c>
      <c r="N4811" s="15" t="s">
        <v>28</v>
      </c>
      <c r="O4811" s="15" t="s">
        <v>29</v>
      </c>
      <c r="P4811" s="80" t="s">
        <v>3096</v>
      </c>
      <c r="Q4811" s="80" t="s">
        <v>21</v>
      </c>
      <c r="S4811" t="str">
        <f t="shared" si="75"/>
        <v>42089Luke Anderson</v>
      </c>
    </row>
    <row r="4812" spans="1:19" hidden="1">
      <c r="A4812" s="12">
        <v>42089</v>
      </c>
      <c r="B4812" t="s">
        <v>2695</v>
      </c>
      <c r="C4812" s="1">
        <v>14.65</v>
      </c>
      <c r="E4812" s="42">
        <f t="shared" ref="E4812:E4875" si="76">-C4812</f>
        <v>-14.65</v>
      </c>
      <c r="F4812" s="77" t="s">
        <v>1038</v>
      </c>
      <c r="G4812" s="77" t="s">
        <v>21</v>
      </c>
      <c r="H4812" s="77" t="s">
        <v>20</v>
      </c>
      <c r="I4812" s="13">
        <v>3</v>
      </c>
      <c r="J4812" s="14">
        <v>2015</v>
      </c>
      <c r="K4812" s="78" t="s">
        <v>146</v>
      </c>
      <c r="L4812" s="79" t="s">
        <v>2695</v>
      </c>
      <c r="M4812" s="79" t="s">
        <v>302</v>
      </c>
      <c r="N4812" s="15" t="s">
        <v>28</v>
      </c>
      <c r="O4812" s="15" t="s">
        <v>29</v>
      </c>
      <c r="P4812" s="80" t="s">
        <v>3096</v>
      </c>
      <c r="Q4812" s="80" t="s">
        <v>21</v>
      </c>
      <c r="S4812" t="str">
        <f t="shared" si="75"/>
        <v>42089Barrel Maker Brew Co LLC</v>
      </c>
    </row>
    <row r="4813" spans="1:19" hidden="1">
      <c r="A4813" s="12">
        <v>42090</v>
      </c>
      <c r="B4813" t="s">
        <v>2696</v>
      </c>
      <c r="C4813" s="1">
        <v>93.7</v>
      </c>
      <c r="E4813" s="42">
        <f t="shared" si="76"/>
        <v>-93.7</v>
      </c>
      <c r="F4813" s="77" t="s">
        <v>1038</v>
      </c>
      <c r="G4813" s="77" t="s">
        <v>21</v>
      </c>
      <c r="H4813" s="77" t="s">
        <v>20</v>
      </c>
      <c r="I4813" s="13">
        <v>3</v>
      </c>
      <c r="J4813" s="14">
        <v>2015</v>
      </c>
      <c r="K4813" s="78" t="s">
        <v>146</v>
      </c>
      <c r="L4813" s="79" t="s">
        <v>2696</v>
      </c>
      <c r="M4813" s="79" t="s">
        <v>302</v>
      </c>
      <c r="N4813" s="15" t="s">
        <v>28</v>
      </c>
      <c r="O4813" s="15" t="s">
        <v>29</v>
      </c>
      <c r="P4813" s="80" t="s">
        <v>3096</v>
      </c>
      <c r="Q4813" s="80" t="s">
        <v>21</v>
      </c>
      <c r="S4813" t="str">
        <f t="shared" si="75"/>
        <v>42090Gerry binnie</v>
      </c>
    </row>
    <row r="4814" spans="1:19" hidden="1">
      <c r="A4814" s="12">
        <v>42090</v>
      </c>
      <c r="B4814" t="s">
        <v>2488</v>
      </c>
      <c r="C4814" s="1">
        <v>-1421.6</v>
      </c>
      <c r="E4814" s="42">
        <f t="shared" si="76"/>
        <v>1421.6</v>
      </c>
      <c r="F4814" s="77" t="s">
        <v>225</v>
      </c>
      <c r="G4814" s="77" t="s">
        <v>21</v>
      </c>
      <c r="H4814" s="77" t="s">
        <v>20</v>
      </c>
      <c r="I4814" s="13">
        <v>3</v>
      </c>
      <c r="J4814" s="14">
        <v>2015</v>
      </c>
      <c r="K4814" s="78" t="s">
        <v>58</v>
      </c>
      <c r="L4814" s="79" t="s">
        <v>59</v>
      </c>
      <c r="M4814" s="79" t="s">
        <v>23</v>
      </c>
      <c r="N4814" s="15" t="s">
        <v>20</v>
      </c>
      <c r="O4814" s="15" t="s">
        <v>24</v>
      </c>
      <c r="P4814" s="80" t="s">
        <v>171</v>
      </c>
      <c r="Q4814" s="80" t="s">
        <v>21</v>
      </c>
      <c r="S4814" t="str">
        <f t="shared" si="75"/>
        <v>42090Bank Account</v>
      </c>
    </row>
    <row r="4815" spans="1:19" hidden="1">
      <c r="A4815" s="12">
        <v>42090</v>
      </c>
      <c r="B4815" t="s">
        <v>2697</v>
      </c>
      <c r="C4815" s="1">
        <v>93</v>
      </c>
      <c r="E4815" s="42">
        <f t="shared" si="76"/>
        <v>-93</v>
      </c>
      <c r="F4815" s="77" t="s">
        <v>1038</v>
      </c>
      <c r="G4815" s="77" t="s">
        <v>21</v>
      </c>
      <c r="H4815" s="77" t="s">
        <v>20</v>
      </c>
      <c r="I4815" s="13">
        <v>3</v>
      </c>
      <c r="J4815" s="14">
        <v>2015</v>
      </c>
      <c r="K4815" s="78" t="s">
        <v>146</v>
      </c>
      <c r="L4815" s="79" t="s">
        <v>2697</v>
      </c>
      <c r="M4815" s="79" t="s">
        <v>302</v>
      </c>
      <c r="N4815" s="15" t="s">
        <v>28</v>
      </c>
      <c r="O4815" s="15" t="s">
        <v>29</v>
      </c>
      <c r="P4815" s="80" t="s">
        <v>3096</v>
      </c>
      <c r="Q4815" s="80" t="s">
        <v>21</v>
      </c>
      <c r="S4815" t="str">
        <f t="shared" si="75"/>
        <v>42090Deborah Mihalko</v>
      </c>
    </row>
    <row r="4816" spans="1:19" hidden="1">
      <c r="A4816" s="12">
        <v>42091</v>
      </c>
      <c r="B4816" t="s">
        <v>2698</v>
      </c>
      <c r="C4816" s="1">
        <v>99.86</v>
      </c>
      <c r="E4816" s="42">
        <f t="shared" si="76"/>
        <v>-99.86</v>
      </c>
      <c r="F4816" s="77" t="s">
        <v>1038</v>
      </c>
      <c r="G4816" s="77" t="s">
        <v>21</v>
      </c>
      <c r="H4816" s="77" t="s">
        <v>20</v>
      </c>
      <c r="I4816" s="13">
        <v>3</v>
      </c>
      <c r="J4816" s="14">
        <v>2015</v>
      </c>
      <c r="K4816" s="78" t="s">
        <v>146</v>
      </c>
      <c r="L4816" s="79" t="s">
        <v>2698</v>
      </c>
      <c r="M4816" s="79" t="s">
        <v>302</v>
      </c>
      <c r="N4816" s="15" t="s">
        <v>28</v>
      </c>
      <c r="O4816" s="15" t="s">
        <v>29</v>
      </c>
      <c r="P4816" s="80" t="s">
        <v>3096</v>
      </c>
      <c r="Q4816" s="80" t="s">
        <v>21</v>
      </c>
      <c r="S4816" t="str">
        <f t="shared" si="75"/>
        <v>42091Scott Dizais</v>
      </c>
    </row>
    <row r="4817" spans="1:19" hidden="1">
      <c r="A4817" s="12">
        <v>42091</v>
      </c>
      <c r="B4817" t="s">
        <v>2699</v>
      </c>
      <c r="C4817" s="1">
        <v>35.700000000000003</v>
      </c>
      <c r="E4817" s="42">
        <f t="shared" si="76"/>
        <v>-35.700000000000003</v>
      </c>
      <c r="F4817" s="77" t="s">
        <v>1038</v>
      </c>
      <c r="G4817" s="77" t="s">
        <v>21</v>
      </c>
      <c r="H4817" s="77" t="s">
        <v>20</v>
      </c>
      <c r="I4817" s="13">
        <v>3</v>
      </c>
      <c r="J4817" s="14">
        <v>2015</v>
      </c>
      <c r="K4817" s="78" t="s">
        <v>146</v>
      </c>
      <c r="L4817" s="79" t="s">
        <v>2699</v>
      </c>
      <c r="M4817" s="79" t="s">
        <v>302</v>
      </c>
      <c r="N4817" s="15" t="s">
        <v>28</v>
      </c>
      <c r="O4817" s="15" t="s">
        <v>29</v>
      </c>
      <c r="P4817" s="80" t="s">
        <v>3096</v>
      </c>
      <c r="Q4817" s="80" t="s">
        <v>21</v>
      </c>
      <c r="S4817" t="str">
        <f t="shared" si="75"/>
        <v>42091Tim Reeves</v>
      </c>
    </row>
    <row r="4818" spans="1:19" hidden="1">
      <c r="A4818" s="12">
        <v>42091</v>
      </c>
      <c r="B4818" t="s">
        <v>2700</v>
      </c>
      <c r="C4818" s="1">
        <v>81.849999999999994</v>
      </c>
      <c r="E4818" s="42">
        <f t="shared" si="76"/>
        <v>-81.849999999999994</v>
      </c>
      <c r="F4818" s="77" t="s">
        <v>1038</v>
      </c>
      <c r="G4818" s="77" t="s">
        <v>21</v>
      </c>
      <c r="H4818" s="77" t="s">
        <v>20</v>
      </c>
      <c r="I4818" s="13">
        <v>3</v>
      </c>
      <c r="J4818" s="14">
        <v>2015</v>
      </c>
      <c r="K4818" s="78" t="s">
        <v>146</v>
      </c>
      <c r="L4818" s="79" t="s">
        <v>2700</v>
      </c>
      <c r="M4818" s="79" t="s">
        <v>309</v>
      </c>
      <c r="N4818" s="15" t="s">
        <v>28</v>
      </c>
      <c r="O4818" s="15" t="s">
        <v>29</v>
      </c>
      <c r="P4818" s="80" t="s">
        <v>3096</v>
      </c>
      <c r="Q4818" s="80" t="s">
        <v>21</v>
      </c>
      <c r="S4818" t="str">
        <f t="shared" si="75"/>
        <v>42091Paul Tabili</v>
      </c>
    </row>
    <row r="4819" spans="1:19" hidden="1">
      <c r="A4819" s="12">
        <v>42091</v>
      </c>
      <c r="B4819" t="s">
        <v>2701</v>
      </c>
      <c r="C4819" s="1">
        <v>164.6</v>
      </c>
      <c r="E4819" s="42">
        <f t="shared" si="76"/>
        <v>-164.6</v>
      </c>
      <c r="F4819" s="77" t="s">
        <v>1038</v>
      </c>
      <c r="G4819" s="77" t="s">
        <v>21</v>
      </c>
      <c r="H4819" s="77" t="s">
        <v>20</v>
      </c>
      <c r="I4819" s="13">
        <v>3</v>
      </c>
      <c r="J4819" s="14">
        <v>2015</v>
      </c>
      <c r="K4819" s="78" t="s">
        <v>146</v>
      </c>
      <c r="L4819" s="79" t="s">
        <v>2701</v>
      </c>
      <c r="M4819" s="79" t="s">
        <v>302</v>
      </c>
      <c r="N4819" s="15" t="s">
        <v>28</v>
      </c>
      <c r="O4819" s="15" t="s">
        <v>29</v>
      </c>
      <c r="P4819" s="80" t="s">
        <v>3096</v>
      </c>
      <c r="Q4819" s="80" t="s">
        <v>21</v>
      </c>
      <c r="S4819" t="str">
        <f t="shared" si="75"/>
        <v>42091Rick Robinson</v>
      </c>
    </row>
    <row r="4820" spans="1:19" hidden="1">
      <c r="A4820" s="12">
        <v>42092</v>
      </c>
      <c r="B4820" t="s">
        <v>2702</v>
      </c>
      <c r="C4820" s="1">
        <v>54.45</v>
      </c>
      <c r="E4820" s="42">
        <f t="shared" si="76"/>
        <v>-54.45</v>
      </c>
      <c r="F4820" s="77" t="s">
        <v>1038</v>
      </c>
      <c r="G4820" s="77" t="s">
        <v>21</v>
      </c>
      <c r="H4820" s="77" t="s">
        <v>20</v>
      </c>
      <c r="I4820" s="13">
        <v>3</v>
      </c>
      <c r="J4820" s="14">
        <v>2015</v>
      </c>
      <c r="K4820" s="78" t="s">
        <v>146</v>
      </c>
      <c r="L4820" s="79" t="s">
        <v>2702</v>
      </c>
      <c r="M4820" s="79" t="s">
        <v>302</v>
      </c>
      <c r="N4820" s="15" t="s">
        <v>28</v>
      </c>
      <c r="O4820" s="15" t="s">
        <v>29</v>
      </c>
      <c r="P4820" s="80" t="s">
        <v>3096</v>
      </c>
      <c r="Q4820" s="80" t="s">
        <v>21</v>
      </c>
      <c r="S4820" t="str">
        <f t="shared" si="75"/>
        <v>42092Tania Jose</v>
      </c>
    </row>
    <row r="4821" spans="1:19" hidden="1">
      <c r="A4821" s="12">
        <v>42092</v>
      </c>
      <c r="B4821" t="s">
        <v>2703</v>
      </c>
      <c r="C4821" s="1">
        <v>54.36</v>
      </c>
      <c r="E4821" s="42">
        <f t="shared" si="76"/>
        <v>-54.36</v>
      </c>
      <c r="F4821" s="77" t="s">
        <v>1038</v>
      </c>
      <c r="G4821" s="77" t="s">
        <v>21</v>
      </c>
      <c r="H4821" s="77" t="s">
        <v>20</v>
      </c>
      <c r="I4821" s="13">
        <v>3</v>
      </c>
      <c r="J4821" s="14">
        <v>2015</v>
      </c>
      <c r="K4821" s="78" t="s">
        <v>146</v>
      </c>
      <c r="L4821" s="79" t="s">
        <v>2703</v>
      </c>
      <c r="M4821" s="79" t="s">
        <v>309</v>
      </c>
      <c r="N4821" s="15" t="s">
        <v>28</v>
      </c>
      <c r="O4821" s="15" t="s">
        <v>29</v>
      </c>
      <c r="P4821" s="80" t="s">
        <v>3096</v>
      </c>
      <c r="Q4821" s="80" t="s">
        <v>21</v>
      </c>
      <c r="S4821" t="str">
        <f t="shared" si="75"/>
        <v>42092angeles huot</v>
      </c>
    </row>
    <row r="4822" spans="1:19" hidden="1">
      <c r="A4822" s="12">
        <v>42093</v>
      </c>
      <c r="B4822" t="s">
        <v>2704</v>
      </c>
      <c r="C4822" s="1">
        <v>11.82</v>
      </c>
      <c r="E4822" s="42">
        <f t="shared" si="76"/>
        <v>-11.82</v>
      </c>
      <c r="F4822" s="77" t="s">
        <v>1038</v>
      </c>
      <c r="G4822" s="77" t="s">
        <v>21</v>
      </c>
      <c r="H4822" s="77" t="s">
        <v>20</v>
      </c>
      <c r="I4822" s="13">
        <v>3</v>
      </c>
      <c r="J4822" s="14">
        <v>2015</v>
      </c>
      <c r="K4822" s="78" t="s">
        <v>146</v>
      </c>
      <c r="L4822" s="79" t="s">
        <v>2704</v>
      </c>
      <c r="M4822" s="79" t="s">
        <v>309</v>
      </c>
      <c r="N4822" s="15" t="s">
        <v>28</v>
      </c>
      <c r="O4822" s="15" t="s">
        <v>29</v>
      </c>
      <c r="P4822" s="80" t="s">
        <v>3096</v>
      </c>
      <c r="Q4822" s="80" t="s">
        <v>21</v>
      </c>
      <c r="S4822" t="str">
        <f t="shared" si="75"/>
        <v>42093James Counterman</v>
      </c>
    </row>
    <row r="4823" spans="1:19" hidden="1">
      <c r="A4823" s="12">
        <v>42093</v>
      </c>
      <c r="B4823" t="s">
        <v>2705</v>
      </c>
      <c r="C4823" s="1">
        <v>-69.95</v>
      </c>
      <c r="E4823" s="42">
        <f t="shared" si="76"/>
        <v>69.95</v>
      </c>
      <c r="F4823" s="77" t="s">
        <v>225</v>
      </c>
      <c r="G4823" s="77" t="s">
        <v>21</v>
      </c>
      <c r="H4823" s="77" t="s">
        <v>20</v>
      </c>
      <c r="I4823" s="13">
        <v>3</v>
      </c>
      <c r="J4823" s="14">
        <v>2015</v>
      </c>
      <c r="K4823" s="78" t="s">
        <v>184</v>
      </c>
      <c r="L4823" s="79" t="s">
        <v>3101</v>
      </c>
      <c r="M4823" s="79" t="s">
        <v>302</v>
      </c>
      <c r="N4823" s="15" t="s">
        <v>28</v>
      </c>
      <c r="O4823" s="15" t="s">
        <v>29</v>
      </c>
      <c r="P4823" s="80" t="s">
        <v>3096</v>
      </c>
      <c r="Q4823" s="80" t="s">
        <v>21</v>
      </c>
      <c r="S4823" t="str">
        <f t="shared" si="75"/>
        <v>42093MyStoreCredit, Inc.</v>
      </c>
    </row>
    <row r="4824" spans="1:19" hidden="1">
      <c r="A4824" s="12">
        <v>42093</v>
      </c>
      <c r="B4824" t="s">
        <v>2706</v>
      </c>
      <c r="C4824" s="1">
        <v>117.85</v>
      </c>
      <c r="E4824" s="42">
        <f t="shared" si="76"/>
        <v>-117.85</v>
      </c>
      <c r="F4824" s="77" t="s">
        <v>1038</v>
      </c>
      <c r="G4824" s="77" t="s">
        <v>21</v>
      </c>
      <c r="H4824" s="77" t="s">
        <v>20</v>
      </c>
      <c r="I4824" s="13">
        <v>3</v>
      </c>
      <c r="J4824" s="14">
        <v>2015</v>
      </c>
      <c r="K4824" s="78" t="s">
        <v>146</v>
      </c>
      <c r="L4824" s="79" t="s">
        <v>2706</v>
      </c>
      <c r="M4824" s="79" t="s">
        <v>302</v>
      </c>
      <c r="N4824" s="15" t="s">
        <v>28</v>
      </c>
      <c r="O4824" s="15" t="s">
        <v>29</v>
      </c>
      <c r="P4824" s="80" t="s">
        <v>3096</v>
      </c>
      <c r="Q4824" s="80" t="s">
        <v>21</v>
      </c>
      <c r="S4824" t="str">
        <f t="shared" si="75"/>
        <v>42093Justin May</v>
      </c>
    </row>
    <row r="4825" spans="1:19" hidden="1">
      <c r="A4825" s="12">
        <v>42093</v>
      </c>
      <c r="B4825" t="s">
        <v>2707</v>
      </c>
      <c r="C4825" s="1">
        <v>27.8</v>
      </c>
      <c r="E4825" s="42">
        <f t="shared" si="76"/>
        <v>-27.8</v>
      </c>
      <c r="F4825" s="77" t="s">
        <v>1038</v>
      </c>
      <c r="G4825" s="77" t="s">
        <v>21</v>
      </c>
      <c r="H4825" s="77" t="s">
        <v>20</v>
      </c>
      <c r="I4825" s="13">
        <v>3</v>
      </c>
      <c r="J4825" s="14">
        <v>2015</v>
      </c>
      <c r="K4825" s="78" t="s">
        <v>146</v>
      </c>
      <c r="L4825" s="79" t="s">
        <v>2707</v>
      </c>
      <c r="M4825" s="79" t="s">
        <v>309</v>
      </c>
      <c r="N4825" s="15" t="s">
        <v>28</v>
      </c>
      <c r="O4825" s="15" t="s">
        <v>29</v>
      </c>
      <c r="P4825" s="80" t="s">
        <v>3096</v>
      </c>
      <c r="Q4825" s="80" t="s">
        <v>21</v>
      </c>
      <c r="S4825" t="str">
        <f t="shared" si="75"/>
        <v>42093Elsie Adler</v>
      </c>
    </row>
    <row r="4826" spans="1:19" hidden="1">
      <c r="A4826" s="12">
        <v>42094</v>
      </c>
      <c r="B4826" t="s">
        <v>2578</v>
      </c>
      <c r="C4826" s="1">
        <v>-553.38</v>
      </c>
      <c r="E4826" s="42">
        <f t="shared" si="76"/>
        <v>553.38</v>
      </c>
      <c r="F4826" s="77" t="s">
        <v>225</v>
      </c>
      <c r="G4826" s="77" t="s">
        <v>21</v>
      </c>
      <c r="H4826" s="77" t="s">
        <v>20</v>
      </c>
      <c r="I4826" s="13">
        <v>3</v>
      </c>
      <c r="J4826" s="14">
        <v>2015</v>
      </c>
      <c r="K4826" s="78" t="s">
        <v>56</v>
      </c>
      <c r="L4826" s="79" t="s">
        <v>57</v>
      </c>
      <c r="M4826" s="79" t="s">
        <v>302</v>
      </c>
      <c r="N4826" s="15" t="s">
        <v>28</v>
      </c>
      <c r="O4826" s="15" t="s">
        <v>29</v>
      </c>
      <c r="P4826" s="80" t="s">
        <v>3097</v>
      </c>
      <c r="Q4826" s="80" t="s">
        <v>21</v>
      </c>
      <c r="S4826" t="str">
        <f t="shared" si="75"/>
        <v>42094eBay Inc.</v>
      </c>
    </row>
    <row r="4827" spans="1:19" hidden="1">
      <c r="A4827" s="12">
        <v>42094</v>
      </c>
      <c r="B4827" t="s">
        <v>2708</v>
      </c>
      <c r="C4827" s="1">
        <v>120.3</v>
      </c>
      <c r="E4827" s="42">
        <f t="shared" si="76"/>
        <v>-120.3</v>
      </c>
      <c r="F4827" s="77" t="s">
        <v>1038</v>
      </c>
      <c r="G4827" s="77" t="s">
        <v>21</v>
      </c>
      <c r="H4827" s="77" t="s">
        <v>20</v>
      </c>
      <c r="I4827" s="13">
        <v>3</v>
      </c>
      <c r="J4827" s="14">
        <v>2015</v>
      </c>
      <c r="K4827" s="78" t="s">
        <v>146</v>
      </c>
      <c r="L4827" s="79" t="s">
        <v>2708</v>
      </c>
      <c r="M4827" s="79" t="s">
        <v>305</v>
      </c>
      <c r="N4827" s="15" t="s">
        <v>28</v>
      </c>
      <c r="O4827" s="15" t="s">
        <v>29</v>
      </c>
      <c r="P4827" s="80" t="s">
        <v>3096</v>
      </c>
      <c r="Q4827" s="80" t="s">
        <v>21</v>
      </c>
      <c r="S4827" t="str">
        <f t="shared" si="75"/>
        <v>42094Sabatino Risoldi</v>
      </c>
    </row>
    <row r="4828" spans="1:19" hidden="1">
      <c r="A4828" s="12">
        <v>42094</v>
      </c>
      <c r="B4828" t="s">
        <v>2594</v>
      </c>
      <c r="C4828" s="1">
        <v>82.11</v>
      </c>
      <c r="E4828" s="42">
        <f t="shared" si="76"/>
        <v>-82.11</v>
      </c>
      <c r="F4828" s="77" t="s">
        <v>1038</v>
      </c>
      <c r="G4828" s="77" t="s">
        <v>21</v>
      </c>
      <c r="H4828" s="77" t="s">
        <v>20</v>
      </c>
      <c r="I4828" s="13">
        <v>3</v>
      </c>
      <c r="J4828" s="14">
        <v>2015</v>
      </c>
      <c r="K4828" s="78" t="s">
        <v>146</v>
      </c>
      <c r="L4828" s="79" t="s">
        <v>2594</v>
      </c>
      <c r="M4828" s="79" t="s">
        <v>309</v>
      </c>
      <c r="N4828" s="15" t="s">
        <v>28</v>
      </c>
      <c r="O4828" s="15" t="s">
        <v>29</v>
      </c>
      <c r="P4828" s="80" t="s">
        <v>3096</v>
      </c>
      <c r="Q4828" s="80" t="s">
        <v>21</v>
      </c>
      <c r="S4828" t="str">
        <f t="shared" si="75"/>
        <v>42094Amber D kendrick</v>
      </c>
    </row>
    <row r="4829" spans="1:19" hidden="1">
      <c r="A4829" s="12">
        <v>42094</v>
      </c>
      <c r="B4829" t="s">
        <v>2704</v>
      </c>
      <c r="C4829" s="1">
        <v>-11.82</v>
      </c>
      <c r="E4829" s="42">
        <f t="shared" si="76"/>
        <v>11.82</v>
      </c>
      <c r="F4829" s="77" t="s">
        <v>225</v>
      </c>
      <c r="G4829" s="77" t="s">
        <v>21</v>
      </c>
      <c r="H4829" s="77" t="s">
        <v>20</v>
      </c>
      <c r="I4829" s="13">
        <v>3</v>
      </c>
      <c r="J4829" s="14">
        <v>2015</v>
      </c>
      <c r="K4829" s="78" t="s">
        <v>184</v>
      </c>
      <c r="L4829" s="79" t="s">
        <v>2704</v>
      </c>
      <c r="M4829" s="79" t="s">
        <v>309</v>
      </c>
      <c r="N4829" s="15" t="s">
        <v>28</v>
      </c>
      <c r="O4829" s="15" t="s">
        <v>29</v>
      </c>
      <c r="P4829" s="80" t="s">
        <v>3096</v>
      </c>
      <c r="Q4829" s="80" t="s">
        <v>21</v>
      </c>
      <c r="S4829" t="str">
        <f t="shared" ref="S4829:S4892" si="77">A4829&amp;B4829</f>
        <v>42094James Counterman</v>
      </c>
    </row>
    <row r="4830" spans="1:19" hidden="1">
      <c r="A4830" s="12">
        <v>42094</v>
      </c>
      <c r="B4830" t="s">
        <v>2709</v>
      </c>
      <c r="C4830" s="1">
        <v>94.64</v>
      </c>
      <c r="E4830" s="42">
        <f t="shared" si="76"/>
        <v>-94.64</v>
      </c>
      <c r="F4830" s="77" t="s">
        <v>1038</v>
      </c>
      <c r="G4830" s="77" t="s">
        <v>21</v>
      </c>
      <c r="H4830" s="77" t="s">
        <v>20</v>
      </c>
      <c r="I4830" s="13">
        <v>3</v>
      </c>
      <c r="J4830" s="14">
        <v>2015</v>
      </c>
      <c r="K4830" s="78" t="s">
        <v>146</v>
      </c>
      <c r="L4830" s="79" t="s">
        <v>2709</v>
      </c>
      <c r="M4830" s="79" t="s">
        <v>309</v>
      </c>
      <c r="N4830" s="15" t="s">
        <v>28</v>
      </c>
      <c r="O4830" s="15" t="s">
        <v>29</v>
      </c>
      <c r="P4830" s="80" t="s">
        <v>3096</v>
      </c>
      <c r="Q4830" s="80" t="s">
        <v>21</v>
      </c>
      <c r="S4830" t="str">
        <f t="shared" si="77"/>
        <v>42094Kevin Kimbell</v>
      </c>
    </row>
    <row r="4831" spans="1:19" hidden="1">
      <c r="A4831" s="12">
        <v>42094</v>
      </c>
      <c r="B4831" t="s">
        <v>2489</v>
      </c>
      <c r="C4831" s="1">
        <v>34.85</v>
      </c>
      <c r="E4831" s="42">
        <f t="shared" si="76"/>
        <v>-34.85</v>
      </c>
      <c r="F4831" s="77" t="s">
        <v>1038</v>
      </c>
      <c r="G4831" s="77" t="s">
        <v>21</v>
      </c>
      <c r="H4831" s="77" t="s">
        <v>20</v>
      </c>
      <c r="I4831" s="13">
        <v>3</v>
      </c>
      <c r="J4831" s="14">
        <v>2015</v>
      </c>
      <c r="K4831" s="78" t="s">
        <v>146</v>
      </c>
      <c r="L4831" s="79" t="s">
        <v>2489</v>
      </c>
      <c r="M4831" s="79" t="s">
        <v>80</v>
      </c>
      <c r="N4831" s="15" t="s">
        <v>28</v>
      </c>
      <c r="O4831" s="15" t="s">
        <v>29</v>
      </c>
      <c r="P4831" s="80" t="s">
        <v>3096</v>
      </c>
      <c r="Q4831" s="80" t="s">
        <v>21</v>
      </c>
      <c r="S4831" t="str">
        <f t="shared" si="77"/>
        <v>42094JAS Enterprises</v>
      </c>
    </row>
    <row r="4832" spans="1:19" hidden="1">
      <c r="A4832" s="12">
        <v>42095</v>
      </c>
      <c r="B4832" t="s">
        <v>2710</v>
      </c>
      <c r="C4832" s="1">
        <v>66.239999999999995</v>
      </c>
      <c r="E4832" s="42">
        <f t="shared" si="76"/>
        <v>-66.239999999999995</v>
      </c>
      <c r="F4832" s="77" t="s">
        <v>1038</v>
      </c>
      <c r="G4832" s="77" t="s">
        <v>21</v>
      </c>
      <c r="H4832" s="77" t="s">
        <v>20</v>
      </c>
      <c r="I4832" s="13">
        <v>4</v>
      </c>
      <c r="J4832" s="14">
        <v>2015</v>
      </c>
      <c r="K4832" s="78" t="s">
        <v>146</v>
      </c>
      <c r="L4832" s="79" t="s">
        <v>2710</v>
      </c>
      <c r="M4832" s="79" t="s">
        <v>302</v>
      </c>
      <c r="N4832" s="15" t="s">
        <v>28</v>
      </c>
      <c r="O4832" s="15" t="s">
        <v>29</v>
      </c>
      <c r="P4832" s="80" t="s">
        <v>3096</v>
      </c>
      <c r="Q4832" s="80" t="s">
        <v>21</v>
      </c>
      <c r="S4832" t="str">
        <f t="shared" si="77"/>
        <v>42095charlene schneckenberger</v>
      </c>
    </row>
    <row r="4833" spans="1:19" hidden="1">
      <c r="A4833" s="12">
        <v>42095</v>
      </c>
      <c r="B4833" t="s">
        <v>2506</v>
      </c>
      <c r="C4833" s="1">
        <v>134.69</v>
      </c>
      <c r="E4833" s="42">
        <f t="shared" si="76"/>
        <v>-134.69</v>
      </c>
      <c r="F4833" s="77" t="s">
        <v>1038</v>
      </c>
      <c r="G4833" s="77" t="s">
        <v>21</v>
      </c>
      <c r="H4833" s="77" t="s">
        <v>20</v>
      </c>
      <c r="I4833" s="13">
        <v>4</v>
      </c>
      <c r="J4833" s="14">
        <v>2015</v>
      </c>
      <c r="K4833" s="78" t="s">
        <v>146</v>
      </c>
      <c r="L4833" s="79" t="s">
        <v>2506</v>
      </c>
      <c r="M4833" s="79" t="s">
        <v>80</v>
      </c>
      <c r="N4833" s="15" t="s">
        <v>28</v>
      </c>
      <c r="O4833" s="15" t="s">
        <v>29</v>
      </c>
      <c r="P4833" s="80" t="s">
        <v>3096</v>
      </c>
      <c r="Q4833" s="80" t="s">
        <v>21</v>
      </c>
      <c r="S4833" t="str">
        <f t="shared" si="77"/>
        <v>42095PETMOODS</v>
      </c>
    </row>
    <row r="4834" spans="1:19" hidden="1">
      <c r="A4834" s="12">
        <v>42095</v>
      </c>
      <c r="B4834" t="s">
        <v>2711</v>
      </c>
      <c r="C4834" s="1">
        <v>-149.51</v>
      </c>
      <c r="E4834" s="42">
        <f t="shared" si="76"/>
        <v>149.51</v>
      </c>
      <c r="F4834" s="77" t="s">
        <v>225</v>
      </c>
      <c r="G4834" s="77" t="s">
        <v>21</v>
      </c>
      <c r="H4834" s="77" t="s">
        <v>20</v>
      </c>
      <c r="I4834" s="13">
        <v>4</v>
      </c>
      <c r="J4834" s="14">
        <v>2015</v>
      </c>
      <c r="K4834" s="78" t="s">
        <v>357</v>
      </c>
      <c r="L4834" s="79" t="s">
        <v>1122</v>
      </c>
      <c r="M4834" s="79" t="s">
        <v>23</v>
      </c>
      <c r="N4834" s="15" t="e">
        <v>#N/A</v>
      </c>
      <c r="O4834" s="15" t="e">
        <v>#N/A</v>
      </c>
      <c r="P4834" s="80" t="s">
        <v>3097</v>
      </c>
      <c r="Q4834" s="80" t="s">
        <v>21</v>
      </c>
      <c r="S4834" t="str">
        <f t="shared" si="77"/>
        <v>42095ANTIK-GROUP</v>
      </c>
    </row>
    <row r="4835" spans="1:19" hidden="1">
      <c r="A4835" s="12">
        <v>42096</v>
      </c>
      <c r="B4835" t="s">
        <v>2712</v>
      </c>
      <c r="C4835" s="1">
        <v>15.9</v>
      </c>
      <c r="E4835" s="42">
        <f t="shared" si="76"/>
        <v>-15.9</v>
      </c>
      <c r="F4835" s="77" t="s">
        <v>1038</v>
      </c>
      <c r="G4835" s="77" t="s">
        <v>21</v>
      </c>
      <c r="H4835" s="77" t="s">
        <v>20</v>
      </c>
      <c r="I4835" s="13">
        <v>4</v>
      </c>
      <c r="J4835" s="14">
        <v>2015</v>
      </c>
      <c r="K4835" s="78" t="s">
        <v>146</v>
      </c>
      <c r="L4835" s="79" t="s">
        <v>2712</v>
      </c>
      <c r="M4835" s="79" t="s">
        <v>302</v>
      </c>
      <c r="N4835" s="15" t="s">
        <v>28</v>
      </c>
      <c r="O4835" s="15" t="s">
        <v>29</v>
      </c>
      <c r="P4835" s="80" t="s">
        <v>3096</v>
      </c>
      <c r="Q4835" s="80" t="s">
        <v>21</v>
      </c>
      <c r="S4835" t="str">
        <f t="shared" si="77"/>
        <v>42096Tamara Burnett</v>
      </c>
    </row>
    <row r="4836" spans="1:19" hidden="1">
      <c r="A4836" s="12">
        <v>42096</v>
      </c>
      <c r="B4836" t="s">
        <v>2713</v>
      </c>
      <c r="C4836" s="1">
        <v>10.95</v>
      </c>
      <c r="E4836" s="42">
        <f t="shared" si="76"/>
        <v>-10.95</v>
      </c>
      <c r="F4836" s="77" t="s">
        <v>1038</v>
      </c>
      <c r="G4836" s="77" t="s">
        <v>21</v>
      </c>
      <c r="H4836" s="77" t="s">
        <v>20</v>
      </c>
      <c r="I4836" s="13">
        <v>4</v>
      </c>
      <c r="J4836" s="14">
        <v>2015</v>
      </c>
      <c r="K4836" s="78" t="s">
        <v>146</v>
      </c>
      <c r="L4836" s="79" t="s">
        <v>2713</v>
      </c>
      <c r="M4836" s="79" t="s">
        <v>309</v>
      </c>
      <c r="N4836" s="15" t="s">
        <v>28</v>
      </c>
      <c r="O4836" s="15" t="s">
        <v>29</v>
      </c>
      <c r="P4836" s="80" t="s">
        <v>3096</v>
      </c>
      <c r="Q4836" s="80" t="s">
        <v>21</v>
      </c>
      <c r="S4836" t="str">
        <f t="shared" si="77"/>
        <v>42096TED ARNOLD</v>
      </c>
    </row>
    <row r="4837" spans="1:19" hidden="1">
      <c r="A4837" s="12">
        <v>42097</v>
      </c>
      <c r="B4837" t="s">
        <v>2714</v>
      </c>
      <c r="C4837" s="1">
        <v>158.83000000000001</v>
      </c>
      <c r="E4837" s="42">
        <f t="shared" si="76"/>
        <v>-158.83000000000001</v>
      </c>
      <c r="F4837" s="77" t="s">
        <v>1038</v>
      </c>
      <c r="G4837" s="77" t="s">
        <v>21</v>
      </c>
      <c r="H4837" s="77" t="s">
        <v>20</v>
      </c>
      <c r="I4837" s="13">
        <v>4</v>
      </c>
      <c r="J4837" s="14">
        <v>2015</v>
      </c>
      <c r="K4837" s="78" t="s">
        <v>146</v>
      </c>
      <c r="L4837" s="79" t="s">
        <v>2714</v>
      </c>
      <c r="M4837" s="79" t="s">
        <v>302</v>
      </c>
      <c r="N4837" s="15" t="s">
        <v>28</v>
      </c>
      <c r="O4837" s="15" t="s">
        <v>29</v>
      </c>
      <c r="P4837" s="80" t="s">
        <v>3096</v>
      </c>
      <c r="Q4837" s="80" t="s">
        <v>21</v>
      </c>
      <c r="S4837" t="str">
        <f t="shared" si="77"/>
        <v>42097Shawn Erway</v>
      </c>
    </row>
    <row r="4838" spans="1:19" hidden="1">
      <c r="A4838" s="12">
        <v>42097</v>
      </c>
      <c r="B4838" t="s">
        <v>2715</v>
      </c>
      <c r="C4838" s="1">
        <v>117.85</v>
      </c>
      <c r="E4838" s="42">
        <f t="shared" si="76"/>
        <v>-117.85</v>
      </c>
      <c r="F4838" s="77" t="s">
        <v>1038</v>
      </c>
      <c r="G4838" s="77" t="s">
        <v>21</v>
      </c>
      <c r="H4838" s="77" t="s">
        <v>20</v>
      </c>
      <c r="I4838" s="13">
        <v>4</v>
      </c>
      <c r="J4838" s="14">
        <v>2015</v>
      </c>
      <c r="K4838" s="78" t="s">
        <v>146</v>
      </c>
      <c r="L4838" s="79" t="s">
        <v>2715</v>
      </c>
      <c r="M4838" s="79" t="s">
        <v>309</v>
      </c>
      <c r="N4838" s="15" t="s">
        <v>28</v>
      </c>
      <c r="O4838" s="15" t="s">
        <v>29</v>
      </c>
      <c r="P4838" s="80" t="s">
        <v>3096</v>
      </c>
      <c r="Q4838" s="80" t="s">
        <v>21</v>
      </c>
      <c r="S4838" t="str">
        <f t="shared" si="77"/>
        <v>42097John Huber</v>
      </c>
    </row>
    <row r="4839" spans="1:19" hidden="1">
      <c r="A4839" s="12">
        <v>42098</v>
      </c>
      <c r="B4839" t="s">
        <v>2716</v>
      </c>
      <c r="C4839" s="1">
        <v>64.06</v>
      </c>
      <c r="E4839" s="42">
        <f t="shared" si="76"/>
        <v>-64.06</v>
      </c>
      <c r="F4839" s="77" t="s">
        <v>1038</v>
      </c>
      <c r="G4839" s="77" t="s">
        <v>21</v>
      </c>
      <c r="H4839" s="77" t="s">
        <v>20</v>
      </c>
      <c r="I4839" s="13">
        <v>4</v>
      </c>
      <c r="J4839" s="14">
        <v>2015</v>
      </c>
      <c r="K4839" s="78" t="s">
        <v>146</v>
      </c>
      <c r="L4839" s="79" t="s">
        <v>2716</v>
      </c>
      <c r="M4839" s="79" t="s">
        <v>302</v>
      </c>
      <c r="N4839" s="15" t="s">
        <v>28</v>
      </c>
      <c r="O4839" s="15" t="s">
        <v>29</v>
      </c>
      <c r="P4839" s="80" t="s">
        <v>3096</v>
      </c>
      <c r="Q4839" s="80" t="s">
        <v>21</v>
      </c>
      <c r="S4839" t="str">
        <f t="shared" si="77"/>
        <v>42098yegor arshanyan</v>
      </c>
    </row>
    <row r="4840" spans="1:19" hidden="1">
      <c r="A4840" s="12">
        <v>42098</v>
      </c>
      <c r="B4840" t="s">
        <v>2717</v>
      </c>
      <c r="C4840" s="1">
        <v>14.65</v>
      </c>
      <c r="E4840" s="42">
        <f t="shared" si="76"/>
        <v>-14.65</v>
      </c>
      <c r="F4840" s="77" t="s">
        <v>1038</v>
      </c>
      <c r="G4840" s="77" t="s">
        <v>21</v>
      </c>
      <c r="H4840" s="77" t="s">
        <v>20</v>
      </c>
      <c r="I4840" s="13">
        <v>4</v>
      </c>
      <c r="J4840" s="14">
        <v>2015</v>
      </c>
      <c r="K4840" s="78" t="s">
        <v>146</v>
      </c>
      <c r="L4840" s="79" t="s">
        <v>2717</v>
      </c>
      <c r="M4840" s="79" t="s">
        <v>302</v>
      </c>
      <c r="N4840" s="15" t="s">
        <v>28</v>
      </c>
      <c r="O4840" s="15" t="s">
        <v>29</v>
      </c>
      <c r="P4840" s="80" t="s">
        <v>3096</v>
      </c>
      <c r="Q4840" s="80" t="s">
        <v>21</v>
      </c>
      <c r="S4840" t="str">
        <f t="shared" si="77"/>
        <v>42098michael frensley</v>
      </c>
    </row>
    <row r="4841" spans="1:19" hidden="1">
      <c r="A4841" s="12">
        <v>42099</v>
      </c>
      <c r="B4841" t="s">
        <v>2718</v>
      </c>
      <c r="C4841" s="1">
        <v>94.32</v>
      </c>
      <c r="E4841" s="42">
        <f t="shared" si="76"/>
        <v>-94.32</v>
      </c>
      <c r="F4841" s="77" t="s">
        <v>1038</v>
      </c>
      <c r="G4841" s="77" t="s">
        <v>21</v>
      </c>
      <c r="H4841" s="77" t="s">
        <v>20</v>
      </c>
      <c r="I4841" s="13">
        <v>4</v>
      </c>
      <c r="J4841" s="14">
        <v>2015</v>
      </c>
      <c r="K4841" s="78" t="s">
        <v>146</v>
      </c>
      <c r="L4841" s="79" t="s">
        <v>2718</v>
      </c>
      <c r="M4841" s="79" t="s">
        <v>302</v>
      </c>
      <c r="N4841" s="15" t="s">
        <v>28</v>
      </c>
      <c r="O4841" s="15" t="s">
        <v>29</v>
      </c>
      <c r="P4841" s="80" t="s">
        <v>3096</v>
      </c>
      <c r="Q4841" s="80" t="s">
        <v>21</v>
      </c>
      <c r="S4841" t="str">
        <f t="shared" si="77"/>
        <v>42099glen reiner</v>
      </c>
    </row>
    <row r="4842" spans="1:19" hidden="1">
      <c r="A4842" s="12">
        <v>42099</v>
      </c>
      <c r="B4842" t="s">
        <v>2719</v>
      </c>
      <c r="C4842" s="1">
        <v>15.9</v>
      </c>
      <c r="E4842" s="42">
        <f t="shared" si="76"/>
        <v>-15.9</v>
      </c>
      <c r="F4842" s="77" t="s">
        <v>1038</v>
      </c>
      <c r="G4842" s="77" t="s">
        <v>21</v>
      </c>
      <c r="H4842" s="77" t="s">
        <v>20</v>
      </c>
      <c r="I4842" s="13">
        <v>4</v>
      </c>
      <c r="J4842" s="14">
        <v>2015</v>
      </c>
      <c r="K4842" s="78" t="s">
        <v>146</v>
      </c>
      <c r="L4842" s="79" t="s">
        <v>2719</v>
      </c>
      <c r="M4842" s="79" t="s">
        <v>302</v>
      </c>
      <c r="N4842" s="15" t="s">
        <v>28</v>
      </c>
      <c r="O4842" s="15" t="s">
        <v>29</v>
      </c>
      <c r="P4842" s="80" t="s">
        <v>3096</v>
      </c>
      <c r="Q4842" s="80" t="s">
        <v>21</v>
      </c>
      <c r="S4842" t="str">
        <f t="shared" si="77"/>
        <v>42099andrea schaeffer</v>
      </c>
    </row>
    <row r="4843" spans="1:19" hidden="1">
      <c r="A4843" s="12">
        <v>42099</v>
      </c>
      <c r="B4843" t="s">
        <v>2720</v>
      </c>
      <c r="C4843" s="1">
        <v>15.9</v>
      </c>
      <c r="E4843" s="42">
        <f t="shared" si="76"/>
        <v>-15.9</v>
      </c>
      <c r="F4843" s="77" t="s">
        <v>1038</v>
      </c>
      <c r="G4843" s="77" t="s">
        <v>21</v>
      </c>
      <c r="H4843" s="77" t="s">
        <v>20</v>
      </c>
      <c r="I4843" s="13">
        <v>4</v>
      </c>
      <c r="J4843" s="14">
        <v>2015</v>
      </c>
      <c r="K4843" s="78" t="s">
        <v>146</v>
      </c>
      <c r="L4843" s="79" t="s">
        <v>2720</v>
      </c>
      <c r="M4843" s="79" t="s">
        <v>302</v>
      </c>
      <c r="N4843" s="15" t="s">
        <v>28</v>
      </c>
      <c r="O4843" s="15" t="s">
        <v>29</v>
      </c>
      <c r="P4843" s="80" t="s">
        <v>3096</v>
      </c>
      <c r="Q4843" s="80" t="s">
        <v>21</v>
      </c>
      <c r="S4843" t="str">
        <f t="shared" si="77"/>
        <v>42099Shawn Price</v>
      </c>
    </row>
    <row r="4844" spans="1:19" hidden="1">
      <c r="A4844" s="12">
        <v>42099</v>
      </c>
      <c r="B4844" t="s">
        <v>2721</v>
      </c>
      <c r="C4844" s="1">
        <v>72.849999999999994</v>
      </c>
      <c r="E4844" s="42">
        <f t="shared" si="76"/>
        <v>-72.849999999999994</v>
      </c>
      <c r="F4844" s="77" t="s">
        <v>1038</v>
      </c>
      <c r="G4844" s="77" t="s">
        <v>21</v>
      </c>
      <c r="H4844" s="77" t="s">
        <v>20</v>
      </c>
      <c r="I4844" s="13">
        <v>4</v>
      </c>
      <c r="J4844" s="14">
        <v>2015</v>
      </c>
      <c r="K4844" s="78" t="s">
        <v>146</v>
      </c>
      <c r="L4844" s="79" t="s">
        <v>2721</v>
      </c>
      <c r="M4844" s="79" t="s">
        <v>309</v>
      </c>
      <c r="N4844" s="15" t="s">
        <v>28</v>
      </c>
      <c r="O4844" s="15" t="s">
        <v>29</v>
      </c>
      <c r="P4844" s="80" t="s">
        <v>3096</v>
      </c>
      <c r="Q4844" s="80" t="s">
        <v>21</v>
      </c>
      <c r="S4844" t="str">
        <f t="shared" si="77"/>
        <v>42099Hans Dau</v>
      </c>
    </row>
    <row r="4845" spans="1:19" hidden="1">
      <c r="A4845" s="12">
        <v>42100</v>
      </c>
      <c r="B4845" t="s">
        <v>2488</v>
      </c>
      <c r="C4845" s="1">
        <v>-1000</v>
      </c>
      <c r="E4845" s="42">
        <f t="shared" si="76"/>
        <v>1000</v>
      </c>
      <c r="F4845" s="77" t="s">
        <v>225</v>
      </c>
      <c r="G4845" s="77" t="s">
        <v>21</v>
      </c>
      <c r="H4845" s="77" t="s">
        <v>20</v>
      </c>
      <c r="I4845" s="13">
        <v>4</v>
      </c>
      <c r="J4845" s="14">
        <v>2015</v>
      </c>
      <c r="K4845" s="78" t="s">
        <v>58</v>
      </c>
      <c r="L4845" s="79" t="s">
        <v>59</v>
      </c>
      <c r="M4845" s="79" t="s">
        <v>23</v>
      </c>
      <c r="N4845" s="15" t="s">
        <v>20</v>
      </c>
      <c r="O4845" s="15" t="s">
        <v>24</v>
      </c>
      <c r="P4845" s="80" t="s">
        <v>171</v>
      </c>
      <c r="Q4845" s="80" t="s">
        <v>21</v>
      </c>
      <c r="S4845" t="str">
        <f t="shared" si="77"/>
        <v>42100Bank Account</v>
      </c>
    </row>
    <row r="4846" spans="1:19" hidden="1">
      <c r="A4846" s="12">
        <v>42100</v>
      </c>
      <c r="B4846" t="s">
        <v>2722</v>
      </c>
      <c r="C4846" s="1">
        <v>70.25</v>
      </c>
      <c r="E4846" s="42">
        <f t="shared" si="76"/>
        <v>-70.25</v>
      </c>
      <c r="F4846" s="77" t="s">
        <v>1038</v>
      </c>
      <c r="G4846" s="77" t="s">
        <v>21</v>
      </c>
      <c r="H4846" s="77" t="s">
        <v>20</v>
      </c>
      <c r="I4846" s="13">
        <v>4</v>
      </c>
      <c r="J4846" s="14">
        <v>2015</v>
      </c>
      <c r="K4846" s="78" t="s">
        <v>146</v>
      </c>
      <c r="L4846" s="79" t="s">
        <v>2722</v>
      </c>
      <c r="M4846" s="79" t="s">
        <v>309</v>
      </c>
      <c r="N4846" s="15" t="s">
        <v>28</v>
      </c>
      <c r="O4846" s="15" t="s">
        <v>29</v>
      </c>
      <c r="P4846" s="80" t="s">
        <v>3096</v>
      </c>
      <c r="Q4846" s="80" t="s">
        <v>21</v>
      </c>
      <c r="S4846" t="str">
        <f t="shared" si="77"/>
        <v>42100Roxy Beaudet</v>
      </c>
    </row>
    <row r="4847" spans="1:19" hidden="1">
      <c r="A4847" s="12">
        <v>42100</v>
      </c>
      <c r="B4847" t="s">
        <v>2723</v>
      </c>
      <c r="C4847" s="1">
        <v>61.18</v>
      </c>
      <c r="E4847" s="42">
        <f t="shared" si="76"/>
        <v>-61.18</v>
      </c>
      <c r="F4847" s="77" t="s">
        <v>1038</v>
      </c>
      <c r="G4847" s="77" t="s">
        <v>21</v>
      </c>
      <c r="H4847" s="77" t="s">
        <v>20</v>
      </c>
      <c r="I4847" s="13">
        <v>4</v>
      </c>
      <c r="J4847" s="14">
        <v>2015</v>
      </c>
      <c r="K4847" s="78" t="s">
        <v>146</v>
      </c>
      <c r="L4847" s="79" t="s">
        <v>2723</v>
      </c>
      <c r="M4847" s="79" t="s">
        <v>302</v>
      </c>
      <c r="N4847" s="15" t="s">
        <v>28</v>
      </c>
      <c r="O4847" s="15" t="s">
        <v>29</v>
      </c>
      <c r="P4847" s="80" t="s">
        <v>3096</v>
      </c>
      <c r="Q4847" s="80" t="s">
        <v>21</v>
      </c>
      <c r="S4847" t="str">
        <f t="shared" si="77"/>
        <v>42100Nicole Goettsch</v>
      </c>
    </row>
    <row r="4848" spans="1:19" hidden="1">
      <c r="A4848" s="12">
        <v>42100</v>
      </c>
      <c r="B4848" t="s">
        <v>2724</v>
      </c>
      <c r="C4848" s="1">
        <v>86.28</v>
      </c>
      <c r="E4848" s="42">
        <f t="shared" si="76"/>
        <v>-86.28</v>
      </c>
      <c r="F4848" s="77" t="s">
        <v>1038</v>
      </c>
      <c r="G4848" s="77" t="s">
        <v>21</v>
      </c>
      <c r="H4848" s="77" t="s">
        <v>20</v>
      </c>
      <c r="I4848" s="13">
        <v>4</v>
      </c>
      <c r="J4848" s="14">
        <v>2015</v>
      </c>
      <c r="K4848" s="78" t="s">
        <v>146</v>
      </c>
      <c r="L4848" s="79" t="s">
        <v>2724</v>
      </c>
      <c r="M4848" s="79" t="s">
        <v>309</v>
      </c>
      <c r="N4848" s="15" t="s">
        <v>28</v>
      </c>
      <c r="O4848" s="15" t="s">
        <v>29</v>
      </c>
      <c r="P4848" s="80" t="s">
        <v>3096</v>
      </c>
      <c r="Q4848" s="80" t="s">
        <v>21</v>
      </c>
      <c r="S4848" t="str">
        <f t="shared" si="77"/>
        <v>42100arlene johnston</v>
      </c>
    </row>
    <row r="4849" spans="1:19" hidden="1">
      <c r="A4849" s="12">
        <v>42100</v>
      </c>
      <c r="B4849" t="s">
        <v>2725</v>
      </c>
      <c r="C4849" s="1">
        <v>12.95</v>
      </c>
      <c r="E4849" s="42">
        <f t="shared" si="76"/>
        <v>-12.95</v>
      </c>
      <c r="F4849" s="77" t="s">
        <v>1038</v>
      </c>
      <c r="G4849" s="77" t="s">
        <v>21</v>
      </c>
      <c r="H4849" s="77" t="s">
        <v>20</v>
      </c>
      <c r="I4849" s="13">
        <v>4</v>
      </c>
      <c r="J4849" s="14">
        <v>2015</v>
      </c>
      <c r="K4849" s="78" t="s">
        <v>146</v>
      </c>
      <c r="L4849" s="79" t="s">
        <v>2725</v>
      </c>
      <c r="M4849" s="79" t="s">
        <v>305</v>
      </c>
      <c r="N4849" s="15" t="s">
        <v>28</v>
      </c>
      <c r="O4849" s="15" t="s">
        <v>29</v>
      </c>
      <c r="P4849" s="80" t="s">
        <v>3096</v>
      </c>
      <c r="Q4849" s="80" t="s">
        <v>21</v>
      </c>
      <c r="S4849" t="str">
        <f t="shared" si="77"/>
        <v>42100David Fluegge</v>
      </c>
    </row>
    <row r="4850" spans="1:19" hidden="1">
      <c r="A4850" s="12">
        <v>42100</v>
      </c>
      <c r="B4850" t="s">
        <v>2488</v>
      </c>
      <c r="C4850" s="1">
        <v>-300</v>
      </c>
      <c r="E4850" s="42">
        <f t="shared" si="76"/>
        <v>300</v>
      </c>
      <c r="F4850" s="77" t="s">
        <v>225</v>
      </c>
      <c r="G4850" s="77" t="s">
        <v>21</v>
      </c>
      <c r="H4850" s="77" t="s">
        <v>20</v>
      </c>
      <c r="I4850" s="13">
        <v>4</v>
      </c>
      <c r="J4850" s="14">
        <v>2015</v>
      </c>
      <c r="K4850" s="78" t="s">
        <v>58</v>
      </c>
      <c r="L4850" s="79" t="s">
        <v>59</v>
      </c>
      <c r="M4850" s="79" t="s">
        <v>23</v>
      </c>
      <c r="N4850" s="15" t="s">
        <v>20</v>
      </c>
      <c r="O4850" s="15" t="s">
        <v>24</v>
      </c>
      <c r="P4850" s="80" t="s">
        <v>171</v>
      </c>
      <c r="Q4850" s="80" t="s">
        <v>21</v>
      </c>
      <c r="S4850" t="str">
        <f t="shared" si="77"/>
        <v>42100Bank Account</v>
      </c>
    </row>
    <row r="4851" spans="1:19" hidden="1">
      <c r="A4851" s="12">
        <v>42102</v>
      </c>
      <c r="B4851" t="s">
        <v>2685</v>
      </c>
      <c r="C4851" s="1">
        <v>-65.900000000000006</v>
      </c>
      <c r="E4851" s="42">
        <f t="shared" si="76"/>
        <v>65.900000000000006</v>
      </c>
      <c r="F4851" s="77" t="s">
        <v>225</v>
      </c>
      <c r="G4851" s="77" t="s">
        <v>21</v>
      </c>
      <c r="H4851" s="77" t="s">
        <v>20</v>
      </c>
      <c r="I4851" s="13">
        <v>4</v>
      </c>
      <c r="J4851" s="14">
        <v>2015</v>
      </c>
      <c r="K4851" s="78" t="s">
        <v>184</v>
      </c>
      <c r="L4851" s="79" t="s">
        <v>2685</v>
      </c>
      <c r="M4851" s="79" t="s">
        <v>309</v>
      </c>
      <c r="N4851" s="15" t="s">
        <v>28</v>
      </c>
      <c r="O4851" s="15" t="s">
        <v>29</v>
      </c>
      <c r="P4851" s="80" t="s">
        <v>3096</v>
      </c>
      <c r="Q4851" s="80" t="s">
        <v>21</v>
      </c>
      <c r="S4851" t="str">
        <f t="shared" si="77"/>
        <v>42102Rabinder Castellano</v>
      </c>
    </row>
    <row r="4852" spans="1:19" hidden="1">
      <c r="A4852" s="12">
        <v>42104</v>
      </c>
      <c r="B4852" t="s">
        <v>2726</v>
      </c>
      <c r="C4852" s="1">
        <v>108.54</v>
      </c>
      <c r="E4852" s="42">
        <f t="shared" si="76"/>
        <v>-108.54</v>
      </c>
      <c r="F4852" s="77" t="s">
        <v>1038</v>
      </c>
      <c r="G4852" s="77" t="s">
        <v>21</v>
      </c>
      <c r="H4852" s="77" t="s">
        <v>20</v>
      </c>
      <c r="I4852" s="13">
        <v>4</v>
      </c>
      <c r="J4852" s="14">
        <v>2015</v>
      </c>
      <c r="K4852" s="78" t="s">
        <v>146</v>
      </c>
      <c r="L4852" s="79" t="s">
        <v>2726</v>
      </c>
      <c r="M4852" s="79" t="s">
        <v>302</v>
      </c>
      <c r="N4852" s="15" t="s">
        <v>28</v>
      </c>
      <c r="O4852" s="15" t="s">
        <v>29</v>
      </c>
      <c r="P4852" s="80" t="s">
        <v>3096</v>
      </c>
      <c r="Q4852" s="80" t="s">
        <v>21</v>
      </c>
      <c r="S4852" t="str">
        <f t="shared" si="77"/>
        <v>42104patrick bittinger</v>
      </c>
    </row>
    <row r="4853" spans="1:19" hidden="1">
      <c r="A4853" s="12">
        <v>42104</v>
      </c>
      <c r="B4853" t="s">
        <v>2727</v>
      </c>
      <c r="C4853" s="1">
        <v>16.71</v>
      </c>
      <c r="E4853" s="42">
        <f t="shared" si="76"/>
        <v>-16.71</v>
      </c>
      <c r="F4853" s="77" t="s">
        <v>1038</v>
      </c>
      <c r="G4853" s="77" t="s">
        <v>21</v>
      </c>
      <c r="H4853" s="77" t="s">
        <v>20</v>
      </c>
      <c r="I4853" s="13">
        <v>4</v>
      </c>
      <c r="J4853" s="14">
        <v>2015</v>
      </c>
      <c r="K4853" s="78" t="s">
        <v>146</v>
      </c>
      <c r="L4853" s="79" t="s">
        <v>2727</v>
      </c>
      <c r="M4853" s="79" t="s">
        <v>302</v>
      </c>
      <c r="N4853" s="15" t="s">
        <v>28</v>
      </c>
      <c r="O4853" s="15" t="s">
        <v>29</v>
      </c>
      <c r="P4853" s="80" t="s">
        <v>3096</v>
      </c>
      <c r="Q4853" s="80" t="s">
        <v>21</v>
      </c>
      <c r="S4853" t="str">
        <f t="shared" si="77"/>
        <v>42104Amber Keyes</v>
      </c>
    </row>
    <row r="4854" spans="1:19" hidden="1">
      <c r="A4854" s="12">
        <v>42105</v>
      </c>
      <c r="B4854" t="s">
        <v>2617</v>
      </c>
      <c r="C4854" s="1">
        <v>54.9</v>
      </c>
      <c r="E4854" s="42">
        <f t="shared" si="76"/>
        <v>-54.9</v>
      </c>
      <c r="F4854" s="77" t="s">
        <v>1038</v>
      </c>
      <c r="G4854" s="77" t="s">
        <v>21</v>
      </c>
      <c r="H4854" s="77" t="s">
        <v>20</v>
      </c>
      <c r="I4854" s="13">
        <v>4</v>
      </c>
      <c r="J4854" s="14">
        <v>2015</v>
      </c>
      <c r="K4854" s="78" t="s">
        <v>146</v>
      </c>
      <c r="L4854" s="79" t="s">
        <v>3100</v>
      </c>
      <c r="M4854" s="79" t="s">
        <v>302</v>
      </c>
      <c r="N4854" s="15" t="s">
        <v>28</v>
      </c>
      <c r="O4854" s="15" t="s">
        <v>29</v>
      </c>
      <c r="P4854" s="80" t="s">
        <v>3096</v>
      </c>
      <c r="Q4854" s="80" t="s">
        <v>21</v>
      </c>
      <c r="S4854" t="str">
        <f t="shared" si="77"/>
        <v>42105Reversal</v>
      </c>
    </row>
    <row r="4855" spans="1:19" hidden="1">
      <c r="A4855" s="12">
        <v>42105</v>
      </c>
      <c r="B4855" t="s">
        <v>2728</v>
      </c>
      <c r="C4855" s="1">
        <v>15.9</v>
      </c>
      <c r="E4855" s="42">
        <f t="shared" si="76"/>
        <v>-15.9</v>
      </c>
      <c r="F4855" s="77" t="s">
        <v>1038</v>
      </c>
      <c r="G4855" s="77" t="s">
        <v>21</v>
      </c>
      <c r="H4855" s="77" t="s">
        <v>20</v>
      </c>
      <c r="I4855" s="13">
        <v>4</v>
      </c>
      <c r="J4855" s="14">
        <v>2015</v>
      </c>
      <c r="K4855" s="78" t="s">
        <v>146</v>
      </c>
      <c r="L4855" s="79" t="s">
        <v>2728</v>
      </c>
      <c r="M4855" s="79" t="s">
        <v>302</v>
      </c>
      <c r="N4855" s="15" t="s">
        <v>28</v>
      </c>
      <c r="O4855" s="15" t="s">
        <v>29</v>
      </c>
      <c r="P4855" s="80" t="s">
        <v>3096</v>
      </c>
      <c r="Q4855" s="80" t="s">
        <v>21</v>
      </c>
      <c r="S4855" t="str">
        <f t="shared" si="77"/>
        <v>42105Christopher Smith</v>
      </c>
    </row>
    <row r="4856" spans="1:19" hidden="1">
      <c r="A4856" s="12">
        <v>42106</v>
      </c>
      <c r="B4856" t="s">
        <v>2729</v>
      </c>
      <c r="C4856" s="1">
        <v>17.850000000000001</v>
      </c>
      <c r="E4856" s="42">
        <f t="shared" si="76"/>
        <v>-17.850000000000001</v>
      </c>
      <c r="F4856" s="77" t="s">
        <v>1038</v>
      </c>
      <c r="G4856" s="77" t="s">
        <v>21</v>
      </c>
      <c r="H4856" s="77" t="s">
        <v>20</v>
      </c>
      <c r="I4856" s="13">
        <v>4</v>
      </c>
      <c r="J4856" s="14">
        <v>2015</v>
      </c>
      <c r="K4856" s="78" t="s">
        <v>146</v>
      </c>
      <c r="L4856" s="79" t="s">
        <v>2729</v>
      </c>
      <c r="M4856" s="79" t="s">
        <v>302</v>
      </c>
      <c r="N4856" s="15" t="s">
        <v>28</v>
      </c>
      <c r="O4856" s="15" t="s">
        <v>29</v>
      </c>
      <c r="P4856" s="80" t="s">
        <v>3096</v>
      </c>
      <c r="Q4856" s="80" t="s">
        <v>21</v>
      </c>
      <c r="S4856" t="str">
        <f t="shared" si="77"/>
        <v>42106RUDY RAMPERSAD</v>
      </c>
    </row>
    <row r="4857" spans="1:19" hidden="1">
      <c r="A4857" s="12">
        <v>42106</v>
      </c>
      <c r="B4857" t="s">
        <v>2730</v>
      </c>
      <c r="C4857" s="1">
        <v>29.9</v>
      </c>
      <c r="E4857" s="42">
        <f t="shared" si="76"/>
        <v>-29.9</v>
      </c>
      <c r="F4857" s="77" t="s">
        <v>1038</v>
      </c>
      <c r="G4857" s="77" t="s">
        <v>21</v>
      </c>
      <c r="H4857" s="77" t="s">
        <v>20</v>
      </c>
      <c r="I4857" s="13">
        <v>4</v>
      </c>
      <c r="J4857" s="14">
        <v>2015</v>
      </c>
      <c r="K4857" s="78" t="s">
        <v>146</v>
      </c>
      <c r="L4857" s="79" t="s">
        <v>2730</v>
      </c>
      <c r="M4857" s="79" t="s">
        <v>302</v>
      </c>
      <c r="N4857" s="15" t="s">
        <v>28</v>
      </c>
      <c r="O4857" s="15" t="s">
        <v>29</v>
      </c>
      <c r="P4857" s="80" t="s">
        <v>3096</v>
      </c>
      <c r="Q4857" s="80" t="s">
        <v>21</v>
      </c>
      <c r="S4857" t="str">
        <f t="shared" si="77"/>
        <v>42106Mindee Figus</v>
      </c>
    </row>
    <row r="4858" spans="1:19" hidden="1">
      <c r="A4858" s="12">
        <v>42107</v>
      </c>
      <c r="B4858" t="s">
        <v>2731</v>
      </c>
      <c r="C4858" s="1">
        <v>66.61</v>
      </c>
      <c r="E4858" s="42">
        <f t="shared" si="76"/>
        <v>-66.61</v>
      </c>
      <c r="F4858" s="77" t="s">
        <v>1038</v>
      </c>
      <c r="G4858" s="77" t="s">
        <v>21</v>
      </c>
      <c r="H4858" s="77" t="s">
        <v>20</v>
      </c>
      <c r="I4858" s="13">
        <v>4</v>
      </c>
      <c r="J4858" s="14">
        <v>2015</v>
      </c>
      <c r="K4858" s="78" t="s">
        <v>146</v>
      </c>
      <c r="L4858" s="79" t="s">
        <v>2731</v>
      </c>
      <c r="M4858" s="79" t="s">
        <v>302</v>
      </c>
      <c r="N4858" s="15" t="s">
        <v>28</v>
      </c>
      <c r="O4858" s="15" t="s">
        <v>29</v>
      </c>
      <c r="P4858" s="80" t="s">
        <v>3096</v>
      </c>
      <c r="Q4858" s="80" t="s">
        <v>21</v>
      </c>
      <c r="S4858" t="str">
        <f t="shared" si="77"/>
        <v>42107Emre Acikaraoglu</v>
      </c>
    </row>
    <row r="4859" spans="1:19" hidden="1">
      <c r="A4859" s="12">
        <v>42107</v>
      </c>
      <c r="B4859" t="s">
        <v>2732</v>
      </c>
      <c r="C4859" s="1">
        <v>100.15</v>
      </c>
      <c r="E4859" s="42">
        <f t="shared" si="76"/>
        <v>-100.15</v>
      </c>
      <c r="F4859" s="77" t="s">
        <v>1038</v>
      </c>
      <c r="G4859" s="77" t="s">
        <v>21</v>
      </c>
      <c r="H4859" s="77" t="s">
        <v>20</v>
      </c>
      <c r="I4859" s="13">
        <v>4</v>
      </c>
      <c r="J4859" s="14">
        <v>2015</v>
      </c>
      <c r="K4859" s="78" t="s">
        <v>146</v>
      </c>
      <c r="L4859" s="79" t="s">
        <v>2732</v>
      </c>
      <c r="M4859" s="79" t="s">
        <v>80</v>
      </c>
      <c r="N4859" s="15" t="s">
        <v>28</v>
      </c>
      <c r="O4859" s="15" t="s">
        <v>29</v>
      </c>
      <c r="P4859" s="80" t="s">
        <v>3096</v>
      </c>
      <c r="Q4859" s="80" t="s">
        <v>21</v>
      </c>
      <c r="S4859" t="str">
        <f t="shared" si="77"/>
        <v>42107Akita Angels, Inc.</v>
      </c>
    </row>
    <row r="4860" spans="1:19" hidden="1">
      <c r="A4860" s="12">
        <v>42107</v>
      </c>
      <c r="B4860" t="s">
        <v>2733</v>
      </c>
      <c r="C4860" s="1">
        <v>110.7</v>
      </c>
      <c r="E4860" s="42">
        <f t="shared" si="76"/>
        <v>-110.7</v>
      </c>
      <c r="F4860" s="77" t="s">
        <v>1038</v>
      </c>
      <c r="G4860" s="77" t="s">
        <v>21</v>
      </c>
      <c r="H4860" s="77" t="s">
        <v>20</v>
      </c>
      <c r="I4860" s="13">
        <v>4</v>
      </c>
      <c r="J4860" s="14">
        <v>2015</v>
      </c>
      <c r="K4860" s="78" t="s">
        <v>146</v>
      </c>
      <c r="L4860" s="79" t="s">
        <v>2733</v>
      </c>
      <c r="M4860" s="79" t="s">
        <v>302</v>
      </c>
      <c r="N4860" s="15" t="s">
        <v>28</v>
      </c>
      <c r="O4860" s="15" t="s">
        <v>29</v>
      </c>
      <c r="P4860" s="80" t="s">
        <v>3096</v>
      </c>
      <c r="Q4860" s="80" t="s">
        <v>21</v>
      </c>
      <c r="S4860" t="str">
        <f t="shared" si="77"/>
        <v>42107Robert Hoskins</v>
      </c>
    </row>
    <row r="4861" spans="1:19" hidden="1">
      <c r="A4861" s="12">
        <v>42107</v>
      </c>
      <c r="B4861" t="s">
        <v>2617</v>
      </c>
      <c r="C4861" s="1">
        <v>61.18</v>
      </c>
      <c r="E4861" s="42">
        <f t="shared" si="76"/>
        <v>-61.18</v>
      </c>
      <c r="F4861" s="77" t="s">
        <v>1038</v>
      </c>
      <c r="G4861" s="77" t="s">
        <v>21</v>
      </c>
      <c r="H4861" s="77" t="s">
        <v>20</v>
      </c>
      <c r="I4861" s="13">
        <v>4</v>
      </c>
      <c r="J4861" s="14">
        <v>2015</v>
      </c>
      <c r="K4861" s="78" t="s">
        <v>146</v>
      </c>
      <c r="L4861" s="79" t="s">
        <v>3100</v>
      </c>
      <c r="M4861" s="79" t="s">
        <v>302</v>
      </c>
      <c r="N4861" s="15" t="s">
        <v>28</v>
      </c>
      <c r="O4861" s="15" t="s">
        <v>29</v>
      </c>
      <c r="P4861" s="80" t="s">
        <v>3096</v>
      </c>
      <c r="Q4861" s="80" t="s">
        <v>21</v>
      </c>
      <c r="S4861" t="str">
        <f t="shared" si="77"/>
        <v>42107Reversal</v>
      </c>
    </row>
    <row r="4862" spans="1:19" hidden="1">
      <c r="A4862" s="12">
        <v>42108</v>
      </c>
      <c r="B4862" t="s">
        <v>2734</v>
      </c>
      <c r="C4862" s="1">
        <v>130.75</v>
      </c>
      <c r="E4862" s="42">
        <f t="shared" si="76"/>
        <v>-130.75</v>
      </c>
      <c r="F4862" s="77" t="s">
        <v>1038</v>
      </c>
      <c r="G4862" s="77" t="s">
        <v>21</v>
      </c>
      <c r="H4862" s="77" t="s">
        <v>20</v>
      </c>
      <c r="I4862" s="13">
        <v>4</v>
      </c>
      <c r="J4862" s="14">
        <v>2015</v>
      </c>
      <c r="K4862" s="78" t="s">
        <v>146</v>
      </c>
      <c r="L4862" s="79" t="s">
        <v>2734</v>
      </c>
      <c r="M4862" s="79" t="s">
        <v>309</v>
      </c>
      <c r="N4862" s="15" t="s">
        <v>28</v>
      </c>
      <c r="O4862" s="15" t="s">
        <v>29</v>
      </c>
      <c r="P4862" s="80" t="s">
        <v>3096</v>
      </c>
      <c r="Q4862" s="80" t="s">
        <v>21</v>
      </c>
      <c r="S4862" t="str">
        <f t="shared" si="77"/>
        <v>42108Andrea Reiskin</v>
      </c>
    </row>
    <row r="4863" spans="1:19" hidden="1">
      <c r="A4863" s="12">
        <v>42108</v>
      </c>
      <c r="B4863" t="s">
        <v>2735</v>
      </c>
      <c r="C4863" s="1">
        <v>67.680000000000007</v>
      </c>
      <c r="E4863" s="42">
        <f t="shared" si="76"/>
        <v>-67.680000000000007</v>
      </c>
      <c r="F4863" s="77" t="s">
        <v>1038</v>
      </c>
      <c r="G4863" s="77" t="s">
        <v>21</v>
      </c>
      <c r="H4863" s="77" t="s">
        <v>20</v>
      </c>
      <c r="I4863" s="13">
        <v>4</v>
      </c>
      <c r="J4863" s="14">
        <v>2015</v>
      </c>
      <c r="K4863" s="78" t="s">
        <v>146</v>
      </c>
      <c r="L4863" s="79" t="s">
        <v>2735</v>
      </c>
      <c r="M4863" s="79" t="s">
        <v>302</v>
      </c>
      <c r="N4863" s="15" t="s">
        <v>28</v>
      </c>
      <c r="O4863" s="15" t="s">
        <v>29</v>
      </c>
      <c r="P4863" s="80" t="s">
        <v>3096</v>
      </c>
      <c r="Q4863" s="80" t="s">
        <v>21</v>
      </c>
      <c r="S4863" t="str">
        <f t="shared" si="77"/>
        <v>42108Jeremy Steinbrecher</v>
      </c>
    </row>
    <row r="4864" spans="1:19" hidden="1">
      <c r="A4864" s="12">
        <v>42108</v>
      </c>
      <c r="B4864" t="s">
        <v>2668</v>
      </c>
      <c r="C4864" s="1">
        <v>81.8</v>
      </c>
      <c r="E4864" s="42">
        <f t="shared" si="76"/>
        <v>-81.8</v>
      </c>
      <c r="F4864" s="77" t="s">
        <v>1038</v>
      </c>
      <c r="G4864" s="77" t="s">
        <v>21</v>
      </c>
      <c r="H4864" s="77" t="s">
        <v>20</v>
      </c>
      <c r="I4864" s="13">
        <v>4</v>
      </c>
      <c r="J4864" s="14">
        <v>2015</v>
      </c>
      <c r="K4864" s="78" t="s">
        <v>146</v>
      </c>
      <c r="L4864" s="79" t="s">
        <v>2668</v>
      </c>
      <c r="M4864" s="79" t="s">
        <v>309</v>
      </c>
      <c r="N4864" s="15" t="s">
        <v>28</v>
      </c>
      <c r="O4864" s="15" t="s">
        <v>29</v>
      </c>
      <c r="P4864" s="80" t="s">
        <v>3096</v>
      </c>
      <c r="Q4864" s="80" t="s">
        <v>21</v>
      </c>
      <c r="S4864" t="str">
        <f t="shared" si="77"/>
        <v>42108Kristine Clifton</v>
      </c>
    </row>
    <row r="4865" spans="1:19" hidden="1">
      <c r="A4865" s="12">
        <v>42109</v>
      </c>
      <c r="B4865" t="s">
        <v>2678</v>
      </c>
      <c r="C4865" s="1">
        <v>-10.95</v>
      </c>
      <c r="E4865" s="42">
        <f t="shared" si="76"/>
        <v>10.95</v>
      </c>
      <c r="F4865" s="77" t="s">
        <v>225</v>
      </c>
      <c r="G4865" s="77" t="s">
        <v>21</v>
      </c>
      <c r="H4865" s="77" t="s">
        <v>20</v>
      </c>
      <c r="I4865" s="13">
        <v>4</v>
      </c>
      <c r="J4865" s="14">
        <v>2015</v>
      </c>
      <c r="K4865" s="78" t="s">
        <v>184</v>
      </c>
      <c r="L4865" s="79" t="s">
        <v>2678</v>
      </c>
      <c r="M4865" s="79" t="s">
        <v>309</v>
      </c>
      <c r="N4865" s="15" t="s">
        <v>28</v>
      </c>
      <c r="O4865" s="15" t="s">
        <v>29</v>
      </c>
      <c r="P4865" s="80" t="s">
        <v>3096</v>
      </c>
      <c r="Q4865" s="80" t="s">
        <v>21</v>
      </c>
      <c r="S4865" t="str">
        <f t="shared" si="77"/>
        <v>42109Sheryl Kessler</v>
      </c>
    </row>
    <row r="4866" spans="1:19" hidden="1">
      <c r="A4866" s="12">
        <v>42109</v>
      </c>
      <c r="B4866" t="s">
        <v>2703</v>
      </c>
      <c r="C4866" s="1">
        <v>-48.41</v>
      </c>
      <c r="E4866" s="42">
        <f t="shared" si="76"/>
        <v>48.41</v>
      </c>
      <c r="F4866" s="77" t="s">
        <v>225</v>
      </c>
      <c r="G4866" s="77" t="s">
        <v>21</v>
      </c>
      <c r="H4866" s="77" t="s">
        <v>20</v>
      </c>
      <c r="I4866" s="13">
        <v>4</v>
      </c>
      <c r="J4866" s="14">
        <v>2015</v>
      </c>
      <c r="K4866" s="78" t="s">
        <v>184</v>
      </c>
      <c r="L4866" s="79" t="s">
        <v>2703</v>
      </c>
      <c r="M4866" s="79" t="s">
        <v>309</v>
      </c>
      <c r="N4866" s="15" t="s">
        <v>28</v>
      </c>
      <c r="O4866" s="15" t="s">
        <v>29</v>
      </c>
      <c r="P4866" s="80" t="s">
        <v>3096</v>
      </c>
      <c r="Q4866" s="80" t="s">
        <v>21</v>
      </c>
      <c r="S4866" t="str">
        <f t="shared" si="77"/>
        <v>42109angeles huot</v>
      </c>
    </row>
    <row r="4867" spans="1:19" hidden="1">
      <c r="A4867" s="12">
        <v>42109</v>
      </c>
      <c r="B4867" t="s">
        <v>2637</v>
      </c>
      <c r="C4867" s="1">
        <v>-51.23</v>
      </c>
      <c r="E4867" s="42">
        <f t="shared" si="76"/>
        <v>51.23</v>
      </c>
      <c r="F4867" s="77" t="s">
        <v>225</v>
      </c>
      <c r="G4867" s="77" t="s">
        <v>21</v>
      </c>
      <c r="H4867" s="77" t="s">
        <v>20</v>
      </c>
      <c r="I4867" s="13">
        <v>4</v>
      </c>
      <c r="J4867" s="14">
        <v>2015</v>
      </c>
      <c r="K4867" s="78" t="s">
        <v>184</v>
      </c>
      <c r="L4867" s="79" t="s">
        <v>2637</v>
      </c>
      <c r="M4867" s="79" t="s">
        <v>302</v>
      </c>
      <c r="N4867" s="15" t="s">
        <v>28</v>
      </c>
      <c r="O4867" s="15" t="s">
        <v>29</v>
      </c>
      <c r="P4867" s="80" t="s">
        <v>3096</v>
      </c>
      <c r="Q4867" s="80" t="s">
        <v>21</v>
      </c>
      <c r="S4867" t="str">
        <f t="shared" si="77"/>
        <v>42109Christine Lucas</v>
      </c>
    </row>
    <row r="4868" spans="1:19" hidden="1">
      <c r="A4868" s="12">
        <v>42109</v>
      </c>
      <c r="B4868" t="s">
        <v>2736</v>
      </c>
      <c r="C4868" s="1">
        <v>21.55</v>
      </c>
      <c r="E4868" s="42">
        <f t="shared" si="76"/>
        <v>-21.55</v>
      </c>
      <c r="F4868" s="77" t="s">
        <v>1038</v>
      </c>
      <c r="G4868" s="77" t="s">
        <v>21</v>
      </c>
      <c r="H4868" s="77" t="s">
        <v>20</v>
      </c>
      <c r="I4868" s="13">
        <v>4</v>
      </c>
      <c r="J4868" s="14">
        <v>2015</v>
      </c>
      <c r="K4868" s="78" t="s">
        <v>146</v>
      </c>
      <c r="L4868" s="79" t="s">
        <v>2736</v>
      </c>
      <c r="M4868" s="79" t="s">
        <v>302</v>
      </c>
      <c r="N4868" s="15" t="s">
        <v>28</v>
      </c>
      <c r="O4868" s="15" t="s">
        <v>29</v>
      </c>
      <c r="P4868" s="80" t="s">
        <v>3096</v>
      </c>
      <c r="Q4868" s="80" t="s">
        <v>21</v>
      </c>
      <c r="S4868" t="str">
        <f t="shared" si="77"/>
        <v>42109Kristin Druey</v>
      </c>
    </row>
    <row r="4869" spans="1:19" hidden="1">
      <c r="A4869" s="12">
        <v>42110</v>
      </c>
      <c r="B4869" t="s">
        <v>2737</v>
      </c>
      <c r="C4869" s="1">
        <v>89.38</v>
      </c>
      <c r="E4869" s="42">
        <f t="shared" si="76"/>
        <v>-89.38</v>
      </c>
      <c r="F4869" s="77" t="s">
        <v>1038</v>
      </c>
      <c r="G4869" s="77" t="s">
        <v>21</v>
      </c>
      <c r="H4869" s="77" t="s">
        <v>20</v>
      </c>
      <c r="I4869" s="13">
        <v>4</v>
      </c>
      <c r="J4869" s="14">
        <v>2015</v>
      </c>
      <c r="K4869" s="78" t="s">
        <v>146</v>
      </c>
      <c r="L4869" s="79" t="s">
        <v>2737</v>
      </c>
      <c r="M4869" s="79" t="s">
        <v>302</v>
      </c>
      <c r="N4869" s="15" t="s">
        <v>28</v>
      </c>
      <c r="O4869" s="15" t="s">
        <v>29</v>
      </c>
      <c r="P4869" s="80" t="s">
        <v>3096</v>
      </c>
      <c r="Q4869" s="80" t="s">
        <v>21</v>
      </c>
      <c r="S4869" t="str">
        <f t="shared" si="77"/>
        <v>42110jerry prince</v>
      </c>
    </row>
    <row r="4870" spans="1:19" hidden="1">
      <c r="A4870" s="12">
        <v>42110</v>
      </c>
      <c r="B4870" t="s">
        <v>2738</v>
      </c>
      <c r="C4870" s="1">
        <v>79.849999999999994</v>
      </c>
      <c r="E4870" s="42">
        <f t="shared" si="76"/>
        <v>-79.849999999999994</v>
      </c>
      <c r="F4870" s="77" t="s">
        <v>1038</v>
      </c>
      <c r="G4870" s="77" t="s">
        <v>21</v>
      </c>
      <c r="H4870" s="77" t="s">
        <v>20</v>
      </c>
      <c r="I4870" s="13">
        <v>4</v>
      </c>
      <c r="J4870" s="14">
        <v>2015</v>
      </c>
      <c r="K4870" s="78" t="s">
        <v>146</v>
      </c>
      <c r="L4870" s="79" t="s">
        <v>2738</v>
      </c>
      <c r="M4870" s="79" t="s">
        <v>309</v>
      </c>
      <c r="N4870" s="15" t="s">
        <v>28</v>
      </c>
      <c r="O4870" s="15" t="s">
        <v>29</v>
      </c>
      <c r="P4870" s="80" t="s">
        <v>3096</v>
      </c>
      <c r="Q4870" s="80" t="s">
        <v>21</v>
      </c>
      <c r="S4870" t="str">
        <f t="shared" si="77"/>
        <v>42110Gregory Itsines</v>
      </c>
    </row>
    <row r="4871" spans="1:19" hidden="1">
      <c r="A4871" s="12">
        <v>42111</v>
      </c>
      <c r="B4871" t="s">
        <v>2739</v>
      </c>
      <c r="C4871" s="1">
        <v>72.05</v>
      </c>
      <c r="E4871" s="42">
        <f t="shared" si="76"/>
        <v>-72.05</v>
      </c>
      <c r="F4871" s="77" t="s">
        <v>1038</v>
      </c>
      <c r="G4871" s="77" t="s">
        <v>21</v>
      </c>
      <c r="H4871" s="77" t="s">
        <v>20</v>
      </c>
      <c r="I4871" s="13">
        <v>4</v>
      </c>
      <c r="J4871" s="14">
        <v>2015</v>
      </c>
      <c r="K4871" s="78" t="s">
        <v>146</v>
      </c>
      <c r="L4871" s="79" t="s">
        <v>2739</v>
      </c>
      <c r="M4871" s="79" t="s">
        <v>302</v>
      </c>
      <c r="N4871" s="15" t="s">
        <v>28</v>
      </c>
      <c r="O4871" s="15" t="s">
        <v>29</v>
      </c>
      <c r="P4871" s="80" t="s">
        <v>3096</v>
      </c>
      <c r="Q4871" s="80" t="s">
        <v>21</v>
      </c>
      <c r="S4871" t="str">
        <f t="shared" si="77"/>
        <v>42111Melanie-Aileen Hernandez</v>
      </c>
    </row>
    <row r="4872" spans="1:19" hidden="1">
      <c r="A4872" s="12">
        <v>42111</v>
      </c>
      <c r="B4872" t="s">
        <v>2740</v>
      </c>
      <c r="C4872" s="1">
        <v>187.95</v>
      </c>
      <c r="E4872" s="42">
        <f t="shared" si="76"/>
        <v>-187.95</v>
      </c>
      <c r="F4872" s="77" t="s">
        <v>1038</v>
      </c>
      <c r="G4872" s="77" t="s">
        <v>21</v>
      </c>
      <c r="H4872" s="77" t="s">
        <v>20</v>
      </c>
      <c r="I4872" s="13">
        <v>4</v>
      </c>
      <c r="J4872" s="14">
        <v>2015</v>
      </c>
      <c r="K4872" s="78" t="s">
        <v>146</v>
      </c>
      <c r="L4872" s="79" t="s">
        <v>2740</v>
      </c>
      <c r="M4872" s="79" t="s">
        <v>309</v>
      </c>
      <c r="N4872" s="15" t="s">
        <v>28</v>
      </c>
      <c r="O4872" s="15" t="s">
        <v>29</v>
      </c>
      <c r="P4872" s="80" t="s">
        <v>3096</v>
      </c>
      <c r="Q4872" s="80" t="s">
        <v>21</v>
      </c>
      <c r="S4872" t="str">
        <f t="shared" si="77"/>
        <v>42111Gianna valentino</v>
      </c>
    </row>
    <row r="4873" spans="1:19" hidden="1">
      <c r="A4873" s="12">
        <v>42111</v>
      </c>
      <c r="B4873" t="s">
        <v>2741</v>
      </c>
      <c r="C4873" s="1">
        <v>172.9</v>
      </c>
      <c r="E4873" s="42">
        <f t="shared" si="76"/>
        <v>-172.9</v>
      </c>
      <c r="F4873" s="77" t="s">
        <v>1038</v>
      </c>
      <c r="G4873" s="77" t="s">
        <v>21</v>
      </c>
      <c r="H4873" s="77" t="s">
        <v>20</v>
      </c>
      <c r="I4873" s="13">
        <v>4</v>
      </c>
      <c r="J4873" s="14">
        <v>2015</v>
      </c>
      <c r="K4873" s="78" t="s">
        <v>184</v>
      </c>
      <c r="L4873" s="79" t="s">
        <v>2741</v>
      </c>
      <c r="M4873" s="79" t="s">
        <v>80</v>
      </c>
      <c r="N4873" s="15" t="s">
        <v>28</v>
      </c>
      <c r="O4873" s="15" t="s">
        <v>29</v>
      </c>
      <c r="P4873" s="80" t="s">
        <v>3096</v>
      </c>
      <c r="Q4873" s="80" t="s">
        <v>21</v>
      </c>
      <c r="S4873" t="str">
        <f t="shared" si="77"/>
        <v>42111Pure Kennels</v>
      </c>
    </row>
    <row r="4874" spans="1:19" hidden="1">
      <c r="A4874" s="12">
        <v>42111</v>
      </c>
      <c r="B4874" t="s">
        <v>2742</v>
      </c>
      <c r="C4874" s="1">
        <v>77.8</v>
      </c>
      <c r="E4874" s="42">
        <f t="shared" si="76"/>
        <v>-77.8</v>
      </c>
      <c r="F4874" s="77" t="s">
        <v>1038</v>
      </c>
      <c r="G4874" s="77" t="s">
        <v>21</v>
      </c>
      <c r="H4874" s="77" t="s">
        <v>20</v>
      </c>
      <c r="I4874" s="13">
        <v>4</v>
      </c>
      <c r="J4874" s="14">
        <v>2015</v>
      </c>
      <c r="K4874" s="78" t="s">
        <v>146</v>
      </c>
      <c r="L4874" s="79" t="s">
        <v>2742</v>
      </c>
      <c r="M4874" s="79" t="s">
        <v>309</v>
      </c>
      <c r="N4874" s="15" t="s">
        <v>28</v>
      </c>
      <c r="O4874" s="15" t="s">
        <v>29</v>
      </c>
      <c r="P4874" s="80" t="s">
        <v>3096</v>
      </c>
      <c r="Q4874" s="80" t="s">
        <v>21</v>
      </c>
      <c r="S4874" t="str">
        <f t="shared" si="77"/>
        <v>42111Ruth Dease-Smith</v>
      </c>
    </row>
    <row r="4875" spans="1:19" hidden="1">
      <c r="A4875" s="12">
        <v>42111</v>
      </c>
      <c r="B4875" t="s">
        <v>2742</v>
      </c>
      <c r="C4875" s="1">
        <v>150.30000000000001</v>
      </c>
      <c r="E4875" s="42">
        <f t="shared" si="76"/>
        <v>-150.30000000000001</v>
      </c>
      <c r="F4875" s="77" t="s">
        <v>1038</v>
      </c>
      <c r="G4875" s="77" t="s">
        <v>21</v>
      </c>
      <c r="H4875" s="77" t="s">
        <v>20</v>
      </c>
      <c r="I4875" s="13">
        <v>4</v>
      </c>
      <c r="J4875" s="14">
        <v>2015</v>
      </c>
      <c r="K4875" s="78" t="s">
        <v>146</v>
      </c>
      <c r="L4875" s="79" t="s">
        <v>2742</v>
      </c>
      <c r="M4875" s="79" t="s">
        <v>309</v>
      </c>
      <c r="N4875" s="15" t="s">
        <v>28</v>
      </c>
      <c r="O4875" s="15" t="s">
        <v>29</v>
      </c>
      <c r="P4875" s="80" t="s">
        <v>3096</v>
      </c>
      <c r="Q4875" s="80" t="s">
        <v>21</v>
      </c>
      <c r="S4875" t="str">
        <f t="shared" si="77"/>
        <v>42111Ruth Dease-Smith</v>
      </c>
    </row>
    <row r="4876" spans="1:19" hidden="1">
      <c r="A4876" s="12">
        <v>42112</v>
      </c>
      <c r="B4876" t="s">
        <v>2743</v>
      </c>
      <c r="C4876" s="1">
        <v>14.9</v>
      </c>
      <c r="E4876" s="42">
        <f t="shared" ref="E4876:E4939" si="78">-C4876</f>
        <v>-14.9</v>
      </c>
      <c r="F4876" s="77" t="s">
        <v>1038</v>
      </c>
      <c r="G4876" s="77" t="s">
        <v>21</v>
      </c>
      <c r="H4876" s="77" t="s">
        <v>20</v>
      </c>
      <c r="I4876" s="13">
        <v>4</v>
      </c>
      <c r="J4876" s="14">
        <v>2015</v>
      </c>
      <c r="K4876" s="78" t="s">
        <v>146</v>
      </c>
      <c r="L4876" s="79" t="s">
        <v>2743</v>
      </c>
      <c r="M4876" s="79" t="s">
        <v>302</v>
      </c>
      <c r="N4876" s="15" t="s">
        <v>28</v>
      </c>
      <c r="O4876" s="15" t="s">
        <v>29</v>
      </c>
      <c r="P4876" s="80" t="s">
        <v>3096</v>
      </c>
      <c r="Q4876" s="80" t="s">
        <v>21</v>
      </c>
      <c r="S4876" t="str">
        <f t="shared" si="77"/>
        <v>42112Jeff Norris</v>
      </c>
    </row>
    <row r="4877" spans="1:19" hidden="1">
      <c r="A4877" s="12">
        <v>42112</v>
      </c>
      <c r="B4877" t="s">
        <v>2744</v>
      </c>
      <c r="C4877" s="1">
        <v>76.17</v>
      </c>
      <c r="E4877" s="42">
        <f t="shared" si="78"/>
        <v>-76.17</v>
      </c>
      <c r="F4877" s="77" t="s">
        <v>1038</v>
      </c>
      <c r="G4877" s="77" t="s">
        <v>21</v>
      </c>
      <c r="H4877" s="77" t="s">
        <v>20</v>
      </c>
      <c r="I4877" s="13">
        <v>4</v>
      </c>
      <c r="J4877" s="14">
        <v>2015</v>
      </c>
      <c r="K4877" s="78" t="s">
        <v>146</v>
      </c>
      <c r="L4877" s="79" t="s">
        <v>2744</v>
      </c>
      <c r="M4877" s="79" t="s">
        <v>302</v>
      </c>
      <c r="N4877" s="15" t="s">
        <v>28</v>
      </c>
      <c r="O4877" s="15" t="s">
        <v>29</v>
      </c>
      <c r="P4877" s="80" t="s">
        <v>3096</v>
      </c>
      <c r="Q4877" s="80" t="s">
        <v>21</v>
      </c>
      <c r="S4877" t="str">
        <f t="shared" si="77"/>
        <v>42112Shane Armstrong</v>
      </c>
    </row>
    <row r="4878" spans="1:19" hidden="1">
      <c r="A4878" s="12">
        <v>42112</v>
      </c>
      <c r="B4878" t="s">
        <v>2745</v>
      </c>
      <c r="C4878" s="1">
        <v>96.53</v>
      </c>
      <c r="E4878" s="42">
        <f t="shared" si="78"/>
        <v>-96.53</v>
      </c>
      <c r="F4878" s="77" t="s">
        <v>1038</v>
      </c>
      <c r="G4878" s="77" t="s">
        <v>21</v>
      </c>
      <c r="H4878" s="77" t="s">
        <v>20</v>
      </c>
      <c r="I4878" s="13">
        <v>4</v>
      </c>
      <c r="J4878" s="14">
        <v>2015</v>
      </c>
      <c r="K4878" s="78" t="s">
        <v>146</v>
      </c>
      <c r="L4878" s="79" t="s">
        <v>2745</v>
      </c>
      <c r="M4878" s="79" t="s">
        <v>302</v>
      </c>
      <c r="N4878" s="15" t="s">
        <v>28</v>
      </c>
      <c r="O4878" s="15" t="s">
        <v>29</v>
      </c>
      <c r="P4878" s="80" t="s">
        <v>3096</v>
      </c>
      <c r="Q4878" s="80" t="s">
        <v>21</v>
      </c>
      <c r="S4878" t="str">
        <f t="shared" si="77"/>
        <v>42112Don Martin</v>
      </c>
    </row>
    <row r="4879" spans="1:19" hidden="1">
      <c r="A4879" s="12">
        <v>42114</v>
      </c>
      <c r="B4879" t="s">
        <v>2624</v>
      </c>
      <c r="C4879" s="1">
        <v>235.8</v>
      </c>
      <c r="E4879" s="42">
        <f t="shared" si="78"/>
        <v>-235.8</v>
      </c>
      <c r="F4879" s="77" t="s">
        <v>1038</v>
      </c>
      <c r="G4879" s="77" t="s">
        <v>21</v>
      </c>
      <c r="H4879" s="77" t="s">
        <v>20</v>
      </c>
      <c r="I4879" s="13">
        <v>4</v>
      </c>
      <c r="J4879" s="14">
        <v>2015</v>
      </c>
      <c r="K4879" s="78" t="s">
        <v>146</v>
      </c>
      <c r="L4879" s="79" t="s">
        <v>2624</v>
      </c>
      <c r="M4879" s="79" t="s">
        <v>80</v>
      </c>
      <c r="N4879" s="15" t="s">
        <v>28</v>
      </c>
      <c r="O4879" s="15" t="s">
        <v>29</v>
      </c>
      <c r="P4879" s="80" t="s">
        <v>3096</v>
      </c>
      <c r="Q4879" s="80" t="s">
        <v>21</v>
      </c>
      <c r="S4879" t="str">
        <f t="shared" si="77"/>
        <v>42114Petrashchuk Evgeny</v>
      </c>
    </row>
    <row r="4880" spans="1:19" hidden="1">
      <c r="A4880" s="12">
        <v>42114</v>
      </c>
      <c r="B4880" t="s">
        <v>2709</v>
      </c>
      <c r="C4880" s="1">
        <v>-74.849999999999994</v>
      </c>
      <c r="E4880" s="42">
        <f t="shared" si="78"/>
        <v>74.849999999999994</v>
      </c>
      <c r="F4880" s="77" t="s">
        <v>225</v>
      </c>
      <c r="G4880" s="77" t="s">
        <v>21</v>
      </c>
      <c r="H4880" s="77" t="s">
        <v>20</v>
      </c>
      <c r="I4880" s="13">
        <v>4</v>
      </c>
      <c r="J4880" s="14">
        <v>2015</v>
      </c>
      <c r="K4880" s="78" t="s">
        <v>184</v>
      </c>
      <c r="L4880" s="79" t="s">
        <v>2709</v>
      </c>
      <c r="M4880" s="79" t="s">
        <v>309</v>
      </c>
      <c r="N4880" s="15" t="s">
        <v>28</v>
      </c>
      <c r="O4880" s="15" t="s">
        <v>29</v>
      </c>
      <c r="P4880" s="80" t="s">
        <v>3096</v>
      </c>
      <c r="Q4880" s="80" t="s">
        <v>21</v>
      </c>
      <c r="S4880" t="str">
        <f t="shared" si="77"/>
        <v>42114Kevin Kimbell</v>
      </c>
    </row>
    <row r="4881" spans="1:19" hidden="1">
      <c r="A4881" s="12">
        <v>42114</v>
      </c>
      <c r="B4881" t="s">
        <v>2645</v>
      </c>
      <c r="C4881" s="1">
        <v>55.15</v>
      </c>
      <c r="E4881" s="42">
        <f t="shared" si="78"/>
        <v>-55.15</v>
      </c>
      <c r="F4881" s="77" t="s">
        <v>1038</v>
      </c>
      <c r="G4881" s="77" t="s">
        <v>21</v>
      </c>
      <c r="H4881" s="77" t="s">
        <v>20</v>
      </c>
      <c r="I4881" s="13">
        <v>4</v>
      </c>
      <c r="J4881" s="14">
        <v>2015</v>
      </c>
      <c r="K4881" s="78" t="s">
        <v>146</v>
      </c>
      <c r="L4881" s="79" t="s">
        <v>2645</v>
      </c>
      <c r="M4881" s="79" t="s">
        <v>305</v>
      </c>
      <c r="N4881" s="15" t="s">
        <v>28</v>
      </c>
      <c r="O4881" s="15" t="s">
        <v>29</v>
      </c>
      <c r="P4881" s="80" t="s">
        <v>3096</v>
      </c>
      <c r="Q4881" s="80" t="s">
        <v>21</v>
      </c>
      <c r="S4881" t="str">
        <f t="shared" si="77"/>
        <v>42114Kevin McCarthy</v>
      </c>
    </row>
    <row r="4882" spans="1:19" hidden="1">
      <c r="A4882" s="12">
        <v>42114</v>
      </c>
      <c r="B4882" t="s">
        <v>2746</v>
      </c>
      <c r="C4882" s="1">
        <v>16.71</v>
      </c>
      <c r="E4882" s="42">
        <f t="shared" si="78"/>
        <v>-16.71</v>
      </c>
      <c r="F4882" s="77" t="s">
        <v>1038</v>
      </c>
      <c r="G4882" s="77" t="s">
        <v>21</v>
      </c>
      <c r="H4882" s="77" t="s">
        <v>20</v>
      </c>
      <c r="I4882" s="13">
        <v>4</v>
      </c>
      <c r="J4882" s="14">
        <v>2015</v>
      </c>
      <c r="K4882" s="78" t="s">
        <v>146</v>
      </c>
      <c r="L4882" s="79" t="s">
        <v>2746</v>
      </c>
      <c r="M4882" s="79" t="s">
        <v>302</v>
      </c>
      <c r="N4882" s="15" t="s">
        <v>28</v>
      </c>
      <c r="O4882" s="15" t="s">
        <v>29</v>
      </c>
      <c r="P4882" s="80" t="s">
        <v>3096</v>
      </c>
      <c r="Q4882" s="80" t="s">
        <v>21</v>
      </c>
      <c r="S4882" t="str">
        <f t="shared" si="77"/>
        <v>42114Malibu Elite Services</v>
      </c>
    </row>
    <row r="4883" spans="1:19" hidden="1">
      <c r="A4883" s="12">
        <v>42115</v>
      </c>
      <c r="B4883" t="s">
        <v>2592</v>
      </c>
      <c r="C4883" s="1">
        <v>-158.83000000000001</v>
      </c>
      <c r="E4883" s="42">
        <f t="shared" si="78"/>
        <v>158.83000000000001</v>
      </c>
      <c r="F4883" s="77" t="s">
        <v>225</v>
      </c>
      <c r="G4883" s="77" t="s">
        <v>21</v>
      </c>
      <c r="H4883" s="77" t="s">
        <v>20</v>
      </c>
      <c r="I4883" s="13">
        <v>4</v>
      </c>
      <c r="J4883" s="14">
        <v>2015</v>
      </c>
      <c r="K4883" s="78" t="s">
        <v>146</v>
      </c>
      <c r="L4883" s="79" t="s">
        <v>3100</v>
      </c>
      <c r="M4883" s="79" t="s">
        <v>302</v>
      </c>
      <c r="N4883" s="15" t="s">
        <v>28</v>
      </c>
      <c r="O4883" s="15" t="s">
        <v>29</v>
      </c>
      <c r="P4883" s="80" t="s">
        <v>3096</v>
      </c>
      <c r="Q4883" s="80" t="s">
        <v>21</v>
      </c>
      <c r="S4883" t="str">
        <f t="shared" si="77"/>
        <v>42115eBay Buyer Dispute</v>
      </c>
    </row>
    <row r="4884" spans="1:19" hidden="1">
      <c r="A4884" s="12">
        <v>42115</v>
      </c>
      <c r="B4884" t="s">
        <v>2488</v>
      </c>
      <c r="C4884" s="1">
        <v>-1627.63</v>
      </c>
      <c r="E4884" s="42">
        <f t="shared" si="78"/>
        <v>1627.63</v>
      </c>
      <c r="F4884" s="77" t="s">
        <v>225</v>
      </c>
      <c r="G4884" s="77" t="s">
        <v>21</v>
      </c>
      <c r="H4884" s="77" t="s">
        <v>20</v>
      </c>
      <c r="I4884" s="13">
        <v>4</v>
      </c>
      <c r="J4884" s="14">
        <v>2015</v>
      </c>
      <c r="K4884" s="78" t="s">
        <v>58</v>
      </c>
      <c r="L4884" s="79" t="s">
        <v>59</v>
      </c>
      <c r="M4884" s="79" t="s">
        <v>23</v>
      </c>
      <c r="N4884" s="15" t="s">
        <v>20</v>
      </c>
      <c r="O4884" s="15" t="s">
        <v>24</v>
      </c>
      <c r="P4884" s="80" t="s">
        <v>171</v>
      </c>
      <c r="Q4884" s="80" t="s">
        <v>21</v>
      </c>
      <c r="S4884" t="str">
        <f t="shared" si="77"/>
        <v>42115Bank Account</v>
      </c>
    </row>
    <row r="4885" spans="1:19" hidden="1">
      <c r="A4885" s="12">
        <v>42115</v>
      </c>
      <c r="B4885" t="s">
        <v>2617</v>
      </c>
      <c r="C4885" s="1">
        <v>158.83000000000001</v>
      </c>
      <c r="E4885" s="42">
        <f t="shared" si="78"/>
        <v>-158.83000000000001</v>
      </c>
      <c r="F4885" s="77" t="s">
        <v>1038</v>
      </c>
      <c r="G4885" s="77" t="s">
        <v>21</v>
      </c>
      <c r="H4885" s="77" t="s">
        <v>20</v>
      </c>
      <c r="I4885" s="13">
        <v>4</v>
      </c>
      <c r="J4885" s="14">
        <v>2015</v>
      </c>
      <c r="K4885" s="78" t="s">
        <v>146</v>
      </c>
      <c r="L4885" s="79" t="s">
        <v>3100</v>
      </c>
      <c r="M4885" s="79" t="s">
        <v>302</v>
      </c>
      <c r="N4885" s="15" t="s">
        <v>28</v>
      </c>
      <c r="O4885" s="15" t="s">
        <v>29</v>
      </c>
      <c r="P4885" s="80" t="s">
        <v>3096</v>
      </c>
      <c r="Q4885" s="80" t="s">
        <v>21</v>
      </c>
      <c r="S4885" t="str">
        <f t="shared" si="77"/>
        <v>42115Reversal</v>
      </c>
    </row>
    <row r="4886" spans="1:19" hidden="1">
      <c r="A4886" s="12">
        <v>42115</v>
      </c>
      <c r="B4886" t="s">
        <v>2714</v>
      </c>
      <c r="C4886" s="1">
        <v>-158.83000000000001</v>
      </c>
      <c r="E4886" s="42">
        <f t="shared" si="78"/>
        <v>158.83000000000001</v>
      </c>
      <c r="F4886" s="77" t="s">
        <v>225</v>
      </c>
      <c r="G4886" s="77" t="s">
        <v>21</v>
      </c>
      <c r="H4886" s="77" t="s">
        <v>20</v>
      </c>
      <c r="I4886" s="13">
        <v>4</v>
      </c>
      <c r="J4886" s="14">
        <v>2015</v>
      </c>
      <c r="K4886" s="78" t="s">
        <v>184</v>
      </c>
      <c r="L4886" s="79" t="s">
        <v>2714</v>
      </c>
      <c r="M4886" s="79" t="s">
        <v>302</v>
      </c>
      <c r="N4886" s="15" t="s">
        <v>28</v>
      </c>
      <c r="O4886" s="15" t="s">
        <v>29</v>
      </c>
      <c r="P4886" s="80" t="s">
        <v>3096</v>
      </c>
      <c r="Q4886" s="80" t="s">
        <v>21</v>
      </c>
      <c r="S4886" t="str">
        <f t="shared" si="77"/>
        <v>42115Shawn Erway</v>
      </c>
    </row>
    <row r="4887" spans="1:19" hidden="1">
      <c r="A4887" s="12">
        <v>42115</v>
      </c>
      <c r="B4887" t="s">
        <v>2747</v>
      </c>
      <c r="C4887" s="1">
        <v>126.37</v>
      </c>
      <c r="E4887" s="42">
        <f t="shared" si="78"/>
        <v>-126.37</v>
      </c>
      <c r="F4887" s="77" t="s">
        <v>1038</v>
      </c>
      <c r="G4887" s="77" t="s">
        <v>21</v>
      </c>
      <c r="H4887" s="77" t="s">
        <v>20</v>
      </c>
      <c r="I4887" s="13">
        <v>4</v>
      </c>
      <c r="J4887" s="14">
        <v>2015</v>
      </c>
      <c r="K4887" s="78" t="s">
        <v>146</v>
      </c>
      <c r="L4887" s="79" t="s">
        <v>2747</v>
      </c>
      <c r="M4887" s="79" t="s">
        <v>309</v>
      </c>
      <c r="N4887" s="15" t="s">
        <v>28</v>
      </c>
      <c r="O4887" s="15" t="s">
        <v>29</v>
      </c>
      <c r="P4887" s="80" t="s">
        <v>3096</v>
      </c>
      <c r="Q4887" s="80" t="s">
        <v>21</v>
      </c>
      <c r="S4887" t="str">
        <f t="shared" si="77"/>
        <v>42115Tracey Rodd</v>
      </c>
    </row>
    <row r="4888" spans="1:19" hidden="1">
      <c r="A4888" s="12">
        <v>42116</v>
      </c>
      <c r="B4888" t="s">
        <v>2748</v>
      </c>
      <c r="C4888" s="1">
        <v>-66.900000000000006</v>
      </c>
      <c r="E4888" s="42">
        <f t="shared" si="78"/>
        <v>66.900000000000006</v>
      </c>
      <c r="F4888" s="77" t="s">
        <v>225</v>
      </c>
      <c r="G4888" s="77" t="s">
        <v>21</v>
      </c>
      <c r="H4888" s="77" t="s">
        <v>20</v>
      </c>
      <c r="I4888" s="13">
        <v>4</v>
      </c>
      <c r="J4888" s="14">
        <v>2015</v>
      </c>
      <c r="K4888" s="78" t="s">
        <v>184</v>
      </c>
      <c r="L4888" s="79" t="s">
        <v>3102</v>
      </c>
      <c r="M4888" s="79" t="s">
        <v>302</v>
      </c>
      <c r="N4888" s="15" t="s">
        <v>28</v>
      </c>
      <c r="O4888" s="15" t="s">
        <v>29</v>
      </c>
      <c r="P4888" s="80" t="s">
        <v>3096</v>
      </c>
      <c r="Q4888" s="80" t="s">
        <v>21</v>
      </c>
      <c r="S4888" t="str">
        <f t="shared" si="77"/>
        <v>42116mclean@meangrrl.com</v>
      </c>
    </row>
    <row r="4889" spans="1:19" hidden="1">
      <c r="A4889" s="12">
        <v>42116</v>
      </c>
      <c r="B4889" t="s">
        <v>2749</v>
      </c>
      <c r="C4889" s="1">
        <v>15.85</v>
      </c>
      <c r="E4889" s="42">
        <f t="shared" si="78"/>
        <v>-15.85</v>
      </c>
      <c r="F4889" s="77" t="s">
        <v>1038</v>
      </c>
      <c r="G4889" s="77" t="s">
        <v>21</v>
      </c>
      <c r="H4889" s="77" t="s">
        <v>20</v>
      </c>
      <c r="I4889" s="13">
        <v>4</v>
      </c>
      <c r="J4889" s="14">
        <v>2015</v>
      </c>
      <c r="K4889" s="78" t="s">
        <v>146</v>
      </c>
      <c r="L4889" s="79" t="s">
        <v>2749</v>
      </c>
      <c r="M4889" s="79" t="s">
        <v>302</v>
      </c>
      <c r="N4889" s="15" t="s">
        <v>28</v>
      </c>
      <c r="O4889" s="15" t="s">
        <v>29</v>
      </c>
      <c r="P4889" s="80" t="s">
        <v>3096</v>
      </c>
      <c r="Q4889" s="80" t="s">
        <v>21</v>
      </c>
      <c r="S4889" t="str">
        <f t="shared" si="77"/>
        <v>42116Angela Prince</v>
      </c>
    </row>
    <row r="4890" spans="1:19" hidden="1">
      <c r="A4890" s="12">
        <v>42117</v>
      </c>
      <c r="B4890" t="s">
        <v>2750</v>
      </c>
      <c r="C4890" s="1">
        <v>15.9</v>
      </c>
      <c r="E4890" s="42">
        <f t="shared" si="78"/>
        <v>-15.9</v>
      </c>
      <c r="F4890" s="77" t="s">
        <v>1038</v>
      </c>
      <c r="G4890" s="77" t="s">
        <v>21</v>
      </c>
      <c r="H4890" s="77" t="s">
        <v>20</v>
      </c>
      <c r="I4890" s="13">
        <v>4</v>
      </c>
      <c r="J4890" s="14">
        <v>2015</v>
      </c>
      <c r="K4890" s="78" t="s">
        <v>146</v>
      </c>
      <c r="L4890" s="79" t="s">
        <v>2750</v>
      </c>
      <c r="M4890" s="79" t="s">
        <v>302</v>
      </c>
      <c r="N4890" s="15" t="s">
        <v>28</v>
      </c>
      <c r="O4890" s="15" t="s">
        <v>29</v>
      </c>
      <c r="P4890" s="80" t="s">
        <v>3096</v>
      </c>
      <c r="Q4890" s="80" t="s">
        <v>21</v>
      </c>
      <c r="S4890" t="str">
        <f t="shared" si="77"/>
        <v>42117Emilie Abbott</v>
      </c>
    </row>
    <row r="4891" spans="1:19" hidden="1">
      <c r="A4891" s="12">
        <v>42117</v>
      </c>
      <c r="B4891" t="s">
        <v>2751</v>
      </c>
      <c r="C4891" s="1">
        <v>126.71</v>
      </c>
      <c r="E4891" s="42">
        <f t="shared" si="78"/>
        <v>-126.71</v>
      </c>
      <c r="F4891" s="77" t="s">
        <v>1038</v>
      </c>
      <c r="G4891" s="77" t="s">
        <v>21</v>
      </c>
      <c r="H4891" s="77" t="s">
        <v>20</v>
      </c>
      <c r="I4891" s="13">
        <v>4</v>
      </c>
      <c r="J4891" s="14">
        <v>2015</v>
      </c>
      <c r="K4891" s="78" t="s">
        <v>146</v>
      </c>
      <c r="L4891" s="79" t="s">
        <v>2751</v>
      </c>
      <c r="M4891" s="79" t="s">
        <v>302</v>
      </c>
      <c r="N4891" s="15" t="s">
        <v>28</v>
      </c>
      <c r="O4891" s="15" t="s">
        <v>29</v>
      </c>
      <c r="P4891" s="80" t="s">
        <v>3096</v>
      </c>
      <c r="Q4891" s="80" t="s">
        <v>21</v>
      </c>
      <c r="S4891" t="str">
        <f t="shared" si="77"/>
        <v>42117fazlin doutie</v>
      </c>
    </row>
    <row r="4892" spans="1:19" hidden="1">
      <c r="A4892" s="12">
        <v>42118</v>
      </c>
      <c r="B4892" t="s">
        <v>1121</v>
      </c>
      <c r="C4892" s="1">
        <v>-8.49</v>
      </c>
      <c r="E4892" s="42">
        <f t="shared" si="78"/>
        <v>8.49</v>
      </c>
      <c r="F4892" s="77" t="s">
        <v>225</v>
      </c>
      <c r="G4892" s="77" t="s">
        <v>21</v>
      </c>
      <c r="H4892" s="77" t="s">
        <v>20</v>
      </c>
      <c r="I4892" s="13">
        <v>4</v>
      </c>
      <c r="J4892" s="14">
        <v>2015</v>
      </c>
      <c r="K4892" s="78" t="s">
        <v>458</v>
      </c>
      <c r="L4892" s="79" t="s">
        <v>1121</v>
      </c>
      <c r="M4892" s="79" t="s">
        <v>23</v>
      </c>
      <c r="N4892" s="15" t="s">
        <v>28</v>
      </c>
      <c r="O4892" s="15" t="s">
        <v>29</v>
      </c>
      <c r="P4892" s="80" t="s">
        <v>3097</v>
      </c>
      <c r="Q4892" s="80" t="s">
        <v>21</v>
      </c>
      <c r="S4892" t="str">
        <f t="shared" si="77"/>
        <v>42118Hulu</v>
      </c>
    </row>
    <row r="4893" spans="1:19" hidden="1">
      <c r="A4893" s="12">
        <v>42119</v>
      </c>
      <c r="B4893" t="s">
        <v>2592</v>
      </c>
      <c r="C4893" s="1">
        <v>-64.06</v>
      </c>
      <c r="E4893" s="42">
        <f t="shared" si="78"/>
        <v>64.06</v>
      </c>
      <c r="F4893" s="77" t="s">
        <v>225</v>
      </c>
      <c r="G4893" s="77" t="s">
        <v>21</v>
      </c>
      <c r="H4893" s="77" t="s">
        <v>20</v>
      </c>
      <c r="I4893" s="13">
        <v>4</v>
      </c>
      <c r="J4893" s="14">
        <v>2015</v>
      </c>
      <c r="K4893" s="78" t="s">
        <v>146</v>
      </c>
      <c r="L4893" s="79" t="s">
        <v>3100</v>
      </c>
      <c r="M4893" s="79" t="s">
        <v>302</v>
      </c>
      <c r="N4893" s="15" t="s">
        <v>28</v>
      </c>
      <c r="O4893" s="15" t="s">
        <v>29</v>
      </c>
      <c r="P4893" s="80" t="s">
        <v>3096</v>
      </c>
      <c r="Q4893" s="80" t="s">
        <v>21</v>
      </c>
      <c r="S4893" t="str">
        <f t="shared" ref="S4893:S4956" si="79">A4893&amp;B4893</f>
        <v>42119eBay Buyer Dispute</v>
      </c>
    </row>
    <row r="4894" spans="1:19" hidden="1">
      <c r="A4894" s="12">
        <v>42119</v>
      </c>
      <c r="B4894" t="s">
        <v>2752</v>
      </c>
      <c r="C4894" s="1">
        <v>64.06</v>
      </c>
      <c r="E4894" s="42">
        <f t="shared" si="78"/>
        <v>-64.06</v>
      </c>
      <c r="F4894" s="77" t="s">
        <v>1038</v>
      </c>
      <c r="G4894" s="77" t="s">
        <v>21</v>
      </c>
      <c r="H4894" s="77" t="s">
        <v>20</v>
      </c>
      <c r="I4894" s="13">
        <v>4</v>
      </c>
      <c r="J4894" s="14">
        <v>2015</v>
      </c>
      <c r="K4894" s="78" t="s">
        <v>146</v>
      </c>
      <c r="L4894" s="79" t="s">
        <v>2752</v>
      </c>
      <c r="M4894" s="79" t="s">
        <v>302</v>
      </c>
      <c r="N4894" s="15" t="s">
        <v>28</v>
      </c>
      <c r="O4894" s="15" t="s">
        <v>29</v>
      </c>
      <c r="P4894" s="80" t="s">
        <v>3096</v>
      </c>
      <c r="Q4894" s="80" t="s">
        <v>21</v>
      </c>
      <c r="S4894" t="str">
        <f t="shared" si="79"/>
        <v>42119Grace Koster</v>
      </c>
    </row>
    <row r="4895" spans="1:19" hidden="1">
      <c r="A4895" s="12">
        <v>42119</v>
      </c>
      <c r="B4895" t="s">
        <v>2753</v>
      </c>
      <c r="C4895" s="1">
        <v>31.3</v>
      </c>
      <c r="E4895" s="42">
        <f t="shared" si="78"/>
        <v>-31.3</v>
      </c>
      <c r="F4895" s="77" t="s">
        <v>1038</v>
      </c>
      <c r="G4895" s="77" t="s">
        <v>21</v>
      </c>
      <c r="H4895" s="77" t="s">
        <v>20</v>
      </c>
      <c r="I4895" s="13">
        <v>4</v>
      </c>
      <c r="J4895" s="14">
        <v>2015</v>
      </c>
      <c r="K4895" s="78" t="s">
        <v>146</v>
      </c>
      <c r="L4895" s="79" t="s">
        <v>2753</v>
      </c>
      <c r="M4895" s="79" t="s">
        <v>302</v>
      </c>
      <c r="N4895" s="15" t="s">
        <v>28</v>
      </c>
      <c r="O4895" s="15" t="s">
        <v>29</v>
      </c>
      <c r="P4895" s="80" t="s">
        <v>3096</v>
      </c>
      <c r="Q4895" s="80" t="s">
        <v>21</v>
      </c>
      <c r="S4895" t="str">
        <f t="shared" si="79"/>
        <v>42119Jesse Cudd</v>
      </c>
    </row>
    <row r="4896" spans="1:19" hidden="1">
      <c r="A4896" s="12">
        <v>42120</v>
      </c>
      <c r="B4896" t="s">
        <v>2754</v>
      </c>
      <c r="C4896" s="1">
        <v>12.94</v>
      </c>
      <c r="E4896" s="42">
        <f t="shared" si="78"/>
        <v>-12.94</v>
      </c>
      <c r="F4896" s="77" t="s">
        <v>1038</v>
      </c>
      <c r="G4896" s="77" t="s">
        <v>21</v>
      </c>
      <c r="H4896" s="77" t="s">
        <v>20</v>
      </c>
      <c r="I4896" s="13">
        <v>4</v>
      </c>
      <c r="J4896" s="14">
        <v>2015</v>
      </c>
      <c r="K4896" s="78" t="s">
        <v>146</v>
      </c>
      <c r="L4896" s="79" t="s">
        <v>2754</v>
      </c>
      <c r="M4896" s="79" t="s">
        <v>305</v>
      </c>
      <c r="N4896" s="15" t="s">
        <v>28</v>
      </c>
      <c r="O4896" s="15" t="s">
        <v>29</v>
      </c>
      <c r="P4896" s="80" t="s">
        <v>3096</v>
      </c>
      <c r="Q4896" s="80" t="s">
        <v>21</v>
      </c>
      <c r="S4896" t="str">
        <f t="shared" si="79"/>
        <v>42120Chadd Sanders</v>
      </c>
    </row>
    <row r="4897" spans="1:19" hidden="1">
      <c r="A4897" s="12">
        <v>42120</v>
      </c>
      <c r="B4897" t="s">
        <v>2617</v>
      </c>
      <c r="C4897" s="1">
        <v>67.27</v>
      </c>
      <c r="E4897" s="42">
        <f t="shared" si="78"/>
        <v>-67.27</v>
      </c>
      <c r="F4897" s="77" t="s">
        <v>1038</v>
      </c>
      <c r="G4897" s="77" t="s">
        <v>21</v>
      </c>
      <c r="H4897" s="77" t="s">
        <v>20</v>
      </c>
      <c r="I4897" s="13">
        <v>4</v>
      </c>
      <c r="J4897" s="14">
        <v>2015</v>
      </c>
      <c r="K4897" s="78" t="s">
        <v>146</v>
      </c>
      <c r="L4897" s="79" t="s">
        <v>3100</v>
      </c>
      <c r="M4897" s="79" t="s">
        <v>302</v>
      </c>
      <c r="N4897" s="15" t="s">
        <v>28</v>
      </c>
      <c r="O4897" s="15" t="s">
        <v>29</v>
      </c>
      <c r="P4897" s="80" t="s">
        <v>3096</v>
      </c>
      <c r="Q4897" s="80" t="s">
        <v>21</v>
      </c>
      <c r="S4897" t="str">
        <f t="shared" si="79"/>
        <v>42120Reversal</v>
      </c>
    </row>
    <row r="4898" spans="1:19" hidden="1">
      <c r="A4898" s="12">
        <v>42121</v>
      </c>
      <c r="B4898" t="s">
        <v>2755</v>
      </c>
      <c r="C4898" s="1">
        <v>99.11</v>
      </c>
      <c r="E4898" s="42">
        <f t="shared" si="78"/>
        <v>-99.11</v>
      </c>
      <c r="F4898" s="77" t="s">
        <v>1038</v>
      </c>
      <c r="G4898" s="77" t="s">
        <v>21</v>
      </c>
      <c r="H4898" s="77" t="s">
        <v>20</v>
      </c>
      <c r="I4898" s="13">
        <v>4</v>
      </c>
      <c r="J4898" s="14">
        <v>2015</v>
      </c>
      <c r="K4898" s="78" t="s">
        <v>146</v>
      </c>
      <c r="L4898" s="79" t="s">
        <v>2755</v>
      </c>
      <c r="M4898" s="79" t="s">
        <v>302</v>
      </c>
      <c r="N4898" s="15" t="s">
        <v>28</v>
      </c>
      <c r="O4898" s="15" t="s">
        <v>29</v>
      </c>
      <c r="P4898" s="80" t="s">
        <v>3096</v>
      </c>
      <c r="Q4898" s="80" t="s">
        <v>21</v>
      </c>
      <c r="S4898" t="str">
        <f t="shared" si="79"/>
        <v>42121David McCormick</v>
      </c>
    </row>
    <row r="4899" spans="1:19" hidden="1">
      <c r="A4899" s="12">
        <v>42121</v>
      </c>
      <c r="B4899" t="s">
        <v>2756</v>
      </c>
      <c r="C4899" s="1">
        <v>148.46</v>
      </c>
      <c r="E4899" s="42">
        <f t="shared" si="78"/>
        <v>-148.46</v>
      </c>
      <c r="F4899" s="77" t="s">
        <v>1038</v>
      </c>
      <c r="G4899" s="77" t="s">
        <v>21</v>
      </c>
      <c r="H4899" s="77" t="s">
        <v>20</v>
      </c>
      <c r="I4899" s="13">
        <v>4</v>
      </c>
      <c r="J4899" s="14">
        <v>2015</v>
      </c>
      <c r="K4899" s="78" t="s">
        <v>146</v>
      </c>
      <c r="L4899" s="79" t="s">
        <v>2756</v>
      </c>
      <c r="M4899" s="79" t="s">
        <v>302</v>
      </c>
      <c r="N4899" s="15" t="s">
        <v>28</v>
      </c>
      <c r="O4899" s="15" t="s">
        <v>29</v>
      </c>
      <c r="P4899" s="80" t="s">
        <v>3096</v>
      </c>
      <c r="Q4899" s="80" t="s">
        <v>21</v>
      </c>
      <c r="S4899" t="str">
        <f t="shared" si="79"/>
        <v>42121Nathan Schrantz</v>
      </c>
    </row>
    <row r="4900" spans="1:19" hidden="1">
      <c r="A4900" s="12">
        <v>42121</v>
      </c>
      <c r="B4900" t="s">
        <v>2488</v>
      </c>
      <c r="C4900" s="1">
        <v>-650</v>
      </c>
      <c r="E4900" s="42">
        <f t="shared" si="78"/>
        <v>650</v>
      </c>
      <c r="F4900" s="77" t="s">
        <v>225</v>
      </c>
      <c r="G4900" s="77" t="s">
        <v>21</v>
      </c>
      <c r="H4900" s="77" t="s">
        <v>20</v>
      </c>
      <c r="I4900" s="13">
        <v>4</v>
      </c>
      <c r="J4900" s="14">
        <v>2015</v>
      </c>
      <c r="K4900" s="78" t="s">
        <v>58</v>
      </c>
      <c r="L4900" s="79" t="s">
        <v>59</v>
      </c>
      <c r="M4900" s="79" t="s">
        <v>23</v>
      </c>
      <c r="N4900" s="15" t="s">
        <v>20</v>
      </c>
      <c r="O4900" s="15" t="s">
        <v>24</v>
      </c>
      <c r="P4900" s="80" t="s">
        <v>171</v>
      </c>
      <c r="Q4900" s="80" t="s">
        <v>21</v>
      </c>
      <c r="S4900" t="str">
        <f t="shared" si="79"/>
        <v>42121Bank Account</v>
      </c>
    </row>
    <row r="4901" spans="1:19" hidden="1">
      <c r="A4901" s="12">
        <v>42121</v>
      </c>
      <c r="B4901" t="s">
        <v>2757</v>
      </c>
      <c r="C4901" s="1">
        <v>14.9</v>
      </c>
      <c r="E4901" s="42">
        <f t="shared" si="78"/>
        <v>-14.9</v>
      </c>
      <c r="F4901" s="77" t="s">
        <v>1038</v>
      </c>
      <c r="G4901" s="77" t="s">
        <v>21</v>
      </c>
      <c r="H4901" s="77" t="s">
        <v>20</v>
      </c>
      <c r="I4901" s="13">
        <v>4</v>
      </c>
      <c r="J4901" s="14">
        <v>2015</v>
      </c>
      <c r="K4901" s="78" t="s">
        <v>146</v>
      </c>
      <c r="L4901" s="79" t="s">
        <v>2757</v>
      </c>
      <c r="M4901" s="79" t="s">
        <v>302</v>
      </c>
      <c r="N4901" s="15" t="s">
        <v>28</v>
      </c>
      <c r="O4901" s="15" t="s">
        <v>29</v>
      </c>
      <c r="P4901" s="80" t="s">
        <v>3096</v>
      </c>
      <c r="Q4901" s="80" t="s">
        <v>21</v>
      </c>
      <c r="S4901" t="str">
        <f t="shared" si="79"/>
        <v>42121philip beck</v>
      </c>
    </row>
    <row r="4902" spans="1:19" hidden="1">
      <c r="A4902" s="12">
        <v>42122</v>
      </c>
      <c r="B4902" t="s">
        <v>2752</v>
      </c>
      <c r="C4902" s="1">
        <v>-64.06</v>
      </c>
      <c r="E4902" s="42">
        <f t="shared" si="78"/>
        <v>64.06</v>
      </c>
      <c r="F4902" s="77" t="s">
        <v>225</v>
      </c>
      <c r="G4902" s="77" t="s">
        <v>21</v>
      </c>
      <c r="H4902" s="77" t="s">
        <v>20</v>
      </c>
      <c r="I4902" s="13">
        <v>4</v>
      </c>
      <c r="J4902" s="14">
        <v>2015</v>
      </c>
      <c r="K4902" s="78" t="s">
        <v>184</v>
      </c>
      <c r="L4902" s="79" t="s">
        <v>2752</v>
      </c>
      <c r="M4902" s="79" t="s">
        <v>302</v>
      </c>
      <c r="N4902" s="15" t="s">
        <v>28</v>
      </c>
      <c r="O4902" s="15" t="s">
        <v>29</v>
      </c>
      <c r="P4902" s="80" t="s">
        <v>3096</v>
      </c>
      <c r="Q4902" s="80" t="s">
        <v>21</v>
      </c>
      <c r="S4902" t="str">
        <f t="shared" si="79"/>
        <v>42122Grace Koster</v>
      </c>
    </row>
    <row r="4903" spans="1:19" hidden="1">
      <c r="A4903" s="12">
        <v>42122</v>
      </c>
      <c r="B4903" t="s">
        <v>2758</v>
      </c>
      <c r="C4903" s="1">
        <v>140.24</v>
      </c>
      <c r="E4903" s="42">
        <f t="shared" si="78"/>
        <v>-140.24</v>
      </c>
      <c r="F4903" s="77" t="s">
        <v>1038</v>
      </c>
      <c r="G4903" s="77" t="s">
        <v>21</v>
      </c>
      <c r="H4903" s="77" t="s">
        <v>20</v>
      </c>
      <c r="I4903" s="13">
        <v>4</v>
      </c>
      <c r="J4903" s="14">
        <v>2015</v>
      </c>
      <c r="K4903" s="78" t="s">
        <v>146</v>
      </c>
      <c r="L4903" s="79" t="s">
        <v>2758</v>
      </c>
      <c r="M4903" s="79" t="s">
        <v>302</v>
      </c>
      <c r="N4903" s="15" t="s">
        <v>28</v>
      </c>
      <c r="O4903" s="15" t="s">
        <v>29</v>
      </c>
      <c r="P4903" s="80" t="s">
        <v>3096</v>
      </c>
      <c r="Q4903" s="80" t="s">
        <v>21</v>
      </c>
      <c r="S4903" t="str">
        <f t="shared" si="79"/>
        <v>42122valerie frommer shore</v>
      </c>
    </row>
    <row r="4904" spans="1:19" hidden="1">
      <c r="A4904" s="12">
        <v>42122</v>
      </c>
      <c r="B4904" t="s">
        <v>2759</v>
      </c>
      <c r="C4904" s="1">
        <v>68.95</v>
      </c>
      <c r="E4904" s="42">
        <f t="shared" si="78"/>
        <v>-68.95</v>
      </c>
      <c r="F4904" s="77" t="s">
        <v>1038</v>
      </c>
      <c r="G4904" s="77" t="s">
        <v>21</v>
      </c>
      <c r="H4904" s="77" t="s">
        <v>20</v>
      </c>
      <c r="I4904" s="13">
        <v>4</v>
      </c>
      <c r="J4904" s="14">
        <v>2015</v>
      </c>
      <c r="K4904" s="78" t="s">
        <v>146</v>
      </c>
      <c r="L4904" s="79" t="s">
        <v>2759</v>
      </c>
      <c r="M4904" s="79" t="s">
        <v>309</v>
      </c>
      <c r="N4904" s="15" t="s">
        <v>28</v>
      </c>
      <c r="O4904" s="15" t="s">
        <v>29</v>
      </c>
      <c r="P4904" s="80" t="s">
        <v>3096</v>
      </c>
      <c r="Q4904" s="80" t="s">
        <v>21</v>
      </c>
      <c r="S4904" t="str">
        <f t="shared" si="79"/>
        <v>42122julie altman</v>
      </c>
    </row>
    <row r="4905" spans="1:19" hidden="1">
      <c r="A4905" s="12">
        <v>42123</v>
      </c>
      <c r="B4905" t="s">
        <v>2760</v>
      </c>
      <c r="C4905" s="1">
        <v>111.85</v>
      </c>
      <c r="E4905" s="42">
        <f t="shared" si="78"/>
        <v>-111.85</v>
      </c>
      <c r="F4905" s="77" t="s">
        <v>1038</v>
      </c>
      <c r="G4905" s="77" t="s">
        <v>21</v>
      </c>
      <c r="H4905" s="77" t="s">
        <v>20</v>
      </c>
      <c r="I4905" s="13">
        <v>4</v>
      </c>
      <c r="J4905" s="14">
        <v>2015</v>
      </c>
      <c r="K4905" s="78" t="s">
        <v>146</v>
      </c>
      <c r="L4905" s="79" t="s">
        <v>2760</v>
      </c>
      <c r="M4905" s="79" t="s">
        <v>309</v>
      </c>
      <c r="N4905" s="15" t="s">
        <v>28</v>
      </c>
      <c r="O4905" s="15" t="s">
        <v>29</v>
      </c>
      <c r="P4905" s="80" t="s">
        <v>3096</v>
      </c>
      <c r="Q4905" s="80" t="s">
        <v>21</v>
      </c>
      <c r="S4905" t="str">
        <f t="shared" si="79"/>
        <v>42123Hayes Hayes</v>
      </c>
    </row>
    <row r="4906" spans="1:19" hidden="1">
      <c r="A4906" s="12">
        <v>42123</v>
      </c>
      <c r="B4906" t="s">
        <v>2761</v>
      </c>
      <c r="C4906" s="1">
        <v>86.16</v>
      </c>
      <c r="E4906" s="42">
        <f t="shared" si="78"/>
        <v>-86.16</v>
      </c>
      <c r="F4906" s="77" t="s">
        <v>1038</v>
      </c>
      <c r="G4906" s="77" t="s">
        <v>21</v>
      </c>
      <c r="H4906" s="77" t="s">
        <v>20</v>
      </c>
      <c r="I4906" s="13">
        <v>4</v>
      </c>
      <c r="J4906" s="14">
        <v>2015</v>
      </c>
      <c r="K4906" s="78" t="s">
        <v>146</v>
      </c>
      <c r="L4906" s="79" t="s">
        <v>2761</v>
      </c>
      <c r="M4906" s="79" t="s">
        <v>309</v>
      </c>
      <c r="N4906" s="15" t="s">
        <v>28</v>
      </c>
      <c r="O4906" s="15" t="s">
        <v>29</v>
      </c>
      <c r="P4906" s="80" t="s">
        <v>3096</v>
      </c>
      <c r="Q4906" s="80" t="s">
        <v>21</v>
      </c>
      <c r="S4906" t="str">
        <f t="shared" si="79"/>
        <v>42123Johanna Clark</v>
      </c>
    </row>
    <row r="4907" spans="1:19" hidden="1">
      <c r="A4907" s="12">
        <v>42123</v>
      </c>
      <c r="B4907" t="s">
        <v>2734</v>
      </c>
      <c r="C4907" s="1">
        <v>-130.75</v>
      </c>
      <c r="E4907" s="42">
        <f t="shared" si="78"/>
        <v>130.75</v>
      </c>
      <c r="F4907" s="77" t="s">
        <v>225</v>
      </c>
      <c r="G4907" s="77" t="s">
        <v>21</v>
      </c>
      <c r="H4907" s="77" t="s">
        <v>20</v>
      </c>
      <c r="I4907" s="13">
        <v>4</v>
      </c>
      <c r="J4907" s="14">
        <v>2015</v>
      </c>
      <c r="K4907" s="78" t="s">
        <v>184</v>
      </c>
      <c r="L4907" s="79" t="s">
        <v>2734</v>
      </c>
      <c r="M4907" s="79" t="s">
        <v>309</v>
      </c>
      <c r="N4907" s="15" t="s">
        <v>28</v>
      </c>
      <c r="O4907" s="15" t="s">
        <v>29</v>
      </c>
      <c r="P4907" s="80" t="s">
        <v>3096</v>
      </c>
      <c r="Q4907" s="80" t="s">
        <v>21</v>
      </c>
      <c r="S4907" t="str">
        <f t="shared" si="79"/>
        <v>42123Andrea Reiskin</v>
      </c>
    </row>
    <row r="4908" spans="1:19" hidden="1">
      <c r="A4908" s="12">
        <v>42123</v>
      </c>
      <c r="B4908" t="s">
        <v>2762</v>
      </c>
      <c r="C4908" s="1">
        <v>18.850000000000001</v>
      </c>
      <c r="E4908" s="42">
        <f t="shared" si="78"/>
        <v>-18.850000000000001</v>
      </c>
      <c r="F4908" s="77" t="s">
        <v>1038</v>
      </c>
      <c r="G4908" s="77" t="s">
        <v>21</v>
      </c>
      <c r="H4908" s="77" t="s">
        <v>20</v>
      </c>
      <c r="I4908" s="13">
        <v>4</v>
      </c>
      <c r="J4908" s="14">
        <v>2015</v>
      </c>
      <c r="K4908" s="78" t="s">
        <v>146</v>
      </c>
      <c r="L4908" s="79" t="s">
        <v>2762</v>
      </c>
      <c r="M4908" s="79" t="s">
        <v>302</v>
      </c>
      <c r="N4908" s="15" t="s">
        <v>28</v>
      </c>
      <c r="O4908" s="15" t="s">
        <v>29</v>
      </c>
      <c r="P4908" s="80" t="s">
        <v>3096</v>
      </c>
      <c r="Q4908" s="80" t="s">
        <v>21</v>
      </c>
      <c r="S4908" t="str">
        <f t="shared" si="79"/>
        <v>42123karen harsh</v>
      </c>
    </row>
    <row r="4909" spans="1:19" hidden="1">
      <c r="A4909" s="12">
        <v>42123</v>
      </c>
      <c r="B4909" t="s">
        <v>2763</v>
      </c>
      <c r="C4909" s="1">
        <v>50.92</v>
      </c>
      <c r="E4909" s="42">
        <f t="shared" si="78"/>
        <v>-50.92</v>
      </c>
      <c r="F4909" s="77" t="s">
        <v>1038</v>
      </c>
      <c r="G4909" s="77" t="s">
        <v>21</v>
      </c>
      <c r="H4909" s="77" t="s">
        <v>20</v>
      </c>
      <c r="I4909" s="13">
        <v>4</v>
      </c>
      <c r="J4909" s="14">
        <v>2015</v>
      </c>
      <c r="K4909" s="78" t="s">
        <v>146</v>
      </c>
      <c r="L4909" s="79" t="s">
        <v>2763</v>
      </c>
      <c r="M4909" s="79" t="s">
        <v>302</v>
      </c>
      <c r="N4909" s="15" t="s">
        <v>28</v>
      </c>
      <c r="O4909" s="15" t="s">
        <v>29</v>
      </c>
      <c r="P4909" s="80" t="s">
        <v>3096</v>
      </c>
      <c r="Q4909" s="80" t="s">
        <v>21</v>
      </c>
      <c r="S4909" t="str">
        <f t="shared" si="79"/>
        <v>42123Charly Zuetlau</v>
      </c>
    </row>
    <row r="4910" spans="1:19" hidden="1">
      <c r="A4910" s="12">
        <v>42123</v>
      </c>
      <c r="B4910" t="s">
        <v>2764</v>
      </c>
      <c r="C4910" s="1">
        <v>20.75</v>
      </c>
      <c r="E4910" s="42">
        <f t="shared" si="78"/>
        <v>-20.75</v>
      </c>
      <c r="F4910" s="77" t="s">
        <v>1038</v>
      </c>
      <c r="G4910" s="77" t="s">
        <v>21</v>
      </c>
      <c r="H4910" s="77" t="s">
        <v>20</v>
      </c>
      <c r="I4910" s="13">
        <v>4</v>
      </c>
      <c r="J4910" s="14">
        <v>2015</v>
      </c>
      <c r="K4910" s="78" t="s">
        <v>146</v>
      </c>
      <c r="L4910" s="79" t="s">
        <v>2764</v>
      </c>
      <c r="M4910" s="79" t="s">
        <v>302</v>
      </c>
      <c r="N4910" s="15" t="s">
        <v>28</v>
      </c>
      <c r="O4910" s="15" t="s">
        <v>29</v>
      </c>
      <c r="P4910" s="80" t="s">
        <v>3096</v>
      </c>
      <c r="Q4910" s="80" t="s">
        <v>21</v>
      </c>
      <c r="S4910" t="str">
        <f t="shared" si="79"/>
        <v>42123Brian Dubs</v>
      </c>
    </row>
    <row r="4911" spans="1:19" hidden="1">
      <c r="A4911" s="12">
        <v>42123</v>
      </c>
      <c r="B4911" t="s">
        <v>2764</v>
      </c>
      <c r="C4911" s="1">
        <v>-7.05</v>
      </c>
      <c r="E4911" s="42">
        <f t="shared" si="78"/>
        <v>7.05</v>
      </c>
      <c r="F4911" s="77" t="s">
        <v>225</v>
      </c>
      <c r="G4911" s="77" t="s">
        <v>21</v>
      </c>
      <c r="H4911" s="77" t="s">
        <v>20</v>
      </c>
      <c r="I4911" s="13">
        <v>4</v>
      </c>
      <c r="J4911" s="14">
        <v>2015</v>
      </c>
      <c r="K4911" s="78" t="s">
        <v>184</v>
      </c>
      <c r="L4911" s="79" t="s">
        <v>2764</v>
      </c>
      <c r="M4911" s="79" t="s">
        <v>302</v>
      </c>
      <c r="N4911" s="15" t="s">
        <v>28</v>
      </c>
      <c r="O4911" s="15" t="s">
        <v>29</v>
      </c>
      <c r="P4911" s="80" t="s">
        <v>3096</v>
      </c>
      <c r="Q4911" s="80" t="s">
        <v>21</v>
      </c>
      <c r="S4911" t="str">
        <f t="shared" si="79"/>
        <v>42123Brian Dubs</v>
      </c>
    </row>
    <row r="4912" spans="1:19" hidden="1">
      <c r="A4912" s="12">
        <v>42123</v>
      </c>
      <c r="B4912" t="s">
        <v>2765</v>
      </c>
      <c r="C4912" s="1">
        <v>15.9</v>
      </c>
      <c r="E4912" s="42">
        <f t="shared" si="78"/>
        <v>-15.9</v>
      </c>
      <c r="F4912" s="77" t="s">
        <v>1038</v>
      </c>
      <c r="G4912" s="77" t="s">
        <v>21</v>
      </c>
      <c r="H4912" s="77" t="s">
        <v>20</v>
      </c>
      <c r="I4912" s="13">
        <v>4</v>
      </c>
      <c r="J4912" s="14">
        <v>2015</v>
      </c>
      <c r="K4912" s="78" t="s">
        <v>146</v>
      </c>
      <c r="L4912" s="79" t="s">
        <v>2765</v>
      </c>
      <c r="M4912" s="79" t="s">
        <v>302</v>
      </c>
      <c r="N4912" s="15" t="s">
        <v>28</v>
      </c>
      <c r="O4912" s="15" t="s">
        <v>29</v>
      </c>
      <c r="P4912" s="80" t="s">
        <v>3096</v>
      </c>
      <c r="Q4912" s="80" t="s">
        <v>21</v>
      </c>
      <c r="S4912" t="str">
        <f t="shared" si="79"/>
        <v>42123Donna Gillstrap</v>
      </c>
    </row>
    <row r="4913" spans="1:19" hidden="1">
      <c r="A4913" s="12">
        <v>42123</v>
      </c>
      <c r="B4913" t="s">
        <v>2766</v>
      </c>
      <c r="C4913" s="1">
        <v>14.65</v>
      </c>
      <c r="E4913" s="42">
        <f t="shared" si="78"/>
        <v>-14.65</v>
      </c>
      <c r="F4913" s="77" t="s">
        <v>1038</v>
      </c>
      <c r="G4913" s="77" t="s">
        <v>21</v>
      </c>
      <c r="H4913" s="77" t="s">
        <v>20</v>
      </c>
      <c r="I4913" s="13">
        <v>4</v>
      </c>
      <c r="J4913" s="14">
        <v>2015</v>
      </c>
      <c r="K4913" s="78" t="s">
        <v>146</v>
      </c>
      <c r="L4913" s="79" t="s">
        <v>2766</v>
      </c>
      <c r="M4913" s="79" t="s">
        <v>302</v>
      </c>
      <c r="N4913" s="15" t="s">
        <v>28</v>
      </c>
      <c r="O4913" s="15" t="s">
        <v>29</v>
      </c>
      <c r="P4913" s="80" t="s">
        <v>3096</v>
      </c>
      <c r="Q4913" s="80" t="s">
        <v>21</v>
      </c>
      <c r="S4913" t="str">
        <f t="shared" si="79"/>
        <v>42123Emma Munson-Blatt</v>
      </c>
    </row>
    <row r="4914" spans="1:19" hidden="1">
      <c r="A4914" s="12">
        <v>42123</v>
      </c>
      <c r="B4914" t="s">
        <v>2767</v>
      </c>
      <c r="C4914" s="1">
        <v>14.65</v>
      </c>
      <c r="E4914" s="42">
        <f t="shared" si="78"/>
        <v>-14.65</v>
      </c>
      <c r="F4914" s="77" t="s">
        <v>1038</v>
      </c>
      <c r="G4914" s="77" t="s">
        <v>21</v>
      </c>
      <c r="H4914" s="77" t="s">
        <v>20</v>
      </c>
      <c r="I4914" s="13">
        <v>4</v>
      </c>
      <c r="J4914" s="14">
        <v>2015</v>
      </c>
      <c r="K4914" s="78" t="s">
        <v>146</v>
      </c>
      <c r="L4914" s="79" t="s">
        <v>2767</v>
      </c>
      <c r="M4914" s="79" t="s">
        <v>302</v>
      </c>
      <c r="N4914" s="15" t="s">
        <v>28</v>
      </c>
      <c r="O4914" s="15" t="s">
        <v>29</v>
      </c>
      <c r="P4914" s="80" t="s">
        <v>3096</v>
      </c>
      <c r="Q4914" s="80" t="s">
        <v>21</v>
      </c>
      <c r="S4914" t="str">
        <f t="shared" si="79"/>
        <v>42123Teresa Pooler</v>
      </c>
    </row>
    <row r="4915" spans="1:19" hidden="1">
      <c r="A4915" s="12">
        <v>42123</v>
      </c>
      <c r="B4915" t="s">
        <v>2768</v>
      </c>
      <c r="C4915" s="1">
        <v>72.81</v>
      </c>
      <c r="E4915" s="42">
        <f t="shared" si="78"/>
        <v>-72.81</v>
      </c>
      <c r="F4915" s="77" t="s">
        <v>1038</v>
      </c>
      <c r="G4915" s="77" t="s">
        <v>21</v>
      </c>
      <c r="H4915" s="77" t="s">
        <v>20</v>
      </c>
      <c r="I4915" s="13">
        <v>4</v>
      </c>
      <c r="J4915" s="14">
        <v>2015</v>
      </c>
      <c r="K4915" s="78" t="s">
        <v>146</v>
      </c>
      <c r="L4915" s="79" t="s">
        <v>2768</v>
      </c>
      <c r="M4915" s="79" t="s">
        <v>302</v>
      </c>
      <c r="N4915" s="15" t="s">
        <v>28</v>
      </c>
      <c r="O4915" s="15" t="s">
        <v>29</v>
      </c>
      <c r="P4915" s="80" t="s">
        <v>3096</v>
      </c>
      <c r="Q4915" s="80" t="s">
        <v>21</v>
      </c>
      <c r="S4915" t="str">
        <f t="shared" si="79"/>
        <v>42123DON WALDRON</v>
      </c>
    </row>
    <row r="4916" spans="1:19" hidden="1">
      <c r="A4916" s="12">
        <v>42124</v>
      </c>
      <c r="B4916" t="s">
        <v>2769</v>
      </c>
      <c r="C4916" s="1">
        <v>138.30000000000001</v>
      </c>
      <c r="E4916" s="42">
        <f t="shared" si="78"/>
        <v>-138.30000000000001</v>
      </c>
      <c r="F4916" s="77" t="s">
        <v>1038</v>
      </c>
      <c r="G4916" s="77" t="s">
        <v>21</v>
      </c>
      <c r="H4916" s="77" t="s">
        <v>20</v>
      </c>
      <c r="I4916" s="13">
        <v>4</v>
      </c>
      <c r="J4916" s="14">
        <v>2015</v>
      </c>
      <c r="K4916" s="78" t="s">
        <v>146</v>
      </c>
      <c r="L4916" s="79" t="s">
        <v>2769</v>
      </c>
      <c r="M4916" s="79" t="s">
        <v>302</v>
      </c>
      <c r="N4916" s="15" t="s">
        <v>28</v>
      </c>
      <c r="O4916" s="15" t="s">
        <v>29</v>
      </c>
      <c r="P4916" s="80" t="s">
        <v>3096</v>
      </c>
      <c r="Q4916" s="80" t="s">
        <v>21</v>
      </c>
      <c r="S4916" t="str">
        <f t="shared" si="79"/>
        <v>42124christine love</v>
      </c>
    </row>
    <row r="4917" spans="1:19" hidden="1">
      <c r="A4917" s="12">
        <v>42124</v>
      </c>
      <c r="B4917" t="s">
        <v>2770</v>
      </c>
      <c r="C4917" s="1">
        <v>94.45</v>
      </c>
      <c r="E4917" s="42">
        <f t="shared" si="78"/>
        <v>-94.45</v>
      </c>
      <c r="F4917" s="77" t="s">
        <v>1038</v>
      </c>
      <c r="G4917" s="77" t="s">
        <v>21</v>
      </c>
      <c r="H4917" s="77" t="s">
        <v>20</v>
      </c>
      <c r="I4917" s="13">
        <v>4</v>
      </c>
      <c r="J4917" s="14">
        <v>2015</v>
      </c>
      <c r="K4917" s="78" t="s">
        <v>146</v>
      </c>
      <c r="L4917" s="79" t="s">
        <v>2770</v>
      </c>
      <c r="M4917" s="79" t="s">
        <v>305</v>
      </c>
      <c r="N4917" s="15" t="s">
        <v>28</v>
      </c>
      <c r="O4917" s="15" t="s">
        <v>29</v>
      </c>
      <c r="P4917" s="80" t="s">
        <v>3096</v>
      </c>
      <c r="Q4917" s="80" t="s">
        <v>21</v>
      </c>
      <c r="S4917" t="str">
        <f t="shared" si="79"/>
        <v>42124Elizabeth DiGregorio</v>
      </c>
    </row>
    <row r="4918" spans="1:19" hidden="1">
      <c r="A4918" s="12">
        <v>42124</v>
      </c>
      <c r="B4918" t="s">
        <v>2769</v>
      </c>
      <c r="C4918" s="1">
        <v>-18.350000000000001</v>
      </c>
      <c r="E4918" s="42">
        <f t="shared" si="78"/>
        <v>18.350000000000001</v>
      </c>
      <c r="F4918" s="77" t="s">
        <v>225</v>
      </c>
      <c r="G4918" s="77" t="s">
        <v>21</v>
      </c>
      <c r="H4918" s="77" t="s">
        <v>20</v>
      </c>
      <c r="I4918" s="13">
        <v>4</v>
      </c>
      <c r="J4918" s="14">
        <v>2015</v>
      </c>
      <c r="K4918" s="78" t="s">
        <v>184</v>
      </c>
      <c r="L4918" s="79" t="s">
        <v>2769</v>
      </c>
      <c r="M4918" s="79" t="s">
        <v>302</v>
      </c>
      <c r="N4918" s="15" t="s">
        <v>28</v>
      </c>
      <c r="O4918" s="15" t="s">
        <v>29</v>
      </c>
      <c r="P4918" s="80" t="s">
        <v>3096</v>
      </c>
      <c r="Q4918" s="80" t="s">
        <v>21</v>
      </c>
      <c r="S4918" t="str">
        <f t="shared" si="79"/>
        <v>42124christine love</v>
      </c>
    </row>
    <row r="4919" spans="1:19" hidden="1">
      <c r="A4919" s="12">
        <v>42124</v>
      </c>
      <c r="B4919" t="s">
        <v>2768</v>
      </c>
      <c r="C4919" s="1">
        <v>108.9</v>
      </c>
      <c r="E4919" s="42">
        <f t="shared" si="78"/>
        <v>-108.9</v>
      </c>
      <c r="F4919" s="77" t="s">
        <v>1038</v>
      </c>
      <c r="G4919" s="77" t="s">
        <v>21</v>
      </c>
      <c r="H4919" s="77" t="s">
        <v>20</v>
      </c>
      <c r="I4919" s="13">
        <v>4</v>
      </c>
      <c r="J4919" s="14">
        <v>2015</v>
      </c>
      <c r="K4919" s="78" t="s">
        <v>146</v>
      </c>
      <c r="L4919" s="79" t="s">
        <v>2768</v>
      </c>
      <c r="M4919" s="79" t="s">
        <v>302</v>
      </c>
      <c r="N4919" s="15" t="s">
        <v>28</v>
      </c>
      <c r="O4919" s="15" t="s">
        <v>29</v>
      </c>
      <c r="P4919" s="80" t="s">
        <v>3096</v>
      </c>
      <c r="Q4919" s="80" t="s">
        <v>21</v>
      </c>
      <c r="S4919" t="str">
        <f t="shared" si="79"/>
        <v>42124DON WALDRON</v>
      </c>
    </row>
    <row r="4920" spans="1:19" hidden="1">
      <c r="A4920" s="12">
        <v>42124</v>
      </c>
      <c r="B4920" t="s">
        <v>2771</v>
      </c>
      <c r="C4920" s="1">
        <v>102.68</v>
      </c>
      <c r="E4920" s="42">
        <f t="shared" si="78"/>
        <v>-102.68</v>
      </c>
      <c r="F4920" s="77" t="s">
        <v>1038</v>
      </c>
      <c r="G4920" s="77" t="s">
        <v>21</v>
      </c>
      <c r="H4920" s="77" t="s">
        <v>20</v>
      </c>
      <c r="I4920" s="13">
        <v>4</v>
      </c>
      <c r="J4920" s="14">
        <v>2015</v>
      </c>
      <c r="K4920" s="78" t="s">
        <v>146</v>
      </c>
      <c r="L4920" s="79" t="s">
        <v>2771</v>
      </c>
      <c r="M4920" s="79" t="s">
        <v>309</v>
      </c>
      <c r="N4920" s="15" t="s">
        <v>28</v>
      </c>
      <c r="O4920" s="15" t="s">
        <v>29</v>
      </c>
      <c r="P4920" s="80" t="s">
        <v>3096</v>
      </c>
      <c r="Q4920" s="80" t="s">
        <v>21</v>
      </c>
      <c r="S4920" t="str">
        <f t="shared" si="79"/>
        <v>42124Tanya Alexander</v>
      </c>
    </row>
    <row r="4921" spans="1:19" hidden="1">
      <c r="A4921" s="12">
        <v>42124</v>
      </c>
      <c r="B4921" t="s">
        <v>2768</v>
      </c>
      <c r="C4921" s="1">
        <v>-72.81</v>
      </c>
      <c r="E4921" s="42">
        <f t="shared" si="78"/>
        <v>72.81</v>
      </c>
      <c r="F4921" s="77" t="s">
        <v>225</v>
      </c>
      <c r="G4921" s="77" t="s">
        <v>21</v>
      </c>
      <c r="H4921" s="77" t="s">
        <v>20</v>
      </c>
      <c r="I4921" s="13">
        <v>4</v>
      </c>
      <c r="J4921" s="14">
        <v>2015</v>
      </c>
      <c r="K4921" s="78" t="s">
        <v>146</v>
      </c>
      <c r="L4921" s="79" t="s">
        <v>2768</v>
      </c>
      <c r="M4921" s="79" t="s">
        <v>302</v>
      </c>
      <c r="N4921" s="15" t="s">
        <v>28</v>
      </c>
      <c r="O4921" s="15" t="s">
        <v>29</v>
      </c>
      <c r="P4921" s="80" t="s">
        <v>3096</v>
      </c>
      <c r="Q4921" s="80" t="s">
        <v>21</v>
      </c>
      <c r="S4921" t="str">
        <f t="shared" si="79"/>
        <v>42124DON WALDRON</v>
      </c>
    </row>
    <row r="4922" spans="1:19" hidden="1">
      <c r="A4922" s="12">
        <v>42125</v>
      </c>
      <c r="B4922" t="s">
        <v>2578</v>
      </c>
      <c r="C4922" s="1">
        <v>-467.6</v>
      </c>
      <c r="E4922" s="42">
        <f t="shared" si="78"/>
        <v>467.6</v>
      </c>
      <c r="F4922" s="77" t="s">
        <v>225</v>
      </c>
      <c r="G4922" s="77" t="s">
        <v>21</v>
      </c>
      <c r="H4922" s="77" t="s">
        <v>20</v>
      </c>
      <c r="I4922" s="13">
        <v>5</v>
      </c>
      <c r="J4922" s="14">
        <v>2015</v>
      </c>
      <c r="K4922" s="78" t="s">
        <v>56</v>
      </c>
      <c r="L4922" s="79" t="s">
        <v>57</v>
      </c>
      <c r="M4922" s="79" t="s">
        <v>302</v>
      </c>
      <c r="N4922" s="15" t="s">
        <v>28</v>
      </c>
      <c r="O4922" s="15" t="s">
        <v>29</v>
      </c>
      <c r="P4922" s="80" t="s">
        <v>3097</v>
      </c>
      <c r="Q4922" s="80" t="s">
        <v>21</v>
      </c>
      <c r="S4922" t="str">
        <f t="shared" si="79"/>
        <v>42125eBay Inc.</v>
      </c>
    </row>
    <row r="4923" spans="1:19" hidden="1">
      <c r="A4923" s="12">
        <v>42125</v>
      </c>
      <c r="B4923" t="s">
        <v>2772</v>
      </c>
      <c r="C4923" s="1">
        <v>56.45</v>
      </c>
      <c r="E4923" s="42">
        <f t="shared" si="78"/>
        <v>-56.45</v>
      </c>
      <c r="F4923" s="77" t="s">
        <v>1038</v>
      </c>
      <c r="G4923" s="77" t="s">
        <v>21</v>
      </c>
      <c r="H4923" s="77" t="s">
        <v>20</v>
      </c>
      <c r="I4923" s="13">
        <v>5</v>
      </c>
      <c r="J4923" s="14">
        <v>2015</v>
      </c>
      <c r="K4923" s="78" t="s">
        <v>146</v>
      </c>
      <c r="L4923" s="79" t="s">
        <v>2772</v>
      </c>
      <c r="M4923" s="79" t="s">
        <v>302</v>
      </c>
      <c r="N4923" s="15" t="s">
        <v>28</v>
      </c>
      <c r="O4923" s="15" t="s">
        <v>29</v>
      </c>
      <c r="P4923" s="80" t="s">
        <v>3096</v>
      </c>
      <c r="Q4923" s="80" t="s">
        <v>21</v>
      </c>
      <c r="S4923" t="str">
        <f t="shared" si="79"/>
        <v>42125ells mchaffie</v>
      </c>
    </row>
    <row r="4924" spans="1:19" hidden="1">
      <c r="A4924" s="12">
        <v>42125</v>
      </c>
      <c r="B4924" t="s">
        <v>2773</v>
      </c>
      <c r="C4924" s="1">
        <v>59.95</v>
      </c>
      <c r="E4924" s="42">
        <f t="shared" si="78"/>
        <v>-59.95</v>
      </c>
      <c r="F4924" s="77" t="s">
        <v>1038</v>
      </c>
      <c r="G4924" s="77" t="s">
        <v>21</v>
      </c>
      <c r="H4924" s="77" t="s">
        <v>20</v>
      </c>
      <c r="I4924" s="13">
        <v>5</v>
      </c>
      <c r="J4924" s="14">
        <v>2015</v>
      </c>
      <c r="K4924" s="78" t="s">
        <v>146</v>
      </c>
      <c r="L4924" s="79" t="s">
        <v>2773</v>
      </c>
      <c r="M4924" s="79" t="s">
        <v>309</v>
      </c>
      <c r="N4924" s="15" t="s">
        <v>28</v>
      </c>
      <c r="O4924" s="15" t="s">
        <v>29</v>
      </c>
      <c r="P4924" s="80" t="s">
        <v>3096</v>
      </c>
      <c r="Q4924" s="80" t="s">
        <v>21</v>
      </c>
      <c r="S4924" t="str">
        <f t="shared" si="79"/>
        <v>42125Brandee Anderson</v>
      </c>
    </row>
    <row r="4925" spans="1:19" hidden="1">
      <c r="A4925" s="12">
        <v>42125</v>
      </c>
      <c r="B4925" t="s">
        <v>2488</v>
      </c>
      <c r="C4925" s="1">
        <v>-450</v>
      </c>
      <c r="E4925" s="42">
        <f t="shared" si="78"/>
        <v>450</v>
      </c>
      <c r="F4925" s="77" t="s">
        <v>225</v>
      </c>
      <c r="G4925" s="77" t="s">
        <v>21</v>
      </c>
      <c r="H4925" s="77" t="s">
        <v>20</v>
      </c>
      <c r="I4925" s="13">
        <v>5</v>
      </c>
      <c r="J4925" s="14">
        <v>2015</v>
      </c>
      <c r="K4925" s="78" t="s">
        <v>58</v>
      </c>
      <c r="L4925" s="79" t="s">
        <v>59</v>
      </c>
      <c r="M4925" s="79" t="s">
        <v>23</v>
      </c>
      <c r="N4925" s="15" t="s">
        <v>20</v>
      </c>
      <c r="O4925" s="15" t="s">
        <v>24</v>
      </c>
      <c r="P4925" s="80" t="s">
        <v>171</v>
      </c>
      <c r="Q4925" s="80" t="s">
        <v>21</v>
      </c>
      <c r="S4925" t="str">
        <f t="shared" si="79"/>
        <v>42125Bank Account</v>
      </c>
    </row>
    <row r="4926" spans="1:19" hidden="1">
      <c r="A4926" s="12">
        <v>42125</v>
      </c>
      <c r="B4926" t="s">
        <v>2774</v>
      </c>
      <c r="C4926" s="1">
        <v>15.85</v>
      </c>
      <c r="E4926" s="42">
        <f t="shared" si="78"/>
        <v>-15.85</v>
      </c>
      <c r="F4926" s="77" t="s">
        <v>1038</v>
      </c>
      <c r="G4926" s="77" t="s">
        <v>21</v>
      </c>
      <c r="H4926" s="77" t="s">
        <v>20</v>
      </c>
      <c r="I4926" s="13">
        <v>5</v>
      </c>
      <c r="J4926" s="14">
        <v>2015</v>
      </c>
      <c r="K4926" s="78" t="s">
        <v>146</v>
      </c>
      <c r="L4926" s="79" t="s">
        <v>2774</v>
      </c>
      <c r="M4926" s="79" t="s">
        <v>302</v>
      </c>
      <c r="N4926" s="15" t="s">
        <v>28</v>
      </c>
      <c r="O4926" s="15" t="s">
        <v>29</v>
      </c>
      <c r="P4926" s="80" t="s">
        <v>3096</v>
      </c>
      <c r="Q4926" s="80" t="s">
        <v>21</v>
      </c>
      <c r="S4926" t="str">
        <f t="shared" si="79"/>
        <v>42125stan soltz</v>
      </c>
    </row>
    <row r="4927" spans="1:19" hidden="1">
      <c r="A4927" s="12">
        <v>42125</v>
      </c>
      <c r="B4927" t="s">
        <v>2617</v>
      </c>
      <c r="C4927" s="1">
        <v>64.06</v>
      </c>
      <c r="E4927" s="42">
        <f t="shared" si="78"/>
        <v>-64.06</v>
      </c>
      <c r="F4927" s="77" t="s">
        <v>1038</v>
      </c>
      <c r="G4927" s="77" t="s">
        <v>21</v>
      </c>
      <c r="H4927" s="77" t="s">
        <v>20</v>
      </c>
      <c r="I4927" s="13">
        <v>5</v>
      </c>
      <c r="J4927" s="14">
        <v>2015</v>
      </c>
      <c r="K4927" s="78" t="s">
        <v>146</v>
      </c>
      <c r="L4927" s="79" t="s">
        <v>3100</v>
      </c>
      <c r="M4927" s="79" t="s">
        <v>302</v>
      </c>
      <c r="N4927" s="15" t="s">
        <v>28</v>
      </c>
      <c r="O4927" s="15" t="s">
        <v>29</v>
      </c>
      <c r="P4927" s="80" t="s">
        <v>3096</v>
      </c>
      <c r="Q4927" s="80" t="s">
        <v>21</v>
      </c>
      <c r="S4927" t="str">
        <f t="shared" si="79"/>
        <v>42125Reversal</v>
      </c>
    </row>
    <row r="4928" spans="1:19" hidden="1">
      <c r="A4928" s="12">
        <v>42125</v>
      </c>
      <c r="B4928" t="s">
        <v>2716</v>
      </c>
      <c r="C4928" s="1">
        <v>-64.06</v>
      </c>
      <c r="E4928" s="42">
        <f t="shared" si="78"/>
        <v>64.06</v>
      </c>
      <c r="F4928" s="77" t="s">
        <v>225</v>
      </c>
      <c r="G4928" s="77" t="s">
        <v>21</v>
      </c>
      <c r="H4928" s="77" t="s">
        <v>20</v>
      </c>
      <c r="I4928" s="13">
        <v>5</v>
      </c>
      <c r="J4928" s="14">
        <v>2015</v>
      </c>
      <c r="K4928" s="78" t="s">
        <v>184</v>
      </c>
      <c r="L4928" s="79" t="s">
        <v>2716</v>
      </c>
      <c r="M4928" s="79" t="s">
        <v>302</v>
      </c>
      <c r="N4928" s="15" t="s">
        <v>28</v>
      </c>
      <c r="O4928" s="15" t="s">
        <v>29</v>
      </c>
      <c r="P4928" s="80" t="s">
        <v>3096</v>
      </c>
      <c r="Q4928" s="80" t="s">
        <v>21</v>
      </c>
      <c r="S4928" t="str">
        <f t="shared" si="79"/>
        <v>42125yegor arshanyan</v>
      </c>
    </row>
    <row r="4929" spans="1:19" hidden="1">
      <c r="A4929" s="12">
        <v>42125</v>
      </c>
      <c r="B4929" t="s">
        <v>2775</v>
      </c>
      <c r="C4929" s="1">
        <v>58.52</v>
      </c>
      <c r="E4929" s="42">
        <f t="shared" si="78"/>
        <v>-58.52</v>
      </c>
      <c r="F4929" s="77" t="s">
        <v>1038</v>
      </c>
      <c r="G4929" s="77" t="s">
        <v>21</v>
      </c>
      <c r="H4929" s="77" t="s">
        <v>20</v>
      </c>
      <c r="I4929" s="13">
        <v>5</v>
      </c>
      <c r="J4929" s="14">
        <v>2015</v>
      </c>
      <c r="K4929" s="78" t="s">
        <v>146</v>
      </c>
      <c r="L4929" s="79" t="s">
        <v>2775</v>
      </c>
      <c r="M4929" s="79" t="s">
        <v>302</v>
      </c>
      <c r="N4929" s="15" t="s">
        <v>28</v>
      </c>
      <c r="O4929" s="15" t="s">
        <v>29</v>
      </c>
      <c r="P4929" s="80" t="s">
        <v>3096</v>
      </c>
      <c r="Q4929" s="80" t="s">
        <v>21</v>
      </c>
      <c r="S4929" t="str">
        <f t="shared" si="79"/>
        <v>42125Michael Ibarra</v>
      </c>
    </row>
    <row r="4930" spans="1:19" hidden="1">
      <c r="A4930" s="12">
        <v>42125</v>
      </c>
      <c r="B4930" t="s">
        <v>2776</v>
      </c>
      <c r="C4930" s="1">
        <v>79.59</v>
      </c>
      <c r="E4930" s="42">
        <f t="shared" si="78"/>
        <v>-79.59</v>
      </c>
      <c r="F4930" s="77" t="s">
        <v>1038</v>
      </c>
      <c r="G4930" s="77" t="s">
        <v>21</v>
      </c>
      <c r="H4930" s="77" t="s">
        <v>20</v>
      </c>
      <c r="I4930" s="13">
        <v>5</v>
      </c>
      <c r="J4930" s="14">
        <v>2015</v>
      </c>
      <c r="K4930" s="78" t="s">
        <v>146</v>
      </c>
      <c r="L4930" s="79" t="s">
        <v>2776</v>
      </c>
      <c r="M4930" s="79" t="s">
        <v>309</v>
      </c>
      <c r="N4930" s="15" t="s">
        <v>28</v>
      </c>
      <c r="O4930" s="15" t="s">
        <v>29</v>
      </c>
      <c r="P4930" s="80" t="s">
        <v>3096</v>
      </c>
      <c r="Q4930" s="80" t="s">
        <v>21</v>
      </c>
      <c r="S4930" t="str">
        <f t="shared" si="79"/>
        <v>42125Amanda Jane Roberts</v>
      </c>
    </row>
    <row r="4931" spans="1:19" hidden="1">
      <c r="A4931" s="12">
        <v>42125</v>
      </c>
      <c r="B4931" t="s">
        <v>2777</v>
      </c>
      <c r="C4931" s="1">
        <v>117.85</v>
      </c>
      <c r="E4931" s="42">
        <f t="shared" si="78"/>
        <v>-117.85</v>
      </c>
      <c r="F4931" s="77" t="s">
        <v>1038</v>
      </c>
      <c r="G4931" s="77" t="s">
        <v>21</v>
      </c>
      <c r="H4931" s="77" t="s">
        <v>20</v>
      </c>
      <c r="I4931" s="13">
        <v>5</v>
      </c>
      <c r="J4931" s="14">
        <v>2015</v>
      </c>
      <c r="K4931" s="78" t="s">
        <v>146</v>
      </c>
      <c r="L4931" s="79" t="s">
        <v>2777</v>
      </c>
      <c r="M4931" s="79" t="s">
        <v>302</v>
      </c>
      <c r="N4931" s="15" t="s">
        <v>28</v>
      </c>
      <c r="O4931" s="15" t="s">
        <v>29</v>
      </c>
      <c r="P4931" s="80" t="s">
        <v>3096</v>
      </c>
      <c r="Q4931" s="80" t="s">
        <v>21</v>
      </c>
      <c r="S4931" t="str">
        <f t="shared" si="79"/>
        <v>42125Seth Parrish</v>
      </c>
    </row>
    <row r="4932" spans="1:19" hidden="1">
      <c r="A4932" s="12">
        <v>42125</v>
      </c>
      <c r="B4932" t="s">
        <v>2778</v>
      </c>
      <c r="C4932" s="1">
        <v>63.62</v>
      </c>
      <c r="E4932" s="42">
        <f t="shared" si="78"/>
        <v>-63.62</v>
      </c>
      <c r="F4932" s="77" t="s">
        <v>1038</v>
      </c>
      <c r="G4932" s="77" t="s">
        <v>21</v>
      </c>
      <c r="H4932" s="77" t="s">
        <v>20</v>
      </c>
      <c r="I4932" s="13">
        <v>5</v>
      </c>
      <c r="J4932" s="14">
        <v>2015</v>
      </c>
      <c r="K4932" s="78" t="s">
        <v>146</v>
      </c>
      <c r="L4932" s="79" t="s">
        <v>2778</v>
      </c>
      <c r="M4932" s="79" t="s">
        <v>309</v>
      </c>
      <c r="N4932" s="15" t="s">
        <v>28</v>
      </c>
      <c r="O4932" s="15" t="s">
        <v>29</v>
      </c>
      <c r="P4932" s="80" t="s">
        <v>3096</v>
      </c>
      <c r="Q4932" s="80" t="s">
        <v>21</v>
      </c>
      <c r="S4932" t="str">
        <f t="shared" si="79"/>
        <v>42125Nancy L Anderson</v>
      </c>
    </row>
    <row r="4933" spans="1:19" hidden="1">
      <c r="A4933" s="12">
        <v>42126</v>
      </c>
      <c r="B4933" t="s">
        <v>2779</v>
      </c>
      <c r="C4933" s="1">
        <v>68.95</v>
      </c>
      <c r="E4933" s="42">
        <f t="shared" si="78"/>
        <v>-68.95</v>
      </c>
      <c r="F4933" s="77" t="s">
        <v>1038</v>
      </c>
      <c r="G4933" s="77" t="s">
        <v>21</v>
      </c>
      <c r="H4933" s="77" t="s">
        <v>20</v>
      </c>
      <c r="I4933" s="13">
        <v>5</v>
      </c>
      <c r="J4933" s="14">
        <v>2015</v>
      </c>
      <c r="K4933" s="78" t="s">
        <v>146</v>
      </c>
      <c r="L4933" s="79" t="s">
        <v>2779</v>
      </c>
      <c r="M4933" s="79" t="s">
        <v>309</v>
      </c>
      <c r="N4933" s="15" t="s">
        <v>28</v>
      </c>
      <c r="O4933" s="15" t="s">
        <v>29</v>
      </c>
      <c r="P4933" s="80" t="s">
        <v>3096</v>
      </c>
      <c r="Q4933" s="80" t="s">
        <v>21</v>
      </c>
      <c r="S4933" t="str">
        <f t="shared" si="79"/>
        <v>42126Kelly Deere</v>
      </c>
    </row>
    <row r="4934" spans="1:19" hidden="1">
      <c r="A4934" s="12">
        <v>42126</v>
      </c>
      <c r="B4934" t="s">
        <v>2780</v>
      </c>
      <c r="C4934" s="1">
        <v>15.9</v>
      </c>
      <c r="E4934" s="42">
        <f t="shared" si="78"/>
        <v>-15.9</v>
      </c>
      <c r="F4934" s="77" t="s">
        <v>1038</v>
      </c>
      <c r="G4934" s="77" t="s">
        <v>21</v>
      </c>
      <c r="H4934" s="77" t="s">
        <v>20</v>
      </c>
      <c r="I4934" s="13">
        <v>5</v>
      </c>
      <c r="J4934" s="14">
        <v>2015</v>
      </c>
      <c r="K4934" s="78" t="s">
        <v>146</v>
      </c>
      <c r="L4934" s="79" t="s">
        <v>2780</v>
      </c>
      <c r="M4934" s="79" t="s">
        <v>302</v>
      </c>
      <c r="N4934" s="15" t="s">
        <v>28</v>
      </c>
      <c r="O4934" s="15" t="s">
        <v>29</v>
      </c>
      <c r="P4934" s="80" t="s">
        <v>3096</v>
      </c>
      <c r="Q4934" s="80" t="s">
        <v>21</v>
      </c>
      <c r="S4934" t="str">
        <f t="shared" si="79"/>
        <v>42126Benjamin Cromwell</v>
      </c>
    </row>
    <row r="4935" spans="1:19" hidden="1">
      <c r="A4935" s="12">
        <v>42126</v>
      </c>
      <c r="B4935" t="s">
        <v>2781</v>
      </c>
      <c r="C4935" s="1">
        <v>84.2</v>
      </c>
      <c r="E4935" s="42">
        <f t="shared" si="78"/>
        <v>-84.2</v>
      </c>
      <c r="F4935" s="77" t="s">
        <v>1038</v>
      </c>
      <c r="G4935" s="77" t="s">
        <v>21</v>
      </c>
      <c r="H4935" s="77" t="s">
        <v>20</v>
      </c>
      <c r="I4935" s="13">
        <v>5</v>
      </c>
      <c r="J4935" s="14">
        <v>2015</v>
      </c>
      <c r="K4935" s="78" t="s">
        <v>146</v>
      </c>
      <c r="L4935" s="79" t="s">
        <v>2781</v>
      </c>
      <c r="M4935" s="79" t="s">
        <v>302</v>
      </c>
      <c r="N4935" s="15" t="s">
        <v>28</v>
      </c>
      <c r="O4935" s="15" t="s">
        <v>29</v>
      </c>
      <c r="P4935" s="80" t="s">
        <v>3096</v>
      </c>
      <c r="Q4935" s="80" t="s">
        <v>21</v>
      </c>
      <c r="S4935" t="str">
        <f t="shared" si="79"/>
        <v>42126seog joo lee</v>
      </c>
    </row>
    <row r="4936" spans="1:19" hidden="1">
      <c r="A4936" s="12">
        <v>42127</v>
      </c>
      <c r="B4936" t="s">
        <v>2782</v>
      </c>
      <c r="C4936" s="1">
        <v>101.8</v>
      </c>
      <c r="E4936" s="42">
        <f t="shared" si="78"/>
        <v>-101.8</v>
      </c>
      <c r="F4936" s="77" t="s">
        <v>1038</v>
      </c>
      <c r="G4936" s="77" t="s">
        <v>21</v>
      </c>
      <c r="H4936" s="77" t="s">
        <v>20</v>
      </c>
      <c r="I4936" s="13">
        <v>5</v>
      </c>
      <c r="J4936" s="14">
        <v>2015</v>
      </c>
      <c r="K4936" s="78" t="s">
        <v>146</v>
      </c>
      <c r="L4936" s="79" t="s">
        <v>2782</v>
      </c>
      <c r="M4936" s="79" t="s">
        <v>309</v>
      </c>
      <c r="N4936" s="15" t="s">
        <v>28</v>
      </c>
      <c r="O4936" s="15" t="s">
        <v>29</v>
      </c>
      <c r="P4936" s="80" t="s">
        <v>3096</v>
      </c>
      <c r="Q4936" s="80" t="s">
        <v>21</v>
      </c>
      <c r="S4936" t="str">
        <f t="shared" si="79"/>
        <v>42127Jo Rothgery</v>
      </c>
    </row>
    <row r="4937" spans="1:19" hidden="1">
      <c r="A4937" s="12">
        <v>42127</v>
      </c>
      <c r="B4937" t="s">
        <v>2783</v>
      </c>
      <c r="C4937" s="1">
        <v>134.94999999999999</v>
      </c>
      <c r="E4937" s="42">
        <f t="shared" si="78"/>
        <v>-134.94999999999999</v>
      </c>
      <c r="F4937" s="77" t="s">
        <v>1038</v>
      </c>
      <c r="G4937" s="77" t="s">
        <v>21</v>
      </c>
      <c r="H4937" s="77" t="s">
        <v>20</v>
      </c>
      <c r="I4937" s="13">
        <v>5</v>
      </c>
      <c r="J4937" s="14">
        <v>2015</v>
      </c>
      <c r="K4937" s="78" t="s">
        <v>146</v>
      </c>
      <c r="L4937" s="79" t="s">
        <v>2783</v>
      </c>
      <c r="M4937" s="79" t="s">
        <v>302</v>
      </c>
      <c r="N4937" s="15" t="s">
        <v>28</v>
      </c>
      <c r="O4937" s="15" t="s">
        <v>29</v>
      </c>
      <c r="P4937" s="80" t="s">
        <v>3096</v>
      </c>
      <c r="Q4937" s="80" t="s">
        <v>21</v>
      </c>
      <c r="S4937" t="str">
        <f t="shared" si="79"/>
        <v>42127nikki wallace</v>
      </c>
    </row>
    <row r="4938" spans="1:19" hidden="1">
      <c r="A4938" s="12">
        <v>42127</v>
      </c>
      <c r="B4938" t="s">
        <v>2784</v>
      </c>
      <c r="C4938" s="1">
        <v>79.900000000000006</v>
      </c>
      <c r="E4938" s="42">
        <f t="shared" si="78"/>
        <v>-79.900000000000006</v>
      </c>
      <c r="F4938" s="77" t="s">
        <v>1038</v>
      </c>
      <c r="G4938" s="77" t="s">
        <v>21</v>
      </c>
      <c r="H4938" s="77" t="s">
        <v>20</v>
      </c>
      <c r="I4938" s="13">
        <v>5</v>
      </c>
      <c r="J4938" s="14">
        <v>2015</v>
      </c>
      <c r="K4938" s="78" t="s">
        <v>146</v>
      </c>
      <c r="L4938" s="79" t="s">
        <v>2784</v>
      </c>
      <c r="M4938" s="79" t="s">
        <v>309</v>
      </c>
      <c r="N4938" s="15" t="s">
        <v>28</v>
      </c>
      <c r="O4938" s="15" t="s">
        <v>29</v>
      </c>
      <c r="P4938" s="80" t="s">
        <v>3096</v>
      </c>
      <c r="Q4938" s="80" t="s">
        <v>21</v>
      </c>
      <c r="S4938" t="str">
        <f t="shared" si="79"/>
        <v>42127Melissa Plourde</v>
      </c>
    </row>
    <row r="4939" spans="1:19" hidden="1">
      <c r="A4939" s="12">
        <v>42127</v>
      </c>
      <c r="B4939" t="s">
        <v>2785</v>
      </c>
      <c r="C4939" s="1">
        <v>29.9</v>
      </c>
      <c r="E4939" s="42">
        <f t="shared" si="78"/>
        <v>-29.9</v>
      </c>
      <c r="F4939" s="77" t="s">
        <v>1038</v>
      </c>
      <c r="G4939" s="77" t="s">
        <v>21</v>
      </c>
      <c r="H4939" s="77" t="s">
        <v>20</v>
      </c>
      <c r="I4939" s="13">
        <v>5</v>
      </c>
      <c r="J4939" s="14">
        <v>2015</v>
      </c>
      <c r="K4939" s="78" t="s">
        <v>146</v>
      </c>
      <c r="L4939" s="79" t="s">
        <v>2785</v>
      </c>
      <c r="M4939" s="79" t="s">
        <v>302</v>
      </c>
      <c r="N4939" s="15" t="s">
        <v>28</v>
      </c>
      <c r="O4939" s="15" t="s">
        <v>29</v>
      </c>
      <c r="P4939" s="80" t="s">
        <v>3096</v>
      </c>
      <c r="Q4939" s="80" t="s">
        <v>21</v>
      </c>
      <c r="S4939" t="str">
        <f t="shared" si="79"/>
        <v>42127Josh Hall</v>
      </c>
    </row>
    <row r="4940" spans="1:19" hidden="1">
      <c r="A4940" s="12">
        <v>42127</v>
      </c>
      <c r="B4940" t="s">
        <v>2786</v>
      </c>
      <c r="C4940" s="1">
        <v>17.850000000000001</v>
      </c>
      <c r="E4940" s="42">
        <f t="shared" ref="E4940:E5003" si="80">-C4940</f>
        <v>-17.850000000000001</v>
      </c>
      <c r="F4940" s="77" t="s">
        <v>1038</v>
      </c>
      <c r="G4940" s="77" t="s">
        <v>21</v>
      </c>
      <c r="H4940" s="77" t="s">
        <v>20</v>
      </c>
      <c r="I4940" s="13">
        <v>5</v>
      </c>
      <c r="J4940" s="14">
        <v>2015</v>
      </c>
      <c r="K4940" s="78" t="s">
        <v>146</v>
      </c>
      <c r="L4940" s="79" t="s">
        <v>2786</v>
      </c>
      <c r="M4940" s="79" t="s">
        <v>302</v>
      </c>
      <c r="N4940" s="15" t="s">
        <v>28</v>
      </c>
      <c r="O4940" s="15" t="s">
        <v>29</v>
      </c>
      <c r="P4940" s="80" t="s">
        <v>3096</v>
      </c>
      <c r="Q4940" s="80" t="s">
        <v>21</v>
      </c>
      <c r="S4940" t="str">
        <f t="shared" si="79"/>
        <v>42127Egan de los Cobos</v>
      </c>
    </row>
    <row r="4941" spans="1:19" hidden="1">
      <c r="A4941" s="12">
        <v>42128</v>
      </c>
      <c r="B4941" t="s">
        <v>2787</v>
      </c>
      <c r="C4941" s="1">
        <v>58.52</v>
      </c>
      <c r="E4941" s="42">
        <f t="shared" si="80"/>
        <v>-58.52</v>
      </c>
      <c r="F4941" s="77" t="s">
        <v>1038</v>
      </c>
      <c r="G4941" s="77" t="s">
        <v>21</v>
      </c>
      <c r="H4941" s="77" t="s">
        <v>20</v>
      </c>
      <c r="I4941" s="13">
        <v>5</v>
      </c>
      <c r="J4941" s="14">
        <v>2015</v>
      </c>
      <c r="K4941" s="78" t="s">
        <v>146</v>
      </c>
      <c r="L4941" s="79" t="s">
        <v>2787</v>
      </c>
      <c r="M4941" s="79" t="s">
        <v>302</v>
      </c>
      <c r="N4941" s="15" t="s">
        <v>28</v>
      </c>
      <c r="O4941" s="15" t="s">
        <v>29</v>
      </c>
      <c r="P4941" s="80" t="s">
        <v>3096</v>
      </c>
      <c r="Q4941" s="80" t="s">
        <v>21</v>
      </c>
      <c r="S4941" t="str">
        <f t="shared" si="79"/>
        <v>42128Resid Crnac</v>
      </c>
    </row>
    <row r="4942" spans="1:19" hidden="1">
      <c r="A4942" s="12">
        <v>42128</v>
      </c>
      <c r="B4942" t="s">
        <v>2788</v>
      </c>
      <c r="C4942" s="1">
        <v>23.05</v>
      </c>
      <c r="E4942" s="42">
        <f t="shared" si="80"/>
        <v>-23.05</v>
      </c>
      <c r="F4942" s="77" t="s">
        <v>1038</v>
      </c>
      <c r="G4942" s="77" t="s">
        <v>21</v>
      </c>
      <c r="H4942" s="77" t="s">
        <v>20</v>
      </c>
      <c r="I4942" s="13">
        <v>5</v>
      </c>
      <c r="J4942" s="14">
        <v>2015</v>
      </c>
      <c r="K4942" s="78" t="s">
        <v>146</v>
      </c>
      <c r="L4942" s="79" t="s">
        <v>2788</v>
      </c>
      <c r="M4942" s="79" t="s">
        <v>302</v>
      </c>
      <c r="N4942" s="15" t="s">
        <v>28</v>
      </c>
      <c r="O4942" s="15" t="s">
        <v>29</v>
      </c>
      <c r="P4942" s="80" t="s">
        <v>3096</v>
      </c>
      <c r="Q4942" s="80" t="s">
        <v>21</v>
      </c>
      <c r="S4942" t="str">
        <f t="shared" si="79"/>
        <v>42128Keever's Closet</v>
      </c>
    </row>
    <row r="4943" spans="1:19" hidden="1">
      <c r="A4943" s="12">
        <v>42128</v>
      </c>
      <c r="B4943" t="s">
        <v>2787</v>
      </c>
      <c r="C4943" s="1">
        <v>-58.52</v>
      </c>
      <c r="E4943" s="42">
        <f t="shared" si="80"/>
        <v>58.52</v>
      </c>
      <c r="F4943" s="77" t="s">
        <v>225</v>
      </c>
      <c r="G4943" s="77" t="s">
        <v>21</v>
      </c>
      <c r="H4943" s="77" t="s">
        <v>20</v>
      </c>
      <c r="I4943" s="13">
        <v>5</v>
      </c>
      <c r="J4943" s="14">
        <v>2015</v>
      </c>
      <c r="K4943" s="78" t="s">
        <v>184</v>
      </c>
      <c r="L4943" s="79" t="s">
        <v>2787</v>
      </c>
      <c r="M4943" s="79" t="s">
        <v>302</v>
      </c>
      <c r="N4943" s="15" t="s">
        <v>28</v>
      </c>
      <c r="O4943" s="15" t="s">
        <v>29</v>
      </c>
      <c r="P4943" s="80" t="s">
        <v>3096</v>
      </c>
      <c r="Q4943" s="80" t="s">
        <v>21</v>
      </c>
      <c r="S4943" t="str">
        <f t="shared" si="79"/>
        <v>42128Resid Crnac</v>
      </c>
    </row>
    <row r="4944" spans="1:19" hidden="1">
      <c r="A4944" s="12">
        <v>42128</v>
      </c>
      <c r="B4944" t="s">
        <v>2789</v>
      </c>
      <c r="C4944" s="1">
        <v>10.95</v>
      </c>
      <c r="E4944" s="42">
        <f t="shared" si="80"/>
        <v>-10.95</v>
      </c>
      <c r="F4944" s="77" t="s">
        <v>1038</v>
      </c>
      <c r="G4944" s="77" t="s">
        <v>21</v>
      </c>
      <c r="H4944" s="77" t="s">
        <v>20</v>
      </c>
      <c r="I4944" s="13">
        <v>5</v>
      </c>
      <c r="J4944" s="14">
        <v>2015</v>
      </c>
      <c r="K4944" s="78" t="s">
        <v>146</v>
      </c>
      <c r="L4944" s="79" t="s">
        <v>2789</v>
      </c>
      <c r="M4944" s="79" t="s">
        <v>309</v>
      </c>
      <c r="N4944" s="15" t="s">
        <v>28</v>
      </c>
      <c r="O4944" s="15" t="s">
        <v>29</v>
      </c>
      <c r="P4944" s="80" t="s">
        <v>3096</v>
      </c>
      <c r="Q4944" s="80" t="s">
        <v>21</v>
      </c>
      <c r="S4944" t="str">
        <f t="shared" si="79"/>
        <v>42128karalie andrews</v>
      </c>
    </row>
    <row r="4945" spans="1:19" hidden="1">
      <c r="A4945" s="12">
        <v>42128</v>
      </c>
      <c r="B4945" t="s">
        <v>2790</v>
      </c>
      <c r="C4945" s="1">
        <v>139.16999999999999</v>
      </c>
      <c r="E4945" s="42">
        <f t="shared" si="80"/>
        <v>-139.16999999999999</v>
      </c>
      <c r="F4945" s="77" t="s">
        <v>1038</v>
      </c>
      <c r="G4945" s="77" t="s">
        <v>21</v>
      </c>
      <c r="H4945" s="77" t="s">
        <v>20</v>
      </c>
      <c r="I4945" s="13">
        <v>5</v>
      </c>
      <c r="J4945" s="14">
        <v>2015</v>
      </c>
      <c r="K4945" s="78" t="s">
        <v>146</v>
      </c>
      <c r="L4945" s="79" t="s">
        <v>2790</v>
      </c>
      <c r="M4945" s="79" t="s">
        <v>302</v>
      </c>
      <c r="N4945" s="15" t="s">
        <v>28</v>
      </c>
      <c r="O4945" s="15" t="s">
        <v>29</v>
      </c>
      <c r="P4945" s="80" t="s">
        <v>3096</v>
      </c>
      <c r="Q4945" s="80" t="s">
        <v>21</v>
      </c>
      <c r="S4945" t="str">
        <f t="shared" si="79"/>
        <v>42128Peter Horlor</v>
      </c>
    </row>
    <row r="4946" spans="1:19" hidden="1">
      <c r="A4946" s="12">
        <v>42128</v>
      </c>
      <c r="B4946" t="s">
        <v>2791</v>
      </c>
      <c r="C4946" s="1">
        <v>53.9</v>
      </c>
      <c r="E4946" s="42">
        <f t="shared" si="80"/>
        <v>-53.9</v>
      </c>
      <c r="F4946" s="77" t="s">
        <v>1038</v>
      </c>
      <c r="G4946" s="77" t="s">
        <v>21</v>
      </c>
      <c r="H4946" s="77" t="s">
        <v>20</v>
      </c>
      <c r="I4946" s="13">
        <v>5</v>
      </c>
      <c r="J4946" s="14">
        <v>2015</v>
      </c>
      <c r="K4946" s="78" t="s">
        <v>146</v>
      </c>
      <c r="L4946" s="79" t="s">
        <v>2791</v>
      </c>
      <c r="M4946" s="79" t="s">
        <v>305</v>
      </c>
      <c r="N4946" s="15" t="s">
        <v>28</v>
      </c>
      <c r="O4946" s="15" t="s">
        <v>29</v>
      </c>
      <c r="P4946" s="80" t="s">
        <v>3096</v>
      </c>
      <c r="Q4946" s="80" t="s">
        <v>21</v>
      </c>
      <c r="S4946" t="str">
        <f t="shared" si="79"/>
        <v>42128Medacore LLC</v>
      </c>
    </row>
    <row r="4947" spans="1:19" hidden="1">
      <c r="A4947" s="12">
        <v>42128</v>
      </c>
      <c r="B4947" t="s">
        <v>2489</v>
      </c>
      <c r="C4947" s="1">
        <v>47.79</v>
      </c>
      <c r="E4947" s="42">
        <f t="shared" si="80"/>
        <v>-47.79</v>
      </c>
      <c r="F4947" s="77" t="s">
        <v>1038</v>
      </c>
      <c r="G4947" s="77" t="s">
        <v>21</v>
      </c>
      <c r="H4947" s="77" t="s">
        <v>20</v>
      </c>
      <c r="I4947" s="13">
        <v>5</v>
      </c>
      <c r="J4947" s="14">
        <v>2015</v>
      </c>
      <c r="K4947" s="78" t="s">
        <v>146</v>
      </c>
      <c r="L4947" s="79" t="s">
        <v>2489</v>
      </c>
      <c r="M4947" s="79" t="s">
        <v>80</v>
      </c>
      <c r="N4947" s="15" t="s">
        <v>28</v>
      </c>
      <c r="O4947" s="15" t="s">
        <v>29</v>
      </c>
      <c r="P4947" s="80" t="s">
        <v>3096</v>
      </c>
      <c r="Q4947" s="80" t="s">
        <v>21</v>
      </c>
      <c r="S4947" t="str">
        <f t="shared" si="79"/>
        <v>42128JAS Enterprises</v>
      </c>
    </row>
    <row r="4948" spans="1:19" hidden="1">
      <c r="A4948" s="12">
        <v>42129</v>
      </c>
      <c r="B4948" t="s">
        <v>2488</v>
      </c>
      <c r="C4948" s="1">
        <v>-1000</v>
      </c>
      <c r="E4948" s="42">
        <f t="shared" si="80"/>
        <v>1000</v>
      </c>
      <c r="F4948" s="77" t="s">
        <v>225</v>
      </c>
      <c r="G4948" s="77" t="s">
        <v>21</v>
      </c>
      <c r="H4948" s="77" t="s">
        <v>20</v>
      </c>
      <c r="I4948" s="13">
        <v>5</v>
      </c>
      <c r="J4948" s="14">
        <v>2015</v>
      </c>
      <c r="K4948" s="78" t="s">
        <v>58</v>
      </c>
      <c r="L4948" s="79" t="s">
        <v>59</v>
      </c>
      <c r="M4948" s="79" t="s">
        <v>23</v>
      </c>
      <c r="N4948" s="15" t="s">
        <v>20</v>
      </c>
      <c r="O4948" s="15" t="s">
        <v>24</v>
      </c>
      <c r="P4948" s="80" t="s">
        <v>171</v>
      </c>
      <c r="Q4948" s="80" t="s">
        <v>21</v>
      </c>
      <c r="S4948" t="str">
        <f t="shared" si="79"/>
        <v>42129Bank Account</v>
      </c>
    </row>
    <row r="4949" spans="1:19" hidden="1">
      <c r="A4949" s="12">
        <v>42130</v>
      </c>
      <c r="B4949" t="s">
        <v>2777</v>
      </c>
      <c r="C4949" s="1">
        <v>109.9</v>
      </c>
      <c r="E4949" s="42">
        <f t="shared" si="80"/>
        <v>-109.9</v>
      </c>
      <c r="F4949" s="77" t="s">
        <v>1038</v>
      </c>
      <c r="G4949" s="77" t="s">
        <v>21</v>
      </c>
      <c r="H4949" s="77" t="s">
        <v>20</v>
      </c>
      <c r="I4949" s="13">
        <v>5</v>
      </c>
      <c r="J4949" s="14">
        <v>2015</v>
      </c>
      <c r="K4949" s="78" t="s">
        <v>146</v>
      </c>
      <c r="L4949" s="79" t="s">
        <v>2777</v>
      </c>
      <c r="M4949" s="79" t="s">
        <v>302</v>
      </c>
      <c r="N4949" s="15" t="s">
        <v>28</v>
      </c>
      <c r="O4949" s="15" t="s">
        <v>29</v>
      </c>
      <c r="P4949" s="80" t="s">
        <v>3096</v>
      </c>
      <c r="Q4949" s="80" t="s">
        <v>21</v>
      </c>
      <c r="S4949" t="str">
        <f t="shared" si="79"/>
        <v>42130Seth Parrish</v>
      </c>
    </row>
    <row r="4950" spans="1:19" hidden="1">
      <c r="A4950" s="12">
        <v>42130</v>
      </c>
      <c r="B4950" t="s">
        <v>2792</v>
      </c>
      <c r="C4950" s="1">
        <v>13.96</v>
      </c>
      <c r="E4950" s="42">
        <f t="shared" si="80"/>
        <v>-13.96</v>
      </c>
      <c r="F4950" s="77" t="s">
        <v>1038</v>
      </c>
      <c r="G4950" s="77" t="s">
        <v>21</v>
      </c>
      <c r="H4950" s="77" t="s">
        <v>20</v>
      </c>
      <c r="I4950" s="13">
        <v>5</v>
      </c>
      <c r="J4950" s="14">
        <v>2015</v>
      </c>
      <c r="K4950" s="78" t="s">
        <v>146</v>
      </c>
      <c r="L4950" s="79" t="s">
        <v>2792</v>
      </c>
      <c r="M4950" s="79" t="s">
        <v>302</v>
      </c>
      <c r="N4950" s="15" t="s">
        <v>28</v>
      </c>
      <c r="O4950" s="15" t="s">
        <v>29</v>
      </c>
      <c r="P4950" s="80" t="s">
        <v>3096</v>
      </c>
      <c r="Q4950" s="80" t="s">
        <v>21</v>
      </c>
      <c r="S4950" t="str">
        <f t="shared" si="79"/>
        <v>42130Arturo Montoya</v>
      </c>
    </row>
    <row r="4951" spans="1:19" hidden="1">
      <c r="A4951" s="12">
        <v>42131</v>
      </c>
      <c r="B4951" t="s">
        <v>2793</v>
      </c>
      <c r="C4951" s="1">
        <v>163.32</v>
      </c>
      <c r="E4951" s="42">
        <f t="shared" si="80"/>
        <v>-163.32</v>
      </c>
      <c r="F4951" s="77" t="s">
        <v>1038</v>
      </c>
      <c r="G4951" s="77" t="s">
        <v>21</v>
      </c>
      <c r="H4951" s="77" t="s">
        <v>20</v>
      </c>
      <c r="I4951" s="13">
        <v>5</v>
      </c>
      <c r="J4951" s="14">
        <v>2015</v>
      </c>
      <c r="K4951" s="78" t="s">
        <v>146</v>
      </c>
      <c r="L4951" s="79" t="s">
        <v>2793</v>
      </c>
      <c r="M4951" s="79" t="s">
        <v>302</v>
      </c>
      <c r="N4951" s="15" t="s">
        <v>28</v>
      </c>
      <c r="O4951" s="15" t="s">
        <v>29</v>
      </c>
      <c r="P4951" s="80" t="s">
        <v>3096</v>
      </c>
      <c r="Q4951" s="80" t="s">
        <v>21</v>
      </c>
      <c r="S4951" t="str">
        <f t="shared" si="79"/>
        <v>42131Virginia Romo</v>
      </c>
    </row>
    <row r="4952" spans="1:19" hidden="1">
      <c r="A4952" s="12">
        <v>42131</v>
      </c>
      <c r="B4952" t="s">
        <v>2489</v>
      </c>
      <c r="C4952" s="1">
        <v>79.650000000000006</v>
      </c>
      <c r="E4952" s="42">
        <f t="shared" si="80"/>
        <v>-79.650000000000006</v>
      </c>
      <c r="F4952" s="77" t="s">
        <v>1038</v>
      </c>
      <c r="G4952" s="77" t="s">
        <v>21</v>
      </c>
      <c r="H4952" s="77" t="s">
        <v>20</v>
      </c>
      <c r="I4952" s="13">
        <v>5</v>
      </c>
      <c r="J4952" s="14">
        <v>2015</v>
      </c>
      <c r="K4952" s="78" t="s">
        <v>146</v>
      </c>
      <c r="L4952" s="79" t="s">
        <v>2489</v>
      </c>
      <c r="M4952" s="79" t="s">
        <v>80</v>
      </c>
      <c r="N4952" s="15" t="s">
        <v>28</v>
      </c>
      <c r="O4952" s="15" t="s">
        <v>29</v>
      </c>
      <c r="P4952" s="80" t="s">
        <v>3096</v>
      </c>
      <c r="Q4952" s="80" t="s">
        <v>21</v>
      </c>
      <c r="S4952" t="str">
        <f t="shared" si="79"/>
        <v>42131JAS Enterprises</v>
      </c>
    </row>
    <row r="4953" spans="1:19" hidden="1">
      <c r="A4953" s="12">
        <v>42131</v>
      </c>
      <c r="B4953" t="s">
        <v>2794</v>
      </c>
      <c r="C4953" s="1">
        <v>18.850000000000001</v>
      </c>
      <c r="E4953" s="42">
        <f t="shared" si="80"/>
        <v>-18.850000000000001</v>
      </c>
      <c r="F4953" s="77" t="s">
        <v>1038</v>
      </c>
      <c r="G4953" s="77" t="s">
        <v>21</v>
      </c>
      <c r="H4953" s="77" t="s">
        <v>20</v>
      </c>
      <c r="I4953" s="13">
        <v>5</v>
      </c>
      <c r="J4953" s="14">
        <v>2015</v>
      </c>
      <c r="K4953" s="78" t="s">
        <v>146</v>
      </c>
      <c r="L4953" s="79" t="s">
        <v>2794</v>
      </c>
      <c r="M4953" s="79" t="s">
        <v>302</v>
      </c>
      <c r="N4953" s="15" t="s">
        <v>28</v>
      </c>
      <c r="O4953" s="15" t="s">
        <v>29</v>
      </c>
      <c r="P4953" s="80" t="s">
        <v>3096</v>
      </c>
      <c r="Q4953" s="80" t="s">
        <v>21</v>
      </c>
      <c r="S4953" t="str">
        <f t="shared" si="79"/>
        <v>42131Jaime Martinez</v>
      </c>
    </row>
    <row r="4954" spans="1:19" hidden="1">
      <c r="A4954" s="12">
        <v>42132</v>
      </c>
      <c r="B4954" t="s">
        <v>2795</v>
      </c>
      <c r="C4954" s="1">
        <v>10.95</v>
      </c>
      <c r="E4954" s="42">
        <f t="shared" si="80"/>
        <v>-10.95</v>
      </c>
      <c r="F4954" s="77" t="s">
        <v>1038</v>
      </c>
      <c r="G4954" s="77" t="s">
        <v>21</v>
      </c>
      <c r="H4954" s="77" t="s">
        <v>20</v>
      </c>
      <c r="I4954" s="13">
        <v>5</v>
      </c>
      <c r="J4954" s="14">
        <v>2015</v>
      </c>
      <c r="K4954" s="78" t="s">
        <v>146</v>
      </c>
      <c r="L4954" s="79" t="s">
        <v>2795</v>
      </c>
      <c r="M4954" s="79" t="s">
        <v>309</v>
      </c>
      <c r="N4954" s="15" t="s">
        <v>28</v>
      </c>
      <c r="O4954" s="15" t="s">
        <v>29</v>
      </c>
      <c r="P4954" s="80" t="s">
        <v>3096</v>
      </c>
      <c r="Q4954" s="80" t="s">
        <v>21</v>
      </c>
      <c r="S4954" t="str">
        <f t="shared" si="79"/>
        <v>42132Susan Kingston</v>
      </c>
    </row>
    <row r="4955" spans="1:19" hidden="1">
      <c r="A4955" s="12">
        <v>42132</v>
      </c>
      <c r="B4955" t="s">
        <v>2796</v>
      </c>
      <c r="C4955" s="1">
        <v>139.9</v>
      </c>
      <c r="E4955" s="42">
        <f t="shared" si="80"/>
        <v>-139.9</v>
      </c>
      <c r="F4955" s="77" t="s">
        <v>1038</v>
      </c>
      <c r="G4955" s="77" t="s">
        <v>21</v>
      </c>
      <c r="H4955" s="77" t="s">
        <v>20</v>
      </c>
      <c r="I4955" s="13">
        <v>5</v>
      </c>
      <c r="J4955" s="14">
        <v>2015</v>
      </c>
      <c r="K4955" s="78" t="s">
        <v>146</v>
      </c>
      <c r="L4955" s="79" t="s">
        <v>2796</v>
      </c>
      <c r="M4955" s="79" t="s">
        <v>302</v>
      </c>
      <c r="N4955" s="15" t="s">
        <v>28</v>
      </c>
      <c r="O4955" s="15" t="s">
        <v>29</v>
      </c>
      <c r="P4955" s="80" t="s">
        <v>3096</v>
      </c>
      <c r="Q4955" s="80" t="s">
        <v>21</v>
      </c>
      <c r="S4955" t="str">
        <f t="shared" si="79"/>
        <v>42132Paradise Motorsports</v>
      </c>
    </row>
    <row r="4956" spans="1:19" hidden="1">
      <c r="A4956" s="12">
        <v>42132</v>
      </c>
      <c r="B4956" t="s">
        <v>2797</v>
      </c>
      <c r="C4956" s="1">
        <v>484.53</v>
      </c>
      <c r="E4956" s="42">
        <f t="shared" si="80"/>
        <v>-484.53</v>
      </c>
      <c r="F4956" s="77" t="s">
        <v>1038</v>
      </c>
      <c r="G4956" s="77" t="s">
        <v>21</v>
      </c>
      <c r="H4956" s="77" t="s">
        <v>20</v>
      </c>
      <c r="I4956" s="13">
        <v>5</v>
      </c>
      <c r="J4956" s="14">
        <v>2015</v>
      </c>
      <c r="K4956" s="78" t="s">
        <v>146</v>
      </c>
      <c r="L4956" s="79" t="s">
        <v>2797</v>
      </c>
      <c r="M4956" s="79" t="s">
        <v>309</v>
      </c>
      <c r="N4956" s="15" t="s">
        <v>28</v>
      </c>
      <c r="O4956" s="15" t="s">
        <v>29</v>
      </c>
      <c r="P4956" s="80" t="s">
        <v>3096</v>
      </c>
      <c r="Q4956" s="80" t="s">
        <v>21</v>
      </c>
      <c r="S4956" t="str">
        <f t="shared" si="79"/>
        <v>42132Linda du Toit</v>
      </c>
    </row>
    <row r="4957" spans="1:19" hidden="1">
      <c r="A4957" s="12">
        <v>42133</v>
      </c>
      <c r="B4957" t="s">
        <v>2798</v>
      </c>
      <c r="C4957" s="1">
        <v>71.94</v>
      </c>
      <c r="E4957" s="42">
        <f t="shared" si="80"/>
        <v>-71.94</v>
      </c>
      <c r="F4957" s="77" t="s">
        <v>1038</v>
      </c>
      <c r="G4957" s="77" t="s">
        <v>21</v>
      </c>
      <c r="H4957" s="77" t="s">
        <v>20</v>
      </c>
      <c r="I4957" s="13">
        <v>5</v>
      </c>
      <c r="J4957" s="14">
        <v>2015</v>
      </c>
      <c r="K4957" s="78" t="s">
        <v>146</v>
      </c>
      <c r="L4957" s="79" t="s">
        <v>2798</v>
      </c>
      <c r="M4957" s="79" t="s">
        <v>302</v>
      </c>
      <c r="N4957" s="15" t="s">
        <v>28</v>
      </c>
      <c r="O4957" s="15" t="s">
        <v>29</v>
      </c>
      <c r="P4957" s="80" t="s">
        <v>3096</v>
      </c>
      <c r="Q4957" s="80" t="s">
        <v>21</v>
      </c>
      <c r="S4957" t="str">
        <f t="shared" ref="S4957:S5020" si="81">A4957&amp;B4957</f>
        <v>42133TOBY VICTORIA</v>
      </c>
    </row>
    <row r="4958" spans="1:19" hidden="1">
      <c r="A4958" s="12">
        <v>42133</v>
      </c>
      <c r="B4958" t="s">
        <v>2799</v>
      </c>
      <c r="C4958" s="1">
        <v>14.65</v>
      </c>
      <c r="E4958" s="42">
        <f t="shared" si="80"/>
        <v>-14.65</v>
      </c>
      <c r="F4958" s="77" t="s">
        <v>1038</v>
      </c>
      <c r="G4958" s="77" t="s">
        <v>21</v>
      </c>
      <c r="H4958" s="77" t="s">
        <v>20</v>
      </c>
      <c r="I4958" s="13">
        <v>5</v>
      </c>
      <c r="J4958" s="14">
        <v>2015</v>
      </c>
      <c r="K4958" s="78" t="s">
        <v>146</v>
      </c>
      <c r="L4958" s="79" t="s">
        <v>2799</v>
      </c>
      <c r="M4958" s="79" t="s">
        <v>302</v>
      </c>
      <c r="N4958" s="15" t="s">
        <v>28</v>
      </c>
      <c r="O4958" s="15" t="s">
        <v>29</v>
      </c>
      <c r="P4958" s="80" t="s">
        <v>3096</v>
      </c>
      <c r="Q4958" s="80" t="s">
        <v>21</v>
      </c>
      <c r="S4958" t="str">
        <f t="shared" si="81"/>
        <v>42133Barbara L Sellers</v>
      </c>
    </row>
    <row r="4959" spans="1:19" hidden="1">
      <c r="A4959" s="12">
        <v>42133</v>
      </c>
      <c r="B4959" t="s">
        <v>2800</v>
      </c>
      <c r="C4959" s="1">
        <v>15.9</v>
      </c>
      <c r="E4959" s="42">
        <f t="shared" si="80"/>
        <v>-15.9</v>
      </c>
      <c r="F4959" s="77" t="s">
        <v>1038</v>
      </c>
      <c r="G4959" s="77" t="s">
        <v>21</v>
      </c>
      <c r="H4959" s="77" t="s">
        <v>20</v>
      </c>
      <c r="I4959" s="13">
        <v>5</v>
      </c>
      <c r="J4959" s="14">
        <v>2015</v>
      </c>
      <c r="K4959" s="78" t="s">
        <v>146</v>
      </c>
      <c r="L4959" s="79" t="s">
        <v>2800</v>
      </c>
      <c r="M4959" s="79" t="s">
        <v>302</v>
      </c>
      <c r="N4959" s="15" t="s">
        <v>28</v>
      </c>
      <c r="O4959" s="15" t="s">
        <v>29</v>
      </c>
      <c r="P4959" s="80" t="s">
        <v>3096</v>
      </c>
      <c r="Q4959" s="80" t="s">
        <v>21</v>
      </c>
      <c r="S4959" t="str">
        <f t="shared" si="81"/>
        <v>42133Geoffrey Goodwin</v>
      </c>
    </row>
    <row r="4960" spans="1:19" hidden="1">
      <c r="A4960" s="12">
        <v>42134</v>
      </c>
      <c r="B4960" t="s">
        <v>2801</v>
      </c>
      <c r="C4960" s="1">
        <v>85.74</v>
      </c>
      <c r="E4960" s="42">
        <f t="shared" si="80"/>
        <v>-85.74</v>
      </c>
      <c r="F4960" s="77" t="s">
        <v>1038</v>
      </c>
      <c r="G4960" s="77" t="s">
        <v>21</v>
      </c>
      <c r="H4960" s="77" t="s">
        <v>20</v>
      </c>
      <c r="I4960" s="13">
        <v>5</v>
      </c>
      <c r="J4960" s="14">
        <v>2015</v>
      </c>
      <c r="K4960" s="78" t="s">
        <v>146</v>
      </c>
      <c r="L4960" s="79" t="s">
        <v>2801</v>
      </c>
      <c r="M4960" s="79" t="s">
        <v>302</v>
      </c>
      <c r="N4960" s="15" t="s">
        <v>28</v>
      </c>
      <c r="O4960" s="15" t="s">
        <v>29</v>
      </c>
      <c r="P4960" s="80" t="s">
        <v>3096</v>
      </c>
      <c r="Q4960" s="80" t="s">
        <v>21</v>
      </c>
      <c r="S4960" t="str">
        <f t="shared" si="81"/>
        <v>42134Shalini R</v>
      </c>
    </row>
    <row r="4961" spans="1:19" hidden="1">
      <c r="A4961" s="12">
        <v>42134</v>
      </c>
      <c r="B4961" t="s">
        <v>2716</v>
      </c>
      <c r="C4961" s="1">
        <v>60.49</v>
      </c>
      <c r="E4961" s="42">
        <f t="shared" si="80"/>
        <v>-60.49</v>
      </c>
      <c r="F4961" s="77" t="s">
        <v>1038</v>
      </c>
      <c r="G4961" s="77" t="s">
        <v>21</v>
      </c>
      <c r="H4961" s="77" t="s">
        <v>20</v>
      </c>
      <c r="I4961" s="13">
        <v>5</v>
      </c>
      <c r="J4961" s="14">
        <v>2015</v>
      </c>
      <c r="K4961" s="78" t="s">
        <v>146</v>
      </c>
      <c r="L4961" s="79" t="s">
        <v>2716</v>
      </c>
      <c r="M4961" s="79" t="s">
        <v>302</v>
      </c>
      <c r="N4961" s="15" t="s">
        <v>28</v>
      </c>
      <c r="O4961" s="15" t="s">
        <v>29</v>
      </c>
      <c r="P4961" s="80" t="s">
        <v>3096</v>
      </c>
      <c r="Q4961" s="80" t="s">
        <v>21</v>
      </c>
      <c r="S4961" t="str">
        <f t="shared" si="81"/>
        <v>42134yegor arshanyan</v>
      </c>
    </row>
    <row r="4962" spans="1:19" hidden="1">
      <c r="A4962" s="12">
        <v>42134</v>
      </c>
      <c r="B4962" t="s">
        <v>2802</v>
      </c>
      <c r="C4962" s="195">
        <v>-750</v>
      </c>
      <c r="E4962" s="42">
        <f t="shared" si="80"/>
        <v>750</v>
      </c>
      <c r="F4962" s="77" t="s">
        <v>225</v>
      </c>
      <c r="G4962" s="77" t="s">
        <v>21</v>
      </c>
      <c r="H4962" s="77" t="s">
        <v>20</v>
      </c>
      <c r="I4962" s="13">
        <v>5</v>
      </c>
      <c r="J4962" s="14">
        <v>2015</v>
      </c>
      <c r="K4962" s="78" t="s">
        <v>97</v>
      </c>
      <c r="L4962" s="79" t="s">
        <v>2802</v>
      </c>
      <c r="M4962" s="79" t="s">
        <v>302</v>
      </c>
      <c r="N4962" s="15" t="s">
        <v>28</v>
      </c>
      <c r="O4962" s="15" t="s">
        <v>24</v>
      </c>
      <c r="P4962" s="80" t="s">
        <v>3099</v>
      </c>
      <c r="Q4962" s="80" t="s">
        <v>21</v>
      </c>
      <c r="S4962" t="str">
        <f t="shared" si="81"/>
        <v>42134David Ratner</v>
      </c>
    </row>
    <row r="4963" spans="1:19" hidden="1">
      <c r="A4963" s="12">
        <v>42134</v>
      </c>
      <c r="B4963" t="s">
        <v>2803</v>
      </c>
      <c r="C4963" s="1">
        <v>115.8</v>
      </c>
      <c r="E4963" s="42">
        <f t="shared" si="80"/>
        <v>-115.8</v>
      </c>
      <c r="F4963" s="77" t="s">
        <v>1038</v>
      </c>
      <c r="G4963" s="77" t="s">
        <v>21</v>
      </c>
      <c r="H4963" s="77" t="s">
        <v>20</v>
      </c>
      <c r="I4963" s="13">
        <v>5</v>
      </c>
      <c r="J4963" s="14">
        <v>2015</v>
      </c>
      <c r="K4963" s="78" t="s">
        <v>146</v>
      </c>
      <c r="L4963" s="79" t="s">
        <v>2803</v>
      </c>
      <c r="M4963" s="79" t="s">
        <v>302</v>
      </c>
      <c r="N4963" s="15" t="s">
        <v>28</v>
      </c>
      <c r="O4963" s="15" t="s">
        <v>29</v>
      </c>
      <c r="P4963" s="80" t="s">
        <v>3096</v>
      </c>
      <c r="Q4963" s="80" t="s">
        <v>21</v>
      </c>
      <c r="S4963" t="str">
        <f t="shared" si="81"/>
        <v>42134April Hollis</v>
      </c>
    </row>
    <row r="4964" spans="1:19" hidden="1">
      <c r="A4964" s="12">
        <v>42134</v>
      </c>
      <c r="B4964" t="s">
        <v>2803</v>
      </c>
      <c r="C4964" s="1">
        <v>57.9</v>
      </c>
      <c r="E4964" s="42">
        <f t="shared" si="80"/>
        <v>-57.9</v>
      </c>
      <c r="F4964" s="77" t="s">
        <v>1038</v>
      </c>
      <c r="G4964" s="77" t="s">
        <v>21</v>
      </c>
      <c r="H4964" s="77" t="s">
        <v>20</v>
      </c>
      <c r="I4964" s="13">
        <v>5</v>
      </c>
      <c r="J4964" s="14">
        <v>2015</v>
      </c>
      <c r="K4964" s="78" t="s">
        <v>146</v>
      </c>
      <c r="L4964" s="79" t="s">
        <v>2803</v>
      </c>
      <c r="M4964" s="79" t="s">
        <v>302</v>
      </c>
      <c r="N4964" s="15" t="s">
        <v>28</v>
      </c>
      <c r="O4964" s="15" t="s">
        <v>29</v>
      </c>
      <c r="P4964" s="80" t="s">
        <v>3096</v>
      </c>
      <c r="Q4964" s="80" t="s">
        <v>21</v>
      </c>
      <c r="S4964" t="str">
        <f t="shared" si="81"/>
        <v>42134April Hollis</v>
      </c>
    </row>
    <row r="4965" spans="1:19" hidden="1">
      <c r="A4965" s="12">
        <v>42134</v>
      </c>
      <c r="B4965" t="s">
        <v>2803</v>
      </c>
      <c r="C4965" s="1">
        <v>57.9</v>
      </c>
      <c r="E4965" s="42">
        <f t="shared" si="80"/>
        <v>-57.9</v>
      </c>
      <c r="F4965" s="77" t="s">
        <v>1038</v>
      </c>
      <c r="G4965" s="77" t="s">
        <v>21</v>
      </c>
      <c r="H4965" s="77" t="s">
        <v>20</v>
      </c>
      <c r="I4965" s="13">
        <v>5</v>
      </c>
      <c r="J4965" s="14">
        <v>2015</v>
      </c>
      <c r="K4965" s="78" t="s">
        <v>146</v>
      </c>
      <c r="L4965" s="79" t="s">
        <v>2803</v>
      </c>
      <c r="M4965" s="79" t="s">
        <v>302</v>
      </c>
      <c r="N4965" s="15" t="s">
        <v>28</v>
      </c>
      <c r="O4965" s="15" t="s">
        <v>29</v>
      </c>
      <c r="P4965" s="80" t="s">
        <v>3096</v>
      </c>
      <c r="Q4965" s="80" t="s">
        <v>21</v>
      </c>
      <c r="S4965" t="str">
        <f t="shared" si="81"/>
        <v>42134April Hollis</v>
      </c>
    </row>
    <row r="4966" spans="1:19" hidden="1">
      <c r="A4966" s="12">
        <v>42134</v>
      </c>
      <c r="B4966" t="s">
        <v>2803</v>
      </c>
      <c r="C4966" s="1">
        <v>57.9</v>
      </c>
      <c r="E4966" s="42">
        <f t="shared" si="80"/>
        <v>-57.9</v>
      </c>
      <c r="F4966" s="77" t="s">
        <v>1038</v>
      </c>
      <c r="G4966" s="77" t="s">
        <v>21</v>
      </c>
      <c r="H4966" s="77" t="s">
        <v>20</v>
      </c>
      <c r="I4966" s="13">
        <v>5</v>
      </c>
      <c r="J4966" s="14">
        <v>2015</v>
      </c>
      <c r="K4966" s="78" t="s">
        <v>146</v>
      </c>
      <c r="L4966" s="79" t="s">
        <v>2803</v>
      </c>
      <c r="M4966" s="79" t="s">
        <v>302</v>
      </c>
      <c r="N4966" s="15" t="s">
        <v>28</v>
      </c>
      <c r="O4966" s="15" t="s">
        <v>29</v>
      </c>
      <c r="P4966" s="80" t="s">
        <v>3096</v>
      </c>
      <c r="Q4966" s="80" t="s">
        <v>21</v>
      </c>
      <c r="S4966" t="str">
        <f t="shared" si="81"/>
        <v>42134April Hollis</v>
      </c>
    </row>
    <row r="4967" spans="1:19" hidden="1">
      <c r="A4967" s="12">
        <v>42134</v>
      </c>
      <c r="B4967" t="s">
        <v>2803</v>
      </c>
      <c r="C4967" s="1">
        <v>57.9</v>
      </c>
      <c r="E4967" s="42">
        <f t="shared" si="80"/>
        <v>-57.9</v>
      </c>
      <c r="F4967" s="77" t="s">
        <v>1038</v>
      </c>
      <c r="G4967" s="77" t="s">
        <v>21</v>
      </c>
      <c r="H4967" s="77" t="s">
        <v>20</v>
      </c>
      <c r="I4967" s="13">
        <v>5</v>
      </c>
      <c r="J4967" s="14">
        <v>2015</v>
      </c>
      <c r="K4967" s="78" t="s">
        <v>146</v>
      </c>
      <c r="L4967" s="79" t="s">
        <v>2803</v>
      </c>
      <c r="M4967" s="79" t="s">
        <v>302</v>
      </c>
      <c r="N4967" s="15" t="s">
        <v>28</v>
      </c>
      <c r="O4967" s="15" t="s">
        <v>29</v>
      </c>
      <c r="P4967" s="80" t="s">
        <v>3096</v>
      </c>
      <c r="Q4967" s="80" t="s">
        <v>21</v>
      </c>
      <c r="S4967" t="str">
        <f t="shared" si="81"/>
        <v>42134April Hollis</v>
      </c>
    </row>
    <row r="4968" spans="1:19" hidden="1">
      <c r="A4968" s="12">
        <v>42135</v>
      </c>
      <c r="B4968" t="s">
        <v>2716</v>
      </c>
      <c r="C4968" s="1">
        <v>-9.9499999999999993</v>
      </c>
      <c r="E4968" s="42">
        <f t="shared" si="80"/>
        <v>9.9499999999999993</v>
      </c>
      <c r="F4968" s="77" t="s">
        <v>225</v>
      </c>
      <c r="G4968" s="77" t="s">
        <v>21</v>
      </c>
      <c r="H4968" s="77" t="s">
        <v>20</v>
      </c>
      <c r="I4968" s="13">
        <v>5</v>
      </c>
      <c r="J4968" s="14">
        <v>2015</v>
      </c>
      <c r="K4968" s="78" t="s">
        <v>184</v>
      </c>
      <c r="L4968" s="79" t="s">
        <v>2716</v>
      </c>
      <c r="M4968" s="79" t="s">
        <v>302</v>
      </c>
      <c r="N4968" s="15" t="s">
        <v>28</v>
      </c>
      <c r="O4968" s="15" t="s">
        <v>29</v>
      </c>
      <c r="P4968" s="80" t="s">
        <v>3096</v>
      </c>
      <c r="Q4968" s="80" t="s">
        <v>21</v>
      </c>
      <c r="S4968" t="str">
        <f t="shared" si="81"/>
        <v>42135yegor arshanyan</v>
      </c>
    </row>
    <row r="4969" spans="1:19" hidden="1">
      <c r="A4969" s="12">
        <v>42135</v>
      </c>
      <c r="B4969" t="s">
        <v>2804</v>
      </c>
      <c r="C4969" s="1">
        <v>13.9</v>
      </c>
      <c r="E4969" s="42">
        <f t="shared" si="80"/>
        <v>-13.9</v>
      </c>
      <c r="F4969" s="77" t="s">
        <v>1038</v>
      </c>
      <c r="G4969" s="77" t="s">
        <v>21</v>
      </c>
      <c r="H4969" s="77" t="s">
        <v>20</v>
      </c>
      <c r="I4969" s="13">
        <v>5</v>
      </c>
      <c r="J4969" s="14">
        <v>2015</v>
      </c>
      <c r="K4969" s="78" t="s">
        <v>146</v>
      </c>
      <c r="L4969" s="79" t="s">
        <v>2804</v>
      </c>
      <c r="M4969" s="79" t="s">
        <v>302</v>
      </c>
      <c r="N4969" s="15" t="s">
        <v>28</v>
      </c>
      <c r="O4969" s="15" t="s">
        <v>29</v>
      </c>
      <c r="P4969" s="80" t="s">
        <v>3096</v>
      </c>
      <c r="Q4969" s="80" t="s">
        <v>21</v>
      </c>
      <c r="S4969" t="str">
        <f t="shared" si="81"/>
        <v>42135Anna Johnson</v>
      </c>
    </row>
    <row r="4970" spans="1:19" hidden="1">
      <c r="A4970" s="12">
        <v>42135</v>
      </c>
      <c r="B4970" t="s">
        <v>2805</v>
      </c>
      <c r="C4970" s="1">
        <v>90.72</v>
      </c>
      <c r="E4970" s="42">
        <f t="shared" si="80"/>
        <v>-90.72</v>
      </c>
      <c r="F4970" s="77" t="s">
        <v>1038</v>
      </c>
      <c r="G4970" s="77" t="s">
        <v>21</v>
      </c>
      <c r="H4970" s="77" t="s">
        <v>20</v>
      </c>
      <c r="I4970" s="13">
        <v>5</v>
      </c>
      <c r="J4970" s="14">
        <v>2015</v>
      </c>
      <c r="K4970" s="78" t="s">
        <v>146</v>
      </c>
      <c r="L4970" s="79" t="s">
        <v>2805</v>
      </c>
      <c r="M4970" s="79" t="s">
        <v>302</v>
      </c>
      <c r="N4970" s="15" t="s">
        <v>28</v>
      </c>
      <c r="O4970" s="15" t="s">
        <v>29</v>
      </c>
      <c r="P4970" s="80" t="s">
        <v>3096</v>
      </c>
      <c r="Q4970" s="80" t="s">
        <v>21</v>
      </c>
      <c r="S4970" t="str">
        <f t="shared" si="81"/>
        <v>42135DMITRY SHEYMAN</v>
      </c>
    </row>
    <row r="4971" spans="1:19" hidden="1">
      <c r="A4971" s="12">
        <v>42135</v>
      </c>
      <c r="B4971" t="s">
        <v>2806</v>
      </c>
      <c r="C4971" s="1">
        <v>162.9</v>
      </c>
      <c r="E4971" s="42">
        <f t="shared" si="80"/>
        <v>-162.9</v>
      </c>
      <c r="F4971" s="77" t="s">
        <v>1038</v>
      </c>
      <c r="G4971" s="77" t="s">
        <v>21</v>
      </c>
      <c r="H4971" s="77" t="s">
        <v>20</v>
      </c>
      <c r="I4971" s="13">
        <v>5</v>
      </c>
      <c r="J4971" s="14">
        <v>2015</v>
      </c>
      <c r="K4971" s="78" t="s">
        <v>146</v>
      </c>
      <c r="L4971" s="79" t="s">
        <v>2806</v>
      </c>
      <c r="M4971" s="79" t="s">
        <v>309</v>
      </c>
      <c r="N4971" s="15" t="s">
        <v>28</v>
      </c>
      <c r="O4971" s="15" t="s">
        <v>29</v>
      </c>
      <c r="P4971" s="80" t="s">
        <v>3096</v>
      </c>
      <c r="Q4971" s="80" t="s">
        <v>21</v>
      </c>
      <c r="S4971" t="str">
        <f t="shared" si="81"/>
        <v>42135The Phat Cat Inn</v>
      </c>
    </row>
    <row r="4972" spans="1:19" hidden="1">
      <c r="A4972" s="12">
        <v>42135</v>
      </c>
      <c r="B4972" t="s">
        <v>2807</v>
      </c>
      <c r="C4972" s="1">
        <v>124.7</v>
      </c>
      <c r="E4972" s="42">
        <f t="shared" si="80"/>
        <v>-124.7</v>
      </c>
      <c r="F4972" s="77" t="s">
        <v>1038</v>
      </c>
      <c r="G4972" s="77" t="s">
        <v>21</v>
      </c>
      <c r="H4972" s="77" t="s">
        <v>20</v>
      </c>
      <c r="I4972" s="13">
        <v>5</v>
      </c>
      <c r="J4972" s="14">
        <v>2015</v>
      </c>
      <c r="K4972" s="78" t="s">
        <v>146</v>
      </c>
      <c r="L4972" s="79" t="s">
        <v>2807</v>
      </c>
      <c r="M4972" s="79" t="s">
        <v>309</v>
      </c>
      <c r="N4972" s="15" t="s">
        <v>28</v>
      </c>
      <c r="O4972" s="15" t="s">
        <v>29</v>
      </c>
      <c r="P4972" s="80" t="s">
        <v>3096</v>
      </c>
      <c r="Q4972" s="80" t="s">
        <v>21</v>
      </c>
      <c r="S4972" t="str">
        <f t="shared" si="81"/>
        <v>42135Terrie Dwyer</v>
      </c>
    </row>
    <row r="4973" spans="1:19" hidden="1">
      <c r="A4973" s="12">
        <v>42135</v>
      </c>
      <c r="B4973" t="s">
        <v>2489</v>
      </c>
      <c r="C4973" s="1">
        <v>75.47</v>
      </c>
      <c r="E4973" s="42">
        <f t="shared" si="80"/>
        <v>-75.47</v>
      </c>
      <c r="F4973" s="77" t="s">
        <v>1038</v>
      </c>
      <c r="G4973" s="77" t="s">
        <v>21</v>
      </c>
      <c r="H4973" s="77" t="s">
        <v>20</v>
      </c>
      <c r="I4973" s="13">
        <v>5</v>
      </c>
      <c r="J4973" s="14">
        <v>2015</v>
      </c>
      <c r="K4973" s="78" t="s">
        <v>146</v>
      </c>
      <c r="L4973" s="79" t="s">
        <v>2489</v>
      </c>
      <c r="M4973" s="79" t="s">
        <v>80</v>
      </c>
      <c r="N4973" s="15" t="s">
        <v>28</v>
      </c>
      <c r="O4973" s="15" t="s">
        <v>29</v>
      </c>
      <c r="P4973" s="80" t="s">
        <v>3096</v>
      </c>
      <c r="Q4973" s="80" t="s">
        <v>21</v>
      </c>
      <c r="S4973" t="str">
        <f t="shared" si="81"/>
        <v>42135JAS Enterprises</v>
      </c>
    </row>
    <row r="4974" spans="1:19" hidden="1">
      <c r="A4974" s="12">
        <v>42136</v>
      </c>
      <c r="B4974" t="s">
        <v>2806</v>
      </c>
      <c r="C4974" s="1">
        <v>-32.58</v>
      </c>
      <c r="E4974" s="42">
        <f t="shared" si="80"/>
        <v>32.58</v>
      </c>
      <c r="F4974" s="77" t="s">
        <v>225</v>
      </c>
      <c r="G4974" s="77" t="s">
        <v>21</v>
      </c>
      <c r="H4974" s="77" t="s">
        <v>20</v>
      </c>
      <c r="I4974" s="13">
        <v>5</v>
      </c>
      <c r="J4974" s="14">
        <v>2015</v>
      </c>
      <c r="K4974" s="78" t="s">
        <v>184</v>
      </c>
      <c r="L4974" s="79" t="s">
        <v>2806</v>
      </c>
      <c r="M4974" s="79" t="s">
        <v>80</v>
      </c>
      <c r="N4974" s="15" t="s">
        <v>28</v>
      </c>
      <c r="O4974" s="15" t="s">
        <v>29</v>
      </c>
      <c r="P4974" s="80" t="s">
        <v>3096</v>
      </c>
      <c r="Q4974" s="80" t="s">
        <v>21</v>
      </c>
      <c r="S4974" t="str">
        <f t="shared" si="81"/>
        <v>42136The Phat Cat Inn</v>
      </c>
    </row>
    <row r="4975" spans="1:19" hidden="1">
      <c r="A4975" s="12">
        <v>42137</v>
      </c>
      <c r="B4975" t="s">
        <v>2808</v>
      </c>
      <c r="C4975" s="1">
        <v>14.9</v>
      </c>
      <c r="E4975" s="42">
        <f t="shared" si="80"/>
        <v>-14.9</v>
      </c>
      <c r="F4975" s="77" t="s">
        <v>1038</v>
      </c>
      <c r="G4975" s="77" t="s">
        <v>21</v>
      </c>
      <c r="H4975" s="77" t="s">
        <v>20</v>
      </c>
      <c r="I4975" s="13">
        <v>5</v>
      </c>
      <c r="J4975" s="14">
        <v>2015</v>
      </c>
      <c r="K4975" s="78" t="s">
        <v>146</v>
      </c>
      <c r="L4975" s="79" t="s">
        <v>2808</v>
      </c>
      <c r="M4975" s="79" t="s">
        <v>302</v>
      </c>
      <c r="N4975" s="15" t="s">
        <v>28</v>
      </c>
      <c r="O4975" s="15" t="s">
        <v>29</v>
      </c>
      <c r="P4975" s="80" t="s">
        <v>3096</v>
      </c>
      <c r="Q4975" s="80" t="s">
        <v>21</v>
      </c>
      <c r="S4975" t="str">
        <f t="shared" si="81"/>
        <v>42137Mark Morgenfruh</v>
      </c>
    </row>
    <row r="4976" spans="1:19" hidden="1">
      <c r="A4976" s="12">
        <v>42137</v>
      </c>
      <c r="B4976" t="s">
        <v>2488</v>
      </c>
      <c r="C4976" s="1">
        <v>-1100</v>
      </c>
      <c r="E4976" s="42">
        <f t="shared" si="80"/>
        <v>1100</v>
      </c>
      <c r="F4976" s="77" t="s">
        <v>225</v>
      </c>
      <c r="G4976" s="77" t="s">
        <v>21</v>
      </c>
      <c r="H4976" s="77" t="s">
        <v>20</v>
      </c>
      <c r="I4976" s="13">
        <v>5</v>
      </c>
      <c r="J4976" s="14">
        <v>2015</v>
      </c>
      <c r="K4976" s="78" t="s">
        <v>58</v>
      </c>
      <c r="L4976" s="79" t="s">
        <v>59</v>
      </c>
      <c r="M4976" s="79" t="s">
        <v>23</v>
      </c>
      <c r="N4976" s="15" t="s">
        <v>20</v>
      </c>
      <c r="O4976" s="15" t="s">
        <v>24</v>
      </c>
      <c r="P4976" s="80" t="s">
        <v>171</v>
      </c>
      <c r="Q4976" s="80" t="s">
        <v>21</v>
      </c>
      <c r="S4976" t="str">
        <f t="shared" si="81"/>
        <v>42137Bank Account</v>
      </c>
    </row>
    <row r="4977" spans="1:19" hidden="1">
      <c r="A4977" s="12">
        <v>42137</v>
      </c>
      <c r="B4977" t="s">
        <v>2592</v>
      </c>
      <c r="C4977" s="1">
        <v>-140.24</v>
      </c>
      <c r="E4977" s="42">
        <f t="shared" si="80"/>
        <v>140.24</v>
      </c>
      <c r="F4977" s="77" t="s">
        <v>225</v>
      </c>
      <c r="G4977" s="77" t="s">
        <v>21</v>
      </c>
      <c r="H4977" s="77" t="s">
        <v>20</v>
      </c>
      <c r="I4977" s="13">
        <v>5</v>
      </c>
      <c r="J4977" s="14">
        <v>2015</v>
      </c>
      <c r="K4977" s="78" t="s">
        <v>146</v>
      </c>
      <c r="L4977" s="79" t="s">
        <v>3100</v>
      </c>
      <c r="M4977" s="79" t="s">
        <v>302</v>
      </c>
      <c r="N4977" s="15" t="s">
        <v>28</v>
      </c>
      <c r="O4977" s="15" t="s">
        <v>29</v>
      </c>
      <c r="P4977" s="80" t="s">
        <v>3096</v>
      </c>
      <c r="Q4977" s="80" t="s">
        <v>21</v>
      </c>
      <c r="S4977" t="str">
        <f t="shared" si="81"/>
        <v>42137eBay Buyer Dispute</v>
      </c>
    </row>
    <row r="4978" spans="1:19" hidden="1">
      <c r="A4978" s="12">
        <v>42137</v>
      </c>
      <c r="B4978" t="s">
        <v>2809</v>
      </c>
      <c r="C4978" s="1">
        <v>139.28</v>
      </c>
      <c r="E4978" s="42">
        <f t="shared" si="80"/>
        <v>-139.28</v>
      </c>
      <c r="F4978" s="77" t="s">
        <v>1038</v>
      </c>
      <c r="G4978" s="77" t="s">
        <v>21</v>
      </c>
      <c r="H4978" s="77" t="s">
        <v>20</v>
      </c>
      <c r="I4978" s="13">
        <v>5</v>
      </c>
      <c r="J4978" s="14">
        <v>2015</v>
      </c>
      <c r="K4978" s="78" t="s">
        <v>146</v>
      </c>
      <c r="L4978" s="79" t="s">
        <v>2809</v>
      </c>
      <c r="M4978" s="79" t="s">
        <v>302</v>
      </c>
      <c r="N4978" s="15" t="s">
        <v>28</v>
      </c>
      <c r="O4978" s="15" t="s">
        <v>29</v>
      </c>
      <c r="P4978" s="80" t="s">
        <v>3096</v>
      </c>
      <c r="Q4978" s="80" t="s">
        <v>21</v>
      </c>
      <c r="S4978" t="str">
        <f t="shared" si="81"/>
        <v>42137Michelle Henson</v>
      </c>
    </row>
    <row r="4979" spans="1:19" hidden="1">
      <c r="A4979" s="12">
        <v>42137</v>
      </c>
      <c r="B4979" t="s">
        <v>2778</v>
      </c>
      <c r="C4979" s="1">
        <v>64.900000000000006</v>
      </c>
      <c r="E4979" s="42">
        <f t="shared" si="80"/>
        <v>-64.900000000000006</v>
      </c>
      <c r="F4979" s="77" t="s">
        <v>1038</v>
      </c>
      <c r="G4979" s="77" t="s">
        <v>21</v>
      </c>
      <c r="H4979" s="77" t="s">
        <v>20</v>
      </c>
      <c r="I4979" s="13">
        <v>5</v>
      </c>
      <c r="J4979" s="14">
        <v>2015</v>
      </c>
      <c r="K4979" s="78" t="s">
        <v>146</v>
      </c>
      <c r="L4979" s="79" t="s">
        <v>2778</v>
      </c>
      <c r="M4979" s="79" t="s">
        <v>309</v>
      </c>
      <c r="N4979" s="15" t="s">
        <v>28</v>
      </c>
      <c r="O4979" s="15" t="s">
        <v>29</v>
      </c>
      <c r="P4979" s="80" t="s">
        <v>3096</v>
      </c>
      <c r="Q4979" s="80" t="s">
        <v>21</v>
      </c>
      <c r="S4979" t="str">
        <f t="shared" si="81"/>
        <v>42137Nancy L Anderson</v>
      </c>
    </row>
    <row r="4980" spans="1:19" hidden="1">
      <c r="A4980" s="12">
        <v>42138</v>
      </c>
      <c r="B4980" t="s">
        <v>2810</v>
      </c>
      <c r="C4980" s="1">
        <v>229.49</v>
      </c>
      <c r="E4980" s="42">
        <f t="shared" si="80"/>
        <v>-229.49</v>
      </c>
      <c r="F4980" s="77" t="s">
        <v>1038</v>
      </c>
      <c r="G4980" s="77" t="s">
        <v>21</v>
      </c>
      <c r="H4980" s="77" t="s">
        <v>20</v>
      </c>
      <c r="I4980" s="13">
        <v>5</v>
      </c>
      <c r="J4980" s="14">
        <v>2015</v>
      </c>
      <c r="K4980" s="78" t="s">
        <v>146</v>
      </c>
      <c r="L4980" s="79" t="s">
        <v>2810</v>
      </c>
      <c r="M4980" s="79" t="s">
        <v>309</v>
      </c>
      <c r="N4980" s="15" t="s">
        <v>28</v>
      </c>
      <c r="O4980" s="15" t="s">
        <v>29</v>
      </c>
      <c r="P4980" s="80" t="s">
        <v>3096</v>
      </c>
      <c r="Q4980" s="80" t="s">
        <v>21</v>
      </c>
      <c r="S4980" t="str">
        <f t="shared" si="81"/>
        <v>42138Megan DElia</v>
      </c>
    </row>
    <row r="4981" spans="1:19" hidden="1">
      <c r="A4981" s="12">
        <v>42139</v>
      </c>
      <c r="B4981" t="s">
        <v>2811</v>
      </c>
      <c r="C4981" s="1">
        <v>-141.53</v>
      </c>
      <c r="E4981" s="42">
        <f t="shared" si="80"/>
        <v>141.53</v>
      </c>
      <c r="F4981" s="77" t="s">
        <v>225</v>
      </c>
      <c r="G4981" s="77" t="s">
        <v>21</v>
      </c>
      <c r="H4981" s="77" t="s">
        <v>20</v>
      </c>
      <c r="I4981" s="13">
        <v>5</v>
      </c>
      <c r="J4981" s="14">
        <v>2015</v>
      </c>
      <c r="K4981" s="78" t="s">
        <v>184</v>
      </c>
      <c r="L4981" s="79" t="s">
        <v>2811</v>
      </c>
      <c r="M4981" s="79" t="s">
        <v>309</v>
      </c>
      <c r="N4981" s="15" t="s">
        <v>28</v>
      </c>
      <c r="O4981" s="15" t="s">
        <v>29</v>
      </c>
      <c r="P4981" s="80" t="s">
        <v>3096</v>
      </c>
      <c r="Q4981" s="80" t="s">
        <v>21</v>
      </c>
      <c r="S4981" t="str">
        <f t="shared" si="81"/>
        <v>42139john simantiras</v>
      </c>
    </row>
    <row r="4982" spans="1:19" hidden="1">
      <c r="A4982" s="12">
        <v>42139</v>
      </c>
      <c r="B4982" t="s">
        <v>2812</v>
      </c>
      <c r="C4982" s="1">
        <v>61.18</v>
      </c>
      <c r="E4982" s="42">
        <f t="shared" si="80"/>
        <v>-61.18</v>
      </c>
      <c r="F4982" s="77" t="s">
        <v>1038</v>
      </c>
      <c r="G4982" s="77" t="s">
        <v>21</v>
      </c>
      <c r="H4982" s="77" t="s">
        <v>20</v>
      </c>
      <c r="I4982" s="13">
        <v>5</v>
      </c>
      <c r="J4982" s="14">
        <v>2015</v>
      </c>
      <c r="K4982" s="78" t="s">
        <v>146</v>
      </c>
      <c r="L4982" s="79" t="s">
        <v>2812</v>
      </c>
      <c r="M4982" s="79" t="s">
        <v>302</v>
      </c>
      <c r="N4982" s="15" t="s">
        <v>28</v>
      </c>
      <c r="O4982" s="15" t="s">
        <v>29</v>
      </c>
      <c r="P4982" s="80" t="s">
        <v>3096</v>
      </c>
      <c r="Q4982" s="80" t="s">
        <v>21</v>
      </c>
      <c r="S4982" t="str">
        <f t="shared" si="81"/>
        <v>42139James Davis</v>
      </c>
    </row>
    <row r="4983" spans="1:19" hidden="1">
      <c r="A4983" s="12">
        <v>42139</v>
      </c>
      <c r="B4983" t="s">
        <v>2811</v>
      </c>
      <c r="C4983" s="1">
        <v>141.53</v>
      </c>
      <c r="E4983" s="42">
        <f t="shared" si="80"/>
        <v>-141.53</v>
      </c>
      <c r="F4983" s="77" t="s">
        <v>1038</v>
      </c>
      <c r="G4983" s="77" t="s">
        <v>21</v>
      </c>
      <c r="H4983" s="77" t="s">
        <v>20</v>
      </c>
      <c r="I4983" s="13">
        <v>5</v>
      </c>
      <c r="J4983" s="14">
        <v>2015</v>
      </c>
      <c r="K4983" s="78" t="s">
        <v>146</v>
      </c>
      <c r="L4983" s="79" t="s">
        <v>2811</v>
      </c>
      <c r="M4983" s="79" t="s">
        <v>309</v>
      </c>
      <c r="N4983" s="15" t="s">
        <v>28</v>
      </c>
      <c r="O4983" s="15" t="s">
        <v>29</v>
      </c>
      <c r="P4983" s="80" t="s">
        <v>3096</v>
      </c>
      <c r="Q4983" s="80" t="s">
        <v>21</v>
      </c>
      <c r="S4983" t="str">
        <f t="shared" si="81"/>
        <v>42139john simantiras</v>
      </c>
    </row>
    <row r="4984" spans="1:19" hidden="1">
      <c r="A4984" s="12">
        <v>42139</v>
      </c>
      <c r="B4984" t="s">
        <v>2813</v>
      </c>
      <c r="C4984" s="1">
        <v>63.6</v>
      </c>
      <c r="E4984" s="42">
        <f t="shared" si="80"/>
        <v>-63.6</v>
      </c>
      <c r="F4984" s="77" t="s">
        <v>1038</v>
      </c>
      <c r="G4984" s="77" t="s">
        <v>21</v>
      </c>
      <c r="H4984" s="77" t="s">
        <v>20</v>
      </c>
      <c r="I4984" s="13">
        <v>5</v>
      </c>
      <c r="J4984" s="14">
        <v>2015</v>
      </c>
      <c r="K4984" s="78" t="s">
        <v>146</v>
      </c>
      <c r="L4984" s="79" t="s">
        <v>2813</v>
      </c>
      <c r="M4984" s="79" t="s">
        <v>302</v>
      </c>
      <c r="N4984" s="15" t="s">
        <v>28</v>
      </c>
      <c r="O4984" s="15" t="s">
        <v>29</v>
      </c>
      <c r="P4984" s="80" t="s">
        <v>3096</v>
      </c>
      <c r="Q4984" s="80" t="s">
        <v>21</v>
      </c>
      <c r="S4984" t="str">
        <f t="shared" si="81"/>
        <v>42139Angela Gerou</v>
      </c>
    </row>
    <row r="4985" spans="1:19" hidden="1">
      <c r="A4985" s="12">
        <v>42140</v>
      </c>
      <c r="B4985" t="s">
        <v>2814</v>
      </c>
      <c r="C4985" s="1">
        <v>96.23</v>
      </c>
      <c r="E4985" s="42">
        <f t="shared" si="80"/>
        <v>-96.23</v>
      </c>
      <c r="F4985" s="77" t="s">
        <v>1038</v>
      </c>
      <c r="G4985" s="77" t="s">
        <v>21</v>
      </c>
      <c r="H4985" s="77" t="s">
        <v>20</v>
      </c>
      <c r="I4985" s="13">
        <v>5</v>
      </c>
      <c r="J4985" s="14">
        <v>2015</v>
      </c>
      <c r="K4985" s="78" t="s">
        <v>146</v>
      </c>
      <c r="L4985" s="79" t="s">
        <v>2814</v>
      </c>
      <c r="M4985" s="79" t="s">
        <v>302</v>
      </c>
      <c r="N4985" s="15" t="s">
        <v>28</v>
      </c>
      <c r="O4985" s="15" t="s">
        <v>29</v>
      </c>
      <c r="P4985" s="80" t="s">
        <v>3096</v>
      </c>
      <c r="Q4985" s="80" t="s">
        <v>21</v>
      </c>
      <c r="S4985" t="str">
        <f t="shared" si="81"/>
        <v>42140CHRISTINE NACKERS</v>
      </c>
    </row>
    <row r="4986" spans="1:19" hidden="1">
      <c r="A4986" s="12">
        <v>42140</v>
      </c>
      <c r="B4986" t="s">
        <v>2814</v>
      </c>
      <c r="C4986" s="1">
        <v>16.47</v>
      </c>
      <c r="E4986" s="42">
        <f t="shared" si="80"/>
        <v>-16.47</v>
      </c>
      <c r="F4986" s="77" t="s">
        <v>1038</v>
      </c>
      <c r="G4986" s="77" t="s">
        <v>21</v>
      </c>
      <c r="H4986" s="77" t="s">
        <v>20</v>
      </c>
      <c r="I4986" s="13">
        <v>5</v>
      </c>
      <c r="J4986" s="14">
        <v>2015</v>
      </c>
      <c r="K4986" s="78" t="s">
        <v>146</v>
      </c>
      <c r="L4986" s="79" t="s">
        <v>2814</v>
      </c>
      <c r="M4986" s="79" t="s">
        <v>302</v>
      </c>
      <c r="N4986" s="15" t="s">
        <v>28</v>
      </c>
      <c r="O4986" s="15" t="s">
        <v>29</v>
      </c>
      <c r="P4986" s="80" t="s">
        <v>3096</v>
      </c>
      <c r="Q4986" s="80" t="s">
        <v>21</v>
      </c>
      <c r="S4986" t="str">
        <f t="shared" si="81"/>
        <v>42140CHRISTINE NACKERS</v>
      </c>
    </row>
    <row r="4987" spans="1:19" hidden="1">
      <c r="A4987" s="12">
        <v>42140</v>
      </c>
      <c r="B4987" t="s">
        <v>2815</v>
      </c>
      <c r="C4987" s="1">
        <v>109.9</v>
      </c>
      <c r="E4987" s="42">
        <f t="shared" si="80"/>
        <v>-109.9</v>
      </c>
      <c r="F4987" s="77" t="s">
        <v>1038</v>
      </c>
      <c r="G4987" s="77" t="s">
        <v>21</v>
      </c>
      <c r="H4987" s="77" t="s">
        <v>20</v>
      </c>
      <c r="I4987" s="13">
        <v>5</v>
      </c>
      <c r="J4987" s="14">
        <v>2015</v>
      </c>
      <c r="K4987" s="78" t="s">
        <v>146</v>
      </c>
      <c r="L4987" s="79" t="s">
        <v>2815</v>
      </c>
      <c r="M4987" s="79" t="s">
        <v>309</v>
      </c>
      <c r="N4987" s="15" t="s">
        <v>28</v>
      </c>
      <c r="O4987" s="15" t="s">
        <v>29</v>
      </c>
      <c r="P4987" s="80" t="s">
        <v>3096</v>
      </c>
      <c r="Q4987" s="80" t="s">
        <v>21</v>
      </c>
      <c r="S4987" t="str">
        <f t="shared" si="81"/>
        <v>42140Keith Robbins</v>
      </c>
    </row>
    <row r="4988" spans="1:19" hidden="1">
      <c r="A4988" s="12">
        <v>42141</v>
      </c>
      <c r="B4988" t="s">
        <v>2816</v>
      </c>
      <c r="C4988" s="1">
        <v>15.38</v>
      </c>
      <c r="E4988" s="42">
        <f t="shared" si="80"/>
        <v>-15.38</v>
      </c>
      <c r="F4988" s="77" t="s">
        <v>1038</v>
      </c>
      <c r="G4988" s="77" t="s">
        <v>21</v>
      </c>
      <c r="H4988" s="77" t="s">
        <v>20</v>
      </c>
      <c r="I4988" s="13">
        <v>5</v>
      </c>
      <c r="J4988" s="14">
        <v>2015</v>
      </c>
      <c r="K4988" s="78" t="s">
        <v>146</v>
      </c>
      <c r="L4988" s="79" t="s">
        <v>2816</v>
      </c>
      <c r="M4988" s="79" t="s">
        <v>302</v>
      </c>
      <c r="N4988" s="15" t="s">
        <v>28</v>
      </c>
      <c r="O4988" s="15" t="s">
        <v>29</v>
      </c>
      <c r="P4988" s="80" t="s">
        <v>3096</v>
      </c>
      <c r="Q4988" s="80" t="s">
        <v>21</v>
      </c>
      <c r="S4988" t="str">
        <f t="shared" si="81"/>
        <v>42141Lawrence Ward</v>
      </c>
    </row>
    <row r="4989" spans="1:19" hidden="1">
      <c r="A4989" s="12">
        <v>42141</v>
      </c>
      <c r="B4989" t="s">
        <v>2817</v>
      </c>
      <c r="C4989" s="1">
        <v>58.52</v>
      </c>
      <c r="E4989" s="42">
        <f t="shared" si="80"/>
        <v>-58.52</v>
      </c>
      <c r="F4989" s="77" t="s">
        <v>1038</v>
      </c>
      <c r="G4989" s="77" t="s">
        <v>21</v>
      </c>
      <c r="H4989" s="77" t="s">
        <v>20</v>
      </c>
      <c r="I4989" s="13">
        <v>5</v>
      </c>
      <c r="J4989" s="14">
        <v>2015</v>
      </c>
      <c r="K4989" s="78" t="s">
        <v>146</v>
      </c>
      <c r="L4989" s="79" t="s">
        <v>2817</v>
      </c>
      <c r="M4989" s="79" t="s">
        <v>302</v>
      </c>
      <c r="N4989" s="15" t="s">
        <v>28</v>
      </c>
      <c r="O4989" s="15" t="s">
        <v>29</v>
      </c>
      <c r="P4989" s="80" t="s">
        <v>3096</v>
      </c>
      <c r="Q4989" s="80" t="s">
        <v>21</v>
      </c>
      <c r="S4989" t="str">
        <f t="shared" si="81"/>
        <v>42141kaletia vernon</v>
      </c>
    </row>
    <row r="4990" spans="1:19" hidden="1">
      <c r="A4990" s="12">
        <v>42142</v>
      </c>
      <c r="B4990" t="s">
        <v>2818</v>
      </c>
      <c r="C4990" s="1">
        <v>29.8</v>
      </c>
      <c r="E4990" s="42">
        <f t="shared" si="80"/>
        <v>-29.8</v>
      </c>
      <c r="F4990" s="77" t="s">
        <v>1038</v>
      </c>
      <c r="G4990" s="77" t="s">
        <v>21</v>
      </c>
      <c r="H4990" s="77" t="s">
        <v>20</v>
      </c>
      <c r="I4990" s="13">
        <v>5</v>
      </c>
      <c r="J4990" s="14">
        <v>2015</v>
      </c>
      <c r="K4990" s="78" t="s">
        <v>146</v>
      </c>
      <c r="L4990" s="79" t="s">
        <v>2818</v>
      </c>
      <c r="M4990" s="79" t="s">
        <v>309</v>
      </c>
      <c r="N4990" s="15" t="s">
        <v>28</v>
      </c>
      <c r="O4990" s="15" t="s">
        <v>29</v>
      </c>
      <c r="P4990" s="80" t="s">
        <v>3096</v>
      </c>
      <c r="Q4990" s="80" t="s">
        <v>21</v>
      </c>
      <c r="S4990" t="str">
        <f t="shared" si="81"/>
        <v>42142Barbara Peters</v>
      </c>
    </row>
    <row r="4991" spans="1:19" hidden="1">
      <c r="A4991" s="12">
        <v>42142</v>
      </c>
      <c r="B4991" t="s">
        <v>2488</v>
      </c>
      <c r="C4991" s="1">
        <v>-950</v>
      </c>
      <c r="E4991" s="42">
        <f t="shared" si="80"/>
        <v>950</v>
      </c>
      <c r="F4991" s="77" t="s">
        <v>225</v>
      </c>
      <c r="G4991" s="77" t="s">
        <v>21</v>
      </c>
      <c r="H4991" s="77" t="s">
        <v>20</v>
      </c>
      <c r="I4991" s="13">
        <v>5</v>
      </c>
      <c r="J4991" s="14">
        <v>2015</v>
      </c>
      <c r="K4991" s="78" t="s">
        <v>58</v>
      </c>
      <c r="L4991" s="79" t="s">
        <v>59</v>
      </c>
      <c r="M4991" s="79" t="s">
        <v>23</v>
      </c>
      <c r="N4991" s="15" t="s">
        <v>20</v>
      </c>
      <c r="O4991" s="15" t="s">
        <v>24</v>
      </c>
      <c r="P4991" s="80" t="s">
        <v>171</v>
      </c>
      <c r="Q4991" s="80" t="s">
        <v>21</v>
      </c>
      <c r="S4991" t="str">
        <f t="shared" si="81"/>
        <v>42142Bank Account</v>
      </c>
    </row>
    <row r="4992" spans="1:19" hidden="1">
      <c r="A4992" s="12">
        <v>42142</v>
      </c>
      <c r="B4992" t="s">
        <v>2819</v>
      </c>
      <c r="C4992" s="1">
        <v>73.61</v>
      </c>
      <c r="E4992" s="42">
        <f t="shared" si="80"/>
        <v>-73.61</v>
      </c>
      <c r="F4992" s="77" t="s">
        <v>1038</v>
      </c>
      <c r="G4992" s="77" t="s">
        <v>21</v>
      </c>
      <c r="H4992" s="77" t="s">
        <v>20</v>
      </c>
      <c r="I4992" s="13">
        <v>5</v>
      </c>
      <c r="J4992" s="14">
        <v>2015</v>
      </c>
      <c r="K4992" s="78" t="s">
        <v>146</v>
      </c>
      <c r="L4992" s="79" t="s">
        <v>2819</v>
      </c>
      <c r="M4992" s="79" t="s">
        <v>302</v>
      </c>
      <c r="N4992" s="15" t="s">
        <v>28</v>
      </c>
      <c r="O4992" s="15" t="s">
        <v>29</v>
      </c>
      <c r="P4992" s="80" t="s">
        <v>3096</v>
      </c>
      <c r="Q4992" s="80" t="s">
        <v>21</v>
      </c>
      <c r="S4992" t="str">
        <f t="shared" si="81"/>
        <v>42142Bob Rodgers</v>
      </c>
    </row>
    <row r="4993" spans="1:19" hidden="1">
      <c r="A4993" s="12">
        <v>42142</v>
      </c>
      <c r="B4993" t="s">
        <v>2819</v>
      </c>
      <c r="C4993" s="1">
        <v>73.61</v>
      </c>
      <c r="E4993" s="42">
        <f t="shared" si="80"/>
        <v>-73.61</v>
      </c>
      <c r="F4993" s="77" t="s">
        <v>1038</v>
      </c>
      <c r="G4993" s="77" t="s">
        <v>21</v>
      </c>
      <c r="H4993" s="77" t="s">
        <v>20</v>
      </c>
      <c r="I4993" s="13">
        <v>5</v>
      </c>
      <c r="J4993" s="14">
        <v>2015</v>
      </c>
      <c r="K4993" s="78" t="s">
        <v>146</v>
      </c>
      <c r="L4993" s="79" t="s">
        <v>2819</v>
      </c>
      <c r="M4993" s="79" t="s">
        <v>302</v>
      </c>
      <c r="N4993" s="15" t="s">
        <v>28</v>
      </c>
      <c r="O4993" s="15" t="s">
        <v>29</v>
      </c>
      <c r="P4993" s="80" t="s">
        <v>3096</v>
      </c>
      <c r="Q4993" s="80" t="s">
        <v>21</v>
      </c>
      <c r="S4993" t="str">
        <f t="shared" si="81"/>
        <v>42142Bob Rodgers</v>
      </c>
    </row>
    <row r="4994" spans="1:19" hidden="1">
      <c r="A4994" s="12">
        <v>42142</v>
      </c>
      <c r="B4994" t="s">
        <v>2819</v>
      </c>
      <c r="C4994" s="1">
        <v>73.61</v>
      </c>
      <c r="E4994" s="42">
        <f t="shared" si="80"/>
        <v>-73.61</v>
      </c>
      <c r="F4994" s="77" t="s">
        <v>1038</v>
      </c>
      <c r="G4994" s="77" t="s">
        <v>21</v>
      </c>
      <c r="H4994" s="77" t="s">
        <v>20</v>
      </c>
      <c r="I4994" s="13">
        <v>5</v>
      </c>
      <c r="J4994" s="14">
        <v>2015</v>
      </c>
      <c r="K4994" s="78" t="s">
        <v>146</v>
      </c>
      <c r="L4994" s="79" t="s">
        <v>2819</v>
      </c>
      <c r="M4994" s="79" t="s">
        <v>302</v>
      </c>
      <c r="N4994" s="15" t="s">
        <v>28</v>
      </c>
      <c r="O4994" s="15" t="s">
        <v>29</v>
      </c>
      <c r="P4994" s="80" t="s">
        <v>3096</v>
      </c>
      <c r="Q4994" s="80" t="s">
        <v>21</v>
      </c>
      <c r="S4994" t="str">
        <f t="shared" si="81"/>
        <v>42142Bob Rodgers</v>
      </c>
    </row>
    <row r="4995" spans="1:19" hidden="1">
      <c r="A4995" s="12">
        <v>42143</v>
      </c>
      <c r="B4995" t="s">
        <v>2820</v>
      </c>
      <c r="C4995" s="1">
        <v>15.38</v>
      </c>
      <c r="E4995" s="42">
        <f t="shared" si="80"/>
        <v>-15.38</v>
      </c>
      <c r="F4995" s="77" t="s">
        <v>1038</v>
      </c>
      <c r="G4995" s="77" t="s">
        <v>21</v>
      </c>
      <c r="H4995" s="77" t="s">
        <v>20</v>
      </c>
      <c r="I4995" s="13">
        <v>5</v>
      </c>
      <c r="J4995" s="14">
        <v>2015</v>
      </c>
      <c r="K4995" s="78" t="s">
        <v>146</v>
      </c>
      <c r="L4995" s="79" t="s">
        <v>2820</v>
      </c>
      <c r="M4995" s="79" t="s">
        <v>302</v>
      </c>
      <c r="N4995" s="15" t="s">
        <v>28</v>
      </c>
      <c r="O4995" s="15" t="s">
        <v>29</v>
      </c>
      <c r="P4995" s="80" t="s">
        <v>3096</v>
      </c>
      <c r="Q4995" s="80" t="s">
        <v>21</v>
      </c>
      <c r="S4995" t="str">
        <f t="shared" si="81"/>
        <v>42143margaret falco</v>
      </c>
    </row>
    <row r="4996" spans="1:19" hidden="1">
      <c r="A4996" s="12">
        <v>42143</v>
      </c>
      <c r="B4996" t="s">
        <v>2821</v>
      </c>
      <c r="C4996" s="1">
        <v>83.94</v>
      </c>
      <c r="E4996" s="42">
        <f t="shared" si="80"/>
        <v>-83.94</v>
      </c>
      <c r="F4996" s="77" t="s">
        <v>1038</v>
      </c>
      <c r="G4996" s="77" t="s">
        <v>21</v>
      </c>
      <c r="H4996" s="77" t="s">
        <v>20</v>
      </c>
      <c r="I4996" s="13">
        <v>5</v>
      </c>
      <c r="J4996" s="14">
        <v>2015</v>
      </c>
      <c r="K4996" s="78" t="s">
        <v>146</v>
      </c>
      <c r="L4996" s="79" t="s">
        <v>2821</v>
      </c>
      <c r="M4996" s="79" t="s">
        <v>309</v>
      </c>
      <c r="N4996" s="15" t="s">
        <v>28</v>
      </c>
      <c r="O4996" s="15" t="s">
        <v>29</v>
      </c>
      <c r="P4996" s="80" t="s">
        <v>3096</v>
      </c>
      <c r="Q4996" s="80" t="s">
        <v>21</v>
      </c>
      <c r="S4996" t="str">
        <f t="shared" si="81"/>
        <v>42143Craig Bell</v>
      </c>
    </row>
    <row r="4997" spans="1:19" hidden="1">
      <c r="A4997" s="12">
        <v>42143</v>
      </c>
      <c r="B4997" t="s">
        <v>2822</v>
      </c>
      <c r="C4997" s="1">
        <v>104.9</v>
      </c>
      <c r="E4997" s="42">
        <f t="shared" si="80"/>
        <v>-104.9</v>
      </c>
      <c r="F4997" s="77" t="s">
        <v>1038</v>
      </c>
      <c r="G4997" s="77" t="s">
        <v>21</v>
      </c>
      <c r="H4997" s="77" t="s">
        <v>20</v>
      </c>
      <c r="I4997" s="13">
        <v>5</v>
      </c>
      <c r="J4997" s="14">
        <v>2015</v>
      </c>
      <c r="K4997" s="78" t="s">
        <v>146</v>
      </c>
      <c r="L4997" s="79" t="s">
        <v>2822</v>
      </c>
      <c r="M4997" s="79" t="s">
        <v>309</v>
      </c>
      <c r="N4997" s="15" t="s">
        <v>28</v>
      </c>
      <c r="O4997" s="15" t="s">
        <v>29</v>
      </c>
      <c r="P4997" s="80" t="s">
        <v>3096</v>
      </c>
      <c r="Q4997" s="80" t="s">
        <v>21</v>
      </c>
      <c r="S4997" t="str">
        <f t="shared" si="81"/>
        <v>42143Kristopher Dukes</v>
      </c>
    </row>
    <row r="4998" spans="1:19" hidden="1">
      <c r="A4998" s="12">
        <v>42143</v>
      </c>
      <c r="B4998" t="s">
        <v>2823</v>
      </c>
      <c r="C4998" s="1">
        <v>27.8</v>
      </c>
      <c r="E4998" s="42">
        <f t="shared" si="80"/>
        <v>-27.8</v>
      </c>
      <c r="F4998" s="77" t="s">
        <v>1038</v>
      </c>
      <c r="G4998" s="77" t="s">
        <v>21</v>
      </c>
      <c r="H4998" s="77" t="s">
        <v>20</v>
      </c>
      <c r="I4998" s="13">
        <v>5</v>
      </c>
      <c r="J4998" s="14">
        <v>2015</v>
      </c>
      <c r="K4998" s="78" t="s">
        <v>146</v>
      </c>
      <c r="L4998" s="79" t="s">
        <v>2823</v>
      </c>
      <c r="M4998" s="79" t="s">
        <v>302</v>
      </c>
      <c r="N4998" s="15" t="s">
        <v>28</v>
      </c>
      <c r="O4998" s="15" t="s">
        <v>29</v>
      </c>
      <c r="P4998" s="80" t="s">
        <v>3096</v>
      </c>
      <c r="Q4998" s="80" t="s">
        <v>21</v>
      </c>
      <c r="S4998" t="str">
        <f t="shared" si="81"/>
        <v>42143Martha Collins</v>
      </c>
    </row>
    <row r="4999" spans="1:19" hidden="1">
      <c r="A4999" s="12">
        <v>42143</v>
      </c>
      <c r="B4999" t="s">
        <v>2824</v>
      </c>
      <c r="C4999" s="1">
        <v>14.65</v>
      </c>
      <c r="E4999" s="42">
        <f t="shared" si="80"/>
        <v>-14.65</v>
      </c>
      <c r="F4999" s="77" t="s">
        <v>1038</v>
      </c>
      <c r="G4999" s="77" t="s">
        <v>21</v>
      </c>
      <c r="H4999" s="77" t="s">
        <v>20</v>
      </c>
      <c r="I4999" s="13">
        <v>5</v>
      </c>
      <c r="J4999" s="14">
        <v>2015</v>
      </c>
      <c r="K4999" s="78" t="s">
        <v>146</v>
      </c>
      <c r="L4999" s="79" t="s">
        <v>2824</v>
      </c>
      <c r="M4999" s="79" t="s">
        <v>302</v>
      </c>
      <c r="N4999" s="15" t="s">
        <v>28</v>
      </c>
      <c r="O4999" s="15" t="s">
        <v>29</v>
      </c>
      <c r="P4999" s="80" t="s">
        <v>3096</v>
      </c>
      <c r="Q4999" s="80" t="s">
        <v>21</v>
      </c>
      <c r="S4999" t="str">
        <f t="shared" si="81"/>
        <v>42143Christopher Anderson</v>
      </c>
    </row>
    <row r="5000" spans="1:19" hidden="1">
      <c r="A5000" s="12">
        <v>42144</v>
      </c>
      <c r="B5000" t="s">
        <v>2825</v>
      </c>
      <c r="C5000" s="1">
        <v>82.17</v>
      </c>
      <c r="E5000" s="42">
        <f t="shared" si="80"/>
        <v>-82.17</v>
      </c>
      <c r="F5000" s="77" t="s">
        <v>1038</v>
      </c>
      <c r="G5000" s="77" t="s">
        <v>21</v>
      </c>
      <c r="H5000" s="77" t="s">
        <v>20</v>
      </c>
      <c r="I5000" s="13">
        <v>5</v>
      </c>
      <c r="J5000" s="14">
        <v>2015</v>
      </c>
      <c r="K5000" s="78" t="s">
        <v>146</v>
      </c>
      <c r="L5000" s="79" t="s">
        <v>2825</v>
      </c>
      <c r="M5000" s="79" t="s">
        <v>302</v>
      </c>
      <c r="N5000" s="15" t="s">
        <v>28</v>
      </c>
      <c r="O5000" s="15" t="s">
        <v>29</v>
      </c>
      <c r="P5000" s="80" t="s">
        <v>3096</v>
      </c>
      <c r="Q5000" s="80" t="s">
        <v>21</v>
      </c>
      <c r="S5000" t="str">
        <f t="shared" si="81"/>
        <v>42144Karen Anderson</v>
      </c>
    </row>
    <row r="5001" spans="1:19" hidden="1">
      <c r="A5001" s="12">
        <v>42144</v>
      </c>
      <c r="B5001" t="s">
        <v>2826</v>
      </c>
      <c r="C5001" s="1">
        <v>166.11</v>
      </c>
      <c r="E5001" s="42">
        <f t="shared" si="80"/>
        <v>-166.11</v>
      </c>
      <c r="F5001" s="77" t="s">
        <v>1038</v>
      </c>
      <c r="G5001" s="77" t="s">
        <v>21</v>
      </c>
      <c r="H5001" s="77" t="s">
        <v>20</v>
      </c>
      <c r="I5001" s="13">
        <v>5</v>
      </c>
      <c r="J5001" s="14">
        <v>2015</v>
      </c>
      <c r="K5001" s="78" t="s">
        <v>146</v>
      </c>
      <c r="L5001" s="79" t="s">
        <v>2826</v>
      </c>
      <c r="M5001" s="79" t="s">
        <v>309</v>
      </c>
      <c r="N5001" s="15" t="s">
        <v>28</v>
      </c>
      <c r="O5001" s="15" t="s">
        <v>29</v>
      </c>
      <c r="P5001" s="80" t="s">
        <v>3096</v>
      </c>
      <c r="Q5001" s="80" t="s">
        <v>21</v>
      </c>
      <c r="S5001" t="str">
        <f t="shared" si="81"/>
        <v>42144knin.es</v>
      </c>
    </row>
    <row r="5002" spans="1:19" hidden="1">
      <c r="A5002" s="12">
        <v>42144</v>
      </c>
      <c r="B5002" t="s">
        <v>2826</v>
      </c>
      <c r="C5002" s="1">
        <v>-4.95</v>
      </c>
      <c r="E5002" s="42">
        <f t="shared" si="80"/>
        <v>4.95</v>
      </c>
      <c r="F5002" s="77" t="s">
        <v>225</v>
      </c>
      <c r="G5002" s="77" t="s">
        <v>21</v>
      </c>
      <c r="H5002" s="77" t="s">
        <v>20</v>
      </c>
      <c r="I5002" s="13">
        <v>5</v>
      </c>
      <c r="J5002" s="14">
        <v>2015</v>
      </c>
      <c r="K5002" s="78" t="s">
        <v>184</v>
      </c>
      <c r="L5002" s="79" t="s">
        <v>2826</v>
      </c>
      <c r="M5002" s="79" t="s">
        <v>309</v>
      </c>
      <c r="N5002" s="15" t="s">
        <v>28</v>
      </c>
      <c r="O5002" s="15" t="s">
        <v>29</v>
      </c>
      <c r="P5002" s="80" t="s">
        <v>3096</v>
      </c>
      <c r="Q5002" s="80" t="s">
        <v>21</v>
      </c>
      <c r="S5002" t="str">
        <f t="shared" si="81"/>
        <v>42144knin.es</v>
      </c>
    </row>
    <row r="5003" spans="1:19" hidden="1">
      <c r="A5003" s="12">
        <v>42144</v>
      </c>
      <c r="B5003" t="s">
        <v>2617</v>
      </c>
      <c r="C5003" s="1">
        <v>140.24</v>
      </c>
      <c r="E5003" s="42">
        <f t="shared" si="80"/>
        <v>-140.24</v>
      </c>
      <c r="F5003" s="77" t="s">
        <v>1038</v>
      </c>
      <c r="G5003" s="77" t="s">
        <v>21</v>
      </c>
      <c r="H5003" s="77" t="s">
        <v>20</v>
      </c>
      <c r="I5003" s="13">
        <v>5</v>
      </c>
      <c r="J5003" s="14">
        <v>2015</v>
      </c>
      <c r="K5003" s="78" t="s">
        <v>146</v>
      </c>
      <c r="L5003" s="79" t="s">
        <v>3100</v>
      </c>
      <c r="M5003" s="79" t="s">
        <v>302</v>
      </c>
      <c r="N5003" s="15" t="s">
        <v>28</v>
      </c>
      <c r="O5003" s="15" t="s">
        <v>29</v>
      </c>
      <c r="P5003" s="80" t="s">
        <v>3096</v>
      </c>
      <c r="Q5003" s="80" t="s">
        <v>21</v>
      </c>
      <c r="S5003" t="str">
        <f t="shared" si="81"/>
        <v>42144Reversal</v>
      </c>
    </row>
    <row r="5004" spans="1:19" hidden="1">
      <c r="A5004" s="12">
        <v>42144</v>
      </c>
      <c r="B5004" t="s">
        <v>2758</v>
      </c>
      <c r="C5004" s="1">
        <v>-140.24</v>
      </c>
      <c r="E5004" s="42">
        <f t="shared" ref="E5004:E5067" si="82">-C5004</f>
        <v>140.24</v>
      </c>
      <c r="F5004" s="77" t="s">
        <v>225</v>
      </c>
      <c r="G5004" s="77" t="s">
        <v>21</v>
      </c>
      <c r="H5004" s="77" t="s">
        <v>20</v>
      </c>
      <c r="I5004" s="13">
        <v>5</v>
      </c>
      <c r="J5004" s="14">
        <v>2015</v>
      </c>
      <c r="K5004" s="78" t="s">
        <v>184</v>
      </c>
      <c r="L5004" s="79" t="s">
        <v>2758</v>
      </c>
      <c r="M5004" s="79" t="s">
        <v>302</v>
      </c>
      <c r="N5004" s="15" t="s">
        <v>28</v>
      </c>
      <c r="O5004" s="15" t="s">
        <v>29</v>
      </c>
      <c r="P5004" s="80" t="s">
        <v>3096</v>
      </c>
      <c r="Q5004" s="80" t="s">
        <v>21</v>
      </c>
      <c r="S5004" t="str">
        <f t="shared" si="81"/>
        <v>42144valerie frommer shore</v>
      </c>
    </row>
    <row r="5005" spans="1:19" hidden="1">
      <c r="A5005" s="12">
        <v>42144</v>
      </c>
      <c r="B5005" t="s">
        <v>2827</v>
      </c>
      <c r="C5005" s="1">
        <v>74.95</v>
      </c>
      <c r="E5005" s="42">
        <f t="shared" si="82"/>
        <v>-74.95</v>
      </c>
      <c r="F5005" s="77" t="s">
        <v>1038</v>
      </c>
      <c r="G5005" s="77" t="s">
        <v>21</v>
      </c>
      <c r="H5005" s="77" t="s">
        <v>20</v>
      </c>
      <c r="I5005" s="13">
        <v>5</v>
      </c>
      <c r="J5005" s="14">
        <v>2015</v>
      </c>
      <c r="K5005" s="78" t="s">
        <v>146</v>
      </c>
      <c r="L5005" s="79" t="s">
        <v>2827</v>
      </c>
      <c r="M5005" s="79" t="s">
        <v>302</v>
      </c>
      <c r="N5005" s="15" t="s">
        <v>28</v>
      </c>
      <c r="O5005" s="15" t="s">
        <v>29</v>
      </c>
      <c r="P5005" s="80" t="s">
        <v>3096</v>
      </c>
      <c r="Q5005" s="80" t="s">
        <v>21</v>
      </c>
      <c r="S5005" t="str">
        <f t="shared" si="81"/>
        <v>42144deatra stone</v>
      </c>
    </row>
    <row r="5006" spans="1:19" hidden="1">
      <c r="A5006" s="12">
        <v>42144</v>
      </c>
      <c r="B5006" t="s">
        <v>2828</v>
      </c>
      <c r="C5006" s="1">
        <v>101.67</v>
      </c>
      <c r="E5006" s="42">
        <f t="shared" si="82"/>
        <v>-101.67</v>
      </c>
      <c r="F5006" s="77" t="s">
        <v>1038</v>
      </c>
      <c r="G5006" s="77" t="s">
        <v>21</v>
      </c>
      <c r="H5006" s="77" t="s">
        <v>20</v>
      </c>
      <c r="I5006" s="13">
        <v>5</v>
      </c>
      <c r="J5006" s="14">
        <v>2015</v>
      </c>
      <c r="K5006" s="78" t="s">
        <v>146</v>
      </c>
      <c r="L5006" s="79" t="s">
        <v>2828</v>
      </c>
      <c r="M5006" s="79" t="s">
        <v>302</v>
      </c>
      <c r="N5006" s="15" t="s">
        <v>28</v>
      </c>
      <c r="O5006" s="15" t="s">
        <v>29</v>
      </c>
      <c r="P5006" s="80" t="s">
        <v>3096</v>
      </c>
      <c r="Q5006" s="80" t="s">
        <v>21</v>
      </c>
      <c r="S5006" t="str">
        <f t="shared" si="81"/>
        <v>42144zachary lucas</v>
      </c>
    </row>
    <row r="5007" spans="1:19" hidden="1">
      <c r="A5007" s="12">
        <v>42145</v>
      </c>
      <c r="B5007" t="s">
        <v>2829</v>
      </c>
      <c r="C5007" s="1">
        <v>11.95</v>
      </c>
      <c r="E5007" s="42">
        <f t="shared" si="82"/>
        <v>-11.95</v>
      </c>
      <c r="F5007" s="77" t="s">
        <v>1038</v>
      </c>
      <c r="G5007" s="77" t="s">
        <v>21</v>
      </c>
      <c r="H5007" s="77" t="s">
        <v>20</v>
      </c>
      <c r="I5007" s="13">
        <v>5</v>
      </c>
      <c r="J5007" s="14">
        <v>2015</v>
      </c>
      <c r="K5007" s="78" t="s">
        <v>146</v>
      </c>
      <c r="L5007" s="79" t="s">
        <v>2829</v>
      </c>
      <c r="M5007" s="79" t="s">
        <v>309</v>
      </c>
      <c r="N5007" s="15" t="s">
        <v>28</v>
      </c>
      <c r="O5007" s="15" t="s">
        <v>29</v>
      </c>
      <c r="P5007" s="80" t="s">
        <v>3096</v>
      </c>
      <c r="Q5007" s="80" t="s">
        <v>21</v>
      </c>
      <c r="S5007" t="str">
        <f t="shared" si="81"/>
        <v>42145Cory Watson</v>
      </c>
    </row>
    <row r="5008" spans="1:19" hidden="1">
      <c r="A5008" s="12">
        <v>42146</v>
      </c>
      <c r="B5008" t="s">
        <v>2830</v>
      </c>
      <c r="C5008" s="1">
        <v>100.23</v>
      </c>
      <c r="E5008" s="42">
        <f t="shared" si="82"/>
        <v>-100.23</v>
      </c>
      <c r="F5008" s="77" t="s">
        <v>1038</v>
      </c>
      <c r="G5008" s="77" t="s">
        <v>21</v>
      </c>
      <c r="H5008" s="77" t="s">
        <v>20</v>
      </c>
      <c r="I5008" s="13">
        <v>5</v>
      </c>
      <c r="J5008" s="14">
        <v>2015</v>
      </c>
      <c r="K5008" s="78" t="s">
        <v>146</v>
      </c>
      <c r="L5008" s="79" t="s">
        <v>2830</v>
      </c>
      <c r="M5008" s="79" t="s">
        <v>302</v>
      </c>
      <c r="N5008" s="15" t="s">
        <v>28</v>
      </c>
      <c r="O5008" s="15" t="s">
        <v>29</v>
      </c>
      <c r="P5008" s="80" t="s">
        <v>3096</v>
      </c>
      <c r="Q5008" s="80" t="s">
        <v>21</v>
      </c>
      <c r="S5008" t="str">
        <f t="shared" si="81"/>
        <v>42146Tomasz Gorny</v>
      </c>
    </row>
    <row r="5009" spans="1:19" hidden="1">
      <c r="A5009" s="12">
        <v>42146</v>
      </c>
      <c r="B5009" t="s">
        <v>2831</v>
      </c>
      <c r="C5009" s="1">
        <v>98.4</v>
      </c>
      <c r="E5009" s="42">
        <f t="shared" si="82"/>
        <v>-98.4</v>
      </c>
      <c r="F5009" s="77" t="s">
        <v>1038</v>
      </c>
      <c r="G5009" s="77" t="s">
        <v>21</v>
      </c>
      <c r="H5009" s="77" t="s">
        <v>20</v>
      </c>
      <c r="I5009" s="13">
        <v>5</v>
      </c>
      <c r="J5009" s="14">
        <v>2015</v>
      </c>
      <c r="K5009" s="78" t="s">
        <v>146</v>
      </c>
      <c r="L5009" s="79" t="s">
        <v>2831</v>
      </c>
      <c r="M5009" s="79" t="s">
        <v>302</v>
      </c>
      <c r="N5009" s="15" t="s">
        <v>28</v>
      </c>
      <c r="O5009" s="15" t="s">
        <v>29</v>
      </c>
      <c r="P5009" s="80" t="s">
        <v>3096</v>
      </c>
      <c r="Q5009" s="80" t="s">
        <v>21</v>
      </c>
      <c r="S5009" t="str">
        <f t="shared" si="81"/>
        <v>42146paul couget</v>
      </c>
    </row>
    <row r="5010" spans="1:19" hidden="1">
      <c r="A5010" s="12">
        <v>42146</v>
      </c>
      <c r="B5010" t="s">
        <v>2830</v>
      </c>
      <c r="C5010" s="1">
        <v>16.47</v>
      </c>
      <c r="E5010" s="42">
        <f t="shared" si="82"/>
        <v>-16.47</v>
      </c>
      <c r="F5010" s="77" t="s">
        <v>1038</v>
      </c>
      <c r="G5010" s="77" t="s">
        <v>21</v>
      </c>
      <c r="H5010" s="77" t="s">
        <v>20</v>
      </c>
      <c r="I5010" s="13">
        <v>5</v>
      </c>
      <c r="J5010" s="14">
        <v>2015</v>
      </c>
      <c r="K5010" s="78" t="s">
        <v>146</v>
      </c>
      <c r="L5010" s="79" t="s">
        <v>2830</v>
      </c>
      <c r="M5010" s="79" t="s">
        <v>302</v>
      </c>
      <c r="N5010" s="15" t="s">
        <v>28</v>
      </c>
      <c r="O5010" s="15" t="s">
        <v>29</v>
      </c>
      <c r="P5010" s="80" t="s">
        <v>3096</v>
      </c>
      <c r="Q5010" s="80" t="s">
        <v>21</v>
      </c>
      <c r="S5010" t="str">
        <f t="shared" si="81"/>
        <v>42146Tomasz Gorny</v>
      </c>
    </row>
    <row r="5011" spans="1:19" hidden="1">
      <c r="A5011" s="12">
        <v>42146</v>
      </c>
      <c r="B5011" t="s">
        <v>2748</v>
      </c>
      <c r="C5011" s="1">
        <v>66.900000000000006</v>
      </c>
      <c r="E5011" s="42">
        <f t="shared" si="82"/>
        <v>-66.900000000000006</v>
      </c>
      <c r="F5011" s="77" t="s">
        <v>1038</v>
      </c>
      <c r="G5011" s="77" t="s">
        <v>21</v>
      </c>
      <c r="H5011" s="77" t="s">
        <v>20</v>
      </c>
      <c r="I5011" s="13">
        <v>5</v>
      </c>
      <c r="J5011" s="14">
        <v>2015</v>
      </c>
      <c r="K5011" s="78" t="s">
        <v>184</v>
      </c>
      <c r="L5011" s="79" t="s">
        <v>3102</v>
      </c>
      <c r="M5011" s="79" t="s">
        <v>302</v>
      </c>
      <c r="N5011" s="15" t="s">
        <v>28</v>
      </c>
      <c r="O5011" s="15" t="s">
        <v>29</v>
      </c>
      <c r="P5011" s="80" t="s">
        <v>3096</v>
      </c>
      <c r="Q5011" s="80" t="s">
        <v>21</v>
      </c>
      <c r="S5011" t="str">
        <f t="shared" si="81"/>
        <v>42146mclean@meangrrl.com</v>
      </c>
    </row>
    <row r="5012" spans="1:19" hidden="1">
      <c r="A5012" s="12">
        <v>42147</v>
      </c>
      <c r="B5012" t="s">
        <v>2832</v>
      </c>
      <c r="C5012" s="1">
        <v>64.06</v>
      </c>
      <c r="E5012" s="42">
        <f t="shared" si="82"/>
        <v>-64.06</v>
      </c>
      <c r="F5012" s="77" t="s">
        <v>1038</v>
      </c>
      <c r="G5012" s="77" t="s">
        <v>21</v>
      </c>
      <c r="H5012" s="77" t="s">
        <v>20</v>
      </c>
      <c r="I5012" s="13">
        <v>5</v>
      </c>
      <c r="J5012" s="14">
        <v>2015</v>
      </c>
      <c r="K5012" s="78" t="s">
        <v>146</v>
      </c>
      <c r="L5012" s="79" t="s">
        <v>2832</v>
      </c>
      <c r="M5012" s="79" t="s">
        <v>302</v>
      </c>
      <c r="N5012" s="15" t="s">
        <v>28</v>
      </c>
      <c r="O5012" s="15" t="s">
        <v>29</v>
      </c>
      <c r="P5012" s="80" t="s">
        <v>3096</v>
      </c>
      <c r="Q5012" s="80" t="s">
        <v>21</v>
      </c>
      <c r="S5012" t="str">
        <f t="shared" si="81"/>
        <v>42147Taylor Smith</v>
      </c>
    </row>
    <row r="5013" spans="1:19" hidden="1">
      <c r="A5013" s="12">
        <v>42147</v>
      </c>
      <c r="B5013" t="s">
        <v>2833</v>
      </c>
      <c r="C5013" s="1">
        <v>88.35</v>
      </c>
      <c r="E5013" s="42">
        <f t="shared" si="82"/>
        <v>-88.35</v>
      </c>
      <c r="F5013" s="77" t="s">
        <v>1038</v>
      </c>
      <c r="G5013" s="77" t="s">
        <v>21</v>
      </c>
      <c r="H5013" s="77" t="s">
        <v>20</v>
      </c>
      <c r="I5013" s="13">
        <v>5</v>
      </c>
      <c r="J5013" s="14">
        <v>2015</v>
      </c>
      <c r="K5013" s="78" t="s">
        <v>146</v>
      </c>
      <c r="L5013" s="79" t="s">
        <v>2833</v>
      </c>
      <c r="M5013" s="79" t="s">
        <v>302</v>
      </c>
      <c r="N5013" s="15" t="s">
        <v>28</v>
      </c>
      <c r="O5013" s="15" t="s">
        <v>29</v>
      </c>
      <c r="P5013" s="80" t="s">
        <v>3096</v>
      </c>
      <c r="Q5013" s="80" t="s">
        <v>21</v>
      </c>
      <c r="S5013" t="str">
        <f t="shared" si="81"/>
        <v>42147Lorraine Sambo</v>
      </c>
    </row>
    <row r="5014" spans="1:19" hidden="1">
      <c r="A5014" s="12">
        <v>42147</v>
      </c>
      <c r="B5014" t="s">
        <v>2747</v>
      </c>
      <c r="C5014" s="1">
        <v>156.69999999999999</v>
      </c>
      <c r="E5014" s="42">
        <f t="shared" si="82"/>
        <v>-156.69999999999999</v>
      </c>
      <c r="F5014" s="77" t="s">
        <v>1038</v>
      </c>
      <c r="G5014" s="77" t="s">
        <v>21</v>
      </c>
      <c r="H5014" s="77" t="s">
        <v>20</v>
      </c>
      <c r="I5014" s="13">
        <v>5</v>
      </c>
      <c r="J5014" s="14">
        <v>2015</v>
      </c>
      <c r="K5014" s="78" t="s">
        <v>146</v>
      </c>
      <c r="L5014" s="79" t="s">
        <v>2747</v>
      </c>
      <c r="M5014" s="79" t="s">
        <v>309</v>
      </c>
      <c r="N5014" s="15" t="s">
        <v>28</v>
      </c>
      <c r="O5014" s="15" t="s">
        <v>29</v>
      </c>
      <c r="P5014" s="80" t="s">
        <v>3096</v>
      </c>
      <c r="Q5014" s="80" t="s">
        <v>21</v>
      </c>
      <c r="S5014" t="str">
        <f t="shared" si="81"/>
        <v>42147Tracey Rodd</v>
      </c>
    </row>
    <row r="5015" spans="1:19" hidden="1">
      <c r="A5015" s="12">
        <v>42147</v>
      </c>
      <c r="B5015" t="s">
        <v>1121</v>
      </c>
      <c r="C5015" s="1">
        <v>-8.49</v>
      </c>
      <c r="E5015" s="42">
        <f t="shared" si="82"/>
        <v>8.49</v>
      </c>
      <c r="F5015" s="77" t="s">
        <v>225</v>
      </c>
      <c r="G5015" s="77" t="s">
        <v>21</v>
      </c>
      <c r="H5015" s="77" t="s">
        <v>20</v>
      </c>
      <c r="I5015" s="13">
        <v>5</v>
      </c>
      <c r="J5015" s="14">
        <v>2015</v>
      </c>
      <c r="K5015" s="78" t="s">
        <v>458</v>
      </c>
      <c r="L5015" s="79" t="s">
        <v>1121</v>
      </c>
      <c r="M5015" s="79" t="s">
        <v>23</v>
      </c>
      <c r="N5015" s="15" t="s">
        <v>28</v>
      </c>
      <c r="O5015" s="15" t="s">
        <v>29</v>
      </c>
      <c r="P5015" s="80" t="s">
        <v>3097</v>
      </c>
      <c r="Q5015" s="80" t="s">
        <v>21</v>
      </c>
      <c r="S5015" t="str">
        <f t="shared" si="81"/>
        <v>42147Hulu</v>
      </c>
    </row>
    <row r="5016" spans="1:19" hidden="1">
      <c r="A5016" s="12">
        <v>42148</v>
      </c>
      <c r="B5016" t="s">
        <v>2834</v>
      </c>
      <c r="C5016" s="1">
        <v>40.76</v>
      </c>
      <c r="E5016" s="42">
        <f t="shared" si="82"/>
        <v>-40.76</v>
      </c>
      <c r="F5016" s="77" t="s">
        <v>1038</v>
      </c>
      <c r="G5016" s="77" t="s">
        <v>21</v>
      </c>
      <c r="H5016" s="77" t="s">
        <v>20</v>
      </c>
      <c r="I5016" s="13">
        <v>5</v>
      </c>
      <c r="J5016" s="14">
        <v>2015</v>
      </c>
      <c r="K5016" s="78" t="s">
        <v>146</v>
      </c>
      <c r="L5016" s="79" t="s">
        <v>2834</v>
      </c>
      <c r="M5016" s="79" t="s">
        <v>305</v>
      </c>
      <c r="N5016" s="15" t="s">
        <v>28</v>
      </c>
      <c r="O5016" s="15" t="s">
        <v>29</v>
      </c>
      <c r="P5016" s="80" t="s">
        <v>3096</v>
      </c>
      <c r="Q5016" s="80" t="s">
        <v>21</v>
      </c>
      <c r="S5016" t="str">
        <f t="shared" si="81"/>
        <v>42148Judy Wu</v>
      </c>
    </row>
    <row r="5017" spans="1:19" hidden="1">
      <c r="A5017" s="12">
        <v>42149</v>
      </c>
      <c r="B5017" t="s">
        <v>2835</v>
      </c>
      <c r="C5017" s="1">
        <v>16.71</v>
      </c>
      <c r="E5017" s="42">
        <f t="shared" si="82"/>
        <v>-16.71</v>
      </c>
      <c r="F5017" s="77" t="s">
        <v>1038</v>
      </c>
      <c r="G5017" s="77" t="s">
        <v>21</v>
      </c>
      <c r="H5017" s="77" t="s">
        <v>20</v>
      </c>
      <c r="I5017" s="13">
        <v>5</v>
      </c>
      <c r="J5017" s="14">
        <v>2015</v>
      </c>
      <c r="K5017" s="78" t="s">
        <v>146</v>
      </c>
      <c r="L5017" s="79" t="s">
        <v>2835</v>
      </c>
      <c r="M5017" s="79" t="s">
        <v>302</v>
      </c>
      <c r="N5017" s="15" t="s">
        <v>28</v>
      </c>
      <c r="O5017" s="15" t="s">
        <v>29</v>
      </c>
      <c r="P5017" s="80" t="s">
        <v>3096</v>
      </c>
      <c r="Q5017" s="80" t="s">
        <v>21</v>
      </c>
      <c r="S5017" t="str">
        <f t="shared" si="81"/>
        <v>42149Emma Thompson</v>
      </c>
    </row>
    <row r="5018" spans="1:19" hidden="1">
      <c r="A5018" s="12">
        <v>42149</v>
      </c>
      <c r="B5018" t="s">
        <v>2836</v>
      </c>
      <c r="C5018" s="1">
        <v>43.08</v>
      </c>
      <c r="E5018" s="42">
        <f t="shared" si="82"/>
        <v>-43.08</v>
      </c>
      <c r="F5018" s="77" t="s">
        <v>1038</v>
      </c>
      <c r="G5018" s="77" t="s">
        <v>21</v>
      </c>
      <c r="H5018" s="77" t="s">
        <v>20</v>
      </c>
      <c r="I5018" s="13">
        <v>5</v>
      </c>
      <c r="J5018" s="14">
        <v>2015</v>
      </c>
      <c r="K5018" s="78" t="s">
        <v>146</v>
      </c>
      <c r="L5018" s="79" t="s">
        <v>2836</v>
      </c>
      <c r="M5018" s="79" t="s">
        <v>309</v>
      </c>
      <c r="N5018" s="15" t="s">
        <v>28</v>
      </c>
      <c r="O5018" s="15" t="s">
        <v>29</v>
      </c>
      <c r="P5018" s="80" t="s">
        <v>3096</v>
      </c>
      <c r="Q5018" s="80" t="s">
        <v>21</v>
      </c>
      <c r="S5018" t="str">
        <f t="shared" si="81"/>
        <v>42149Patty Aguirre</v>
      </c>
    </row>
    <row r="5019" spans="1:19" hidden="1">
      <c r="A5019" s="12">
        <v>42149</v>
      </c>
      <c r="B5019" t="s">
        <v>2837</v>
      </c>
      <c r="C5019" s="1">
        <v>18.850000000000001</v>
      </c>
      <c r="E5019" s="42">
        <f t="shared" si="82"/>
        <v>-18.850000000000001</v>
      </c>
      <c r="F5019" s="77" t="s">
        <v>1038</v>
      </c>
      <c r="G5019" s="77" t="s">
        <v>21</v>
      </c>
      <c r="H5019" s="77" t="s">
        <v>20</v>
      </c>
      <c r="I5019" s="13">
        <v>5</v>
      </c>
      <c r="J5019" s="14">
        <v>2015</v>
      </c>
      <c r="K5019" s="78" t="s">
        <v>146</v>
      </c>
      <c r="L5019" s="79" t="s">
        <v>2837</v>
      </c>
      <c r="M5019" s="79" t="s">
        <v>302</v>
      </c>
      <c r="N5019" s="15" t="s">
        <v>28</v>
      </c>
      <c r="O5019" s="15" t="s">
        <v>29</v>
      </c>
      <c r="P5019" s="80" t="s">
        <v>3096</v>
      </c>
      <c r="Q5019" s="80" t="s">
        <v>21</v>
      </c>
      <c r="S5019" t="str">
        <f t="shared" si="81"/>
        <v>42149Anne Yeager</v>
      </c>
    </row>
    <row r="5020" spans="1:19" hidden="1">
      <c r="A5020" s="12">
        <v>42150</v>
      </c>
      <c r="B5020" t="s">
        <v>2836</v>
      </c>
      <c r="C5020" s="1">
        <v>-6</v>
      </c>
      <c r="E5020" s="42">
        <f t="shared" si="82"/>
        <v>6</v>
      </c>
      <c r="F5020" s="77" t="s">
        <v>225</v>
      </c>
      <c r="G5020" s="77" t="s">
        <v>21</v>
      </c>
      <c r="H5020" s="77" t="s">
        <v>20</v>
      </c>
      <c r="I5020" s="13">
        <v>5</v>
      </c>
      <c r="J5020" s="14">
        <v>2015</v>
      </c>
      <c r="K5020" s="78" t="s">
        <v>184</v>
      </c>
      <c r="L5020" s="79" t="s">
        <v>2836</v>
      </c>
      <c r="M5020" s="79" t="s">
        <v>309</v>
      </c>
      <c r="N5020" s="15" t="s">
        <v>28</v>
      </c>
      <c r="O5020" s="15" t="s">
        <v>29</v>
      </c>
      <c r="P5020" s="80" t="s">
        <v>3096</v>
      </c>
      <c r="Q5020" s="80" t="s">
        <v>21</v>
      </c>
      <c r="S5020" t="str">
        <f t="shared" si="81"/>
        <v>42150Patty Aguirre</v>
      </c>
    </row>
    <row r="5021" spans="1:19" hidden="1">
      <c r="A5021" s="12">
        <v>42150</v>
      </c>
      <c r="B5021" t="s">
        <v>2488</v>
      </c>
      <c r="C5021" s="1">
        <v>-1500</v>
      </c>
      <c r="E5021" s="42">
        <f t="shared" si="82"/>
        <v>1500</v>
      </c>
      <c r="F5021" s="77" t="s">
        <v>225</v>
      </c>
      <c r="G5021" s="77" t="s">
        <v>21</v>
      </c>
      <c r="H5021" s="77" t="s">
        <v>20</v>
      </c>
      <c r="I5021" s="13">
        <v>5</v>
      </c>
      <c r="J5021" s="14">
        <v>2015</v>
      </c>
      <c r="K5021" s="78" t="s">
        <v>58</v>
      </c>
      <c r="L5021" s="79" t="s">
        <v>59</v>
      </c>
      <c r="M5021" s="79" t="s">
        <v>23</v>
      </c>
      <c r="N5021" s="15" t="s">
        <v>20</v>
      </c>
      <c r="O5021" s="15" t="s">
        <v>24</v>
      </c>
      <c r="P5021" s="80" t="s">
        <v>171</v>
      </c>
      <c r="Q5021" s="80" t="s">
        <v>21</v>
      </c>
      <c r="S5021" t="str">
        <f t="shared" ref="S5021:S5084" si="83">A5021&amp;B5021</f>
        <v>42150Bank Account</v>
      </c>
    </row>
    <row r="5022" spans="1:19" hidden="1">
      <c r="A5022" s="12">
        <v>42150</v>
      </c>
      <c r="B5022" t="s">
        <v>2838</v>
      </c>
      <c r="C5022" s="1">
        <v>58.52</v>
      </c>
      <c r="E5022" s="42">
        <f t="shared" si="82"/>
        <v>-58.52</v>
      </c>
      <c r="F5022" s="77" t="s">
        <v>1038</v>
      </c>
      <c r="G5022" s="77" t="s">
        <v>21</v>
      </c>
      <c r="H5022" s="77" t="s">
        <v>20</v>
      </c>
      <c r="I5022" s="13">
        <v>5</v>
      </c>
      <c r="J5022" s="14">
        <v>2015</v>
      </c>
      <c r="K5022" s="78" t="s">
        <v>146</v>
      </c>
      <c r="L5022" s="79" t="s">
        <v>2838</v>
      </c>
      <c r="M5022" s="79" t="s">
        <v>302</v>
      </c>
      <c r="N5022" s="15" t="s">
        <v>28</v>
      </c>
      <c r="O5022" s="15" t="s">
        <v>29</v>
      </c>
      <c r="P5022" s="80" t="s">
        <v>3096</v>
      </c>
      <c r="Q5022" s="80" t="s">
        <v>21</v>
      </c>
      <c r="S5022" t="str">
        <f t="shared" si="83"/>
        <v>42150walter edmonds</v>
      </c>
    </row>
    <row r="5023" spans="1:19" hidden="1">
      <c r="A5023" s="12">
        <v>42150</v>
      </c>
      <c r="B5023" t="s">
        <v>2839</v>
      </c>
      <c r="C5023" s="1">
        <v>13.44</v>
      </c>
      <c r="E5023" s="42">
        <f t="shared" si="82"/>
        <v>-13.44</v>
      </c>
      <c r="F5023" s="77" t="s">
        <v>1038</v>
      </c>
      <c r="G5023" s="77" t="s">
        <v>21</v>
      </c>
      <c r="H5023" s="77" t="s">
        <v>20</v>
      </c>
      <c r="I5023" s="13">
        <v>5</v>
      </c>
      <c r="J5023" s="14">
        <v>2015</v>
      </c>
      <c r="K5023" s="78" t="s">
        <v>146</v>
      </c>
      <c r="L5023" s="79" t="s">
        <v>2839</v>
      </c>
      <c r="M5023" s="79" t="s">
        <v>302</v>
      </c>
      <c r="N5023" s="15" t="s">
        <v>28</v>
      </c>
      <c r="O5023" s="15" t="s">
        <v>29</v>
      </c>
      <c r="P5023" s="80" t="s">
        <v>3096</v>
      </c>
      <c r="Q5023" s="80" t="s">
        <v>21</v>
      </c>
      <c r="S5023" t="str">
        <f t="shared" si="83"/>
        <v>42150Omar Jaber</v>
      </c>
    </row>
    <row r="5024" spans="1:19" hidden="1">
      <c r="A5024" s="12">
        <v>42150</v>
      </c>
      <c r="B5024" t="s">
        <v>2840</v>
      </c>
      <c r="C5024" s="1">
        <v>50.2</v>
      </c>
      <c r="E5024" s="42">
        <f t="shared" si="82"/>
        <v>-50.2</v>
      </c>
      <c r="F5024" s="77" t="s">
        <v>1038</v>
      </c>
      <c r="G5024" s="77" t="s">
        <v>21</v>
      </c>
      <c r="H5024" s="77" t="s">
        <v>20</v>
      </c>
      <c r="I5024" s="13">
        <v>5</v>
      </c>
      <c r="J5024" s="14">
        <v>2015</v>
      </c>
      <c r="K5024" s="78" t="s">
        <v>146</v>
      </c>
      <c r="L5024" s="79" t="s">
        <v>2840</v>
      </c>
      <c r="M5024" s="79" t="s">
        <v>302</v>
      </c>
      <c r="N5024" s="15" t="s">
        <v>28</v>
      </c>
      <c r="O5024" s="15" t="s">
        <v>29</v>
      </c>
      <c r="P5024" s="80" t="s">
        <v>3096</v>
      </c>
      <c r="Q5024" s="80" t="s">
        <v>21</v>
      </c>
      <c r="S5024" t="str">
        <f t="shared" si="83"/>
        <v>42150Felipe Freitas</v>
      </c>
    </row>
    <row r="5025" spans="1:19" hidden="1">
      <c r="A5025" s="12">
        <v>42151</v>
      </c>
      <c r="B5025" t="s">
        <v>2841</v>
      </c>
      <c r="C5025" s="1">
        <v>16.71</v>
      </c>
      <c r="E5025" s="42">
        <f t="shared" si="82"/>
        <v>-16.71</v>
      </c>
      <c r="F5025" s="77" t="s">
        <v>1038</v>
      </c>
      <c r="G5025" s="77" t="s">
        <v>21</v>
      </c>
      <c r="H5025" s="77" t="s">
        <v>20</v>
      </c>
      <c r="I5025" s="13">
        <v>5</v>
      </c>
      <c r="J5025" s="14">
        <v>2015</v>
      </c>
      <c r="K5025" s="78" t="s">
        <v>146</v>
      </c>
      <c r="L5025" s="79" t="s">
        <v>2841</v>
      </c>
      <c r="M5025" s="79" t="s">
        <v>302</v>
      </c>
      <c r="N5025" s="15" t="s">
        <v>28</v>
      </c>
      <c r="O5025" s="15" t="s">
        <v>29</v>
      </c>
      <c r="P5025" s="80" t="s">
        <v>3096</v>
      </c>
      <c r="Q5025" s="80" t="s">
        <v>21</v>
      </c>
      <c r="S5025" t="str">
        <f t="shared" si="83"/>
        <v>42151Karen Grant</v>
      </c>
    </row>
    <row r="5026" spans="1:19" hidden="1">
      <c r="A5026" s="12">
        <v>42152</v>
      </c>
      <c r="B5026" t="s">
        <v>2842</v>
      </c>
      <c r="C5026" s="1">
        <v>109.9</v>
      </c>
      <c r="E5026" s="42">
        <f t="shared" si="82"/>
        <v>-109.9</v>
      </c>
      <c r="F5026" s="77" t="s">
        <v>1038</v>
      </c>
      <c r="G5026" s="77" t="s">
        <v>21</v>
      </c>
      <c r="H5026" s="77" t="s">
        <v>20</v>
      </c>
      <c r="I5026" s="13">
        <v>5</v>
      </c>
      <c r="J5026" s="14">
        <v>2015</v>
      </c>
      <c r="K5026" s="78" t="s">
        <v>146</v>
      </c>
      <c r="L5026" s="79" t="s">
        <v>2842</v>
      </c>
      <c r="M5026" s="79" t="s">
        <v>309</v>
      </c>
      <c r="N5026" s="15" t="s">
        <v>28</v>
      </c>
      <c r="O5026" s="15" t="s">
        <v>29</v>
      </c>
      <c r="P5026" s="80" t="s">
        <v>3096</v>
      </c>
      <c r="Q5026" s="80" t="s">
        <v>21</v>
      </c>
      <c r="S5026" t="str">
        <f t="shared" si="83"/>
        <v>42152Steven Betancourt</v>
      </c>
    </row>
    <row r="5027" spans="1:19" hidden="1">
      <c r="A5027" s="12">
        <v>42152</v>
      </c>
      <c r="B5027" t="s">
        <v>2843</v>
      </c>
      <c r="C5027" s="1">
        <v>12.31</v>
      </c>
      <c r="E5027" s="42">
        <f t="shared" si="82"/>
        <v>-12.31</v>
      </c>
      <c r="F5027" s="77" t="s">
        <v>1038</v>
      </c>
      <c r="G5027" s="77" t="s">
        <v>21</v>
      </c>
      <c r="H5027" s="77" t="s">
        <v>20</v>
      </c>
      <c r="I5027" s="13">
        <v>5</v>
      </c>
      <c r="J5027" s="14">
        <v>2015</v>
      </c>
      <c r="K5027" s="78" t="s">
        <v>146</v>
      </c>
      <c r="L5027" s="79" t="s">
        <v>2843</v>
      </c>
      <c r="M5027" s="79" t="s">
        <v>302</v>
      </c>
      <c r="N5027" s="15" t="s">
        <v>28</v>
      </c>
      <c r="O5027" s="15" t="s">
        <v>29</v>
      </c>
      <c r="P5027" s="80" t="s">
        <v>3096</v>
      </c>
      <c r="Q5027" s="80" t="s">
        <v>21</v>
      </c>
      <c r="S5027" t="str">
        <f t="shared" si="83"/>
        <v>42152joseph pascone</v>
      </c>
    </row>
    <row r="5028" spans="1:19" hidden="1">
      <c r="A5028" s="12">
        <v>42153</v>
      </c>
      <c r="B5028" t="s">
        <v>2844</v>
      </c>
      <c r="C5028" s="1">
        <v>7</v>
      </c>
      <c r="E5028" s="42">
        <f t="shared" si="82"/>
        <v>-7</v>
      </c>
      <c r="F5028" s="77" t="s">
        <v>1038</v>
      </c>
      <c r="G5028" s="77" t="s">
        <v>21</v>
      </c>
      <c r="H5028" s="77" t="s">
        <v>20</v>
      </c>
      <c r="I5028" s="13">
        <v>5</v>
      </c>
      <c r="J5028" s="14">
        <v>2015</v>
      </c>
      <c r="K5028" s="78" t="s">
        <v>146</v>
      </c>
      <c r="L5028" s="79" t="s">
        <v>2844</v>
      </c>
      <c r="M5028" s="79" t="s">
        <v>309</v>
      </c>
      <c r="N5028" s="15" t="s">
        <v>28</v>
      </c>
      <c r="O5028" s="15" t="s">
        <v>29</v>
      </c>
      <c r="P5028" s="80" t="s">
        <v>3096</v>
      </c>
      <c r="Q5028" s="80" t="s">
        <v>21</v>
      </c>
      <c r="S5028" t="str">
        <f t="shared" si="83"/>
        <v>42153Sheriee Davis</v>
      </c>
    </row>
    <row r="5029" spans="1:19" hidden="1">
      <c r="A5029" s="12">
        <v>42153</v>
      </c>
      <c r="B5029" t="s">
        <v>2845</v>
      </c>
      <c r="C5029" s="1">
        <v>30.9</v>
      </c>
      <c r="E5029" s="42">
        <f t="shared" si="82"/>
        <v>-30.9</v>
      </c>
      <c r="F5029" s="77" t="s">
        <v>1038</v>
      </c>
      <c r="G5029" s="77" t="s">
        <v>21</v>
      </c>
      <c r="H5029" s="77" t="s">
        <v>20</v>
      </c>
      <c r="I5029" s="13">
        <v>5</v>
      </c>
      <c r="J5029" s="14">
        <v>2015</v>
      </c>
      <c r="K5029" s="78" t="s">
        <v>146</v>
      </c>
      <c r="L5029" s="79" t="s">
        <v>2845</v>
      </c>
      <c r="M5029" s="79" t="s">
        <v>309</v>
      </c>
      <c r="N5029" s="15" t="s">
        <v>28</v>
      </c>
      <c r="O5029" s="15" t="s">
        <v>29</v>
      </c>
      <c r="P5029" s="80" t="s">
        <v>3096</v>
      </c>
      <c r="Q5029" s="80" t="s">
        <v>21</v>
      </c>
      <c r="S5029" t="str">
        <f t="shared" si="83"/>
        <v>42153patricia m haley</v>
      </c>
    </row>
    <row r="5030" spans="1:19" hidden="1">
      <c r="A5030" s="12">
        <v>42153</v>
      </c>
      <c r="B5030" t="s">
        <v>2846</v>
      </c>
      <c r="C5030" s="1">
        <v>59.95</v>
      </c>
      <c r="E5030" s="42">
        <f t="shared" si="82"/>
        <v>-59.95</v>
      </c>
      <c r="F5030" s="77" t="s">
        <v>1038</v>
      </c>
      <c r="G5030" s="77" t="s">
        <v>21</v>
      </c>
      <c r="H5030" s="77" t="s">
        <v>20</v>
      </c>
      <c r="I5030" s="13">
        <v>5</v>
      </c>
      <c r="J5030" s="14">
        <v>2015</v>
      </c>
      <c r="K5030" s="78" t="s">
        <v>146</v>
      </c>
      <c r="L5030" s="79" t="s">
        <v>2846</v>
      </c>
      <c r="M5030" s="79" t="s">
        <v>309</v>
      </c>
      <c r="N5030" s="15" t="s">
        <v>28</v>
      </c>
      <c r="O5030" s="15" t="s">
        <v>29</v>
      </c>
      <c r="P5030" s="80" t="s">
        <v>3096</v>
      </c>
      <c r="Q5030" s="80" t="s">
        <v>21</v>
      </c>
      <c r="S5030" t="str">
        <f t="shared" si="83"/>
        <v>42153The Wounded</v>
      </c>
    </row>
    <row r="5031" spans="1:19" hidden="1">
      <c r="A5031" s="12">
        <v>42154</v>
      </c>
      <c r="B5031" t="s">
        <v>2847</v>
      </c>
      <c r="C5031" s="1">
        <v>54.11</v>
      </c>
      <c r="E5031" s="42">
        <f t="shared" si="82"/>
        <v>-54.11</v>
      </c>
      <c r="F5031" s="77" t="s">
        <v>1038</v>
      </c>
      <c r="G5031" s="77" t="s">
        <v>21</v>
      </c>
      <c r="H5031" s="77" t="s">
        <v>20</v>
      </c>
      <c r="I5031" s="13">
        <v>5</v>
      </c>
      <c r="J5031" s="14">
        <v>2015</v>
      </c>
      <c r="K5031" s="78" t="s">
        <v>146</v>
      </c>
      <c r="L5031" s="79" t="s">
        <v>2847</v>
      </c>
      <c r="M5031" s="79" t="s">
        <v>302</v>
      </c>
      <c r="N5031" s="15" t="s">
        <v>28</v>
      </c>
      <c r="O5031" s="15" t="s">
        <v>29</v>
      </c>
      <c r="P5031" s="80" t="s">
        <v>3096</v>
      </c>
      <c r="Q5031" s="80" t="s">
        <v>21</v>
      </c>
      <c r="S5031" t="str">
        <f t="shared" si="83"/>
        <v>42154Amanda Felt</v>
      </c>
    </row>
    <row r="5032" spans="1:19" hidden="1">
      <c r="A5032" s="12">
        <v>42154</v>
      </c>
      <c r="B5032" t="s">
        <v>2848</v>
      </c>
      <c r="C5032" s="1">
        <v>63.98</v>
      </c>
      <c r="E5032" s="42">
        <f t="shared" si="82"/>
        <v>-63.98</v>
      </c>
      <c r="F5032" s="77" t="s">
        <v>1038</v>
      </c>
      <c r="G5032" s="77" t="s">
        <v>21</v>
      </c>
      <c r="H5032" s="77" t="s">
        <v>20</v>
      </c>
      <c r="I5032" s="13">
        <v>5</v>
      </c>
      <c r="J5032" s="14">
        <v>2015</v>
      </c>
      <c r="K5032" s="78" t="s">
        <v>146</v>
      </c>
      <c r="L5032" s="79" t="s">
        <v>2848</v>
      </c>
      <c r="M5032" s="79" t="s">
        <v>305</v>
      </c>
      <c r="N5032" s="15" t="s">
        <v>28</v>
      </c>
      <c r="O5032" s="15" t="s">
        <v>29</v>
      </c>
      <c r="P5032" s="80" t="s">
        <v>3096</v>
      </c>
      <c r="Q5032" s="80" t="s">
        <v>21</v>
      </c>
      <c r="S5032" t="str">
        <f t="shared" si="83"/>
        <v>42154Peter Arcemont II</v>
      </c>
    </row>
    <row r="5033" spans="1:19" hidden="1">
      <c r="A5033" s="12">
        <v>42155</v>
      </c>
      <c r="B5033" t="s">
        <v>2488</v>
      </c>
      <c r="C5033" s="1">
        <v>3.57</v>
      </c>
      <c r="E5033" s="42">
        <f t="shared" si="82"/>
        <v>-3.57</v>
      </c>
      <c r="F5033" s="77" t="s">
        <v>1038</v>
      </c>
      <c r="G5033" s="77" t="s">
        <v>21</v>
      </c>
      <c r="H5033" s="77" t="s">
        <v>20</v>
      </c>
      <c r="I5033" s="13">
        <v>5</v>
      </c>
      <c r="J5033" s="14">
        <v>2015</v>
      </c>
      <c r="K5033" s="78" t="s">
        <v>56</v>
      </c>
      <c r="L5033" s="79" t="s">
        <v>57</v>
      </c>
      <c r="M5033" s="79" t="s">
        <v>302</v>
      </c>
      <c r="N5033" s="15" t="s">
        <v>28</v>
      </c>
      <c r="O5033" s="15" t="s">
        <v>29</v>
      </c>
      <c r="P5033" s="80" t="s">
        <v>173</v>
      </c>
      <c r="Q5033" s="80" t="s">
        <v>21</v>
      </c>
      <c r="S5033" t="str">
        <f t="shared" si="83"/>
        <v>42155Bank Account</v>
      </c>
    </row>
    <row r="5034" spans="1:19" hidden="1">
      <c r="A5034" s="12">
        <v>42155</v>
      </c>
      <c r="B5034" t="s">
        <v>2578</v>
      </c>
      <c r="C5034" s="1">
        <v>-559.92999999999995</v>
      </c>
      <c r="E5034" s="42">
        <f t="shared" si="82"/>
        <v>559.92999999999995</v>
      </c>
      <c r="F5034" s="77" t="s">
        <v>225</v>
      </c>
      <c r="G5034" s="77" t="s">
        <v>21</v>
      </c>
      <c r="H5034" s="77" t="s">
        <v>20</v>
      </c>
      <c r="I5034" s="13">
        <v>5</v>
      </c>
      <c r="J5034" s="14">
        <v>2015</v>
      </c>
      <c r="K5034" s="78" t="s">
        <v>56</v>
      </c>
      <c r="L5034" s="79" t="s">
        <v>57</v>
      </c>
      <c r="M5034" s="79" t="s">
        <v>302</v>
      </c>
      <c r="N5034" s="15" t="s">
        <v>28</v>
      </c>
      <c r="O5034" s="15" t="s">
        <v>29</v>
      </c>
      <c r="P5034" s="80" t="s">
        <v>3097</v>
      </c>
      <c r="Q5034" s="80" t="s">
        <v>21</v>
      </c>
      <c r="S5034" t="str">
        <f t="shared" si="83"/>
        <v>42155eBay Inc.</v>
      </c>
    </row>
    <row r="5035" spans="1:19" hidden="1">
      <c r="A5035" s="12">
        <v>42155</v>
      </c>
      <c r="B5035" t="s">
        <v>2849</v>
      </c>
      <c r="C5035" s="1">
        <v>119.9</v>
      </c>
      <c r="E5035" s="42">
        <f t="shared" si="82"/>
        <v>-119.9</v>
      </c>
      <c r="F5035" s="77" t="s">
        <v>1038</v>
      </c>
      <c r="G5035" s="77" t="s">
        <v>21</v>
      </c>
      <c r="H5035" s="77" t="s">
        <v>20</v>
      </c>
      <c r="I5035" s="13">
        <v>5</v>
      </c>
      <c r="J5035" s="14">
        <v>2015</v>
      </c>
      <c r="K5035" s="78" t="s">
        <v>146</v>
      </c>
      <c r="L5035" s="79" t="s">
        <v>2849</v>
      </c>
      <c r="M5035" s="79" t="s">
        <v>309</v>
      </c>
      <c r="N5035" s="15" t="s">
        <v>28</v>
      </c>
      <c r="O5035" s="15" t="s">
        <v>29</v>
      </c>
      <c r="P5035" s="80" t="s">
        <v>3096</v>
      </c>
      <c r="Q5035" s="80" t="s">
        <v>21</v>
      </c>
      <c r="S5035" t="str">
        <f t="shared" si="83"/>
        <v>42155Stephen Cook</v>
      </c>
    </row>
    <row r="5036" spans="1:19" hidden="1">
      <c r="A5036" s="12">
        <v>42155</v>
      </c>
      <c r="B5036" t="s">
        <v>2850</v>
      </c>
      <c r="C5036" s="1">
        <v>29.9</v>
      </c>
      <c r="E5036" s="42">
        <f t="shared" si="82"/>
        <v>-29.9</v>
      </c>
      <c r="F5036" s="77" t="s">
        <v>1038</v>
      </c>
      <c r="G5036" s="77" t="s">
        <v>21</v>
      </c>
      <c r="H5036" s="77" t="s">
        <v>20</v>
      </c>
      <c r="I5036" s="13">
        <v>5</v>
      </c>
      <c r="J5036" s="14">
        <v>2015</v>
      </c>
      <c r="K5036" s="78" t="s">
        <v>146</v>
      </c>
      <c r="L5036" s="79" t="s">
        <v>2850</v>
      </c>
      <c r="M5036" s="79" t="s">
        <v>305</v>
      </c>
      <c r="N5036" s="15" t="s">
        <v>28</v>
      </c>
      <c r="O5036" s="15" t="s">
        <v>29</v>
      </c>
      <c r="P5036" s="80" t="s">
        <v>3096</v>
      </c>
      <c r="Q5036" s="80" t="s">
        <v>21</v>
      </c>
      <c r="S5036" t="str">
        <f t="shared" si="83"/>
        <v>42155Jamie Christman</v>
      </c>
    </row>
    <row r="5037" spans="1:19" hidden="1">
      <c r="A5037" s="12">
        <v>42156</v>
      </c>
      <c r="B5037" t="s">
        <v>2851</v>
      </c>
      <c r="C5037" s="1">
        <v>95.95</v>
      </c>
      <c r="E5037" s="42">
        <f t="shared" si="82"/>
        <v>-95.95</v>
      </c>
      <c r="F5037" s="77" t="s">
        <v>1038</v>
      </c>
      <c r="G5037" s="77" t="s">
        <v>21</v>
      </c>
      <c r="H5037" s="77" t="s">
        <v>20</v>
      </c>
      <c r="I5037" s="13">
        <v>6</v>
      </c>
      <c r="J5037" s="14">
        <v>2015</v>
      </c>
      <c r="K5037" s="78" t="s">
        <v>146</v>
      </c>
      <c r="L5037" s="79" t="s">
        <v>2851</v>
      </c>
      <c r="M5037" s="79" t="s">
        <v>309</v>
      </c>
      <c r="N5037" s="15" t="s">
        <v>28</v>
      </c>
      <c r="O5037" s="15" t="s">
        <v>29</v>
      </c>
      <c r="P5037" s="80" t="s">
        <v>3096</v>
      </c>
      <c r="Q5037" s="80" t="s">
        <v>21</v>
      </c>
      <c r="S5037" t="str">
        <f t="shared" si="83"/>
        <v>42156Brenda Moran</v>
      </c>
    </row>
    <row r="5038" spans="1:19" hidden="1">
      <c r="A5038" s="12">
        <v>42156</v>
      </c>
      <c r="B5038" t="s">
        <v>2488</v>
      </c>
      <c r="C5038" s="1">
        <v>-100</v>
      </c>
      <c r="E5038" s="42">
        <f t="shared" si="82"/>
        <v>100</v>
      </c>
      <c r="F5038" s="77" t="s">
        <v>225</v>
      </c>
      <c r="G5038" s="77" t="s">
        <v>21</v>
      </c>
      <c r="H5038" s="77" t="s">
        <v>20</v>
      </c>
      <c r="I5038" s="13">
        <v>6</v>
      </c>
      <c r="J5038" s="14">
        <v>2015</v>
      </c>
      <c r="K5038" s="78" t="s">
        <v>58</v>
      </c>
      <c r="L5038" s="79" t="s">
        <v>59</v>
      </c>
      <c r="M5038" s="79" t="s">
        <v>23</v>
      </c>
      <c r="N5038" s="15" t="s">
        <v>20</v>
      </c>
      <c r="O5038" s="15" t="s">
        <v>24</v>
      </c>
      <c r="P5038" s="80" t="s">
        <v>171</v>
      </c>
      <c r="Q5038" s="80" t="s">
        <v>21</v>
      </c>
      <c r="S5038" t="str">
        <f t="shared" si="83"/>
        <v>42156Bank Account</v>
      </c>
    </row>
    <row r="5039" spans="1:19" hidden="1">
      <c r="A5039" s="12">
        <v>42156</v>
      </c>
      <c r="B5039" t="s">
        <v>2852</v>
      </c>
      <c r="C5039" s="1">
        <v>93</v>
      </c>
      <c r="E5039" s="42">
        <f t="shared" si="82"/>
        <v>-93</v>
      </c>
      <c r="F5039" s="77" t="s">
        <v>1038</v>
      </c>
      <c r="G5039" s="77" t="s">
        <v>21</v>
      </c>
      <c r="H5039" s="77" t="s">
        <v>20</v>
      </c>
      <c r="I5039" s="13">
        <v>6</v>
      </c>
      <c r="J5039" s="14">
        <v>2015</v>
      </c>
      <c r="K5039" s="78" t="s">
        <v>146</v>
      </c>
      <c r="L5039" s="79" t="s">
        <v>2852</v>
      </c>
      <c r="M5039" s="79" t="s">
        <v>302</v>
      </c>
      <c r="N5039" s="15" t="s">
        <v>28</v>
      </c>
      <c r="O5039" s="15" t="s">
        <v>29</v>
      </c>
      <c r="P5039" s="80" t="s">
        <v>3096</v>
      </c>
      <c r="Q5039" s="80" t="s">
        <v>21</v>
      </c>
      <c r="S5039" t="str">
        <f t="shared" si="83"/>
        <v>42156Raymond Johns</v>
      </c>
    </row>
    <row r="5040" spans="1:19" hidden="1">
      <c r="A5040" s="12">
        <v>42158</v>
      </c>
      <c r="B5040" t="s">
        <v>2774</v>
      </c>
      <c r="C5040" s="1">
        <v>-12.9</v>
      </c>
      <c r="E5040" s="42">
        <f t="shared" si="82"/>
        <v>12.9</v>
      </c>
      <c r="F5040" s="77" t="s">
        <v>225</v>
      </c>
      <c r="G5040" s="77" t="s">
        <v>21</v>
      </c>
      <c r="H5040" s="77" t="s">
        <v>20</v>
      </c>
      <c r="I5040" s="13">
        <v>6</v>
      </c>
      <c r="J5040" s="14">
        <v>2015</v>
      </c>
      <c r="K5040" s="78" t="s">
        <v>184</v>
      </c>
      <c r="L5040" s="79" t="s">
        <v>2774</v>
      </c>
      <c r="M5040" s="79" t="s">
        <v>302</v>
      </c>
      <c r="N5040" s="15" t="s">
        <v>28</v>
      </c>
      <c r="O5040" s="15" t="s">
        <v>29</v>
      </c>
      <c r="P5040" s="80" t="s">
        <v>3096</v>
      </c>
      <c r="Q5040" s="80" t="s">
        <v>21</v>
      </c>
      <c r="S5040" t="str">
        <f t="shared" si="83"/>
        <v>42158stan soltz</v>
      </c>
    </row>
    <row r="5041" spans="1:19" hidden="1">
      <c r="A5041" s="12">
        <v>42158</v>
      </c>
      <c r="B5041" t="s">
        <v>2821</v>
      </c>
      <c r="C5041" s="1">
        <v>-58.95</v>
      </c>
      <c r="E5041" s="42">
        <f t="shared" si="82"/>
        <v>58.95</v>
      </c>
      <c r="F5041" s="77" t="s">
        <v>225</v>
      </c>
      <c r="G5041" s="77" t="s">
        <v>21</v>
      </c>
      <c r="H5041" s="77" t="s">
        <v>20</v>
      </c>
      <c r="I5041" s="13">
        <v>6</v>
      </c>
      <c r="J5041" s="14">
        <v>2015</v>
      </c>
      <c r="K5041" s="78" t="s">
        <v>184</v>
      </c>
      <c r="L5041" s="79" t="s">
        <v>2821</v>
      </c>
      <c r="M5041" s="79" t="s">
        <v>309</v>
      </c>
      <c r="N5041" s="15" t="s">
        <v>28</v>
      </c>
      <c r="O5041" s="15" t="s">
        <v>29</v>
      </c>
      <c r="P5041" s="80" t="s">
        <v>3096</v>
      </c>
      <c r="Q5041" s="80" t="s">
        <v>21</v>
      </c>
      <c r="S5041" t="str">
        <f t="shared" si="83"/>
        <v>42158Craig Bell</v>
      </c>
    </row>
    <row r="5042" spans="1:19" hidden="1">
      <c r="A5042" s="12">
        <v>42159</v>
      </c>
      <c r="B5042" t="s">
        <v>2853</v>
      </c>
      <c r="C5042" s="1">
        <v>57.95</v>
      </c>
      <c r="E5042" s="42">
        <f t="shared" si="82"/>
        <v>-57.95</v>
      </c>
      <c r="F5042" s="77" t="s">
        <v>1038</v>
      </c>
      <c r="G5042" s="77" t="s">
        <v>21</v>
      </c>
      <c r="H5042" s="77" t="s">
        <v>20</v>
      </c>
      <c r="I5042" s="13">
        <v>6</v>
      </c>
      <c r="J5042" s="14">
        <v>2015</v>
      </c>
      <c r="K5042" s="78" t="s">
        <v>146</v>
      </c>
      <c r="L5042" s="79" t="s">
        <v>2853</v>
      </c>
      <c r="M5042" s="79" t="s">
        <v>309</v>
      </c>
      <c r="N5042" s="15" t="s">
        <v>28</v>
      </c>
      <c r="O5042" s="15" t="s">
        <v>29</v>
      </c>
      <c r="P5042" s="80" t="s">
        <v>3096</v>
      </c>
      <c r="Q5042" s="80" t="s">
        <v>21</v>
      </c>
      <c r="S5042" t="str">
        <f t="shared" si="83"/>
        <v>42159Thomas Hartman</v>
      </c>
    </row>
    <row r="5043" spans="1:19" hidden="1">
      <c r="A5043" s="12">
        <v>42159</v>
      </c>
      <c r="B5043" t="s">
        <v>2842</v>
      </c>
      <c r="C5043" s="1">
        <v>-109.9</v>
      </c>
      <c r="E5043" s="42">
        <f t="shared" si="82"/>
        <v>109.9</v>
      </c>
      <c r="F5043" s="77" t="s">
        <v>225</v>
      </c>
      <c r="G5043" s="77" t="s">
        <v>21</v>
      </c>
      <c r="H5043" s="77" t="s">
        <v>20</v>
      </c>
      <c r="I5043" s="13">
        <v>6</v>
      </c>
      <c r="J5043" s="14">
        <v>2015</v>
      </c>
      <c r="K5043" s="78" t="s">
        <v>184</v>
      </c>
      <c r="L5043" s="79" t="s">
        <v>2842</v>
      </c>
      <c r="M5043" s="79" t="s">
        <v>309</v>
      </c>
      <c r="N5043" s="15" t="s">
        <v>28</v>
      </c>
      <c r="O5043" s="15" t="s">
        <v>29</v>
      </c>
      <c r="P5043" s="80" t="s">
        <v>3096</v>
      </c>
      <c r="Q5043" s="80" t="s">
        <v>21</v>
      </c>
      <c r="S5043" t="str">
        <f t="shared" si="83"/>
        <v>42159Steven Betancourt</v>
      </c>
    </row>
    <row r="5044" spans="1:19" hidden="1">
      <c r="A5044" s="12">
        <v>42159</v>
      </c>
      <c r="B5044" t="s">
        <v>2821</v>
      </c>
      <c r="C5044" s="1">
        <v>-24.99</v>
      </c>
      <c r="E5044" s="42">
        <f t="shared" si="82"/>
        <v>24.99</v>
      </c>
      <c r="F5044" s="77" t="s">
        <v>225</v>
      </c>
      <c r="G5044" s="77" t="s">
        <v>21</v>
      </c>
      <c r="H5044" s="77" t="s">
        <v>20</v>
      </c>
      <c r="I5044" s="13">
        <v>6</v>
      </c>
      <c r="J5044" s="14">
        <v>2015</v>
      </c>
      <c r="K5044" s="78" t="s">
        <v>184</v>
      </c>
      <c r="L5044" s="79" t="s">
        <v>2821</v>
      </c>
      <c r="M5044" s="79" t="s">
        <v>309</v>
      </c>
      <c r="N5044" s="15" t="s">
        <v>28</v>
      </c>
      <c r="O5044" s="15" t="s">
        <v>29</v>
      </c>
      <c r="P5044" s="80" t="s">
        <v>3096</v>
      </c>
      <c r="Q5044" s="80" t="s">
        <v>21</v>
      </c>
      <c r="S5044" t="str">
        <f t="shared" si="83"/>
        <v>42159Craig Bell</v>
      </c>
    </row>
    <row r="5045" spans="1:19" hidden="1">
      <c r="A5045" s="12">
        <v>42159</v>
      </c>
      <c r="B5045" t="s">
        <v>2592</v>
      </c>
      <c r="C5045" s="1">
        <v>-82.17</v>
      </c>
      <c r="E5045" s="42">
        <f t="shared" si="82"/>
        <v>82.17</v>
      </c>
      <c r="F5045" s="77" t="s">
        <v>225</v>
      </c>
      <c r="G5045" s="77" t="s">
        <v>21</v>
      </c>
      <c r="H5045" s="77" t="s">
        <v>20</v>
      </c>
      <c r="I5045" s="13">
        <v>6</v>
      </c>
      <c r="J5045" s="14">
        <v>2015</v>
      </c>
      <c r="K5045" s="78" t="s">
        <v>146</v>
      </c>
      <c r="L5045" s="79" t="s">
        <v>3100</v>
      </c>
      <c r="M5045" s="79" t="s">
        <v>302</v>
      </c>
      <c r="N5045" s="15" t="s">
        <v>28</v>
      </c>
      <c r="O5045" s="15" t="s">
        <v>29</v>
      </c>
      <c r="P5045" s="80" t="s">
        <v>3096</v>
      </c>
      <c r="Q5045" s="80" t="s">
        <v>21</v>
      </c>
      <c r="S5045" t="str">
        <f t="shared" si="83"/>
        <v>42159eBay Buyer Dispute</v>
      </c>
    </row>
    <row r="5046" spans="1:19" hidden="1">
      <c r="A5046" s="12">
        <v>42159</v>
      </c>
      <c r="B5046" t="s">
        <v>2854</v>
      </c>
      <c r="C5046" s="1">
        <v>57.9</v>
      </c>
      <c r="E5046" s="42">
        <f t="shared" si="82"/>
        <v>-57.9</v>
      </c>
      <c r="F5046" s="77" t="s">
        <v>1038</v>
      </c>
      <c r="G5046" s="77" t="s">
        <v>21</v>
      </c>
      <c r="H5046" s="77" t="s">
        <v>20</v>
      </c>
      <c r="I5046" s="13">
        <v>6</v>
      </c>
      <c r="J5046" s="14">
        <v>2015</v>
      </c>
      <c r="K5046" s="78" t="s">
        <v>146</v>
      </c>
      <c r="L5046" s="79" t="s">
        <v>2854</v>
      </c>
      <c r="M5046" s="79" t="s">
        <v>302</v>
      </c>
      <c r="N5046" s="15" t="s">
        <v>28</v>
      </c>
      <c r="O5046" s="15" t="s">
        <v>29</v>
      </c>
      <c r="P5046" s="80" t="s">
        <v>3096</v>
      </c>
      <c r="Q5046" s="80" t="s">
        <v>21</v>
      </c>
      <c r="S5046" t="str">
        <f t="shared" si="83"/>
        <v>42159Edward Mazel</v>
      </c>
    </row>
    <row r="5047" spans="1:19" hidden="1">
      <c r="A5047" s="12">
        <v>42159</v>
      </c>
      <c r="B5047" t="s">
        <v>2855</v>
      </c>
      <c r="C5047" s="1">
        <v>93</v>
      </c>
      <c r="E5047" s="42">
        <f t="shared" si="82"/>
        <v>-93</v>
      </c>
      <c r="F5047" s="77" t="s">
        <v>1038</v>
      </c>
      <c r="G5047" s="77" t="s">
        <v>21</v>
      </c>
      <c r="H5047" s="77" t="s">
        <v>20</v>
      </c>
      <c r="I5047" s="13">
        <v>6</v>
      </c>
      <c r="J5047" s="14">
        <v>2015</v>
      </c>
      <c r="K5047" s="78" t="s">
        <v>146</v>
      </c>
      <c r="L5047" s="79" t="s">
        <v>2855</v>
      </c>
      <c r="M5047" s="79" t="s">
        <v>302</v>
      </c>
      <c r="N5047" s="15" t="s">
        <v>28</v>
      </c>
      <c r="O5047" s="15" t="s">
        <v>29</v>
      </c>
      <c r="P5047" s="80" t="s">
        <v>3096</v>
      </c>
      <c r="Q5047" s="80" t="s">
        <v>21</v>
      </c>
      <c r="S5047" t="str">
        <f t="shared" si="83"/>
        <v>42159Prene Products LLC</v>
      </c>
    </row>
    <row r="5048" spans="1:19" hidden="1">
      <c r="A5048" s="12">
        <v>42160</v>
      </c>
      <c r="B5048" t="s">
        <v>2856</v>
      </c>
      <c r="C5048" s="1">
        <v>75.849999999999994</v>
      </c>
      <c r="E5048" s="42">
        <f t="shared" si="82"/>
        <v>-75.849999999999994</v>
      </c>
      <c r="F5048" s="77" t="s">
        <v>1038</v>
      </c>
      <c r="G5048" s="77" t="s">
        <v>21</v>
      </c>
      <c r="H5048" s="77" t="s">
        <v>20</v>
      </c>
      <c r="I5048" s="13">
        <v>6</v>
      </c>
      <c r="J5048" s="14">
        <v>2015</v>
      </c>
      <c r="K5048" s="78" t="s">
        <v>146</v>
      </c>
      <c r="L5048" s="79" t="s">
        <v>2856</v>
      </c>
      <c r="M5048" s="79" t="s">
        <v>309</v>
      </c>
      <c r="N5048" s="15" t="s">
        <v>28</v>
      </c>
      <c r="O5048" s="15" t="s">
        <v>29</v>
      </c>
      <c r="P5048" s="80" t="s">
        <v>3096</v>
      </c>
      <c r="Q5048" s="80" t="s">
        <v>21</v>
      </c>
      <c r="S5048" t="str">
        <f t="shared" si="83"/>
        <v>42160Holly Reese</v>
      </c>
    </row>
    <row r="5049" spans="1:19" hidden="1">
      <c r="A5049" s="12">
        <v>42160</v>
      </c>
      <c r="B5049" t="s">
        <v>2857</v>
      </c>
      <c r="C5049" s="1">
        <v>79.900000000000006</v>
      </c>
      <c r="E5049" s="42">
        <f t="shared" si="82"/>
        <v>-79.900000000000006</v>
      </c>
      <c r="F5049" s="77" t="s">
        <v>1038</v>
      </c>
      <c r="G5049" s="77" t="s">
        <v>21</v>
      </c>
      <c r="H5049" s="77" t="s">
        <v>20</v>
      </c>
      <c r="I5049" s="13">
        <v>6</v>
      </c>
      <c r="J5049" s="14">
        <v>2015</v>
      </c>
      <c r="K5049" s="78" t="s">
        <v>146</v>
      </c>
      <c r="L5049" s="79" t="s">
        <v>2857</v>
      </c>
      <c r="M5049" s="79" t="s">
        <v>309</v>
      </c>
      <c r="N5049" s="15" t="s">
        <v>28</v>
      </c>
      <c r="O5049" s="15" t="s">
        <v>29</v>
      </c>
      <c r="P5049" s="80" t="s">
        <v>3096</v>
      </c>
      <c r="Q5049" s="80" t="s">
        <v>21</v>
      </c>
      <c r="S5049" t="str">
        <f t="shared" si="83"/>
        <v>42160kimberly melton</v>
      </c>
    </row>
    <row r="5050" spans="1:19" hidden="1">
      <c r="A5050" s="12">
        <v>42160</v>
      </c>
      <c r="B5050" t="s">
        <v>2858</v>
      </c>
      <c r="C5050" s="1">
        <v>28.95</v>
      </c>
      <c r="E5050" s="42">
        <f t="shared" si="82"/>
        <v>-28.95</v>
      </c>
      <c r="F5050" s="77" t="s">
        <v>1038</v>
      </c>
      <c r="G5050" s="77" t="s">
        <v>21</v>
      </c>
      <c r="H5050" s="77" t="s">
        <v>20</v>
      </c>
      <c r="I5050" s="13">
        <v>6</v>
      </c>
      <c r="J5050" s="14">
        <v>2015</v>
      </c>
      <c r="K5050" s="78" t="s">
        <v>146</v>
      </c>
      <c r="L5050" s="79" t="s">
        <v>2858</v>
      </c>
      <c r="M5050" s="79" t="s">
        <v>302</v>
      </c>
      <c r="N5050" s="15" t="s">
        <v>28</v>
      </c>
      <c r="O5050" s="15" t="s">
        <v>29</v>
      </c>
      <c r="P5050" s="80" t="s">
        <v>3096</v>
      </c>
      <c r="Q5050" s="80" t="s">
        <v>21</v>
      </c>
      <c r="S5050" t="str">
        <f t="shared" si="83"/>
        <v>42160Amy Walkowiak</v>
      </c>
    </row>
    <row r="5051" spans="1:19" hidden="1">
      <c r="A5051" s="12">
        <v>42160</v>
      </c>
      <c r="B5051" t="s">
        <v>2854</v>
      </c>
      <c r="C5051" s="1">
        <v>28.95</v>
      </c>
      <c r="E5051" s="42">
        <f t="shared" si="82"/>
        <v>-28.95</v>
      </c>
      <c r="F5051" s="77" t="s">
        <v>1038</v>
      </c>
      <c r="G5051" s="77" t="s">
        <v>21</v>
      </c>
      <c r="H5051" s="77" t="s">
        <v>20</v>
      </c>
      <c r="I5051" s="13">
        <v>6</v>
      </c>
      <c r="J5051" s="14">
        <v>2015</v>
      </c>
      <c r="K5051" s="78" t="s">
        <v>146</v>
      </c>
      <c r="L5051" s="79" t="s">
        <v>2854</v>
      </c>
      <c r="M5051" s="79" t="s">
        <v>302</v>
      </c>
      <c r="N5051" s="15" t="s">
        <v>28</v>
      </c>
      <c r="O5051" s="15" t="s">
        <v>29</v>
      </c>
      <c r="P5051" s="80" t="s">
        <v>3096</v>
      </c>
      <c r="Q5051" s="80" t="s">
        <v>21</v>
      </c>
      <c r="S5051" t="str">
        <f t="shared" si="83"/>
        <v>42160Edward Mazel</v>
      </c>
    </row>
    <row r="5052" spans="1:19" hidden="1">
      <c r="A5052" s="12">
        <v>42160</v>
      </c>
      <c r="B5052" t="s">
        <v>2854</v>
      </c>
      <c r="C5052" s="1">
        <v>28.95</v>
      </c>
      <c r="E5052" s="42">
        <f t="shared" si="82"/>
        <v>-28.95</v>
      </c>
      <c r="F5052" s="77" t="s">
        <v>1038</v>
      </c>
      <c r="G5052" s="77" t="s">
        <v>21</v>
      </c>
      <c r="H5052" s="77" t="s">
        <v>20</v>
      </c>
      <c r="I5052" s="13">
        <v>6</v>
      </c>
      <c r="J5052" s="14">
        <v>2015</v>
      </c>
      <c r="K5052" s="78" t="s">
        <v>146</v>
      </c>
      <c r="L5052" s="79" t="s">
        <v>2854</v>
      </c>
      <c r="M5052" s="79" t="s">
        <v>302</v>
      </c>
      <c r="N5052" s="15" t="s">
        <v>28</v>
      </c>
      <c r="O5052" s="15" t="s">
        <v>29</v>
      </c>
      <c r="P5052" s="80" t="s">
        <v>3096</v>
      </c>
      <c r="Q5052" s="80" t="s">
        <v>21</v>
      </c>
      <c r="S5052" t="str">
        <f t="shared" si="83"/>
        <v>42160Edward Mazel</v>
      </c>
    </row>
    <row r="5053" spans="1:19" hidden="1">
      <c r="A5053" s="12">
        <v>42160</v>
      </c>
      <c r="B5053" t="s">
        <v>2854</v>
      </c>
      <c r="C5053" s="1">
        <v>28.95</v>
      </c>
      <c r="E5053" s="42">
        <f t="shared" si="82"/>
        <v>-28.95</v>
      </c>
      <c r="F5053" s="77" t="s">
        <v>1038</v>
      </c>
      <c r="G5053" s="77" t="s">
        <v>21</v>
      </c>
      <c r="H5053" s="77" t="s">
        <v>20</v>
      </c>
      <c r="I5053" s="13">
        <v>6</v>
      </c>
      <c r="J5053" s="14">
        <v>2015</v>
      </c>
      <c r="K5053" s="78" t="s">
        <v>146</v>
      </c>
      <c r="L5053" s="79" t="s">
        <v>2854</v>
      </c>
      <c r="M5053" s="79" t="s">
        <v>302</v>
      </c>
      <c r="N5053" s="15" t="s">
        <v>28</v>
      </c>
      <c r="O5053" s="15" t="s">
        <v>29</v>
      </c>
      <c r="P5053" s="80" t="s">
        <v>3096</v>
      </c>
      <c r="Q5053" s="80" t="s">
        <v>21</v>
      </c>
      <c r="S5053" t="str">
        <f t="shared" si="83"/>
        <v>42160Edward Mazel</v>
      </c>
    </row>
    <row r="5054" spans="1:19" hidden="1">
      <c r="A5054" s="12">
        <v>42160</v>
      </c>
      <c r="B5054" t="s">
        <v>2854</v>
      </c>
      <c r="C5054" s="1">
        <v>28.95</v>
      </c>
      <c r="E5054" s="42">
        <f t="shared" si="82"/>
        <v>-28.95</v>
      </c>
      <c r="F5054" s="77" t="s">
        <v>1038</v>
      </c>
      <c r="G5054" s="77" t="s">
        <v>21</v>
      </c>
      <c r="H5054" s="77" t="s">
        <v>20</v>
      </c>
      <c r="I5054" s="13">
        <v>6</v>
      </c>
      <c r="J5054" s="14">
        <v>2015</v>
      </c>
      <c r="K5054" s="78" t="s">
        <v>146</v>
      </c>
      <c r="L5054" s="79" t="s">
        <v>2854</v>
      </c>
      <c r="M5054" s="79" t="s">
        <v>302</v>
      </c>
      <c r="N5054" s="15" t="s">
        <v>28</v>
      </c>
      <c r="O5054" s="15" t="s">
        <v>29</v>
      </c>
      <c r="P5054" s="80" t="s">
        <v>3096</v>
      </c>
      <c r="Q5054" s="80" t="s">
        <v>21</v>
      </c>
      <c r="S5054" t="str">
        <f t="shared" si="83"/>
        <v>42160Edward Mazel</v>
      </c>
    </row>
    <row r="5055" spans="1:19" hidden="1">
      <c r="A5055" s="12">
        <v>42160</v>
      </c>
      <c r="B5055" t="s">
        <v>2859</v>
      </c>
      <c r="C5055" s="1">
        <v>12.95</v>
      </c>
      <c r="E5055" s="42">
        <f t="shared" si="82"/>
        <v>-12.95</v>
      </c>
      <c r="F5055" s="77" t="s">
        <v>1038</v>
      </c>
      <c r="G5055" s="77" t="s">
        <v>21</v>
      </c>
      <c r="H5055" s="77" t="s">
        <v>20</v>
      </c>
      <c r="I5055" s="13">
        <v>6</v>
      </c>
      <c r="J5055" s="14">
        <v>2015</v>
      </c>
      <c r="K5055" s="78" t="s">
        <v>146</v>
      </c>
      <c r="L5055" s="79" t="s">
        <v>2859</v>
      </c>
      <c r="M5055" s="79" t="s">
        <v>309</v>
      </c>
      <c r="N5055" s="15" t="s">
        <v>28</v>
      </c>
      <c r="O5055" s="15" t="s">
        <v>29</v>
      </c>
      <c r="P5055" s="80" t="s">
        <v>3096</v>
      </c>
      <c r="Q5055" s="80" t="s">
        <v>21</v>
      </c>
      <c r="S5055" t="str">
        <f t="shared" si="83"/>
        <v>42160Cheryl Wassus</v>
      </c>
    </row>
    <row r="5056" spans="1:19" hidden="1">
      <c r="A5056" s="12">
        <v>42160</v>
      </c>
      <c r="B5056" t="s">
        <v>2488</v>
      </c>
      <c r="C5056" s="1">
        <v>-400</v>
      </c>
      <c r="E5056" s="42">
        <f t="shared" si="82"/>
        <v>400</v>
      </c>
      <c r="F5056" s="77" t="s">
        <v>225</v>
      </c>
      <c r="G5056" s="77" t="s">
        <v>21</v>
      </c>
      <c r="H5056" s="77" t="s">
        <v>20</v>
      </c>
      <c r="I5056" s="13">
        <v>6</v>
      </c>
      <c r="J5056" s="14">
        <v>2015</v>
      </c>
      <c r="K5056" s="78" t="s">
        <v>58</v>
      </c>
      <c r="L5056" s="79" t="s">
        <v>59</v>
      </c>
      <c r="M5056" s="79" t="s">
        <v>23</v>
      </c>
      <c r="N5056" s="15" t="s">
        <v>20</v>
      </c>
      <c r="O5056" s="15" t="s">
        <v>24</v>
      </c>
      <c r="P5056" s="80" t="s">
        <v>171</v>
      </c>
      <c r="Q5056" s="80" t="s">
        <v>21</v>
      </c>
      <c r="S5056" t="str">
        <f t="shared" si="83"/>
        <v>42160Bank Account</v>
      </c>
    </row>
    <row r="5057" spans="1:19" hidden="1">
      <c r="A5057" s="12">
        <v>42160</v>
      </c>
      <c r="B5057" t="s">
        <v>2860</v>
      </c>
      <c r="C5057" s="1">
        <v>73.900000000000006</v>
      </c>
      <c r="E5057" s="42">
        <f t="shared" si="82"/>
        <v>-73.900000000000006</v>
      </c>
      <c r="F5057" s="77" t="s">
        <v>1038</v>
      </c>
      <c r="G5057" s="77" t="s">
        <v>21</v>
      </c>
      <c r="H5057" s="77" t="s">
        <v>20</v>
      </c>
      <c r="I5057" s="13">
        <v>6</v>
      </c>
      <c r="J5057" s="14">
        <v>2015</v>
      </c>
      <c r="K5057" s="78" t="s">
        <v>146</v>
      </c>
      <c r="L5057" s="79" t="s">
        <v>2860</v>
      </c>
      <c r="M5057" s="79" t="s">
        <v>309</v>
      </c>
      <c r="N5057" s="15" t="s">
        <v>28</v>
      </c>
      <c r="O5057" s="15" t="s">
        <v>29</v>
      </c>
      <c r="P5057" s="80" t="s">
        <v>3096</v>
      </c>
      <c r="Q5057" s="80" t="s">
        <v>21</v>
      </c>
      <c r="S5057" t="str">
        <f t="shared" si="83"/>
        <v>42160Alexandra Coffelt</v>
      </c>
    </row>
    <row r="5058" spans="1:19" hidden="1">
      <c r="A5058" s="12">
        <v>42160</v>
      </c>
      <c r="B5058" t="s">
        <v>2861</v>
      </c>
      <c r="C5058" s="1">
        <v>268.27999999999997</v>
      </c>
      <c r="E5058" s="42">
        <f t="shared" si="82"/>
        <v>-268.27999999999997</v>
      </c>
      <c r="F5058" s="77" t="s">
        <v>1038</v>
      </c>
      <c r="G5058" s="77" t="s">
        <v>21</v>
      </c>
      <c r="H5058" s="77" t="s">
        <v>20</v>
      </c>
      <c r="I5058" s="13">
        <v>6</v>
      </c>
      <c r="J5058" s="14">
        <v>2015</v>
      </c>
      <c r="K5058" s="78" t="s">
        <v>146</v>
      </c>
      <c r="L5058" s="79" t="s">
        <v>2861</v>
      </c>
      <c r="M5058" s="79" t="s">
        <v>305</v>
      </c>
      <c r="N5058" s="15" t="s">
        <v>28</v>
      </c>
      <c r="O5058" s="15" t="s">
        <v>29</v>
      </c>
      <c r="P5058" s="80" t="s">
        <v>3096</v>
      </c>
      <c r="Q5058" s="80" t="s">
        <v>21</v>
      </c>
      <c r="S5058" t="str">
        <f t="shared" si="83"/>
        <v>42160Kimberly Miller</v>
      </c>
    </row>
    <row r="5059" spans="1:19" hidden="1">
      <c r="A5059" s="12">
        <v>42160</v>
      </c>
      <c r="B5059" t="s">
        <v>2862</v>
      </c>
      <c r="C5059" s="1">
        <v>98.85</v>
      </c>
      <c r="E5059" s="42">
        <f t="shared" si="82"/>
        <v>-98.85</v>
      </c>
      <c r="F5059" s="77" t="s">
        <v>1038</v>
      </c>
      <c r="G5059" s="77" t="s">
        <v>21</v>
      </c>
      <c r="H5059" s="77" t="s">
        <v>20</v>
      </c>
      <c r="I5059" s="13">
        <v>6</v>
      </c>
      <c r="J5059" s="14">
        <v>2015</v>
      </c>
      <c r="K5059" s="78" t="s">
        <v>146</v>
      </c>
      <c r="L5059" s="79" t="s">
        <v>2862</v>
      </c>
      <c r="M5059" s="79" t="s">
        <v>309</v>
      </c>
      <c r="N5059" s="15" t="s">
        <v>28</v>
      </c>
      <c r="O5059" s="15" t="s">
        <v>29</v>
      </c>
      <c r="P5059" s="80" t="s">
        <v>3096</v>
      </c>
      <c r="Q5059" s="80" t="s">
        <v>21</v>
      </c>
      <c r="S5059" t="str">
        <f t="shared" si="83"/>
        <v>42160Toby Norris</v>
      </c>
    </row>
    <row r="5060" spans="1:19" hidden="1">
      <c r="A5060" s="12">
        <v>42160</v>
      </c>
      <c r="B5060" t="s">
        <v>2863</v>
      </c>
      <c r="C5060" s="1">
        <v>35.409999999999997</v>
      </c>
      <c r="E5060" s="42">
        <f t="shared" si="82"/>
        <v>-35.409999999999997</v>
      </c>
      <c r="F5060" s="77" t="s">
        <v>1038</v>
      </c>
      <c r="G5060" s="77" t="s">
        <v>21</v>
      </c>
      <c r="H5060" s="77" t="s">
        <v>20</v>
      </c>
      <c r="I5060" s="13">
        <v>6</v>
      </c>
      <c r="J5060" s="14">
        <v>2015</v>
      </c>
      <c r="K5060" s="78" t="s">
        <v>146</v>
      </c>
      <c r="L5060" s="79" t="s">
        <v>2863</v>
      </c>
      <c r="M5060" s="79" t="s">
        <v>302</v>
      </c>
      <c r="N5060" s="15" t="s">
        <v>28</v>
      </c>
      <c r="O5060" s="15" t="s">
        <v>29</v>
      </c>
      <c r="P5060" s="80" t="s">
        <v>3096</v>
      </c>
      <c r="Q5060" s="80" t="s">
        <v>21</v>
      </c>
      <c r="S5060" t="str">
        <f t="shared" si="83"/>
        <v>42160Juvenal Onate</v>
      </c>
    </row>
    <row r="5061" spans="1:19" hidden="1">
      <c r="A5061" s="12">
        <v>42161</v>
      </c>
      <c r="B5061" t="s">
        <v>2864</v>
      </c>
      <c r="C5061" s="1">
        <v>167.85</v>
      </c>
      <c r="E5061" s="42">
        <f t="shared" si="82"/>
        <v>-167.85</v>
      </c>
      <c r="F5061" s="77" t="s">
        <v>1038</v>
      </c>
      <c r="G5061" s="77" t="s">
        <v>21</v>
      </c>
      <c r="H5061" s="77" t="s">
        <v>20</v>
      </c>
      <c r="I5061" s="13">
        <v>6</v>
      </c>
      <c r="J5061" s="14">
        <v>2015</v>
      </c>
      <c r="K5061" s="78" t="s">
        <v>146</v>
      </c>
      <c r="L5061" s="79" t="s">
        <v>2864</v>
      </c>
      <c r="M5061" s="79" t="s">
        <v>309</v>
      </c>
      <c r="N5061" s="15" t="s">
        <v>28</v>
      </c>
      <c r="O5061" s="15" t="s">
        <v>29</v>
      </c>
      <c r="P5061" s="80" t="s">
        <v>3096</v>
      </c>
      <c r="Q5061" s="80" t="s">
        <v>21</v>
      </c>
      <c r="S5061" t="str">
        <f t="shared" si="83"/>
        <v>42161Raymond A Hill</v>
      </c>
    </row>
    <row r="5062" spans="1:19" hidden="1">
      <c r="A5062" s="12">
        <v>42161</v>
      </c>
      <c r="B5062" t="s">
        <v>2802</v>
      </c>
      <c r="C5062" s="195">
        <v>-600</v>
      </c>
      <c r="E5062" s="42">
        <f t="shared" si="82"/>
        <v>600</v>
      </c>
      <c r="F5062" s="77" t="s">
        <v>225</v>
      </c>
      <c r="G5062" s="77" t="s">
        <v>21</v>
      </c>
      <c r="H5062" s="77" t="s">
        <v>20</v>
      </c>
      <c r="I5062" s="13">
        <v>6</v>
      </c>
      <c r="J5062" s="14">
        <v>2015</v>
      </c>
      <c r="K5062" s="78" t="s">
        <v>97</v>
      </c>
      <c r="L5062" s="79" t="s">
        <v>2802</v>
      </c>
      <c r="M5062" s="79" t="s">
        <v>302</v>
      </c>
      <c r="N5062" s="15" t="s">
        <v>28</v>
      </c>
      <c r="O5062" s="15" t="s">
        <v>24</v>
      </c>
      <c r="P5062" s="80" t="s">
        <v>3099</v>
      </c>
      <c r="Q5062" s="80" t="s">
        <v>21</v>
      </c>
      <c r="S5062" t="str">
        <f t="shared" si="83"/>
        <v>42161David Ratner</v>
      </c>
    </row>
    <row r="5063" spans="1:19" hidden="1">
      <c r="A5063" s="12">
        <v>42163</v>
      </c>
      <c r="B5063" t="s">
        <v>2708</v>
      </c>
      <c r="C5063" s="1">
        <v>-64</v>
      </c>
      <c r="E5063" s="42">
        <f t="shared" si="82"/>
        <v>64</v>
      </c>
      <c r="F5063" s="77" t="s">
        <v>225</v>
      </c>
      <c r="G5063" s="77" t="s">
        <v>21</v>
      </c>
      <c r="H5063" s="77" t="s">
        <v>20</v>
      </c>
      <c r="I5063" s="13">
        <v>6</v>
      </c>
      <c r="J5063" s="14">
        <v>2015</v>
      </c>
      <c r="K5063" s="78" t="s">
        <v>184</v>
      </c>
      <c r="L5063" s="79" t="s">
        <v>2708</v>
      </c>
      <c r="M5063" s="79" t="s">
        <v>302</v>
      </c>
      <c r="N5063" s="15" t="s">
        <v>28</v>
      </c>
      <c r="O5063" s="15" t="s">
        <v>29</v>
      </c>
      <c r="P5063" s="80" t="s">
        <v>3096</v>
      </c>
      <c r="Q5063" s="80" t="s">
        <v>21</v>
      </c>
      <c r="S5063" t="str">
        <f t="shared" si="83"/>
        <v>42163Sabatino Risoldi</v>
      </c>
    </row>
    <row r="5064" spans="1:19" hidden="1">
      <c r="A5064" s="12">
        <v>42163</v>
      </c>
      <c r="B5064" t="s">
        <v>2865</v>
      </c>
      <c r="C5064" s="1">
        <v>46.35</v>
      </c>
      <c r="E5064" s="42">
        <f t="shared" si="82"/>
        <v>-46.35</v>
      </c>
      <c r="F5064" s="77" t="s">
        <v>1038</v>
      </c>
      <c r="G5064" s="77" t="s">
        <v>21</v>
      </c>
      <c r="H5064" s="77" t="s">
        <v>20</v>
      </c>
      <c r="I5064" s="13">
        <v>6</v>
      </c>
      <c r="J5064" s="14">
        <v>2015</v>
      </c>
      <c r="K5064" s="78" t="s">
        <v>146</v>
      </c>
      <c r="L5064" s="79" t="s">
        <v>2865</v>
      </c>
      <c r="M5064" s="79" t="s">
        <v>309</v>
      </c>
      <c r="N5064" s="15" t="s">
        <v>28</v>
      </c>
      <c r="O5064" s="15" t="s">
        <v>29</v>
      </c>
      <c r="P5064" s="80" t="s">
        <v>3096</v>
      </c>
      <c r="Q5064" s="80" t="s">
        <v>21</v>
      </c>
      <c r="S5064" t="str">
        <f t="shared" si="83"/>
        <v>42163Meghan Stanley</v>
      </c>
    </row>
    <row r="5065" spans="1:19" hidden="1">
      <c r="A5065" s="12">
        <v>42164</v>
      </c>
      <c r="B5065" t="s">
        <v>2866</v>
      </c>
      <c r="C5065" s="1">
        <v>175.75</v>
      </c>
      <c r="E5065" s="42">
        <f t="shared" si="82"/>
        <v>-175.75</v>
      </c>
      <c r="F5065" s="77" t="s">
        <v>1038</v>
      </c>
      <c r="G5065" s="77" t="s">
        <v>21</v>
      </c>
      <c r="H5065" s="77" t="s">
        <v>20</v>
      </c>
      <c r="I5065" s="13">
        <v>6</v>
      </c>
      <c r="J5065" s="14">
        <v>2015</v>
      </c>
      <c r="K5065" s="78" t="s">
        <v>146</v>
      </c>
      <c r="L5065" s="79" t="s">
        <v>2866</v>
      </c>
      <c r="M5065" s="79" t="s">
        <v>302</v>
      </c>
      <c r="N5065" s="15" t="s">
        <v>28</v>
      </c>
      <c r="O5065" s="15" t="s">
        <v>29</v>
      </c>
      <c r="P5065" s="80" t="s">
        <v>3096</v>
      </c>
      <c r="Q5065" s="80" t="s">
        <v>21</v>
      </c>
      <c r="S5065" t="str">
        <f t="shared" si="83"/>
        <v>42164tang nsy</v>
      </c>
    </row>
    <row r="5066" spans="1:19" hidden="1">
      <c r="A5066" s="12">
        <v>42164</v>
      </c>
      <c r="B5066" t="s">
        <v>2592</v>
      </c>
      <c r="C5066" s="1">
        <v>-59.11</v>
      </c>
      <c r="E5066" s="42">
        <f t="shared" si="82"/>
        <v>59.11</v>
      </c>
      <c r="F5066" s="77" t="s">
        <v>225</v>
      </c>
      <c r="G5066" s="77" t="s">
        <v>21</v>
      </c>
      <c r="H5066" s="77" t="s">
        <v>20</v>
      </c>
      <c r="I5066" s="13">
        <v>6</v>
      </c>
      <c r="J5066" s="14">
        <v>2015</v>
      </c>
      <c r="K5066" s="78" t="s">
        <v>146</v>
      </c>
      <c r="L5066" s="79" t="s">
        <v>3100</v>
      </c>
      <c r="M5066" s="79" t="s">
        <v>302</v>
      </c>
      <c r="N5066" s="15" t="s">
        <v>28</v>
      </c>
      <c r="O5066" s="15" t="s">
        <v>29</v>
      </c>
      <c r="P5066" s="80" t="s">
        <v>3096</v>
      </c>
      <c r="Q5066" s="80" t="s">
        <v>21</v>
      </c>
      <c r="S5066" t="str">
        <f t="shared" si="83"/>
        <v>42164eBay Buyer Dispute</v>
      </c>
    </row>
    <row r="5067" spans="1:19" hidden="1">
      <c r="A5067" s="12">
        <v>42164</v>
      </c>
      <c r="B5067" t="s">
        <v>2847</v>
      </c>
      <c r="C5067" s="1">
        <v>-44.16</v>
      </c>
      <c r="E5067" s="42">
        <f t="shared" si="82"/>
        <v>44.16</v>
      </c>
      <c r="F5067" s="77" t="s">
        <v>225</v>
      </c>
      <c r="G5067" s="77" t="s">
        <v>21</v>
      </c>
      <c r="H5067" s="77" t="s">
        <v>20</v>
      </c>
      <c r="I5067" s="13">
        <v>6</v>
      </c>
      <c r="J5067" s="14">
        <v>2015</v>
      </c>
      <c r="K5067" s="78" t="s">
        <v>184</v>
      </c>
      <c r="L5067" s="79" t="s">
        <v>2847</v>
      </c>
      <c r="M5067" s="79" t="s">
        <v>302</v>
      </c>
      <c r="N5067" s="15" t="s">
        <v>28</v>
      </c>
      <c r="O5067" s="15" t="s">
        <v>29</v>
      </c>
      <c r="P5067" s="80" t="s">
        <v>3096</v>
      </c>
      <c r="Q5067" s="80" t="s">
        <v>21</v>
      </c>
      <c r="S5067" t="str">
        <f t="shared" si="83"/>
        <v>42164Amanda Felt</v>
      </c>
    </row>
    <row r="5068" spans="1:19" hidden="1">
      <c r="A5068" s="12">
        <v>42164</v>
      </c>
      <c r="B5068" t="s">
        <v>2867</v>
      </c>
      <c r="C5068" s="1">
        <v>79.59</v>
      </c>
      <c r="E5068" s="42">
        <f t="shared" ref="E5068:E5131" si="84">-C5068</f>
        <v>-79.59</v>
      </c>
      <c r="F5068" s="77" t="s">
        <v>1038</v>
      </c>
      <c r="G5068" s="77" t="s">
        <v>21</v>
      </c>
      <c r="H5068" s="77" t="s">
        <v>20</v>
      </c>
      <c r="I5068" s="13">
        <v>6</v>
      </c>
      <c r="J5068" s="14">
        <v>2015</v>
      </c>
      <c r="K5068" s="78" t="s">
        <v>146</v>
      </c>
      <c r="L5068" s="79" t="s">
        <v>2867</v>
      </c>
      <c r="M5068" s="79" t="s">
        <v>309</v>
      </c>
      <c r="N5068" s="15" t="s">
        <v>28</v>
      </c>
      <c r="O5068" s="15" t="s">
        <v>29</v>
      </c>
      <c r="P5068" s="80" t="s">
        <v>3096</v>
      </c>
      <c r="Q5068" s="80" t="s">
        <v>21</v>
      </c>
      <c r="S5068" t="str">
        <f t="shared" si="83"/>
        <v>42164Indian Land Jam</v>
      </c>
    </row>
    <row r="5069" spans="1:19" hidden="1">
      <c r="A5069" s="12">
        <v>42164</v>
      </c>
      <c r="B5069" t="s">
        <v>2868</v>
      </c>
      <c r="C5069" s="1">
        <v>21.9</v>
      </c>
      <c r="E5069" s="42">
        <f t="shared" si="84"/>
        <v>-21.9</v>
      </c>
      <c r="F5069" s="77" t="s">
        <v>1038</v>
      </c>
      <c r="G5069" s="77" t="s">
        <v>21</v>
      </c>
      <c r="H5069" s="77" t="s">
        <v>20</v>
      </c>
      <c r="I5069" s="13">
        <v>6</v>
      </c>
      <c r="J5069" s="14">
        <v>2015</v>
      </c>
      <c r="K5069" s="78" t="s">
        <v>146</v>
      </c>
      <c r="L5069" s="79" t="s">
        <v>2868</v>
      </c>
      <c r="M5069" s="79" t="s">
        <v>309</v>
      </c>
      <c r="N5069" s="15" t="s">
        <v>28</v>
      </c>
      <c r="O5069" s="15" t="s">
        <v>29</v>
      </c>
      <c r="P5069" s="80" t="s">
        <v>3096</v>
      </c>
      <c r="Q5069" s="80" t="s">
        <v>21</v>
      </c>
      <c r="S5069" t="str">
        <f t="shared" si="83"/>
        <v>42164Laura Patrick</v>
      </c>
    </row>
    <row r="5070" spans="1:19" hidden="1">
      <c r="A5070" s="12">
        <v>42164</v>
      </c>
      <c r="B5070" t="s">
        <v>2869</v>
      </c>
      <c r="C5070" s="1">
        <v>79.180000000000007</v>
      </c>
      <c r="E5070" s="42">
        <f t="shared" si="84"/>
        <v>-79.180000000000007</v>
      </c>
      <c r="F5070" s="77" t="s">
        <v>1038</v>
      </c>
      <c r="G5070" s="77" t="s">
        <v>21</v>
      </c>
      <c r="H5070" s="77" t="s">
        <v>20</v>
      </c>
      <c r="I5070" s="13">
        <v>6</v>
      </c>
      <c r="J5070" s="14">
        <v>2015</v>
      </c>
      <c r="K5070" s="78" t="s">
        <v>146</v>
      </c>
      <c r="L5070" s="79" t="s">
        <v>2869</v>
      </c>
      <c r="M5070" s="79" t="s">
        <v>302</v>
      </c>
      <c r="N5070" s="15" t="s">
        <v>28</v>
      </c>
      <c r="O5070" s="15" t="s">
        <v>29</v>
      </c>
      <c r="P5070" s="80" t="s">
        <v>3096</v>
      </c>
      <c r="Q5070" s="80" t="s">
        <v>21</v>
      </c>
      <c r="S5070" t="str">
        <f t="shared" si="83"/>
        <v>42164Kurt Sather</v>
      </c>
    </row>
    <row r="5071" spans="1:19" hidden="1">
      <c r="A5071" s="12">
        <v>42167</v>
      </c>
      <c r="B5071" t="s">
        <v>2870</v>
      </c>
      <c r="C5071" s="1">
        <v>83.12</v>
      </c>
      <c r="E5071" s="42">
        <f t="shared" si="84"/>
        <v>-83.12</v>
      </c>
      <c r="F5071" s="77" t="s">
        <v>1038</v>
      </c>
      <c r="G5071" s="77" t="s">
        <v>21</v>
      </c>
      <c r="H5071" s="77" t="s">
        <v>20</v>
      </c>
      <c r="I5071" s="13">
        <v>6</v>
      </c>
      <c r="J5071" s="14">
        <v>2015</v>
      </c>
      <c r="K5071" s="78" t="s">
        <v>146</v>
      </c>
      <c r="L5071" s="79" t="s">
        <v>2870</v>
      </c>
      <c r="M5071" s="79" t="s">
        <v>302</v>
      </c>
      <c r="N5071" s="15" t="s">
        <v>28</v>
      </c>
      <c r="O5071" s="15" t="s">
        <v>29</v>
      </c>
      <c r="P5071" s="80" t="s">
        <v>3096</v>
      </c>
      <c r="Q5071" s="80" t="s">
        <v>21</v>
      </c>
      <c r="S5071" t="str">
        <f t="shared" si="83"/>
        <v>42167Michael Gibson</v>
      </c>
    </row>
    <row r="5072" spans="1:19" hidden="1">
      <c r="A5072" s="12">
        <v>42167</v>
      </c>
      <c r="B5072" t="s">
        <v>2854</v>
      </c>
      <c r="C5072" s="1">
        <v>28.95</v>
      </c>
      <c r="E5072" s="42">
        <f t="shared" si="84"/>
        <v>-28.95</v>
      </c>
      <c r="F5072" s="77" t="s">
        <v>1038</v>
      </c>
      <c r="G5072" s="77" t="s">
        <v>21</v>
      </c>
      <c r="H5072" s="77" t="s">
        <v>20</v>
      </c>
      <c r="I5072" s="13">
        <v>6</v>
      </c>
      <c r="J5072" s="14">
        <v>2015</v>
      </c>
      <c r="K5072" s="78" t="s">
        <v>146</v>
      </c>
      <c r="L5072" s="79" t="s">
        <v>2854</v>
      </c>
      <c r="M5072" s="79" t="s">
        <v>302</v>
      </c>
      <c r="N5072" s="15" t="s">
        <v>28</v>
      </c>
      <c r="O5072" s="15" t="s">
        <v>29</v>
      </c>
      <c r="P5072" s="80" t="s">
        <v>3096</v>
      </c>
      <c r="Q5072" s="80" t="s">
        <v>21</v>
      </c>
      <c r="S5072" t="str">
        <f t="shared" si="83"/>
        <v>42167Edward Mazel</v>
      </c>
    </row>
    <row r="5073" spans="1:19" hidden="1">
      <c r="A5073" s="12">
        <v>42167</v>
      </c>
      <c r="B5073" t="s">
        <v>2871</v>
      </c>
      <c r="C5073" s="1">
        <v>84.2</v>
      </c>
      <c r="E5073" s="42">
        <f t="shared" si="84"/>
        <v>-84.2</v>
      </c>
      <c r="F5073" s="77" t="s">
        <v>1038</v>
      </c>
      <c r="G5073" s="77" t="s">
        <v>21</v>
      </c>
      <c r="H5073" s="77" t="s">
        <v>20</v>
      </c>
      <c r="I5073" s="13">
        <v>6</v>
      </c>
      <c r="J5073" s="14">
        <v>2015</v>
      </c>
      <c r="K5073" s="78" t="s">
        <v>146</v>
      </c>
      <c r="L5073" s="79" t="s">
        <v>2871</v>
      </c>
      <c r="M5073" s="79" t="s">
        <v>302</v>
      </c>
      <c r="N5073" s="15" t="s">
        <v>28</v>
      </c>
      <c r="O5073" s="15" t="s">
        <v>29</v>
      </c>
      <c r="P5073" s="80" t="s">
        <v>3096</v>
      </c>
      <c r="Q5073" s="80" t="s">
        <v>21</v>
      </c>
      <c r="S5073" t="str">
        <f t="shared" si="83"/>
        <v>42167Alexandr Bigozhin</v>
      </c>
    </row>
    <row r="5074" spans="1:19" hidden="1">
      <c r="A5074" s="12">
        <v>42167</v>
      </c>
      <c r="B5074" t="s">
        <v>2872</v>
      </c>
      <c r="C5074" s="1">
        <v>46.04</v>
      </c>
      <c r="E5074" s="42">
        <f t="shared" si="84"/>
        <v>-46.04</v>
      </c>
      <c r="F5074" s="77" t="s">
        <v>1038</v>
      </c>
      <c r="G5074" s="77" t="s">
        <v>21</v>
      </c>
      <c r="H5074" s="77" t="s">
        <v>20</v>
      </c>
      <c r="I5074" s="13">
        <v>6</v>
      </c>
      <c r="J5074" s="14">
        <v>2015</v>
      </c>
      <c r="K5074" s="78" t="s">
        <v>146</v>
      </c>
      <c r="L5074" s="79" t="s">
        <v>2872</v>
      </c>
      <c r="M5074" s="79" t="s">
        <v>302</v>
      </c>
      <c r="N5074" s="15" t="s">
        <v>28</v>
      </c>
      <c r="O5074" s="15" t="s">
        <v>29</v>
      </c>
      <c r="P5074" s="80" t="s">
        <v>3096</v>
      </c>
      <c r="Q5074" s="80" t="s">
        <v>21</v>
      </c>
      <c r="S5074" t="str">
        <f t="shared" si="83"/>
        <v>42167Damon Raccuglia</v>
      </c>
    </row>
    <row r="5075" spans="1:19" hidden="1">
      <c r="A5075" s="12">
        <v>42168</v>
      </c>
      <c r="B5075" t="s">
        <v>2873</v>
      </c>
      <c r="C5075" s="1">
        <v>46.04</v>
      </c>
      <c r="E5075" s="42">
        <f t="shared" si="84"/>
        <v>-46.04</v>
      </c>
      <c r="F5075" s="77" t="s">
        <v>1038</v>
      </c>
      <c r="G5075" s="77" t="s">
        <v>21</v>
      </c>
      <c r="H5075" s="77" t="s">
        <v>20</v>
      </c>
      <c r="I5075" s="13">
        <v>6</v>
      </c>
      <c r="J5075" s="14">
        <v>2015</v>
      </c>
      <c r="K5075" s="78" t="s">
        <v>146</v>
      </c>
      <c r="L5075" s="79" t="s">
        <v>2873</v>
      </c>
      <c r="M5075" s="79" t="s">
        <v>302</v>
      </c>
      <c r="N5075" s="15" t="s">
        <v>28</v>
      </c>
      <c r="O5075" s="15" t="s">
        <v>29</v>
      </c>
      <c r="P5075" s="80" t="s">
        <v>3096</v>
      </c>
      <c r="Q5075" s="80" t="s">
        <v>21</v>
      </c>
      <c r="S5075" t="str">
        <f t="shared" si="83"/>
        <v>42168Justin Yarboro</v>
      </c>
    </row>
    <row r="5076" spans="1:19" hidden="1">
      <c r="A5076" s="12">
        <v>42168</v>
      </c>
      <c r="B5076" t="s">
        <v>2856</v>
      </c>
      <c r="C5076" s="1">
        <v>66.900000000000006</v>
      </c>
      <c r="E5076" s="42">
        <f t="shared" si="84"/>
        <v>-66.900000000000006</v>
      </c>
      <c r="F5076" s="77" t="s">
        <v>1038</v>
      </c>
      <c r="G5076" s="77" t="s">
        <v>21</v>
      </c>
      <c r="H5076" s="77" t="s">
        <v>20</v>
      </c>
      <c r="I5076" s="13">
        <v>6</v>
      </c>
      <c r="J5076" s="14">
        <v>2015</v>
      </c>
      <c r="K5076" s="78" t="s">
        <v>146</v>
      </c>
      <c r="L5076" s="79" t="s">
        <v>2856</v>
      </c>
      <c r="M5076" s="79" t="s">
        <v>309</v>
      </c>
      <c r="N5076" s="15" t="s">
        <v>28</v>
      </c>
      <c r="O5076" s="15" t="s">
        <v>29</v>
      </c>
      <c r="P5076" s="80" t="s">
        <v>3096</v>
      </c>
      <c r="Q5076" s="80" t="s">
        <v>21</v>
      </c>
      <c r="S5076" t="str">
        <f t="shared" si="83"/>
        <v>42168Holly Reese</v>
      </c>
    </row>
    <row r="5077" spans="1:19" hidden="1">
      <c r="A5077" s="12">
        <v>42168</v>
      </c>
      <c r="B5077" t="s">
        <v>2874</v>
      </c>
      <c r="C5077" s="1">
        <v>16.71</v>
      </c>
      <c r="E5077" s="42">
        <f t="shared" si="84"/>
        <v>-16.71</v>
      </c>
      <c r="F5077" s="77" t="s">
        <v>1038</v>
      </c>
      <c r="G5077" s="77" t="s">
        <v>21</v>
      </c>
      <c r="H5077" s="77" t="s">
        <v>20</v>
      </c>
      <c r="I5077" s="13">
        <v>6</v>
      </c>
      <c r="J5077" s="14">
        <v>2015</v>
      </c>
      <c r="K5077" s="78" t="s">
        <v>146</v>
      </c>
      <c r="L5077" s="79" t="s">
        <v>2874</v>
      </c>
      <c r="M5077" s="79" t="s">
        <v>302</v>
      </c>
      <c r="N5077" s="15" t="s">
        <v>28</v>
      </c>
      <c r="O5077" s="15" t="s">
        <v>29</v>
      </c>
      <c r="P5077" s="80" t="s">
        <v>3096</v>
      </c>
      <c r="Q5077" s="80" t="s">
        <v>21</v>
      </c>
      <c r="S5077" t="str">
        <f t="shared" si="83"/>
        <v>42168charles ferguson</v>
      </c>
    </row>
    <row r="5078" spans="1:19" hidden="1">
      <c r="A5078" s="12">
        <v>42169</v>
      </c>
      <c r="B5078" t="s">
        <v>2662</v>
      </c>
      <c r="C5078" s="1">
        <v>67.849999999999994</v>
      </c>
      <c r="E5078" s="42">
        <f t="shared" si="84"/>
        <v>-67.849999999999994</v>
      </c>
      <c r="F5078" s="77" t="s">
        <v>1038</v>
      </c>
      <c r="G5078" s="77" t="s">
        <v>21</v>
      </c>
      <c r="H5078" s="77" t="s">
        <v>20</v>
      </c>
      <c r="I5078" s="13">
        <v>6</v>
      </c>
      <c r="J5078" s="14">
        <v>2015</v>
      </c>
      <c r="K5078" s="78" t="s">
        <v>146</v>
      </c>
      <c r="L5078" s="79" t="s">
        <v>2662</v>
      </c>
      <c r="M5078" s="79" t="s">
        <v>309</v>
      </c>
      <c r="N5078" s="15" t="s">
        <v>28</v>
      </c>
      <c r="O5078" s="15" t="s">
        <v>29</v>
      </c>
      <c r="P5078" s="80" t="s">
        <v>3096</v>
      </c>
      <c r="Q5078" s="80" t="s">
        <v>21</v>
      </c>
      <c r="S5078" t="str">
        <f t="shared" si="83"/>
        <v>42169Kamal hasan</v>
      </c>
    </row>
    <row r="5079" spans="1:19" hidden="1">
      <c r="A5079" s="12">
        <v>42170</v>
      </c>
      <c r="B5079" t="s">
        <v>2875</v>
      </c>
      <c r="C5079" s="1">
        <v>43.95</v>
      </c>
      <c r="E5079" s="42">
        <f t="shared" si="84"/>
        <v>-43.95</v>
      </c>
      <c r="F5079" s="77" t="s">
        <v>1038</v>
      </c>
      <c r="G5079" s="77" t="s">
        <v>21</v>
      </c>
      <c r="H5079" s="77" t="s">
        <v>20</v>
      </c>
      <c r="I5079" s="13">
        <v>6</v>
      </c>
      <c r="J5079" s="14">
        <v>2015</v>
      </c>
      <c r="K5079" s="78" t="s">
        <v>146</v>
      </c>
      <c r="L5079" s="79" t="s">
        <v>2875</v>
      </c>
      <c r="M5079" s="79" t="s">
        <v>305</v>
      </c>
      <c r="N5079" s="15" t="s">
        <v>28</v>
      </c>
      <c r="O5079" s="15" t="s">
        <v>29</v>
      </c>
      <c r="P5079" s="80" t="s">
        <v>3096</v>
      </c>
      <c r="Q5079" s="80" t="s">
        <v>21</v>
      </c>
      <c r="S5079" t="str">
        <f t="shared" si="83"/>
        <v>42170Tammy Wiecek</v>
      </c>
    </row>
    <row r="5080" spans="1:19" hidden="1">
      <c r="A5080" s="12">
        <v>42171</v>
      </c>
      <c r="B5080" t="s">
        <v>2876</v>
      </c>
      <c r="C5080" s="1">
        <v>39.61</v>
      </c>
      <c r="E5080" s="42">
        <f t="shared" si="84"/>
        <v>-39.61</v>
      </c>
      <c r="F5080" s="77" t="s">
        <v>1038</v>
      </c>
      <c r="G5080" s="77" t="s">
        <v>21</v>
      </c>
      <c r="H5080" s="77" t="s">
        <v>20</v>
      </c>
      <c r="I5080" s="13">
        <v>6</v>
      </c>
      <c r="J5080" s="14">
        <v>2015</v>
      </c>
      <c r="K5080" s="78" t="s">
        <v>146</v>
      </c>
      <c r="L5080" s="79" t="s">
        <v>2876</v>
      </c>
      <c r="M5080" s="79" t="s">
        <v>302</v>
      </c>
      <c r="N5080" s="15" t="s">
        <v>28</v>
      </c>
      <c r="O5080" s="15" t="s">
        <v>29</v>
      </c>
      <c r="P5080" s="80" t="s">
        <v>3096</v>
      </c>
      <c r="Q5080" s="80" t="s">
        <v>21</v>
      </c>
      <c r="S5080" t="str">
        <f t="shared" si="83"/>
        <v>42171carlos JOHNSON</v>
      </c>
    </row>
    <row r="5081" spans="1:19" hidden="1">
      <c r="A5081" s="12">
        <v>42171</v>
      </c>
      <c r="B5081" t="s">
        <v>2488</v>
      </c>
      <c r="C5081" s="1">
        <v>-700</v>
      </c>
      <c r="E5081" s="42">
        <f t="shared" si="84"/>
        <v>700</v>
      </c>
      <c r="F5081" s="77" t="s">
        <v>225</v>
      </c>
      <c r="G5081" s="77" t="s">
        <v>21</v>
      </c>
      <c r="H5081" s="77" t="s">
        <v>20</v>
      </c>
      <c r="I5081" s="13">
        <v>6</v>
      </c>
      <c r="J5081" s="14">
        <v>2015</v>
      </c>
      <c r="K5081" s="78" t="s">
        <v>58</v>
      </c>
      <c r="L5081" s="79" t="s">
        <v>59</v>
      </c>
      <c r="M5081" s="79" t="s">
        <v>23</v>
      </c>
      <c r="N5081" s="15" t="s">
        <v>20</v>
      </c>
      <c r="O5081" s="15" t="s">
        <v>24</v>
      </c>
      <c r="P5081" s="80" t="s">
        <v>171</v>
      </c>
      <c r="Q5081" s="80" t="s">
        <v>21</v>
      </c>
      <c r="S5081" t="str">
        <f t="shared" si="83"/>
        <v>42171Bank Account</v>
      </c>
    </row>
    <row r="5082" spans="1:19" hidden="1">
      <c r="A5082" s="12">
        <v>42171</v>
      </c>
      <c r="B5082" t="s">
        <v>2877</v>
      </c>
      <c r="C5082" s="1">
        <v>60.95</v>
      </c>
      <c r="E5082" s="42">
        <f t="shared" si="84"/>
        <v>-60.95</v>
      </c>
      <c r="F5082" s="77" t="s">
        <v>1038</v>
      </c>
      <c r="G5082" s="77" t="s">
        <v>21</v>
      </c>
      <c r="H5082" s="77" t="s">
        <v>20</v>
      </c>
      <c r="I5082" s="13">
        <v>6</v>
      </c>
      <c r="J5082" s="14">
        <v>2015</v>
      </c>
      <c r="K5082" s="78" t="s">
        <v>146</v>
      </c>
      <c r="L5082" s="79" t="s">
        <v>2877</v>
      </c>
      <c r="M5082" s="79" t="s">
        <v>309</v>
      </c>
      <c r="N5082" s="15" t="s">
        <v>28</v>
      </c>
      <c r="O5082" s="15" t="s">
        <v>29</v>
      </c>
      <c r="P5082" s="80" t="s">
        <v>3096</v>
      </c>
      <c r="Q5082" s="80" t="s">
        <v>21</v>
      </c>
      <c r="S5082" t="str">
        <f t="shared" si="83"/>
        <v>42171Holly Goltra</v>
      </c>
    </row>
    <row r="5083" spans="1:19" hidden="1">
      <c r="A5083" s="12">
        <v>42171</v>
      </c>
      <c r="B5083" t="s">
        <v>2617</v>
      </c>
      <c r="C5083" s="1">
        <v>82.17</v>
      </c>
      <c r="E5083" s="42">
        <f t="shared" si="84"/>
        <v>-82.17</v>
      </c>
      <c r="F5083" s="77" t="s">
        <v>1038</v>
      </c>
      <c r="G5083" s="77" t="s">
        <v>21</v>
      </c>
      <c r="H5083" s="77" t="s">
        <v>20</v>
      </c>
      <c r="I5083" s="13">
        <v>6</v>
      </c>
      <c r="J5083" s="14">
        <v>2015</v>
      </c>
      <c r="K5083" s="78" t="s">
        <v>146</v>
      </c>
      <c r="L5083" s="79" t="s">
        <v>3100</v>
      </c>
      <c r="M5083" s="79" t="s">
        <v>302</v>
      </c>
      <c r="N5083" s="15" t="s">
        <v>28</v>
      </c>
      <c r="O5083" s="15" t="s">
        <v>29</v>
      </c>
      <c r="P5083" s="80" t="s">
        <v>3096</v>
      </c>
      <c r="Q5083" s="80" t="s">
        <v>21</v>
      </c>
      <c r="S5083" t="str">
        <f t="shared" si="83"/>
        <v>42171Reversal</v>
      </c>
    </row>
    <row r="5084" spans="1:19" hidden="1">
      <c r="A5084" s="12">
        <v>42171</v>
      </c>
      <c r="B5084" t="s">
        <v>2825</v>
      </c>
      <c r="C5084" s="1">
        <v>-72.22</v>
      </c>
      <c r="E5084" s="42">
        <f t="shared" si="84"/>
        <v>72.22</v>
      </c>
      <c r="F5084" s="77" t="s">
        <v>225</v>
      </c>
      <c r="G5084" s="77" t="s">
        <v>21</v>
      </c>
      <c r="H5084" s="77" t="s">
        <v>20</v>
      </c>
      <c r="I5084" s="13">
        <v>6</v>
      </c>
      <c r="J5084" s="14">
        <v>2015</v>
      </c>
      <c r="K5084" s="78" t="s">
        <v>184</v>
      </c>
      <c r="L5084" s="79" t="s">
        <v>2825</v>
      </c>
      <c r="M5084" s="79" t="s">
        <v>302</v>
      </c>
      <c r="N5084" s="15" t="s">
        <v>28</v>
      </c>
      <c r="O5084" s="15" t="s">
        <v>29</v>
      </c>
      <c r="P5084" s="80" t="s">
        <v>3096</v>
      </c>
      <c r="Q5084" s="80" t="s">
        <v>21</v>
      </c>
      <c r="S5084" t="str">
        <f t="shared" si="83"/>
        <v>42171Karen Anderson</v>
      </c>
    </row>
    <row r="5085" spans="1:19" hidden="1">
      <c r="A5085" s="12">
        <v>42171</v>
      </c>
      <c r="B5085" t="s">
        <v>2878</v>
      </c>
      <c r="C5085" s="1">
        <v>68.95</v>
      </c>
      <c r="E5085" s="42">
        <f t="shared" si="84"/>
        <v>-68.95</v>
      </c>
      <c r="F5085" s="77" t="s">
        <v>1038</v>
      </c>
      <c r="G5085" s="77" t="s">
        <v>21</v>
      </c>
      <c r="H5085" s="77" t="s">
        <v>20</v>
      </c>
      <c r="I5085" s="13">
        <v>6</v>
      </c>
      <c r="J5085" s="14">
        <v>2015</v>
      </c>
      <c r="K5085" s="78" t="s">
        <v>146</v>
      </c>
      <c r="L5085" s="79" t="s">
        <v>2878</v>
      </c>
      <c r="M5085" s="79" t="s">
        <v>309</v>
      </c>
      <c r="N5085" s="15" t="s">
        <v>28</v>
      </c>
      <c r="O5085" s="15" t="s">
        <v>29</v>
      </c>
      <c r="P5085" s="80" t="s">
        <v>3096</v>
      </c>
      <c r="Q5085" s="80" t="s">
        <v>21</v>
      </c>
      <c r="S5085" t="str">
        <f t="shared" ref="S5085:S5148" si="85">A5085&amp;B5085</f>
        <v>42171Eric Jensen</v>
      </c>
    </row>
    <row r="5086" spans="1:19" hidden="1">
      <c r="A5086" s="12">
        <v>42171</v>
      </c>
      <c r="B5086" t="s">
        <v>2879</v>
      </c>
      <c r="C5086" s="1">
        <v>334.27</v>
      </c>
      <c r="E5086" s="42">
        <f t="shared" si="84"/>
        <v>-334.27</v>
      </c>
      <c r="F5086" s="77" t="s">
        <v>1038</v>
      </c>
      <c r="G5086" s="77" t="s">
        <v>21</v>
      </c>
      <c r="H5086" s="77" t="s">
        <v>20</v>
      </c>
      <c r="I5086" s="13">
        <v>6</v>
      </c>
      <c r="J5086" s="14">
        <v>2015</v>
      </c>
      <c r="K5086" s="78" t="s">
        <v>146</v>
      </c>
      <c r="L5086" s="79" t="s">
        <v>2879</v>
      </c>
      <c r="M5086" s="79" t="s">
        <v>302</v>
      </c>
      <c r="N5086" s="15" t="s">
        <v>28</v>
      </c>
      <c r="O5086" s="15" t="s">
        <v>29</v>
      </c>
      <c r="P5086" s="80" t="s">
        <v>3096</v>
      </c>
      <c r="Q5086" s="80" t="s">
        <v>21</v>
      </c>
      <c r="S5086" t="str">
        <f t="shared" si="85"/>
        <v>42171Kylie griffin</v>
      </c>
    </row>
    <row r="5087" spans="1:19" hidden="1">
      <c r="A5087" s="12">
        <v>42171</v>
      </c>
      <c r="B5087" t="s">
        <v>2880</v>
      </c>
      <c r="C5087" s="1">
        <v>61.18</v>
      </c>
      <c r="E5087" s="42">
        <f t="shared" si="84"/>
        <v>-61.18</v>
      </c>
      <c r="F5087" s="77" t="s">
        <v>1038</v>
      </c>
      <c r="G5087" s="77" t="s">
        <v>21</v>
      </c>
      <c r="H5087" s="77" t="s">
        <v>20</v>
      </c>
      <c r="I5087" s="13">
        <v>6</v>
      </c>
      <c r="J5087" s="14">
        <v>2015</v>
      </c>
      <c r="K5087" s="78" t="s">
        <v>146</v>
      </c>
      <c r="L5087" s="79" t="s">
        <v>2880</v>
      </c>
      <c r="M5087" s="79" t="s">
        <v>302</v>
      </c>
      <c r="N5087" s="15" t="s">
        <v>28</v>
      </c>
      <c r="O5087" s="15" t="s">
        <v>29</v>
      </c>
      <c r="P5087" s="80" t="s">
        <v>3096</v>
      </c>
      <c r="Q5087" s="80" t="s">
        <v>21</v>
      </c>
      <c r="S5087" t="str">
        <f t="shared" si="85"/>
        <v>42171Nueva Moda</v>
      </c>
    </row>
    <row r="5088" spans="1:19" hidden="1">
      <c r="A5088" s="12">
        <v>42172</v>
      </c>
      <c r="B5088" t="s">
        <v>2881</v>
      </c>
      <c r="C5088" s="1">
        <v>16.47</v>
      </c>
      <c r="E5088" s="42">
        <f t="shared" si="84"/>
        <v>-16.47</v>
      </c>
      <c r="F5088" s="77" t="s">
        <v>1038</v>
      </c>
      <c r="G5088" s="77" t="s">
        <v>21</v>
      </c>
      <c r="H5088" s="77" t="s">
        <v>20</v>
      </c>
      <c r="I5088" s="13">
        <v>6</v>
      </c>
      <c r="J5088" s="14">
        <v>2015</v>
      </c>
      <c r="K5088" s="78" t="s">
        <v>146</v>
      </c>
      <c r="L5088" s="79" t="s">
        <v>2881</v>
      </c>
      <c r="M5088" s="79" t="s">
        <v>302</v>
      </c>
      <c r="N5088" s="15" t="s">
        <v>28</v>
      </c>
      <c r="O5088" s="15" t="s">
        <v>29</v>
      </c>
      <c r="P5088" s="80" t="s">
        <v>3096</v>
      </c>
      <c r="Q5088" s="80" t="s">
        <v>21</v>
      </c>
      <c r="S5088" t="str">
        <f t="shared" si="85"/>
        <v>42172Kimberly Humphrey</v>
      </c>
    </row>
    <row r="5089" spans="1:19" hidden="1">
      <c r="A5089" s="12">
        <v>42172</v>
      </c>
      <c r="B5089" t="s">
        <v>2882</v>
      </c>
      <c r="C5089" s="1">
        <v>362.81</v>
      </c>
      <c r="E5089" s="42">
        <f t="shared" si="84"/>
        <v>-362.81</v>
      </c>
      <c r="F5089" s="77" t="s">
        <v>1038</v>
      </c>
      <c r="G5089" s="77" t="s">
        <v>21</v>
      </c>
      <c r="H5089" s="77" t="s">
        <v>20</v>
      </c>
      <c r="I5089" s="13">
        <v>6</v>
      </c>
      <c r="J5089" s="14">
        <v>2015</v>
      </c>
      <c r="K5089" s="78" t="s">
        <v>146</v>
      </c>
      <c r="L5089" s="79" t="s">
        <v>2882</v>
      </c>
      <c r="M5089" s="79" t="s">
        <v>309</v>
      </c>
      <c r="N5089" s="15" t="s">
        <v>28</v>
      </c>
      <c r="O5089" s="15" t="s">
        <v>29</v>
      </c>
      <c r="P5089" s="80" t="s">
        <v>3096</v>
      </c>
      <c r="Q5089" s="80" t="s">
        <v>21</v>
      </c>
      <c r="S5089" t="str">
        <f t="shared" si="85"/>
        <v>42172Rebecca Croft</v>
      </c>
    </row>
    <row r="5090" spans="1:19" hidden="1">
      <c r="A5090" s="12">
        <v>42172</v>
      </c>
      <c r="B5090" t="s">
        <v>2883</v>
      </c>
      <c r="C5090" s="1">
        <v>37.56</v>
      </c>
      <c r="E5090" s="42">
        <f t="shared" si="84"/>
        <v>-37.56</v>
      </c>
      <c r="F5090" s="77" t="s">
        <v>1038</v>
      </c>
      <c r="G5090" s="77" t="s">
        <v>21</v>
      </c>
      <c r="H5090" s="77" t="s">
        <v>20</v>
      </c>
      <c r="I5090" s="13">
        <v>6</v>
      </c>
      <c r="J5090" s="14">
        <v>2015</v>
      </c>
      <c r="K5090" s="78" t="s">
        <v>146</v>
      </c>
      <c r="L5090" s="79" t="s">
        <v>2883</v>
      </c>
      <c r="M5090" s="79" t="s">
        <v>302</v>
      </c>
      <c r="N5090" s="15" t="s">
        <v>28</v>
      </c>
      <c r="O5090" s="15" t="s">
        <v>29</v>
      </c>
      <c r="P5090" s="80" t="s">
        <v>3096</v>
      </c>
      <c r="Q5090" s="80" t="s">
        <v>21</v>
      </c>
      <c r="S5090" t="str">
        <f t="shared" si="85"/>
        <v>42172Michael Appleman</v>
      </c>
    </row>
    <row r="5091" spans="1:19" hidden="1">
      <c r="A5091" s="12">
        <v>42173</v>
      </c>
      <c r="B5091" t="s">
        <v>2883</v>
      </c>
      <c r="C5091" s="1">
        <v>-35.520000000000003</v>
      </c>
      <c r="E5091" s="42">
        <f t="shared" si="84"/>
        <v>35.520000000000003</v>
      </c>
      <c r="F5091" s="77" t="s">
        <v>225</v>
      </c>
      <c r="G5091" s="77" t="s">
        <v>21</v>
      </c>
      <c r="H5091" s="77" t="s">
        <v>20</v>
      </c>
      <c r="I5091" s="13">
        <v>6</v>
      </c>
      <c r="J5091" s="14">
        <v>2015</v>
      </c>
      <c r="K5091" s="78" t="s">
        <v>184</v>
      </c>
      <c r="L5091" s="79" t="s">
        <v>2883</v>
      </c>
      <c r="M5091" s="79" t="s">
        <v>302</v>
      </c>
      <c r="N5091" s="15" t="s">
        <v>28</v>
      </c>
      <c r="O5091" s="15" t="s">
        <v>29</v>
      </c>
      <c r="P5091" s="80" t="s">
        <v>3096</v>
      </c>
      <c r="Q5091" s="80" t="s">
        <v>21</v>
      </c>
      <c r="S5091" t="str">
        <f t="shared" si="85"/>
        <v>42173Michael Appleman</v>
      </c>
    </row>
    <row r="5092" spans="1:19" hidden="1">
      <c r="A5092" s="12">
        <v>42173</v>
      </c>
      <c r="B5092" t="s">
        <v>2617</v>
      </c>
      <c r="C5092" s="1">
        <v>59.11</v>
      </c>
      <c r="E5092" s="42">
        <f t="shared" si="84"/>
        <v>-59.11</v>
      </c>
      <c r="F5092" s="77" t="s">
        <v>1038</v>
      </c>
      <c r="G5092" s="77" t="s">
        <v>21</v>
      </c>
      <c r="H5092" s="77" t="s">
        <v>20</v>
      </c>
      <c r="I5092" s="13">
        <v>6</v>
      </c>
      <c r="J5092" s="14">
        <v>2015</v>
      </c>
      <c r="K5092" s="78" t="s">
        <v>146</v>
      </c>
      <c r="L5092" s="79" t="s">
        <v>3100</v>
      </c>
      <c r="M5092" s="79" t="s">
        <v>302</v>
      </c>
      <c r="N5092" s="15" t="s">
        <v>28</v>
      </c>
      <c r="O5092" s="15" t="s">
        <v>29</v>
      </c>
      <c r="P5092" s="80" t="s">
        <v>3096</v>
      </c>
      <c r="Q5092" s="80" t="s">
        <v>21</v>
      </c>
      <c r="S5092" t="str">
        <f t="shared" si="85"/>
        <v>42173Reversal</v>
      </c>
    </row>
    <row r="5093" spans="1:19" hidden="1">
      <c r="A5093" s="12">
        <v>42173</v>
      </c>
      <c r="B5093" t="s">
        <v>2812</v>
      </c>
      <c r="C5093" s="1">
        <v>-51.23</v>
      </c>
      <c r="E5093" s="42">
        <f t="shared" si="84"/>
        <v>51.23</v>
      </c>
      <c r="F5093" s="77" t="s">
        <v>225</v>
      </c>
      <c r="G5093" s="77" t="s">
        <v>21</v>
      </c>
      <c r="H5093" s="77" t="s">
        <v>20</v>
      </c>
      <c r="I5093" s="13">
        <v>6</v>
      </c>
      <c r="J5093" s="14">
        <v>2015</v>
      </c>
      <c r="K5093" s="78" t="s">
        <v>184</v>
      </c>
      <c r="L5093" s="79" t="s">
        <v>2812</v>
      </c>
      <c r="M5093" s="79" t="s">
        <v>302</v>
      </c>
      <c r="N5093" s="15" t="s">
        <v>28</v>
      </c>
      <c r="O5093" s="15" t="s">
        <v>29</v>
      </c>
      <c r="P5093" s="80" t="s">
        <v>3096</v>
      </c>
      <c r="Q5093" s="80" t="s">
        <v>21</v>
      </c>
      <c r="S5093" t="str">
        <f t="shared" si="85"/>
        <v>42173James Davis</v>
      </c>
    </row>
    <row r="5094" spans="1:19" hidden="1">
      <c r="A5094" s="12">
        <v>42173</v>
      </c>
      <c r="B5094" t="s">
        <v>2884</v>
      </c>
      <c r="C5094" s="1">
        <v>61.18</v>
      </c>
      <c r="E5094" s="42">
        <f t="shared" si="84"/>
        <v>-61.18</v>
      </c>
      <c r="F5094" s="77" t="s">
        <v>1038</v>
      </c>
      <c r="G5094" s="77" t="s">
        <v>21</v>
      </c>
      <c r="H5094" s="77" t="s">
        <v>20</v>
      </c>
      <c r="I5094" s="13">
        <v>6</v>
      </c>
      <c r="J5094" s="14">
        <v>2015</v>
      </c>
      <c r="K5094" s="78" t="s">
        <v>146</v>
      </c>
      <c r="L5094" s="79" t="s">
        <v>2884</v>
      </c>
      <c r="M5094" s="79" t="s">
        <v>302</v>
      </c>
      <c r="N5094" s="15" t="s">
        <v>28</v>
      </c>
      <c r="O5094" s="15" t="s">
        <v>29</v>
      </c>
      <c r="P5094" s="80" t="s">
        <v>3096</v>
      </c>
      <c r="Q5094" s="80" t="s">
        <v>21</v>
      </c>
      <c r="S5094" t="str">
        <f t="shared" si="85"/>
        <v>42173Zoe draughon</v>
      </c>
    </row>
    <row r="5095" spans="1:19" hidden="1">
      <c r="A5095" s="12">
        <v>42173</v>
      </c>
      <c r="B5095" t="s">
        <v>2885</v>
      </c>
      <c r="C5095" s="1">
        <v>117.85</v>
      </c>
      <c r="E5095" s="42">
        <f t="shared" si="84"/>
        <v>-117.85</v>
      </c>
      <c r="F5095" s="77" t="s">
        <v>1038</v>
      </c>
      <c r="G5095" s="77" t="s">
        <v>21</v>
      </c>
      <c r="H5095" s="77" t="s">
        <v>20</v>
      </c>
      <c r="I5095" s="13">
        <v>6</v>
      </c>
      <c r="J5095" s="14">
        <v>2015</v>
      </c>
      <c r="K5095" s="78" t="s">
        <v>146</v>
      </c>
      <c r="L5095" s="79" t="s">
        <v>2885</v>
      </c>
      <c r="M5095" s="79" t="s">
        <v>302</v>
      </c>
      <c r="N5095" s="15" t="s">
        <v>28</v>
      </c>
      <c r="O5095" s="15" t="s">
        <v>29</v>
      </c>
      <c r="P5095" s="80" t="s">
        <v>3096</v>
      </c>
      <c r="Q5095" s="80" t="s">
        <v>21</v>
      </c>
      <c r="S5095" t="str">
        <f t="shared" si="85"/>
        <v>42173Stephen Silva</v>
      </c>
    </row>
    <row r="5096" spans="1:19" hidden="1">
      <c r="A5096" s="12">
        <v>42174</v>
      </c>
      <c r="B5096" t="s">
        <v>2886</v>
      </c>
      <c r="C5096" s="1">
        <v>99.11</v>
      </c>
      <c r="E5096" s="42">
        <f t="shared" si="84"/>
        <v>-99.11</v>
      </c>
      <c r="F5096" s="77" t="s">
        <v>1038</v>
      </c>
      <c r="G5096" s="77" t="s">
        <v>21</v>
      </c>
      <c r="H5096" s="77" t="s">
        <v>20</v>
      </c>
      <c r="I5096" s="13">
        <v>6</v>
      </c>
      <c r="J5096" s="14">
        <v>2015</v>
      </c>
      <c r="K5096" s="78" t="s">
        <v>146</v>
      </c>
      <c r="L5096" s="79" t="s">
        <v>2886</v>
      </c>
      <c r="M5096" s="79" t="s">
        <v>302</v>
      </c>
      <c r="N5096" s="15" t="s">
        <v>28</v>
      </c>
      <c r="O5096" s="15" t="s">
        <v>29</v>
      </c>
      <c r="P5096" s="80" t="s">
        <v>3096</v>
      </c>
      <c r="Q5096" s="80" t="s">
        <v>21</v>
      </c>
      <c r="S5096" t="str">
        <f t="shared" si="85"/>
        <v>42174Russell Toumberlin</v>
      </c>
    </row>
    <row r="5097" spans="1:19" hidden="1">
      <c r="A5097" s="12">
        <v>42174</v>
      </c>
      <c r="B5097" t="s">
        <v>2887</v>
      </c>
      <c r="C5097" s="1">
        <v>185.94</v>
      </c>
      <c r="E5097" s="42">
        <f t="shared" si="84"/>
        <v>-185.94</v>
      </c>
      <c r="F5097" s="77" t="s">
        <v>1038</v>
      </c>
      <c r="G5097" s="77" t="s">
        <v>21</v>
      </c>
      <c r="H5097" s="77" t="s">
        <v>20</v>
      </c>
      <c r="I5097" s="13">
        <v>6</v>
      </c>
      <c r="J5097" s="14">
        <v>2015</v>
      </c>
      <c r="K5097" s="78" t="s">
        <v>146</v>
      </c>
      <c r="L5097" s="79" t="s">
        <v>2887</v>
      </c>
      <c r="M5097" s="79" t="s">
        <v>309</v>
      </c>
      <c r="N5097" s="15" t="s">
        <v>28</v>
      </c>
      <c r="O5097" s="15" t="s">
        <v>29</v>
      </c>
      <c r="P5097" s="80" t="s">
        <v>3096</v>
      </c>
      <c r="Q5097" s="80" t="s">
        <v>21</v>
      </c>
      <c r="S5097" t="str">
        <f t="shared" si="85"/>
        <v>42174James Adams</v>
      </c>
    </row>
    <row r="5098" spans="1:19" hidden="1">
      <c r="A5098" s="12">
        <v>42174</v>
      </c>
      <c r="B5098" t="s">
        <v>2888</v>
      </c>
      <c r="C5098" s="1">
        <v>14.9</v>
      </c>
      <c r="E5098" s="42">
        <f t="shared" si="84"/>
        <v>-14.9</v>
      </c>
      <c r="F5098" s="77" t="s">
        <v>1038</v>
      </c>
      <c r="G5098" s="77" t="s">
        <v>21</v>
      </c>
      <c r="H5098" s="77" t="s">
        <v>20</v>
      </c>
      <c r="I5098" s="13">
        <v>6</v>
      </c>
      <c r="J5098" s="14">
        <v>2015</v>
      </c>
      <c r="K5098" s="78" t="s">
        <v>146</v>
      </c>
      <c r="L5098" s="79" t="s">
        <v>2888</v>
      </c>
      <c r="M5098" s="79" t="s">
        <v>309</v>
      </c>
      <c r="N5098" s="15" t="s">
        <v>28</v>
      </c>
      <c r="O5098" s="15" t="s">
        <v>29</v>
      </c>
      <c r="P5098" s="80" t="s">
        <v>3096</v>
      </c>
      <c r="Q5098" s="80" t="s">
        <v>21</v>
      </c>
      <c r="S5098" t="str">
        <f t="shared" si="85"/>
        <v>42174Brian Cranny</v>
      </c>
    </row>
    <row r="5099" spans="1:19" hidden="1">
      <c r="A5099" s="12">
        <v>42174</v>
      </c>
      <c r="B5099" t="s">
        <v>2889</v>
      </c>
      <c r="C5099" s="1">
        <v>68.95</v>
      </c>
      <c r="E5099" s="42">
        <f t="shared" si="84"/>
        <v>-68.95</v>
      </c>
      <c r="F5099" s="77" t="s">
        <v>1038</v>
      </c>
      <c r="G5099" s="77" t="s">
        <v>21</v>
      </c>
      <c r="H5099" s="77" t="s">
        <v>20</v>
      </c>
      <c r="I5099" s="13">
        <v>6</v>
      </c>
      <c r="J5099" s="14">
        <v>2015</v>
      </c>
      <c r="K5099" s="78" t="s">
        <v>146</v>
      </c>
      <c r="L5099" s="79" t="s">
        <v>2889</v>
      </c>
      <c r="M5099" s="79" t="s">
        <v>309</v>
      </c>
      <c r="N5099" s="15" t="s">
        <v>28</v>
      </c>
      <c r="O5099" s="15" t="s">
        <v>29</v>
      </c>
      <c r="P5099" s="80" t="s">
        <v>3096</v>
      </c>
      <c r="Q5099" s="80" t="s">
        <v>21</v>
      </c>
      <c r="S5099" t="str">
        <f t="shared" si="85"/>
        <v>42174Deirdre Dreslough</v>
      </c>
    </row>
    <row r="5100" spans="1:19" hidden="1">
      <c r="A5100" s="12">
        <v>42174</v>
      </c>
      <c r="B5100" t="s">
        <v>2890</v>
      </c>
      <c r="C5100" s="1">
        <v>14.9</v>
      </c>
      <c r="E5100" s="42">
        <f t="shared" si="84"/>
        <v>-14.9</v>
      </c>
      <c r="F5100" s="77" t="s">
        <v>1038</v>
      </c>
      <c r="G5100" s="77" t="s">
        <v>21</v>
      </c>
      <c r="H5100" s="77" t="s">
        <v>20</v>
      </c>
      <c r="I5100" s="13">
        <v>6</v>
      </c>
      <c r="J5100" s="14">
        <v>2015</v>
      </c>
      <c r="K5100" s="78" t="s">
        <v>146</v>
      </c>
      <c r="L5100" s="79" t="s">
        <v>2890</v>
      </c>
      <c r="M5100" s="79" t="s">
        <v>302</v>
      </c>
      <c r="N5100" s="15" t="s">
        <v>28</v>
      </c>
      <c r="O5100" s="15" t="s">
        <v>29</v>
      </c>
      <c r="P5100" s="80" t="s">
        <v>3096</v>
      </c>
      <c r="Q5100" s="80" t="s">
        <v>21</v>
      </c>
      <c r="S5100" t="str">
        <f t="shared" si="85"/>
        <v>42174MAX PEARSON</v>
      </c>
    </row>
    <row r="5101" spans="1:19" hidden="1">
      <c r="A5101" s="12">
        <v>42174</v>
      </c>
      <c r="B5101" t="s">
        <v>2891</v>
      </c>
      <c r="C5101" s="1">
        <v>58.52</v>
      </c>
      <c r="E5101" s="42">
        <f t="shared" si="84"/>
        <v>-58.52</v>
      </c>
      <c r="F5101" s="77" t="s">
        <v>1038</v>
      </c>
      <c r="G5101" s="77" t="s">
        <v>21</v>
      </c>
      <c r="H5101" s="77" t="s">
        <v>20</v>
      </c>
      <c r="I5101" s="13">
        <v>6</v>
      </c>
      <c r="J5101" s="14">
        <v>2015</v>
      </c>
      <c r="K5101" s="78" t="s">
        <v>146</v>
      </c>
      <c r="L5101" s="79" t="s">
        <v>2891</v>
      </c>
      <c r="M5101" s="79" t="s">
        <v>302</v>
      </c>
      <c r="N5101" s="15" t="s">
        <v>28</v>
      </c>
      <c r="O5101" s="15" t="s">
        <v>29</v>
      </c>
      <c r="P5101" s="80" t="s">
        <v>3096</v>
      </c>
      <c r="Q5101" s="80" t="s">
        <v>21</v>
      </c>
      <c r="S5101" t="str">
        <f t="shared" si="85"/>
        <v>42174william gray</v>
      </c>
    </row>
    <row r="5102" spans="1:19" hidden="1">
      <c r="A5102" s="12">
        <v>42174</v>
      </c>
      <c r="B5102" t="s">
        <v>2892</v>
      </c>
      <c r="C5102" s="1">
        <v>35.51</v>
      </c>
      <c r="E5102" s="42">
        <f t="shared" si="84"/>
        <v>-35.51</v>
      </c>
      <c r="F5102" s="77" t="s">
        <v>1038</v>
      </c>
      <c r="G5102" s="77" t="s">
        <v>21</v>
      </c>
      <c r="H5102" s="77" t="s">
        <v>20</v>
      </c>
      <c r="I5102" s="13">
        <v>6</v>
      </c>
      <c r="J5102" s="14">
        <v>2015</v>
      </c>
      <c r="K5102" s="78" t="s">
        <v>146</v>
      </c>
      <c r="L5102" s="79" t="s">
        <v>2892</v>
      </c>
      <c r="M5102" s="79" t="s">
        <v>302</v>
      </c>
      <c r="N5102" s="15" t="s">
        <v>28</v>
      </c>
      <c r="O5102" s="15" t="s">
        <v>29</v>
      </c>
      <c r="P5102" s="80" t="s">
        <v>3096</v>
      </c>
      <c r="Q5102" s="80" t="s">
        <v>21</v>
      </c>
      <c r="S5102" t="str">
        <f t="shared" si="85"/>
        <v>42174Sara Lee</v>
      </c>
    </row>
    <row r="5103" spans="1:19" hidden="1">
      <c r="A5103" s="12">
        <v>42174</v>
      </c>
      <c r="B5103" t="s">
        <v>2893</v>
      </c>
      <c r="C5103" s="1">
        <v>103.81</v>
      </c>
      <c r="E5103" s="42">
        <f t="shared" si="84"/>
        <v>-103.81</v>
      </c>
      <c r="F5103" s="77" t="s">
        <v>1038</v>
      </c>
      <c r="G5103" s="77" t="s">
        <v>21</v>
      </c>
      <c r="H5103" s="77" t="s">
        <v>20</v>
      </c>
      <c r="I5103" s="13">
        <v>6</v>
      </c>
      <c r="J5103" s="14">
        <v>2015</v>
      </c>
      <c r="K5103" s="78" t="s">
        <v>146</v>
      </c>
      <c r="L5103" s="79" t="s">
        <v>2893</v>
      </c>
      <c r="M5103" s="79" t="s">
        <v>302</v>
      </c>
      <c r="N5103" s="15" t="s">
        <v>28</v>
      </c>
      <c r="O5103" s="15" t="s">
        <v>29</v>
      </c>
      <c r="P5103" s="80" t="s">
        <v>3096</v>
      </c>
      <c r="Q5103" s="80" t="s">
        <v>21</v>
      </c>
      <c r="S5103" t="str">
        <f t="shared" si="85"/>
        <v>42174Mark Sharp</v>
      </c>
    </row>
    <row r="5104" spans="1:19" hidden="1">
      <c r="A5104" s="12">
        <v>42175</v>
      </c>
      <c r="B5104" t="s">
        <v>2894</v>
      </c>
      <c r="C5104" s="1">
        <v>52.14</v>
      </c>
      <c r="E5104" s="42">
        <f t="shared" si="84"/>
        <v>-52.14</v>
      </c>
      <c r="F5104" s="77" t="s">
        <v>1038</v>
      </c>
      <c r="G5104" s="77" t="s">
        <v>21</v>
      </c>
      <c r="H5104" s="77" t="s">
        <v>20</v>
      </c>
      <c r="I5104" s="13">
        <v>6</v>
      </c>
      <c r="J5104" s="14">
        <v>2015</v>
      </c>
      <c r="K5104" s="78" t="s">
        <v>146</v>
      </c>
      <c r="L5104" s="79" t="s">
        <v>2894</v>
      </c>
      <c r="M5104" s="79" t="s">
        <v>302</v>
      </c>
      <c r="N5104" s="15" t="s">
        <v>28</v>
      </c>
      <c r="O5104" s="15" t="s">
        <v>29</v>
      </c>
      <c r="P5104" s="80" t="s">
        <v>3096</v>
      </c>
      <c r="Q5104" s="80" t="s">
        <v>21</v>
      </c>
      <c r="S5104" t="str">
        <f t="shared" si="85"/>
        <v>42175Bernadette Tonee Whitfield</v>
      </c>
    </row>
    <row r="5105" spans="1:19" hidden="1">
      <c r="A5105" s="12">
        <v>42175</v>
      </c>
      <c r="B5105" t="s">
        <v>2895</v>
      </c>
      <c r="C5105" s="1">
        <v>15.9</v>
      </c>
      <c r="E5105" s="42">
        <f t="shared" si="84"/>
        <v>-15.9</v>
      </c>
      <c r="F5105" s="77" t="s">
        <v>1038</v>
      </c>
      <c r="G5105" s="77" t="s">
        <v>21</v>
      </c>
      <c r="H5105" s="77" t="s">
        <v>20</v>
      </c>
      <c r="I5105" s="13">
        <v>6</v>
      </c>
      <c r="J5105" s="14">
        <v>2015</v>
      </c>
      <c r="K5105" s="78" t="s">
        <v>146</v>
      </c>
      <c r="L5105" s="79" t="s">
        <v>2895</v>
      </c>
      <c r="M5105" s="79" t="s">
        <v>302</v>
      </c>
      <c r="N5105" s="15" t="s">
        <v>28</v>
      </c>
      <c r="O5105" s="15" t="s">
        <v>29</v>
      </c>
      <c r="P5105" s="80" t="s">
        <v>3096</v>
      </c>
      <c r="Q5105" s="80" t="s">
        <v>21</v>
      </c>
      <c r="S5105" t="str">
        <f t="shared" si="85"/>
        <v>42175Jan Freeman</v>
      </c>
    </row>
    <row r="5106" spans="1:19" hidden="1">
      <c r="A5106" s="12">
        <v>42175</v>
      </c>
      <c r="B5106" t="s">
        <v>2896</v>
      </c>
      <c r="C5106" s="1">
        <v>92.38</v>
      </c>
      <c r="E5106" s="42">
        <f t="shared" si="84"/>
        <v>-92.38</v>
      </c>
      <c r="F5106" s="77" t="s">
        <v>1038</v>
      </c>
      <c r="G5106" s="77" t="s">
        <v>21</v>
      </c>
      <c r="H5106" s="77" t="s">
        <v>20</v>
      </c>
      <c r="I5106" s="13">
        <v>6</v>
      </c>
      <c r="J5106" s="14">
        <v>2015</v>
      </c>
      <c r="K5106" s="78" t="s">
        <v>146</v>
      </c>
      <c r="L5106" s="79" t="s">
        <v>2896</v>
      </c>
      <c r="M5106" s="79" t="s">
        <v>302</v>
      </c>
      <c r="N5106" s="15" t="s">
        <v>28</v>
      </c>
      <c r="O5106" s="15" t="s">
        <v>29</v>
      </c>
      <c r="P5106" s="80" t="s">
        <v>3096</v>
      </c>
      <c r="Q5106" s="80" t="s">
        <v>21</v>
      </c>
      <c r="S5106" t="str">
        <f t="shared" si="85"/>
        <v>42175Vincent Masters</v>
      </c>
    </row>
    <row r="5107" spans="1:19" hidden="1">
      <c r="A5107" s="12">
        <v>42175</v>
      </c>
      <c r="B5107" t="s">
        <v>2677</v>
      </c>
      <c r="C5107" s="1">
        <v>58.6</v>
      </c>
      <c r="E5107" s="42">
        <f t="shared" si="84"/>
        <v>-58.6</v>
      </c>
      <c r="F5107" s="77" t="s">
        <v>1038</v>
      </c>
      <c r="G5107" s="77" t="s">
        <v>21</v>
      </c>
      <c r="H5107" s="77" t="s">
        <v>20</v>
      </c>
      <c r="I5107" s="13">
        <v>6</v>
      </c>
      <c r="J5107" s="14">
        <v>2015</v>
      </c>
      <c r="K5107" s="78" t="s">
        <v>146</v>
      </c>
      <c r="L5107" s="79" t="s">
        <v>2677</v>
      </c>
      <c r="M5107" s="79" t="s">
        <v>302</v>
      </c>
      <c r="N5107" s="15" t="s">
        <v>28</v>
      </c>
      <c r="O5107" s="15" t="s">
        <v>29</v>
      </c>
      <c r="P5107" s="80" t="s">
        <v>3096</v>
      </c>
      <c r="Q5107" s="80" t="s">
        <v>21</v>
      </c>
      <c r="S5107" t="str">
        <f t="shared" si="85"/>
        <v>42175Bow Wow Productions</v>
      </c>
    </row>
    <row r="5108" spans="1:19" hidden="1">
      <c r="A5108" s="12">
        <v>42175</v>
      </c>
      <c r="B5108" t="s">
        <v>2677</v>
      </c>
      <c r="C5108" s="1">
        <v>31.8</v>
      </c>
      <c r="E5108" s="42">
        <f t="shared" si="84"/>
        <v>-31.8</v>
      </c>
      <c r="F5108" s="77" t="s">
        <v>1038</v>
      </c>
      <c r="G5108" s="77" t="s">
        <v>21</v>
      </c>
      <c r="H5108" s="77" t="s">
        <v>20</v>
      </c>
      <c r="I5108" s="13">
        <v>6</v>
      </c>
      <c r="J5108" s="14">
        <v>2015</v>
      </c>
      <c r="K5108" s="78" t="s">
        <v>146</v>
      </c>
      <c r="L5108" s="79" t="s">
        <v>2677</v>
      </c>
      <c r="M5108" s="79" t="s">
        <v>302</v>
      </c>
      <c r="N5108" s="15" t="s">
        <v>28</v>
      </c>
      <c r="O5108" s="15" t="s">
        <v>29</v>
      </c>
      <c r="P5108" s="80" t="s">
        <v>3096</v>
      </c>
      <c r="Q5108" s="80" t="s">
        <v>21</v>
      </c>
      <c r="S5108" t="str">
        <f t="shared" si="85"/>
        <v>42175Bow Wow Productions</v>
      </c>
    </row>
    <row r="5109" spans="1:19" hidden="1">
      <c r="A5109" s="12">
        <v>42176</v>
      </c>
      <c r="B5109" t="s">
        <v>2488</v>
      </c>
      <c r="C5109" s="1">
        <v>-1500</v>
      </c>
      <c r="E5109" s="42">
        <f t="shared" si="84"/>
        <v>1500</v>
      </c>
      <c r="F5109" s="77" t="s">
        <v>225</v>
      </c>
      <c r="G5109" s="77" t="s">
        <v>21</v>
      </c>
      <c r="H5109" s="77" t="s">
        <v>20</v>
      </c>
      <c r="I5109" s="13">
        <v>6</v>
      </c>
      <c r="J5109" s="14">
        <v>2015</v>
      </c>
      <c r="K5109" s="78" t="s">
        <v>58</v>
      </c>
      <c r="L5109" s="79" t="s">
        <v>59</v>
      </c>
      <c r="M5109" s="79" t="s">
        <v>23</v>
      </c>
      <c r="N5109" s="15" t="s">
        <v>20</v>
      </c>
      <c r="O5109" s="15" t="s">
        <v>24</v>
      </c>
      <c r="P5109" s="80" t="s">
        <v>171</v>
      </c>
      <c r="Q5109" s="80" t="s">
        <v>21</v>
      </c>
      <c r="S5109" t="str">
        <f t="shared" si="85"/>
        <v>42176Bank Account</v>
      </c>
    </row>
    <row r="5110" spans="1:19" hidden="1">
      <c r="A5110" s="12">
        <v>42177</v>
      </c>
      <c r="B5110" t="s">
        <v>2897</v>
      </c>
      <c r="C5110" s="1">
        <v>62.77</v>
      </c>
      <c r="E5110" s="42">
        <f t="shared" si="84"/>
        <v>-62.77</v>
      </c>
      <c r="F5110" s="77" t="s">
        <v>1038</v>
      </c>
      <c r="G5110" s="77" t="s">
        <v>21</v>
      </c>
      <c r="H5110" s="77" t="s">
        <v>20</v>
      </c>
      <c r="I5110" s="13">
        <v>6</v>
      </c>
      <c r="J5110" s="14">
        <v>2015</v>
      </c>
      <c r="K5110" s="78" t="s">
        <v>146</v>
      </c>
      <c r="L5110" s="79" t="s">
        <v>2897</v>
      </c>
      <c r="M5110" s="79" t="s">
        <v>309</v>
      </c>
      <c r="N5110" s="15" t="s">
        <v>28</v>
      </c>
      <c r="O5110" s="15" t="s">
        <v>29</v>
      </c>
      <c r="P5110" s="80" t="s">
        <v>3096</v>
      </c>
      <c r="Q5110" s="80" t="s">
        <v>21</v>
      </c>
      <c r="S5110" t="str">
        <f t="shared" si="85"/>
        <v>42177Briehn Mays</v>
      </c>
    </row>
    <row r="5111" spans="1:19" hidden="1">
      <c r="A5111" s="12">
        <v>42177</v>
      </c>
      <c r="B5111" t="s">
        <v>2898</v>
      </c>
      <c r="C5111" s="1">
        <v>64.900000000000006</v>
      </c>
      <c r="E5111" s="42">
        <f t="shared" si="84"/>
        <v>-64.900000000000006</v>
      </c>
      <c r="F5111" s="77" t="s">
        <v>1038</v>
      </c>
      <c r="G5111" s="77" t="s">
        <v>21</v>
      </c>
      <c r="H5111" s="77" t="s">
        <v>20</v>
      </c>
      <c r="I5111" s="13">
        <v>6</v>
      </c>
      <c r="J5111" s="14">
        <v>2015</v>
      </c>
      <c r="K5111" s="78" t="s">
        <v>146</v>
      </c>
      <c r="L5111" s="79" t="s">
        <v>2898</v>
      </c>
      <c r="M5111" s="79" t="s">
        <v>309</v>
      </c>
      <c r="N5111" s="15" t="s">
        <v>28</v>
      </c>
      <c r="O5111" s="15" t="s">
        <v>29</v>
      </c>
      <c r="P5111" s="80" t="s">
        <v>3096</v>
      </c>
      <c r="Q5111" s="80" t="s">
        <v>21</v>
      </c>
      <c r="S5111" t="str">
        <f t="shared" si="85"/>
        <v>42177Dana Kirven</v>
      </c>
    </row>
    <row r="5112" spans="1:19" hidden="1">
      <c r="A5112" s="12">
        <v>42177</v>
      </c>
      <c r="B5112" t="s">
        <v>2818</v>
      </c>
      <c r="C5112" s="1">
        <v>-29.8</v>
      </c>
      <c r="E5112" s="42">
        <f t="shared" si="84"/>
        <v>29.8</v>
      </c>
      <c r="F5112" s="77" t="s">
        <v>225</v>
      </c>
      <c r="G5112" s="77" t="s">
        <v>21</v>
      </c>
      <c r="H5112" s="77" t="s">
        <v>20</v>
      </c>
      <c r="I5112" s="13">
        <v>6</v>
      </c>
      <c r="J5112" s="14">
        <v>2015</v>
      </c>
      <c r="K5112" s="78" t="s">
        <v>184</v>
      </c>
      <c r="L5112" s="79" t="s">
        <v>2818</v>
      </c>
      <c r="M5112" s="79" t="s">
        <v>309</v>
      </c>
      <c r="N5112" s="15" t="s">
        <v>28</v>
      </c>
      <c r="O5112" s="15" t="s">
        <v>29</v>
      </c>
      <c r="P5112" s="80" t="s">
        <v>3096</v>
      </c>
      <c r="Q5112" s="80" t="s">
        <v>21</v>
      </c>
      <c r="S5112" t="str">
        <f t="shared" si="85"/>
        <v>42177Barbara Peters</v>
      </c>
    </row>
    <row r="5113" spans="1:19" hidden="1">
      <c r="A5113" s="12">
        <v>42178</v>
      </c>
      <c r="B5113" t="s">
        <v>2488</v>
      </c>
      <c r="C5113" s="1">
        <v>-500</v>
      </c>
      <c r="E5113" s="42">
        <f t="shared" si="84"/>
        <v>500</v>
      </c>
      <c r="F5113" s="77" t="s">
        <v>225</v>
      </c>
      <c r="G5113" s="77" t="s">
        <v>21</v>
      </c>
      <c r="H5113" s="77" t="s">
        <v>20</v>
      </c>
      <c r="I5113" s="13">
        <v>6</v>
      </c>
      <c r="J5113" s="14">
        <v>2015</v>
      </c>
      <c r="K5113" s="78" t="s">
        <v>58</v>
      </c>
      <c r="L5113" s="79" t="s">
        <v>59</v>
      </c>
      <c r="M5113" s="79" t="s">
        <v>23</v>
      </c>
      <c r="N5113" s="15" t="s">
        <v>20</v>
      </c>
      <c r="O5113" s="15" t="s">
        <v>24</v>
      </c>
      <c r="P5113" s="80" t="s">
        <v>171</v>
      </c>
      <c r="Q5113" s="80" t="s">
        <v>21</v>
      </c>
      <c r="S5113" t="str">
        <f t="shared" si="85"/>
        <v>42178Bank Account</v>
      </c>
    </row>
    <row r="5114" spans="1:19" hidden="1">
      <c r="A5114" s="12">
        <v>42178</v>
      </c>
      <c r="B5114" t="s">
        <v>2899</v>
      </c>
      <c r="C5114" s="1">
        <v>58.52</v>
      </c>
      <c r="E5114" s="42">
        <f t="shared" si="84"/>
        <v>-58.52</v>
      </c>
      <c r="F5114" s="77" t="s">
        <v>1038</v>
      </c>
      <c r="G5114" s="77" t="s">
        <v>21</v>
      </c>
      <c r="H5114" s="77" t="s">
        <v>20</v>
      </c>
      <c r="I5114" s="13">
        <v>6</v>
      </c>
      <c r="J5114" s="14">
        <v>2015</v>
      </c>
      <c r="K5114" s="78" t="s">
        <v>146</v>
      </c>
      <c r="L5114" s="79" t="s">
        <v>2899</v>
      </c>
      <c r="M5114" s="79" t="s">
        <v>302</v>
      </c>
      <c r="N5114" s="15" t="s">
        <v>28</v>
      </c>
      <c r="O5114" s="15" t="s">
        <v>29</v>
      </c>
      <c r="P5114" s="80" t="s">
        <v>3096</v>
      </c>
      <c r="Q5114" s="80" t="s">
        <v>21</v>
      </c>
      <c r="S5114" t="str">
        <f t="shared" si="85"/>
        <v>42178Alejandro Cueto Gomez</v>
      </c>
    </row>
    <row r="5115" spans="1:19" hidden="1">
      <c r="A5115" s="12">
        <v>42178</v>
      </c>
      <c r="B5115" t="s">
        <v>2900</v>
      </c>
      <c r="C5115" s="1">
        <v>77.59</v>
      </c>
      <c r="E5115" s="42">
        <f t="shared" si="84"/>
        <v>-77.59</v>
      </c>
      <c r="F5115" s="77" t="s">
        <v>1038</v>
      </c>
      <c r="G5115" s="77" t="s">
        <v>21</v>
      </c>
      <c r="H5115" s="77" t="s">
        <v>20</v>
      </c>
      <c r="I5115" s="13">
        <v>6</v>
      </c>
      <c r="J5115" s="14">
        <v>2015</v>
      </c>
      <c r="K5115" s="78" t="s">
        <v>146</v>
      </c>
      <c r="L5115" s="79" t="s">
        <v>2900</v>
      </c>
      <c r="M5115" s="79" t="s">
        <v>302</v>
      </c>
      <c r="N5115" s="15" t="s">
        <v>28</v>
      </c>
      <c r="O5115" s="15" t="s">
        <v>29</v>
      </c>
      <c r="P5115" s="80" t="s">
        <v>3096</v>
      </c>
      <c r="Q5115" s="80" t="s">
        <v>21</v>
      </c>
      <c r="S5115" t="str">
        <f t="shared" si="85"/>
        <v>42178Natalie lazos</v>
      </c>
    </row>
    <row r="5116" spans="1:19" hidden="1">
      <c r="A5116" s="12">
        <v>42178</v>
      </c>
      <c r="B5116" t="s">
        <v>1121</v>
      </c>
      <c r="C5116" s="1">
        <v>-8.49</v>
      </c>
      <c r="E5116" s="42">
        <f t="shared" si="84"/>
        <v>8.49</v>
      </c>
      <c r="F5116" s="77" t="s">
        <v>225</v>
      </c>
      <c r="G5116" s="77" t="s">
        <v>21</v>
      </c>
      <c r="H5116" s="77" t="s">
        <v>20</v>
      </c>
      <c r="I5116" s="13">
        <v>6</v>
      </c>
      <c r="J5116" s="14">
        <v>2015</v>
      </c>
      <c r="K5116" s="78" t="s">
        <v>458</v>
      </c>
      <c r="L5116" s="79" t="s">
        <v>1121</v>
      </c>
      <c r="M5116" s="79" t="s">
        <v>23</v>
      </c>
      <c r="N5116" s="15" t="s">
        <v>28</v>
      </c>
      <c r="O5116" s="15" t="s">
        <v>29</v>
      </c>
      <c r="P5116" s="80" t="s">
        <v>3097</v>
      </c>
      <c r="Q5116" s="80" t="s">
        <v>21</v>
      </c>
      <c r="S5116" t="str">
        <f t="shared" si="85"/>
        <v>42178Hulu</v>
      </c>
    </row>
    <row r="5117" spans="1:19" hidden="1">
      <c r="A5117" s="12">
        <v>42179</v>
      </c>
      <c r="B5117" t="s">
        <v>2901</v>
      </c>
      <c r="C5117" s="1">
        <v>127.94</v>
      </c>
      <c r="E5117" s="42">
        <f t="shared" si="84"/>
        <v>-127.94</v>
      </c>
      <c r="F5117" s="77" t="s">
        <v>1038</v>
      </c>
      <c r="G5117" s="77" t="s">
        <v>21</v>
      </c>
      <c r="H5117" s="77" t="s">
        <v>20</v>
      </c>
      <c r="I5117" s="13">
        <v>6</v>
      </c>
      <c r="J5117" s="14">
        <v>2015</v>
      </c>
      <c r="K5117" s="78" t="s">
        <v>146</v>
      </c>
      <c r="L5117" s="79" t="s">
        <v>2901</v>
      </c>
      <c r="M5117" s="79" t="s">
        <v>309</v>
      </c>
      <c r="N5117" s="15" t="s">
        <v>28</v>
      </c>
      <c r="O5117" s="15" t="s">
        <v>29</v>
      </c>
      <c r="P5117" s="80" t="s">
        <v>3096</v>
      </c>
      <c r="Q5117" s="80" t="s">
        <v>21</v>
      </c>
      <c r="S5117" t="str">
        <f t="shared" si="85"/>
        <v>42179Peter Vaktor</v>
      </c>
    </row>
    <row r="5118" spans="1:19" hidden="1">
      <c r="A5118" s="12">
        <v>42179</v>
      </c>
      <c r="B5118" t="s">
        <v>2902</v>
      </c>
      <c r="C5118" s="1">
        <v>72.05</v>
      </c>
      <c r="E5118" s="42">
        <f t="shared" si="84"/>
        <v>-72.05</v>
      </c>
      <c r="F5118" s="77" t="s">
        <v>1038</v>
      </c>
      <c r="G5118" s="77" t="s">
        <v>21</v>
      </c>
      <c r="H5118" s="77" t="s">
        <v>20</v>
      </c>
      <c r="I5118" s="13">
        <v>6</v>
      </c>
      <c r="J5118" s="14">
        <v>2015</v>
      </c>
      <c r="K5118" s="78" t="s">
        <v>146</v>
      </c>
      <c r="L5118" s="79" t="s">
        <v>2902</v>
      </c>
      <c r="M5118" s="79" t="s">
        <v>302</v>
      </c>
      <c r="N5118" s="15" t="s">
        <v>28</v>
      </c>
      <c r="O5118" s="15" t="s">
        <v>29</v>
      </c>
      <c r="P5118" s="80" t="s">
        <v>3096</v>
      </c>
      <c r="Q5118" s="80" t="s">
        <v>21</v>
      </c>
      <c r="S5118" t="str">
        <f t="shared" si="85"/>
        <v>42179Linda Walker</v>
      </c>
    </row>
    <row r="5119" spans="1:19" hidden="1">
      <c r="A5119" s="12">
        <v>42179</v>
      </c>
      <c r="B5119" t="s">
        <v>2481</v>
      </c>
      <c r="C5119" s="1">
        <v>-25.25</v>
      </c>
      <c r="E5119" s="42">
        <f t="shared" si="84"/>
        <v>25.25</v>
      </c>
      <c r="F5119" s="77" t="s">
        <v>225</v>
      </c>
      <c r="G5119" s="77" t="s">
        <v>21</v>
      </c>
      <c r="H5119" s="77" t="s">
        <v>20</v>
      </c>
      <c r="I5119" s="13">
        <v>6</v>
      </c>
      <c r="J5119" s="14">
        <v>2015</v>
      </c>
      <c r="K5119" s="78" t="s">
        <v>231</v>
      </c>
      <c r="L5119" s="79" t="s">
        <v>57</v>
      </c>
      <c r="M5119" s="79" t="s">
        <v>302</v>
      </c>
      <c r="N5119" s="15" t="s">
        <v>28</v>
      </c>
      <c r="O5119" s="15" t="s">
        <v>29</v>
      </c>
      <c r="P5119" s="80" t="s">
        <v>3097</v>
      </c>
      <c r="Q5119" s="80" t="s">
        <v>21</v>
      </c>
      <c r="S5119" t="str">
        <f t="shared" si="85"/>
        <v>42179eBay Inc Shipping</v>
      </c>
    </row>
    <row r="5120" spans="1:19" hidden="1">
      <c r="A5120" s="12">
        <v>42179</v>
      </c>
      <c r="B5120" t="s">
        <v>2903</v>
      </c>
      <c r="C5120" s="1">
        <v>1394.85</v>
      </c>
      <c r="E5120" s="42">
        <f t="shared" si="84"/>
        <v>-1394.85</v>
      </c>
      <c r="F5120" s="77" t="s">
        <v>1038</v>
      </c>
      <c r="G5120" s="77" t="s">
        <v>21</v>
      </c>
      <c r="H5120" s="77" t="s">
        <v>20</v>
      </c>
      <c r="I5120" s="13">
        <v>6</v>
      </c>
      <c r="J5120" s="14">
        <v>2015</v>
      </c>
      <c r="K5120" s="78" t="s">
        <v>146</v>
      </c>
      <c r="L5120" s="79" t="s">
        <v>2903</v>
      </c>
      <c r="M5120" s="79" t="s">
        <v>309</v>
      </c>
      <c r="N5120" s="15" t="s">
        <v>28</v>
      </c>
      <c r="O5120" s="15" t="s">
        <v>29</v>
      </c>
      <c r="P5120" s="80" t="s">
        <v>3096</v>
      </c>
      <c r="Q5120" s="80" t="s">
        <v>21</v>
      </c>
      <c r="S5120" t="str">
        <f t="shared" si="85"/>
        <v>42179Camille Cleare</v>
      </c>
    </row>
    <row r="5121" spans="1:19" hidden="1">
      <c r="A5121" s="12">
        <v>42179</v>
      </c>
      <c r="B5121" t="s">
        <v>2488</v>
      </c>
      <c r="C5121" s="1">
        <v>-1500</v>
      </c>
      <c r="E5121" s="42">
        <f t="shared" si="84"/>
        <v>1500</v>
      </c>
      <c r="F5121" s="77" t="s">
        <v>225</v>
      </c>
      <c r="G5121" s="77" t="s">
        <v>21</v>
      </c>
      <c r="H5121" s="77" t="s">
        <v>20</v>
      </c>
      <c r="I5121" s="13">
        <v>6</v>
      </c>
      <c r="J5121" s="14">
        <v>2015</v>
      </c>
      <c r="K5121" s="78" t="s">
        <v>58</v>
      </c>
      <c r="L5121" s="79" t="s">
        <v>59</v>
      </c>
      <c r="M5121" s="79" t="s">
        <v>23</v>
      </c>
      <c r="N5121" s="15" t="s">
        <v>20</v>
      </c>
      <c r="O5121" s="15" t="s">
        <v>24</v>
      </c>
      <c r="P5121" s="80" t="s">
        <v>171</v>
      </c>
      <c r="Q5121" s="80" t="s">
        <v>21</v>
      </c>
      <c r="S5121" t="str">
        <f t="shared" si="85"/>
        <v>42179Bank Account</v>
      </c>
    </row>
    <row r="5122" spans="1:19" hidden="1">
      <c r="A5122" s="12">
        <v>42180</v>
      </c>
      <c r="B5122" t="s">
        <v>2904</v>
      </c>
      <c r="C5122" s="1">
        <v>76.95</v>
      </c>
      <c r="E5122" s="42">
        <f t="shared" si="84"/>
        <v>-76.95</v>
      </c>
      <c r="F5122" s="77" t="s">
        <v>1038</v>
      </c>
      <c r="G5122" s="77" t="s">
        <v>21</v>
      </c>
      <c r="H5122" s="77" t="s">
        <v>20</v>
      </c>
      <c r="I5122" s="13">
        <v>6</v>
      </c>
      <c r="J5122" s="14">
        <v>2015</v>
      </c>
      <c r="K5122" s="78" t="s">
        <v>146</v>
      </c>
      <c r="L5122" s="79" t="s">
        <v>2904</v>
      </c>
      <c r="M5122" s="79" t="s">
        <v>309</v>
      </c>
      <c r="N5122" s="15" t="s">
        <v>28</v>
      </c>
      <c r="O5122" s="15" t="s">
        <v>29</v>
      </c>
      <c r="P5122" s="80" t="s">
        <v>3096</v>
      </c>
      <c r="Q5122" s="80" t="s">
        <v>21</v>
      </c>
      <c r="S5122" t="str">
        <f t="shared" si="85"/>
        <v>42180Neil Topalian</v>
      </c>
    </row>
    <row r="5123" spans="1:19" hidden="1">
      <c r="A5123" s="12">
        <v>42180</v>
      </c>
      <c r="B5123" t="s">
        <v>2905</v>
      </c>
      <c r="C5123" s="1">
        <v>70.900000000000006</v>
      </c>
      <c r="E5123" s="42">
        <f t="shared" si="84"/>
        <v>-70.900000000000006</v>
      </c>
      <c r="F5123" s="77" t="s">
        <v>1038</v>
      </c>
      <c r="G5123" s="77" t="s">
        <v>21</v>
      </c>
      <c r="H5123" s="77" t="s">
        <v>20</v>
      </c>
      <c r="I5123" s="13">
        <v>6</v>
      </c>
      <c r="J5123" s="14">
        <v>2015</v>
      </c>
      <c r="K5123" s="78" t="s">
        <v>146</v>
      </c>
      <c r="L5123" s="79" t="s">
        <v>2905</v>
      </c>
      <c r="M5123" s="79" t="s">
        <v>309</v>
      </c>
      <c r="N5123" s="15" t="s">
        <v>28</v>
      </c>
      <c r="O5123" s="15" t="s">
        <v>29</v>
      </c>
      <c r="P5123" s="80" t="s">
        <v>3096</v>
      </c>
      <c r="Q5123" s="80" t="s">
        <v>21</v>
      </c>
      <c r="S5123" t="str">
        <f t="shared" si="85"/>
        <v>42180Marcella D Winslow</v>
      </c>
    </row>
    <row r="5124" spans="1:19" hidden="1">
      <c r="A5124" s="12">
        <v>42182</v>
      </c>
      <c r="B5124" t="s">
        <v>2906</v>
      </c>
      <c r="C5124" s="1">
        <v>79.900000000000006</v>
      </c>
      <c r="E5124" s="42">
        <f t="shared" si="84"/>
        <v>-79.900000000000006</v>
      </c>
      <c r="F5124" s="77" t="s">
        <v>1038</v>
      </c>
      <c r="G5124" s="77" t="s">
        <v>21</v>
      </c>
      <c r="H5124" s="77" t="s">
        <v>20</v>
      </c>
      <c r="I5124" s="13">
        <v>6</v>
      </c>
      <c r="J5124" s="14">
        <v>2015</v>
      </c>
      <c r="K5124" s="78" t="s">
        <v>146</v>
      </c>
      <c r="L5124" s="79" t="s">
        <v>2906</v>
      </c>
      <c r="M5124" s="79" t="s">
        <v>309</v>
      </c>
      <c r="N5124" s="15" t="s">
        <v>28</v>
      </c>
      <c r="O5124" s="15" t="s">
        <v>29</v>
      </c>
      <c r="P5124" s="80" t="s">
        <v>3096</v>
      </c>
      <c r="Q5124" s="80" t="s">
        <v>21</v>
      </c>
      <c r="S5124" t="str">
        <f t="shared" si="85"/>
        <v>42182Valerie Grison</v>
      </c>
    </row>
    <row r="5125" spans="1:19" hidden="1">
      <c r="A5125" s="12">
        <v>42182</v>
      </c>
      <c r="B5125" t="s">
        <v>2592</v>
      </c>
      <c r="C5125" s="1">
        <v>-59.11</v>
      </c>
      <c r="E5125" s="42">
        <f t="shared" si="84"/>
        <v>59.11</v>
      </c>
      <c r="F5125" s="77" t="s">
        <v>225</v>
      </c>
      <c r="G5125" s="77" t="s">
        <v>21</v>
      </c>
      <c r="H5125" s="77" t="s">
        <v>20</v>
      </c>
      <c r="I5125" s="13">
        <v>6</v>
      </c>
      <c r="J5125" s="14">
        <v>2015</v>
      </c>
      <c r="K5125" s="78" t="s">
        <v>146</v>
      </c>
      <c r="L5125" s="79" t="s">
        <v>3100</v>
      </c>
      <c r="M5125" s="79" t="s">
        <v>302</v>
      </c>
      <c r="N5125" s="15" t="s">
        <v>28</v>
      </c>
      <c r="O5125" s="15" t="s">
        <v>29</v>
      </c>
      <c r="P5125" s="80" t="s">
        <v>3096</v>
      </c>
      <c r="Q5125" s="80" t="s">
        <v>21</v>
      </c>
      <c r="S5125" t="str">
        <f t="shared" si="85"/>
        <v>42182eBay Buyer Dispute</v>
      </c>
    </row>
    <row r="5126" spans="1:19" hidden="1">
      <c r="A5126" s="12">
        <v>42183</v>
      </c>
      <c r="B5126" t="s">
        <v>2907</v>
      </c>
      <c r="C5126" s="1">
        <v>75.8</v>
      </c>
      <c r="E5126" s="42">
        <f t="shared" si="84"/>
        <v>-75.8</v>
      </c>
      <c r="F5126" s="77" t="s">
        <v>1038</v>
      </c>
      <c r="G5126" s="77" t="s">
        <v>21</v>
      </c>
      <c r="H5126" s="77" t="s">
        <v>20</v>
      </c>
      <c r="I5126" s="13">
        <v>6</v>
      </c>
      <c r="J5126" s="14">
        <v>2015</v>
      </c>
      <c r="K5126" s="78" t="s">
        <v>146</v>
      </c>
      <c r="L5126" s="79" t="s">
        <v>2907</v>
      </c>
      <c r="M5126" s="79" t="s">
        <v>302</v>
      </c>
      <c r="N5126" s="15" t="s">
        <v>28</v>
      </c>
      <c r="O5126" s="15" t="s">
        <v>29</v>
      </c>
      <c r="P5126" s="80" t="s">
        <v>3096</v>
      </c>
      <c r="Q5126" s="80" t="s">
        <v>21</v>
      </c>
      <c r="S5126" t="str">
        <f t="shared" si="85"/>
        <v>42183Kate Alexander</v>
      </c>
    </row>
    <row r="5127" spans="1:19" hidden="1">
      <c r="A5127" s="12">
        <v>42183</v>
      </c>
      <c r="B5127" t="s">
        <v>2908</v>
      </c>
      <c r="C5127" s="1">
        <v>109.9</v>
      </c>
      <c r="E5127" s="42">
        <f t="shared" si="84"/>
        <v>-109.9</v>
      </c>
      <c r="F5127" s="77" t="s">
        <v>1038</v>
      </c>
      <c r="G5127" s="77" t="s">
        <v>21</v>
      </c>
      <c r="H5127" s="77" t="s">
        <v>20</v>
      </c>
      <c r="I5127" s="13">
        <v>6</v>
      </c>
      <c r="J5127" s="14">
        <v>2015</v>
      </c>
      <c r="K5127" s="78" t="s">
        <v>146</v>
      </c>
      <c r="L5127" s="79" t="s">
        <v>2908</v>
      </c>
      <c r="M5127" s="79" t="s">
        <v>302</v>
      </c>
      <c r="N5127" s="15" t="s">
        <v>28</v>
      </c>
      <c r="O5127" s="15" t="s">
        <v>29</v>
      </c>
      <c r="P5127" s="80" t="s">
        <v>3096</v>
      </c>
      <c r="Q5127" s="80" t="s">
        <v>21</v>
      </c>
      <c r="S5127" t="str">
        <f t="shared" si="85"/>
        <v>42183Jennifer Deleon</v>
      </c>
    </row>
    <row r="5128" spans="1:19" hidden="1">
      <c r="A5128" s="12">
        <v>42183</v>
      </c>
      <c r="B5128" t="s">
        <v>2909</v>
      </c>
      <c r="C5128" s="1">
        <v>109.15</v>
      </c>
      <c r="E5128" s="42">
        <f t="shared" si="84"/>
        <v>-109.15</v>
      </c>
      <c r="F5128" s="77" t="s">
        <v>1038</v>
      </c>
      <c r="G5128" s="77" t="s">
        <v>21</v>
      </c>
      <c r="H5128" s="77" t="s">
        <v>20</v>
      </c>
      <c r="I5128" s="13">
        <v>6</v>
      </c>
      <c r="J5128" s="14">
        <v>2015</v>
      </c>
      <c r="K5128" s="78" t="s">
        <v>146</v>
      </c>
      <c r="L5128" s="79" t="s">
        <v>2909</v>
      </c>
      <c r="M5128" s="79" t="s">
        <v>302</v>
      </c>
      <c r="N5128" s="15" t="s">
        <v>28</v>
      </c>
      <c r="O5128" s="15" t="s">
        <v>29</v>
      </c>
      <c r="P5128" s="80" t="s">
        <v>3096</v>
      </c>
      <c r="Q5128" s="80" t="s">
        <v>21</v>
      </c>
      <c r="S5128" t="str">
        <f t="shared" si="85"/>
        <v>42183Daniel Valdez</v>
      </c>
    </row>
    <row r="5129" spans="1:19" hidden="1">
      <c r="A5129" s="12">
        <v>42183</v>
      </c>
      <c r="B5129" t="s">
        <v>2488</v>
      </c>
      <c r="C5129" s="1">
        <v>-541.63</v>
      </c>
      <c r="E5129" s="42">
        <f t="shared" si="84"/>
        <v>541.63</v>
      </c>
      <c r="F5129" s="77" t="s">
        <v>225</v>
      </c>
      <c r="G5129" s="77" t="s">
        <v>21</v>
      </c>
      <c r="H5129" s="77" t="s">
        <v>20</v>
      </c>
      <c r="I5129" s="13">
        <v>6</v>
      </c>
      <c r="J5129" s="14">
        <v>2015</v>
      </c>
      <c r="K5129" s="78" t="s">
        <v>58</v>
      </c>
      <c r="L5129" s="79" t="s">
        <v>59</v>
      </c>
      <c r="M5129" s="79" t="s">
        <v>23</v>
      </c>
      <c r="N5129" s="15" t="s">
        <v>20</v>
      </c>
      <c r="O5129" s="15" t="s">
        <v>24</v>
      </c>
      <c r="P5129" s="80" t="s">
        <v>171</v>
      </c>
      <c r="Q5129" s="80" t="s">
        <v>21</v>
      </c>
      <c r="S5129" t="str">
        <f t="shared" si="85"/>
        <v>42183Bank Account</v>
      </c>
    </row>
    <row r="5130" spans="1:19" hidden="1">
      <c r="A5130" s="12">
        <v>42183</v>
      </c>
      <c r="B5130" t="s">
        <v>2910</v>
      </c>
      <c r="C5130" s="1">
        <v>199.85</v>
      </c>
      <c r="E5130" s="42">
        <f t="shared" si="84"/>
        <v>-199.85</v>
      </c>
      <c r="F5130" s="77" t="s">
        <v>1038</v>
      </c>
      <c r="G5130" s="77" t="s">
        <v>21</v>
      </c>
      <c r="H5130" s="77" t="s">
        <v>20</v>
      </c>
      <c r="I5130" s="13">
        <v>6</v>
      </c>
      <c r="J5130" s="14">
        <v>2015</v>
      </c>
      <c r="K5130" s="78" t="s">
        <v>146</v>
      </c>
      <c r="L5130" s="79" t="s">
        <v>2910</v>
      </c>
      <c r="M5130" s="79" t="s">
        <v>309</v>
      </c>
      <c r="N5130" s="15" t="s">
        <v>28</v>
      </c>
      <c r="O5130" s="15" t="s">
        <v>29</v>
      </c>
      <c r="P5130" s="80" t="s">
        <v>3096</v>
      </c>
      <c r="Q5130" s="80" t="s">
        <v>21</v>
      </c>
      <c r="S5130" t="str">
        <f t="shared" si="85"/>
        <v>42183Jay Volquardsen</v>
      </c>
    </row>
    <row r="5131" spans="1:19" hidden="1">
      <c r="A5131" s="12">
        <v>42184</v>
      </c>
      <c r="B5131" t="s">
        <v>2911</v>
      </c>
      <c r="C5131" s="1">
        <v>107.66</v>
      </c>
      <c r="E5131" s="42">
        <f t="shared" si="84"/>
        <v>-107.66</v>
      </c>
      <c r="F5131" s="77" t="s">
        <v>1038</v>
      </c>
      <c r="G5131" s="77" t="s">
        <v>21</v>
      </c>
      <c r="H5131" s="77" t="s">
        <v>20</v>
      </c>
      <c r="I5131" s="13">
        <v>6</v>
      </c>
      <c r="J5131" s="14">
        <v>2015</v>
      </c>
      <c r="K5131" s="78" t="s">
        <v>146</v>
      </c>
      <c r="L5131" s="79" t="s">
        <v>2911</v>
      </c>
      <c r="M5131" s="79" t="s">
        <v>302</v>
      </c>
      <c r="N5131" s="15" t="s">
        <v>28</v>
      </c>
      <c r="O5131" s="15" t="s">
        <v>29</v>
      </c>
      <c r="P5131" s="80" t="s">
        <v>3096</v>
      </c>
      <c r="Q5131" s="80" t="s">
        <v>21</v>
      </c>
      <c r="S5131" t="str">
        <f t="shared" si="85"/>
        <v>42184Rasim Aliyev</v>
      </c>
    </row>
    <row r="5132" spans="1:19" hidden="1">
      <c r="A5132" s="12">
        <v>42184</v>
      </c>
      <c r="B5132" t="s">
        <v>2911</v>
      </c>
      <c r="C5132" s="1">
        <v>107.66</v>
      </c>
      <c r="E5132" s="42">
        <f t="shared" ref="E5132:E5195" si="86">-C5132</f>
        <v>-107.66</v>
      </c>
      <c r="F5132" s="77" t="s">
        <v>1038</v>
      </c>
      <c r="G5132" s="77" t="s">
        <v>21</v>
      </c>
      <c r="H5132" s="77" t="s">
        <v>20</v>
      </c>
      <c r="I5132" s="13">
        <v>6</v>
      </c>
      <c r="J5132" s="14">
        <v>2015</v>
      </c>
      <c r="K5132" s="78" t="s">
        <v>146</v>
      </c>
      <c r="L5132" s="79" t="s">
        <v>2911</v>
      </c>
      <c r="M5132" s="79" t="s">
        <v>302</v>
      </c>
      <c r="N5132" s="15" t="s">
        <v>28</v>
      </c>
      <c r="O5132" s="15" t="s">
        <v>29</v>
      </c>
      <c r="P5132" s="80" t="s">
        <v>3096</v>
      </c>
      <c r="Q5132" s="80" t="s">
        <v>21</v>
      </c>
      <c r="S5132" t="str">
        <f t="shared" si="85"/>
        <v>42184Rasim Aliyev</v>
      </c>
    </row>
    <row r="5133" spans="1:19" hidden="1">
      <c r="A5133" s="12">
        <v>42184</v>
      </c>
      <c r="B5133" t="s">
        <v>2488</v>
      </c>
      <c r="C5133" s="1">
        <v>-450</v>
      </c>
      <c r="E5133" s="42">
        <f t="shared" si="86"/>
        <v>450</v>
      </c>
      <c r="F5133" s="77" t="s">
        <v>225</v>
      </c>
      <c r="G5133" s="77" t="s">
        <v>21</v>
      </c>
      <c r="H5133" s="77" t="s">
        <v>20</v>
      </c>
      <c r="I5133" s="13">
        <v>6</v>
      </c>
      <c r="J5133" s="14">
        <v>2015</v>
      </c>
      <c r="K5133" s="78" t="s">
        <v>58</v>
      </c>
      <c r="L5133" s="79" t="s">
        <v>59</v>
      </c>
      <c r="M5133" s="79" t="s">
        <v>23</v>
      </c>
      <c r="N5133" s="15" t="s">
        <v>20</v>
      </c>
      <c r="O5133" s="15" t="s">
        <v>24</v>
      </c>
      <c r="P5133" s="80" t="s">
        <v>171</v>
      </c>
      <c r="Q5133" s="80" t="s">
        <v>21</v>
      </c>
      <c r="S5133" t="str">
        <f t="shared" si="85"/>
        <v>42184Bank Account</v>
      </c>
    </row>
    <row r="5134" spans="1:19" hidden="1">
      <c r="A5134" s="12">
        <v>42184</v>
      </c>
      <c r="B5134" t="s">
        <v>2912</v>
      </c>
      <c r="C5134" s="1">
        <v>14.65</v>
      </c>
      <c r="E5134" s="42">
        <f t="shared" si="86"/>
        <v>-14.65</v>
      </c>
      <c r="F5134" s="77" t="s">
        <v>1038</v>
      </c>
      <c r="G5134" s="77" t="s">
        <v>21</v>
      </c>
      <c r="H5134" s="77" t="s">
        <v>20</v>
      </c>
      <c r="I5134" s="13">
        <v>6</v>
      </c>
      <c r="J5134" s="14">
        <v>2015</v>
      </c>
      <c r="K5134" s="78" t="s">
        <v>146</v>
      </c>
      <c r="L5134" s="79" t="s">
        <v>2912</v>
      </c>
      <c r="M5134" s="79" t="s">
        <v>302</v>
      </c>
      <c r="N5134" s="15" t="s">
        <v>28</v>
      </c>
      <c r="O5134" s="15" t="s">
        <v>29</v>
      </c>
      <c r="P5134" s="80" t="s">
        <v>3096</v>
      </c>
      <c r="Q5134" s="80" t="s">
        <v>21</v>
      </c>
      <c r="S5134" t="str">
        <f t="shared" si="85"/>
        <v>42184cynthia romano</v>
      </c>
    </row>
    <row r="5135" spans="1:19" hidden="1">
      <c r="A5135" s="12">
        <v>42184</v>
      </c>
      <c r="B5135" t="s">
        <v>2913</v>
      </c>
      <c r="C5135" s="1">
        <v>146.5</v>
      </c>
      <c r="E5135" s="42">
        <f t="shared" si="86"/>
        <v>-146.5</v>
      </c>
      <c r="F5135" s="77" t="s">
        <v>1038</v>
      </c>
      <c r="G5135" s="77" t="s">
        <v>21</v>
      </c>
      <c r="H5135" s="77" t="s">
        <v>20</v>
      </c>
      <c r="I5135" s="13">
        <v>6</v>
      </c>
      <c r="J5135" s="14">
        <v>2015</v>
      </c>
      <c r="K5135" s="78" t="s">
        <v>146</v>
      </c>
      <c r="L5135" s="79" t="s">
        <v>2913</v>
      </c>
      <c r="M5135" s="79" t="s">
        <v>305</v>
      </c>
      <c r="N5135" s="15" t="s">
        <v>28</v>
      </c>
      <c r="O5135" s="15" t="s">
        <v>29</v>
      </c>
      <c r="P5135" s="80" t="s">
        <v>3096</v>
      </c>
      <c r="Q5135" s="80" t="s">
        <v>21</v>
      </c>
      <c r="S5135" t="str">
        <f t="shared" si="85"/>
        <v>42184Alexey Kurovskiy</v>
      </c>
    </row>
    <row r="5136" spans="1:19" hidden="1">
      <c r="A5136" s="12">
        <v>42184</v>
      </c>
      <c r="B5136" t="s">
        <v>2914</v>
      </c>
      <c r="C5136" s="1">
        <v>109.9</v>
      </c>
      <c r="E5136" s="42">
        <f t="shared" si="86"/>
        <v>-109.9</v>
      </c>
      <c r="F5136" s="77" t="s">
        <v>1038</v>
      </c>
      <c r="G5136" s="77" t="s">
        <v>21</v>
      </c>
      <c r="H5136" s="77" t="s">
        <v>20</v>
      </c>
      <c r="I5136" s="13">
        <v>6</v>
      </c>
      <c r="J5136" s="14">
        <v>2015</v>
      </c>
      <c r="K5136" s="78" t="s">
        <v>146</v>
      </c>
      <c r="L5136" s="79" t="s">
        <v>2914</v>
      </c>
      <c r="M5136" s="79" t="s">
        <v>302</v>
      </c>
      <c r="N5136" s="15" t="s">
        <v>28</v>
      </c>
      <c r="O5136" s="15" t="s">
        <v>29</v>
      </c>
      <c r="P5136" s="80" t="s">
        <v>3096</v>
      </c>
      <c r="Q5136" s="80" t="s">
        <v>21</v>
      </c>
      <c r="S5136" t="str">
        <f t="shared" si="85"/>
        <v>42184Empire Furniture Home Decor &amp; Gifts</v>
      </c>
    </row>
    <row r="5137" spans="1:19" hidden="1">
      <c r="A5137" s="12">
        <v>42184</v>
      </c>
      <c r="B5137" t="s">
        <v>2915</v>
      </c>
      <c r="C5137" s="1">
        <v>15.9</v>
      </c>
      <c r="E5137" s="42">
        <f t="shared" si="86"/>
        <v>-15.9</v>
      </c>
      <c r="F5137" s="77" t="s">
        <v>1038</v>
      </c>
      <c r="G5137" s="77" t="s">
        <v>21</v>
      </c>
      <c r="H5137" s="77" t="s">
        <v>20</v>
      </c>
      <c r="I5137" s="13">
        <v>6</v>
      </c>
      <c r="J5137" s="14">
        <v>2015</v>
      </c>
      <c r="K5137" s="78" t="s">
        <v>146</v>
      </c>
      <c r="L5137" s="79" t="s">
        <v>2915</v>
      </c>
      <c r="M5137" s="79" t="s">
        <v>302</v>
      </c>
      <c r="N5137" s="15" t="s">
        <v>28</v>
      </c>
      <c r="O5137" s="15" t="s">
        <v>29</v>
      </c>
      <c r="P5137" s="80" t="s">
        <v>3096</v>
      </c>
      <c r="Q5137" s="80" t="s">
        <v>21</v>
      </c>
      <c r="S5137" t="str">
        <f t="shared" si="85"/>
        <v>42184Thomas Huber</v>
      </c>
    </row>
    <row r="5138" spans="1:19" hidden="1">
      <c r="A5138" s="12">
        <v>42185</v>
      </c>
      <c r="B5138" t="s">
        <v>2916</v>
      </c>
      <c r="C5138" s="1">
        <v>61.18</v>
      </c>
      <c r="E5138" s="42">
        <f t="shared" si="86"/>
        <v>-61.18</v>
      </c>
      <c r="F5138" s="77" t="s">
        <v>1038</v>
      </c>
      <c r="G5138" s="77" t="s">
        <v>21</v>
      </c>
      <c r="H5138" s="77" t="s">
        <v>20</v>
      </c>
      <c r="I5138" s="13">
        <v>6</v>
      </c>
      <c r="J5138" s="14">
        <v>2015</v>
      </c>
      <c r="K5138" s="78" t="s">
        <v>146</v>
      </c>
      <c r="L5138" s="79" t="s">
        <v>2916</v>
      </c>
      <c r="M5138" s="79" t="s">
        <v>302</v>
      </c>
      <c r="N5138" s="15" t="s">
        <v>28</v>
      </c>
      <c r="O5138" s="15" t="s">
        <v>29</v>
      </c>
      <c r="P5138" s="80" t="s">
        <v>3096</v>
      </c>
      <c r="Q5138" s="80" t="s">
        <v>21</v>
      </c>
      <c r="S5138" t="str">
        <f t="shared" si="85"/>
        <v>42185Marc Bundy Bundy</v>
      </c>
    </row>
    <row r="5139" spans="1:19" hidden="1">
      <c r="A5139" s="12">
        <v>42185</v>
      </c>
      <c r="B5139" t="s">
        <v>2917</v>
      </c>
      <c r="C5139" s="1">
        <v>36.840000000000003</v>
      </c>
      <c r="E5139" s="42">
        <f t="shared" si="86"/>
        <v>-36.840000000000003</v>
      </c>
      <c r="F5139" s="77" t="s">
        <v>1038</v>
      </c>
      <c r="G5139" s="77" t="s">
        <v>21</v>
      </c>
      <c r="H5139" s="77" t="s">
        <v>20</v>
      </c>
      <c r="I5139" s="13">
        <v>6</v>
      </c>
      <c r="J5139" s="14">
        <v>2015</v>
      </c>
      <c r="K5139" s="78" t="s">
        <v>146</v>
      </c>
      <c r="L5139" s="79" t="s">
        <v>2917</v>
      </c>
      <c r="M5139" s="79" t="s">
        <v>302</v>
      </c>
      <c r="N5139" s="15" t="s">
        <v>28</v>
      </c>
      <c r="O5139" s="15" t="s">
        <v>29</v>
      </c>
      <c r="P5139" s="80" t="s">
        <v>3096</v>
      </c>
      <c r="Q5139" s="80" t="s">
        <v>21</v>
      </c>
      <c r="S5139" t="str">
        <f t="shared" si="85"/>
        <v>42185Ryan Long</v>
      </c>
    </row>
    <row r="5140" spans="1:19" hidden="1">
      <c r="A5140" s="12">
        <v>42186</v>
      </c>
      <c r="B5140" t="s">
        <v>2488</v>
      </c>
      <c r="C5140" s="1">
        <v>39.090000000000003</v>
      </c>
      <c r="E5140" s="42">
        <f t="shared" si="86"/>
        <v>-39.090000000000003</v>
      </c>
      <c r="F5140" s="77" t="s">
        <v>1038</v>
      </c>
      <c r="G5140" s="77" t="s">
        <v>21</v>
      </c>
      <c r="H5140" s="77" t="s">
        <v>20</v>
      </c>
      <c r="I5140" s="13">
        <v>7</v>
      </c>
      <c r="J5140" s="14">
        <v>2015</v>
      </c>
      <c r="K5140" s="78" t="s">
        <v>56</v>
      </c>
      <c r="L5140" s="79" t="s">
        <v>57</v>
      </c>
      <c r="M5140" s="79" t="s">
        <v>302</v>
      </c>
      <c r="N5140" s="15" t="s">
        <v>28</v>
      </c>
      <c r="O5140" s="15" t="s">
        <v>29</v>
      </c>
      <c r="P5140" s="80" t="s">
        <v>173</v>
      </c>
      <c r="Q5140" s="80" t="s">
        <v>21</v>
      </c>
      <c r="S5140" t="str">
        <f t="shared" si="85"/>
        <v>42186Bank Account</v>
      </c>
    </row>
    <row r="5141" spans="1:19" hidden="1">
      <c r="A5141" s="12">
        <v>42186</v>
      </c>
      <c r="B5141" t="s">
        <v>2578</v>
      </c>
      <c r="C5141" s="1">
        <v>-459.71</v>
      </c>
      <c r="E5141" s="42">
        <f t="shared" si="86"/>
        <v>459.71</v>
      </c>
      <c r="F5141" s="77" t="s">
        <v>225</v>
      </c>
      <c r="G5141" s="77" t="s">
        <v>21</v>
      </c>
      <c r="H5141" s="77" t="s">
        <v>20</v>
      </c>
      <c r="I5141" s="13">
        <v>7</v>
      </c>
      <c r="J5141" s="14">
        <v>2015</v>
      </c>
      <c r="K5141" s="78" t="s">
        <v>56</v>
      </c>
      <c r="L5141" s="79" t="s">
        <v>57</v>
      </c>
      <c r="M5141" s="79" t="s">
        <v>302</v>
      </c>
      <c r="N5141" s="15" t="s">
        <v>28</v>
      </c>
      <c r="O5141" s="15" t="s">
        <v>29</v>
      </c>
      <c r="P5141" s="80" t="s">
        <v>3097</v>
      </c>
      <c r="Q5141" s="80" t="s">
        <v>21</v>
      </c>
      <c r="S5141" t="str">
        <f t="shared" si="85"/>
        <v>42186eBay Inc.</v>
      </c>
    </row>
    <row r="5142" spans="1:19" hidden="1">
      <c r="A5142" s="12">
        <v>42186</v>
      </c>
      <c r="B5142" t="s">
        <v>2918</v>
      </c>
      <c r="C5142" s="1">
        <v>61.18</v>
      </c>
      <c r="E5142" s="42">
        <f t="shared" si="86"/>
        <v>-61.18</v>
      </c>
      <c r="F5142" s="77" t="s">
        <v>1038</v>
      </c>
      <c r="G5142" s="77" t="s">
        <v>21</v>
      </c>
      <c r="H5142" s="77" t="s">
        <v>20</v>
      </c>
      <c r="I5142" s="13">
        <v>7</v>
      </c>
      <c r="J5142" s="14">
        <v>2015</v>
      </c>
      <c r="K5142" s="78" t="s">
        <v>146</v>
      </c>
      <c r="L5142" s="79" t="s">
        <v>2918</v>
      </c>
      <c r="M5142" s="79" t="s">
        <v>302</v>
      </c>
      <c r="N5142" s="15" t="s">
        <v>28</v>
      </c>
      <c r="O5142" s="15" t="s">
        <v>29</v>
      </c>
      <c r="P5142" s="80" t="s">
        <v>3096</v>
      </c>
      <c r="Q5142" s="80" t="s">
        <v>21</v>
      </c>
      <c r="S5142" t="str">
        <f t="shared" si="85"/>
        <v>42186Kathy Wilson</v>
      </c>
    </row>
    <row r="5143" spans="1:19" hidden="1">
      <c r="A5143" s="12">
        <v>42186</v>
      </c>
      <c r="B5143" t="s">
        <v>2919</v>
      </c>
      <c r="C5143" s="1">
        <v>67.27</v>
      </c>
      <c r="E5143" s="42">
        <f t="shared" si="86"/>
        <v>-67.27</v>
      </c>
      <c r="F5143" s="77" t="s">
        <v>1038</v>
      </c>
      <c r="G5143" s="77" t="s">
        <v>21</v>
      </c>
      <c r="H5143" s="77" t="s">
        <v>20</v>
      </c>
      <c r="I5143" s="13">
        <v>7</v>
      </c>
      <c r="J5143" s="14">
        <v>2015</v>
      </c>
      <c r="K5143" s="78" t="s">
        <v>146</v>
      </c>
      <c r="L5143" s="79" t="s">
        <v>2919</v>
      </c>
      <c r="M5143" s="79" t="s">
        <v>302</v>
      </c>
      <c r="N5143" s="15" t="s">
        <v>28</v>
      </c>
      <c r="O5143" s="15" t="s">
        <v>29</v>
      </c>
      <c r="P5143" s="80" t="s">
        <v>3096</v>
      </c>
      <c r="Q5143" s="80" t="s">
        <v>21</v>
      </c>
      <c r="S5143" t="str">
        <f t="shared" si="85"/>
        <v>42186BILL FORRAI</v>
      </c>
    </row>
    <row r="5144" spans="1:19" hidden="1">
      <c r="A5144" s="12">
        <v>42186</v>
      </c>
      <c r="B5144" t="s">
        <v>2747</v>
      </c>
      <c r="C5144" s="1">
        <v>-111.95</v>
      </c>
      <c r="E5144" s="42">
        <f t="shared" si="86"/>
        <v>111.95</v>
      </c>
      <c r="F5144" s="77" t="s">
        <v>225</v>
      </c>
      <c r="G5144" s="77" t="s">
        <v>21</v>
      </c>
      <c r="H5144" s="77" t="s">
        <v>20</v>
      </c>
      <c r="I5144" s="13">
        <v>7</v>
      </c>
      <c r="J5144" s="14">
        <v>2015</v>
      </c>
      <c r="K5144" s="78" t="s">
        <v>184</v>
      </c>
      <c r="L5144" s="79" t="s">
        <v>2747</v>
      </c>
      <c r="M5144" s="79" t="s">
        <v>309</v>
      </c>
      <c r="N5144" s="15" t="s">
        <v>28</v>
      </c>
      <c r="O5144" s="15" t="s">
        <v>29</v>
      </c>
      <c r="P5144" s="80" t="s">
        <v>3096</v>
      </c>
      <c r="Q5144" s="80" t="s">
        <v>21</v>
      </c>
      <c r="S5144" t="str">
        <f t="shared" si="85"/>
        <v>42186Tracey Rodd</v>
      </c>
    </row>
    <row r="5145" spans="1:19" hidden="1">
      <c r="A5145" s="12">
        <v>42186</v>
      </c>
      <c r="B5145" t="s">
        <v>2920</v>
      </c>
      <c r="C5145" s="1">
        <v>86.41</v>
      </c>
      <c r="E5145" s="42">
        <f t="shared" si="86"/>
        <v>-86.41</v>
      </c>
      <c r="F5145" s="77" t="s">
        <v>1038</v>
      </c>
      <c r="G5145" s="77" t="s">
        <v>21</v>
      </c>
      <c r="H5145" s="77" t="s">
        <v>20</v>
      </c>
      <c r="I5145" s="13">
        <v>7</v>
      </c>
      <c r="J5145" s="14">
        <v>2015</v>
      </c>
      <c r="K5145" s="78" t="s">
        <v>146</v>
      </c>
      <c r="L5145" s="79" t="s">
        <v>2920</v>
      </c>
      <c r="M5145" s="79" t="s">
        <v>302</v>
      </c>
      <c r="N5145" s="15" t="s">
        <v>28</v>
      </c>
      <c r="O5145" s="15" t="s">
        <v>29</v>
      </c>
      <c r="P5145" s="80" t="s">
        <v>3096</v>
      </c>
      <c r="Q5145" s="80" t="s">
        <v>21</v>
      </c>
      <c r="S5145" t="str">
        <f t="shared" si="85"/>
        <v>42186Veronica Soler</v>
      </c>
    </row>
    <row r="5146" spans="1:19" hidden="1">
      <c r="A5146" s="12">
        <v>42187</v>
      </c>
      <c r="B5146" t="s">
        <v>2617</v>
      </c>
      <c r="C5146" s="1">
        <v>59.11</v>
      </c>
      <c r="E5146" s="42">
        <f t="shared" si="86"/>
        <v>-59.11</v>
      </c>
      <c r="F5146" s="77" t="s">
        <v>1038</v>
      </c>
      <c r="G5146" s="77" t="s">
        <v>21</v>
      </c>
      <c r="H5146" s="77" t="s">
        <v>20</v>
      </c>
      <c r="I5146" s="13">
        <v>7</v>
      </c>
      <c r="J5146" s="14">
        <v>2015</v>
      </c>
      <c r="K5146" s="78" t="s">
        <v>146</v>
      </c>
      <c r="L5146" s="79" t="s">
        <v>3100</v>
      </c>
      <c r="M5146" s="79" t="s">
        <v>302</v>
      </c>
      <c r="N5146" s="15" t="s">
        <v>28</v>
      </c>
      <c r="O5146" s="15" t="s">
        <v>29</v>
      </c>
      <c r="P5146" s="80" t="s">
        <v>3096</v>
      </c>
      <c r="Q5146" s="80" t="s">
        <v>21</v>
      </c>
      <c r="S5146" t="str">
        <f t="shared" si="85"/>
        <v>42187Reversal</v>
      </c>
    </row>
    <row r="5147" spans="1:19" hidden="1">
      <c r="A5147" s="12">
        <v>42187</v>
      </c>
      <c r="B5147" t="s">
        <v>2880</v>
      </c>
      <c r="C5147" s="1">
        <v>-61.18</v>
      </c>
      <c r="E5147" s="42">
        <f t="shared" si="86"/>
        <v>61.18</v>
      </c>
      <c r="F5147" s="77" t="s">
        <v>225</v>
      </c>
      <c r="G5147" s="77" t="s">
        <v>21</v>
      </c>
      <c r="H5147" s="77" t="s">
        <v>20</v>
      </c>
      <c r="I5147" s="13">
        <v>7</v>
      </c>
      <c r="J5147" s="14">
        <v>2015</v>
      </c>
      <c r="K5147" s="78" t="s">
        <v>184</v>
      </c>
      <c r="L5147" s="79" t="s">
        <v>2880</v>
      </c>
      <c r="M5147" s="79" t="s">
        <v>302</v>
      </c>
      <c r="N5147" s="15" t="s">
        <v>28</v>
      </c>
      <c r="O5147" s="15" t="s">
        <v>29</v>
      </c>
      <c r="P5147" s="80" t="s">
        <v>3096</v>
      </c>
      <c r="Q5147" s="80" t="s">
        <v>21</v>
      </c>
      <c r="S5147" t="str">
        <f t="shared" si="85"/>
        <v>42187Nueva Moda</v>
      </c>
    </row>
    <row r="5148" spans="1:19" hidden="1">
      <c r="A5148" s="12">
        <v>42187</v>
      </c>
      <c r="B5148" t="s">
        <v>2921</v>
      </c>
      <c r="C5148" s="1">
        <v>49.9</v>
      </c>
      <c r="E5148" s="42">
        <f t="shared" si="86"/>
        <v>-49.9</v>
      </c>
      <c r="F5148" s="77" t="s">
        <v>1038</v>
      </c>
      <c r="G5148" s="77" t="s">
        <v>21</v>
      </c>
      <c r="H5148" s="77" t="s">
        <v>20</v>
      </c>
      <c r="I5148" s="13">
        <v>7</v>
      </c>
      <c r="J5148" s="14">
        <v>2015</v>
      </c>
      <c r="K5148" s="78" t="s">
        <v>146</v>
      </c>
      <c r="L5148" s="79" t="s">
        <v>2921</v>
      </c>
      <c r="M5148" s="79" t="s">
        <v>309</v>
      </c>
      <c r="N5148" s="15" t="s">
        <v>28</v>
      </c>
      <c r="O5148" s="15" t="s">
        <v>29</v>
      </c>
      <c r="P5148" s="80" t="s">
        <v>3096</v>
      </c>
      <c r="Q5148" s="80" t="s">
        <v>21</v>
      </c>
      <c r="S5148" t="str">
        <f t="shared" si="85"/>
        <v>42187Ronald Zaccaglino</v>
      </c>
    </row>
    <row r="5149" spans="1:19" hidden="1">
      <c r="A5149" s="12">
        <v>42188</v>
      </c>
      <c r="B5149" t="s">
        <v>2922</v>
      </c>
      <c r="C5149" s="1">
        <v>107.13</v>
      </c>
      <c r="E5149" s="42">
        <f t="shared" si="86"/>
        <v>-107.13</v>
      </c>
      <c r="F5149" s="77" t="s">
        <v>1038</v>
      </c>
      <c r="G5149" s="77" t="s">
        <v>21</v>
      </c>
      <c r="H5149" s="77" t="s">
        <v>20</v>
      </c>
      <c r="I5149" s="13">
        <v>7</v>
      </c>
      <c r="J5149" s="14">
        <v>2015</v>
      </c>
      <c r="K5149" s="78" t="s">
        <v>146</v>
      </c>
      <c r="L5149" s="79" t="s">
        <v>2922</v>
      </c>
      <c r="M5149" s="79" t="s">
        <v>302</v>
      </c>
      <c r="N5149" s="15" t="s">
        <v>28</v>
      </c>
      <c r="O5149" s="15" t="s">
        <v>29</v>
      </c>
      <c r="P5149" s="80" t="s">
        <v>3096</v>
      </c>
      <c r="Q5149" s="80" t="s">
        <v>21</v>
      </c>
      <c r="S5149" t="str">
        <f t="shared" ref="S5149:S5212" si="87">A5149&amp;B5149</f>
        <v>42188John Collums</v>
      </c>
    </row>
    <row r="5150" spans="1:19" hidden="1">
      <c r="A5150" s="12">
        <v>42188</v>
      </c>
      <c r="B5150" t="s">
        <v>2923</v>
      </c>
      <c r="C5150" s="1">
        <v>59.95</v>
      </c>
      <c r="E5150" s="42">
        <f t="shared" si="86"/>
        <v>-59.95</v>
      </c>
      <c r="F5150" s="77" t="s">
        <v>1038</v>
      </c>
      <c r="G5150" s="77" t="s">
        <v>21</v>
      </c>
      <c r="H5150" s="77" t="s">
        <v>20</v>
      </c>
      <c r="I5150" s="13">
        <v>7</v>
      </c>
      <c r="J5150" s="14">
        <v>2015</v>
      </c>
      <c r="K5150" s="78" t="s">
        <v>146</v>
      </c>
      <c r="L5150" s="79" t="s">
        <v>2923</v>
      </c>
      <c r="M5150" s="79" t="s">
        <v>309</v>
      </c>
      <c r="N5150" s="15" t="s">
        <v>28</v>
      </c>
      <c r="O5150" s="15" t="s">
        <v>29</v>
      </c>
      <c r="P5150" s="80" t="s">
        <v>3096</v>
      </c>
      <c r="Q5150" s="80" t="s">
        <v>21</v>
      </c>
      <c r="S5150" t="str">
        <f t="shared" si="87"/>
        <v>42188Susan White</v>
      </c>
    </row>
    <row r="5151" spans="1:19" hidden="1">
      <c r="A5151" s="12">
        <v>42188</v>
      </c>
      <c r="B5151" t="s">
        <v>2924</v>
      </c>
      <c r="C5151" s="1">
        <v>65.959999999999994</v>
      </c>
      <c r="E5151" s="42">
        <f t="shared" si="86"/>
        <v>-65.959999999999994</v>
      </c>
      <c r="F5151" s="77" t="s">
        <v>1038</v>
      </c>
      <c r="G5151" s="77" t="s">
        <v>21</v>
      </c>
      <c r="H5151" s="77" t="s">
        <v>20</v>
      </c>
      <c r="I5151" s="13">
        <v>7</v>
      </c>
      <c r="J5151" s="14">
        <v>2015</v>
      </c>
      <c r="K5151" s="78" t="s">
        <v>146</v>
      </c>
      <c r="L5151" s="79" t="s">
        <v>2924</v>
      </c>
      <c r="M5151" s="79" t="s">
        <v>309</v>
      </c>
      <c r="N5151" s="15" t="s">
        <v>28</v>
      </c>
      <c r="O5151" s="15" t="s">
        <v>29</v>
      </c>
      <c r="P5151" s="80" t="s">
        <v>3096</v>
      </c>
      <c r="Q5151" s="80" t="s">
        <v>21</v>
      </c>
      <c r="S5151" t="str">
        <f t="shared" si="87"/>
        <v>42188stephanie ziemer</v>
      </c>
    </row>
    <row r="5152" spans="1:19" hidden="1">
      <c r="A5152" s="12">
        <v>42188</v>
      </c>
      <c r="B5152" t="s">
        <v>2925</v>
      </c>
      <c r="C5152" s="1">
        <v>113.57</v>
      </c>
      <c r="E5152" s="42">
        <f t="shared" si="86"/>
        <v>-113.57</v>
      </c>
      <c r="F5152" s="77" t="s">
        <v>1038</v>
      </c>
      <c r="G5152" s="77" t="s">
        <v>21</v>
      </c>
      <c r="H5152" s="77" t="s">
        <v>20</v>
      </c>
      <c r="I5152" s="13">
        <v>7</v>
      </c>
      <c r="J5152" s="14">
        <v>2015</v>
      </c>
      <c r="K5152" s="78" t="s">
        <v>146</v>
      </c>
      <c r="L5152" s="79" t="s">
        <v>2925</v>
      </c>
      <c r="M5152" s="79" t="s">
        <v>309</v>
      </c>
      <c r="N5152" s="15" t="s">
        <v>28</v>
      </c>
      <c r="O5152" s="15" t="s">
        <v>29</v>
      </c>
      <c r="P5152" s="80" t="s">
        <v>3096</v>
      </c>
      <c r="Q5152" s="80" t="s">
        <v>21</v>
      </c>
      <c r="S5152" t="str">
        <f t="shared" si="87"/>
        <v>42188bob hora</v>
      </c>
    </row>
    <row r="5153" spans="1:19" hidden="1">
      <c r="A5153" s="12">
        <v>42188</v>
      </c>
      <c r="B5153" t="s">
        <v>2924</v>
      </c>
      <c r="C5153" s="1">
        <v>49.42</v>
      </c>
      <c r="E5153" s="42">
        <f t="shared" si="86"/>
        <v>-49.42</v>
      </c>
      <c r="F5153" s="77" t="s">
        <v>1038</v>
      </c>
      <c r="G5153" s="77" t="s">
        <v>21</v>
      </c>
      <c r="H5153" s="77" t="s">
        <v>20</v>
      </c>
      <c r="I5153" s="13">
        <v>7</v>
      </c>
      <c r="J5153" s="14">
        <v>2015</v>
      </c>
      <c r="K5153" s="78" t="s">
        <v>146</v>
      </c>
      <c r="L5153" s="79" t="s">
        <v>2924</v>
      </c>
      <c r="M5153" s="79" t="s">
        <v>309</v>
      </c>
      <c r="N5153" s="15" t="s">
        <v>28</v>
      </c>
      <c r="O5153" s="15" t="s">
        <v>29</v>
      </c>
      <c r="P5153" s="80" t="s">
        <v>3096</v>
      </c>
      <c r="Q5153" s="80" t="s">
        <v>21</v>
      </c>
      <c r="S5153" t="str">
        <f t="shared" si="87"/>
        <v>42188stephanie ziemer</v>
      </c>
    </row>
    <row r="5154" spans="1:19" hidden="1">
      <c r="A5154" s="12">
        <v>42188</v>
      </c>
      <c r="B5154" t="s">
        <v>2926</v>
      </c>
      <c r="C5154" s="1">
        <v>9.9499999999999993</v>
      </c>
      <c r="E5154" s="42">
        <f t="shared" si="86"/>
        <v>-9.9499999999999993</v>
      </c>
      <c r="F5154" s="77" t="s">
        <v>1038</v>
      </c>
      <c r="G5154" s="77" t="s">
        <v>21</v>
      </c>
      <c r="H5154" s="77" t="s">
        <v>20</v>
      </c>
      <c r="I5154" s="13">
        <v>7</v>
      </c>
      <c r="J5154" s="14">
        <v>2015</v>
      </c>
      <c r="K5154" s="78" t="s">
        <v>56</v>
      </c>
      <c r="L5154" s="79" t="s">
        <v>57</v>
      </c>
      <c r="M5154" s="79" t="s">
        <v>302</v>
      </c>
      <c r="N5154" s="15" t="s">
        <v>28</v>
      </c>
      <c r="O5154" s="15" t="s">
        <v>29</v>
      </c>
      <c r="P5154" s="80" t="s">
        <v>3097</v>
      </c>
      <c r="Q5154" s="80" t="s">
        <v>21</v>
      </c>
      <c r="S5154" t="str">
        <f t="shared" si="87"/>
        <v>42188eBay Inc</v>
      </c>
    </row>
    <row r="5155" spans="1:19" hidden="1">
      <c r="A5155" s="12">
        <v>42188</v>
      </c>
      <c r="B5155" t="s">
        <v>2927</v>
      </c>
      <c r="C5155" s="1">
        <v>117.85</v>
      </c>
      <c r="E5155" s="42">
        <f t="shared" si="86"/>
        <v>-117.85</v>
      </c>
      <c r="F5155" s="77" t="s">
        <v>1038</v>
      </c>
      <c r="G5155" s="77" t="s">
        <v>21</v>
      </c>
      <c r="H5155" s="77" t="s">
        <v>20</v>
      </c>
      <c r="I5155" s="13">
        <v>7</v>
      </c>
      <c r="J5155" s="14">
        <v>2015</v>
      </c>
      <c r="K5155" s="78" t="s">
        <v>146</v>
      </c>
      <c r="L5155" s="79" t="s">
        <v>2927</v>
      </c>
      <c r="M5155" s="79" t="s">
        <v>302</v>
      </c>
      <c r="N5155" s="15" t="s">
        <v>28</v>
      </c>
      <c r="O5155" s="15" t="s">
        <v>29</v>
      </c>
      <c r="P5155" s="80" t="s">
        <v>3096</v>
      </c>
      <c r="Q5155" s="80" t="s">
        <v>21</v>
      </c>
      <c r="S5155" t="str">
        <f t="shared" si="87"/>
        <v>42188COL Crabb</v>
      </c>
    </row>
    <row r="5156" spans="1:19" hidden="1">
      <c r="A5156" s="12">
        <v>42188</v>
      </c>
      <c r="B5156" t="s">
        <v>2928</v>
      </c>
      <c r="C5156" s="1">
        <v>20.100000000000001</v>
      </c>
      <c r="E5156" s="42">
        <f t="shared" si="86"/>
        <v>-20.100000000000001</v>
      </c>
      <c r="F5156" s="77" t="s">
        <v>1038</v>
      </c>
      <c r="G5156" s="77" t="s">
        <v>21</v>
      </c>
      <c r="H5156" s="77" t="s">
        <v>20</v>
      </c>
      <c r="I5156" s="13">
        <v>7</v>
      </c>
      <c r="J5156" s="14">
        <v>2015</v>
      </c>
      <c r="K5156" s="78" t="s">
        <v>146</v>
      </c>
      <c r="L5156" s="79" t="s">
        <v>2928</v>
      </c>
      <c r="M5156" s="79" t="s">
        <v>309</v>
      </c>
      <c r="N5156" s="15" t="s">
        <v>28</v>
      </c>
      <c r="O5156" s="15" t="s">
        <v>29</v>
      </c>
      <c r="P5156" s="80" t="s">
        <v>3096</v>
      </c>
      <c r="Q5156" s="80" t="s">
        <v>21</v>
      </c>
      <c r="S5156" t="str">
        <f t="shared" si="87"/>
        <v>42188ROBERT RISKO</v>
      </c>
    </row>
    <row r="5157" spans="1:19" hidden="1">
      <c r="A5157" s="12">
        <v>42188</v>
      </c>
      <c r="B5157" t="s">
        <v>2929</v>
      </c>
      <c r="C5157" s="1">
        <v>126.6</v>
      </c>
      <c r="E5157" s="42">
        <f t="shared" si="86"/>
        <v>-126.6</v>
      </c>
      <c r="F5157" s="77" t="s">
        <v>1038</v>
      </c>
      <c r="G5157" s="77" t="s">
        <v>21</v>
      </c>
      <c r="H5157" s="77" t="s">
        <v>20</v>
      </c>
      <c r="I5157" s="13">
        <v>7</v>
      </c>
      <c r="J5157" s="14">
        <v>2015</v>
      </c>
      <c r="K5157" s="78" t="s">
        <v>146</v>
      </c>
      <c r="L5157" s="79" t="s">
        <v>2929</v>
      </c>
      <c r="M5157" s="79" t="s">
        <v>309</v>
      </c>
      <c r="N5157" s="15" t="s">
        <v>28</v>
      </c>
      <c r="O5157" s="15" t="s">
        <v>29</v>
      </c>
      <c r="P5157" s="80" t="s">
        <v>3096</v>
      </c>
      <c r="Q5157" s="80" t="s">
        <v>21</v>
      </c>
      <c r="S5157" t="str">
        <f t="shared" si="87"/>
        <v>42188Ape Productions</v>
      </c>
    </row>
    <row r="5158" spans="1:19" hidden="1">
      <c r="A5158" s="12">
        <v>42188</v>
      </c>
      <c r="B5158" t="s">
        <v>2806</v>
      </c>
      <c r="C5158" s="1">
        <v>68.209999999999994</v>
      </c>
      <c r="E5158" s="42">
        <f t="shared" si="86"/>
        <v>-68.209999999999994</v>
      </c>
      <c r="F5158" s="77" t="s">
        <v>1038</v>
      </c>
      <c r="G5158" s="77" t="s">
        <v>21</v>
      </c>
      <c r="H5158" s="77" t="s">
        <v>20</v>
      </c>
      <c r="I5158" s="13">
        <v>7</v>
      </c>
      <c r="J5158" s="14">
        <v>2015</v>
      </c>
      <c r="K5158" s="78" t="s">
        <v>146</v>
      </c>
      <c r="L5158" s="79" t="s">
        <v>2806</v>
      </c>
      <c r="M5158" s="79" t="s">
        <v>309</v>
      </c>
      <c r="N5158" s="15" t="s">
        <v>28</v>
      </c>
      <c r="O5158" s="15" t="s">
        <v>29</v>
      </c>
      <c r="P5158" s="80" t="s">
        <v>3096</v>
      </c>
      <c r="Q5158" s="80" t="s">
        <v>21</v>
      </c>
      <c r="S5158" t="str">
        <f t="shared" si="87"/>
        <v>42188The Phat Cat Inn</v>
      </c>
    </row>
    <row r="5159" spans="1:19" hidden="1">
      <c r="A5159" s="12">
        <v>42189</v>
      </c>
      <c r="B5159" t="s">
        <v>2930</v>
      </c>
      <c r="C5159" s="1">
        <v>75.849999999999994</v>
      </c>
      <c r="E5159" s="42">
        <f t="shared" si="86"/>
        <v>-75.849999999999994</v>
      </c>
      <c r="F5159" s="77" t="s">
        <v>1038</v>
      </c>
      <c r="G5159" s="77" t="s">
        <v>21</v>
      </c>
      <c r="H5159" s="77" t="s">
        <v>20</v>
      </c>
      <c r="I5159" s="13">
        <v>7</v>
      </c>
      <c r="J5159" s="14">
        <v>2015</v>
      </c>
      <c r="K5159" s="78" t="s">
        <v>146</v>
      </c>
      <c r="L5159" s="79" t="s">
        <v>2930</v>
      </c>
      <c r="M5159" s="79" t="s">
        <v>309</v>
      </c>
      <c r="N5159" s="15" t="s">
        <v>28</v>
      </c>
      <c r="O5159" s="15" t="s">
        <v>29</v>
      </c>
      <c r="P5159" s="80" t="s">
        <v>3096</v>
      </c>
      <c r="Q5159" s="80" t="s">
        <v>21</v>
      </c>
      <c r="S5159" t="str">
        <f t="shared" si="87"/>
        <v>42189George LONG</v>
      </c>
    </row>
    <row r="5160" spans="1:19" hidden="1">
      <c r="A5160" s="12">
        <v>42189</v>
      </c>
      <c r="B5160" t="s">
        <v>2931</v>
      </c>
      <c r="C5160" s="1">
        <v>153.68</v>
      </c>
      <c r="E5160" s="42">
        <f t="shared" si="86"/>
        <v>-153.68</v>
      </c>
      <c r="F5160" s="77" t="s">
        <v>1038</v>
      </c>
      <c r="G5160" s="77" t="s">
        <v>21</v>
      </c>
      <c r="H5160" s="77" t="s">
        <v>20</v>
      </c>
      <c r="I5160" s="13">
        <v>7</v>
      </c>
      <c r="J5160" s="14">
        <v>2015</v>
      </c>
      <c r="K5160" s="78" t="s">
        <v>146</v>
      </c>
      <c r="L5160" s="79" t="s">
        <v>2931</v>
      </c>
      <c r="M5160" s="79" t="s">
        <v>309</v>
      </c>
      <c r="N5160" s="15" t="s">
        <v>28</v>
      </c>
      <c r="O5160" s="15" t="s">
        <v>29</v>
      </c>
      <c r="P5160" s="80" t="s">
        <v>3096</v>
      </c>
      <c r="Q5160" s="80" t="s">
        <v>21</v>
      </c>
      <c r="S5160" t="str">
        <f t="shared" si="87"/>
        <v>42189thomas szotak</v>
      </c>
    </row>
    <row r="5161" spans="1:19" hidden="1">
      <c r="A5161" s="12">
        <v>42189</v>
      </c>
      <c r="B5161" t="s">
        <v>2818</v>
      </c>
      <c r="C5161" s="1">
        <v>100.31</v>
      </c>
      <c r="E5161" s="42">
        <f t="shared" si="86"/>
        <v>-100.31</v>
      </c>
      <c r="F5161" s="77" t="s">
        <v>1038</v>
      </c>
      <c r="G5161" s="77" t="s">
        <v>21</v>
      </c>
      <c r="H5161" s="77" t="s">
        <v>20</v>
      </c>
      <c r="I5161" s="13">
        <v>7</v>
      </c>
      <c r="J5161" s="14">
        <v>2015</v>
      </c>
      <c r="K5161" s="78" t="s">
        <v>146</v>
      </c>
      <c r="L5161" s="79" t="s">
        <v>2818</v>
      </c>
      <c r="M5161" s="79" t="s">
        <v>309</v>
      </c>
      <c r="N5161" s="15" t="s">
        <v>28</v>
      </c>
      <c r="O5161" s="15" t="s">
        <v>29</v>
      </c>
      <c r="P5161" s="80" t="s">
        <v>3096</v>
      </c>
      <c r="Q5161" s="80" t="s">
        <v>21</v>
      </c>
      <c r="S5161" t="str">
        <f t="shared" si="87"/>
        <v>42189Barbara Peters</v>
      </c>
    </row>
    <row r="5162" spans="1:19" hidden="1">
      <c r="A5162" s="12">
        <v>42189</v>
      </c>
      <c r="B5162" t="s">
        <v>2836</v>
      </c>
      <c r="C5162" s="1">
        <v>19.350000000000001</v>
      </c>
      <c r="E5162" s="42">
        <f t="shared" si="86"/>
        <v>-19.350000000000001</v>
      </c>
      <c r="F5162" s="77" t="s">
        <v>1038</v>
      </c>
      <c r="G5162" s="77" t="s">
        <v>21</v>
      </c>
      <c r="H5162" s="77" t="s">
        <v>20</v>
      </c>
      <c r="I5162" s="13">
        <v>7</v>
      </c>
      <c r="J5162" s="14">
        <v>2015</v>
      </c>
      <c r="K5162" s="78" t="s">
        <v>146</v>
      </c>
      <c r="L5162" s="79" t="s">
        <v>2836</v>
      </c>
      <c r="M5162" s="79" t="s">
        <v>309</v>
      </c>
      <c r="N5162" s="15" t="s">
        <v>28</v>
      </c>
      <c r="O5162" s="15" t="s">
        <v>29</v>
      </c>
      <c r="P5162" s="80" t="s">
        <v>3096</v>
      </c>
      <c r="Q5162" s="80" t="s">
        <v>21</v>
      </c>
      <c r="S5162" t="str">
        <f t="shared" si="87"/>
        <v>42189Patty Aguirre</v>
      </c>
    </row>
    <row r="5163" spans="1:19" hidden="1">
      <c r="A5163" s="12">
        <v>42189</v>
      </c>
      <c r="B5163" t="s">
        <v>2932</v>
      </c>
      <c r="C5163" s="1">
        <v>141.69</v>
      </c>
      <c r="E5163" s="42">
        <f t="shared" si="86"/>
        <v>-141.69</v>
      </c>
      <c r="F5163" s="77" t="s">
        <v>1038</v>
      </c>
      <c r="G5163" s="77" t="s">
        <v>21</v>
      </c>
      <c r="H5163" s="77" t="s">
        <v>20</v>
      </c>
      <c r="I5163" s="13">
        <v>7</v>
      </c>
      <c r="J5163" s="14">
        <v>2015</v>
      </c>
      <c r="K5163" s="78" t="s">
        <v>146</v>
      </c>
      <c r="L5163" s="79" t="s">
        <v>2932</v>
      </c>
      <c r="M5163" s="79" t="s">
        <v>302</v>
      </c>
      <c r="N5163" s="15" t="s">
        <v>28</v>
      </c>
      <c r="O5163" s="15" t="s">
        <v>29</v>
      </c>
      <c r="P5163" s="80" t="s">
        <v>3096</v>
      </c>
      <c r="Q5163" s="80" t="s">
        <v>21</v>
      </c>
      <c r="S5163" t="str">
        <f t="shared" si="87"/>
        <v>42189Guy Le Roy</v>
      </c>
    </row>
    <row r="5164" spans="1:19" hidden="1">
      <c r="A5164" s="12">
        <v>42190</v>
      </c>
      <c r="B5164" t="s">
        <v>2933</v>
      </c>
      <c r="C5164" s="1">
        <v>46.42</v>
      </c>
      <c r="E5164" s="42">
        <f t="shared" si="86"/>
        <v>-46.42</v>
      </c>
      <c r="F5164" s="77" t="s">
        <v>1038</v>
      </c>
      <c r="G5164" s="77" t="s">
        <v>21</v>
      </c>
      <c r="H5164" s="77" t="s">
        <v>20</v>
      </c>
      <c r="I5164" s="13">
        <v>7</v>
      </c>
      <c r="J5164" s="14">
        <v>2015</v>
      </c>
      <c r="K5164" s="78" t="s">
        <v>146</v>
      </c>
      <c r="L5164" s="79" t="s">
        <v>2933</v>
      </c>
      <c r="M5164" s="79" t="s">
        <v>309</v>
      </c>
      <c r="N5164" s="15" t="s">
        <v>28</v>
      </c>
      <c r="O5164" s="15" t="s">
        <v>29</v>
      </c>
      <c r="P5164" s="80" t="s">
        <v>3096</v>
      </c>
      <c r="Q5164" s="80" t="s">
        <v>21</v>
      </c>
      <c r="S5164" t="str">
        <f t="shared" si="87"/>
        <v>42190Rebecca Marko</v>
      </c>
    </row>
    <row r="5165" spans="1:19" hidden="1">
      <c r="A5165" s="12">
        <v>42190</v>
      </c>
      <c r="B5165" t="s">
        <v>2934</v>
      </c>
      <c r="C5165" s="1">
        <v>36.49</v>
      </c>
      <c r="E5165" s="42">
        <f t="shared" si="86"/>
        <v>-36.49</v>
      </c>
      <c r="F5165" s="77" t="s">
        <v>1038</v>
      </c>
      <c r="G5165" s="77" t="s">
        <v>21</v>
      </c>
      <c r="H5165" s="77" t="s">
        <v>20</v>
      </c>
      <c r="I5165" s="13">
        <v>7</v>
      </c>
      <c r="J5165" s="14">
        <v>2015</v>
      </c>
      <c r="K5165" s="78" t="s">
        <v>146</v>
      </c>
      <c r="L5165" s="79" t="s">
        <v>2934</v>
      </c>
      <c r="M5165" s="79" t="s">
        <v>309</v>
      </c>
      <c r="N5165" s="15" t="s">
        <v>28</v>
      </c>
      <c r="O5165" s="15" t="s">
        <v>29</v>
      </c>
      <c r="P5165" s="80" t="s">
        <v>3096</v>
      </c>
      <c r="Q5165" s="80" t="s">
        <v>21</v>
      </c>
      <c r="S5165" t="str">
        <f t="shared" si="87"/>
        <v>42190Melanie Montijo</v>
      </c>
    </row>
    <row r="5166" spans="1:19" hidden="1">
      <c r="A5166" s="12">
        <v>42190</v>
      </c>
      <c r="B5166" t="s">
        <v>2935</v>
      </c>
      <c r="C5166" s="1">
        <v>86.89</v>
      </c>
      <c r="E5166" s="42">
        <f t="shared" si="86"/>
        <v>-86.89</v>
      </c>
      <c r="F5166" s="77" t="s">
        <v>1038</v>
      </c>
      <c r="G5166" s="77" t="s">
        <v>21</v>
      </c>
      <c r="H5166" s="77" t="s">
        <v>20</v>
      </c>
      <c r="I5166" s="13">
        <v>7</v>
      </c>
      <c r="J5166" s="14">
        <v>2015</v>
      </c>
      <c r="K5166" s="78" t="s">
        <v>146</v>
      </c>
      <c r="L5166" s="79" t="s">
        <v>2935</v>
      </c>
      <c r="M5166" s="79" t="s">
        <v>309</v>
      </c>
      <c r="N5166" s="15" t="s">
        <v>28</v>
      </c>
      <c r="O5166" s="15" t="s">
        <v>29</v>
      </c>
      <c r="P5166" s="80" t="s">
        <v>3096</v>
      </c>
      <c r="Q5166" s="80" t="s">
        <v>21</v>
      </c>
      <c r="S5166" t="str">
        <f t="shared" si="87"/>
        <v>42190William Brice</v>
      </c>
    </row>
    <row r="5167" spans="1:19" hidden="1">
      <c r="A5167" s="12">
        <v>42190</v>
      </c>
      <c r="B5167" t="s">
        <v>2936</v>
      </c>
      <c r="C5167" s="1">
        <v>104.96</v>
      </c>
      <c r="E5167" s="42">
        <f t="shared" si="86"/>
        <v>-104.96</v>
      </c>
      <c r="F5167" s="77" t="s">
        <v>1038</v>
      </c>
      <c r="G5167" s="77" t="s">
        <v>21</v>
      </c>
      <c r="H5167" s="77" t="s">
        <v>20</v>
      </c>
      <c r="I5167" s="13">
        <v>7</v>
      </c>
      <c r="J5167" s="14">
        <v>2015</v>
      </c>
      <c r="K5167" s="78" t="s">
        <v>146</v>
      </c>
      <c r="L5167" s="79" t="s">
        <v>2936</v>
      </c>
      <c r="M5167" s="79" t="s">
        <v>309</v>
      </c>
      <c r="N5167" s="15" t="s">
        <v>28</v>
      </c>
      <c r="O5167" s="15" t="s">
        <v>29</v>
      </c>
      <c r="P5167" s="80" t="s">
        <v>3096</v>
      </c>
      <c r="Q5167" s="80" t="s">
        <v>21</v>
      </c>
      <c r="S5167" t="str">
        <f t="shared" si="87"/>
        <v>42190Raysa Aswad</v>
      </c>
    </row>
    <row r="5168" spans="1:19" hidden="1">
      <c r="A5168" s="12">
        <v>42190</v>
      </c>
      <c r="B5168" t="s">
        <v>2928</v>
      </c>
      <c r="C5168" s="1">
        <v>164.89</v>
      </c>
      <c r="E5168" s="42">
        <f t="shared" si="86"/>
        <v>-164.89</v>
      </c>
      <c r="F5168" s="77" t="s">
        <v>1038</v>
      </c>
      <c r="G5168" s="77" t="s">
        <v>21</v>
      </c>
      <c r="H5168" s="77" t="s">
        <v>20</v>
      </c>
      <c r="I5168" s="13">
        <v>7</v>
      </c>
      <c r="J5168" s="14">
        <v>2015</v>
      </c>
      <c r="K5168" s="78" t="s">
        <v>146</v>
      </c>
      <c r="L5168" s="79" t="s">
        <v>2928</v>
      </c>
      <c r="M5168" s="79" t="s">
        <v>309</v>
      </c>
      <c r="N5168" s="15" t="s">
        <v>28</v>
      </c>
      <c r="O5168" s="15" t="s">
        <v>29</v>
      </c>
      <c r="P5168" s="80" t="s">
        <v>3096</v>
      </c>
      <c r="Q5168" s="80" t="s">
        <v>21</v>
      </c>
      <c r="S5168" t="str">
        <f t="shared" si="87"/>
        <v>42190ROBERT RISKO</v>
      </c>
    </row>
    <row r="5169" spans="1:19" hidden="1">
      <c r="A5169" s="12">
        <v>42190</v>
      </c>
      <c r="B5169" t="s">
        <v>2937</v>
      </c>
      <c r="C5169" s="1">
        <v>63.95</v>
      </c>
      <c r="E5169" s="42">
        <f t="shared" si="86"/>
        <v>-63.95</v>
      </c>
      <c r="F5169" s="77" t="s">
        <v>1038</v>
      </c>
      <c r="G5169" s="77" t="s">
        <v>21</v>
      </c>
      <c r="H5169" s="77" t="s">
        <v>20</v>
      </c>
      <c r="I5169" s="13">
        <v>7</v>
      </c>
      <c r="J5169" s="14">
        <v>2015</v>
      </c>
      <c r="K5169" s="78" t="s">
        <v>146</v>
      </c>
      <c r="L5169" s="79" t="s">
        <v>2937</v>
      </c>
      <c r="M5169" s="79" t="s">
        <v>305</v>
      </c>
      <c r="N5169" s="15" t="s">
        <v>28</v>
      </c>
      <c r="O5169" s="15" t="s">
        <v>29</v>
      </c>
      <c r="P5169" s="80" t="s">
        <v>3096</v>
      </c>
      <c r="Q5169" s="80" t="s">
        <v>21</v>
      </c>
      <c r="S5169" t="str">
        <f t="shared" si="87"/>
        <v>42190Robert Bonham</v>
      </c>
    </row>
    <row r="5170" spans="1:19" hidden="1">
      <c r="A5170" s="12">
        <v>42191</v>
      </c>
      <c r="B5170" t="s">
        <v>2938</v>
      </c>
      <c r="C5170" s="1">
        <v>107.95</v>
      </c>
      <c r="E5170" s="42">
        <f t="shared" si="86"/>
        <v>-107.95</v>
      </c>
      <c r="F5170" s="77" t="s">
        <v>1038</v>
      </c>
      <c r="G5170" s="77" t="s">
        <v>21</v>
      </c>
      <c r="H5170" s="77" t="s">
        <v>20</v>
      </c>
      <c r="I5170" s="13">
        <v>7</v>
      </c>
      <c r="J5170" s="14">
        <v>2015</v>
      </c>
      <c r="K5170" s="78" t="s">
        <v>146</v>
      </c>
      <c r="L5170" s="79" t="s">
        <v>2938</v>
      </c>
      <c r="M5170" s="79" t="s">
        <v>302</v>
      </c>
      <c r="N5170" s="15" t="s">
        <v>28</v>
      </c>
      <c r="O5170" s="15" t="s">
        <v>29</v>
      </c>
      <c r="P5170" s="80" t="s">
        <v>3096</v>
      </c>
      <c r="Q5170" s="80" t="s">
        <v>21</v>
      </c>
      <c r="S5170" t="str">
        <f t="shared" si="87"/>
        <v>42191Verlin Sherrell</v>
      </c>
    </row>
    <row r="5171" spans="1:19" hidden="1">
      <c r="A5171" s="12">
        <v>42191</v>
      </c>
      <c r="B5171" t="s">
        <v>2488</v>
      </c>
      <c r="C5171" s="1">
        <v>-1800</v>
      </c>
      <c r="E5171" s="42">
        <f t="shared" si="86"/>
        <v>1800</v>
      </c>
      <c r="F5171" s="77" t="s">
        <v>225</v>
      </c>
      <c r="G5171" s="77" t="s">
        <v>21</v>
      </c>
      <c r="H5171" s="77" t="s">
        <v>20</v>
      </c>
      <c r="I5171" s="13">
        <v>7</v>
      </c>
      <c r="J5171" s="14">
        <v>2015</v>
      </c>
      <c r="K5171" s="78" t="s">
        <v>58</v>
      </c>
      <c r="L5171" s="79" t="s">
        <v>59</v>
      </c>
      <c r="M5171" s="79" t="s">
        <v>23</v>
      </c>
      <c r="N5171" s="15" t="s">
        <v>20</v>
      </c>
      <c r="O5171" s="15" t="s">
        <v>24</v>
      </c>
      <c r="P5171" s="80" t="s">
        <v>171</v>
      </c>
      <c r="Q5171" s="80" t="s">
        <v>21</v>
      </c>
      <c r="S5171" t="str">
        <f t="shared" si="87"/>
        <v>42191Bank Account</v>
      </c>
    </row>
    <row r="5172" spans="1:19" hidden="1">
      <c r="A5172" s="12">
        <v>42191</v>
      </c>
      <c r="B5172" t="s">
        <v>2939</v>
      </c>
      <c r="C5172" s="1">
        <v>26.85</v>
      </c>
      <c r="E5172" s="42">
        <f t="shared" si="86"/>
        <v>-26.85</v>
      </c>
      <c r="F5172" s="77" t="s">
        <v>1038</v>
      </c>
      <c r="G5172" s="77" t="s">
        <v>21</v>
      </c>
      <c r="H5172" s="77" t="s">
        <v>20</v>
      </c>
      <c r="I5172" s="13">
        <v>7</v>
      </c>
      <c r="J5172" s="14">
        <v>2015</v>
      </c>
      <c r="K5172" s="78" t="s">
        <v>146</v>
      </c>
      <c r="L5172" s="79" t="s">
        <v>2939</v>
      </c>
      <c r="M5172" s="79" t="s">
        <v>309</v>
      </c>
      <c r="N5172" s="15" t="s">
        <v>28</v>
      </c>
      <c r="O5172" s="15" t="s">
        <v>29</v>
      </c>
      <c r="P5172" s="80" t="s">
        <v>3096</v>
      </c>
      <c r="Q5172" s="80" t="s">
        <v>21</v>
      </c>
      <c r="S5172" t="str">
        <f t="shared" si="87"/>
        <v>42191Jennifer Brockman</v>
      </c>
    </row>
    <row r="5173" spans="1:19" hidden="1">
      <c r="A5173" s="12">
        <v>42191</v>
      </c>
      <c r="B5173" t="s">
        <v>2940</v>
      </c>
      <c r="C5173" s="1">
        <v>87.95</v>
      </c>
      <c r="E5173" s="42">
        <f t="shared" si="86"/>
        <v>-87.95</v>
      </c>
      <c r="F5173" s="77" t="s">
        <v>1038</v>
      </c>
      <c r="G5173" s="77" t="s">
        <v>21</v>
      </c>
      <c r="H5173" s="77" t="s">
        <v>20</v>
      </c>
      <c r="I5173" s="13">
        <v>7</v>
      </c>
      <c r="J5173" s="14">
        <v>2015</v>
      </c>
      <c r="K5173" s="78" t="s">
        <v>146</v>
      </c>
      <c r="L5173" s="79" t="s">
        <v>2940</v>
      </c>
      <c r="M5173" s="79" t="s">
        <v>309</v>
      </c>
      <c r="N5173" s="15" t="s">
        <v>28</v>
      </c>
      <c r="O5173" s="15" t="s">
        <v>29</v>
      </c>
      <c r="P5173" s="80" t="s">
        <v>3096</v>
      </c>
      <c r="Q5173" s="80" t="s">
        <v>21</v>
      </c>
      <c r="S5173" t="str">
        <f t="shared" si="87"/>
        <v>42191Ida lamar</v>
      </c>
    </row>
    <row r="5174" spans="1:19" hidden="1">
      <c r="A5174" s="12">
        <v>42191</v>
      </c>
      <c r="B5174" t="s">
        <v>2941</v>
      </c>
      <c r="C5174" s="1">
        <v>51.95</v>
      </c>
      <c r="E5174" s="42">
        <f t="shared" si="86"/>
        <v>-51.95</v>
      </c>
      <c r="F5174" s="77" t="s">
        <v>1038</v>
      </c>
      <c r="G5174" s="77" t="s">
        <v>21</v>
      </c>
      <c r="H5174" s="77" t="s">
        <v>20</v>
      </c>
      <c r="I5174" s="13">
        <v>7</v>
      </c>
      <c r="J5174" s="14">
        <v>2015</v>
      </c>
      <c r="K5174" s="78" t="s">
        <v>146</v>
      </c>
      <c r="L5174" s="79" t="s">
        <v>2941</v>
      </c>
      <c r="M5174" s="79" t="s">
        <v>309</v>
      </c>
      <c r="N5174" s="15" t="s">
        <v>28</v>
      </c>
      <c r="O5174" s="15" t="s">
        <v>29</v>
      </c>
      <c r="P5174" s="80" t="s">
        <v>3096</v>
      </c>
      <c r="Q5174" s="80" t="s">
        <v>21</v>
      </c>
      <c r="S5174" t="str">
        <f t="shared" si="87"/>
        <v>42191Understanding Our Dogs LLC</v>
      </c>
    </row>
    <row r="5175" spans="1:19" hidden="1">
      <c r="A5175" s="12">
        <v>42191</v>
      </c>
      <c r="B5175" t="s">
        <v>2942</v>
      </c>
      <c r="C5175" s="1">
        <v>27.8</v>
      </c>
      <c r="E5175" s="42">
        <f t="shared" si="86"/>
        <v>-27.8</v>
      </c>
      <c r="F5175" s="77" t="s">
        <v>1038</v>
      </c>
      <c r="G5175" s="77" t="s">
        <v>21</v>
      </c>
      <c r="H5175" s="77" t="s">
        <v>20</v>
      </c>
      <c r="I5175" s="13">
        <v>7</v>
      </c>
      <c r="J5175" s="14">
        <v>2015</v>
      </c>
      <c r="K5175" s="78" t="s">
        <v>146</v>
      </c>
      <c r="L5175" s="79" t="s">
        <v>2942</v>
      </c>
      <c r="M5175" s="79" t="s">
        <v>302</v>
      </c>
      <c r="N5175" s="15" t="s">
        <v>28</v>
      </c>
      <c r="O5175" s="15" t="s">
        <v>29</v>
      </c>
      <c r="P5175" s="80" t="s">
        <v>3096</v>
      </c>
      <c r="Q5175" s="80" t="s">
        <v>21</v>
      </c>
      <c r="S5175" t="str">
        <f t="shared" si="87"/>
        <v>42191TERRORDOME MUSIC ETC...</v>
      </c>
    </row>
    <row r="5176" spans="1:19" hidden="1">
      <c r="A5176" s="12">
        <v>42191</v>
      </c>
      <c r="B5176" t="s">
        <v>2943</v>
      </c>
      <c r="C5176" s="1">
        <v>14.65</v>
      </c>
      <c r="E5176" s="42">
        <f t="shared" si="86"/>
        <v>-14.65</v>
      </c>
      <c r="F5176" s="77" t="s">
        <v>1038</v>
      </c>
      <c r="G5176" s="77" t="s">
        <v>21</v>
      </c>
      <c r="H5176" s="77" t="s">
        <v>20</v>
      </c>
      <c r="I5176" s="13">
        <v>7</v>
      </c>
      <c r="J5176" s="14">
        <v>2015</v>
      </c>
      <c r="K5176" s="78" t="s">
        <v>146</v>
      </c>
      <c r="L5176" s="79" t="s">
        <v>2943</v>
      </c>
      <c r="M5176" s="79" t="s">
        <v>302</v>
      </c>
      <c r="N5176" s="15" t="s">
        <v>28</v>
      </c>
      <c r="O5176" s="15" t="s">
        <v>29</v>
      </c>
      <c r="P5176" s="80" t="s">
        <v>3096</v>
      </c>
      <c r="Q5176" s="80" t="s">
        <v>21</v>
      </c>
      <c r="S5176" t="str">
        <f t="shared" si="87"/>
        <v>42191Michael Manahan</v>
      </c>
    </row>
    <row r="5177" spans="1:19" hidden="1">
      <c r="A5177" s="12">
        <v>42191</v>
      </c>
      <c r="B5177" t="s">
        <v>2944</v>
      </c>
      <c r="C5177" s="1">
        <v>11.85</v>
      </c>
      <c r="E5177" s="42">
        <f t="shared" si="86"/>
        <v>-11.85</v>
      </c>
      <c r="F5177" s="77" t="s">
        <v>1038</v>
      </c>
      <c r="G5177" s="77" t="s">
        <v>21</v>
      </c>
      <c r="H5177" s="77" t="s">
        <v>20</v>
      </c>
      <c r="I5177" s="13">
        <v>7</v>
      </c>
      <c r="J5177" s="14">
        <v>2015</v>
      </c>
      <c r="K5177" s="78" t="s">
        <v>146</v>
      </c>
      <c r="L5177" s="79" t="s">
        <v>2944</v>
      </c>
      <c r="M5177" s="79" t="s">
        <v>309</v>
      </c>
      <c r="N5177" s="15" t="s">
        <v>28</v>
      </c>
      <c r="O5177" s="15" t="s">
        <v>29</v>
      </c>
      <c r="P5177" s="80" t="s">
        <v>3096</v>
      </c>
      <c r="Q5177" s="80" t="s">
        <v>21</v>
      </c>
      <c r="S5177" t="str">
        <f t="shared" si="87"/>
        <v>42191Nicole Fader</v>
      </c>
    </row>
    <row r="5178" spans="1:19" hidden="1">
      <c r="A5178" s="12">
        <v>42193</v>
      </c>
      <c r="B5178" t="s">
        <v>2945</v>
      </c>
      <c r="C5178" s="1">
        <v>10.95</v>
      </c>
      <c r="E5178" s="42">
        <f t="shared" si="86"/>
        <v>-10.95</v>
      </c>
      <c r="F5178" s="77" t="s">
        <v>1038</v>
      </c>
      <c r="G5178" s="77" t="s">
        <v>21</v>
      </c>
      <c r="H5178" s="77" t="s">
        <v>20</v>
      </c>
      <c r="I5178" s="13">
        <v>7</v>
      </c>
      <c r="J5178" s="14">
        <v>2015</v>
      </c>
      <c r="K5178" s="78" t="s">
        <v>146</v>
      </c>
      <c r="L5178" s="79" t="s">
        <v>2945</v>
      </c>
      <c r="M5178" s="79" t="s">
        <v>309</v>
      </c>
      <c r="N5178" s="15" t="s">
        <v>28</v>
      </c>
      <c r="O5178" s="15" t="s">
        <v>29</v>
      </c>
      <c r="P5178" s="80" t="s">
        <v>3096</v>
      </c>
      <c r="Q5178" s="80" t="s">
        <v>21</v>
      </c>
      <c r="S5178" t="str">
        <f t="shared" si="87"/>
        <v>42193Christopher Catalano</v>
      </c>
    </row>
    <row r="5179" spans="1:19" hidden="1">
      <c r="A5179" s="12">
        <v>42194</v>
      </c>
      <c r="B5179" t="s">
        <v>2946</v>
      </c>
      <c r="C5179" s="1">
        <v>10.95</v>
      </c>
      <c r="E5179" s="42">
        <f t="shared" si="86"/>
        <v>-10.95</v>
      </c>
      <c r="F5179" s="77" t="s">
        <v>1038</v>
      </c>
      <c r="G5179" s="77" t="s">
        <v>21</v>
      </c>
      <c r="H5179" s="77" t="s">
        <v>20</v>
      </c>
      <c r="I5179" s="13">
        <v>7</v>
      </c>
      <c r="J5179" s="14">
        <v>2015</v>
      </c>
      <c r="K5179" s="78" t="s">
        <v>146</v>
      </c>
      <c r="L5179" s="79" t="s">
        <v>2946</v>
      </c>
      <c r="M5179" s="79" t="s">
        <v>309</v>
      </c>
      <c r="N5179" s="15" t="s">
        <v>28</v>
      </c>
      <c r="O5179" s="15" t="s">
        <v>29</v>
      </c>
      <c r="P5179" s="80" t="s">
        <v>3096</v>
      </c>
      <c r="Q5179" s="80" t="s">
        <v>21</v>
      </c>
      <c r="S5179" t="str">
        <f t="shared" si="87"/>
        <v>42194Michael Meade</v>
      </c>
    </row>
    <row r="5180" spans="1:19" hidden="1">
      <c r="A5180" s="12">
        <v>42194</v>
      </c>
      <c r="B5180" t="s">
        <v>2947</v>
      </c>
      <c r="C5180" s="1">
        <v>545.79999999999995</v>
      </c>
      <c r="E5180" s="42">
        <f t="shared" si="86"/>
        <v>-545.79999999999995</v>
      </c>
      <c r="F5180" s="77" t="s">
        <v>1038</v>
      </c>
      <c r="G5180" s="77" t="s">
        <v>21</v>
      </c>
      <c r="H5180" s="77" t="s">
        <v>20</v>
      </c>
      <c r="I5180" s="13">
        <v>7</v>
      </c>
      <c r="J5180" s="14">
        <v>2015</v>
      </c>
      <c r="K5180" s="78" t="s">
        <v>146</v>
      </c>
      <c r="L5180" s="79" t="s">
        <v>3103</v>
      </c>
      <c r="M5180" s="79" t="s">
        <v>80</v>
      </c>
      <c r="N5180" s="15" t="s">
        <v>28</v>
      </c>
      <c r="O5180" s="15" t="s">
        <v>29</v>
      </c>
      <c r="P5180" s="80" t="s">
        <v>3096</v>
      </c>
      <c r="Q5180" s="80" t="s">
        <v>21</v>
      </c>
      <c r="S5180" t="str">
        <f t="shared" si="87"/>
        <v>42194Pisces Pet Emporium Ltd</v>
      </c>
    </row>
    <row r="5181" spans="1:19" hidden="1">
      <c r="A5181" s="12">
        <v>42194</v>
      </c>
      <c r="B5181" t="s">
        <v>2948</v>
      </c>
      <c r="C5181" s="1">
        <v>178.84</v>
      </c>
      <c r="E5181" s="42">
        <f t="shared" si="86"/>
        <v>-178.84</v>
      </c>
      <c r="F5181" s="77" t="s">
        <v>1038</v>
      </c>
      <c r="G5181" s="77" t="s">
        <v>21</v>
      </c>
      <c r="H5181" s="77" t="s">
        <v>20</v>
      </c>
      <c r="I5181" s="13">
        <v>7</v>
      </c>
      <c r="J5181" s="14">
        <v>2015</v>
      </c>
      <c r="K5181" s="78" t="s">
        <v>146</v>
      </c>
      <c r="L5181" s="79" t="s">
        <v>2948</v>
      </c>
      <c r="M5181" s="79" t="s">
        <v>302</v>
      </c>
      <c r="N5181" s="15" t="s">
        <v>28</v>
      </c>
      <c r="O5181" s="15" t="s">
        <v>29</v>
      </c>
      <c r="P5181" s="80" t="s">
        <v>3096</v>
      </c>
      <c r="Q5181" s="80" t="s">
        <v>21</v>
      </c>
      <c r="S5181" t="str">
        <f t="shared" si="87"/>
        <v>42194Pamela Markowitz</v>
      </c>
    </row>
    <row r="5182" spans="1:19" hidden="1">
      <c r="A5182" s="12">
        <v>42194</v>
      </c>
      <c r="B5182" t="s">
        <v>2489</v>
      </c>
      <c r="C5182" s="1">
        <v>44.94</v>
      </c>
      <c r="E5182" s="42">
        <f t="shared" si="86"/>
        <v>-44.94</v>
      </c>
      <c r="F5182" s="77" t="s">
        <v>1038</v>
      </c>
      <c r="G5182" s="77" t="s">
        <v>21</v>
      </c>
      <c r="H5182" s="77" t="s">
        <v>20</v>
      </c>
      <c r="I5182" s="13">
        <v>7</v>
      </c>
      <c r="J5182" s="14">
        <v>2015</v>
      </c>
      <c r="K5182" s="78" t="s">
        <v>146</v>
      </c>
      <c r="L5182" s="79" t="s">
        <v>2489</v>
      </c>
      <c r="M5182" s="79" t="s">
        <v>80</v>
      </c>
      <c r="N5182" s="15" t="s">
        <v>28</v>
      </c>
      <c r="O5182" s="15" t="s">
        <v>29</v>
      </c>
      <c r="P5182" s="80" t="s">
        <v>3096</v>
      </c>
      <c r="Q5182" s="80" t="s">
        <v>21</v>
      </c>
      <c r="S5182" t="str">
        <f t="shared" si="87"/>
        <v>42194JAS Enterprises</v>
      </c>
    </row>
    <row r="5183" spans="1:19" hidden="1">
      <c r="A5183" s="12">
        <v>42194</v>
      </c>
      <c r="B5183" t="s">
        <v>2949</v>
      </c>
      <c r="C5183" s="1">
        <v>15.9</v>
      </c>
      <c r="E5183" s="42">
        <f t="shared" si="86"/>
        <v>-15.9</v>
      </c>
      <c r="F5183" s="77" t="s">
        <v>1038</v>
      </c>
      <c r="G5183" s="77" t="s">
        <v>21</v>
      </c>
      <c r="H5183" s="77" t="s">
        <v>20</v>
      </c>
      <c r="I5183" s="13">
        <v>7</v>
      </c>
      <c r="J5183" s="14">
        <v>2015</v>
      </c>
      <c r="K5183" s="78" t="s">
        <v>146</v>
      </c>
      <c r="L5183" s="79" t="s">
        <v>2949</v>
      </c>
      <c r="M5183" s="79" t="s">
        <v>302</v>
      </c>
      <c r="N5183" s="15" t="s">
        <v>28</v>
      </c>
      <c r="O5183" s="15" t="s">
        <v>29</v>
      </c>
      <c r="P5183" s="80" t="s">
        <v>3096</v>
      </c>
      <c r="Q5183" s="80" t="s">
        <v>21</v>
      </c>
      <c r="S5183" t="str">
        <f t="shared" si="87"/>
        <v>42194Sigmacanineusa</v>
      </c>
    </row>
    <row r="5184" spans="1:19" hidden="1">
      <c r="A5184" s="12">
        <v>42194</v>
      </c>
      <c r="B5184" t="s">
        <v>2950</v>
      </c>
      <c r="C5184" s="1">
        <v>188.51</v>
      </c>
      <c r="E5184" s="42">
        <f t="shared" si="86"/>
        <v>-188.51</v>
      </c>
      <c r="F5184" s="77" t="s">
        <v>1038</v>
      </c>
      <c r="G5184" s="77" t="s">
        <v>21</v>
      </c>
      <c r="H5184" s="77" t="s">
        <v>20</v>
      </c>
      <c r="I5184" s="13">
        <v>7</v>
      </c>
      <c r="J5184" s="14">
        <v>2015</v>
      </c>
      <c r="K5184" s="78" t="s">
        <v>146</v>
      </c>
      <c r="L5184" s="79" t="s">
        <v>2950</v>
      </c>
      <c r="M5184" s="79" t="s">
        <v>302</v>
      </c>
      <c r="N5184" s="15" t="s">
        <v>28</v>
      </c>
      <c r="O5184" s="15" t="s">
        <v>29</v>
      </c>
      <c r="P5184" s="80" t="s">
        <v>3096</v>
      </c>
      <c r="Q5184" s="80" t="s">
        <v>21</v>
      </c>
      <c r="S5184" t="str">
        <f t="shared" si="87"/>
        <v>42194Mallikarjun Udoshi</v>
      </c>
    </row>
    <row r="5185" spans="1:19" hidden="1">
      <c r="A5185" s="12">
        <v>42194</v>
      </c>
      <c r="B5185" t="s">
        <v>2951</v>
      </c>
      <c r="C5185" s="1">
        <v>87.48</v>
      </c>
      <c r="E5185" s="42">
        <f t="shared" si="86"/>
        <v>-87.48</v>
      </c>
      <c r="F5185" s="77" t="s">
        <v>1038</v>
      </c>
      <c r="G5185" s="77" t="s">
        <v>21</v>
      </c>
      <c r="H5185" s="77" t="s">
        <v>20</v>
      </c>
      <c r="I5185" s="13">
        <v>7</v>
      </c>
      <c r="J5185" s="14">
        <v>2015</v>
      </c>
      <c r="K5185" s="78" t="s">
        <v>146</v>
      </c>
      <c r="L5185" s="79" t="s">
        <v>2951</v>
      </c>
      <c r="M5185" s="79" t="s">
        <v>302</v>
      </c>
      <c r="N5185" s="15" t="s">
        <v>28</v>
      </c>
      <c r="O5185" s="15" t="s">
        <v>29</v>
      </c>
      <c r="P5185" s="80" t="s">
        <v>3096</v>
      </c>
      <c r="Q5185" s="80" t="s">
        <v>21</v>
      </c>
      <c r="S5185" t="str">
        <f t="shared" si="87"/>
        <v>42194J Fitch</v>
      </c>
    </row>
    <row r="5186" spans="1:19" hidden="1">
      <c r="A5186" s="12">
        <v>42195</v>
      </c>
      <c r="B5186" t="s">
        <v>2691</v>
      </c>
      <c r="C5186" s="1">
        <v>12.9</v>
      </c>
      <c r="E5186" s="42">
        <f t="shared" si="86"/>
        <v>-12.9</v>
      </c>
      <c r="F5186" s="77" t="s">
        <v>1038</v>
      </c>
      <c r="G5186" s="77" t="s">
        <v>21</v>
      </c>
      <c r="H5186" s="77" t="s">
        <v>20</v>
      </c>
      <c r="I5186" s="13">
        <v>7</v>
      </c>
      <c r="J5186" s="14">
        <v>2015</v>
      </c>
      <c r="K5186" s="78" t="s">
        <v>146</v>
      </c>
      <c r="L5186" s="79" t="s">
        <v>2691</v>
      </c>
      <c r="M5186" s="79" t="s">
        <v>309</v>
      </c>
      <c r="N5186" s="15" t="s">
        <v>28</v>
      </c>
      <c r="O5186" s="15" t="s">
        <v>29</v>
      </c>
      <c r="P5186" s="80" t="s">
        <v>3096</v>
      </c>
      <c r="Q5186" s="80" t="s">
        <v>21</v>
      </c>
      <c r="S5186" t="str">
        <f t="shared" si="87"/>
        <v>42195Kayleen van Rooyen</v>
      </c>
    </row>
    <row r="5187" spans="1:19" hidden="1">
      <c r="A5187" s="12">
        <v>42196</v>
      </c>
      <c r="B5187" t="s">
        <v>2952</v>
      </c>
      <c r="C5187" s="1">
        <v>325.75</v>
      </c>
      <c r="E5187" s="42">
        <f t="shared" si="86"/>
        <v>-325.75</v>
      </c>
      <c r="F5187" s="77" t="s">
        <v>1038</v>
      </c>
      <c r="G5187" s="77" t="s">
        <v>21</v>
      </c>
      <c r="H5187" s="77" t="s">
        <v>20</v>
      </c>
      <c r="I5187" s="13">
        <v>7</v>
      </c>
      <c r="J5187" s="14">
        <v>2015</v>
      </c>
      <c r="K5187" s="78" t="s">
        <v>146</v>
      </c>
      <c r="L5187" s="79" t="s">
        <v>2952</v>
      </c>
      <c r="M5187" s="79" t="s">
        <v>309</v>
      </c>
      <c r="N5187" s="15" t="s">
        <v>28</v>
      </c>
      <c r="O5187" s="15" t="s">
        <v>29</v>
      </c>
      <c r="P5187" s="80" t="s">
        <v>3096</v>
      </c>
      <c r="Q5187" s="80" t="s">
        <v>21</v>
      </c>
      <c r="S5187" t="str">
        <f t="shared" si="87"/>
        <v>42196Jeneen A Quinlan</v>
      </c>
    </row>
    <row r="5188" spans="1:19" hidden="1">
      <c r="A5188" s="12">
        <v>42196</v>
      </c>
      <c r="B5188" t="s">
        <v>2953</v>
      </c>
      <c r="C5188" s="1">
        <v>89.85</v>
      </c>
      <c r="E5188" s="42">
        <f t="shared" si="86"/>
        <v>-89.85</v>
      </c>
      <c r="F5188" s="77" t="s">
        <v>1038</v>
      </c>
      <c r="G5188" s="77" t="s">
        <v>21</v>
      </c>
      <c r="H5188" s="77" t="s">
        <v>20</v>
      </c>
      <c r="I5188" s="13">
        <v>7</v>
      </c>
      <c r="J5188" s="14">
        <v>2015</v>
      </c>
      <c r="K5188" s="78" t="s">
        <v>146</v>
      </c>
      <c r="L5188" s="79" t="s">
        <v>2953</v>
      </c>
      <c r="M5188" s="79" t="s">
        <v>309</v>
      </c>
      <c r="N5188" s="15" t="s">
        <v>28</v>
      </c>
      <c r="O5188" s="15" t="s">
        <v>29</v>
      </c>
      <c r="P5188" s="80" t="s">
        <v>3096</v>
      </c>
      <c r="Q5188" s="80" t="s">
        <v>21</v>
      </c>
      <c r="S5188" t="str">
        <f t="shared" si="87"/>
        <v>42196Gayle Fairweather</v>
      </c>
    </row>
    <row r="5189" spans="1:19" hidden="1">
      <c r="A5189" s="12">
        <v>42197</v>
      </c>
      <c r="B5189" t="s">
        <v>2954</v>
      </c>
      <c r="C5189" s="1">
        <v>126.65</v>
      </c>
      <c r="E5189" s="42">
        <f t="shared" si="86"/>
        <v>-126.65</v>
      </c>
      <c r="F5189" s="77" t="s">
        <v>1038</v>
      </c>
      <c r="G5189" s="77" t="s">
        <v>21</v>
      </c>
      <c r="H5189" s="77" t="s">
        <v>20</v>
      </c>
      <c r="I5189" s="13">
        <v>7</v>
      </c>
      <c r="J5189" s="14">
        <v>2015</v>
      </c>
      <c r="K5189" s="78" t="s">
        <v>146</v>
      </c>
      <c r="L5189" s="79" t="s">
        <v>2954</v>
      </c>
      <c r="M5189" s="79" t="s">
        <v>302</v>
      </c>
      <c r="N5189" s="15" t="s">
        <v>28</v>
      </c>
      <c r="O5189" s="15" t="s">
        <v>29</v>
      </c>
      <c r="P5189" s="80" t="s">
        <v>3096</v>
      </c>
      <c r="Q5189" s="80" t="s">
        <v>21</v>
      </c>
      <c r="S5189" t="str">
        <f t="shared" si="87"/>
        <v>42197Ayush Sharma</v>
      </c>
    </row>
    <row r="5190" spans="1:19" hidden="1">
      <c r="A5190" s="12">
        <v>42198</v>
      </c>
      <c r="B5190" t="s">
        <v>2955</v>
      </c>
      <c r="C5190" s="1">
        <v>130.13</v>
      </c>
      <c r="E5190" s="42">
        <f t="shared" si="86"/>
        <v>-130.13</v>
      </c>
      <c r="F5190" s="77" t="s">
        <v>1038</v>
      </c>
      <c r="G5190" s="77" t="s">
        <v>21</v>
      </c>
      <c r="H5190" s="77" t="s">
        <v>20</v>
      </c>
      <c r="I5190" s="13">
        <v>7</v>
      </c>
      <c r="J5190" s="14">
        <v>2015</v>
      </c>
      <c r="K5190" s="78" t="s">
        <v>146</v>
      </c>
      <c r="L5190" s="79" t="s">
        <v>2955</v>
      </c>
      <c r="M5190" s="79" t="s">
        <v>302</v>
      </c>
      <c r="N5190" s="15" t="s">
        <v>28</v>
      </c>
      <c r="O5190" s="15" t="s">
        <v>29</v>
      </c>
      <c r="P5190" s="80" t="s">
        <v>3096</v>
      </c>
      <c r="Q5190" s="80" t="s">
        <v>21</v>
      </c>
      <c r="S5190" t="str">
        <f t="shared" si="87"/>
        <v>42198Russell Palmer</v>
      </c>
    </row>
    <row r="5191" spans="1:19" hidden="1">
      <c r="A5191" s="12">
        <v>42198</v>
      </c>
      <c r="B5191" t="s">
        <v>2488</v>
      </c>
      <c r="C5191" s="1">
        <v>-2000</v>
      </c>
      <c r="E5191" s="42">
        <f t="shared" si="86"/>
        <v>2000</v>
      </c>
      <c r="F5191" s="77" t="s">
        <v>225</v>
      </c>
      <c r="G5191" s="77" t="s">
        <v>21</v>
      </c>
      <c r="H5191" s="77" t="s">
        <v>20</v>
      </c>
      <c r="I5191" s="13">
        <v>7</v>
      </c>
      <c r="J5191" s="14">
        <v>2015</v>
      </c>
      <c r="K5191" s="78" t="s">
        <v>58</v>
      </c>
      <c r="L5191" s="79" t="s">
        <v>59</v>
      </c>
      <c r="M5191" s="79" t="s">
        <v>23</v>
      </c>
      <c r="N5191" s="15" t="s">
        <v>20</v>
      </c>
      <c r="O5191" s="15" t="s">
        <v>24</v>
      </c>
      <c r="P5191" s="80" t="s">
        <v>171</v>
      </c>
      <c r="Q5191" s="80" t="s">
        <v>21</v>
      </c>
      <c r="S5191" t="str">
        <f t="shared" si="87"/>
        <v>42198Bank Account</v>
      </c>
    </row>
    <row r="5192" spans="1:19" hidden="1">
      <c r="A5192" s="12">
        <v>42198</v>
      </c>
      <c r="B5192" t="s">
        <v>2911</v>
      </c>
      <c r="C5192" s="1">
        <v>-9.9499999999999993</v>
      </c>
      <c r="E5192" s="42">
        <f t="shared" si="86"/>
        <v>9.9499999999999993</v>
      </c>
      <c r="F5192" s="77" t="s">
        <v>225</v>
      </c>
      <c r="G5192" s="77" t="s">
        <v>21</v>
      </c>
      <c r="H5192" s="77" t="s">
        <v>20</v>
      </c>
      <c r="I5192" s="13">
        <v>7</v>
      </c>
      <c r="J5192" s="14">
        <v>2015</v>
      </c>
      <c r="K5192" s="78" t="s">
        <v>184</v>
      </c>
      <c r="L5192" s="79" t="s">
        <v>2911</v>
      </c>
      <c r="M5192" s="79" t="s">
        <v>302</v>
      </c>
      <c r="N5192" s="15" t="s">
        <v>28</v>
      </c>
      <c r="O5192" s="15" t="s">
        <v>29</v>
      </c>
      <c r="P5192" s="80" t="s">
        <v>3096</v>
      </c>
      <c r="Q5192" s="80" t="s">
        <v>21</v>
      </c>
      <c r="S5192" t="str">
        <f t="shared" si="87"/>
        <v>42198Rasim Aliyev</v>
      </c>
    </row>
    <row r="5193" spans="1:19" hidden="1">
      <c r="A5193" s="12">
        <v>42199</v>
      </c>
      <c r="B5193" t="s">
        <v>2956</v>
      </c>
      <c r="C5193" s="1">
        <v>37.96</v>
      </c>
      <c r="E5193" s="42">
        <f t="shared" si="86"/>
        <v>-37.96</v>
      </c>
      <c r="F5193" s="77" t="s">
        <v>1038</v>
      </c>
      <c r="G5193" s="77" t="s">
        <v>21</v>
      </c>
      <c r="H5193" s="77" t="s">
        <v>20</v>
      </c>
      <c r="I5193" s="13">
        <v>7</v>
      </c>
      <c r="J5193" s="14">
        <v>2015</v>
      </c>
      <c r="K5193" s="78" t="s">
        <v>146</v>
      </c>
      <c r="L5193" s="79" t="s">
        <v>2956</v>
      </c>
      <c r="M5193" s="79" t="s">
        <v>302</v>
      </c>
      <c r="N5193" s="15" t="s">
        <v>28</v>
      </c>
      <c r="O5193" s="15" t="s">
        <v>29</v>
      </c>
      <c r="P5193" s="80" t="s">
        <v>3096</v>
      </c>
      <c r="Q5193" s="80" t="s">
        <v>21</v>
      </c>
      <c r="S5193" t="str">
        <f t="shared" si="87"/>
        <v>42199Denise Caton</v>
      </c>
    </row>
    <row r="5194" spans="1:19" hidden="1">
      <c r="A5194" s="12">
        <v>42200</v>
      </c>
      <c r="B5194" t="s">
        <v>2957</v>
      </c>
      <c r="C5194" s="1">
        <v>288.5</v>
      </c>
      <c r="E5194" s="42">
        <f t="shared" si="86"/>
        <v>-288.5</v>
      </c>
      <c r="F5194" s="77" t="s">
        <v>1038</v>
      </c>
      <c r="G5194" s="77" t="s">
        <v>21</v>
      </c>
      <c r="H5194" s="77" t="s">
        <v>20</v>
      </c>
      <c r="I5194" s="13">
        <v>7</v>
      </c>
      <c r="J5194" s="14">
        <v>2015</v>
      </c>
      <c r="K5194" s="78" t="s">
        <v>146</v>
      </c>
      <c r="L5194" s="79" t="s">
        <v>2957</v>
      </c>
      <c r="M5194" s="79" t="s">
        <v>309</v>
      </c>
      <c r="N5194" s="15" t="s">
        <v>28</v>
      </c>
      <c r="O5194" s="15" t="s">
        <v>29</v>
      </c>
      <c r="P5194" s="80" t="s">
        <v>3096</v>
      </c>
      <c r="Q5194" s="80" t="s">
        <v>21</v>
      </c>
      <c r="S5194" t="str">
        <f t="shared" si="87"/>
        <v>42200Tjhin Ping Sie</v>
      </c>
    </row>
    <row r="5195" spans="1:19" hidden="1">
      <c r="A5195" s="12">
        <v>42202</v>
      </c>
      <c r="B5195" t="s">
        <v>2958</v>
      </c>
      <c r="C5195" s="1">
        <v>77.569999999999993</v>
      </c>
      <c r="E5195" s="42">
        <f t="shared" si="86"/>
        <v>-77.569999999999993</v>
      </c>
      <c r="F5195" s="77" t="s">
        <v>1038</v>
      </c>
      <c r="G5195" s="77" t="s">
        <v>21</v>
      </c>
      <c r="H5195" s="77" t="s">
        <v>20</v>
      </c>
      <c r="I5195" s="13">
        <v>7</v>
      </c>
      <c r="J5195" s="14">
        <v>2015</v>
      </c>
      <c r="K5195" s="78" t="s">
        <v>146</v>
      </c>
      <c r="L5195" s="79" t="s">
        <v>2958</v>
      </c>
      <c r="M5195" s="79" t="s">
        <v>302</v>
      </c>
      <c r="N5195" s="15" t="s">
        <v>28</v>
      </c>
      <c r="O5195" s="15" t="s">
        <v>29</v>
      </c>
      <c r="P5195" s="80" t="s">
        <v>3096</v>
      </c>
      <c r="Q5195" s="80" t="s">
        <v>21</v>
      </c>
      <c r="S5195" t="str">
        <f t="shared" si="87"/>
        <v>42202Mary Zaragoza</v>
      </c>
    </row>
    <row r="5196" spans="1:19" hidden="1">
      <c r="A5196" s="12">
        <v>42202</v>
      </c>
      <c r="B5196" t="s">
        <v>2959</v>
      </c>
      <c r="C5196" s="1">
        <v>12.9</v>
      </c>
      <c r="E5196" s="42">
        <f t="shared" ref="E5196:E5259" si="88">-C5196</f>
        <v>-12.9</v>
      </c>
      <c r="F5196" s="77" t="s">
        <v>1038</v>
      </c>
      <c r="G5196" s="77" t="s">
        <v>21</v>
      </c>
      <c r="H5196" s="77" t="s">
        <v>20</v>
      </c>
      <c r="I5196" s="13">
        <v>7</v>
      </c>
      <c r="J5196" s="14">
        <v>2015</v>
      </c>
      <c r="K5196" s="78" t="s">
        <v>146</v>
      </c>
      <c r="L5196" s="79" t="s">
        <v>2959</v>
      </c>
      <c r="M5196" s="79" t="s">
        <v>305</v>
      </c>
      <c r="N5196" s="15" t="s">
        <v>28</v>
      </c>
      <c r="O5196" s="15" t="s">
        <v>29</v>
      </c>
      <c r="P5196" s="80" t="s">
        <v>3096</v>
      </c>
      <c r="Q5196" s="80" t="s">
        <v>21</v>
      </c>
      <c r="S5196" t="str">
        <f t="shared" si="87"/>
        <v>42202Debra Nezgoda</v>
      </c>
    </row>
    <row r="5197" spans="1:19" hidden="1">
      <c r="A5197" s="12">
        <v>42203</v>
      </c>
      <c r="B5197" t="s">
        <v>2960</v>
      </c>
      <c r="C5197" s="1">
        <v>42.21</v>
      </c>
      <c r="E5197" s="42">
        <f t="shared" si="88"/>
        <v>-42.21</v>
      </c>
      <c r="F5197" s="77" t="s">
        <v>1038</v>
      </c>
      <c r="G5197" s="77" t="s">
        <v>21</v>
      </c>
      <c r="H5197" s="77" t="s">
        <v>20</v>
      </c>
      <c r="I5197" s="13">
        <v>7</v>
      </c>
      <c r="J5197" s="14">
        <v>2015</v>
      </c>
      <c r="K5197" s="78" t="s">
        <v>146</v>
      </c>
      <c r="L5197" s="79" t="s">
        <v>2960</v>
      </c>
      <c r="M5197" s="79" t="s">
        <v>302</v>
      </c>
      <c r="N5197" s="15" t="s">
        <v>28</v>
      </c>
      <c r="O5197" s="15" t="s">
        <v>29</v>
      </c>
      <c r="P5197" s="80" t="s">
        <v>3096</v>
      </c>
      <c r="Q5197" s="80" t="s">
        <v>21</v>
      </c>
      <c r="S5197" t="str">
        <f t="shared" si="87"/>
        <v>42203sharon parodi</v>
      </c>
    </row>
    <row r="5198" spans="1:19" hidden="1">
      <c r="A5198" s="12">
        <v>42204</v>
      </c>
      <c r="B5198" t="s">
        <v>2961</v>
      </c>
      <c r="C5198" s="1">
        <v>14.65</v>
      </c>
      <c r="E5198" s="42">
        <f t="shared" si="88"/>
        <v>-14.65</v>
      </c>
      <c r="F5198" s="77" t="s">
        <v>1038</v>
      </c>
      <c r="G5198" s="77" t="s">
        <v>21</v>
      </c>
      <c r="H5198" s="77" t="s">
        <v>20</v>
      </c>
      <c r="I5198" s="13">
        <v>7</v>
      </c>
      <c r="J5198" s="14">
        <v>2015</v>
      </c>
      <c r="K5198" s="78" t="s">
        <v>146</v>
      </c>
      <c r="L5198" s="79" t="s">
        <v>2961</v>
      </c>
      <c r="M5198" s="79" t="s">
        <v>302</v>
      </c>
      <c r="N5198" s="15" t="s">
        <v>28</v>
      </c>
      <c r="O5198" s="15" t="s">
        <v>29</v>
      </c>
      <c r="P5198" s="80" t="s">
        <v>3096</v>
      </c>
      <c r="Q5198" s="80" t="s">
        <v>21</v>
      </c>
      <c r="S5198" t="str">
        <f t="shared" si="87"/>
        <v>42204john hoving</v>
      </c>
    </row>
    <row r="5199" spans="1:19" hidden="1">
      <c r="A5199" s="12">
        <v>42205</v>
      </c>
      <c r="B5199" t="s">
        <v>2488</v>
      </c>
      <c r="C5199" s="1">
        <v>-450</v>
      </c>
      <c r="E5199" s="42">
        <f t="shared" si="88"/>
        <v>450</v>
      </c>
      <c r="F5199" s="77" t="s">
        <v>225</v>
      </c>
      <c r="G5199" s="77" t="s">
        <v>21</v>
      </c>
      <c r="H5199" s="77" t="s">
        <v>20</v>
      </c>
      <c r="I5199" s="13">
        <v>7</v>
      </c>
      <c r="J5199" s="14">
        <v>2015</v>
      </c>
      <c r="K5199" s="78" t="s">
        <v>58</v>
      </c>
      <c r="L5199" s="79" t="s">
        <v>59</v>
      </c>
      <c r="M5199" s="79" t="s">
        <v>23</v>
      </c>
      <c r="N5199" s="15" t="s">
        <v>20</v>
      </c>
      <c r="O5199" s="15" t="s">
        <v>24</v>
      </c>
      <c r="P5199" s="80" t="s">
        <v>171</v>
      </c>
      <c r="Q5199" s="80" t="s">
        <v>21</v>
      </c>
      <c r="S5199" t="str">
        <f t="shared" si="87"/>
        <v>42205Bank Account</v>
      </c>
    </row>
    <row r="5200" spans="1:19" hidden="1">
      <c r="A5200" s="12">
        <v>42205</v>
      </c>
      <c r="B5200" t="s">
        <v>2962</v>
      </c>
      <c r="C5200" s="1">
        <v>14.65</v>
      </c>
      <c r="E5200" s="42">
        <f t="shared" si="88"/>
        <v>-14.65</v>
      </c>
      <c r="F5200" s="77" t="s">
        <v>1038</v>
      </c>
      <c r="G5200" s="77" t="s">
        <v>21</v>
      </c>
      <c r="H5200" s="77" t="s">
        <v>20</v>
      </c>
      <c r="I5200" s="13">
        <v>7</v>
      </c>
      <c r="J5200" s="14">
        <v>2015</v>
      </c>
      <c r="K5200" s="78" t="s">
        <v>146</v>
      </c>
      <c r="L5200" s="79" t="s">
        <v>2962</v>
      </c>
      <c r="M5200" s="79" t="s">
        <v>302</v>
      </c>
      <c r="N5200" s="15" t="s">
        <v>28</v>
      </c>
      <c r="O5200" s="15" t="s">
        <v>29</v>
      </c>
      <c r="P5200" s="80" t="s">
        <v>3096</v>
      </c>
      <c r="Q5200" s="80" t="s">
        <v>21</v>
      </c>
      <c r="S5200" t="str">
        <f t="shared" si="87"/>
        <v>42205Rebecca LeMaster</v>
      </c>
    </row>
    <row r="5201" spans="1:19" hidden="1">
      <c r="A5201" s="12">
        <v>42206</v>
      </c>
      <c r="B5201" t="s">
        <v>2963</v>
      </c>
      <c r="C5201" s="1">
        <v>15.9</v>
      </c>
      <c r="E5201" s="42">
        <f t="shared" si="88"/>
        <v>-15.9</v>
      </c>
      <c r="F5201" s="77" t="s">
        <v>1038</v>
      </c>
      <c r="G5201" s="77" t="s">
        <v>21</v>
      </c>
      <c r="H5201" s="77" t="s">
        <v>20</v>
      </c>
      <c r="I5201" s="13">
        <v>7</v>
      </c>
      <c r="J5201" s="14">
        <v>2015</v>
      </c>
      <c r="K5201" s="78" t="s">
        <v>146</v>
      </c>
      <c r="L5201" s="79" t="s">
        <v>2963</v>
      </c>
      <c r="M5201" s="79" t="s">
        <v>302</v>
      </c>
      <c r="N5201" s="15" t="s">
        <v>28</v>
      </c>
      <c r="O5201" s="15" t="s">
        <v>29</v>
      </c>
      <c r="P5201" s="80" t="s">
        <v>3096</v>
      </c>
      <c r="Q5201" s="80" t="s">
        <v>21</v>
      </c>
      <c r="S5201" t="str">
        <f t="shared" si="87"/>
        <v>42206lynn roop</v>
      </c>
    </row>
    <row r="5202" spans="1:19" hidden="1">
      <c r="A5202" s="12">
        <v>42208</v>
      </c>
      <c r="B5202" t="s">
        <v>2592</v>
      </c>
      <c r="C5202" s="1">
        <v>-75.02</v>
      </c>
      <c r="E5202" s="42">
        <f t="shared" si="88"/>
        <v>75.02</v>
      </c>
      <c r="F5202" s="77" t="s">
        <v>225</v>
      </c>
      <c r="G5202" s="77" t="s">
        <v>21</v>
      </c>
      <c r="H5202" s="77" t="s">
        <v>20</v>
      </c>
      <c r="I5202" s="13">
        <v>7</v>
      </c>
      <c r="J5202" s="14">
        <v>2015</v>
      </c>
      <c r="K5202" s="78" t="s">
        <v>146</v>
      </c>
      <c r="L5202" s="79" t="s">
        <v>3100</v>
      </c>
      <c r="M5202" s="79" t="s">
        <v>302</v>
      </c>
      <c r="N5202" s="15" t="s">
        <v>28</v>
      </c>
      <c r="O5202" s="15" t="s">
        <v>29</v>
      </c>
      <c r="P5202" s="80" t="s">
        <v>3096</v>
      </c>
      <c r="Q5202" s="80" t="s">
        <v>21</v>
      </c>
      <c r="S5202" t="str">
        <f t="shared" si="87"/>
        <v>42208eBay Buyer Dispute</v>
      </c>
    </row>
    <row r="5203" spans="1:19" hidden="1">
      <c r="A5203" s="12">
        <v>42208</v>
      </c>
      <c r="B5203" t="s">
        <v>2964</v>
      </c>
      <c r="C5203" s="1">
        <v>32.950000000000003</v>
      </c>
      <c r="E5203" s="42">
        <f t="shared" si="88"/>
        <v>-32.950000000000003</v>
      </c>
      <c r="F5203" s="77" t="s">
        <v>1038</v>
      </c>
      <c r="G5203" s="77" t="s">
        <v>21</v>
      </c>
      <c r="H5203" s="77" t="s">
        <v>20</v>
      </c>
      <c r="I5203" s="13">
        <v>7</v>
      </c>
      <c r="J5203" s="14">
        <v>2015</v>
      </c>
      <c r="K5203" s="78" t="s">
        <v>146</v>
      </c>
      <c r="L5203" s="79" t="s">
        <v>2964</v>
      </c>
      <c r="M5203" s="79" t="s">
        <v>305</v>
      </c>
      <c r="N5203" s="15" t="s">
        <v>28</v>
      </c>
      <c r="O5203" s="15" t="s">
        <v>29</v>
      </c>
      <c r="P5203" s="80" t="s">
        <v>3096</v>
      </c>
      <c r="Q5203" s="80" t="s">
        <v>21</v>
      </c>
      <c r="S5203" t="str">
        <f t="shared" si="87"/>
        <v>42208Clifton J Dawson</v>
      </c>
    </row>
    <row r="5204" spans="1:19" hidden="1">
      <c r="A5204" s="12">
        <v>42208</v>
      </c>
      <c r="B5204" t="s">
        <v>2965</v>
      </c>
      <c r="C5204" s="1">
        <v>15.9</v>
      </c>
      <c r="E5204" s="42">
        <f t="shared" si="88"/>
        <v>-15.9</v>
      </c>
      <c r="F5204" s="77" t="s">
        <v>1038</v>
      </c>
      <c r="G5204" s="77" t="s">
        <v>21</v>
      </c>
      <c r="H5204" s="77" t="s">
        <v>20</v>
      </c>
      <c r="I5204" s="13">
        <v>7</v>
      </c>
      <c r="J5204" s="14">
        <v>2015</v>
      </c>
      <c r="K5204" s="78" t="s">
        <v>146</v>
      </c>
      <c r="L5204" s="79" t="s">
        <v>2965</v>
      </c>
      <c r="M5204" s="79" t="s">
        <v>302</v>
      </c>
      <c r="N5204" s="15" t="s">
        <v>28</v>
      </c>
      <c r="O5204" s="15" t="s">
        <v>29</v>
      </c>
      <c r="P5204" s="80" t="s">
        <v>3096</v>
      </c>
      <c r="Q5204" s="80" t="s">
        <v>21</v>
      </c>
      <c r="S5204" t="str">
        <f t="shared" si="87"/>
        <v>42208Jose Ochoa</v>
      </c>
    </row>
    <row r="5205" spans="1:19" hidden="1">
      <c r="A5205" s="12">
        <v>42208</v>
      </c>
      <c r="B5205" t="s">
        <v>2488</v>
      </c>
      <c r="C5205" s="1">
        <v>96.87</v>
      </c>
      <c r="E5205" s="42">
        <f t="shared" si="88"/>
        <v>-96.87</v>
      </c>
      <c r="F5205" s="77" t="s">
        <v>1038</v>
      </c>
      <c r="G5205" s="77" t="s">
        <v>21</v>
      </c>
      <c r="H5205" s="77" t="s">
        <v>20</v>
      </c>
      <c r="I5205" s="13">
        <v>7</v>
      </c>
      <c r="J5205" s="14">
        <v>2015</v>
      </c>
      <c r="K5205" s="78" t="s">
        <v>31</v>
      </c>
      <c r="L5205" s="79" t="s">
        <v>62</v>
      </c>
      <c r="M5205" s="79" t="s">
        <v>23</v>
      </c>
      <c r="N5205" s="15" t="s">
        <v>28</v>
      </c>
      <c r="O5205" s="15" t="s">
        <v>24</v>
      </c>
      <c r="P5205" s="80" t="s">
        <v>173</v>
      </c>
      <c r="Q5205" s="80" t="s">
        <v>21</v>
      </c>
      <c r="S5205" t="str">
        <f t="shared" si="87"/>
        <v>42208Bank Account</v>
      </c>
    </row>
    <row r="5206" spans="1:19" hidden="1">
      <c r="A5206" s="12">
        <v>42208</v>
      </c>
      <c r="B5206" t="s">
        <v>2966</v>
      </c>
      <c r="C5206" s="1">
        <v>-139.02000000000001</v>
      </c>
      <c r="E5206" s="42">
        <f t="shared" si="88"/>
        <v>139.02000000000001</v>
      </c>
      <c r="F5206" s="77" t="s">
        <v>225</v>
      </c>
      <c r="G5206" s="77" t="s">
        <v>21</v>
      </c>
      <c r="H5206" s="77" t="s">
        <v>20</v>
      </c>
      <c r="I5206" s="13">
        <v>7</v>
      </c>
      <c r="J5206" s="14">
        <v>2015</v>
      </c>
      <c r="K5206" s="78" t="s">
        <v>31</v>
      </c>
      <c r="L5206" s="79" t="s">
        <v>62</v>
      </c>
      <c r="M5206" s="79" t="s">
        <v>23</v>
      </c>
      <c r="N5206" s="15" t="s">
        <v>28</v>
      </c>
      <c r="O5206" s="15" t="s">
        <v>24</v>
      </c>
      <c r="P5206" s="80" t="s">
        <v>3097</v>
      </c>
      <c r="Q5206" s="80" t="s">
        <v>21</v>
      </c>
      <c r="S5206" t="str">
        <f t="shared" si="87"/>
        <v>42208Collar LLC</v>
      </c>
    </row>
    <row r="5207" spans="1:19" hidden="1">
      <c r="A5207" s="12">
        <v>42208</v>
      </c>
      <c r="B5207" t="s">
        <v>2488</v>
      </c>
      <c r="C5207" s="1">
        <v>8.49</v>
      </c>
      <c r="E5207" s="42">
        <f t="shared" si="88"/>
        <v>-8.49</v>
      </c>
      <c r="F5207" s="77" t="s">
        <v>1038</v>
      </c>
      <c r="G5207" s="77" t="s">
        <v>21</v>
      </c>
      <c r="H5207" s="77" t="s">
        <v>20</v>
      </c>
      <c r="I5207" s="13">
        <v>7</v>
      </c>
      <c r="J5207" s="14">
        <v>2015</v>
      </c>
      <c r="K5207" s="78" t="s">
        <v>458</v>
      </c>
      <c r="L5207" s="79" t="s">
        <v>1121</v>
      </c>
      <c r="M5207" s="79" t="s">
        <v>23</v>
      </c>
      <c r="N5207" s="15" t="s">
        <v>28</v>
      </c>
      <c r="O5207" s="15" t="s">
        <v>29</v>
      </c>
      <c r="P5207" s="80" t="s">
        <v>173</v>
      </c>
      <c r="Q5207" s="80" t="s">
        <v>21</v>
      </c>
      <c r="S5207" t="str">
        <f t="shared" si="87"/>
        <v>42208Bank Account</v>
      </c>
    </row>
    <row r="5208" spans="1:19" hidden="1">
      <c r="A5208" s="12">
        <v>42208</v>
      </c>
      <c r="B5208" t="s">
        <v>1121</v>
      </c>
      <c r="C5208" s="1">
        <v>-8.49</v>
      </c>
      <c r="E5208" s="42">
        <f t="shared" si="88"/>
        <v>8.49</v>
      </c>
      <c r="F5208" s="77" t="s">
        <v>225</v>
      </c>
      <c r="G5208" s="77" t="s">
        <v>21</v>
      </c>
      <c r="H5208" s="77" t="s">
        <v>20</v>
      </c>
      <c r="I5208" s="13">
        <v>7</v>
      </c>
      <c r="J5208" s="14">
        <v>2015</v>
      </c>
      <c r="K5208" s="78" t="s">
        <v>458</v>
      </c>
      <c r="L5208" s="79" t="s">
        <v>1121</v>
      </c>
      <c r="M5208" s="79" t="s">
        <v>23</v>
      </c>
      <c r="N5208" s="15" t="s">
        <v>28</v>
      </c>
      <c r="O5208" s="15" t="s">
        <v>29</v>
      </c>
      <c r="P5208" s="80" t="s">
        <v>3097</v>
      </c>
      <c r="Q5208" s="80" t="s">
        <v>21</v>
      </c>
      <c r="S5208" t="str">
        <f t="shared" si="87"/>
        <v>42208Hulu</v>
      </c>
    </row>
    <row r="5209" spans="1:19" hidden="1">
      <c r="A5209" s="12">
        <v>42209</v>
      </c>
      <c r="B5209" t="s">
        <v>2967</v>
      </c>
      <c r="C5209" s="1">
        <v>13.9</v>
      </c>
      <c r="E5209" s="42">
        <f t="shared" si="88"/>
        <v>-13.9</v>
      </c>
      <c r="F5209" s="77" t="s">
        <v>1038</v>
      </c>
      <c r="G5209" s="77" t="s">
        <v>21</v>
      </c>
      <c r="H5209" s="77" t="s">
        <v>20</v>
      </c>
      <c r="I5209" s="13">
        <v>7</v>
      </c>
      <c r="J5209" s="14">
        <v>2015</v>
      </c>
      <c r="K5209" s="78" t="s">
        <v>146</v>
      </c>
      <c r="L5209" s="79" t="s">
        <v>2967</v>
      </c>
      <c r="M5209" s="79" t="s">
        <v>302</v>
      </c>
      <c r="N5209" s="15" t="s">
        <v>28</v>
      </c>
      <c r="O5209" s="15" t="s">
        <v>29</v>
      </c>
      <c r="P5209" s="80" t="s">
        <v>3096</v>
      </c>
      <c r="Q5209" s="80" t="s">
        <v>21</v>
      </c>
      <c r="S5209" t="str">
        <f t="shared" si="87"/>
        <v>42209nick nicklaus</v>
      </c>
    </row>
    <row r="5210" spans="1:19" hidden="1">
      <c r="A5210" s="12">
        <v>42210</v>
      </c>
      <c r="B5210" t="s">
        <v>2968</v>
      </c>
      <c r="C5210" s="1">
        <v>31.8</v>
      </c>
      <c r="E5210" s="42">
        <f t="shared" si="88"/>
        <v>-31.8</v>
      </c>
      <c r="F5210" s="77" t="s">
        <v>1038</v>
      </c>
      <c r="G5210" s="77" t="s">
        <v>21</v>
      </c>
      <c r="H5210" s="77" t="s">
        <v>20</v>
      </c>
      <c r="I5210" s="13">
        <v>7</v>
      </c>
      <c r="J5210" s="14">
        <v>2015</v>
      </c>
      <c r="K5210" s="78" t="s">
        <v>146</v>
      </c>
      <c r="L5210" s="79" t="s">
        <v>2968</v>
      </c>
      <c r="M5210" s="79" t="s">
        <v>302</v>
      </c>
      <c r="N5210" s="15" t="s">
        <v>28</v>
      </c>
      <c r="O5210" s="15" t="s">
        <v>29</v>
      </c>
      <c r="P5210" s="80" t="s">
        <v>3096</v>
      </c>
      <c r="Q5210" s="80" t="s">
        <v>21</v>
      </c>
      <c r="S5210" t="str">
        <f t="shared" si="87"/>
        <v>42210Christian Suarez</v>
      </c>
    </row>
    <row r="5211" spans="1:19" hidden="1">
      <c r="A5211" s="12">
        <v>42210</v>
      </c>
      <c r="B5211" t="s">
        <v>2968</v>
      </c>
      <c r="C5211" s="1">
        <v>15.9</v>
      </c>
      <c r="E5211" s="42">
        <f t="shared" si="88"/>
        <v>-15.9</v>
      </c>
      <c r="F5211" s="77" t="s">
        <v>1038</v>
      </c>
      <c r="G5211" s="77" t="s">
        <v>21</v>
      </c>
      <c r="H5211" s="77" t="s">
        <v>20</v>
      </c>
      <c r="I5211" s="13">
        <v>7</v>
      </c>
      <c r="J5211" s="14">
        <v>2015</v>
      </c>
      <c r="K5211" s="78" t="s">
        <v>146</v>
      </c>
      <c r="L5211" s="79" t="s">
        <v>2968</v>
      </c>
      <c r="M5211" s="79" t="s">
        <v>302</v>
      </c>
      <c r="N5211" s="15" t="s">
        <v>28</v>
      </c>
      <c r="O5211" s="15" t="s">
        <v>29</v>
      </c>
      <c r="P5211" s="80" t="s">
        <v>3096</v>
      </c>
      <c r="Q5211" s="80" t="s">
        <v>21</v>
      </c>
      <c r="S5211" t="str">
        <f t="shared" si="87"/>
        <v>42210Christian Suarez</v>
      </c>
    </row>
    <row r="5212" spans="1:19" hidden="1">
      <c r="A5212" s="12">
        <v>42210</v>
      </c>
      <c r="B5212" t="s">
        <v>2968</v>
      </c>
      <c r="C5212" s="1">
        <v>-31.8</v>
      </c>
      <c r="E5212" s="42">
        <f t="shared" si="88"/>
        <v>31.8</v>
      </c>
      <c r="F5212" s="77" t="s">
        <v>225</v>
      </c>
      <c r="G5212" s="77" t="s">
        <v>21</v>
      </c>
      <c r="H5212" s="77" t="s">
        <v>20</v>
      </c>
      <c r="I5212" s="13">
        <v>7</v>
      </c>
      <c r="J5212" s="14">
        <v>2015</v>
      </c>
      <c r="K5212" s="78" t="s">
        <v>184</v>
      </c>
      <c r="L5212" s="79" t="s">
        <v>2968</v>
      </c>
      <c r="M5212" s="79" t="s">
        <v>302</v>
      </c>
      <c r="N5212" s="15" t="s">
        <v>28</v>
      </c>
      <c r="O5212" s="15" t="s">
        <v>29</v>
      </c>
      <c r="P5212" s="80" t="s">
        <v>3096</v>
      </c>
      <c r="Q5212" s="80" t="s">
        <v>21</v>
      </c>
      <c r="S5212" t="str">
        <f t="shared" si="87"/>
        <v>42210Christian Suarez</v>
      </c>
    </row>
    <row r="5213" spans="1:19" hidden="1">
      <c r="A5213" s="12">
        <v>42210</v>
      </c>
      <c r="B5213" t="s">
        <v>2969</v>
      </c>
      <c r="C5213" s="1">
        <v>15.9</v>
      </c>
      <c r="E5213" s="42">
        <f t="shared" si="88"/>
        <v>-15.9</v>
      </c>
      <c r="F5213" s="77" t="s">
        <v>1038</v>
      </c>
      <c r="G5213" s="77" t="s">
        <v>21</v>
      </c>
      <c r="H5213" s="77" t="s">
        <v>20</v>
      </c>
      <c r="I5213" s="13">
        <v>7</v>
      </c>
      <c r="J5213" s="14">
        <v>2015</v>
      </c>
      <c r="K5213" s="78" t="s">
        <v>146</v>
      </c>
      <c r="L5213" s="79" t="s">
        <v>2969</v>
      </c>
      <c r="M5213" s="79" t="s">
        <v>302</v>
      </c>
      <c r="N5213" s="15" t="s">
        <v>28</v>
      </c>
      <c r="O5213" s="15" t="s">
        <v>29</v>
      </c>
      <c r="P5213" s="80" t="s">
        <v>3096</v>
      </c>
      <c r="Q5213" s="80" t="s">
        <v>21</v>
      </c>
      <c r="S5213" t="str">
        <f t="shared" ref="S5213:S5276" si="89">A5213&amp;B5213</f>
        <v>42210Becky Haley</v>
      </c>
    </row>
    <row r="5214" spans="1:19" hidden="1">
      <c r="A5214" s="12">
        <v>42212</v>
      </c>
      <c r="B5214" t="s">
        <v>2970</v>
      </c>
      <c r="C5214" s="1">
        <v>53.1</v>
      </c>
      <c r="E5214" s="42">
        <f t="shared" si="88"/>
        <v>-53.1</v>
      </c>
      <c r="F5214" s="77" t="s">
        <v>1038</v>
      </c>
      <c r="G5214" s="77" t="s">
        <v>21</v>
      </c>
      <c r="H5214" s="77" t="s">
        <v>20</v>
      </c>
      <c r="I5214" s="13">
        <v>7</v>
      </c>
      <c r="J5214" s="14">
        <v>2015</v>
      </c>
      <c r="K5214" s="78" t="s">
        <v>146</v>
      </c>
      <c r="L5214" s="79" t="s">
        <v>2970</v>
      </c>
      <c r="M5214" s="79" t="s">
        <v>302</v>
      </c>
      <c r="N5214" s="15" t="s">
        <v>28</v>
      </c>
      <c r="O5214" s="15" t="s">
        <v>29</v>
      </c>
      <c r="P5214" s="80" t="s">
        <v>3096</v>
      </c>
      <c r="Q5214" s="80" t="s">
        <v>21</v>
      </c>
      <c r="S5214" t="str">
        <f t="shared" si="89"/>
        <v>42212alexander kostopoulos</v>
      </c>
    </row>
    <row r="5215" spans="1:19" hidden="1">
      <c r="A5215" s="12">
        <v>42212</v>
      </c>
      <c r="B5215" t="s">
        <v>2971</v>
      </c>
      <c r="C5215" s="1">
        <v>93</v>
      </c>
      <c r="E5215" s="42">
        <f t="shared" si="88"/>
        <v>-93</v>
      </c>
      <c r="F5215" s="77" t="s">
        <v>1038</v>
      </c>
      <c r="G5215" s="77" t="s">
        <v>21</v>
      </c>
      <c r="H5215" s="77" t="s">
        <v>20</v>
      </c>
      <c r="I5215" s="13">
        <v>7</v>
      </c>
      <c r="J5215" s="14">
        <v>2015</v>
      </c>
      <c r="K5215" s="78" t="s">
        <v>146</v>
      </c>
      <c r="L5215" s="79" t="s">
        <v>2971</v>
      </c>
      <c r="M5215" s="79" t="s">
        <v>302</v>
      </c>
      <c r="N5215" s="15" t="s">
        <v>28</v>
      </c>
      <c r="O5215" s="15" t="s">
        <v>29</v>
      </c>
      <c r="P5215" s="80" t="s">
        <v>3096</v>
      </c>
      <c r="Q5215" s="80" t="s">
        <v>21</v>
      </c>
      <c r="S5215" t="str">
        <f t="shared" si="89"/>
        <v>42212FROST KENNELS LLP</v>
      </c>
    </row>
    <row r="5216" spans="1:19" hidden="1">
      <c r="A5216" s="12">
        <v>42212</v>
      </c>
      <c r="B5216" t="s">
        <v>2972</v>
      </c>
      <c r="C5216" s="1">
        <v>16.66</v>
      </c>
      <c r="E5216" s="42">
        <f t="shared" si="88"/>
        <v>-16.66</v>
      </c>
      <c r="F5216" s="77" t="s">
        <v>1038</v>
      </c>
      <c r="G5216" s="77" t="s">
        <v>21</v>
      </c>
      <c r="H5216" s="77" t="s">
        <v>20</v>
      </c>
      <c r="I5216" s="13">
        <v>7</v>
      </c>
      <c r="J5216" s="14">
        <v>2015</v>
      </c>
      <c r="K5216" s="78" t="s">
        <v>146</v>
      </c>
      <c r="L5216" s="79" t="s">
        <v>2972</v>
      </c>
      <c r="M5216" s="79" t="s">
        <v>302</v>
      </c>
      <c r="N5216" s="15" t="s">
        <v>28</v>
      </c>
      <c r="O5216" s="15" t="s">
        <v>29</v>
      </c>
      <c r="P5216" s="80" t="s">
        <v>3096</v>
      </c>
      <c r="Q5216" s="80" t="s">
        <v>21</v>
      </c>
      <c r="S5216" t="str">
        <f t="shared" si="89"/>
        <v>42212Jose Rodriguez</v>
      </c>
    </row>
    <row r="5217" spans="1:19" hidden="1">
      <c r="A5217" s="12">
        <v>42212</v>
      </c>
      <c r="B5217" t="s">
        <v>2488</v>
      </c>
      <c r="C5217" s="1">
        <v>-180</v>
      </c>
      <c r="E5217" s="42">
        <f t="shared" si="88"/>
        <v>180</v>
      </c>
      <c r="F5217" s="77" t="s">
        <v>225</v>
      </c>
      <c r="G5217" s="77" t="s">
        <v>21</v>
      </c>
      <c r="H5217" s="77" t="s">
        <v>20</v>
      </c>
      <c r="I5217" s="13">
        <v>7</v>
      </c>
      <c r="J5217" s="14">
        <v>2015</v>
      </c>
      <c r="K5217" s="78" t="s">
        <v>58</v>
      </c>
      <c r="L5217" s="79" t="s">
        <v>59</v>
      </c>
      <c r="M5217" s="79" t="s">
        <v>23</v>
      </c>
      <c r="N5217" s="15" t="s">
        <v>20</v>
      </c>
      <c r="O5217" s="15" t="s">
        <v>24</v>
      </c>
      <c r="P5217" s="80" t="s">
        <v>171</v>
      </c>
      <c r="Q5217" s="80" t="s">
        <v>21</v>
      </c>
      <c r="S5217" t="str">
        <f t="shared" si="89"/>
        <v>42212Bank Account</v>
      </c>
    </row>
    <row r="5218" spans="1:19" hidden="1">
      <c r="A5218" s="12">
        <v>42212</v>
      </c>
      <c r="B5218" t="s">
        <v>2973</v>
      </c>
      <c r="C5218" s="1">
        <v>14.65</v>
      </c>
      <c r="E5218" s="42">
        <f t="shared" si="88"/>
        <v>-14.65</v>
      </c>
      <c r="F5218" s="77" t="s">
        <v>1038</v>
      </c>
      <c r="G5218" s="77" t="s">
        <v>21</v>
      </c>
      <c r="H5218" s="77" t="s">
        <v>20</v>
      </c>
      <c r="I5218" s="13">
        <v>7</v>
      </c>
      <c r="J5218" s="14">
        <v>2015</v>
      </c>
      <c r="K5218" s="78" t="s">
        <v>146</v>
      </c>
      <c r="L5218" s="79" t="s">
        <v>2973</v>
      </c>
      <c r="M5218" s="79" t="s">
        <v>302</v>
      </c>
      <c r="N5218" s="15" t="s">
        <v>28</v>
      </c>
      <c r="O5218" s="15" t="s">
        <v>29</v>
      </c>
      <c r="P5218" s="80" t="s">
        <v>3096</v>
      </c>
      <c r="Q5218" s="80" t="s">
        <v>21</v>
      </c>
      <c r="S5218" t="str">
        <f t="shared" si="89"/>
        <v>42212Jenna Karimoto</v>
      </c>
    </row>
    <row r="5219" spans="1:19" hidden="1">
      <c r="A5219" s="12">
        <v>42212</v>
      </c>
      <c r="B5219" t="s">
        <v>2973</v>
      </c>
      <c r="C5219" s="1">
        <v>14.65</v>
      </c>
      <c r="E5219" s="42">
        <f t="shared" si="88"/>
        <v>-14.65</v>
      </c>
      <c r="F5219" s="77" t="s">
        <v>1038</v>
      </c>
      <c r="G5219" s="77" t="s">
        <v>21</v>
      </c>
      <c r="H5219" s="77" t="s">
        <v>20</v>
      </c>
      <c r="I5219" s="13">
        <v>7</v>
      </c>
      <c r="J5219" s="14">
        <v>2015</v>
      </c>
      <c r="K5219" s="78" t="s">
        <v>146</v>
      </c>
      <c r="L5219" s="79" t="s">
        <v>2973</v>
      </c>
      <c r="M5219" s="79" t="s">
        <v>302</v>
      </c>
      <c r="N5219" s="15" t="s">
        <v>28</v>
      </c>
      <c r="O5219" s="15" t="s">
        <v>29</v>
      </c>
      <c r="P5219" s="80" t="s">
        <v>3096</v>
      </c>
      <c r="Q5219" s="80" t="s">
        <v>21</v>
      </c>
      <c r="S5219" t="str">
        <f t="shared" si="89"/>
        <v>42212Jenna Karimoto</v>
      </c>
    </row>
    <row r="5220" spans="1:19" hidden="1">
      <c r="A5220" s="12">
        <v>42212</v>
      </c>
      <c r="B5220" t="s">
        <v>2974</v>
      </c>
      <c r="C5220" s="1">
        <v>68.95</v>
      </c>
      <c r="E5220" s="42">
        <f t="shared" si="88"/>
        <v>-68.95</v>
      </c>
      <c r="F5220" s="77" t="s">
        <v>1038</v>
      </c>
      <c r="G5220" s="77" t="s">
        <v>21</v>
      </c>
      <c r="H5220" s="77" t="s">
        <v>20</v>
      </c>
      <c r="I5220" s="13">
        <v>7</v>
      </c>
      <c r="J5220" s="14">
        <v>2015</v>
      </c>
      <c r="K5220" s="78" t="s">
        <v>146</v>
      </c>
      <c r="L5220" s="79" t="s">
        <v>2974</v>
      </c>
      <c r="M5220" s="79" t="s">
        <v>309</v>
      </c>
      <c r="N5220" s="15" t="s">
        <v>28</v>
      </c>
      <c r="O5220" s="15" t="s">
        <v>29</v>
      </c>
      <c r="P5220" s="80" t="s">
        <v>3096</v>
      </c>
      <c r="Q5220" s="80" t="s">
        <v>21</v>
      </c>
      <c r="S5220" t="str">
        <f t="shared" si="89"/>
        <v>42212Nancy Roden</v>
      </c>
    </row>
    <row r="5221" spans="1:19" hidden="1">
      <c r="A5221" s="12">
        <v>42213</v>
      </c>
      <c r="B5221" t="s">
        <v>2975</v>
      </c>
      <c r="C5221" s="1">
        <v>64.900000000000006</v>
      </c>
      <c r="E5221" s="42">
        <f t="shared" si="88"/>
        <v>-64.900000000000006</v>
      </c>
      <c r="F5221" s="77" t="s">
        <v>1038</v>
      </c>
      <c r="G5221" s="77" t="s">
        <v>21</v>
      </c>
      <c r="H5221" s="77" t="s">
        <v>20</v>
      </c>
      <c r="I5221" s="13">
        <v>7</v>
      </c>
      <c r="J5221" s="14">
        <v>2015</v>
      </c>
      <c r="K5221" s="78" t="s">
        <v>146</v>
      </c>
      <c r="L5221" s="79" t="s">
        <v>2975</v>
      </c>
      <c r="M5221" s="79" t="s">
        <v>309</v>
      </c>
      <c r="N5221" s="15" t="s">
        <v>28</v>
      </c>
      <c r="O5221" s="15" t="s">
        <v>29</v>
      </c>
      <c r="P5221" s="80" t="s">
        <v>3096</v>
      </c>
      <c r="Q5221" s="80" t="s">
        <v>21</v>
      </c>
      <c r="S5221" t="str">
        <f t="shared" si="89"/>
        <v>42213Sara van Valkenburg</v>
      </c>
    </row>
    <row r="5222" spans="1:19" hidden="1">
      <c r="A5222" s="12">
        <v>42214</v>
      </c>
      <c r="B5222" t="s">
        <v>2887</v>
      </c>
      <c r="C5222" s="1">
        <v>-90</v>
      </c>
      <c r="E5222" s="42">
        <f t="shared" si="88"/>
        <v>90</v>
      </c>
      <c r="F5222" s="77" t="s">
        <v>225</v>
      </c>
      <c r="G5222" s="77" t="s">
        <v>21</v>
      </c>
      <c r="H5222" s="77" t="s">
        <v>20</v>
      </c>
      <c r="I5222" s="13">
        <v>7</v>
      </c>
      <c r="J5222" s="14">
        <v>2015</v>
      </c>
      <c r="K5222" s="78" t="s">
        <v>184</v>
      </c>
      <c r="L5222" s="79" t="s">
        <v>2887</v>
      </c>
      <c r="M5222" s="79" t="s">
        <v>309</v>
      </c>
      <c r="N5222" s="15" t="s">
        <v>28</v>
      </c>
      <c r="O5222" s="15" t="s">
        <v>29</v>
      </c>
      <c r="P5222" s="80" t="s">
        <v>3096</v>
      </c>
      <c r="Q5222" s="80" t="s">
        <v>21</v>
      </c>
      <c r="S5222" t="str">
        <f t="shared" si="89"/>
        <v>42214James Adams</v>
      </c>
    </row>
    <row r="5223" spans="1:19" hidden="1">
      <c r="A5223" s="12">
        <v>42215</v>
      </c>
      <c r="B5223" t="s">
        <v>2976</v>
      </c>
      <c r="C5223" s="1">
        <v>104.9</v>
      </c>
      <c r="E5223" s="42">
        <f t="shared" si="88"/>
        <v>-104.9</v>
      </c>
      <c r="F5223" s="77" t="s">
        <v>1038</v>
      </c>
      <c r="G5223" s="77" t="s">
        <v>21</v>
      </c>
      <c r="H5223" s="77" t="s">
        <v>20</v>
      </c>
      <c r="I5223" s="13">
        <v>7</v>
      </c>
      <c r="J5223" s="14">
        <v>2015</v>
      </c>
      <c r="K5223" s="78" t="s">
        <v>146</v>
      </c>
      <c r="L5223" s="79" t="s">
        <v>2976</v>
      </c>
      <c r="M5223" s="79" t="s">
        <v>302</v>
      </c>
      <c r="N5223" s="15" t="s">
        <v>28</v>
      </c>
      <c r="O5223" s="15" t="s">
        <v>29</v>
      </c>
      <c r="P5223" s="80" t="s">
        <v>3096</v>
      </c>
      <c r="Q5223" s="80" t="s">
        <v>21</v>
      </c>
      <c r="S5223" t="str">
        <f t="shared" si="89"/>
        <v>42215eric covarrubias</v>
      </c>
    </row>
    <row r="5224" spans="1:19" hidden="1">
      <c r="A5224" s="12">
        <v>42215</v>
      </c>
      <c r="B5224" t="s">
        <v>2488</v>
      </c>
      <c r="C5224" s="1">
        <v>383.35</v>
      </c>
      <c r="E5224" s="42">
        <f t="shared" si="88"/>
        <v>-383.35</v>
      </c>
      <c r="F5224" s="77" t="s">
        <v>1038</v>
      </c>
      <c r="G5224" s="77" t="s">
        <v>21</v>
      </c>
      <c r="H5224" s="77" t="s">
        <v>20</v>
      </c>
      <c r="I5224" s="13">
        <v>7</v>
      </c>
      <c r="J5224" s="14">
        <v>2015</v>
      </c>
      <c r="K5224" s="78" t="s">
        <v>56</v>
      </c>
      <c r="L5224" s="79" t="s">
        <v>57</v>
      </c>
      <c r="M5224" s="79" t="s">
        <v>302</v>
      </c>
      <c r="N5224" s="15" t="s">
        <v>28</v>
      </c>
      <c r="O5224" s="15" t="s">
        <v>29</v>
      </c>
      <c r="P5224" s="80" t="s">
        <v>173</v>
      </c>
      <c r="Q5224" s="80" t="s">
        <v>21</v>
      </c>
      <c r="S5224" t="str">
        <f t="shared" si="89"/>
        <v>42215Bank Account</v>
      </c>
    </row>
    <row r="5225" spans="1:19" hidden="1">
      <c r="A5225" s="12">
        <v>42215</v>
      </c>
      <c r="B5225" t="s">
        <v>2578</v>
      </c>
      <c r="C5225" s="1">
        <v>-575.07000000000005</v>
      </c>
      <c r="E5225" s="42">
        <f t="shared" si="88"/>
        <v>575.07000000000005</v>
      </c>
      <c r="F5225" s="77" t="s">
        <v>225</v>
      </c>
      <c r="G5225" s="77" t="s">
        <v>21</v>
      </c>
      <c r="H5225" s="77" t="s">
        <v>20</v>
      </c>
      <c r="I5225" s="13">
        <v>7</v>
      </c>
      <c r="J5225" s="14">
        <v>2015</v>
      </c>
      <c r="K5225" s="78" t="s">
        <v>56</v>
      </c>
      <c r="L5225" s="79" t="s">
        <v>57</v>
      </c>
      <c r="M5225" s="79" t="s">
        <v>302</v>
      </c>
      <c r="N5225" s="15" t="s">
        <v>28</v>
      </c>
      <c r="O5225" s="15" t="s">
        <v>29</v>
      </c>
      <c r="P5225" s="80" t="s">
        <v>3097</v>
      </c>
      <c r="Q5225" s="80" t="s">
        <v>21</v>
      </c>
      <c r="S5225" t="str">
        <f t="shared" si="89"/>
        <v>42215eBay Inc.</v>
      </c>
    </row>
    <row r="5226" spans="1:19" hidden="1">
      <c r="A5226" s="12">
        <v>42216</v>
      </c>
      <c r="B5226" t="s">
        <v>2977</v>
      </c>
      <c r="C5226" s="1">
        <v>14.65</v>
      </c>
      <c r="E5226" s="42">
        <f t="shared" si="88"/>
        <v>-14.65</v>
      </c>
      <c r="F5226" s="77" t="s">
        <v>1038</v>
      </c>
      <c r="G5226" s="77" t="s">
        <v>21</v>
      </c>
      <c r="H5226" s="77" t="s">
        <v>20</v>
      </c>
      <c r="I5226" s="13">
        <v>7</v>
      </c>
      <c r="J5226" s="14">
        <v>2015</v>
      </c>
      <c r="K5226" s="78" t="s">
        <v>146</v>
      </c>
      <c r="L5226" s="79" t="s">
        <v>2977</v>
      </c>
      <c r="M5226" s="79" t="s">
        <v>302</v>
      </c>
      <c r="N5226" s="15" t="s">
        <v>28</v>
      </c>
      <c r="O5226" s="15" t="s">
        <v>29</v>
      </c>
      <c r="P5226" s="80" t="s">
        <v>3096</v>
      </c>
      <c r="Q5226" s="80" t="s">
        <v>21</v>
      </c>
      <c r="S5226" t="str">
        <f t="shared" si="89"/>
        <v>42216amber beckstead</v>
      </c>
    </row>
    <row r="5227" spans="1:19" hidden="1">
      <c r="A5227" s="12">
        <v>42216</v>
      </c>
      <c r="B5227" t="s">
        <v>2978</v>
      </c>
      <c r="C5227" s="1">
        <v>18.850000000000001</v>
      </c>
      <c r="E5227" s="42">
        <f t="shared" si="88"/>
        <v>-18.850000000000001</v>
      </c>
      <c r="F5227" s="77" t="s">
        <v>1038</v>
      </c>
      <c r="G5227" s="77" t="s">
        <v>21</v>
      </c>
      <c r="H5227" s="77" t="s">
        <v>20</v>
      </c>
      <c r="I5227" s="13">
        <v>7</v>
      </c>
      <c r="J5227" s="14">
        <v>2015</v>
      </c>
      <c r="K5227" s="78" t="s">
        <v>146</v>
      </c>
      <c r="L5227" s="79" t="s">
        <v>2978</v>
      </c>
      <c r="M5227" s="79" t="s">
        <v>302</v>
      </c>
      <c r="N5227" s="15" t="s">
        <v>28</v>
      </c>
      <c r="O5227" s="15" t="s">
        <v>29</v>
      </c>
      <c r="P5227" s="80" t="s">
        <v>3096</v>
      </c>
      <c r="Q5227" s="80" t="s">
        <v>21</v>
      </c>
      <c r="S5227" t="str">
        <f t="shared" si="89"/>
        <v>42216David Marsh</v>
      </c>
    </row>
    <row r="5228" spans="1:19" hidden="1">
      <c r="A5228" s="12">
        <v>42216</v>
      </c>
      <c r="B5228" t="s">
        <v>2979</v>
      </c>
      <c r="C5228" s="1">
        <v>204.49</v>
      </c>
      <c r="E5228" s="42">
        <f t="shared" si="88"/>
        <v>-204.49</v>
      </c>
      <c r="F5228" s="77" t="s">
        <v>1038</v>
      </c>
      <c r="G5228" s="77" t="s">
        <v>21</v>
      </c>
      <c r="H5228" s="77" t="s">
        <v>20</v>
      </c>
      <c r="I5228" s="13">
        <v>7</v>
      </c>
      <c r="J5228" s="14">
        <v>2015</v>
      </c>
      <c r="K5228" s="78" t="s">
        <v>146</v>
      </c>
      <c r="L5228" s="79" t="s">
        <v>2979</v>
      </c>
      <c r="M5228" s="79" t="s">
        <v>309</v>
      </c>
      <c r="N5228" s="15" t="s">
        <v>28</v>
      </c>
      <c r="O5228" s="15" t="s">
        <v>29</v>
      </c>
      <c r="P5228" s="80" t="s">
        <v>3096</v>
      </c>
      <c r="Q5228" s="80" t="s">
        <v>21</v>
      </c>
      <c r="S5228" t="str">
        <f t="shared" si="89"/>
        <v>42216Tina Marcario</v>
      </c>
    </row>
    <row r="5229" spans="1:19" hidden="1">
      <c r="A5229" s="12">
        <v>42217</v>
      </c>
      <c r="B5229" t="s">
        <v>2980</v>
      </c>
      <c r="C5229" s="1">
        <v>89.36</v>
      </c>
      <c r="E5229" s="42">
        <f t="shared" si="88"/>
        <v>-89.36</v>
      </c>
      <c r="F5229" s="77" t="s">
        <v>1038</v>
      </c>
      <c r="G5229" s="77" t="s">
        <v>21</v>
      </c>
      <c r="H5229" s="77" t="s">
        <v>20</v>
      </c>
      <c r="I5229" s="13">
        <v>8</v>
      </c>
      <c r="J5229" s="14">
        <v>2015</v>
      </c>
      <c r="K5229" s="78" t="s">
        <v>146</v>
      </c>
      <c r="L5229" s="79" t="s">
        <v>2980</v>
      </c>
      <c r="M5229" s="79" t="s">
        <v>302</v>
      </c>
      <c r="N5229" s="15" t="s">
        <v>28</v>
      </c>
      <c r="O5229" s="15" t="s">
        <v>29</v>
      </c>
      <c r="P5229" s="80" t="s">
        <v>3096</v>
      </c>
      <c r="Q5229" s="80" t="s">
        <v>21</v>
      </c>
      <c r="S5229" t="str">
        <f t="shared" si="89"/>
        <v>42217Terry Lafferty</v>
      </c>
    </row>
    <row r="5230" spans="1:19" hidden="1">
      <c r="A5230" s="12">
        <v>42217</v>
      </c>
      <c r="B5230" t="s">
        <v>2981</v>
      </c>
      <c r="C5230" s="1">
        <v>103.81</v>
      </c>
      <c r="E5230" s="42">
        <f t="shared" si="88"/>
        <v>-103.81</v>
      </c>
      <c r="F5230" s="77" t="s">
        <v>1038</v>
      </c>
      <c r="G5230" s="77" t="s">
        <v>21</v>
      </c>
      <c r="H5230" s="77" t="s">
        <v>20</v>
      </c>
      <c r="I5230" s="13">
        <v>8</v>
      </c>
      <c r="J5230" s="14">
        <v>2015</v>
      </c>
      <c r="K5230" s="78" t="s">
        <v>146</v>
      </c>
      <c r="L5230" s="79" t="s">
        <v>2981</v>
      </c>
      <c r="M5230" s="79" t="s">
        <v>302</v>
      </c>
      <c r="N5230" s="15" t="s">
        <v>28</v>
      </c>
      <c r="O5230" s="15" t="s">
        <v>29</v>
      </c>
      <c r="P5230" s="80" t="s">
        <v>3096</v>
      </c>
      <c r="Q5230" s="80" t="s">
        <v>21</v>
      </c>
      <c r="S5230" t="str">
        <f t="shared" si="89"/>
        <v>42217Brian Melancon</v>
      </c>
    </row>
    <row r="5231" spans="1:19" hidden="1">
      <c r="A5231" s="12">
        <v>42217</v>
      </c>
      <c r="B5231" t="s">
        <v>2982</v>
      </c>
      <c r="C5231" s="1">
        <v>85.74</v>
      </c>
      <c r="E5231" s="42">
        <f t="shared" si="88"/>
        <v>-85.74</v>
      </c>
      <c r="F5231" s="77" t="s">
        <v>1038</v>
      </c>
      <c r="G5231" s="77" t="s">
        <v>21</v>
      </c>
      <c r="H5231" s="77" t="s">
        <v>20</v>
      </c>
      <c r="I5231" s="13">
        <v>8</v>
      </c>
      <c r="J5231" s="14">
        <v>2015</v>
      </c>
      <c r="K5231" s="78" t="s">
        <v>146</v>
      </c>
      <c r="L5231" s="79" t="s">
        <v>2982</v>
      </c>
      <c r="M5231" s="79" t="s">
        <v>302</v>
      </c>
      <c r="N5231" s="15" t="s">
        <v>28</v>
      </c>
      <c r="O5231" s="15" t="s">
        <v>29</v>
      </c>
      <c r="P5231" s="80" t="s">
        <v>3096</v>
      </c>
      <c r="Q5231" s="80" t="s">
        <v>21</v>
      </c>
      <c r="S5231" t="str">
        <f t="shared" si="89"/>
        <v>42217David Smith</v>
      </c>
    </row>
    <row r="5232" spans="1:19" hidden="1">
      <c r="A5232" s="12">
        <v>42218</v>
      </c>
      <c r="B5232" t="s">
        <v>2983</v>
      </c>
      <c r="C5232" s="1">
        <v>15.9</v>
      </c>
      <c r="E5232" s="42">
        <f t="shared" si="88"/>
        <v>-15.9</v>
      </c>
      <c r="F5232" s="77" t="s">
        <v>1038</v>
      </c>
      <c r="G5232" s="77" t="s">
        <v>21</v>
      </c>
      <c r="H5232" s="77" t="s">
        <v>20</v>
      </c>
      <c r="I5232" s="13">
        <v>8</v>
      </c>
      <c r="J5232" s="14">
        <v>2015</v>
      </c>
      <c r="K5232" s="78" t="s">
        <v>146</v>
      </c>
      <c r="L5232" s="79" t="s">
        <v>2983</v>
      </c>
      <c r="M5232" s="79" t="s">
        <v>302</v>
      </c>
      <c r="N5232" s="15" t="s">
        <v>28</v>
      </c>
      <c r="O5232" s="15" t="s">
        <v>29</v>
      </c>
      <c r="P5232" s="80" t="s">
        <v>3096</v>
      </c>
      <c r="Q5232" s="80" t="s">
        <v>21</v>
      </c>
      <c r="S5232" t="str">
        <f t="shared" si="89"/>
        <v>42218Katherine Parks</v>
      </c>
    </row>
    <row r="5233" spans="1:19" hidden="1">
      <c r="A5233" s="12">
        <v>42218</v>
      </c>
      <c r="B5233" t="s">
        <v>2984</v>
      </c>
      <c r="C5233" s="1">
        <v>24.62</v>
      </c>
      <c r="E5233" s="42">
        <f t="shared" si="88"/>
        <v>-24.62</v>
      </c>
      <c r="F5233" s="77" t="s">
        <v>1038</v>
      </c>
      <c r="G5233" s="77" t="s">
        <v>21</v>
      </c>
      <c r="H5233" s="77" t="s">
        <v>20</v>
      </c>
      <c r="I5233" s="13">
        <v>8</v>
      </c>
      <c r="J5233" s="14">
        <v>2015</v>
      </c>
      <c r="K5233" s="78" t="s">
        <v>146</v>
      </c>
      <c r="L5233" s="79" t="s">
        <v>2984</v>
      </c>
      <c r="M5233" s="79" t="s">
        <v>302</v>
      </c>
      <c r="N5233" s="15" t="s">
        <v>28</v>
      </c>
      <c r="O5233" s="15" t="s">
        <v>29</v>
      </c>
      <c r="P5233" s="80" t="s">
        <v>3096</v>
      </c>
      <c r="Q5233" s="80" t="s">
        <v>21</v>
      </c>
      <c r="S5233" t="str">
        <f t="shared" si="89"/>
        <v>42218Jenny Ovick</v>
      </c>
    </row>
    <row r="5234" spans="1:19" hidden="1">
      <c r="A5234" s="12">
        <v>42218</v>
      </c>
      <c r="B5234" t="s">
        <v>2985</v>
      </c>
      <c r="C5234" s="1">
        <v>71.849999999999994</v>
      </c>
      <c r="E5234" s="42">
        <f t="shared" si="88"/>
        <v>-71.849999999999994</v>
      </c>
      <c r="F5234" s="77" t="s">
        <v>1038</v>
      </c>
      <c r="G5234" s="77" t="s">
        <v>21</v>
      </c>
      <c r="H5234" s="77" t="s">
        <v>20</v>
      </c>
      <c r="I5234" s="13">
        <v>8</v>
      </c>
      <c r="J5234" s="14">
        <v>2015</v>
      </c>
      <c r="K5234" s="78" t="s">
        <v>146</v>
      </c>
      <c r="L5234" s="79" t="s">
        <v>2985</v>
      </c>
      <c r="M5234" s="79" t="s">
        <v>309</v>
      </c>
      <c r="N5234" s="15" t="s">
        <v>28</v>
      </c>
      <c r="O5234" s="15" t="s">
        <v>29</v>
      </c>
      <c r="P5234" s="80" t="s">
        <v>3096</v>
      </c>
      <c r="Q5234" s="80" t="s">
        <v>21</v>
      </c>
      <c r="S5234" t="str">
        <f t="shared" si="89"/>
        <v>42218JoAnne Pilger</v>
      </c>
    </row>
    <row r="5235" spans="1:19" hidden="1">
      <c r="A5235" s="12">
        <v>42218</v>
      </c>
      <c r="B5235" t="s">
        <v>2986</v>
      </c>
      <c r="C5235" s="1">
        <v>235.85</v>
      </c>
      <c r="E5235" s="42">
        <f t="shared" si="88"/>
        <v>-235.85</v>
      </c>
      <c r="F5235" s="77" t="s">
        <v>1038</v>
      </c>
      <c r="G5235" s="77" t="s">
        <v>21</v>
      </c>
      <c r="H5235" s="77" t="s">
        <v>20</v>
      </c>
      <c r="I5235" s="13">
        <v>8</v>
      </c>
      <c r="J5235" s="14">
        <v>2015</v>
      </c>
      <c r="K5235" s="78" t="s">
        <v>146</v>
      </c>
      <c r="L5235" s="79" t="s">
        <v>2986</v>
      </c>
      <c r="M5235" s="79" t="s">
        <v>309</v>
      </c>
      <c r="N5235" s="15" t="s">
        <v>28</v>
      </c>
      <c r="O5235" s="15" t="s">
        <v>29</v>
      </c>
      <c r="P5235" s="80" t="s">
        <v>3096</v>
      </c>
      <c r="Q5235" s="80" t="s">
        <v>21</v>
      </c>
      <c r="S5235" t="str">
        <f t="shared" si="89"/>
        <v>42218James Stanton</v>
      </c>
    </row>
    <row r="5236" spans="1:19" hidden="1">
      <c r="A5236" s="12">
        <v>42219</v>
      </c>
      <c r="B5236" t="s">
        <v>2488</v>
      </c>
      <c r="C5236" s="1">
        <v>-800</v>
      </c>
      <c r="E5236" s="42">
        <f t="shared" si="88"/>
        <v>800</v>
      </c>
      <c r="F5236" s="77" t="s">
        <v>225</v>
      </c>
      <c r="G5236" s="77" t="s">
        <v>21</v>
      </c>
      <c r="H5236" s="77" t="s">
        <v>20</v>
      </c>
      <c r="I5236" s="13">
        <v>8</v>
      </c>
      <c r="J5236" s="14">
        <v>2015</v>
      </c>
      <c r="K5236" s="78" t="s">
        <v>58</v>
      </c>
      <c r="L5236" s="79" t="s">
        <v>59</v>
      </c>
      <c r="M5236" s="79" t="s">
        <v>23</v>
      </c>
      <c r="N5236" s="15" t="s">
        <v>20</v>
      </c>
      <c r="O5236" s="15" t="s">
        <v>24</v>
      </c>
      <c r="P5236" s="80" t="s">
        <v>171</v>
      </c>
      <c r="Q5236" s="80" t="s">
        <v>21</v>
      </c>
      <c r="S5236" t="str">
        <f t="shared" si="89"/>
        <v>42219Bank Account</v>
      </c>
    </row>
    <row r="5237" spans="1:19" hidden="1">
      <c r="A5237" s="12">
        <v>42219</v>
      </c>
      <c r="B5237" t="s">
        <v>2987</v>
      </c>
      <c r="C5237" s="1">
        <v>68.95</v>
      </c>
      <c r="E5237" s="42">
        <f t="shared" si="88"/>
        <v>-68.95</v>
      </c>
      <c r="F5237" s="77" t="s">
        <v>1038</v>
      </c>
      <c r="G5237" s="77" t="s">
        <v>21</v>
      </c>
      <c r="H5237" s="77" t="s">
        <v>20</v>
      </c>
      <c r="I5237" s="13">
        <v>8</v>
      </c>
      <c r="J5237" s="14">
        <v>2015</v>
      </c>
      <c r="K5237" s="78" t="s">
        <v>146</v>
      </c>
      <c r="L5237" s="79" t="s">
        <v>2987</v>
      </c>
      <c r="M5237" s="79" t="s">
        <v>309</v>
      </c>
      <c r="N5237" s="15" t="s">
        <v>28</v>
      </c>
      <c r="O5237" s="15" t="s">
        <v>29</v>
      </c>
      <c r="P5237" s="80" t="s">
        <v>3096</v>
      </c>
      <c r="Q5237" s="80" t="s">
        <v>21</v>
      </c>
      <c r="S5237" t="str">
        <f t="shared" si="89"/>
        <v>42219Stacy Ritter</v>
      </c>
    </row>
    <row r="5238" spans="1:19" hidden="1">
      <c r="A5238" s="12">
        <v>42219</v>
      </c>
      <c r="B5238" t="s">
        <v>2988</v>
      </c>
      <c r="C5238" s="1">
        <v>92.93</v>
      </c>
      <c r="E5238" s="42">
        <f t="shared" si="88"/>
        <v>-92.93</v>
      </c>
      <c r="F5238" s="77" t="s">
        <v>1038</v>
      </c>
      <c r="G5238" s="77" t="s">
        <v>21</v>
      </c>
      <c r="H5238" s="77" t="s">
        <v>20</v>
      </c>
      <c r="I5238" s="13">
        <v>8</v>
      </c>
      <c r="J5238" s="14">
        <v>2015</v>
      </c>
      <c r="K5238" s="78" t="s">
        <v>146</v>
      </c>
      <c r="L5238" s="79" t="s">
        <v>2988</v>
      </c>
      <c r="M5238" s="79" t="s">
        <v>309</v>
      </c>
      <c r="N5238" s="15" t="s">
        <v>28</v>
      </c>
      <c r="O5238" s="15" t="s">
        <v>29</v>
      </c>
      <c r="P5238" s="80" t="s">
        <v>3096</v>
      </c>
      <c r="Q5238" s="80" t="s">
        <v>21</v>
      </c>
      <c r="S5238" t="str">
        <f t="shared" si="89"/>
        <v>42219Amanda Clower</v>
      </c>
    </row>
    <row r="5239" spans="1:19" hidden="1">
      <c r="A5239" s="12">
        <v>42219</v>
      </c>
      <c r="B5239" t="s">
        <v>2989</v>
      </c>
      <c r="C5239" s="1">
        <v>65.900000000000006</v>
      </c>
      <c r="E5239" s="42">
        <f t="shared" si="88"/>
        <v>-65.900000000000006</v>
      </c>
      <c r="F5239" s="77" t="s">
        <v>1038</v>
      </c>
      <c r="G5239" s="77" t="s">
        <v>21</v>
      </c>
      <c r="H5239" s="77" t="s">
        <v>20</v>
      </c>
      <c r="I5239" s="13">
        <v>8</v>
      </c>
      <c r="J5239" s="14">
        <v>2015</v>
      </c>
      <c r="K5239" s="78" t="s">
        <v>146</v>
      </c>
      <c r="L5239" s="79" t="s">
        <v>2989</v>
      </c>
      <c r="M5239" s="79" t="s">
        <v>309</v>
      </c>
      <c r="N5239" s="15" t="s">
        <v>28</v>
      </c>
      <c r="O5239" s="15" t="s">
        <v>29</v>
      </c>
      <c r="P5239" s="80" t="s">
        <v>3096</v>
      </c>
      <c r="Q5239" s="80" t="s">
        <v>21</v>
      </c>
      <c r="S5239" t="str">
        <f t="shared" si="89"/>
        <v>42219Desiree Stone</v>
      </c>
    </row>
    <row r="5240" spans="1:19" hidden="1">
      <c r="A5240" s="12">
        <v>42219</v>
      </c>
      <c r="B5240" t="s">
        <v>2990</v>
      </c>
      <c r="C5240" s="1">
        <v>25.8</v>
      </c>
      <c r="E5240" s="42">
        <f t="shared" si="88"/>
        <v>-25.8</v>
      </c>
      <c r="F5240" s="77" t="s">
        <v>1038</v>
      </c>
      <c r="G5240" s="77" t="s">
        <v>21</v>
      </c>
      <c r="H5240" s="77" t="s">
        <v>20</v>
      </c>
      <c r="I5240" s="13">
        <v>8</v>
      </c>
      <c r="J5240" s="14">
        <v>2015</v>
      </c>
      <c r="K5240" s="78" t="s">
        <v>146</v>
      </c>
      <c r="L5240" s="79" t="s">
        <v>2990</v>
      </c>
      <c r="M5240" s="79" t="s">
        <v>309</v>
      </c>
      <c r="N5240" s="15" t="s">
        <v>28</v>
      </c>
      <c r="O5240" s="15" t="s">
        <v>29</v>
      </c>
      <c r="P5240" s="80" t="s">
        <v>3096</v>
      </c>
      <c r="Q5240" s="80" t="s">
        <v>21</v>
      </c>
      <c r="S5240" t="str">
        <f t="shared" si="89"/>
        <v>42219Richard Keaton</v>
      </c>
    </row>
    <row r="5241" spans="1:19" hidden="1">
      <c r="A5241" s="12">
        <v>42219</v>
      </c>
      <c r="B5241" t="s">
        <v>2991</v>
      </c>
      <c r="C5241" s="1">
        <v>58.52</v>
      </c>
      <c r="E5241" s="42">
        <f t="shared" si="88"/>
        <v>-58.52</v>
      </c>
      <c r="F5241" s="77" t="s">
        <v>1038</v>
      </c>
      <c r="G5241" s="77" t="s">
        <v>21</v>
      </c>
      <c r="H5241" s="77" t="s">
        <v>20</v>
      </c>
      <c r="I5241" s="13">
        <v>8</v>
      </c>
      <c r="J5241" s="14">
        <v>2015</v>
      </c>
      <c r="K5241" s="78" t="s">
        <v>146</v>
      </c>
      <c r="L5241" s="79" t="s">
        <v>2991</v>
      </c>
      <c r="M5241" s="79" t="s">
        <v>302</v>
      </c>
      <c r="N5241" s="15" t="s">
        <v>28</v>
      </c>
      <c r="O5241" s="15" t="s">
        <v>29</v>
      </c>
      <c r="P5241" s="80" t="s">
        <v>3096</v>
      </c>
      <c r="Q5241" s="80" t="s">
        <v>21</v>
      </c>
      <c r="S5241" t="str">
        <f t="shared" si="89"/>
        <v>42219Timothy Wall</v>
      </c>
    </row>
    <row r="5242" spans="1:19" hidden="1">
      <c r="A5242" s="12">
        <v>42220</v>
      </c>
      <c r="B5242" t="s">
        <v>2992</v>
      </c>
      <c r="C5242" s="1">
        <v>-32.26</v>
      </c>
      <c r="E5242" s="42">
        <f t="shared" si="88"/>
        <v>32.26</v>
      </c>
      <c r="F5242" s="77" t="s">
        <v>225</v>
      </c>
      <c r="G5242" s="77" t="s">
        <v>21</v>
      </c>
      <c r="H5242" s="77" t="s">
        <v>20</v>
      </c>
      <c r="I5242" s="13">
        <v>8</v>
      </c>
      <c r="J5242" s="14">
        <v>2015</v>
      </c>
      <c r="K5242" s="78" t="s">
        <v>184</v>
      </c>
      <c r="L5242" s="79" t="s">
        <v>2992</v>
      </c>
      <c r="M5242" s="79" t="s">
        <v>302</v>
      </c>
      <c r="N5242" s="15" t="s">
        <v>28</v>
      </c>
      <c r="O5242" s="15" t="s">
        <v>29</v>
      </c>
      <c r="P5242" s="80" t="s">
        <v>3096</v>
      </c>
      <c r="Q5242" s="80" t="s">
        <v>21</v>
      </c>
      <c r="S5242" t="str">
        <f t="shared" si="89"/>
        <v>42220Bruce Lupoli</v>
      </c>
    </row>
    <row r="5243" spans="1:19" hidden="1">
      <c r="A5243" s="12">
        <v>42220</v>
      </c>
      <c r="B5243" t="s">
        <v>2946</v>
      </c>
      <c r="C5243" s="1">
        <v>-9.3000000000000007</v>
      </c>
      <c r="E5243" s="42">
        <f t="shared" si="88"/>
        <v>9.3000000000000007</v>
      </c>
      <c r="F5243" s="77" t="s">
        <v>225</v>
      </c>
      <c r="G5243" s="77" t="s">
        <v>21</v>
      </c>
      <c r="H5243" s="77" t="s">
        <v>20</v>
      </c>
      <c r="I5243" s="13">
        <v>8</v>
      </c>
      <c r="J5243" s="14">
        <v>2015</v>
      </c>
      <c r="K5243" s="78" t="s">
        <v>184</v>
      </c>
      <c r="L5243" s="79" t="s">
        <v>2946</v>
      </c>
      <c r="M5243" s="79" t="s">
        <v>309</v>
      </c>
      <c r="N5243" s="15" t="s">
        <v>28</v>
      </c>
      <c r="O5243" s="15" t="s">
        <v>29</v>
      </c>
      <c r="P5243" s="80" t="s">
        <v>3096</v>
      </c>
      <c r="Q5243" s="80" t="s">
        <v>21</v>
      </c>
      <c r="S5243" t="str">
        <f t="shared" si="89"/>
        <v>42220Michael Meade</v>
      </c>
    </row>
    <row r="5244" spans="1:19" hidden="1">
      <c r="A5244" s="12">
        <v>42221</v>
      </c>
      <c r="B5244" t="s">
        <v>2993</v>
      </c>
      <c r="C5244" s="1">
        <v>26.55</v>
      </c>
      <c r="E5244" s="42">
        <f t="shared" si="88"/>
        <v>-26.55</v>
      </c>
      <c r="F5244" s="77" t="s">
        <v>1038</v>
      </c>
      <c r="G5244" s="77" t="s">
        <v>21</v>
      </c>
      <c r="H5244" s="77" t="s">
        <v>20</v>
      </c>
      <c r="I5244" s="13">
        <v>8</v>
      </c>
      <c r="J5244" s="14">
        <v>2015</v>
      </c>
      <c r="K5244" s="78" t="s">
        <v>146</v>
      </c>
      <c r="L5244" s="79" t="s">
        <v>2993</v>
      </c>
      <c r="M5244" s="79" t="s">
        <v>309</v>
      </c>
      <c r="N5244" s="15" t="s">
        <v>28</v>
      </c>
      <c r="O5244" s="15" t="s">
        <v>29</v>
      </c>
      <c r="P5244" s="80" t="s">
        <v>3096</v>
      </c>
      <c r="Q5244" s="80" t="s">
        <v>21</v>
      </c>
      <c r="S5244" t="str">
        <f t="shared" si="89"/>
        <v>42221Karen Leigh Studios</v>
      </c>
    </row>
    <row r="5245" spans="1:19" hidden="1">
      <c r="A5245" s="12">
        <v>42221</v>
      </c>
      <c r="B5245" t="s">
        <v>2617</v>
      </c>
      <c r="C5245" s="1">
        <v>75.02</v>
      </c>
      <c r="E5245" s="42">
        <f t="shared" si="88"/>
        <v>-75.02</v>
      </c>
      <c r="F5245" s="77" t="s">
        <v>1038</v>
      </c>
      <c r="G5245" s="77" t="s">
        <v>21</v>
      </c>
      <c r="H5245" s="77" t="s">
        <v>20</v>
      </c>
      <c r="I5245" s="13">
        <v>8</v>
      </c>
      <c r="J5245" s="14">
        <v>2015</v>
      </c>
      <c r="K5245" s="78" t="s">
        <v>146</v>
      </c>
      <c r="L5245" s="79" t="s">
        <v>3100</v>
      </c>
      <c r="M5245" s="79" t="s">
        <v>302</v>
      </c>
      <c r="N5245" s="15" t="s">
        <v>28</v>
      </c>
      <c r="O5245" s="15" t="s">
        <v>29</v>
      </c>
      <c r="P5245" s="80" t="s">
        <v>3096</v>
      </c>
      <c r="Q5245" s="80" t="s">
        <v>21</v>
      </c>
      <c r="S5245" t="str">
        <f t="shared" si="89"/>
        <v>42221Reversal</v>
      </c>
    </row>
    <row r="5246" spans="1:19" hidden="1">
      <c r="A5246" s="12">
        <v>42221</v>
      </c>
      <c r="B5246" t="s">
        <v>2994</v>
      </c>
      <c r="C5246" s="1">
        <v>15.9</v>
      </c>
      <c r="E5246" s="42">
        <f t="shared" si="88"/>
        <v>-15.9</v>
      </c>
      <c r="F5246" s="77" t="s">
        <v>1038</v>
      </c>
      <c r="G5246" s="77" t="s">
        <v>21</v>
      </c>
      <c r="H5246" s="77" t="s">
        <v>20</v>
      </c>
      <c r="I5246" s="13">
        <v>8</v>
      </c>
      <c r="J5246" s="14">
        <v>2015</v>
      </c>
      <c r="K5246" s="78" t="s">
        <v>146</v>
      </c>
      <c r="L5246" s="79" t="s">
        <v>2994</v>
      </c>
      <c r="M5246" s="79" t="s">
        <v>302</v>
      </c>
      <c r="N5246" s="15" t="s">
        <v>28</v>
      </c>
      <c r="O5246" s="15" t="s">
        <v>29</v>
      </c>
      <c r="P5246" s="80" t="s">
        <v>3096</v>
      </c>
      <c r="Q5246" s="80" t="s">
        <v>21</v>
      </c>
      <c r="S5246" t="str">
        <f t="shared" si="89"/>
        <v>42221Judy Crowe</v>
      </c>
    </row>
    <row r="5247" spans="1:19" hidden="1">
      <c r="A5247" s="12">
        <v>42221</v>
      </c>
      <c r="B5247" t="s">
        <v>2995</v>
      </c>
      <c r="C5247" s="1">
        <v>119.8</v>
      </c>
      <c r="E5247" s="42">
        <f t="shared" si="88"/>
        <v>-119.8</v>
      </c>
      <c r="F5247" s="77" t="s">
        <v>1038</v>
      </c>
      <c r="G5247" s="77" t="s">
        <v>21</v>
      </c>
      <c r="H5247" s="77" t="s">
        <v>20</v>
      </c>
      <c r="I5247" s="13">
        <v>8</v>
      </c>
      <c r="J5247" s="14">
        <v>2015</v>
      </c>
      <c r="K5247" s="78" t="s">
        <v>146</v>
      </c>
      <c r="L5247" s="79" t="s">
        <v>2995</v>
      </c>
      <c r="M5247" s="79" t="s">
        <v>309</v>
      </c>
      <c r="N5247" s="15" t="s">
        <v>28</v>
      </c>
      <c r="O5247" s="15" t="s">
        <v>29</v>
      </c>
      <c r="P5247" s="80" t="s">
        <v>3096</v>
      </c>
      <c r="Q5247" s="80" t="s">
        <v>21</v>
      </c>
      <c r="S5247" t="str">
        <f t="shared" si="89"/>
        <v>42221Adriana Erni</v>
      </c>
    </row>
    <row r="5248" spans="1:19" hidden="1">
      <c r="A5248" s="12">
        <v>42222</v>
      </c>
      <c r="B5248" t="s">
        <v>2718</v>
      </c>
      <c r="C5248" s="1">
        <v>32.340000000000003</v>
      </c>
      <c r="E5248" s="42">
        <f t="shared" si="88"/>
        <v>-32.340000000000003</v>
      </c>
      <c r="F5248" s="77" t="s">
        <v>1038</v>
      </c>
      <c r="G5248" s="77" t="s">
        <v>21</v>
      </c>
      <c r="H5248" s="77" t="s">
        <v>20</v>
      </c>
      <c r="I5248" s="13">
        <v>8</v>
      </c>
      <c r="J5248" s="14">
        <v>2015</v>
      </c>
      <c r="K5248" s="78" t="s">
        <v>146</v>
      </c>
      <c r="L5248" s="79" t="s">
        <v>2718</v>
      </c>
      <c r="M5248" s="79" t="s">
        <v>302</v>
      </c>
      <c r="N5248" s="15" t="s">
        <v>28</v>
      </c>
      <c r="O5248" s="15" t="s">
        <v>29</v>
      </c>
      <c r="P5248" s="80" t="s">
        <v>3096</v>
      </c>
      <c r="Q5248" s="80" t="s">
        <v>21</v>
      </c>
      <c r="S5248" t="str">
        <f t="shared" si="89"/>
        <v>42222glen reiner</v>
      </c>
    </row>
    <row r="5249" spans="1:19" hidden="1">
      <c r="A5249" s="12">
        <v>42222</v>
      </c>
      <c r="B5249" t="s">
        <v>2488</v>
      </c>
      <c r="C5249" s="1">
        <v>-500</v>
      </c>
      <c r="E5249" s="42">
        <f t="shared" si="88"/>
        <v>500</v>
      </c>
      <c r="F5249" s="77" t="s">
        <v>225</v>
      </c>
      <c r="G5249" s="77" t="s">
        <v>21</v>
      </c>
      <c r="H5249" s="77" t="s">
        <v>20</v>
      </c>
      <c r="I5249" s="13">
        <v>8</v>
      </c>
      <c r="J5249" s="14">
        <v>2015</v>
      </c>
      <c r="K5249" s="78" t="s">
        <v>58</v>
      </c>
      <c r="L5249" s="79" t="s">
        <v>59</v>
      </c>
      <c r="M5249" s="79" t="s">
        <v>23</v>
      </c>
      <c r="N5249" s="15" t="s">
        <v>20</v>
      </c>
      <c r="O5249" s="15" t="s">
        <v>24</v>
      </c>
      <c r="P5249" s="80" t="s">
        <v>171</v>
      </c>
      <c r="Q5249" s="80" t="s">
        <v>21</v>
      </c>
      <c r="S5249" t="str">
        <f t="shared" si="89"/>
        <v>42222Bank Account</v>
      </c>
    </row>
    <row r="5250" spans="1:19" hidden="1">
      <c r="A5250" s="12">
        <v>42222</v>
      </c>
      <c r="B5250" t="s">
        <v>2996</v>
      </c>
      <c r="C5250" s="1">
        <v>58.52</v>
      </c>
      <c r="E5250" s="42">
        <f t="shared" si="88"/>
        <v>-58.52</v>
      </c>
      <c r="F5250" s="77" t="s">
        <v>1038</v>
      </c>
      <c r="G5250" s="77" t="s">
        <v>21</v>
      </c>
      <c r="H5250" s="77" t="s">
        <v>20</v>
      </c>
      <c r="I5250" s="13">
        <v>8</v>
      </c>
      <c r="J5250" s="14">
        <v>2015</v>
      </c>
      <c r="K5250" s="78" t="s">
        <v>146</v>
      </c>
      <c r="L5250" s="79" t="s">
        <v>2996</v>
      </c>
      <c r="M5250" s="79" t="s">
        <v>302</v>
      </c>
      <c r="N5250" s="15" t="s">
        <v>28</v>
      </c>
      <c r="O5250" s="15" t="s">
        <v>29</v>
      </c>
      <c r="P5250" s="80" t="s">
        <v>3096</v>
      </c>
      <c r="Q5250" s="80" t="s">
        <v>21</v>
      </c>
      <c r="S5250" t="str">
        <f t="shared" si="89"/>
        <v>42222YoshaShara Randall</v>
      </c>
    </row>
    <row r="5251" spans="1:19" hidden="1">
      <c r="A5251" s="12">
        <v>42222</v>
      </c>
      <c r="B5251" t="s">
        <v>2997</v>
      </c>
      <c r="C5251" s="1">
        <v>109.9</v>
      </c>
      <c r="E5251" s="42">
        <f t="shared" si="88"/>
        <v>-109.9</v>
      </c>
      <c r="F5251" s="77" t="s">
        <v>1038</v>
      </c>
      <c r="G5251" s="77" t="s">
        <v>21</v>
      </c>
      <c r="H5251" s="77" t="s">
        <v>20</v>
      </c>
      <c r="I5251" s="13">
        <v>8</v>
      </c>
      <c r="J5251" s="14">
        <v>2015</v>
      </c>
      <c r="K5251" s="78" t="s">
        <v>146</v>
      </c>
      <c r="L5251" s="79" t="s">
        <v>2997</v>
      </c>
      <c r="M5251" s="79" t="s">
        <v>302</v>
      </c>
      <c r="N5251" s="15" t="s">
        <v>28</v>
      </c>
      <c r="O5251" s="15" t="s">
        <v>29</v>
      </c>
      <c r="P5251" s="80" t="s">
        <v>3096</v>
      </c>
      <c r="Q5251" s="80" t="s">
        <v>21</v>
      </c>
      <c r="S5251" t="str">
        <f t="shared" si="89"/>
        <v>42222Holly Rainey</v>
      </c>
    </row>
    <row r="5252" spans="1:19" hidden="1">
      <c r="A5252" s="12">
        <v>42222</v>
      </c>
      <c r="B5252" t="s">
        <v>2998</v>
      </c>
      <c r="C5252" s="1">
        <v>15.9</v>
      </c>
      <c r="E5252" s="42">
        <f t="shared" si="88"/>
        <v>-15.9</v>
      </c>
      <c r="F5252" s="77" t="s">
        <v>1038</v>
      </c>
      <c r="G5252" s="77" t="s">
        <v>21</v>
      </c>
      <c r="H5252" s="77" t="s">
        <v>20</v>
      </c>
      <c r="I5252" s="13">
        <v>8</v>
      </c>
      <c r="J5252" s="14">
        <v>2015</v>
      </c>
      <c r="K5252" s="78" t="s">
        <v>146</v>
      </c>
      <c r="L5252" s="79" t="s">
        <v>2998</v>
      </c>
      <c r="M5252" s="79" t="s">
        <v>302</v>
      </c>
      <c r="N5252" s="15" t="s">
        <v>28</v>
      </c>
      <c r="O5252" s="15" t="s">
        <v>29</v>
      </c>
      <c r="P5252" s="80" t="s">
        <v>3096</v>
      </c>
      <c r="Q5252" s="80" t="s">
        <v>21</v>
      </c>
      <c r="S5252" t="str">
        <f t="shared" si="89"/>
        <v>42222denise garris</v>
      </c>
    </row>
    <row r="5253" spans="1:19" hidden="1">
      <c r="A5253" s="12">
        <v>42223</v>
      </c>
      <c r="B5253" t="s">
        <v>2999</v>
      </c>
      <c r="C5253" s="1">
        <v>100.3</v>
      </c>
      <c r="E5253" s="42">
        <f t="shared" si="88"/>
        <v>-100.3</v>
      </c>
      <c r="F5253" s="77" t="s">
        <v>1038</v>
      </c>
      <c r="G5253" s="77" t="s">
        <v>21</v>
      </c>
      <c r="H5253" s="77" t="s">
        <v>20</v>
      </c>
      <c r="I5253" s="13">
        <v>8</v>
      </c>
      <c r="J5253" s="14">
        <v>2015</v>
      </c>
      <c r="K5253" s="78" t="s">
        <v>146</v>
      </c>
      <c r="L5253" s="79" t="s">
        <v>2999</v>
      </c>
      <c r="M5253" s="79" t="s">
        <v>309</v>
      </c>
      <c r="N5253" s="15" t="s">
        <v>28</v>
      </c>
      <c r="O5253" s="15" t="s">
        <v>29</v>
      </c>
      <c r="P5253" s="80" t="s">
        <v>3096</v>
      </c>
      <c r="Q5253" s="80" t="s">
        <v>21</v>
      </c>
      <c r="S5253" t="str">
        <f t="shared" si="89"/>
        <v>42223Ash Samadi</v>
      </c>
    </row>
    <row r="5254" spans="1:19" hidden="1">
      <c r="A5254" s="12">
        <v>42223</v>
      </c>
      <c r="B5254" t="s">
        <v>3000</v>
      </c>
      <c r="C5254" s="1">
        <v>13.96</v>
      </c>
      <c r="E5254" s="42">
        <f t="shared" si="88"/>
        <v>-13.96</v>
      </c>
      <c r="F5254" s="77" t="s">
        <v>1038</v>
      </c>
      <c r="G5254" s="77" t="s">
        <v>21</v>
      </c>
      <c r="H5254" s="77" t="s">
        <v>20</v>
      </c>
      <c r="I5254" s="13">
        <v>8</v>
      </c>
      <c r="J5254" s="14">
        <v>2015</v>
      </c>
      <c r="K5254" s="78" t="s">
        <v>146</v>
      </c>
      <c r="L5254" s="79" t="s">
        <v>3000</v>
      </c>
      <c r="M5254" s="79" t="s">
        <v>302</v>
      </c>
      <c r="N5254" s="15" t="s">
        <v>28</v>
      </c>
      <c r="O5254" s="15" t="s">
        <v>29</v>
      </c>
      <c r="P5254" s="80" t="s">
        <v>3096</v>
      </c>
      <c r="Q5254" s="80" t="s">
        <v>21</v>
      </c>
      <c r="S5254" t="str">
        <f t="shared" si="89"/>
        <v>42223sharlita conrad</v>
      </c>
    </row>
    <row r="5255" spans="1:19" hidden="1">
      <c r="A5255" s="12">
        <v>42224</v>
      </c>
      <c r="B5255" t="s">
        <v>3001</v>
      </c>
      <c r="C5255" s="1">
        <v>59.9</v>
      </c>
      <c r="E5255" s="42">
        <f t="shared" si="88"/>
        <v>-59.9</v>
      </c>
      <c r="F5255" s="77" t="s">
        <v>1038</v>
      </c>
      <c r="G5255" s="77" t="s">
        <v>21</v>
      </c>
      <c r="H5255" s="77" t="s">
        <v>20</v>
      </c>
      <c r="I5255" s="13">
        <v>8</v>
      </c>
      <c r="J5255" s="14">
        <v>2015</v>
      </c>
      <c r="K5255" s="78" t="s">
        <v>146</v>
      </c>
      <c r="L5255" s="79" t="s">
        <v>3001</v>
      </c>
      <c r="M5255" s="79" t="s">
        <v>302</v>
      </c>
      <c r="N5255" s="15" t="s">
        <v>28</v>
      </c>
      <c r="O5255" s="15" t="s">
        <v>29</v>
      </c>
      <c r="P5255" s="80" t="s">
        <v>3096</v>
      </c>
      <c r="Q5255" s="80" t="s">
        <v>21</v>
      </c>
      <c r="S5255" t="str">
        <f t="shared" si="89"/>
        <v>42224Neill Shotter</v>
      </c>
    </row>
    <row r="5256" spans="1:19" hidden="1">
      <c r="A5256" s="12">
        <v>42224</v>
      </c>
      <c r="B5256" t="s">
        <v>3001</v>
      </c>
      <c r="C5256" s="1">
        <v>110.61</v>
      </c>
      <c r="E5256" s="42">
        <f t="shared" si="88"/>
        <v>-110.61</v>
      </c>
      <c r="F5256" s="77" t="s">
        <v>1038</v>
      </c>
      <c r="G5256" s="77" t="s">
        <v>21</v>
      </c>
      <c r="H5256" s="77" t="s">
        <v>20</v>
      </c>
      <c r="I5256" s="13">
        <v>8</v>
      </c>
      <c r="J5256" s="14">
        <v>2015</v>
      </c>
      <c r="K5256" s="78" t="s">
        <v>146</v>
      </c>
      <c r="L5256" s="79" t="s">
        <v>3001</v>
      </c>
      <c r="M5256" s="79" t="s">
        <v>302</v>
      </c>
      <c r="N5256" s="15" t="s">
        <v>28</v>
      </c>
      <c r="O5256" s="15" t="s">
        <v>29</v>
      </c>
      <c r="P5256" s="80" t="s">
        <v>3096</v>
      </c>
      <c r="Q5256" s="80" t="s">
        <v>21</v>
      </c>
      <c r="S5256" t="str">
        <f t="shared" si="89"/>
        <v>42224Neill Shotter</v>
      </c>
    </row>
    <row r="5257" spans="1:19" hidden="1">
      <c r="A5257" s="12">
        <v>42224</v>
      </c>
      <c r="B5257" t="s">
        <v>3001</v>
      </c>
      <c r="C5257" s="1">
        <v>67.86</v>
      </c>
      <c r="E5257" s="42">
        <f t="shared" si="88"/>
        <v>-67.86</v>
      </c>
      <c r="F5257" s="77" t="s">
        <v>1038</v>
      </c>
      <c r="G5257" s="77" t="s">
        <v>21</v>
      </c>
      <c r="H5257" s="77" t="s">
        <v>20</v>
      </c>
      <c r="I5257" s="13">
        <v>8</v>
      </c>
      <c r="J5257" s="14">
        <v>2015</v>
      </c>
      <c r="K5257" s="78" t="s">
        <v>146</v>
      </c>
      <c r="L5257" s="79" t="s">
        <v>3001</v>
      </c>
      <c r="M5257" s="79" t="s">
        <v>302</v>
      </c>
      <c r="N5257" s="15" t="s">
        <v>28</v>
      </c>
      <c r="O5257" s="15" t="s">
        <v>29</v>
      </c>
      <c r="P5257" s="80" t="s">
        <v>3096</v>
      </c>
      <c r="Q5257" s="80" t="s">
        <v>21</v>
      </c>
      <c r="S5257" t="str">
        <f t="shared" si="89"/>
        <v>42224Neill Shotter</v>
      </c>
    </row>
    <row r="5258" spans="1:19" hidden="1">
      <c r="A5258" s="12">
        <v>42224</v>
      </c>
      <c r="B5258" t="s">
        <v>3001</v>
      </c>
      <c r="C5258" s="1">
        <v>64.099999999999994</v>
      </c>
      <c r="E5258" s="42">
        <f t="shared" si="88"/>
        <v>-64.099999999999994</v>
      </c>
      <c r="F5258" s="77" t="s">
        <v>1038</v>
      </c>
      <c r="G5258" s="77" t="s">
        <v>21</v>
      </c>
      <c r="H5258" s="77" t="s">
        <v>20</v>
      </c>
      <c r="I5258" s="13">
        <v>8</v>
      </c>
      <c r="J5258" s="14">
        <v>2015</v>
      </c>
      <c r="K5258" s="78" t="s">
        <v>146</v>
      </c>
      <c r="L5258" s="79" t="s">
        <v>3001</v>
      </c>
      <c r="M5258" s="79" t="s">
        <v>302</v>
      </c>
      <c r="N5258" s="15" t="s">
        <v>28</v>
      </c>
      <c r="O5258" s="15" t="s">
        <v>29</v>
      </c>
      <c r="P5258" s="80" t="s">
        <v>3096</v>
      </c>
      <c r="Q5258" s="80" t="s">
        <v>21</v>
      </c>
      <c r="S5258" t="str">
        <f t="shared" si="89"/>
        <v>42224Neill Shotter</v>
      </c>
    </row>
    <row r="5259" spans="1:19" hidden="1">
      <c r="A5259" s="12">
        <v>42224</v>
      </c>
      <c r="B5259" t="s">
        <v>3002</v>
      </c>
      <c r="C5259" s="1">
        <v>16.47</v>
      </c>
      <c r="E5259" s="42">
        <f t="shared" si="88"/>
        <v>-16.47</v>
      </c>
      <c r="F5259" s="77" t="s">
        <v>1038</v>
      </c>
      <c r="G5259" s="77" t="s">
        <v>21</v>
      </c>
      <c r="H5259" s="77" t="s">
        <v>20</v>
      </c>
      <c r="I5259" s="13">
        <v>8</v>
      </c>
      <c r="J5259" s="14">
        <v>2015</v>
      </c>
      <c r="K5259" s="78" t="s">
        <v>146</v>
      </c>
      <c r="L5259" s="79" t="s">
        <v>3002</v>
      </c>
      <c r="M5259" s="79" t="s">
        <v>302</v>
      </c>
      <c r="N5259" s="15" t="s">
        <v>28</v>
      </c>
      <c r="O5259" s="15" t="s">
        <v>29</v>
      </c>
      <c r="P5259" s="80" t="s">
        <v>3096</v>
      </c>
      <c r="Q5259" s="80" t="s">
        <v>21</v>
      </c>
      <c r="S5259" t="str">
        <f t="shared" si="89"/>
        <v>42224Travis Cole</v>
      </c>
    </row>
    <row r="5260" spans="1:19" hidden="1">
      <c r="A5260" s="12">
        <v>42225</v>
      </c>
      <c r="B5260" t="s">
        <v>3003</v>
      </c>
      <c r="C5260" s="1">
        <v>290.93</v>
      </c>
      <c r="E5260" s="42">
        <f t="shared" ref="E5260:E5323" si="90">-C5260</f>
        <v>-290.93</v>
      </c>
      <c r="F5260" s="77" t="s">
        <v>1038</v>
      </c>
      <c r="G5260" s="77" t="s">
        <v>21</v>
      </c>
      <c r="H5260" s="77" t="s">
        <v>20</v>
      </c>
      <c r="I5260" s="13">
        <v>8</v>
      </c>
      <c r="J5260" s="14">
        <v>2015</v>
      </c>
      <c r="K5260" s="78" t="s">
        <v>146</v>
      </c>
      <c r="L5260" s="79" t="s">
        <v>3003</v>
      </c>
      <c r="M5260" s="79" t="s">
        <v>309</v>
      </c>
      <c r="N5260" s="15" t="s">
        <v>28</v>
      </c>
      <c r="O5260" s="15" t="s">
        <v>29</v>
      </c>
      <c r="P5260" s="80" t="s">
        <v>3096</v>
      </c>
      <c r="Q5260" s="80" t="s">
        <v>21</v>
      </c>
      <c r="S5260" t="str">
        <f t="shared" si="89"/>
        <v>42225Triple A Signature Building and Medical</v>
      </c>
    </row>
    <row r="5261" spans="1:19" hidden="1">
      <c r="A5261" s="12">
        <v>42225</v>
      </c>
      <c r="B5261" t="s">
        <v>3004</v>
      </c>
      <c r="C5261" s="1">
        <v>101.67</v>
      </c>
      <c r="E5261" s="42">
        <f t="shared" si="90"/>
        <v>-101.67</v>
      </c>
      <c r="F5261" s="77" t="s">
        <v>1038</v>
      </c>
      <c r="G5261" s="77" t="s">
        <v>21</v>
      </c>
      <c r="H5261" s="77" t="s">
        <v>20</v>
      </c>
      <c r="I5261" s="13">
        <v>8</v>
      </c>
      <c r="J5261" s="14">
        <v>2015</v>
      </c>
      <c r="K5261" s="78" t="s">
        <v>146</v>
      </c>
      <c r="L5261" s="79" t="s">
        <v>3004</v>
      </c>
      <c r="M5261" s="79" t="s">
        <v>302</v>
      </c>
      <c r="N5261" s="15" t="s">
        <v>28</v>
      </c>
      <c r="O5261" s="15" t="s">
        <v>29</v>
      </c>
      <c r="P5261" s="80" t="s">
        <v>3096</v>
      </c>
      <c r="Q5261" s="80" t="s">
        <v>21</v>
      </c>
      <c r="S5261" t="str">
        <f t="shared" si="89"/>
        <v>42225David Ray</v>
      </c>
    </row>
    <row r="5262" spans="1:19" hidden="1">
      <c r="A5262" s="12">
        <v>42225</v>
      </c>
      <c r="B5262" t="s">
        <v>3004</v>
      </c>
      <c r="C5262" s="1">
        <v>82.17</v>
      </c>
      <c r="E5262" s="42">
        <f t="shared" si="90"/>
        <v>-82.17</v>
      </c>
      <c r="F5262" s="77" t="s">
        <v>1038</v>
      </c>
      <c r="G5262" s="77" t="s">
        <v>21</v>
      </c>
      <c r="H5262" s="77" t="s">
        <v>20</v>
      </c>
      <c r="I5262" s="13">
        <v>8</v>
      </c>
      <c r="J5262" s="14">
        <v>2015</v>
      </c>
      <c r="K5262" s="78" t="s">
        <v>146</v>
      </c>
      <c r="L5262" s="79" t="s">
        <v>3004</v>
      </c>
      <c r="M5262" s="79" t="s">
        <v>302</v>
      </c>
      <c r="N5262" s="15" t="s">
        <v>28</v>
      </c>
      <c r="O5262" s="15" t="s">
        <v>29</v>
      </c>
      <c r="P5262" s="80" t="s">
        <v>3096</v>
      </c>
      <c r="Q5262" s="80" t="s">
        <v>21</v>
      </c>
      <c r="S5262" t="str">
        <f t="shared" si="89"/>
        <v>42225David Ray</v>
      </c>
    </row>
    <row r="5263" spans="1:19" hidden="1">
      <c r="A5263" s="12">
        <v>42225</v>
      </c>
      <c r="B5263" t="s">
        <v>3005</v>
      </c>
      <c r="C5263" s="1">
        <v>27.89</v>
      </c>
      <c r="E5263" s="42">
        <f t="shared" si="90"/>
        <v>-27.89</v>
      </c>
      <c r="F5263" s="77" t="s">
        <v>1038</v>
      </c>
      <c r="G5263" s="77" t="s">
        <v>21</v>
      </c>
      <c r="H5263" s="77" t="s">
        <v>20</v>
      </c>
      <c r="I5263" s="13">
        <v>8</v>
      </c>
      <c r="J5263" s="14">
        <v>2015</v>
      </c>
      <c r="K5263" s="78" t="s">
        <v>146</v>
      </c>
      <c r="L5263" s="79" t="s">
        <v>3005</v>
      </c>
      <c r="M5263" s="79" t="s">
        <v>302</v>
      </c>
      <c r="N5263" s="15" t="s">
        <v>28</v>
      </c>
      <c r="O5263" s="15" t="s">
        <v>29</v>
      </c>
      <c r="P5263" s="80" t="s">
        <v>3096</v>
      </c>
      <c r="Q5263" s="80" t="s">
        <v>21</v>
      </c>
      <c r="S5263" t="str">
        <f t="shared" si="89"/>
        <v>42225PRECIOUS PAWS</v>
      </c>
    </row>
    <row r="5264" spans="1:19" hidden="1">
      <c r="A5264" s="12">
        <v>42225</v>
      </c>
      <c r="B5264" t="s">
        <v>3006</v>
      </c>
      <c r="C5264" s="1">
        <v>93</v>
      </c>
      <c r="E5264" s="42">
        <f t="shared" si="90"/>
        <v>-93</v>
      </c>
      <c r="F5264" s="77" t="s">
        <v>1038</v>
      </c>
      <c r="G5264" s="77" t="s">
        <v>21</v>
      </c>
      <c r="H5264" s="77" t="s">
        <v>20</v>
      </c>
      <c r="I5264" s="13">
        <v>8</v>
      </c>
      <c r="J5264" s="14">
        <v>2015</v>
      </c>
      <c r="K5264" s="78" t="s">
        <v>146</v>
      </c>
      <c r="L5264" s="79" t="s">
        <v>3006</v>
      </c>
      <c r="M5264" s="79" t="s">
        <v>302</v>
      </c>
      <c r="N5264" s="15" t="s">
        <v>28</v>
      </c>
      <c r="O5264" s="15" t="s">
        <v>29</v>
      </c>
      <c r="P5264" s="80" t="s">
        <v>3096</v>
      </c>
      <c r="Q5264" s="80" t="s">
        <v>21</v>
      </c>
      <c r="S5264" t="str">
        <f t="shared" si="89"/>
        <v>42225Steven Wisecup</v>
      </c>
    </row>
    <row r="5265" spans="1:19" hidden="1">
      <c r="A5265" s="12">
        <v>42225</v>
      </c>
      <c r="B5265" t="s">
        <v>3007</v>
      </c>
      <c r="C5265" s="1">
        <v>15.9</v>
      </c>
      <c r="E5265" s="42">
        <f t="shared" si="90"/>
        <v>-15.9</v>
      </c>
      <c r="F5265" s="77" t="s">
        <v>1038</v>
      </c>
      <c r="G5265" s="77" t="s">
        <v>21</v>
      </c>
      <c r="H5265" s="77" t="s">
        <v>20</v>
      </c>
      <c r="I5265" s="13">
        <v>8</v>
      </c>
      <c r="J5265" s="14">
        <v>2015</v>
      </c>
      <c r="K5265" s="78" t="s">
        <v>146</v>
      </c>
      <c r="L5265" s="79" t="s">
        <v>3007</v>
      </c>
      <c r="M5265" s="79" t="s">
        <v>302</v>
      </c>
      <c r="N5265" s="15" t="s">
        <v>28</v>
      </c>
      <c r="O5265" s="15" t="s">
        <v>29</v>
      </c>
      <c r="P5265" s="80" t="s">
        <v>3096</v>
      </c>
      <c r="Q5265" s="80" t="s">
        <v>21</v>
      </c>
      <c r="S5265" t="str">
        <f t="shared" si="89"/>
        <v>42225Jeanette Nelson</v>
      </c>
    </row>
    <row r="5266" spans="1:19" hidden="1">
      <c r="A5266" s="12">
        <v>42225</v>
      </c>
      <c r="B5266" t="s">
        <v>3008</v>
      </c>
      <c r="C5266" s="1">
        <v>132.88999999999999</v>
      </c>
      <c r="E5266" s="42">
        <f t="shared" si="90"/>
        <v>-132.88999999999999</v>
      </c>
      <c r="F5266" s="77" t="s">
        <v>1038</v>
      </c>
      <c r="G5266" s="77" t="s">
        <v>21</v>
      </c>
      <c r="H5266" s="77" t="s">
        <v>20</v>
      </c>
      <c r="I5266" s="13">
        <v>8</v>
      </c>
      <c r="J5266" s="14">
        <v>2015</v>
      </c>
      <c r="K5266" s="78" t="s">
        <v>146</v>
      </c>
      <c r="L5266" s="79" t="s">
        <v>3008</v>
      </c>
      <c r="M5266" s="79" t="s">
        <v>305</v>
      </c>
      <c r="N5266" s="15" t="s">
        <v>28</v>
      </c>
      <c r="O5266" s="15" t="s">
        <v>29</v>
      </c>
      <c r="P5266" s="80" t="s">
        <v>3096</v>
      </c>
      <c r="Q5266" s="80" t="s">
        <v>21</v>
      </c>
      <c r="S5266" t="str">
        <f t="shared" si="89"/>
        <v>42225Gayle Griffin</v>
      </c>
    </row>
    <row r="5267" spans="1:19" hidden="1">
      <c r="A5267" s="12">
        <v>42225</v>
      </c>
      <c r="B5267" t="s">
        <v>3009</v>
      </c>
      <c r="C5267" s="1">
        <v>139.94999999999999</v>
      </c>
      <c r="E5267" s="42">
        <f t="shared" si="90"/>
        <v>-139.94999999999999</v>
      </c>
      <c r="F5267" s="77" t="s">
        <v>1038</v>
      </c>
      <c r="G5267" s="77" t="s">
        <v>21</v>
      </c>
      <c r="H5267" s="77" t="s">
        <v>20</v>
      </c>
      <c r="I5267" s="13">
        <v>8</v>
      </c>
      <c r="J5267" s="14">
        <v>2015</v>
      </c>
      <c r="K5267" s="78" t="s">
        <v>146</v>
      </c>
      <c r="L5267" s="79" t="s">
        <v>3009</v>
      </c>
      <c r="M5267" s="79" t="s">
        <v>302</v>
      </c>
      <c r="N5267" s="15" t="s">
        <v>28</v>
      </c>
      <c r="O5267" s="15" t="s">
        <v>29</v>
      </c>
      <c r="P5267" s="80" t="s">
        <v>3096</v>
      </c>
      <c r="Q5267" s="80" t="s">
        <v>21</v>
      </c>
      <c r="S5267" t="str">
        <f t="shared" si="89"/>
        <v>42225nick steker</v>
      </c>
    </row>
    <row r="5268" spans="1:19" hidden="1">
      <c r="A5268" s="12">
        <v>42226</v>
      </c>
      <c r="B5268" t="s">
        <v>3010</v>
      </c>
      <c r="C5268" s="1">
        <v>43.65</v>
      </c>
      <c r="E5268" s="42">
        <f t="shared" si="90"/>
        <v>-43.65</v>
      </c>
      <c r="F5268" s="77" t="s">
        <v>1038</v>
      </c>
      <c r="G5268" s="77" t="s">
        <v>21</v>
      </c>
      <c r="H5268" s="77" t="s">
        <v>20</v>
      </c>
      <c r="I5268" s="13">
        <v>8</v>
      </c>
      <c r="J5268" s="14">
        <v>2015</v>
      </c>
      <c r="K5268" s="78" t="s">
        <v>146</v>
      </c>
      <c r="L5268" s="79" t="s">
        <v>3010</v>
      </c>
      <c r="M5268" s="79" t="s">
        <v>302</v>
      </c>
      <c r="N5268" s="15" t="s">
        <v>28</v>
      </c>
      <c r="O5268" s="15" t="s">
        <v>29</v>
      </c>
      <c r="P5268" s="80" t="s">
        <v>3096</v>
      </c>
      <c r="Q5268" s="80" t="s">
        <v>21</v>
      </c>
      <c r="S5268" t="str">
        <f t="shared" si="89"/>
        <v>42226Angelika Boggs</v>
      </c>
    </row>
    <row r="5269" spans="1:19" hidden="1">
      <c r="A5269" s="12">
        <v>42226</v>
      </c>
      <c r="B5269" t="s">
        <v>3011</v>
      </c>
      <c r="C5269" s="1">
        <v>72.14</v>
      </c>
      <c r="E5269" s="42">
        <f t="shared" si="90"/>
        <v>-72.14</v>
      </c>
      <c r="F5269" s="77" t="s">
        <v>1038</v>
      </c>
      <c r="G5269" s="77" t="s">
        <v>21</v>
      </c>
      <c r="H5269" s="77" t="s">
        <v>20</v>
      </c>
      <c r="I5269" s="13">
        <v>8</v>
      </c>
      <c r="J5269" s="14">
        <v>2015</v>
      </c>
      <c r="K5269" s="78" t="s">
        <v>146</v>
      </c>
      <c r="L5269" s="79" t="s">
        <v>3011</v>
      </c>
      <c r="M5269" s="79" t="s">
        <v>302</v>
      </c>
      <c r="N5269" s="15" t="s">
        <v>28</v>
      </c>
      <c r="O5269" s="15" t="s">
        <v>29</v>
      </c>
      <c r="P5269" s="80" t="s">
        <v>3096</v>
      </c>
      <c r="Q5269" s="80" t="s">
        <v>21</v>
      </c>
      <c r="S5269" t="str">
        <f t="shared" si="89"/>
        <v>42226Sara E Avila</v>
      </c>
    </row>
    <row r="5270" spans="1:19" hidden="1">
      <c r="A5270" s="12">
        <v>42226</v>
      </c>
      <c r="B5270" t="s">
        <v>2488</v>
      </c>
      <c r="C5270" s="1">
        <v>-1521</v>
      </c>
      <c r="E5270" s="42">
        <f t="shared" si="90"/>
        <v>1521</v>
      </c>
      <c r="F5270" s="77" t="s">
        <v>225</v>
      </c>
      <c r="G5270" s="77" t="s">
        <v>21</v>
      </c>
      <c r="H5270" s="77" t="s">
        <v>20</v>
      </c>
      <c r="I5270" s="13">
        <v>8</v>
      </c>
      <c r="J5270" s="14">
        <v>2015</v>
      </c>
      <c r="K5270" s="78" t="s">
        <v>58</v>
      </c>
      <c r="L5270" s="79" t="s">
        <v>59</v>
      </c>
      <c r="M5270" s="79" t="s">
        <v>23</v>
      </c>
      <c r="N5270" s="15" t="s">
        <v>20</v>
      </c>
      <c r="O5270" s="15" t="s">
        <v>24</v>
      </c>
      <c r="P5270" s="80" t="s">
        <v>171</v>
      </c>
      <c r="Q5270" s="80" t="s">
        <v>21</v>
      </c>
      <c r="S5270" t="str">
        <f t="shared" si="89"/>
        <v>42226Bank Account</v>
      </c>
    </row>
    <row r="5271" spans="1:19" hidden="1">
      <c r="A5271" s="12">
        <v>42226</v>
      </c>
      <c r="B5271" t="s">
        <v>3012</v>
      </c>
      <c r="C5271" s="1">
        <v>88.91</v>
      </c>
      <c r="E5271" s="42">
        <f t="shared" si="90"/>
        <v>-88.91</v>
      </c>
      <c r="F5271" s="77" t="s">
        <v>1038</v>
      </c>
      <c r="G5271" s="77" t="s">
        <v>21</v>
      </c>
      <c r="H5271" s="77" t="s">
        <v>20</v>
      </c>
      <c r="I5271" s="13">
        <v>8</v>
      </c>
      <c r="J5271" s="14">
        <v>2015</v>
      </c>
      <c r="K5271" s="78" t="s">
        <v>146</v>
      </c>
      <c r="L5271" s="79" t="s">
        <v>3012</v>
      </c>
      <c r="M5271" s="79" t="s">
        <v>302</v>
      </c>
      <c r="N5271" s="15" t="s">
        <v>28</v>
      </c>
      <c r="O5271" s="15" t="s">
        <v>29</v>
      </c>
      <c r="P5271" s="80" t="s">
        <v>3096</v>
      </c>
      <c r="Q5271" s="80" t="s">
        <v>21</v>
      </c>
      <c r="S5271" t="str">
        <f t="shared" si="89"/>
        <v>42226Action Sparks</v>
      </c>
    </row>
    <row r="5272" spans="1:19" hidden="1">
      <c r="A5272" s="12">
        <v>42226</v>
      </c>
      <c r="B5272" t="s">
        <v>3013</v>
      </c>
      <c r="C5272" s="1">
        <v>135.41</v>
      </c>
      <c r="E5272" s="42">
        <f t="shared" si="90"/>
        <v>-135.41</v>
      </c>
      <c r="F5272" s="77" t="s">
        <v>1038</v>
      </c>
      <c r="G5272" s="77" t="s">
        <v>21</v>
      </c>
      <c r="H5272" s="77" t="s">
        <v>20</v>
      </c>
      <c r="I5272" s="13">
        <v>8</v>
      </c>
      <c r="J5272" s="14">
        <v>2015</v>
      </c>
      <c r="K5272" s="78" t="s">
        <v>146</v>
      </c>
      <c r="L5272" s="79" t="s">
        <v>3013</v>
      </c>
      <c r="M5272" s="79" t="s">
        <v>302</v>
      </c>
      <c r="N5272" s="15" t="s">
        <v>28</v>
      </c>
      <c r="O5272" s="15" t="s">
        <v>29</v>
      </c>
      <c r="P5272" s="80" t="s">
        <v>3096</v>
      </c>
      <c r="Q5272" s="80" t="s">
        <v>21</v>
      </c>
      <c r="S5272" t="str">
        <f t="shared" si="89"/>
        <v>42226Bryden Klotz</v>
      </c>
    </row>
    <row r="5273" spans="1:19" hidden="1">
      <c r="A5273" s="12">
        <v>42227</v>
      </c>
      <c r="B5273" t="s">
        <v>3014</v>
      </c>
      <c r="C5273" s="1">
        <v>76.260000000000005</v>
      </c>
      <c r="E5273" s="42">
        <f t="shared" si="90"/>
        <v>-76.260000000000005</v>
      </c>
      <c r="F5273" s="77" t="s">
        <v>1038</v>
      </c>
      <c r="G5273" s="77" t="s">
        <v>21</v>
      </c>
      <c r="H5273" s="77" t="s">
        <v>20</v>
      </c>
      <c r="I5273" s="13">
        <v>8</v>
      </c>
      <c r="J5273" s="14">
        <v>2015</v>
      </c>
      <c r="K5273" s="78" t="s">
        <v>146</v>
      </c>
      <c r="L5273" s="79" t="s">
        <v>3014</v>
      </c>
      <c r="M5273" s="79" t="s">
        <v>80</v>
      </c>
      <c r="N5273" s="15" t="s">
        <v>28</v>
      </c>
      <c r="O5273" s="15" t="s">
        <v>29</v>
      </c>
      <c r="P5273" s="80" t="s">
        <v>3096</v>
      </c>
      <c r="Q5273" s="80" t="s">
        <v>21</v>
      </c>
      <c r="S5273" t="str">
        <f t="shared" si="89"/>
        <v>42227Petsonline</v>
      </c>
    </row>
    <row r="5274" spans="1:19" hidden="1">
      <c r="A5274" s="12">
        <v>42227</v>
      </c>
      <c r="B5274" t="s">
        <v>3015</v>
      </c>
      <c r="C5274" s="1">
        <v>12.9</v>
      </c>
      <c r="E5274" s="42">
        <f t="shared" si="90"/>
        <v>-12.9</v>
      </c>
      <c r="F5274" s="77" t="s">
        <v>1038</v>
      </c>
      <c r="G5274" s="77" t="s">
        <v>21</v>
      </c>
      <c r="H5274" s="77" t="s">
        <v>20</v>
      </c>
      <c r="I5274" s="13">
        <v>8</v>
      </c>
      <c r="J5274" s="14">
        <v>2015</v>
      </c>
      <c r="K5274" s="78" t="s">
        <v>146</v>
      </c>
      <c r="L5274" s="79" t="s">
        <v>3015</v>
      </c>
      <c r="M5274" s="79" t="s">
        <v>309</v>
      </c>
      <c r="N5274" s="15" t="s">
        <v>28</v>
      </c>
      <c r="O5274" s="15" t="s">
        <v>29</v>
      </c>
      <c r="P5274" s="80" t="s">
        <v>3096</v>
      </c>
      <c r="Q5274" s="80" t="s">
        <v>21</v>
      </c>
      <c r="S5274" t="str">
        <f t="shared" si="89"/>
        <v>42227Lisa Burns</v>
      </c>
    </row>
    <row r="5275" spans="1:19" hidden="1">
      <c r="A5275" s="12">
        <v>42227</v>
      </c>
      <c r="B5275" t="s">
        <v>2936</v>
      </c>
      <c r="C5275" s="1">
        <v>59.7</v>
      </c>
      <c r="E5275" s="42">
        <f t="shared" si="90"/>
        <v>-59.7</v>
      </c>
      <c r="F5275" s="77" t="s">
        <v>1038</v>
      </c>
      <c r="G5275" s="77" t="s">
        <v>21</v>
      </c>
      <c r="H5275" s="77" t="s">
        <v>20</v>
      </c>
      <c r="I5275" s="13">
        <v>8</v>
      </c>
      <c r="J5275" s="14">
        <v>2015</v>
      </c>
      <c r="K5275" s="78" t="s">
        <v>146</v>
      </c>
      <c r="L5275" s="79" t="s">
        <v>2936</v>
      </c>
      <c r="M5275" s="79" t="s">
        <v>309</v>
      </c>
      <c r="N5275" s="15" t="s">
        <v>28</v>
      </c>
      <c r="O5275" s="15" t="s">
        <v>29</v>
      </c>
      <c r="P5275" s="80" t="s">
        <v>3096</v>
      </c>
      <c r="Q5275" s="80" t="s">
        <v>21</v>
      </c>
      <c r="S5275" t="str">
        <f t="shared" si="89"/>
        <v>42227Raysa Aswad</v>
      </c>
    </row>
    <row r="5276" spans="1:19" hidden="1">
      <c r="A5276" s="12">
        <v>42227</v>
      </c>
      <c r="B5276" t="s">
        <v>3001</v>
      </c>
      <c r="C5276" s="1">
        <v>-64.099999999999994</v>
      </c>
      <c r="E5276" s="42">
        <f t="shared" si="90"/>
        <v>64.099999999999994</v>
      </c>
      <c r="F5276" s="77" t="s">
        <v>225</v>
      </c>
      <c r="G5276" s="77" t="s">
        <v>21</v>
      </c>
      <c r="H5276" s="77" t="s">
        <v>20</v>
      </c>
      <c r="I5276" s="13">
        <v>8</v>
      </c>
      <c r="J5276" s="14">
        <v>2015</v>
      </c>
      <c r="K5276" s="78" t="s">
        <v>184</v>
      </c>
      <c r="L5276" s="79" t="s">
        <v>3001</v>
      </c>
      <c r="M5276" s="79" t="s">
        <v>302</v>
      </c>
      <c r="N5276" s="15" t="s">
        <v>28</v>
      </c>
      <c r="O5276" s="15" t="s">
        <v>29</v>
      </c>
      <c r="P5276" s="80" t="s">
        <v>3096</v>
      </c>
      <c r="Q5276" s="80" t="s">
        <v>21</v>
      </c>
      <c r="S5276" t="str">
        <f t="shared" si="89"/>
        <v>42227Neill Shotter</v>
      </c>
    </row>
    <row r="5277" spans="1:19" hidden="1">
      <c r="A5277" s="12">
        <v>42227</v>
      </c>
      <c r="B5277" t="s">
        <v>3001</v>
      </c>
      <c r="C5277" s="1">
        <v>-15.9</v>
      </c>
      <c r="E5277" s="42">
        <f t="shared" si="90"/>
        <v>15.9</v>
      </c>
      <c r="F5277" s="77" t="s">
        <v>225</v>
      </c>
      <c r="G5277" s="77" t="s">
        <v>21</v>
      </c>
      <c r="H5277" s="77" t="s">
        <v>20</v>
      </c>
      <c r="I5277" s="13">
        <v>8</v>
      </c>
      <c r="J5277" s="14">
        <v>2015</v>
      </c>
      <c r="K5277" s="78" t="s">
        <v>184</v>
      </c>
      <c r="L5277" s="79" t="s">
        <v>3001</v>
      </c>
      <c r="M5277" s="79" t="s">
        <v>302</v>
      </c>
      <c r="N5277" s="15" t="s">
        <v>28</v>
      </c>
      <c r="O5277" s="15" t="s">
        <v>29</v>
      </c>
      <c r="P5277" s="80" t="s">
        <v>3096</v>
      </c>
      <c r="Q5277" s="80" t="s">
        <v>21</v>
      </c>
      <c r="S5277" t="str">
        <f t="shared" ref="S5277:S5340" si="91">A5277&amp;B5277</f>
        <v>42227Neill Shotter</v>
      </c>
    </row>
    <row r="5278" spans="1:19" hidden="1">
      <c r="A5278" s="12">
        <v>42227</v>
      </c>
      <c r="B5278" t="s">
        <v>3001</v>
      </c>
      <c r="C5278" s="1">
        <v>-54.1</v>
      </c>
      <c r="E5278" s="42">
        <f t="shared" si="90"/>
        <v>54.1</v>
      </c>
      <c r="F5278" s="77" t="s">
        <v>225</v>
      </c>
      <c r="G5278" s="77" t="s">
        <v>21</v>
      </c>
      <c r="H5278" s="77" t="s">
        <v>20</v>
      </c>
      <c r="I5278" s="13">
        <v>8</v>
      </c>
      <c r="J5278" s="14">
        <v>2015</v>
      </c>
      <c r="K5278" s="78" t="s">
        <v>184</v>
      </c>
      <c r="L5278" s="79" t="s">
        <v>3001</v>
      </c>
      <c r="M5278" s="79" t="s">
        <v>302</v>
      </c>
      <c r="N5278" s="15" t="s">
        <v>28</v>
      </c>
      <c r="O5278" s="15" t="s">
        <v>29</v>
      </c>
      <c r="P5278" s="80" t="s">
        <v>3096</v>
      </c>
      <c r="Q5278" s="80" t="s">
        <v>21</v>
      </c>
      <c r="S5278" t="str">
        <f t="shared" si="91"/>
        <v>42227Neill Shotter</v>
      </c>
    </row>
    <row r="5279" spans="1:19" hidden="1">
      <c r="A5279" s="12">
        <v>42227</v>
      </c>
      <c r="B5279" t="s">
        <v>3001</v>
      </c>
      <c r="C5279" s="1">
        <v>-47</v>
      </c>
      <c r="E5279" s="42">
        <f t="shared" si="90"/>
        <v>47</v>
      </c>
      <c r="F5279" s="77" t="s">
        <v>225</v>
      </c>
      <c r="G5279" s="77" t="s">
        <v>21</v>
      </c>
      <c r="H5279" s="77" t="s">
        <v>20</v>
      </c>
      <c r="I5279" s="13">
        <v>8</v>
      </c>
      <c r="J5279" s="14">
        <v>2015</v>
      </c>
      <c r="K5279" s="78" t="s">
        <v>184</v>
      </c>
      <c r="L5279" s="79" t="s">
        <v>3001</v>
      </c>
      <c r="M5279" s="79" t="s">
        <v>302</v>
      </c>
      <c r="N5279" s="15" t="s">
        <v>28</v>
      </c>
      <c r="O5279" s="15" t="s">
        <v>29</v>
      </c>
      <c r="P5279" s="80" t="s">
        <v>3096</v>
      </c>
      <c r="Q5279" s="80" t="s">
        <v>21</v>
      </c>
      <c r="S5279" t="str">
        <f t="shared" si="91"/>
        <v>42227Neill Shotter</v>
      </c>
    </row>
    <row r="5280" spans="1:19" hidden="1">
      <c r="A5280" s="12">
        <v>42227</v>
      </c>
      <c r="B5280" t="s">
        <v>2988</v>
      </c>
      <c r="C5280" s="1">
        <v>77.2</v>
      </c>
      <c r="E5280" s="42">
        <f t="shared" si="90"/>
        <v>-77.2</v>
      </c>
      <c r="F5280" s="77" t="s">
        <v>1038</v>
      </c>
      <c r="G5280" s="77" t="s">
        <v>21</v>
      </c>
      <c r="H5280" s="77" t="s">
        <v>20</v>
      </c>
      <c r="I5280" s="13">
        <v>8</v>
      </c>
      <c r="J5280" s="14">
        <v>2015</v>
      </c>
      <c r="K5280" s="78" t="s">
        <v>146</v>
      </c>
      <c r="L5280" s="79" t="s">
        <v>2988</v>
      </c>
      <c r="M5280" s="79" t="s">
        <v>309</v>
      </c>
      <c r="N5280" s="15" t="s">
        <v>28</v>
      </c>
      <c r="O5280" s="15" t="s">
        <v>29</v>
      </c>
      <c r="P5280" s="80" t="s">
        <v>3096</v>
      </c>
      <c r="Q5280" s="80" t="s">
        <v>21</v>
      </c>
      <c r="S5280" t="str">
        <f t="shared" si="91"/>
        <v>42227Amanda Clower</v>
      </c>
    </row>
    <row r="5281" spans="1:19" hidden="1">
      <c r="A5281" s="12">
        <v>42228</v>
      </c>
      <c r="B5281" t="s">
        <v>3016</v>
      </c>
      <c r="C5281" s="1">
        <v>99.9</v>
      </c>
      <c r="E5281" s="42">
        <f t="shared" si="90"/>
        <v>-99.9</v>
      </c>
      <c r="F5281" s="77" t="s">
        <v>1038</v>
      </c>
      <c r="G5281" s="77" t="s">
        <v>21</v>
      </c>
      <c r="H5281" s="77" t="s">
        <v>20</v>
      </c>
      <c r="I5281" s="13">
        <v>8</v>
      </c>
      <c r="J5281" s="14">
        <v>2015</v>
      </c>
      <c r="K5281" s="78" t="s">
        <v>146</v>
      </c>
      <c r="L5281" s="79" t="s">
        <v>3016</v>
      </c>
      <c r="M5281" s="79" t="s">
        <v>302</v>
      </c>
      <c r="N5281" s="15" t="s">
        <v>28</v>
      </c>
      <c r="O5281" s="15" t="s">
        <v>29</v>
      </c>
      <c r="P5281" s="80" t="s">
        <v>3096</v>
      </c>
      <c r="Q5281" s="80" t="s">
        <v>21</v>
      </c>
      <c r="S5281" t="str">
        <f t="shared" si="91"/>
        <v>42228Everbully</v>
      </c>
    </row>
    <row r="5282" spans="1:19" hidden="1">
      <c r="A5282" s="12">
        <v>42228</v>
      </c>
      <c r="B5282" t="s">
        <v>3013</v>
      </c>
      <c r="C5282" s="1">
        <v>-9.6</v>
      </c>
      <c r="E5282" s="42">
        <f t="shared" si="90"/>
        <v>9.6</v>
      </c>
      <c r="F5282" s="77" t="s">
        <v>225</v>
      </c>
      <c r="G5282" s="77" t="s">
        <v>21</v>
      </c>
      <c r="H5282" s="77" t="s">
        <v>20</v>
      </c>
      <c r="I5282" s="13">
        <v>8</v>
      </c>
      <c r="J5282" s="14">
        <v>2015</v>
      </c>
      <c r="K5282" s="78" t="s">
        <v>184</v>
      </c>
      <c r="L5282" s="79" t="s">
        <v>3013</v>
      </c>
      <c r="M5282" s="79" t="s">
        <v>302</v>
      </c>
      <c r="N5282" s="15" t="s">
        <v>28</v>
      </c>
      <c r="O5282" s="15" t="s">
        <v>29</v>
      </c>
      <c r="P5282" s="80" t="s">
        <v>3096</v>
      </c>
      <c r="Q5282" s="80" t="s">
        <v>21</v>
      </c>
      <c r="S5282" t="str">
        <f t="shared" si="91"/>
        <v>42228Bryden Klotz</v>
      </c>
    </row>
    <row r="5283" spans="1:19" hidden="1">
      <c r="A5283" s="12">
        <v>42228</v>
      </c>
      <c r="B5283" t="s">
        <v>3016</v>
      </c>
      <c r="C5283" s="1">
        <v>31.8</v>
      </c>
      <c r="E5283" s="42">
        <f t="shared" si="90"/>
        <v>-31.8</v>
      </c>
      <c r="F5283" s="77" t="s">
        <v>1038</v>
      </c>
      <c r="G5283" s="77" t="s">
        <v>21</v>
      </c>
      <c r="H5283" s="77" t="s">
        <v>20</v>
      </c>
      <c r="I5283" s="13">
        <v>8</v>
      </c>
      <c r="J5283" s="14">
        <v>2015</v>
      </c>
      <c r="K5283" s="78" t="s">
        <v>146</v>
      </c>
      <c r="L5283" s="79" t="s">
        <v>3016</v>
      </c>
      <c r="M5283" s="79" t="s">
        <v>302</v>
      </c>
      <c r="N5283" s="15" t="s">
        <v>28</v>
      </c>
      <c r="O5283" s="15" t="s">
        <v>29</v>
      </c>
      <c r="P5283" s="80" t="s">
        <v>3096</v>
      </c>
      <c r="Q5283" s="80" t="s">
        <v>21</v>
      </c>
      <c r="S5283" t="str">
        <f t="shared" si="91"/>
        <v>42228Everbully</v>
      </c>
    </row>
    <row r="5284" spans="1:19" hidden="1">
      <c r="A5284" s="12">
        <v>42228</v>
      </c>
      <c r="B5284" t="s">
        <v>3017</v>
      </c>
      <c r="C5284" s="1">
        <v>16.95</v>
      </c>
      <c r="E5284" s="42">
        <f t="shared" si="90"/>
        <v>-16.95</v>
      </c>
      <c r="F5284" s="77" t="s">
        <v>1038</v>
      </c>
      <c r="G5284" s="77" t="s">
        <v>21</v>
      </c>
      <c r="H5284" s="77" t="s">
        <v>20</v>
      </c>
      <c r="I5284" s="13">
        <v>8</v>
      </c>
      <c r="J5284" s="14">
        <v>2015</v>
      </c>
      <c r="K5284" s="78" t="s">
        <v>146</v>
      </c>
      <c r="L5284" s="79" t="s">
        <v>3017</v>
      </c>
      <c r="M5284" s="79" t="s">
        <v>302</v>
      </c>
      <c r="N5284" s="15" t="s">
        <v>28</v>
      </c>
      <c r="O5284" s="15" t="s">
        <v>29</v>
      </c>
      <c r="P5284" s="80" t="s">
        <v>3096</v>
      </c>
      <c r="Q5284" s="80" t="s">
        <v>21</v>
      </c>
      <c r="S5284" t="str">
        <f t="shared" si="91"/>
        <v>42228Lewis Drayton</v>
      </c>
    </row>
    <row r="5285" spans="1:19" hidden="1">
      <c r="A5285" s="12">
        <v>42228</v>
      </c>
      <c r="B5285" t="s">
        <v>3016</v>
      </c>
      <c r="C5285" s="1">
        <v>-5.9</v>
      </c>
      <c r="E5285" s="42">
        <f t="shared" si="90"/>
        <v>5.9</v>
      </c>
      <c r="F5285" s="77" t="s">
        <v>225</v>
      </c>
      <c r="G5285" s="77" t="s">
        <v>21</v>
      </c>
      <c r="H5285" s="77" t="s">
        <v>20</v>
      </c>
      <c r="I5285" s="13">
        <v>8</v>
      </c>
      <c r="J5285" s="14">
        <v>2015</v>
      </c>
      <c r="K5285" s="78" t="s">
        <v>184</v>
      </c>
      <c r="L5285" s="79" t="s">
        <v>3016</v>
      </c>
      <c r="M5285" s="79" t="s">
        <v>302</v>
      </c>
      <c r="N5285" s="15" t="s">
        <v>28</v>
      </c>
      <c r="O5285" s="15" t="s">
        <v>29</v>
      </c>
      <c r="P5285" s="80" t="s">
        <v>3096</v>
      </c>
      <c r="Q5285" s="80" t="s">
        <v>21</v>
      </c>
      <c r="S5285" t="str">
        <f t="shared" si="91"/>
        <v>42228Everbully</v>
      </c>
    </row>
    <row r="5286" spans="1:19" hidden="1">
      <c r="A5286" s="12">
        <v>42228</v>
      </c>
      <c r="B5286" t="s">
        <v>3018</v>
      </c>
      <c r="C5286" s="1">
        <v>59.9</v>
      </c>
      <c r="E5286" s="42">
        <f t="shared" si="90"/>
        <v>-59.9</v>
      </c>
      <c r="F5286" s="77" t="s">
        <v>1038</v>
      </c>
      <c r="G5286" s="77" t="s">
        <v>21</v>
      </c>
      <c r="H5286" s="77" t="s">
        <v>20</v>
      </c>
      <c r="I5286" s="13">
        <v>8</v>
      </c>
      <c r="J5286" s="14">
        <v>2015</v>
      </c>
      <c r="K5286" s="78" t="s">
        <v>146</v>
      </c>
      <c r="L5286" s="79" t="s">
        <v>3018</v>
      </c>
      <c r="M5286" s="79" t="s">
        <v>302</v>
      </c>
      <c r="N5286" s="15" t="s">
        <v>28</v>
      </c>
      <c r="O5286" s="15" t="s">
        <v>29</v>
      </c>
      <c r="P5286" s="80" t="s">
        <v>3096</v>
      </c>
      <c r="Q5286" s="80" t="s">
        <v>21</v>
      </c>
      <c r="S5286" t="str">
        <f t="shared" si="91"/>
        <v>42228melissa poeschel</v>
      </c>
    </row>
    <row r="5287" spans="1:19" hidden="1">
      <c r="A5287" s="12">
        <v>42229</v>
      </c>
      <c r="B5287" t="s">
        <v>2488</v>
      </c>
      <c r="C5287" s="1">
        <v>-446.16</v>
      </c>
      <c r="E5287" s="42">
        <f t="shared" si="90"/>
        <v>446.16</v>
      </c>
      <c r="F5287" s="77" t="s">
        <v>225</v>
      </c>
      <c r="G5287" s="77" t="s">
        <v>21</v>
      </c>
      <c r="H5287" s="77" t="s">
        <v>20</v>
      </c>
      <c r="I5287" s="13">
        <v>8</v>
      </c>
      <c r="J5287" s="14">
        <v>2015</v>
      </c>
      <c r="K5287" s="78" t="s">
        <v>58</v>
      </c>
      <c r="L5287" s="79" t="s">
        <v>59</v>
      </c>
      <c r="M5287" s="79" t="s">
        <v>23</v>
      </c>
      <c r="N5287" s="15" t="s">
        <v>20</v>
      </c>
      <c r="O5287" s="15" t="s">
        <v>24</v>
      </c>
      <c r="P5287" s="80" t="s">
        <v>171</v>
      </c>
      <c r="Q5287" s="80" t="s">
        <v>21</v>
      </c>
      <c r="S5287" t="str">
        <f t="shared" si="91"/>
        <v>42229Bank Account</v>
      </c>
    </row>
    <row r="5288" spans="1:19" hidden="1">
      <c r="A5288" s="12">
        <v>42229</v>
      </c>
      <c r="B5288" t="s">
        <v>3019</v>
      </c>
      <c r="C5288" s="1">
        <v>16.13</v>
      </c>
      <c r="E5288" s="42">
        <f t="shared" si="90"/>
        <v>-16.13</v>
      </c>
      <c r="F5288" s="77" t="s">
        <v>1038</v>
      </c>
      <c r="G5288" s="77" t="s">
        <v>21</v>
      </c>
      <c r="H5288" s="77" t="s">
        <v>20</v>
      </c>
      <c r="I5288" s="13">
        <v>8</v>
      </c>
      <c r="J5288" s="14">
        <v>2015</v>
      </c>
      <c r="K5288" s="78" t="s">
        <v>146</v>
      </c>
      <c r="L5288" s="79" t="s">
        <v>3019</v>
      </c>
      <c r="M5288" s="79" t="s">
        <v>309</v>
      </c>
      <c r="N5288" s="15" t="s">
        <v>28</v>
      </c>
      <c r="O5288" s="15" t="s">
        <v>29</v>
      </c>
      <c r="P5288" s="80" t="s">
        <v>3096</v>
      </c>
      <c r="Q5288" s="80" t="s">
        <v>21</v>
      </c>
      <c r="S5288" t="str">
        <f t="shared" si="91"/>
        <v>42229Paul Smoot</v>
      </c>
    </row>
    <row r="5289" spans="1:19" hidden="1">
      <c r="A5289" s="12">
        <v>42229</v>
      </c>
      <c r="B5289" t="s">
        <v>3020</v>
      </c>
      <c r="C5289" s="1">
        <v>17.850000000000001</v>
      </c>
      <c r="E5289" s="42">
        <f t="shared" si="90"/>
        <v>-17.850000000000001</v>
      </c>
      <c r="F5289" s="77" t="s">
        <v>1038</v>
      </c>
      <c r="G5289" s="77" t="s">
        <v>21</v>
      </c>
      <c r="H5289" s="77" t="s">
        <v>20</v>
      </c>
      <c r="I5289" s="13">
        <v>8</v>
      </c>
      <c r="J5289" s="14">
        <v>2015</v>
      </c>
      <c r="K5289" s="78" t="s">
        <v>146</v>
      </c>
      <c r="L5289" s="79" t="s">
        <v>3020</v>
      </c>
      <c r="M5289" s="79" t="s">
        <v>302</v>
      </c>
      <c r="N5289" s="15" t="s">
        <v>28</v>
      </c>
      <c r="O5289" s="15" t="s">
        <v>29</v>
      </c>
      <c r="P5289" s="80" t="s">
        <v>3096</v>
      </c>
      <c r="Q5289" s="80" t="s">
        <v>21</v>
      </c>
      <c r="S5289" t="str">
        <f t="shared" si="91"/>
        <v>42229carlos rodriguez</v>
      </c>
    </row>
    <row r="5290" spans="1:19" hidden="1">
      <c r="A5290" s="12">
        <v>42229</v>
      </c>
      <c r="B5290" t="s">
        <v>3020</v>
      </c>
      <c r="C5290" s="1">
        <v>17.850000000000001</v>
      </c>
      <c r="E5290" s="42">
        <f t="shared" si="90"/>
        <v>-17.850000000000001</v>
      </c>
      <c r="F5290" s="77" t="s">
        <v>1038</v>
      </c>
      <c r="G5290" s="77" t="s">
        <v>21</v>
      </c>
      <c r="H5290" s="77" t="s">
        <v>20</v>
      </c>
      <c r="I5290" s="13">
        <v>8</v>
      </c>
      <c r="J5290" s="14">
        <v>2015</v>
      </c>
      <c r="K5290" s="78" t="s">
        <v>146</v>
      </c>
      <c r="L5290" s="79" t="s">
        <v>3020</v>
      </c>
      <c r="M5290" s="79" t="s">
        <v>302</v>
      </c>
      <c r="N5290" s="15" t="s">
        <v>28</v>
      </c>
      <c r="O5290" s="15" t="s">
        <v>29</v>
      </c>
      <c r="P5290" s="80" t="s">
        <v>3096</v>
      </c>
      <c r="Q5290" s="80" t="s">
        <v>21</v>
      </c>
      <c r="S5290" t="str">
        <f t="shared" si="91"/>
        <v>42229carlos rodriguez</v>
      </c>
    </row>
    <row r="5291" spans="1:19" hidden="1">
      <c r="A5291" s="12">
        <v>42229</v>
      </c>
      <c r="B5291" t="s">
        <v>2865</v>
      </c>
      <c r="C5291" s="1">
        <v>58.95</v>
      </c>
      <c r="E5291" s="42">
        <f t="shared" si="90"/>
        <v>-58.95</v>
      </c>
      <c r="F5291" s="77" t="s">
        <v>1038</v>
      </c>
      <c r="G5291" s="77" t="s">
        <v>21</v>
      </c>
      <c r="H5291" s="77" t="s">
        <v>20</v>
      </c>
      <c r="I5291" s="13">
        <v>8</v>
      </c>
      <c r="J5291" s="14">
        <v>2015</v>
      </c>
      <c r="K5291" s="78" t="s">
        <v>146</v>
      </c>
      <c r="L5291" s="79" t="s">
        <v>2865</v>
      </c>
      <c r="M5291" s="79" t="s">
        <v>309</v>
      </c>
      <c r="N5291" s="15" t="s">
        <v>28</v>
      </c>
      <c r="O5291" s="15" t="s">
        <v>29</v>
      </c>
      <c r="P5291" s="80" t="s">
        <v>3096</v>
      </c>
      <c r="Q5291" s="80" t="s">
        <v>21</v>
      </c>
      <c r="S5291" t="str">
        <f t="shared" si="91"/>
        <v>42229Meghan Stanley</v>
      </c>
    </row>
    <row r="5292" spans="1:19" hidden="1">
      <c r="A5292" s="12">
        <v>42229</v>
      </c>
      <c r="B5292" t="s">
        <v>3021</v>
      </c>
      <c r="C5292" s="1">
        <v>102.95</v>
      </c>
      <c r="E5292" s="42">
        <f t="shared" si="90"/>
        <v>-102.95</v>
      </c>
      <c r="F5292" s="77" t="s">
        <v>1038</v>
      </c>
      <c r="G5292" s="77" t="s">
        <v>21</v>
      </c>
      <c r="H5292" s="77" t="s">
        <v>20</v>
      </c>
      <c r="I5292" s="13">
        <v>8</v>
      </c>
      <c r="J5292" s="14">
        <v>2015</v>
      </c>
      <c r="K5292" s="78" t="s">
        <v>146</v>
      </c>
      <c r="L5292" s="79" t="s">
        <v>3021</v>
      </c>
      <c r="M5292" s="79" t="s">
        <v>309</v>
      </c>
      <c r="N5292" s="15" t="s">
        <v>28</v>
      </c>
      <c r="O5292" s="15" t="s">
        <v>29</v>
      </c>
      <c r="P5292" s="80" t="s">
        <v>3096</v>
      </c>
      <c r="Q5292" s="80" t="s">
        <v>21</v>
      </c>
      <c r="S5292" t="str">
        <f t="shared" si="91"/>
        <v>42229Pattarika Wongcharoen</v>
      </c>
    </row>
    <row r="5293" spans="1:19" hidden="1">
      <c r="A5293" s="12">
        <v>42230</v>
      </c>
      <c r="B5293" t="s">
        <v>3022</v>
      </c>
      <c r="C5293" s="1">
        <v>90.85</v>
      </c>
      <c r="E5293" s="42">
        <f t="shared" si="90"/>
        <v>-90.85</v>
      </c>
      <c r="F5293" s="77" t="s">
        <v>1038</v>
      </c>
      <c r="G5293" s="77" t="s">
        <v>21</v>
      </c>
      <c r="H5293" s="77" t="s">
        <v>20</v>
      </c>
      <c r="I5293" s="13">
        <v>8</v>
      </c>
      <c r="J5293" s="14">
        <v>2015</v>
      </c>
      <c r="K5293" s="78" t="s">
        <v>146</v>
      </c>
      <c r="L5293" s="79" t="s">
        <v>3022</v>
      </c>
      <c r="M5293" s="79" t="s">
        <v>309</v>
      </c>
      <c r="N5293" s="15" t="s">
        <v>28</v>
      </c>
      <c r="O5293" s="15" t="s">
        <v>29</v>
      </c>
      <c r="P5293" s="80" t="s">
        <v>3096</v>
      </c>
      <c r="Q5293" s="80" t="s">
        <v>21</v>
      </c>
      <c r="S5293" t="str">
        <f t="shared" si="91"/>
        <v>42230Jacqueline Horn</v>
      </c>
    </row>
    <row r="5294" spans="1:19" hidden="1">
      <c r="A5294" s="12">
        <v>42230</v>
      </c>
      <c r="B5294" t="s">
        <v>3023</v>
      </c>
      <c r="C5294" s="1">
        <v>66.28</v>
      </c>
      <c r="E5294" s="42">
        <f t="shared" si="90"/>
        <v>-66.28</v>
      </c>
      <c r="F5294" s="77" t="s">
        <v>1038</v>
      </c>
      <c r="G5294" s="77" t="s">
        <v>21</v>
      </c>
      <c r="H5294" s="77" t="s">
        <v>20</v>
      </c>
      <c r="I5294" s="13">
        <v>8</v>
      </c>
      <c r="J5294" s="14">
        <v>2015</v>
      </c>
      <c r="K5294" s="78" t="s">
        <v>146</v>
      </c>
      <c r="L5294" s="79" t="s">
        <v>3023</v>
      </c>
      <c r="M5294" s="79" t="s">
        <v>302</v>
      </c>
      <c r="N5294" s="15" t="s">
        <v>28</v>
      </c>
      <c r="O5294" s="15" t="s">
        <v>29</v>
      </c>
      <c r="P5294" s="80" t="s">
        <v>3096</v>
      </c>
      <c r="Q5294" s="80" t="s">
        <v>21</v>
      </c>
      <c r="S5294" t="str">
        <f t="shared" si="91"/>
        <v>42230Chen Keren Kaminsky</v>
      </c>
    </row>
    <row r="5295" spans="1:19" hidden="1">
      <c r="A5295" s="12">
        <v>42230</v>
      </c>
      <c r="B5295" t="s">
        <v>3024</v>
      </c>
      <c r="C5295" s="1">
        <v>31.75</v>
      </c>
      <c r="E5295" s="42">
        <f t="shared" si="90"/>
        <v>-31.75</v>
      </c>
      <c r="F5295" s="77" t="s">
        <v>1038</v>
      </c>
      <c r="G5295" s="77" t="s">
        <v>21</v>
      </c>
      <c r="H5295" s="77" t="s">
        <v>20</v>
      </c>
      <c r="I5295" s="13">
        <v>8</v>
      </c>
      <c r="J5295" s="14">
        <v>2015</v>
      </c>
      <c r="K5295" s="78" t="s">
        <v>146</v>
      </c>
      <c r="L5295" s="79" t="s">
        <v>3024</v>
      </c>
      <c r="M5295" s="79" t="s">
        <v>302</v>
      </c>
      <c r="N5295" s="15" t="s">
        <v>28</v>
      </c>
      <c r="O5295" s="15" t="s">
        <v>29</v>
      </c>
      <c r="P5295" s="80" t="s">
        <v>3096</v>
      </c>
      <c r="Q5295" s="80" t="s">
        <v>21</v>
      </c>
      <c r="S5295" t="str">
        <f t="shared" si="91"/>
        <v>42230Mark Poziomek</v>
      </c>
    </row>
    <row r="5296" spans="1:19" hidden="1">
      <c r="A5296" s="12">
        <v>42232</v>
      </c>
      <c r="B5296" t="s">
        <v>3025</v>
      </c>
      <c r="C5296" s="1">
        <v>158.47</v>
      </c>
      <c r="E5296" s="42">
        <f t="shared" si="90"/>
        <v>-158.47</v>
      </c>
      <c r="F5296" s="77" t="s">
        <v>1038</v>
      </c>
      <c r="G5296" s="77" t="s">
        <v>21</v>
      </c>
      <c r="H5296" s="77" t="s">
        <v>20</v>
      </c>
      <c r="I5296" s="13">
        <v>8</v>
      </c>
      <c r="J5296" s="14">
        <v>2015</v>
      </c>
      <c r="K5296" s="78" t="s">
        <v>146</v>
      </c>
      <c r="L5296" s="79" t="s">
        <v>3025</v>
      </c>
      <c r="M5296" s="79" t="s">
        <v>309</v>
      </c>
      <c r="N5296" s="15" t="s">
        <v>28</v>
      </c>
      <c r="O5296" s="15" t="s">
        <v>29</v>
      </c>
      <c r="P5296" s="80" t="s">
        <v>3096</v>
      </c>
      <c r="Q5296" s="80" t="s">
        <v>21</v>
      </c>
      <c r="S5296" t="str">
        <f t="shared" si="91"/>
        <v>42232Stacey Noton</v>
      </c>
    </row>
    <row r="5297" spans="1:19" hidden="1">
      <c r="A5297" s="12">
        <v>42232</v>
      </c>
      <c r="B5297" t="s">
        <v>3026</v>
      </c>
      <c r="C5297" s="1">
        <v>61.18</v>
      </c>
      <c r="E5297" s="42">
        <f t="shared" si="90"/>
        <v>-61.18</v>
      </c>
      <c r="F5297" s="77" t="s">
        <v>1038</v>
      </c>
      <c r="G5297" s="77" t="s">
        <v>21</v>
      </c>
      <c r="H5297" s="77" t="s">
        <v>20</v>
      </c>
      <c r="I5297" s="13">
        <v>8</v>
      </c>
      <c r="J5297" s="14">
        <v>2015</v>
      </c>
      <c r="K5297" s="78" t="s">
        <v>146</v>
      </c>
      <c r="L5297" s="79" t="s">
        <v>3026</v>
      </c>
      <c r="M5297" s="79" t="s">
        <v>302</v>
      </c>
      <c r="N5297" s="15" t="s">
        <v>28</v>
      </c>
      <c r="O5297" s="15" t="s">
        <v>29</v>
      </c>
      <c r="P5297" s="80" t="s">
        <v>3096</v>
      </c>
      <c r="Q5297" s="80" t="s">
        <v>21</v>
      </c>
      <c r="S5297" t="str">
        <f t="shared" si="91"/>
        <v>42232Gayle Billadeau</v>
      </c>
    </row>
    <row r="5298" spans="1:19" hidden="1">
      <c r="A5298" s="12">
        <v>42233</v>
      </c>
      <c r="B5298" t="s">
        <v>2488</v>
      </c>
      <c r="C5298" s="1">
        <v>-598.97</v>
      </c>
      <c r="E5298" s="42">
        <f t="shared" si="90"/>
        <v>598.97</v>
      </c>
      <c r="F5298" s="77" t="s">
        <v>225</v>
      </c>
      <c r="G5298" s="77" t="s">
        <v>21</v>
      </c>
      <c r="H5298" s="77" t="s">
        <v>20</v>
      </c>
      <c r="I5298" s="13">
        <v>8</v>
      </c>
      <c r="J5298" s="14">
        <v>2015</v>
      </c>
      <c r="K5298" s="78" t="s">
        <v>58</v>
      </c>
      <c r="L5298" s="79" t="s">
        <v>59</v>
      </c>
      <c r="M5298" s="79" t="s">
        <v>23</v>
      </c>
      <c r="N5298" s="15" t="s">
        <v>20</v>
      </c>
      <c r="O5298" s="15" t="s">
        <v>24</v>
      </c>
      <c r="P5298" s="80" t="s">
        <v>171</v>
      </c>
      <c r="Q5298" s="80" t="s">
        <v>21</v>
      </c>
      <c r="S5298" t="str">
        <f t="shared" si="91"/>
        <v>42233Bank Account</v>
      </c>
    </row>
    <row r="5299" spans="1:19" hidden="1">
      <c r="A5299" s="12">
        <v>42233</v>
      </c>
      <c r="B5299" t="s">
        <v>3027</v>
      </c>
      <c r="C5299" s="1">
        <v>74.819999999999993</v>
      </c>
      <c r="E5299" s="42">
        <f t="shared" si="90"/>
        <v>-74.819999999999993</v>
      </c>
      <c r="F5299" s="77" t="s">
        <v>1038</v>
      </c>
      <c r="G5299" s="77" t="s">
        <v>21</v>
      </c>
      <c r="H5299" s="77" t="s">
        <v>20</v>
      </c>
      <c r="I5299" s="13">
        <v>8</v>
      </c>
      <c r="J5299" s="14">
        <v>2015</v>
      </c>
      <c r="K5299" s="78" t="s">
        <v>146</v>
      </c>
      <c r="L5299" s="79" t="s">
        <v>3027</v>
      </c>
      <c r="M5299" s="79" t="s">
        <v>309</v>
      </c>
      <c r="N5299" s="15" t="s">
        <v>28</v>
      </c>
      <c r="O5299" s="15" t="s">
        <v>29</v>
      </c>
      <c r="P5299" s="80" t="s">
        <v>3096</v>
      </c>
      <c r="Q5299" s="80" t="s">
        <v>21</v>
      </c>
      <c r="S5299" t="str">
        <f t="shared" si="91"/>
        <v>42233Doggett Enterprise</v>
      </c>
    </row>
    <row r="5300" spans="1:19" hidden="1">
      <c r="A5300" s="12">
        <v>42233</v>
      </c>
      <c r="B5300" t="s">
        <v>3028</v>
      </c>
      <c r="C5300" s="1">
        <v>49.9</v>
      </c>
      <c r="E5300" s="42">
        <f t="shared" si="90"/>
        <v>-49.9</v>
      </c>
      <c r="F5300" s="77" t="s">
        <v>1038</v>
      </c>
      <c r="G5300" s="77" t="s">
        <v>21</v>
      </c>
      <c r="H5300" s="77" t="s">
        <v>20</v>
      </c>
      <c r="I5300" s="13">
        <v>8</v>
      </c>
      <c r="J5300" s="14">
        <v>2015</v>
      </c>
      <c r="K5300" s="78" t="s">
        <v>146</v>
      </c>
      <c r="L5300" s="79" t="s">
        <v>3028</v>
      </c>
      <c r="M5300" s="79" t="s">
        <v>309</v>
      </c>
      <c r="N5300" s="15" t="s">
        <v>28</v>
      </c>
      <c r="O5300" s="15" t="s">
        <v>29</v>
      </c>
      <c r="P5300" s="80" t="s">
        <v>3096</v>
      </c>
      <c r="Q5300" s="80" t="s">
        <v>21</v>
      </c>
      <c r="S5300" t="str">
        <f t="shared" si="91"/>
        <v>42233Judi Rogers</v>
      </c>
    </row>
    <row r="5301" spans="1:19" hidden="1">
      <c r="A5301" s="12">
        <v>42234</v>
      </c>
      <c r="B5301" t="s">
        <v>3029</v>
      </c>
      <c r="C5301" s="1">
        <v>103.81</v>
      </c>
      <c r="E5301" s="42">
        <f t="shared" si="90"/>
        <v>-103.81</v>
      </c>
      <c r="F5301" s="77" t="s">
        <v>1038</v>
      </c>
      <c r="G5301" s="77" t="s">
        <v>21</v>
      </c>
      <c r="H5301" s="77" t="s">
        <v>20</v>
      </c>
      <c r="I5301" s="13">
        <v>8</v>
      </c>
      <c r="J5301" s="14">
        <v>2015</v>
      </c>
      <c r="K5301" s="78" t="s">
        <v>146</v>
      </c>
      <c r="L5301" s="79" t="s">
        <v>3029</v>
      </c>
      <c r="M5301" s="79" t="s">
        <v>302</v>
      </c>
      <c r="N5301" s="15" t="s">
        <v>28</v>
      </c>
      <c r="O5301" s="15" t="s">
        <v>29</v>
      </c>
      <c r="P5301" s="80" t="s">
        <v>3096</v>
      </c>
      <c r="Q5301" s="80" t="s">
        <v>21</v>
      </c>
      <c r="S5301" t="str">
        <f t="shared" si="91"/>
        <v>42234gail woods</v>
      </c>
    </row>
    <row r="5302" spans="1:19" hidden="1">
      <c r="A5302" s="12">
        <v>42234</v>
      </c>
      <c r="B5302" t="s">
        <v>3030</v>
      </c>
      <c r="C5302" s="1">
        <v>12.31</v>
      </c>
      <c r="E5302" s="42">
        <f t="shared" si="90"/>
        <v>-12.31</v>
      </c>
      <c r="F5302" s="77" t="s">
        <v>1038</v>
      </c>
      <c r="G5302" s="77" t="s">
        <v>21</v>
      </c>
      <c r="H5302" s="77" t="s">
        <v>20</v>
      </c>
      <c r="I5302" s="13">
        <v>8</v>
      </c>
      <c r="J5302" s="14">
        <v>2015</v>
      </c>
      <c r="K5302" s="78" t="s">
        <v>146</v>
      </c>
      <c r="L5302" s="79" t="s">
        <v>3030</v>
      </c>
      <c r="M5302" s="79" t="s">
        <v>302</v>
      </c>
      <c r="N5302" s="15" t="s">
        <v>28</v>
      </c>
      <c r="O5302" s="15" t="s">
        <v>29</v>
      </c>
      <c r="P5302" s="80" t="s">
        <v>3096</v>
      </c>
      <c r="Q5302" s="80" t="s">
        <v>21</v>
      </c>
      <c r="S5302" t="str">
        <f t="shared" si="91"/>
        <v>42234Jessica Sponheimer</v>
      </c>
    </row>
    <row r="5303" spans="1:19" hidden="1">
      <c r="A5303" s="12">
        <v>42234</v>
      </c>
      <c r="B5303" t="s">
        <v>3031</v>
      </c>
      <c r="C5303" s="1">
        <v>58.95</v>
      </c>
      <c r="E5303" s="42">
        <f t="shared" si="90"/>
        <v>-58.95</v>
      </c>
      <c r="F5303" s="77" t="s">
        <v>1038</v>
      </c>
      <c r="G5303" s="77" t="s">
        <v>21</v>
      </c>
      <c r="H5303" s="77" t="s">
        <v>20</v>
      </c>
      <c r="I5303" s="13">
        <v>8</v>
      </c>
      <c r="J5303" s="14">
        <v>2015</v>
      </c>
      <c r="K5303" s="78" t="s">
        <v>146</v>
      </c>
      <c r="L5303" s="79" t="s">
        <v>3031</v>
      </c>
      <c r="M5303" s="79" t="s">
        <v>309</v>
      </c>
      <c r="N5303" s="15" t="s">
        <v>28</v>
      </c>
      <c r="O5303" s="15" t="s">
        <v>29</v>
      </c>
      <c r="P5303" s="80" t="s">
        <v>3096</v>
      </c>
      <c r="Q5303" s="80" t="s">
        <v>21</v>
      </c>
      <c r="S5303" t="str">
        <f t="shared" si="91"/>
        <v>42234Anthony McKenna</v>
      </c>
    </row>
    <row r="5304" spans="1:19" hidden="1">
      <c r="A5304" s="12">
        <v>42234</v>
      </c>
      <c r="B5304" t="s">
        <v>3032</v>
      </c>
      <c r="C5304" s="1">
        <v>50.32</v>
      </c>
      <c r="E5304" s="42">
        <f t="shared" si="90"/>
        <v>-50.32</v>
      </c>
      <c r="F5304" s="77" t="s">
        <v>1038</v>
      </c>
      <c r="G5304" s="77" t="s">
        <v>21</v>
      </c>
      <c r="H5304" s="77" t="s">
        <v>20</v>
      </c>
      <c r="I5304" s="13">
        <v>8</v>
      </c>
      <c r="J5304" s="14">
        <v>2015</v>
      </c>
      <c r="K5304" s="78" t="s">
        <v>146</v>
      </c>
      <c r="L5304" s="79" t="s">
        <v>3032</v>
      </c>
      <c r="M5304" s="79" t="s">
        <v>309</v>
      </c>
      <c r="N5304" s="15" t="s">
        <v>28</v>
      </c>
      <c r="O5304" s="15" t="s">
        <v>29</v>
      </c>
      <c r="P5304" s="80" t="s">
        <v>3096</v>
      </c>
      <c r="Q5304" s="80" t="s">
        <v>21</v>
      </c>
      <c r="S5304" t="str">
        <f t="shared" si="91"/>
        <v>42234Betty Wilkins</v>
      </c>
    </row>
    <row r="5305" spans="1:19" hidden="1">
      <c r="A5305" s="12">
        <v>42234</v>
      </c>
      <c r="B5305" t="s">
        <v>3004</v>
      </c>
      <c r="C5305" s="1">
        <v>-5</v>
      </c>
      <c r="E5305" s="42">
        <f t="shared" si="90"/>
        <v>5</v>
      </c>
      <c r="F5305" s="77" t="s">
        <v>225</v>
      </c>
      <c r="G5305" s="77" t="s">
        <v>21</v>
      </c>
      <c r="H5305" s="77" t="s">
        <v>20</v>
      </c>
      <c r="I5305" s="13">
        <v>8</v>
      </c>
      <c r="J5305" s="14">
        <v>2015</v>
      </c>
      <c r="K5305" s="78" t="s">
        <v>184</v>
      </c>
      <c r="L5305" s="79" t="s">
        <v>3004</v>
      </c>
      <c r="M5305" s="79" t="s">
        <v>302</v>
      </c>
      <c r="N5305" s="15" t="s">
        <v>28</v>
      </c>
      <c r="O5305" s="15" t="s">
        <v>29</v>
      </c>
      <c r="P5305" s="80" t="s">
        <v>3096</v>
      </c>
      <c r="Q5305" s="80" t="s">
        <v>21</v>
      </c>
      <c r="S5305" t="str">
        <f t="shared" si="91"/>
        <v>42234David Ray</v>
      </c>
    </row>
    <row r="5306" spans="1:19" hidden="1">
      <c r="A5306" s="12">
        <v>42234</v>
      </c>
      <c r="B5306" t="s">
        <v>3033</v>
      </c>
      <c r="C5306" s="1">
        <v>75.41</v>
      </c>
      <c r="E5306" s="42">
        <f t="shared" si="90"/>
        <v>-75.41</v>
      </c>
      <c r="F5306" s="77" t="s">
        <v>1038</v>
      </c>
      <c r="G5306" s="77" t="s">
        <v>21</v>
      </c>
      <c r="H5306" s="77" t="s">
        <v>20</v>
      </c>
      <c r="I5306" s="13">
        <v>8</v>
      </c>
      <c r="J5306" s="14">
        <v>2015</v>
      </c>
      <c r="K5306" s="78" t="s">
        <v>146</v>
      </c>
      <c r="L5306" s="79" t="s">
        <v>3033</v>
      </c>
      <c r="M5306" s="79" t="s">
        <v>309</v>
      </c>
      <c r="N5306" s="15" t="s">
        <v>28</v>
      </c>
      <c r="O5306" s="15" t="s">
        <v>29</v>
      </c>
      <c r="P5306" s="80" t="s">
        <v>3096</v>
      </c>
      <c r="Q5306" s="80" t="s">
        <v>21</v>
      </c>
      <c r="S5306" t="str">
        <f t="shared" si="91"/>
        <v>42234ThePuzzleGarden</v>
      </c>
    </row>
    <row r="5307" spans="1:19" hidden="1">
      <c r="A5307" s="12">
        <v>42234</v>
      </c>
      <c r="B5307" t="s">
        <v>2488</v>
      </c>
      <c r="C5307" s="1">
        <v>-406.21</v>
      </c>
      <c r="E5307" s="42">
        <f t="shared" si="90"/>
        <v>406.21</v>
      </c>
      <c r="F5307" s="77" t="s">
        <v>225</v>
      </c>
      <c r="G5307" s="77" t="s">
        <v>21</v>
      </c>
      <c r="H5307" s="77" t="s">
        <v>20</v>
      </c>
      <c r="I5307" s="13">
        <v>8</v>
      </c>
      <c r="J5307" s="14">
        <v>2015</v>
      </c>
      <c r="K5307" s="78" t="s">
        <v>58</v>
      </c>
      <c r="L5307" s="79" t="s">
        <v>59</v>
      </c>
      <c r="M5307" s="79" t="s">
        <v>23</v>
      </c>
      <c r="N5307" s="15" t="s">
        <v>20</v>
      </c>
      <c r="O5307" s="15" t="s">
        <v>24</v>
      </c>
      <c r="P5307" s="80" t="s">
        <v>171</v>
      </c>
      <c r="Q5307" s="80" t="s">
        <v>21</v>
      </c>
      <c r="S5307" t="str">
        <f t="shared" si="91"/>
        <v>42234Bank Account</v>
      </c>
    </row>
    <row r="5308" spans="1:19" hidden="1">
      <c r="A5308" s="12">
        <v>42235</v>
      </c>
      <c r="B5308" t="s">
        <v>3034</v>
      </c>
      <c r="C5308" s="1">
        <v>105.65</v>
      </c>
      <c r="E5308" s="42">
        <f t="shared" si="90"/>
        <v>-105.65</v>
      </c>
      <c r="F5308" s="77" t="s">
        <v>1038</v>
      </c>
      <c r="G5308" s="77" t="s">
        <v>21</v>
      </c>
      <c r="H5308" s="77" t="s">
        <v>20</v>
      </c>
      <c r="I5308" s="13">
        <v>8</v>
      </c>
      <c r="J5308" s="14">
        <v>2015</v>
      </c>
      <c r="K5308" s="78" t="s">
        <v>146</v>
      </c>
      <c r="L5308" s="79" t="s">
        <v>3034</v>
      </c>
      <c r="M5308" s="79" t="s">
        <v>309</v>
      </c>
      <c r="N5308" s="15" t="s">
        <v>28</v>
      </c>
      <c r="O5308" s="15" t="s">
        <v>29</v>
      </c>
      <c r="P5308" s="80" t="s">
        <v>3096</v>
      </c>
      <c r="Q5308" s="80" t="s">
        <v>21</v>
      </c>
      <c r="S5308" t="str">
        <f t="shared" si="91"/>
        <v>42235sahba sizdahkhani</v>
      </c>
    </row>
    <row r="5309" spans="1:19" hidden="1">
      <c r="A5309" s="12">
        <v>42235</v>
      </c>
      <c r="B5309" t="s">
        <v>3033</v>
      </c>
      <c r="C5309" s="1">
        <v>-75.41</v>
      </c>
      <c r="E5309" s="42">
        <f t="shared" si="90"/>
        <v>75.41</v>
      </c>
      <c r="F5309" s="77" t="s">
        <v>225</v>
      </c>
      <c r="G5309" s="77" t="s">
        <v>21</v>
      </c>
      <c r="H5309" s="77" t="s">
        <v>20</v>
      </c>
      <c r="I5309" s="13">
        <v>8</v>
      </c>
      <c r="J5309" s="14">
        <v>2015</v>
      </c>
      <c r="K5309" s="78" t="s">
        <v>184</v>
      </c>
      <c r="L5309" s="79" t="s">
        <v>3033</v>
      </c>
      <c r="M5309" s="79" t="s">
        <v>309</v>
      </c>
      <c r="N5309" s="15" t="s">
        <v>28</v>
      </c>
      <c r="O5309" s="15" t="s">
        <v>29</v>
      </c>
      <c r="P5309" s="80" t="s">
        <v>3096</v>
      </c>
      <c r="Q5309" s="80" t="s">
        <v>21</v>
      </c>
      <c r="S5309" t="str">
        <f t="shared" si="91"/>
        <v>42235ThePuzzleGarden</v>
      </c>
    </row>
    <row r="5310" spans="1:19" hidden="1">
      <c r="A5310" s="12">
        <v>42235</v>
      </c>
      <c r="B5310" t="s">
        <v>3034</v>
      </c>
      <c r="C5310" s="1">
        <v>-9.75</v>
      </c>
      <c r="E5310" s="42">
        <f t="shared" si="90"/>
        <v>9.75</v>
      </c>
      <c r="F5310" s="77" t="s">
        <v>225</v>
      </c>
      <c r="G5310" s="77" t="s">
        <v>21</v>
      </c>
      <c r="H5310" s="77" t="s">
        <v>20</v>
      </c>
      <c r="I5310" s="13">
        <v>8</v>
      </c>
      <c r="J5310" s="14">
        <v>2015</v>
      </c>
      <c r="K5310" s="78" t="s">
        <v>184</v>
      </c>
      <c r="L5310" s="79" t="s">
        <v>3034</v>
      </c>
      <c r="M5310" s="79" t="s">
        <v>309</v>
      </c>
      <c r="N5310" s="15" t="s">
        <v>28</v>
      </c>
      <c r="O5310" s="15" t="s">
        <v>29</v>
      </c>
      <c r="P5310" s="80" t="s">
        <v>3096</v>
      </c>
      <c r="Q5310" s="80" t="s">
        <v>21</v>
      </c>
      <c r="S5310" t="str">
        <f t="shared" si="91"/>
        <v>42235sahba sizdahkhani</v>
      </c>
    </row>
    <row r="5311" spans="1:19" hidden="1">
      <c r="A5311" s="12">
        <v>42235</v>
      </c>
      <c r="B5311" t="s">
        <v>3035</v>
      </c>
      <c r="C5311" s="1">
        <v>87.85</v>
      </c>
      <c r="E5311" s="42">
        <f t="shared" si="90"/>
        <v>-87.85</v>
      </c>
      <c r="F5311" s="77" t="s">
        <v>1038</v>
      </c>
      <c r="G5311" s="77" t="s">
        <v>21</v>
      </c>
      <c r="H5311" s="77" t="s">
        <v>20</v>
      </c>
      <c r="I5311" s="13">
        <v>8</v>
      </c>
      <c r="J5311" s="14">
        <v>2015</v>
      </c>
      <c r="K5311" s="78" t="s">
        <v>146</v>
      </c>
      <c r="L5311" s="79" t="s">
        <v>3035</v>
      </c>
      <c r="M5311" s="79" t="s">
        <v>302</v>
      </c>
      <c r="N5311" s="15" t="s">
        <v>28</v>
      </c>
      <c r="O5311" s="15" t="s">
        <v>29</v>
      </c>
      <c r="P5311" s="80" t="s">
        <v>3096</v>
      </c>
      <c r="Q5311" s="80" t="s">
        <v>21</v>
      </c>
      <c r="S5311" t="str">
        <f t="shared" si="91"/>
        <v>42235Roger Collins</v>
      </c>
    </row>
    <row r="5312" spans="1:19" hidden="1">
      <c r="A5312" s="12">
        <v>42236</v>
      </c>
      <c r="B5312" t="s">
        <v>3036</v>
      </c>
      <c r="C5312" s="1">
        <v>44.9</v>
      </c>
      <c r="E5312" s="42">
        <f t="shared" si="90"/>
        <v>-44.9</v>
      </c>
      <c r="F5312" s="77" t="s">
        <v>1038</v>
      </c>
      <c r="G5312" s="77" t="s">
        <v>21</v>
      </c>
      <c r="H5312" s="77" t="s">
        <v>20</v>
      </c>
      <c r="I5312" s="13">
        <v>8</v>
      </c>
      <c r="J5312" s="14">
        <v>2015</v>
      </c>
      <c r="K5312" s="78" t="s">
        <v>146</v>
      </c>
      <c r="L5312" s="79" t="s">
        <v>3036</v>
      </c>
      <c r="M5312" s="79" t="s">
        <v>309</v>
      </c>
      <c r="N5312" s="15" t="s">
        <v>28</v>
      </c>
      <c r="O5312" s="15" t="s">
        <v>29</v>
      </c>
      <c r="P5312" s="80" t="s">
        <v>3096</v>
      </c>
      <c r="Q5312" s="80" t="s">
        <v>21</v>
      </c>
      <c r="S5312" t="str">
        <f t="shared" si="91"/>
        <v>42236Mari Schaan</v>
      </c>
    </row>
    <row r="5313" spans="1:19" hidden="1">
      <c r="A5313" s="12">
        <v>42237</v>
      </c>
      <c r="B5313" t="s">
        <v>2489</v>
      </c>
      <c r="C5313" s="1">
        <v>57.15</v>
      </c>
      <c r="E5313" s="42">
        <f t="shared" si="90"/>
        <v>-57.15</v>
      </c>
      <c r="F5313" s="77" t="s">
        <v>1038</v>
      </c>
      <c r="G5313" s="77" t="s">
        <v>21</v>
      </c>
      <c r="H5313" s="77" t="s">
        <v>20</v>
      </c>
      <c r="I5313" s="13">
        <v>8</v>
      </c>
      <c r="J5313" s="14">
        <v>2015</v>
      </c>
      <c r="K5313" s="78" t="s">
        <v>146</v>
      </c>
      <c r="L5313" s="79" t="s">
        <v>2489</v>
      </c>
      <c r="M5313" s="79" t="s">
        <v>80</v>
      </c>
      <c r="N5313" s="15" t="s">
        <v>28</v>
      </c>
      <c r="O5313" s="15" t="s">
        <v>29</v>
      </c>
      <c r="P5313" s="80" t="s">
        <v>3096</v>
      </c>
      <c r="Q5313" s="80" t="s">
        <v>21</v>
      </c>
      <c r="S5313" t="str">
        <f t="shared" si="91"/>
        <v>42237JAS Enterprises</v>
      </c>
    </row>
    <row r="5314" spans="1:19" hidden="1">
      <c r="A5314" s="12">
        <v>42238</v>
      </c>
      <c r="B5314" t="s">
        <v>3037</v>
      </c>
      <c r="C5314" s="1">
        <v>55.15</v>
      </c>
      <c r="E5314" s="42">
        <f t="shared" si="90"/>
        <v>-55.15</v>
      </c>
      <c r="F5314" s="77" t="s">
        <v>1038</v>
      </c>
      <c r="G5314" s="77" t="s">
        <v>21</v>
      </c>
      <c r="H5314" s="77" t="s">
        <v>20</v>
      </c>
      <c r="I5314" s="13">
        <v>8</v>
      </c>
      <c r="J5314" s="14">
        <v>2015</v>
      </c>
      <c r="K5314" s="78" t="s">
        <v>146</v>
      </c>
      <c r="L5314" s="79" t="s">
        <v>3037</v>
      </c>
      <c r="M5314" s="79" t="s">
        <v>305</v>
      </c>
      <c r="N5314" s="15" t="s">
        <v>28</v>
      </c>
      <c r="O5314" s="15" t="s">
        <v>29</v>
      </c>
      <c r="P5314" s="80" t="s">
        <v>3096</v>
      </c>
      <c r="Q5314" s="80" t="s">
        <v>21</v>
      </c>
      <c r="S5314" t="str">
        <f t="shared" si="91"/>
        <v>42238Ronald Zwieg</v>
      </c>
    </row>
    <row r="5315" spans="1:19" hidden="1">
      <c r="A5315" s="12">
        <v>42239</v>
      </c>
      <c r="B5315" t="s">
        <v>3038</v>
      </c>
      <c r="C5315" s="1">
        <v>109.36</v>
      </c>
      <c r="E5315" s="42">
        <f t="shared" si="90"/>
        <v>-109.36</v>
      </c>
      <c r="F5315" s="77" t="s">
        <v>1038</v>
      </c>
      <c r="G5315" s="77" t="s">
        <v>21</v>
      </c>
      <c r="H5315" s="77" t="s">
        <v>20</v>
      </c>
      <c r="I5315" s="13">
        <v>8</v>
      </c>
      <c r="J5315" s="14">
        <v>2015</v>
      </c>
      <c r="K5315" s="78" t="s">
        <v>146</v>
      </c>
      <c r="L5315" s="79" t="s">
        <v>3038</v>
      </c>
      <c r="M5315" s="79" t="s">
        <v>302</v>
      </c>
      <c r="N5315" s="15" t="s">
        <v>28</v>
      </c>
      <c r="O5315" s="15" t="s">
        <v>29</v>
      </c>
      <c r="P5315" s="80" t="s">
        <v>3096</v>
      </c>
      <c r="Q5315" s="80" t="s">
        <v>21</v>
      </c>
      <c r="S5315" t="str">
        <f t="shared" si="91"/>
        <v>42239Mohammad Nagimesh Abdulaziz alenzi</v>
      </c>
    </row>
    <row r="5316" spans="1:19" hidden="1">
      <c r="A5316" s="12">
        <v>42239</v>
      </c>
      <c r="B5316" t="s">
        <v>3038</v>
      </c>
      <c r="C5316" s="1">
        <v>116.16</v>
      </c>
      <c r="E5316" s="42">
        <f t="shared" si="90"/>
        <v>-116.16</v>
      </c>
      <c r="F5316" s="77" t="s">
        <v>1038</v>
      </c>
      <c r="G5316" s="77" t="s">
        <v>21</v>
      </c>
      <c r="H5316" s="77" t="s">
        <v>20</v>
      </c>
      <c r="I5316" s="13">
        <v>8</v>
      </c>
      <c r="J5316" s="14">
        <v>2015</v>
      </c>
      <c r="K5316" s="78" t="s">
        <v>146</v>
      </c>
      <c r="L5316" s="79" t="s">
        <v>3038</v>
      </c>
      <c r="M5316" s="79" t="s">
        <v>302</v>
      </c>
      <c r="N5316" s="15" t="s">
        <v>28</v>
      </c>
      <c r="O5316" s="15" t="s">
        <v>29</v>
      </c>
      <c r="P5316" s="80" t="s">
        <v>3096</v>
      </c>
      <c r="Q5316" s="80" t="s">
        <v>21</v>
      </c>
      <c r="S5316" t="str">
        <f t="shared" si="91"/>
        <v>42239Mohammad Nagimesh Abdulaziz alenzi</v>
      </c>
    </row>
    <row r="5317" spans="1:19" hidden="1">
      <c r="A5317" s="12">
        <v>42239</v>
      </c>
      <c r="B5317" t="s">
        <v>3039</v>
      </c>
      <c r="C5317" s="1">
        <v>35.700000000000003</v>
      </c>
      <c r="E5317" s="42">
        <f t="shared" si="90"/>
        <v>-35.700000000000003</v>
      </c>
      <c r="F5317" s="77" t="s">
        <v>1038</v>
      </c>
      <c r="G5317" s="77" t="s">
        <v>21</v>
      </c>
      <c r="H5317" s="77" t="s">
        <v>20</v>
      </c>
      <c r="I5317" s="13">
        <v>8</v>
      </c>
      <c r="J5317" s="14">
        <v>2015</v>
      </c>
      <c r="K5317" s="78" t="s">
        <v>146</v>
      </c>
      <c r="L5317" s="79" t="s">
        <v>3039</v>
      </c>
      <c r="M5317" s="79" t="s">
        <v>302</v>
      </c>
      <c r="N5317" s="15" t="s">
        <v>28</v>
      </c>
      <c r="O5317" s="15" t="s">
        <v>29</v>
      </c>
      <c r="P5317" s="80" t="s">
        <v>3096</v>
      </c>
      <c r="Q5317" s="80" t="s">
        <v>21</v>
      </c>
      <c r="S5317" t="str">
        <f t="shared" si="91"/>
        <v>42239jose portal</v>
      </c>
    </row>
    <row r="5318" spans="1:19" hidden="1">
      <c r="A5318" s="12">
        <v>42239</v>
      </c>
      <c r="B5318" t="s">
        <v>2927</v>
      </c>
      <c r="C5318" s="1">
        <v>14.65</v>
      </c>
      <c r="E5318" s="42">
        <f t="shared" si="90"/>
        <v>-14.65</v>
      </c>
      <c r="F5318" s="77" t="s">
        <v>1038</v>
      </c>
      <c r="G5318" s="77" t="s">
        <v>21</v>
      </c>
      <c r="H5318" s="77" t="s">
        <v>20</v>
      </c>
      <c r="I5318" s="13">
        <v>8</v>
      </c>
      <c r="J5318" s="14">
        <v>2015</v>
      </c>
      <c r="K5318" s="78" t="s">
        <v>146</v>
      </c>
      <c r="L5318" s="79" t="s">
        <v>2927</v>
      </c>
      <c r="M5318" s="79" t="s">
        <v>302</v>
      </c>
      <c r="N5318" s="15" t="s">
        <v>28</v>
      </c>
      <c r="O5318" s="15" t="s">
        <v>29</v>
      </c>
      <c r="P5318" s="80" t="s">
        <v>3096</v>
      </c>
      <c r="Q5318" s="80" t="s">
        <v>21</v>
      </c>
      <c r="S5318" t="str">
        <f t="shared" si="91"/>
        <v>42239COL Crabb</v>
      </c>
    </row>
    <row r="5319" spans="1:19" hidden="1">
      <c r="A5319" s="12">
        <v>42239</v>
      </c>
      <c r="B5319" t="s">
        <v>2488</v>
      </c>
      <c r="C5319" s="1">
        <v>-570.75</v>
      </c>
      <c r="E5319" s="42">
        <f t="shared" si="90"/>
        <v>570.75</v>
      </c>
      <c r="F5319" s="77" t="s">
        <v>225</v>
      </c>
      <c r="G5319" s="77" t="s">
        <v>21</v>
      </c>
      <c r="H5319" s="77" t="s">
        <v>20</v>
      </c>
      <c r="I5319" s="13">
        <v>8</v>
      </c>
      <c r="J5319" s="14">
        <v>2015</v>
      </c>
      <c r="K5319" s="78" t="s">
        <v>58</v>
      </c>
      <c r="L5319" s="79" t="s">
        <v>59</v>
      </c>
      <c r="M5319" s="79" t="s">
        <v>23</v>
      </c>
      <c r="N5319" s="15" t="s">
        <v>20</v>
      </c>
      <c r="O5319" s="15" t="s">
        <v>24</v>
      </c>
      <c r="P5319" s="80" t="s">
        <v>171</v>
      </c>
      <c r="Q5319" s="80" t="s">
        <v>21</v>
      </c>
      <c r="S5319" t="str">
        <f t="shared" si="91"/>
        <v>42239Bank Account</v>
      </c>
    </row>
    <row r="5320" spans="1:19" hidden="1">
      <c r="A5320" s="12">
        <v>42239</v>
      </c>
      <c r="B5320" t="s">
        <v>1121</v>
      </c>
      <c r="C5320" s="1">
        <v>-8.49</v>
      </c>
      <c r="E5320" s="42">
        <f t="shared" si="90"/>
        <v>8.49</v>
      </c>
      <c r="F5320" s="77" t="s">
        <v>225</v>
      </c>
      <c r="G5320" s="77" t="s">
        <v>21</v>
      </c>
      <c r="H5320" s="77" t="s">
        <v>20</v>
      </c>
      <c r="I5320" s="13">
        <v>8</v>
      </c>
      <c r="J5320" s="14">
        <v>2015</v>
      </c>
      <c r="K5320" s="78" t="s">
        <v>458</v>
      </c>
      <c r="L5320" s="79" t="s">
        <v>1121</v>
      </c>
      <c r="M5320" s="79" t="s">
        <v>23</v>
      </c>
      <c r="N5320" s="15" t="s">
        <v>28</v>
      </c>
      <c r="O5320" s="15" t="s">
        <v>29</v>
      </c>
      <c r="P5320" s="80" t="s">
        <v>3097</v>
      </c>
      <c r="Q5320" s="80" t="s">
        <v>21</v>
      </c>
      <c r="S5320" t="str">
        <f t="shared" si="91"/>
        <v>42239Hulu</v>
      </c>
    </row>
    <row r="5321" spans="1:19" hidden="1">
      <c r="A5321" s="12">
        <v>42239</v>
      </c>
      <c r="B5321" t="s">
        <v>3040</v>
      </c>
      <c r="C5321" s="1">
        <v>172.58</v>
      </c>
      <c r="E5321" s="42">
        <f t="shared" si="90"/>
        <v>-172.58</v>
      </c>
      <c r="F5321" s="77" t="s">
        <v>1038</v>
      </c>
      <c r="G5321" s="77" t="s">
        <v>21</v>
      </c>
      <c r="H5321" s="77" t="s">
        <v>20</v>
      </c>
      <c r="I5321" s="13">
        <v>8</v>
      </c>
      <c r="J5321" s="14">
        <v>2015</v>
      </c>
      <c r="K5321" s="78" t="s">
        <v>146</v>
      </c>
      <c r="L5321" s="79" t="s">
        <v>3040</v>
      </c>
      <c r="M5321" s="79" t="s">
        <v>302</v>
      </c>
      <c r="N5321" s="15" t="s">
        <v>28</v>
      </c>
      <c r="O5321" s="15" t="s">
        <v>29</v>
      </c>
      <c r="P5321" s="80" t="s">
        <v>3096</v>
      </c>
      <c r="Q5321" s="80" t="s">
        <v>21</v>
      </c>
      <c r="S5321" t="str">
        <f t="shared" si="91"/>
        <v>42239JUTTA DAVIS</v>
      </c>
    </row>
    <row r="5322" spans="1:19" hidden="1">
      <c r="A5322" s="12">
        <v>42240</v>
      </c>
      <c r="B5322" t="s">
        <v>2488</v>
      </c>
      <c r="C5322" s="1">
        <v>-148.79</v>
      </c>
      <c r="E5322" s="42">
        <f t="shared" si="90"/>
        <v>148.79</v>
      </c>
      <c r="F5322" s="77" t="s">
        <v>225</v>
      </c>
      <c r="G5322" s="77" t="s">
        <v>21</v>
      </c>
      <c r="H5322" s="77" t="s">
        <v>20</v>
      </c>
      <c r="I5322" s="13">
        <v>8</v>
      </c>
      <c r="J5322" s="14">
        <v>2015</v>
      </c>
      <c r="K5322" s="78" t="s">
        <v>58</v>
      </c>
      <c r="L5322" s="79" t="s">
        <v>59</v>
      </c>
      <c r="M5322" s="79" t="s">
        <v>23</v>
      </c>
      <c r="N5322" s="15" t="s">
        <v>20</v>
      </c>
      <c r="O5322" s="15" t="s">
        <v>24</v>
      </c>
      <c r="P5322" s="80" t="s">
        <v>171</v>
      </c>
      <c r="Q5322" s="80" t="s">
        <v>21</v>
      </c>
      <c r="S5322" t="str">
        <f t="shared" si="91"/>
        <v>42240Bank Account</v>
      </c>
    </row>
    <row r="5323" spans="1:19" hidden="1">
      <c r="A5323" s="12">
        <v>42240</v>
      </c>
      <c r="B5323" t="s">
        <v>3041</v>
      </c>
      <c r="C5323" s="1">
        <v>72.849999999999994</v>
      </c>
      <c r="E5323" s="42">
        <f t="shared" si="90"/>
        <v>-72.849999999999994</v>
      </c>
      <c r="F5323" s="77" t="s">
        <v>1038</v>
      </c>
      <c r="G5323" s="77" t="s">
        <v>21</v>
      </c>
      <c r="H5323" s="77" t="s">
        <v>20</v>
      </c>
      <c r="I5323" s="13">
        <v>8</v>
      </c>
      <c r="J5323" s="14">
        <v>2015</v>
      </c>
      <c r="K5323" s="78" t="s">
        <v>146</v>
      </c>
      <c r="L5323" s="79" t="s">
        <v>3041</v>
      </c>
      <c r="M5323" s="79" t="s">
        <v>309</v>
      </c>
      <c r="N5323" s="15" t="s">
        <v>28</v>
      </c>
      <c r="O5323" s="15" t="s">
        <v>29</v>
      </c>
      <c r="P5323" s="80" t="s">
        <v>3096</v>
      </c>
      <c r="Q5323" s="80" t="s">
        <v>21</v>
      </c>
      <c r="S5323" t="str">
        <f t="shared" si="91"/>
        <v>42240Cynthia Michel</v>
      </c>
    </row>
    <row r="5324" spans="1:19" hidden="1">
      <c r="A5324" s="12">
        <v>42240</v>
      </c>
      <c r="B5324" t="s">
        <v>3042</v>
      </c>
      <c r="C5324" s="1">
        <v>101.9</v>
      </c>
      <c r="E5324" s="42">
        <f t="shared" ref="E5324:E5387" si="92">-C5324</f>
        <v>-101.9</v>
      </c>
      <c r="F5324" s="77" t="s">
        <v>1038</v>
      </c>
      <c r="G5324" s="77" t="s">
        <v>21</v>
      </c>
      <c r="H5324" s="77" t="s">
        <v>20</v>
      </c>
      <c r="I5324" s="13">
        <v>8</v>
      </c>
      <c r="J5324" s="14">
        <v>2015</v>
      </c>
      <c r="K5324" s="78" t="s">
        <v>146</v>
      </c>
      <c r="L5324" s="79" t="s">
        <v>3042</v>
      </c>
      <c r="M5324" s="79" t="s">
        <v>309</v>
      </c>
      <c r="N5324" s="15" t="s">
        <v>28</v>
      </c>
      <c r="O5324" s="15" t="s">
        <v>29</v>
      </c>
      <c r="P5324" s="80" t="s">
        <v>3096</v>
      </c>
      <c r="Q5324" s="80" t="s">
        <v>21</v>
      </c>
      <c r="S5324" t="str">
        <f t="shared" si="91"/>
        <v>42240Tara Brown</v>
      </c>
    </row>
    <row r="5325" spans="1:19" hidden="1">
      <c r="A5325" s="12">
        <v>42241</v>
      </c>
      <c r="B5325" t="s">
        <v>3043</v>
      </c>
      <c r="C5325" s="1">
        <v>21.9</v>
      </c>
      <c r="E5325" s="42">
        <f t="shared" si="92"/>
        <v>-21.9</v>
      </c>
      <c r="F5325" s="77" t="s">
        <v>1038</v>
      </c>
      <c r="G5325" s="77" t="s">
        <v>21</v>
      </c>
      <c r="H5325" s="77" t="s">
        <v>20</v>
      </c>
      <c r="I5325" s="13">
        <v>8</v>
      </c>
      <c r="J5325" s="14">
        <v>2015</v>
      </c>
      <c r="K5325" s="78" t="s">
        <v>146</v>
      </c>
      <c r="L5325" s="79" t="s">
        <v>3043</v>
      </c>
      <c r="M5325" s="79" t="s">
        <v>309</v>
      </c>
      <c r="N5325" s="15" t="s">
        <v>28</v>
      </c>
      <c r="O5325" s="15" t="s">
        <v>29</v>
      </c>
      <c r="P5325" s="80" t="s">
        <v>3096</v>
      </c>
      <c r="Q5325" s="80" t="s">
        <v>21</v>
      </c>
      <c r="S5325" t="str">
        <f t="shared" si="91"/>
        <v>42241Edwin Grant</v>
      </c>
    </row>
    <row r="5326" spans="1:19" hidden="1">
      <c r="A5326" s="12">
        <v>42241</v>
      </c>
      <c r="B5326" t="s">
        <v>3044</v>
      </c>
      <c r="C5326" s="1">
        <v>15.9</v>
      </c>
      <c r="E5326" s="42">
        <f t="shared" si="92"/>
        <v>-15.9</v>
      </c>
      <c r="F5326" s="77" t="s">
        <v>1038</v>
      </c>
      <c r="G5326" s="77" t="s">
        <v>21</v>
      </c>
      <c r="H5326" s="77" t="s">
        <v>20</v>
      </c>
      <c r="I5326" s="13">
        <v>8</v>
      </c>
      <c r="J5326" s="14">
        <v>2015</v>
      </c>
      <c r="K5326" s="78" t="s">
        <v>146</v>
      </c>
      <c r="L5326" s="79" t="s">
        <v>3044</v>
      </c>
      <c r="M5326" s="79" t="s">
        <v>302</v>
      </c>
      <c r="N5326" s="15" t="s">
        <v>28</v>
      </c>
      <c r="O5326" s="15" t="s">
        <v>29</v>
      </c>
      <c r="P5326" s="80" t="s">
        <v>3096</v>
      </c>
      <c r="Q5326" s="80" t="s">
        <v>21</v>
      </c>
      <c r="S5326" t="str">
        <f t="shared" si="91"/>
        <v>42241SAMUEL TAMBE</v>
      </c>
    </row>
    <row r="5327" spans="1:19" hidden="1">
      <c r="A5327" s="12">
        <v>42241</v>
      </c>
      <c r="B5327" t="s">
        <v>3045</v>
      </c>
      <c r="C5327" s="1">
        <v>82.17</v>
      </c>
      <c r="E5327" s="42">
        <f t="shared" si="92"/>
        <v>-82.17</v>
      </c>
      <c r="F5327" s="77" t="s">
        <v>1038</v>
      </c>
      <c r="G5327" s="77" t="s">
        <v>21</v>
      </c>
      <c r="H5327" s="77" t="s">
        <v>20</v>
      </c>
      <c r="I5327" s="13">
        <v>8</v>
      </c>
      <c r="J5327" s="14">
        <v>2015</v>
      </c>
      <c r="K5327" s="78" t="s">
        <v>146</v>
      </c>
      <c r="L5327" s="79" t="s">
        <v>3045</v>
      </c>
      <c r="M5327" s="79" t="s">
        <v>302</v>
      </c>
      <c r="N5327" s="15" t="s">
        <v>28</v>
      </c>
      <c r="O5327" s="15" t="s">
        <v>29</v>
      </c>
      <c r="P5327" s="80" t="s">
        <v>3096</v>
      </c>
      <c r="Q5327" s="80" t="s">
        <v>21</v>
      </c>
      <c r="S5327" t="str">
        <f t="shared" si="91"/>
        <v>42241Katherine Gilmur</v>
      </c>
    </row>
    <row r="5328" spans="1:19" hidden="1">
      <c r="A5328" s="12">
        <v>42241</v>
      </c>
      <c r="B5328" t="s">
        <v>3046</v>
      </c>
      <c r="C5328" s="1">
        <v>15.9</v>
      </c>
      <c r="E5328" s="42">
        <f t="shared" si="92"/>
        <v>-15.9</v>
      </c>
      <c r="F5328" s="77" t="s">
        <v>1038</v>
      </c>
      <c r="G5328" s="77" t="s">
        <v>21</v>
      </c>
      <c r="H5328" s="77" t="s">
        <v>20</v>
      </c>
      <c r="I5328" s="13">
        <v>8</v>
      </c>
      <c r="J5328" s="14">
        <v>2015</v>
      </c>
      <c r="K5328" s="78" t="s">
        <v>146</v>
      </c>
      <c r="L5328" s="79" t="s">
        <v>3046</v>
      </c>
      <c r="M5328" s="79" t="s">
        <v>302</v>
      </c>
      <c r="N5328" s="15" t="s">
        <v>28</v>
      </c>
      <c r="O5328" s="15" t="s">
        <v>29</v>
      </c>
      <c r="P5328" s="80" t="s">
        <v>3096</v>
      </c>
      <c r="Q5328" s="80" t="s">
        <v>21</v>
      </c>
      <c r="S5328" t="str">
        <f t="shared" si="91"/>
        <v>42241philip rapoport</v>
      </c>
    </row>
    <row r="5329" spans="1:19" hidden="1">
      <c r="A5329" s="12">
        <v>42242</v>
      </c>
      <c r="B5329" t="s">
        <v>3047</v>
      </c>
      <c r="C5329" s="1">
        <v>122.53</v>
      </c>
      <c r="E5329" s="42">
        <f t="shared" si="92"/>
        <v>-122.53</v>
      </c>
      <c r="F5329" s="77" t="s">
        <v>1038</v>
      </c>
      <c r="G5329" s="77" t="s">
        <v>21</v>
      </c>
      <c r="H5329" s="77" t="s">
        <v>20</v>
      </c>
      <c r="I5329" s="13">
        <v>8</v>
      </c>
      <c r="J5329" s="14">
        <v>2015</v>
      </c>
      <c r="K5329" s="78" t="s">
        <v>146</v>
      </c>
      <c r="L5329" s="79" t="s">
        <v>3047</v>
      </c>
      <c r="M5329" s="79" t="s">
        <v>309</v>
      </c>
      <c r="N5329" s="15" t="s">
        <v>28</v>
      </c>
      <c r="O5329" s="15" t="s">
        <v>29</v>
      </c>
      <c r="P5329" s="80" t="s">
        <v>3096</v>
      </c>
      <c r="Q5329" s="80" t="s">
        <v>21</v>
      </c>
      <c r="S5329" t="str">
        <f t="shared" si="91"/>
        <v>42242Sharon Budhai</v>
      </c>
    </row>
    <row r="5330" spans="1:19" hidden="1">
      <c r="A5330" s="12">
        <v>42242</v>
      </c>
      <c r="B5330" t="s">
        <v>2488</v>
      </c>
      <c r="C5330" s="1">
        <v>-428.49</v>
      </c>
      <c r="E5330" s="42">
        <f t="shared" si="92"/>
        <v>428.49</v>
      </c>
      <c r="F5330" s="77" t="s">
        <v>225</v>
      </c>
      <c r="G5330" s="77" t="s">
        <v>21</v>
      </c>
      <c r="H5330" s="77" t="s">
        <v>20</v>
      </c>
      <c r="I5330" s="13">
        <v>8</v>
      </c>
      <c r="J5330" s="14">
        <v>2015</v>
      </c>
      <c r="K5330" s="78" t="s">
        <v>58</v>
      </c>
      <c r="L5330" s="79" t="s">
        <v>59</v>
      </c>
      <c r="M5330" s="79" t="s">
        <v>23</v>
      </c>
      <c r="N5330" s="15" t="s">
        <v>20</v>
      </c>
      <c r="O5330" s="15" t="s">
        <v>24</v>
      </c>
      <c r="P5330" s="80" t="s">
        <v>171</v>
      </c>
      <c r="Q5330" s="80" t="s">
        <v>21</v>
      </c>
      <c r="S5330" t="str">
        <f t="shared" si="91"/>
        <v>42242Bank Account</v>
      </c>
    </row>
    <row r="5331" spans="1:19" hidden="1">
      <c r="A5331" s="12">
        <v>42242</v>
      </c>
      <c r="B5331" t="s">
        <v>3048</v>
      </c>
      <c r="C5331" s="1">
        <v>18.09</v>
      </c>
      <c r="E5331" s="42">
        <f t="shared" si="92"/>
        <v>-18.09</v>
      </c>
      <c r="F5331" s="77" t="s">
        <v>1038</v>
      </c>
      <c r="G5331" s="77" t="s">
        <v>21</v>
      </c>
      <c r="H5331" s="77" t="s">
        <v>20</v>
      </c>
      <c r="I5331" s="13">
        <v>8</v>
      </c>
      <c r="J5331" s="14">
        <v>2015</v>
      </c>
      <c r="K5331" s="78" t="s">
        <v>146</v>
      </c>
      <c r="L5331" s="79" t="s">
        <v>3048</v>
      </c>
      <c r="M5331" s="79" t="s">
        <v>309</v>
      </c>
      <c r="N5331" s="15" t="s">
        <v>28</v>
      </c>
      <c r="O5331" s="15" t="s">
        <v>29</v>
      </c>
      <c r="P5331" s="80" t="s">
        <v>3096</v>
      </c>
      <c r="Q5331" s="80" t="s">
        <v>21</v>
      </c>
      <c r="S5331" t="str">
        <f t="shared" si="91"/>
        <v>42242Erica Woodside</v>
      </c>
    </row>
    <row r="5332" spans="1:19" hidden="1">
      <c r="A5332" s="12">
        <v>42242</v>
      </c>
      <c r="B5332" t="s">
        <v>3049</v>
      </c>
      <c r="C5332" s="1">
        <v>232.93</v>
      </c>
      <c r="E5332" s="42">
        <f t="shared" si="92"/>
        <v>-232.93</v>
      </c>
      <c r="F5332" s="77" t="s">
        <v>1038</v>
      </c>
      <c r="G5332" s="77" t="s">
        <v>21</v>
      </c>
      <c r="H5332" s="77" t="s">
        <v>20</v>
      </c>
      <c r="I5332" s="13">
        <v>8</v>
      </c>
      <c r="J5332" s="14">
        <v>2015</v>
      </c>
      <c r="K5332" s="78" t="s">
        <v>146</v>
      </c>
      <c r="L5332" s="79" t="s">
        <v>3049</v>
      </c>
      <c r="M5332" s="79" t="s">
        <v>309</v>
      </c>
      <c r="N5332" s="15" t="s">
        <v>28</v>
      </c>
      <c r="O5332" s="15" t="s">
        <v>29</v>
      </c>
      <c r="P5332" s="80" t="s">
        <v>3096</v>
      </c>
      <c r="Q5332" s="80" t="s">
        <v>21</v>
      </c>
      <c r="S5332" t="str">
        <f t="shared" si="91"/>
        <v>42242Donald Pless</v>
      </c>
    </row>
    <row r="5333" spans="1:19" hidden="1">
      <c r="A5333" s="12">
        <v>42243</v>
      </c>
      <c r="B5333" t="s">
        <v>3050</v>
      </c>
      <c r="C5333" s="1">
        <v>40.950000000000003</v>
      </c>
      <c r="E5333" s="42">
        <f t="shared" si="92"/>
        <v>-40.950000000000003</v>
      </c>
      <c r="F5333" s="77" t="s">
        <v>1038</v>
      </c>
      <c r="G5333" s="77" t="s">
        <v>21</v>
      </c>
      <c r="H5333" s="77" t="s">
        <v>20</v>
      </c>
      <c r="I5333" s="13">
        <v>8</v>
      </c>
      <c r="J5333" s="14">
        <v>2015</v>
      </c>
      <c r="K5333" s="78" t="s">
        <v>146</v>
      </c>
      <c r="L5333" s="79" t="s">
        <v>3050</v>
      </c>
      <c r="M5333" s="79" t="s">
        <v>305</v>
      </c>
      <c r="N5333" s="15" t="s">
        <v>28</v>
      </c>
      <c r="O5333" s="15" t="s">
        <v>29</v>
      </c>
      <c r="P5333" s="80" t="s">
        <v>3096</v>
      </c>
      <c r="Q5333" s="80" t="s">
        <v>21</v>
      </c>
      <c r="S5333" t="str">
        <f t="shared" si="91"/>
        <v>42243Kelly Saunders</v>
      </c>
    </row>
    <row r="5334" spans="1:19" hidden="1">
      <c r="A5334" s="12">
        <v>42243</v>
      </c>
      <c r="B5334" t="s">
        <v>3051</v>
      </c>
      <c r="C5334" s="1">
        <v>90.23</v>
      </c>
      <c r="E5334" s="42">
        <f t="shared" si="92"/>
        <v>-90.23</v>
      </c>
      <c r="F5334" s="77" t="s">
        <v>1038</v>
      </c>
      <c r="G5334" s="77" t="s">
        <v>21</v>
      </c>
      <c r="H5334" s="77" t="s">
        <v>20</v>
      </c>
      <c r="I5334" s="13">
        <v>8</v>
      </c>
      <c r="J5334" s="14">
        <v>2015</v>
      </c>
      <c r="K5334" s="78" t="s">
        <v>146</v>
      </c>
      <c r="L5334" s="79" t="s">
        <v>3051</v>
      </c>
      <c r="M5334" s="79" t="s">
        <v>309</v>
      </c>
      <c r="N5334" s="15" t="s">
        <v>28</v>
      </c>
      <c r="O5334" s="15" t="s">
        <v>29</v>
      </c>
      <c r="P5334" s="80" t="s">
        <v>3096</v>
      </c>
      <c r="Q5334" s="80" t="s">
        <v>21</v>
      </c>
      <c r="S5334" t="str">
        <f t="shared" si="91"/>
        <v>42243Susan Corning</v>
      </c>
    </row>
    <row r="5335" spans="1:19" hidden="1">
      <c r="A5335" s="12">
        <v>42243</v>
      </c>
      <c r="B5335" t="s">
        <v>3049</v>
      </c>
      <c r="C5335" s="1">
        <v>-150.43</v>
      </c>
      <c r="E5335" s="42">
        <f t="shared" si="92"/>
        <v>150.43</v>
      </c>
      <c r="F5335" s="77" t="s">
        <v>225</v>
      </c>
      <c r="G5335" s="77" t="s">
        <v>21</v>
      </c>
      <c r="H5335" s="77" t="s">
        <v>20</v>
      </c>
      <c r="I5335" s="13">
        <v>8</v>
      </c>
      <c r="J5335" s="14">
        <v>2015</v>
      </c>
      <c r="K5335" s="78" t="s">
        <v>184</v>
      </c>
      <c r="L5335" s="79" t="s">
        <v>3049</v>
      </c>
      <c r="M5335" s="79" t="s">
        <v>309</v>
      </c>
      <c r="N5335" s="15" t="s">
        <v>28</v>
      </c>
      <c r="O5335" s="15" t="s">
        <v>29</v>
      </c>
      <c r="P5335" s="80" t="s">
        <v>3096</v>
      </c>
      <c r="Q5335" s="80" t="s">
        <v>21</v>
      </c>
      <c r="S5335" t="str">
        <f t="shared" si="91"/>
        <v>42243Donald Pless</v>
      </c>
    </row>
    <row r="5336" spans="1:19" hidden="1">
      <c r="A5336" s="12">
        <v>42243</v>
      </c>
      <c r="B5336" t="s">
        <v>3052</v>
      </c>
      <c r="C5336" s="1">
        <v>16.95</v>
      </c>
      <c r="E5336" s="42">
        <f t="shared" si="92"/>
        <v>-16.95</v>
      </c>
      <c r="F5336" s="77" t="s">
        <v>1038</v>
      </c>
      <c r="G5336" s="77" t="s">
        <v>21</v>
      </c>
      <c r="H5336" s="77" t="s">
        <v>20</v>
      </c>
      <c r="I5336" s="13">
        <v>8</v>
      </c>
      <c r="J5336" s="14">
        <v>2015</v>
      </c>
      <c r="K5336" s="78" t="s">
        <v>146</v>
      </c>
      <c r="L5336" s="79" t="s">
        <v>3052</v>
      </c>
      <c r="M5336" s="79" t="s">
        <v>305</v>
      </c>
      <c r="N5336" s="15" t="s">
        <v>28</v>
      </c>
      <c r="O5336" s="15" t="s">
        <v>29</v>
      </c>
      <c r="P5336" s="80" t="s">
        <v>3096</v>
      </c>
      <c r="Q5336" s="80" t="s">
        <v>21</v>
      </c>
      <c r="S5336" t="str">
        <f t="shared" si="91"/>
        <v>42243Mary Bayley</v>
      </c>
    </row>
    <row r="5337" spans="1:19" hidden="1">
      <c r="A5337" s="12">
        <v>42243</v>
      </c>
      <c r="B5337" t="s">
        <v>2988</v>
      </c>
      <c r="C5337" s="1">
        <v>-52.06</v>
      </c>
      <c r="E5337" s="42">
        <f t="shared" si="92"/>
        <v>52.06</v>
      </c>
      <c r="F5337" s="77" t="s">
        <v>225</v>
      </c>
      <c r="G5337" s="77" t="s">
        <v>21</v>
      </c>
      <c r="H5337" s="77" t="s">
        <v>20</v>
      </c>
      <c r="I5337" s="13">
        <v>8</v>
      </c>
      <c r="J5337" s="14">
        <v>2015</v>
      </c>
      <c r="K5337" s="78" t="s">
        <v>184</v>
      </c>
      <c r="L5337" s="79" t="s">
        <v>2988</v>
      </c>
      <c r="M5337" s="79" t="s">
        <v>309</v>
      </c>
      <c r="N5337" s="15" t="s">
        <v>28</v>
      </c>
      <c r="O5337" s="15" t="s">
        <v>29</v>
      </c>
      <c r="P5337" s="80" t="s">
        <v>3096</v>
      </c>
      <c r="Q5337" s="80" t="s">
        <v>21</v>
      </c>
      <c r="S5337" t="str">
        <f t="shared" si="91"/>
        <v>42243Amanda Clower</v>
      </c>
    </row>
    <row r="5338" spans="1:19" hidden="1">
      <c r="A5338" s="12">
        <v>42243</v>
      </c>
      <c r="B5338" t="s">
        <v>3053</v>
      </c>
      <c r="C5338" s="1">
        <v>41.97</v>
      </c>
      <c r="E5338" s="42">
        <f t="shared" si="92"/>
        <v>-41.97</v>
      </c>
      <c r="F5338" s="77" t="s">
        <v>1038</v>
      </c>
      <c r="G5338" s="77" t="s">
        <v>21</v>
      </c>
      <c r="H5338" s="77" t="s">
        <v>20</v>
      </c>
      <c r="I5338" s="13">
        <v>8</v>
      </c>
      <c r="J5338" s="14">
        <v>2015</v>
      </c>
      <c r="K5338" s="78" t="s">
        <v>146</v>
      </c>
      <c r="L5338" s="79" t="s">
        <v>3053</v>
      </c>
      <c r="M5338" s="79" t="s">
        <v>309</v>
      </c>
      <c r="N5338" s="15" t="s">
        <v>28</v>
      </c>
      <c r="O5338" s="15" t="s">
        <v>29</v>
      </c>
      <c r="P5338" s="80" t="s">
        <v>3096</v>
      </c>
      <c r="Q5338" s="80" t="s">
        <v>21</v>
      </c>
      <c r="S5338" t="str">
        <f t="shared" si="91"/>
        <v>42243Michael Hinchley</v>
      </c>
    </row>
    <row r="5339" spans="1:19" hidden="1">
      <c r="A5339" s="12">
        <v>42244</v>
      </c>
      <c r="B5339" t="s">
        <v>3054</v>
      </c>
      <c r="C5339" s="1">
        <v>17.850000000000001</v>
      </c>
      <c r="E5339" s="42">
        <f t="shared" si="92"/>
        <v>-17.850000000000001</v>
      </c>
      <c r="F5339" s="77" t="s">
        <v>1038</v>
      </c>
      <c r="G5339" s="77" t="s">
        <v>21</v>
      </c>
      <c r="H5339" s="77" t="s">
        <v>20</v>
      </c>
      <c r="I5339" s="13">
        <v>8</v>
      </c>
      <c r="J5339" s="14">
        <v>2015</v>
      </c>
      <c r="K5339" s="78" t="s">
        <v>146</v>
      </c>
      <c r="L5339" s="79" t="s">
        <v>3054</v>
      </c>
      <c r="M5339" s="79" t="s">
        <v>302</v>
      </c>
      <c r="N5339" s="15" t="s">
        <v>28</v>
      </c>
      <c r="O5339" s="15" t="s">
        <v>29</v>
      </c>
      <c r="P5339" s="80" t="s">
        <v>3096</v>
      </c>
      <c r="Q5339" s="80" t="s">
        <v>21</v>
      </c>
      <c r="S5339" t="str">
        <f t="shared" si="91"/>
        <v>42244David Coombes</v>
      </c>
    </row>
    <row r="5340" spans="1:19" hidden="1">
      <c r="A5340" s="12">
        <v>42244</v>
      </c>
      <c r="B5340" t="s">
        <v>3054</v>
      </c>
      <c r="C5340" s="1">
        <v>15.85</v>
      </c>
      <c r="E5340" s="42">
        <f t="shared" si="92"/>
        <v>-15.85</v>
      </c>
      <c r="F5340" s="77" t="s">
        <v>1038</v>
      </c>
      <c r="G5340" s="77" t="s">
        <v>21</v>
      </c>
      <c r="H5340" s="77" t="s">
        <v>20</v>
      </c>
      <c r="I5340" s="13">
        <v>8</v>
      </c>
      <c r="J5340" s="14">
        <v>2015</v>
      </c>
      <c r="K5340" s="78" t="s">
        <v>146</v>
      </c>
      <c r="L5340" s="79" t="s">
        <v>3054</v>
      </c>
      <c r="M5340" s="79" t="s">
        <v>302</v>
      </c>
      <c r="N5340" s="15" t="s">
        <v>28</v>
      </c>
      <c r="O5340" s="15" t="s">
        <v>29</v>
      </c>
      <c r="P5340" s="80" t="s">
        <v>3096</v>
      </c>
      <c r="Q5340" s="80" t="s">
        <v>21</v>
      </c>
      <c r="S5340" t="str">
        <f t="shared" si="91"/>
        <v>42244David Coombes</v>
      </c>
    </row>
    <row r="5341" spans="1:19" hidden="1">
      <c r="A5341" s="12">
        <v>42244</v>
      </c>
      <c r="B5341" t="s">
        <v>3054</v>
      </c>
      <c r="C5341" s="1">
        <v>13.9</v>
      </c>
      <c r="E5341" s="42">
        <f t="shared" si="92"/>
        <v>-13.9</v>
      </c>
      <c r="F5341" s="77" t="s">
        <v>1038</v>
      </c>
      <c r="G5341" s="77" t="s">
        <v>21</v>
      </c>
      <c r="H5341" s="77" t="s">
        <v>20</v>
      </c>
      <c r="I5341" s="13">
        <v>8</v>
      </c>
      <c r="J5341" s="14">
        <v>2015</v>
      </c>
      <c r="K5341" s="78" t="s">
        <v>146</v>
      </c>
      <c r="L5341" s="79" t="s">
        <v>3054</v>
      </c>
      <c r="M5341" s="79" t="s">
        <v>302</v>
      </c>
      <c r="N5341" s="15" t="s">
        <v>28</v>
      </c>
      <c r="O5341" s="15" t="s">
        <v>29</v>
      </c>
      <c r="P5341" s="80" t="s">
        <v>3096</v>
      </c>
      <c r="Q5341" s="80" t="s">
        <v>21</v>
      </c>
      <c r="S5341" t="str">
        <f t="shared" ref="S5341:S5404" si="93">A5341&amp;B5341</f>
        <v>42244David Coombes</v>
      </c>
    </row>
    <row r="5342" spans="1:19" hidden="1">
      <c r="A5342" s="12">
        <v>42244</v>
      </c>
      <c r="B5342" t="s">
        <v>3054</v>
      </c>
      <c r="C5342" s="1">
        <v>-2.09</v>
      </c>
      <c r="E5342" s="42">
        <f t="shared" si="92"/>
        <v>2.09</v>
      </c>
      <c r="F5342" s="77" t="s">
        <v>225</v>
      </c>
      <c r="G5342" s="77" t="s">
        <v>21</v>
      </c>
      <c r="H5342" s="77" t="s">
        <v>20</v>
      </c>
      <c r="I5342" s="13">
        <v>8</v>
      </c>
      <c r="J5342" s="14">
        <v>2015</v>
      </c>
      <c r="K5342" s="78" t="s">
        <v>184</v>
      </c>
      <c r="L5342" s="79" t="s">
        <v>3054</v>
      </c>
      <c r="M5342" s="79" t="s">
        <v>302</v>
      </c>
      <c r="N5342" s="15" t="s">
        <v>28</v>
      </c>
      <c r="O5342" s="15" t="s">
        <v>29</v>
      </c>
      <c r="P5342" s="80" t="s">
        <v>3096</v>
      </c>
      <c r="Q5342" s="80" t="s">
        <v>21</v>
      </c>
      <c r="S5342" t="str">
        <f t="shared" si="93"/>
        <v>42244David Coombes</v>
      </c>
    </row>
    <row r="5343" spans="1:19" hidden="1">
      <c r="A5343" s="12">
        <v>42244</v>
      </c>
      <c r="B5343" t="s">
        <v>3054</v>
      </c>
      <c r="C5343" s="1">
        <v>-2.38</v>
      </c>
      <c r="E5343" s="42">
        <f t="shared" si="92"/>
        <v>2.38</v>
      </c>
      <c r="F5343" s="77" t="s">
        <v>225</v>
      </c>
      <c r="G5343" s="77" t="s">
        <v>21</v>
      </c>
      <c r="H5343" s="77" t="s">
        <v>20</v>
      </c>
      <c r="I5343" s="13">
        <v>8</v>
      </c>
      <c r="J5343" s="14">
        <v>2015</v>
      </c>
      <c r="K5343" s="78" t="s">
        <v>184</v>
      </c>
      <c r="L5343" s="79" t="s">
        <v>3054</v>
      </c>
      <c r="M5343" s="79" t="s">
        <v>302</v>
      </c>
      <c r="N5343" s="15" t="s">
        <v>28</v>
      </c>
      <c r="O5343" s="15" t="s">
        <v>29</v>
      </c>
      <c r="P5343" s="80" t="s">
        <v>3096</v>
      </c>
      <c r="Q5343" s="80" t="s">
        <v>21</v>
      </c>
      <c r="S5343" t="str">
        <f t="shared" si="93"/>
        <v>42244David Coombes</v>
      </c>
    </row>
    <row r="5344" spans="1:19" hidden="1">
      <c r="A5344" s="12">
        <v>42244</v>
      </c>
      <c r="B5344" t="s">
        <v>3054</v>
      </c>
      <c r="C5344" s="1">
        <v>-2.68</v>
      </c>
      <c r="E5344" s="42">
        <f t="shared" si="92"/>
        <v>2.68</v>
      </c>
      <c r="F5344" s="77" t="s">
        <v>225</v>
      </c>
      <c r="G5344" s="77" t="s">
        <v>21</v>
      </c>
      <c r="H5344" s="77" t="s">
        <v>20</v>
      </c>
      <c r="I5344" s="13">
        <v>8</v>
      </c>
      <c r="J5344" s="14">
        <v>2015</v>
      </c>
      <c r="K5344" s="78" t="s">
        <v>184</v>
      </c>
      <c r="L5344" s="79" t="s">
        <v>3054</v>
      </c>
      <c r="M5344" s="79" t="s">
        <v>302</v>
      </c>
      <c r="N5344" s="15" t="s">
        <v>28</v>
      </c>
      <c r="O5344" s="15" t="s">
        <v>29</v>
      </c>
      <c r="P5344" s="80" t="s">
        <v>3096</v>
      </c>
      <c r="Q5344" s="80" t="s">
        <v>21</v>
      </c>
      <c r="S5344" t="str">
        <f t="shared" si="93"/>
        <v>42244David Coombes</v>
      </c>
    </row>
    <row r="5345" spans="1:19" hidden="1">
      <c r="A5345" s="12">
        <v>42245</v>
      </c>
      <c r="B5345" t="s">
        <v>3055</v>
      </c>
      <c r="C5345" s="1">
        <v>105.11</v>
      </c>
      <c r="E5345" s="42">
        <f t="shared" si="92"/>
        <v>-105.11</v>
      </c>
      <c r="F5345" s="77" t="s">
        <v>1038</v>
      </c>
      <c r="G5345" s="77" t="s">
        <v>21</v>
      </c>
      <c r="H5345" s="77" t="s">
        <v>20</v>
      </c>
      <c r="I5345" s="13">
        <v>8</v>
      </c>
      <c r="J5345" s="14">
        <v>2015</v>
      </c>
      <c r="K5345" s="78" t="s">
        <v>146</v>
      </c>
      <c r="L5345" s="79" t="s">
        <v>3055</v>
      </c>
      <c r="M5345" s="79" t="s">
        <v>302</v>
      </c>
      <c r="N5345" s="15" t="s">
        <v>28</v>
      </c>
      <c r="O5345" s="15" t="s">
        <v>29</v>
      </c>
      <c r="P5345" s="80" t="s">
        <v>3096</v>
      </c>
      <c r="Q5345" s="80" t="s">
        <v>21</v>
      </c>
      <c r="S5345" t="str">
        <f t="shared" si="93"/>
        <v>42245Charles M. Creasman</v>
      </c>
    </row>
    <row r="5346" spans="1:19" hidden="1">
      <c r="A5346" s="12">
        <v>42245</v>
      </c>
      <c r="B5346" t="s">
        <v>3056</v>
      </c>
      <c r="C5346" s="1">
        <v>101.36</v>
      </c>
      <c r="E5346" s="42">
        <f t="shared" si="92"/>
        <v>-101.36</v>
      </c>
      <c r="F5346" s="77" t="s">
        <v>1038</v>
      </c>
      <c r="G5346" s="77" t="s">
        <v>21</v>
      </c>
      <c r="H5346" s="77" t="s">
        <v>20</v>
      </c>
      <c r="I5346" s="13">
        <v>8</v>
      </c>
      <c r="J5346" s="14">
        <v>2015</v>
      </c>
      <c r="K5346" s="78" t="s">
        <v>146</v>
      </c>
      <c r="L5346" s="79" t="s">
        <v>3056</v>
      </c>
      <c r="M5346" s="79" t="s">
        <v>309</v>
      </c>
      <c r="N5346" s="15" t="s">
        <v>28</v>
      </c>
      <c r="O5346" s="15" t="s">
        <v>29</v>
      </c>
      <c r="P5346" s="80" t="s">
        <v>3096</v>
      </c>
      <c r="Q5346" s="80" t="s">
        <v>21</v>
      </c>
      <c r="S5346" t="str">
        <f t="shared" si="93"/>
        <v>42245Thomas Stiffler</v>
      </c>
    </row>
    <row r="5347" spans="1:19" hidden="1">
      <c r="A5347" s="12">
        <v>42246</v>
      </c>
      <c r="B5347" t="s">
        <v>3057</v>
      </c>
      <c r="C5347" s="1">
        <v>13.96</v>
      </c>
      <c r="E5347" s="42">
        <f t="shared" si="92"/>
        <v>-13.96</v>
      </c>
      <c r="F5347" s="77" t="s">
        <v>1038</v>
      </c>
      <c r="G5347" s="77" t="s">
        <v>21</v>
      </c>
      <c r="H5347" s="77" t="s">
        <v>20</v>
      </c>
      <c r="I5347" s="13">
        <v>8</v>
      </c>
      <c r="J5347" s="14">
        <v>2015</v>
      </c>
      <c r="K5347" s="78" t="s">
        <v>146</v>
      </c>
      <c r="L5347" s="79" t="s">
        <v>3057</v>
      </c>
      <c r="M5347" s="79" t="s">
        <v>302</v>
      </c>
      <c r="N5347" s="15" t="s">
        <v>28</v>
      </c>
      <c r="O5347" s="15" t="s">
        <v>29</v>
      </c>
      <c r="P5347" s="80" t="s">
        <v>3096</v>
      </c>
      <c r="Q5347" s="80" t="s">
        <v>21</v>
      </c>
      <c r="S5347" t="str">
        <f t="shared" si="93"/>
        <v>42246michael smith</v>
      </c>
    </row>
    <row r="5348" spans="1:19" hidden="1">
      <c r="A5348" s="12">
        <v>42246</v>
      </c>
      <c r="B5348" t="s">
        <v>2488</v>
      </c>
      <c r="C5348" s="1">
        <v>-481.42</v>
      </c>
      <c r="E5348" s="42">
        <f t="shared" si="92"/>
        <v>481.42</v>
      </c>
      <c r="F5348" s="77" t="s">
        <v>225</v>
      </c>
      <c r="G5348" s="77" t="s">
        <v>21</v>
      </c>
      <c r="H5348" s="77" t="s">
        <v>20</v>
      </c>
      <c r="I5348" s="13">
        <v>8</v>
      </c>
      <c r="J5348" s="14">
        <v>2015</v>
      </c>
      <c r="K5348" s="78" t="s">
        <v>58</v>
      </c>
      <c r="L5348" s="79" t="s">
        <v>59</v>
      </c>
      <c r="M5348" s="79" t="s">
        <v>23</v>
      </c>
      <c r="N5348" s="15" t="s">
        <v>20</v>
      </c>
      <c r="O5348" s="15" t="s">
        <v>24</v>
      </c>
      <c r="P5348" s="80" t="s">
        <v>171</v>
      </c>
      <c r="Q5348" s="80" t="s">
        <v>21</v>
      </c>
      <c r="S5348" t="str">
        <f t="shared" si="93"/>
        <v>42246Bank Account</v>
      </c>
    </row>
    <row r="5349" spans="1:19" hidden="1">
      <c r="A5349" s="12">
        <v>42246</v>
      </c>
      <c r="B5349" t="s">
        <v>2488</v>
      </c>
      <c r="C5349" s="1">
        <v>417.1</v>
      </c>
      <c r="E5349" s="42">
        <f t="shared" si="92"/>
        <v>-417.1</v>
      </c>
      <c r="F5349" s="77" t="s">
        <v>1038</v>
      </c>
      <c r="G5349" s="77" t="s">
        <v>21</v>
      </c>
      <c r="H5349" s="77" t="s">
        <v>20</v>
      </c>
      <c r="I5349" s="13">
        <v>8</v>
      </c>
      <c r="J5349" s="14">
        <v>2015</v>
      </c>
      <c r="K5349" s="78" t="s">
        <v>56</v>
      </c>
      <c r="L5349" s="79" t="s">
        <v>57</v>
      </c>
      <c r="M5349" s="79" t="s">
        <v>302</v>
      </c>
      <c r="N5349" s="15" t="s">
        <v>28</v>
      </c>
      <c r="O5349" s="15" t="s">
        <v>29</v>
      </c>
      <c r="P5349" s="80" t="s">
        <v>173</v>
      </c>
      <c r="Q5349" s="80" t="s">
        <v>21</v>
      </c>
      <c r="S5349" t="str">
        <f t="shared" si="93"/>
        <v>42246Bank Account</v>
      </c>
    </row>
    <row r="5350" spans="1:19" hidden="1">
      <c r="A5350" s="12">
        <v>42246</v>
      </c>
      <c r="B5350" t="s">
        <v>2578</v>
      </c>
      <c r="C5350" s="1">
        <v>-467.1</v>
      </c>
      <c r="E5350" s="42">
        <f t="shared" si="92"/>
        <v>467.1</v>
      </c>
      <c r="F5350" s="77" t="s">
        <v>225</v>
      </c>
      <c r="G5350" s="77" t="s">
        <v>21</v>
      </c>
      <c r="H5350" s="77" t="s">
        <v>20</v>
      </c>
      <c r="I5350" s="13">
        <v>8</v>
      </c>
      <c r="J5350" s="14">
        <v>2015</v>
      </c>
      <c r="K5350" s="78" t="s">
        <v>56</v>
      </c>
      <c r="L5350" s="79" t="s">
        <v>57</v>
      </c>
      <c r="M5350" s="79" t="s">
        <v>302</v>
      </c>
      <c r="N5350" s="15" t="s">
        <v>28</v>
      </c>
      <c r="O5350" s="15" t="s">
        <v>29</v>
      </c>
      <c r="P5350" s="80" t="s">
        <v>3097</v>
      </c>
      <c r="Q5350" s="80" t="s">
        <v>21</v>
      </c>
      <c r="S5350" t="str">
        <f t="shared" si="93"/>
        <v>42246eBay Inc.</v>
      </c>
    </row>
    <row r="5351" spans="1:19" hidden="1">
      <c r="A5351" s="12">
        <v>42247</v>
      </c>
      <c r="B5351" t="s">
        <v>3058</v>
      </c>
      <c r="C5351" s="1">
        <v>166.15</v>
      </c>
      <c r="E5351" s="42">
        <f t="shared" si="92"/>
        <v>-166.15</v>
      </c>
      <c r="F5351" s="77" t="s">
        <v>1038</v>
      </c>
      <c r="G5351" s="77" t="s">
        <v>21</v>
      </c>
      <c r="H5351" s="77" t="s">
        <v>20</v>
      </c>
      <c r="I5351" s="13">
        <v>8</v>
      </c>
      <c r="J5351" s="14">
        <v>2015</v>
      </c>
      <c r="K5351" s="78" t="s">
        <v>146</v>
      </c>
      <c r="L5351" s="79" t="s">
        <v>3058</v>
      </c>
      <c r="M5351" s="79" t="s">
        <v>305</v>
      </c>
      <c r="N5351" s="15" t="s">
        <v>28</v>
      </c>
      <c r="O5351" s="15" t="s">
        <v>29</v>
      </c>
      <c r="P5351" s="80" t="s">
        <v>3096</v>
      </c>
      <c r="Q5351" s="80" t="s">
        <v>21</v>
      </c>
      <c r="S5351" t="str">
        <f t="shared" si="93"/>
        <v>42247anthony coutain</v>
      </c>
    </row>
    <row r="5352" spans="1:19" hidden="1">
      <c r="A5352" s="12">
        <v>42247</v>
      </c>
      <c r="B5352" t="s">
        <v>3059</v>
      </c>
      <c r="C5352" s="1">
        <v>36.5</v>
      </c>
      <c r="E5352" s="42">
        <f t="shared" si="92"/>
        <v>-36.5</v>
      </c>
      <c r="F5352" s="77" t="s">
        <v>1038</v>
      </c>
      <c r="G5352" s="77" t="s">
        <v>21</v>
      </c>
      <c r="H5352" s="77" t="s">
        <v>20</v>
      </c>
      <c r="I5352" s="13">
        <v>8</v>
      </c>
      <c r="J5352" s="14">
        <v>2015</v>
      </c>
      <c r="K5352" s="78" t="s">
        <v>146</v>
      </c>
      <c r="L5352" s="79" t="s">
        <v>3059</v>
      </c>
      <c r="M5352" s="79" t="s">
        <v>302</v>
      </c>
      <c r="N5352" s="15" t="s">
        <v>28</v>
      </c>
      <c r="O5352" s="15" t="s">
        <v>29</v>
      </c>
      <c r="P5352" s="80" t="s">
        <v>3096</v>
      </c>
      <c r="Q5352" s="80" t="s">
        <v>21</v>
      </c>
      <c r="S5352" t="str">
        <f t="shared" si="93"/>
        <v>42247RealPuppy</v>
      </c>
    </row>
    <row r="5353" spans="1:19" hidden="1">
      <c r="A5353" s="12">
        <v>42247</v>
      </c>
      <c r="B5353" t="s">
        <v>3060</v>
      </c>
      <c r="C5353" s="1">
        <v>66.239999999999995</v>
      </c>
      <c r="E5353" s="42">
        <f t="shared" si="92"/>
        <v>-66.239999999999995</v>
      </c>
      <c r="F5353" s="77" t="s">
        <v>1038</v>
      </c>
      <c r="G5353" s="77" t="s">
        <v>21</v>
      </c>
      <c r="H5353" s="77" t="s">
        <v>20</v>
      </c>
      <c r="I5353" s="13">
        <v>8</v>
      </c>
      <c r="J5353" s="14">
        <v>2015</v>
      </c>
      <c r="K5353" s="78" t="s">
        <v>146</v>
      </c>
      <c r="L5353" s="79" t="s">
        <v>3060</v>
      </c>
      <c r="M5353" s="79" t="s">
        <v>302</v>
      </c>
      <c r="N5353" s="15" t="s">
        <v>28</v>
      </c>
      <c r="O5353" s="15" t="s">
        <v>29</v>
      </c>
      <c r="P5353" s="80" t="s">
        <v>3096</v>
      </c>
      <c r="Q5353" s="80" t="s">
        <v>21</v>
      </c>
      <c r="S5353" t="str">
        <f t="shared" si="93"/>
        <v>42247Karen Clark</v>
      </c>
    </row>
    <row r="5354" spans="1:19" hidden="1">
      <c r="A5354" s="12">
        <v>42247</v>
      </c>
      <c r="B5354" t="s">
        <v>3059</v>
      </c>
      <c r="C5354" s="1">
        <v>-12</v>
      </c>
      <c r="E5354" s="42">
        <f t="shared" si="92"/>
        <v>12</v>
      </c>
      <c r="F5354" s="77" t="s">
        <v>225</v>
      </c>
      <c r="G5354" s="77" t="s">
        <v>21</v>
      </c>
      <c r="H5354" s="77" t="s">
        <v>20</v>
      </c>
      <c r="I5354" s="13">
        <v>8</v>
      </c>
      <c r="J5354" s="14">
        <v>2015</v>
      </c>
      <c r="K5354" s="78" t="s">
        <v>184</v>
      </c>
      <c r="L5354" s="79" t="s">
        <v>3059</v>
      </c>
      <c r="M5354" s="79" t="s">
        <v>302</v>
      </c>
      <c r="N5354" s="15" t="s">
        <v>28</v>
      </c>
      <c r="O5354" s="15" t="s">
        <v>29</v>
      </c>
      <c r="P5354" s="80" t="s">
        <v>3096</v>
      </c>
      <c r="Q5354" s="80" t="s">
        <v>21</v>
      </c>
      <c r="S5354" t="str">
        <f t="shared" si="93"/>
        <v>42247RealPuppy</v>
      </c>
    </row>
    <row r="5355" spans="1:19" hidden="1">
      <c r="A5355" s="12">
        <v>42247</v>
      </c>
      <c r="B5355" t="s">
        <v>3061</v>
      </c>
      <c r="C5355" s="1">
        <v>78.95</v>
      </c>
      <c r="E5355" s="42">
        <f t="shared" si="92"/>
        <v>-78.95</v>
      </c>
      <c r="F5355" s="77" t="s">
        <v>1038</v>
      </c>
      <c r="G5355" s="77" t="s">
        <v>21</v>
      </c>
      <c r="H5355" s="77" t="s">
        <v>20</v>
      </c>
      <c r="I5355" s="13">
        <v>8</v>
      </c>
      <c r="J5355" s="14">
        <v>2015</v>
      </c>
      <c r="K5355" s="78" t="s">
        <v>146</v>
      </c>
      <c r="L5355" s="79" t="s">
        <v>3061</v>
      </c>
      <c r="M5355" s="79" t="s">
        <v>309</v>
      </c>
      <c r="N5355" s="15" t="s">
        <v>28</v>
      </c>
      <c r="O5355" s="15" t="s">
        <v>29</v>
      </c>
      <c r="P5355" s="80" t="s">
        <v>3096</v>
      </c>
      <c r="Q5355" s="80" t="s">
        <v>21</v>
      </c>
      <c r="S5355" t="str">
        <f t="shared" si="93"/>
        <v>42247debra carton</v>
      </c>
    </row>
    <row r="5356" spans="1:19" hidden="1">
      <c r="A5356" s="12">
        <v>42247</v>
      </c>
      <c r="B5356" t="s">
        <v>3062</v>
      </c>
      <c r="C5356" s="1">
        <v>39.9</v>
      </c>
      <c r="E5356" s="42">
        <f t="shared" si="92"/>
        <v>-39.9</v>
      </c>
      <c r="F5356" s="77" t="s">
        <v>1038</v>
      </c>
      <c r="G5356" s="77" t="s">
        <v>21</v>
      </c>
      <c r="H5356" s="77" t="s">
        <v>20</v>
      </c>
      <c r="I5356" s="13">
        <v>8</v>
      </c>
      <c r="J5356" s="14">
        <v>2015</v>
      </c>
      <c r="K5356" s="78" t="s">
        <v>146</v>
      </c>
      <c r="L5356" s="79" t="s">
        <v>3062</v>
      </c>
      <c r="M5356" s="79" t="s">
        <v>302</v>
      </c>
      <c r="N5356" s="15" t="s">
        <v>28</v>
      </c>
      <c r="O5356" s="15" t="s">
        <v>29</v>
      </c>
      <c r="P5356" s="80" t="s">
        <v>3096</v>
      </c>
      <c r="Q5356" s="80" t="s">
        <v>21</v>
      </c>
      <c r="S5356" t="str">
        <f t="shared" si="93"/>
        <v>42247James McCracken</v>
      </c>
    </row>
    <row r="5357" spans="1:19" hidden="1">
      <c r="A5357" s="12">
        <v>42248</v>
      </c>
      <c r="B5357" t="s">
        <v>3063</v>
      </c>
      <c r="C5357" s="1">
        <v>14.9</v>
      </c>
      <c r="E5357" s="42">
        <f t="shared" si="92"/>
        <v>-14.9</v>
      </c>
      <c r="F5357" s="77" t="s">
        <v>1038</v>
      </c>
      <c r="G5357" s="77" t="s">
        <v>21</v>
      </c>
      <c r="H5357" s="77" t="s">
        <v>20</v>
      </c>
      <c r="I5357" s="13">
        <v>9</v>
      </c>
      <c r="J5357" s="14">
        <v>2015</v>
      </c>
      <c r="K5357" s="78" t="s">
        <v>146</v>
      </c>
      <c r="L5357" s="79" t="s">
        <v>3063</v>
      </c>
      <c r="M5357" s="79" t="s">
        <v>309</v>
      </c>
      <c r="N5357" s="15" t="s">
        <v>28</v>
      </c>
      <c r="O5357" s="15" t="s">
        <v>29</v>
      </c>
      <c r="P5357" s="80" t="s">
        <v>3096</v>
      </c>
      <c r="Q5357" s="80" t="s">
        <v>21</v>
      </c>
      <c r="S5357" t="str">
        <f t="shared" si="93"/>
        <v>42248Matthew Soll</v>
      </c>
    </row>
    <row r="5358" spans="1:19" hidden="1">
      <c r="A5358" s="12">
        <v>42248</v>
      </c>
      <c r="B5358" t="s">
        <v>3064</v>
      </c>
      <c r="C5358" s="1">
        <v>87.48</v>
      </c>
      <c r="E5358" s="42">
        <f t="shared" si="92"/>
        <v>-87.48</v>
      </c>
      <c r="F5358" s="77" t="s">
        <v>1038</v>
      </c>
      <c r="G5358" s="77" t="s">
        <v>21</v>
      </c>
      <c r="H5358" s="77" t="s">
        <v>20</v>
      </c>
      <c r="I5358" s="13">
        <v>9</v>
      </c>
      <c r="J5358" s="14">
        <v>2015</v>
      </c>
      <c r="K5358" s="78" t="s">
        <v>146</v>
      </c>
      <c r="L5358" s="79" t="s">
        <v>3064</v>
      </c>
      <c r="M5358" s="79" t="s">
        <v>302</v>
      </c>
      <c r="N5358" s="15" t="s">
        <v>28</v>
      </c>
      <c r="O5358" s="15" t="s">
        <v>29</v>
      </c>
      <c r="P5358" s="80" t="s">
        <v>3096</v>
      </c>
      <c r="Q5358" s="80" t="s">
        <v>21</v>
      </c>
      <c r="S5358" t="str">
        <f t="shared" si="93"/>
        <v>42248Jason Hayes</v>
      </c>
    </row>
    <row r="5359" spans="1:19" hidden="1">
      <c r="A5359" s="12">
        <v>42248</v>
      </c>
      <c r="B5359" t="s">
        <v>3011</v>
      </c>
      <c r="C5359" s="1">
        <v>-62.17</v>
      </c>
      <c r="E5359" s="42">
        <f t="shared" si="92"/>
        <v>62.17</v>
      </c>
      <c r="F5359" s="77" t="s">
        <v>225</v>
      </c>
      <c r="G5359" s="77" t="s">
        <v>21</v>
      </c>
      <c r="H5359" s="77" t="s">
        <v>20</v>
      </c>
      <c r="I5359" s="13">
        <v>9</v>
      </c>
      <c r="J5359" s="14">
        <v>2015</v>
      </c>
      <c r="K5359" s="78" t="s">
        <v>184</v>
      </c>
      <c r="L5359" s="79" t="s">
        <v>3011</v>
      </c>
      <c r="M5359" s="79" t="s">
        <v>302</v>
      </c>
      <c r="N5359" s="15" t="s">
        <v>28</v>
      </c>
      <c r="O5359" s="15" t="s">
        <v>29</v>
      </c>
      <c r="P5359" s="80" t="s">
        <v>3096</v>
      </c>
      <c r="Q5359" s="80" t="s">
        <v>21</v>
      </c>
      <c r="S5359" t="str">
        <f t="shared" si="93"/>
        <v>42248Sara E Avila</v>
      </c>
    </row>
    <row r="5360" spans="1:19" hidden="1">
      <c r="A5360" s="12">
        <v>42248</v>
      </c>
      <c r="B5360" t="s">
        <v>2488</v>
      </c>
      <c r="C5360" s="1">
        <v>-351.78</v>
      </c>
      <c r="E5360" s="42">
        <f t="shared" si="92"/>
        <v>351.78</v>
      </c>
      <c r="F5360" s="77" t="s">
        <v>225</v>
      </c>
      <c r="G5360" s="77" t="s">
        <v>21</v>
      </c>
      <c r="H5360" s="77" t="s">
        <v>20</v>
      </c>
      <c r="I5360" s="13">
        <v>9</v>
      </c>
      <c r="J5360" s="14">
        <v>2015</v>
      </c>
      <c r="K5360" s="78" t="s">
        <v>58</v>
      </c>
      <c r="L5360" s="79" t="s">
        <v>59</v>
      </c>
      <c r="M5360" s="79" t="s">
        <v>23</v>
      </c>
      <c r="N5360" s="15" t="s">
        <v>20</v>
      </c>
      <c r="O5360" s="15" t="s">
        <v>24</v>
      </c>
      <c r="P5360" s="80" t="s">
        <v>171</v>
      </c>
      <c r="Q5360" s="80" t="s">
        <v>21</v>
      </c>
      <c r="S5360" t="str">
        <f t="shared" si="93"/>
        <v>42248Bank Account</v>
      </c>
    </row>
    <row r="5361" spans="1:19" hidden="1">
      <c r="A5361" s="12">
        <v>42249</v>
      </c>
      <c r="B5361" t="s">
        <v>2865</v>
      </c>
      <c r="C5361" s="1">
        <v>58.95</v>
      </c>
      <c r="E5361" s="42">
        <f t="shared" si="92"/>
        <v>-58.95</v>
      </c>
      <c r="F5361" s="77" t="s">
        <v>1038</v>
      </c>
      <c r="G5361" s="77" t="s">
        <v>21</v>
      </c>
      <c r="H5361" s="77" t="s">
        <v>20</v>
      </c>
      <c r="I5361" s="13">
        <v>9</v>
      </c>
      <c r="J5361" s="14">
        <v>2015</v>
      </c>
      <c r="K5361" s="78" t="s">
        <v>146</v>
      </c>
      <c r="L5361" s="79" t="s">
        <v>2865</v>
      </c>
      <c r="M5361" s="79" t="s">
        <v>309</v>
      </c>
      <c r="N5361" s="15" t="s">
        <v>28</v>
      </c>
      <c r="O5361" s="15" t="s">
        <v>29</v>
      </c>
      <c r="P5361" s="80" t="s">
        <v>3096</v>
      </c>
      <c r="Q5361" s="80" t="s">
        <v>21</v>
      </c>
      <c r="S5361" t="str">
        <f t="shared" si="93"/>
        <v>42249Meghan Stanley</v>
      </c>
    </row>
    <row r="5362" spans="1:19" hidden="1">
      <c r="A5362" s="12">
        <v>42249</v>
      </c>
      <c r="B5362" t="s">
        <v>3065</v>
      </c>
      <c r="C5362" s="1">
        <v>59.99</v>
      </c>
      <c r="E5362" s="42">
        <f t="shared" si="92"/>
        <v>-59.99</v>
      </c>
      <c r="F5362" s="77" t="s">
        <v>1038</v>
      </c>
      <c r="G5362" s="77" t="s">
        <v>21</v>
      </c>
      <c r="H5362" s="77" t="s">
        <v>20</v>
      </c>
      <c r="I5362" s="13">
        <v>9</v>
      </c>
      <c r="J5362" s="14">
        <v>2015</v>
      </c>
      <c r="K5362" s="78" t="s">
        <v>146</v>
      </c>
      <c r="L5362" s="79" t="s">
        <v>3065</v>
      </c>
      <c r="M5362" s="79" t="s">
        <v>309</v>
      </c>
      <c r="N5362" s="15" t="s">
        <v>28</v>
      </c>
      <c r="O5362" s="15" t="s">
        <v>29</v>
      </c>
      <c r="P5362" s="80" t="s">
        <v>3096</v>
      </c>
      <c r="Q5362" s="80" t="s">
        <v>21</v>
      </c>
      <c r="S5362" t="str">
        <f t="shared" si="93"/>
        <v>42249Robert Masters</v>
      </c>
    </row>
    <row r="5363" spans="1:19" hidden="1">
      <c r="A5363" s="12">
        <v>42249</v>
      </c>
      <c r="B5363" t="s">
        <v>3010</v>
      </c>
      <c r="C5363" s="1">
        <v>27.8</v>
      </c>
      <c r="E5363" s="42">
        <f t="shared" si="92"/>
        <v>-27.8</v>
      </c>
      <c r="F5363" s="77" t="s">
        <v>1038</v>
      </c>
      <c r="G5363" s="77" t="s">
        <v>21</v>
      </c>
      <c r="H5363" s="77" t="s">
        <v>20</v>
      </c>
      <c r="I5363" s="13">
        <v>9</v>
      </c>
      <c r="J5363" s="14">
        <v>2015</v>
      </c>
      <c r="K5363" s="78" t="s">
        <v>146</v>
      </c>
      <c r="L5363" s="79" t="s">
        <v>3010</v>
      </c>
      <c r="M5363" s="79" t="s">
        <v>302</v>
      </c>
      <c r="N5363" s="15" t="s">
        <v>28</v>
      </c>
      <c r="O5363" s="15" t="s">
        <v>29</v>
      </c>
      <c r="P5363" s="80" t="s">
        <v>3096</v>
      </c>
      <c r="Q5363" s="80" t="s">
        <v>21</v>
      </c>
      <c r="S5363" t="str">
        <f t="shared" si="93"/>
        <v>42249Angelika Boggs</v>
      </c>
    </row>
    <row r="5364" spans="1:19" hidden="1">
      <c r="A5364" s="12">
        <v>42249</v>
      </c>
      <c r="B5364" t="s">
        <v>3066</v>
      </c>
      <c r="C5364" s="1">
        <v>19.95</v>
      </c>
      <c r="E5364" s="42">
        <f t="shared" si="92"/>
        <v>-19.95</v>
      </c>
      <c r="F5364" s="77" t="s">
        <v>1038</v>
      </c>
      <c r="G5364" s="77" t="s">
        <v>21</v>
      </c>
      <c r="H5364" s="77" t="s">
        <v>20</v>
      </c>
      <c r="I5364" s="13">
        <v>9</v>
      </c>
      <c r="J5364" s="14">
        <v>2015</v>
      </c>
      <c r="K5364" s="78" t="s">
        <v>146</v>
      </c>
      <c r="L5364" s="79" t="s">
        <v>3066</v>
      </c>
      <c r="M5364" s="79" t="s">
        <v>309</v>
      </c>
      <c r="N5364" s="15" t="s">
        <v>28</v>
      </c>
      <c r="O5364" s="15" t="s">
        <v>29</v>
      </c>
      <c r="P5364" s="80" t="s">
        <v>3096</v>
      </c>
      <c r="Q5364" s="80" t="s">
        <v>21</v>
      </c>
      <c r="S5364" t="str">
        <f t="shared" si="93"/>
        <v>42249Rebecca Jensen</v>
      </c>
    </row>
    <row r="5365" spans="1:19" hidden="1">
      <c r="A5365" s="12">
        <v>42250</v>
      </c>
      <c r="B5365" t="s">
        <v>3067</v>
      </c>
      <c r="C5365" s="1">
        <v>60.49</v>
      </c>
      <c r="E5365" s="42">
        <f t="shared" si="92"/>
        <v>-60.49</v>
      </c>
      <c r="F5365" s="77" t="s">
        <v>1038</v>
      </c>
      <c r="G5365" s="77" t="s">
        <v>21</v>
      </c>
      <c r="H5365" s="77" t="s">
        <v>20</v>
      </c>
      <c r="I5365" s="13">
        <v>9</v>
      </c>
      <c r="J5365" s="14">
        <v>2015</v>
      </c>
      <c r="K5365" s="78" t="s">
        <v>146</v>
      </c>
      <c r="L5365" s="79" t="s">
        <v>3067</v>
      </c>
      <c r="M5365" s="79" t="s">
        <v>302</v>
      </c>
      <c r="N5365" s="15" t="s">
        <v>28</v>
      </c>
      <c r="O5365" s="15" t="s">
        <v>29</v>
      </c>
      <c r="P5365" s="80" t="s">
        <v>3096</v>
      </c>
      <c r="Q5365" s="80" t="s">
        <v>21</v>
      </c>
      <c r="S5365" t="str">
        <f t="shared" si="93"/>
        <v>42250Maria Rivero</v>
      </c>
    </row>
    <row r="5366" spans="1:19" hidden="1">
      <c r="A5366" s="12">
        <v>42251</v>
      </c>
      <c r="B5366" t="s">
        <v>3068</v>
      </c>
      <c r="C5366" s="1">
        <v>147.47</v>
      </c>
      <c r="E5366" s="42">
        <f t="shared" si="92"/>
        <v>-147.47</v>
      </c>
      <c r="F5366" s="77" t="s">
        <v>1038</v>
      </c>
      <c r="G5366" s="77" t="s">
        <v>21</v>
      </c>
      <c r="H5366" s="77" t="s">
        <v>20</v>
      </c>
      <c r="I5366" s="13">
        <v>9</v>
      </c>
      <c r="J5366" s="14">
        <v>2015</v>
      </c>
      <c r="K5366" s="78" t="s">
        <v>146</v>
      </c>
      <c r="L5366" s="79" t="s">
        <v>3068</v>
      </c>
      <c r="M5366" s="79" t="s">
        <v>302</v>
      </c>
      <c r="N5366" s="15" t="s">
        <v>28</v>
      </c>
      <c r="O5366" s="15" t="s">
        <v>29</v>
      </c>
      <c r="P5366" s="80" t="s">
        <v>3096</v>
      </c>
      <c r="Q5366" s="80" t="s">
        <v>21</v>
      </c>
      <c r="S5366" t="str">
        <f t="shared" si="93"/>
        <v>42251Angela Santucci</v>
      </c>
    </row>
    <row r="5367" spans="1:19" hidden="1">
      <c r="A5367" s="12">
        <v>42252</v>
      </c>
      <c r="B5367" t="s">
        <v>3069</v>
      </c>
      <c r="C5367" s="1">
        <v>192.66</v>
      </c>
      <c r="E5367" s="42">
        <f t="shared" si="92"/>
        <v>-192.66</v>
      </c>
      <c r="F5367" s="77" t="s">
        <v>1038</v>
      </c>
      <c r="G5367" s="77" t="s">
        <v>21</v>
      </c>
      <c r="H5367" s="77" t="s">
        <v>20</v>
      </c>
      <c r="I5367" s="13">
        <v>9</v>
      </c>
      <c r="J5367" s="14">
        <v>2015</v>
      </c>
      <c r="K5367" s="78" t="s">
        <v>146</v>
      </c>
      <c r="L5367" s="79" t="s">
        <v>3069</v>
      </c>
      <c r="M5367" s="79" t="s">
        <v>302</v>
      </c>
      <c r="N5367" s="15" t="s">
        <v>28</v>
      </c>
      <c r="O5367" s="15" t="s">
        <v>29</v>
      </c>
      <c r="P5367" s="80" t="s">
        <v>3096</v>
      </c>
      <c r="Q5367" s="80" t="s">
        <v>21</v>
      </c>
      <c r="S5367" t="str">
        <f t="shared" si="93"/>
        <v>42252Shannon Hiscock</v>
      </c>
    </row>
    <row r="5368" spans="1:19" hidden="1">
      <c r="A5368" s="12">
        <v>42252</v>
      </c>
      <c r="B5368" t="s">
        <v>2488</v>
      </c>
      <c r="C5368" s="1">
        <v>-560</v>
      </c>
      <c r="E5368" s="42">
        <f t="shared" si="92"/>
        <v>560</v>
      </c>
      <c r="F5368" s="77" t="s">
        <v>225</v>
      </c>
      <c r="G5368" s="77" t="s">
        <v>21</v>
      </c>
      <c r="H5368" s="77" t="s">
        <v>20</v>
      </c>
      <c r="I5368" s="13">
        <v>9</v>
      </c>
      <c r="J5368" s="14">
        <v>2015</v>
      </c>
      <c r="K5368" s="78" t="s">
        <v>58</v>
      </c>
      <c r="L5368" s="79" t="s">
        <v>59</v>
      </c>
      <c r="M5368" s="79" t="s">
        <v>23</v>
      </c>
      <c r="N5368" s="15" t="s">
        <v>20</v>
      </c>
      <c r="O5368" s="15" t="s">
        <v>24</v>
      </c>
      <c r="P5368" s="80" t="s">
        <v>171</v>
      </c>
      <c r="Q5368" s="80" t="s">
        <v>21</v>
      </c>
      <c r="S5368" t="str">
        <f t="shared" si="93"/>
        <v>42252Bank Account</v>
      </c>
    </row>
    <row r="5369" spans="1:19" hidden="1">
      <c r="A5369" s="12">
        <v>42252</v>
      </c>
      <c r="B5369" t="s">
        <v>3070</v>
      </c>
      <c r="C5369" s="1">
        <v>13.9</v>
      </c>
      <c r="E5369" s="42">
        <f t="shared" si="92"/>
        <v>-13.9</v>
      </c>
      <c r="F5369" s="77" t="s">
        <v>1038</v>
      </c>
      <c r="G5369" s="77" t="s">
        <v>21</v>
      </c>
      <c r="H5369" s="77" t="s">
        <v>20</v>
      </c>
      <c r="I5369" s="13">
        <v>9</v>
      </c>
      <c r="J5369" s="14">
        <v>2015</v>
      </c>
      <c r="K5369" s="78" t="s">
        <v>146</v>
      </c>
      <c r="L5369" s="79" t="s">
        <v>3070</v>
      </c>
      <c r="M5369" s="79" t="s">
        <v>302</v>
      </c>
      <c r="N5369" s="15" t="s">
        <v>28</v>
      </c>
      <c r="O5369" s="15" t="s">
        <v>29</v>
      </c>
      <c r="P5369" s="80" t="s">
        <v>3096</v>
      </c>
      <c r="Q5369" s="80" t="s">
        <v>21</v>
      </c>
      <c r="S5369" t="str">
        <f t="shared" si="93"/>
        <v>42252Steven Blizzard</v>
      </c>
    </row>
    <row r="5370" spans="1:19" hidden="1">
      <c r="A5370" s="12">
        <v>42252</v>
      </c>
      <c r="B5370" t="s">
        <v>3071</v>
      </c>
      <c r="C5370" s="1">
        <v>92.33</v>
      </c>
      <c r="E5370" s="42">
        <f t="shared" si="92"/>
        <v>-92.33</v>
      </c>
      <c r="F5370" s="77" t="s">
        <v>1038</v>
      </c>
      <c r="G5370" s="77" t="s">
        <v>21</v>
      </c>
      <c r="H5370" s="77" t="s">
        <v>20</v>
      </c>
      <c r="I5370" s="13">
        <v>9</v>
      </c>
      <c r="J5370" s="14">
        <v>2015</v>
      </c>
      <c r="K5370" s="78" t="s">
        <v>146</v>
      </c>
      <c r="L5370" s="79" t="s">
        <v>3071</v>
      </c>
      <c r="M5370" s="79" t="s">
        <v>302</v>
      </c>
      <c r="N5370" s="15" t="s">
        <v>28</v>
      </c>
      <c r="O5370" s="15" t="s">
        <v>29</v>
      </c>
      <c r="P5370" s="80" t="s">
        <v>3096</v>
      </c>
      <c r="Q5370" s="80" t="s">
        <v>21</v>
      </c>
      <c r="S5370" t="str">
        <f t="shared" si="93"/>
        <v>42252Barney Garcia</v>
      </c>
    </row>
    <row r="5371" spans="1:19" hidden="1">
      <c r="A5371" s="12">
        <v>42252</v>
      </c>
      <c r="B5371" t="s">
        <v>3072</v>
      </c>
      <c r="C5371" s="1">
        <v>37.22</v>
      </c>
      <c r="E5371" s="42">
        <f t="shared" si="92"/>
        <v>-37.22</v>
      </c>
      <c r="F5371" s="77" t="s">
        <v>1038</v>
      </c>
      <c r="G5371" s="77" t="s">
        <v>21</v>
      </c>
      <c r="H5371" s="77" t="s">
        <v>20</v>
      </c>
      <c r="I5371" s="13">
        <v>9</v>
      </c>
      <c r="J5371" s="14">
        <v>2015</v>
      </c>
      <c r="K5371" s="78" t="s">
        <v>146</v>
      </c>
      <c r="L5371" s="79" t="s">
        <v>3072</v>
      </c>
      <c r="M5371" s="79" t="s">
        <v>309</v>
      </c>
      <c r="N5371" s="15" t="s">
        <v>28</v>
      </c>
      <c r="O5371" s="15" t="s">
        <v>29</v>
      </c>
      <c r="P5371" s="80" t="s">
        <v>3096</v>
      </c>
      <c r="Q5371" s="80" t="s">
        <v>21</v>
      </c>
      <c r="S5371" t="str">
        <f t="shared" si="93"/>
        <v>42252DEBORAH KINSELLA</v>
      </c>
    </row>
    <row r="5372" spans="1:19" hidden="1">
      <c r="A5372" s="12">
        <v>42252</v>
      </c>
      <c r="B5372" t="s">
        <v>3073</v>
      </c>
      <c r="C5372" s="1">
        <v>71.33</v>
      </c>
      <c r="E5372" s="42">
        <f t="shared" si="92"/>
        <v>-71.33</v>
      </c>
      <c r="F5372" s="77" t="s">
        <v>1038</v>
      </c>
      <c r="G5372" s="77" t="s">
        <v>21</v>
      </c>
      <c r="H5372" s="77" t="s">
        <v>20</v>
      </c>
      <c r="I5372" s="13">
        <v>9</v>
      </c>
      <c r="J5372" s="14">
        <v>2015</v>
      </c>
      <c r="K5372" s="78" t="s">
        <v>146</v>
      </c>
      <c r="L5372" s="79" t="s">
        <v>3073</v>
      </c>
      <c r="M5372" s="79" t="s">
        <v>309</v>
      </c>
      <c r="N5372" s="15" t="s">
        <v>28</v>
      </c>
      <c r="O5372" s="15" t="s">
        <v>29</v>
      </c>
      <c r="P5372" s="80" t="s">
        <v>3096</v>
      </c>
      <c r="Q5372" s="80" t="s">
        <v>21</v>
      </c>
      <c r="S5372" t="str">
        <f t="shared" si="93"/>
        <v>42252Beth Pederson</v>
      </c>
    </row>
    <row r="5373" spans="1:19" hidden="1">
      <c r="A5373" s="12">
        <v>42253</v>
      </c>
      <c r="B5373" t="s">
        <v>3074</v>
      </c>
      <c r="C5373" s="1">
        <v>77.38</v>
      </c>
      <c r="E5373" s="42">
        <f t="shared" si="92"/>
        <v>-77.38</v>
      </c>
      <c r="F5373" s="77" t="s">
        <v>1038</v>
      </c>
      <c r="G5373" s="77" t="s">
        <v>21</v>
      </c>
      <c r="H5373" s="77" t="s">
        <v>20</v>
      </c>
      <c r="I5373" s="13">
        <v>9</v>
      </c>
      <c r="J5373" s="14">
        <v>2015</v>
      </c>
      <c r="K5373" s="78" t="s">
        <v>146</v>
      </c>
      <c r="L5373" s="79" t="s">
        <v>3074</v>
      </c>
      <c r="M5373" s="79" t="s">
        <v>309</v>
      </c>
      <c r="N5373" s="15" t="s">
        <v>28</v>
      </c>
      <c r="O5373" s="15" t="s">
        <v>29</v>
      </c>
      <c r="P5373" s="80" t="s">
        <v>3096</v>
      </c>
      <c r="Q5373" s="80" t="s">
        <v>21</v>
      </c>
      <c r="S5373" t="str">
        <f t="shared" si="93"/>
        <v>42253Henry Harvey</v>
      </c>
    </row>
    <row r="5374" spans="1:19" hidden="1">
      <c r="A5374" s="12">
        <v>42253</v>
      </c>
      <c r="B5374" t="s">
        <v>3075</v>
      </c>
      <c r="C5374" s="1">
        <v>38.47</v>
      </c>
      <c r="E5374" s="42">
        <f t="shared" si="92"/>
        <v>-38.47</v>
      </c>
      <c r="F5374" s="77" t="s">
        <v>1038</v>
      </c>
      <c r="G5374" s="77" t="s">
        <v>21</v>
      </c>
      <c r="H5374" s="77" t="s">
        <v>20</v>
      </c>
      <c r="I5374" s="13">
        <v>9</v>
      </c>
      <c r="J5374" s="14">
        <v>2015</v>
      </c>
      <c r="K5374" s="78" t="s">
        <v>146</v>
      </c>
      <c r="L5374" s="79" t="s">
        <v>3075</v>
      </c>
      <c r="M5374" s="79" t="s">
        <v>309</v>
      </c>
      <c r="N5374" s="15" t="s">
        <v>28</v>
      </c>
      <c r="O5374" s="15" t="s">
        <v>29</v>
      </c>
      <c r="P5374" s="80" t="s">
        <v>3096</v>
      </c>
      <c r="Q5374" s="80" t="s">
        <v>21</v>
      </c>
      <c r="S5374" t="str">
        <f t="shared" si="93"/>
        <v>42253Diane Higgins</v>
      </c>
    </row>
    <row r="5375" spans="1:19" hidden="1">
      <c r="A5375" s="12">
        <v>42255</v>
      </c>
      <c r="B5375" t="s">
        <v>3076</v>
      </c>
      <c r="C5375" s="1">
        <v>99.9</v>
      </c>
      <c r="E5375" s="42">
        <f t="shared" si="92"/>
        <v>-99.9</v>
      </c>
      <c r="F5375" s="77" t="s">
        <v>1038</v>
      </c>
      <c r="G5375" s="77" t="s">
        <v>21</v>
      </c>
      <c r="H5375" s="77" t="s">
        <v>20</v>
      </c>
      <c r="I5375" s="13">
        <v>9</v>
      </c>
      <c r="J5375" s="14">
        <v>2015</v>
      </c>
      <c r="K5375" s="78" t="s">
        <v>146</v>
      </c>
      <c r="L5375" s="79" t="s">
        <v>3076</v>
      </c>
      <c r="M5375" s="79" t="s">
        <v>309</v>
      </c>
      <c r="N5375" s="15" t="s">
        <v>28</v>
      </c>
      <c r="O5375" s="15" t="s">
        <v>29</v>
      </c>
      <c r="P5375" s="80" t="s">
        <v>3096</v>
      </c>
      <c r="Q5375" s="80" t="s">
        <v>21</v>
      </c>
      <c r="S5375" t="str">
        <f t="shared" si="93"/>
        <v>42255Rosemary Natrajan</v>
      </c>
    </row>
    <row r="5376" spans="1:19" hidden="1">
      <c r="A5376" s="12">
        <v>42255</v>
      </c>
      <c r="B5376" t="s">
        <v>2488</v>
      </c>
      <c r="C5376" s="1">
        <v>-402.44</v>
      </c>
      <c r="E5376" s="42">
        <f t="shared" si="92"/>
        <v>402.44</v>
      </c>
      <c r="F5376" s="77" t="s">
        <v>225</v>
      </c>
      <c r="G5376" s="77" t="s">
        <v>21</v>
      </c>
      <c r="H5376" s="77" t="s">
        <v>20</v>
      </c>
      <c r="I5376" s="13">
        <v>9</v>
      </c>
      <c r="J5376" s="14">
        <v>2015</v>
      </c>
      <c r="K5376" s="78" t="s">
        <v>58</v>
      </c>
      <c r="L5376" s="79" t="s">
        <v>59</v>
      </c>
      <c r="M5376" s="79" t="s">
        <v>23</v>
      </c>
      <c r="N5376" s="15" t="s">
        <v>20</v>
      </c>
      <c r="O5376" s="15" t="s">
        <v>24</v>
      </c>
      <c r="P5376" s="80" t="s">
        <v>171</v>
      </c>
      <c r="Q5376" s="80" t="s">
        <v>21</v>
      </c>
      <c r="S5376" t="str">
        <f t="shared" si="93"/>
        <v>42255Bank Account</v>
      </c>
    </row>
    <row r="5377" spans="1:19" hidden="1">
      <c r="A5377" s="12">
        <v>42255</v>
      </c>
      <c r="B5377" t="s">
        <v>2489</v>
      </c>
      <c r="C5377" s="1">
        <v>74.27</v>
      </c>
      <c r="E5377" s="42">
        <f t="shared" si="92"/>
        <v>-74.27</v>
      </c>
      <c r="F5377" s="77" t="s">
        <v>1038</v>
      </c>
      <c r="G5377" s="77" t="s">
        <v>21</v>
      </c>
      <c r="H5377" s="77" t="s">
        <v>20</v>
      </c>
      <c r="I5377" s="13">
        <v>9</v>
      </c>
      <c r="J5377" s="14">
        <v>2015</v>
      </c>
      <c r="K5377" s="78" t="s">
        <v>146</v>
      </c>
      <c r="L5377" s="79" t="s">
        <v>2489</v>
      </c>
      <c r="M5377" s="79" t="s">
        <v>80</v>
      </c>
      <c r="N5377" s="15" t="s">
        <v>28</v>
      </c>
      <c r="O5377" s="15" t="s">
        <v>29</v>
      </c>
      <c r="P5377" s="80" t="s">
        <v>3096</v>
      </c>
      <c r="Q5377" s="80" t="s">
        <v>21</v>
      </c>
      <c r="S5377" t="str">
        <f t="shared" si="93"/>
        <v>42255JAS Enterprises</v>
      </c>
    </row>
    <row r="5378" spans="1:19" hidden="1">
      <c r="A5378" s="12">
        <v>42255</v>
      </c>
      <c r="B5378" t="s">
        <v>2552</v>
      </c>
      <c r="C5378" s="1">
        <v>16.47</v>
      </c>
      <c r="E5378" s="42">
        <f t="shared" si="92"/>
        <v>-16.47</v>
      </c>
      <c r="F5378" s="77" t="s">
        <v>1038</v>
      </c>
      <c r="G5378" s="77" t="s">
        <v>21</v>
      </c>
      <c r="H5378" s="77" t="s">
        <v>20</v>
      </c>
      <c r="I5378" s="13">
        <v>9</v>
      </c>
      <c r="J5378" s="14">
        <v>2015</v>
      </c>
      <c r="K5378" s="78" t="s">
        <v>146</v>
      </c>
      <c r="L5378" s="79" t="s">
        <v>2552</v>
      </c>
      <c r="M5378" s="79" t="s">
        <v>302</v>
      </c>
      <c r="N5378" s="15" t="s">
        <v>28</v>
      </c>
      <c r="O5378" s="15" t="s">
        <v>29</v>
      </c>
      <c r="P5378" s="80" t="s">
        <v>3096</v>
      </c>
      <c r="Q5378" s="80" t="s">
        <v>21</v>
      </c>
      <c r="S5378" t="str">
        <f t="shared" si="93"/>
        <v>42255Tamara Arlin</v>
      </c>
    </row>
    <row r="5379" spans="1:19" hidden="1">
      <c r="A5379" s="12">
        <v>42256</v>
      </c>
      <c r="B5379" t="s">
        <v>3014</v>
      </c>
      <c r="C5379" s="1">
        <v>149.88999999999999</v>
      </c>
      <c r="E5379" s="42">
        <f t="shared" si="92"/>
        <v>-149.88999999999999</v>
      </c>
      <c r="F5379" s="77" t="s">
        <v>1038</v>
      </c>
      <c r="G5379" s="77" t="s">
        <v>21</v>
      </c>
      <c r="H5379" s="77" t="s">
        <v>20</v>
      </c>
      <c r="I5379" s="13">
        <v>9</v>
      </c>
      <c r="J5379" s="14">
        <v>2015</v>
      </c>
      <c r="K5379" s="78" t="s">
        <v>146</v>
      </c>
      <c r="L5379" s="79" t="s">
        <v>3014</v>
      </c>
      <c r="M5379" s="79" t="s">
        <v>80</v>
      </c>
      <c r="N5379" s="15" t="s">
        <v>28</v>
      </c>
      <c r="O5379" s="15" t="s">
        <v>29</v>
      </c>
      <c r="P5379" s="80" t="s">
        <v>3096</v>
      </c>
      <c r="Q5379" s="80" t="s">
        <v>21</v>
      </c>
      <c r="S5379" t="str">
        <f t="shared" si="93"/>
        <v>42256Petsonline</v>
      </c>
    </row>
    <row r="5380" spans="1:19" hidden="1">
      <c r="A5380" s="12">
        <v>42256</v>
      </c>
      <c r="B5380" t="s">
        <v>3077</v>
      </c>
      <c r="C5380" s="1">
        <v>105.59</v>
      </c>
      <c r="E5380" s="42">
        <f t="shared" si="92"/>
        <v>-105.59</v>
      </c>
      <c r="F5380" s="77" t="s">
        <v>1038</v>
      </c>
      <c r="G5380" s="77" t="s">
        <v>21</v>
      </c>
      <c r="H5380" s="77" t="s">
        <v>20</v>
      </c>
      <c r="I5380" s="13">
        <v>9</v>
      </c>
      <c r="J5380" s="14">
        <v>2015</v>
      </c>
      <c r="K5380" s="78" t="s">
        <v>146</v>
      </c>
      <c r="L5380" s="79" t="s">
        <v>3077</v>
      </c>
      <c r="M5380" s="79" t="s">
        <v>309</v>
      </c>
      <c r="N5380" s="15" t="s">
        <v>28</v>
      </c>
      <c r="O5380" s="15" t="s">
        <v>29</v>
      </c>
      <c r="P5380" s="80" t="s">
        <v>3096</v>
      </c>
      <c r="Q5380" s="80" t="s">
        <v>21</v>
      </c>
      <c r="S5380" t="str">
        <f t="shared" si="93"/>
        <v>42256Maria Soo</v>
      </c>
    </row>
    <row r="5381" spans="1:19" hidden="1">
      <c r="A5381" s="12">
        <v>42256</v>
      </c>
      <c r="B5381" t="s">
        <v>3077</v>
      </c>
      <c r="C5381" s="1">
        <v>-105.59</v>
      </c>
      <c r="E5381" s="42">
        <f t="shared" si="92"/>
        <v>105.59</v>
      </c>
      <c r="F5381" s="77" t="s">
        <v>225</v>
      </c>
      <c r="G5381" s="77" t="s">
        <v>21</v>
      </c>
      <c r="H5381" s="77" t="s">
        <v>20</v>
      </c>
      <c r="I5381" s="13">
        <v>9</v>
      </c>
      <c r="J5381" s="14">
        <v>2015</v>
      </c>
      <c r="K5381" s="78" t="s">
        <v>184</v>
      </c>
      <c r="L5381" s="79" t="s">
        <v>3077</v>
      </c>
      <c r="M5381" s="79" t="s">
        <v>309</v>
      </c>
      <c r="N5381" s="15" t="s">
        <v>28</v>
      </c>
      <c r="O5381" s="15" t="s">
        <v>29</v>
      </c>
      <c r="P5381" s="80" t="s">
        <v>3096</v>
      </c>
      <c r="Q5381" s="80" t="s">
        <v>21</v>
      </c>
      <c r="S5381" t="str">
        <f t="shared" si="93"/>
        <v>42256Maria Soo</v>
      </c>
    </row>
    <row r="5382" spans="1:19" hidden="1">
      <c r="A5382" s="12">
        <v>42257</v>
      </c>
      <c r="B5382" t="s">
        <v>3072</v>
      </c>
      <c r="C5382" s="1">
        <v>-9.9499999999999993</v>
      </c>
      <c r="E5382" s="42">
        <f t="shared" si="92"/>
        <v>9.9499999999999993</v>
      </c>
      <c r="F5382" s="77" t="s">
        <v>225</v>
      </c>
      <c r="G5382" s="77" t="s">
        <v>21</v>
      </c>
      <c r="H5382" s="77" t="s">
        <v>20</v>
      </c>
      <c r="I5382" s="13">
        <v>9</v>
      </c>
      <c r="J5382" s="14">
        <v>2015</v>
      </c>
      <c r="K5382" s="78" t="s">
        <v>184</v>
      </c>
      <c r="L5382" s="79" t="s">
        <v>3072</v>
      </c>
      <c r="M5382" s="79" t="s">
        <v>309</v>
      </c>
      <c r="N5382" s="15" t="s">
        <v>28</v>
      </c>
      <c r="O5382" s="15" t="s">
        <v>29</v>
      </c>
      <c r="P5382" s="80" t="s">
        <v>3096</v>
      </c>
      <c r="Q5382" s="80" t="s">
        <v>21</v>
      </c>
      <c r="S5382" t="str">
        <f t="shared" si="93"/>
        <v>42257DEBORAH KINSELLA</v>
      </c>
    </row>
    <row r="5383" spans="1:19" hidden="1">
      <c r="A5383" s="12">
        <v>42257</v>
      </c>
      <c r="B5383" t="s">
        <v>2488</v>
      </c>
      <c r="C5383" s="1">
        <v>-260</v>
      </c>
      <c r="E5383" s="42">
        <f t="shared" si="92"/>
        <v>260</v>
      </c>
      <c r="F5383" s="77" t="s">
        <v>225</v>
      </c>
      <c r="G5383" s="77" t="s">
        <v>21</v>
      </c>
      <c r="H5383" s="77" t="s">
        <v>20</v>
      </c>
      <c r="I5383" s="13">
        <v>9</v>
      </c>
      <c r="J5383" s="14">
        <v>2015</v>
      </c>
      <c r="K5383" s="78" t="s">
        <v>58</v>
      </c>
      <c r="L5383" s="79" t="s">
        <v>59</v>
      </c>
      <c r="M5383" s="79" t="s">
        <v>23</v>
      </c>
      <c r="N5383" s="15" t="s">
        <v>20</v>
      </c>
      <c r="O5383" s="15" t="s">
        <v>24</v>
      </c>
      <c r="P5383" s="80" t="s">
        <v>171</v>
      </c>
      <c r="Q5383" s="80" t="s">
        <v>21</v>
      </c>
      <c r="S5383" t="str">
        <f t="shared" si="93"/>
        <v>42257Bank Account</v>
      </c>
    </row>
    <row r="5384" spans="1:19" hidden="1">
      <c r="A5384" s="12">
        <v>42257</v>
      </c>
      <c r="B5384" t="s">
        <v>3078</v>
      </c>
      <c r="C5384" s="1">
        <v>76.41</v>
      </c>
      <c r="E5384" s="42">
        <f t="shared" si="92"/>
        <v>-76.41</v>
      </c>
      <c r="F5384" s="77" t="s">
        <v>1038</v>
      </c>
      <c r="G5384" s="77" t="s">
        <v>21</v>
      </c>
      <c r="H5384" s="77" t="s">
        <v>20</v>
      </c>
      <c r="I5384" s="13">
        <v>9</v>
      </c>
      <c r="J5384" s="14">
        <v>2015</v>
      </c>
      <c r="K5384" s="78" t="s">
        <v>146</v>
      </c>
      <c r="L5384" s="79" t="s">
        <v>3078</v>
      </c>
      <c r="M5384" s="79" t="s">
        <v>309</v>
      </c>
      <c r="N5384" s="15" t="s">
        <v>28</v>
      </c>
      <c r="O5384" s="15" t="s">
        <v>29</v>
      </c>
      <c r="P5384" s="80" t="s">
        <v>3096</v>
      </c>
      <c r="Q5384" s="80" t="s">
        <v>21</v>
      </c>
      <c r="S5384" t="str">
        <f t="shared" si="93"/>
        <v>42257Donald Songster</v>
      </c>
    </row>
    <row r="5385" spans="1:19" hidden="1">
      <c r="A5385" s="12">
        <v>42257</v>
      </c>
      <c r="B5385" t="s">
        <v>3079</v>
      </c>
      <c r="C5385" s="1">
        <v>103.81</v>
      </c>
      <c r="E5385" s="42">
        <f t="shared" si="92"/>
        <v>-103.81</v>
      </c>
      <c r="F5385" s="77" t="s">
        <v>1038</v>
      </c>
      <c r="G5385" s="77" t="s">
        <v>21</v>
      </c>
      <c r="H5385" s="77" t="s">
        <v>20</v>
      </c>
      <c r="I5385" s="13">
        <v>9</v>
      </c>
      <c r="J5385" s="14">
        <v>2015</v>
      </c>
      <c r="K5385" s="78" t="s">
        <v>146</v>
      </c>
      <c r="L5385" s="79" t="s">
        <v>3079</v>
      </c>
      <c r="M5385" s="79" t="s">
        <v>302</v>
      </c>
      <c r="N5385" s="15" t="s">
        <v>28</v>
      </c>
      <c r="O5385" s="15" t="s">
        <v>29</v>
      </c>
      <c r="P5385" s="80" t="s">
        <v>3096</v>
      </c>
      <c r="Q5385" s="80" t="s">
        <v>21</v>
      </c>
      <c r="S5385" t="str">
        <f t="shared" si="93"/>
        <v>42257Clyde Enoch</v>
      </c>
    </row>
    <row r="5386" spans="1:19" hidden="1">
      <c r="A5386" s="12">
        <v>42258</v>
      </c>
      <c r="B5386" t="s">
        <v>2488</v>
      </c>
      <c r="C5386" s="1">
        <v>-150</v>
      </c>
      <c r="E5386" s="42">
        <f t="shared" si="92"/>
        <v>150</v>
      </c>
      <c r="F5386" s="77" t="s">
        <v>225</v>
      </c>
      <c r="G5386" s="77" t="s">
        <v>21</v>
      </c>
      <c r="H5386" s="77" t="s">
        <v>20</v>
      </c>
      <c r="I5386" s="13">
        <v>9</v>
      </c>
      <c r="J5386" s="14">
        <v>2015</v>
      </c>
      <c r="K5386" s="78" t="s">
        <v>58</v>
      </c>
      <c r="L5386" s="79" t="s">
        <v>59</v>
      </c>
      <c r="M5386" s="79" t="s">
        <v>23</v>
      </c>
      <c r="N5386" s="15" t="s">
        <v>20</v>
      </c>
      <c r="O5386" s="15" t="s">
        <v>24</v>
      </c>
      <c r="P5386" s="80" t="s">
        <v>171</v>
      </c>
      <c r="Q5386" s="80" t="s">
        <v>21</v>
      </c>
      <c r="S5386" t="str">
        <f t="shared" si="93"/>
        <v>42258Bank Account</v>
      </c>
    </row>
    <row r="5387" spans="1:19" hidden="1">
      <c r="A5387" s="12">
        <v>42258</v>
      </c>
      <c r="B5387" t="s">
        <v>3080</v>
      </c>
      <c r="C5387" s="1">
        <v>86.17</v>
      </c>
      <c r="E5387" s="42">
        <f t="shared" si="92"/>
        <v>-86.17</v>
      </c>
      <c r="F5387" s="77" t="s">
        <v>1038</v>
      </c>
      <c r="G5387" s="77" t="s">
        <v>21</v>
      </c>
      <c r="H5387" s="77" t="s">
        <v>20</v>
      </c>
      <c r="I5387" s="13">
        <v>9</v>
      </c>
      <c r="J5387" s="14">
        <v>2015</v>
      </c>
      <c r="K5387" s="78" t="s">
        <v>146</v>
      </c>
      <c r="L5387" s="79" t="s">
        <v>3080</v>
      </c>
      <c r="M5387" s="79" t="s">
        <v>302</v>
      </c>
      <c r="N5387" s="15" t="s">
        <v>28</v>
      </c>
      <c r="O5387" s="15" t="s">
        <v>29</v>
      </c>
      <c r="P5387" s="80" t="s">
        <v>3096</v>
      </c>
      <c r="Q5387" s="80" t="s">
        <v>21</v>
      </c>
      <c r="S5387" t="str">
        <f t="shared" si="93"/>
        <v>42258Jenn Seidl</v>
      </c>
    </row>
    <row r="5388" spans="1:19" hidden="1">
      <c r="A5388" s="12">
        <v>42259</v>
      </c>
      <c r="B5388" t="s">
        <v>3081</v>
      </c>
      <c r="C5388" s="1">
        <v>66.239999999999995</v>
      </c>
      <c r="E5388" s="42">
        <f t="shared" ref="E5388:E5451" si="94">-C5388</f>
        <v>-66.239999999999995</v>
      </c>
      <c r="F5388" s="77" t="s">
        <v>1038</v>
      </c>
      <c r="G5388" s="77" t="s">
        <v>21</v>
      </c>
      <c r="H5388" s="77" t="s">
        <v>20</v>
      </c>
      <c r="I5388" s="13">
        <v>9</v>
      </c>
      <c r="J5388" s="14">
        <v>2015</v>
      </c>
      <c r="K5388" s="78" t="s">
        <v>146</v>
      </c>
      <c r="L5388" s="79" t="s">
        <v>3081</v>
      </c>
      <c r="M5388" s="79" t="s">
        <v>302</v>
      </c>
      <c r="N5388" s="15" t="s">
        <v>28</v>
      </c>
      <c r="O5388" s="15" t="s">
        <v>29</v>
      </c>
      <c r="P5388" s="80" t="s">
        <v>3096</v>
      </c>
      <c r="Q5388" s="80" t="s">
        <v>21</v>
      </c>
      <c r="S5388" t="str">
        <f t="shared" si="93"/>
        <v>42259thomas oommen</v>
      </c>
    </row>
    <row r="5389" spans="1:19" hidden="1">
      <c r="A5389" s="12">
        <v>42260</v>
      </c>
      <c r="B5389" t="s">
        <v>3082</v>
      </c>
      <c r="C5389" s="1">
        <v>98.19</v>
      </c>
      <c r="E5389" s="42">
        <f t="shared" si="94"/>
        <v>-98.19</v>
      </c>
      <c r="F5389" s="77" t="s">
        <v>1038</v>
      </c>
      <c r="G5389" s="77" t="s">
        <v>21</v>
      </c>
      <c r="H5389" s="77" t="s">
        <v>20</v>
      </c>
      <c r="I5389" s="13">
        <v>9</v>
      </c>
      <c r="J5389" s="14">
        <v>2015</v>
      </c>
      <c r="K5389" s="78" t="s">
        <v>146</v>
      </c>
      <c r="L5389" s="79" t="s">
        <v>3082</v>
      </c>
      <c r="M5389" s="79" t="s">
        <v>302</v>
      </c>
      <c r="N5389" s="15" t="s">
        <v>28</v>
      </c>
      <c r="O5389" s="15" t="s">
        <v>29</v>
      </c>
      <c r="P5389" s="80" t="s">
        <v>3096</v>
      </c>
      <c r="Q5389" s="80" t="s">
        <v>21</v>
      </c>
      <c r="S5389" t="str">
        <f t="shared" si="93"/>
        <v>42260christopher gray</v>
      </c>
    </row>
    <row r="5390" spans="1:19" hidden="1">
      <c r="A5390" s="12">
        <v>42260</v>
      </c>
      <c r="B5390" t="s">
        <v>3083</v>
      </c>
      <c r="C5390" s="1">
        <v>112.52</v>
      </c>
      <c r="E5390" s="42">
        <f t="shared" si="94"/>
        <v>-112.52</v>
      </c>
      <c r="F5390" s="77" t="s">
        <v>1038</v>
      </c>
      <c r="G5390" s="77" t="s">
        <v>21</v>
      </c>
      <c r="H5390" s="77" t="s">
        <v>20</v>
      </c>
      <c r="I5390" s="13">
        <v>9</v>
      </c>
      <c r="J5390" s="14">
        <v>2015</v>
      </c>
      <c r="K5390" s="78" t="s">
        <v>146</v>
      </c>
      <c r="L5390" s="79" t="s">
        <v>3083</v>
      </c>
      <c r="M5390" s="79" t="s">
        <v>309</v>
      </c>
      <c r="N5390" s="15" t="s">
        <v>28</v>
      </c>
      <c r="O5390" s="15" t="s">
        <v>29</v>
      </c>
      <c r="P5390" s="80" t="s">
        <v>3096</v>
      </c>
      <c r="Q5390" s="80" t="s">
        <v>21</v>
      </c>
      <c r="S5390" t="str">
        <f t="shared" si="93"/>
        <v>42260Kiana Lynn</v>
      </c>
    </row>
    <row r="5391" spans="1:19" hidden="1">
      <c r="A5391" s="12">
        <v>42260</v>
      </c>
      <c r="B5391" t="s">
        <v>3084</v>
      </c>
      <c r="C5391" s="1">
        <v>246.42</v>
      </c>
      <c r="E5391" s="42">
        <f t="shared" si="94"/>
        <v>-246.42</v>
      </c>
      <c r="F5391" s="77" t="s">
        <v>1038</v>
      </c>
      <c r="G5391" s="77" t="s">
        <v>21</v>
      </c>
      <c r="H5391" s="77" t="s">
        <v>20</v>
      </c>
      <c r="I5391" s="13">
        <v>9</v>
      </c>
      <c r="J5391" s="14">
        <v>2015</v>
      </c>
      <c r="K5391" s="78" t="s">
        <v>146</v>
      </c>
      <c r="L5391" s="79" t="s">
        <v>3084</v>
      </c>
      <c r="M5391" s="79" t="s">
        <v>309</v>
      </c>
      <c r="N5391" s="15" t="s">
        <v>28</v>
      </c>
      <c r="O5391" s="15" t="s">
        <v>29</v>
      </c>
      <c r="P5391" s="80" t="s">
        <v>3096</v>
      </c>
      <c r="Q5391" s="80" t="s">
        <v>21</v>
      </c>
      <c r="S5391" t="str">
        <f t="shared" si="93"/>
        <v>42260marc gough</v>
      </c>
    </row>
    <row r="5392" spans="1:19" hidden="1">
      <c r="A5392" s="12">
        <v>42261</v>
      </c>
      <c r="B5392" t="s">
        <v>2488</v>
      </c>
      <c r="C5392" s="1">
        <v>-573.58000000000004</v>
      </c>
      <c r="E5392" s="42">
        <f t="shared" si="94"/>
        <v>573.58000000000004</v>
      </c>
      <c r="F5392" s="77" t="s">
        <v>225</v>
      </c>
      <c r="G5392" s="77" t="s">
        <v>21</v>
      </c>
      <c r="H5392" s="77" t="s">
        <v>20</v>
      </c>
      <c r="I5392" s="13">
        <v>9</v>
      </c>
      <c r="J5392" s="14">
        <v>2015</v>
      </c>
      <c r="K5392" s="78" t="s">
        <v>289</v>
      </c>
      <c r="L5392" s="79" t="s">
        <v>59</v>
      </c>
      <c r="M5392" s="79" t="s">
        <v>23</v>
      </c>
      <c r="N5392" s="15" t="s">
        <v>189</v>
      </c>
      <c r="O5392" s="15" t="s">
        <v>24</v>
      </c>
      <c r="P5392" s="80" t="s">
        <v>3104</v>
      </c>
      <c r="Q5392" s="80" t="s">
        <v>21</v>
      </c>
      <c r="S5392" t="str">
        <f t="shared" si="93"/>
        <v>42261Bank Account</v>
      </c>
    </row>
    <row r="5393" spans="1:19" hidden="1">
      <c r="A5393" s="12">
        <v>42261</v>
      </c>
      <c r="B5393" t="s">
        <v>3085</v>
      </c>
      <c r="C5393" s="1">
        <v>14.65</v>
      </c>
      <c r="E5393" s="42">
        <f t="shared" si="94"/>
        <v>-14.65</v>
      </c>
      <c r="F5393" s="77" t="s">
        <v>1038</v>
      </c>
      <c r="G5393" s="77" t="s">
        <v>21</v>
      </c>
      <c r="H5393" s="77" t="s">
        <v>20</v>
      </c>
      <c r="I5393" s="13">
        <v>9</v>
      </c>
      <c r="J5393" s="14">
        <v>2015</v>
      </c>
      <c r="K5393" s="78" t="s">
        <v>146</v>
      </c>
      <c r="L5393" s="79" t="s">
        <v>3085</v>
      </c>
      <c r="M5393" s="79" t="s">
        <v>302</v>
      </c>
      <c r="N5393" s="15" t="s">
        <v>28</v>
      </c>
      <c r="O5393" s="15" t="s">
        <v>29</v>
      </c>
      <c r="P5393" s="80" t="s">
        <v>3096</v>
      </c>
      <c r="Q5393" s="80" t="s">
        <v>21</v>
      </c>
      <c r="S5393" t="str">
        <f t="shared" si="93"/>
        <v>42261Chubby Mermaid</v>
      </c>
    </row>
    <row r="5394" spans="1:19" hidden="1">
      <c r="A5394" s="12">
        <v>42262</v>
      </c>
      <c r="B5394" t="s">
        <v>3086</v>
      </c>
      <c r="C5394" s="1">
        <v>87.85</v>
      </c>
      <c r="E5394" s="42">
        <f t="shared" si="94"/>
        <v>-87.85</v>
      </c>
      <c r="F5394" s="77" t="s">
        <v>1038</v>
      </c>
      <c r="G5394" s="77" t="s">
        <v>21</v>
      </c>
      <c r="H5394" s="77" t="s">
        <v>20</v>
      </c>
      <c r="I5394" s="13">
        <v>9</v>
      </c>
      <c r="J5394" s="14">
        <v>2015</v>
      </c>
      <c r="K5394" s="78" t="s">
        <v>146</v>
      </c>
      <c r="L5394" s="79" t="s">
        <v>3086</v>
      </c>
      <c r="M5394" s="79" t="s">
        <v>302</v>
      </c>
      <c r="N5394" s="15" t="s">
        <v>28</v>
      </c>
      <c r="O5394" s="15" t="s">
        <v>29</v>
      </c>
      <c r="P5394" s="80" t="s">
        <v>3096</v>
      </c>
      <c r="Q5394" s="80" t="s">
        <v>21</v>
      </c>
      <c r="S5394" t="str">
        <f t="shared" si="93"/>
        <v>42262jessica sirota</v>
      </c>
    </row>
    <row r="5395" spans="1:19" hidden="1">
      <c r="A5395" s="12">
        <v>42263</v>
      </c>
      <c r="B5395" t="s">
        <v>3087</v>
      </c>
      <c r="C5395" s="1">
        <v>15.85</v>
      </c>
      <c r="E5395" s="42">
        <f t="shared" si="94"/>
        <v>-15.85</v>
      </c>
      <c r="F5395" s="77" t="s">
        <v>1038</v>
      </c>
      <c r="G5395" s="77" t="s">
        <v>21</v>
      </c>
      <c r="H5395" s="77" t="s">
        <v>20</v>
      </c>
      <c r="I5395" s="13">
        <v>9</v>
      </c>
      <c r="J5395" s="14">
        <v>2015</v>
      </c>
      <c r="K5395" s="78" t="s">
        <v>146</v>
      </c>
      <c r="L5395" s="79" t="s">
        <v>3087</v>
      </c>
      <c r="M5395" s="79" t="s">
        <v>302</v>
      </c>
      <c r="N5395" s="15" t="s">
        <v>28</v>
      </c>
      <c r="O5395" s="15" t="s">
        <v>29</v>
      </c>
      <c r="P5395" s="80" t="s">
        <v>3096</v>
      </c>
      <c r="Q5395" s="80" t="s">
        <v>21</v>
      </c>
      <c r="S5395" t="str">
        <f t="shared" si="93"/>
        <v>42263Patricia Villari</v>
      </c>
    </row>
    <row r="5396" spans="1:19" hidden="1">
      <c r="A5396" s="12">
        <v>42263</v>
      </c>
      <c r="B5396" t="s">
        <v>3088</v>
      </c>
      <c r="C5396" s="1">
        <v>83.54</v>
      </c>
      <c r="E5396" s="42">
        <f t="shared" si="94"/>
        <v>-83.54</v>
      </c>
      <c r="F5396" s="77" t="s">
        <v>1038</v>
      </c>
      <c r="G5396" s="77" t="s">
        <v>21</v>
      </c>
      <c r="H5396" s="77" t="s">
        <v>20</v>
      </c>
      <c r="I5396" s="13">
        <v>9</v>
      </c>
      <c r="J5396" s="14">
        <v>2015</v>
      </c>
      <c r="K5396" s="78" t="s">
        <v>146</v>
      </c>
      <c r="L5396" s="79" t="s">
        <v>3088</v>
      </c>
      <c r="M5396" s="79" t="s">
        <v>309</v>
      </c>
      <c r="N5396" s="15" t="s">
        <v>28</v>
      </c>
      <c r="O5396" s="15" t="s">
        <v>29</v>
      </c>
      <c r="P5396" s="80" t="s">
        <v>3096</v>
      </c>
      <c r="Q5396" s="80" t="s">
        <v>21</v>
      </c>
      <c r="S5396" t="str">
        <f t="shared" si="93"/>
        <v>42263John Sims</v>
      </c>
    </row>
    <row r="5397" spans="1:19" hidden="1">
      <c r="A5397" s="12">
        <v>42263</v>
      </c>
      <c r="B5397" t="s">
        <v>3089</v>
      </c>
      <c r="C5397" s="1">
        <v>74.7</v>
      </c>
      <c r="E5397" s="42">
        <f t="shared" si="94"/>
        <v>-74.7</v>
      </c>
      <c r="F5397" s="77" t="s">
        <v>1038</v>
      </c>
      <c r="G5397" s="77" t="s">
        <v>21</v>
      </c>
      <c r="H5397" s="77" t="s">
        <v>20</v>
      </c>
      <c r="I5397" s="13">
        <v>9</v>
      </c>
      <c r="J5397" s="14">
        <v>2015</v>
      </c>
      <c r="K5397" s="78" t="s">
        <v>146</v>
      </c>
      <c r="L5397" s="79" t="s">
        <v>3089</v>
      </c>
      <c r="M5397" s="79" t="s">
        <v>309</v>
      </c>
      <c r="N5397" s="15" t="s">
        <v>28</v>
      </c>
      <c r="O5397" s="15" t="s">
        <v>29</v>
      </c>
      <c r="P5397" s="80" t="s">
        <v>3096</v>
      </c>
      <c r="Q5397" s="80" t="s">
        <v>21</v>
      </c>
      <c r="S5397" t="str">
        <f t="shared" si="93"/>
        <v>42263Taisha Harmon</v>
      </c>
    </row>
    <row r="5398" spans="1:19" hidden="1">
      <c r="A5398" s="12">
        <v>42264</v>
      </c>
      <c r="B5398" t="s">
        <v>3090</v>
      </c>
      <c r="C5398" s="1">
        <v>16.71</v>
      </c>
      <c r="E5398" s="42">
        <f t="shared" si="94"/>
        <v>-16.71</v>
      </c>
      <c r="F5398" s="77" t="s">
        <v>1038</v>
      </c>
      <c r="G5398" s="77" t="s">
        <v>21</v>
      </c>
      <c r="H5398" s="77" t="s">
        <v>20</v>
      </c>
      <c r="I5398" s="13">
        <v>9</v>
      </c>
      <c r="J5398" s="14">
        <v>2015</v>
      </c>
      <c r="K5398" s="78" t="s">
        <v>146</v>
      </c>
      <c r="L5398" s="79" t="s">
        <v>3090</v>
      </c>
      <c r="M5398" s="79" t="s">
        <v>302</v>
      </c>
      <c r="N5398" s="15" t="s">
        <v>28</v>
      </c>
      <c r="O5398" s="15" t="s">
        <v>29</v>
      </c>
      <c r="P5398" s="80" t="s">
        <v>3096</v>
      </c>
      <c r="Q5398" s="80" t="s">
        <v>21</v>
      </c>
      <c r="S5398" t="str">
        <f t="shared" si="93"/>
        <v>42264Mission K9 Rescue</v>
      </c>
    </row>
    <row r="5399" spans="1:19" hidden="1">
      <c r="A5399" s="12">
        <v>42264</v>
      </c>
      <c r="B5399" t="s">
        <v>3091</v>
      </c>
      <c r="C5399" s="1">
        <v>139.94999999999999</v>
      </c>
      <c r="E5399" s="42">
        <f t="shared" si="94"/>
        <v>-139.94999999999999</v>
      </c>
      <c r="F5399" s="77" t="s">
        <v>1038</v>
      </c>
      <c r="G5399" s="77" t="s">
        <v>21</v>
      </c>
      <c r="H5399" s="77" t="s">
        <v>20</v>
      </c>
      <c r="I5399" s="13">
        <v>9</v>
      </c>
      <c r="J5399" s="14">
        <v>2015</v>
      </c>
      <c r="K5399" s="78" t="s">
        <v>146</v>
      </c>
      <c r="L5399" s="79" t="s">
        <v>3091</v>
      </c>
      <c r="M5399" s="79" t="s">
        <v>302</v>
      </c>
      <c r="N5399" s="15" t="s">
        <v>28</v>
      </c>
      <c r="O5399" s="15" t="s">
        <v>29</v>
      </c>
      <c r="P5399" s="80" t="s">
        <v>3096</v>
      </c>
      <c r="Q5399" s="80" t="s">
        <v>21</v>
      </c>
      <c r="S5399" t="str">
        <f t="shared" si="93"/>
        <v>42264THURMAN Penn</v>
      </c>
    </row>
    <row r="5400" spans="1:19" hidden="1">
      <c r="A5400" s="12">
        <v>42264</v>
      </c>
      <c r="B5400" t="s">
        <v>2865</v>
      </c>
      <c r="C5400" s="1">
        <v>-41.3</v>
      </c>
      <c r="E5400" s="42">
        <f t="shared" si="94"/>
        <v>41.3</v>
      </c>
      <c r="F5400" s="77" t="s">
        <v>225</v>
      </c>
      <c r="G5400" s="77" t="s">
        <v>21</v>
      </c>
      <c r="H5400" s="77" t="s">
        <v>20</v>
      </c>
      <c r="I5400" s="13">
        <v>9</v>
      </c>
      <c r="J5400" s="14">
        <v>2015</v>
      </c>
      <c r="K5400" s="78" t="s">
        <v>184</v>
      </c>
      <c r="L5400" s="79" t="s">
        <v>2865</v>
      </c>
      <c r="M5400" s="79" t="s">
        <v>302</v>
      </c>
      <c r="N5400" s="15" t="s">
        <v>28</v>
      </c>
      <c r="O5400" s="15" t="s">
        <v>29</v>
      </c>
      <c r="P5400" s="80" t="s">
        <v>3096</v>
      </c>
      <c r="Q5400" s="80" t="s">
        <v>21</v>
      </c>
      <c r="S5400" t="str">
        <f t="shared" si="93"/>
        <v>42264Meghan Stanley</v>
      </c>
    </row>
    <row r="5401" spans="1:19" hidden="1">
      <c r="A5401" s="12">
        <v>42264</v>
      </c>
      <c r="B5401" t="s">
        <v>2865</v>
      </c>
      <c r="C5401" s="1">
        <v>-55.88</v>
      </c>
      <c r="E5401" s="42">
        <f t="shared" si="94"/>
        <v>55.88</v>
      </c>
      <c r="F5401" s="77" t="s">
        <v>225</v>
      </c>
      <c r="G5401" s="77" t="s">
        <v>21</v>
      </c>
      <c r="H5401" s="77" t="s">
        <v>20</v>
      </c>
      <c r="I5401" s="13">
        <v>9</v>
      </c>
      <c r="J5401" s="14">
        <v>2015</v>
      </c>
      <c r="K5401" s="78" t="s">
        <v>184</v>
      </c>
      <c r="L5401" s="79" t="s">
        <v>2865</v>
      </c>
      <c r="M5401" s="79" t="s">
        <v>309</v>
      </c>
      <c r="N5401" s="15" t="s">
        <v>28</v>
      </c>
      <c r="O5401" s="15" t="s">
        <v>29</v>
      </c>
      <c r="P5401" s="80" t="s">
        <v>3096</v>
      </c>
      <c r="Q5401" s="80" t="s">
        <v>21</v>
      </c>
      <c r="S5401" t="str">
        <f t="shared" si="93"/>
        <v>42264Meghan Stanley</v>
      </c>
    </row>
    <row r="5402" spans="1:19" hidden="1">
      <c r="A5402" s="12">
        <v>42264</v>
      </c>
      <c r="B5402" t="s">
        <v>3092</v>
      </c>
      <c r="C5402" s="1">
        <v>134.94999999999999</v>
      </c>
      <c r="E5402" s="42">
        <f t="shared" si="94"/>
        <v>-134.94999999999999</v>
      </c>
      <c r="F5402" s="77" t="s">
        <v>1038</v>
      </c>
      <c r="G5402" s="77" t="s">
        <v>21</v>
      </c>
      <c r="H5402" s="77" t="s">
        <v>20</v>
      </c>
      <c r="I5402" s="13">
        <v>9</v>
      </c>
      <c r="J5402" s="14">
        <v>2015</v>
      </c>
      <c r="K5402" s="78" t="s">
        <v>146</v>
      </c>
      <c r="L5402" s="79" t="s">
        <v>3092</v>
      </c>
      <c r="M5402" s="79" t="s">
        <v>302</v>
      </c>
      <c r="N5402" s="15" t="s">
        <v>28</v>
      </c>
      <c r="O5402" s="15" t="s">
        <v>29</v>
      </c>
      <c r="P5402" s="80" t="s">
        <v>3096</v>
      </c>
      <c r="Q5402" s="80" t="s">
        <v>21</v>
      </c>
      <c r="S5402" t="str">
        <f t="shared" si="93"/>
        <v>42264Travis Outlaw</v>
      </c>
    </row>
    <row r="5403" spans="1:19" hidden="1">
      <c r="A5403" s="12">
        <v>42264</v>
      </c>
      <c r="B5403" t="s">
        <v>3093</v>
      </c>
      <c r="C5403" s="1">
        <v>15.85</v>
      </c>
      <c r="E5403" s="42">
        <f t="shared" si="94"/>
        <v>-15.85</v>
      </c>
      <c r="F5403" s="77" t="s">
        <v>1038</v>
      </c>
      <c r="G5403" s="77" t="s">
        <v>21</v>
      </c>
      <c r="H5403" s="77" t="s">
        <v>20</v>
      </c>
      <c r="I5403" s="13">
        <v>9</v>
      </c>
      <c r="J5403" s="14">
        <v>2015</v>
      </c>
      <c r="K5403" s="78" t="s">
        <v>146</v>
      </c>
      <c r="L5403" s="79" t="s">
        <v>3093</v>
      </c>
      <c r="M5403" s="79" t="s">
        <v>302</v>
      </c>
      <c r="N5403" s="15" t="s">
        <v>28</v>
      </c>
      <c r="O5403" s="15" t="s">
        <v>29</v>
      </c>
      <c r="P5403" s="80" t="s">
        <v>3096</v>
      </c>
      <c r="Q5403" s="80" t="s">
        <v>21</v>
      </c>
      <c r="S5403" t="str">
        <f t="shared" si="93"/>
        <v>42264Donovan Cavin</v>
      </c>
    </row>
    <row r="5404" spans="1:19" hidden="1">
      <c r="A5404" s="12">
        <v>42264</v>
      </c>
      <c r="B5404" t="s">
        <v>3094</v>
      </c>
      <c r="C5404" s="1">
        <v>-28</v>
      </c>
      <c r="E5404" s="42">
        <f t="shared" si="94"/>
        <v>28</v>
      </c>
      <c r="F5404" s="77" t="s">
        <v>225</v>
      </c>
      <c r="G5404" s="77" t="s">
        <v>21</v>
      </c>
      <c r="H5404" s="77" t="s">
        <v>20</v>
      </c>
      <c r="I5404" s="13">
        <v>9</v>
      </c>
      <c r="J5404" s="14">
        <v>2015</v>
      </c>
      <c r="K5404" s="78" t="s">
        <v>123</v>
      </c>
      <c r="L5404" s="79" t="s">
        <v>101</v>
      </c>
      <c r="M5404" s="79" t="s">
        <v>284</v>
      </c>
      <c r="N5404" s="15" t="s">
        <v>28</v>
      </c>
      <c r="O5404" s="15" t="s">
        <v>29</v>
      </c>
      <c r="P5404" s="80" t="s">
        <v>3097</v>
      </c>
      <c r="Q5404" s="80" t="s">
        <v>21</v>
      </c>
      <c r="S5404" t="str">
        <f t="shared" si="93"/>
        <v>42264NORWALK SALES</v>
      </c>
    </row>
    <row r="5405" spans="1:19" hidden="1">
      <c r="A5405" s="12">
        <v>42265</v>
      </c>
      <c r="B5405" t="s">
        <v>3095</v>
      </c>
      <c r="C5405" s="1">
        <v>15.9</v>
      </c>
      <c r="E5405" s="42">
        <f t="shared" si="94"/>
        <v>-15.9</v>
      </c>
      <c r="F5405" s="77" t="s">
        <v>1038</v>
      </c>
      <c r="G5405" s="77" t="s">
        <v>21</v>
      </c>
      <c r="H5405" s="77" t="s">
        <v>20</v>
      </c>
      <c r="I5405" s="13">
        <v>9</v>
      </c>
      <c r="J5405" s="14">
        <v>2015</v>
      </c>
      <c r="K5405" s="78" t="s">
        <v>146</v>
      </c>
      <c r="L5405" s="79" t="s">
        <v>3095</v>
      </c>
      <c r="M5405" s="79" t="s">
        <v>302</v>
      </c>
      <c r="N5405" s="15" t="s">
        <v>28</v>
      </c>
      <c r="O5405" s="15" t="s">
        <v>29</v>
      </c>
      <c r="P5405" s="80" t="s">
        <v>3096</v>
      </c>
      <c r="Q5405" s="80" t="s">
        <v>21</v>
      </c>
      <c r="S5405" t="str">
        <f>A5405&amp;B5405</f>
        <v>42265kaylene addington</v>
      </c>
    </row>
    <row r="5406" spans="1:19" hidden="1">
      <c r="A5406" s="12">
        <v>42265</v>
      </c>
      <c r="B5406" t="s">
        <v>2488</v>
      </c>
      <c r="C5406" s="1">
        <v>-450</v>
      </c>
      <c r="E5406" s="42">
        <f t="shared" si="94"/>
        <v>450</v>
      </c>
      <c r="F5406" s="77" t="s">
        <v>225</v>
      </c>
      <c r="G5406" s="77" t="s">
        <v>21</v>
      </c>
      <c r="H5406" s="77" t="s">
        <v>20</v>
      </c>
      <c r="I5406" s="13">
        <v>9</v>
      </c>
      <c r="J5406" s="14">
        <v>2015</v>
      </c>
      <c r="K5406" s="78" t="s">
        <v>289</v>
      </c>
      <c r="L5406" s="79" t="s">
        <v>59</v>
      </c>
      <c r="M5406" s="79" t="s">
        <v>23</v>
      </c>
      <c r="N5406" s="15" t="s">
        <v>189</v>
      </c>
      <c r="O5406" s="15" t="s">
        <v>24</v>
      </c>
      <c r="P5406" s="80" t="s">
        <v>3104</v>
      </c>
      <c r="Q5406" s="80" t="s">
        <v>21</v>
      </c>
      <c r="S5406" t="str">
        <f>A5406&amp;B5406</f>
        <v>42265Bank Account</v>
      </c>
    </row>
    <row r="5407" spans="1:19" hidden="1">
      <c r="A5407" s="12">
        <v>42265</v>
      </c>
      <c r="B5407" t="s">
        <v>2793</v>
      </c>
      <c r="C5407" s="1">
        <v>-163.32</v>
      </c>
      <c r="E5407" s="42">
        <f t="shared" si="94"/>
        <v>163.32</v>
      </c>
      <c r="F5407" s="77" t="s">
        <v>225</v>
      </c>
      <c r="G5407" s="77" t="s">
        <v>21</v>
      </c>
      <c r="H5407" s="77" t="s">
        <v>20</v>
      </c>
      <c r="I5407" s="13">
        <v>9</v>
      </c>
      <c r="J5407" s="14">
        <v>2015</v>
      </c>
      <c r="K5407" s="78" t="s">
        <v>146</v>
      </c>
      <c r="L5407" s="79" t="s">
        <v>2793</v>
      </c>
      <c r="M5407" s="79" t="s">
        <v>302</v>
      </c>
      <c r="N5407" s="15" t="s">
        <v>28</v>
      </c>
      <c r="O5407" s="15" t="s">
        <v>29</v>
      </c>
      <c r="P5407" s="80" t="s">
        <v>3097</v>
      </c>
      <c r="Q5407" s="80" t="s">
        <v>21</v>
      </c>
    </row>
    <row r="5408" spans="1:19" hidden="1">
      <c r="A5408" s="12">
        <v>42265</v>
      </c>
      <c r="B5408" t="s">
        <v>4093</v>
      </c>
      <c r="C5408" s="1">
        <v>72.760000000000005</v>
      </c>
      <c r="E5408" s="42">
        <f t="shared" si="94"/>
        <v>-72.760000000000005</v>
      </c>
      <c r="F5408" s="77" t="s">
        <v>1038</v>
      </c>
      <c r="G5408" s="77" t="s">
        <v>21</v>
      </c>
      <c r="H5408" s="77" t="s">
        <v>20</v>
      </c>
      <c r="I5408" s="13">
        <v>9</v>
      </c>
      <c r="J5408" s="14">
        <v>2015</v>
      </c>
      <c r="K5408" s="78" t="s">
        <v>146</v>
      </c>
      <c r="L5408" s="79" t="s">
        <v>4093</v>
      </c>
      <c r="M5408" s="79" t="s">
        <v>302</v>
      </c>
      <c r="N5408" s="15" t="s">
        <v>28</v>
      </c>
      <c r="O5408" s="15" t="s">
        <v>29</v>
      </c>
      <c r="P5408" s="80" t="s">
        <v>3096</v>
      </c>
      <c r="Q5408" s="80" t="s">
        <v>21</v>
      </c>
    </row>
    <row r="5409" spans="1:17" hidden="1">
      <c r="A5409" s="12">
        <v>42266</v>
      </c>
      <c r="B5409" t="s">
        <v>4094</v>
      </c>
      <c r="C5409" s="1">
        <v>78.849999999999994</v>
      </c>
      <c r="E5409" s="42">
        <f t="shared" si="94"/>
        <v>-78.849999999999994</v>
      </c>
      <c r="F5409" s="77" t="s">
        <v>1038</v>
      </c>
      <c r="G5409" s="77" t="s">
        <v>21</v>
      </c>
      <c r="H5409" s="77" t="s">
        <v>20</v>
      </c>
      <c r="I5409" s="13">
        <v>9</v>
      </c>
      <c r="J5409" s="14">
        <v>2015</v>
      </c>
      <c r="K5409" s="78" t="s">
        <v>146</v>
      </c>
      <c r="L5409" s="79" t="s">
        <v>4094</v>
      </c>
      <c r="M5409" s="79" t="s">
        <v>309</v>
      </c>
      <c r="N5409" s="15" t="s">
        <v>28</v>
      </c>
      <c r="O5409" s="15" t="s">
        <v>29</v>
      </c>
      <c r="P5409" s="80" t="s">
        <v>3096</v>
      </c>
      <c r="Q5409" s="80" t="s">
        <v>21</v>
      </c>
    </row>
    <row r="5410" spans="1:17" hidden="1">
      <c r="A5410" s="12">
        <v>42266</v>
      </c>
      <c r="B5410" t="s">
        <v>3008</v>
      </c>
      <c r="C5410" s="1">
        <v>120.41</v>
      </c>
      <c r="E5410" s="42">
        <f t="shared" si="94"/>
        <v>-120.41</v>
      </c>
      <c r="F5410" s="77" t="s">
        <v>1038</v>
      </c>
      <c r="G5410" s="77" t="s">
        <v>21</v>
      </c>
      <c r="H5410" s="77" t="s">
        <v>20</v>
      </c>
      <c r="I5410" s="13">
        <v>9</v>
      </c>
      <c r="J5410" s="14">
        <v>2015</v>
      </c>
      <c r="K5410" s="78" t="s">
        <v>146</v>
      </c>
      <c r="L5410" s="79" t="s">
        <v>3008</v>
      </c>
      <c r="M5410" s="79" t="s">
        <v>309</v>
      </c>
      <c r="N5410" s="15" t="s">
        <v>28</v>
      </c>
      <c r="O5410" s="15" t="s">
        <v>29</v>
      </c>
      <c r="P5410" s="80" t="s">
        <v>3096</v>
      </c>
      <c r="Q5410" s="80" t="s">
        <v>21</v>
      </c>
    </row>
    <row r="5411" spans="1:17" hidden="1">
      <c r="A5411" s="12">
        <v>42267</v>
      </c>
      <c r="B5411" t="s">
        <v>4095</v>
      </c>
      <c r="C5411" s="1">
        <v>100.9</v>
      </c>
      <c r="E5411" s="42">
        <f t="shared" si="94"/>
        <v>-100.9</v>
      </c>
      <c r="F5411" s="77" t="s">
        <v>1038</v>
      </c>
      <c r="G5411" s="77" t="s">
        <v>21</v>
      </c>
      <c r="H5411" s="77" t="s">
        <v>20</v>
      </c>
      <c r="I5411" s="13">
        <v>9</v>
      </c>
      <c r="J5411" s="14">
        <v>2015</v>
      </c>
      <c r="K5411" s="78" t="s">
        <v>146</v>
      </c>
      <c r="L5411" s="79" t="s">
        <v>4095</v>
      </c>
      <c r="M5411" s="79" t="s">
        <v>309</v>
      </c>
      <c r="N5411" s="15" t="s">
        <v>28</v>
      </c>
      <c r="O5411" s="15" t="s">
        <v>29</v>
      </c>
      <c r="P5411" s="80" t="s">
        <v>3096</v>
      </c>
      <c r="Q5411" s="80" t="s">
        <v>21</v>
      </c>
    </row>
    <row r="5412" spans="1:17" hidden="1">
      <c r="A5412" s="12">
        <v>42267</v>
      </c>
      <c r="B5412" t="s">
        <v>4096</v>
      </c>
      <c r="C5412" s="1">
        <v>107.47</v>
      </c>
      <c r="E5412" s="42">
        <f t="shared" si="94"/>
        <v>-107.47</v>
      </c>
      <c r="F5412" s="77" t="s">
        <v>1038</v>
      </c>
      <c r="G5412" s="77" t="s">
        <v>21</v>
      </c>
      <c r="H5412" s="77" t="s">
        <v>20</v>
      </c>
      <c r="I5412" s="13">
        <v>9</v>
      </c>
      <c r="J5412" s="14">
        <v>2015</v>
      </c>
      <c r="K5412" s="78" t="s">
        <v>146</v>
      </c>
      <c r="L5412" s="79" t="s">
        <v>4096</v>
      </c>
      <c r="M5412" s="79" t="s">
        <v>309</v>
      </c>
      <c r="N5412" s="15" t="s">
        <v>28</v>
      </c>
      <c r="O5412" s="15" t="s">
        <v>29</v>
      </c>
      <c r="P5412" s="80" t="s">
        <v>3096</v>
      </c>
      <c r="Q5412" s="80" t="s">
        <v>21</v>
      </c>
    </row>
    <row r="5413" spans="1:17" hidden="1">
      <c r="A5413" s="12">
        <v>42268</v>
      </c>
      <c r="B5413" t="s">
        <v>2488</v>
      </c>
      <c r="C5413" s="1">
        <v>-300</v>
      </c>
      <c r="E5413" s="42">
        <f t="shared" si="94"/>
        <v>300</v>
      </c>
      <c r="F5413" s="77" t="s">
        <v>225</v>
      </c>
      <c r="G5413" s="77" t="s">
        <v>21</v>
      </c>
      <c r="H5413" s="77" t="s">
        <v>20</v>
      </c>
      <c r="I5413" s="13">
        <v>9</v>
      </c>
      <c r="J5413" s="14">
        <v>2015</v>
      </c>
      <c r="K5413" s="78" t="s">
        <v>58</v>
      </c>
      <c r="L5413" s="79" t="s">
        <v>59</v>
      </c>
      <c r="M5413" s="79" t="s">
        <v>23</v>
      </c>
      <c r="N5413" s="15" t="s">
        <v>20</v>
      </c>
      <c r="O5413" s="15" t="s">
        <v>24</v>
      </c>
      <c r="P5413" s="80" t="s">
        <v>171</v>
      </c>
      <c r="Q5413" s="80" t="s">
        <v>21</v>
      </c>
    </row>
    <row r="5414" spans="1:17" hidden="1">
      <c r="A5414" s="12">
        <v>42269</v>
      </c>
      <c r="B5414" t="s">
        <v>4097</v>
      </c>
      <c r="C5414" s="1">
        <v>49.08</v>
      </c>
      <c r="E5414" s="42">
        <f t="shared" si="94"/>
        <v>-49.08</v>
      </c>
      <c r="F5414" s="77" t="s">
        <v>1038</v>
      </c>
      <c r="G5414" s="77" t="s">
        <v>21</v>
      </c>
      <c r="H5414" s="77" t="s">
        <v>20</v>
      </c>
      <c r="I5414" s="13">
        <v>9</v>
      </c>
      <c r="J5414" s="14">
        <v>2015</v>
      </c>
      <c r="K5414" s="78" t="s">
        <v>146</v>
      </c>
      <c r="L5414" s="79" t="s">
        <v>4097</v>
      </c>
      <c r="M5414" s="79" t="s">
        <v>309</v>
      </c>
      <c r="N5414" s="15" t="s">
        <v>28</v>
      </c>
      <c r="O5414" s="15" t="s">
        <v>29</v>
      </c>
      <c r="P5414" s="80" t="s">
        <v>3096</v>
      </c>
      <c r="Q5414" s="80" t="s">
        <v>21</v>
      </c>
    </row>
    <row r="5415" spans="1:17" hidden="1">
      <c r="A5415" s="12">
        <v>42269</v>
      </c>
      <c r="B5415" t="s">
        <v>4098</v>
      </c>
      <c r="C5415" s="1">
        <v>84.9</v>
      </c>
      <c r="E5415" s="42">
        <f t="shared" si="94"/>
        <v>-84.9</v>
      </c>
      <c r="F5415" s="77" t="s">
        <v>1038</v>
      </c>
      <c r="G5415" s="77" t="s">
        <v>21</v>
      </c>
      <c r="H5415" s="77" t="s">
        <v>20</v>
      </c>
      <c r="I5415" s="13">
        <v>9</v>
      </c>
      <c r="J5415" s="14">
        <v>2015</v>
      </c>
      <c r="K5415" s="78" t="s">
        <v>146</v>
      </c>
      <c r="L5415" s="79" t="s">
        <v>4098</v>
      </c>
      <c r="M5415" s="79" t="s">
        <v>309</v>
      </c>
      <c r="N5415" s="15" t="s">
        <v>28</v>
      </c>
      <c r="O5415" s="15" t="s">
        <v>29</v>
      </c>
      <c r="P5415" s="80" t="s">
        <v>3096</v>
      </c>
      <c r="Q5415" s="80" t="s">
        <v>21</v>
      </c>
    </row>
    <row r="5416" spans="1:17" hidden="1">
      <c r="A5416" s="12">
        <v>42269</v>
      </c>
      <c r="B5416" t="s">
        <v>4099</v>
      </c>
      <c r="C5416" s="1">
        <v>88.84</v>
      </c>
      <c r="E5416" s="42">
        <f t="shared" si="94"/>
        <v>-88.84</v>
      </c>
      <c r="F5416" s="77" t="s">
        <v>1038</v>
      </c>
      <c r="G5416" s="77" t="s">
        <v>21</v>
      </c>
      <c r="H5416" s="77" t="s">
        <v>20</v>
      </c>
      <c r="I5416" s="13">
        <v>9</v>
      </c>
      <c r="J5416" s="14">
        <v>2015</v>
      </c>
      <c r="K5416" s="78" t="s">
        <v>146</v>
      </c>
      <c r="L5416" s="79" t="s">
        <v>4099</v>
      </c>
      <c r="M5416" s="79" t="s">
        <v>302</v>
      </c>
      <c r="N5416" s="15" t="s">
        <v>28</v>
      </c>
      <c r="O5416" s="15" t="s">
        <v>29</v>
      </c>
      <c r="P5416" s="80" t="s">
        <v>3096</v>
      </c>
      <c r="Q5416" s="80" t="s">
        <v>21</v>
      </c>
    </row>
    <row r="5417" spans="1:17" hidden="1">
      <c r="A5417" s="12">
        <v>42269</v>
      </c>
      <c r="B5417" t="s">
        <v>3089</v>
      </c>
      <c r="C5417" s="1">
        <v>-74.7</v>
      </c>
      <c r="E5417" s="42">
        <f t="shared" si="94"/>
        <v>74.7</v>
      </c>
      <c r="F5417" s="77" t="s">
        <v>225</v>
      </c>
      <c r="G5417" s="77" t="s">
        <v>21</v>
      </c>
      <c r="H5417" s="77" t="s">
        <v>20</v>
      </c>
      <c r="I5417" s="13">
        <v>9</v>
      </c>
      <c r="J5417" s="14">
        <v>2015</v>
      </c>
      <c r="K5417" s="78" t="s">
        <v>184</v>
      </c>
      <c r="L5417" s="79" t="s">
        <v>3089</v>
      </c>
      <c r="M5417" s="79" t="s">
        <v>309</v>
      </c>
      <c r="N5417" s="15" t="s">
        <v>28</v>
      </c>
      <c r="O5417" s="15" t="s">
        <v>29</v>
      </c>
      <c r="P5417" s="80" t="s">
        <v>3097</v>
      </c>
      <c r="Q5417" s="80" t="s">
        <v>21</v>
      </c>
    </row>
    <row r="5418" spans="1:17" hidden="1">
      <c r="A5418" s="12">
        <v>42270</v>
      </c>
      <c r="B5418" t="s">
        <v>3026</v>
      </c>
      <c r="C5418" s="1">
        <v>-51.23</v>
      </c>
      <c r="E5418" s="42">
        <f t="shared" si="94"/>
        <v>51.23</v>
      </c>
      <c r="F5418" s="77" t="s">
        <v>225</v>
      </c>
      <c r="G5418" s="77" t="s">
        <v>21</v>
      </c>
      <c r="H5418" s="77" t="s">
        <v>20</v>
      </c>
      <c r="I5418" s="13">
        <v>9</v>
      </c>
      <c r="J5418" s="14">
        <v>2015</v>
      </c>
      <c r="K5418" s="78" t="s">
        <v>184</v>
      </c>
      <c r="L5418" s="79" t="s">
        <v>3026</v>
      </c>
      <c r="M5418" s="79" t="s">
        <v>302</v>
      </c>
      <c r="N5418" s="15" t="s">
        <v>28</v>
      </c>
      <c r="O5418" s="15" t="s">
        <v>29</v>
      </c>
      <c r="P5418" s="80" t="s">
        <v>3097</v>
      </c>
      <c r="Q5418" s="80" t="s">
        <v>21</v>
      </c>
    </row>
    <row r="5419" spans="1:17" hidden="1">
      <c r="A5419" s="12">
        <v>42270</v>
      </c>
      <c r="B5419" t="s">
        <v>1121</v>
      </c>
      <c r="C5419" s="1">
        <v>-8.49</v>
      </c>
      <c r="E5419" s="42">
        <f t="shared" si="94"/>
        <v>8.49</v>
      </c>
      <c r="F5419" s="77" t="s">
        <v>225</v>
      </c>
      <c r="G5419" s="77" t="s">
        <v>21</v>
      </c>
      <c r="H5419" s="77" t="s">
        <v>20</v>
      </c>
      <c r="I5419" s="13">
        <v>9</v>
      </c>
      <c r="J5419" s="14">
        <v>2015</v>
      </c>
      <c r="K5419" s="78" t="s">
        <v>458</v>
      </c>
      <c r="L5419" s="79" t="s">
        <v>1121</v>
      </c>
      <c r="M5419" s="79" t="s">
        <v>23</v>
      </c>
      <c r="N5419" s="15" t="s">
        <v>28</v>
      </c>
      <c r="O5419" s="15" t="s">
        <v>29</v>
      </c>
      <c r="P5419" s="80" t="s">
        <v>3097</v>
      </c>
      <c r="Q5419" s="80" t="s">
        <v>21</v>
      </c>
    </row>
    <row r="5420" spans="1:17" hidden="1">
      <c r="A5420" s="12">
        <v>42271</v>
      </c>
      <c r="B5420" t="s">
        <v>4100</v>
      </c>
      <c r="C5420" s="1">
        <v>132.5</v>
      </c>
      <c r="E5420" s="42">
        <f t="shared" si="94"/>
        <v>-132.5</v>
      </c>
      <c r="F5420" s="77" t="s">
        <v>1038</v>
      </c>
      <c r="G5420" s="77" t="s">
        <v>21</v>
      </c>
      <c r="H5420" s="77" t="s">
        <v>20</v>
      </c>
      <c r="I5420" s="13">
        <v>9</v>
      </c>
      <c r="J5420" s="14">
        <v>2015</v>
      </c>
      <c r="K5420" s="78" t="s">
        <v>146</v>
      </c>
      <c r="L5420" s="79" t="s">
        <v>4100</v>
      </c>
      <c r="M5420" s="79" t="s">
        <v>302</v>
      </c>
      <c r="N5420" s="15" t="s">
        <v>28</v>
      </c>
      <c r="O5420" s="15" t="s">
        <v>29</v>
      </c>
      <c r="P5420" s="80" t="s">
        <v>3096</v>
      </c>
      <c r="Q5420" s="80" t="s">
        <v>21</v>
      </c>
    </row>
    <row r="5421" spans="1:17" hidden="1">
      <c r="A5421" s="12">
        <v>42271</v>
      </c>
      <c r="B5421" t="s">
        <v>4101</v>
      </c>
      <c r="C5421" s="1">
        <v>92.9</v>
      </c>
      <c r="E5421" s="42">
        <f t="shared" si="94"/>
        <v>-92.9</v>
      </c>
      <c r="F5421" s="77" t="s">
        <v>1038</v>
      </c>
      <c r="G5421" s="77" t="s">
        <v>21</v>
      </c>
      <c r="H5421" s="77" t="s">
        <v>20</v>
      </c>
      <c r="I5421" s="13">
        <v>9</v>
      </c>
      <c r="J5421" s="14">
        <v>2015</v>
      </c>
      <c r="K5421" s="78" t="s">
        <v>146</v>
      </c>
      <c r="L5421" s="79" t="s">
        <v>4101</v>
      </c>
      <c r="M5421" s="79" t="s">
        <v>309</v>
      </c>
      <c r="N5421" s="15" t="s">
        <v>28</v>
      </c>
      <c r="O5421" s="15" t="s">
        <v>29</v>
      </c>
      <c r="P5421" s="80" t="s">
        <v>3096</v>
      </c>
      <c r="Q5421" s="80" t="s">
        <v>21</v>
      </c>
    </row>
    <row r="5422" spans="1:17" hidden="1">
      <c r="A5422" s="12">
        <v>42271</v>
      </c>
      <c r="B5422" t="s">
        <v>4102</v>
      </c>
      <c r="C5422" s="1">
        <v>44.9</v>
      </c>
      <c r="E5422" s="42">
        <f t="shared" si="94"/>
        <v>-44.9</v>
      </c>
      <c r="F5422" s="77" t="s">
        <v>1038</v>
      </c>
      <c r="G5422" s="77" t="s">
        <v>21</v>
      </c>
      <c r="H5422" s="77" t="s">
        <v>20</v>
      </c>
      <c r="I5422" s="13">
        <v>9</v>
      </c>
      <c r="J5422" s="14">
        <v>2015</v>
      </c>
      <c r="K5422" s="78" t="s">
        <v>146</v>
      </c>
      <c r="L5422" s="79" t="s">
        <v>4102</v>
      </c>
      <c r="M5422" s="79" t="s">
        <v>309</v>
      </c>
      <c r="N5422" s="15" t="s">
        <v>28</v>
      </c>
      <c r="O5422" s="15" t="s">
        <v>29</v>
      </c>
      <c r="P5422" s="80" t="s">
        <v>3096</v>
      </c>
      <c r="Q5422" s="80" t="s">
        <v>21</v>
      </c>
    </row>
    <row r="5423" spans="1:17" hidden="1">
      <c r="A5423" s="12">
        <v>42271</v>
      </c>
      <c r="B5423" t="s">
        <v>4103</v>
      </c>
      <c r="C5423" s="1">
        <v>89.7</v>
      </c>
      <c r="E5423" s="42">
        <f t="shared" si="94"/>
        <v>-89.7</v>
      </c>
      <c r="F5423" s="77" t="s">
        <v>1038</v>
      </c>
      <c r="G5423" s="77" t="s">
        <v>21</v>
      </c>
      <c r="H5423" s="77" t="s">
        <v>20</v>
      </c>
      <c r="I5423" s="13">
        <v>9</v>
      </c>
      <c r="J5423" s="14">
        <v>2015</v>
      </c>
      <c r="K5423" s="78" t="s">
        <v>146</v>
      </c>
      <c r="L5423" s="79" t="s">
        <v>4103</v>
      </c>
      <c r="M5423" s="79" t="s">
        <v>305</v>
      </c>
      <c r="N5423" s="15" t="s">
        <v>28</v>
      </c>
      <c r="O5423" s="15" t="s">
        <v>29</v>
      </c>
      <c r="P5423" s="80" t="s">
        <v>3096</v>
      </c>
      <c r="Q5423" s="80" t="s">
        <v>21</v>
      </c>
    </row>
    <row r="5424" spans="1:17" hidden="1">
      <c r="A5424" s="12">
        <v>42273</v>
      </c>
      <c r="B5424" t="s">
        <v>2488</v>
      </c>
      <c r="C5424" s="1">
        <v>-443.61</v>
      </c>
      <c r="E5424" s="42">
        <f t="shared" si="94"/>
        <v>443.61</v>
      </c>
      <c r="F5424" s="77" t="s">
        <v>225</v>
      </c>
      <c r="G5424" s="77" t="s">
        <v>21</v>
      </c>
      <c r="H5424" s="77" t="s">
        <v>20</v>
      </c>
      <c r="I5424" s="13">
        <v>9</v>
      </c>
      <c r="J5424" s="14">
        <v>2015</v>
      </c>
      <c r="K5424" s="78" t="s">
        <v>58</v>
      </c>
      <c r="L5424" s="79" t="s">
        <v>59</v>
      </c>
      <c r="M5424" s="79" t="s">
        <v>23</v>
      </c>
      <c r="N5424" s="15" t="s">
        <v>20</v>
      </c>
      <c r="O5424" s="15" t="s">
        <v>24</v>
      </c>
      <c r="P5424" s="80" t="s">
        <v>171</v>
      </c>
      <c r="Q5424" s="80" t="s">
        <v>21</v>
      </c>
    </row>
    <row r="5425" spans="1:17" hidden="1">
      <c r="A5425" s="12">
        <v>42274</v>
      </c>
      <c r="B5425" t="s">
        <v>4104</v>
      </c>
      <c r="C5425" s="1">
        <v>17.850000000000001</v>
      </c>
      <c r="E5425" s="42">
        <f t="shared" si="94"/>
        <v>-17.850000000000001</v>
      </c>
      <c r="F5425" s="77" t="s">
        <v>1038</v>
      </c>
      <c r="G5425" s="77" t="s">
        <v>21</v>
      </c>
      <c r="H5425" s="77" t="s">
        <v>20</v>
      </c>
      <c r="I5425" s="13">
        <v>9</v>
      </c>
      <c r="J5425" s="14">
        <v>2015</v>
      </c>
      <c r="K5425" s="78" t="s">
        <v>146</v>
      </c>
      <c r="L5425" s="79" t="s">
        <v>4104</v>
      </c>
      <c r="M5425" s="79" t="s">
        <v>302</v>
      </c>
      <c r="N5425" s="15" t="s">
        <v>28</v>
      </c>
      <c r="O5425" s="15" t="s">
        <v>29</v>
      </c>
      <c r="P5425" s="80" t="s">
        <v>3096</v>
      </c>
      <c r="Q5425" s="80" t="s">
        <v>21</v>
      </c>
    </row>
    <row r="5426" spans="1:17" hidden="1">
      <c r="A5426" s="12">
        <v>42274</v>
      </c>
      <c r="B5426" t="s">
        <v>4105</v>
      </c>
      <c r="C5426" s="1">
        <v>43.91</v>
      </c>
      <c r="E5426" s="42">
        <f t="shared" si="94"/>
        <v>-43.91</v>
      </c>
      <c r="F5426" s="77" t="s">
        <v>1038</v>
      </c>
      <c r="G5426" s="77" t="s">
        <v>21</v>
      </c>
      <c r="H5426" s="77" t="s">
        <v>20</v>
      </c>
      <c r="I5426" s="13">
        <v>9</v>
      </c>
      <c r="J5426" s="14">
        <v>2015</v>
      </c>
      <c r="K5426" s="78" t="s">
        <v>146</v>
      </c>
      <c r="L5426" s="79" t="s">
        <v>4105</v>
      </c>
      <c r="M5426" s="79" t="s">
        <v>302</v>
      </c>
      <c r="N5426" s="15" t="s">
        <v>28</v>
      </c>
      <c r="O5426" s="15" t="s">
        <v>29</v>
      </c>
      <c r="P5426" s="80" t="s">
        <v>3096</v>
      </c>
      <c r="Q5426" s="80" t="s">
        <v>21</v>
      </c>
    </row>
    <row r="5427" spans="1:17" hidden="1">
      <c r="A5427" s="12">
        <v>42275</v>
      </c>
      <c r="B5427" t="s">
        <v>4106</v>
      </c>
      <c r="C5427" s="1">
        <v>43.9</v>
      </c>
      <c r="E5427" s="42">
        <f t="shared" si="94"/>
        <v>-43.9</v>
      </c>
      <c r="F5427" s="77" t="s">
        <v>1038</v>
      </c>
      <c r="G5427" s="77" t="s">
        <v>21</v>
      </c>
      <c r="H5427" s="77" t="s">
        <v>20</v>
      </c>
      <c r="I5427" s="13">
        <v>9</v>
      </c>
      <c r="J5427" s="14">
        <v>2015</v>
      </c>
      <c r="K5427" s="78" t="s">
        <v>146</v>
      </c>
      <c r="L5427" s="79" t="s">
        <v>4106</v>
      </c>
      <c r="M5427" s="79" t="s">
        <v>305</v>
      </c>
      <c r="N5427" s="15" t="s">
        <v>28</v>
      </c>
      <c r="O5427" s="15" t="s">
        <v>29</v>
      </c>
      <c r="P5427" s="80" t="s">
        <v>3096</v>
      </c>
      <c r="Q5427" s="80" t="s">
        <v>21</v>
      </c>
    </row>
    <row r="5428" spans="1:17" hidden="1">
      <c r="A5428" s="12">
        <v>42275</v>
      </c>
      <c r="B5428" t="s">
        <v>2506</v>
      </c>
      <c r="C5428" s="1">
        <v>45.86</v>
      </c>
      <c r="E5428" s="42">
        <f t="shared" si="94"/>
        <v>-45.86</v>
      </c>
      <c r="F5428" s="77" t="s">
        <v>1038</v>
      </c>
      <c r="G5428" s="77" t="s">
        <v>21</v>
      </c>
      <c r="H5428" s="77" t="s">
        <v>20</v>
      </c>
      <c r="I5428" s="13">
        <v>9</v>
      </c>
      <c r="J5428" s="14">
        <v>2015</v>
      </c>
      <c r="K5428" s="78" t="s">
        <v>146</v>
      </c>
      <c r="L5428" s="79" t="s">
        <v>2506</v>
      </c>
      <c r="M5428" s="79" t="s">
        <v>80</v>
      </c>
      <c r="N5428" s="15" t="s">
        <v>28</v>
      </c>
      <c r="O5428" s="15" t="s">
        <v>29</v>
      </c>
      <c r="P5428" s="80" t="s">
        <v>3096</v>
      </c>
      <c r="Q5428" s="80" t="s">
        <v>21</v>
      </c>
    </row>
    <row r="5429" spans="1:17" hidden="1">
      <c r="A5429" s="12">
        <v>42275</v>
      </c>
      <c r="B5429" t="s">
        <v>4107</v>
      </c>
      <c r="C5429" s="1">
        <v>123.8</v>
      </c>
      <c r="E5429" s="42">
        <f t="shared" si="94"/>
        <v>-123.8</v>
      </c>
      <c r="F5429" s="77" t="s">
        <v>1038</v>
      </c>
      <c r="G5429" s="77" t="s">
        <v>21</v>
      </c>
      <c r="H5429" s="77" t="s">
        <v>20</v>
      </c>
      <c r="I5429" s="13">
        <v>9</v>
      </c>
      <c r="J5429" s="14">
        <v>2015</v>
      </c>
      <c r="K5429" s="78" t="s">
        <v>146</v>
      </c>
      <c r="L5429" s="79" t="s">
        <v>4107</v>
      </c>
      <c r="M5429" s="79" t="s">
        <v>309</v>
      </c>
      <c r="N5429" s="15" t="s">
        <v>28</v>
      </c>
      <c r="O5429" s="15" t="s">
        <v>29</v>
      </c>
      <c r="P5429" s="80" t="s">
        <v>3096</v>
      </c>
      <c r="Q5429" s="80" t="s">
        <v>21</v>
      </c>
    </row>
    <row r="5430" spans="1:17" hidden="1">
      <c r="A5430" s="12">
        <v>42275</v>
      </c>
      <c r="B5430" t="s">
        <v>2488</v>
      </c>
      <c r="C5430" s="1">
        <v>-300</v>
      </c>
      <c r="E5430" s="42">
        <f t="shared" si="94"/>
        <v>300</v>
      </c>
      <c r="F5430" s="77" t="s">
        <v>225</v>
      </c>
      <c r="G5430" s="77" t="s">
        <v>21</v>
      </c>
      <c r="H5430" s="77" t="s">
        <v>20</v>
      </c>
      <c r="I5430" s="13">
        <v>9</v>
      </c>
      <c r="J5430" s="14">
        <v>2015</v>
      </c>
      <c r="K5430" s="78" t="s">
        <v>58</v>
      </c>
      <c r="L5430" s="79" t="s">
        <v>59</v>
      </c>
      <c r="M5430" s="79" t="s">
        <v>23</v>
      </c>
      <c r="N5430" s="15" t="s">
        <v>20</v>
      </c>
      <c r="O5430" s="15" t="s">
        <v>24</v>
      </c>
      <c r="P5430" s="80" t="s">
        <v>171</v>
      </c>
      <c r="Q5430" s="80" t="s">
        <v>21</v>
      </c>
    </row>
    <row r="5431" spans="1:17" hidden="1">
      <c r="A5431" s="12">
        <v>42275</v>
      </c>
      <c r="B5431" t="s">
        <v>4108</v>
      </c>
      <c r="C5431" s="1">
        <v>14.65</v>
      </c>
      <c r="E5431" s="42">
        <f t="shared" si="94"/>
        <v>-14.65</v>
      </c>
      <c r="F5431" s="77" t="s">
        <v>1038</v>
      </c>
      <c r="G5431" s="77" t="s">
        <v>21</v>
      </c>
      <c r="H5431" s="77" t="s">
        <v>20</v>
      </c>
      <c r="I5431" s="13">
        <v>9</v>
      </c>
      <c r="J5431" s="14">
        <v>2015</v>
      </c>
      <c r="K5431" s="78" t="s">
        <v>146</v>
      </c>
      <c r="L5431" s="79" t="s">
        <v>4108</v>
      </c>
      <c r="M5431" s="79" t="s">
        <v>302</v>
      </c>
      <c r="N5431" s="15" t="s">
        <v>28</v>
      </c>
      <c r="O5431" s="15" t="s">
        <v>29</v>
      </c>
      <c r="P5431" s="80" t="s">
        <v>3096</v>
      </c>
      <c r="Q5431" s="80" t="s">
        <v>21</v>
      </c>
    </row>
    <row r="5432" spans="1:17" hidden="1">
      <c r="A5432" s="12">
        <v>42275</v>
      </c>
      <c r="B5432" t="s">
        <v>4109</v>
      </c>
      <c r="C5432" s="1">
        <v>76.14</v>
      </c>
      <c r="E5432" s="42">
        <f t="shared" si="94"/>
        <v>-76.14</v>
      </c>
      <c r="F5432" s="77" t="s">
        <v>1038</v>
      </c>
      <c r="G5432" s="77" t="s">
        <v>21</v>
      </c>
      <c r="H5432" s="77" t="s">
        <v>20</v>
      </c>
      <c r="I5432" s="13">
        <v>9</v>
      </c>
      <c r="J5432" s="14">
        <v>2015</v>
      </c>
      <c r="K5432" s="78" t="s">
        <v>146</v>
      </c>
      <c r="L5432" s="79" t="s">
        <v>4109</v>
      </c>
      <c r="M5432" s="79" t="s">
        <v>302</v>
      </c>
      <c r="N5432" s="15" t="s">
        <v>28</v>
      </c>
      <c r="O5432" s="15" t="s">
        <v>29</v>
      </c>
      <c r="P5432" s="80" t="s">
        <v>3096</v>
      </c>
      <c r="Q5432" s="80" t="s">
        <v>21</v>
      </c>
    </row>
    <row r="5433" spans="1:17" hidden="1">
      <c r="A5433" s="12">
        <v>42276</v>
      </c>
      <c r="B5433" t="s">
        <v>2617</v>
      </c>
      <c r="C5433" s="1">
        <v>158.28</v>
      </c>
      <c r="E5433" s="42">
        <f t="shared" si="94"/>
        <v>-158.28</v>
      </c>
      <c r="F5433" s="77" t="s">
        <v>1038</v>
      </c>
      <c r="G5433" s="77" t="s">
        <v>21</v>
      </c>
      <c r="H5433" s="77" t="s">
        <v>20</v>
      </c>
      <c r="I5433" s="13">
        <v>9</v>
      </c>
      <c r="J5433" s="14">
        <v>2015</v>
      </c>
      <c r="K5433" s="78" t="s">
        <v>146</v>
      </c>
      <c r="L5433" s="79" t="s">
        <v>2793</v>
      </c>
      <c r="M5433" s="79" t="s">
        <v>302</v>
      </c>
      <c r="N5433" s="15" t="s">
        <v>28</v>
      </c>
      <c r="O5433" s="15" t="s">
        <v>29</v>
      </c>
      <c r="P5433" s="80" t="s">
        <v>3096</v>
      </c>
      <c r="Q5433" s="80" t="s">
        <v>21</v>
      </c>
    </row>
    <row r="5434" spans="1:17" hidden="1">
      <c r="A5434" s="12">
        <v>42276</v>
      </c>
      <c r="B5434" t="s">
        <v>2793</v>
      </c>
      <c r="C5434" s="1">
        <v>-163.32</v>
      </c>
      <c r="E5434" s="42">
        <f t="shared" si="94"/>
        <v>163.32</v>
      </c>
      <c r="F5434" s="77" t="s">
        <v>225</v>
      </c>
      <c r="G5434" s="77" t="s">
        <v>21</v>
      </c>
      <c r="H5434" s="77" t="s">
        <v>20</v>
      </c>
      <c r="I5434" s="13">
        <v>9</v>
      </c>
      <c r="J5434" s="14">
        <v>2015</v>
      </c>
      <c r="K5434" s="78" t="s">
        <v>146</v>
      </c>
      <c r="L5434" s="79" t="s">
        <v>2793</v>
      </c>
      <c r="M5434" s="79" t="s">
        <v>302</v>
      </c>
      <c r="N5434" s="15" t="s">
        <v>28</v>
      </c>
      <c r="O5434" s="15" t="s">
        <v>29</v>
      </c>
      <c r="P5434" s="80" t="s">
        <v>3097</v>
      </c>
      <c r="Q5434" s="80" t="s">
        <v>21</v>
      </c>
    </row>
    <row r="5435" spans="1:17" hidden="1">
      <c r="A5435" s="12">
        <v>42277</v>
      </c>
      <c r="B5435" t="s">
        <v>2488</v>
      </c>
      <c r="C5435" s="1">
        <v>335.13</v>
      </c>
      <c r="E5435" s="42">
        <f t="shared" si="94"/>
        <v>-335.13</v>
      </c>
      <c r="F5435" s="77" t="s">
        <v>1038</v>
      </c>
      <c r="G5435" s="77" t="s">
        <v>21</v>
      </c>
      <c r="H5435" s="77" t="s">
        <v>20</v>
      </c>
      <c r="I5435" s="13">
        <v>9</v>
      </c>
      <c r="J5435" s="14">
        <v>2015</v>
      </c>
      <c r="K5435" s="78" t="s">
        <v>56</v>
      </c>
      <c r="L5435" s="79" t="s">
        <v>57</v>
      </c>
      <c r="M5435" s="79" t="s">
        <v>302</v>
      </c>
      <c r="N5435" s="15" t="s">
        <v>28</v>
      </c>
      <c r="O5435" s="15" t="s">
        <v>29</v>
      </c>
      <c r="P5435" s="80" t="s">
        <v>173</v>
      </c>
      <c r="Q5435" s="80" t="s">
        <v>21</v>
      </c>
    </row>
    <row r="5436" spans="1:17" hidden="1">
      <c r="A5436" s="12">
        <v>42277</v>
      </c>
      <c r="B5436" t="s">
        <v>2578</v>
      </c>
      <c r="C5436" s="1">
        <v>-433.49</v>
      </c>
      <c r="E5436" s="42">
        <f t="shared" si="94"/>
        <v>433.49</v>
      </c>
      <c r="F5436" s="77" t="s">
        <v>225</v>
      </c>
      <c r="G5436" s="77" t="s">
        <v>21</v>
      </c>
      <c r="H5436" s="77" t="s">
        <v>20</v>
      </c>
      <c r="I5436" s="13">
        <v>9</v>
      </c>
      <c r="J5436" s="14">
        <v>2015</v>
      </c>
      <c r="K5436" s="78" t="s">
        <v>56</v>
      </c>
      <c r="L5436" s="79" t="s">
        <v>57</v>
      </c>
      <c r="M5436" s="79" t="s">
        <v>302</v>
      </c>
      <c r="N5436" s="15" t="s">
        <v>28</v>
      </c>
      <c r="O5436" s="15" t="s">
        <v>29</v>
      </c>
      <c r="P5436" s="80" t="s">
        <v>3097</v>
      </c>
      <c r="Q5436" s="80" t="s">
        <v>21</v>
      </c>
    </row>
    <row r="5437" spans="1:17" hidden="1">
      <c r="A5437" s="12">
        <v>42278</v>
      </c>
      <c r="B5437" t="s">
        <v>4110</v>
      </c>
      <c r="C5437" s="1">
        <v>55.15</v>
      </c>
      <c r="E5437" s="42">
        <f t="shared" si="94"/>
        <v>-55.15</v>
      </c>
      <c r="F5437" s="77" t="s">
        <v>1038</v>
      </c>
      <c r="G5437" s="77" t="s">
        <v>21</v>
      </c>
      <c r="H5437" s="77" t="s">
        <v>20</v>
      </c>
      <c r="I5437" s="13">
        <v>10</v>
      </c>
      <c r="J5437" s="14">
        <v>2015</v>
      </c>
      <c r="K5437" s="78" t="s">
        <v>146</v>
      </c>
      <c r="L5437" s="79" t="s">
        <v>4110</v>
      </c>
      <c r="M5437" s="79" t="s">
        <v>305</v>
      </c>
      <c r="N5437" s="15" t="s">
        <v>28</v>
      </c>
      <c r="O5437" s="15" t="s">
        <v>29</v>
      </c>
      <c r="P5437" s="80" t="s">
        <v>3096</v>
      </c>
      <c r="Q5437" s="80" t="s">
        <v>21</v>
      </c>
    </row>
    <row r="5438" spans="1:17" hidden="1">
      <c r="A5438" s="12">
        <v>42278</v>
      </c>
      <c r="B5438" t="s">
        <v>4111</v>
      </c>
      <c r="C5438" s="1">
        <v>94.91</v>
      </c>
      <c r="E5438" s="42">
        <f t="shared" si="94"/>
        <v>-94.91</v>
      </c>
      <c r="F5438" s="77" t="s">
        <v>1038</v>
      </c>
      <c r="G5438" s="77" t="s">
        <v>21</v>
      </c>
      <c r="H5438" s="77" t="s">
        <v>20</v>
      </c>
      <c r="I5438" s="13">
        <v>10</v>
      </c>
      <c r="J5438" s="14">
        <v>2015</v>
      </c>
      <c r="K5438" s="78" t="s">
        <v>146</v>
      </c>
      <c r="L5438" s="79" t="s">
        <v>4111</v>
      </c>
      <c r="M5438" s="79" t="s">
        <v>302</v>
      </c>
      <c r="N5438" s="15" t="s">
        <v>28</v>
      </c>
      <c r="O5438" s="15" t="s">
        <v>29</v>
      </c>
      <c r="P5438" s="80" t="s">
        <v>3096</v>
      </c>
      <c r="Q5438" s="80" t="s">
        <v>21</v>
      </c>
    </row>
    <row r="5439" spans="1:17" hidden="1">
      <c r="A5439" s="12">
        <v>42279</v>
      </c>
      <c r="B5439" t="s">
        <v>4112</v>
      </c>
      <c r="C5439" s="1">
        <v>53.65</v>
      </c>
      <c r="E5439" s="42">
        <f t="shared" si="94"/>
        <v>-53.65</v>
      </c>
      <c r="F5439" s="77" t="s">
        <v>1038</v>
      </c>
      <c r="G5439" s="77" t="s">
        <v>21</v>
      </c>
      <c r="H5439" s="77" t="s">
        <v>20</v>
      </c>
      <c r="I5439" s="13">
        <v>10</v>
      </c>
      <c r="J5439" s="14">
        <v>2015</v>
      </c>
      <c r="K5439" s="78" t="s">
        <v>146</v>
      </c>
      <c r="L5439" s="79" t="s">
        <v>4112</v>
      </c>
      <c r="M5439" s="79" t="s">
        <v>302</v>
      </c>
      <c r="N5439" s="15" t="s">
        <v>28</v>
      </c>
      <c r="O5439" s="15" t="s">
        <v>29</v>
      </c>
      <c r="P5439" s="80" t="s">
        <v>3096</v>
      </c>
      <c r="Q5439" s="80" t="s">
        <v>21</v>
      </c>
    </row>
    <row r="5440" spans="1:17" hidden="1">
      <c r="A5440" s="12">
        <v>42279</v>
      </c>
      <c r="B5440" t="s">
        <v>4113</v>
      </c>
      <c r="C5440" s="1">
        <v>14.9</v>
      </c>
      <c r="E5440" s="42">
        <f t="shared" si="94"/>
        <v>-14.9</v>
      </c>
      <c r="F5440" s="77" t="s">
        <v>1038</v>
      </c>
      <c r="G5440" s="77" t="s">
        <v>21</v>
      </c>
      <c r="H5440" s="77" t="s">
        <v>20</v>
      </c>
      <c r="I5440" s="13">
        <v>10</v>
      </c>
      <c r="J5440" s="14">
        <v>2015</v>
      </c>
      <c r="K5440" s="78" t="s">
        <v>146</v>
      </c>
      <c r="L5440" s="79" t="s">
        <v>4113</v>
      </c>
      <c r="M5440" s="79" t="s">
        <v>302</v>
      </c>
      <c r="N5440" s="15" t="s">
        <v>28</v>
      </c>
      <c r="O5440" s="15" t="s">
        <v>29</v>
      </c>
      <c r="P5440" s="80" t="s">
        <v>3096</v>
      </c>
      <c r="Q5440" s="80" t="s">
        <v>21</v>
      </c>
    </row>
    <row r="5441" spans="1:17" hidden="1">
      <c r="A5441" s="12">
        <v>42281</v>
      </c>
      <c r="B5441" t="s">
        <v>22</v>
      </c>
      <c r="C5441" s="1">
        <v>81.66</v>
      </c>
      <c r="E5441" s="42">
        <f t="shared" si="94"/>
        <v>-81.66</v>
      </c>
      <c r="F5441" s="77" t="s">
        <v>1038</v>
      </c>
      <c r="G5441" s="77" t="s">
        <v>21</v>
      </c>
      <c r="H5441" s="77" t="s">
        <v>20</v>
      </c>
      <c r="I5441" s="13">
        <v>10</v>
      </c>
      <c r="J5441" s="14">
        <v>2015</v>
      </c>
      <c r="K5441" s="78" t="s">
        <v>146</v>
      </c>
      <c r="L5441" s="79" t="s">
        <v>22</v>
      </c>
      <c r="M5441" s="79" t="s">
        <v>302</v>
      </c>
      <c r="N5441" s="15" t="s">
        <v>28</v>
      </c>
      <c r="O5441" s="15" t="s">
        <v>29</v>
      </c>
      <c r="P5441" s="80" t="s">
        <v>3096</v>
      </c>
      <c r="Q5441" s="80" t="s">
        <v>21</v>
      </c>
    </row>
    <row r="5442" spans="1:17" hidden="1">
      <c r="A5442" s="12">
        <v>42281</v>
      </c>
      <c r="B5442" t="s">
        <v>4114</v>
      </c>
      <c r="C5442" s="1">
        <v>234.9</v>
      </c>
      <c r="E5442" s="42">
        <f t="shared" si="94"/>
        <v>-234.9</v>
      </c>
      <c r="F5442" s="77" t="s">
        <v>1038</v>
      </c>
      <c r="G5442" s="77" t="s">
        <v>21</v>
      </c>
      <c r="H5442" s="77" t="s">
        <v>20</v>
      </c>
      <c r="I5442" s="13">
        <v>10</v>
      </c>
      <c r="J5442" s="14">
        <v>2015</v>
      </c>
      <c r="K5442" s="78" t="s">
        <v>146</v>
      </c>
      <c r="L5442" s="79" t="s">
        <v>4114</v>
      </c>
      <c r="M5442" s="79" t="s">
        <v>302</v>
      </c>
      <c r="N5442" s="15" t="s">
        <v>28</v>
      </c>
      <c r="O5442" s="15" t="s">
        <v>29</v>
      </c>
      <c r="P5442" s="80" t="s">
        <v>3096</v>
      </c>
      <c r="Q5442" s="80" t="s">
        <v>21</v>
      </c>
    </row>
    <row r="5443" spans="1:17" hidden="1">
      <c r="A5443" s="12">
        <v>42281</v>
      </c>
      <c r="B5443" t="s">
        <v>4115</v>
      </c>
      <c r="C5443" s="1">
        <v>165.75</v>
      </c>
      <c r="E5443" s="42">
        <f t="shared" si="94"/>
        <v>-165.75</v>
      </c>
      <c r="F5443" s="77" t="s">
        <v>1038</v>
      </c>
      <c r="G5443" s="77" t="s">
        <v>21</v>
      </c>
      <c r="H5443" s="77" t="s">
        <v>20</v>
      </c>
      <c r="I5443" s="13">
        <v>10</v>
      </c>
      <c r="J5443" s="14">
        <v>2015</v>
      </c>
      <c r="K5443" s="78" t="s">
        <v>146</v>
      </c>
      <c r="L5443" s="79" t="s">
        <v>4115</v>
      </c>
      <c r="M5443" s="79" t="s">
        <v>309</v>
      </c>
      <c r="N5443" s="15" t="s">
        <v>28</v>
      </c>
      <c r="O5443" s="15" t="s">
        <v>29</v>
      </c>
      <c r="P5443" s="80" t="s">
        <v>3096</v>
      </c>
      <c r="Q5443" s="80" t="s">
        <v>21</v>
      </c>
    </row>
    <row r="5444" spans="1:17" hidden="1">
      <c r="A5444" s="12">
        <v>42281</v>
      </c>
      <c r="B5444" t="s">
        <v>4116</v>
      </c>
      <c r="C5444" s="1">
        <v>128.78</v>
      </c>
      <c r="E5444" s="42">
        <f t="shared" si="94"/>
        <v>-128.78</v>
      </c>
      <c r="F5444" s="77" t="s">
        <v>1038</v>
      </c>
      <c r="G5444" s="77" t="s">
        <v>21</v>
      </c>
      <c r="H5444" s="77" t="s">
        <v>20</v>
      </c>
      <c r="I5444" s="13">
        <v>10</v>
      </c>
      <c r="J5444" s="14">
        <v>2015</v>
      </c>
      <c r="K5444" s="78" t="s">
        <v>146</v>
      </c>
      <c r="L5444" s="79" t="s">
        <v>4116</v>
      </c>
      <c r="M5444" s="79" t="s">
        <v>302</v>
      </c>
      <c r="N5444" s="15" t="s">
        <v>28</v>
      </c>
      <c r="O5444" s="15" t="s">
        <v>29</v>
      </c>
      <c r="P5444" s="80" t="s">
        <v>3096</v>
      </c>
      <c r="Q5444" s="80" t="s">
        <v>21</v>
      </c>
    </row>
    <row r="5445" spans="1:17" hidden="1">
      <c r="A5445" s="12">
        <v>42282</v>
      </c>
      <c r="B5445" t="s">
        <v>4117</v>
      </c>
      <c r="C5445" s="1">
        <v>67.27</v>
      </c>
      <c r="E5445" s="42">
        <f t="shared" si="94"/>
        <v>-67.27</v>
      </c>
      <c r="F5445" s="77" t="s">
        <v>1038</v>
      </c>
      <c r="G5445" s="77" t="s">
        <v>21</v>
      </c>
      <c r="H5445" s="77" t="s">
        <v>20</v>
      </c>
      <c r="I5445" s="13">
        <v>10</v>
      </c>
      <c r="J5445" s="14">
        <v>2015</v>
      </c>
      <c r="K5445" s="78" t="s">
        <v>146</v>
      </c>
      <c r="L5445" s="79" t="s">
        <v>4117</v>
      </c>
      <c r="M5445" s="79" t="s">
        <v>302</v>
      </c>
      <c r="N5445" s="15" t="s">
        <v>28</v>
      </c>
      <c r="O5445" s="15" t="s">
        <v>29</v>
      </c>
      <c r="P5445" s="80" t="s">
        <v>3096</v>
      </c>
      <c r="Q5445" s="80" t="s">
        <v>21</v>
      </c>
    </row>
    <row r="5446" spans="1:17" hidden="1">
      <c r="A5446" s="12">
        <v>42282</v>
      </c>
      <c r="B5446" t="s">
        <v>4118</v>
      </c>
      <c r="C5446" s="1">
        <v>84.2</v>
      </c>
      <c r="E5446" s="42">
        <f t="shared" si="94"/>
        <v>-84.2</v>
      </c>
      <c r="F5446" s="77" t="s">
        <v>1038</v>
      </c>
      <c r="G5446" s="77" t="s">
        <v>21</v>
      </c>
      <c r="H5446" s="77" t="s">
        <v>20</v>
      </c>
      <c r="I5446" s="13">
        <v>10</v>
      </c>
      <c r="J5446" s="14">
        <v>2015</v>
      </c>
      <c r="K5446" s="78" t="s">
        <v>146</v>
      </c>
      <c r="L5446" s="79" t="s">
        <v>4118</v>
      </c>
      <c r="M5446" s="79" t="s">
        <v>302</v>
      </c>
      <c r="N5446" s="15" t="s">
        <v>28</v>
      </c>
      <c r="O5446" s="15" t="s">
        <v>29</v>
      </c>
      <c r="P5446" s="80" t="s">
        <v>3096</v>
      </c>
      <c r="Q5446" s="80" t="s">
        <v>21</v>
      </c>
    </row>
    <row r="5447" spans="1:17" hidden="1">
      <c r="A5447" s="12">
        <v>42282</v>
      </c>
      <c r="B5447" t="s">
        <v>3051</v>
      </c>
      <c r="C5447" s="1">
        <v>-48.26</v>
      </c>
      <c r="E5447" s="42">
        <f t="shared" si="94"/>
        <v>48.26</v>
      </c>
      <c r="F5447" s="77" t="s">
        <v>225</v>
      </c>
      <c r="G5447" s="77" t="s">
        <v>21</v>
      </c>
      <c r="H5447" s="77" t="s">
        <v>20</v>
      </c>
      <c r="I5447" s="13">
        <v>10</v>
      </c>
      <c r="J5447" s="14">
        <v>2015</v>
      </c>
      <c r="K5447" s="78" t="s">
        <v>184</v>
      </c>
      <c r="L5447" s="79" t="s">
        <v>3051</v>
      </c>
      <c r="M5447" s="79" t="s">
        <v>309</v>
      </c>
      <c r="N5447" s="15" t="s">
        <v>28</v>
      </c>
      <c r="O5447" s="15" t="s">
        <v>29</v>
      </c>
      <c r="P5447" s="80" t="s">
        <v>3097</v>
      </c>
      <c r="Q5447" s="80" t="s">
        <v>21</v>
      </c>
    </row>
    <row r="5448" spans="1:17" hidden="1">
      <c r="A5448" s="12">
        <v>42282</v>
      </c>
      <c r="B5448" t="s">
        <v>2488</v>
      </c>
      <c r="C5448" s="1">
        <v>-870</v>
      </c>
      <c r="E5448" s="42">
        <f t="shared" si="94"/>
        <v>870</v>
      </c>
      <c r="F5448" s="77" t="s">
        <v>225</v>
      </c>
      <c r="G5448" s="77" t="s">
        <v>21</v>
      </c>
      <c r="H5448" s="77" t="s">
        <v>20</v>
      </c>
      <c r="I5448" s="13">
        <v>10</v>
      </c>
      <c r="J5448" s="14">
        <v>2015</v>
      </c>
      <c r="K5448" s="78" t="s">
        <v>58</v>
      </c>
      <c r="L5448" s="79" t="s">
        <v>59</v>
      </c>
      <c r="M5448" s="79" t="s">
        <v>23</v>
      </c>
      <c r="N5448" s="15" t="s">
        <v>20</v>
      </c>
      <c r="O5448" s="15" t="s">
        <v>24</v>
      </c>
      <c r="P5448" s="80" t="s">
        <v>171</v>
      </c>
      <c r="Q5448" s="80" t="s">
        <v>21</v>
      </c>
    </row>
    <row r="5449" spans="1:17" hidden="1">
      <c r="A5449" s="12">
        <v>42282</v>
      </c>
      <c r="B5449" t="s">
        <v>4119</v>
      </c>
      <c r="C5449" s="1">
        <v>35.700000000000003</v>
      </c>
      <c r="E5449" s="42">
        <f t="shared" si="94"/>
        <v>-35.700000000000003</v>
      </c>
      <c r="F5449" s="77" t="s">
        <v>1038</v>
      </c>
      <c r="G5449" s="77" t="s">
        <v>21</v>
      </c>
      <c r="H5449" s="77" t="s">
        <v>20</v>
      </c>
      <c r="I5449" s="13">
        <v>10</v>
      </c>
      <c r="J5449" s="14">
        <v>2015</v>
      </c>
      <c r="K5449" s="78" t="s">
        <v>146</v>
      </c>
      <c r="L5449" s="79" t="s">
        <v>4119</v>
      </c>
      <c r="M5449" s="79" t="s">
        <v>302</v>
      </c>
      <c r="N5449" s="15" t="s">
        <v>28</v>
      </c>
      <c r="O5449" s="15" t="s">
        <v>29</v>
      </c>
      <c r="P5449" s="80" t="s">
        <v>3096</v>
      </c>
      <c r="Q5449" s="80" t="s">
        <v>21</v>
      </c>
    </row>
    <row r="5450" spans="1:17" hidden="1">
      <c r="A5450" s="12">
        <v>42282</v>
      </c>
      <c r="B5450" t="s">
        <v>4120</v>
      </c>
      <c r="C5450" s="1">
        <v>95.8</v>
      </c>
      <c r="E5450" s="42">
        <f t="shared" si="94"/>
        <v>-95.8</v>
      </c>
      <c r="F5450" s="77" t="s">
        <v>1038</v>
      </c>
      <c r="G5450" s="77" t="s">
        <v>21</v>
      </c>
      <c r="H5450" s="77" t="s">
        <v>20</v>
      </c>
      <c r="I5450" s="13">
        <v>10</v>
      </c>
      <c r="J5450" s="14">
        <v>2015</v>
      </c>
      <c r="K5450" s="78" t="s">
        <v>146</v>
      </c>
      <c r="L5450" s="79" t="s">
        <v>4120</v>
      </c>
      <c r="M5450" s="79" t="s">
        <v>302</v>
      </c>
      <c r="N5450" s="15" t="s">
        <v>28</v>
      </c>
      <c r="O5450" s="15" t="s">
        <v>29</v>
      </c>
      <c r="P5450" s="80" t="s">
        <v>3096</v>
      </c>
      <c r="Q5450" s="80" t="s">
        <v>21</v>
      </c>
    </row>
    <row r="5451" spans="1:17" hidden="1">
      <c r="A5451" s="12">
        <v>42283</v>
      </c>
      <c r="B5451" t="s">
        <v>4121</v>
      </c>
      <c r="C5451" s="1">
        <v>76.03</v>
      </c>
      <c r="E5451" s="42">
        <f t="shared" si="94"/>
        <v>-76.03</v>
      </c>
      <c r="F5451" s="77" t="s">
        <v>1038</v>
      </c>
      <c r="G5451" s="77" t="s">
        <v>21</v>
      </c>
      <c r="H5451" s="77" t="s">
        <v>20</v>
      </c>
      <c r="I5451" s="13">
        <v>10</v>
      </c>
      <c r="J5451" s="14">
        <v>2015</v>
      </c>
      <c r="K5451" s="78" t="s">
        <v>146</v>
      </c>
      <c r="L5451" s="79" t="s">
        <v>4121</v>
      </c>
      <c r="M5451" s="79" t="s">
        <v>302</v>
      </c>
      <c r="N5451" s="15" t="s">
        <v>28</v>
      </c>
      <c r="O5451" s="15" t="s">
        <v>29</v>
      </c>
      <c r="P5451" s="80" t="s">
        <v>3096</v>
      </c>
      <c r="Q5451" s="80" t="s">
        <v>21</v>
      </c>
    </row>
    <row r="5452" spans="1:17" hidden="1">
      <c r="A5452" s="12">
        <v>42284</v>
      </c>
      <c r="B5452" t="s">
        <v>4122</v>
      </c>
      <c r="C5452" s="1">
        <v>81.81</v>
      </c>
      <c r="E5452" s="42">
        <f t="shared" ref="E5452:E5515" si="95">-C5452</f>
        <v>-81.81</v>
      </c>
      <c r="F5452" s="77" t="s">
        <v>1038</v>
      </c>
      <c r="G5452" s="77" t="s">
        <v>21</v>
      </c>
      <c r="H5452" s="77" t="s">
        <v>20</v>
      </c>
      <c r="I5452" s="13">
        <v>10</v>
      </c>
      <c r="J5452" s="14">
        <v>2015</v>
      </c>
      <c r="K5452" s="78" t="s">
        <v>146</v>
      </c>
      <c r="L5452" s="79" t="s">
        <v>4122</v>
      </c>
      <c r="M5452" s="79" t="s">
        <v>302</v>
      </c>
      <c r="N5452" s="15" t="s">
        <v>28</v>
      </c>
      <c r="O5452" s="15" t="s">
        <v>29</v>
      </c>
      <c r="P5452" s="80" t="s">
        <v>3096</v>
      </c>
      <c r="Q5452" s="80" t="s">
        <v>21</v>
      </c>
    </row>
    <row r="5453" spans="1:17" hidden="1">
      <c r="A5453" s="12">
        <v>42285</v>
      </c>
      <c r="B5453" t="s">
        <v>4123</v>
      </c>
      <c r="C5453" s="1">
        <v>105.91</v>
      </c>
      <c r="E5453" s="42">
        <f t="shared" si="95"/>
        <v>-105.91</v>
      </c>
      <c r="F5453" s="77" t="s">
        <v>1038</v>
      </c>
      <c r="G5453" s="77" t="s">
        <v>21</v>
      </c>
      <c r="H5453" s="77" t="s">
        <v>20</v>
      </c>
      <c r="I5453" s="13">
        <v>10</v>
      </c>
      <c r="J5453" s="14">
        <v>2015</v>
      </c>
      <c r="K5453" s="78" t="s">
        <v>146</v>
      </c>
      <c r="L5453" s="79" t="s">
        <v>4123</v>
      </c>
      <c r="M5453" s="79" t="s">
        <v>302</v>
      </c>
      <c r="N5453" s="15" t="s">
        <v>28</v>
      </c>
      <c r="O5453" s="15" t="s">
        <v>29</v>
      </c>
      <c r="P5453" s="80" t="s">
        <v>3096</v>
      </c>
      <c r="Q5453" s="80" t="s">
        <v>21</v>
      </c>
    </row>
    <row r="5454" spans="1:17" hidden="1">
      <c r="A5454" s="12">
        <v>42285</v>
      </c>
      <c r="B5454" t="s">
        <v>2488</v>
      </c>
      <c r="C5454" s="1">
        <v>-375</v>
      </c>
      <c r="E5454" s="42">
        <f t="shared" si="95"/>
        <v>375</v>
      </c>
      <c r="F5454" s="77" t="s">
        <v>225</v>
      </c>
      <c r="G5454" s="77" t="s">
        <v>21</v>
      </c>
      <c r="H5454" s="77" t="s">
        <v>20</v>
      </c>
      <c r="I5454" s="13">
        <v>10</v>
      </c>
      <c r="J5454" s="14">
        <v>2015</v>
      </c>
      <c r="K5454" s="78" t="s">
        <v>58</v>
      </c>
      <c r="L5454" s="79" t="s">
        <v>59</v>
      </c>
      <c r="M5454" s="79" t="s">
        <v>23</v>
      </c>
      <c r="N5454" s="15" t="s">
        <v>20</v>
      </c>
      <c r="O5454" s="15" t="s">
        <v>24</v>
      </c>
      <c r="P5454" s="80" t="s">
        <v>171</v>
      </c>
      <c r="Q5454" s="80" t="s">
        <v>21</v>
      </c>
    </row>
    <row r="5455" spans="1:17" hidden="1">
      <c r="A5455" s="12">
        <v>42286</v>
      </c>
      <c r="B5455" t="s">
        <v>4124</v>
      </c>
      <c r="C5455" s="1">
        <v>55.45</v>
      </c>
      <c r="E5455" s="42">
        <f t="shared" si="95"/>
        <v>-55.45</v>
      </c>
      <c r="F5455" s="77" t="s">
        <v>1038</v>
      </c>
      <c r="G5455" s="77" t="s">
        <v>21</v>
      </c>
      <c r="H5455" s="77" t="s">
        <v>20</v>
      </c>
      <c r="I5455" s="13">
        <v>10</v>
      </c>
      <c r="J5455" s="14">
        <v>2015</v>
      </c>
      <c r="K5455" s="78" t="s">
        <v>146</v>
      </c>
      <c r="L5455" s="79" t="s">
        <v>4124</v>
      </c>
      <c r="M5455" s="79" t="s">
        <v>309</v>
      </c>
      <c r="N5455" s="15" t="s">
        <v>28</v>
      </c>
      <c r="O5455" s="15" t="s">
        <v>29</v>
      </c>
      <c r="P5455" s="80" t="s">
        <v>3096</v>
      </c>
      <c r="Q5455" s="80" t="s">
        <v>21</v>
      </c>
    </row>
    <row r="5456" spans="1:17" hidden="1">
      <c r="A5456" s="12">
        <v>42287</v>
      </c>
      <c r="B5456" t="s">
        <v>4125</v>
      </c>
      <c r="C5456" s="1">
        <v>41.19</v>
      </c>
      <c r="E5456" s="42">
        <f t="shared" si="95"/>
        <v>-41.19</v>
      </c>
      <c r="F5456" s="77" t="s">
        <v>1038</v>
      </c>
      <c r="G5456" s="77" t="s">
        <v>21</v>
      </c>
      <c r="H5456" s="77" t="s">
        <v>20</v>
      </c>
      <c r="I5456" s="13">
        <v>10</v>
      </c>
      <c r="J5456" s="14">
        <v>2015</v>
      </c>
      <c r="K5456" s="78" t="s">
        <v>146</v>
      </c>
      <c r="L5456" s="79" t="s">
        <v>4125</v>
      </c>
      <c r="M5456" s="79" t="s">
        <v>302</v>
      </c>
      <c r="N5456" s="15" t="s">
        <v>28</v>
      </c>
      <c r="O5456" s="15" t="s">
        <v>29</v>
      </c>
      <c r="P5456" s="80" t="s">
        <v>3096</v>
      </c>
      <c r="Q5456" s="80" t="s">
        <v>21</v>
      </c>
    </row>
    <row r="5457" spans="1:17" hidden="1">
      <c r="A5457" s="12">
        <v>42288</v>
      </c>
      <c r="B5457" t="s">
        <v>4126</v>
      </c>
      <c r="C5457" s="1">
        <v>63.9</v>
      </c>
      <c r="E5457" s="42">
        <f t="shared" si="95"/>
        <v>-63.9</v>
      </c>
      <c r="F5457" s="77" t="s">
        <v>1038</v>
      </c>
      <c r="G5457" s="77" t="s">
        <v>21</v>
      </c>
      <c r="H5457" s="77" t="s">
        <v>20</v>
      </c>
      <c r="I5457" s="13">
        <v>10</v>
      </c>
      <c r="J5457" s="14">
        <v>2015</v>
      </c>
      <c r="K5457" s="78" t="s">
        <v>146</v>
      </c>
      <c r="L5457" s="79" t="s">
        <v>4126</v>
      </c>
      <c r="M5457" s="79" t="s">
        <v>309</v>
      </c>
      <c r="N5457" s="15" t="s">
        <v>28</v>
      </c>
      <c r="O5457" s="15" t="s">
        <v>29</v>
      </c>
      <c r="P5457" s="80" t="s">
        <v>3096</v>
      </c>
      <c r="Q5457" s="80" t="s">
        <v>21</v>
      </c>
    </row>
    <row r="5458" spans="1:17" hidden="1">
      <c r="A5458" s="12">
        <v>42288</v>
      </c>
      <c r="B5458" t="s">
        <v>4127</v>
      </c>
      <c r="C5458" s="1">
        <v>58.52</v>
      </c>
      <c r="E5458" s="42">
        <f t="shared" si="95"/>
        <v>-58.52</v>
      </c>
      <c r="F5458" s="77" t="s">
        <v>1038</v>
      </c>
      <c r="G5458" s="77" t="s">
        <v>21</v>
      </c>
      <c r="H5458" s="77" t="s">
        <v>20</v>
      </c>
      <c r="I5458" s="13">
        <v>10</v>
      </c>
      <c r="J5458" s="14">
        <v>2015</v>
      </c>
      <c r="K5458" s="78" t="s">
        <v>146</v>
      </c>
      <c r="L5458" s="79" t="s">
        <v>4127</v>
      </c>
      <c r="M5458" s="79" t="s">
        <v>302</v>
      </c>
      <c r="N5458" s="15" t="s">
        <v>28</v>
      </c>
      <c r="O5458" s="15" t="s">
        <v>29</v>
      </c>
      <c r="P5458" s="80" t="s">
        <v>3096</v>
      </c>
      <c r="Q5458" s="80" t="s">
        <v>21</v>
      </c>
    </row>
    <row r="5459" spans="1:17" hidden="1">
      <c r="A5459" s="12">
        <v>42288</v>
      </c>
      <c r="B5459" t="s">
        <v>4128</v>
      </c>
      <c r="C5459" s="1">
        <v>88.84</v>
      </c>
      <c r="E5459" s="42">
        <f t="shared" si="95"/>
        <v>-88.84</v>
      </c>
      <c r="F5459" s="77" t="s">
        <v>1038</v>
      </c>
      <c r="G5459" s="77" t="s">
        <v>21</v>
      </c>
      <c r="H5459" s="77" t="s">
        <v>20</v>
      </c>
      <c r="I5459" s="13">
        <v>10</v>
      </c>
      <c r="J5459" s="14">
        <v>2015</v>
      </c>
      <c r="K5459" s="78" t="s">
        <v>146</v>
      </c>
      <c r="L5459" s="79" t="s">
        <v>4128</v>
      </c>
      <c r="M5459" s="79" t="s">
        <v>302</v>
      </c>
      <c r="N5459" s="15" t="s">
        <v>28</v>
      </c>
      <c r="O5459" s="15" t="s">
        <v>29</v>
      </c>
      <c r="P5459" s="80" t="s">
        <v>3096</v>
      </c>
      <c r="Q5459" s="80" t="s">
        <v>21</v>
      </c>
    </row>
    <row r="5460" spans="1:17" hidden="1">
      <c r="A5460" s="12">
        <v>42288</v>
      </c>
      <c r="B5460" t="s">
        <v>3068</v>
      </c>
      <c r="C5460" s="1">
        <v>-147.47</v>
      </c>
      <c r="E5460" s="42">
        <f t="shared" si="95"/>
        <v>147.47</v>
      </c>
      <c r="F5460" s="77" t="s">
        <v>225</v>
      </c>
      <c r="G5460" s="77" t="s">
        <v>21</v>
      </c>
      <c r="H5460" s="77" t="s">
        <v>20</v>
      </c>
      <c r="I5460" s="13">
        <v>10</v>
      </c>
      <c r="J5460" s="14">
        <v>2015</v>
      </c>
      <c r="K5460" s="78" t="s">
        <v>146</v>
      </c>
      <c r="L5460" s="79" t="s">
        <v>3068</v>
      </c>
      <c r="M5460" s="79" t="s">
        <v>302</v>
      </c>
      <c r="N5460" s="15" t="s">
        <v>28</v>
      </c>
      <c r="O5460" s="15" t="s">
        <v>29</v>
      </c>
      <c r="P5460" s="80" t="s">
        <v>3097</v>
      </c>
      <c r="Q5460" s="80" t="s">
        <v>21</v>
      </c>
    </row>
    <row r="5461" spans="1:17" hidden="1">
      <c r="A5461" s="12">
        <v>42288</v>
      </c>
      <c r="B5461" t="s">
        <v>4129</v>
      </c>
      <c r="C5461" s="1">
        <v>391.76</v>
      </c>
      <c r="E5461" s="42">
        <f t="shared" si="95"/>
        <v>-391.76</v>
      </c>
      <c r="F5461" s="77" t="s">
        <v>1038</v>
      </c>
      <c r="G5461" s="77" t="s">
        <v>21</v>
      </c>
      <c r="H5461" s="77" t="s">
        <v>20</v>
      </c>
      <c r="I5461" s="13">
        <v>10</v>
      </c>
      <c r="J5461" s="14">
        <v>2015</v>
      </c>
      <c r="K5461" s="78" t="s">
        <v>146</v>
      </c>
      <c r="L5461" s="79" t="s">
        <v>4129</v>
      </c>
      <c r="M5461" s="79" t="s">
        <v>309</v>
      </c>
      <c r="N5461" s="15" t="s">
        <v>28</v>
      </c>
      <c r="O5461" s="15" t="s">
        <v>29</v>
      </c>
      <c r="P5461" s="80" t="s">
        <v>3096</v>
      </c>
      <c r="Q5461" s="80" t="s">
        <v>21</v>
      </c>
    </row>
    <row r="5462" spans="1:17" hidden="1">
      <c r="A5462" s="12">
        <v>42288</v>
      </c>
      <c r="B5462" t="s">
        <v>4130</v>
      </c>
      <c r="C5462" s="1">
        <v>14.44</v>
      </c>
      <c r="E5462" s="42">
        <f t="shared" si="95"/>
        <v>-14.44</v>
      </c>
      <c r="F5462" s="77" t="s">
        <v>1038</v>
      </c>
      <c r="G5462" s="77" t="s">
        <v>21</v>
      </c>
      <c r="H5462" s="77" t="s">
        <v>20</v>
      </c>
      <c r="I5462" s="13">
        <v>10</v>
      </c>
      <c r="J5462" s="14">
        <v>2015</v>
      </c>
      <c r="K5462" s="78" t="s">
        <v>146</v>
      </c>
      <c r="L5462" s="79" t="s">
        <v>4130</v>
      </c>
      <c r="M5462" s="79" t="s">
        <v>302</v>
      </c>
      <c r="N5462" s="15" t="s">
        <v>28</v>
      </c>
      <c r="O5462" s="15" t="s">
        <v>29</v>
      </c>
      <c r="P5462" s="80" t="s">
        <v>3096</v>
      </c>
      <c r="Q5462" s="80" t="s">
        <v>21</v>
      </c>
    </row>
    <row r="5463" spans="1:17" hidden="1">
      <c r="A5463" s="12">
        <v>42288</v>
      </c>
      <c r="B5463" t="s">
        <v>4131</v>
      </c>
      <c r="C5463" s="1">
        <v>116.9</v>
      </c>
      <c r="E5463" s="42">
        <f t="shared" si="95"/>
        <v>-116.9</v>
      </c>
      <c r="F5463" s="77" t="s">
        <v>1038</v>
      </c>
      <c r="G5463" s="77" t="s">
        <v>21</v>
      </c>
      <c r="H5463" s="77" t="s">
        <v>20</v>
      </c>
      <c r="I5463" s="13">
        <v>10</v>
      </c>
      <c r="J5463" s="14">
        <v>2015</v>
      </c>
      <c r="K5463" s="78" t="s">
        <v>146</v>
      </c>
      <c r="L5463" s="79" t="s">
        <v>4131</v>
      </c>
      <c r="M5463" s="79" t="s">
        <v>302</v>
      </c>
      <c r="N5463" s="15" t="s">
        <v>28</v>
      </c>
      <c r="O5463" s="15" t="s">
        <v>29</v>
      </c>
      <c r="P5463" s="80" t="s">
        <v>3096</v>
      </c>
      <c r="Q5463" s="80" t="s">
        <v>21</v>
      </c>
    </row>
    <row r="5464" spans="1:17" hidden="1">
      <c r="A5464" s="12">
        <v>42289</v>
      </c>
      <c r="B5464" t="s">
        <v>2488</v>
      </c>
      <c r="C5464" s="1">
        <v>-660</v>
      </c>
      <c r="E5464" s="42">
        <f t="shared" si="95"/>
        <v>660</v>
      </c>
      <c r="F5464" s="77" t="s">
        <v>225</v>
      </c>
      <c r="G5464" s="77" t="s">
        <v>21</v>
      </c>
      <c r="H5464" s="77" t="s">
        <v>20</v>
      </c>
      <c r="I5464" s="13">
        <v>10</v>
      </c>
      <c r="J5464" s="14">
        <v>2015</v>
      </c>
      <c r="K5464" s="78" t="s">
        <v>58</v>
      </c>
      <c r="L5464" s="79" t="s">
        <v>59</v>
      </c>
      <c r="M5464" s="79" t="s">
        <v>23</v>
      </c>
      <c r="N5464" s="15" t="s">
        <v>20</v>
      </c>
      <c r="O5464" s="15" t="s">
        <v>24</v>
      </c>
      <c r="P5464" s="80" t="s">
        <v>171</v>
      </c>
      <c r="Q5464" s="80" t="s">
        <v>21</v>
      </c>
    </row>
    <row r="5465" spans="1:17" hidden="1">
      <c r="A5465" s="12">
        <v>42289</v>
      </c>
      <c r="B5465" t="s">
        <v>4132</v>
      </c>
      <c r="C5465" s="1">
        <v>15.9</v>
      </c>
      <c r="E5465" s="42">
        <f t="shared" si="95"/>
        <v>-15.9</v>
      </c>
      <c r="F5465" s="77" t="s">
        <v>1038</v>
      </c>
      <c r="G5465" s="77" t="s">
        <v>21</v>
      </c>
      <c r="H5465" s="77" t="s">
        <v>20</v>
      </c>
      <c r="I5465" s="13">
        <v>10</v>
      </c>
      <c r="J5465" s="14">
        <v>2015</v>
      </c>
      <c r="K5465" s="78" t="s">
        <v>146</v>
      </c>
      <c r="L5465" s="79" t="s">
        <v>4132</v>
      </c>
      <c r="M5465" s="79" t="s">
        <v>302</v>
      </c>
      <c r="N5465" s="15" t="s">
        <v>28</v>
      </c>
      <c r="O5465" s="15" t="s">
        <v>29</v>
      </c>
      <c r="P5465" s="80" t="s">
        <v>3096</v>
      </c>
      <c r="Q5465" s="80" t="s">
        <v>21</v>
      </c>
    </row>
    <row r="5466" spans="1:17" hidden="1">
      <c r="A5466" s="12">
        <v>42290</v>
      </c>
      <c r="B5466" t="s">
        <v>4133</v>
      </c>
      <c r="C5466" s="1">
        <v>95.06</v>
      </c>
      <c r="E5466" s="42">
        <f t="shared" si="95"/>
        <v>-95.06</v>
      </c>
      <c r="F5466" s="77" t="s">
        <v>1038</v>
      </c>
      <c r="G5466" s="77" t="s">
        <v>21</v>
      </c>
      <c r="H5466" s="77" t="s">
        <v>20</v>
      </c>
      <c r="I5466" s="13">
        <v>10</v>
      </c>
      <c r="J5466" s="14">
        <v>2015</v>
      </c>
      <c r="K5466" s="78" t="s">
        <v>146</v>
      </c>
      <c r="L5466" s="79" t="s">
        <v>4133</v>
      </c>
      <c r="M5466" s="79" t="s">
        <v>302</v>
      </c>
      <c r="N5466" s="15" t="s">
        <v>28</v>
      </c>
      <c r="O5466" s="15" t="s">
        <v>29</v>
      </c>
      <c r="P5466" s="80" t="s">
        <v>3096</v>
      </c>
      <c r="Q5466" s="80" t="s">
        <v>21</v>
      </c>
    </row>
    <row r="5467" spans="1:17" hidden="1">
      <c r="A5467" s="12">
        <v>42290</v>
      </c>
      <c r="B5467" t="s">
        <v>2488</v>
      </c>
      <c r="C5467" s="1">
        <v>-130</v>
      </c>
      <c r="E5467" s="42">
        <f t="shared" si="95"/>
        <v>130</v>
      </c>
      <c r="F5467" s="77" t="s">
        <v>225</v>
      </c>
      <c r="G5467" s="77" t="s">
        <v>21</v>
      </c>
      <c r="H5467" s="77" t="s">
        <v>20</v>
      </c>
      <c r="I5467" s="13">
        <v>10</v>
      </c>
      <c r="J5467" s="14">
        <v>2015</v>
      </c>
      <c r="K5467" s="78" t="s">
        <v>58</v>
      </c>
      <c r="L5467" s="79" t="s">
        <v>59</v>
      </c>
      <c r="M5467" s="79" t="s">
        <v>23</v>
      </c>
      <c r="N5467" s="15" t="s">
        <v>20</v>
      </c>
      <c r="O5467" s="15" t="s">
        <v>24</v>
      </c>
      <c r="P5467" s="80" t="s">
        <v>171</v>
      </c>
      <c r="Q5467" s="80" t="s">
        <v>21</v>
      </c>
    </row>
    <row r="5468" spans="1:17" hidden="1">
      <c r="A5468" s="12">
        <v>42291</v>
      </c>
      <c r="B5468" t="s">
        <v>4107</v>
      </c>
      <c r="C5468" s="1">
        <v>109.9</v>
      </c>
      <c r="E5468" s="42">
        <f t="shared" si="95"/>
        <v>-109.9</v>
      </c>
      <c r="F5468" s="77" t="s">
        <v>1038</v>
      </c>
      <c r="G5468" s="77" t="s">
        <v>21</v>
      </c>
      <c r="H5468" s="77" t="s">
        <v>20</v>
      </c>
      <c r="I5468" s="13">
        <v>10</v>
      </c>
      <c r="J5468" s="14">
        <v>2015</v>
      </c>
      <c r="K5468" s="78" t="s">
        <v>146</v>
      </c>
      <c r="L5468" s="79" t="s">
        <v>4107</v>
      </c>
      <c r="M5468" s="79" t="s">
        <v>309</v>
      </c>
      <c r="N5468" s="15" t="s">
        <v>28</v>
      </c>
      <c r="O5468" s="15" t="s">
        <v>29</v>
      </c>
      <c r="P5468" s="80" t="s">
        <v>3096</v>
      </c>
      <c r="Q5468" s="80" t="s">
        <v>21</v>
      </c>
    </row>
    <row r="5469" spans="1:17" hidden="1">
      <c r="A5469" s="12">
        <v>42291</v>
      </c>
      <c r="B5469" t="s">
        <v>2488</v>
      </c>
      <c r="C5469" s="1">
        <v>-100</v>
      </c>
      <c r="E5469" s="42">
        <f t="shared" si="95"/>
        <v>100</v>
      </c>
      <c r="F5469" s="77" t="s">
        <v>225</v>
      </c>
      <c r="G5469" s="77" t="s">
        <v>21</v>
      </c>
      <c r="H5469" s="77" t="s">
        <v>20</v>
      </c>
      <c r="I5469" s="13">
        <v>10</v>
      </c>
      <c r="J5469" s="14">
        <v>2015</v>
      </c>
      <c r="K5469" s="78" t="s">
        <v>58</v>
      </c>
      <c r="L5469" s="79" t="s">
        <v>59</v>
      </c>
      <c r="M5469" s="79" t="s">
        <v>23</v>
      </c>
      <c r="N5469" s="15" t="s">
        <v>20</v>
      </c>
      <c r="O5469" s="15" t="s">
        <v>24</v>
      </c>
      <c r="P5469" s="80" t="s">
        <v>171</v>
      </c>
      <c r="Q5469" s="80" t="s">
        <v>21</v>
      </c>
    </row>
    <row r="5470" spans="1:17" hidden="1">
      <c r="A5470" s="12">
        <v>42292</v>
      </c>
      <c r="B5470" t="s">
        <v>4134</v>
      </c>
      <c r="C5470" s="1">
        <v>63.95</v>
      </c>
      <c r="E5470" s="42">
        <f t="shared" si="95"/>
        <v>-63.95</v>
      </c>
      <c r="F5470" s="77" t="s">
        <v>1038</v>
      </c>
      <c r="G5470" s="77" t="s">
        <v>21</v>
      </c>
      <c r="H5470" s="77" t="s">
        <v>20</v>
      </c>
      <c r="I5470" s="13">
        <v>10</v>
      </c>
      <c r="J5470" s="14">
        <v>2015</v>
      </c>
      <c r="K5470" s="78" t="s">
        <v>146</v>
      </c>
      <c r="L5470" s="79" t="s">
        <v>4134</v>
      </c>
      <c r="M5470" s="79" t="s">
        <v>309</v>
      </c>
      <c r="N5470" s="15" t="s">
        <v>28</v>
      </c>
      <c r="O5470" s="15" t="s">
        <v>29</v>
      </c>
      <c r="P5470" s="80" t="s">
        <v>3096</v>
      </c>
      <c r="Q5470" s="80" t="s">
        <v>21</v>
      </c>
    </row>
    <row r="5471" spans="1:17" hidden="1">
      <c r="A5471" s="12">
        <v>42292</v>
      </c>
      <c r="B5471" t="s">
        <v>2488</v>
      </c>
      <c r="C5471" s="1">
        <v>-60</v>
      </c>
      <c r="E5471" s="42">
        <f t="shared" si="95"/>
        <v>60</v>
      </c>
      <c r="F5471" s="77" t="s">
        <v>225</v>
      </c>
      <c r="G5471" s="77" t="s">
        <v>21</v>
      </c>
      <c r="H5471" s="77" t="s">
        <v>20</v>
      </c>
      <c r="I5471" s="13">
        <v>10</v>
      </c>
      <c r="J5471" s="14">
        <v>2015</v>
      </c>
      <c r="K5471" s="78" t="s">
        <v>58</v>
      </c>
      <c r="L5471" s="79" t="s">
        <v>59</v>
      </c>
      <c r="M5471" s="79" t="s">
        <v>23</v>
      </c>
      <c r="N5471" s="15" t="s">
        <v>20</v>
      </c>
      <c r="O5471" s="15" t="s">
        <v>24</v>
      </c>
      <c r="P5471" s="80" t="s">
        <v>171</v>
      </c>
      <c r="Q5471" s="80" t="s">
        <v>21</v>
      </c>
    </row>
    <row r="5472" spans="1:17" hidden="1">
      <c r="A5472" s="12">
        <v>42292</v>
      </c>
      <c r="B5472" t="s">
        <v>3189</v>
      </c>
      <c r="C5472" s="1">
        <v>18.95</v>
      </c>
      <c r="E5472" s="42">
        <f t="shared" si="95"/>
        <v>-18.95</v>
      </c>
      <c r="F5472" s="77" t="s">
        <v>1038</v>
      </c>
      <c r="G5472" s="77" t="s">
        <v>21</v>
      </c>
      <c r="H5472" s="77" t="s">
        <v>20</v>
      </c>
      <c r="I5472" s="13">
        <v>10</v>
      </c>
      <c r="J5472" s="14">
        <v>2015</v>
      </c>
      <c r="K5472" s="78" t="s">
        <v>146</v>
      </c>
      <c r="L5472" s="79" t="s">
        <v>3189</v>
      </c>
      <c r="M5472" s="79" t="s">
        <v>302</v>
      </c>
      <c r="N5472" s="15" t="s">
        <v>28</v>
      </c>
      <c r="O5472" s="15" t="s">
        <v>29</v>
      </c>
      <c r="P5472" s="80" t="s">
        <v>3096</v>
      </c>
      <c r="Q5472" s="80" t="s">
        <v>21</v>
      </c>
    </row>
    <row r="5473" spans="1:17" hidden="1">
      <c r="A5473" s="12">
        <v>42293</v>
      </c>
      <c r="B5473" t="s">
        <v>3327</v>
      </c>
      <c r="C5473" s="1">
        <v>81.44</v>
      </c>
      <c r="E5473" s="42">
        <f t="shared" si="95"/>
        <v>-81.44</v>
      </c>
      <c r="F5473" s="77" t="s">
        <v>1038</v>
      </c>
      <c r="G5473" s="77" t="s">
        <v>21</v>
      </c>
      <c r="H5473" s="77" t="s">
        <v>20</v>
      </c>
      <c r="I5473" s="13">
        <v>10</v>
      </c>
      <c r="J5473" s="14">
        <v>2015</v>
      </c>
      <c r="K5473" s="78" t="s">
        <v>146</v>
      </c>
      <c r="L5473" s="79" t="s">
        <v>3327</v>
      </c>
      <c r="M5473" s="79" t="s">
        <v>302</v>
      </c>
      <c r="N5473" s="15" t="s">
        <v>28</v>
      </c>
      <c r="O5473" s="15" t="s">
        <v>29</v>
      </c>
      <c r="P5473" s="80" t="s">
        <v>3096</v>
      </c>
      <c r="Q5473" s="80" t="s">
        <v>21</v>
      </c>
    </row>
    <row r="5474" spans="1:17" hidden="1">
      <c r="A5474" s="12">
        <v>42293</v>
      </c>
      <c r="B5474" t="s">
        <v>4135</v>
      </c>
      <c r="C5474" s="1">
        <v>11.18</v>
      </c>
      <c r="E5474" s="42">
        <f t="shared" si="95"/>
        <v>-11.18</v>
      </c>
      <c r="F5474" s="77" t="s">
        <v>1038</v>
      </c>
      <c r="G5474" s="77" t="s">
        <v>21</v>
      </c>
      <c r="H5474" s="77" t="s">
        <v>20</v>
      </c>
      <c r="I5474" s="13">
        <v>10</v>
      </c>
      <c r="J5474" s="14">
        <v>2015</v>
      </c>
      <c r="K5474" s="78" t="s">
        <v>146</v>
      </c>
      <c r="L5474" s="79" t="s">
        <v>4135</v>
      </c>
      <c r="M5474" s="79" t="s">
        <v>309</v>
      </c>
      <c r="N5474" s="15" t="s">
        <v>28</v>
      </c>
      <c r="O5474" s="15" t="s">
        <v>29</v>
      </c>
      <c r="P5474" s="80" t="s">
        <v>3096</v>
      </c>
      <c r="Q5474" s="80" t="s">
        <v>21</v>
      </c>
    </row>
    <row r="5475" spans="1:17" hidden="1">
      <c r="A5475" s="12">
        <v>42294</v>
      </c>
      <c r="B5475" t="s">
        <v>4136</v>
      </c>
      <c r="C5475" s="1">
        <v>71.180000000000007</v>
      </c>
      <c r="E5475" s="42">
        <f t="shared" si="95"/>
        <v>-71.180000000000007</v>
      </c>
      <c r="F5475" s="77" t="s">
        <v>1038</v>
      </c>
      <c r="G5475" s="77" t="s">
        <v>21</v>
      </c>
      <c r="H5475" s="77" t="s">
        <v>20</v>
      </c>
      <c r="I5475" s="13">
        <v>10</v>
      </c>
      <c r="J5475" s="14">
        <v>2015</v>
      </c>
      <c r="K5475" s="78" t="s">
        <v>146</v>
      </c>
      <c r="L5475" s="79" t="s">
        <v>4136</v>
      </c>
      <c r="M5475" s="79" t="s">
        <v>305</v>
      </c>
      <c r="N5475" s="15" t="s">
        <v>28</v>
      </c>
      <c r="O5475" s="15" t="s">
        <v>29</v>
      </c>
      <c r="P5475" s="80" t="s">
        <v>3096</v>
      </c>
      <c r="Q5475" s="80" t="s">
        <v>21</v>
      </c>
    </row>
    <row r="5476" spans="1:17" hidden="1">
      <c r="A5476" s="12">
        <v>42294</v>
      </c>
      <c r="B5476" t="s">
        <v>4137</v>
      </c>
      <c r="C5476" s="1">
        <v>51.71</v>
      </c>
      <c r="E5476" s="42">
        <f t="shared" si="95"/>
        <v>-51.71</v>
      </c>
      <c r="F5476" s="77" t="s">
        <v>1038</v>
      </c>
      <c r="G5476" s="77" t="s">
        <v>21</v>
      </c>
      <c r="H5476" s="77" t="s">
        <v>20</v>
      </c>
      <c r="I5476" s="13">
        <v>10</v>
      </c>
      <c r="J5476" s="14">
        <v>2015</v>
      </c>
      <c r="K5476" s="78" t="s">
        <v>146</v>
      </c>
      <c r="L5476" s="79" t="s">
        <v>4137</v>
      </c>
      <c r="M5476" s="79" t="s">
        <v>309</v>
      </c>
      <c r="N5476" s="15" t="s">
        <v>28</v>
      </c>
      <c r="O5476" s="15" t="s">
        <v>29</v>
      </c>
      <c r="P5476" s="80" t="s">
        <v>3096</v>
      </c>
      <c r="Q5476" s="80" t="s">
        <v>21</v>
      </c>
    </row>
    <row r="5477" spans="1:17" hidden="1">
      <c r="A5477" s="12">
        <v>42294</v>
      </c>
      <c r="B5477" t="s">
        <v>4094</v>
      </c>
      <c r="C5477" s="1">
        <v>187.65</v>
      </c>
      <c r="E5477" s="42">
        <f t="shared" si="95"/>
        <v>-187.65</v>
      </c>
      <c r="F5477" s="77" t="s">
        <v>1038</v>
      </c>
      <c r="G5477" s="77" t="s">
        <v>21</v>
      </c>
      <c r="H5477" s="77" t="s">
        <v>20</v>
      </c>
      <c r="I5477" s="13">
        <v>10</v>
      </c>
      <c r="J5477" s="14">
        <v>2015</v>
      </c>
      <c r="K5477" s="78" t="s">
        <v>146</v>
      </c>
      <c r="L5477" s="79" t="s">
        <v>4094</v>
      </c>
      <c r="M5477" s="79" t="s">
        <v>309</v>
      </c>
      <c r="N5477" s="15" t="s">
        <v>28</v>
      </c>
      <c r="O5477" s="15" t="s">
        <v>29</v>
      </c>
      <c r="P5477" s="80" t="s">
        <v>3096</v>
      </c>
      <c r="Q5477" s="80" t="s">
        <v>21</v>
      </c>
    </row>
    <row r="5478" spans="1:17" hidden="1">
      <c r="A5478" s="12">
        <v>42295</v>
      </c>
      <c r="B5478" t="s">
        <v>4138</v>
      </c>
      <c r="C5478" s="1">
        <v>44.21</v>
      </c>
      <c r="E5478" s="42">
        <f t="shared" si="95"/>
        <v>-44.21</v>
      </c>
      <c r="F5478" s="77" t="s">
        <v>1038</v>
      </c>
      <c r="G5478" s="77" t="s">
        <v>21</v>
      </c>
      <c r="H5478" s="77" t="s">
        <v>20</v>
      </c>
      <c r="I5478" s="13">
        <v>10</v>
      </c>
      <c r="J5478" s="14">
        <v>2015</v>
      </c>
      <c r="K5478" s="78" t="s">
        <v>146</v>
      </c>
      <c r="L5478" s="79" t="s">
        <v>4138</v>
      </c>
      <c r="M5478" s="79" t="s">
        <v>309</v>
      </c>
      <c r="N5478" s="15" t="s">
        <v>28</v>
      </c>
      <c r="O5478" s="15" t="s">
        <v>29</v>
      </c>
      <c r="P5478" s="80" t="s">
        <v>3096</v>
      </c>
      <c r="Q5478" s="80" t="s">
        <v>21</v>
      </c>
    </row>
    <row r="5479" spans="1:17" hidden="1">
      <c r="A5479" s="12">
        <v>42295</v>
      </c>
      <c r="B5479" t="s">
        <v>2488</v>
      </c>
      <c r="C5479" s="1">
        <v>-427.61</v>
      </c>
      <c r="E5479" s="42">
        <f t="shared" si="95"/>
        <v>427.61</v>
      </c>
      <c r="F5479" s="77" t="s">
        <v>225</v>
      </c>
      <c r="G5479" s="77" t="s">
        <v>21</v>
      </c>
      <c r="H5479" s="77" t="s">
        <v>20</v>
      </c>
      <c r="I5479" s="13">
        <v>10</v>
      </c>
      <c r="J5479" s="14">
        <v>2015</v>
      </c>
      <c r="K5479" s="78" t="s">
        <v>58</v>
      </c>
      <c r="L5479" s="79" t="s">
        <v>59</v>
      </c>
      <c r="M5479" s="79" t="s">
        <v>23</v>
      </c>
      <c r="N5479" s="15" t="s">
        <v>20</v>
      </c>
      <c r="O5479" s="15" t="s">
        <v>24</v>
      </c>
      <c r="P5479" s="80" t="s">
        <v>171</v>
      </c>
      <c r="Q5479" s="80" t="s">
        <v>21</v>
      </c>
    </row>
    <row r="5480" spans="1:17" hidden="1">
      <c r="A5480" s="12">
        <v>42296</v>
      </c>
      <c r="B5480" t="s">
        <v>4139</v>
      </c>
      <c r="C5480" s="1">
        <v>14.9</v>
      </c>
      <c r="E5480" s="42">
        <f t="shared" si="95"/>
        <v>-14.9</v>
      </c>
      <c r="F5480" s="77" t="s">
        <v>1038</v>
      </c>
      <c r="G5480" s="77" t="s">
        <v>21</v>
      </c>
      <c r="H5480" s="77" t="s">
        <v>20</v>
      </c>
      <c r="I5480" s="13">
        <v>10</v>
      </c>
      <c r="J5480" s="14">
        <v>2015</v>
      </c>
      <c r="K5480" s="78" t="s">
        <v>146</v>
      </c>
      <c r="L5480" s="79" t="s">
        <v>4139</v>
      </c>
      <c r="M5480" s="79" t="s">
        <v>302</v>
      </c>
      <c r="N5480" s="15" t="s">
        <v>28</v>
      </c>
      <c r="O5480" s="15" t="s">
        <v>29</v>
      </c>
      <c r="P5480" s="80" t="s">
        <v>3096</v>
      </c>
      <c r="Q5480" s="80" t="s">
        <v>21</v>
      </c>
    </row>
    <row r="5481" spans="1:17" hidden="1">
      <c r="A5481" s="12">
        <v>42296</v>
      </c>
      <c r="B5481" t="s">
        <v>3387</v>
      </c>
      <c r="C5481" s="1">
        <v>208.84</v>
      </c>
      <c r="E5481" s="42">
        <f t="shared" si="95"/>
        <v>-208.84</v>
      </c>
      <c r="F5481" s="77" t="s">
        <v>1038</v>
      </c>
      <c r="G5481" s="77" t="s">
        <v>21</v>
      </c>
      <c r="H5481" s="77" t="s">
        <v>20</v>
      </c>
      <c r="I5481" s="13">
        <v>10</v>
      </c>
      <c r="J5481" s="14">
        <v>2015</v>
      </c>
      <c r="K5481" s="78" t="s">
        <v>146</v>
      </c>
      <c r="L5481" s="79" t="s">
        <v>3387</v>
      </c>
      <c r="M5481" s="79" t="s">
        <v>305</v>
      </c>
      <c r="N5481" s="15" t="s">
        <v>28</v>
      </c>
      <c r="O5481" s="15" t="s">
        <v>29</v>
      </c>
      <c r="P5481" s="80" t="s">
        <v>3096</v>
      </c>
      <c r="Q5481" s="80" t="s">
        <v>21</v>
      </c>
    </row>
    <row r="5482" spans="1:17" hidden="1">
      <c r="A5482" s="12">
        <v>42296</v>
      </c>
      <c r="B5482" t="s">
        <v>4140</v>
      </c>
      <c r="C5482" s="1">
        <v>46.42</v>
      </c>
      <c r="E5482" s="42">
        <f t="shared" si="95"/>
        <v>-46.42</v>
      </c>
      <c r="F5482" s="77" t="s">
        <v>1038</v>
      </c>
      <c r="G5482" s="77" t="s">
        <v>21</v>
      </c>
      <c r="H5482" s="77" t="s">
        <v>20</v>
      </c>
      <c r="I5482" s="13">
        <v>10</v>
      </c>
      <c r="J5482" s="14">
        <v>2015</v>
      </c>
      <c r="K5482" s="78" t="s">
        <v>146</v>
      </c>
      <c r="L5482" s="79" t="s">
        <v>4140</v>
      </c>
      <c r="M5482" s="79" t="s">
        <v>309</v>
      </c>
      <c r="N5482" s="15" t="s">
        <v>28</v>
      </c>
      <c r="O5482" s="15" t="s">
        <v>29</v>
      </c>
      <c r="P5482" s="80" t="s">
        <v>3096</v>
      </c>
      <c r="Q5482" s="80" t="s">
        <v>21</v>
      </c>
    </row>
    <row r="5483" spans="1:17" hidden="1">
      <c r="A5483" s="12">
        <v>42297</v>
      </c>
      <c r="B5483" t="s">
        <v>2677</v>
      </c>
      <c r="C5483" s="1">
        <v>31.8</v>
      </c>
      <c r="E5483" s="42">
        <f t="shared" si="95"/>
        <v>-31.8</v>
      </c>
      <c r="F5483" s="77" t="s">
        <v>1038</v>
      </c>
      <c r="G5483" s="77" t="s">
        <v>21</v>
      </c>
      <c r="H5483" s="77" t="s">
        <v>20</v>
      </c>
      <c r="I5483" s="13">
        <v>10</v>
      </c>
      <c r="J5483" s="14">
        <v>2015</v>
      </c>
      <c r="K5483" s="78" t="s">
        <v>146</v>
      </c>
      <c r="L5483" s="79" t="s">
        <v>2677</v>
      </c>
      <c r="M5483" s="79" t="s">
        <v>302</v>
      </c>
      <c r="N5483" s="15" t="s">
        <v>28</v>
      </c>
      <c r="O5483" s="15" t="s">
        <v>29</v>
      </c>
      <c r="P5483" s="80" t="s">
        <v>3096</v>
      </c>
      <c r="Q5483" s="80" t="s">
        <v>21</v>
      </c>
    </row>
    <row r="5484" spans="1:17" hidden="1">
      <c r="A5484" s="12">
        <v>42297</v>
      </c>
      <c r="B5484" t="s">
        <v>2677</v>
      </c>
      <c r="C5484" s="1">
        <v>29.3</v>
      </c>
      <c r="E5484" s="42">
        <f t="shared" si="95"/>
        <v>-29.3</v>
      </c>
      <c r="F5484" s="77" t="s">
        <v>1038</v>
      </c>
      <c r="G5484" s="77" t="s">
        <v>21</v>
      </c>
      <c r="H5484" s="77" t="s">
        <v>20</v>
      </c>
      <c r="I5484" s="13">
        <v>10</v>
      </c>
      <c r="J5484" s="14">
        <v>2015</v>
      </c>
      <c r="K5484" s="78" t="s">
        <v>146</v>
      </c>
      <c r="L5484" s="79" t="s">
        <v>2677</v>
      </c>
      <c r="M5484" s="79" t="s">
        <v>302</v>
      </c>
      <c r="N5484" s="15" t="s">
        <v>28</v>
      </c>
      <c r="O5484" s="15" t="s">
        <v>29</v>
      </c>
      <c r="P5484" s="80" t="s">
        <v>3096</v>
      </c>
      <c r="Q5484" s="80" t="s">
        <v>21</v>
      </c>
    </row>
    <row r="5485" spans="1:17" hidden="1">
      <c r="A5485" s="12">
        <v>42297</v>
      </c>
      <c r="B5485" t="s">
        <v>2677</v>
      </c>
      <c r="C5485" s="1">
        <v>14.65</v>
      </c>
      <c r="E5485" s="42">
        <f t="shared" si="95"/>
        <v>-14.65</v>
      </c>
      <c r="F5485" s="77" t="s">
        <v>1038</v>
      </c>
      <c r="G5485" s="77" t="s">
        <v>21</v>
      </c>
      <c r="H5485" s="77" t="s">
        <v>20</v>
      </c>
      <c r="I5485" s="13">
        <v>10</v>
      </c>
      <c r="J5485" s="14">
        <v>2015</v>
      </c>
      <c r="K5485" s="78" t="s">
        <v>146</v>
      </c>
      <c r="L5485" s="79" t="s">
        <v>2677</v>
      </c>
      <c r="M5485" s="79" t="s">
        <v>302</v>
      </c>
      <c r="N5485" s="15" t="s">
        <v>28</v>
      </c>
      <c r="O5485" s="15" t="s">
        <v>29</v>
      </c>
      <c r="P5485" s="80" t="s">
        <v>3096</v>
      </c>
      <c r="Q5485" s="80" t="s">
        <v>21</v>
      </c>
    </row>
    <row r="5486" spans="1:17" hidden="1">
      <c r="A5486" s="12">
        <v>42297</v>
      </c>
      <c r="B5486" t="s">
        <v>4141</v>
      </c>
      <c r="C5486" s="1">
        <v>17.850000000000001</v>
      </c>
      <c r="E5486" s="42">
        <f t="shared" si="95"/>
        <v>-17.850000000000001</v>
      </c>
      <c r="F5486" s="77" t="s">
        <v>1038</v>
      </c>
      <c r="G5486" s="77" t="s">
        <v>21</v>
      </c>
      <c r="H5486" s="77" t="s">
        <v>20</v>
      </c>
      <c r="I5486" s="13">
        <v>10</v>
      </c>
      <c r="J5486" s="14">
        <v>2015</v>
      </c>
      <c r="K5486" s="78" t="s">
        <v>146</v>
      </c>
      <c r="L5486" s="79" t="s">
        <v>4141</v>
      </c>
      <c r="M5486" s="79" t="s">
        <v>302</v>
      </c>
      <c r="N5486" s="15" t="s">
        <v>28</v>
      </c>
      <c r="O5486" s="15" t="s">
        <v>29</v>
      </c>
      <c r="P5486" s="80" t="s">
        <v>3096</v>
      </c>
      <c r="Q5486" s="80" t="s">
        <v>21</v>
      </c>
    </row>
    <row r="5487" spans="1:17" hidden="1">
      <c r="A5487" s="12">
        <v>42297</v>
      </c>
      <c r="B5487" t="s">
        <v>4142</v>
      </c>
      <c r="C5487" s="1">
        <v>27.89</v>
      </c>
      <c r="E5487" s="42">
        <f t="shared" si="95"/>
        <v>-27.89</v>
      </c>
      <c r="F5487" s="77" t="s">
        <v>1038</v>
      </c>
      <c r="G5487" s="77" t="s">
        <v>21</v>
      </c>
      <c r="H5487" s="77" t="s">
        <v>20</v>
      </c>
      <c r="I5487" s="13">
        <v>10</v>
      </c>
      <c r="J5487" s="14">
        <v>2015</v>
      </c>
      <c r="K5487" s="78" t="s">
        <v>146</v>
      </c>
      <c r="L5487" s="79" t="s">
        <v>4142</v>
      </c>
      <c r="M5487" s="79" t="s">
        <v>302</v>
      </c>
      <c r="N5487" s="15" t="s">
        <v>28</v>
      </c>
      <c r="O5487" s="15" t="s">
        <v>29</v>
      </c>
      <c r="P5487" s="80" t="s">
        <v>3096</v>
      </c>
      <c r="Q5487" s="80" t="s">
        <v>21</v>
      </c>
    </row>
    <row r="5488" spans="1:17" hidden="1">
      <c r="A5488" s="12">
        <v>42297</v>
      </c>
      <c r="B5488" t="s">
        <v>4143</v>
      </c>
      <c r="C5488" s="1">
        <v>18.850000000000001</v>
      </c>
      <c r="E5488" s="42">
        <f t="shared" si="95"/>
        <v>-18.850000000000001</v>
      </c>
      <c r="F5488" s="77" t="s">
        <v>1038</v>
      </c>
      <c r="G5488" s="77" t="s">
        <v>21</v>
      </c>
      <c r="H5488" s="77" t="s">
        <v>20</v>
      </c>
      <c r="I5488" s="13">
        <v>10</v>
      </c>
      <c r="J5488" s="14">
        <v>2015</v>
      </c>
      <c r="K5488" s="78" t="s">
        <v>146</v>
      </c>
      <c r="L5488" s="79" t="s">
        <v>4143</v>
      </c>
      <c r="M5488" s="79" t="s">
        <v>302</v>
      </c>
      <c r="N5488" s="15" t="s">
        <v>28</v>
      </c>
      <c r="O5488" s="15" t="s">
        <v>29</v>
      </c>
      <c r="P5488" s="80" t="s">
        <v>3096</v>
      </c>
      <c r="Q5488" s="80" t="s">
        <v>21</v>
      </c>
    </row>
    <row r="5489" spans="1:17" hidden="1">
      <c r="A5489" s="12">
        <v>42298</v>
      </c>
      <c r="B5489" t="s">
        <v>2488</v>
      </c>
      <c r="C5489" s="1">
        <v>-400</v>
      </c>
      <c r="E5489" s="42">
        <f t="shared" si="95"/>
        <v>400</v>
      </c>
      <c r="F5489" s="77" t="s">
        <v>225</v>
      </c>
      <c r="G5489" s="77" t="s">
        <v>21</v>
      </c>
      <c r="H5489" s="77" t="s">
        <v>20</v>
      </c>
      <c r="I5489" s="13">
        <v>10</v>
      </c>
      <c r="J5489" s="14">
        <v>2015</v>
      </c>
      <c r="K5489" s="78" t="s">
        <v>58</v>
      </c>
      <c r="L5489" s="79" t="s">
        <v>59</v>
      </c>
      <c r="M5489" s="79" t="s">
        <v>23</v>
      </c>
      <c r="N5489" s="15" t="s">
        <v>20</v>
      </c>
      <c r="O5489" s="15" t="s">
        <v>24</v>
      </c>
      <c r="P5489" s="80" t="s">
        <v>171</v>
      </c>
      <c r="Q5489" s="80" t="s">
        <v>21</v>
      </c>
    </row>
    <row r="5490" spans="1:17" hidden="1">
      <c r="A5490" s="12">
        <v>42298</v>
      </c>
      <c r="B5490" t="s">
        <v>4107</v>
      </c>
      <c r="C5490" s="1">
        <v>-118.55</v>
      </c>
      <c r="E5490" s="42">
        <f t="shared" si="95"/>
        <v>118.55</v>
      </c>
      <c r="F5490" s="77" t="s">
        <v>225</v>
      </c>
      <c r="G5490" s="77" t="s">
        <v>21</v>
      </c>
      <c r="H5490" s="77" t="s">
        <v>20</v>
      </c>
      <c r="I5490" s="13">
        <v>10</v>
      </c>
      <c r="J5490" s="14">
        <v>2015</v>
      </c>
      <c r="K5490" s="78" t="s">
        <v>184</v>
      </c>
      <c r="L5490" s="79" t="s">
        <v>4107</v>
      </c>
      <c r="M5490" s="79" t="s">
        <v>309</v>
      </c>
      <c r="N5490" s="15" t="s">
        <v>28</v>
      </c>
      <c r="O5490" s="15" t="s">
        <v>29</v>
      </c>
      <c r="P5490" s="80" t="s">
        <v>3097</v>
      </c>
      <c r="Q5490" s="80" t="s">
        <v>21</v>
      </c>
    </row>
    <row r="5491" spans="1:17" hidden="1">
      <c r="A5491" s="12">
        <v>42298</v>
      </c>
      <c r="B5491" t="s">
        <v>4144</v>
      </c>
      <c r="C5491" s="1">
        <v>13.96</v>
      </c>
      <c r="E5491" s="42">
        <f t="shared" si="95"/>
        <v>-13.96</v>
      </c>
      <c r="F5491" s="77" t="s">
        <v>1038</v>
      </c>
      <c r="G5491" s="77" t="s">
        <v>21</v>
      </c>
      <c r="H5491" s="77" t="s">
        <v>20</v>
      </c>
      <c r="I5491" s="13">
        <v>10</v>
      </c>
      <c r="J5491" s="14">
        <v>2015</v>
      </c>
      <c r="K5491" s="78" t="s">
        <v>146</v>
      </c>
      <c r="L5491" s="79" t="s">
        <v>4144</v>
      </c>
      <c r="M5491" s="79" t="s">
        <v>302</v>
      </c>
      <c r="N5491" s="15" t="s">
        <v>28</v>
      </c>
      <c r="O5491" s="15" t="s">
        <v>29</v>
      </c>
      <c r="P5491" s="80" t="s">
        <v>3096</v>
      </c>
      <c r="Q5491" s="80" t="s">
        <v>21</v>
      </c>
    </row>
    <row r="5492" spans="1:17" hidden="1">
      <c r="A5492" s="12">
        <v>42298</v>
      </c>
      <c r="B5492" t="s">
        <v>4145</v>
      </c>
      <c r="C5492" s="1">
        <v>11.95</v>
      </c>
      <c r="E5492" s="42">
        <f t="shared" si="95"/>
        <v>-11.95</v>
      </c>
      <c r="F5492" s="77" t="s">
        <v>1038</v>
      </c>
      <c r="G5492" s="77" t="s">
        <v>21</v>
      </c>
      <c r="H5492" s="77" t="s">
        <v>20</v>
      </c>
      <c r="I5492" s="13">
        <v>10</v>
      </c>
      <c r="J5492" s="14">
        <v>2015</v>
      </c>
      <c r="K5492" s="78" t="s">
        <v>146</v>
      </c>
      <c r="L5492" s="79" t="s">
        <v>4145</v>
      </c>
      <c r="M5492" s="79" t="s">
        <v>309</v>
      </c>
      <c r="N5492" s="15" t="s">
        <v>28</v>
      </c>
      <c r="O5492" s="15" t="s">
        <v>29</v>
      </c>
      <c r="P5492" s="80" t="s">
        <v>3096</v>
      </c>
      <c r="Q5492" s="80" t="s">
        <v>21</v>
      </c>
    </row>
    <row r="5493" spans="1:17" hidden="1">
      <c r="A5493" s="12">
        <v>42300</v>
      </c>
      <c r="B5493" t="s">
        <v>3053</v>
      </c>
      <c r="C5493" s="1">
        <v>72.05</v>
      </c>
      <c r="E5493" s="42">
        <f t="shared" si="95"/>
        <v>-72.05</v>
      </c>
      <c r="F5493" s="77" t="s">
        <v>1038</v>
      </c>
      <c r="G5493" s="77" t="s">
        <v>21</v>
      </c>
      <c r="H5493" s="77" t="s">
        <v>20</v>
      </c>
      <c r="I5493" s="13">
        <v>10</v>
      </c>
      <c r="J5493" s="14">
        <v>2015</v>
      </c>
      <c r="K5493" s="78" t="s">
        <v>146</v>
      </c>
      <c r="L5493" s="79" t="s">
        <v>3053</v>
      </c>
      <c r="M5493" s="79" t="s">
        <v>302</v>
      </c>
      <c r="N5493" s="15" t="s">
        <v>28</v>
      </c>
      <c r="O5493" s="15" t="s">
        <v>29</v>
      </c>
      <c r="P5493" s="80" t="s">
        <v>3096</v>
      </c>
      <c r="Q5493" s="80" t="s">
        <v>21</v>
      </c>
    </row>
    <row r="5494" spans="1:17" hidden="1">
      <c r="A5494" s="12">
        <v>42300</v>
      </c>
      <c r="B5494" t="s">
        <v>4146</v>
      </c>
      <c r="C5494" s="1">
        <v>69.900000000000006</v>
      </c>
      <c r="E5494" s="42">
        <f t="shared" si="95"/>
        <v>-69.900000000000006</v>
      </c>
      <c r="F5494" s="77" t="s">
        <v>1038</v>
      </c>
      <c r="G5494" s="77" t="s">
        <v>21</v>
      </c>
      <c r="H5494" s="77" t="s">
        <v>20</v>
      </c>
      <c r="I5494" s="13">
        <v>10</v>
      </c>
      <c r="J5494" s="14">
        <v>2015</v>
      </c>
      <c r="K5494" s="78" t="s">
        <v>146</v>
      </c>
      <c r="L5494" s="79" t="s">
        <v>4146</v>
      </c>
      <c r="M5494" s="79" t="s">
        <v>309</v>
      </c>
      <c r="N5494" s="15" t="s">
        <v>28</v>
      </c>
      <c r="O5494" s="15" t="s">
        <v>29</v>
      </c>
      <c r="P5494" s="80" t="s">
        <v>3096</v>
      </c>
      <c r="Q5494" s="80" t="s">
        <v>21</v>
      </c>
    </row>
    <row r="5495" spans="1:17" hidden="1">
      <c r="A5495" s="12">
        <v>42300</v>
      </c>
      <c r="B5495" t="s">
        <v>4147</v>
      </c>
      <c r="C5495" s="1">
        <v>270.7</v>
      </c>
      <c r="E5495" s="42">
        <f t="shared" si="95"/>
        <v>-270.7</v>
      </c>
      <c r="F5495" s="77" t="s">
        <v>1038</v>
      </c>
      <c r="G5495" s="77" t="s">
        <v>21</v>
      </c>
      <c r="H5495" s="77" t="s">
        <v>20</v>
      </c>
      <c r="I5495" s="13">
        <v>10</v>
      </c>
      <c r="J5495" s="14">
        <v>2015</v>
      </c>
      <c r="K5495" s="78" t="s">
        <v>146</v>
      </c>
      <c r="L5495" s="79" t="s">
        <v>4147</v>
      </c>
      <c r="M5495" s="79" t="s">
        <v>309</v>
      </c>
      <c r="N5495" s="15" t="s">
        <v>28</v>
      </c>
      <c r="O5495" s="15" t="s">
        <v>29</v>
      </c>
      <c r="P5495" s="80" t="s">
        <v>3096</v>
      </c>
      <c r="Q5495" s="80" t="s">
        <v>21</v>
      </c>
    </row>
    <row r="5496" spans="1:17" hidden="1">
      <c r="A5496" s="12">
        <v>42300</v>
      </c>
      <c r="B5496" t="s">
        <v>1121</v>
      </c>
      <c r="C5496" s="1">
        <v>-8.49</v>
      </c>
      <c r="E5496" s="42">
        <f t="shared" si="95"/>
        <v>8.49</v>
      </c>
      <c r="F5496" s="77" t="s">
        <v>225</v>
      </c>
      <c r="G5496" s="77" t="s">
        <v>21</v>
      </c>
      <c r="H5496" s="77" t="s">
        <v>20</v>
      </c>
      <c r="I5496" s="13">
        <v>10</v>
      </c>
      <c r="J5496" s="14">
        <v>2015</v>
      </c>
      <c r="K5496" s="78" t="s">
        <v>458</v>
      </c>
      <c r="L5496" s="79" t="s">
        <v>1121</v>
      </c>
      <c r="M5496" s="79" t="s">
        <v>23</v>
      </c>
      <c r="N5496" s="15" t="s">
        <v>28</v>
      </c>
      <c r="O5496" s="15" t="s">
        <v>29</v>
      </c>
      <c r="P5496" s="80" t="s">
        <v>3097</v>
      </c>
      <c r="Q5496" s="80" t="s">
        <v>21</v>
      </c>
    </row>
    <row r="5497" spans="1:17" hidden="1">
      <c r="A5497" s="12">
        <v>42301</v>
      </c>
      <c r="B5497" t="s">
        <v>2488</v>
      </c>
      <c r="C5497" s="1">
        <v>-430</v>
      </c>
      <c r="E5497" s="42">
        <f t="shared" si="95"/>
        <v>430</v>
      </c>
      <c r="F5497" s="77" t="s">
        <v>225</v>
      </c>
      <c r="G5497" s="77" t="s">
        <v>21</v>
      </c>
      <c r="H5497" s="77" t="s">
        <v>20</v>
      </c>
      <c r="I5497" s="13">
        <v>10</v>
      </c>
      <c r="J5497" s="14">
        <v>2015</v>
      </c>
      <c r="K5497" s="78" t="s">
        <v>58</v>
      </c>
      <c r="L5497" s="79" t="s">
        <v>59</v>
      </c>
      <c r="M5497" s="79" t="s">
        <v>23</v>
      </c>
      <c r="N5497" s="15" t="s">
        <v>20</v>
      </c>
      <c r="O5497" s="15" t="s">
        <v>24</v>
      </c>
      <c r="P5497" s="80" t="s">
        <v>171</v>
      </c>
      <c r="Q5497" s="80" t="s">
        <v>21</v>
      </c>
    </row>
    <row r="5498" spans="1:17" hidden="1">
      <c r="A5498" s="12">
        <v>42301</v>
      </c>
      <c r="B5498" t="s">
        <v>4148</v>
      </c>
      <c r="C5498" s="1">
        <v>12.94</v>
      </c>
      <c r="E5498" s="42">
        <f t="shared" si="95"/>
        <v>-12.94</v>
      </c>
      <c r="F5498" s="77" t="s">
        <v>1038</v>
      </c>
      <c r="G5498" s="77" t="s">
        <v>21</v>
      </c>
      <c r="H5498" s="77" t="s">
        <v>20</v>
      </c>
      <c r="I5498" s="13">
        <v>10</v>
      </c>
      <c r="J5498" s="14">
        <v>2015</v>
      </c>
      <c r="K5498" s="78" t="s">
        <v>146</v>
      </c>
      <c r="L5498" s="79" t="s">
        <v>4148</v>
      </c>
      <c r="M5498" s="79" t="s">
        <v>309</v>
      </c>
      <c r="N5498" s="15" t="s">
        <v>28</v>
      </c>
      <c r="O5498" s="15" t="s">
        <v>29</v>
      </c>
      <c r="P5498" s="80" t="s">
        <v>3096</v>
      </c>
      <c r="Q5498" s="80" t="s">
        <v>21</v>
      </c>
    </row>
    <row r="5499" spans="1:17" hidden="1">
      <c r="A5499" s="12">
        <v>42303</v>
      </c>
      <c r="B5499" t="s">
        <v>4149</v>
      </c>
      <c r="C5499" s="1">
        <v>117.79</v>
      </c>
      <c r="E5499" s="42">
        <f t="shared" si="95"/>
        <v>-117.79</v>
      </c>
      <c r="F5499" s="77" t="s">
        <v>1038</v>
      </c>
      <c r="G5499" s="77" t="s">
        <v>21</v>
      </c>
      <c r="H5499" s="77" t="s">
        <v>20</v>
      </c>
      <c r="I5499" s="13">
        <v>10</v>
      </c>
      <c r="J5499" s="14">
        <v>2015</v>
      </c>
      <c r="K5499" s="78" t="s">
        <v>146</v>
      </c>
      <c r="L5499" s="79" t="s">
        <v>4149</v>
      </c>
      <c r="M5499" s="79" t="s">
        <v>302</v>
      </c>
      <c r="N5499" s="15" t="s">
        <v>28</v>
      </c>
      <c r="O5499" s="15" t="s">
        <v>29</v>
      </c>
      <c r="P5499" s="80" t="s">
        <v>3096</v>
      </c>
      <c r="Q5499" s="80" t="s">
        <v>21</v>
      </c>
    </row>
    <row r="5500" spans="1:17" hidden="1">
      <c r="A5500" s="12">
        <v>42303</v>
      </c>
      <c r="B5500" t="s">
        <v>4150</v>
      </c>
      <c r="C5500" s="1">
        <v>10.95</v>
      </c>
      <c r="E5500" s="42">
        <f t="shared" si="95"/>
        <v>-10.95</v>
      </c>
      <c r="F5500" s="77" t="s">
        <v>1038</v>
      </c>
      <c r="G5500" s="77" t="s">
        <v>21</v>
      </c>
      <c r="H5500" s="77" t="s">
        <v>20</v>
      </c>
      <c r="I5500" s="13">
        <v>10</v>
      </c>
      <c r="J5500" s="14">
        <v>2015</v>
      </c>
      <c r="K5500" s="78" t="s">
        <v>146</v>
      </c>
      <c r="L5500" s="79" t="s">
        <v>4150</v>
      </c>
      <c r="M5500" s="79" t="s">
        <v>309</v>
      </c>
      <c r="N5500" s="15" t="s">
        <v>28</v>
      </c>
      <c r="O5500" s="15" t="s">
        <v>29</v>
      </c>
      <c r="P5500" s="80" t="s">
        <v>3096</v>
      </c>
      <c r="Q5500" s="80" t="s">
        <v>21</v>
      </c>
    </row>
    <row r="5501" spans="1:17" hidden="1">
      <c r="A5501" s="12">
        <v>42304</v>
      </c>
      <c r="B5501" t="s">
        <v>2488</v>
      </c>
      <c r="C5501" s="1">
        <v>-120</v>
      </c>
      <c r="E5501" s="42">
        <f t="shared" si="95"/>
        <v>120</v>
      </c>
      <c r="F5501" s="77" t="s">
        <v>225</v>
      </c>
      <c r="G5501" s="77" t="s">
        <v>21</v>
      </c>
      <c r="H5501" s="77" t="s">
        <v>20</v>
      </c>
      <c r="I5501" s="13">
        <v>10</v>
      </c>
      <c r="J5501" s="14">
        <v>2015</v>
      </c>
      <c r="K5501" s="78" t="s">
        <v>58</v>
      </c>
      <c r="L5501" s="79" t="s">
        <v>59</v>
      </c>
      <c r="M5501" s="79" t="s">
        <v>23</v>
      </c>
      <c r="N5501" s="15" t="s">
        <v>20</v>
      </c>
      <c r="O5501" s="15" t="s">
        <v>24</v>
      </c>
      <c r="P5501" s="80" t="s">
        <v>171</v>
      </c>
      <c r="Q5501" s="80" t="s">
        <v>21</v>
      </c>
    </row>
    <row r="5502" spans="1:17" hidden="1">
      <c r="A5502" s="12">
        <v>42304</v>
      </c>
      <c r="B5502" t="s">
        <v>4151</v>
      </c>
      <c r="C5502" s="1">
        <v>13.96</v>
      </c>
      <c r="E5502" s="42">
        <f t="shared" si="95"/>
        <v>-13.96</v>
      </c>
      <c r="F5502" s="77" t="s">
        <v>1038</v>
      </c>
      <c r="G5502" s="77" t="s">
        <v>21</v>
      </c>
      <c r="H5502" s="77" t="s">
        <v>20</v>
      </c>
      <c r="I5502" s="13">
        <v>10</v>
      </c>
      <c r="J5502" s="14">
        <v>2015</v>
      </c>
      <c r="K5502" s="78" t="s">
        <v>146</v>
      </c>
      <c r="L5502" s="79" t="s">
        <v>4151</v>
      </c>
      <c r="M5502" s="79" t="s">
        <v>302</v>
      </c>
      <c r="N5502" s="15" t="s">
        <v>28</v>
      </c>
      <c r="O5502" s="15" t="s">
        <v>29</v>
      </c>
      <c r="P5502" s="80" t="s">
        <v>3096</v>
      </c>
      <c r="Q5502" s="80" t="s">
        <v>21</v>
      </c>
    </row>
    <row r="5503" spans="1:17" hidden="1">
      <c r="A5503" s="12">
        <v>42305</v>
      </c>
      <c r="B5503" t="s">
        <v>4152</v>
      </c>
      <c r="C5503" s="1">
        <v>86.84</v>
      </c>
      <c r="E5503" s="42">
        <f t="shared" si="95"/>
        <v>-86.84</v>
      </c>
      <c r="F5503" s="77" t="s">
        <v>1038</v>
      </c>
      <c r="G5503" s="77" t="s">
        <v>21</v>
      </c>
      <c r="H5503" s="77" t="s">
        <v>20</v>
      </c>
      <c r="I5503" s="13">
        <v>10</v>
      </c>
      <c r="J5503" s="14">
        <v>2015</v>
      </c>
      <c r="K5503" s="78" t="s">
        <v>146</v>
      </c>
      <c r="L5503" s="79" t="s">
        <v>4152</v>
      </c>
      <c r="M5503" s="79" t="s">
        <v>302</v>
      </c>
      <c r="N5503" s="15" t="s">
        <v>28</v>
      </c>
      <c r="O5503" s="15" t="s">
        <v>29</v>
      </c>
      <c r="P5503" s="80" t="s">
        <v>3096</v>
      </c>
      <c r="Q5503" s="80" t="s">
        <v>21</v>
      </c>
    </row>
    <row r="5504" spans="1:17" hidden="1">
      <c r="A5504" s="12">
        <v>42306</v>
      </c>
      <c r="B5504" t="s">
        <v>4153</v>
      </c>
      <c r="C5504" s="1">
        <v>82.9</v>
      </c>
      <c r="E5504" s="42">
        <f t="shared" si="95"/>
        <v>-82.9</v>
      </c>
      <c r="F5504" s="77" t="s">
        <v>1038</v>
      </c>
      <c r="G5504" s="77" t="s">
        <v>21</v>
      </c>
      <c r="H5504" s="77" t="s">
        <v>20</v>
      </c>
      <c r="I5504" s="13">
        <v>10</v>
      </c>
      <c r="J5504" s="14">
        <v>2015</v>
      </c>
      <c r="K5504" s="78" t="s">
        <v>146</v>
      </c>
      <c r="L5504" s="79" t="s">
        <v>4153</v>
      </c>
      <c r="M5504" s="79" t="s">
        <v>309</v>
      </c>
      <c r="N5504" s="15" t="s">
        <v>28</v>
      </c>
      <c r="O5504" s="15" t="s">
        <v>29</v>
      </c>
      <c r="P5504" s="80" t="s">
        <v>3096</v>
      </c>
      <c r="Q5504" s="80" t="s">
        <v>21</v>
      </c>
    </row>
    <row r="5505" spans="1:17" hidden="1">
      <c r="A5505" s="12">
        <v>42306</v>
      </c>
      <c r="B5505" t="s">
        <v>2488</v>
      </c>
      <c r="C5505" s="1">
        <v>-200</v>
      </c>
      <c r="E5505" s="42">
        <f t="shared" si="95"/>
        <v>200</v>
      </c>
      <c r="F5505" s="77" t="s">
        <v>225</v>
      </c>
      <c r="G5505" s="77" t="s">
        <v>21</v>
      </c>
      <c r="H5505" s="77" t="s">
        <v>20</v>
      </c>
      <c r="I5505" s="13">
        <v>10</v>
      </c>
      <c r="J5505" s="14">
        <v>2015</v>
      </c>
      <c r="K5505" s="78" t="s">
        <v>58</v>
      </c>
      <c r="L5505" s="79" t="s">
        <v>59</v>
      </c>
      <c r="M5505" s="79" t="s">
        <v>23</v>
      </c>
      <c r="N5505" s="15" t="s">
        <v>20</v>
      </c>
      <c r="O5505" s="15" t="s">
        <v>24</v>
      </c>
      <c r="P5505" s="80" t="s">
        <v>171</v>
      </c>
      <c r="Q5505" s="80" t="s">
        <v>21</v>
      </c>
    </row>
    <row r="5506" spans="1:17" hidden="1">
      <c r="A5506" s="12">
        <v>42306</v>
      </c>
      <c r="B5506" t="s">
        <v>4154</v>
      </c>
      <c r="C5506" s="1">
        <v>14.65</v>
      </c>
      <c r="E5506" s="42">
        <f t="shared" si="95"/>
        <v>-14.65</v>
      </c>
      <c r="F5506" s="77" t="s">
        <v>1038</v>
      </c>
      <c r="G5506" s="77" t="s">
        <v>21</v>
      </c>
      <c r="H5506" s="77" t="s">
        <v>20</v>
      </c>
      <c r="I5506" s="13">
        <v>10</v>
      </c>
      <c r="J5506" s="14">
        <v>2015</v>
      </c>
      <c r="K5506" s="78" t="s">
        <v>146</v>
      </c>
      <c r="L5506" s="79" t="s">
        <v>4154</v>
      </c>
      <c r="M5506" s="79" t="s">
        <v>302</v>
      </c>
      <c r="N5506" s="15" t="s">
        <v>28</v>
      </c>
      <c r="O5506" s="15" t="s">
        <v>29</v>
      </c>
      <c r="P5506" s="80" t="s">
        <v>3096</v>
      </c>
      <c r="Q5506" s="80" t="s">
        <v>21</v>
      </c>
    </row>
    <row r="5507" spans="1:17" hidden="1">
      <c r="A5507" s="12">
        <v>42306</v>
      </c>
      <c r="B5507" t="s">
        <v>4154</v>
      </c>
      <c r="C5507" s="1">
        <v>14.65</v>
      </c>
      <c r="E5507" s="42">
        <f t="shared" si="95"/>
        <v>-14.65</v>
      </c>
      <c r="F5507" s="77" t="s">
        <v>1038</v>
      </c>
      <c r="G5507" s="77" t="s">
        <v>21</v>
      </c>
      <c r="H5507" s="77" t="s">
        <v>20</v>
      </c>
      <c r="I5507" s="13">
        <v>10</v>
      </c>
      <c r="J5507" s="14">
        <v>2015</v>
      </c>
      <c r="K5507" s="78" t="s">
        <v>146</v>
      </c>
      <c r="L5507" s="79" t="s">
        <v>4154</v>
      </c>
      <c r="M5507" s="79" t="s">
        <v>302</v>
      </c>
      <c r="N5507" s="15" t="s">
        <v>28</v>
      </c>
      <c r="O5507" s="15" t="s">
        <v>29</v>
      </c>
      <c r="P5507" s="80" t="s">
        <v>3096</v>
      </c>
      <c r="Q5507" s="80" t="s">
        <v>21</v>
      </c>
    </row>
    <row r="5508" spans="1:17" hidden="1">
      <c r="A5508" s="12">
        <v>42307</v>
      </c>
      <c r="B5508" t="s">
        <v>3105</v>
      </c>
      <c r="C5508" s="1">
        <v>31.74</v>
      </c>
      <c r="E5508" s="42">
        <f t="shared" si="95"/>
        <v>-31.74</v>
      </c>
      <c r="F5508" s="77" t="s">
        <v>1038</v>
      </c>
      <c r="G5508" s="77" t="s">
        <v>21</v>
      </c>
      <c r="H5508" s="77" t="s">
        <v>20</v>
      </c>
      <c r="I5508" s="13">
        <v>10</v>
      </c>
      <c r="J5508" s="14">
        <v>2015</v>
      </c>
      <c r="K5508" s="78" t="s">
        <v>146</v>
      </c>
      <c r="L5508" s="79" t="s">
        <v>3105</v>
      </c>
      <c r="M5508" s="79" t="s">
        <v>302</v>
      </c>
      <c r="N5508" s="15" t="s">
        <v>28</v>
      </c>
      <c r="O5508" s="15" t="s">
        <v>29</v>
      </c>
      <c r="P5508" s="80" t="s">
        <v>3096</v>
      </c>
      <c r="Q5508" s="80" t="s">
        <v>21</v>
      </c>
    </row>
    <row r="5509" spans="1:17" hidden="1">
      <c r="A5509" s="12">
        <v>42307</v>
      </c>
      <c r="B5509" t="s">
        <v>4155</v>
      </c>
      <c r="C5509" s="1">
        <v>-84.65</v>
      </c>
      <c r="E5509" s="42">
        <f t="shared" si="95"/>
        <v>84.65</v>
      </c>
      <c r="F5509" s="77" t="s">
        <v>225</v>
      </c>
      <c r="G5509" s="77" t="s">
        <v>21</v>
      </c>
      <c r="H5509" s="77" t="s">
        <v>20</v>
      </c>
      <c r="I5509" s="13">
        <v>10</v>
      </c>
      <c r="J5509" s="14">
        <v>2015</v>
      </c>
      <c r="K5509" s="78" t="s">
        <v>34</v>
      </c>
      <c r="L5509" s="79" t="s">
        <v>35</v>
      </c>
      <c r="M5509" s="79" t="s">
        <v>299</v>
      </c>
      <c r="N5509" s="15" t="s">
        <v>28</v>
      </c>
      <c r="O5509" s="15" t="s">
        <v>29</v>
      </c>
      <c r="P5509" s="80" t="s">
        <v>4167</v>
      </c>
      <c r="Q5509" s="80" t="s">
        <v>21</v>
      </c>
    </row>
    <row r="5510" spans="1:17" hidden="1">
      <c r="A5510" s="12">
        <v>42307</v>
      </c>
      <c r="B5510" t="s">
        <v>4105</v>
      </c>
      <c r="C5510" s="1">
        <v>-33.96</v>
      </c>
      <c r="E5510" s="42">
        <f t="shared" si="95"/>
        <v>33.96</v>
      </c>
      <c r="F5510" s="77" t="s">
        <v>225</v>
      </c>
      <c r="G5510" s="77" t="s">
        <v>21</v>
      </c>
      <c r="H5510" s="77" t="s">
        <v>20</v>
      </c>
      <c r="I5510" s="13">
        <v>10</v>
      </c>
      <c r="J5510" s="14">
        <v>2015</v>
      </c>
      <c r="K5510" s="78" t="s">
        <v>184</v>
      </c>
      <c r="L5510" s="79" t="s">
        <v>4105</v>
      </c>
      <c r="M5510" s="79" t="s">
        <v>302</v>
      </c>
      <c r="N5510" s="15" t="s">
        <v>28</v>
      </c>
      <c r="O5510" s="15" t="s">
        <v>29</v>
      </c>
      <c r="P5510" s="80" t="s">
        <v>3097</v>
      </c>
      <c r="Q5510" s="80" t="s">
        <v>21</v>
      </c>
    </row>
    <row r="5511" spans="1:17" hidden="1">
      <c r="A5511" s="12">
        <v>42308</v>
      </c>
      <c r="B5511" t="s">
        <v>2488</v>
      </c>
      <c r="C5511" s="1">
        <v>501.78</v>
      </c>
      <c r="E5511" s="42">
        <f t="shared" si="95"/>
        <v>-501.78</v>
      </c>
      <c r="F5511" s="77" t="s">
        <v>1038</v>
      </c>
      <c r="G5511" s="77" t="s">
        <v>21</v>
      </c>
      <c r="H5511" s="77" t="s">
        <v>20</v>
      </c>
      <c r="I5511" s="13">
        <v>10</v>
      </c>
      <c r="J5511" s="14">
        <v>2015</v>
      </c>
      <c r="K5511" s="78" t="s">
        <v>56</v>
      </c>
      <c r="L5511" s="79" t="s">
        <v>57</v>
      </c>
      <c r="M5511" s="79" t="s">
        <v>302</v>
      </c>
      <c r="N5511" s="15" t="s">
        <v>28</v>
      </c>
      <c r="O5511" s="15" t="s">
        <v>29</v>
      </c>
      <c r="P5511" s="80" t="s">
        <v>173</v>
      </c>
      <c r="Q5511" s="80" t="s">
        <v>21</v>
      </c>
    </row>
    <row r="5512" spans="1:17" hidden="1">
      <c r="A5512" s="12">
        <v>42308</v>
      </c>
      <c r="B5512" t="s">
        <v>2578</v>
      </c>
      <c r="C5512" s="1">
        <v>-501.78</v>
      </c>
      <c r="E5512" s="42">
        <f t="shared" si="95"/>
        <v>501.78</v>
      </c>
      <c r="F5512" s="77" t="s">
        <v>225</v>
      </c>
      <c r="G5512" s="77" t="s">
        <v>21</v>
      </c>
      <c r="H5512" s="77" t="s">
        <v>20</v>
      </c>
      <c r="I5512" s="13">
        <v>10</v>
      </c>
      <c r="J5512" s="14">
        <v>2015</v>
      </c>
      <c r="K5512" s="78" t="s">
        <v>56</v>
      </c>
      <c r="L5512" s="79" t="s">
        <v>57</v>
      </c>
      <c r="M5512" s="79" t="s">
        <v>302</v>
      </c>
      <c r="N5512" s="15" t="s">
        <v>28</v>
      </c>
      <c r="O5512" s="15" t="s">
        <v>29</v>
      </c>
      <c r="P5512" s="80" t="s">
        <v>3097</v>
      </c>
      <c r="Q5512" s="80" t="s">
        <v>21</v>
      </c>
    </row>
    <row r="5513" spans="1:17" hidden="1">
      <c r="A5513" s="12">
        <v>42308</v>
      </c>
      <c r="B5513" t="s">
        <v>2617</v>
      </c>
      <c r="C5513" s="1">
        <v>141.41999999999999</v>
      </c>
      <c r="E5513" s="42">
        <f t="shared" si="95"/>
        <v>-141.41999999999999</v>
      </c>
      <c r="F5513" s="77" t="s">
        <v>1038</v>
      </c>
      <c r="G5513" s="77" t="s">
        <v>21</v>
      </c>
      <c r="H5513" s="77" t="s">
        <v>20</v>
      </c>
      <c r="I5513" s="13">
        <v>10</v>
      </c>
      <c r="J5513" s="14">
        <v>2015</v>
      </c>
      <c r="K5513" s="78" t="s">
        <v>146</v>
      </c>
      <c r="L5513" s="79" t="s">
        <v>3068</v>
      </c>
      <c r="M5513" s="79" t="s">
        <v>302</v>
      </c>
      <c r="N5513" s="15" t="s">
        <v>28</v>
      </c>
      <c r="O5513" s="15" t="s">
        <v>29</v>
      </c>
      <c r="P5513" s="80" t="s">
        <v>3096</v>
      </c>
      <c r="Q5513" s="80" t="s">
        <v>21</v>
      </c>
    </row>
    <row r="5514" spans="1:17" hidden="1">
      <c r="A5514" s="12">
        <v>42308</v>
      </c>
      <c r="B5514" t="s">
        <v>3068</v>
      </c>
      <c r="C5514" s="1">
        <v>0</v>
      </c>
      <c r="E5514" s="42">
        <f t="shared" si="95"/>
        <v>0</v>
      </c>
      <c r="F5514" s="77" t="s">
        <v>225</v>
      </c>
      <c r="G5514" s="77" t="s">
        <v>21</v>
      </c>
      <c r="H5514" s="77" t="s">
        <v>20</v>
      </c>
      <c r="I5514" s="13">
        <v>10</v>
      </c>
      <c r="J5514" s="14">
        <v>2015</v>
      </c>
      <c r="K5514" s="78" t="s">
        <v>146</v>
      </c>
      <c r="L5514" s="79" t="s">
        <v>3068</v>
      </c>
      <c r="M5514" s="79" t="s">
        <v>302</v>
      </c>
      <c r="N5514" s="15" t="s">
        <v>28</v>
      </c>
      <c r="O5514" s="15" t="s">
        <v>29</v>
      </c>
      <c r="P5514" s="80" t="s">
        <v>3097</v>
      </c>
      <c r="Q5514" s="80" t="s">
        <v>21</v>
      </c>
    </row>
    <row r="5515" spans="1:17" hidden="1">
      <c r="A5515" s="12">
        <v>42309</v>
      </c>
      <c r="B5515" t="s">
        <v>4156</v>
      </c>
      <c r="C5515" s="1">
        <v>301.8</v>
      </c>
      <c r="E5515" s="42">
        <f t="shared" si="95"/>
        <v>-301.8</v>
      </c>
      <c r="F5515" s="77" t="s">
        <v>1038</v>
      </c>
      <c r="G5515" s="77" t="s">
        <v>21</v>
      </c>
      <c r="H5515" s="77" t="s">
        <v>20</v>
      </c>
      <c r="I5515" s="13">
        <v>11</v>
      </c>
      <c r="J5515" s="14">
        <v>2015</v>
      </c>
      <c r="K5515" s="78" t="s">
        <v>146</v>
      </c>
      <c r="L5515" s="79" t="s">
        <v>4156</v>
      </c>
      <c r="M5515" s="79" t="s">
        <v>309</v>
      </c>
      <c r="N5515" s="15" t="s">
        <v>28</v>
      </c>
      <c r="O5515" s="15" t="s">
        <v>29</v>
      </c>
      <c r="P5515" s="80" t="s">
        <v>3096</v>
      </c>
      <c r="Q5515" s="80" t="s">
        <v>21</v>
      </c>
    </row>
    <row r="5516" spans="1:17" hidden="1">
      <c r="A5516" s="12">
        <v>42309</v>
      </c>
      <c r="B5516" t="s">
        <v>4157</v>
      </c>
      <c r="C5516" s="1">
        <v>20.27</v>
      </c>
      <c r="E5516" s="42">
        <f t="shared" ref="E5516:E5579" si="96">-C5516</f>
        <v>-20.27</v>
      </c>
      <c r="F5516" s="77" t="s">
        <v>1038</v>
      </c>
      <c r="G5516" s="77" t="s">
        <v>21</v>
      </c>
      <c r="H5516" s="77" t="s">
        <v>20</v>
      </c>
      <c r="I5516" s="13">
        <v>11</v>
      </c>
      <c r="J5516" s="14">
        <v>2015</v>
      </c>
      <c r="K5516" s="78" t="s">
        <v>146</v>
      </c>
      <c r="L5516" s="79" t="s">
        <v>4157</v>
      </c>
      <c r="M5516" s="79" t="s">
        <v>309</v>
      </c>
      <c r="N5516" s="15" t="s">
        <v>28</v>
      </c>
      <c r="O5516" s="15" t="s">
        <v>29</v>
      </c>
      <c r="P5516" s="80" t="s">
        <v>3096</v>
      </c>
      <c r="Q5516" s="80" t="s">
        <v>21</v>
      </c>
    </row>
    <row r="5517" spans="1:17" hidden="1">
      <c r="A5517" s="12">
        <v>42310</v>
      </c>
      <c r="B5517" t="s">
        <v>2488</v>
      </c>
      <c r="C5517" s="1">
        <v>-256.08</v>
      </c>
      <c r="E5517" s="42">
        <f t="shared" si="96"/>
        <v>256.08</v>
      </c>
      <c r="F5517" s="77" t="s">
        <v>225</v>
      </c>
      <c r="G5517" s="77" t="s">
        <v>21</v>
      </c>
      <c r="H5517" s="77" t="s">
        <v>20</v>
      </c>
      <c r="I5517" s="13">
        <v>11</v>
      </c>
      <c r="J5517" s="14">
        <v>2015</v>
      </c>
      <c r="K5517" s="78" t="s">
        <v>58</v>
      </c>
      <c r="L5517" s="79" t="s">
        <v>59</v>
      </c>
      <c r="M5517" s="79" t="s">
        <v>23</v>
      </c>
      <c r="N5517" s="15" t="s">
        <v>20</v>
      </c>
      <c r="O5517" s="15" t="s">
        <v>24</v>
      </c>
      <c r="P5517" s="80" t="s">
        <v>171</v>
      </c>
      <c r="Q5517" s="80" t="s">
        <v>21</v>
      </c>
    </row>
    <row r="5518" spans="1:17" hidden="1">
      <c r="A5518" s="12">
        <v>42310</v>
      </c>
      <c r="B5518" t="s">
        <v>4158</v>
      </c>
      <c r="C5518" s="1">
        <v>53.64</v>
      </c>
      <c r="E5518" s="42">
        <f t="shared" si="96"/>
        <v>-53.64</v>
      </c>
      <c r="F5518" s="77" t="s">
        <v>1038</v>
      </c>
      <c r="G5518" s="77" t="s">
        <v>21</v>
      </c>
      <c r="H5518" s="77" t="s">
        <v>20</v>
      </c>
      <c r="I5518" s="13">
        <v>11</v>
      </c>
      <c r="J5518" s="14">
        <v>2015</v>
      </c>
      <c r="K5518" s="78" t="s">
        <v>146</v>
      </c>
      <c r="L5518" s="79" t="s">
        <v>4158</v>
      </c>
      <c r="M5518" s="79" t="s">
        <v>302</v>
      </c>
      <c r="N5518" s="15" t="s">
        <v>28</v>
      </c>
      <c r="O5518" s="15" t="s">
        <v>29</v>
      </c>
      <c r="P5518" s="80" t="s">
        <v>3096</v>
      </c>
      <c r="Q5518" s="80" t="s">
        <v>21</v>
      </c>
    </row>
    <row r="5519" spans="1:17" hidden="1">
      <c r="A5519" s="12">
        <v>42310</v>
      </c>
      <c r="B5519" t="s">
        <v>4159</v>
      </c>
      <c r="C5519" s="1">
        <v>15.85</v>
      </c>
      <c r="E5519" s="42">
        <f t="shared" si="96"/>
        <v>-15.85</v>
      </c>
      <c r="F5519" s="77" t="s">
        <v>1038</v>
      </c>
      <c r="G5519" s="77" t="s">
        <v>21</v>
      </c>
      <c r="H5519" s="77" t="s">
        <v>20</v>
      </c>
      <c r="I5519" s="13">
        <v>11</v>
      </c>
      <c r="J5519" s="14">
        <v>2015</v>
      </c>
      <c r="K5519" s="78" t="s">
        <v>146</v>
      </c>
      <c r="L5519" s="79" t="s">
        <v>4159</v>
      </c>
      <c r="M5519" s="79" t="s">
        <v>302</v>
      </c>
      <c r="N5519" s="15" t="s">
        <v>28</v>
      </c>
      <c r="O5519" s="15" t="s">
        <v>29</v>
      </c>
      <c r="P5519" s="80" t="s">
        <v>3096</v>
      </c>
      <c r="Q5519" s="80" t="s">
        <v>21</v>
      </c>
    </row>
    <row r="5520" spans="1:17" hidden="1">
      <c r="A5520" s="12">
        <v>42311</v>
      </c>
      <c r="B5520" t="s">
        <v>4160</v>
      </c>
      <c r="C5520" s="1">
        <v>139.94999999999999</v>
      </c>
      <c r="E5520" s="42">
        <f t="shared" si="96"/>
        <v>-139.94999999999999</v>
      </c>
      <c r="F5520" s="77" t="s">
        <v>1038</v>
      </c>
      <c r="G5520" s="77" t="s">
        <v>21</v>
      </c>
      <c r="H5520" s="77" t="s">
        <v>20</v>
      </c>
      <c r="I5520" s="13">
        <v>11</v>
      </c>
      <c r="J5520" s="14">
        <v>2015</v>
      </c>
      <c r="K5520" s="78" t="s">
        <v>146</v>
      </c>
      <c r="L5520" s="79" t="s">
        <v>4160</v>
      </c>
      <c r="M5520" s="79" t="s">
        <v>302</v>
      </c>
      <c r="N5520" s="15" t="s">
        <v>28</v>
      </c>
      <c r="O5520" s="15" t="s">
        <v>29</v>
      </c>
      <c r="P5520" s="80" t="s">
        <v>3096</v>
      </c>
      <c r="Q5520" s="80" t="s">
        <v>21</v>
      </c>
    </row>
    <row r="5521" spans="1:17" hidden="1">
      <c r="A5521" s="12">
        <v>42311</v>
      </c>
      <c r="B5521" t="s">
        <v>4161</v>
      </c>
      <c r="C5521" s="1">
        <v>104.38</v>
      </c>
      <c r="E5521" s="42">
        <f t="shared" si="96"/>
        <v>-104.38</v>
      </c>
      <c r="F5521" s="77" t="s">
        <v>1038</v>
      </c>
      <c r="G5521" s="77" t="s">
        <v>21</v>
      </c>
      <c r="H5521" s="77" t="s">
        <v>20</v>
      </c>
      <c r="I5521" s="13">
        <v>11</v>
      </c>
      <c r="J5521" s="14">
        <v>2015</v>
      </c>
      <c r="K5521" s="78" t="s">
        <v>146</v>
      </c>
      <c r="L5521" s="79" t="s">
        <v>4161</v>
      </c>
      <c r="M5521" s="79" t="s">
        <v>302</v>
      </c>
      <c r="N5521" s="15" t="s">
        <v>28</v>
      </c>
      <c r="O5521" s="15" t="s">
        <v>29</v>
      </c>
      <c r="P5521" s="80" t="s">
        <v>3096</v>
      </c>
      <c r="Q5521" s="80" t="s">
        <v>21</v>
      </c>
    </row>
    <row r="5522" spans="1:17" hidden="1">
      <c r="A5522" s="12">
        <v>42311</v>
      </c>
      <c r="B5522" t="s">
        <v>2488</v>
      </c>
      <c r="C5522" s="1">
        <v>-320</v>
      </c>
      <c r="E5522" s="42">
        <f t="shared" si="96"/>
        <v>320</v>
      </c>
      <c r="F5522" s="77" t="s">
        <v>225</v>
      </c>
      <c r="G5522" s="77" t="s">
        <v>21</v>
      </c>
      <c r="H5522" s="77" t="s">
        <v>20</v>
      </c>
      <c r="I5522" s="13">
        <v>11</v>
      </c>
      <c r="J5522" s="14">
        <v>2015</v>
      </c>
      <c r="K5522" s="78" t="s">
        <v>58</v>
      </c>
      <c r="L5522" s="79" t="s">
        <v>59</v>
      </c>
      <c r="M5522" s="79" t="s">
        <v>23</v>
      </c>
      <c r="N5522" s="15" t="s">
        <v>20</v>
      </c>
      <c r="O5522" s="15" t="s">
        <v>24</v>
      </c>
      <c r="P5522" s="80" t="s">
        <v>171</v>
      </c>
      <c r="Q5522" s="80" t="s">
        <v>21</v>
      </c>
    </row>
    <row r="5523" spans="1:17" hidden="1">
      <c r="A5523" s="12">
        <v>42312</v>
      </c>
      <c r="B5523" t="s">
        <v>4162</v>
      </c>
      <c r="C5523" s="1">
        <v>15.9</v>
      </c>
      <c r="E5523" s="42">
        <f t="shared" si="96"/>
        <v>-15.9</v>
      </c>
      <c r="F5523" s="77" t="s">
        <v>1038</v>
      </c>
      <c r="G5523" s="77" t="s">
        <v>21</v>
      </c>
      <c r="H5523" s="77" t="s">
        <v>20</v>
      </c>
      <c r="I5523" s="13">
        <v>11</v>
      </c>
      <c r="J5523" s="14">
        <v>2015</v>
      </c>
      <c r="K5523" s="78" t="s">
        <v>146</v>
      </c>
      <c r="L5523" s="79" t="s">
        <v>4162</v>
      </c>
      <c r="M5523" s="79" t="s">
        <v>302</v>
      </c>
      <c r="N5523" s="15" t="s">
        <v>28</v>
      </c>
      <c r="O5523" s="15" t="s">
        <v>29</v>
      </c>
      <c r="P5523" s="80" t="s">
        <v>3096</v>
      </c>
      <c r="Q5523" s="80" t="s">
        <v>21</v>
      </c>
    </row>
    <row r="5524" spans="1:17" hidden="1">
      <c r="A5524" s="12">
        <v>42312</v>
      </c>
      <c r="B5524" t="s">
        <v>4163</v>
      </c>
      <c r="C5524" s="1">
        <v>11.85</v>
      </c>
      <c r="E5524" s="42">
        <f t="shared" si="96"/>
        <v>-11.85</v>
      </c>
      <c r="F5524" s="77" t="s">
        <v>1038</v>
      </c>
      <c r="G5524" s="77" t="s">
        <v>21</v>
      </c>
      <c r="H5524" s="77" t="s">
        <v>20</v>
      </c>
      <c r="I5524" s="13">
        <v>11</v>
      </c>
      <c r="J5524" s="14">
        <v>2015</v>
      </c>
      <c r="K5524" s="78" t="s">
        <v>146</v>
      </c>
      <c r="L5524" s="79" t="s">
        <v>4163</v>
      </c>
      <c r="M5524" s="79" t="s">
        <v>309</v>
      </c>
      <c r="N5524" s="15" t="s">
        <v>28</v>
      </c>
      <c r="O5524" s="15" t="s">
        <v>29</v>
      </c>
      <c r="P5524" s="80" t="s">
        <v>3096</v>
      </c>
      <c r="Q5524" s="80" t="s">
        <v>21</v>
      </c>
    </row>
    <row r="5525" spans="1:17" hidden="1">
      <c r="A5525" s="12">
        <v>42312</v>
      </c>
      <c r="B5525" t="s">
        <v>4164</v>
      </c>
      <c r="C5525" s="1">
        <v>108.9</v>
      </c>
      <c r="E5525" s="42">
        <f t="shared" si="96"/>
        <v>-108.9</v>
      </c>
      <c r="F5525" s="77" t="s">
        <v>1038</v>
      </c>
      <c r="G5525" s="77" t="s">
        <v>21</v>
      </c>
      <c r="H5525" s="77" t="s">
        <v>20</v>
      </c>
      <c r="I5525" s="13">
        <v>11</v>
      </c>
      <c r="J5525" s="14">
        <v>2015</v>
      </c>
      <c r="K5525" s="78" t="s">
        <v>146</v>
      </c>
      <c r="L5525" s="79" t="s">
        <v>4164</v>
      </c>
      <c r="M5525" s="79" t="s">
        <v>309</v>
      </c>
      <c r="N5525" s="15" t="s">
        <v>28</v>
      </c>
      <c r="O5525" s="15" t="s">
        <v>29</v>
      </c>
      <c r="P5525" s="80" t="s">
        <v>3096</v>
      </c>
      <c r="Q5525" s="80" t="s">
        <v>21</v>
      </c>
    </row>
    <row r="5526" spans="1:17" hidden="1">
      <c r="A5526" s="12">
        <v>42313</v>
      </c>
      <c r="B5526" t="s">
        <v>4165</v>
      </c>
      <c r="C5526" s="1">
        <v>86.9</v>
      </c>
      <c r="E5526" s="42">
        <f t="shared" si="96"/>
        <v>-86.9</v>
      </c>
      <c r="F5526" s="77" t="s">
        <v>1038</v>
      </c>
      <c r="G5526" s="77" t="s">
        <v>21</v>
      </c>
      <c r="H5526" s="77" t="s">
        <v>20</v>
      </c>
      <c r="I5526" s="13">
        <v>11</v>
      </c>
      <c r="J5526" s="14">
        <v>2015</v>
      </c>
      <c r="K5526" s="78" t="s">
        <v>146</v>
      </c>
      <c r="L5526" s="79" t="s">
        <v>4165</v>
      </c>
      <c r="M5526" s="79" t="s">
        <v>309</v>
      </c>
      <c r="N5526" s="15" t="s">
        <v>28</v>
      </c>
      <c r="O5526" s="15" t="s">
        <v>29</v>
      </c>
      <c r="P5526" s="80" t="s">
        <v>3096</v>
      </c>
      <c r="Q5526" s="80" t="s">
        <v>21</v>
      </c>
    </row>
    <row r="5527" spans="1:17" hidden="1">
      <c r="A5527" s="12">
        <v>42313</v>
      </c>
      <c r="B5527" t="s">
        <v>4166</v>
      </c>
      <c r="C5527" s="1">
        <v>15.9</v>
      </c>
      <c r="E5527" s="42">
        <f t="shared" si="96"/>
        <v>-15.9</v>
      </c>
      <c r="F5527" s="77" t="s">
        <v>1038</v>
      </c>
      <c r="G5527" s="77" t="s">
        <v>21</v>
      </c>
      <c r="H5527" s="77" t="s">
        <v>20</v>
      </c>
      <c r="I5527" s="13">
        <v>11</v>
      </c>
      <c r="J5527" s="14">
        <v>2015</v>
      </c>
      <c r="K5527" s="78" t="s">
        <v>146</v>
      </c>
      <c r="L5527" s="79" t="s">
        <v>4166</v>
      </c>
      <c r="M5527" s="79" t="s">
        <v>302</v>
      </c>
      <c r="N5527" s="15" t="s">
        <v>28</v>
      </c>
      <c r="O5527" s="15" t="s">
        <v>29</v>
      </c>
      <c r="P5527" s="80" t="s">
        <v>3096</v>
      </c>
      <c r="Q5527" s="80" t="s">
        <v>21</v>
      </c>
    </row>
    <row r="5528" spans="1:17" hidden="1">
      <c r="A5528" s="12">
        <v>42313</v>
      </c>
      <c r="B5528" t="s">
        <v>2488</v>
      </c>
      <c r="C5528" s="1">
        <v>-213.65</v>
      </c>
      <c r="E5528" s="42">
        <f t="shared" si="96"/>
        <v>213.65</v>
      </c>
      <c r="F5528" s="77" t="s">
        <v>225</v>
      </c>
      <c r="G5528" s="77" t="s">
        <v>21</v>
      </c>
      <c r="H5528" s="77" t="s">
        <v>20</v>
      </c>
      <c r="I5528" s="13">
        <v>11</v>
      </c>
      <c r="J5528" s="14">
        <v>2015</v>
      </c>
      <c r="K5528" s="78" t="s">
        <v>58</v>
      </c>
      <c r="L5528" s="79" t="s">
        <v>59</v>
      </c>
      <c r="M5528" s="79" t="s">
        <v>23</v>
      </c>
      <c r="N5528" s="15" t="s">
        <v>20</v>
      </c>
      <c r="O5528" s="15" t="s">
        <v>24</v>
      </c>
      <c r="P5528" s="80" t="s">
        <v>171</v>
      </c>
      <c r="Q5528" s="80" t="s">
        <v>21</v>
      </c>
    </row>
    <row r="5529" spans="1:17" hidden="1">
      <c r="A5529" s="12">
        <v>42314</v>
      </c>
      <c r="B5529" t="s">
        <v>4571</v>
      </c>
      <c r="C5529" s="1">
        <v>73.849999999999994</v>
      </c>
      <c r="E5529" s="42">
        <f t="shared" si="96"/>
        <v>-73.849999999999994</v>
      </c>
      <c r="F5529" s="77" t="s">
        <v>1038</v>
      </c>
      <c r="G5529" s="77" t="s">
        <v>21</v>
      </c>
      <c r="H5529" s="77" t="s">
        <v>20</v>
      </c>
      <c r="I5529" s="13">
        <v>11</v>
      </c>
      <c r="J5529" s="14">
        <v>2015</v>
      </c>
      <c r="K5529" s="78" t="s">
        <v>146</v>
      </c>
      <c r="L5529" s="79" t="s">
        <v>4571</v>
      </c>
      <c r="M5529" s="79" t="s">
        <v>309</v>
      </c>
      <c r="N5529" s="15" t="s">
        <v>28</v>
      </c>
      <c r="O5529" s="15" t="s">
        <v>29</v>
      </c>
      <c r="P5529" s="80" t="s">
        <v>3096</v>
      </c>
      <c r="Q5529" s="80"/>
    </row>
    <row r="5530" spans="1:17" hidden="1">
      <c r="A5530" s="12">
        <v>42315</v>
      </c>
      <c r="B5530" t="s">
        <v>4572</v>
      </c>
      <c r="C5530" s="1">
        <v>68.95</v>
      </c>
      <c r="E5530" s="42">
        <f t="shared" si="96"/>
        <v>-68.95</v>
      </c>
      <c r="F5530" s="77" t="s">
        <v>1038</v>
      </c>
      <c r="G5530" s="77" t="s">
        <v>21</v>
      </c>
      <c r="H5530" s="77" t="s">
        <v>20</v>
      </c>
      <c r="I5530" s="13">
        <v>11</v>
      </c>
      <c r="J5530" s="14">
        <v>2015</v>
      </c>
      <c r="K5530" s="78" t="s">
        <v>146</v>
      </c>
      <c r="L5530" s="79" t="s">
        <v>4572</v>
      </c>
      <c r="M5530" s="79" t="s">
        <v>309</v>
      </c>
      <c r="N5530" s="15" t="s">
        <v>28</v>
      </c>
      <c r="O5530" s="15" t="s">
        <v>29</v>
      </c>
      <c r="P5530" s="80" t="s">
        <v>3096</v>
      </c>
      <c r="Q5530" s="80"/>
    </row>
    <row r="5531" spans="1:17" hidden="1">
      <c r="A5531" s="12">
        <v>42315</v>
      </c>
      <c r="B5531" t="s">
        <v>4573</v>
      </c>
      <c r="C5531" s="1">
        <v>14.65</v>
      </c>
      <c r="E5531" s="42">
        <f t="shared" si="96"/>
        <v>-14.65</v>
      </c>
      <c r="F5531" s="77" t="s">
        <v>1038</v>
      </c>
      <c r="G5531" s="77" t="s">
        <v>21</v>
      </c>
      <c r="H5531" s="77" t="s">
        <v>20</v>
      </c>
      <c r="I5531" s="13">
        <v>11</v>
      </c>
      <c r="J5531" s="14">
        <v>2015</v>
      </c>
      <c r="K5531" s="78" t="s">
        <v>146</v>
      </c>
      <c r="L5531" s="79" t="s">
        <v>4573</v>
      </c>
      <c r="M5531" s="79" t="s">
        <v>302</v>
      </c>
      <c r="N5531" s="15" t="s">
        <v>28</v>
      </c>
      <c r="O5531" s="15" t="s">
        <v>29</v>
      </c>
      <c r="P5531" s="80" t="s">
        <v>3096</v>
      </c>
      <c r="Q5531" s="80"/>
    </row>
    <row r="5532" spans="1:17" hidden="1">
      <c r="A5532" s="12">
        <v>42316</v>
      </c>
      <c r="B5532" t="s">
        <v>4574</v>
      </c>
      <c r="C5532" s="1">
        <v>14.65</v>
      </c>
      <c r="E5532" s="42">
        <f t="shared" si="96"/>
        <v>-14.65</v>
      </c>
      <c r="F5532" s="77" t="s">
        <v>1038</v>
      </c>
      <c r="G5532" s="77" t="s">
        <v>21</v>
      </c>
      <c r="H5532" s="77" t="s">
        <v>20</v>
      </c>
      <c r="I5532" s="13">
        <v>11</v>
      </c>
      <c r="J5532" s="14">
        <v>2015</v>
      </c>
      <c r="K5532" s="78" t="s">
        <v>146</v>
      </c>
      <c r="L5532" s="79" t="s">
        <v>4574</v>
      </c>
      <c r="M5532" s="79" t="s">
        <v>302</v>
      </c>
      <c r="N5532" s="15" t="s">
        <v>28</v>
      </c>
      <c r="O5532" s="15" t="s">
        <v>29</v>
      </c>
      <c r="P5532" s="80" t="s">
        <v>3096</v>
      </c>
      <c r="Q5532" s="80"/>
    </row>
    <row r="5533" spans="1:17" hidden="1">
      <c r="A5533" s="12">
        <v>42317</v>
      </c>
      <c r="B5533" t="s">
        <v>4575</v>
      </c>
      <c r="C5533" s="1">
        <v>-165.92</v>
      </c>
      <c r="E5533" s="42">
        <f t="shared" si="96"/>
        <v>165.92</v>
      </c>
      <c r="F5533" s="77" t="s">
        <v>225</v>
      </c>
      <c r="G5533" s="77" t="s">
        <v>21</v>
      </c>
      <c r="H5533" s="77" t="s">
        <v>20</v>
      </c>
      <c r="I5533" s="13">
        <v>11</v>
      </c>
      <c r="J5533" s="14">
        <v>2015</v>
      </c>
      <c r="K5533" s="78" t="s">
        <v>58</v>
      </c>
      <c r="L5533" s="79" t="s">
        <v>59</v>
      </c>
      <c r="M5533" s="79" t="s">
        <v>23</v>
      </c>
      <c r="N5533" s="15" t="s">
        <v>20</v>
      </c>
      <c r="O5533" s="15" t="s">
        <v>24</v>
      </c>
      <c r="P5533" s="80" t="s">
        <v>171</v>
      </c>
      <c r="Q5533" s="80"/>
    </row>
    <row r="5534" spans="1:17" hidden="1">
      <c r="A5534" s="12">
        <v>42317</v>
      </c>
      <c r="B5534" t="s">
        <v>4576</v>
      </c>
      <c r="C5534" s="1">
        <v>14.65</v>
      </c>
      <c r="E5534" s="42">
        <f t="shared" si="96"/>
        <v>-14.65</v>
      </c>
      <c r="F5534" s="77" t="s">
        <v>1038</v>
      </c>
      <c r="G5534" s="77" t="s">
        <v>21</v>
      </c>
      <c r="H5534" s="77" t="s">
        <v>20</v>
      </c>
      <c r="I5534" s="13">
        <v>11</v>
      </c>
      <c r="J5534" s="14">
        <v>2015</v>
      </c>
      <c r="K5534" s="78" t="s">
        <v>146</v>
      </c>
      <c r="L5534" s="79" t="s">
        <v>4576</v>
      </c>
      <c r="M5534" s="79" t="s">
        <v>302</v>
      </c>
      <c r="N5534" s="15" t="s">
        <v>28</v>
      </c>
      <c r="O5534" s="15" t="s">
        <v>29</v>
      </c>
      <c r="P5534" s="80" t="s">
        <v>3096</v>
      </c>
      <c r="Q5534" s="80"/>
    </row>
    <row r="5535" spans="1:17" hidden="1">
      <c r="A5535" s="12">
        <v>42317</v>
      </c>
      <c r="B5535" t="s">
        <v>4125</v>
      </c>
      <c r="C5535" s="1">
        <v>-41.19</v>
      </c>
      <c r="E5535" s="42">
        <f t="shared" si="96"/>
        <v>41.19</v>
      </c>
      <c r="F5535" s="77" t="s">
        <v>225</v>
      </c>
      <c r="G5535" s="77" t="s">
        <v>21</v>
      </c>
      <c r="H5535" s="77" t="s">
        <v>20</v>
      </c>
      <c r="I5535" s="13">
        <v>11</v>
      </c>
      <c r="J5535" s="14">
        <v>2015</v>
      </c>
      <c r="K5535" s="78" t="s">
        <v>146</v>
      </c>
      <c r="L5535" s="79" t="s">
        <v>4125</v>
      </c>
      <c r="M5535" s="79" t="s">
        <v>302</v>
      </c>
      <c r="N5535" s="15" t="s">
        <v>28</v>
      </c>
      <c r="O5535" s="15" t="s">
        <v>29</v>
      </c>
      <c r="P5535" s="80" t="s">
        <v>3096</v>
      </c>
      <c r="Q5535" s="80"/>
    </row>
    <row r="5536" spans="1:17" hidden="1">
      <c r="A5536" s="12">
        <v>42317</v>
      </c>
      <c r="B5536" t="s">
        <v>4577</v>
      </c>
      <c r="C5536" s="1">
        <v>17.850000000000001</v>
      </c>
      <c r="E5536" s="42">
        <f t="shared" si="96"/>
        <v>-17.850000000000001</v>
      </c>
      <c r="F5536" s="77" t="s">
        <v>1038</v>
      </c>
      <c r="G5536" s="77" t="s">
        <v>21</v>
      </c>
      <c r="H5536" s="77" t="s">
        <v>20</v>
      </c>
      <c r="I5536" s="13">
        <v>11</v>
      </c>
      <c r="J5536" s="14">
        <v>2015</v>
      </c>
      <c r="K5536" s="78" t="s">
        <v>146</v>
      </c>
      <c r="L5536" s="79" t="s">
        <v>4577</v>
      </c>
      <c r="M5536" s="79" t="s">
        <v>302</v>
      </c>
      <c r="N5536" s="15" t="s">
        <v>28</v>
      </c>
      <c r="O5536" s="15" t="s">
        <v>29</v>
      </c>
      <c r="P5536" s="80" t="s">
        <v>3096</v>
      </c>
      <c r="Q5536" s="80"/>
    </row>
    <row r="5537" spans="1:17" hidden="1">
      <c r="A5537" s="12">
        <v>42318</v>
      </c>
      <c r="B5537" t="s">
        <v>4578</v>
      </c>
      <c r="C5537" s="1">
        <v>15.9</v>
      </c>
      <c r="E5537" s="42">
        <f t="shared" si="96"/>
        <v>-15.9</v>
      </c>
      <c r="F5537" s="77" t="s">
        <v>1038</v>
      </c>
      <c r="G5537" s="77" t="s">
        <v>21</v>
      </c>
      <c r="H5537" s="77" t="s">
        <v>20</v>
      </c>
      <c r="I5537" s="13">
        <v>11</v>
      </c>
      <c r="J5537" s="14">
        <v>2015</v>
      </c>
      <c r="K5537" s="78" t="s">
        <v>146</v>
      </c>
      <c r="L5537" s="79" t="s">
        <v>4578</v>
      </c>
      <c r="M5537" s="79" t="s">
        <v>302</v>
      </c>
      <c r="N5537" s="15" t="s">
        <v>28</v>
      </c>
      <c r="O5537" s="15" t="s">
        <v>29</v>
      </c>
      <c r="P5537" s="80" t="s">
        <v>3096</v>
      </c>
      <c r="Q5537" s="80"/>
    </row>
    <row r="5538" spans="1:17" hidden="1">
      <c r="A5538" s="12">
        <v>42319</v>
      </c>
      <c r="B5538" t="s">
        <v>4579</v>
      </c>
      <c r="C5538" s="1">
        <v>66.239999999999995</v>
      </c>
      <c r="E5538" s="42">
        <f t="shared" si="96"/>
        <v>-66.239999999999995</v>
      </c>
      <c r="F5538" s="77" t="s">
        <v>1038</v>
      </c>
      <c r="G5538" s="77" t="s">
        <v>21</v>
      </c>
      <c r="H5538" s="77" t="s">
        <v>20</v>
      </c>
      <c r="I5538" s="13">
        <v>11</v>
      </c>
      <c r="J5538" s="14">
        <v>2015</v>
      </c>
      <c r="K5538" s="78" t="s">
        <v>146</v>
      </c>
      <c r="L5538" s="79" t="s">
        <v>4579</v>
      </c>
      <c r="M5538" s="79" t="s">
        <v>302</v>
      </c>
      <c r="N5538" s="15" t="s">
        <v>28</v>
      </c>
      <c r="O5538" s="15" t="s">
        <v>29</v>
      </c>
      <c r="P5538" s="80" t="s">
        <v>3096</v>
      </c>
      <c r="Q5538" s="80"/>
    </row>
    <row r="5539" spans="1:17" hidden="1">
      <c r="A5539" s="12">
        <v>42319</v>
      </c>
      <c r="B5539" t="s">
        <v>4580</v>
      </c>
      <c r="C5539" s="1">
        <v>99.11</v>
      </c>
      <c r="E5539" s="42">
        <f t="shared" si="96"/>
        <v>-99.11</v>
      </c>
      <c r="F5539" s="77" t="s">
        <v>1038</v>
      </c>
      <c r="G5539" s="77" t="s">
        <v>21</v>
      </c>
      <c r="H5539" s="77" t="s">
        <v>20</v>
      </c>
      <c r="I5539" s="13">
        <v>11</v>
      </c>
      <c r="J5539" s="14">
        <v>2015</v>
      </c>
      <c r="K5539" s="78" t="s">
        <v>146</v>
      </c>
      <c r="L5539" s="79" t="s">
        <v>4580</v>
      </c>
      <c r="M5539" s="79" t="s">
        <v>302</v>
      </c>
      <c r="N5539" s="15" t="s">
        <v>28</v>
      </c>
      <c r="O5539" s="15" t="s">
        <v>29</v>
      </c>
      <c r="P5539" s="80" t="s">
        <v>3096</v>
      </c>
      <c r="Q5539" s="80"/>
    </row>
    <row r="5540" spans="1:17" hidden="1">
      <c r="A5540" s="12">
        <v>42321</v>
      </c>
      <c r="B5540" t="s">
        <v>4137</v>
      </c>
      <c r="C5540" s="1">
        <v>-49</v>
      </c>
      <c r="E5540" s="42">
        <f t="shared" si="96"/>
        <v>49</v>
      </c>
      <c r="F5540" s="77" t="s">
        <v>225</v>
      </c>
      <c r="G5540" s="77" t="s">
        <v>21</v>
      </c>
      <c r="H5540" s="77" t="s">
        <v>20</v>
      </c>
      <c r="I5540" s="13">
        <v>11</v>
      </c>
      <c r="J5540" s="14">
        <v>2015</v>
      </c>
      <c r="K5540" s="78" t="s">
        <v>146</v>
      </c>
      <c r="L5540" s="79" t="s">
        <v>4137</v>
      </c>
      <c r="M5540" s="79" t="s">
        <v>302</v>
      </c>
      <c r="N5540" s="15" t="s">
        <v>28</v>
      </c>
      <c r="O5540" s="15" t="s">
        <v>29</v>
      </c>
      <c r="P5540" s="80" t="s">
        <v>3096</v>
      </c>
      <c r="Q5540" s="80"/>
    </row>
    <row r="5541" spans="1:17" hidden="1">
      <c r="A5541" s="12">
        <v>42321</v>
      </c>
      <c r="B5541" t="s">
        <v>4581</v>
      </c>
      <c r="C5541" s="1">
        <v>47.58</v>
      </c>
      <c r="E5541" s="42">
        <f t="shared" si="96"/>
        <v>-47.58</v>
      </c>
      <c r="F5541" s="77" t="s">
        <v>1038</v>
      </c>
      <c r="G5541" s="77" t="s">
        <v>21</v>
      </c>
      <c r="H5541" s="77" t="s">
        <v>20</v>
      </c>
      <c r="I5541" s="13">
        <v>11</v>
      </c>
      <c r="J5541" s="14">
        <v>2015</v>
      </c>
      <c r="K5541" s="78" t="s">
        <v>58</v>
      </c>
      <c r="L5541" s="79" t="s">
        <v>59</v>
      </c>
      <c r="M5541" s="79" t="s">
        <v>23</v>
      </c>
      <c r="N5541" s="15" t="s">
        <v>20</v>
      </c>
      <c r="O5541" s="15" t="s">
        <v>24</v>
      </c>
      <c r="P5541" s="80" t="s">
        <v>171</v>
      </c>
      <c r="Q5541" s="80"/>
    </row>
    <row r="5542" spans="1:17" hidden="1">
      <c r="A5542" s="12">
        <v>42321</v>
      </c>
      <c r="B5542" t="s">
        <v>4575</v>
      </c>
      <c r="C5542" s="1">
        <v>-160</v>
      </c>
      <c r="E5542" s="42">
        <f t="shared" si="96"/>
        <v>160</v>
      </c>
      <c r="F5542" s="77" t="s">
        <v>225</v>
      </c>
      <c r="G5542" s="77" t="s">
        <v>21</v>
      </c>
      <c r="H5542" s="77" t="s">
        <v>20</v>
      </c>
      <c r="I5542" s="13">
        <v>11</v>
      </c>
      <c r="J5542" s="14">
        <v>2015</v>
      </c>
      <c r="K5542" s="78" t="s">
        <v>58</v>
      </c>
      <c r="L5542" s="79" t="s">
        <v>59</v>
      </c>
      <c r="M5542" s="79" t="s">
        <v>23</v>
      </c>
      <c r="N5542" s="15" t="s">
        <v>20</v>
      </c>
      <c r="O5542" s="15" t="s">
        <v>24</v>
      </c>
      <c r="P5542" s="80" t="s">
        <v>171</v>
      </c>
      <c r="Q5542" s="80"/>
    </row>
    <row r="5543" spans="1:17" hidden="1">
      <c r="A5543" s="12">
        <v>42321</v>
      </c>
      <c r="B5543" t="s">
        <v>4582</v>
      </c>
      <c r="C5543" s="1">
        <v>64.38</v>
      </c>
      <c r="E5543" s="42">
        <f t="shared" si="96"/>
        <v>-64.38</v>
      </c>
      <c r="F5543" s="77" t="s">
        <v>1038</v>
      </c>
      <c r="G5543" s="77" t="s">
        <v>21</v>
      </c>
      <c r="H5543" s="77" t="s">
        <v>20</v>
      </c>
      <c r="I5543" s="13">
        <v>11</v>
      </c>
      <c r="J5543" s="14">
        <v>2015</v>
      </c>
      <c r="K5543" s="78" t="s">
        <v>146</v>
      </c>
      <c r="L5543" s="79" t="s">
        <v>4582</v>
      </c>
      <c r="M5543" s="79" t="s">
        <v>302</v>
      </c>
      <c r="N5543" s="15" t="s">
        <v>28</v>
      </c>
      <c r="O5543" s="15" t="s">
        <v>29</v>
      </c>
      <c r="P5543" s="80" t="s">
        <v>3096</v>
      </c>
      <c r="Q5543" s="80"/>
    </row>
    <row r="5544" spans="1:17" hidden="1">
      <c r="A5544" s="12">
        <v>42321</v>
      </c>
      <c r="B5544" t="s">
        <v>4583</v>
      </c>
      <c r="C5544" s="1">
        <v>154.69</v>
      </c>
      <c r="E5544" s="42">
        <f t="shared" si="96"/>
        <v>-154.69</v>
      </c>
      <c r="F5544" s="77" t="s">
        <v>1038</v>
      </c>
      <c r="G5544" s="77" t="s">
        <v>21</v>
      </c>
      <c r="H5544" s="77" t="s">
        <v>20</v>
      </c>
      <c r="I5544" s="13">
        <v>11</v>
      </c>
      <c r="J5544" s="14">
        <v>2015</v>
      </c>
      <c r="K5544" s="78" t="s">
        <v>146</v>
      </c>
      <c r="L5544" s="79" t="s">
        <v>4583</v>
      </c>
      <c r="M5544" s="79" t="s">
        <v>309</v>
      </c>
      <c r="N5544" s="15" t="s">
        <v>28</v>
      </c>
      <c r="O5544" s="15" t="s">
        <v>29</v>
      </c>
      <c r="P5544" s="80" t="s">
        <v>3096</v>
      </c>
      <c r="Q5544" s="80"/>
    </row>
    <row r="5545" spans="1:17" hidden="1">
      <c r="A5545" s="12">
        <v>42322</v>
      </c>
      <c r="B5545" t="s">
        <v>4584</v>
      </c>
      <c r="C5545" s="1">
        <v>112.24</v>
      </c>
      <c r="E5545" s="42">
        <f t="shared" si="96"/>
        <v>-112.24</v>
      </c>
      <c r="F5545" s="77" t="s">
        <v>1038</v>
      </c>
      <c r="G5545" s="77" t="s">
        <v>21</v>
      </c>
      <c r="H5545" s="77" t="s">
        <v>20</v>
      </c>
      <c r="I5545" s="13">
        <v>11</v>
      </c>
      <c r="J5545" s="14">
        <v>2015</v>
      </c>
      <c r="K5545" s="78" t="s">
        <v>146</v>
      </c>
      <c r="L5545" s="79" t="s">
        <v>4584</v>
      </c>
      <c r="M5545" s="79" t="s">
        <v>302</v>
      </c>
      <c r="N5545" s="15" t="s">
        <v>28</v>
      </c>
      <c r="O5545" s="15" t="s">
        <v>29</v>
      </c>
      <c r="P5545" s="80" t="s">
        <v>3096</v>
      </c>
      <c r="Q5545" s="80"/>
    </row>
    <row r="5546" spans="1:17" hidden="1">
      <c r="A5546" s="12">
        <v>42322</v>
      </c>
      <c r="B5546" t="s">
        <v>4585</v>
      </c>
      <c r="C5546" s="1">
        <v>163.4</v>
      </c>
      <c r="E5546" s="42">
        <f t="shared" si="96"/>
        <v>-163.4</v>
      </c>
      <c r="F5546" s="77" t="s">
        <v>1038</v>
      </c>
      <c r="G5546" s="77" t="s">
        <v>21</v>
      </c>
      <c r="H5546" s="77" t="s">
        <v>20</v>
      </c>
      <c r="I5546" s="13">
        <v>11</v>
      </c>
      <c r="J5546" s="14">
        <v>2015</v>
      </c>
      <c r="K5546" s="78" t="s">
        <v>146</v>
      </c>
      <c r="L5546" s="79" t="s">
        <v>4585</v>
      </c>
      <c r="M5546" s="79" t="s">
        <v>302</v>
      </c>
      <c r="N5546" s="15" t="s">
        <v>28</v>
      </c>
      <c r="O5546" s="15" t="s">
        <v>29</v>
      </c>
      <c r="P5546" s="80" t="s">
        <v>3096</v>
      </c>
      <c r="Q5546" s="80"/>
    </row>
    <row r="5547" spans="1:17" hidden="1">
      <c r="A5547" s="12">
        <v>42322</v>
      </c>
      <c r="B5547" t="s">
        <v>4586</v>
      </c>
      <c r="C5547" s="1">
        <v>114.85</v>
      </c>
      <c r="E5547" s="42">
        <f t="shared" si="96"/>
        <v>-114.85</v>
      </c>
      <c r="F5547" s="77" t="s">
        <v>1038</v>
      </c>
      <c r="G5547" s="77" t="s">
        <v>21</v>
      </c>
      <c r="H5547" s="77" t="s">
        <v>20</v>
      </c>
      <c r="I5547" s="13">
        <v>11</v>
      </c>
      <c r="J5547" s="14">
        <v>2015</v>
      </c>
      <c r="K5547" s="78" t="s">
        <v>146</v>
      </c>
      <c r="L5547" s="79" t="s">
        <v>4586</v>
      </c>
      <c r="M5547" s="79" t="s">
        <v>302</v>
      </c>
      <c r="N5547" s="15" t="s">
        <v>28</v>
      </c>
      <c r="O5547" s="15" t="s">
        <v>29</v>
      </c>
      <c r="P5547" s="80" t="s">
        <v>3096</v>
      </c>
      <c r="Q5547" s="80"/>
    </row>
    <row r="5548" spans="1:17" hidden="1">
      <c r="A5548" s="12">
        <v>42322</v>
      </c>
      <c r="B5548" t="s">
        <v>4587</v>
      </c>
      <c r="C5548" s="1">
        <v>90.66</v>
      </c>
      <c r="E5548" s="42">
        <f t="shared" si="96"/>
        <v>-90.66</v>
      </c>
      <c r="F5548" s="77" t="s">
        <v>1038</v>
      </c>
      <c r="G5548" s="77" t="s">
        <v>21</v>
      </c>
      <c r="H5548" s="77" t="s">
        <v>20</v>
      </c>
      <c r="I5548" s="13">
        <v>11</v>
      </c>
      <c r="J5548" s="14">
        <v>2015</v>
      </c>
      <c r="K5548" s="78" t="s">
        <v>146</v>
      </c>
      <c r="L5548" s="79" t="s">
        <v>4587</v>
      </c>
      <c r="M5548" s="79" t="s">
        <v>302</v>
      </c>
      <c r="N5548" s="15" t="s">
        <v>28</v>
      </c>
      <c r="O5548" s="15" t="s">
        <v>29</v>
      </c>
      <c r="P5548" s="80" t="s">
        <v>3096</v>
      </c>
      <c r="Q5548" s="80"/>
    </row>
    <row r="5549" spans="1:17" hidden="1">
      <c r="A5549" s="12">
        <v>42322</v>
      </c>
      <c r="B5549" t="s">
        <v>4588</v>
      </c>
      <c r="C5549" s="1">
        <v>39.950000000000003</v>
      </c>
      <c r="E5549" s="42">
        <f t="shared" si="96"/>
        <v>-39.950000000000003</v>
      </c>
      <c r="F5549" s="77" t="s">
        <v>1038</v>
      </c>
      <c r="G5549" s="77" t="s">
        <v>21</v>
      </c>
      <c r="H5549" s="77" t="s">
        <v>20</v>
      </c>
      <c r="I5549" s="13">
        <v>11</v>
      </c>
      <c r="J5549" s="14">
        <v>2015</v>
      </c>
      <c r="K5549" s="78" t="s">
        <v>146</v>
      </c>
      <c r="L5549" s="79" t="s">
        <v>4588</v>
      </c>
      <c r="M5549" s="79" t="s">
        <v>309</v>
      </c>
      <c r="N5549" s="15" t="s">
        <v>28</v>
      </c>
      <c r="O5549" s="15" t="s">
        <v>29</v>
      </c>
      <c r="P5549" s="80" t="s">
        <v>3096</v>
      </c>
      <c r="Q5549" s="80"/>
    </row>
    <row r="5550" spans="1:17" hidden="1">
      <c r="A5550" s="12">
        <v>42323</v>
      </c>
      <c r="B5550" t="s">
        <v>4589</v>
      </c>
      <c r="C5550" s="1">
        <v>38.65</v>
      </c>
      <c r="E5550" s="42">
        <f t="shared" si="96"/>
        <v>-38.65</v>
      </c>
      <c r="F5550" s="77" t="s">
        <v>1038</v>
      </c>
      <c r="G5550" s="77" t="s">
        <v>21</v>
      </c>
      <c r="H5550" s="77" t="s">
        <v>20</v>
      </c>
      <c r="I5550" s="13">
        <v>11</v>
      </c>
      <c r="J5550" s="14">
        <v>2015</v>
      </c>
      <c r="K5550" s="78" t="s">
        <v>146</v>
      </c>
      <c r="L5550" s="79" t="s">
        <v>4589</v>
      </c>
      <c r="M5550" s="79" t="s">
        <v>305</v>
      </c>
      <c r="N5550" s="15" t="s">
        <v>28</v>
      </c>
      <c r="O5550" s="15" t="s">
        <v>29</v>
      </c>
      <c r="P5550" s="80" t="s">
        <v>3096</v>
      </c>
      <c r="Q5550" s="80"/>
    </row>
    <row r="5551" spans="1:17" hidden="1">
      <c r="A5551" s="12">
        <v>42324</v>
      </c>
      <c r="B5551" t="s">
        <v>4146</v>
      </c>
      <c r="C5551" s="1">
        <v>-64.849999999999994</v>
      </c>
      <c r="E5551" s="42">
        <f t="shared" si="96"/>
        <v>64.849999999999994</v>
      </c>
      <c r="F5551" s="77" t="s">
        <v>225</v>
      </c>
      <c r="G5551" s="77" t="s">
        <v>21</v>
      </c>
      <c r="H5551" s="77" t="s">
        <v>20</v>
      </c>
      <c r="I5551" s="13">
        <v>11</v>
      </c>
      <c r="J5551" s="14">
        <v>2015</v>
      </c>
      <c r="K5551" s="78" t="s">
        <v>146</v>
      </c>
      <c r="L5551" s="79" t="s">
        <v>4146</v>
      </c>
      <c r="M5551" s="79" t="s">
        <v>302</v>
      </c>
      <c r="N5551" s="15" t="s">
        <v>28</v>
      </c>
      <c r="O5551" s="15" t="s">
        <v>29</v>
      </c>
      <c r="P5551" s="80" t="s">
        <v>3096</v>
      </c>
      <c r="Q5551" s="80"/>
    </row>
    <row r="5552" spans="1:17" hidden="1">
      <c r="A5552" s="12">
        <v>42324</v>
      </c>
      <c r="B5552" t="s">
        <v>4581</v>
      </c>
      <c r="C5552" s="1">
        <v>62.97</v>
      </c>
      <c r="E5552" s="42">
        <f t="shared" si="96"/>
        <v>-62.97</v>
      </c>
      <c r="F5552" s="77" t="s">
        <v>1038</v>
      </c>
      <c r="G5552" s="77" t="s">
        <v>21</v>
      </c>
      <c r="H5552" s="77" t="s">
        <v>20</v>
      </c>
      <c r="I5552" s="13">
        <v>11</v>
      </c>
      <c r="J5552" s="14">
        <v>2015</v>
      </c>
      <c r="K5552" s="78" t="s">
        <v>58</v>
      </c>
      <c r="L5552" s="79" t="s">
        <v>59</v>
      </c>
      <c r="M5552" s="79" t="s">
        <v>23</v>
      </c>
      <c r="N5552" s="15" t="s">
        <v>20</v>
      </c>
      <c r="O5552" s="15" t="s">
        <v>24</v>
      </c>
      <c r="P5552" s="80" t="s">
        <v>171</v>
      </c>
      <c r="Q5552" s="80"/>
    </row>
    <row r="5553" spans="1:17" hidden="1">
      <c r="A5553" s="12">
        <v>42324</v>
      </c>
      <c r="B5553" t="s">
        <v>4581</v>
      </c>
      <c r="C5553" s="1">
        <v>99.97</v>
      </c>
      <c r="E5553" s="42">
        <f t="shared" si="96"/>
        <v>-99.97</v>
      </c>
      <c r="F5553" s="77" t="s">
        <v>1038</v>
      </c>
      <c r="G5553" s="77" t="s">
        <v>21</v>
      </c>
      <c r="H5553" s="77" t="s">
        <v>20</v>
      </c>
      <c r="I5553" s="13">
        <v>11</v>
      </c>
      <c r="J5553" s="14">
        <v>2015</v>
      </c>
      <c r="K5553" s="78" t="s">
        <v>58</v>
      </c>
      <c r="L5553" s="79" t="s">
        <v>59</v>
      </c>
      <c r="M5553" s="79" t="s">
        <v>23</v>
      </c>
      <c r="N5553" s="15" t="s">
        <v>20</v>
      </c>
      <c r="O5553" s="15" t="s">
        <v>24</v>
      </c>
      <c r="P5553" s="80" t="s">
        <v>171</v>
      </c>
      <c r="Q5553" s="80"/>
    </row>
    <row r="5554" spans="1:17" hidden="1">
      <c r="A5554" s="12">
        <v>42324</v>
      </c>
      <c r="B5554" t="s">
        <v>3008</v>
      </c>
      <c r="C5554" s="1">
        <v>-102.95</v>
      </c>
      <c r="E5554" s="42">
        <f t="shared" si="96"/>
        <v>102.95</v>
      </c>
      <c r="F5554" s="77" t="s">
        <v>225</v>
      </c>
      <c r="G5554" s="77" t="s">
        <v>21</v>
      </c>
      <c r="H5554" s="77" t="s">
        <v>20</v>
      </c>
      <c r="I5554" s="13">
        <v>11</v>
      </c>
      <c r="J5554" s="14">
        <v>2015</v>
      </c>
      <c r="K5554" s="78" t="s">
        <v>146</v>
      </c>
      <c r="L5554" s="79" t="s">
        <v>3008</v>
      </c>
      <c r="M5554" s="79" t="s">
        <v>302</v>
      </c>
      <c r="N5554" s="15" t="s">
        <v>28</v>
      </c>
      <c r="O5554" s="15" t="s">
        <v>29</v>
      </c>
      <c r="P5554" s="80" t="s">
        <v>3096</v>
      </c>
      <c r="Q5554" s="80"/>
    </row>
    <row r="5555" spans="1:17" hidden="1">
      <c r="A5555" s="12">
        <v>42324</v>
      </c>
      <c r="B5555" t="s">
        <v>4575</v>
      </c>
      <c r="C5555" s="1">
        <v>-758.76</v>
      </c>
      <c r="E5555" s="42">
        <f t="shared" si="96"/>
        <v>758.76</v>
      </c>
      <c r="F5555" s="77" t="s">
        <v>225</v>
      </c>
      <c r="G5555" s="77" t="s">
        <v>21</v>
      </c>
      <c r="H5555" s="77" t="s">
        <v>20</v>
      </c>
      <c r="I5555" s="13">
        <v>11</v>
      </c>
      <c r="J5555" s="14">
        <v>2015</v>
      </c>
      <c r="K5555" s="78" t="s">
        <v>58</v>
      </c>
      <c r="L5555" s="79" t="s">
        <v>59</v>
      </c>
      <c r="M5555" s="79" t="s">
        <v>23</v>
      </c>
      <c r="N5555" s="15" t="s">
        <v>20</v>
      </c>
      <c r="O5555" s="15" t="s">
        <v>24</v>
      </c>
      <c r="P5555" s="80" t="s">
        <v>171</v>
      </c>
      <c r="Q5555" s="80"/>
    </row>
    <row r="5556" spans="1:17" hidden="1">
      <c r="A5556" s="12">
        <v>42324</v>
      </c>
      <c r="B5556" t="s">
        <v>4587</v>
      </c>
      <c r="C5556" s="1">
        <v>85.89</v>
      </c>
      <c r="E5556" s="42">
        <f t="shared" si="96"/>
        <v>-85.89</v>
      </c>
      <c r="F5556" s="77" t="s">
        <v>1038</v>
      </c>
      <c r="G5556" s="77" t="s">
        <v>21</v>
      </c>
      <c r="H5556" s="77" t="s">
        <v>20</v>
      </c>
      <c r="I5556" s="13">
        <v>11</v>
      </c>
      <c r="J5556" s="14">
        <v>2015</v>
      </c>
      <c r="K5556" s="78" t="s">
        <v>146</v>
      </c>
      <c r="L5556" s="79" t="s">
        <v>4587</v>
      </c>
      <c r="M5556" s="79" t="s">
        <v>302</v>
      </c>
      <c r="N5556" s="15" t="s">
        <v>28</v>
      </c>
      <c r="O5556" s="15" t="s">
        <v>29</v>
      </c>
      <c r="P5556" s="80" t="s">
        <v>3096</v>
      </c>
      <c r="Q5556" s="80"/>
    </row>
    <row r="5557" spans="1:17" hidden="1">
      <c r="A5557" s="12">
        <v>42324</v>
      </c>
      <c r="B5557" t="s">
        <v>4590</v>
      </c>
      <c r="C5557" s="1">
        <v>515.41999999999996</v>
      </c>
      <c r="E5557" s="42">
        <f t="shared" si="96"/>
        <v>-515.41999999999996</v>
      </c>
      <c r="F5557" s="77" t="s">
        <v>1038</v>
      </c>
      <c r="G5557" s="77" t="s">
        <v>21</v>
      </c>
      <c r="H5557" s="77" t="s">
        <v>20</v>
      </c>
      <c r="I5557" s="13">
        <v>11</v>
      </c>
      <c r="J5557" s="14">
        <v>2015</v>
      </c>
      <c r="K5557" s="78" t="s">
        <v>146</v>
      </c>
      <c r="L5557" s="79" t="s">
        <v>4590</v>
      </c>
      <c r="M5557" s="79" t="s">
        <v>309</v>
      </c>
      <c r="N5557" s="15" t="s">
        <v>28</v>
      </c>
      <c r="O5557" s="15" t="s">
        <v>29</v>
      </c>
      <c r="P5557" s="80" t="s">
        <v>3096</v>
      </c>
      <c r="Q5557" s="80"/>
    </row>
    <row r="5558" spans="1:17" hidden="1">
      <c r="A5558" s="12">
        <v>42324</v>
      </c>
      <c r="B5558" t="s">
        <v>4591</v>
      </c>
      <c r="C5558" s="1">
        <v>220.69</v>
      </c>
      <c r="E5558" s="42">
        <f t="shared" si="96"/>
        <v>-220.69</v>
      </c>
      <c r="F5558" s="77" t="s">
        <v>1038</v>
      </c>
      <c r="G5558" s="77" t="s">
        <v>21</v>
      </c>
      <c r="H5558" s="77" t="s">
        <v>20</v>
      </c>
      <c r="I5558" s="13">
        <v>11</v>
      </c>
      <c r="J5558" s="14">
        <v>2015</v>
      </c>
      <c r="K5558" s="78" t="s">
        <v>146</v>
      </c>
      <c r="L5558" s="79" t="s">
        <v>4591</v>
      </c>
      <c r="M5558" s="79" t="s">
        <v>309</v>
      </c>
      <c r="N5558" s="15" t="s">
        <v>28</v>
      </c>
      <c r="O5558" s="15" t="s">
        <v>29</v>
      </c>
      <c r="P5558" s="80" t="s">
        <v>3096</v>
      </c>
      <c r="Q5558" s="80"/>
    </row>
    <row r="5559" spans="1:17" hidden="1">
      <c r="A5559" s="12">
        <v>42325</v>
      </c>
      <c r="B5559" t="s">
        <v>2635</v>
      </c>
      <c r="C5559" s="1">
        <v>1239.95</v>
      </c>
      <c r="E5559" s="42">
        <f t="shared" si="96"/>
        <v>-1239.95</v>
      </c>
      <c r="F5559" s="77" t="s">
        <v>1038</v>
      </c>
      <c r="G5559" s="77" t="s">
        <v>21</v>
      </c>
      <c r="H5559" s="77" t="s">
        <v>20</v>
      </c>
      <c r="I5559" s="13">
        <v>11</v>
      </c>
      <c r="J5559" s="14">
        <v>2015</v>
      </c>
      <c r="K5559" s="78" t="s">
        <v>146</v>
      </c>
      <c r="L5559" s="79" t="s">
        <v>2635</v>
      </c>
      <c r="M5559" s="79" t="s">
        <v>80</v>
      </c>
      <c r="N5559" s="15" t="s">
        <v>28</v>
      </c>
      <c r="O5559" s="15" t="s">
        <v>29</v>
      </c>
      <c r="P5559" s="80" t="s">
        <v>3096</v>
      </c>
      <c r="Q5559" s="80"/>
    </row>
    <row r="5560" spans="1:17" hidden="1">
      <c r="A5560" s="12">
        <v>42325</v>
      </c>
      <c r="B5560" t="s">
        <v>2635</v>
      </c>
      <c r="C5560" s="1">
        <v>464.9</v>
      </c>
      <c r="E5560" s="42">
        <f t="shared" si="96"/>
        <v>-464.9</v>
      </c>
      <c r="F5560" s="77" t="s">
        <v>1038</v>
      </c>
      <c r="G5560" s="77" t="s">
        <v>21</v>
      </c>
      <c r="H5560" s="77" t="s">
        <v>20</v>
      </c>
      <c r="I5560" s="13">
        <v>11</v>
      </c>
      <c r="J5560" s="14">
        <v>2015</v>
      </c>
      <c r="K5560" s="78" t="s">
        <v>146</v>
      </c>
      <c r="L5560" s="79" t="s">
        <v>2635</v>
      </c>
      <c r="M5560" s="79" t="s">
        <v>80</v>
      </c>
      <c r="N5560" s="15" t="s">
        <v>28</v>
      </c>
      <c r="O5560" s="15" t="s">
        <v>29</v>
      </c>
      <c r="P5560" s="80" t="s">
        <v>3096</v>
      </c>
      <c r="Q5560" s="80"/>
    </row>
    <row r="5561" spans="1:17" hidden="1">
      <c r="A5561" s="12">
        <v>42325</v>
      </c>
      <c r="B5561" t="s">
        <v>4575</v>
      </c>
      <c r="C5561" s="1">
        <v>-2400</v>
      </c>
      <c r="E5561" s="42">
        <f t="shared" si="96"/>
        <v>2400</v>
      </c>
      <c r="F5561" s="77" t="s">
        <v>225</v>
      </c>
      <c r="G5561" s="77" t="s">
        <v>21</v>
      </c>
      <c r="H5561" s="77" t="s">
        <v>20</v>
      </c>
      <c r="I5561" s="13">
        <v>11</v>
      </c>
      <c r="J5561" s="14">
        <v>2015</v>
      </c>
      <c r="K5561" s="78" t="s">
        <v>58</v>
      </c>
      <c r="L5561" s="79" t="s">
        <v>59</v>
      </c>
      <c r="M5561" s="79" t="s">
        <v>23</v>
      </c>
      <c r="N5561" s="15" t="s">
        <v>20</v>
      </c>
      <c r="O5561" s="15" t="s">
        <v>24</v>
      </c>
      <c r="P5561" s="80" t="s">
        <v>171</v>
      </c>
      <c r="Q5561" s="80"/>
    </row>
    <row r="5562" spans="1:17" hidden="1">
      <c r="A5562" s="12">
        <v>42325</v>
      </c>
      <c r="B5562" t="s">
        <v>4592</v>
      </c>
      <c r="C5562" s="1">
        <v>186.23</v>
      </c>
      <c r="E5562" s="42">
        <f t="shared" si="96"/>
        <v>-186.23</v>
      </c>
      <c r="F5562" s="77" t="s">
        <v>1038</v>
      </c>
      <c r="G5562" s="77" t="s">
        <v>21</v>
      </c>
      <c r="H5562" s="77" t="s">
        <v>20</v>
      </c>
      <c r="I5562" s="13">
        <v>11</v>
      </c>
      <c r="J5562" s="14">
        <v>2015</v>
      </c>
      <c r="K5562" s="78" t="s">
        <v>146</v>
      </c>
      <c r="L5562" s="79" t="s">
        <v>4592</v>
      </c>
      <c r="M5562" s="79" t="s">
        <v>302</v>
      </c>
      <c r="N5562" s="15" t="s">
        <v>28</v>
      </c>
      <c r="O5562" s="15" t="s">
        <v>29</v>
      </c>
      <c r="P5562" s="80" t="s">
        <v>3096</v>
      </c>
      <c r="Q5562" s="80"/>
    </row>
    <row r="5563" spans="1:17" hidden="1">
      <c r="A5563" s="12">
        <v>42325</v>
      </c>
      <c r="B5563" t="s">
        <v>4593</v>
      </c>
      <c r="C5563" s="1">
        <v>52.41</v>
      </c>
      <c r="E5563" s="42">
        <f t="shared" si="96"/>
        <v>-52.41</v>
      </c>
      <c r="F5563" s="77" t="s">
        <v>1038</v>
      </c>
      <c r="G5563" s="77" t="s">
        <v>21</v>
      </c>
      <c r="H5563" s="77" t="s">
        <v>20</v>
      </c>
      <c r="I5563" s="13">
        <v>11</v>
      </c>
      <c r="J5563" s="14">
        <v>2015</v>
      </c>
      <c r="K5563" s="78" t="s">
        <v>146</v>
      </c>
      <c r="L5563" s="79" t="s">
        <v>4593</v>
      </c>
      <c r="M5563" s="79" t="s">
        <v>302</v>
      </c>
      <c r="N5563" s="15" t="s">
        <v>28</v>
      </c>
      <c r="O5563" s="15" t="s">
        <v>29</v>
      </c>
      <c r="P5563" s="80" t="s">
        <v>3096</v>
      </c>
      <c r="Q5563" s="80"/>
    </row>
    <row r="5564" spans="1:17" hidden="1">
      <c r="A5564" s="12">
        <v>42326</v>
      </c>
      <c r="B5564" t="s">
        <v>4583</v>
      </c>
      <c r="C5564" s="1">
        <v>-12.95</v>
      </c>
      <c r="E5564" s="42">
        <f t="shared" si="96"/>
        <v>12.95</v>
      </c>
      <c r="F5564" s="77" t="s">
        <v>225</v>
      </c>
      <c r="G5564" s="77" t="s">
        <v>21</v>
      </c>
      <c r="H5564" s="77" t="s">
        <v>20</v>
      </c>
      <c r="I5564" s="13">
        <v>11</v>
      </c>
      <c r="J5564" s="14">
        <v>2015</v>
      </c>
      <c r="K5564" s="78" t="s">
        <v>146</v>
      </c>
      <c r="L5564" s="79" t="s">
        <v>4583</v>
      </c>
      <c r="M5564" s="79" t="s">
        <v>302</v>
      </c>
      <c r="N5564" s="15" t="s">
        <v>28</v>
      </c>
      <c r="O5564" s="15" t="s">
        <v>29</v>
      </c>
      <c r="P5564" s="80" t="s">
        <v>3096</v>
      </c>
      <c r="Q5564" s="80"/>
    </row>
    <row r="5565" spans="1:17" hidden="1">
      <c r="A5565" s="12">
        <v>42326</v>
      </c>
      <c r="B5565" t="s">
        <v>4594</v>
      </c>
      <c r="C5565" s="1">
        <v>146.75</v>
      </c>
      <c r="E5565" s="42">
        <f t="shared" si="96"/>
        <v>-146.75</v>
      </c>
      <c r="F5565" s="77" t="s">
        <v>1038</v>
      </c>
      <c r="G5565" s="77" t="s">
        <v>21</v>
      </c>
      <c r="H5565" s="77" t="s">
        <v>20</v>
      </c>
      <c r="I5565" s="13">
        <v>11</v>
      </c>
      <c r="J5565" s="14">
        <v>2015</v>
      </c>
      <c r="K5565" s="78" t="s">
        <v>146</v>
      </c>
      <c r="L5565" s="79" t="s">
        <v>4594</v>
      </c>
      <c r="M5565" s="79" t="s">
        <v>302</v>
      </c>
      <c r="N5565" s="15" t="s">
        <v>28</v>
      </c>
      <c r="O5565" s="15" t="s">
        <v>29</v>
      </c>
      <c r="P5565" s="80" t="s">
        <v>3096</v>
      </c>
      <c r="Q5565" s="80"/>
    </row>
    <row r="5566" spans="1:17" hidden="1">
      <c r="A5566" s="12">
        <v>42326</v>
      </c>
      <c r="B5566" t="s">
        <v>4595</v>
      </c>
      <c r="C5566" s="1">
        <v>101.67</v>
      </c>
      <c r="E5566" s="42">
        <f t="shared" si="96"/>
        <v>-101.67</v>
      </c>
      <c r="F5566" s="77" t="s">
        <v>1038</v>
      </c>
      <c r="G5566" s="77" t="s">
        <v>21</v>
      </c>
      <c r="H5566" s="77" t="s">
        <v>20</v>
      </c>
      <c r="I5566" s="13">
        <v>11</v>
      </c>
      <c r="J5566" s="14">
        <v>2015</v>
      </c>
      <c r="K5566" s="78" t="s">
        <v>146</v>
      </c>
      <c r="L5566" s="79" t="s">
        <v>4595</v>
      </c>
      <c r="M5566" s="79" t="s">
        <v>302</v>
      </c>
      <c r="N5566" s="15" t="s">
        <v>28</v>
      </c>
      <c r="O5566" s="15" t="s">
        <v>29</v>
      </c>
      <c r="P5566" s="80" t="s">
        <v>3096</v>
      </c>
      <c r="Q5566" s="80"/>
    </row>
    <row r="5567" spans="1:17" hidden="1">
      <c r="A5567" s="12">
        <v>42327</v>
      </c>
      <c r="B5567" t="s">
        <v>4575</v>
      </c>
      <c r="C5567" s="1">
        <v>-470</v>
      </c>
      <c r="E5567" s="42">
        <f t="shared" si="96"/>
        <v>470</v>
      </c>
      <c r="F5567" s="77" t="s">
        <v>225</v>
      </c>
      <c r="G5567" s="77" t="s">
        <v>21</v>
      </c>
      <c r="H5567" s="77" t="s">
        <v>20</v>
      </c>
      <c r="I5567" s="13">
        <v>11</v>
      </c>
      <c r="J5567" s="14">
        <v>2015</v>
      </c>
      <c r="K5567" s="78" t="s">
        <v>58</v>
      </c>
      <c r="L5567" s="79" t="s">
        <v>59</v>
      </c>
      <c r="M5567" s="79" t="s">
        <v>23</v>
      </c>
      <c r="N5567" s="15" t="s">
        <v>20</v>
      </c>
      <c r="O5567" s="15" t="s">
        <v>24</v>
      </c>
      <c r="P5567" s="80" t="s">
        <v>171</v>
      </c>
      <c r="Q5567" s="80"/>
    </row>
    <row r="5568" spans="1:17" hidden="1">
      <c r="A5568" s="12">
        <v>42327</v>
      </c>
      <c r="B5568" t="s">
        <v>4596</v>
      </c>
      <c r="C5568" s="1">
        <v>20.9</v>
      </c>
      <c r="E5568" s="42">
        <f t="shared" si="96"/>
        <v>-20.9</v>
      </c>
      <c r="F5568" s="77" t="s">
        <v>1038</v>
      </c>
      <c r="G5568" s="77" t="s">
        <v>21</v>
      </c>
      <c r="H5568" s="77" t="s">
        <v>20</v>
      </c>
      <c r="I5568" s="13">
        <v>11</v>
      </c>
      <c r="J5568" s="14">
        <v>2015</v>
      </c>
      <c r="K5568" s="78" t="s">
        <v>146</v>
      </c>
      <c r="L5568" s="79" t="s">
        <v>4596</v>
      </c>
      <c r="M5568" s="79" t="s">
        <v>309</v>
      </c>
      <c r="N5568" s="15" t="s">
        <v>28</v>
      </c>
      <c r="O5568" s="15" t="s">
        <v>29</v>
      </c>
      <c r="P5568" s="80" t="s">
        <v>3096</v>
      </c>
      <c r="Q5568" s="80"/>
    </row>
    <row r="5569" spans="1:17" hidden="1">
      <c r="A5569" s="12">
        <v>42327</v>
      </c>
      <c r="B5569" t="s">
        <v>2903</v>
      </c>
      <c r="C5569" s="1">
        <v>130.94999999999999</v>
      </c>
      <c r="E5569" s="42">
        <f t="shared" si="96"/>
        <v>-130.94999999999999</v>
      </c>
      <c r="F5569" s="77" t="s">
        <v>1038</v>
      </c>
      <c r="G5569" s="77" t="s">
        <v>21</v>
      </c>
      <c r="H5569" s="77" t="s">
        <v>20</v>
      </c>
      <c r="I5569" s="13">
        <v>11</v>
      </c>
      <c r="J5569" s="14">
        <v>2015</v>
      </c>
      <c r="K5569" s="78" t="s">
        <v>146</v>
      </c>
      <c r="L5569" s="79" t="s">
        <v>2903</v>
      </c>
      <c r="M5569" s="79" t="s">
        <v>309</v>
      </c>
      <c r="N5569" s="15" t="s">
        <v>28</v>
      </c>
      <c r="O5569" s="15" t="s">
        <v>29</v>
      </c>
      <c r="P5569" s="80" t="s">
        <v>3096</v>
      </c>
      <c r="Q5569" s="80"/>
    </row>
    <row r="5570" spans="1:17" hidden="1">
      <c r="A5570" s="12">
        <v>42328</v>
      </c>
      <c r="B5570" t="s">
        <v>4575</v>
      </c>
      <c r="C5570" s="1">
        <v>-150</v>
      </c>
      <c r="E5570" s="42">
        <f t="shared" si="96"/>
        <v>150</v>
      </c>
      <c r="F5570" s="77" t="s">
        <v>225</v>
      </c>
      <c r="G5570" s="77" t="s">
        <v>21</v>
      </c>
      <c r="H5570" s="77" t="s">
        <v>20</v>
      </c>
      <c r="I5570" s="13">
        <v>11</v>
      </c>
      <c r="J5570" s="14">
        <v>2015</v>
      </c>
      <c r="K5570" s="78" t="s">
        <v>58</v>
      </c>
      <c r="L5570" s="79" t="s">
        <v>59</v>
      </c>
      <c r="M5570" s="79" t="s">
        <v>23</v>
      </c>
      <c r="N5570" s="15" t="s">
        <v>20</v>
      </c>
      <c r="O5570" s="15" t="s">
        <v>24</v>
      </c>
      <c r="P5570" s="80" t="s">
        <v>171</v>
      </c>
      <c r="Q5570" s="80"/>
    </row>
    <row r="5571" spans="1:17" hidden="1">
      <c r="A5571" s="12">
        <v>42328</v>
      </c>
      <c r="B5571" t="s">
        <v>4597</v>
      </c>
      <c r="C5571" s="1">
        <v>15.85</v>
      </c>
      <c r="E5571" s="42">
        <f t="shared" si="96"/>
        <v>-15.85</v>
      </c>
      <c r="F5571" s="77" t="s">
        <v>1038</v>
      </c>
      <c r="G5571" s="77" t="s">
        <v>21</v>
      </c>
      <c r="H5571" s="77" t="s">
        <v>20</v>
      </c>
      <c r="I5571" s="13">
        <v>11</v>
      </c>
      <c r="J5571" s="14">
        <v>2015</v>
      </c>
      <c r="K5571" s="78" t="s">
        <v>146</v>
      </c>
      <c r="L5571" s="79" t="s">
        <v>4597</v>
      </c>
      <c r="M5571" s="79" t="s">
        <v>302</v>
      </c>
      <c r="N5571" s="15" t="s">
        <v>28</v>
      </c>
      <c r="O5571" s="15" t="s">
        <v>29</v>
      </c>
      <c r="P5571" s="80" t="s">
        <v>3096</v>
      </c>
      <c r="Q5571" s="80"/>
    </row>
    <row r="5572" spans="1:17" hidden="1">
      <c r="A5572" s="12">
        <v>42328</v>
      </c>
      <c r="B5572" t="s">
        <v>2635</v>
      </c>
      <c r="C5572" s="1">
        <v>55.6</v>
      </c>
      <c r="E5572" s="42">
        <f t="shared" si="96"/>
        <v>-55.6</v>
      </c>
      <c r="F5572" s="77" t="s">
        <v>1038</v>
      </c>
      <c r="G5572" s="77" t="s">
        <v>21</v>
      </c>
      <c r="H5572" s="77" t="s">
        <v>20</v>
      </c>
      <c r="I5572" s="13">
        <v>11</v>
      </c>
      <c r="J5572" s="14">
        <v>2015</v>
      </c>
      <c r="K5572" s="78" t="s">
        <v>146</v>
      </c>
      <c r="L5572" s="79" t="s">
        <v>2635</v>
      </c>
      <c r="M5572" s="79" t="s">
        <v>80</v>
      </c>
      <c r="N5572" s="15" t="s">
        <v>28</v>
      </c>
      <c r="O5572" s="15" t="s">
        <v>29</v>
      </c>
      <c r="P5572" s="80" t="s">
        <v>3096</v>
      </c>
      <c r="Q5572" s="80"/>
    </row>
    <row r="5573" spans="1:17" hidden="1">
      <c r="A5573" s="12">
        <v>42329</v>
      </c>
      <c r="B5573" t="s">
        <v>4598</v>
      </c>
      <c r="C5573" s="1">
        <v>61.9</v>
      </c>
      <c r="E5573" s="42">
        <f t="shared" si="96"/>
        <v>-61.9</v>
      </c>
      <c r="F5573" s="77" t="s">
        <v>1038</v>
      </c>
      <c r="G5573" s="77" t="s">
        <v>21</v>
      </c>
      <c r="H5573" s="77" t="s">
        <v>20</v>
      </c>
      <c r="I5573" s="13">
        <v>11</v>
      </c>
      <c r="J5573" s="14">
        <v>2015</v>
      </c>
      <c r="K5573" s="78" t="s">
        <v>146</v>
      </c>
      <c r="L5573" s="79" t="s">
        <v>4598</v>
      </c>
      <c r="M5573" s="79" t="s">
        <v>309</v>
      </c>
      <c r="N5573" s="15" t="s">
        <v>28</v>
      </c>
      <c r="O5573" s="15" t="s">
        <v>29</v>
      </c>
      <c r="P5573" s="80" t="s">
        <v>3096</v>
      </c>
      <c r="Q5573" s="80"/>
    </row>
    <row r="5574" spans="1:17" hidden="1">
      <c r="A5574" s="12">
        <v>42329</v>
      </c>
      <c r="B5574" t="s">
        <v>4599</v>
      </c>
      <c r="C5574" s="1">
        <v>13.9</v>
      </c>
      <c r="E5574" s="42">
        <f t="shared" si="96"/>
        <v>-13.9</v>
      </c>
      <c r="F5574" s="77" t="s">
        <v>1038</v>
      </c>
      <c r="G5574" s="77" t="s">
        <v>21</v>
      </c>
      <c r="H5574" s="77" t="s">
        <v>20</v>
      </c>
      <c r="I5574" s="13">
        <v>11</v>
      </c>
      <c r="J5574" s="14">
        <v>2015</v>
      </c>
      <c r="K5574" s="78" t="s">
        <v>146</v>
      </c>
      <c r="L5574" s="79" t="s">
        <v>4599</v>
      </c>
      <c r="M5574" s="79" t="s">
        <v>302</v>
      </c>
      <c r="N5574" s="15" t="s">
        <v>28</v>
      </c>
      <c r="O5574" s="15" t="s">
        <v>29</v>
      </c>
      <c r="P5574" s="80" t="s">
        <v>3096</v>
      </c>
      <c r="Q5574" s="80"/>
    </row>
    <row r="5575" spans="1:17" hidden="1">
      <c r="A5575" s="12">
        <v>42329</v>
      </c>
      <c r="B5575" t="s">
        <v>4600</v>
      </c>
      <c r="C5575" s="1">
        <v>113.79</v>
      </c>
      <c r="E5575" s="42">
        <f t="shared" si="96"/>
        <v>-113.79</v>
      </c>
      <c r="F5575" s="77" t="s">
        <v>1038</v>
      </c>
      <c r="G5575" s="77" t="s">
        <v>21</v>
      </c>
      <c r="H5575" s="77" t="s">
        <v>20</v>
      </c>
      <c r="I5575" s="13">
        <v>11</v>
      </c>
      <c r="J5575" s="14">
        <v>2015</v>
      </c>
      <c r="K5575" s="78" t="s">
        <v>146</v>
      </c>
      <c r="L5575" s="79" t="s">
        <v>4600</v>
      </c>
      <c r="M5575" s="79" t="s">
        <v>309</v>
      </c>
      <c r="N5575" s="15" t="s">
        <v>28</v>
      </c>
      <c r="O5575" s="15" t="s">
        <v>29</v>
      </c>
      <c r="P5575" s="80" t="s">
        <v>3096</v>
      </c>
      <c r="Q5575" s="80"/>
    </row>
    <row r="5576" spans="1:17" hidden="1">
      <c r="A5576" s="12">
        <v>42329</v>
      </c>
      <c r="B5576" t="s">
        <v>4601</v>
      </c>
      <c r="C5576" s="1">
        <v>34.630000000000003</v>
      </c>
      <c r="E5576" s="42">
        <f t="shared" si="96"/>
        <v>-34.630000000000003</v>
      </c>
      <c r="F5576" s="77" t="s">
        <v>1038</v>
      </c>
      <c r="G5576" s="77" t="s">
        <v>21</v>
      </c>
      <c r="H5576" s="77" t="s">
        <v>20</v>
      </c>
      <c r="I5576" s="13">
        <v>11</v>
      </c>
      <c r="J5576" s="14">
        <v>2015</v>
      </c>
      <c r="K5576" s="78" t="s">
        <v>146</v>
      </c>
      <c r="L5576" s="79" t="s">
        <v>4601</v>
      </c>
      <c r="M5576" s="79" t="s">
        <v>302</v>
      </c>
      <c r="N5576" s="15" t="s">
        <v>28</v>
      </c>
      <c r="O5576" s="15" t="s">
        <v>29</v>
      </c>
      <c r="P5576" s="80" t="s">
        <v>3096</v>
      </c>
      <c r="Q5576" s="80"/>
    </row>
    <row r="5577" spans="1:17" hidden="1">
      <c r="A5577" s="12">
        <v>42330</v>
      </c>
      <c r="B5577" t="s">
        <v>4602</v>
      </c>
      <c r="C5577" s="1">
        <v>76.17</v>
      </c>
      <c r="E5577" s="42">
        <f t="shared" si="96"/>
        <v>-76.17</v>
      </c>
      <c r="F5577" s="77" t="s">
        <v>1038</v>
      </c>
      <c r="G5577" s="77" t="s">
        <v>21</v>
      </c>
      <c r="H5577" s="77" t="s">
        <v>20</v>
      </c>
      <c r="I5577" s="13">
        <v>11</v>
      </c>
      <c r="J5577" s="14">
        <v>2015</v>
      </c>
      <c r="K5577" s="78" t="s">
        <v>146</v>
      </c>
      <c r="L5577" s="79" t="s">
        <v>4602</v>
      </c>
      <c r="M5577" s="79" t="s">
        <v>302</v>
      </c>
      <c r="N5577" s="15" t="s">
        <v>28</v>
      </c>
      <c r="O5577" s="15" t="s">
        <v>29</v>
      </c>
      <c r="P5577" s="80" t="s">
        <v>3096</v>
      </c>
      <c r="Q5577" s="80"/>
    </row>
    <row r="5578" spans="1:17" hidden="1">
      <c r="A5578" s="12">
        <v>42331</v>
      </c>
      <c r="B5578" t="s">
        <v>4603</v>
      </c>
      <c r="C5578" s="1">
        <v>15.9</v>
      </c>
      <c r="E5578" s="42">
        <f t="shared" si="96"/>
        <v>-15.9</v>
      </c>
      <c r="F5578" s="77" t="s">
        <v>1038</v>
      </c>
      <c r="G5578" s="77" t="s">
        <v>21</v>
      </c>
      <c r="H5578" s="77" t="s">
        <v>20</v>
      </c>
      <c r="I5578" s="13">
        <v>11</v>
      </c>
      <c r="J5578" s="14">
        <v>2015</v>
      </c>
      <c r="K5578" s="78" t="s">
        <v>146</v>
      </c>
      <c r="L5578" s="79" t="s">
        <v>4603</v>
      </c>
      <c r="M5578" s="79" t="s">
        <v>302</v>
      </c>
      <c r="N5578" s="15" t="s">
        <v>28</v>
      </c>
      <c r="O5578" s="15" t="s">
        <v>29</v>
      </c>
      <c r="P5578" s="80" t="s">
        <v>3096</v>
      </c>
      <c r="Q5578" s="80"/>
    </row>
    <row r="5579" spans="1:17" hidden="1">
      <c r="A5579" s="12">
        <v>42331</v>
      </c>
      <c r="B5579" t="s">
        <v>4575</v>
      </c>
      <c r="C5579" s="1">
        <v>-385.1</v>
      </c>
      <c r="E5579" s="42">
        <f t="shared" si="96"/>
        <v>385.1</v>
      </c>
      <c r="F5579" s="77" t="s">
        <v>225</v>
      </c>
      <c r="G5579" s="77" t="s">
        <v>21</v>
      </c>
      <c r="H5579" s="77" t="s">
        <v>20</v>
      </c>
      <c r="I5579" s="13">
        <v>11</v>
      </c>
      <c r="J5579" s="14">
        <v>2015</v>
      </c>
      <c r="K5579" s="78" t="s">
        <v>58</v>
      </c>
      <c r="L5579" s="79" t="s">
        <v>59</v>
      </c>
      <c r="M5579" s="79" t="s">
        <v>23</v>
      </c>
      <c r="N5579" s="15" t="s">
        <v>20</v>
      </c>
      <c r="O5579" s="15" t="s">
        <v>24</v>
      </c>
      <c r="P5579" s="80" t="s">
        <v>171</v>
      </c>
      <c r="Q5579" s="80"/>
    </row>
    <row r="5580" spans="1:17" hidden="1">
      <c r="A5580" s="12">
        <v>42331</v>
      </c>
      <c r="B5580" t="s">
        <v>4604</v>
      </c>
      <c r="C5580" s="1">
        <v>13.9</v>
      </c>
      <c r="E5580" s="42">
        <f t="shared" ref="E5580:E5643" si="97">-C5580</f>
        <v>-13.9</v>
      </c>
      <c r="F5580" s="77" t="s">
        <v>1038</v>
      </c>
      <c r="G5580" s="77" t="s">
        <v>21</v>
      </c>
      <c r="H5580" s="77" t="s">
        <v>20</v>
      </c>
      <c r="I5580" s="13">
        <v>11</v>
      </c>
      <c r="J5580" s="14">
        <v>2015</v>
      </c>
      <c r="K5580" s="78" t="s">
        <v>146</v>
      </c>
      <c r="L5580" s="79" t="s">
        <v>4604</v>
      </c>
      <c r="M5580" s="79" t="s">
        <v>302</v>
      </c>
      <c r="N5580" s="15" t="s">
        <v>28</v>
      </c>
      <c r="O5580" s="15" t="s">
        <v>29</v>
      </c>
      <c r="P5580" s="80" t="s">
        <v>3096</v>
      </c>
      <c r="Q5580" s="80"/>
    </row>
    <row r="5581" spans="1:17" hidden="1">
      <c r="A5581" s="12">
        <v>42331</v>
      </c>
      <c r="B5581" t="s">
        <v>4605</v>
      </c>
      <c r="C5581" s="1">
        <v>80.900000000000006</v>
      </c>
      <c r="E5581" s="42">
        <f t="shared" si="97"/>
        <v>-80.900000000000006</v>
      </c>
      <c r="F5581" s="77" t="s">
        <v>1038</v>
      </c>
      <c r="G5581" s="77" t="s">
        <v>21</v>
      </c>
      <c r="H5581" s="77" t="s">
        <v>20</v>
      </c>
      <c r="I5581" s="13">
        <v>11</v>
      </c>
      <c r="J5581" s="14">
        <v>2015</v>
      </c>
      <c r="K5581" s="78" t="s">
        <v>146</v>
      </c>
      <c r="L5581" s="79" t="s">
        <v>4605</v>
      </c>
      <c r="M5581" s="79" t="s">
        <v>302</v>
      </c>
      <c r="N5581" s="15" t="s">
        <v>28</v>
      </c>
      <c r="O5581" s="15" t="s">
        <v>29</v>
      </c>
      <c r="P5581" s="80" t="s">
        <v>3096</v>
      </c>
      <c r="Q5581" s="80"/>
    </row>
    <row r="5582" spans="1:17" hidden="1">
      <c r="A5582" s="12">
        <v>42333</v>
      </c>
      <c r="B5582" t="s">
        <v>2993</v>
      </c>
      <c r="C5582" s="1">
        <v>10.95</v>
      </c>
      <c r="E5582" s="42">
        <f t="shared" si="97"/>
        <v>-10.95</v>
      </c>
      <c r="F5582" s="77" t="s">
        <v>1038</v>
      </c>
      <c r="G5582" s="77" t="s">
        <v>21</v>
      </c>
      <c r="H5582" s="77" t="s">
        <v>20</v>
      </c>
      <c r="I5582" s="13">
        <v>11</v>
      </c>
      <c r="J5582" s="14">
        <v>2015</v>
      </c>
      <c r="K5582" s="78" t="s">
        <v>146</v>
      </c>
      <c r="L5582" s="79" t="s">
        <v>2993</v>
      </c>
      <c r="M5582" s="79" t="s">
        <v>309</v>
      </c>
      <c r="N5582" s="15" t="s">
        <v>28</v>
      </c>
      <c r="O5582" s="15" t="s">
        <v>29</v>
      </c>
      <c r="P5582" s="80" t="s">
        <v>3096</v>
      </c>
      <c r="Q5582" s="80"/>
    </row>
    <row r="5583" spans="1:17" hidden="1">
      <c r="A5583" s="12">
        <v>42335</v>
      </c>
      <c r="B5583" t="s">
        <v>3174</v>
      </c>
      <c r="C5583" s="1">
        <v>39.950000000000003</v>
      </c>
      <c r="E5583" s="42">
        <f t="shared" si="97"/>
        <v>-39.950000000000003</v>
      </c>
      <c r="F5583" s="77" t="s">
        <v>1038</v>
      </c>
      <c r="G5583" s="77" t="s">
        <v>21</v>
      </c>
      <c r="H5583" s="77" t="s">
        <v>20</v>
      </c>
      <c r="I5583" s="13">
        <v>11</v>
      </c>
      <c r="J5583" s="14">
        <v>2015</v>
      </c>
      <c r="K5583" s="78" t="s">
        <v>146</v>
      </c>
      <c r="L5583" s="79" t="s">
        <v>3174</v>
      </c>
      <c r="M5583" s="79" t="s">
        <v>309</v>
      </c>
      <c r="N5583" s="15" t="s">
        <v>28</v>
      </c>
      <c r="O5583" s="15" t="s">
        <v>29</v>
      </c>
      <c r="P5583" s="80" t="s">
        <v>3096</v>
      </c>
      <c r="Q5583" s="80"/>
    </row>
    <row r="5584" spans="1:17" hidden="1">
      <c r="A5584" s="12">
        <v>42336</v>
      </c>
      <c r="B5584" t="s">
        <v>4606</v>
      </c>
      <c r="C5584" s="1">
        <v>94.02</v>
      </c>
      <c r="E5584" s="42">
        <f t="shared" si="97"/>
        <v>-94.02</v>
      </c>
      <c r="F5584" s="77" t="s">
        <v>1038</v>
      </c>
      <c r="G5584" s="77" t="s">
        <v>21</v>
      </c>
      <c r="H5584" s="77" t="s">
        <v>20</v>
      </c>
      <c r="I5584" s="13">
        <v>11</v>
      </c>
      <c r="J5584" s="14">
        <v>2015</v>
      </c>
      <c r="K5584" s="78" t="s">
        <v>146</v>
      </c>
      <c r="L5584" s="79" t="s">
        <v>4606</v>
      </c>
      <c r="M5584" s="79" t="s">
        <v>309</v>
      </c>
      <c r="N5584" s="15" t="s">
        <v>28</v>
      </c>
      <c r="O5584" s="15" t="s">
        <v>29</v>
      </c>
      <c r="P5584" s="80" t="s">
        <v>3096</v>
      </c>
      <c r="Q5584" s="80"/>
    </row>
    <row r="5585" spans="1:17" hidden="1">
      <c r="A5585" s="12">
        <v>42336</v>
      </c>
      <c r="B5585" t="s">
        <v>4607</v>
      </c>
      <c r="C5585" s="1">
        <v>49.95</v>
      </c>
      <c r="E5585" s="42">
        <f t="shared" si="97"/>
        <v>-49.95</v>
      </c>
      <c r="F5585" s="77" t="s">
        <v>1038</v>
      </c>
      <c r="G5585" s="77" t="s">
        <v>21</v>
      </c>
      <c r="H5585" s="77" t="s">
        <v>20</v>
      </c>
      <c r="I5585" s="13">
        <v>11</v>
      </c>
      <c r="J5585" s="14">
        <v>2015</v>
      </c>
      <c r="K5585" s="78" t="s">
        <v>146</v>
      </c>
      <c r="L5585" s="79" t="s">
        <v>4607</v>
      </c>
      <c r="M5585" s="79" t="s">
        <v>309</v>
      </c>
      <c r="N5585" s="15" t="s">
        <v>28</v>
      </c>
      <c r="O5585" s="15" t="s">
        <v>29</v>
      </c>
      <c r="P5585" s="80" t="s">
        <v>3096</v>
      </c>
      <c r="Q5585" s="80"/>
    </row>
    <row r="5586" spans="1:17" hidden="1">
      <c r="A5586" s="12">
        <v>42336</v>
      </c>
      <c r="B5586" t="s">
        <v>4608</v>
      </c>
      <c r="C5586" s="1">
        <v>44.82</v>
      </c>
      <c r="E5586" s="42">
        <f t="shared" si="97"/>
        <v>-44.82</v>
      </c>
      <c r="F5586" s="77" t="s">
        <v>1038</v>
      </c>
      <c r="G5586" s="77" t="s">
        <v>21</v>
      </c>
      <c r="H5586" s="77" t="s">
        <v>20</v>
      </c>
      <c r="I5586" s="13">
        <v>11</v>
      </c>
      <c r="J5586" s="14">
        <v>2015</v>
      </c>
      <c r="K5586" s="78" t="s">
        <v>146</v>
      </c>
      <c r="L5586" s="79" t="s">
        <v>4608</v>
      </c>
      <c r="M5586" s="79" t="s">
        <v>309</v>
      </c>
      <c r="N5586" s="15" t="s">
        <v>28</v>
      </c>
      <c r="O5586" s="15" t="s">
        <v>29</v>
      </c>
      <c r="P5586" s="80" t="s">
        <v>3096</v>
      </c>
      <c r="Q5586" s="80"/>
    </row>
    <row r="5587" spans="1:17" hidden="1">
      <c r="A5587" s="12">
        <v>42336</v>
      </c>
      <c r="B5587" t="s">
        <v>2901</v>
      </c>
      <c r="C5587" s="1">
        <v>91.91</v>
      </c>
      <c r="E5587" s="42">
        <f t="shared" si="97"/>
        <v>-91.91</v>
      </c>
      <c r="F5587" s="77" t="s">
        <v>1038</v>
      </c>
      <c r="G5587" s="77" t="s">
        <v>21</v>
      </c>
      <c r="H5587" s="77" t="s">
        <v>20</v>
      </c>
      <c r="I5587" s="13">
        <v>11</v>
      </c>
      <c r="J5587" s="14">
        <v>2015</v>
      </c>
      <c r="K5587" s="78" t="s">
        <v>146</v>
      </c>
      <c r="L5587" s="79" t="s">
        <v>2901</v>
      </c>
      <c r="M5587" s="79" t="s">
        <v>309</v>
      </c>
      <c r="N5587" s="15" t="s">
        <v>28</v>
      </c>
      <c r="O5587" s="15" t="s">
        <v>29</v>
      </c>
      <c r="P5587" s="80" t="s">
        <v>3096</v>
      </c>
      <c r="Q5587" s="80"/>
    </row>
    <row r="5588" spans="1:17" hidden="1">
      <c r="A5588" s="12">
        <v>42336</v>
      </c>
      <c r="B5588" t="s">
        <v>4609</v>
      </c>
      <c r="C5588" s="1">
        <v>40.24</v>
      </c>
      <c r="E5588" s="42">
        <f t="shared" si="97"/>
        <v>-40.24</v>
      </c>
      <c r="F5588" s="77" t="s">
        <v>1038</v>
      </c>
      <c r="G5588" s="77" t="s">
        <v>21</v>
      </c>
      <c r="H5588" s="77" t="s">
        <v>20</v>
      </c>
      <c r="I5588" s="13">
        <v>11</v>
      </c>
      <c r="J5588" s="14">
        <v>2015</v>
      </c>
      <c r="K5588" s="78" t="s">
        <v>146</v>
      </c>
      <c r="L5588" s="79" t="s">
        <v>4609</v>
      </c>
      <c r="M5588" s="79" t="s">
        <v>309</v>
      </c>
      <c r="N5588" s="15" t="s">
        <v>28</v>
      </c>
      <c r="O5588" s="15" t="s">
        <v>29</v>
      </c>
      <c r="P5588" s="80" t="s">
        <v>3096</v>
      </c>
      <c r="Q5588" s="80"/>
    </row>
    <row r="5589" spans="1:17" hidden="1">
      <c r="A5589" s="12">
        <v>42336</v>
      </c>
      <c r="B5589" t="s">
        <v>2623</v>
      </c>
      <c r="C5589" s="1">
        <v>25.97</v>
      </c>
      <c r="E5589" s="42">
        <f t="shared" si="97"/>
        <v>-25.97</v>
      </c>
      <c r="F5589" s="77" t="s">
        <v>1038</v>
      </c>
      <c r="G5589" s="77" t="s">
        <v>21</v>
      </c>
      <c r="H5589" s="77" t="s">
        <v>20</v>
      </c>
      <c r="I5589" s="13">
        <v>11</v>
      </c>
      <c r="J5589" s="14">
        <v>2015</v>
      </c>
      <c r="K5589" s="78" t="s">
        <v>146</v>
      </c>
      <c r="L5589" s="79" t="s">
        <v>2623</v>
      </c>
      <c r="M5589" s="79" t="s">
        <v>309</v>
      </c>
      <c r="N5589" s="15" t="s">
        <v>28</v>
      </c>
      <c r="O5589" s="15" t="s">
        <v>29</v>
      </c>
      <c r="P5589" s="80" t="s">
        <v>3096</v>
      </c>
      <c r="Q5589" s="80"/>
    </row>
    <row r="5590" spans="1:17" hidden="1">
      <c r="A5590" s="12">
        <v>42337</v>
      </c>
      <c r="B5590" t="s">
        <v>4610</v>
      </c>
      <c r="C5590" s="1">
        <v>68.19</v>
      </c>
      <c r="E5590" s="42">
        <f t="shared" si="97"/>
        <v>-68.19</v>
      </c>
      <c r="F5590" s="77" t="s">
        <v>1038</v>
      </c>
      <c r="G5590" s="77" t="s">
        <v>21</v>
      </c>
      <c r="H5590" s="77" t="s">
        <v>20</v>
      </c>
      <c r="I5590" s="13">
        <v>11</v>
      </c>
      <c r="J5590" s="14">
        <v>2015</v>
      </c>
      <c r="K5590" s="78" t="s">
        <v>146</v>
      </c>
      <c r="L5590" s="79" t="s">
        <v>4610</v>
      </c>
      <c r="M5590" s="79" t="s">
        <v>309</v>
      </c>
      <c r="N5590" s="15" t="s">
        <v>28</v>
      </c>
      <c r="O5590" s="15" t="s">
        <v>29</v>
      </c>
      <c r="P5590" s="80" t="s">
        <v>3096</v>
      </c>
      <c r="Q5590" s="80"/>
    </row>
    <row r="5591" spans="1:17" hidden="1">
      <c r="A5591" s="12">
        <v>42337</v>
      </c>
      <c r="B5591" t="s">
        <v>3060</v>
      </c>
      <c r="C5591" s="1">
        <v>47.38</v>
      </c>
      <c r="E5591" s="42">
        <f t="shared" si="97"/>
        <v>-47.38</v>
      </c>
      <c r="F5591" s="77" t="s">
        <v>1038</v>
      </c>
      <c r="G5591" s="77" t="s">
        <v>21</v>
      </c>
      <c r="H5591" s="77" t="s">
        <v>20</v>
      </c>
      <c r="I5591" s="13">
        <v>11</v>
      </c>
      <c r="J5591" s="14">
        <v>2015</v>
      </c>
      <c r="K5591" s="78" t="s">
        <v>146</v>
      </c>
      <c r="L5591" s="79" t="s">
        <v>3060</v>
      </c>
      <c r="M5591" s="79" t="s">
        <v>309</v>
      </c>
      <c r="N5591" s="15" t="s">
        <v>28</v>
      </c>
      <c r="O5591" s="15" t="s">
        <v>29</v>
      </c>
      <c r="P5591" s="80" t="s">
        <v>3096</v>
      </c>
      <c r="Q5591" s="80"/>
    </row>
    <row r="5592" spans="1:17" hidden="1">
      <c r="A5592" s="12">
        <v>42337</v>
      </c>
      <c r="B5592" t="s">
        <v>4611</v>
      </c>
      <c r="C5592" s="1">
        <v>170.89</v>
      </c>
      <c r="E5592" s="42">
        <f t="shared" si="97"/>
        <v>-170.89</v>
      </c>
      <c r="F5592" s="77" t="s">
        <v>1038</v>
      </c>
      <c r="G5592" s="77" t="s">
        <v>21</v>
      </c>
      <c r="H5592" s="77" t="s">
        <v>20</v>
      </c>
      <c r="I5592" s="13">
        <v>11</v>
      </c>
      <c r="J5592" s="14">
        <v>2015</v>
      </c>
      <c r="K5592" s="78" t="s">
        <v>146</v>
      </c>
      <c r="L5592" s="79" t="s">
        <v>4611</v>
      </c>
      <c r="M5592" s="79" t="s">
        <v>309</v>
      </c>
      <c r="N5592" s="15" t="s">
        <v>28</v>
      </c>
      <c r="O5592" s="15" t="s">
        <v>29</v>
      </c>
      <c r="P5592" s="80" t="s">
        <v>3096</v>
      </c>
      <c r="Q5592" s="80"/>
    </row>
    <row r="5593" spans="1:17" hidden="1">
      <c r="A5593" s="12">
        <v>42337</v>
      </c>
      <c r="B5593" t="s">
        <v>4612</v>
      </c>
      <c r="C5593" s="1">
        <v>92.24</v>
      </c>
      <c r="E5593" s="42">
        <f t="shared" si="97"/>
        <v>-92.24</v>
      </c>
      <c r="F5593" s="77" t="s">
        <v>1038</v>
      </c>
      <c r="G5593" s="77" t="s">
        <v>21</v>
      </c>
      <c r="H5593" s="77" t="s">
        <v>20</v>
      </c>
      <c r="I5593" s="13">
        <v>11</v>
      </c>
      <c r="J5593" s="14">
        <v>2015</v>
      </c>
      <c r="K5593" s="78" t="s">
        <v>146</v>
      </c>
      <c r="L5593" s="79" t="s">
        <v>4612</v>
      </c>
      <c r="M5593" s="79" t="s">
        <v>309</v>
      </c>
      <c r="N5593" s="15" t="s">
        <v>28</v>
      </c>
      <c r="O5593" s="15" t="s">
        <v>29</v>
      </c>
      <c r="P5593" s="80" t="s">
        <v>3096</v>
      </c>
      <c r="Q5593" s="80"/>
    </row>
    <row r="5594" spans="1:17" hidden="1">
      <c r="A5594" s="12">
        <v>42337</v>
      </c>
      <c r="B5594" t="s">
        <v>4613</v>
      </c>
      <c r="C5594" s="1">
        <v>52.74</v>
      </c>
      <c r="E5594" s="42">
        <f t="shared" si="97"/>
        <v>-52.74</v>
      </c>
      <c r="F5594" s="77" t="s">
        <v>1038</v>
      </c>
      <c r="G5594" s="77" t="s">
        <v>21</v>
      </c>
      <c r="H5594" s="77" t="s">
        <v>20</v>
      </c>
      <c r="I5594" s="13">
        <v>11</v>
      </c>
      <c r="J5594" s="14">
        <v>2015</v>
      </c>
      <c r="K5594" s="78" t="s">
        <v>146</v>
      </c>
      <c r="L5594" s="79" t="s">
        <v>4613</v>
      </c>
      <c r="M5594" s="79" t="s">
        <v>309</v>
      </c>
      <c r="N5594" s="15" t="s">
        <v>28</v>
      </c>
      <c r="O5594" s="15" t="s">
        <v>29</v>
      </c>
      <c r="P5594" s="80" t="s">
        <v>3096</v>
      </c>
      <c r="Q5594" s="80"/>
    </row>
    <row r="5595" spans="1:17" hidden="1">
      <c r="A5595" s="12">
        <v>42337</v>
      </c>
      <c r="B5595" t="s">
        <v>4612</v>
      </c>
      <c r="C5595" s="1">
        <v>30.23</v>
      </c>
      <c r="E5595" s="42">
        <f t="shared" si="97"/>
        <v>-30.23</v>
      </c>
      <c r="F5595" s="77" t="s">
        <v>1038</v>
      </c>
      <c r="G5595" s="77" t="s">
        <v>21</v>
      </c>
      <c r="H5595" s="77" t="s">
        <v>20</v>
      </c>
      <c r="I5595" s="13">
        <v>11</v>
      </c>
      <c r="J5595" s="14">
        <v>2015</v>
      </c>
      <c r="K5595" s="78" t="s">
        <v>146</v>
      </c>
      <c r="L5595" s="79" t="s">
        <v>4612</v>
      </c>
      <c r="M5595" s="79" t="s">
        <v>309</v>
      </c>
      <c r="N5595" s="15" t="s">
        <v>28</v>
      </c>
      <c r="O5595" s="15" t="s">
        <v>29</v>
      </c>
      <c r="P5595" s="80" t="s">
        <v>3096</v>
      </c>
      <c r="Q5595" s="80"/>
    </row>
    <row r="5596" spans="1:17" hidden="1">
      <c r="A5596" s="12">
        <v>42337</v>
      </c>
      <c r="B5596" t="s">
        <v>4614</v>
      </c>
      <c r="C5596" s="1">
        <v>110.82</v>
      </c>
      <c r="E5596" s="42">
        <f t="shared" si="97"/>
        <v>-110.82</v>
      </c>
      <c r="F5596" s="77" t="s">
        <v>1038</v>
      </c>
      <c r="G5596" s="77" t="s">
        <v>21</v>
      </c>
      <c r="H5596" s="77" t="s">
        <v>20</v>
      </c>
      <c r="I5596" s="13">
        <v>11</v>
      </c>
      <c r="J5596" s="14">
        <v>2015</v>
      </c>
      <c r="K5596" s="78" t="s">
        <v>146</v>
      </c>
      <c r="L5596" s="79" t="s">
        <v>4614</v>
      </c>
      <c r="M5596" s="79" t="s">
        <v>309</v>
      </c>
      <c r="N5596" s="15" t="s">
        <v>28</v>
      </c>
      <c r="O5596" s="15" t="s">
        <v>29</v>
      </c>
      <c r="P5596" s="80" t="s">
        <v>3096</v>
      </c>
      <c r="Q5596" s="80"/>
    </row>
    <row r="5597" spans="1:17" hidden="1">
      <c r="A5597" s="12">
        <v>42337</v>
      </c>
      <c r="B5597" t="s">
        <v>2871</v>
      </c>
      <c r="C5597" s="1">
        <v>54.57</v>
      </c>
      <c r="E5597" s="42">
        <f t="shared" si="97"/>
        <v>-54.57</v>
      </c>
      <c r="F5597" s="77" t="s">
        <v>1038</v>
      </c>
      <c r="G5597" s="77" t="s">
        <v>21</v>
      </c>
      <c r="H5597" s="77" t="s">
        <v>20</v>
      </c>
      <c r="I5597" s="13">
        <v>11</v>
      </c>
      <c r="J5597" s="14">
        <v>2015</v>
      </c>
      <c r="K5597" s="78" t="s">
        <v>146</v>
      </c>
      <c r="L5597" s="79" t="s">
        <v>2871</v>
      </c>
      <c r="M5597" s="79" t="s">
        <v>302</v>
      </c>
      <c r="N5597" s="15" t="s">
        <v>28</v>
      </c>
      <c r="O5597" s="15" t="s">
        <v>29</v>
      </c>
      <c r="P5597" s="80" t="s">
        <v>3096</v>
      </c>
      <c r="Q5597" s="80"/>
    </row>
    <row r="5598" spans="1:17" hidden="1">
      <c r="A5598" s="12">
        <v>42337</v>
      </c>
      <c r="B5598" t="s">
        <v>4609</v>
      </c>
      <c r="C5598" s="1">
        <v>85.89</v>
      </c>
      <c r="E5598" s="42">
        <f t="shared" si="97"/>
        <v>-85.89</v>
      </c>
      <c r="F5598" s="77" t="s">
        <v>1038</v>
      </c>
      <c r="G5598" s="77" t="s">
        <v>21</v>
      </c>
      <c r="H5598" s="77" t="s">
        <v>20</v>
      </c>
      <c r="I5598" s="13">
        <v>11</v>
      </c>
      <c r="J5598" s="14">
        <v>2015</v>
      </c>
      <c r="K5598" s="78" t="s">
        <v>146</v>
      </c>
      <c r="L5598" s="79" t="s">
        <v>4609</v>
      </c>
      <c r="M5598" s="79" t="s">
        <v>309</v>
      </c>
      <c r="N5598" s="15" t="s">
        <v>28</v>
      </c>
      <c r="O5598" s="15" t="s">
        <v>29</v>
      </c>
      <c r="P5598" s="80" t="s">
        <v>3096</v>
      </c>
      <c r="Q5598" s="80"/>
    </row>
    <row r="5599" spans="1:17" hidden="1">
      <c r="A5599" s="12">
        <v>42337</v>
      </c>
      <c r="B5599" t="s">
        <v>4615</v>
      </c>
      <c r="C5599" s="1">
        <v>55.18</v>
      </c>
      <c r="E5599" s="42">
        <f t="shared" si="97"/>
        <v>-55.18</v>
      </c>
      <c r="F5599" s="77" t="s">
        <v>1038</v>
      </c>
      <c r="G5599" s="77" t="s">
        <v>21</v>
      </c>
      <c r="H5599" s="77" t="s">
        <v>20</v>
      </c>
      <c r="I5599" s="13">
        <v>11</v>
      </c>
      <c r="J5599" s="14">
        <v>2015</v>
      </c>
      <c r="K5599" s="78" t="s">
        <v>146</v>
      </c>
      <c r="L5599" s="79" t="s">
        <v>4615</v>
      </c>
      <c r="M5599" s="79" t="s">
        <v>305</v>
      </c>
      <c r="N5599" s="15" t="s">
        <v>28</v>
      </c>
      <c r="O5599" s="15" t="s">
        <v>29</v>
      </c>
      <c r="P5599" s="80" t="s">
        <v>3096</v>
      </c>
      <c r="Q5599" s="80"/>
    </row>
    <row r="5600" spans="1:17" hidden="1">
      <c r="A5600" s="12">
        <v>42337</v>
      </c>
      <c r="B5600" t="s">
        <v>4616</v>
      </c>
      <c r="C5600" s="1">
        <v>115.11</v>
      </c>
      <c r="E5600" s="42">
        <f t="shared" si="97"/>
        <v>-115.11</v>
      </c>
      <c r="F5600" s="77" t="s">
        <v>1038</v>
      </c>
      <c r="G5600" s="77" t="s">
        <v>21</v>
      </c>
      <c r="H5600" s="77" t="s">
        <v>20</v>
      </c>
      <c r="I5600" s="13">
        <v>11</v>
      </c>
      <c r="J5600" s="14">
        <v>2015</v>
      </c>
      <c r="K5600" s="78" t="s">
        <v>146</v>
      </c>
      <c r="L5600" s="79" t="s">
        <v>4616</v>
      </c>
      <c r="M5600" s="79" t="s">
        <v>309</v>
      </c>
      <c r="N5600" s="15" t="s">
        <v>28</v>
      </c>
      <c r="O5600" s="15" t="s">
        <v>29</v>
      </c>
      <c r="P5600" s="80" t="s">
        <v>3096</v>
      </c>
      <c r="Q5600" s="80"/>
    </row>
    <row r="5601" spans="1:17" hidden="1">
      <c r="A5601" s="12">
        <v>42338</v>
      </c>
      <c r="B5601" t="s">
        <v>4575</v>
      </c>
      <c r="C5601" s="1">
        <v>-1328.73</v>
      </c>
      <c r="E5601" s="42">
        <f t="shared" si="97"/>
        <v>1328.73</v>
      </c>
      <c r="F5601" s="77" t="s">
        <v>225</v>
      </c>
      <c r="G5601" s="77" t="s">
        <v>21</v>
      </c>
      <c r="H5601" s="77" t="s">
        <v>20</v>
      </c>
      <c r="I5601" s="13">
        <v>11</v>
      </c>
      <c r="J5601" s="14">
        <v>2015</v>
      </c>
      <c r="K5601" s="78" t="s">
        <v>58</v>
      </c>
      <c r="L5601" s="79" t="s">
        <v>59</v>
      </c>
      <c r="M5601" s="79" t="s">
        <v>23</v>
      </c>
      <c r="N5601" s="15" t="s">
        <v>20</v>
      </c>
      <c r="O5601" s="15" t="s">
        <v>24</v>
      </c>
      <c r="P5601" s="80" t="s">
        <v>171</v>
      </c>
      <c r="Q5601" s="80"/>
    </row>
    <row r="5602" spans="1:17" hidden="1">
      <c r="A5602" s="12">
        <v>42338</v>
      </c>
      <c r="B5602" t="s">
        <v>4617</v>
      </c>
      <c r="C5602" s="1">
        <v>58.95</v>
      </c>
      <c r="E5602" s="42">
        <f t="shared" si="97"/>
        <v>-58.95</v>
      </c>
      <c r="F5602" s="77" t="s">
        <v>1038</v>
      </c>
      <c r="G5602" s="77" t="s">
        <v>21</v>
      </c>
      <c r="H5602" s="77" t="s">
        <v>20</v>
      </c>
      <c r="I5602" s="13">
        <v>11</v>
      </c>
      <c r="J5602" s="14">
        <v>2015</v>
      </c>
      <c r="K5602" s="78" t="s">
        <v>146</v>
      </c>
      <c r="L5602" s="79" t="s">
        <v>4617</v>
      </c>
      <c r="M5602" s="79" t="s">
        <v>309</v>
      </c>
      <c r="N5602" s="15" t="s">
        <v>28</v>
      </c>
      <c r="O5602" s="15" t="s">
        <v>29</v>
      </c>
      <c r="P5602" s="80" t="s">
        <v>3096</v>
      </c>
      <c r="Q5602" s="80"/>
    </row>
    <row r="5603" spans="1:17" hidden="1">
      <c r="A5603" s="12">
        <v>42338</v>
      </c>
      <c r="B5603" t="s">
        <v>4618</v>
      </c>
      <c r="C5603" s="1">
        <v>38.94</v>
      </c>
      <c r="E5603" s="42">
        <f t="shared" si="97"/>
        <v>-38.94</v>
      </c>
      <c r="F5603" s="77" t="s">
        <v>1038</v>
      </c>
      <c r="G5603" s="77" t="s">
        <v>21</v>
      </c>
      <c r="H5603" s="77" t="s">
        <v>20</v>
      </c>
      <c r="I5603" s="13">
        <v>11</v>
      </c>
      <c r="J5603" s="14">
        <v>2015</v>
      </c>
      <c r="K5603" s="78" t="s">
        <v>146</v>
      </c>
      <c r="L5603" s="79" t="s">
        <v>4618</v>
      </c>
      <c r="M5603" s="79" t="s">
        <v>309</v>
      </c>
      <c r="N5603" s="15" t="s">
        <v>28</v>
      </c>
      <c r="O5603" s="15" t="s">
        <v>29</v>
      </c>
      <c r="P5603" s="80" t="s">
        <v>3096</v>
      </c>
      <c r="Q5603" s="80"/>
    </row>
    <row r="5604" spans="1:17" hidden="1">
      <c r="A5604" s="12">
        <v>42338</v>
      </c>
      <c r="B5604" t="s">
        <v>4618</v>
      </c>
      <c r="C5604" s="1">
        <v>170.91</v>
      </c>
      <c r="E5604" s="42">
        <f t="shared" si="97"/>
        <v>-170.91</v>
      </c>
      <c r="F5604" s="77" t="s">
        <v>1038</v>
      </c>
      <c r="G5604" s="77" t="s">
        <v>21</v>
      </c>
      <c r="H5604" s="77" t="s">
        <v>20</v>
      </c>
      <c r="I5604" s="13">
        <v>11</v>
      </c>
      <c r="J5604" s="14">
        <v>2015</v>
      </c>
      <c r="K5604" s="78" t="s">
        <v>146</v>
      </c>
      <c r="L5604" s="79" t="s">
        <v>4618</v>
      </c>
      <c r="M5604" s="79" t="s">
        <v>309</v>
      </c>
      <c r="N5604" s="15" t="s">
        <v>28</v>
      </c>
      <c r="O5604" s="15" t="s">
        <v>29</v>
      </c>
      <c r="P5604" s="80" t="s">
        <v>3096</v>
      </c>
      <c r="Q5604" s="80"/>
    </row>
    <row r="5605" spans="1:17" hidden="1">
      <c r="A5605" s="12">
        <v>42338</v>
      </c>
      <c r="B5605" t="s">
        <v>4619</v>
      </c>
      <c r="C5605" s="1">
        <v>89.36</v>
      </c>
      <c r="E5605" s="42">
        <f t="shared" si="97"/>
        <v>-89.36</v>
      </c>
      <c r="F5605" s="77" t="s">
        <v>1038</v>
      </c>
      <c r="G5605" s="77" t="s">
        <v>21</v>
      </c>
      <c r="H5605" s="77" t="s">
        <v>20</v>
      </c>
      <c r="I5605" s="13">
        <v>11</v>
      </c>
      <c r="J5605" s="14">
        <v>2015</v>
      </c>
      <c r="K5605" s="78" t="s">
        <v>146</v>
      </c>
      <c r="L5605" s="79" t="s">
        <v>4619</v>
      </c>
      <c r="M5605" s="79" t="s">
        <v>302</v>
      </c>
      <c r="N5605" s="15" t="s">
        <v>28</v>
      </c>
      <c r="O5605" s="15" t="s">
        <v>29</v>
      </c>
      <c r="P5605" s="80" t="s">
        <v>3096</v>
      </c>
      <c r="Q5605" s="80"/>
    </row>
    <row r="5606" spans="1:17" hidden="1">
      <c r="A5606" s="12">
        <v>42338</v>
      </c>
      <c r="B5606" t="s">
        <v>4620</v>
      </c>
      <c r="C5606" s="1">
        <v>83.94</v>
      </c>
      <c r="E5606" s="42">
        <f t="shared" si="97"/>
        <v>-83.94</v>
      </c>
      <c r="F5606" s="77" t="s">
        <v>1038</v>
      </c>
      <c r="G5606" s="77" t="s">
        <v>21</v>
      </c>
      <c r="H5606" s="77" t="s">
        <v>20</v>
      </c>
      <c r="I5606" s="13">
        <v>11</v>
      </c>
      <c r="J5606" s="14">
        <v>2015</v>
      </c>
      <c r="K5606" s="78" t="s">
        <v>146</v>
      </c>
      <c r="L5606" s="79" t="s">
        <v>4620</v>
      </c>
      <c r="M5606" s="79" t="s">
        <v>309</v>
      </c>
      <c r="N5606" s="15" t="s">
        <v>28</v>
      </c>
      <c r="O5606" s="15" t="s">
        <v>29</v>
      </c>
      <c r="P5606" s="80" t="s">
        <v>3096</v>
      </c>
      <c r="Q5606" s="80"/>
    </row>
    <row r="5607" spans="1:17" hidden="1">
      <c r="A5607" s="12">
        <v>42338</v>
      </c>
      <c r="B5607" t="s">
        <v>4621</v>
      </c>
      <c r="C5607" s="1">
        <v>256.36</v>
      </c>
      <c r="E5607" s="42">
        <f t="shared" si="97"/>
        <v>-256.36</v>
      </c>
      <c r="F5607" s="77" t="s">
        <v>1038</v>
      </c>
      <c r="G5607" s="77" t="s">
        <v>21</v>
      </c>
      <c r="H5607" s="77" t="s">
        <v>20</v>
      </c>
      <c r="I5607" s="13">
        <v>11</v>
      </c>
      <c r="J5607" s="14">
        <v>2015</v>
      </c>
      <c r="K5607" s="78" t="s">
        <v>146</v>
      </c>
      <c r="L5607" s="79" t="s">
        <v>4621</v>
      </c>
      <c r="M5607" s="79" t="s">
        <v>309</v>
      </c>
      <c r="N5607" s="15" t="s">
        <v>28</v>
      </c>
      <c r="O5607" s="15" t="s">
        <v>29</v>
      </c>
      <c r="P5607" s="80" t="s">
        <v>3096</v>
      </c>
      <c r="Q5607" s="80"/>
    </row>
    <row r="5608" spans="1:17" hidden="1">
      <c r="A5608" s="12">
        <v>42338</v>
      </c>
      <c r="B5608" t="s">
        <v>4622</v>
      </c>
      <c r="C5608" s="1">
        <v>53.94</v>
      </c>
      <c r="E5608" s="42">
        <f t="shared" si="97"/>
        <v>-53.94</v>
      </c>
      <c r="F5608" s="77" t="s">
        <v>1038</v>
      </c>
      <c r="G5608" s="77" t="s">
        <v>21</v>
      </c>
      <c r="H5608" s="77" t="s">
        <v>20</v>
      </c>
      <c r="I5608" s="13">
        <v>11</v>
      </c>
      <c r="J5608" s="14">
        <v>2015</v>
      </c>
      <c r="K5608" s="78" t="s">
        <v>146</v>
      </c>
      <c r="L5608" s="79" t="s">
        <v>4622</v>
      </c>
      <c r="M5608" s="79" t="s">
        <v>305</v>
      </c>
      <c r="N5608" s="15" t="s">
        <v>28</v>
      </c>
      <c r="O5608" s="15" t="s">
        <v>29</v>
      </c>
      <c r="P5608" s="80" t="s">
        <v>3096</v>
      </c>
      <c r="Q5608" s="80"/>
    </row>
    <row r="5609" spans="1:17" hidden="1">
      <c r="A5609" s="12">
        <v>42338</v>
      </c>
      <c r="B5609" t="s">
        <v>4623</v>
      </c>
      <c r="C5609" s="1">
        <v>94.95</v>
      </c>
      <c r="E5609" s="42">
        <f t="shared" si="97"/>
        <v>-94.95</v>
      </c>
      <c r="F5609" s="77" t="s">
        <v>1038</v>
      </c>
      <c r="G5609" s="77" t="s">
        <v>21</v>
      </c>
      <c r="H5609" s="77" t="s">
        <v>20</v>
      </c>
      <c r="I5609" s="13">
        <v>11</v>
      </c>
      <c r="J5609" s="14">
        <v>2015</v>
      </c>
      <c r="K5609" s="78" t="s">
        <v>146</v>
      </c>
      <c r="L5609" s="79" t="s">
        <v>4623</v>
      </c>
      <c r="M5609" s="79" t="s">
        <v>302</v>
      </c>
      <c r="N5609" s="15" t="s">
        <v>28</v>
      </c>
      <c r="O5609" s="15" t="s">
        <v>29</v>
      </c>
      <c r="P5609" s="80" t="s">
        <v>3096</v>
      </c>
      <c r="Q5609" s="80"/>
    </row>
    <row r="5610" spans="1:17" hidden="1">
      <c r="A5610" s="12">
        <v>42338</v>
      </c>
      <c r="B5610" t="s">
        <v>4624</v>
      </c>
      <c r="C5610" s="1">
        <v>158.87</v>
      </c>
      <c r="E5610" s="42">
        <f t="shared" si="97"/>
        <v>-158.87</v>
      </c>
      <c r="F5610" s="77" t="s">
        <v>1038</v>
      </c>
      <c r="G5610" s="77" t="s">
        <v>21</v>
      </c>
      <c r="H5610" s="77" t="s">
        <v>20</v>
      </c>
      <c r="I5610" s="13">
        <v>11</v>
      </c>
      <c r="J5610" s="14">
        <v>2015</v>
      </c>
      <c r="K5610" s="78" t="s">
        <v>146</v>
      </c>
      <c r="L5610" s="79" t="s">
        <v>4624</v>
      </c>
      <c r="M5610" s="79" t="s">
        <v>309</v>
      </c>
      <c r="N5610" s="15" t="s">
        <v>28</v>
      </c>
      <c r="O5610" s="15" t="s">
        <v>29</v>
      </c>
      <c r="P5610" s="80" t="s">
        <v>3096</v>
      </c>
      <c r="Q5610" s="80"/>
    </row>
    <row r="5611" spans="1:17" hidden="1">
      <c r="A5611" s="12">
        <v>42338</v>
      </c>
      <c r="B5611" t="s">
        <v>4575</v>
      </c>
      <c r="C5611" s="1">
        <v>-767.82</v>
      </c>
      <c r="E5611" s="42">
        <f t="shared" si="97"/>
        <v>767.82</v>
      </c>
      <c r="F5611" s="77" t="s">
        <v>225</v>
      </c>
      <c r="G5611" s="77" t="s">
        <v>21</v>
      </c>
      <c r="H5611" s="77" t="s">
        <v>20</v>
      </c>
      <c r="I5611" s="13">
        <v>11</v>
      </c>
      <c r="J5611" s="14">
        <v>2015</v>
      </c>
      <c r="K5611" s="78" t="s">
        <v>58</v>
      </c>
      <c r="L5611" s="79" t="s">
        <v>59</v>
      </c>
      <c r="M5611" s="79" t="s">
        <v>23</v>
      </c>
      <c r="N5611" s="15" t="s">
        <v>20</v>
      </c>
      <c r="O5611" s="15" t="s">
        <v>24</v>
      </c>
      <c r="P5611" s="80" t="s">
        <v>171</v>
      </c>
      <c r="Q5611" s="80"/>
    </row>
    <row r="5612" spans="1:17" hidden="1">
      <c r="A5612" s="12">
        <v>42339</v>
      </c>
      <c r="B5612" t="s">
        <v>2578</v>
      </c>
      <c r="C5612" s="1">
        <v>-337.53</v>
      </c>
      <c r="E5612" s="42">
        <f t="shared" si="97"/>
        <v>337.53</v>
      </c>
      <c r="F5612" s="77" t="s">
        <v>225</v>
      </c>
      <c r="G5612" s="77" t="s">
        <v>21</v>
      </c>
      <c r="H5612" s="77" t="s">
        <v>20</v>
      </c>
      <c r="I5612" s="13">
        <v>12</v>
      </c>
      <c r="J5612" s="14">
        <v>2015</v>
      </c>
      <c r="K5612" s="78" t="s">
        <v>56</v>
      </c>
      <c r="L5612" s="79" t="s">
        <v>57</v>
      </c>
      <c r="M5612" s="79" t="s">
        <v>302</v>
      </c>
      <c r="N5612" s="15" t="s">
        <v>28</v>
      </c>
      <c r="O5612" s="15" t="s">
        <v>29</v>
      </c>
      <c r="P5612" s="80" t="s">
        <v>3097</v>
      </c>
      <c r="Q5612" s="80"/>
    </row>
    <row r="5613" spans="1:17" hidden="1">
      <c r="A5613" s="12">
        <v>42339</v>
      </c>
      <c r="B5613" t="s">
        <v>4625</v>
      </c>
      <c r="C5613" s="1">
        <v>166.46</v>
      </c>
      <c r="E5613" s="42">
        <f t="shared" si="97"/>
        <v>-166.46</v>
      </c>
      <c r="F5613" s="77" t="s">
        <v>1038</v>
      </c>
      <c r="G5613" s="77" t="s">
        <v>21</v>
      </c>
      <c r="H5613" s="77" t="s">
        <v>20</v>
      </c>
      <c r="I5613" s="13">
        <v>12</v>
      </c>
      <c r="J5613" s="14">
        <v>2015</v>
      </c>
      <c r="K5613" s="78" t="s">
        <v>146</v>
      </c>
      <c r="L5613" s="79" t="s">
        <v>4625</v>
      </c>
      <c r="M5613" s="79" t="s">
        <v>309</v>
      </c>
      <c r="N5613" s="15" t="s">
        <v>28</v>
      </c>
      <c r="O5613" s="15" t="s">
        <v>29</v>
      </c>
      <c r="P5613" s="80" t="s">
        <v>3096</v>
      </c>
      <c r="Q5613" s="80"/>
    </row>
    <row r="5614" spans="1:17" hidden="1">
      <c r="A5614" s="12">
        <v>42339</v>
      </c>
      <c r="B5614" t="s">
        <v>4625</v>
      </c>
      <c r="C5614" s="1">
        <v>-19.95</v>
      </c>
      <c r="E5614" s="42">
        <f t="shared" si="97"/>
        <v>19.95</v>
      </c>
      <c r="F5614" s="77" t="s">
        <v>225</v>
      </c>
      <c r="G5614" s="77" t="s">
        <v>21</v>
      </c>
      <c r="H5614" s="77" t="s">
        <v>20</v>
      </c>
      <c r="I5614" s="13">
        <v>12</v>
      </c>
      <c r="J5614" s="14">
        <v>2015</v>
      </c>
      <c r="K5614" s="78" t="s">
        <v>146</v>
      </c>
      <c r="L5614" s="79" t="s">
        <v>4625</v>
      </c>
      <c r="M5614" s="79" t="s">
        <v>302</v>
      </c>
      <c r="N5614" s="15" t="s">
        <v>28</v>
      </c>
      <c r="O5614" s="15" t="s">
        <v>29</v>
      </c>
      <c r="P5614" s="80" t="s">
        <v>3096</v>
      </c>
      <c r="Q5614" s="80"/>
    </row>
    <row r="5615" spans="1:17" hidden="1">
      <c r="A5615" s="12">
        <v>42340</v>
      </c>
      <c r="B5615" t="s">
        <v>3014</v>
      </c>
      <c r="C5615" s="1">
        <v>173.9</v>
      </c>
      <c r="E5615" s="42">
        <f t="shared" si="97"/>
        <v>-173.9</v>
      </c>
      <c r="F5615" s="77" t="s">
        <v>1038</v>
      </c>
      <c r="G5615" s="77" t="s">
        <v>21</v>
      </c>
      <c r="H5615" s="77" t="s">
        <v>20</v>
      </c>
      <c r="I5615" s="13">
        <v>12</v>
      </c>
      <c r="J5615" s="14">
        <v>2015</v>
      </c>
      <c r="K5615" s="78" t="s">
        <v>146</v>
      </c>
      <c r="L5615" s="79" t="s">
        <v>3014</v>
      </c>
      <c r="M5615" s="79" t="s">
        <v>80</v>
      </c>
      <c r="N5615" s="15" t="s">
        <v>28</v>
      </c>
      <c r="O5615" s="15" t="s">
        <v>29</v>
      </c>
      <c r="P5615" s="80" t="s">
        <v>3096</v>
      </c>
      <c r="Q5615" s="80"/>
    </row>
    <row r="5616" spans="1:17" hidden="1">
      <c r="A5616" s="12">
        <v>42340</v>
      </c>
      <c r="B5616" t="s">
        <v>4626</v>
      </c>
      <c r="C5616" s="1">
        <v>14.65</v>
      </c>
      <c r="E5616" s="42">
        <f t="shared" si="97"/>
        <v>-14.65</v>
      </c>
      <c r="F5616" s="77" t="s">
        <v>1038</v>
      </c>
      <c r="G5616" s="77" t="s">
        <v>21</v>
      </c>
      <c r="H5616" s="77" t="s">
        <v>20</v>
      </c>
      <c r="I5616" s="13">
        <v>12</v>
      </c>
      <c r="J5616" s="14">
        <v>2015</v>
      </c>
      <c r="K5616" s="78" t="s">
        <v>146</v>
      </c>
      <c r="L5616" s="79" t="s">
        <v>4626</v>
      </c>
      <c r="M5616" s="79" t="s">
        <v>302</v>
      </c>
      <c r="N5616" s="15" t="s">
        <v>28</v>
      </c>
      <c r="O5616" s="15" t="s">
        <v>29</v>
      </c>
      <c r="P5616" s="80" t="s">
        <v>3096</v>
      </c>
      <c r="Q5616" s="80"/>
    </row>
    <row r="5617" spans="1:17" hidden="1">
      <c r="A5617" s="12">
        <v>42340</v>
      </c>
      <c r="B5617" t="s">
        <v>4627</v>
      </c>
      <c r="C5617" s="1">
        <v>74.849999999999994</v>
      </c>
      <c r="E5617" s="42">
        <f t="shared" si="97"/>
        <v>-74.849999999999994</v>
      </c>
      <c r="F5617" s="77" t="s">
        <v>1038</v>
      </c>
      <c r="G5617" s="77" t="s">
        <v>21</v>
      </c>
      <c r="H5617" s="77" t="s">
        <v>20</v>
      </c>
      <c r="I5617" s="13">
        <v>12</v>
      </c>
      <c r="J5617" s="14">
        <v>2015</v>
      </c>
      <c r="K5617" s="78" t="s">
        <v>146</v>
      </c>
      <c r="L5617" s="79" t="s">
        <v>4627</v>
      </c>
      <c r="M5617" s="79" t="s">
        <v>309</v>
      </c>
      <c r="N5617" s="15" t="s">
        <v>28</v>
      </c>
      <c r="O5617" s="15" t="s">
        <v>29</v>
      </c>
      <c r="P5617" s="80" t="s">
        <v>3096</v>
      </c>
      <c r="Q5617" s="80"/>
    </row>
    <row r="5618" spans="1:17" hidden="1">
      <c r="A5618" s="12">
        <v>42340</v>
      </c>
      <c r="B5618" t="s">
        <v>4628</v>
      </c>
      <c r="C5618" s="1">
        <v>69.900000000000006</v>
      </c>
      <c r="E5618" s="42">
        <f t="shared" si="97"/>
        <v>-69.900000000000006</v>
      </c>
      <c r="F5618" s="77" t="s">
        <v>1038</v>
      </c>
      <c r="G5618" s="77" t="s">
        <v>21</v>
      </c>
      <c r="H5618" s="77" t="s">
        <v>20</v>
      </c>
      <c r="I5618" s="13">
        <v>12</v>
      </c>
      <c r="J5618" s="14">
        <v>2015</v>
      </c>
      <c r="K5618" s="78" t="s">
        <v>146</v>
      </c>
      <c r="L5618" s="79" t="s">
        <v>4628</v>
      </c>
      <c r="M5618" s="79" t="s">
        <v>309</v>
      </c>
      <c r="N5618" s="15" t="s">
        <v>28</v>
      </c>
      <c r="O5618" s="15" t="s">
        <v>29</v>
      </c>
      <c r="P5618" s="80" t="s">
        <v>3096</v>
      </c>
      <c r="Q5618" s="80"/>
    </row>
    <row r="5619" spans="1:17" hidden="1">
      <c r="A5619" s="12">
        <v>42341</v>
      </c>
      <c r="B5619" t="s">
        <v>4629</v>
      </c>
      <c r="C5619" s="1">
        <v>14.65</v>
      </c>
      <c r="E5619" s="42">
        <f t="shared" si="97"/>
        <v>-14.65</v>
      </c>
      <c r="F5619" s="77" t="s">
        <v>1038</v>
      </c>
      <c r="G5619" s="77" t="s">
        <v>21</v>
      </c>
      <c r="H5619" s="77" t="s">
        <v>20</v>
      </c>
      <c r="I5619" s="13">
        <v>12</v>
      </c>
      <c r="J5619" s="14">
        <v>2015</v>
      </c>
      <c r="K5619" s="78" t="s">
        <v>146</v>
      </c>
      <c r="L5619" s="79" t="s">
        <v>4629</v>
      </c>
      <c r="M5619" s="79" t="s">
        <v>302</v>
      </c>
      <c r="N5619" s="15" t="s">
        <v>28</v>
      </c>
      <c r="O5619" s="15" t="s">
        <v>29</v>
      </c>
      <c r="P5619" s="80" t="s">
        <v>3096</v>
      </c>
      <c r="Q5619" s="80"/>
    </row>
    <row r="5620" spans="1:17" hidden="1">
      <c r="A5620" s="12">
        <v>42341</v>
      </c>
      <c r="B5620" t="s">
        <v>4630</v>
      </c>
      <c r="C5620" s="1">
        <v>13.96</v>
      </c>
      <c r="E5620" s="42">
        <f t="shared" si="97"/>
        <v>-13.96</v>
      </c>
      <c r="F5620" s="77" t="s">
        <v>1038</v>
      </c>
      <c r="G5620" s="77" t="s">
        <v>21</v>
      </c>
      <c r="H5620" s="77" t="s">
        <v>20</v>
      </c>
      <c r="I5620" s="13">
        <v>12</v>
      </c>
      <c r="J5620" s="14">
        <v>2015</v>
      </c>
      <c r="K5620" s="78" t="s">
        <v>146</v>
      </c>
      <c r="L5620" s="79" t="s">
        <v>4630</v>
      </c>
      <c r="M5620" s="79" t="s">
        <v>302</v>
      </c>
      <c r="N5620" s="15" t="s">
        <v>28</v>
      </c>
      <c r="O5620" s="15" t="s">
        <v>29</v>
      </c>
      <c r="P5620" s="80" t="s">
        <v>3096</v>
      </c>
      <c r="Q5620" s="80"/>
    </row>
    <row r="5621" spans="1:17" hidden="1">
      <c r="A5621" s="12">
        <v>42342</v>
      </c>
      <c r="B5621" t="s">
        <v>4575</v>
      </c>
      <c r="C5621" s="1">
        <v>-439.85</v>
      </c>
      <c r="E5621" s="42">
        <f t="shared" si="97"/>
        <v>439.85</v>
      </c>
      <c r="F5621" s="77" t="s">
        <v>225</v>
      </c>
      <c r="G5621" s="77" t="s">
        <v>21</v>
      </c>
      <c r="H5621" s="77" t="s">
        <v>20</v>
      </c>
      <c r="I5621" s="13">
        <v>12</v>
      </c>
      <c r="J5621" s="14">
        <v>2015</v>
      </c>
      <c r="K5621" s="78" t="s">
        <v>58</v>
      </c>
      <c r="L5621" s="79" t="s">
        <v>59</v>
      </c>
      <c r="M5621" s="79" t="s">
        <v>23</v>
      </c>
      <c r="N5621" s="15" t="s">
        <v>20</v>
      </c>
      <c r="O5621" s="15" t="s">
        <v>24</v>
      </c>
      <c r="P5621" s="80" t="s">
        <v>171</v>
      </c>
      <c r="Q5621" s="80"/>
    </row>
    <row r="5622" spans="1:17" hidden="1">
      <c r="A5622" s="12">
        <v>42342</v>
      </c>
      <c r="B5622" t="s">
        <v>4631</v>
      </c>
      <c r="C5622" s="1">
        <v>139.94999999999999</v>
      </c>
      <c r="E5622" s="42">
        <f t="shared" si="97"/>
        <v>-139.94999999999999</v>
      </c>
      <c r="F5622" s="77" t="s">
        <v>1038</v>
      </c>
      <c r="G5622" s="77" t="s">
        <v>21</v>
      </c>
      <c r="H5622" s="77" t="s">
        <v>20</v>
      </c>
      <c r="I5622" s="13">
        <v>12</v>
      </c>
      <c r="J5622" s="14">
        <v>2015</v>
      </c>
      <c r="K5622" s="78" t="s">
        <v>146</v>
      </c>
      <c r="L5622" s="79" t="s">
        <v>4631</v>
      </c>
      <c r="M5622" s="79" t="s">
        <v>302</v>
      </c>
      <c r="N5622" s="15" t="s">
        <v>28</v>
      </c>
      <c r="O5622" s="15" t="s">
        <v>29</v>
      </c>
      <c r="P5622" s="80" t="s">
        <v>3096</v>
      </c>
      <c r="Q5622" s="80"/>
    </row>
    <row r="5623" spans="1:17" hidden="1">
      <c r="A5623" s="12">
        <v>42342</v>
      </c>
      <c r="B5623" t="s">
        <v>4632</v>
      </c>
      <c r="C5623" s="1">
        <v>95.07</v>
      </c>
      <c r="E5623" s="42">
        <f t="shared" si="97"/>
        <v>-95.07</v>
      </c>
      <c r="F5623" s="77" t="s">
        <v>1038</v>
      </c>
      <c r="G5623" s="77" t="s">
        <v>21</v>
      </c>
      <c r="H5623" s="77" t="s">
        <v>20</v>
      </c>
      <c r="I5623" s="13">
        <v>12</v>
      </c>
      <c r="J5623" s="14">
        <v>2015</v>
      </c>
      <c r="K5623" s="78" t="s">
        <v>146</v>
      </c>
      <c r="L5623" s="79" t="s">
        <v>4632</v>
      </c>
      <c r="M5623" s="79" t="s">
        <v>309</v>
      </c>
      <c r="N5623" s="15" t="s">
        <v>28</v>
      </c>
      <c r="O5623" s="15" t="s">
        <v>29</v>
      </c>
      <c r="P5623" s="80" t="s">
        <v>3096</v>
      </c>
      <c r="Q5623" s="80"/>
    </row>
    <row r="5624" spans="1:17" hidden="1">
      <c r="A5624" s="12">
        <v>42342</v>
      </c>
      <c r="B5624" t="s">
        <v>4633</v>
      </c>
      <c r="C5624" s="1">
        <v>66.239999999999995</v>
      </c>
      <c r="E5624" s="42">
        <f t="shared" si="97"/>
        <v>-66.239999999999995</v>
      </c>
      <c r="F5624" s="77" t="s">
        <v>1038</v>
      </c>
      <c r="G5624" s="77" t="s">
        <v>21</v>
      </c>
      <c r="H5624" s="77" t="s">
        <v>20</v>
      </c>
      <c r="I5624" s="13">
        <v>12</v>
      </c>
      <c r="J5624" s="14">
        <v>2015</v>
      </c>
      <c r="K5624" s="78" t="s">
        <v>146</v>
      </c>
      <c r="L5624" s="79" t="s">
        <v>4633</v>
      </c>
      <c r="M5624" s="79" t="s">
        <v>302</v>
      </c>
      <c r="N5624" s="15" t="s">
        <v>28</v>
      </c>
      <c r="O5624" s="15" t="s">
        <v>29</v>
      </c>
      <c r="P5624" s="80" t="s">
        <v>3096</v>
      </c>
      <c r="Q5624" s="80"/>
    </row>
    <row r="5625" spans="1:17" hidden="1">
      <c r="A5625" s="12">
        <v>42342</v>
      </c>
      <c r="B5625" t="s">
        <v>4634</v>
      </c>
      <c r="C5625" s="1">
        <v>139.94999999999999</v>
      </c>
      <c r="E5625" s="42">
        <f t="shared" si="97"/>
        <v>-139.94999999999999</v>
      </c>
      <c r="F5625" s="77" t="s">
        <v>1038</v>
      </c>
      <c r="G5625" s="77" t="s">
        <v>21</v>
      </c>
      <c r="H5625" s="77" t="s">
        <v>20</v>
      </c>
      <c r="I5625" s="13">
        <v>12</v>
      </c>
      <c r="J5625" s="14">
        <v>2015</v>
      </c>
      <c r="K5625" s="78" t="s">
        <v>146</v>
      </c>
      <c r="L5625" s="79" t="s">
        <v>4634</v>
      </c>
      <c r="M5625" s="79" t="s">
        <v>302</v>
      </c>
      <c r="N5625" s="15" t="s">
        <v>28</v>
      </c>
      <c r="O5625" s="15" t="s">
        <v>29</v>
      </c>
      <c r="P5625" s="80" t="s">
        <v>3096</v>
      </c>
      <c r="Q5625" s="80"/>
    </row>
    <row r="5626" spans="1:17" hidden="1">
      <c r="A5626" s="12">
        <v>42343</v>
      </c>
      <c r="B5626" t="s">
        <v>4635</v>
      </c>
      <c r="C5626" s="1">
        <v>10.95</v>
      </c>
      <c r="E5626" s="42">
        <f t="shared" si="97"/>
        <v>-10.95</v>
      </c>
      <c r="F5626" s="77" t="s">
        <v>1038</v>
      </c>
      <c r="G5626" s="77" t="s">
        <v>21</v>
      </c>
      <c r="H5626" s="77" t="s">
        <v>20</v>
      </c>
      <c r="I5626" s="13">
        <v>12</v>
      </c>
      <c r="J5626" s="14">
        <v>2015</v>
      </c>
      <c r="K5626" s="78" t="s">
        <v>146</v>
      </c>
      <c r="L5626" s="79" t="s">
        <v>4635</v>
      </c>
      <c r="M5626" s="79" t="s">
        <v>309</v>
      </c>
      <c r="N5626" s="15" t="s">
        <v>28</v>
      </c>
      <c r="O5626" s="15" t="s">
        <v>29</v>
      </c>
      <c r="P5626" s="80" t="s">
        <v>3096</v>
      </c>
      <c r="Q5626" s="80"/>
    </row>
    <row r="5627" spans="1:17" hidden="1">
      <c r="A5627" s="12">
        <v>42343</v>
      </c>
      <c r="B5627" t="s">
        <v>4636</v>
      </c>
      <c r="C5627" s="1">
        <v>202.55</v>
      </c>
      <c r="E5627" s="42">
        <f t="shared" si="97"/>
        <v>-202.55</v>
      </c>
      <c r="F5627" s="77" t="s">
        <v>1038</v>
      </c>
      <c r="G5627" s="77" t="s">
        <v>21</v>
      </c>
      <c r="H5627" s="77" t="s">
        <v>20</v>
      </c>
      <c r="I5627" s="13">
        <v>12</v>
      </c>
      <c r="J5627" s="14">
        <v>2015</v>
      </c>
      <c r="K5627" s="78" t="s">
        <v>146</v>
      </c>
      <c r="L5627" s="79" t="s">
        <v>4636</v>
      </c>
      <c r="M5627" s="79" t="s">
        <v>309</v>
      </c>
      <c r="N5627" s="15" t="s">
        <v>28</v>
      </c>
      <c r="O5627" s="15" t="s">
        <v>29</v>
      </c>
      <c r="P5627" s="80" t="s">
        <v>3096</v>
      </c>
      <c r="Q5627" s="80"/>
    </row>
    <row r="5628" spans="1:17" hidden="1">
      <c r="A5628" s="12">
        <v>42343</v>
      </c>
      <c r="B5628" t="s">
        <v>4637</v>
      </c>
      <c r="C5628" s="1">
        <v>87.36</v>
      </c>
      <c r="E5628" s="42">
        <f t="shared" si="97"/>
        <v>-87.36</v>
      </c>
      <c r="F5628" s="77" t="s">
        <v>1038</v>
      </c>
      <c r="G5628" s="77" t="s">
        <v>21</v>
      </c>
      <c r="H5628" s="77" t="s">
        <v>20</v>
      </c>
      <c r="I5628" s="13">
        <v>12</v>
      </c>
      <c r="J5628" s="14">
        <v>2015</v>
      </c>
      <c r="K5628" s="78" t="s">
        <v>146</v>
      </c>
      <c r="L5628" s="79" t="s">
        <v>4637</v>
      </c>
      <c r="M5628" s="79" t="s">
        <v>302</v>
      </c>
      <c r="N5628" s="15" t="s">
        <v>28</v>
      </c>
      <c r="O5628" s="15" t="s">
        <v>29</v>
      </c>
      <c r="P5628" s="80" t="s">
        <v>3096</v>
      </c>
      <c r="Q5628" s="80"/>
    </row>
    <row r="5629" spans="1:17" hidden="1">
      <c r="A5629" s="12">
        <v>42344</v>
      </c>
      <c r="B5629" t="s">
        <v>4638</v>
      </c>
      <c r="C5629" s="1">
        <v>29.3</v>
      </c>
      <c r="E5629" s="42">
        <f t="shared" si="97"/>
        <v>-29.3</v>
      </c>
      <c r="F5629" s="77" t="s">
        <v>1038</v>
      </c>
      <c r="G5629" s="77" t="s">
        <v>21</v>
      </c>
      <c r="H5629" s="77" t="s">
        <v>20</v>
      </c>
      <c r="I5629" s="13">
        <v>12</v>
      </c>
      <c r="J5629" s="14">
        <v>2015</v>
      </c>
      <c r="K5629" s="78" t="s">
        <v>146</v>
      </c>
      <c r="L5629" s="79" t="s">
        <v>4638</v>
      </c>
      <c r="M5629" s="79" t="s">
        <v>302</v>
      </c>
      <c r="N5629" s="15" t="s">
        <v>28</v>
      </c>
      <c r="O5629" s="15" t="s">
        <v>29</v>
      </c>
      <c r="P5629" s="80" t="s">
        <v>3096</v>
      </c>
      <c r="Q5629" s="80"/>
    </row>
    <row r="5630" spans="1:17" hidden="1">
      <c r="A5630" s="12">
        <v>42344</v>
      </c>
      <c r="B5630" t="s">
        <v>4639</v>
      </c>
      <c r="C5630" s="1">
        <v>122.22</v>
      </c>
      <c r="E5630" s="42">
        <f t="shared" si="97"/>
        <v>-122.22</v>
      </c>
      <c r="F5630" s="77" t="s">
        <v>1038</v>
      </c>
      <c r="G5630" s="77" t="s">
        <v>21</v>
      </c>
      <c r="H5630" s="77" t="s">
        <v>20</v>
      </c>
      <c r="I5630" s="13">
        <v>12</v>
      </c>
      <c r="J5630" s="14">
        <v>2015</v>
      </c>
      <c r="K5630" s="78" t="s">
        <v>146</v>
      </c>
      <c r="L5630" s="79" t="s">
        <v>4639</v>
      </c>
      <c r="M5630" s="79" t="s">
        <v>302</v>
      </c>
      <c r="N5630" s="15" t="s">
        <v>28</v>
      </c>
      <c r="O5630" s="15" t="s">
        <v>29</v>
      </c>
      <c r="P5630" s="80" t="s">
        <v>3096</v>
      </c>
      <c r="Q5630" s="80"/>
    </row>
    <row r="5631" spans="1:17" hidden="1">
      <c r="A5631" s="12">
        <v>42345</v>
      </c>
      <c r="B5631" t="s">
        <v>4575</v>
      </c>
      <c r="C5631" s="1">
        <v>-861.72</v>
      </c>
      <c r="E5631" s="42">
        <f t="shared" si="97"/>
        <v>861.72</v>
      </c>
      <c r="F5631" s="77" t="s">
        <v>225</v>
      </c>
      <c r="G5631" s="77" t="s">
        <v>21</v>
      </c>
      <c r="H5631" s="77" t="s">
        <v>20</v>
      </c>
      <c r="I5631" s="13">
        <v>12</v>
      </c>
      <c r="J5631" s="14">
        <v>2015</v>
      </c>
      <c r="K5631" s="78" t="s">
        <v>58</v>
      </c>
      <c r="L5631" s="79" t="s">
        <v>59</v>
      </c>
      <c r="M5631" s="79" t="s">
        <v>23</v>
      </c>
      <c r="N5631" s="15" t="s">
        <v>20</v>
      </c>
      <c r="O5631" s="15" t="s">
        <v>24</v>
      </c>
      <c r="P5631" s="80" t="s">
        <v>171</v>
      </c>
      <c r="Q5631" s="80"/>
    </row>
    <row r="5632" spans="1:17" hidden="1">
      <c r="A5632" s="12">
        <v>42345</v>
      </c>
      <c r="B5632" t="s">
        <v>4640</v>
      </c>
      <c r="C5632" s="1">
        <v>61.18</v>
      </c>
      <c r="E5632" s="42">
        <f t="shared" si="97"/>
        <v>-61.18</v>
      </c>
      <c r="F5632" s="77" t="s">
        <v>1038</v>
      </c>
      <c r="G5632" s="77" t="s">
        <v>21</v>
      </c>
      <c r="H5632" s="77" t="s">
        <v>20</v>
      </c>
      <c r="I5632" s="13">
        <v>12</v>
      </c>
      <c r="J5632" s="14">
        <v>2015</v>
      </c>
      <c r="K5632" s="78" t="s">
        <v>146</v>
      </c>
      <c r="L5632" s="79" t="s">
        <v>4640</v>
      </c>
      <c r="M5632" s="79" t="s">
        <v>302</v>
      </c>
      <c r="N5632" s="15" t="s">
        <v>28</v>
      </c>
      <c r="O5632" s="15" t="s">
        <v>29</v>
      </c>
      <c r="P5632" s="80" t="s">
        <v>3096</v>
      </c>
      <c r="Q5632" s="80"/>
    </row>
    <row r="5633" spans="1:17" hidden="1">
      <c r="A5633" s="12">
        <v>42346</v>
      </c>
      <c r="B5633" t="s">
        <v>4641</v>
      </c>
      <c r="C5633" s="1">
        <v>136.29</v>
      </c>
      <c r="E5633" s="42">
        <f t="shared" si="97"/>
        <v>-136.29</v>
      </c>
      <c r="F5633" s="77" t="s">
        <v>1038</v>
      </c>
      <c r="G5633" s="77" t="s">
        <v>21</v>
      </c>
      <c r="H5633" s="77" t="s">
        <v>20</v>
      </c>
      <c r="I5633" s="13">
        <v>12</v>
      </c>
      <c r="J5633" s="14">
        <v>2015</v>
      </c>
      <c r="K5633" s="78" t="s">
        <v>146</v>
      </c>
      <c r="L5633" s="79" t="s">
        <v>4641</v>
      </c>
      <c r="M5633" s="79" t="s">
        <v>309</v>
      </c>
      <c r="N5633" s="15" t="s">
        <v>28</v>
      </c>
      <c r="O5633" s="15" t="s">
        <v>29</v>
      </c>
      <c r="P5633" s="80" t="s">
        <v>3096</v>
      </c>
      <c r="Q5633" s="80"/>
    </row>
    <row r="5634" spans="1:17" hidden="1">
      <c r="A5634" s="12">
        <v>42346</v>
      </c>
      <c r="B5634" t="s">
        <v>4642</v>
      </c>
      <c r="C5634" s="1">
        <v>151.66999999999999</v>
      </c>
      <c r="E5634" s="42">
        <f t="shared" si="97"/>
        <v>-151.66999999999999</v>
      </c>
      <c r="F5634" s="77" t="s">
        <v>1038</v>
      </c>
      <c r="G5634" s="77" t="s">
        <v>21</v>
      </c>
      <c r="H5634" s="77" t="s">
        <v>20</v>
      </c>
      <c r="I5634" s="13">
        <v>12</v>
      </c>
      <c r="J5634" s="14">
        <v>2015</v>
      </c>
      <c r="K5634" s="78" t="s">
        <v>146</v>
      </c>
      <c r="L5634" s="79" t="s">
        <v>4642</v>
      </c>
      <c r="M5634" s="79" t="s">
        <v>309</v>
      </c>
      <c r="N5634" s="15" t="s">
        <v>28</v>
      </c>
      <c r="O5634" s="15" t="s">
        <v>29</v>
      </c>
      <c r="P5634" s="80" t="s">
        <v>3096</v>
      </c>
      <c r="Q5634" s="80"/>
    </row>
    <row r="5635" spans="1:17" hidden="1">
      <c r="A5635" s="12">
        <v>42346</v>
      </c>
      <c r="B5635" t="s">
        <v>4643</v>
      </c>
      <c r="C5635" s="1">
        <v>94.95</v>
      </c>
      <c r="E5635" s="42">
        <f t="shared" si="97"/>
        <v>-94.95</v>
      </c>
      <c r="F5635" s="77" t="s">
        <v>1038</v>
      </c>
      <c r="G5635" s="77" t="s">
        <v>21</v>
      </c>
      <c r="H5635" s="77" t="s">
        <v>20</v>
      </c>
      <c r="I5635" s="13">
        <v>12</v>
      </c>
      <c r="J5635" s="14">
        <v>2015</v>
      </c>
      <c r="K5635" s="78" t="s">
        <v>146</v>
      </c>
      <c r="L5635" s="79" t="s">
        <v>4643</v>
      </c>
      <c r="M5635" s="79" t="s">
        <v>309</v>
      </c>
      <c r="N5635" s="15" t="s">
        <v>28</v>
      </c>
      <c r="O5635" s="15" t="s">
        <v>29</v>
      </c>
      <c r="P5635" s="80" t="s">
        <v>3096</v>
      </c>
      <c r="Q5635" s="80"/>
    </row>
    <row r="5636" spans="1:17" hidden="1">
      <c r="A5636" s="12">
        <v>42347</v>
      </c>
      <c r="B5636" t="s">
        <v>4634</v>
      </c>
      <c r="C5636" s="1">
        <v>139.94999999999999</v>
      </c>
      <c r="E5636" s="42">
        <f t="shared" si="97"/>
        <v>-139.94999999999999</v>
      </c>
      <c r="F5636" s="77" t="s">
        <v>1038</v>
      </c>
      <c r="G5636" s="77" t="s">
        <v>21</v>
      </c>
      <c r="H5636" s="77" t="s">
        <v>20</v>
      </c>
      <c r="I5636" s="13">
        <v>12</v>
      </c>
      <c r="J5636" s="14">
        <v>2015</v>
      </c>
      <c r="K5636" s="78" t="s">
        <v>146</v>
      </c>
      <c r="L5636" s="79" t="s">
        <v>4634</v>
      </c>
      <c r="M5636" s="79" t="s">
        <v>302</v>
      </c>
      <c r="N5636" s="15" t="s">
        <v>28</v>
      </c>
      <c r="O5636" s="15" t="s">
        <v>29</v>
      </c>
      <c r="P5636" s="80" t="s">
        <v>3096</v>
      </c>
      <c r="Q5636" s="80"/>
    </row>
    <row r="5637" spans="1:17" hidden="1">
      <c r="A5637" s="12">
        <v>42347</v>
      </c>
      <c r="B5637" t="s">
        <v>4644</v>
      </c>
      <c r="C5637" s="1">
        <v>15.9</v>
      </c>
      <c r="E5637" s="42">
        <f t="shared" si="97"/>
        <v>-15.9</v>
      </c>
      <c r="F5637" s="77" t="s">
        <v>1038</v>
      </c>
      <c r="G5637" s="77" t="s">
        <v>21</v>
      </c>
      <c r="H5637" s="77" t="s">
        <v>20</v>
      </c>
      <c r="I5637" s="13">
        <v>12</v>
      </c>
      <c r="J5637" s="14">
        <v>2015</v>
      </c>
      <c r="K5637" s="78" t="s">
        <v>146</v>
      </c>
      <c r="L5637" s="79" t="s">
        <v>4644</v>
      </c>
      <c r="M5637" s="79" t="s">
        <v>302</v>
      </c>
      <c r="N5637" s="15" t="s">
        <v>28</v>
      </c>
      <c r="O5637" s="15" t="s">
        <v>29</v>
      </c>
      <c r="P5637" s="80" t="s">
        <v>3096</v>
      </c>
      <c r="Q5637" s="80"/>
    </row>
    <row r="5638" spans="1:17" hidden="1">
      <c r="A5638" s="12">
        <v>42347</v>
      </c>
      <c r="B5638" t="s">
        <v>4645</v>
      </c>
      <c r="C5638" s="1">
        <v>145.80000000000001</v>
      </c>
      <c r="E5638" s="42">
        <f t="shared" si="97"/>
        <v>-145.80000000000001</v>
      </c>
      <c r="F5638" s="77" t="s">
        <v>1038</v>
      </c>
      <c r="G5638" s="77" t="s">
        <v>21</v>
      </c>
      <c r="H5638" s="77" t="s">
        <v>20</v>
      </c>
      <c r="I5638" s="13">
        <v>12</v>
      </c>
      <c r="J5638" s="14">
        <v>2015</v>
      </c>
      <c r="K5638" s="78" t="s">
        <v>146</v>
      </c>
      <c r="L5638" s="79" t="s">
        <v>4645</v>
      </c>
      <c r="M5638" s="79" t="s">
        <v>309</v>
      </c>
      <c r="N5638" s="15" t="s">
        <v>28</v>
      </c>
      <c r="O5638" s="15" t="s">
        <v>29</v>
      </c>
      <c r="P5638" s="80" t="s">
        <v>3096</v>
      </c>
      <c r="Q5638" s="80"/>
    </row>
    <row r="5639" spans="1:17" hidden="1">
      <c r="A5639" s="12">
        <v>42347</v>
      </c>
      <c r="B5639" t="s">
        <v>4646</v>
      </c>
      <c r="C5639" s="1">
        <v>77.849999999999994</v>
      </c>
      <c r="E5639" s="42">
        <f t="shared" si="97"/>
        <v>-77.849999999999994</v>
      </c>
      <c r="F5639" s="77" t="s">
        <v>1038</v>
      </c>
      <c r="G5639" s="77" t="s">
        <v>21</v>
      </c>
      <c r="H5639" s="77" t="s">
        <v>20</v>
      </c>
      <c r="I5639" s="13">
        <v>12</v>
      </c>
      <c r="J5639" s="14">
        <v>2015</v>
      </c>
      <c r="K5639" s="78" t="s">
        <v>146</v>
      </c>
      <c r="L5639" s="79" t="s">
        <v>4646</v>
      </c>
      <c r="M5639" s="79" t="s">
        <v>309</v>
      </c>
      <c r="N5639" s="15" t="s">
        <v>28</v>
      </c>
      <c r="O5639" s="15" t="s">
        <v>29</v>
      </c>
      <c r="P5639" s="80" t="s">
        <v>3096</v>
      </c>
      <c r="Q5639" s="80"/>
    </row>
    <row r="5640" spans="1:17" hidden="1">
      <c r="A5640" s="12">
        <v>42347</v>
      </c>
      <c r="B5640" t="s">
        <v>4647</v>
      </c>
      <c r="C5640" s="1">
        <v>107.64</v>
      </c>
      <c r="E5640" s="42">
        <f t="shared" si="97"/>
        <v>-107.64</v>
      </c>
      <c r="F5640" s="77" t="s">
        <v>1038</v>
      </c>
      <c r="G5640" s="77" t="s">
        <v>21</v>
      </c>
      <c r="H5640" s="77" t="s">
        <v>20</v>
      </c>
      <c r="I5640" s="13">
        <v>12</v>
      </c>
      <c r="J5640" s="14">
        <v>2015</v>
      </c>
      <c r="K5640" s="78" t="s">
        <v>146</v>
      </c>
      <c r="L5640" s="79" t="s">
        <v>4647</v>
      </c>
      <c r="M5640" s="79" t="s">
        <v>302</v>
      </c>
      <c r="N5640" s="15" t="s">
        <v>28</v>
      </c>
      <c r="O5640" s="15" t="s">
        <v>29</v>
      </c>
      <c r="P5640" s="80" t="s">
        <v>3096</v>
      </c>
      <c r="Q5640" s="80"/>
    </row>
    <row r="5641" spans="1:17" hidden="1">
      <c r="A5641" s="12">
        <v>42347</v>
      </c>
      <c r="B5641" t="s">
        <v>4648</v>
      </c>
      <c r="C5641" s="1">
        <v>25.8</v>
      </c>
      <c r="E5641" s="42">
        <f t="shared" si="97"/>
        <v>-25.8</v>
      </c>
      <c r="F5641" s="77" t="s">
        <v>1038</v>
      </c>
      <c r="G5641" s="77" t="s">
        <v>21</v>
      </c>
      <c r="H5641" s="77" t="s">
        <v>20</v>
      </c>
      <c r="I5641" s="13">
        <v>12</v>
      </c>
      <c r="J5641" s="14">
        <v>2015</v>
      </c>
      <c r="K5641" s="78" t="s">
        <v>146</v>
      </c>
      <c r="L5641" s="79" t="s">
        <v>4648</v>
      </c>
      <c r="M5641" s="79" t="s">
        <v>309</v>
      </c>
      <c r="N5641" s="15" t="s">
        <v>28</v>
      </c>
      <c r="O5641" s="15" t="s">
        <v>29</v>
      </c>
      <c r="P5641" s="80" t="s">
        <v>3096</v>
      </c>
      <c r="Q5641" s="80"/>
    </row>
    <row r="5642" spans="1:17" hidden="1">
      <c r="A5642" s="12">
        <v>42348</v>
      </c>
      <c r="B5642" t="s">
        <v>4649</v>
      </c>
      <c r="C5642" s="1">
        <v>25.8</v>
      </c>
      <c r="E5642" s="42">
        <f t="shared" si="97"/>
        <v>-25.8</v>
      </c>
      <c r="F5642" s="77" t="s">
        <v>1038</v>
      </c>
      <c r="G5642" s="77" t="s">
        <v>21</v>
      </c>
      <c r="H5642" s="77" t="s">
        <v>20</v>
      </c>
      <c r="I5642" s="13">
        <v>12</v>
      </c>
      <c r="J5642" s="14">
        <v>2015</v>
      </c>
      <c r="K5642" s="78" t="s">
        <v>146</v>
      </c>
      <c r="L5642" s="79" t="s">
        <v>4649</v>
      </c>
      <c r="M5642" s="79" t="s">
        <v>309</v>
      </c>
      <c r="N5642" s="15" t="s">
        <v>28</v>
      </c>
      <c r="O5642" s="15" t="s">
        <v>29</v>
      </c>
      <c r="P5642" s="80" t="s">
        <v>3096</v>
      </c>
      <c r="Q5642" s="80"/>
    </row>
    <row r="5643" spans="1:17" hidden="1">
      <c r="A5643" s="12">
        <v>42348</v>
      </c>
      <c r="B5643" t="s">
        <v>4111</v>
      </c>
      <c r="C5643" s="1">
        <v>82.17</v>
      </c>
      <c r="E5643" s="42">
        <f t="shared" si="97"/>
        <v>-82.17</v>
      </c>
      <c r="F5643" s="77" t="s">
        <v>1038</v>
      </c>
      <c r="G5643" s="77" t="s">
        <v>21</v>
      </c>
      <c r="H5643" s="77" t="s">
        <v>20</v>
      </c>
      <c r="I5643" s="13">
        <v>12</v>
      </c>
      <c r="J5643" s="14">
        <v>2015</v>
      </c>
      <c r="K5643" s="78" t="s">
        <v>146</v>
      </c>
      <c r="L5643" s="79" t="s">
        <v>4111</v>
      </c>
      <c r="M5643" s="79" t="s">
        <v>302</v>
      </c>
      <c r="N5643" s="15" t="s">
        <v>28</v>
      </c>
      <c r="O5643" s="15" t="s">
        <v>29</v>
      </c>
      <c r="P5643" s="80" t="s">
        <v>3096</v>
      </c>
      <c r="Q5643" s="80"/>
    </row>
    <row r="5644" spans="1:17" hidden="1">
      <c r="A5644" s="12">
        <v>42348</v>
      </c>
      <c r="B5644" t="s">
        <v>4575</v>
      </c>
      <c r="C5644" s="1">
        <v>-1028.8399999999999</v>
      </c>
      <c r="E5644" s="42">
        <f t="shared" ref="E5644:E5696" si="98">-C5644</f>
        <v>1028.8399999999999</v>
      </c>
      <c r="F5644" s="77" t="s">
        <v>225</v>
      </c>
      <c r="G5644" s="77" t="s">
        <v>21</v>
      </c>
      <c r="H5644" s="77" t="s">
        <v>20</v>
      </c>
      <c r="I5644" s="13">
        <v>12</v>
      </c>
      <c r="J5644" s="14">
        <v>2015</v>
      </c>
      <c r="K5644" s="78" t="s">
        <v>58</v>
      </c>
      <c r="L5644" s="79" t="s">
        <v>59</v>
      </c>
      <c r="M5644" s="79" t="s">
        <v>23</v>
      </c>
      <c r="N5644" s="15" t="s">
        <v>20</v>
      </c>
      <c r="O5644" s="15" t="s">
        <v>24</v>
      </c>
      <c r="P5644" s="80" t="s">
        <v>171</v>
      </c>
      <c r="Q5644" s="80"/>
    </row>
    <row r="5645" spans="1:17" hidden="1">
      <c r="A5645" s="12">
        <v>42349</v>
      </c>
      <c r="B5645" t="s">
        <v>4650</v>
      </c>
      <c r="C5645" s="1">
        <v>81.8</v>
      </c>
      <c r="E5645" s="42">
        <f t="shared" si="98"/>
        <v>-81.8</v>
      </c>
      <c r="F5645" s="77" t="s">
        <v>1038</v>
      </c>
      <c r="G5645" s="77" t="s">
        <v>21</v>
      </c>
      <c r="H5645" s="77" t="s">
        <v>20</v>
      </c>
      <c r="I5645" s="13">
        <v>12</v>
      </c>
      <c r="J5645" s="14">
        <v>2015</v>
      </c>
      <c r="K5645" s="78" t="s">
        <v>146</v>
      </c>
      <c r="L5645" s="79" t="s">
        <v>4650</v>
      </c>
      <c r="M5645" s="79" t="s">
        <v>309</v>
      </c>
      <c r="N5645" s="15" t="s">
        <v>28</v>
      </c>
      <c r="O5645" s="15" t="s">
        <v>29</v>
      </c>
      <c r="P5645" s="80" t="s">
        <v>3096</v>
      </c>
      <c r="Q5645" s="80"/>
    </row>
    <row r="5646" spans="1:17" hidden="1">
      <c r="A5646" s="12">
        <v>42349</v>
      </c>
      <c r="B5646" t="s">
        <v>4651</v>
      </c>
      <c r="C5646" s="1">
        <v>23.9</v>
      </c>
      <c r="E5646" s="42">
        <f t="shared" si="98"/>
        <v>-23.9</v>
      </c>
      <c r="F5646" s="77" t="s">
        <v>1038</v>
      </c>
      <c r="G5646" s="77" t="s">
        <v>21</v>
      </c>
      <c r="H5646" s="77" t="s">
        <v>20</v>
      </c>
      <c r="I5646" s="13">
        <v>12</v>
      </c>
      <c r="J5646" s="14">
        <v>2015</v>
      </c>
      <c r="K5646" s="78" t="s">
        <v>146</v>
      </c>
      <c r="L5646" s="79" t="s">
        <v>4651</v>
      </c>
      <c r="M5646" s="79" t="s">
        <v>309</v>
      </c>
      <c r="N5646" s="15" t="s">
        <v>28</v>
      </c>
      <c r="O5646" s="15" t="s">
        <v>29</v>
      </c>
      <c r="P5646" s="80" t="s">
        <v>3096</v>
      </c>
      <c r="Q5646" s="80"/>
    </row>
    <row r="5647" spans="1:17" hidden="1">
      <c r="A5647" s="12">
        <v>42350</v>
      </c>
      <c r="B5647" t="s">
        <v>4652</v>
      </c>
      <c r="C5647" s="1">
        <v>59.95</v>
      </c>
      <c r="E5647" s="42">
        <f t="shared" si="98"/>
        <v>-59.95</v>
      </c>
      <c r="F5647" s="77" t="s">
        <v>1038</v>
      </c>
      <c r="G5647" s="77" t="s">
        <v>21</v>
      </c>
      <c r="H5647" s="77" t="s">
        <v>20</v>
      </c>
      <c r="I5647" s="13">
        <v>12</v>
      </c>
      <c r="J5647" s="14">
        <v>2015</v>
      </c>
      <c r="K5647" s="78" t="s">
        <v>146</v>
      </c>
      <c r="L5647" s="79" t="s">
        <v>4652</v>
      </c>
      <c r="M5647" s="79" t="s">
        <v>309</v>
      </c>
      <c r="N5647" s="15" t="s">
        <v>28</v>
      </c>
      <c r="O5647" s="15" t="s">
        <v>29</v>
      </c>
      <c r="P5647" s="80" t="s">
        <v>3096</v>
      </c>
      <c r="Q5647" s="80"/>
    </row>
    <row r="5648" spans="1:17" hidden="1">
      <c r="A5648" s="12">
        <v>42351</v>
      </c>
      <c r="B5648" t="s">
        <v>4653</v>
      </c>
      <c r="C5648" s="1">
        <v>179.95</v>
      </c>
      <c r="E5648" s="42">
        <f t="shared" si="98"/>
        <v>-179.95</v>
      </c>
      <c r="F5648" s="77" t="s">
        <v>1038</v>
      </c>
      <c r="G5648" s="77" t="s">
        <v>21</v>
      </c>
      <c r="H5648" s="77" t="s">
        <v>20</v>
      </c>
      <c r="I5648" s="13">
        <v>12</v>
      </c>
      <c r="J5648" s="14">
        <v>2015</v>
      </c>
      <c r="K5648" s="78" t="s">
        <v>146</v>
      </c>
      <c r="L5648" s="79" t="s">
        <v>4653</v>
      </c>
      <c r="M5648" s="79" t="s">
        <v>309</v>
      </c>
      <c r="N5648" s="15" t="s">
        <v>28</v>
      </c>
      <c r="O5648" s="15" t="s">
        <v>29</v>
      </c>
      <c r="P5648" s="80" t="s">
        <v>3096</v>
      </c>
      <c r="Q5648" s="80"/>
    </row>
    <row r="5649" spans="1:17" hidden="1">
      <c r="A5649" s="12">
        <v>42351</v>
      </c>
      <c r="B5649" t="s">
        <v>4654</v>
      </c>
      <c r="C5649" s="1">
        <v>95.95</v>
      </c>
      <c r="E5649" s="42">
        <f t="shared" si="98"/>
        <v>-95.95</v>
      </c>
      <c r="F5649" s="77" t="s">
        <v>1038</v>
      </c>
      <c r="G5649" s="77" t="s">
        <v>21</v>
      </c>
      <c r="H5649" s="77" t="s">
        <v>20</v>
      </c>
      <c r="I5649" s="13">
        <v>12</v>
      </c>
      <c r="J5649" s="14">
        <v>2015</v>
      </c>
      <c r="K5649" s="78" t="s">
        <v>146</v>
      </c>
      <c r="L5649" s="79" t="s">
        <v>4654</v>
      </c>
      <c r="M5649" s="79" t="s">
        <v>309</v>
      </c>
      <c r="N5649" s="15" t="s">
        <v>28</v>
      </c>
      <c r="O5649" s="15" t="s">
        <v>29</v>
      </c>
      <c r="P5649" s="80" t="s">
        <v>3096</v>
      </c>
      <c r="Q5649" s="80"/>
    </row>
    <row r="5650" spans="1:17" hidden="1">
      <c r="A5650" s="12">
        <v>42351</v>
      </c>
      <c r="B5650" t="s">
        <v>4648</v>
      </c>
      <c r="C5650" s="1">
        <v>59.95</v>
      </c>
      <c r="E5650" s="42">
        <f t="shared" si="98"/>
        <v>-59.95</v>
      </c>
      <c r="F5650" s="77" t="s">
        <v>1038</v>
      </c>
      <c r="G5650" s="77" t="s">
        <v>21</v>
      </c>
      <c r="H5650" s="77" t="s">
        <v>20</v>
      </c>
      <c r="I5650" s="13">
        <v>12</v>
      </c>
      <c r="J5650" s="14">
        <v>2015</v>
      </c>
      <c r="K5650" s="78" t="s">
        <v>146</v>
      </c>
      <c r="L5650" s="79" t="s">
        <v>4648</v>
      </c>
      <c r="M5650" s="79" t="s">
        <v>309</v>
      </c>
      <c r="N5650" s="15" t="s">
        <v>28</v>
      </c>
      <c r="O5650" s="15" t="s">
        <v>29</v>
      </c>
      <c r="P5650" s="80" t="s">
        <v>3096</v>
      </c>
      <c r="Q5650" s="80"/>
    </row>
    <row r="5651" spans="1:17" hidden="1">
      <c r="A5651" s="12">
        <v>42352</v>
      </c>
      <c r="B5651" t="s">
        <v>4575</v>
      </c>
      <c r="C5651" s="1">
        <v>-485.16</v>
      </c>
      <c r="E5651" s="42">
        <f t="shared" si="98"/>
        <v>485.16</v>
      </c>
      <c r="F5651" s="77" t="s">
        <v>225</v>
      </c>
      <c r="G5651" s="77" t="s">
        <v>21</v>
      </c>
      <c r="H5651" s="77" t="s">
        <v>20</v>
      </c>
      <c r="I5651" s="13">
        <v>12</v>
      </c>
      <c r="J5651" s="14">
        <v>2015</v>
      </c>
      <c r="K5651" s="78" t="s">
        <v>58</v>
      </c>
      <c r="L5651" s="79" t="s">
        <v>59</v>
      </c>
      <c r="M5651" s="79" t="s">
        <v>23</v>
      </c>
      <c r="N5651" s="15" t="s">
        <v>20</v>
      </c>
      <c r="O5651" s="15" t="s">
        <v>24</v>
      </c>
      <c r="P5651" s="80" t="s">
        <v>171</v>
      </c>
      <c r="Q5651" s="80"/>
    </row>
    <row r="5652" spans="1:17" hidden="1">
      <c r="A5652" s="12">
        <v>42352</v>
      </c>
      <c r="B5652" t="s">
        <v>4649</v>
      </c>
      <c r="C5652" s="1">
        <v>-25.8</v>
      </c>
      <c r="E5652" s="42">
        <f t="shared" si="98"/>
        <v>25.8</v>
      </c>
      <c r="F5652" s="77" t="s">
        <v>225</v>
      </c>
      <c r="G5652" s="77" t="s">
        <v>21</v>
      </c>
      <c r="H5652" s="77" t="s">
        <v>20</v>
      </c>
      <c r="I5652" s="13">
        <v>12</v>
      </c>
      <c r="J5652" s="14">
        <v>2015</v>
      </c>
      <c r="K5652" s="78" t="s">
        <v>146</v>
      </c>
      <c r="L5652" s="79" t="s">
        <v>4649</v>
      </c>
      <c r="M5652" s="79" t="s">
        <v>302</v>
      </c>
      <c r="N5652" s="15" t="s">
        <v>28</v>
      </c>
      <c r="O5652" s="15" t="s">
        <v>29</v>
      </c>
      <c r="P5652" s="80" t="s">
        <v>3096</v>
      </c>
      <c r="Q5652" s="80"/>
    </row>
    <row r="5653" spans="1:17" hidden="1">
      <c r="A5653" s="12">
        <v>42352</v>
      </c>
      <c r="B5653" t="s">
        <v>4655</v>
      </c>
      <c r="C5653" s="1">
        <v>127.41</v>
      </c>
      <c r="E5653" s="42">
        <f t="shared" si="98"/>
        <v>-127.41</v>
      </c>
      <c r="F5653" s="77" t="s">
        <v>1038</v>
      </c>
      <c r="G5653" s="77" t="s">
        <v>21</v>
      </c>
      <c r="H5653" s="77" t="s">
        <v>20</v>
      </c>
      <c r="I5653" s="13">
        <v>12</v>
      </c>
      <c r="J5653" s="14">
        <v>2015</v>
      </c>
      <c r="K5653" s="78" t="s">
        <v>146</v>
      </c>
      <c r="L5653" s="79" t="s">
        <v>4655</v>
      </c>
      <c r="M5653" s="79" t="s">
        <v>309</v>
      </c>
      <c r="N5653" s="15" t="s">
        <v>28</v>
      </c>
      <c r="O5653" s="15" t="s">
        <v>29</v>
      </c>
      <c r="P5653" s="80" t="s">
        <v>3096</v>
      </c>
      <c r="Q5653" s="80"/>
    </row>
    <row r="5654" spans="1:17" hidden="1">
      <c r="A5654" s="12">
        <v>42352</v>
      </c>
      <c r="B5654" t="s">
        <v>4617</v>
      </c>
      <c r="C5654" s="1">
        <v>-58.95</v>
      </c>
      <c r="E5654" s="42">
        <f t="shared" si="98"/>
        <v>58.95</v>
      </c>
      <c r="F5654" s="77" t="s">
        <v>225</v>
      </c>
      <c r="G5654" s="77" t="s">
        <v>21</v>
      </c>
      <c r="H5654" s="77" t="s">
        <v>20</v>
      </c>
      <c r="I5654" s="13">
        <v>12</v>
      </c>
      <c r="J5654" s="14">
        <v>2015</v>
      </c>
      <c r="K5654" s="78" t="s">
        <v>146</v>
      </c>
      <c r="L5654" s="79" t="s">
        <v>4617</v>
      </c>
      <c r="M5654" s="79" t="s">
        <v>302</v>
      </c>
      <c r="N5654" s="15" t="s">
        <v>28</v>
      </c>
      <c r="O5654" s="15" t="s">
        <v>29</v>
      </c>
      <c r="P5654" s="80" t="s">
        <v>3096</v>
      </c>
      <c r="Q5654" s="80"/>
    </row>
    <row r="5655" spans="1:17" hidden="1">
      <c r="A5655" s="12">
        <v>42353</v>
      </c>
      <c r="B5655" t="s">
        <v>4656</v>
      </c>
      <c r="C5655" s="1">
        <v>14.65</v>
      </c>
      <c r="E5655" s="42">
        <f t="shared" si="98"/>
        <v>-14.65</v>
      </c>
      <c r="F5655" s="77" t="s">
        <v>1038</v>
      </c>
      <c r="G5655" s="77" t="s">
        <v>21</v>
      </c>
      <c r="H5655" s="77" t="s">
        <v>20</v>
      </c>
      <c r="I5655" s="13">
        <v>12</v>
      </c>
      <c r="J5655" s="14">
        <v>2015</v>
      </c>
      <c r="K5655" s="78" t="s">
        <v>146</v>
      </c>
      <c r="L5655" s="79" t="s">
        <v>4656</v>
      </c>
      <c r="M5655" s="79" t="s">
        <v>302</v>
      </c>
      <c r="N5655" s="15" t="s">
        <v>28</v>
      </c>
      <c r="O5655" s="15" t="s">
        <v>29</v>
      </c>
      <c r="P5655" s="80" t="s">
        <v>3096</v>
      </c>
      <c r="Q5655" s="80"/>
    </row>
    <row r="5656" spans="1:17" hidden="1">
      <c r="A5656" s="12">
        <v>42353</v>
      </c>
      <c r="B5656" t="s">
        <v>4657</v>
      </c>
      <c r="C5656" s="1">
        <v>15.85</v>
      </c>
      <c r="E5656" s="42">
        <f t="shared" si="98"/>
        <v>-15.85</v>
      </c>
      <c r="F5656" s="77" t="s">
        <v>1038</v>
      </c>
      <c r="G5656" s="77" t="s">
        <v>21</v>
      </c>
      <c r="H5656" s="77" t="s">
        <v>20</v>
      </c>
      <c r="I5656" s="13">
        <v>12</v>
      </c>
      <c r="J5656" s="14">
        <v>2015</v>
      </c>
      <c r="K5656" s="78" t="s">
        <v>146</v>
      </c>
      <c r="L5656" s="79" t="s">
        <v>4657</v>
      </c>
      <c r="M5656" s="79" t="s">
        <v>302</v>
      </c>
      <c r="N5656" s="15" t="s">
        <v>28</v>
      </c>
      <c r="O5656" s="15" t="s">
        <v>29</v>
      </c>
      <c r="P5656" s="80" t="s">
        <v>3096</v>
      </c>
      <c r="Q5656" s="80"/>
    </row>
    <row r="5657" spans="1:17" hidden="1">
      <c r="A5657" s="12">
        <v>42353</v>
      </c>
      <c r="B5657" t="s">
        <v>4658</v>
      </c>
      <c r="C5657" s="1">
        <v>35.700000000000003</v>
      </c>
      <c r="E5657" s="42">
        <f t="shared" si="98"/>
        <v>-35.700000000000003</v>
      </c>
      <c r="F5657" s="77" t="s">
        <v>1038</v>
      </c>
      <c r="G5657" s="77" t="s">
        <v>21</v>
      </c>
      <c r="H5657" s="77" t="s">
        <v>20</v>
      </c>
      <c r="I5657" s="13">
        <v>12</v>
      </c>
      <c r="J5657" s="14">
        <v>2015</v>
      </c>
      <c r="K5657" s="78" t="s">
        <v>146</v>
      </c>
      <c r="L5657" s="79" t="s">
        <v>4658</v>
      </c>
      <c r="M5657" s="79" t="s">
        <v>302</v>
      </c>
      <c r="N5657" s="15" t="s">
        <v>28</v>
      </c>
      <c r="O5657" s="15" t="s">
        <v>29</v>
      </c>
      <c r="P5657" s="80" t="s">
        <v>3096</v>
      </c>
      <c r="Q5657" s="80"/>
    </row>
    <row r="5658" spans="1:17" hidden="1">
      <c r="A5658" s="12">
        <v>42353</v>
      </c>
      <c r="B5658" t="s">
        <v>4659</v>
      </c>
      <c r="C5658" s="1">
        <v>64.900000000000006</v>
      </c>
      <c r="E5658" s="42">
        <f t="shared" si="98"/>
        <v>-64.900000000000006</v>
      </c>
      <c r="F5658" s="77" t="s">
        <v>1038</v>
      </c>
      <c r="G5658" s="77" t="s">
        <v>21</v>
      </c>
      <c r="H5658" s="77" t="s">
        <v>20</v>
      </c>
      <c r="I5658" s="13">
        <v>12</v>
      </c>
      <c r="J5658" s="14">
        <v>2015</v>
      </c>
      <c r="K5658" s="78" t="s">
        <v>146</v>
      </c>
      <c r="L5658" s="79" t="s">
        <v>4659</v>
      </c>
      <c r="M5658" s="79" t="s">
        <v>309</v>
      </c>
      <c r="N5658" s="15" t="s">
        <v>28</v>
      </c>
      <c r="O5658" s="15" t="s">
        <v>29</v>
      </c>
      <c r="P5658" s="80" t="s">
        <v>3096</v>
      </c>
      <c r="Q5658" s="80"/>
    </row>
    <row r="5659" spans="1:17" hidden="1">
      <c r="A5659" s="12">
        <v>42353</v>
      </c>
      <c r="B5659" t="s">
        <v>4660</v>
      </c>
      <c r="C5659" s="1">
        <v>170.65</v>
      </c>
      <c r="E5659" s="42">
        <f t="shared" si="98"/>
        <v>-170.65</v>
      </c>
      <c r="F5659" s="77" t="s">
        <v>1038</v>
      </c>
      <c r="G5659" s="77" t="s">
        <v>21</v>
      </c>
      <c r="H5659" s="77" t="s">
        <v>20</v>
      </c>
      <c r="I5659" s="13">
        <v>12</v>
      </c>
      <c r="J5659" s="14">
        <v>2015</v>
      </c>
      <c r="K5659" s="78" t="s">
        <v>146</v>
      </c>
      <c r="L5659" s="79" t="s">
        <v>4660</v>
      </c>
      <c r="M5659" s="79" t="s">
        <v>80</v>
      </c>
      <c r="N5659" s="15" t="s">
        <v>28</v>
      </c>
      <c r="O5659" s="15" t="s">
        <v>29</v>
      </c>
      <c r="P5659" s="80" t="s">
        <v>3096</v>
      </c>
      <c r="Q5659" s="80"/>
    </row>
    <row r="5660" spans="1:17" hidden="1">
      <c r="A5660" s="12">
        <v>42354</v>
      </c>
      <c r="B5660" t="s">
        <v>4661</v>
      </c>
      <c r="C5660" s="1">
        <v>107.07</v>
      </c>
      <c r="E5660" s="42">
        <f t="shared" si="98"/>
        <v>-107.07</v>
      </c>
      <c r="F5660" s="77" t="s">
        <v>1038</v>
      </c>
      <c r="G5660" s="77" t="s">
        <v>21</v>
      </c>
      <c r="H5660" s="77" t="s">
        <v>20</v>
      </c>
      <c r="I5660" s="13">
        <v>12</v>
      </c>
      <c r="J5660" s="14">
        <v>2015</v>
      </c>
      <c r="K5660" s="78" t="s">
        <v>146</v>
      </c>
      <c r="L5660" s="79" t="s">
        <v>4661</v>
      </c>
      <c r="M5660" s="79" t="s">
        <v>302</v>
      </c>
      <c r="N5660" s="15" t="s">
        <v>28</v>
      </c>
      <c r="O5660" s="15" t="s">
        <v>29</v>
      </c>
      <c r="P5660" s="80" t="s">
        <v>3096</v>
      </c>
      <c r="Q5660" s="80"/>
    </row>
    <row r="5661" spans="1:17" hidden="1">
      <c r="A5661" s="12">
        <v>42354</v>
      </c>
      <c r="B5661" t="s">
        <v>4575</v>
      </c>
      <c r="C5661" s="1">
        <v>-440</v>
      </c>
      <c r="E5661" s="42">
        <f t="shared" si="98"/>
        <v>440</v>
      </c>
      <c r="F5661" s="77" t="s">
        <v>225</v>
      </c>
      <c r="G5661" s="77" t="s">
        <v>21</v>
      </c>
      <c r="H5661" s="77" t="s">
        <v>20</v>
      </c>
      <c r="I5661" s="13">
        <v>12</v>
      </c>
      <c r="J5661" s="14">
        <v>2015</v>
      </c>
      <c r="K5661" s="78" t="s">
        <v>58</v>
      </c>
      <c r="L5661" s="79" t="s">
        <v>59</v>
      </c>
      <c r="M5661" s="79" t="s">
        <v>23</v>
      </c>
      <c r="N5661" s="15" t="s">
        <v>20</v>
      </c>
      <c r="O5661" s="15" t="s">
        <v>24</v>
      </c>
      <c r="P5661" s="80" t="s">
        <v>171</v>
      </c>
      <c r="Q5661" s="80"/>
    </row>
    <row r="5662" spans="1:17" hidden="1">
      <c r="A5662" s="12">
        <v>42357</v>
      </c>
      <c r="B5662" t="s">
        <v>4662</v>
      </c>
      <c r="C5662" s="1">
        <v>15.9</v>
      </c>
      <c r="E5662" s="42">
        <f t="shared" si="98"/>
        <v>-15.9</v>
      </c>
      <c r="F5662" s="77" t="s">
        <v>1038</v>
      </c>
      <c r="G5662" s="77" t="s">
        <v>21</v>
      </c>
      <c r="H5662" s="77" t="s">
        <v>20</v>
      </c>
      <c r="I5662" s="13">
        <v>12</v>
      </c>
      <c r="J5662" s="14">
        <v>2015</v>
      </c>
      <c r="K5662" s="78" t="s">
        <v>146</v>
      </c>
      <c r="L5662" s="79" t="s">
        <v>4662</v>
      </c>
      <c r="M5662" s="79" t="s">
        <v>302</v>
      </c>
      <c r="N5662" s="15" t="s">
        <v>28</v>
      </c>
      <c r="O5662" s="15" t="s">
        <v>29</v>
      </c>
      <c r="P5662" s="80" t="s">
        <v>3096</v>
      </c>
      <c r="Q5662" s="80"/>
    </row>
    <row r="5663" spans="1:17" hidden="1">
      <c r="A5663" s="12">
        <v>42358</v>
      </c>
      <c r="B5663" t="s">
        <v>4663</v>
      </c>
      <c r="C5663" s="1">
        <v>77.41</v>
      </c>
      <c r="E5663" s="42">
        <f t="shared" si="98"/>
        <v>-77.41</v>
      </c>
      <c r="F5663" s="77" t="s">
        <v>1038</v>
      </c>
      <c r="G5663" s="77" t="s">
        <v>21</v>
      </c>
      <c r="H5663" s="77" t="s">
        <v>20</v>
      </c>
      <c r="I5663" s="13">
        <v>12</v>
      </c>
      <c r="J5663" s="14">
        <v>2015</v>
      </c>
      <c r="K5663" s="78" t="s">
        <v>146</v>
      </c>
      <c r="L5663" s="79" t="s">
        <v>4663</v>
      </c>
      <c r="M5663" s="79" t="s">
        <v>309</v>
      </c>
      <c r="N5663" s="15" t="s">
        <v>28</v>
      </c>
      <c r="O5663" s="15" t="s">
        <v>29</v>
      </c>
      <c r="P5663" s="80" t="s">
        <v>3096</v>
      </c>
      <c r="Q5663" s="80"/>
    </row>
    <row r="5664" spans="1:17" hidden="1">
      <c r="A5664" s="12">
        <v>42359</v>
      </c>
      <c r="B5664" t="s">
        <v>2711</v>
      </c>
      <c r="C5664" s="1">
        <v>-101.23</v>
      </c>
      <c r="E5664" s="42">
        <f t="shared" si="98"/>
        <v>101.23</v>
      </c>
      <c r="F5664" s="77" t="s">
        <v>225</v>
      </c>
      <c r="G5664" s="77" t="s">
        <v>21</v>
      </c>
      <c r="H5664" s="77" t="s">
        <v>20</v>
      </c>
      <c r="I5664" s="13">
        <v>12</v>
      </c>
      <c r="J5664" s="14">
        <v>2015</v>
      </c>
      <c r="K5664" s="78" t="s">
        <v>357</v>
      </c>
      <c r="L5664" s="79" t="s">
        <v>1122</v>
      </c>
      <c r="M5664" s="79" t="s">
        <v>23</v>
      </c>
      <c r="N5664" s="15" t="s">
        <v>28</v>
      </c>
      <c r="O5664" s="15" t="s">
        <v>29</v>
      </c>
      <c r="P5664" s="80" t="s">
        <v>3097</v>
      </c>
      <c r="Q5664" s="80"/>
    </row>
    <row r="5665" spans="1:17" hidden="1">
      <c r="A5665" s="12">
        <v>42360</v>
      </c>
      <c r="B5665" t="s">
        <v>4664</v>
      </c>
      <c r="C5665" s="1">
        <v>13.96</v>
      </c>
      <c r="E5665" s="42">
        <f t="shared" si="98"/>
        <v>-13.96</v>
      </c>
      <c r="F5665" s="77" t="s">
        <v>1038</v>
      </c>
      <c r="G5665" s="77" t="s">
        <v>21</v>
      </c>
      <c r="H5665" s="77" t="s">
        <v>20</v>
      </c>
      <c r="I5665" s="13">
        <v>12</v>
      </c>
      <c r="J5665" s="14">
        <v>2015</v>
      </c>
      <c r="K5665" s="78" t="s">
        <v>146</v>
      </c>
      <c r="L5665" s="79" t="s">
        <v>4664</v>
      </c>
      <c r="M5665" s="79" t="s">
        <v>302</v>
      </c>
      <c r="N5665" s="15" t="s">
        <v>28</v>
      </c>
      <c r="O5665" s="15" t="s">
        <v>29</v>
      </c>
      <c r="P5665" s="80" t="s">
        <v>3096</v>
      </c>
      <c r="Q5665" s="80"/>
    </row>
    <row r="5666" spans="1:17" hidden="1">
      <c r="A5666" s="12">
        <v>42360</v>
      </c>
      <c r="B5666" t="s">
        <v>4665</v>
      </c>
      <c r="C5666" s="1">
        <v>29.3</v>
      </c>
      <c r="E5666" s="42">
        <f t="shared" si="98"/>
        <v>-29.3</v>
      </c>
      <c r="F5666" s="77" t="s">
        <v>1038</v>
      </c>
      <c r="G5666" s="77" t="s">
        <v>21</v>
      </c>
      <c r="H5666" s="77" t="s">
        <v>20</v>
      </c>
      <c r="I5666" s="13">
        <v>12</v>
      </c>
      <c r="J5666" s="14">
        <v>2015</v>
      </c>
      <c r="K5666" s="78" t="s">
        <v>146</v>
      </c>
      <c r="L5666" s="79" t="s">
        <v>4665</v>
      </c>
      <c r="M5666" s="79" t="s">
        <v>302</v>
      </c>
      <c r="N5666" s="15" t="s">
        <v>28</v>
      </c>
      <c r="O5666" s="15" t="s">
        <v>29</v>
      </c>
      <c r="P5666" s="80" t="s">
        <v>3096</v>
      </c>
      <c r="Q5666" s="80"/>
    </row>
    <row r="5667" spans="1:17" hidden="1">
      <c r="A5667" s="12">
        <v>42361</v>
      </c>
      <c r="B5667" t="s">
        <v>4666</v>
      </c>
      <c r="C5667" s="1">
        <v>15.9</v>
      </c>
      <c r="E5667" s="42">
        <f t="shared" si="98"/>
        <v>-15.9</v>
      </c>
      <c r="F5667" s="77" t="s">
        <v>1038</v>
      </c>
      <c r="G5667" s="77" t="s">
        <v>21</v>
      </c>
      <c r="H5667" s="77" t="s">
        <v>20</v>
      </c>
      <c r="I5667" s="13">
        <v>12</v>
      </c>
      <c r="J5667" s="14">
        <v>2015</v>
      </c>
      <c r="K5667" s="78" t="s">
        <v>146</v>
      </c>
      <c r="L5667" s="79" t="s">
        <v>4666</v>
      </c>
      <c r="M5667" s="79" t="s">
        <v>302</v>
      </c>
      <c r="N5667" s="15" t="s">
        <v>28</v>
      </c>
      <c r="O5667" s="15" t="s">
        <v>29</v>
      </c>
      <c r="P5667" s="80" t="s">
        <v>3096</v>
      </c>
      <c r="Q5667" s="80"/>
    </row>
    <row r="5668" spans="1:17" hidden="1">
      <c r="A5668" s="12">
        <v>42361</v>
      </c>
      <c r="B5668" t="s">
        <v>4667</v>
      </c>
      <c r="C5668" s="1">
        <v>68.95</v>
      </c>
      <c r="E5668" s="42">
        <f t="shared" si="98"/>
        <v>-68.95</v>
      </c>
      <c r="F5668" s="77" t="s">
        <v>1038</v>
      </c>
      <c r="G5668" s="77" t="s">
        <v>21</v>
      </c>
      <c r="H5668" s="77" t="s">
        <v>20</v>
      </c>
      <c r="I5668" s="13">
        <v>12</v>
      </c>
      <c r="J5668" s="14">
        <v>2015</v>
      </c>
      <c r="K5668" s="78" t="s">
        <v>146</v>
      </c>
      <c r="L5668" s="79" t="s">
        <v>4667</v>
      </c>
      <c r="M5668" s="79" t="s">
        <v>309</v>
      </c>
      <c r="N5668" s="15" t="s">
        <v>28</v>
      </c>
      <c r="O5668" s="15" t="s">
        <v>29</v>
      </c>
      <c r="P5668" s="80" t="s">
        <v>3096</v>
      </c>
      <c r="Q5668" s="80"/>
    </row>
    <row r="5669" spans="1:17" hidden="1">
      <c r="A5669" s="12">
        <v>42362</v>
      </c>
      <c r="B5669" t="s">
        <v>2933</v>
      </c>
      <c r="C5669" s="1">
        <v>49.95</v>
      </c>
      <c r="E5669" s="42">
        <f t="shared" si="98"/>
        <v>-49.95</v>
      </c>
      <c r="F5669" s="77" t="s">
        <v>1038</v>
      </c>
      <c r="G5669" s="77" t="s">
        <v>21</v>
      </c>
      <c r="H5669" s="77" t="s">
        <v>20</v>
      </c>
      <c r="I5669" s="13">
        <v>12</v>
      </c>
      <c r="J5669" s="14">
        <v>2015</v>
      </c>
      <c r="K5669" s="78" t="s">
        <v>146</v>
      </c>
      <c r="L5669" s="79" t="s">
        <v>2933</v>
      </c>
      <c r="M5669" s="79" t="s">
        <v>309</v>
      </c>
      <c r="N5669" s="15" t="s">
        <v>28</v>
      </c>
      <c r="O5669" s="15" t="s">
        <v>29</v>
      </c>
      <c r="P5669" s="80" t="s">
        <v>3096</v>
      </c>
      <c r="Q5669" s="80"/>
    </row>
    <row r="5670" spans="1:17" hidden="1">
      <c r="A5670" s="12">
        <v>42362</v>
      </c>
      <c r="B5670" t="s">
        <v>4668</v>
      </c>
      <c r="C5670" s="1">
        <v>72.39</v>
      </c>
      <c r="E5670" s="42">
        <f t="shared" si="98"/>
        <v>-72.39</v>
      </c>
      <c r="F5670" s="77" t="s">
        <v>1038</v>
      </c>
      <c r="G5670" s="77" t="s">
        <v>21</v>
      </c>
      <c r="H5670" s="77" t="s">
        <v>20</v>
      </c>
      <c r="I5670" s="13">
        <v>12</v>
      </c>
      <c r="J5670" s="14">
        <v>2015</v>
      </c>
      <c r="K5670" s="78" t="s">
        <v>146</v>
      </c>
      <c r="L5670" s="79" t="s">
        <v>4668</v>
      </c>
      <c r="M5670" s="79" t="s">
        <v>302</v>
      </c>
      <c r="N5670" s="15" t="s">
        <v>28</v>
      </c>
      <c r="O5670" s="15" t="s">
        <v>29</v>
      </c>
      <c r="P5670" s="80" t="s">
        <v>3096</v>
      </c>
      <c r="Q5670" s="80"/>
    </row>
    <row r="5671" spans="1:17" hidden="1">
      <c r="A5671" s="12">
        <v>42362</v>
      </c>
      <c r="B5671" t="s">
        <v>4669</v>
      </c>
      <c r="C5671" s="1">
        <v>39.69</v>
      </c>
      <c r="E5671" s="42">
        <f t="shared" si="98"/>
        <v>-39.69</v>
      </c>
      <c r="F5671" s="77" t="s">
        <v>1038</v>
      </c>
      <c r="G5671" s="77" t="s">
        <v>21</v>
      </c>
      <c r="H5671" s="77" t="s">
        <v>20</v>
      </c>
      <c r="I5671" s="13">
        <v>12</v>
      </c>
      <c r="J5671" s="14">
        <v>2015</v>
      </c>
      <c r="K5671" s="78" t="s">
        <v>146</v>
      </c>
      <c r="L5671" s="79" t="s">
        <v>4669</v>
      </c>
      <c r="M5671" s="79" t="s">
        <v>302</v>
      </c>
      <c r="N5671" s="15" t="s">
        <v>28</v>
      </c>
      <c r="O5671" s="15" t="s">
        <v>29</v>
      </c>
      <c r="P5671" s="80" t="s">
        <v>3096</v>
      </c>
      <c r="Q5671" s="80"/>
    </row>
    <row r="5672" spans="1:17" hidden="1">
      <c r="A5672" s="12">
        <v>42362</v>
      </c>
      <c r="B5672" t="s">
        <v>4670</v>
      </c>
      <c r="C5672" s="1">
        <v>79.900000000000006</v>
      </c>
      <c r="E5672" s="42">
        <f t="shared" si="98"/>
        <v>-79.900000000000006</v>
      </c>
      <c r="F5672" s="77" t="s">
        <v>1038</v>
      </c>
      <c r="G5672" s="77" t="s">
        <v>21</v>
      </c>
      <c r="H5672" s="77" t="s">
        <v>20</v>
      </c>
      <c r="I5672" s="13">
        <v>12</v>
      </c>
      <c r="J5672" s="14">
        <v>2015</v>
      </c>
      <c r="K5672" s="78" t="s">
        <v>146</v>
      </c>
      <c r="L5672" s="79" t="s">
        <v>4670</v>
      </c>
      <c r="M5672" s="79" t="s">
        <v>309</v>
      </c>
      <c r="N5672" s="15" t="s">
        <v>28</v>
      </c>
      <c r="O5672" s="15" t="s">
        <v>29</v>
      </c>
      <c r="P5672" s="80" t="s">
        <v>3096</v>
      </c>
      <c r="Q5672" s="80"/>
    </row>
    <row r="5673" spans="1:17" hidden="1">
      <c r="A5673" s="12">
        <v>42363</v>
      </c>
      <c r="B5673" t="s">
        <v>4611</v>
      </c>
      <c r="C5673" s="1">
        <v>106.8</v>
      </c>
      <c r="E5673" s="42">
        <f t="shared" si="98"/>
        <v>-106.8</v>
      </c>
      <c r="F5673" s="77" t="s">
        <v>1038</v>
      </c>
      <c r="G5673" s="77" t="s">
        <v>21</v>
      </c>
      <c r="H5673" s="77" t="s">
        <v>20</v>
      </c>
      <c r="I5673" s="13">
        <v>12</v>
      </c>
      <c r="J5673" s="14">
        <v>2015</v>
      </c>
      <c r="K5673" s="78" t="s">
        <v>146</v>
      </c>
      <c r="L5673" s="79" t="s">
        <v>4611</v>
      </c>
      <c r="M5673" s="79" t="s">
        <v>309</v>
      </c>
      <c r="N5673" s="15" t="s">
        <v>28</v>
      </c>
      <c r="O5673" s="15" t="s">
        <v>29</v>
      </c>
      <c r="P5673" s="80" t="s">
        <v>3096</v>
      </c>
      <c r="Q5673" s="80"/>
    </row>
    <row r="5674" spans="1:17" hidden="1">
      <c r="A5674" s="12">
        <v>42363</v>
      </c>
      <c r="B5674" t="s">
        <v>4671</v>
      </c>
      <c r="C5674" s="1">
        <v>50.32</v>
      </c>
      <c r="E5674" s="42">
        <f t="shared" si="98"/>
        <v>-50.32</v>
      </c>
      <c r="F5674" s="77" t="s">
        <v>1038</v>
      </c>
      <c r="G5674" s="77" t="s">
        <v>21</v>
      </c>
      <c r="H5674" s="77" t="s">
        <v>20</v>
      </c>
      <c r="I5674" s="13">
        <v>12</v>
      </c>
      <c r="J5674" s="14">
        <v>2015</v>
      </c>
      <c r="K5674" s="78" t="s">
        <v>146</v>
      </c>
      <c r="L5674" s="79" t="s">
        <v>4671</v>
      </c>
      <c r="M5674" s="79" t="s">
        <v>309</v>
      </c>
      <c r="N5674" s="15" t="s">
        <v>28</v>
      </c>
      <c r="O5674" s="15" t="s">
        <v>29</v>
      </c>
      <c r="P5674" s="80" t="s">
        <v>3096</v>
      </c>
      <c r="Q5674" s="80"/>
    </row>
    <row r="5675" spans="1:17" hidden="1">
      <c r="A5675" s="12">
        <v>42364</v>
      </c>
      <c r="B5675" t="s">
        <v>4650</v>
      </c>
      <c r="C5675" s="1">
        <v>66.900000000000006</v>
      </c>
      <c r="E5675" s="42">
        <f t="shared" si="98"/>
        <v>-66.900000000000006</v>
      </c>
      <c r="F5675" s="77" t="s">
        <v>1038</v>
      </c>
      <c r="G5675" s="77" t="s">
        <v>21</v>
      </c>
      <c r="H5675" s="77" t="s">
        <v>20</v>
      </c>
      <c r="I5675" s="13">
        <v>12</v>
      </c>
      <c r="J5675" s="14">
        <v>2015</v>
      </c>
      <c r="K5675" s="78" t="s">
        <v>146</v>
      </c>
      <c r="L5675" s="79" t="s">
        <v>4650</v>
      </c>
      <c r="M5675" s="79" t="s">
        <v>309</v>
      </c>
      <c r="N5675" s="15" t="s">
        <v>28</v>
      </c>
      <c r="O5675" s="15" t="s">
        <v>29</v>
      </c>
      <c r="P5675" s="80" t="s">
        <v>3096</v>
      </c>
      <c r="Q5675" s="80"/>
    </row>
    <row r="5676" spans="1:17" hidden="1">
      <c r="A5676" s="12">
        <v>42364</v>
      </c>
      <c r="B5676" t="s">
        <v>4672</v>
      </c>
      <c r="C5676" s="1">
        <v>106.39</v>
      </c>
      <c r="E5676" s="42">
        <f t="shared" si="98"/>
        <v>-106.39</v>
      </c>
      <c r="F5676" s="77" t="s">
        <v>1038</v>
      </c>
      <c r="G5676" s="77" t="s">
        <v>21</v>
      </c>
      <c r="H5676" s="77" t="s">
        <v>20</v>
      </c>
      <c r="I5676" s="13">
        <v>12</v>
      </c>
      <c r="J5676" s="14">
        <v>2015</v>
      </c>
      <c r="K5676" s="78" t="s">
        <v>146</v>
      </c>
      <c r="L5676" s="79" t="s">
        <v>4672</v>
      </c>
      <c r="M5676" s="79" t="s">
        <v>302</v>
      </c>
      <c r="N5676" s="15" t="s">
        <v>28</v>
      </c>
      <c r="O5676" s="15" t="s">
        <v>29</v>
      </c>
      <c r="P5676" s="80" t="s">
        <v>3096</v>
      </c>
      <c r="Q5676" s="80"/>
    </row>
    <row r="5677" spans="1:17" hidden="1">
      <c r="A5677" s="12">
        <v>42365</v>
      </c>
      <c r="B5677" t="s">
        <v>4673</v>
      </c>
      <c r="C5677" s="1">
        <v>51.85</v>
      </c>
      <c r="E5677" s="42">
        <f t="shared" si="98"/>
        <v>-51.85</v>
      </c>
      <c r="F5677" s="77" t="s">
        <v>1038</v>
      </c>
      <c r="G5677" s="77" t="s">
        <v>21</v>
      </c>
      <c r="H5677" s="77" t="s">
        <v>20</v>
      </c>
      <c r="I5677" s="13">
        <v>12</v>
      </c>
      <c r="J5677" s="14">
        <v>2015</v>
      </c>
      <c r="K5677" s="78" t="s">
        <v>146</v>
      </c>
      <c r="L5677" s="79" t="s">
        <v>4673</v>
      </c>
      <c r="M5677" s="79" t="s">
        <v>309</v>
      </c>
      <c r="N5677" s="15" t="s">
        <v>28</v>
      </c>
      <c r="O5677" s="15" t="s">
        <v>29</v>
      </c>
      <c r="P5677" s="80" t="s">
        <v>3096</v>
      </c>
      <c r="Q5677" s="80"/>
    </row>
    <row r="5678" spans="1:17" hidden="1">
      <c r="A5678" s="12">
        <v>42365</v>
      </c>
      <c r="B5678" t="s">
        <v>4668</v>
      </c>
      <c r="C5678" s="1">
        <v>66.239999999999995</v>
      </c>
      <c r="E5678" s="42">
        <f t="shared" si="98"/>
        <v>-66.239999999999995</v>
      </c>
      <c r="F5678" s="77" t="s">
        <v>1038</v>
      </c>
      <c r="G5678" s="77" t="s">
        <v>21</v>
      </c>
      <c r="H5678" s="77" t="s">
        <v>20</v>
      </c>
      <c r="I5678" s="13">
        <v>12</v>
      </c>
      <c r="J5678" s="14">
        <v>2015</v>
      </c>
      <c r="K5678" s="78" t="s">
        <v>146</v>
      </c>
      <c r="L5678" s="79" t="s">
        <v>4668</v>
      </c>
      <c r="M5678" s="79" t="s">
        <v>302</v>
      </c>
      <c r="N5678" s="15" t="s">
        <v>28</v>
      </c>
      <c r="O5678" s="15" t="s">
        <v>29</v>
      </c>
      <c r="P5678" s="80" t="s">
        <v>3096</v>
      </c>
      <c r="Q5678" s="80"/>
    </row>
    <row r="5679" spans="1:17" hidden="1">
      <c r="A5679" s="12">
        <v>42365</v>
      </c>
      <c r="B5679" t="s">
        <v>4674</v>
      </c>
      <c r="C5679" s="1">
        <v>15.9</v>
      </c>
      <c r="E5679" s="42">
        <f t="shared" si="98"/>
        <v>-15.9</v>
      </c>
      <c r="F5679" s="77" t="s">
        <v>1038</v>
      </c>
      <c r="G5679" s="77" t="s">
        <v>21</v>
      </c>
      <c r="H5679" s="77" t="s">
        <v>20</v>
      </c>
      <c r="I5679" s="13">
        <v>12</v>
      </c>
      <c r="J5679" s="14">
        <v>2015</v>
      </c>
      <c r="K5679" s="78" t="s">
        <v>146</v>
      </c>
      <c r="L5679" s="79" t="s">
        <v>4674</v>
      </c>
      <c r="M5679" s="79" t="s">
        <v>302</v>
      </c>
      <c r="N5679" s="15" t="s">
        <v>28</v>
      </c>
      <c r="O5679" s="15" t="s">
        <v>29</v>
      </c>
      <c r="P5679" s="80" t="s">
        <v>3096</v>
      </c>
      <c r="Q5679" s="80"/>
    </row>
    <row r="5680" spans="1:17" hidden="1">
      <c r="A5680" s="12">
        <v>42366</v>
      </c>
      <c r="B5680" t="s">
        <v>4625</v>
      </c>
      <c r="C5680" s="1">
        <v>-102.9</v>
      </c>
      <c r="E5680" s="42">
        <f t="shared" si="98"/>
        <v>102.9</v>
      </c>
      <c r="F5680" s="77" t="s">
        <v>225</v>
      </c>
      <c r="G5680" s="77" t="s">
        <v>21</v>
      </c>
      <c r="H5680" s="77" t="s">
        <v>20</v>
      </c>
      <c r="I5680" s="13">
        <v>12</v>
      </c>
      <c r="J5680" s="14">
        <v>2015</v>
      </c>
      <c r="K5680" s="78" t="s">
        <v>146</v>
      </c>
      <c r="L5680" s="79" t="s">
        <v>4625</v>
      </c>
      <c r="M5680" s="79" t="s">
        <v>302</v>
      </c>
      <c r="N5680" s="15" t="s">
        <v>28</v>
      </c>
      <c r="O5680" s="15" t="s">
        <v>29</v>
      </c>
      <c r="P5680" s="80" t="s">
        <v>3096</v>
      </c>
      <c r="Q5680" s="80"/>
    </row>
    <row r="5681" spans="1:17" hidden="1">
      <c r="A5681" s="12">
        <v>42366</v>
      </c>
      <c r="B5681" t="s">
        <v>4581</v>
      </c>
      <c r="C5681" s="1">
        <v>99.91</v>
      </c>
      <c r="E5681" s="42">
        <f t="shared" si="98"/>
        <v>-99.91</v>
      </c>
      <c r="F5681" s="77" t="s">
        <v>1038</v>
      </c>
      <c r="G5681" s="77" t="s">
        <v>21</v>
      </c>
      <c r="H5681" s="77" t="s">
        <v>20</v>
      </c>
      <c r="I5681" s="13">
        <v>12</v>
      </c>
      <c r="J5681" s="14">
        <v>2015</v>
      </c>
      <c r="K5681" s="78" t="s">
        <v>58</v>
      </c>
      <c r="L5681" s="79" t="s">
        <v>59</v>
      </c>
      <c r="M5681" s="79" t="s">
        <v>23</v>
      </c>
      <c r="N5681" s="15" t="s">
        <v>20</v>
      </c>
      <c r="O5681" s="15" t="s">
        <v>24</v>
      </c>
      <c r="P5681" s="80" t="s">
        <v>173</v>
      </c>
      <c r="Q5681" s="80"/>
    </row>
    <row r="5682" spans="1:17" hidden="1">
      <c r="A5682" s="12">
        <v>42366</v>
      </c>
      <c r="B5682" t="s">
        <v>4575</v>
      </c>
      <c r="C5682" s="1">
        <v>-750</v>
      </c>
      <c r="E5682" s="42">
        <f t="shared" si="98"/>
        <v>750</v>
      </c>
      <c r="F5682" s="77" t="s">
        <v>225</v>
      </c>
      <c r="G5682" s="77" t="s">
        <v>21</v>
      </c>
      <c r="H5682" s="77" t="s">
        <v>20</v>
      </c>
      <c r="I5682" s="13">
        <v>12</v>
      </c>
      <c r="J5682" s="14">
        <v>2015</v>
      </c>
      <c r="K5682" s="78" t="s">
        <v>58</v>
      </c>
      <c r="L5682" s="79" t="s">
        <v>59</v>
      </c>
      <c r="M5682" s="79" t="s">
        <v>23</v>
      </c>
      <c r="N5682" s="15" t="s">
        <v>20</v>
      </c>
      <c r="O5682" s="15" t="s">
        <v>24</v>
      </c>
      <c r="P5682" s="80" t="s">
        <v>171</v>
      </c>
      <c r="Q5682" s="80"/>
    </row>
    <row r="5683" spans="1:17" hidden="1">
      <c r="A5683" s="12">
        <v>42367</v>
      </c>
      <c r="B5683" t="s">
        <v>3056</v>
      </c>
      <c r="C5683" s="1">
        <v>53.96</v>
      </c>
      <c r="E5683" s="42">
        <f t="shared" si="98"/>
        <v>-53.96</v>
      </c>
      <c r="F5683" s="77" t="s">
        <v>1038</v>
      </c>
      <c r="G5683" s="77" t="s">
        <v>21</v>
      </c>
      <c r="H5683" s="77" t="s">
        <v>20</v>
      </c>
      <c r="I5683" s="13">
        <v>12</v>
      </c>
      <c r="J5683" s="14">
        <v>2015</v>
      </c>
      <c r="K5683" s="78" t="s">
        <v>146</v>
      </c>
      <c r="L5683" s="79" t="s">
        <v>3056</v>
      </c>
      <c r="M5683" s="79" t="s">
        <v>309</v>
      </c>
      <c r="N5683" s="15" t="s">
        <v>28</v>
      </c>
      <c r="O5683" s="15" t="s">
        <v>29</v>
      </c>
      <c r="P5683" s="80" t="s">
        <v>3096</v>
      </c>
      <c r="Q5683" s="80"/>
    </row>
    <row r="5684" spans="1:17" hidden="1">
      <c r="A5684" s="12">
        <v>42367</v>
      </c>
      <c r="B5684" t="s">
        <v>4675</v>
      </c>
      <c r="C5684" s="1">
        <v>82.65</v>
      </c>
      <c r="E5684" s="42">
        <f t="shared" si="98"/>
        <v>-82.65</v>
      </c>
      <c r="F5684" s="77" t="s">
        <v>1038</v>
      </c>
      <c r="G5684" s="77" t="s">
        <v>21</v>
      </c>
      <c r="H5684" s="77" t="s">
        <v>20</v>
      </c>
      <c r="I5684" s="13">
        <v>12</v>
      </c>
      <c r="J5684" s="14">
        <v>2015</v>
      </c>
      <c r="K5684" s="78" t="s">
        <v>146</v>
      </c>
      <c r="L5684" s="79" t="s">
        <v>4675</v>
      </c>
      <c r="M5684" s="79" t="s">
        <v>305</v>
      </c>
      <c r="N5684" s="15" t="s">
        <v>28</v>
      </c>
      <c r="O5684" s="15" t="s">
        <v>29</v>
      </c>
      <c r="P5684" s="80" t="s">
        <v>3096</v>
      </c>
      <c r="Q5684" s="80"/>
    </row>
    <row r="5685" spans="1:17" hidden="1">
      <c r="A5685" s="12">
        <v>42367</v>
      </c>
      <c r="B5685" t="s">
        <v>4676</v>
      </c>
      <c r="C5685" s="1">
        <v>12.9</v>
      </c>
      <c r="E5685" s="42">
        <f t="shared" si="98"/>
        <v>-12.9</v>
      </c>
      <c r="F5685" s="77" t="s">
        <v>1038</v>
      </c>
      <c r="G5685" s="77" t="s">
        <v>21</v>
      </c>
      <c r="H5685" s="77" t="s">
        <v>20</v>
      </c>
      <c r="I5685" s="13">
        <v>12</v>
      </c>
      <c r="J5685" s="14">
        <v>2015</v>
      </c>
      <c r="K5685" s="78" t="s">
        <v>146</v>
      </c>
      <c r="L5685" s="79" t="s">
        <v>4676</v>
      </c>
      <c r="M5685" s="79" t="s">
        <v>309</v>
      </c>
      <c r="N5685" s="15" t="s">
        <v>28</v>
      </c>
      <c r="O5685" s="15" t="s">
        <v>29</v>
      </c>
      <c r="P5685" s="80" t="s">
        <v>3096</v>
      </c>
      <c r="Q5685" s="80"/>
    </row>
    <row r="5686" spans="1:17" hidden="1">
      <c r="A5686" s="12">
        <v>42367</v>
      </c>
      <c r="B5686" t="s">
        <v>3549</v>
      </c>
      <c r="C5686" s="1">
        <v>55.8</v>
      </c>
      <c r="E5686" s="42">
        <f t="shared" si="98"/>
        <v>-55.8</v>
      </c>
      <c r="F5686" s="77" t="s">
        <v>1038</v>
      </c>
      <c r="G5686" s="77" t="s">
        <v>21</v>
      </c>
      <c r="H5686" s="77" t="s">
        <v>20</v>
      </c>
      <c r="I5686" s="13">
        <v>12</v>
      </c>
      <c r="J5686" s="14">
        <v>2015</v>
      </c>
      <c r="K5686" s="78" t="s">
        <v>146</v>
      </c>
      <c r="L5686" s="79" t="s">
        <v>3549</v>
      </c>
      <c r="M5686" s="79" t="s">
        <v>309</v>
      </c>
      <c r="N5686" s="15" t="s">
        <v>28</v>
      </c>
      <c r="O5686" s="15" t="s">
        <v>29</v>
      </c>
      <c r="P5686" s="80" t="s">
        <v>3096</v>
      </c>
      <c r="Q5686" s="80"/>
    </row>
    <row r="5687" spans="1:17" hidden="1">
      <c r="A5687" s="12">
        <v>42367</v>
      </c>
      <c r="B5687" t="s">
        <v>4677</v>
      </c>
      <c r="C5687" s="1">
        <v>66.64</v>
      </c>
      <c r="E5687" s="42">
        <f t="shared" si="98"/>
        <v>-66.64</v>
      </c>
      <c r="F5687" s="77" t="s">
        <v>1038</v>
      </c>
      <c r="G5687" s="77" t="s">
        <v>21</v>
      </c>
      <c r="H5687" s="77" t="s">
        <v>20</v>
      </c>
      <c r="I5687" s="13">
        <v>12</v>
      </c>
      <c r="J5687" s="14">
        <v>2015</v>
      </c>
      <c r="K5687" s="78" t="s">
        <v>146</v>
      </c>
      <c r="L5687" s="79" t="s">
        <v>4677</v>
      </c>
      <c r="M5687" s="79" t="s">
        <v>309</v>
      </c>
      <c r="N5687" s="15" t="s">
        <v>28</v>
      </c>
      <c r="O5687" s="15" t="s">
        <v>29</v>
      </c>
      <c r="P5687" s="80" t="s">
        <v>3096</v>
      </c>
      <c r="Q5687" s="80"/>
    </row>
    <row r="5688" spans="1:17" hidden="1">
      <c r="A5688" s="12">
        <v>42367</v>
      </c>
      <c r="B5688" t="s">
        <v>4678</v>
      </c>
      <c r="C5688" s="1">
        <v>43.1</v>
      </c>
      <c r="E5688" s="42">
        <f t="shared" si="98"/>
        <v>-43.1</v>
      </c>
      <c r="F5688" s="77" t="s">
        <v>1038</v>
      </c>
      <c r="G5688" s="77" t="s">
        <v>21</v>
      </c>
      <c r="H5688" s="77" t="s">
        <v>20</v>
      </c>
      <c r="I5688" s="13">
        <v>12</v>
      </c>
      <c r="J5688" s="14">
        <v>2015</v>
      </c>
      <c r="K5688" s="78" t="s">
        <v>146</v>
      </c>
      <c r="L5688" s="79" t="s">
        <v>4678</v>
      </c>
      <c r="M5688" s="79" t="s">
        <v>305</v>
      </c>
      <c r="N5688" s="15" t="s">
        <v>28</v>
      </c>
      <c r="O5688" s="15" t="s">
        <v>29</v>
      </c>
      <c r="P5688" s="80" t="s">
        <v>3096</v>
      </c>
      <c r="Q5688" s="80"/>
    </row>
    <row r="5689" spans="1:17" hidden="1">
      <c r="A5689" s="12">
        <v>42368</v>
      </c>
      <c r="B5689" t="s">
        <v>3267</v>
      </c>
      <c r="C5689" s="1">
        <v>83.8</v>
      </c>
      <c r="E5689" s="42">
        <f t="shared" si="98"/>
        <v>-83.8</v>
      </c>
      <c r="F5689" s="77" t="s">
        <v>1038</v>
      </c>
      <c r="G5689" s="77" t="s">
        <v>21</v>
      </c>
      <c r="H5689" s="77" t="s">
        <v>20</v>
      </c>
      <c r="I5689" s="13">
        <v>12</v>
      </c>
      <c r="J5689" s="14">
        <v>2015</v>
      </c>
      <c r="K5689" s="78" t="s">
        <v>146</v>
      </c>
      <c r="L5689" s="79" t="s">
        <v>3267</v>
      </c>
      <c r="M5689" s="79" t="s">
        <v>309</v>
      </c>
      <c r="N5689" s="15" t="s">
        <v>28</v>
      </c>
      <c r="O5689" s="15" t="s">
        <v>29</v>
      </c>
      <c r="P5689" s="80" t="s">
        <v>3096</v>
      </c>
      <c r="Q5689" s="80"/>
    </row>
    <row r="5690" spans="1:17" hidden="1">
      <c r="A5690" s="12">
        <v>42368</v>
      </c>
      <c r="B5690" t="s">
        <v>4679</v>
      </c>
      <c r="C5690" s="1">
        <v>104.95</v>
      </c>
      <c r="E5690" s="42">
        <f t="shared" si="98"/>
        <v>-104.95</v>
      </c>
      <c r="F5690" s="77" t="s">
        <v>1038</v>
      </c>
      <c r="G5690" s="77" t="s">
        <v>21</v>
      </c>
      <c r="H5690" s="77" t="s">
        <v>20</v>
      </c>
      <c r="I5690" s="13">
        <v>12</v>
      </c>
      <c r="J5690" s="14">
        <v>2015</v>
      </c>
      <c r="K5690" s="78" t="s">
        <v>146</v>
      </c>
      <c r="L5690" s="79" t="s">
        <v>4679</v>
      </c>
      <c r="M5690" s="79" t="s">
        <v>309</v>
      </c>
      <c r="N5690" s="15" t="s">
        <v>28</v>
      </c>
      <c r="O5690" s="15" t="s">
        <v>29</v>
      </c>
      <c r="P5690" s="80" t="s">
        <v>3096</v>
      </c>
      <c r="Q5690" s="80"/>
    </row>
    <row r="5691" spans="1:17" hidden="1">
      <c r="A5691" s="12">
        <v>42368</v>
      </c>
      <c r="B5691" t="s">
        <v>4680</v>
      </c>
      <c r="C5691" s="1">
        <v>-500</v>
      </c>
      <c r="E5691" s="42">
        <f t="shared" si="98"/>
        <v>500</v>
      </c>
      <c r="F5691" s="77" t="s">
        <v>225</v>
      </c>
      <c r="G5691" s="77" t="s">
        <v>21</v>
      </c>
      <c r="H5691" s="77" t="s">
        <v>20</v>
      </c>
      <c r="I5691" s="13">
        <v>12</v>
      </c>
      <c r="J5691" s="14">
        <v>2015</v>
      </c>
      <c r="K5691" s="78" t="s">
        <v>116</v>
      </c>
      <c r="L5691" s="79" t="s">
        <v>4680</v>
      </c>
      <c r="M5691" s="79" t="s">
        <v>286</v>
      </c>
      <c r="N5691" s="15" t="s">
        <v>28</v>
      </c>
      <c r="O5691" s="15" t="s">
        <v>29</v>
      </c>
      <c r="P5691" s="80" t="s">
        <v>3096</v>
      </c>
      <c r="Q5691" s="80"/>
    </row>
    <row r="5692" spans="1:17" hidden="1">
      <c r="A5692" s="12">
        <v>42368</v>
      </c>
      <c r="B5692" t="s">
        <v>4681</v>
      </c>
      <c r="C5692" s="1">
        <v>64.900000000000006</v>
      </c>
      <c r="E5692" s="42">
        <f t="shared" si="98"/>
        <v>-64.900000000000006</v>
      </c>
      <c r="F5692" s="77" t="s">
        <v>1038</v>
      </c>
      <c r="G5692" s="77" t="s">
        <v>21</v>
      </c>
      <c r="H5692" s="77" t="s">
        <v>20</v>
      </c>
      <c r="I5692" s="13">
        <v>12</v>
      </c>
      <c r="J5692" s="14">
        <v>2015</v>
      </c>
      <c r="K5692" s="78" t="s">
        <v>146</v>
      </c>
      <c r="L5692" s="79" t="s">
        <v>4681</v>
      </c>
      <c r="M5692" s="79" t="s">
        <v>302</v>
      </c>
      <c r="N5692" s="15" t="s">
        <v>28</v>
      </c>
      <c r="O5692" s="15" t="s">
        <v>29</v>
      </c>
      <c r="P5692" s="80" t="s">
        <v>3096</v>
      </c>
      <c r="Q5692" s="80"/>
    </row>
    <row r="5693" spans="1:17" hidden="1">
      <c r="A5693" s="12">
        <v>42369</v>
      </c>
      <c r="B5693" t="s">
        <v>2569</v>
      </c>
      <c r="C5693" s="1">
        <v>94.24</v>
      </c>
      <c r="E5693" s="42">
        <f t="shared" si="98"/>
        <v>-94.24</v>
      </c>
      <c r="F5693" s="77" t="s">
        <v>1038</v>
      </c>
      <c r="G5693" s="77" t="s">
        <v>21</v>
      </c>
      <c r="H5693" s="77" t="s">
        <v>20</v>
      </c>
      <c r="I5693" s="13">
        <v>12</v>
      </c>
      <c r="J5693" s="14">
        <v>2015</v>
      </c>
      <c r="K5693" s="78" t="s">
        <v>146</v>
      </c>
      <c r="L5693" s="79" t="s">
        <v>2569</v>
      </c>
      <c r="M5693" s="79" t="s">
        <v>309</v>
      </c>
      <c r="N5693" s="15" t="s">
        <v>28</v>
      </c>
      <c r="O5693" s="15" t="s">
        <v>29</v>
      </c>
      <c r="P5693" s="80" t="s">
        <v>3096</v>
      </c>
      <c r="Q5693" s="80"/>
    </row>
    <row r="5694" spans="1:17" hidden="1">
      <c r="A5694" s="12">
        <v>42369</v>
      </c>
      <c r="B5694" t="s">
        <v>4682</v>
      </c>
      <c r="C5694" s="1">
        <v>83.57</v>
      </c>
      <c r="E5694" s="42">
        <f t="shared" si="98"/>
        <v>-83.57</v>
      </c>
      <c r="F5694" s="77" t="s">
        <v>1038</v>
      </c>
      <c r="G5694" s="77" t="s">
        <v>21</v>
      </c>
      <c r="H5694" s="77" t="s">
        <v>20</v>
      </c>
      <c r="I5694" s="13">
        <v>12</v>
      </c>
      <c r="J5694" s="14">
        <v>2015</v>
      </c>
      <c r="K5694" s="78" t="s">
        <v>146</v>
      </c>
      <c r="L5694" s="79" t="s">
        <v>4105</v>
      </c>
      <c r="M5694" s="79" t="s">
        <v>302</v>
      </c>
      <c r="N5694" s="15" t="s">
        <v>28</v>
      </c>
      <c r="O5694" s="15" t="s">
        <v>29</v>
      </c>
      <c r="P5694" s="80" t="s">
        <v>3096</v>
      </c>
      <c r="Q5694" s="80"/>
    </row>
    <row r="5695" spans="1:17" hidden="1">
      <c r="A5695" s="12">
        <v>42369</v>
      </c>
      <c r="B5695" t="s">
        <v>4683</v>
      </c>
      <c r="C5695" s="1">
        <v>132.6</v>
      </c>
      <c r="E5695" s="42">
        <f t="shared" si="98"/>
        <v>-132.6</v>
      </c>
      <c r="F5695" s="77" t="s">
        <v>1038</v>
      </c>
      <c r="G5695" s="77" t="s">
        <v>21</v>
      </c>
      <c r="H5695" s="77" t="s">
        <v>20</v>
      </c>
      <c r="I5695" s="13">
        <v>12</v>
      </c>
      <c r="J5695" s="14">
        <v>2015</v>
      </c>
      <c r="K5695" s="78" t="s">
        <v>146</v>
      </c>
      <c r="L5695" s="79" t="s">
        <v>4683</v>
      </c>
      <c r="M5695" s="79" t="s">
        <v>309</v>
      </c>
      <c r="N5695" s="15" t="s">
        <v>28</v>
      </c>
      <c r="O5695" s="15" t="s">
        <v>29</v>
      </c>
      <c r="P5695" s="80" t="s">
        <v>3096</v>
      </c>
      <c r="Q5695" s="80"/>
    </row>
    <row r="5696" spans="1:17" hidden="1">
      <c r="A5696" s="12">
        <v>42369</v>
      </c>
      <c r="B5696" t="s">
        <v>4684</v>
      </c>
      <c r="C5696" s="1">
        <v>79.8</v>
      </c>
      <c r="E5696" s="42">
        <f t="shared" si="98"/>
        <v>-79.8</v>
      </c>
      <c r="F5696" s="77" t="s">
        <v>1038</v>
      </c>
      <c r="G5696" s="77" t="s">
        <v>21</v>
      </c>
      <c r="H5696" s="77" t="s">
        <v>20</v>
      </c>
      <c r="I5696" s="13">
        <v>12</v>
      </c>
      <c r="J5696" s="14">
        <v>2015</v>
      </c>
      <c r="K5696" s="78" t="s">
        <v>146</v>
      </c>
      <c r="L5696" s="79" t="s">
        <v>4684</v>
      </c>
      <c r="M5696" s="79" t="s">
        <v>309</v>
      </c>
      <c r="N5696" s="15" t="s">
        <v>28</v>
      </c>
      <c r="O5696" s="15" t="s">
        <v>29</v>
      </c>
      <c r="P5696" s="80" t="s">
        <v>3096</v>
      </c>
      <c r="Q5696" s="80"/>
    </row>
    <row r="5697" spans="1:19" hidden="1">
      <c r="A5697" t="s">
        <v>2142</v>
      </c>
      <c r="S5697" t="str">
        <f>A5697&amp;B5697</f>
        <v>X</v>
      </c>
    </row>
    <row r="5698" spans="1:19" hidden="1">
      <c r="A5698" s="90" t="s">
        <v>4242</v>
      </c>
    </row>
    <row r="5699" spans="1:19" hidden="1">
      <c r="A5699" s="12">
        <v>42107</v>
      </c>
      <c r="C5699" s="1">
        <v>0</v>
      </c>
      <c r="E5699" s="42">
        <f t="shared" ref="E5699:E5762" si="99">-C5699</f>
        <v>0</v>
      </c>
      <c r="F5699" s="77" t="s">
        <v>1038</v>
      </c>
      <c r="G5699" s="77" t="s">
        <v>21</v>
      </c>
      <c r="H5699" s="77" t="s">
        <v>20</v>
      </c>
      <c r="I5699" s="13">
        <v>4</v>
      </c>
      <c r="J5699" s="14">
        <v>2015</v>
      </c>
      <c r="K5699" s="78" t="s">
        <v>56</v>
      </c>
      <c r="L5699" s="79" t="s">
        <v>22</v>
      </c>
      <c r="M5699" s="79" t="s">
        <v>23</v>
      </c>
      <c r="N5699" s="15" t="s">
        <v>20</v>
      </c>
      <c r="O5699" s="15" t="s">
        <v>24</v>
      </c>
      <c r="P5699" s="80" t="s">
        <v>173</v>
      </c>
      <c r="Q5699" s="80" t="s">
        <v>21</v>
      </c>
      <c r="S5699" t="str">
        <f t="shared" ref="S5699:S5730" si="100">A5699&amp;B5699</f>
        <v>42107</v>
      </c>
    </row>
    <row r="5700" spans="1:19" hidden="1">
      <c r="A5700" s="12">
        <v>42005</v>
      </c>
      <c r="B5700" t="s">
        <v>2479</v>
      </c>
      <c r="C5700" s="1">
        <v>-2.91</v>
      </c>
      <c r="E5700" s="42">
        <f t="shared" si="99"/>
        <v>2.91</v>
      </c>
      <c r="F5700" s="77" t="s">
        <v>1038</v>
      </c>
      <c r="G5700" s="77" t="s">
        <v>21</v>
      </c>
      <c r="H5700" s="77" t="s">
        <v>20</v>
      </c>
      <c r="I5700" s="13">
        <v>1</v>
      </c>
      <c r="J5700" s="14">
        <v>2015</v>
      </c>
      <c r="K5700" s="78" t="s">
        <v>56</v>
      </c>
      <c r="L5700" s="79" t="s">
        <v>22</v>
      </c>
      <c r="M5700" s="79" t="s">
        <v>309</v>
      </c>
      <c r="N5700" s="15" t="s">
        <v>28</v>
      </c>
      <c r="O5700" s="15" t="s">
        <v>29</v>
      </c>
      <c r="P5700" s="80" t="s">
        <v>3096</v>
      </c>
      <c r="Q5700" s="80" t="s">
        <v>21</v>
      </c>
      <c r="S5700" t="str">
        <f t="shared" si="100"/>
        <v>42005Gary Dycus</v>
      </c>
    </row>
    <row r="5701" spans="1:19" hidden="1">
      <c r="A5701" s="12">
        <v>42005</v>
      </c>
      <c r="B5701" t="s">
        <v>2480</v>
      </c>
      <c r="C5701" s="1">
        <v>-2.41</v>
      </c>
      <c r="E5701" s="42">
        <f t="shared" si="99"/>
        <v>2.41</v>
      </c>
      <c r="F5701" s="77" t="s">
        <v>1038</v>
      </c>
      <c r="G5701" s="77" t="s">
        <v>21</v>
      </c>
      <c r="H5701" s="77" t="s">
        <v>20</v>
      </c>
      <c r="I5701" s="13">
        <v>1</v>
      </c>
      <c r="J5701" s="14">
        <v>2015</v>
      </c>
      <c r="K5701" s="78" t="s">
        <v>56</v>
      </c>
      <c r="L5701" s="79" t="s">
        <v>22</v>
      </c>
      <c r="M5701" s="79" t="s">
        <v>309</v>
      </c>
      <c r="N5701" s="15" t="s">
        <v>28</v>
      </c>
      <c r="O5701" s="15" t="s">
        <v>29</v>
      </c>
      <c r="P5701" s="80" t="s">
        <v>3096</v>
      </c>
      <c r="Q5701" s="80" t="s">
        <v>21</v>
      </c>
      <c r="S5701" t="str">
        <f t="shared" si="100"/>
        <v>42005William Wallace</v>
      </c>
    </row>
    <row r="5702" spans="1:19" hidden="1">
      <c r="A5702" s="12">
        <v>42006</v>
      </c>
      <c r="B5702" t="s">
        <v>2481</v>
      </c>
      <c r="C5702" s="1">
        <v>0</v>
      </c>
      <c r="E5702" s="42">
        <f t="shared" si="99"/>
        <v>0</v>
      </c>
      <c r="F5702" s="77" t="s">
        <v>225</v>
      </c>
      <c r="G5702" s="77" t="s">
        <v>21</v>
      </c>
      <c r="H5702" s="77" t="s">
        <v>20</v>
      </c>
      <c r="I5702" s="13">
        <v>1</v>
      </c>
      <c r="J5702" s="14">
        <v>2015</v>
      </c>
      <c r="K5702" s="78" t="s">
        <v>56</v>
      </c>
      <c r="L5702" s="79" t="s">
        <v>22</v>
      </c>
      <c r="M5702" s="79" t="s">
        <v>302</v>
      </c>
      <c r="N5702" s="15" t="s">
        <v>28</v>
      </c>
      <c r="O5702" s="15" t="s">
        <v>29</v>
      </c>
      <c r="P5702" s="80" t="s">
        <v>3097</v>
      </c>
      <c r="Q5702" s="80" t="s">
        <v>21</v>
      </c>
      <c r="S5702" t="str">
        <f t="shared" si="100"/>
        <v>42006eBay Inc Shipping</v>
      </c>
    </row>
    <row r="5703" spans="1:19" hidden="1">
      <c r="A5703" s="12">
        <v>42006</v>
      </c>
      <c r="B5703" t="s">
        <v>2481</v>
      </c>
      <c r="C5703" s="1">
        <v>0</v>
      </c>
      <c r="E5703" s="42">
        <f t="shared" si="99"/>
        <v>0</v>
      </c>
      <c r="F5703" s="77" t="s">
        <v>225</v>
      </c>
      <c r="G5703" s="77" t="s">
        <v>21</v>
      </c>
      <c r="H5703" s="77" t="s">
        <v>20</v>
      </c>
      <c r="I5703" s="13">
        <v>1</v>
      </c>
      <c r="J5703" s="14">
        <v>2015</v>
      </c>
      <c r="K5703" s="78" t="s">
        <v>56</v>
      </c>
      <c r="L5703" s="79" t="s">
        <v>22</v>
      </c>
      <c r="M5703" s="79" t="s">
        <v>302</v>
      </c>
      <c r="N5703" s="15" t="s">
        <v>28</v>
      </c>
      <c r="O5703" s="15" t="s">
        <v>29</v>
      </c>
      <c r="P5703" s="80" t="s">
        <v>3097</v>
      </c>
      <c r="Q5703" s="80" t="s">
        <v>21</v>
      </c>
      <c r="S5703" t="str">
        <f t="shared" si="100"/>
        <v>42006eBay Inc Shipping</v>
      </c>
    </row>
    <row r="5704" spans="1:19" hidden="1">
      <c r="A5704" s="12">
        <v>42006</v>
      </c>
      <c r="B5704" t="s">
        <v>2482</v>
      </c>
      <c r="C5704" s="1">
        <v>-0.62</v>
      </c>
      <c r="E5704" s="42">
        <f t="shared" si="99"/>
        <v>0.62</v>
      </c>
      <c r="F5704" s="77" t="s">
        <v>1038</v>
      </c>
      <c r="G5704" s="77" t="s">
        <v>21</v>
      </c>
      <c r="H5704" s="77" t="s">
        <v>20</v>
      </c>
      <c r="I5704" s="13">
        <v>1</v>
      </c>
      <c r="J5704" s="14">
        <v>2015</v>
      </c>
      <c r="K5704" s="78" t="s">
        <v>56</v>
      </c>
      <c r="L5704" s="79" t="s">
        <v>22</v>
      </c>
      <c r="M5704" s="79" t="s">
        <v>309</v>
      </c>
      <c r="N5704" s="15" t="s">
        <v>28</v>
      </c>
      <c r="O5704" s="15" t="s">
        <v>29</v>
      </c>
      <c r="P5704" s="80" t="s">
        <v>3096</v>
      </c>
      <c r="Q5704" s="80" t="s">
        <v>21</v>
      </c>
      <c r="S5704" t="str">
        <f t="shared" si="100"/>
        <v>42006terrence greene</v>
      </c>
    </row>
    <row r="5705" spans="1:19" hidden="1">
      <c r="A5705" s="12">
        <v>42006</v>
      </c>
      <c r="B5705" t="s">
        <v>2483</v>
      </c>
      <c r="C5705" s="1">
        <v>-0.67</v>
      </c>
      <c r="E5705" s="42">
        <f t="shared" si="99"/>
        <v>0.67</v>
      </c>
      <c r="F5705" s="77" t="s">
        <v>1038</v>
      </c>
      <c r="G5705" s="77" t="s">
        <v>21</v>
      </c>
      <c r="H5705" s="77" t="s">
        <v>20</v>
      </c>
      <c r="I5705" s="13">
        <v>1</v>
      </c>
      <c r="J5705" s="14">
        <v>2015</v>
      </c>
      <c r="K5705" s="78" t="s">
        <v>56</v>
      </c>
      <c r="L5705" s="79" t="s">
        <v>22</v>
      </c>
      <c r="M5705" s="79" t="s">
        <v>309</v>
      </c>
      <c r="N5705" s="15" t="s">
        <v>28</v>
      </c>
      <c r="O5705" s="15" t="s">
        <v>29</v>
      </c>
      <c r="P5705" s="80" t="s">
        <v>3096</v>
      </c>
      <c r="Q5705" s="80" t="s">
        <v>21</v>
      </c>
      <c r="S5705" t="str">
        <f t="shared" si="100"/>
        <v>42006Linda Kunysz</v>
      </c>
    </row>
    <row r="5706" spans="1:19" hidden="1">
      <c r="A5706" s="12">
        <v>42006</v>
      </c>
      <c r="B5706" t="s">
        <v>2484</v>
      </c>
      <c r="C5706" s="1">
        <v>-0.76</v>
      </c>
      <c r="E5706" s="42">
        <f t="shared" si="99"/>
        <v>0.76</v>
      </c>
      <c r="F5706" s="77" t="s">
        <v>1038</v>
      </c>
      <c r="G5706" s="77" t="s">
        <v>21</v>
      </c>
      <c r="H5706" s="77" t="s">
        <v>20</v>
      </c>
      <c r="I5706" s="13">
        <v>1</v>
      </c>
      <c r="J5706" s="14">
        <v>2015</v>
      </c>
      <c r="K5706" s="78" t="s">
        <v>56</v>
      </c>
      <c r="L5706" s="79" t="s">
        <v>22</v>
      </c>
      <c r="M5706" s="79" t="s">
        <v>302</v>
      </c>
      <c r="N5706" s="15" t="s">
        <v>28</v>
      </c>
      <c r="O5706" s="15" t="s">
        <v>29</v>
      </c>
      <c r="P5706" s="80" t="s">
        <v>3096</v>
      </c>
      <c r="Q5706" s="80" t="s">
        <v>21</v>
      </c>
      <c r="S5706" t="str">
        <f t="shared" si="100"/>
        <v>42006mark greengard</v>
      </c>
    </row>
    <row r="5707" spans="1:19" hidden="1">
      <c r="A5707" s="12">
        <v>42007</v>
      </c>
      <c r="B5707" t="s">
        <v>2485</v>
      </c>
      <c r="C5707" s="1">
        <v>-2.85</v>
      </c>
      <c r="E5707" s="42">
        <f t="shared" si="99"/>
        <v>2.85</v>
      </c>
      <c r="F5707" s="77" t="s">
        <v>1038</v>
      </c>
      <c r="G5707" s="77" t="s">
        <v>21</v>
      </c>
      <c r="H5707" s="77" t="s">
        <v>20</v>
      </c>
      <c r="I5707" s="13">
        <v>1</v>
      </c>
      <c r="J5707" s="14">
        <v>2015</v>
      </c>
      <c r="K5707" s="78" t="s">
        <v>56</v>
      </c>
      <c r="L5707" s="79" t="s">
        <v>22</v>
      </c>
      <c r="M5707" s="79" t="s">
        <v>302</v>
      </c>
      <c r="N5707" s="15" t="s">
        <v>28</v>
      </c>
      <c r="O5707" s="15" t="s">
        <v>29</v>
      </c>
      <c r="P5707" s="80" t="s">
        <v>3096</v>
      </c>
      <c r="Q5707" s="80" t="s">
        <v>21</v>
      </c>
      <c r="S5707" t="str">
        <f t="shared" si="100"/>
        <v>42007sergey fedorov</v>
      </c>
    </row>
    <row r="5708" spans="1:19" hidden="1">
      <c r="A5708" s="12">
        <v>42007</v>
      </c>
      <c r="B5708" t="s">
        <v>2486</v>
      </c>
      <c r="C5708" s="1">
        <v>-0.67</v>
      </c>
      <c r="E5708" s="42">
        <f t="shared" si="99"/>
        <v>0.67</v>
      </c>
      <c r="F5708" s="77" t="s">
        <v>1038</v>
      </c>
      <c r="G5708" s="77" t="s">
        <v>21</v>
      </c>
      <c r="H5708" s="77" t="s">
        <v>20</v>
      </c>
      <c r="I5708" s="13">
        <v>1</v>
      </c>
      <c r="J5708" s="14">
        <v>2015</v>
      </c>
      <c r="K5708" s="78" t="s">
        <v>56</v>
      </c>
      <c r="L5708" s="79" t="s">
        <v>22</v>
      </c>
      <c r="M5708" s="79" t="s">
        <v>309</v>
      </c>
      <c r="N5708" s="15" t="s">
        <v>28</v>
      </c>
      <c r="O5708" s="15" t="s">
        <v>29</v>
      </c>
      <c r="P5708" s="80" t="s">
        <v>3096</v>
      </c>
      <c r="Q5708" s="80" t="s">
        <v>21</v>
      </c>
      <c r="S5708" t="str">
        <f t="shared" si="100"/>
        <v>42007Michael Swedelson</v>
      </c>
    </row>
    <row r="5709" spans="1:19" hidden="1">
      <c r="A5709" s="12">
        <v>42008</v>
      </c>
      <c r="B5709" t="s">
        <v>2487</v>
      </c>
      <c r="C5709" s="1">
        <v>-0.78</v>
      </c>
      <c r="E5709" s="42">
        <f t="shared" si="99"/>
        <v>0.78</v>
      </c>
      <c r="F5709" s="77" t="s">
        <v>1038</v>
      </c>
      <c r="G5709" s="77" t="s">
        <v>21</v>
      </c>
      <c r="H5709" s="77" t="s">
        <v>20</v>
      </c>
      <c r="I5709" s="13">
        <v>1</v>
      </c>
      <c r="J5709" s="14">
        <v>2015</v>
      </c>
      <c r="K5709" s="78" t="s">
        <v>56</v>
      </c>
      <c r="L5709" s="79" t="s">
        <v>22</v>
      </c>
      <c r="M5709" s="79" t="s">
        <v>302</v>
      </c>
      <c r="N5709" s="15" t="s">
        <v>28</v>
      </c>
      <c r="O5709" s="15" t="s">
        <v>29</v>
      </c>
      <c r="P5709" s="80" t="s">
        <v>3096</v>
      </c>
      <c r="Q5709" s="80" t="s">
        <v>21</v>
      </c>
      <c r="S5709" t="str">
        <f t="shared" si="100"/>
        <v>42008Steven Walker</v>
      </c>
    </row>
    <row r="5710" spans="1:19" hidden="1">
      <c r="A5710" s="12">
        <v>42009</v>
      </c>
      <c r="B5710" t="s">
        <v>2488</v>
      </c>
      <c r="C5710" s="1">
        <v>0</v>
      </c>
      <c r="E5710" s="42">
        <f t="shared" si="99"/>
        <v>0</v>
      </c>
      <c r="F5710" s="77" t="s">
        <v>225</v>
      </c>
      <c r="G5710" s="77" t="s">
        <v>21</v>
      </c>
      <c r="H5710" s="77" t="s">
        <v>20</v>
      </c>
      <c r="I5710" s="13">
        <v>1</v>
      </c>
      <c r="J5710" s="14">
        <v>2015</v>
      </c>
      <c r="K5710" s="78" t="s">
        <v>56</v>
      </c>
      <c r="L5710" s="79" t="s">
        <v>22</v>
      </c>
      <c r="M5710" s="79" t="s">
        <v>23</v>
      </c>
      <c r="N5710" s="15" t="s">
        <v>20</v>
      </c>
      <c r="O5710" s="15" t="s">
        <v>24</v>
      </c>
      <c r="P5710" s="80" t="s">
        <v>171</v>
      </c>
      <c r="Q5710" s="80" t="s">
        <v>21</v>
      </c>
      <c r="S5710" t="str">
        <f t="shared" si="100"/>
        <v>42009Bank Account</v>
      </c>
    </row>
    <row r="5711" spans="1:19" hidden="1">
      <c r="A5711" s="12">
        <v>42009</v>
      </c>
      <c r="B5711" t="s">
        <v>2481</v>
      </c>
      <c r="C5711" s="1">
        <v>0</v>
      </c>
      <c r="E5711" s="42">
        <f t="shared" si="99"/>
        <v>0</v>
      </c>
      <c r="F5711" s="77" t="s">
        <v>225</v>
      </c>
      <c r="G5711" s="77" t="s">
        <v>21</v>
      </c>
      <c r="H5711" s="77" t="s">
        <v>20</v>
      </c>
      <c r="I5711" s="13">
        <v>1</v>
      </c>
      <c r="J5711" s="14">
        <v>2015</v>
      </c>
      <c r="K5711" s="78" t="s">
        <v>56</v>
      </c>
      <c r="L5711" s="79" t="s">
        <v>22</v>
      </c>
      <c r="M5711" s="79" t="s">
        <v>302</v>
      </c>
      <c r="N5711" s="15" t="s">
        <v>28</v>
      </c>
      <c r="O5711" s="15" t="s">
        <v>29</v>
      </c>
      <c r="P5711" s="80" t="s">
        <v>3097</v>
      </c>
      <c r="Q5711" s="80" t="s">
        <v>21</v>
      </c>
      <c r="S5711" t="str">
        <f t="shared" si="100"/>
        <v>42009eBay Inc Shipping</v>
      </c>
    </row>
    <row r="5712" spans="1:19" hidden="1">
      <c r="A5712" s="12">
        <v>42009</v>
      </c>
      <c r="B5712" t="s">
        <v>2481</v>
      </c>
      <c r="C5712" s="1">
        <v>0</v>
      </c>
      <c r="E5712" s="42">
        <f t="shared" si="99"/>
        <v>0</v>
      </c>
      <c r="F5712" s="77" t="s">
        <v>225</v>
      </c>
      <c r="G5712" s="77" t="s">
        <v>21</v>
      </c>
      <c r="H5712" s="77" t="s">
        <v>20</v>
      </c>
      <c r="I5712" s="13">
        <v>1</v>
      </c>
      <c r="J5712" s="14">
        <v>2015</v>
      </c>
      <c r="K5712" s="78" t="s">
        <v>56</v>
      </c>
      <c r="L5712" s="79" t="s">
        <v>22</v>
      </c>
      <c r="M5712" s="79" t="s">
        <v>302</v>
      </c>
      <c r="N5712" s="15" t="s">
        <v>28</v>
      </c>
      <c r="O5712" s="15" t="s">
        <v>29</v>
      </c>
      <c r="P5712" s="80" t="s">
        <v>3097</v>
      </c>
      <c r="Q5712" s="80" t="s">
        <v>21</v>
      </c>
      <c r="S5712" t="str">
        <f t="shared" si="100"/>
        <v>42009eBay Inc Shipping</v>
      </c>
    </row>
    <row r="5713" spans="1:19" hidden="1">
      <c r="A5713" s="12">
        <v>42009</v>
      </c>
      <c r="B5713" t="s">
        <v>2481</v>
      </c>
      <c r="C5713" s="1">
        <v>0</v>
      </c>
      <c r="E5713" s="42">
        <f t="shared" si="99"/>
        <v>0</v>
      </c>
      <c r="F5713" s="77" t="s">
        <v>225</v>
      </c>
      <c r="G5713" s="77" t="s">
        <v>21</v>
      </c>
      <c r="H5713" s="77" t="s">
        <v>20</v>
      </c>
      <c r="I5713" s="13">
        <v>1</v>
      </c>
      <c r="J5713" s="14">
        <v>2015</v>
      </c>
      <c r="K5713" s="78" t="s">
        <v>56</v>
      </c>
      <c r="L5713" s="79" t="s">
        <v>22</v>
      </c>
      <c r="M5713" s="79" t="s">
        <v>302</v>
      </c>
      <c r="N5713" s="15" t="s">
        <v>28</v>
      </c>
      <c r="O5713" s="15" t="s">
        <v>29</v>
      </c>
      <c r="P5713" s="80" t="s">
        <v>3097</v>
      </c>
      <c r="Q5713" s="80" t="s">
        <v>21</v>
      </c>
      <c r="S5713" t="str">
        <f t="shared" si="100"/>
        <v>42009eBay Inc Shipping</v>
      </c>
    </row>
    <row r="5714" spans="1:19" hidden="1">
      <c r="A5714" s="12">
        <v>42009</v>
      </c>
      <c r="B5714" t="s">
        <v>2489</v>
      </c>
      <c r="C5714" s="1">
        <v>-1.85</v>
      </c>
      <c r="E5714" s="42">
        <f t="shared" si="99"/>
        <v>1.85</v>
      </c>
      <c r="F5714" s="77" t="s">
        <v>1038</v>
      </c>
      <c r="G5714" s="77" t="s">
        <v>21</v>
      </c>
      <c r="H5714" s="77" t="s">
        <v>20</v>
      </c>
      <c r="I5714" s="13">
        <v>1</v>
      </c>
      <c r="J5714" s="14">
        <v>2015</v>
      </c>
      <c r="K5714" s="78" t="s">
        <v>56</v>
      </c>
      <c r="L5714" s="79" t="s">
        <v>22</v>
      </c>
      <c r="M5714" s="79" t="s">
        <v>80</v>
      </c>
      <c r="N5714" s="15" t="s">
        <v>28</v>
      </c>
      <c r="O5714" s="15" t="s">
        <v>29</v>
      </c>
      <c r="P5714" s="80" t="s">
        <v>3096</v>
      </c>
      <c r="Q5714" s="80" t="s">
        <v>21</v>
      </c>
      <c r="S5714" t="str">
        <f t="shared" si="100"/>
        <v>42009JAS Enterprises</v>
      </c>
    </row>
    <row r="5715" spans="1:19" hidden="1">
      <c r="A5715" s="12">
        <v>42009</v>
      </c>
      <c r="B5715" t="s">
        <v>2490</v>
      </c>
      <c r="C5715" s="1">
        <v>-2.33</v>
      </c>
      <c r="E5715" s="42">
        <f t="shared" si="99"/>
        <v>2.33</v>
      </c>
      <c r="F5715" s="77" t="s">
        <v>1038</v>
      </c>
      <c r="G5715" s="77" t="s">
        <v>21</v>
      </c>
      <c r="H5715" s="77" t="s">
        <v>20</v>
      </c>
      <c r="I5715" s="13">
        <v>1</v>
      </c>
      <c r="J5715" s="14">
        <v>2015</v>
      </c>
      <c r="K5715" s="78" t="s">
        <v>56</v>
      </c>
      <c r="L5715" s="79" t="s">
        <v>22</v>
      </c>
      <c r="M5715" s="79" t="s">
        <v>309</v>
      </c>
      <c r="N5715" s="15" t="s">
        <v>28</v>
      </c>
      <c r="O5715" s="15" t="s">
        <v>29</v>
      </c>
      <c r="P5715" s="80" t="s">
        <v>3096</v>
      </c>
      <c r="Q5715" s="80" t="s">
        <v>21</v>
      </c>
      <c r="S5715" t="str">
        <f t="shared" si="100"/>
        <v>42009Douglas Ramos</v>
      </c>
    </row>
    <row r="5716" spans="1:19" hidden="1">
      <c r="A5716" s="12">
        <v>42009</v>
      </c>
      <c r="B5716" t="s">
        <v>2491</v>
      </c>
      <c r="C5716" s="1">
        <v>-1.89</v>
      </c>
      <c r="E5716" s="42">
        <f t="shared" si="99"/>
        <v>1.89</v>
      </c>
      <c r="F5716" s="77" t="s">
        <v>1038</v>
      </c>
      <c r="G5716" s="77" t="s">
        <v>21</v>
      </c>
      <c r="H5716" s="77" t="s">
        <v>20</v>
      </c>
      <c r="I5716" s="13">
        <v>1</v>
      </c>
      <c r="J5716" s="14">
        <v>2015</v>
      </c>
      <c r="K5716" s="78" t="s">
        <v>56</v>
      </c>
      <c r="L5716" s="79" t="s">
        <v>22</v>
      </c>
      <c r="M5716" s="79" t="s">
        <v>309</v>
      </c>
      <c r="N5716" s="15" t="s">
        <v>28</v>
      </c>
      <c r="O5716" s="15" t="s">
        <v>29</v>
      </c>
      <c r="P5716" s="80" t="s">
        <v>3096</v>
      </c>
      <c r="Q5716" s="80" t="s">
        <v>21</v>
      </c>
      <c r="S5716" t="str">
        <f t="shared" si="100"/>
        <v>42009Ann Clements</v>
      </c>
    </row>
    <row r="5717" spans="1:19" hidden="1">
      <c r="A5717" s="12">
        <v>42009</v>
      </c>
      <c r="B5717" t="s">
        <v>2492</v>
      </c>
      <c r="C5717" s="1">
        <v>-0.73</v>
      </c>
      <c r="E5717" s="42">
        <f t="shared" si="99"/>
        <v>0.73</v>
      </c>
      <c r="F5717" s="77" t="s">
        <v>1038</v>
      </c>
      <c r="G5717" s="77" t="s">
        <v>21</v>
      </c>
      <c r="H5717" s="77" t="s">
        <v>20</v>
      </c>
      <c r="I5717" s="13">
        <v>1</v>
      </c>
      <c r="J5717" s="14">
        <v>2015</v>
      </c>
      <c r="K5717" s="78" t="s">
        <v>56</v>
      </c>
      <c r="L5717" s="79" t="s">
        <v>22</v>
      </c>
      <c r="M5717" s="79" t="s">
        <v>309</v>
      </c>
      <c r="N5717" s="15" t="s">
        <v>28</v>
      </c>
      <c r="O5717" s="15" t="s">
        <v>29</v>
      </c>
      <c r="P5717" s="80" t="s">
        <v>3096</v>
      </c>
      <c r="Q5717" s="80" t="s">
        <v>21</v>
      </c>
      <c r="S5717" t="str">
        <f t="shared" si="100"/>
        <v>42009Jill Gimelli</v>
      </c>
    </row>
    <row r="5718" spans="1:19" hidden="1">
      <c r="A5718" s="12">
        <v>42009</v>
      </c>
      <c r="B5718" t="s">
        <v>2493</v>
      </c>
      <c r="C5718" s="1">
        <v>-1.98</v>
      </c>
      <c r="E5718" s="42">
        <f t="shared" si="99"/>
        <v>1.98</v>
      </c>
      <c r="F5718" s="77" t="s">
        <v>1038</v>
      </c>
      <c r="G5718" s="77" t="s">
        <v>21</v>
      </c>
      <c r="H5718" s="77" t="s">
        <v>20</v>
      </c>
      <c r="I5718" s="13">
        <v>1</v>
      </c>
      <c r="J5718" s="14">
        <v>2015</v>
      </c>
      <c r="K5718" s="78" t="s">
        <v>56</v>
      </c>
      <c r="L5718" s="79" t="s">
        <v>22</v>
      </c>
      <c r="M5718" s="79" t="s">
        <v>309</v>
      </c>
      <c r="N5718" s="15" t="s">
        <v>28</v>
      </c>
      <c r="O5718" s="15" t="s">
        <v>29</v>
      </c>
      <c r="P5718" s="80" t="s">
        <v>3096</v>
      </c>
      <c r="Q5718" s="80" t="s">
        <v>21</v>
      </c>
      <c r="S5718" t="str">
        <f t="shared" si="100"/>
        <v>42009Tiago Castro</v>
      </c>
    </row>
    <row r="5719" spans="1:19" hidden="1">
      <c r="A5719" s="12">
        <v>42010</v>
      </c>
      <c r="B5719" t="s">
        <v>2494</v>
      </c>
      <c r="C5719" s="1">
        <v>-0.62</v>
      </c>
      <c r="E5719" s="42">
        <f t="shared" si="99"/>
        <v>0.62</v>
      </c>
      <c r="F5719" s="77" t="s">
        <v>1038</v>
      </c>
      <c r="G5719" s="77" t="s">
        <v>21</v>
      </c>
      <c r="H5719" s="77" t="s">
        <v>20</v>
      </c>
      <c r="I5719" s="13">
        <v>1</v>
      </c>
      <c r="J5719" s="14">
        <v>2015</v>
      </c>
      <c r="K5719" s="78" t="s">
        <v>56</v>
      </c>
      <c r="L5719" s="79" t="s">
        <v>22</v>
      </c>
      <c r="M5719" s="79" t="s">
        <v>309</v>
      </c>
      <c r="N5719" s="15" t="s">
        <v>28</v>
      </c>
      <c r="O5719" s="15" t="s">
        <v>29</v>
      </c>
      <c r="P5719" s="80" t="s">
        <v>3096</v>
      </c>
      <c r="Q5719" s="80" t="s">
        <v>21</v>
      </c>
      <c r="S5719" t="str">
        <f t="shared" si="100"/>
        <v>42010Verna A Brisbon-Lucey</v>
      </c>
    </row>
    <row r="5720" spans="1:19" hidden="1">
      <c r="A5720" s="12">
        <v>42010</v>
      </c>
      <c r="B5720" t="s">
        <v>2495</v>
      </c>
      <c r="C5720" s="1">
        <v>-3.25</v>
      </c>
      <c r="E5720" s="42">
        <f t="shared" si="99"/>
        <v>3.25</v>
      </c>
      <c r="F5720" s="77" t="s">
        <v>1038</v>
      </c>
      <c r="G5720" s="77" t="s">
        <v>21</v>
      </c>
      <c r="H5720" s="77" t="s">
        <v>20</v>
      </c>
      <c r="I5720" s="13">
        <v>1</v>
      </c>
      <c r="J5720" s="14">
        <v>2015</v>
      </c>
      <c r="K5720" s="78" t="s">
        <v>56</v>
      </c>
      <c r="L5720" s="79" t="s">
        <v>22</v>
      </c>
      <c r="M5720" s="79" t="s">
        <v>302</v>
      </c>
      <c r="N5720" s="15" t="s">
        <v>28</v>
      </c>
      <c r="O5720" s="15" t="s">
        <v>29</v>
      </c>
      <c r="P5720" s="80" t="s">
        <v>3096</v>
      </c>
      <c r="Q5720" s="80" t="s">
        <v>21</v>
      </c>
      <c r="S5720" t="str">
        <f t="shared" si="100"/>
        <v>42010Seth Whiteley</v>
      </c>
    </row>
    <row r="5721" spans="1:19" hidden="1">
      <c r="A5721" s="12">
        <v>42010</v>
      </c>
      <c r="B5721" t="s">
        <v>2496</v>
      </c>
      <c r="C5721" s="1">
        <v>-0.88</v>
      </c>
      <c r="E5721" s="42">
        <f t="shared" si="99"/>
        <v>0.88</v>
      </c>
      <c r="F5721" s="77" t="s">
        <v>1038</v>
      </c>
      <c r="G5721" s="77" t="s">
        <v>21</v>
      </c>
      <c r="H5721" s="77" t="s">
        <v>20</v>
      </c>
      <c r="I5721" s="13">
        <v>1</v>
      </c>
      <c r="J5721" s="14">
        <v>2015</v>
      </c>
      <c r="K5721" s="78" t="s">
        <v>56</v>
      </c>
      <c r="L5721" s="79" t="s">
        <v>22</v>
      </c>
      <c r="M5721" s="79" t="s">
        <v>302</v>
      </c>
      <c r="N5721" s="15" t="s">
        <v>28</v>
      </c>
      <c r="O5721" s="15" t="s">
        <v>29</v>
      </c>
      <c r="P5721" s="80" t="s">
        <v>3096</v>
      </c>
      <c r="Q5721" s="80" t="s">
        <v>21</v>
      </c>
      <c r="S5721" t="str">
        <f t="shared" si="100"/>
        <v>42010Brindley Lyon</v>
      </c>
    </row>
    <row r="5722" spans="1:19" hidden="1">
      <c r="A5722" s="12">
        <v>42010</v>
      </c>
      <c r="B5722" t="s">
        <v>2497</v>
      </c>
      <c r="C5722" s="1">
        <v>-0.76</v>
      </c>
      <c r="E5722" s="42">
        <f t="shared" si="99"/>
        <v>0.76</v>
      </c>
      <c r="F5722" s="77" t="s">
        <v>1038</v>
      </c>
      <c r="G5722" s="77" t="s">
        <v>21</v>
      </c>
      <c r="H5722" s="77" t="s">
        <v>20</v>
      </c>
      <c r="I5722" s="13">
        <v>1</v>
      </c>
      <c r="J5722" s="14">
        <v>2015</v>
      </c>
      <c r="K5722" s="78" t="s">
        <v>56</v>
      </c>
      <c r="L5722" s="79" t="s">
        <v>22</v>
      </c>
      <c r="M5722" s="79" t="s">
        <v>302</v>
      </c>
      <c r="N5722" s="15" t="s">
        <v>28</v>
      </c>
      <c r="O5722" s="15" t="s">
        <v>29</v>
      </c>
      <c r="P5722" s="80" t="s">
        <v>3096</v>
      </c>
      <c r="Q5722" s="80" t="s">
        <v>21</v>
      </c>
      <c r="S5722" t="str">
        <f t="shared" si="100"/>
        <v>42010wright wright</v>
      </c>
    </row>
    <row r="5723" spans="1:19" hidden="1">
      <c r="A5723" s="12">
        <v>42010</v>
      </c>
      <c r="B5723" t="s">
        <v>2498</v>
      </c>
      <c r="C5723" s="1">
        <v>-2.2200000000000002</v>
      </c>
      <c r="E5723" s="42">
        <f t="shared" si="99"/>
        <v>2.2200000000000002</v>
      </c>
      <c r="F5723" s="77" t="s">
        <v>1038</v>
      </c>
      <c r="G5723" s="77" t="s">
        <v>21</v>
      </c>
      <c r="H5723" s="77" t="s">
        <v>20</v>
      </c>
      <c r="I5723" s="13">
        <v>1</v>
      </c>
      <c r="J5723" s="14">
        <v>2015</v>
      </c>
      <c r="K5723" s="78" t="s">
        <v>56</v>
      </c>
      <c r="L5723" s="79" t="s">
        <v>22</v>
      </c>
      <c r="M5723" s="79" t="s">
        <v>302</v>
      </c>
      <c r="N5723" s="15" t="s">
        <v>28</v>
      </c>
      <c r="O5723" s="15" t="s">
        <v>29</v>
      </c>
      <c r="P5723" s="80" t="s">
        <v>3096</v>
      </c>
      <c r="Q5723" s="80" t="s">
        <v>21</v>
      </c>
      <c r="S5723" t="str">
        <f t="shared" si="100"/>
        <v>42010Jayson Rohe</v>
      </c>
    </row>
    <row r="5724" spans="1:19" hidden="1">
      <c r="A5724" s="12">
        <v>42011</v>
      </c>
      <c r="B5724" t="s">
        <v>2481</v>
      </c>
      <c r="C5724" s="1">
        <v>0</v>
      </c>
      <c r="E5724" s="42">
        <f t="shared" si="99"/>
        <v>0</v>
      </c>
      <c r="F5724" s="77" t="s">
        <v>225</v>
      </c>
      <c r="G5724" s="77" t="s">
        <v>21</v>
      </c>
      <c r="H5724" s="77" t="s">
        <v>20</v>
      </c>
      <c r="I5724" s="13">
        <v>1</v>
      </c>
      <c r="J5724" s="14">
        <v>2015</v>
      </c>
      <c r="K5724" s="78" t="s">
        <v>56</v>
      </c>
      <c r="L5724" s="79" t="s">
        <v>22</v>
      </c>
      <c r="M5724" s="79" t="s">
        <v>302</v>
      </c>
      <c r="N5724" s="15" t="s">
        <v>28</v>
      </c>
      <c r="O5724" s="15" t="s">
        <v>29</v>
      </c>
      <c r="P5724" s="80" t="s">
        <v>3097</v>
      </c>
      <c r="Q5724" s="80" t="s">
        <v>21</v>
      </c>
      <c r="S5724" t="str">
        <f t="shared" si="100"/>
        <v>42011eBay Inc Shipping</v>
      </c>
    </row>
    <row r="5725" spans="1:19" hidden="1">
      <c r="A5725" s="12">
        <v>42011</v>
      </c>
      <c r="B5725" t="s">
        <v>2481</v>
      </c>
      <c r="C5725" s="1">
        <v>0</v>
      </c>
      <c r="E5725" s="42">
        <f t="shared" si="99"/>
        <v>0</v>
      </c>
      <c r="F5725" s="77" t="s">
        <v>225</v>
      </c>
      <c r="G5725" s="77" t="s">
        <v>21</v>
      </c>
      <c r="H5725" s="77" t="s">
        <v>20</v>
      </c>
      <c r="I5725" s="13">
        <v>1</v>
      </c>
      <c r="J5725" s="14">
        <v>2015</v>
      </c>
      <c r="K5725" s="78" t="s">
        <v>56</v>
      </c>
      <c r="L5725" s="79" t="s">
        <v>22</v>
      </c>
      <c r="M5725" s="79" t="s">
        <v>302</v>
      </c>
      <c r="N5725" s="15" t="s">
        <v>28</v>
      </c>
      <c r="O5725" s="15" t="s">
        <v>29</v>
      </c>
      <c r="P5725" s="80" t="s">
        <v>3097</v>
      </c>
      <c r="Q5725" s="80" t="s">
        <v>21</v>
      </c>
      <c r="S5725" t="str">
        <f t="shared" si="100"/>
        <v>42011eBay Inc Shipping</v>
      </c>
    </row>
    <row r="5726" spans="1:19" hidden="1">
      <c r="A5726" s="12">
        <v>42011</v>
      </c>
      <c r="B5726" t="s">
        <v>2481</v>
      </c>
      <c r="C5726" s="1">
        <v>0</v>
      </c>
      <c r="E5726" s="42">
        <f t="shared" si="99"/>
        <v>0</v>
      </c>
      <c r="F5726" s="77" t="s">
        <v>225</v>
      </c>
      <c r="G5726" s="77" t="s">
        <v>21</v>
      </c>
      <c r="H5726" s="77" t="s">
        <v>20</v>
      </c>
      <c r="I5726" s="13">
        <v>1</v>
      </c>
      <c r="J5726" s="14">
        <v>2015</v>
      </c>
      <c r="K5726" s="78" t="s">
        <v>56</v>
      </c>
      <c r="L5726" s="79" t="s">
        <v>22</v>
      </c>
      <c r="M5726" s="79" t="s">
        <v>302</v>
      </c>
      <c r="N5726" s="15" t="s">
        <v>28</v>
      </c>
      <c r="O5726" s="15" t="s">
        <v>29</v>
      </c>
      <c r="P5726" s="80" t="s">
        <v>3097</v>
      </c>
      <c r="Q5726" s="80" t="s">
        <v>21</v>
      </c>
      <c r="S5726" t="str">
        <f t="shared" si="100"/>
        <v>42011eBay Inc Shipping</v>
      </c>
    </row>
    <row r="5727" spans="1:19" hidden="1">
      <c r="A5727" s="12">
        <v>42011</v>
      </c>
      <c r="B5727" t="s">
        <v>2481</v>
      </c>
      <c r="C5727" s="1">
        <v>0</v>
      </c>
      <c r="E5727" s="42">
        <f t="shared" si="99"/>
        <v>0</v>
      </c>
      <c r="F5727" s="77" t="s">
        <v>225</v>
      </c>
      <c r="G5727" s="77" t="s">
        <v>21</v>
      </c>
      <c r="H5727" s="77" t="s">
        <v>20</v>
      </c>
      <c r="I5727" s="13">
        <v>1</v>
      </c>
      <c r="J5727" s="14">
        <v>2015</v>
      </c>
      <c r="K5727" s="78" t="s">
        <v>56</v>
      </c>
      <c r="L5727" s="79" t="s">
        <v>22</v>
      </c>
      <c r="M5727" s="79" t="s">
        <v>302</v>
      </c>
      <c r="N5727" s="15" t="s">
        <v>28</v>
      </c>
      <c r="O5727" s="15" t="s">
        <v>29</v>
      </c>
      <c r="P5727" s="80" t="s">
        <v>3097</v>
      </c>
      <c r="Q5727" s="80" t="s">
        <v>21</v>
      </c>
      <c r="S5727" t="str">
        <f t="shared" si="100"/>
        <v>42011eBay Inc Shipping</v>
      </c>
    </row>
    <row r="5728" spans="1:19" hidden="1">
      <c r="A5728" s="12">
        <v>42011</v>
      </c>
      <c r="B5728" t="s">
        <v>2499</v>
      </c>
      <c r="C5728" s="1">
        <v>0</v>
      </c>
      <c r="E5728" s="42">
        <f t="shared" si="99"/>
        <v>0</v>
      </c>
      <c r="F5728" s="77" t="s">
        <v>225</v>
      </c>
      <c r="G5728" s="77" t="s">
        <v>21</v>
      </c>
      <c r="H5728" s="77" t="s">
        <v>20</v>
      </c>
      <c r="I5728" s="13">
        <v>1</v>
      </c>
      <c r="J5728" s="14">
        <v>2015</v>
      </c>
      <c r="K5728" s="78" t="s">
        <v>56</v>
      </c>
      <c r="L5728" s="79" t="s">
        <v>22</v>
      </c>
      <c r="M5728" s="79" t="s">
        <v>302</v>
      </c>
      <c r="N5728" s="15" t="s">
        <v>28</v>
      </c>
      <c r="O5728" s="15" t="s">
        <v>29</v>
      </c>
      <c r="P5728" s="80" t="s">
        <v>3096</v>
      </c>
      <c r="Q5728" s="80" t="s">
        <v>21</v>
      </c>
      <c r="S5728" t="str">
        <f t="shared" si="100"/>
        <v>42011Anne-Marie Chapman</v>
      </c>
    </row>
    <row r="5729" spans="1:19" hidden="1">
      <c r="A5729" s="12">
        <v>42011</v>
      </c>
      <c r="B5729" t="s">
        <v>2500</v>
      </c>
      <c r="C5729" s="1">
        <v>0</v>
      </c>
      <c r="E5729" s="42">
        <f t="shared" si="99"/>
        <v>0</v>
      </c>
      <c r="F5729" s="77" t="s">
        <v>225</v>
      </c>
      <c r="G5729" s="77" t="s">
        <v>21</v>
      </c>
      <c r="H5729" s="77" t="s">
        <v>20</v>
      </c>
      <c r="I5729" s="13">
        <v>1</v>
      </c>
      <c r="J5729" s="14">
        <v>2015</v>
      </c>
      <c r="K5729" s="78" t="s">
        <v>56</v>
      </c>
      <c r="L5729" s="79" t="s">
        <v>22</v>
      </c>
      <c r="M5729" s="79" t="s">
        <v>309</v>
      </c>
      <c r="N5729" s="15" t="s">
        <v>28</v>
      </c>
      <c r="O5729" s="15" t="s">
        <v>29</v>
      </c>
      <c r="P5729" s="80" t="s">
        <v>3096</v>
      </c>
      <c r="Q5729" s="80" t="s">
        <v>21</v>
      </c>
      <c r="S5729" t="str">
        <f t="shared" si="100"/>
        <v>42011Ronda Urkowitz</v>
      </c>
    </row>
    <row r="5730" spans="1:19" hidden="1">
      <c r="A5730" s="12">
        <v>42012</v>
      </c>
      <c r="B5730" t="s">
        <v>2501</v>
      </c>
      <c r="C5730" s="1">
        <v>-2.74</v>
      </c>
      <c r="E5730" s="42">
        <f t="shared" si="99"/>
        <v>2.74</v>
      </c>
      <c r="F5730" s="77" t="s">
        <v>1038</v>
      </c>
      <c r="G5730" s="77" t="s">
        <v>21</v>
      </c>
      <c r="H5730" s="77" t="s">
        <v>20</v>
      </c>
      <c r="I5730" s="13">
        <v>1</v>
      </c>
      <c r="J5730" s="14">
        <v>2015</v>
      </c>
      <c r="K5730" s="78" t="s">
        <v>56</v>
      </c>
      <c r="L5730" s="79" t="s">
        <v>22</v>
      </c>
      <c r="M5730" s="79" t="s">
        <v>302</v>
      </c>
      <c r="N5730" s="15" t="s">
        <v>28</v>
      </c>
      <c r="O5730" s="15" t="s">
        <v>29</v>
      </c>
      <c r="P5730" s="80" t="s">
        <v>3096</v>
      </c>
      <c r="Q5730" s="80" t="s">
        <v>21</v>
      </c>
      <c r="S5730" t="str">
        <f t="shared" si="100"/>
        <v>42012Nina Mitina</v>
      </c>
    </row>
    <row r="5731" spans="1:19" hidden="1">
      <c r="A5731" s="12">
        <v>42013</v>
      </c>
      <c r="B5731" t="s">
        <v>2502</v>
      </c>
      <c r="C5731" s="1">
        <v>-0.7</v>
      </c>
      <c r="E5731" s="42">
        <f t="shared" si="99"/>
        <v>0.7</v>
      </c>
      <c r="F5731" s="77" t="s">
        <v>1038</v>
      </c>
      <c r="G5731" s="77" t="s">
        <v>21</v>
      </c>
      <c r="H5731" s="77" t="s">
        <v>20</v>
      </c>
      <c r="I5731" s="13">
        <v>1</v>
      </c>
      <c r="J5731" s="14">
        <v>2015</v>
      </c>
      <c r="K5731" s="78" t="s">
        <v>56</v>
      </c>
      <c r="L5731" s="79" t="s">
        <v>22</v>
      </c>
      <c r="M5731" s="79" t="s">
        <v>302</v>
      </c>
      <c r="N5731" s="15" t="s">
        <v>28</v>
      </c>
      <c r="O5731" s="15" t="s">
        <v>29</v>
      </c>
      <c r="P5731" s="80" t="s">
        <v>3096</v>
      </c>
      <c r="Q5731" s="80" t="s">
        <v>21</v>
      </c>
      <c r="S5731" t="str">
        <f t="shared" ref="S5731:S5759" si="101">A5731&amp;B5731</f>
        <v>42013Carlton Norris</v>
      </c>
    </row>
    <row r="5732" spans="1:19" hidden="1">
      <c r="A5732" s="12">
        <v>42013</v>
      </c>
      <c r="B5732" t="s">
        <v>2503</v>
      </c>
      <c r="C5732" s="1">
        <v>-0.62</v>
      </c>
      <c r="E5732" s="42">
        <f t="shared" si="99"/>
        <v>0.62</v>
      </c>
      <c r="F5732" s="77" t="s">
        <v>1038</v>
      </c>
      <c r="G5732" s="77" t="s">
        <v>21</v>
      </c>
      <c r="H5732" s="77" t="s">
        <v>20</v>
      </c>
      <c r="I5732" s="13">
        <v>1</v>
      </c>
      <c r="J5732" s="14">
        <v>2015</v>
      </c>
      <c r="K5732" s="78" t="s">
        <v>56</v>
      </c>
      <c r="L5732" s="79" t="s">
        <v>22</v>
      </c>
      <c r="M5732" s="79" t="s">
        <v>309</v>
      </c>
      <c r="N5732" s="15" t="s">
        <v>28</v>
      </c>
      <c r="O5732" s="15" t="s">
        <v>29</v>
      </c>
      <c r="P5732" s="80" t="s">
        <v>3096</v>
      </c>
      <c r="Q5732" s="80" t="s">
        <v>21</v>
      </c>
      <c r="S5732" t="str">
        <f t="shared" si="101"/>
        <v>42013WILLIAM TALBERT</v>
      </c>
    </row>
    <row r="5733" spans="1:19" hidden="1">
      <c r="A5733" s="12">
        <v>42013</v>
      </c>
      <c r="B5733" t="s">
        <v>2504</v>
      </c>
      <c r="C5733" s="1">
        <v>-0.97</v>
      </c>
      <c r="E5733" s="42">
        <f t="shared" si="99"/>
        <v>0.97</v>
      </c>
      <c r="F5733" s="77" t="s">
        <v>1038</v>
      </c>
      <c r="G5733" s="77" t="s">
        <v>21</v>
      </c>
      <c r="H5733" s="77" t="s">
        <v>20</v>
      </c>
      <c r="I5733" s="13">
        <v>1</v>
      </c>
      <c r="J5733" s="14">
        <v>2015</v>
      </c>
      <c r="K5733" s="78" t="s">
        <v>56</v>
      </c>
      <c r="L5733" s="79" t="s">
        <v>22</v>
      </c>
      <c r="M5733" s="79" t="s">
        <v>302</v>
      </c>
      <c r="N5733" s="15" t="s">
        <v>28</v>
      </c>
      <c r="O5733" s="15" t="s">
        <v>29</v>
      </c>
      <c r="P5733" s="80" t="s">
        <v>3096</v>
      </c>
      <c r="Q5733" s="80" t="s">
        <v>21</v>
      </c>
      <c r="S5733" t="str">
        <f t="shared" si="101"/>
        <v>42013grace lincoln</v>
      </c>
    </row>
    <row r="5734" spans="1:19" hidden="1">
      <c r="A5734" s="12">
        <v>42013</v>
      </c>
      <c r="B5734" t="s">
        <v>2505</v>
      </c>
      <c r="C5734" s="1">
        <v>-3.25</v>
      </c>
      <c r="E5734" s="42">
        <f t="shared" si="99"/>
        <v>3.25</v>
      </c>
      <c r="F5734" s="77" t="s">
        <v>1038</v>
      </c>
      <c r="G5734" s="77" t="s">
        <v>21</v>
      </c>
      <c r="H5734" s="77" t="s">
        <v>20</v>
      </c>
      <c r="I5734" s="13">
        <v>1</v>
      </c>
      <c r="J5734" s="14">
        <v>2015</v>
      </c>
      <c r="K5734" s="78" t="s">
        <v>56</v>
      </c>
      <c r="L5734" s="79" t="s">
        <v>22</v>
      </c>
      <c r="M5734" s="79" t="s">
        <v>302</v>
      </c>
      <c r="N5734" s="15" t="s">
        <v>28</v>
      </c>
      <c r="O5734" s="15" t="s">
        <v>29</v>
      </c>
      <c r="P5734" s="80" t="s">
        <v>3096</v>
      </c>
      <c r="Q5734" s="80" t="s">
        <v>21</v>
      </c>
      <c r="S5734" t="str">
        <f t="shared" si="101"/>
        <v>42013Anthony Perez</v>
      </c>
    </row>
    <row r="5735" spans="1:19" hidden="1">
      <c r="A5735" s="12">
        <v>42013</v>
      </c>
      <c r="B5735" t="s">
        <v>2506</v>
      </c>
      <c r="C5735" s="1">
        <v>-3.89</v>
      </c>
      <c r="E5735" s="42">
        <f t="shared" si="99"/>
        <v>3.89</v>
      </c>
      <c r="F5735" s="77" t="s">
        <v>1038</v>
      </c>
      <c r="G5735" s="77" t="s">
        <v>21</v>
      </c>
      <c r="H5735" s="77" t="s">
        <v>20</v>
      </c>
      <c r="I5735" s="13">
        <v>1</v>
      </c>
      <c r="J5735" s="14">
        <v>2015</v>
      </c>
      <c r="K5735" s="78" t="s">
        <v>56</v>
      </c>
      <c r="L5735" s="79" t="s">
        <v>22</v>
      </c>
      <c r="M5735" s="79" t="s">
        <v>80</v>
      </c>
      <c r="N5735" s="15" t="s">
        <v>28</v>
      </c>
      <c r="O5735" s="15" t="s">
        <v>29</v>
      </c>
      <c r="P5735" s="80" t="s">
        <v>3096</v>
      </c>
      <c r="Q5735" s="80" t="s">
        <v>21</v>
      </c>
      <c r="S5735" t="str">
        <f t="shared" si="101"/>
        <v>42013PETMOODS</v>
      </c>
    </row>
    <row r="5736" spans="1:19" hidden="1">
      <c r="A5736" s="12">
        <v>42013</v>
      </c>
      <c r="B5736" t="s">
        <v>2507</v>
      </c>
      <c r="C5736" s="1">
        <v>-0.73</v>
      </c>
      <c r="E5736" s="42">
        <f t="shared" si="99"/>
        <v>0.73</v>
      </c>
      <c r="F5736" s="77" t="s">
        <v>1038</v>
      </c>
      <c r="G5736" s="77" t="s">
        <v>21</v>
      </c>
      <c r="H5736" s="77" t="s">
        <v>20</v>
      </c>
      <c r="I5736" s="13">
        <v>1</v>
      </c>
      <c r="J5736" s="14">
        <v>2015</v>
      </c>
      <c r="K5736" s="78" t="s">
        <v>56</v>
      </c>
      <c r="L5736" s="79" t="s">
        <v>22</v>
      </c>
      <c r="M5736" s="79" t="s">
        <v>302</v>
      </c>
      <c r="N5736" s="15" t="s">
        <v>28</v>
      </c>
      <c r="O5736" s="15" t="s">
        <v>29</v>
      </c>
      <c r="P5736" s="80" t="s">
        <v>3096</v>
      </c>
      <c r="Q5736" s="80" t="s">
        <v>21</v>
      </c>
      <c r="S5736" t="str">
        <f t="shared" si="101"/>
        <v>42013Amanda Barrera</v>
      </c>
    </row>
    <row r="5737" spans="1:19" hidden="1">
      <c r="A5737" s="12">
        <v>42014</v>
      </c>
      <c r="B5737" t="s">
        <v>2508</v>
      </c>
      <c r="C5737" s="1">
        <v>-4.43</v>
      </c>
      <c r="E5737" s="42">
        <f t="shared" si="99"/>
        <v>4.43</v>
      </c>
      <c r="F5737" s="77" t="s">
        <v>1038</v>
      </c>
      <c r="G5737" s="77" t="s">
        <v>21</v>
      </c>
      <c r="H5737" s="77" t="s">
        <v>20</v>
      </c>
      <c r="I5737" s="13">
        <v>1</v>
      </c>
      <c r="J5737" s="14">
        <v>2015</v>
      </c>
      <c r="K5737" s="78" t="s">
        <v>56</v>
      </c>
      <c r="L5737" s="79" t="s">
        <v>22</v>
      </c>
      <c r="M5737" s="79" t="s">
        <v>302</v>
      </c>
      <c r="N5737" s="15" t="s">
        <v>28</v>
      </c>
      <c r="O5737" s="15" t="s">
        <v>29</v>
      </c>
      <c r="P5737" s="80" t="s">
        <v>3096</v>
      </c>
      <c r="Q5737" s="80" t="s">
        <v>21</v>
      </c>
      <c r="S5737" t="str">
        <f t="shared" si="101"/>
        <v>42014chris østergren</v>
      </c>
    </row>
    <row r="5738" spans="1:19" hidden="1">
      <c r="A5738" s="12">
        <v>42014</v>
      </c>
      <c r="B5738" t="s">
        <v>2509</v>
      </c>
      <c r="C5738" s="1">
        <v>-1.86</v>
      </c>
      <c r="E5738" s="42">
        <f t="shared" si="99"/>
        <v>1.86</v>
      </c>
      <c r="F5738" s="77" t="s">
        <v>1038</v>
      </c>
      <c r="G5738" s="77" t="s">
        <v>21</v>
      </c>
      <c r="H5738" s="77" t="s">
        <v>20</v>
      </c>
      <c r="I5738" s="13">
        <v>1</v>
      </c>
      <c r="J5738" s="14">
        <v>2015</v>
      </c>
      <c r="K5738" s="78" t="s">
        <v>56</v>
      </c>
      <c r="L5738" s="79" t="s">
        <v>22</v>
      </c>
      <c r="M5738" s="79" t="s">
        <v>302</v>
      </c>
      <c r="N5738" s="15" t="s">
        <v>28</v>
      </c>
      <c r="O5738" s="15" t="s">
        <v>29</v>
      </c>
      <c r="P5738" s="80" t="s">
        <v>3096</v>
      </c>
      <c r="Q5738" s="80" t="s">
        <v>21</v>
      </c>
      <c r="S5738" t="str">
        <f t="shared" si="101"/>
        <v>42014Natalie Gilbert</v>
      </c>
    </row>
    <row r="5739" spans="1:19" hidden="1">
      <c r="A5739" s="12">
        <v>42014</v>
      </c>
      <c r="B5739" t="s">
        <v>2510</v>
      </c>
      <c r="C5739" s="1">
        <v>-3.55</v>
      </c>
      <c r="E5739" s="42">
        <f t="shared" si="99"/>
        <v>3.55</v>
      </c>
      <c r="F5739" s="77" t="s">
        <v>1038</v>
      </c>
      <c r="G5739" s="77" t="s">
        <v>21</v>
      </c>
      <c r="H5739" s="77" t="s">
        <v>20</v>
      </c>
      <c r="I5739" s="13">
        <v>1</v>
      </c>
      <c r="J5739" s="14">
        <v>2015</v>
      </c>
      <c r="K5739" s="78" t="s">
        <v>56</v>
      </c>
      <c r="L5739" s="79" t="s">
        <v>22</v>
      </c>
      <c r="M5739" s="79" t="s">
        <v>302</v>
      </c>
      <c r="N5739" s="15" t="s">
        <v>28</v>
      </c>
      <c r="O5739" s="15" t="s">
        <v>29</v>
      </c>
      <c r="P5739" s="80" t="s">
        <v>3096</v>
      </c>
      <c r="Q5739" s="80" t="s">
        <v>21</v>
      </c>
      <c r="S5739" t="str">
        <f t="shared" si="101"/>
        <v>42014EFG Funding</v>
      </c>
    </row>
    <row r="5740" spans="1:19" hidden="1">
      <c r="A5740" s="12">
        <v>42015</v>
      </c>
      <c r="B5740" t="s">
        <v>2511</v>
      </c>
      <c r="C5740" s="1">
        <v>-0.7</v>
      </c>
      <c r="E5740" s="42">
        <f t="shared" si="99"/>
        <v>0.7</v>
      </c>
      <c r="F5740" s="77" t="s">
        <v>1038</v>
      </c>
      <c r="G5740" s="77" t="s">
        <v>21</v>
      </c>
      <c r="H5740" s="77" t="s">
        <v>20</v>
      </c>
      <c r="I5740" s="13">
        <v>1</v>
      </c>
      <c r="J5740" s="14">
        <v>2015</v>
      </c>
      <c r="K5740" s="78" t="s">
        <v>56</v>
      </c>
      <c r="L5740" s="79" t="s">
        <v>22</v>
      </c>
      <c r="M5740" s="79" t="s">
        <v>302</v>
      </c>
      <c r="N5740" s="15" t="s">
        <v>28</v>
      </c>
      <c r="O5740" s="15" t="s">
        <v>29</v>
      </c>
      <c r="P5740" s="80" t="s">
        <v>3096</v>
      </c>
      <c r="Q5740" s="80" t="s">
        <v>21</v>
      </c>
      <c r="S5740" t="str">
        <f t="shared" si="101"/>
        <v>42015Brandy Rasmussen</v>
      </c>
    </row>
    <row r="5741" spans="1:19" hidden="1">
      <c r="A5741" s="12">
        <v>42015</v>
      </c>
      <c r="B5741" t="s">
        <v>2512</v>
      </c>
      <c r="C5741" s="1">
        <v>-1.81</v>
      </c>
      <c r="E5741" s="42">
        <f t="shared" si="99"/>
        <v>1.81</v>
      </c>
      <c r="F5741" s="77" t="s">
        <v>1038</v>
      </c>
      <c r="G5741" s="77" t="s">
        <v>21</v>
      </c>
      <c r="H5741" s="77" t="s">
        <v>20</v>
      </c>
      <c r="I5741" s="13">
        <v>1</v>
      </c>
      <c r="J5741" s="14">
        <v>2015</v>
      </c>
      <c r="K5741" s="78" t="s">
        <v>56</v>
      </c>
      <c r="L5741" s="79" t="s">
        <v>22</v>
      </c>
      <c r="M5741" s="79" t="s">
        <v>309</v>
      </c>
      <c r="N5741" s="15" t="s">
        <v>28</v>
      </c>
      <c r="O5741" s="15" t="s">
        <v>29</v>
      </c>
      <c r="P5741" s="80" t="s">
        <v>3096</v>
      </c>
      <c r="Q5741" s="80" t="s">
        <v>21</v>
      </c>
      <c r="S5741" t="str">
        <f t="shared" si="101"/>
        <v>42015Robert Baumiller</v>
      </c>
    </row>
    <row r="5742" spans="1:19" hidden="1">
      <c r="A5742" s="12">
        <v>42015</v>
      </c>
      <c r="B5742" t="s">
        <v>2513</v>
      </c>
      <c r="C5742" s="1">
        <v>-7.36</v>
      </c>
      <c r="E5742" s="42">
        <f t="shared" si="99"/>
        <v>7.36</v>
      </c>
      <c r="F5742" s="77" t="s">
        <v>1038</v>
      </c>
      <c r="G5742" s="77" t="s">
        <v>21</v>
      </c>
      <c r="H5742" s="77" t="s">
        <v>20</v>
      </c>
      <c r="I5742" s="13">
        <v>1</v>
      </c>
      <c r="J5742" s="14">
        <v>2015</v>
      </c>
      <c r="K5742" s="78" t="s">
        <v>56</v>
      </c>
      <c r="L5742" s="79" t="s">
        <v>22</v>
      </c>
      <c r="M5742" s="79" t="s">
        <v>302</v>
      </c>
      <c r="N5742" s="15" t="s">
        <v>28</v>
      </c>
      <c r="O5742" s="15" t="s">
        <v>29</v>
      </c>
      <c r="P5742" s="80" t="s">
        <v>3096</v>
      </c>
      <c r="Q5742" s="80" t="s">
        <v>21</v>
      </c>
      <c r="S5742" t="str">
        <f t="shared" si="101"/>
        <v>42015William Gardner</v>
      </c>
    </row>
    <row r="5743" spans="1:19" hidden="1">
      <c r="A5743" s="12">
        <v>42015</v>
      </c>
      <c r="B5743" t="s">
        <v>2514</v>
      </c>
      <c r="C5743" s="1">
        <v>-2.52</v>
      </c>
      <c r="E5743" s="42">
        <f t="shared" si="99"/>
        <v>2.52</v>
      </c>
      <c r="F5743" s="77" t="s">
        <v>1038</v>
      </c>
      <c r="G5743" s="77" t="s">
        <v>21</v>
      </c>
      <c r="H5743" s="77" t="s">
        <v>20</v>
      </c>
      <c r="I5743" s="13">
        <v>1</v>
      </c>
      <c r="J5743" s="14">
        <v>2015</v>
      </c>
      <c r="K5743" s="78" t="s">
        <v>56</v>
      </c>
      <c r="L5743" s="79" t="s">
        <v>22</v>
      </c>
      <c r="M5743" s="79" t="s">
        <v>302</v>
      </c>
      <c r="N5743" s="15" t="s">
        <v>28</v>
      </c>
      <c r="O5743" s="15" t="s">
        <v>29</v>
      </c>
      <c r="P5743" s="80" t="s">
        <v>3096</v>
      </c>
      <c r="Q5743" s="80" t="s">
        <v>21</v>
      </c>
      <c r="S5743" t="str">
        <f t="shared" si="101"/>
        <v>42015james wright</v>
      </c>
    </row>
    <row r="5744" spans="1:19" hidden="1">
      <c r="A5744" s="12">
        <v>42015</v>
      </c>
      <c r="B5744" t="s">
        <v>2515</v>
      </c>
      <c r="C5744" s="1">
        <v>-2</v>
      </c>
      <c r="E5744" s="42">
        <f t="shared" si="99"/>
        <v>2</v>
      </c>
      <c r="F5744" s="77" t="s">
        <v>1038</v>
      </c>
      <c r="G5744" s="77" t="s">
        <v>21</v>
      </c>
      <c r="H5744" s="77" t="s">
        <v>20</v>
      </c>
      <c r="I5744" s="13">
        <v>1</v>
      </c>
      <c r="J5744" s="14">
        <v>2015</v>
      </c>
      <c r="K5744" s="78" t="s">
        <v>56</v>
      </c>
      <c r="L5744" s="79" t="s">
        <v>22</v>
      </c>
      <c r="M5744" s="79" t="s">
        <v>302</v>
      </c>
      <c r="N5744" s="15" t="s">
        <v>28</v>
      </c>
      <c r="O5744" s="15" t="s">
        <v>29</v>
      </c>
      <c r="P5744" s="80" t="s">
        <v>3096</v>
      </c>
      <c r="Q5744" s="80" t="s">
        <v>21</v>
      </c>
      <c r="S5744" t="str">
        <f t="shared" si="101"/>
        <v>42015Loriann Rivas</v>
      </c>
    </row>
    <row r="5745" spans="1:19" hidden="1">
      <c r="A5745" s="12">
        <v>42016</v>
      </c>
      <c r="B5745" t="s">
        <v>2481</v>
      </c>
      <c r="C5745" s="1">
        <v>0</v>
      </c>
      <c r="E5745" s="42">
        <f t="shared" si="99"/>
        <v>0</v>
      </c>
      <c r="F5745" s="77" t="s">
        <v>225</v>
      </c>
      <c r="G5745" s="77" t="s">
        <v>21</v>
      </c>
      <c r="H5745" s="77" t="s">
        <v>20</v>
      </c>
      <c r="I5745" s="13">
        <v>1</v>
      </c>
      <c r="J5745" s="14">
        <v>2015</v>
      </c>
      <c r="K5745" s="78" t="s">
        <v>56</v>
      </c>
      <c r="L5745" s="79" t="s">
        <v>22</v>
      </c>
      <c r="M5745" s="79" t="s">
        <v>302</v>
      </c>
      <c r="N5745" s="15" t="s">
        <v>28</v>
      </c>
      <c r="O5745" s="15" t="s">
        <v>29</v>
      </c>
      <c r="P5745" s="80" t="s">
        <v>3097</v>
      </c>
      <c r="Q5745" s="80" t="s">
        <v>21</v>
      </c>
      <c r="S5745" t="str">
        <f t="shared" si="101"/>
        <v>42016eBay Inc Shipping</v>
      </c>
    </row>
    <row r="5746" spans="1:19" hidden="1">
      <c r="A5746" s="12">
        <v>42016</v>
      </c>
      <c r="B5746" t="s">
        <v>2481</v>
      </c>
      <c r="C5746" s="1">
        <v>0</v>
      </c>
      <c r="E5746" s="42">
        <f t="shared" si="99"/>
        <v>0</v>
      </c>
      <c r="F5746" s="77" t="s">
        <v>225</v>
      </c>
      <c r="G5746" s="77" t="s">
        <v>21</v>
      </c>
      <c r="H5746" s="77" t="s">
        <v>20</v>
      </c>
      <c r="I5746" s="13">
        <v>1</v>
      </c>
      <c r="J5746" s="14">
        <v>2015</v>
      </c>
      <c r="K5746" s="78" t="s">
        <v>56</v>
      </c>
      <c r="L5746" s="79" t="s">
        <v>22</v>
      </c>
      <c r="M5746" s="79" t="s">
        <v>302</v>
      </c>
      <c r="N5746" s="15" t="s">
        <v>28</v>
      </c>
      <c r="O5746" s="15" t="s">
        <v>29</v>
      </c>
      <c r="P5746" s="80" t="s">
        <v>3097</v>
      </c>
      <c r="Q5746" s="80" t="s">
        <v>21</v>
      </c>
      <c r="S5746" t="str">
        <f t="shared" si="101"/>
        <v>42016eBay Inc Shipping</v>
      </c>
    </row>
    <row r="5747" spans="1:19" hidden="1">
      <c r="A5747" s="12">
        <v>42016</v>
      </c>
      <c r="B5747" t="s">
        <v>2496</v>
      </c>
      <c r="C5747" s="1">
        <v>0.57999999999999996</v>
      </c>
      <c r="E5747" s="42">
        <f t="shared" si="99"/>
        <v>-0.57999999999999996</v>
      </c>
      <c r="F5747" s="77" t="s">
        <v>225</v>
      </c>
      <c r="G5747" s="77" t="s">
        <v>21</v>
      </c>
      <c r="H5747" s="77" t="s">
        <v>20</v>
      </c>
      <c r="I5747" s="13">
        <v>1</v>
      </c>
      <c r="J5747" s="14">
        <v>2015</v>
      </c>
      <c r="K5747" s="78" t="s">
        <v>56</v>
      </c>
      <c r="L5747" s="79" t="s">
        <v>22</v>
      </c>
      <c r="M5747" s="79" t="s">
        <v>302</v>
      </c>
      <c r="N5747" s="15" t="s">
        <v>28</v>
      </c>
      <c r="O5747" s="15" t="s">
        <v>29</v>
      </c>
      <c r="P5747" s="80" t="s">
        <v>3096</v>
      </c>
      <c r="Q5747" s="80" t="s">
        <v>21</v>
      </c>
      <c r="S5747" t="str">
        <f t="shared" si="101"/>
        <v>42016Brindley Lyon</v>
      </c>
    </row>
    <row r="5748" spans="1:19" hidden="1">
      <c r="A5748" s="12">
        <v>42016</v>
      </c>
      <c r="B5748" t="s">
        <v>2516</v>
      </c>
      <c r="C5748" s="1">
        <v>-4.46</v>
      </c>
      <c r="E5748" s="42">
        <f t="shared" si="99"/>
        <v>4.46</v>
      </c>
      <c r="F5748" s="77" t="s">
        <v>1038</v>
      </c>
      <c r="G5748" s="77" t="s">
        <v>21</v>
      </c>
      <c r="H5748" s="77" t="s">
        <v>20</v>
      </c>
      <c r="I5748" s="13">
        <v>1</v>
      </c>
      <c r="J5748" s="14">
        <v>2015</v>
      </c>
      <c r="K5748" s="78" t="s">
        <v>56</v>
      </c>
      <c r="L5748" s="79" t="s">
        <v>22</v>
      </c>
      <c r="M5748" s="79" t="s">
        <v>309</v>
      </c>
      <c r="N5748" s="15" t="s">
        <v>28</v>
      </c>
      <c r="O5748" s="15" t="s">
        <v>29</v>
      </c>
      <c r="P5748" s="80" t="s">
        <v>3096</v>
      </c>
      <c r="Q5748" s="80" t="s">
        <v>21</v>
      </c>
      <c r="S5748" t="str">
        <f t="shared" si="101"/>
        <v>42016Pierre Turgeon</v>
      </c>
    </row>
    <row r="5749" spans="1:19" hidden="1">
      <c r="A5749" s="12">
        <v>42017</v>
      </c>
      <c r="B5749" t="s">
        <v>2517</v>
      </c>
      <c r="C5749" s="1">
        <v>-0.88</v>
      </c>
      <c r="E5749" s="42">
        <f t="shared" si="99"/>
        <v>0.88</v>
      </c>
      <c r="F5749" s="77" t="s">
        <v>1038</v>
      </c>
      <c r="G5749" s="77" t="s">
        <v>21</v>
      </c>
      <c r="H5749" s="77" t="s">
        <v>20</v>
      </c>
      <c r="I5749" s="13">
        <v>1</v>
      </c>
      <c r="J5749" s="14">
        <v>2015</v>
      </c>
      <c r="K5749" s="78" t="s">
        <v>56</v>
      </c>
      <c r="L5749" s="79" t="s">
        <v>22</v>
      </c>
      <c r="M5749" s="79" t="s">
        <v>302</v>
      </c>
      <c r="N5749" s="15" t="s">
        <v>28</v>
      </c>
      <c r="O5749" s="15" t="s">
        <v>29</v>
      </c>
      <c r="P5749" s="80" t="s">
        <v>3096</v>
      </c>
      <c r="Q5749" s="80" t="s">
        <v>21</v>
      </c>
      <c r="S5749" t="str">
        <f t="shared" si="101"/>
        <v>42017Nancy Flora Alves Pinto</v>
      </c>
    </row>
    <row r="5750" spans="1:19" hidden="1">
      <c r="A5750" s="12">
        <v>42017</v>
      </c>
      <c r="B5750" t="s">
        <v>2518</v>
      </c>
      <c r="C5750" s="1">
        <v>-2.39</v>
      </c>
      <c r="E5750" s="42">
        <f t="shared" si="99"/>
        <v>2.39</v>
      </c>
      <c r="F5750" s="77" t="s">
        <v>1038</v>
      </c>
      <c r="G5750" s="77" t="s">
        <v>21</v>
      </c>
      <c r="H5750" s="77" t="s">
        <v>20</v>
      </c>
      <c r="I5750" s="13">
        <v>1</v>
      </c>
      <c r="J5750" s="14">
        <v>2015</v>
      </c>
      <c r="K5750" s="78" t="s">
        <v>56</v>
      </c>
      <c r="L5750" s="79" t="s">
        <v>22</v>
      </c>
      <c r="M5750" s="79" t="s">
        <v>302</v>
      </c>
      <c r="N5750" s="15" t="s">
        <v>28</v>
      </c>
      <c r="O5750" s="15" t="s">
        <v>29</v>
      </c>
      <c r="P5750" s="80" t="s">
        <v>3096</v>
      </c>
      <c r="Q5750" s="80" t="s">
        <v>21</v>
      </c>
      <c r="S5750" t="str">
        <f t="shared" si="101"/>
        <v>42017brooklyn pitcock</v>
      </c>
    </row>
    <row r="5751" spans="1:19" hidden="1">
      <c r="A5751" s="12">
        <v>42017</v>
      </c>
      <c r="B5751" t="s">
        <v>2519</v>
      </c>
      <c r="C5751" s="1">
        <v>-0.67</v>
      </c>
      <c r="E5751" s="42">
        <f t="shared" si="99"/>
        <v>0.67</v>
      </c>
      <c r="F5751" s="77" t="s">
        <v>1038</v>
      </c>
      <c r="G5751" s="77" t="s">
        <v>21</v>
      </c>
      <c r="H5751" s="77" t="s">
        <v>20</v>
      </c>
      <c r="I5751" s="13">
        <v>1</v>
      </c>
      <c r="J5751" s="14">
        <v>2015</v>
      </c>
      <c r="K5751" s="78" t="s">
        <v>56</v>
      </c>
      <c r="L5751" s="79" t="s">
        <v>22</v>
      </c>
      <c r="M5751" s="79" t="s">
        <v>309</v>
      </c>
      <c r="N5751" s="15" t="s">
        <v>28</v>
      </c>
      <c r="O5751" s="15" t="s">
        <v>29</v>
      </c>
      <c r="P5751" s="80" t="s">
        <v>3096</v>
      </c>
      <c r="Q5751" s="80" t="s">
        <v>21</v>
      </c>
      <c r="S5751" t="str">
        <f t="shared" si="101"/>
        <v>42017Shannon Bowe</v>
      </c>
    </row>
    <row r="5752" spans="1:19" hidden="1">
      <c r="A5752" s="12">
        <v>42017</v>
      </c>
      <c r="B5752" t="s">
        <v>2520</v>
      </c>
      <c r="C5752" s="1">
        <v>-2.16</v>
      </c>
      <c r="E5752" s="42">
        <f t="shared" si="99"/>
        <v>2.16</v>
      </c>
      <c r="F5752" s="77" t="s">
        <v>1038</v>
      </c>
      <c r="G5752" s="77" t="s">
        <v>21</v>
      </c>
      <c r="H5752" s="77" t="s">
        <v>20</v>
      </c>
      <c r="I5752" s="13">
        <v>1</v>
      </c>
      <c r="J5752" s="14">
        <v>2015</v>
      </c>
      <c r="K5752" s="78" t="s">
        <v>56</v>
      </c>
      <c r="L5752" s="79" t="s">
        <v>22</v>
      </c>
      <c r="M5752" s="79" t="s">
        <v>302</v>
      </c>
      <c r="N5752" s="15" t="s">
        <v>28</v>
      </c>
      <c r="O5752" s="15" t="s">
        <v>29</v>
      </c>
      <c r="P5752" s="80" t="s">
        <v>3096</v>
      </c>
      <c r="Q5752" s="80" t="s">
        <v>21</v>
      </c>
      <c r="S5752" t="str">
        <f t="shared" si="101"/>
        <v>42017Lynn Goodfellow</v>
      </c>
    </row>
    <row r="5753" spans="1:19" hidden="1">
      <c r="A5753" s="12">
        <v>42017</v>
      </c>
      <c r="B5753" t="s">
        <v>2481</v>
      </c>
      <c r="C5753" s="1">
        <v>0</v>
      </c>
      <c r="E5753" s="42">
        <f t="shared" si="99"/>
        <v>0</v>
      </c>
      <c r="F5753" s="77" t="s">
        <v>1038</v>
      </c>
      <c r="G5753" s="77" t="s">
        <v>21</v>
      </c>
      <c r="H5753" s="77" t="s">
        <v>20</v>
      </c>
      <c r="I5753" s="13">
        <v>1</v>
      </c>
      <c r="J5753" s="14">
        <v>2015</v>
      </c>
      <c r="K5753" s="78" t="s">
        <v>56</v>
      </c>
      <c r="L5753" s="79" t="s">
        <v>22</v>
      </c>
      <c r="M5753" s="79" t="s">
        <v>302</v>
      </c>
      <c r="N5753" s="15" t="s">
        <v>28</v>
      </c>
      <c r="O5753" s="15" t="s">
        <v>29</v>
      </c>
      <c r="P5753" s="80" t="s">
        <v>3097</v>
      </c>
      <c r="Q5753" s="80" t="s">
        <v>21</v>
      </c>
      <c r="S5753" t="str">
        <f t="shared" si="101"/>
        <v>42017eBay Inc Shipping</v>
      </c>
    </row>
    <row r="5754" spans="1:19" hidden="1">
      <c r="A5754" s="12">
        <v>42017</v>
      </c>
      <c r="B5754" t="s">
        <v>2521</v>
      </c>
      <c r="C5754" s="1">
        <v>-0.7</v>
      </c>
      <c r="E5754" s="42">
        <f t="shared" si="99"/>
        <v>0.7</v>
      </c>
      <c r="F5754" s="77" t="s">
        <v>1038</v>
      </c>
      <c r="G5754" s="77" t="s">
        <v>21</v>
      </c>
      <c r="H5754" s="77" t="s">
        <v>20</v>
      </c>
      <c r="I5754" s="13">
        <v>1</v>
      </c>
      <c r="J5754" s="14">
        <v>2015</v>
      </c>
      <c r="K5754" s="78" t="s">
        <v>56</v>
      </c>
      <c r="L5754" s="79" t="s">
        <v>22</v>
      </c>
      <c r="M5754" s="79" t="s">
        <v>302</v>
      </c>
      <c r="N5754" s="15" t="s">
        <v>28</v>
      </c>
      <c r="O5754" s="15" t="s">
        <v>29</v>
      </c>
      <c r="P5754" s="80" t="s">
        <v>3096</v>
      </c>
      <c r="Q5754" s="80" t="s">
        <v>21</v>
      </c>
      <c r="S5754" t="str">
        <f t="shared" si="101"/>
        <v>42017Jeff Nawrot</v>
      </c>
    </row>
    <row r="5755" spans="1:19" hidden="1">
      <c r="A5755" s="12">
        <v>42018</v>
      </c>
      <c r="B5755" t="s">
        <v>2522</v>
      </c>
      <c r="C5755" s="1">
        <v>-0.76</v>
      </c>
      <c r="E5755" s="42">
        <f t="shared" si="99"/>
        <v>0.76</v>
      </c>
      <c r="F5755" s="77" t="s">
        <v>1038</v>
      </c>
      <c r="G5755" s="77" t="s">
        <v>21</v>
      </c>
      <c r="H5755" s="77" t="s">
        <v>20</v>
      </c>
      <c r="I5755" s="13">
        <v>1</v>
      </c>
      <c r="J5755" s="14">
        <v>2015</v>
      </c>
      <c r="K5755" s="78" t="s">
        <v>56</v>
      </c>
      <c r="L5755" s="79" t="s">
        <v>22</v>
      </c>
      <c r="M5755" s="79" t="s">
        <v>302</v>
      </c>
      <c r="N5755" s="15" t="s">
        <v>28</v>
      </c>
      <c r="O5755" s="15" t="s">
        <v>29</v>
      </c>
      <c r="P5755" s="80" t="s">
        <v>3096</v>
      </c>
      <c r="Q5755" s="80" t="s">
        <v>21</v>
      </c>
      <c r="S5755" t="str">
        <f t="shared" si="101"/>
        <v>42018jason hurley</v>
      </c>
    </row>
    <row r="5756" spans="1:19" hidden="1">
      <c r="A5756" s="12">
        <v>42018</v>
      </c>
      <c r="B5756" t="s">
        <v>2522</v>
      </c>
      <c r="C5756" s="1">
        <v>-0.76</v>
      </c>
      <c r="E5756" s="42">
        <f t="shared" si="99"/>
        <v>0.76</v>
      </c>
      <c r="F5756" s="77" t="s">
        <v>1038</v>
      </c>
      <c r="G5756" s="77" t="s">
        <v>21</v>
      </c>
      <c r="H5756" s="77" t="s">
        <v>20</v>
      </c>
      <c r="I5756" s="13">
        <v>1</v>
      </c>
      <c r="J5756" s="14">
        <v>2015</v>
      </c>
      <c r="K5756" s="78" t="s">
        <v>56</v>
      </c>
      <c r="L5756" s="79" t="s">
        <v>22</v>
      </c>
      <c r="M5756" s="79" t="s">
        <v>302</v>
      </c>
      <c r="N5756" s="15" t="s">
        <v>28</v>
      </c>
      <c r="O5756" s="15" t="s">
        <v>29</v>
      </c>
      <c r="P5756" s="80" t="s">
        <v>3096</v>
      </c>
      <c r="Q5756" s="80" t="s">
        <v>21</v>
      </c>
      <c r="S5756" t="str">
        <f t="shared" si="101"/>
        <v>42018jason hurley</v>
      </c>
    </row>
    <row r="5757" spans="1:19" hidden="1">
      <c r="A5757" s="12">
        <v>42018</v>
      </c>
      <c r="B5757" t="s">
        <v>2481</v>
      </c>
      <c r="C5757" s="1">
        <v>0</v>
      </c>
      <c r="E5757" s="42">
        <f t="shared" si="99"/>
        <v>0</v>
      </c>
      <c r="F5757" s="77" t="s">
        <v>225</v>
      </c>
      <c r="G5757" s="77" t="s">
        <v>21</v>
      </c>
      <c r="H5757" s="77" t="s">
        <v>20</v>
      </c>
      <c r="I5757" s="13">
        <v>1</v>
      </c>
      <c r="J5757" s="14">
        <v>2015</v>
      </c>
      <c r="K5757" s="78" t="s">
        <v>56</v>
      </c>
      <c r="L5757" s="79" t="s">
        <v>22</v>
      </c>
      <c r="M5757" s="79" t="s">
        <v>302</v>
      </c>
      <c r="N5757" s="15" t="s">
        <v>28</v>
      </c>
      <c r="O5757" s="15" t="s">
        <v>29</v>
      </c>
      <c r="P5757" s="80" t="s">
        <v>3097</v>
      </c>
      <c r="Q5757" s="80" t="s">
        <v>21</v>
      </c>
      <c r="S5757" t="str">
        <f t="shared" si="101"/>
        <v>42018eBay Inc Shipping</v>
      </c>
    </row>
    <row r="5758" spans="1:19" hidden="1">
      <c r="A5758" s="12">
        <v>42018</v>
      </c>
      <c r="B5758" t="s">
        <v>2481</v>
      </c>
      <c r="C5758" s="1">
        <v>0</v>
      </c>
      <c r="E5758" s="42">
        <f t="shared" si="99"/>
        <v>0</v>
      </c>
      <c r="F5758" s="77" t="s">
        <v>225</v>
      </c>
      <c r="G5758" s="77" t="s">
        <v>21</v>
      </c>
      <c r="H5758" s="77" t="s">
        <v>20</v>
      </c>
      <c r="I5758" s="13">
        <v>1</v>
      </c>
      <c r="J5758" s="14">
        <v>2015</v>
      </c>
      <c r="K5758" s="78" t="s">
        <v>56</v>
      </c>
      <c r="L5758" s="79" t="s">
        <v>22</v>
      </c>
      <c r="M5758" s="79" t="s">
        <v>302</v>
      </c>
      <c r="N5758" s="15" t="s">
        <v>28</v>
      </c>
      <c r="O5758" s="15" t="s">
        <v>29</v>
      </c>
      <c r="P5758" s="80" t="s">
        <v>3097</v>
      </c>
      <c r="Q5758" s="80" t="s">
        <v>21</v>
      </c>
      <c r="S5758" t="str">
        <f t="shared" si="101"/>
        <v>42018eBay Inc Shipping</v>
      </c>
    </row>
    <row r="5759" spans="1:19" hidden="1">
      <c r="A5759" s="12">
        <v>42018</v>
      </c>
      <c r="B5759" t="s">
        <v>2481</v>
      </c>
      <c r="C5759" s="1">
        <v>0</v>
      </c>
      <c r="E5759" s="42">
        <f t="shared" si="99"/>
        <v>0</v>
      </c>
      <c r="F5759" s="77" t="s">
        <v>225</v>
      </c>
      <c r="G5759" s="77" t="s">
        <v>21</v>
      </c>
      <c r="H5759" s="77" t="s">
        <v>20</v>
      </c>
      <c r="I5759" s="13">
        <v>1</v>
      </c>
      <c r="J5759" s="14">
        <v>2015</v>
      </c>
      <c r="K5759" s="78" t="s">
        <v>56</v>
      </c>
      <c r="L5759" s="79" t="s">
        <v>22</v>
      </c>
      <c r="M5759" s="79" t="s">
        <v>302</v>
      </c>
      <c r="N5759" s="15" t="s">
        <v>28</v>
      </c>
      <c r="O5759" s="15" t="s">
        <v>29</v>
      </c>
      <c r="P5759" s="80" t="s">
        <v>3097</v>
      </c>
      <c r="Q5759" s="80" t="s">
        <v>21</v>
      </c>
      <c r="S5759" t="str">
        <f t="shared" si="101"/>
        <v>42018eBay Inc Shipping</v>
      </c>
    </row>
    <row r="5760" spans="1:19" hidden="1">
      <c r="A5760" s="12">
        <v>42018</v>
      </c>
      <c r="B5760" t="s">
        <v>2481</v>
      </c>
      <c r="C5760" s="1">
        <v>0</v>
      </c>
      <c r="E5760" s="42">
        <f t="shared" si="99"/>
        <v>0</v>
      </c>
      <c r="F5760" s="77" t="s">
        <v>225</v>
      </c>
      <c r="G5760" s="77" t="s">
        <v>21</v>
      </c>
      <c r="H5760" s="77" t="s">
        <v>20</v>
      </c>
      <c r="I5760" s="13">
        <v>1</v>
      </c>
      <c r="J5760" s="14">
        <v>2015</v>
      </c>
      <c r="K5760" s="78" t="s">
        <v>56</v>
      </c>
      <c r="L5760" s="79" t="s">
        <v>22</v>
      </c>
      <c r="M5760" s="79" t="s">
        <v>302</v>
      </c>
      <c r="N5760" s="15" t="s">
        <v>28</v>
      </c>
      <c r="O5760" s="15" t="s">
        <v>29</v>
      </c>
      <c r="P5760" s="80" t="s">
        <v>3097</v>
      </c>
      <c r="Q5760" s="80" t="s">
        <v>21</v>
      </c>
      <c r="S5760" t="str">
        <f t="shared" ref="S5760:S5823" si="102">A5760&amp;B5760</f>
        <v>42018eBay Inc Shipping</v>
      </c>
    </row>
    <row r="5761" spans="1:19" hidden="1">
      <c r="A5761" s="12">
        <v>42018</v>
      </c>
      <c r="B5761" t="s">
        <v>2481</v>
      </c>
      <c r="C5761" s="1">
        <v>0</v>
      </c>
      <c r="E5761" s="42">
        <f t="shared" si="99"/>
        <v>0</v>
      </c>
      <c r="F5761" s="77" t="s">
        <v>225</v>
      </c>
      <c r="G5761" s="77" t="s">
        <v>21</v>
      </c>
      <c r="H5761" s="77" t="s">
        <v>20</v>
      </c>
      <c r="I5761" s="13">
        <v>1</v>
      </c>
      <c r="J5761" s="14">
        <v>2015</v>
      </c>
      <c r="K5761" s="78" t="s">
        <v>56</v>
      </c>
      <c r="L5761" s="79" t="s">
        <v>22</v>
      </c>
      <c r="M5761" s="79" t="s">
        <v>302</v>
      </c>
      <c r="N5761" s="15" t="s">
        <v>28</v>
      </c>
      <c r="O5761" s="15" t="s">
        <v>29</v>
      </c>
      <c r="P5761" s="80" t="s">
        <v>3097</v>
      </c>
      <c r="Q5761" s="80" t="s">
        <v>21</v>
      </c>
      <c r="S5761" t="str">
        <f t="shared" si="102"/>
        <v>42018eBay Inc Shipping</v>
      </c>
    </row>
    <row r="5762" spans="1:19" hidden="1">
      <c r="A5762" s="12">
        <v>42018</v>
      </c>
      <c r="B5762" t="s">
        <v>2481</v>
      </c>
      <c r="C5762" s="1">
        <v>0</v>
      </c>
      <c r="E5762" s="42">
        <f t="shared" si="99"/>
        <v>0</v>
      </c>
      <c r="F5762" s="77" t="s">
        <v>225</v>
      </c>
      <c r="G5762" s="77" t="s">
        <v>21</v>
      </c>
      <c r="H5762" s="77" t="s">
        <v>20</v>
      </c>
      <c r="I5762" s="13">
        <v>1</v>
      </c>
      <c r="J5762" s="14">
        <v>2015</v>
      </c>
      <c r="K5762" s="78" t="s">
        <v>56</v>
      </c>
      <c r="L5762" s="79" t="s">
        <v>22</v>
      </c>
      <c r="M5762" s="79" t="s">
        <v>302</v>
      </c>
      <c r="N5762" s="15" t="s">
        <v>28</v>
      </c>
      <c r="O5762" s="15" t="s">
        <v>29</v>
      </c>
      <c r="P5762" s="80" t="s">
        <v>3097</v>
      </c>
      <c r="Q5762" s="80" t="s">
        <v>21</v>
      </c>
      <c r="S5762" t="str">
        <f t="shared" si="102"/>
        <v>42018eBay Inc Shipping</v>
      </c>
    </row>
    <row r="5763" spans="1:19" hidden="1">
      <c r="A5763" s="12">
        <v>42018</v>
      </c>
      <c r="B5763" t="s">
        <v>2481</v>
      </c>
      <c r="C5763" s="1">
        <v>0</v>
      </c>
      <c r="E5763" s="42">
        <f t="shared" ref="E5763:E5826" si="103">-C5763</f>
        <v>0</v>
      </c>
      <c r="F5763" s="77" t="s">
        <v>225</v>
      </c>
      <c r="G5763" s="77" t="s">
        <v>21</v>
      </c>
      <c r="H5763" s="77" t="s">
        <v>20</v>
      </c>
      <c r="I5763" s="13">
        <v>1</v>
      </c>
      <c r="J5763" s="14">
        <v>2015</v>
      </c>
      <c r="K5763" s="78" t="s">
        <v>56</v>
      </c>
      <c r="L5763" s="79" t="s">
        <v>22</v>
      </c>
      <c r="M5763" s="79" t="s">
        <v>302</v>
      </c>
      <c r="N5763" s="15" t="s">
        <v>28</v>
      </c>
      <c r="O5763" s="15" t="s">
        <v>29</v>
      </c>
      <c r="P5763" s="80" t="s">
        <v>3097</v>
      </c>
      <c r="Q5763" s="80" t="s">
        <v>21</v>
      </c>
      <c r="S5763" t="str">
        <f t="shared" si="102"/>
        <v>42018eBay Inc Shipping</v>
      </c>
    </row>
    <row r="5764" spans="1:19" hidden="1">
      <c r="A5764" s="12">
        <v>42018</v>
      </c>
      <c r="B5764" t="s">
        <v>2481</v>
      </c>
      <c r="C5764" s="1">
        <v>0</v>
      </c>
      <c r="E5764" s="42">
        <f t="shared" si="103"/>
        <v>0</v>
      </c>
      <c r="F5764" s="77" t="s">
        <v>225</v>
      </c>
      <c r="G5764" s="77" t="s">
        <v>21</v>
      </c>
      <c r="H5764" s="77" t="s">
        <v>20</v>
      </c>
      <c r="I5764" s="13">
        <v>1</v>
      </c>
      <c r="J5764" s="14">
        <v>2015</v>
      </c>
      <c r="K5764" s="78" t="s">
        <v>56</v>
      </c>
      <c r="L5764" s="79" t="s">
        <v>22</v>
      </c>
      <c r="M5764" s="79" t="s">
        <v>302</v>
      </c>
      <c r="N5764" s="15" t="s">
        <v>28</v>
      </c>
      <c r="O5764" s="15" t="s">
        <v>29</v>
      </c>
      <c r="P5764" s="80" t="s">
        <v>3097</v>
      </c>
      <c r="Q5764" s="80" t="s">
        <v>21</v>
      </c>
      <c r="S5764" t="str">
        <f t="shared" si="102"/>
        <v>42018eBay Inc Shipping</v>
      </c>
    </row>
    <row r="5765" spans="1:19" hidden="1">
      <c r="A5765" s="12">
        <v>42018</v>
      </c>
      <c r="B5765" t="s">
        <v>2523</v>
      </c>
      <c r="C5765" s="1">
        <v>0</v>
      </c>
      <c r="E5765" s="42">
        <f t="shared" si="103"/>
        <v>0</v>
      </c>
      <c r="F5765" s="77" t="s">
        <v>225</v>
      </c>
      <c r="G5765" s="77" t="s">
        <v>21</v>
      </c>
      <c r="H5765" s="77" t="s">
        <v>20</v>
      </c>
      <c r="I5765" s="13">
        <v>1</v>
      </c>
      <c r="J5765" s="14">
        <v>2015</v>
      </c>
      <c r="K5765" s="78" t="s">
        <v>56</v>
      </c>
      <c r="L5765" s="79" t="s">
        <v>22</v>
      </c>
      <c r="M5765" s="79" t="s">
        <v>309</v>
      </c>
      <c r="N5765" s="15" t="s">
        <v>28</v>
      </c>
      <c r="O5765" s="15" t="s">
        <v>29</v>
      </c>
      <c r="P5765" s="80" t="s">
        <v>3096</v>
      </c>
      <c r="Q5765" s="80" t="s">
        <v>21</v>
      </c>
      <c r="S5765" t="str">
        <f t="shared" si="102"/>
        <v>42018laura vig</v>
      </c>
    </row>
    <row r="5766" spans="1:19" hidden="1">
      <c r="A5766" s="12">
        <v>42018</v>
      </c>
      <c r="B5766" t="s">
        <v>2523</v>
      </c>
      <c r="C5766" s="1">
        <v>0</v>
      </c>
      <c r="E5766" s="42">
        <f t="shared" si="103"/>
        <v>0</v>
      </c>
      <c r="F5766" s="77" t="s">
        <v>225</v>
      </c>
      <c r="G5766" s="77" t="s">
        <v>21</v>
      </c>
      <c r="H5766" s="77" t="s">
        <v>20</v>
      </c>
      <c r="I5766" s="13">
        <v>1</v>
      </c>
      <c r="J5766" s="14">
        <v>2015</v>
      </c>
      <c r="K5766" s="78" t="s">
        <v>56</v>
      </c>
      <c r="L5766" s="79" t="s">
        <v>22</v>
      </c>
      <c r="M5766" s="79" t="s">
        <v>309</v>
      </c>
      <c r="N5766" s="15" t="s">
        <v>28</v>
      </c>
      <c r="O5766" s="15" t="s">
        <v>29</v>
      </c>
      <c r="P5766" s="80" t="s">
        <v>3096</v>
      </c>
      <c r="Q5766" s="80" t="s">
        <v>21</v>
      </c>
      <c r="S5766" t="str">
        <f t="shared" si="102"/>
        <v>42018laura vig</v>
      </c>
    </row>
    <row r="5767" spans="1:19" hidden="1">
      <c r="A5767" s="12">
        <v>42018</v>
      </c>
      <c r="B5767" t="s">
        <v>2524</v>
      </c>
      <c r="C5767" s="1">
        <v>0</v>
      </c>
      <c r="E5767" s="42">
        <f t="shared" si="103"/>
        <v>0</v>
      </c>
      <c r="F5767" s="77" t="s">
        <v>225</v>
      </c>
      <c r="G5767" s="77" t="s">
        <v>21</v>
      </c>
      <c r="H5767" s="77" t="s">
        <v>20</v>
      </c>
      <c r="I5767" s="13">
        <v>1</v>
      </c>
      <c r="J5767" s="14">
        <v>2015</v>
      </c>
      <c r="K5767" s="78" t="s">
        <v>56</v>
      </c>
      <c r="L5767" s="79" t="s">
        <v>22</v>
      </c>
      <c r="M5767" s="79" t="s">
        <v>309</v>
      </c>
      <c r="N5767" s="15" t="s">
        <v>28</v>
      </c>
      <c r="O5767" s="15" t="s">
        <v>29</v>
      </c>
      <c r="P5767" s="80" t="s">
        <v>3096</v>
      </c>
      <c r="Q5767" s="80" t="s">
        <v>21</v>
      </c>
      <c r="S5767" t="str">
        <f t="shared" si="102"/>
        <v>42018Sarah Kester</v>
      </c>
    </row>
    <row r="5768" spans="1:19" hidden="1">
      <c r="A5768" s="12">
        <v>42018</v>
      </c>
      <c r="B5768" t="s">
        <v>2489</v>
      </c>
      <c r="C5768" s="1">
        <v>-0.64</v>
      </c>
      <c r="E5768" s="42">
        <f t="shared" si="103"/>
        <v>0.64</v>
      </c>
      <c r="F5768" s="77" t="s">
        <v>1038</v>
      </c>
      <c r="G5768" s="77" t="s">
        <v>21</v>
      </c>
      <c r="H5768" s="77" t="s">
        <v>20</v>
      </c>
      <c r="I5768" s="13">
        <v>1</v>
      </c>
      <c r="J5768" s="14">
        <v>2015</v>
      </c>
      <c r="K5768" s="78" t="s">
        <v>56</v>
      </c>
      <c r="L5768" s="79" t="s">
        <v>22</v>
      </c>
      <c r="M5768" s="79" t="s">
        <v>80</v>
      </c>
      <c r="N5768" s="15" t="s">
        <v>28</v>
      </c>
      <c r="O5768" s="15" t="s">
        <v>29</v>
      </c>
      <c r="P5768" s="80" t="s">
        <v>3096</v>
      </c>
      <c r="Q5768" s="80" t="s">
        <v>21</v>
      </c>
      <c r="S5768" t="str">
        <f t="shared" si="102"/>
        <v>42018JAS Enterprises</v>
      </c>
    </row>
    <row r="5769" spans="1:19" hidden="1">
      <c r="A5769" s="12">
        <v>42018</v>
      </c>
      <c r="B5769" t="s">
        <v>2525</v>
      </c>
      <c r="C5769" s="1">
        <v>-1.1499999999999999</v>
      </c>
      <c r="E5769" s="42">
        <f t="shared" si="103"/>
        <v>1.1499999999999999</v>
      </c>
      <c r="F5769" s="77" t="s">
        <v>1038</v>
      </c>
      <c r="G5769" s="77" t="s">
        <v>21</v>
      </c>
      <c r="H5769" s="77" t="s">
        <v>20</v>
      </c>
      <c r="I5769" s="13">
        <v>1</v>
      </c>
      <c r="J5769" s="14">
        <v>2015</v>
      </c>
      <c r="K5769" s="78" t="s">
        <v>56</v>
      </c>
      <c r="L5769" s="79" t="s">
        <v>22</v>
      </c>
      <c r="M5769" s="79" t="s">
        <v>302</v>
      </c>
      <c r="N5769" s="15" t="s">
        <v>28</v>
      </c>
      <c r="O5769" s="15" t="s">
        <v>29</v>
      </c>
      <c r="P5769" s="80" t="s">
        <v>3096</v>
      </c>
      <c r="Q5769" s="80" t="s">
        <v>21</v>
      </c>
      <c r="S5769" t="str">
        <f t="shared" si="102"/>
        <v>42018Curtis smith</v>
      </c>
    </row>
    <row r="5770" spans="1:19" hidden="1">
      <c r="A5770" s="12">
        <v>42018</v>
      </c>
      <c r="B5770" t="s">
        <v>2526</v>
      </c>
      <c r="C5770" s="1">
        <v>-3.68</v>
      </c>
      <c r="E5770" s="42">
        <f t="shared" si="103"/>
        <v>3.68</v>
      </c>
      <c r="F5770" s="77" t="s">
        <v>1038</v>
      </c>
      <c r="G5770" s="77" t="s">
        <v>21</v>
      </c>
      <c r="H5770" s="77" t="s">
        <v>20</v>
      </c>
      <c r="I5770" s="13">
        <v>1</v>
      </c>
      <c r="J5770" s="14">
        <v>2015</v>
      </c>
      <c r="K5770" s="78" t="s">
        <v>56</v>
      </c>
      <c r="L5770" s="79" t="s">
        <v>22</v>
      </c>
      <c r="M5770" s="79" t="s">
        <v>302</v>
      </c>
      <c r="N5770" s="15" t="s">
        <v>28</v>
      </c>
      <c r="O5770" s="15" t="s">
        <v>29</v>
      </c>
      <c r="P5770" s="80" t="s">
        <v>3096</v>
      </c>
      <c r="Q5770" s="80" t="s">
        <v>21</v>
      </c>
      <c r="S5770" t="str">
        <f t="shared" si="102"/>
        <v>42018cynthia boucher</v>
      </c>
    </row>
    <row r="5771" spans="1:19" hidden="1">
      <c r="A5771" s="12">
        <v>42019</v>
      </c>
      <c r="B5771" t="s">
        <v>2527</v>
      </c>
      <c r="C5771" s="1">
        <v>-5.66</v>
      </c>
      <c r="E5771" s="42">
        <f t="shared" si="103"/>
        <v>5.66</v>
      </c>
      <c r="F5771" s="77" t="s">
        <v>1038</v>
      </c>
      <c r="G5771" s="77" t="s">
        <v>21</v>
      </c>
      <c r="H5771" s="77" t="s">
        <v>20</v>
      </c>
      <c r="I5771" s="13">
        <v>1</v>
      </c>
      <c r="J5771" s="14">
        <v>2015</v>
      </c>
      <c r="K5771" s="78" t="s">
        <v>56</v>
      </c>
      <c r="L5771" s="79" t="s">
        <v>22</v>
      </c>
      <c r="M5771" s="79" t="s">
        <v>302</v>
      </c>
      <c r="N5771" s="15" t="s">
        <v>28</v>
      </c>
      <c r="O5771" s="15" t="s">
        <v>29</v>
      </c>
      <c r="P5771" s="80" t="s">
        <v>3096</v>
      </c>
      <c r="Q5771" s="80" t="s">
        <v>21</v>
      </c>
      <c r="S5771" t="str">
        <f t="shared" si="102"/>
        <v>42019Jacinta Denton</v>
      </c>
    </row>
    <row r="5772" spans="1:19" hidden="1">
      <c r="A5772" s="12">
        <v>42019</v>
      </c>
      <c r="B5772" t="s">
        <v>2481</v>
      </c>
      <c r="C5772" s="1">
        <v>0</v>
      </c>
      <c r="E5772" s="42">
        <f t="shared" si="103"/>
        <v>0</v>
      </c>
      <c r="F5772" s="77" t="s">
        <v>225</v>
      </c>
      <c r="G5772" s="77" t="s">
        <v>21</v>
      </c>
      <c r="H5772" s="77" t="s">
        <v>20</v>
      </c>
      <c r="I5772" s="13">
        <v>1</v>
      </c>
      <c r="J5772" s="14">
        <v>2015</v>
      </c>
      <c r="K5772" s="78" t="s">
        <v>56</v>
      </c>
      <c r="L5772" s="79" t="s">
        <v>22</v>
      </c>
      <c r="M5772" s="79" t="s">
        <v>302</v>
      </c>
      <c r="N5772" s="15" t="s">
        <v>28</v>
      </c>
      <c r="O5772" s="15" t="s">
        <v>29</v>
      </c>
      <c r="P5772" s="80" t="s">
        <v>3097</v>
      </c>
      <c r="Q5772" s="80" t="s">
        <v>21</v>
      </c>
      <c r="S5772" t="str">
        <f t="shared" si="102"/>
        <v>42019eBay Inc Shipping</v>
      </c>
    </row>
    <row r="5773" spans="1:19" hidden="1">
      <c r="A5773" s="12">
        <v>42019</v>
      </c>
      <c r="B5773" t="s">
        <v>2528</v>
      </c>
      <c r="C5773" s="1">
        <v>-1.94</v>
      </c>
      <c r="E5773" s="42">
        <f t="shared" si="103"/>
        <v>1.94</v>
      </c>
      <c r="F5773" s="77" t="s">
        <v>1038</v>
      </c>
      <c r="G5773" s="77" t="s">
        <v>21</v>
      </c>
      <c r="H5773" s="77" t="s">
        <v>20</v>
      </c>
      <c r="I5773" s="13">
        <v>1</v>
      </c>
      <c r="J5773" s="14">
        <v>2015</v>
      </c>
      <c r="K5773" s="78" t="s">
        <v>56</v>
      </c>
      <c r="L5773" s="79" t="s">
        <v>22</v>
      </c>
      <c r="M5773" s="79" t="s">
        <v>302</v>
      </c>
      <c r="N5773" s="15" t="s">
        <v>28</v>
      </c>
      <c r="O5773" s="15" t="s">
        <v>29</v>
      </c>
      <c r="P5773" s="80" t="s">
        <v>3096</v>
      </c>
      <c r="Q5773" s="80" t="s">
        <v>21</v>
      </c>
      <c r="S5773" t="str">
        <f t="shared" si="102"/>
        <v>42019Kathy Yaskin</v>
      </c>
    </row>
    <row r="5774" spans="1:19" hidden="1">
      <c r="A5774" s="12">
        <v>42020</v>
      </c>
      <c r="B5774" t="s">
        <v>2529</v>
      </c>
      <c r="C5774" s="1">
        <v>-2.39</v>
      </c>
      <c r="E5774" s="42">
        <f t="shared" si="103"/>
        <v>2.39</v>
      </c>
      <c r="F5774" s="77" t="s">
        <v>1038</v>
      </c>
      <c r="G5774" s="77" t="s">
        <v>21</v>
      </c>
      <c r="H5774" s="77" t="s">
        <v>20</v>
      </c>
      <c r="I5774" s="13">
        <v>1</v>
      </c>
      <c r="J5774" s="14">
        <v>2015</v>
      </c>
      <c r="K5774" s="78" t="s">
        <v>56</v>
      </c>
      <c r="L5774" s="79" t="s">
        <v>22</v>
      </c>
      <c r="M5774" s="79" t="s">
        <v>302</v>
      </c>
      <c r="N5774" s="15" t="s">
        <v>28</v>
      </c>
      <c r="O5774" s="15" t="s">
        <v>29</v>
      </c>
      <c r="P5774" s="80" t="s">
        <v>3096</v>
      </c>
      <c r="Q5774" s="80" t="s">
        <v>21</v>
      </c>
      <c r="S5774" t="str">
        <f t="shared" si="102"/>
        <v>42020Stefanie Young</v>
      </c>
    </row>
    <row r="5775" spans="1:19" hidden="1">
      <c r="A5775" s="12">
        <v>42020</v>
      </c>
      <c r="B5775" t="s">
        <v>2488</v>
      </c>
      <c r="C5775" s="1">
        <v>0</v>
      </c>
      <c r="E5775" s="42">
        <f t="shared" si="103"/>
        <v>0</v>
      </c>
      <c r="F5775" s="77" t="s">
        <v>225</v>
      </c>
      <c r="G5775" s="77" t="s">
        <v>21</v>
      </c>
      <c r="H5775" s="77" t="s">
        <v>20</v>
      </c>
      <c r="I5775" s="13">
        <v>1</v>
      </c>
      <c r="J5775" s="14">
        <v>2015</v>
      </c>
      <c r="K5775" s="78" t="s">
        <v>56</v>
      </c>
      <c r="L5775" s="79" t="s">
        <v>22</v>
      </c>
      <c r="M5775" s="79" t="s">
        <v>23</v>
      </c>
      <c r="N5775" s="15" t="s">
        <v>20</v>
      </c>
      <c r="O5775" s="15" t="s">
        <v>24</v>
      </c>
      <c r="P5775" s="80" t="s">
        <v>171</v>
      </c>
      <c r="Q5775" s="80" t="s">
        <v>21</v>
      </c>
      <c r="S5775" t="str">
        <f t="shared" si="102"/>
        <v>42020Bank Account</v>
      </c>
    </row>
    <row r="5776" spans="1:19" hidden="1">
      <c r="A5776" s="12">
        <v>42020</v>
      </c>
      <c r="B5776" t="s">
        <v>2530</v>
      </c>
      <c r="C5776" s="1">
        <v>-0.7</v>
      </c>
      <c r="E5776" s="42">
        <f t="shared" si="103"/>
        <v>0.7</v>
      </c>
      <c r="F5776" s="77" t="s">
        <v>1038</v>
      </c>
      <c r="G5776" s="77" t="s">
        <v>21</v>
      </c>
      <c r="H5776" s="77" t="s">
        <v>20</v>
      </c>
      <c r="I5776" s="13">
        <v>1</v>
      </c>
      <c r="J5776" s="14">
        <v>2015</v>
      </c>
      <c r="K5776" s="78" t="s">
        <v>56</v>
      </c>
      <c r="L5776" s="79" t="s">
        <v>22</v>
      </c>
      <c r="M5776" s="79" t="s">
        <v>309</v>
      </c>
      <c r="N5776" s="15" t="s">
        <v>28</v>
      </c>
      <c r="O5776" s="15" t="s">
        <v>29</v>
      </c>
      <c r="P5776" s="80" t="s">
        <v>3096</v>
      </c>
      <c r="Q5776" s="80" t="s">
        <v>21</v>
      </c>
      <c r="S5776" t="str">
        <f t="shared" si="102"/>
        <v>42020chree donaldson</v>
      </c>
    </row>
    <row r="5777" spans="1:19" hidden="1">
      <c r="A5777" s="12">
        <v>42020</v>
      </c>
      <c r="B5777" t="s">
        <v>2531</v>
      </c>
      <c r="C5777" s="1">
        <v>-0.72</v>
      </c>
      <c r="E5777" s="42">
        <f t="shared" si="103"/>
        <v>0.72</v>
      </c>
      <c r="F5777" s="77" t="s">
        <v>1038</v>
      </c>
      <c r="G5777" s="77" t="s">
        <v>21</v>
      </c>
      <c r="H5777" s="77" t="s">
        <v>20</v>
      </c>
      <c r="I5777" s="13">
        <v>1</v>
      </c>
      <c r="J5777" s="14">
        <v>2015</v>
      </c>
      <c r="K5777" s="78" t="s">
        <v>56</v>
      </c>
      <c r="L5777" s="79" t="s">
        <v>22</v>
      </c>
      <c r="M5777" s="79" t="s">
        <v>302</v>
      </c>
      <c r="N5777" s="15" t="s">
        <v>28</v>
      </c>
      <c r="O5777" s="15" t="s">
        <v>29</v>
      </c>
      <c r="P5777" s="80" t="s">
        <v>3096</v>
      </c>
      <c r="Q5777" s="80" t="s">
        <v>21</v>
      </c>
      <c r="S5777" t="str">
        <f t="shared" si="102"/>
        <v>42020Heather Turner</v>
      </c>
    </row>
    <row r="5778" spans="1:19" hidden="1">
      <c r="A5778" s="12">
        <v>42020</v>
      </c>
      <c r="B5778" t="s">
        <v>2532</v>
      </c>
      <c r="C5778" s="1">
        <v>-2.52</v>
      </c>
      <c r="E5778" s="42">
        <f t="shared" si="103"/>
        <v>2.52</v>
      </c>
      <c r="F5778" s="77" t="s">
        <v>1038</v>
      </c>
      <c r="G5778" s="77" t="s">
        <v>21</v>
      </c>
      <c r="H5778" s="77" t="s">
        <v>20</v>
      </c>
      <c r="I5778" s="13">
        <v>1</v>
      </c>
      <c r="J5778" s="14">
        <v>2015</v>
      </c>
      <c r="K5778" s="78" t="s">
        <v>56</v>
      </c>
      <c r="L5778" s="79" t="s">
        <v>22</v>
      </c>
      <c r="M5778" s="79" t="s">
        <v>302</v>
      </c>
      <c r="N5778" s="15" t="s">
        <v>28</v>
      </c>
      <c r="O5778" s="15" t="s">
        <v>29</v>
      </c>
      <c r="P5778" s="80" t="s">
        <v>3096</v>
      </c>
      <c r="Q5778" s="80" t="s">
        <v>21</v>
      </c>
      <c r="S5778" t="str">
        <f t="shared" si="102"/>
        <v>42020Jeffrey Dapper</v>
      </c>
    </row>
    <row r="5779" spans="1:19" hidden="1">
      <c r="A5779" s="12">
        <v>42020</v>
      </c>
      <c r="B5779" t="s">
        <v>2533</v>
      </c>
      <c r="C5779" s="1">
        <v>-2.62</v>
      </c>
      <c r="E5779" s="42">
        <f t="shared" si="103"/>
        <v>2.62</v>
      </c>
      <c r="F5779" s="77" t="s">
        <v>1038</v>
      </c>
      <c r="G5779" s="77" t="s">
        <v>21</v>
      </c>
      <c r="H5779" s="77" t="s">
        <v>20</v>
      </c>
      <c r="I5779" s="13">
        <v>1</v>
      </c>
      <c r="J5779" s="14">
        <v>2015</v>
      </c>
      <c r="K5779" s="78" t="s">
        <v>56</v>
      </c>
      <c r="L5779" s="79" t="s">
        <v>22</v>
      </c>
      <c r="M5779" s="79" t="s">
        <v>309</v>
      </c>
      <c r="N5779" s="15" t="s">
        <v>28</v>
      </c>
      <c r="O5779" s="15" t="s">
        <v>29</v>
      </c>
      <c r="P5779" s="80" t="s">
        <v>3096</v>
      </c>
      <c r="Q5779" s="80" t="s">
        <v>21</v>
      </c>
      <c r="S5779" t="str">
        <f t="shared" si="102"/>
        <v>42020Tracy A Perrine</v>
      </c>
    </row>
    <row r="5780" spans="1:19" hidden="1">
      <c r="A5780" s="12">
        <v>42020</v>
      </c>
      <c r="B5780" t="s">
        <v>2534</v>
      </c>
      <c r="C5780" s="1">
        <v>-3.61</v>
      </c>
      <c r="E5780" s="42">
        <f t="shared" si="103"/>
        <v>3.61</v>
      </c>
      <c r="F5780" s="77" t="s">
        <v>1038</v>
      </c>
      <c r="G5780" s="77" t="s">
        <v>21</v>
      </c>
      <c r="H5780" s="77" t="s">
        <v>20</v>
      </c>
      <c r="I5780" s="13">
        <v>1</v>
      </c>
      <c r="J5780" s="14">
        <v>2015</v>
      </c>
      <c r="K5780" s="78" t="s">
        <v>56</v>
      </c>
      <c r="L5780" s="79" t="s">
        <v>22</v>
      </c>
      <c r="M5780" s="79" t="s">
        <v>309</v>
      </c>
      <c r="N5780" s="15" t="s">
        <v>28</v>
      </c>
      <c r="O5780" s="15" t="s">
        <v>29</v>
      </c>
      <c r="P5780" s="80" t="s">
        <v>3096</v>
      </c>
      <c r="Q5780" s="80" t="s">
        <v>21</v>
      </c>
      <c r="S5780" t="str">
        <f t="shared" si="102"/>
        <v>42020Jaimie Whitney</v>
      </c>
    </row>
    <row r="5781" spans="1:19" hidden="1">
      <c r="A5781" s="12">
        <v>42021</v>
      </c>
      <c r="B5781" t="s">
        <v>2535</v>
      </c>
      <c r="C5781" s="1">
        <v>-2.4700000000000002</v>
      </c>
      <c r="E5781" s="42">
        <f t="shared" si="103"/>
        <v>2.4700000000000002</v>
      </c>
      <c r="F5781" s="77" t="s">
        <v>1038</v>
      </c>
      <c r="G5781" s="77" t="s">
        <v>21</v>
      </c>
      <c r="H5781" s="77" t="s">
        <v>20</v>
      </c>
      <c r="I5781" s="13">
        <v>1</v>
      </c>
      <c r="J5781" s="14">
        <v>2015</v>
      </c>
      <c r="K5781" s="78" t="s">
        <v>56</v>
      </c>
      <c r="L5781" s="79" t="s">
        <v>22</v>
      </c>
      <c r="M5781" s="79" t="s">
        <v>309</v>
      </c>
      <c r="N5781" s="15" t="s">
        <v>28</v>
      </c>
      <c r="O5781" s="15" t="s">
        <v>29</v>
      </c>
      <c r="P5781" s="80" t="s">
        <v>3096</v>
      </c>
      <c r="Q5781" s="80" t="s">
        <v>21</v>
      </c>
      <c r="S5781" t="str">
        <f t="shared" si="102"/>
        <v>42021stanley young</v>
      </c>
    </row>
    <row r="5782" spans="1:19" hidden="1">
      <c r="A5782" s="12">
        <v>42021</v>
      </c>
      <c r="B5782" t="s">
        <v>2536</v>
      </c>
      <c r="C5782" s="1">
        <v>-2.82</v>
      </c>
      <c r="E5782" s="42">
        <f t="shared" si="103"/>
        <v>2.82</v>
      </c>
      <c r="F5782" s="77" t="s">
        <v>1038</v>
      </c>
      <c r="G5782" s="77" t="s">
        <v>21</v>
      </c>
      <c r="H5782" s="77" t="s">
        <v>20</v>
      </c>
      <c r="I5782" s="13">
        <v>1</v>
      </c>
      <c r="J5782" s="14">
        <v>2015</v>
      </c>
      <c r="K5782" s="78" t="s">
        <v>56</v>
      </c>
      <c r="L5782" s="79" t="s">
        <v>22</v>
      </c>
      <c r="M5782" s="79" t="s">
        <v>302</v>
      </c>
      <c r="N5782" s="15" t="s">
        <v>28</v>
      </c>
      <c r="O5782" s="15" t="s">
        <v>29</v>
      </c>
      <c r="P5782" s="80" t="s">
        <v>3096</v>
      </c>
      <c r="Q5782" s="80" t="s">
        <v>21</v>
      </c>
      <c r="S5782" t="str">
        <f t="shared" si="102"/>
        <v>42021Anthony Needham</v>
      </c>
    </row>
    <row r="5783" spans="1:19" hidden="1">
      <c r="A5783" s="12">
        <v>42021</v>
      </c>
      <c r="B5783" t="s">
        <v>2537</v>
      </c>
      <c r="C5783" s="1">
        <v>-0.78</v>
      </c>
      <c r="E5783" s="42">
        <f t="shared" si="103"/>
        <v>0.78</v>
      </c>
      <c r="F5783" s="77" t="s">
        <v>1038</v>
      </c>
      <c r="G5783" s="77" t="s">
        <v>21</v>
      </c>
      <c r="H5783" s="77" t="s">
        <v>20</v>
      </c>
      <c r="I5783" s="13">
        <v>1</v>
      </c>
      <c r="J5783" s="14">
        <v>2015</v>
      </c>
      <c r="K5783" s="78" t="s">
        <v>56</v>
      </c>
      <c r="L5783" s="79" t="s">
        <v>22</v>
      </c>
      <c r="M5783" s="79" t="s">
        <v>302</v>
      </c>
      <c r="N5783" s="15" t="s">
        <v>28</v>
      </c>
      <c r="O5783" s="15" t="s">
        <v>29</v>
      </c>
      <c r="P5783" s="80" t="s">
        <v>3096</v>
      </c>
      <c r="Q5783" s="80" t="s">
        <v>21</v>
      </c>
      <c r="S5783" t="str">
        <f t="shared" si="102"/>
        <v>42021Robert Cash</v>
      </c>
    </row>
    <row r="5784" spans="1:19" hidden="1">
      <c r="A5784" s="12">
        <v>42021</v>
      </c>
      <c r="B5784" t="s">
        <v>2538</v>
      </c>
      <c r="C5784" s="1">
        <v>-1.1599999999999999</v>
      </c>
      <c r="E5784" s="42">
        <f t="shared" si="103"/>
        <v>1.1599999999999999</v>
      </c>
      <c r="F5784" s="77" t="s">
        <v>1038</v>
      </c>
      <c r="G5784" s="77" t="s">
        <v>21</v>
      </c>
      <c r="H5784" s="77" t="s">
        <v>20</v>
      </c>
      <c r="I5784" s="13">
        <v>1</v>
      </c>
      <c r="J5784" s="14">
        <v>2015</v>
      </c>
      <c r="K5784" s="78" t="s">
        <v>56</v>
      </c>
      <c r="L5784" s="79" t="s">
        <v>22</v>
      </c>
      <c r="M5784" s="79" t="s">
        <v>305</v>
      </c>
      <c r="N5784" s="15" t="s">
        <v>28</v>
      </c>
      <c r="O5784" s="15" t="s">
        <v>29</v>
      </c>
      <c r="P5784" s="80" t="s">
        <v>3096</v>
      </c>
      <c r="Q5784" s="80" t="s">
        <v>21</v>
      </c>
      <c r="S5784" t="str">
        <f t="shared" si="102"/>
        <v>42021Ralph Sculco Jr</v>
      </c>
    </row>
    <row r="5785" spans="1:19" hidden="1">
      <c r="A5785" s="12">
        <v>42022</v>
      </c>
      <c r="B5785" t="s">
        <v>2539</v>
      </c>
      <c r="C5785" s="1">
        <v>-0.73</v>
      </c>
      <c r="E5785" s="42">
        <f t="shared" si="103"/>
        <v>0.73</v>
      </c>
      <c r="F5785" s="77" t="s">
        <v>1038</v>
      </c>
      <c r="G5785" s="77" t="s">
        <v>21</v>
      </c>
      <c r="H5785" s="77" t="s">
        <v>20</v>
      </c>
      <c r="I5785" s="13">
        <v>1</v>
      </c>
      <c r="J5785" s="14">
        <v>2015</v>
      </c>
      <c r="K5785" s="78" t="s">
        <v>56</v>
      </c>
      <c r="L5785" s="79" t="s">
        <v>22</v>
      </c>
      <c r="M5785" s="79" t="s">
        <v>309</v>
      </c>
      <c r="N5785" s="15" t="s">
        <v>28</v>
      </c>
      <c r="O5785" s="15" t="s">
        <v>29</v>
      </c>
      <c r="P5785" s="80" t="s">
        <v>3096</v>
      </c>
      <c r="Q5785" s="80" t="s">
        <v>21</v>
      </c>
      <c r="S5785" t="str">
        <f t="shared" si="102"/>
        <v>42022Angela Secrest</v>
      </c>
    </row>
    <row r="5786" spans="1:19" hidden="1">
      <c r="A5786" s="12">
        <v>42022</v>
      </c>
      <c r="B5786" t="s">
        <v>2540</v>
      </c>
      <c r="C5786" s="1">
        <v>-0.8</v>
      </c>
      <c r="E5786" s="42">
        <f t="shared" si="103"/>
        <v>0.8</v>
      </c>
      <c r="F5786" s="77" t="s">
        <v>1038</v>
      </c>
      <c r="G5786" s="77" t="s">
        <v>21</v>
      </c>
      <c r="H5786" s="77" t="s">
        <v>20</v>
      </c>
      <c r="I5786" s="13">
        <v>1</v>
      </c>
      <c r="J5786" s="14">
        <v>2015</v>
      </c>
      <c r="K5786" s="78" t="s">
        <v>56</v>
      </c>
      <c r="L5786" s="79" t="s">
        <v>22</v>
      </c>
      <c r="M5786" s="79" t="s">
        <v>302</v>
      </c>
      <c r="N5786" s="15" t="s">
        <v>28</v>
      </c>
      <c r="O5786" s="15" t="s">
        <v>29</v>
      </c>
      <c r="P5786" s="80" t="s">
        <v>3096</v>
      </c>
      <c r="Q5786" s="80" t="s">
        <v>21</v>
      </c>
      <c r="S5786" t="str">
        <f t="shared" si="102"/>
        <v>42022tyler holladay</v>
      </c>
    </row>
    <row r="5787" spans="1:19" hidden="1">
      <c r="A5787" s="12">
        <v>42022</v>
      </c>
      <c r="B5787" t="s">
        <v>2488</v>
      </c>
      <c r="C5787" s="1">
        <v>0</v>
      </c>
      <c r="E5787" s="42">
        <f t="shared" si="103"/>
        <v>0</v>
      </c>
      <c r="F5787" s="77" t="s">
        <v>225</v>
      </c>
      <c r="G5787" s="77" t="s">
        <v>21</v>
      </c>
      <c r="H5787" s="77" t="s">
        <v>20</v>
      </c>
      <c r="I5787" s="13">
        <v>1</v>
      </c>
      <c r="J5787" s="14">
        <v>2015</v>
      </c>
      <c r="K5787" s="78" t="s">
        <v>56</v>
      </c>
      <c r="L5787" s="79" t="s">
        <v>22</v>
      </c>
      <c r="M5787" s="79" t="s">
        <v>23</v>
      </c>
      <c r="N5787" s="15" t="s">
        <v>20</v>
      </c>
      <c r="O5787" s="15" t="s">
        <v>24</v>
      </c>
      <c r="P5787" s="80" t="s">
        <v>171</v>
      </c>
      <c r="Q5787" s="80" t="s">
        <v>21</v>
      </c>
      <c r="S5787" t="str">
        <f t="shared" si="102"/>
        <v>42022Bank Account</v>
      </c>
    </row>
    <row r="5788" spans="1:19" hidden="1">
      <c r="A5788" s="12">
        <v>42022</v>
      </c>
      <c r="B5788" t="s">
        <v>2541</v>
      </c>
      <c r="C5788" s="1">
        <v>-4.9800000000000004</v>
      </c>
      <c r="E5788" s="42">
        <f t="shared" si="103"/>
        <v>4.9800000000000004</v>
      </c>
      <c r="F5788" s="77" t="s">
        <v>1038</v>
      </c>
      <c r="G5788" s="77" t="s">
        <v>21</v>
      </c>
      <c r="H5788" s="77" t="s">
        <v>20</v>
      </c>
      <c r="I5788" s="13">
        <v>1</v>
      </c>
      <c r="J5788" s="14">
        <v>2015</v>
      </c>
      <c r="K5788" s="78" t="s">
        <v>56</v>
      </c>
      <c r="L5788" s="79" t="s">
        <v>22</v>
      </c>
      <c r="M5788" s="79" t="s">
        <v>309</v>
      </c>
      <c r="N5788" s="15" t="s">
        <v>28</v>
      </c>
      <c r="O5788" s="15" t="s">
        <v>29</v>
      </c>
      <c r="P5788" s="80" t="s">
        <v>3096</v>
      </c>
      <c r="Q5788" s="80" t="s">
        <v>21</v>
      </c>
      <c r="S5788" t="str">
        <f t="shared" si="102"/>
        <v>42022Derek Havran</v>
      </c>
    </row>
    <row r="5789" spans="1:19" hidden="1">
      <c r="A5789" s="12">
        <v>42023</v>
      </c>
      <c r="B5789" t="s">
        <v>2542</v>
      </c>
      <c r="C5789" s="1">
        <v>-0.7</v>
      </c>
      <c r="E5789" s="42">
        <f t="shared" si="103"/>
        <v>0.7</v>
      </c>
      <c r="F5789" s="77" t="s">
        <v>1038</v>
      </c>
      <c r="G5789" s="77" t="s">
        <v>21</v>
      </c>
      <c r="H5789" s="77" t="s">
        <v>20</v>
      </c>
      <c r="I5789" s="13">
        <v>1</v>
      </c>
      <c r="J5789" s="14">
        <v>2015</v>
      </c>
      <c r="K5789" s="78" t="s">
        <v>56</v>
      </c>
      <c r="L5789" s="79" t="s">
        <v>22</v>
      </c>
      <c r="M5789" s="79" t="s">
        <v>302</v>
      </c>
      <c r="N5789" s="15" t="s">
        <v>28</v>
      </c>
      <c r="O5789" s="15" t="s">
        <v>29</v>
      </c>
      <c r="P5789" s="80" t="s">
        <v>3096</v>
      </c>
      <c r="Q5789" s="80" t="s">
        <v>21</v>
      </c>
      <c r="S5789" t="str">
        <f t="shared" si="102"/>
        <v>42023Donna Crotty</v>
      </c>
    </row>
    <row r="5790" spans="1:19" hidden="1">
      <c r="A5790" s="12">
        <v>42023</v>
      </c>
      <c r="B5790" t="s">
        <v>2481</v>
      </c>
      <c r="C5790" s="1">
        <v>0</v>
      </c>
      <c r="E5790" s="42">
        <f t="shared" si="103"/>
        <v>0</v>
      </c>
      <c r="F5790" s="77" t="s">
        <v>225</v>
      </c>
      <c r="G5790" s="77" t="s">
        <v>21</v>
      </c>
      <c r="H5790" s="77" t="s">
        <v>20</v>
      </c>
      <c r="I5790" s="13">
        <v>1</v>
      </c>
      <c r="J5790" s="14">
        <v>2015</v>
      </c>
      <c r="K5790" s="78" t="s">
        <v>56</v>
      </c>
      <c r="L5790" s="79" t="s">
        <v>22</v>
      </c>
      <c r="M5790" s="79" t="s">
        <v>302</v>
      </c>
      <c r="N5790" s="15" t="s">
        <v>28</v>
      </c>
      <c r="O5790" s="15" t="s">
        <v>29</v>
      </c>
      <c r="P5790" s="80" t="s">
        <v>3097</v>
      </c>
      <c r="Q5790" s="80" t="s">
        <v>21</v>
      </c>
      <c r="S5790" t="str">
        <f t="shared" si="102"/>
        <v>42023eBay Inc Shipping</v>
      </c>
    </row>
    <row r="5791" spans="1:19" hidden="1">
      <c r="A5791" s="12">
        <v>42023</v>
      </c>
      <c r="B5791" t="s">
        <v>2481</v>
      </c>
      <c r="C5791" s="1">
        <v>0</v>
      </c>
      <c r="E5791" s="42">
        <f t="shared" si="103"/>
        <v>0</v>
      </c>
      <c r="F5791" s="77" t="s">
        <v>225</v>
      </c>
      <c r="G5791" s="77" t="s">
        <v>21</v>
      </c>
      <c r="H5791" s="77" t="s">
        <v>20</v>
      </c>
      <c r="I5791" s="13">
        <v>1</v>
      </c>
      <c r="J5791" s="14">
        <v>2015</v>
      </c>
      <c r="K5791" s="78" t="s">
        <v>56</v>
      </c>
      <c r="L5791" s="79" t="s">
        <v>22</v>
      </c>
      <c r="M5791" s="79" t="s">
        <v>302</v>
      </c>
      <c r="N5791" s="15" t="s">
        <v>28</v>
      </c>
      <c r="O5791" s="15" t="s">
        <v>29</v>
      </c>
      <c r="P5791" s="80" t="s">
        <v>3097</v>
      </c>
      <c r="Q5791" s="80" t="s">
        <v>21</v>
      </c>
      <c r="S5791" t="str">
        <f t="shared" si="102"/>
        <v>42023eBay Inc Shipping</v>
      </c>
    </row>
    <row r="5792" spans="1:19" hidden="1">
      <c r="A5792" s="12">
        <v>42023</v>
      </c>
      <c r="B5792" t="s">
        <v>2481</v>
      </c>
      <c r="C5792" s="1">
        <v>0</v>
      </c>
      <c r="E5792" s="42">
        <f t="shared" si="103"/>
        <v>0</v>
      </c>
      <c r="F5792" s="77" t="s">
        <v>225</v>
      </c>
      <c r="G5792" s="77" t="s">
        <v>21</v>
      </c>
      <c r="H5792" s="77" t="s">
        <v>20</v>
      </c>
      <c r="I5792" s="13">
        <v>1</v>
      </c>
      <c r="J5792" s="14">
        <v>2015</v>
      </c>
      <c r="K5792" s="78" t="s">
        <v>56</v>
      </c>
      <c r="L5792" s="79" t="s">
        <v>22</v>
      </c>
      <c r="M5792" s="79" t="s">
        <v>302</v>
      </c>
      <c r="N5792" s="15" t="s">
        <v>28</v>
      </c>
      <c r="O5792" s="15" t="s">
        <v>29</v>
      </c>
      <c r="P5792" s="80" t="s">
        <v>3097</v>
      </c>
      <c r="Q5792" s="80" t="s">
        <v>21</v>
      </c>
      <c r="S5792" t="str">
        <f t="shared" si="102"/>
        <v>42023eBay Inc Shipping</v>
      </c>
    </row>
    <row r="5793" spans="1:19" hidden="1">
      <c r="A5793" s="12">
        <v>42023</v>
      </c>
      <c r="B5793" t="s">
        <v>2481</v>
      </c>
      <c r="C5793" s="1">
        <v>0</v>
      </c>
      <c r="E5793" s="42">
        <f t="shared" si="103"/>
        <v>0</v>
      </c>
      <c r="F5793" s="77" t="s">
        <v>225</v>
      </c>
      <c r="G5793" s="77" t="s">
        <v>21</v>
      </c>
      <c r="H5793" s="77" t="s">
        <v>20</v>
      </c>
      <c r="I5793" s="13">
        <v>1</v>
      </c>
      <c r="J5793" s="14">
        <v>2015</v>
      </c>
      <c r="K5793" s="78" t="s">
        <v>56</v>
      </c>
      <c r="L5793" s="79" t="s">
        <v>22</v>
      </c>
      <c r="M5793" s="79" t="s">
        <v>302</v>
      </c>
      <c r="N5793" s="15" t="s">
        <v>28</v>
      </c>
      <c r="O5793" s="15" t="s">
        <v>29</v>
      </c>
      <c r="P5793" s="80" t="s">
        <v>3097</v>
      </c>
      <c r="Q5793" s="80" t="s">
        <v>21</v>
      </c>
      <c r="S5793" t="str">
        <f t="shared" si="102"/>
        <v>42023eBay Inc Shipping</v>
      </c>
    </row>
    <row r="5794" spans="1:19" hidden="1">
      <c r="A5794" s="12">
        <v>42023</v>
      </c>
      <c r="B5794" t="s">
        <v>2481</v>
      </c>
      <c r="C5794" s="1">
        <v>0</v>
      </c>
      <c r="E5794" s="42">
        <f t="shared" si="103"/>
        <v>0</v>
      </c>
      <c r="F5794" s="77" t="s">
        <v>225</v>
      </c>
      <c r="G5794" s="77" t="s">
        <v>21</v>
      </c>
      <c r="H5794" s="77" t="s">
        <v>20</v>
      </c>
      <c r="I5794" s="13">
        <v>1</v>
      </c>
      <c r="J5794" s="14">
        <v>2015</v>
      </c>
      <c r="K5794" s="78" t="s">
        <v>56</v>
      </c>
      <c r="L5794" s="79" t="s">
        <v>22</v>
      </c>
      <c r="M5794" s="79" t="s">
        <v>302</v>
      </c>
      <c r="N5794" s="15" t="s">
        <v>28</v>
      </c>
      <c r="O5794" s="15" t="s">
        <v>29</v>
      </c>
      <c r="P5794" s="80" t="s">
        <v>3097</v>
      </c>
      <c r="Q5794" s="80" t="s">
        <v>21</v>
      </c>
      <c r="S5794" t="str">
        <f t="shared" si="102"/>
        <v>42023eBay Inc Shipping</v>
      </c>
    </row>
    <row r="5795" spans="1:19" hidden="1">
      <c r="A5795" s="12">
        <v>42023</v>
      </c>
      <c r="B5795" t="s">
        <v>2490</v>
      </c>
      <c r="C5795" s="1">
        <v>2.11</v>
      </c>
      <c r="E5795" s="42">
        <f t="shared" si="103"/>
        <v>-2.11</v>
      </c>
      <c r="F5795" s="77" t="s">
        <v>225</v>
      </c>
      <c r="G5795" s="77" t="s">
        <v>21</v>
      </c>
      <c r="H5795" s="77" t="s">
        <v>20</v>
      </c>
      <c r="I5795" s="13">
        <v>1</v>
      </c>
      <c r="J5795" s="14">
        <v>2015</v>
      </c>
      <c r="K5795" s="78" t="s">
        <v>56</v>
      </c>
      <c r="L5795" s="79" t="s">
        <v>22</v>
      </c>
      <c r="M5795" s="79" t="s">
        <v>309</v>
      </c>
      <c r="N5795" s="15" t="s">
        <v>28</v>
      </c>
      <c r="O5795" s="15" t="s">
        <v>29</v>
      </c>
      <c r="P5795" s="80" t="s">
        <v>3096</v>
      </c>
      <c r="Q5795" s="80" t="s">
        <v>21</v>
      </c>
      <c r="S5795" t="str">
        <f t="shared" si="102"/>
        <v>42023Douglas Ramos</v>
      </c>
    </row>
    <row r="5796" spans="1:19" hidden="1">
      <c r="A5796" s="12">
        <v>42023</v>
      </c>
      <c r="B5796" t="s">
        <v>2543</v>
      </c>
      <c r="C5796" s="1">
        <v>0.37</v>
      </c>
      <c r="E5796" s="42">
        <f t="shared" si="103"/>
        <v>-0.37</v>
      </c>
      <c r="F5796" s="77" t="s">
        <v>225</v>
      </c>
      <c r="G5796" s="77" t="s">
        <v>21</v>
      </c>
      <c r="H5796" s="77" t="s">
        <v>20</v>
      </c>
      <c r="I5796" s="13">
        <v>1</v>
      </c>
      <c r="J5796" s="14">
        <v>2015</v>
      </c>
      <c r="K5796" s="78" t="s">
        <v>56</v>
      </c>
      <c r="L5796" s="79" t="s">
        <v>22</v>
      </c>
      <c r="M5796" s="79" t="s">
        <v>302</v>
      </c>
      <c r="N5796" s="15" t="s">
        <v>28</v>
      </c>
      <c r="O5796" s="15" t="s">
        <v>29</v>
      </c>
      <c r="P5796" s="80" t="s">
        <v>3096</v>
      </c>
      <c r="Q5796" s="80" t="s">
        <v>21</v>
      </c>
      <c r="S5796" t="str">
        <f t="shared" si="102"/>
        <v>42023Alicia East</v>
      </c>
    </row>
    <row r="5797" spans="1:19" hidden="1">
      <c r="A5797" s="12">
        <v>42023</v>
      </c>
      <c r="B5797" t="s">
        <v>2544</v>
      </c>
      <c r="C5797" s="1">
        <v>-3.78</v>
      </c>
      <c r="E5797" s="42">
        <f t="shared" si="103"/>
        <v>3.78</v>
      </c>
      <c r="F5797" s="77" t="s">
        <v>1038</v>
      </c>
      <c r="G5797" s="77" t="s">
        <v>21</v>
      </c>
      <c r="H5797" s="77" t="s">
        <v>20</v>
      </c>
      <c r="I5797" s="13">
        <v>1</v>
      </c>
      <c r="J5797" s="14">
        <v>2015</v>
      </c>
      <c r="K5797" s="78" t="s">
        <v>56</v>
      </c>
      <c r="L5797" s="79" t="s">
        <v>22</v>
      </c>
      <c r="M5797" s="79" t="s">
        <v>309</v>
      </c>
      <c r="N5797" s="15" t="s">
        <v>28</v>
      </c>
      <c r="O5797" s="15" t="s">
        <v>29</v>
      </c>
      <c r="P5797" s="80" t="s">
        <v>3096</v>
      </c>
      <c r="Q5797" s="80" t="s">
        <v>21</v>
      </c>
      <c r="S5797" t="str">
        <f t="shared" si="102"/>
        <v>42023brian unger</v>
      </c>
    </row>
    <row r="5798" spans="1:19" hidden="1">
      <c r="A5798" s="12">
        <v>42023</v>
      </c>
      <c r="B5798" t="s">
        <v>2545</v>
      </c>
      <c r="C5798" s="1">
        <v>-2.04</v>
      </c>
      <c r="E5798" s="42">
        <f t="shared" si="103"/>
        <v>2.04</v>
      </c>
      <c r="F5798" s="77" t="s">
        <v>1038</v>
      </c>
      <c r="G5798" s="77" t="s">
        <v>21</v>
      </c>
      <c r="H5798" s="77" t="s">
        <v>20</v>
      </c>
      <c r="I5798" s="13">
        <v>1</v>
      </c>
      <c r="J5798" s="14">
        <v>2015</v>
      </c>
      <c r="K5798" s="78" t="s">
        <v>56</v>
      </c>
      <c r="L5798" s="79" t="s">
        <v>22</v>
      </c>
      <c r="M5798" s="79" t="s">
        <v>302</v>
      </c>
      <c r="N5798" s="15" t="s">
        <v>28</v>
      </c>
      <c r="O5798" s="15" t="s">
        <v>29</v>
      </c>
      <c r="P5798" s="80" t="s">
        <v>3096</v>
      </c>
      <c r="Q5798" s="80" t="s">
        <v>21</v>
      </c>
      <c r="S5798" t="str">
        <f t="shared" si="102"/>
        <v>42023Jeff Buckless</v>
      </c>
    </row>
    <row r="5799" spans="1:19" hidden="1">
      <c r="A5799" s="12">
        <v>42024</v>
      </c>
      <c r="B5799" t="s">
        <v>2546</v>
      </c>
      <c r="C5799" s="1">
        <v>-2</v>
      </c>
      <c r="E5799" s="42">
        <f t="shared" si="103"/>
        <v>2</v>
      </c>
      <c r="F5799" s="77" t="s">
        <v>1038</v>
      </c>
      <c r="G5799" s="77" t="s">
        <v>21</v>
      </c>
      <c r="H5799" s="77" t="s">
        <v>20</v>
      </c>
      <c r="I5799" s="13">
        <v>1</v>
      </c>
      <c r="J5799" s="14">
        <v>2015</v>
      </c>
      <c r="K5799" s="78" t="s">
        <v>56</v>
      </c>
      <c r="L5799" s="79" t="s">
        <v>22</v>
      </c>
      <c r="M5799" s="79" t="s">
        <v>309</v>
      </c>
      <c r="N5799" s="15" t="s">
        <v>28</v>
      </c>
      <c r="O5799" s="15" t="s">
        <v>29</v>
      </c>
      <c r="P5799" s="80" t="s">
        <v>3096</v>
      </c>
      <c r="Q5799" s="80" t="s">
        <v>21</v>
      </c>
      <c r="S5799" t="str">
        <f t="shared" si="102"/>
        <v>42024Jack Vo</v>
      </c>
    </row>
    <row r="5800" spans="1:19" hidden="1">
      <c r="A5800" s="12">
        <v>42024</v>
      </c>
      <c r="B5800" t="s">
        <v>2547</v>
      </c>
      <c r="C5800" s="1">
        <v>-2.56</v>
      </c>
      <c r="E5800" s="42">
        <f t="shared" si="103"/>
        <v>2.56</v>
      </c>
      <c r="F5800" s="77" t="s">
        <v>1038</v>
      </c>
      <c r="G5800" s="77" t="s">
        <v>21</v>
      </c>
      <c r="H5800" s="77" t="s">
        <v>20</v>
      </c>
      <c r="I5800" s="13">
        <v>1</v>
      </c>
      <c r="J5800" s="14">
        <v>2015</v>
      </c>
      <c r="K5800" s="78" t="s">
        <v>56</v>
      </c>
      <c r="L5800" s="79" t="s">
        <v>22</v>
      </c>
      <c r="M5800" s="79" t="s">
        <v>302</v>
      </c>
      <c r="N5800" s="15" t="s">
        <v>28</v>
      </c>
      <c r="O5800" s="15" t="s">
        <v>29</v>
      </c>
      <c r="P5800" s="80" t="s">
        <v>3096</v>
      </c>
      <c r="Q5800" s="80" t="s">
        <v>21</v>
      </c>
      <c r="S5800" t="str">
        <f t="shared" si="102"/>
        <v>42024Dee Lee</v>
      </c>
    </row>
    <row r="5801" spans="1:19" hidden="1">
      <c r="A5801" s="12">
        <v>42024</v>
      </c>
      <c r="B5801" t="s">
        <v>2548</v>
      </c>
      <c r="C5801" s="1">
        <v>-0.85</v>
      </c>
      <c r="E5801" s="42">
        <f t="shared" si="103"/>
        <v>0.85</v>
      </c>
      <c r="F5801" s="77" t="s">
        <v>1038</v>
      </c>
      <c r="G5801" s="77" t="s">
        <v>21</v>
      </c>
      <c r="H5801" s="77" t="s">
        <v>20</v>
      </c>
      <c r="I5801" s="13">
        <v>1</v>
      </c>
      <c r="J5801" s="14">
        <v>2015</v>
      </c>
      <c r="K5801" s="78" t="s">
        <v>56</v>
      </c>
      <c r="L5801" s="79" t="s">
        <v>22</v>
      </c>
      <c r="M5801" s="79" t="s">
        <v>302</v>
      </c>
      <c r="N5801" s="15" t="s">
        <v>28</v>
      </c>
      <c r="O5801" s="15" t="s">
        <v>29</v>
      </c>
      <c r="P5801" s="80" t="s">
        <v>3096</v>
      </c>
      <c r="Q5801" s="80" t="s">
        <v>21</v>
      </c>
      <c r="S5801" t="str">
        <f t="shared" si="102"/>
        <v>42024Kathleen Von Bergen</v>
      </c>
    </row>
    <row r="5802" spans="1:19" hidden="1">
      <c r="A5802" s="12">
        <v>42024</v>
      </c>
      <c r="B5802" t="s">
        <v>2549</v>
      </c>
      <c r="C5802" s="1">
        <v>-6.33</v>
      </c>
      <c r="E5802" s="42">
        <f t="shared" si="103"/>
        <v>6.33</v>
      </c>
      <c r="F5802" s="77" t="s">
        <v>1038</v>
      </c>
      <c r="G5802" s="77" t="s">
        <v>21</v>
      </c>
      <c r="H5802" s="77" t="s">
        <v>20</v>
      </c>
      <c r="I5802" s="13">
        <v>1</v>
      </c>
      <c r="J5802" s="14">
        <v>2015</v>
      </c>
      <c r="K5802" s="78" t="s">
        <v>56</v>
      </c>
      <c r="L5802" s="79" t="s">
        <v>22</v>
      </c>
      <c r="M5802" s="79" t="s">
        <v>309</v>
      </c>
      <c r="N5802" s="15" t="s">
        <v>28</v>
      </c>
      <c r="O5802" s="15" t="s">
        <v>29</v>
      </c>
      <c r="P5802" s="80" t="s">
        <v>3096</v>
      </c>
      <c r="Q5802" s="80" t="s">
        <v>21</v>
      </c>
      <c r="S5802" t="str">
        <f t="shared" si="102"/>
        <v>42024Diana Alexander</v>
      </c>
    </row>
    <row r="5803" spans="1:19" hidden="1">
      <c r="A5803" s="12">
        <v>42025</v>
      </c>
      <c r="B5803" t="s">
        <v>2481</v>
      </c>
      <c r="C5803" s="1">
        <v>0</v>
      </c>
      <c r="E5803" s="42">
        <f t="shared" si="103"/>
        <v>0</v>
      </c>
      <c r="F5803" s="77" t="s">
        <v>225</v>
      </c>
      <c r="G5803" s="77" t="s">
        <v>21</v>
      </c>
      <c r="H5803" s="77" t="s">
        <v>20</v>
      </c>
      <c r="I5803" s="13">
        <v>1</v>
      </c>
      <c r="J5803" s="14">
        <v>2015</v>
      </c>
      <c r="K5803" s="78" t="s">
        <v>56</v>
      </c>
      <c r="L5803" s="79" t="s">
        <v>22</v>
      </c>
      <c r="M5803" s="79" t="s">
        <v>302</v>
      </c>
      <c r="N5803" s="15" t="s">
        <v>28</v>
      </c>
      <c r="O5803" s="15" t="s">
        <v>29</v>
      </c>
      <c r="P5803" s="80" t="s">
        <v>3097</v>
      </c>
      <c r="Q5803" s="80" t="s">
        <v>21</v>
      </c>
      <c r="S5803" t="str">
        <f t="shared" si="102"/>
        <v>42025eBay Inc Shipping</v>
      </c>
    </row>
    <row r="5804" spans="1:19" hidden="1">
      <c r="A5804" s="12">
        <v>42025</v>
      </c>
      <c r="B5804" t="s">
        <v>2481</v>
      </c>
      <c r="C5804" s="1">
        <v>0</v>
      </c>
      <c r="E5804" s="42">
        <f t="shared" si="103"/>
        <v>0</v>
      </c>
      <c r="F5804" s="77" t="s">
        <v>225</v>
      </c>
      <c r="G5804" s="77" t="s">
        <v>21</v>
      </c>
      <c r="H5804" s="77" t="s">
        <v>20</v>
      </c>
      <c r="I5804" s="13">
        <v>1</v>
      </c>
      <c r="J5804" s="14">
        <v>2015</v>
      </c>
      <c r="K5804" s="78" t="s">
        <v>56</v>
      </c>
      <c r="L5804" s="79" t="s">
        <v>22</v>
      </c>
      <c r="M5804" s="79" t="s">
        <v>302</v>
      </c>
      <c r="N5804" s="15" t="s">
        <v>28</v>
      </c>
      <c r="O5804" s="15" t="s">
        <v>29</v>
      </c>
      <c r="P5804" s="80" t="s">
        <v>3097</v>
      </c>
      <c r="Q5804" s="80" t="s">
        <v>21</v>
      </c>
      <c r="S5804" t="str">
        <f t="shared" si="102"/>
        <v>42025eBay Inc Shipping</v>
      </c>
    </row>
    <row r="5805" spans="1:19" hidden="1">
      <c r="A5805" s="12">
        <v>42025</v>
      </c>
      <c r="B5805" t="s">
        <v>2481</v>
      </c>
      <c r="C5805" s="1">
        <v>0</v>
      </c>
      <c r="E5805" s="42">
        <f t="shared" si="103"/>
        <v>0</v>
      </c>
      <c r="F5805" s="77" t="s">
        <v>225</v>
      </c>
      <c r="G5805" s="77" t="s">
        <v>21</v>
      </c>
      <c r="H5805" s="77" t="s">
        <v>20</v>
      </c>
      <c r="I5805" s="13">
        <v>1</v>
      </c>
      <c r="J5805" s="14">
        <v>2015</v>
      </c>
      <c r="K5805" s="78" t="s">
        <v>56</v>
      </c>
      <c r="L5805" s="79" t="s">
        <v>22</v>
      </c>
      <c r="M5805" s="79" t="s">
        <v>302</v>
      </c>
      <c r="N5805" s="15" t="s">
        <v>28</v>
      </c>
      <c r="O5805" s="15" t="s">
        <v>29</v>
      </c>
      <c r="P5805" s="80" t="s">
        <v>3097</v>
      </c>
      <c r="Q5805" s="80" t="s">
        <v>21</v>
      </c>
      <c r="S5805" t="str">
        <f t="shared" si="102"/>
        <v>42025eBay Inc Shipping</v>
      </c>
    </row>
    <row r="5806" spans="1:19" hidden="1">
      <c r="A5806" s="12">
        <v>42025</v>
      </c>
      <c r="B5806" t="s">
        <v>2550</v>
      </c>
      <c r="C5806" s="1">
        <v>-3.2</v>
      </c>
      <c r="E5806" s="42">
        <f t="shared" si="103"/>
        <v>3.2</v>
      </c>
      <c r="F5806" s="77" t="s">
        <v>1038</v>
      </c>
      <c r="G5806" s="77" t="s">
        <v>21</v>
      </c>
      <c r="H5806" s="77" t="s">
        <v>20</v>
      </c>
      <c r="I5806" s="13">
        <v>1</v>
      </c>
      <c r="J5806" s="14">
        <v>2015</v>
      </c>
      <c r="K5806" s="78" t="s">
        <v>56</v>
      </c>
      <c r="L5806" s="79" t="s">
        <v>22</v>
      </c>
      <c r="M5806" s="79" t="s">
        <v>302</v>
      </c>
      <c r="N5806" s="15" t="s">
        <v>28</v>
      </c>
      <c r="O5806" s="15" t="s">
        <v>29</v>
      </c>
      <c r="P5806" s="80" t="s">
        <v>3096</v>
      </c>
      <c r="Q5806" s="80" t="s">
        <v>21</v>
      </c>
      <c r="S5806" t="str">
        <f t="shared" si="102"/>
        <v>42025Grassif Uwood</v>
      </c>
    </row>
    <row r="5807" spans="1:19" hidden="1">
      <c r="A5807" s="12">
        <v>42026</v>
      </c>
      <c r="B5807" t="s">
        <v>2551</v>
      </c>
      <c r="C5807" s="1">
        <v>-2.09</v>
      </c>
      <c r="E5807" s="42">
        <f t="shared" si="103"/>
        <v>2.09</v>
      </c>
      <c r="F5807" s="77" t="s">
        <v>1038</v>
      </c>
      <c r="G5807" s="77" t="s">
        <v>21</v>
      </c>
      <c r="H5807" s="77" t="s">
        <v>20</v>
      </c>
      <c r="I5807" s="13">
        <v>1</v>
      </c>
      <c r="J5807" s="14">
        <v>2015</v>
      </c>
      <c r="K5807" s="78" t="s">
        <v>56</v>
      </c>
      <c r="L5807" s="79" t="s">
        <v>22</v>
      </c>
      <c r="M5807" s="79" t="s">
        <v>302</v>
      </c>
      <c r="N5807" s="15" t="s">
        <v>28</v>
      </c>
      <c r="O5807" s="15" t="s">
        <v>29</v>
      </c>
      <c r="P5807" s="80" t="s">
        <v>3096</v>
      </c>
      <c r="Q5807" s="80" t="s">
        <v>21</v>
      </c>
      <c r="S5807" t="str">
        <f t="shared" si="102"/>
        <v>42026Margaret Watson</v>
      </c>
    </row>
    <row r="5808" spans="1:19" hidden="1">
      <c r="A5808" s="12">
        <v>42026</v>
      </c>
      <c r="B5808" t="s">
        <v>2481</v>
      </c>
      <c r="C5808" s="1">
        <v>0</v>
      </c>
      <c r="E5808" s="42">
        <f t="shared" si="103"/>
        <v>0</v>
      </c>
      <c r="F5808" s="77" t="s">
        <v>225</v>
      </c>
      <c r="G5808" s="77" t="s">
        <v>21</v>
      </c>
      <c r="H5808" s="77" t="s">
        <v>20</v>
      </c>
      <c r="I5808" s="13">
        <v>1</v>
      </c>
      <c r="J5808" s="14">
        <v>2015</v>
      </c>
      <c r="K5808" s="78" t="s">
        <v>56</v>
      </c>
      <c r="L5808" s="79" t="s">
        <v>22</v>
      </c>
      <c r="M5808" s="79" t="s">
        <v>302</v>
      </c>
      <c r="N5808" s="15" t="s">
        <v>28</v>
      </c>
      <c r="O5808" s="15" t="s">
        <v>29</v>
      </c>
      <c r="P5808" s="80" t="s">
        <v>3097</v>
      </c>
      <c r="Q5808" s="80" t="s">
        <v>21</v>
      </c>
      <c r="S5808" t="str">
        <f t="shared" si="102"/>
        <v>42026eBay Inc Shipping</v>
      </c>
    </row>
    <row r="5809" spans="1:19" hidden="1">
      <c r="A5809" s="12">
        <v>42026</v>
      </c>
      <c r="B5809" t="s">
        <v>2481</v>
      </c>
      <c r="C5809" s="1">
        <v>0</v>
      </c>
      <c r="E5809" s="42">
        <f t="shared" si="103"/>
        <v>0</v>
      </c>
      <c r="F5809" s="77" t="s">
        <v>225</v>
      </c>
      <c r="G5809" s="77" t="s">
        <v>21</v>
      </c>
      <c r="H5809" s="77" t="s">
        <v>20</v>
      </c>
      <c r="I5809" s="13">
        <v>1</v>
      </c>
      <c r="J5809" s="14">
        <v>2015</v>
      </c>
      <c r="K5809" s="78" t="s">
        <v>56</v>
      </c>
      <c r="L5809" s="79" t="s">
        <v>22</v>
      </c>
      <c r="M5809" s="79" t="s">
        <v>302</v>
      </c>
      <c r="N5809" s="15" t="s">
        <v>28</v>
      </c>
      <c r="O5809" s="15" t="s">
        <v>29</v>
      </c>
      <c r="P5809" s="80" t="s">
        <v>3097</v>
      </c>
      <c r="Q5809" s="80" t="s">
        <v>21</v>
      </c>
      <c r="S5809" t="str">
        <f t="shared" si="102"/>
        <v>42026eBay Inc Shipping</v>
      </c>
    </row>
    <row r="5810" spans="1:19" hidden="1">
      <c r="A5810" s="12">
        <v>42026</v>
      </c>
      <c r="B5810" t="s">
        <v>2506</v>
      </c>
      <c r="C5810" s="1">
        <v>-2.33</v>
      </c>
      <c r="E5810" s="42">
        <f t="shared" si="103"/>
        <v>2.33</v>
      </c>
      <c r="F5810" s="77" t="s">
        <v>1038</v>
      </c>
      <c r="G5810" s="77" t="s">
        <v>21</v>
      </c>
      <c r="H5810" s="77" t="s">
        <v>20</v>
      </c>
      <c r="I5810" s="13">
        <v>1</v>
      </c>
      <c r="J5810" s="14">
        <v>2015</v>
      </c>
      <c r="K5810" s="78" t="s">
        <v>56</v>
      </c>
      <c r="L5810" s="79" t="s">
        <v>22</v>
      </c>
      <c r="M5810" s="79" t="s">
        <v>80</v>
      </c>
      <c r="N5810" s="15" t="s">
        <v>28</v>
      </c>
      <c r="O5810" s="15" t="s">
        <v>29</v>
      </c>
      <c r="P5810" s="80" t="s">
        <v>3096</v>
      </c>
      <c r="Q5810" s="80" t="s">
        <v>21</v>
      </c>
      <c r="S5810" t="str">
        <f t="shared" si="102"/>
        <v>42026PETMOODS</v>
      </c>
    </row>
    <row r="5811" spans="1:19" hidden="1">
      <c r="A5811" s="12">
        <v>42026</v>
      </c>
      <c r="B5811" t="s">
        <v>2552</v>
      </c>
      <c r="C5811" s="1">
        <v>-0.67</v>
      </c>
      <c r="E5811" s="42">
        <f t="shared" si="103"/>
        <v>0.67</v>
      </c>
      <c r="F5811" s="77" t="s">
        <v>1038</v>
      </c>
      <c r="G5811" s="77" t="s">
        <v>21</v>
      </c>
      <c r="H5811" s="77" t="s">
        <v>20</v>
      </c>
      <c r="I5811" s="13">
        <v>1</v>
      </c>
      <c r="J5811" s="14">
        <v>2015</v>
      </c>
      <c r="K5811" s="78" t="s">
        <v>56</v>
      </c>
      <c r="L5811" s="79" t="s">
        <v>22</v>
      </c>
      <c r="M5811" s="79" t="s">
        <v>309</v>
      </c>
      <c r="N5811" s="15" t="s">
        <v>28</v>
      </c>
      <c r="O5811" s="15" t="s">
        <v>29</v>
      </c>
      <c r="P5811" s="80" t="s">
        <v>3096</v>
      </c>
      <c r="Q5811" s="80" t="s">
        <v>21</v>
      </c>
      <c r="S5811" t="str">
        <f t="shared" si="102"/>
        <v>42026Tamara Arlin</v>
      </c>
    </row>
    <row r="5812" spans="1:19" hidden="1">
      <c r="A5812" s="12">
        <v>42026</v>
      </c>
      <c r="B5812" t="s">
        <v>2553</v>
      </c>
      <c r="C5812" s="1">
        <v>-0.72</v>
      </c>
      <c r="E5812" s="42">
        <f t="shared" si="103"/>
        <v>0.72</v>
      </c>
      <c r="F5812" s="77" t="s">
        <v>1038</v>
      </c>
      <c r="G5812" s="77" t="s">
        <v>21</v>
      </c>
      <c r="H5812" s="77" t="s">
        <v>20</v>
      </c>
      <c r="I5812" s="13">
        <v>1</v>
      </c>
      <c r="J5812" s="14">
        <v>2015</v>
      </c>
      <c r="K5812" s="78" t="s">
        <v>56</v>
      </c>
      <c r="L5812" s="79" t="s">
        <v>22</v>
      </c>
      <c r="M5812" s="79" t="s">
        <v>302</v>
      </c>
      <c r="N5812" s="15" t="s">
        <v>28</v>
      </c>
      <c r="O5812" s="15" t="s">
        <v>29</v>
      </c>
      <c r="P5812" s="80" t="s">
        <v>3096</v>
      </c>
      <c r="Q5812" s="80" t="s">
        <v>21</v>
      </c>
      <c r="S5812" t="str">
        <f t="shared" si="102"/>
        <v>42026Matt Carlson</v>
      </c>
    </row>
    <row r="5813" spans="1:19" hidden="1">
      <c r="A5813" s="12">
        <v>42026</v>
      </c>
      <c r="B5813" t="s">
        <v>2503</v>
      </c>
      <c r="C5813" s="1">
        <v>-3.31</v>
      </c>
      <c r="E5813" s="42">
        <f t="shared" si="103"/>
        <v>3.31</v>
      </c>
      <c r="F5813" s="77" t="s">
        <v>1038</v>
      </c>
      <c r="G5813" s="77" t="s">
        <v>21</v>
      </c>
      <c r="H5813" s="77" t="s">
        <v>20</v>
      </c>
      <c r="I5813" s="13">
        <v>1</v>
      </c>
      <c r="J5813" s="14">
        <v>2015</v>
      </c>
      <c r="K5813" s="78" t="s">
        <v>56</v>
      </c>
      <c r="L5813" s="79" t="s">
        <v>22</v>
      </c>
      <c r="M5813" s="79" t="s">
        <v>309</v>
      </c>
      <c r="N5813" s="15" t="s">
        <v>28</v>
      </c>
      <c r="O5813" s="15" t="s">
        <v>29</v>
      </c>
      <c r="P5813" s="80" t="s">
        <v>3096</v>
      </c>
      <c r="Q5813" s="80" t="s">
        <v>21</v>
      </c>
      <c r="S5813" t="str">
        <f t="shared" si="102"/>
        <v>42026WILLIAM TALBERT</v>
      </c>
    </row>
    <row r="5814" spans="1:19" hidden="1">
      <c r="A5814" s="12">
        <v>42027</v>
      </c>
      <c r="B5814" t="s">
        <v>2554</v>
      </c>
      <c r="C5814" s="1">
        <v>-3.34</v>
      </c>
      <c r="E5814" s="42">
        <f t="shared" si="103"/>
        <v>3.34</v>
      </c>
      <c r="F5814" s="77" t="s">
        <v>1038</v>
      </c>
      <c r="G5814" s="77" t="s">
        <v>21</v>
      </c>
      <c r="H5814" s="77" t="s">
        <v>20</v>
      </c>
      <c r="I5814" s="13">
        <v>1</v>
      </c>
      <c r="J5814" s="14">
        <v>2015</v>
      </c>
      <c r="K5814" s="78" t="s">
        <v>56</v>
      </c>
      <c r="L5814" s="79" t="s">
        <v>22</v>
      </c>
      <c r="M5814" s="79" t="s">
        <v>302</v>
      </c>
      <c r="N5814" s="15" t="s">
        <v>28</v>
      </c>
      <c r="O5814" s="15" t="s">
        <v>29</v>
      </c>
      <c r="P5814" s="80" t="s">
        <v>3096</v>
      </c>
      <c r="Q5814" s="80" t="s">
        <v>21</v>
      </c>
      <c r="S5814" t="str">
        <f t="shared" si="102"/>
        <v>42027Tristan Kirby</v>
      </c>
    </row>
    <row r="5815" spans="1:19" hidden="1">
      <c r="A5815" s="12">
        <v>42027</v>
      </c>
      <c r="B5815" t="s">
        <v>2555</v>
      </c>
      <c r="C5815" s="1">
        <v>-0.76</v>
      </c>
      <c r="E5815" s="42">
        <f t="shared" si="103"/>
        <v>0.76</v>
      </c>
      <c r="F5815" s="77" t="s">
        <v>1038</v>
      </c>
      <c r="G5815" s="77" t="s">
        <v>21</v>
      </c>
      <c r="H5815" s="77" t="s">
        <v>20</v>
      </c>
      <c r="I5815" s="13">
        <v>1</v>
      </c>
      <c r="J5815" s="14">
        <v>2015</v>
      </c>
      <c r="K5815" s="78" t="s">
        <v>56</v>
      </c>
      <c r="L5815" s="79" t="s">
        <v>22</v>
      </c>
      <c r="M5815" s="79" t="s">
        <v>302</v>
      </c>
      <c r="N5815" s="15" t="s">
        <v>28</v>
      </c>
      <c r="O5815" s="15" t="s">
        <v>29</v>
      </c>
      <c r="P5815" s="80" t="s">
        <v>3096</v>
      </c>
      <c r="Q5815" s="80" t="s">
        <v>21</v>
      </c>
      <c r="S5815" t="str">
        <f t="shared" si="102"/>
        <v>42027Edward Frias</v>
      </c>
    </row>
    <row r="5816" spans="1:19" hidden="1">
      <c r="A5816" s="12">
        <v>42027</v>
      </c>
      <c r="B5816" t="s">
        <v>2556</v>
      </c>
      <c r="C5816" s="1">
        <v>-2.57</v>
      </c>
      <c r="E5816" s="42">
        <f t="shared" si="103"/>
        <v>2.57</v>
      </c>
      <c r="F5816" s="77" t="s">
        <v>1038</v>
      </c>
      <c r="G5816" s="77" t="s">
        <v>21</v>
      </c>
      <c r="H5816" s="77" t="s">
        <v>20</v>
      </c>
      <c r="I5816" s="13">
        <v>1</v>
      </c>
      <c r="J5816" s="14">
        <v>2015</v>
      </c>
      <c r="K5816" s="78" t="s">
        <v>56</v>
      </c>
      <c r="L5816" s="79" t="s">
        <v>22</v>
      </c>
      <c r="M5816" s="79" t="s">
        <v>302</v>
      </c>
      <c r="N5816" s="15" t="s">
        <v>28</v>
      </c>
      <c r="O5816" s="15" t="s">
        <v>29</v>
      </c>
      <c r="P5816" s="80" t="s">
        <v>3096</v>
      </c>
      <c r="Q5816" s="80" t="s">
        <v>21</v>
      </c>
      <c r="S5816" t="str">
        <f t="shared" si="102"/>
        <v>42027Noelle Kubinec</v>
      </c>
    </row>
    <row r="5817" spans="1:19" hidden="1">
      <c r="A5817" s="12">
        <v>42027</v>
      </c>
      <c r="B5817" t="s">
        <v>2557</v>
      </c>
      <c r="C5817" s="1">
        <v>-0.73</v>
      </c>
      <c r="E5817" s="42">
        <f t="shared" si="103"/>
        <v>0.73</v>
      </c>
      <c r="F5817" s="77" t="s">
        <v>1038</v>
      </c>
      <c r="G5817" s="77" t="s">
        <v>21</v>
      </c>
      <c r="H5817" s="77" t="s">
        <v>20</v>
      </c>
      <c r="I5817" s="13">
        <v>1</v>
      </c>
      <c r="J5817" s="14">
        <v>2015</v>
      </c>
      <c r="K5817" s="78" t="s">
        <v>56</v>
      </c>
      <c r="L5817" s="79" t="s">
        <v>22</v>
      </c>
      <c r="M5817" s="79" t="s">
        <v>302</v>
      </c>
      <c r="N5817" s="15" t="s">
        <v>28</v>
      </c>
      <c r="O5817" s="15" t="s">
        <v>29</v>
      </c>
      <c r="P5817" s="80" t="s">
        <v>3096</v>
      </c>
      <c r="Q5817" s="80" t="s">
        <v>21</v>
      </c>
      <c r="S5817" t="str">
        <f t="shared" si="102"/>
        <v>42027edgar murguia</v>
      </c>
    </row>
    <row r="5818" spans="1:19" hidden="1">
      <c r="A5818" s="12">
        <v>42027</v>
      </c>
      <c r="B5818" t="s">
        <v>1121</v>
      </c>
      <c r="C5818" s="1">
        <v>0</v>
      </c>
      <c r="E5818" s="42">
        <f t="shared" si="103"/>
        <v>0</v>
      </c>
      <c r="F5818" s="77" t="s">
        <v>225</v>
      </c>
      <c r="G5818" s="77" t="s">
        <v>21</v>
      </c>
      <c r="H5818" s="77" t="s">
        <v>20</v>
      </c>
      <c r="I5818" s="13">
        <v>1</v>
      </c>
      <c r="J5818" s="14">
        <v>2015</v>
      </c>
      <c r="K5818" s="78" t="s">
        <v>56</v>
      </c>
      <c r="L5818" s="79" t="s">
        <v>22</v>
      </c>
      <c r="M5818" s="79" t="s">
        <v>23</v>
      </c>
      <c r="N5818" s="15" t="s">
        <v>28</v>
      </c>
      <c r="O5818" s="15" t="s">
        <v>29</v>
      </c>
      <c r="P5818" s="80" t="s">
        <v>3097</v>
      </c>
      <c r="Q5818" s="80" t="s">
        <v>21</v>
      </c>
      <c r="S5818" t="str">
        <f t="shared" si="102"/>
        <v>42027Hulu</v>
      </c>
    </row>
    <row r="5819" spans="1:19" hidden="1">
      <c r="A5819" s="12">
        <v>42028</v>
      </c>
      <c r="B5819" t="s">
        <v>2558</v>
      </c>
      <c r="C5819" s="1">
        <v>-2.33</v>
      </c>
      <c r="E5819" s="42">
        <f t="shared" si="103"/>
        <v>2.33</v>
      </c>
      <c r="F5819" s="77" t="s">
        <v>1038</v>
      </c>
      <c r="G5819" s="77" t="s">
        <v>21</v>
      </c>
      <c r="H5819" s="77" t="s">
        <v>20</v>
      </c>
      <c r="I5819" s="13">
        <v>1</v>
      </c>
      <c r="J5819" s="14">
        <v>2015</v>
      </c>
      <c r="K5819" s="78" t="s">
        <v>56</v>
      </c>
      <c r="L5819" s="79" t="s">
        <v>22</v>
      </c>
      <c r="M5819" s="79" t="s">
        <v>309</v>
      </c>
      <c r="N5819" s="15" t="s">
        <v>28</v>
      </c>
      <c r="O5819" s="15" t="s">
        <v>29</v>
      </c>
      <c r="P5819" s="80" t="s">
        <v>3096</v>
      </c>
      <c r="Q5819" s="80" t="s">
        <v>21</v>
      </c>
      <c r="S5819" t="str">
        <f t="shared" si="102"/>
        <v>42028Kathy Murray</v>
      </c>
    </row>
    <row r="5820" spans="1:19" hidden="1">
      <c r="A5820" s="12">
        <v>42028</v>
      </c>
      <c r="B5820" t="s">
        <v>2559</v>
      </c>
      <c r="C5820" s="1">
        <v>-3.19</v>
      </c>
      <c r="E5820" s="42">
        <f t="shared" si="103"/>
        <v>3.19</v>
      </c>
      <c r="F5820" s="77" t="s">
        <v>1038</v>
      </c>
      <c r="G5820" s="77" t="s">
        <v>21</v>
      </c>
      <c r="H5820" s="77" t="s">
        <v>20</v>
      </c>
      <c r="I5820" s="13">
        <v>1</v>
      </c>
      <c r="J5820" s="14">
        <v>2015</v>
      </c>
      <c r="K5820" s="78" t="s">
        <v>56</v>
      </c>
      <c r="L5820" s="79" t="s">
        <v>22</v>
      </c>
      <c r="M5820" s="79" t="s">
        <v>305</v>
      </c>
      <c r="N5820" s="15" t="s">
        <v>28</v>
      </c>
      <c r="O5820" s="15" t="s">
        <v>29</v>
      </c>
      <c r="P5820" s="80" t="s">
        <v>3096</v>
      </c>
      <c r="Q5820" s="80" t="s">
        <v>21</v>
      </c>
      <c r="S5820" t="str">
        <f t="shared" si="102"/>
        <v>42028Mary Ann Scaffidi</v>
      </c>
    </row>
    <row r="5821" spans="1:19" hidden="1">
      <c r="A5821" s="12">
        <v>42028</v>
      </c>
      <c r="B5821" t="s">
        <v>2560</v>
      </c>
      <c r="C5821" s="1">
        <v>-3.72</v>
      </c>
      <c r="E5821" s="42">
        <f t="shared" si="103"/>
        <v>3.72</v>
      </c>
      <c r="F5821" s="77" t="s">
        <v>1038</v>
      </c>
      <c r="G5821" s="77" t="s">
        <v>21</v>
      </c>
      <c r="H5821" s="77" t="s">
        <v>20</v>
      </c>
      <c r="I5821" s="13">
        <v>1</v>
      </c>
      <c r="J5821" s="14">
        <v>2015</v>
      </c>
      <c r="K5821" s="78" t="s">
        <v>56</v>
      </c>
      <c r="L5821" s="79" t="s">
        <v>22</v>
      </c>
      <c r="M5821" s="79" t="s">
        <v>302</v>
      </c>
      <c r="N5821" s="15" t="s">
        <v>28</v>
      </c>
      <c r="O5821" s="15" t="s">
        <v>29</v>
      </c>
      <c r="P5821" s="80" t="s">
        <v>3096</v>
      </c>
      <c r="Q5821" s="80" t="s">
        <v>21</v>
      </c>
      <c r="S5821" t="str">
        <f t="shared" si="102"/>
        <v>42028AARON RILEY</v>
      </c>
    </row>
    <row r="5822" spans="1:19" hidden="1">
      <c r="A5822" s="12">
        <v>42029</v>
      </c>
      <c r="B5822" t="s">
        <v>2488</v>
      </c>
      <c r="C5822" s="1">
        <v>0</v>
      </c>
      <c r="E5822" s="42">
        <f t="shared" si="103"/>
        <v>0</v>
      </c>
      <c r="F5822" s="77" t="s">
        <v>225</v>
      </c>
      <c r="G5822" s="77" t="s">
        <v>21</v>
      </c>
      <c r="H5822" s="77" t="s">
        <v>20</v>
      </c>
      <c r="I5822" s="13">
        <v>1</v>
      </c>
      <c r="J5822" s="14">
        <v>2015</v>
      </c>
      <c r="K5822" s="78" t="s">
        <v>56</v>
      </c>
      <c r="L5822" s="79" t="s">
        <v>22</v>
      </c>
      <c r="M5822" s="79" t="s">
        <v>23</v>
      </c>
      <c r="N5822" s="15" t="s">
        <v>20</v>
      </c>
      <c r="O5822" s="15" t="s">
        <v>24</v>
      </c>
      <c r="P5822" s="80" t="s">
        <v>171</v>
      </c>
      <c r="Q5822" s="80" t="s">
        <v>21</v>
      </c>
      <c r="S5822" t="str">
        <f t="shared" si="102"/>
        <v>42029Bank Account</v>
      </c>
    </row>
    <row r="5823" spans="1:19" hidden="1">
      <c r="A5823" s="12">
        <v>42029</v>
      </c>
      <c r="B5823" t="s">
        <v>2561</v>
      </c>
      <c r="C5823" s="1">
        <v>-0.78</v>
      </c>
      <c r="E5823" s="42">
        <f t="shared" si="103"/>
        <v>0.78</v>
      </c>
      <c r="F5823" s="77" t="s">
        <v>1038</v>
      </c>
      <c r="G5823" s="77" t="s">
        <v>21</v>
      </c>
      <c r="H5823" s="77" t="s">
        <v>20</v>
      </c>
      <c r="I5823" s="13">
        <v>1</v>
      </c>
      <c r="J5823" s="14">
        <v>2015</v>
      </c>
      <c r="K5823" s="78" t="s">
        <v>56</v>
      </c>
      <c r="L5823" s="79" t="s">
        <v>22</v>
      </c>
      <c r="M5823" s="79" t="s">
        <v>302</v>
      </c>
      <c r="N5823" s="15" t="s">
        <v>28</v>
      </c>
      <c r="O5823" s="15" t="s">
        <v>29</v>
      </c>
      <c r="P5823" s="80" t="s">
        <v>3096</v>
      </c>
      <c r="Q5823" s="80" t="s">
        <v>21</v>
      </c>
      <c r="S5823" t="str">
        <f t="shared" si="102"/>
        <v>42029Mary B White</v>
      </c>
    </row>
    <row r="5824" spans="1:19" hidden="1">
      <c r="A5824" s="12">
        <v>42029</v>
      </c>
      <c r="B5824" t="s">
        <v>2561</v>
      </c>
      <c r="C5824" s="1">
        <v>-0.78</v>
      </c>
      <c r="E5824" s="42">
        <f t="shared" si="103"/>
        <v>0.78</v>
      </c>
      <c r="F5824" s="77" t="s">
        <v>1038</v>
      </c>
      <c r="G5824" s="77" t="s">
        <v>21</v>
      </c>
      <c r="H5824" s="77" t="s">
        <v>20</v>
      </c>
      <c r="I5824" s="13">
        <v>1</v>
      </c>
      <c r="J5824" s="14">
        <v>2015</v>
      </c>
      <c r="K5824" s="78" t="s">
        <v>56</v>
      </c>
      <c r="L5824" s="79" t="s">
        <v>22</v>
      </c>
      <c r="M5824" s="79" t="s">
        <v>302</v>
      </c>
      <c r="N5824" s="15" t="s">
        <v>28</v>
      </c>
      <c r="O5824" s="15" t="s">
        <v>29</v>
      </c>
      <c r="P5824" s="80" t="s">
        <v>3096</v>
      </c>
      <c r="Q5824" s="80" t="s">
        <v>21</v>
      </c>
      <c r="S5824" t="str">
        <f t="shared" ref="S5824:S5887" si="104">A5824&amp;B5824</f>
        <v>42029Mary B White</v>
      </c>
    </row>
    <row r="5825" spans="1:19" hidden="1">
      <c r="A5825" s="12">
        <v>42029</v>
      </c>
      <c r="B5825" t="s">
        <v>2562</v>
      </c>
      <c r="C5825" s="1">
        <v>-2.63</v>
      </c>
      <c r="E5825" s="42">
        <f t="shared" si="103"/>
        <v>2.63</v>
      </c>
      <c r="F5825" s="77" t="s">
        <v>1038</v>
      </c>
      <c r="G5825" s="77" t="s">
        <v>21</v>
      </c>
      <c r="H5825" s="77" t="s">
        <v>20</v>
      </c>
      <c r="I5825" s="13">
        <v>1</v>
      </c>
      <c r="J5825" s="14">
        <v>2015</v>
      </c>
      <c r="K5825" s="78" t="s">
        <v>56</v>
      </c>
      <c r="L5825" s="79" t="s">
        <v>22</v>
      </c>
      <c r="M5825" s="79" t="s">
        <v>302</v>
      </c>
      <c r="N5825" s="15" t="s">
        <v>28</v>
      </c>
      <c r="O5825" s="15" t="s">
        <v>29</v>
      </c>
      <c r="P5825" s="80" t="s">
        <v>3096</v>
      </c>
      <c r="Q5825" s="80" t="s">
        <v>21</v>
      </c>
      <c r="S5825" t="str">
        <f t="shared" si="104"/>
        <v>42029Lauro aybar</v>
      </c>
    </row>
    <row r="5826" spans="1:19" hidden="1">
      <c r="A5826" s="12">
        <v>42029</v>
      </c>
      <c r="B5826" t="s">
        <v>2563</v>
      </c>
      <c r="C5826" s="1">
        <v>-1.91</v>
      </c>
      <c r="E5826" s="42">
        <f t="shared" si="103"/>
        <v>1.91</v>
      </c>
      <c r="F5826" s="77" t="s">
        <v>1038</v>
      </c>
      <c r="G5826" s="77" t="s">
        <v>21</v>
      </c>
      <c r="H5826" s="77" t="s">
        <v>20</v>
      </c>
      <c r="I5826" s="13">
        <v>1</v>
      </c>
      <c r="J5826" s="14">
        <v>2015</v>
      </c>
      <c r="K5826" s="78" t="s">
        <v>56</v>
      </c>
      <c r="L5826" s="79" t="s">
        <v>22</v>
      </c>
      <c r="M5826" s="79" t="s">
        <v>302</v>
      </c>
      <c r="N5826" s="15" t="s">
        <v>28</v>
      </c>
      <c r="O5826" s="15" t="s">
        <v>29</v>
      </c>
      <c r="P5826" s="80" t="s">
        <v>3096</v>
      </c>
      <c r="Q5826" s="80" t="s">
        <v>21</v>
      </c>
      <c r="S5826" t="str">
        <f t="shared" si="104"/>
        <v>42029stacy civittolo</v>
      </c>
    </row>
    <row r="5827" spans="1:19" hidden="1">
      <c r="A5827" s="12">
        <v>42030</v>
      </c>
      <c r="B5827" t="s">
        <v>2481</v>
      </c>
      <c r="C5827" s="1">
        <v>0</v>
      </c>
      <c r="E5827" s="42">
        <f t="shared" ref="E5827:E5890" si="105">-C5827</f>
        <v>0</v>
      </c>
      <c r="F5827" s="77" t="s">
        <v>225</v>
      </c>
      <c r="G5827" s="77" t="s">
        <v>21</v>
      </c>
      <c r="H5827" s="77" t="s">
        <v>20</v>
      </c>
      <c r="I5827" s="13">
        <v>1</v>
      </c>
      <c r="J5827" s="14">
        <v>2015</v>
      </c>
      <c r="K5827" s="78" t="s">
        <v>56</v>
      </c>
      <c r="L5827" s="79" t="s">
        <v>22</v>
      </c>
      <c r="M5827" s="79" t="s">
        <v>302</v>
      </c>
      <c r="N5827" s="15" t="s">
        <v>28</v>
      </c>
      <c r="O5827" s="15" t="s">
        <v>29</v>
      </c>
      <c r="P5827" s="80" t="s">
        <v>3097</v>
      </c>
      <c r="Q5827" s="80" t="s">
        <v>21</v>
      </c>
      <c r="S5827" t="str">
        <f t="shared" si="104"/>
        <v>42030eBay Inc Shipping</v>
      </c>
    </row>
    <row r="5828" spans="1:19" hidden="1">
      <c r="A5828" s="12">
        <v>42030</v>
      </c>
      <c r="B5828" t="s">
        <v>2481</v>
      </c>
      <c r="C5828" s="1">
        <v>0</v>
      </c>
      <c r="E5828" s="42">
        <f t="shared" si="105"/>
        <v>0</v>
      </c>
      <c r="F5828" s="77" t="s">
        <v>225</v>
      </c>
      <c r="G5828" s="77" t="s">
        <v>21</v>
      </c>
      <c r="H5828" s="77" t="s">
        <v>20</v>
      </c>
      <c r="I5828" s="13">
        <v>1</v>
      </c>
      <c r="J5828" s="14">
        <v>2015</v>
      </c>
      <c r="K5828" s="78" t="s">
        <v>56</v>
      </c>
      <c r="L5828" s="79" t="s">
        <v>22</v>
      </c>
      <c r="M5828" s="79" t="s">
        <v>302</v>
      </c>
      <c r="N5828" s="15" t="s">
        <v>28</v>
      </c>
      <c r="O5828" s="15" t="s">
        <v>29</v>
      </c>
      <c r="P5828" s="80" t="s">
        <v>3097</v>
      </c>
      <c r="Q5828" s="80" t="s">
        <v>21</v>
      </c>
      <c r="S5828" t="str">
        <f t="shared" si="104"/>
        <v>42030eBay Inc Shipping</v>
      </c>
    </row>
    <row r="5829" spans="1:19" hidden="1">
      <c r="A5829" s="12">
        <v>42030</v>
      </c>
      <c r="B5829" t="s">
        <v>2481</v>
      </c>
      <c r="C5829" s="1">
        <v>0</v>
      </c>
      <c r="E5829" s="42">
        <f t="shared" si="105"/>
        <v>0</v>
      </c>
      <c r="F5829" s="77" t="s">
        <v>225</v>
      </c>
      <c r="G5829" s="77" t="s">
        <v>21</v>
      </c>
      <c r="H5829" s="77" t="s">
        <v>20</v>
      </c>
      <c r="I5829" s="13">
        <v>1</v>
      </c>
      <c r="J5829" s="14">
        <v>2015</v>
      </c>
      <c r="K5829" s="78" t="s">
        <v>56</v>
      </c>
      <c r="L5829" s="79" t="s">
        <v>22</v>
      </c>
      <c r="M5829" s="79" t="s">
        <v>302</v>
      </c>
      <c r="N5829" s="15" t="s">
        <v>28</v>
      </c>
      <c r="O5829" s="15" t="s">
        <v>29</v>
      </c>
      <c r="P5829" s="80" t="s">
        <v>3097</v>
      </c>
      <c r="Q5829" s="80" t="s">
        <v>21</v>
      </c>
      <c r="S5829" t="str">
        <f t="shared" si="104"/>
        <v>42030eBay Inc Shipping</v>
      </c>
    </row>
    <row r="5830" spans="1:19" hidden="1">
      <c r="A5830" s="12">
        <v>42030</v>
      </c>
      <c r="B5830" t="s">
        <v>2481</v>
      </c>
      <c r="C5830" s="1">
        <v>0</v>
      </c>
      <c r="E5830" s="42">
        <f t="shared" si="105"/>
        <v>0</v>
      </c>
      <c r="F5830" s="77" t="s">
        <v>225</v>
      </c>
      <c r="G5830" s="77" t="s">
        <v>21</v>
      </c>
      <c r="H5830" s="77" t="s">
        <v>20</v>
      </c>
      <c r="I5830" s="13">
        <v>1</v>
      </c>
      <c r="J5830" s="14">
        <v>2015</v>
      </c>
      <c r="K5830" s="78" t="s">
        <v>56</v>
      </c>
      <c r="L5830" s="79" t="s">
        <v>22</v>
      </c>
      <c r="M5830" s="79" t="s">
        <v>302</v>
      </c>
      <c r="N5830" s="15" t="s">
        <v>28</v>
      </c>
      <c r="O5830" s="15" t="s">
        <v>29</v>
      </c>
      <c r="P5830" s="80" t="s">
        <v>3097</v>
      </c>
      <c r="Q5830" s="80" t="s">
        <v>21</v>
      </c>
      <c r="S5830" t="str">
        <f t="shared" si="104"/>
        <v>42030eBay Inc Shipping</v>
      </c>
    </row>
    <row r="5831" spans="1:19" hidden="1">
      <c r="A5831" s="12">
        <v>42030</v>
      </c>
      <c r="B5831" t="s">
        <v>2481</v>
      </c>
      <c r="C5831" s="1">
        <v>0</v>
      </c>
      <c r="E5831" s="42">
        <f t="shared" si="105"/>
        <v>0</v>
      </c>
      <c r="F5831" s="77" t="s">
        <v>225</v>
      </c>
      <c r="G5831" s="77" t="s">
        <v>21</v>
      </c>
      <c r="H5831" s="77" t="s">
        <v>20</v>
      </c>
      <c r="I5831" s="13">
        <v>1</v>
      </c>
      <c r="J5831" s="14">
        <v>2015</v>
      </c>
      <c r="K5831" s="78" t="s">
        <v>56</v>
      </c>
      <c r="L5831" s="79" t="s">
        <v>22</v>
      </c>
      <c r="M5831" s="79" t="s">
        <v>302</v>
      </c>
      <c r="N5831" s="15" t="s">
        <v>28</v>
      </c>
      <c r="O5831" s="15" t="s">
        <v>29</v>
      </c>
      <c r="P5831" s="80" t="s">
        <v>3097</v>
      </c>
      <c r="Q5831" s="80" t="s">
        <v>21</v>
      </c>
      <c r="S5831" t="str">
        <f t="shared" si="104"/>
        <v>42030eBay Inc Shipping</v>
      </c>
    </row>
    <row r="5832" spans="1:19" hidden="1">
      <c r="A5832" s="12">
        <v>42030</v>
      </c>
      <c r="B5832" t="s">
        <v>2481</v>
      </c>
      <c r="C5832" s="1">
        <v>0</v>
      </c>
      <c r="E5832" s="42">
        <f t="shared" si="105"/>
        <v>0</v>
      </c>
      <c r="F5832" s="77" t="s">
        <v>225</v>
      </c>
      <c r="G5832" s="77" t="s">
        <v>21</v>
      </c>
      <c r="H5832" s="77" t="s">
        <v>20</v>
      </c>
      <c r="I5832" s="13">
        <v>1</v>
      </c>
      <c r="J5832" s="14">
        <v>2015</v>
      </c>
      <c r="K5832" s="78" t="s">
        <v>56</v>
      </c>
      <c r="L5832" s="79" t="s">
        <v>22</v>
      </c>
      <c r="M5832" s="79" t="s">
        <v>302</v>
      </c>
      <c r="N5832" s="15" t="s">
        <v>28</v>
      </c>
      <c r="O5832" s="15" t="s">
        <v>29</v>
      </c>
      <c r="P5832" s="80" t="s">
        <v>3097</v>
      </c>
      <c r="Q5832" s="80" t="s">
        <v>21</v>
      </c>
      <c r="S5832" t="str">
        <f t="shared" si="104"/>
        <v>42030eBay Inc Shipping</v>
      </c>
    </row>
    <row r="5833" spans="1:19" hidden="1">
      <c r="A5833" s="12">
        <v>42030</v>
      </c>
      <c r="B5833" t="s">
        <v>2481</v>
      </c>
      <c r="C5833" s="1">
        <v>0</v>
      </c>
      <c r="E5833" s="42">
        <f t="shared" si="105"/>
        <v>0</v>
      </c>
      <c r="F5833" s="77" t="s">
        <v>225</v>
      </c>
      <c r="G5833" s="77" t="s">
        <v>21</v>
      </c>
      <c r="H5833" s="77" t="s">
        <v>20</v>
      </c>
      <c r="I5833" s="13">
        <v>1</v>
      </c>
      <c r="J5833" s="14">
        <v>2015</v>
      </c>
      <c r="K5833" s="78" t="s">
        <v>56</v>
      </c>
      <c r="L5833" s="79" t="s">
        <v>22</v>
      </c>
      <c r="M5833" s="79" t="s">
        <v>302</v>
      </c>
      <c r="N5833" s="15" t="s">
        <v>28</v>
      </c>
      <c r="O5833" s="15" t="s">
        <v>29</v>
      </c>
      <c r="P5833" s="80" t="s">
        <v>3097</v>
      </c>
      <c r="Q5833" s="80" t="s">
        <v>21</v>
      </c>
      <c r="S5833" t="str">
        <f t="shared" si="104"/>
        <v>42030eBay Inc Shipping</v>
      </c>
    </row>
    <row r="5834" spans="1:19" hidden="1">
      <c r="A5834" s="12">
        <v>42030</v>
      </c>
      <c r="B5834" t="s">
        <v>2481</v>
      </c>
      <c r="C5834" s="1">
        <v>0</v>
      </c>
      <c r="E5834" s="42">
        <f t="shared" si="105"/>
        <v>0</v>
      </c>
      <c r="F5834" s="77" t="s">
        <v>225</v>
      </c>
      <c r="G5834" s="77" t="s">
        <v>21</v>
      </c>
      <c r="H5834" s="77" t="s">
        <v>20</v>
      </c>
      <c r="I5834" s="13">
        <v>1</v>
      </c>
      <c r="J5834" s="14">
        <v>2015</v>
      </c>
      <c r="K5834" s="78" t="s">
        <v>56</v>
      </c>
      <c r="L5834" s="79" t="s">
        <v>22</v>
      </c>
      <c r="M5834" s="79" t="s">
        <v>302</v>
      </c>
      <c r="N5834" s="15" t="s">
        <v>28</v>
      </c>
      <c r="O5834" s="15" t="s">
        <v>29</v>
      </c>
      <c r="P5834" s="80" t="s">
        <v>3097</v>
      </c>
      <c r="Q5834" s="80" t="s">
        <v>21</v>
      </c>
      <c r="S5834" t="str">
        <f t="shared" si="104"/>
        <v>42030eBay Inc Shipping</v>
      </c>
    </row>
    <row r="5835" spans="1:19" hidden="1">
      <c r="A5835" s="12">
        <v>42030</v>
      </c>
      <c r="B5835" t="s">
        <v>2556</v>
      </c>
      <c r="C5835" s="1">
        <v>-0.68</v>
      </c>
      <c r="E5835" s="42">
        <f t="shared" si="105"/>
        <v>0.68</v>
      </c>
      <c r="F5835" s="77" t="s">
        <v>1038</v>
      </c>
      <c r="G5835" s="77" t="s">
        <v>21</v>
      </c>
      <c r="H5835" s="77" t="s">
        <v>20</v>
      </c>
      <c r="I5835" s="13">
        <v>1</v>
      </c>
      <c r="J5835" s="14">
        <v>2015</v>
      </c>
      <c r="K5835" s="78" t="s">
        <v>56</v>
      </c>
      <c r="L5835" s="79" t="s">
        <v>22</v>
      </c>
      <c r="M5835" s="79" t="s">
        <v>302</v>
      </c>
      <c r="N5835" s="15" t="s">
        <v>28</v>
      </c>
      <c r="O5835" s="15" t="s">
        <v>29</v>
      </c>
      <c r="P5835" s="80" t="s">
        <v>3096</v>
      </c>
      <c r="Q5835" s="80" t="s">
        <v>21</v>
      </c>
      <c r="S5835" t="str">
        <f t="shared" si="104"/>
        <v>42030Noelle Kubinec</v>
      </c>
    </row>
    <row r="5836" spans="1:19" hidden="1">
      <c r="A5836" s="12">
        <v>42030</v>
      </c>
      <c r="B5836" t="s">
        <v>2564</v>
      </c>
      <c r="C5836" s="1">
        <v>0.81</v>
      </c>
      <c r="E5836" s="42">
        <f t="shared" si="105"/>
        <v>-0.81</v>
      </c>
      <c r="F5836" s="77" t="s">
        <v>225</v>
      </c>
      <c r="G5836" s="77" t="s">
        <v>21</v>
      </c>
      <c r="H5836" s="77" t="s">
        <v>20</v>
      </c>
      <c r="I5836" s="13">
        <v>1</v>
      </c>
      <c r="J5836" s="14">
        <v>2015</v>
      </c>
      <c r="K5836" s="78" t="s">
        <v>56</v>
      </c>
      <c r="L5836" s="79" t="s">
        <v>22</v>
      </c>
      <c r="M5836" s="79" t="s">
        <v>309</v>
      </c>
      <c r="N5836" s="15" t="s">
        <v>28</v>
      </c>
      <c r="O5836" s="15" t="s">
        <v>29</v>
      </c>
      <c r="P5836" s="80" t="s">
        <v>3096</v>
      </c>
      <c r="Q5836" s="80" t="s">
        <v>21</v>
      </c>
      <c r="S5836" t="str">
        <f t="shared" si="104"/>
        <v>42030Mesonika Piecuch</v>
      </c>
    </row>
    <row r="5837" spans="1:19" hidden="1">
      <c r="A5837" s="12">
        <v>42030</v>
      </c>
      <c r="B5837" t="s">
        <v>2565</v>
      </c>
      <c r="C5837" s="1">
        <v>-5.4</v>
      </c>
      <c r="E5837" s="42">
        <f t="shared" si="105"/>
        <v>5.4</v>
      </c>
      <c r="F5837" s="77" t="s">
        <v>1038</v>
      </c>
      <c r="G5837" s="77" t="s">
        <v>21</v>
      </c>
      <c r="H5837" s="77" t="s">
        <v>20</v>
      </c>
      <c r="I5837" s="13">
        <v>1</v>
      </c>
      <c r="J5837" s="14">
        <v>2015</v>
      </c>
      <c r="K5837" s="78" t="s">
        <v>56</v>
      </c>
      <c r="L5837" s="79" t="s">
        <v>22</v>
      </c>
      <c r="M5837" s="79" t="s">
        <v>302</v>
      </c>
      <c r="N5837" s="15" t="s">
        <v>28</v>
      </c>
      <c r="O5837" s="15" t="s">
        <v>29</v>
      </c>
      <c r="P5837" s="80" t="s">
        <v>3096</v>
      </c>
      <c r="Q5837" s="80" t="s">
        <v>21</v>
      </c>
      <c r="S5837" t="str">
        <f t="shared" si="104"/>
        <v>42030Louis Perez</v>
      </c>
    </row>
    <row r="5838" spans="1:19" hidden="1">
      <c r="A5838" s="12">
        <v>42030</v>
      </c>
      <c r="B5838" t="s">
        <v>2566</v>
      </c>
      <c r="C5838" s="1">
        <v>-4.07</v>
      </c>
      <c r="E5838" s="42">
        <f t="shared" si="105"/>
        <v>4.07</v>
      </c>
      <c r="F5838" s="77" t="s">
        <v>1038</v>
      </c>
      <c r="G5838" s="77" t="s">
        <v>21</v>
      </c>
      <c r="H5838" s="77" t="s">
        <v>20</v>
      </c>
      <c r="I5838" s="13">
        <v>1</v>
      </c>
      <c r="J5838" s="14">
        <v>2015</v>
      </c>
      <c r="K5838" s="78" t="s">
        <v>56</v>
      </c>
      <c r="L5838" s="79" t="s">
        <v>22</v>
      </c>
      <c r="M5838" s="79" t="s">
        <v>309</v>
      </c>
      <c r="N5838" s="15" t="s">
        <v>28</v>
      </c>
      <c r="O5838" s="15" t="s">
        <v>29</v>
      </c>
      <c r="P5838" s="80" t="s">
        <v>3096</v>
      </c>
      <c r="Q5838" s="80" t="s">
        <v>21</v>
      </c>
      <c r="S5838" t="str">
        <f t="shared" si="104"/>
        <v>42030carlos sanchez</v>
      </c>
    </row>
    <row r="5839" spans="1:19" hidden="1">
      <c r="A5839" s="12">
        <v>42031</v>
      </c>
      <c r="B5839" t="s">
        <v>2567</v>
      </c>
      <c r="C5839" s="1">
        <v>-0.78</v>
      </c>
      <c r="E5839" s="42">
        <f t="shared" si="105"/>
        <v>0.78</v>
      </c>
      <c r="F5839" s="77" t="s">
        <v>1038</v>
      </c>
      <c r="G5839" s="77" t="s">
        <v>21</v>
      </c>
      <c r="H5839" s="77" t="s">
        <v>20</v>
      </c>
      <c r="I5839" s="13">
        <v>1</v>
      </c>
      <c r="J5839" s="14">
        <v>2015</v>
      </c>
      <c r="K5839" s="78" t="s">
        <v>56</v>
      </c>
      <c r="L5839" s="79" t="s">
        <v>22</v>
      </c>
      <c r="M5839" s="79" t="s">
        <v>302</v>
      </c>
      <c r="N5839" s="15" t="s">
        <v>28</v>
      </c>
      <c r="O5839" s="15" t="s">
        <v>29</v>
      </c>
      <c r="P5839" s="80" t="s">
        <v>3096</v>
      </c>
      <c r="Q5839" s="80" t="s">
        <v>21</v>
      </c>
      <c r="S5839" t="str">
        <f t="shared" si="104"/>
        <v>42031Evan Boulanger</v>
      </c>
    </row>
    <row r="5840" spans="1:19" hidden="1">
      <c r="A5840" s="12">
        <v>42031</v>
      </c>
      <c r="B5840" t="s">
        <v>2481</v>
      </c>
      <c r="C5840" s="1">
        <v>0</v>
      </c>
      <c r="E5840" s="42">
        <f t="shared" si="105"/>
        <v>0</v>
      </c>
      <c r="F5840" s="77" t="s">
        <v>225</v>
      </c>
      <c r="G5840" s="77" t="s">
        <v>21</v>
      </c>
      <c r="H5840" s="77" t="s">
        <v>20</v>
      </c>
      <c r="I5840" s="13">
        <v>1</v>
      </c>
      <c r="J5840" s="14">
        <v>2015</v>
      </c>
      <c r="K5840" s="78" t="s">
        <v>56</v>
      </c>
      <c r="L5840" s="79" t="s">
        <v>22</v>
      </c>
      <c r="M5840" s="79" t="s">
        <v>302</v>
      </c>
      <c r="N5840" s="15" t="s">
        <v>28</v>
      </c>
      <c r="O5840" s="15" t="s">
        <v>29</v>
      </c>
      <c r="P5840" s="80" t="s">
        <v>3097</v>
      </c>
      <c r="Q5840" s="80" t="s">
        <v>21</v>
      </c>
      <c r="S5840" t="str">
        <f t="shared" si="104"/>
        <v>42031eBay Inc Shipping</v>
      </c>
    </row>
    <row r="5841" spans="1:19" hidden="1">
      <c r="A5841" s="12">
        <v>42031</v>
      </c>
      <c r="B5841" t="s">
        <v>2481</v>
      </c>
      <c r="C5841" s="1">
        <v>0</v>
      </c>
      <c r="E5841" s="42">
        <f t="shared" si="105"/>
        <v>0</v>
      </c>
      <c r="F5841" s="77" t="s">
        <v>225</v>
      </c>
      <c r="G5841" s="77" t="s">
        <v>21</v>
      </c>
      <c r="H5841" s="77" t="s">
        <v>20</v>
      </c>
      <c r="I5841" s="13">
        <v>1</v>
      </c>
      <c r="J5841" s="14">
        <v>2015</v>
      </c>
      <c r="K5841" s="78" t="s">
        <v>56</v>
      </c>
      <c r="L5841" s="79" t="s">
        <v>22</v>
      </c>
      <c r="M5841" s="79" t="s">
        <v>302</v>
      </c>
      <c r="N5841" s="15" t="s">
        <v>28</v>
      </c>
      <c r="O5841" s="15" t="s">
        <v>29</v>
      </c>
      <c r="P5841" s="80" t="s">
        <v>3097</v>
      </c>
      <c r="Q5841" s="80" t="s">
        <v>21</v>
      </c>
      <c r="S5841" t="str">
        <f t="shared" si="104"/>
        <v>42031eBay Inc Shipping</v>
      </c>
    </row>
    <row r="5842" spans="1:19" hidden="1">
      <c r="A5842" s="12">
        <v>42031</v>
      </c>
      <c r="B5842" t="s">
        <v>2481</v>
      </c>
      <c r="C5842" s="1">
        <v>0</v>
      </c>
      <c r="E5842" s="42">
        <f t="shared" si="105"/>
        <v>0</v>
      </c>
      <c r="F5842" s="77" t="s">
        <v>225</v>
      </c>
      <c r="G5842" s="77" t="s">
        <v>21</v>
      </c>
      <c r="H5842" s="77" t="s">
        <v>20</v>
      </c>
      <c r="I5842" s="13">
        <v>1</v>
      </c>
      <c r="J5842" s="14">
        <v>2015</v>
      </c>
      <c r="K5842" s="78" t="s">
        <v>56</v>
      </c>
      <c r="L5842" s="79" t="s">
        <v>22</v>
      </c>
      <c r="M5842" s="79" t="s">
        <v>302</v>
      </c>
      <c r="N5842" s="15" t="s">
        <v>28</v>
      </c>
      <c r="O5842" s="15" t="s">
        <v>29</v>
      </c>
      <c r="P5842" s="80" t="s">
        <v>3097</v>
      </c>
      <c r="Q5842" s="80" t="s">
        <v>21</v>
      </c>
      <c r="S5842" t="str">
        <f t="shared" si="104"/>
        <v>42031eBay Inc Shipping</v>
      </c>
    </row>
    <row r="5843" spans="1:19" hidden="1">
      <c r="A5843" s="12">
        <v>42031</v>
      </c>
      <c r="B5843" t="s">
        <v>2568</v>
      </c>
      <c r="C5843" s="1">
        <v>-2.34</v>
      </c>
      <c r="E5843" s="42">
        <f t="shared" si="105"/>
        <v>2.34</v>
      </c>
      <c r="F5843" s="77" t="s">
        <v>1038</v>
      </c>
      <c r="G5843" s="77" t="s">
        <v>21</v>
      </c>
      <c r="H5843" s="77" t="s">
        <v>20</v>
      </c>
      <c r="I5843" s="13">
        <v>1</v>
      </c>
      <c r="J5843" s="14">
        <v>2015</v>
      </c>
      <c r="K5843" s="78" t="s">
        <v>56</v>
      </c>
      <c r="L5843" s="79" t="s">
        <v>22</v>
      </c>
      <c r="M5843" s="79" t="s">
        <v>302</v>
      </c>
      <c r="N5843" s="15" t="s">
        <v>28</v>
      </c>
      <c r="O5843" s="15" t="s">
        <v>29</v>
      </c>
      <c r="P5843" s="80" t="s">
        <v>3096</v>
      </c>
      <c r="Q5843" s="80" t="s">
        <v>21</v>
      </c>
      <c r="S5843" t="str">
        <f t="shared" si="104"/>
        <v>42031TC Polite</v>
      </c>
    </row>
    <row r="5844" spans="1:19" hidden="1">
      <c r="A5844" s="12">
        <v>42032</v>
      </c>
      <c r="B5844" t="s">
        <v>2481</v>
      </c>
      <c r="C5844" s="1">
        <v>0</v>
      </c>
      <c r="E5844" s="42">
        <f t="shared" si="105"/>
        <v>0</v>
      </c>
      <c r="F5844" s="77" t="s">
        <v>225</v>
      </c>
      <c r="G5844" s="77" t="s">
        <v>21</v>
      </c>
      <c r="H5844" s="77" t="s">
        <v>20</v>
      </c>
      <c r="I5844" s="13">
        <v>1</v>
      </c>
      <c r="J5844" s="14">
        <v>2015</v>
      </c>
      <c r="K5844" s="78" t="s">
        <v>56</v>
      </c>
      <c r="L5844" s="79" t="s">
        <v>22</v>
      </c>
      <c r="M5844" s="79" t="s">
        <v>302</v>
      </c>
      <c r="N5844" s="15" t="s">
        <v>28</v>
      </c>
      <c r="O5844" s="15" t="s">
        <v>29</v>
      </c>
      <c r="P5844" s="80" t="s">
        <v>3097</v>
      </c>
      <c r="Q5844" s="80" t="s">
        <v>21</v>
      </c>
      <c r="S5844" t="str">
        <f t="shared" si="104"/>
        <v>42032eBay Inc Shipping</v>
      </c>
    </row>
    <row r="5845" spans="1:19" hidden="1">
      <c r="A5845" s="12">
        <v>42032</v>
      </c>
      <c r="B5845" t="s">
        <v>2479</v>
      </c>
      <c r="C5845" s="1">
        <v>0.61</v>
      </c>
      <c r="E5845" s="42">
        <f t="shared" si="105"/>
        <v>-0.61</v>
      </c>
      <c r="F5845" s="77" t="s">
        <v>225</v>
      </c>
      <c r="G5845" s="77" t="s">
        <v>21</v>
      </c>
      <c r="H5845" s="77" t="s">
        <v>20</v>
      </c>
      <c r="I5845" s="13">
        <v>1</v>
      </c>
      <c r="J5845" s="14">
        <v>2015</v>
      </c>
      <c r="K5845" s="78" t="s">
        <v>56</v>
      </c>
      <c r="L5845" s="79" t="s">
        <v>22</v>
      </c>
      <c r="M5845" s="79" t="s">
        <v>309</v>
      </c>
      <c r="N5845" s="15" t="s">
        <v>28</v>
      </c>
      <c r="O5845" s="15" t="s">
        <v>29</v>
      </c>
      <c r="P5845" s="80" t="s">
        <v>3096</v>
      </c>
      <c r="Q5845" s="80" t="s">
        <v>21</v>
      </c>
      <c r="S5845" t="str">
        <f t="shared" si="104"/>
        <v>42032Gary Dycus</v>
      </c>
    </row>
    <row r="5846" spans="1:19" hidden="1">
      <c r="A5846" s="12">
        <v>42032</v>
      </c>
      <c r="B5846" t="s">
        <v>2488</v>
      </c>
      <c r="C5846" s="1">
        <v>0</v>
      </c>
      <c r="E5846" s="42">
        <f t="shared" si="105"/>
        <v>0</v>
      </c>
      <c r="F5846" s="77" t="s">
        <v>225</v>
      </c>
      <c r="G5846" s="77" t="s">
        <v>21</v>
      </c>
      <c r="H5846" s="77" t="s">
        <v>20</v>
      </c>
      <c r="I5846" s="13">
        <v>1</v>
      </c>
      <c r="J5846" s="14">
        <v>2015</v>
      </c>
      <c r="K5846" s="78" t="s">
        <v>56</v>
      </c>
      <c r="L5846" s="79" t="s">
        <v>22</v>
      </c>
      <c r="M5846" s="79" t="s">
        <v>23</v>
      </c>
      <c r="N5846" s="15" t="s">
        <v>20</v>
      </c>
      <c r="O5846" s="15" t="s">
        <v>24</v>
      </c>
      <c r="P5846" s="80" t="s">
        <v>171</v>
      </c>
      <c r="Q5846" s="80" t="s">
        <v>21</v>
      </c>
      <c r="S5846" t="str">
        <f t="shared" si="104"/>
        <v>42032Bank Account</v>
      </c>
    </row>
    <row r="5847" spans="1:19" hidden="1">
      <c r="A5847" s="12">
        <v>42032</v>
      </c>
      <c r="B5847" t="s">
        <v>2569</v>
      </c>
      <c r="C5847" s="1">
        <v>-2.65</v>
      </c>
      <c r="E5847" s="42">
        <f t="shared" si="105"/>
        <v>2.65</v>
      </c>
      <c r="F5847" s="77" t="s">
        <v>1038</v>
      </c>
      <c r="G5847" s="77" t="s">
        <v>21</v>
      </c>
      <c r="H5847" s="77" t="s">
        <v>20</v>
      </c>
      <c r="I5847" s="13">
        <v>1</v>
      </c>
      <c r="J5847" s="14">
        <v>2015</v>
      </c>
      <c r="K5847" s="78" t="s">
        <v>56</v>
      </c>
      <c r="L5847" s="79" t="s">
        <v>22</v>
      </c>
      <c r="M5847" s="79" t="s">
        <v>309</v>
      </c>
      <c r="N5847" s="15" t="s">
        <v>28</v>
      </c>
      <c r="O5847" s="15" t="s">
        <v>29</v>
      </c>
      <c r="P5847" s="80" t="s">
        <v>3096</v>
      </c>
      <c r="Q5847" s="80" t="s">
        <v>21</v>
      </c>
      <c r="S5847" t="str">
        <f t="shared" si="104"/>
        <v>42032Duke Yee</v>
      </c>
    </row>
    <row r="5848" spans="1:19" hidden="1">
      <c r="A5848" s="12">
        <v>42032</v>
      </c>
      <c r="B5848" t="s">
        <v>2570</v>
      </c>
      <c r="C5848" s="1">
        <v>-0.76</v>
      </c>
      <c r="E5848" s="42">
        <f t="shared" si="105"/>
        <v>0.76</v>
      </c>
      <c r="F5848" s="77" t="s">
        <v>1038</v>
      </c>
      <c r="G5848" s="77" t="s">
        <v>21</v>
      </c>
      <c r="H5848" s="77" t="s">
        <v>20</v>
      </c>
      <c r="I5848" s="13">
        <v>1</v>
      </c>
      <c r="J5848" s="14">
        <v>2015</v>
      </c>
      <c r="K5848" s="78" t="s">
        <v>56</v>
      </c>
      <c r="L5848" s="79" t="s">
        <v>22</v>
      </c>
      <c r="M5848" s="79" t="s">
        <v>302</v>
      </c>
      <c r="N5848" s="15" t="s">
        <v>28</v>
      </c>
      <c r="O5848" s="15" t="s">
        <v>29</v>
      </c>
      <c r="P5848" s="80" t="s">
        <v>3096</v>
      </c>
      <c r="Q5848" s="80" t="s">
        <v>21</v>
      </c>
      <c r="S5848" t="str">
        <f t="shared" si="104"/>
        <v>42032Sharon Minerd</v>
      </c>
    </row>
    <row r="5849" spans="1:19" hidden="1">
      <c r="A5849" s="12">
        <v>42032</v>
      </c>
      <c r="B5849" t="s">
        <v>2571</v>
      </c>
      <c r="C5849" s="1">
        <v>-2.5</v>
      </c>
      <c r="E5849" s="42">
        <f t="shared" si="105"/>
        <v>2.5</v>
      </c>
      <c r="F5849" s="77" t="s">
        <v>1038</v>
      </c>
      <c r="G5849" s="77" t="s">
        <v>21</v>
      </c>
      <c r="H5849" s="77" t="s">
        <v>20</v>
      </c>
      <c r="I5849" s="13">
        <v>1</v>
      </c>
      <c r="J5849" s="14">
        <v>2015</v>
      </c>
      <c r="K5849" s="78" t="s">
        <v>56</v>
      </c>
      <c r="L5849" s="79" t="s">
        <v>22</v>
      </c>
      <c r="M5849" s="79" t="s">
        <v>309</v>
      </c>
      <c r="N5849" s="15" t="s">
        <v>28</v>
      </c>
      <c r="O5849" s="15" t="s">
        <v>29</v>
      </c>
      <c r="P5849" s="80" t="s">
        <v>3096</v>
      </c>
      <c r="Q5849" s="80" t="s">
        <v>21</v>
      </c>
      <c r="S5849" t="str">
        <f t="shared" si="104"/>
        <v>42032Jan Nielsen</v>
      </c>
    </row>
    <row r="5850" spans="1:19" hidden="1">
      <c r="A5850" s="12">
        <v>42033</v>
      </c>
      <c r="B5850" t="s">
        <v>2572</v>
      </c>
      <c r="C5850" s="1">
        <v>-1.32</v>
      </c>
      <c r="E5850" s="42">
        <f t="shared" si="105"/>
        <v>1.32</v>
      </c>
      <c r="F5850" s="77" t="s">
        <v>1038</v>
      </c>
      <c r="G5850" s="77" t="s">
        <v>21</v>
      </c>
      <c r="H5850" s="77" t="s">
        <v>20</v>
      </c>
      <c r="I5850" s="13">
        <v>1</v>
      </c>
      <c r="J5850" s="14">
        <v>2015</v>
      </c>
      <c r="K5850" s="78" t="s">
        <v>56</v>
      </c>
      <c r="L5850" s="79" t="s">
        <v>22</v>
      </c>
      <c r="M5850" s="79" t="s">
        <v>309</v>
      </c>
      <c r="N5850" s="15" t="s">
        <v>28</v>
      </c>
      <c r="O5850" s="15" t="s">
        <v>29</v>
      </c>
      <c r="P5850" s="80" t="s">
        <v>3096</v>
      </c>
      <c r="Q5850" s="80" t="s">
        <v>21</v>
      </c>
      <c r="S5850" t="str">
        <f t="shared" si="104"/>
        <v>42033Todd Ellingson</v>
      </c>
    </row>
    <row r="5851" spans="1:19" hidden="1">
      <c r="A5851" s="12">
        <v>42033</v>
      </c>
      <c r="B5851" t="s">
        <v>2573</v>
      </c>
      <c r="C5851" s="1">
        <v>-0.97</v>
      </c>
      <c r="E5851" s="42">
        <f t="shared" si="105"/>
        <v>0.97</v>
      </c>
      <c r="F5851" s="77" t="s">
        <v>1038</v>
      </c>
      <c r="G5851" s="77" t="s">
        <v>21</v>
      </c>
      <c r="H5851" s="77" t="s">
        <v>20</v>
      </c>
      <c r="I5851" s="13">
        <v>1</v>
      </c>
      <c r="J5851" s="14">
        <v>2015</v>
      </c>
      <c r="K5851" s="78" t="s">
        <v>56</v>
      </c>
      <c r="L5851" s="79" t="s">
        <v>22</v>
      </c>
      <c r="M5851" s="79" t="s">
        <v>302</v>
      </c>
      <c r="N5851" s="15" t="s">
        <v>28</v>
      </c>
      <c r="O5851" s="15" t="s">
        <v>29</v>
      </c>
      <c r="P5851" s="80" t="s">
        <v>3096</v>
      </c>
      <c r="Q5851" s="80" t="s">
        <v>21</v>
      </c>
      <c r="S5851" t="str">
        <f t="shared" si="104"/>
        <v>42033Audrey Knight</v>
      </c>
    </row>
    <row r="5852" spans="1:19" hidden="1">
      <c r="A5852" s="12">
        <v>42034</v>
      </c>
      <c r="B5852" t="s">
        <v>2574</v>
      </c>
      <c r="C5852" s="1">
        <v>-4.21</v>
      </c>
      <c r="E5852" s="42">
        <f t="shared" si="105"/>
        <v>4.21</v>
      </c>
      <c r="F5852" s="77" t="s">
        <v>1038</v>
      </c>
      <c r="G5852" s="77" t="s">
        <v>21</v>
      </c>
      <c r="H5852" s="77" t="s">
        <v>20</v>
      </c>
      <c r="I5852" s="13">
        <v>1</v>
      </c>
      <c r="J5852" s="14">
        <v>2015</v>
      </c>
      <c r="K5852" s="78" t="s">
        <v>56</v>
      </c>
      <c r="L5852" s="79" t="s">
        <v>22</v>
      </c>
      <c r="M5852" s="79" t="s">
        <v>302</v>
      </c>
      <c r="N5852" s="15" t="s">
        <v>28</v>
      </c>
      <c r="O5852" s="15" t="s">
        <v>29</v>
      </c>
      <c r="P5852" s="80" t="s">
        <v>3096</v>
      </c>
      <c r="Q5852" s="80" t="s">
        <v>21</v>
      </c>
      <c r="S5852" t="str">
        <f t="shared" si="104"/>
        <v>42034Alton Moore</v>
      </c>
    </row>
    <row r="5853" spans="1:19" hidden="1">
      <c r="A5853" s="12">
        <v>42034</v>
      </c>
      <c r="B5853" t="s">
        <v>2575</v>
      </c>
      <c r="C5853" s="1">
        <v>-2.89</v>
      </c>
      <c r="E5853" s="42">
        <f t="shared" si="105"/>
        <v>2.89</v>
      </c>
      <c r="F5853" s="77" t="s">
        <v>1038</v>
      </c>
      <c r="G5853" s="77" t="s">
        <v>21</v>
      </c>
      <c r="H5853" s="77" t="s">
        <v>20</v>
      </c>
      <c r="I5853" s="13">
        <v>1</v>
      </c>
      <c r="J5853" s="14">
        <v>2015</v>
      </c>
      <c r="K5853" s="78" t="s">
        <v>56</v>
      </c>
      <c r="L5853" s="79" t="s">
        <v>22</v>
      </c>
      <c r="M5853" s="79" t="s">
        <v>302</v>
      </c>
      <c r="N5853" s="15" t="s">
        <v>28</v>
      </c>
      <c r="O5853" s="15" t="s">
        <v>29</v>
      </c>
      <c r="P5853" s="80" t="s">
        <v>3096</v>
      </c>
      <c r="Q5853" s="80" t="s">
        <v>21</v>
      </c>
      <c r="S5853" t="str">
        <f t="shared" si="104"/>
        <v>42034miller miller</v>
      </c>
    </row>
    <row r="5854" spans="1:19" hidden="1">
      <c r="A5854" s="12">
        <v>42034</v>
      </c>
      <c r="B5854" t="s">
        <v>2510</v>
      </c>
      <c r="C5854" s="1">
        <v>2.82</v>
      </c>
      <c r="E5854" s="42">
        <f t="shared" si="105"/>
        <v>-2.82</v>
      </c>
      <c r="F5854" s="77" t="s">
        <v>225</v>
      </c>
      <c r="G5854" s="77" t="s">
        <v>21</v>
      </c>
      <c r="H5854" s="77" t="s">
        <v>20</v>
      </c>
      <c r="I5854" s="13">
        <v>1</v>
      </c>
      <c r="J5854" s="14">
        <v>2015</v>
      </c>
      <c r="K5854" s="78" t="s">
        <v>56</v>
      </c>
      <c r="L5854" s="79" t="s">
        <v>22</v>
      </c>
      <c r="M5854" s="79" t="s">
        <v>302</v>
      </c>
      <c r="N5854" s="15" t="s">
        <v>28</v>
      </c>
      <c r="O5854" s="15" t="s">
        <v>29</v>
      </c>
      <c r="P5854" s="80" t="s">
        <v>3096</v>
      </c>
      <c r="Q5854" s="80" t="s">
        <v>21</v>
      </c>
      <c r="S5854" t="str">
        <f t="shared" si="104"/>
        <v>42034EFG Funding</v>
      </c>
    </row>
    <row r="5855" spans="1:19" hidden="1">
      <c r="A5855" s="12">
        <v>42034</v>
      </c>
      <c r="B5855" t="s">
        <v>2520</v>
      </c>
      <c r="C5855" s="1">
        <v>1.57</v>
      </c>
      <c r="E5855" s="42">
        <f t="shared" si="105"/>
        <v>-1.57</v>
      </c>
      <c r="F5855" s="77" t="s">
        <v>225</v>
      </c>
      <c r="G5855" s="77" t="s">
        <v>21</v>
      </c>
      <c r="H5855" s="77" t="s">
        <v>20</v>
      </c>
      <c r="I5855" s="13">
        <v>1</v>
      </c>
      <c r="J5855" s="14">
        <v>2015</v>
      </c>
      <c r="K5855" s="78" t="s">
        <v>56</v>
      </c>
      <c r="L5855" s="79" t="s">
        <v>22</v>
      </c>
      <c r="M5855" s="79" t="s">
        <v>302</v>
      </c>
      <c r="N5855" s="15" t="s">
        <v>28</v>
      </c>
      <c r="O5855" s="15" t="s">
        <v>29</v>
      </c>
      <c r="P5855" s="80" t="s">
        <v>3096</v>
      </c>
      <c r="Q5855" s="80" t="s">
        <v>21</v>
      </c>
      <c r="S5855" t="str">
        <f t="shared" si="104"/>
        <v>42034Lynn Goodfellow</v>
      </c>
    </row>
    <row r="5856" spans="1:19" hidden="1">
      <c r="A5856" s="12">
        <v>42034</v>
      </c>
      <c r="B5856" t="s">
        <v>2481</v>
      </c>
      <c r="C5856" s="1">
        <v>0</v>
      </c>
      <c r="E5856" s="42">
        <f t="shared" si="105"/>
        <v>0</v>
      </c>
      <c r="F5856" s="77" t="s">
        <v>225</v>
      </c>
      <c r="G5856" s="77" t="s">
        <v>21</v>
      </c>
      <c r="H5856" s="77" t="s">
        <v>20</v>
      </c>
      <c r="I5856" s="13">
        <v>1</v>
      </c>
      <c r="J5856" s="14">
        <v>2015</v>
      </c>
      <c r="K5856" s="78" t="s">
        <v>56</v>
      </c>
      <c r="L5856" s="79" t="s">
        <v>22</v>
      </c>
      <c r="M5856" s="79" t="s">
        <v>302</v>
      </c>
      <c r="N5856" s="15" t="s">
        <v>28</v>
      </c>
      <c r="O5856" s="15" t="s">
        <v>29</v>
      </c>
      <c r="P5856" s="80" t="s">
        <v>3097</v>
      </c>
      <c r="Q5856" s="80" t="s">
        <v>21</v>
      </c>
      <c r="S5856" t="str">
        <f t="shared" si="104"/>
        <v>42034eBay Inc Shipping</v>
      </c>
    </row>
    <row r="5857" spans="1:19" hidden="1">
      <c r="A5857" s="12">
        <v>42034</v>
      </c>
      <c r="B5857" t="s">
        <v>2481</v>
      </c>
      <c r="C5857" s="1">
        <v>0</v>
      </c>
      <c r="E5857" s="42">
        <f t="shared" si="105"/>
        <v>0</v>
      </c>
      <c r="F5857" s="77" t="s">
        <v>225</v>
      </c>
      <c r="G5857" s="77" t="s">
        <v>21</v>
      </c>
      <c r="H5857" s="77" t="s">
        <v>20</v>
      </c>
      <c r="I5857" s="13">
        <v>1</v>
      </c>
      <c r="J5857" s="14">
        <v>2015</v>
      </c>
      <c r="K5857" s="78" t="s">
        <v>56</v>
      </c>
      <c r="L5857" s="79" t="s">
        <v>22</v>
      </c>
      <c r="M5857" s="79" t="s">
        <v>302</v>
      </c>
      <c r="N5857" s="15" t="s">
        <v>28</v>
      </c>
      <c r="O5857" s="15" t="s">
        <v>29</v>
      </c>
      <c r="P5857" s="80" t="s">
        <v>3097</v>
      </c>
      <c r="Q5857" s="80" t="s">
        <v>21</v>
      </c>
      <c r="S5857" t="str">
        <f t="shared" si="104"/>
        <v>42034eBay Inc Shipping</v>
      </c>
    </row>
    <row r="5858" spans="1:19" hidden="1">
      <c r="A5858" s="12">
        <v>42034</v>
      </c>
      <c r="B5858" t="s">
        <v>2481</v>
      </c>
      <c r="C5858" s="1">
        <v>0</v>
      </c>
      <c r="E5858" s="42">
        <f t="shared" si="105"/>
        <v>0</v>
      </c>
      <c r="F5858" s="77" t="s">
        <v>225</v>
      </c>
      <c r="G5858" s="77" t="s">
        <v>21</v>
      </c>
      <c r="H5858" s="77" t="s">
        <v>20</v>
      </c>
      <c r="I5858" s="13">
        <v>1</v>
      </c>
      <c r="J5858" s="14">
        <v>2015</v>
      </c>
      <c r="K5858" s="78" t="s">
        <v>56</v>
      </c>
      <c r="L5858" s="79" t="s">
        <v>22</v>
      </c>
      <c r="M5858" s="79" t="s">
        <v>302</v>
      </c>
      <c r="N5858" s="15" t="s">
        <v>28</v>
      </c>
      <c r="O5858" s="15" t="s">
        <v>29</v>
      </c>
      <c r="P5858" s="80" t="s">
        <v>3097</v>
      </c>
      <c r="Q5858" s="80" t="s">
        <v>21</v>
      </c>
      <c r="S5858" t="str">
        <f t="shared" si="104"/>
        <v>42034eBay Inc Shipping</v>
      </c>
    </row>
    <row r="5859" spans="1:19" hidden="1">
      <c r="A5859" s="12">
        <v>42034</v>
      </c>
      <c r="B5859" t="s">
        <v>2576</v>
      </c>
      <c r="C5859" s="1">
        <v>-2.62</v>
      </c>
      <c r="E5859" s="42">
        <f t="shared" si="105"/>
        <v>2.62</v>
      </c>
      <c r="F5859" s="77" t="s">
        <v>1038</v>
      </c>
      <c r="G5859" s="77" t="s">
        <v>21</v>
      </c>
      <c r="H5859" s="77" t="s">
        <v>20</v>
      </c>
      <c r="I5859" s="13">
        <v>1</v>
      </c>
      <c r="J5859" s="14">
        <v>2015</v>
      </c>
      <c r="K5859" s="78" t="s">
        <v>56</v>
      </c>
      <c r="L5859" s="79" t="s">
        <v>22</v>
      </c>
      <c r="M5859" s="79" t="s">
        <v>302</v>
      </c>
      <c r="N5859" s="15" t="s">
        <v>28</v>
      </c>
      <c r="O5859" s="15" t="s">
        <v>29</v>
      </c>
      <c r="P5859" s="80" t="s">
        <v>3096</v>
      </c>
      <c r="Q5859" s="80" t="s">
        <v>21</v>
      </c>
      <c r="S5859" t="str">
        <f t="shared" si="104"/>
        <v>42034Julia Houska</v>
      </c>
    </row>
    <row r="5860" spans="1:19" hidden="1">
      <c r="A5860" s="12">
        <v>42034</v>
      </c>
      <c r="B5860" t="s">
        <v>2506</v>
      </c>
      <c r="C5860" s="1">
        <v>-5.64</v>
      </c>
      <c r="E5860" s="42">
        <f t="shared" si="105"/>
        <v>5.64</v>
      </c>
      <c r="F5860" s="77" t="s">
        <v>1038</v>
      </c>
      <c r="G5860" s="77" t="s">
        <v>21</v>
      </c>
      <c r="H5860" s="77" t="s">
        <v>20</v>
      </c>
      <c r="I5860" s="13">
        <v>1</v>
      </c>
      <c r="J5860" s="14">
        <v>2015</v>
      </c>
      <c r="K5860" s="78" t="s">
        <v>56</v>
      </c>
      <c r="L5860" s="79" t="s">
        <v>22</v>
      </c>
      <c r="M5860" s="79" t="s">
        <v>80</v>
      </c>
      <c r="N5860" s="15" t="s">
        <v>28</v>
      </c>
      <c r="O5860" s="15" t="s">
        <v>29</v>
      </c>
      <c r="P5860" s="80" t="s">
        <v>3096</v>
      </c>
      <c r="Q5860" s="80" t="s">
        <v>21</v>
      </c>
      <c r="S5860" t="str">
        <f t="shared" si="104"/>
        <v>42034PETMOODS</v>
      </c>
    </row>
    <row r="5861" spans="1:19" hidden="1">
      <c r="A5861" s="12">
        <v>42034</v>
      </c>
      <c r="B5861" t="s">
        <v>2577</v>
      </c>
      <c r="C5861" s="1">
        <v>-1.64</v>
      </c>
      <c r="E5861" s="42">
        <f t="shared" si="105"/>
        <v>1.64</v>
      </c>
      <c r="F5861" s="77" t="s">
        <v>1038</v>
      </c>
      <c r="G5861" s="77" t="s">
        <v>21</v>
      </c>
      <c r="H5861" s="77" t="s">
        <v>20</v>
      </c>
      <c r="I5861" s="13">
        <v>1</v>
      </c>
      <c r="J5861" s="14">
        <v>2015</v>
      </c>
      <c r="K5861" s="78" t="s">
        <v>56</v>
      </c>
      <c r="L5861" s="79" t="s">
        <v>22</v>
      </c>
      <c r="M5861" s="79" t="s">
        <v>302</v>
      </c>
      <c r="N5861" s="15" t="s">
        <v>28</v>
      </c>
      <c r="O5861" s="15" t="s">
        <v>29</v>
      </c>
      <c r="P5861" s="80" t="s">
        <v>3096</v>
      </c>
      <c r="Q5861" s="80" t="s">
        <v>21</v>
      </c>
      <c r="S5861" t="str">
        <f t="shared" si="104"/>
        <v>42034Jill Smith</v>
      </c>
    </row>
    <row r="5862" spans="1:19" hidden="1">
      <c r="A5862" s="12">
        <v>42034</v>
      </c>
      <c r="B5862" t="s">
        <v>2578</v>
      </c>
      <c r="C5862" s="1">
        <v>0</v>
      </c>
      <c r="E5862" s="42">
        <f t="shared" si="105"/>
        <v>0</v>
      </c>
      <c r="F5862" s="77" t="s">
        <v>225</v>
      </c>
      <c r="G5862" s="77" t="s">
        <v>21</v>
      </c>
      <c r="H5862" s="77" t="s">
        <v>20</v>
      </c>
      <c r="I5862" s="13">
        <v>1</v>
      </c>
      <c r="J5862" s="14">
        <v>2015</v>
      </c>
      <c r="K5862" s="78" t="s">
        <v>56</v>
      </c>
      <c r="L5862" s="79" t="s">
        <v>22</v>
      </c>
      <c r="M5862" s="79" t="s">
        <v>302</v>
      </c>
      <c r="N5862" s="15" t="s">
        <v>28</v>
      </c>
      <c r="O5862" s="15" t="s">
        <v>29</v>
      </c>
      <c r="P5862" s="80" t="s">
        <v>3097</v>
      </c>
      <c r="Q5862" s="80" t="s">
        <v>21</v>
      </c>
      <c r="S5862" t="str">
        <f t="shared" si="104"/>
        <v>42034eBay Inc.</v>
      </c>
    </row>
    <row r="5863" spans="1:19" hidden="1">
      <c r="A5863" s="12">
        <v>42034</v>
      </c>
      <c r="B5863" t="s">
        <v>2579</v>
      </c>
      <c r="C5863" s="1">
        <v>-5.73</v>
      </c>
      <c r="E5863" s="42">
        <f t="shared" si="105"/>
        <v>5.73</v>
      </c>
      <c r="F5863" s="77" t="s">
        <v>1038</v>
      </c>
      <c r="G5863" s="77" t="s">
        <v>21</v>
      </c>
      <c r="H5863" s="77" t="s">
        <v>20</v>
      </c>
      <c r="I5863" s="13">
        <v>1</v>
      </c>
      <c r="J5863" s="14">
        <v>2015</v>
      </c>
      <c r="K5863" s="78" t="s">
        <v>56</v>
      </c>
      <c r="L5863" s="79" t="s">
        <v>22</v>
      </c>
      <c r="M5863" s="79" t="s">
        <v>302</v>
      </c>
      <c r="N5863" s="15" t="s">
        <v>28</v>
      </c>
      <c r="O5863" s="15" t="s">
        <v>29</v>
      </c>
      <c r="P5863" s="80" t="s">
        <v>3096</v>
      </c>
      <c r="Q5863" s="80" t="s">
        <v>21</v>
      </c>
      <c r="S5863" t="str">
        <f t="shared" si="104"/>
        <v>42034henriette ingebrigtsen</v>
      </c>
    </row>
    <row r="5864" spans="1:19" hidden="1">
      <c r="A5864" s="12">
        <v>42035</v>
      </c>
      <c r="B5864" t="s">
        <v>2580</v>
      </c>
      <c r="C5864" s="1">
        <v>-1.89</v>
      </c>
      <c r="E5864" s="42">
        <f t="shared" si="105"/>
        <v>1.89</v>
      </c>
      <c r="F5864" s="77" t="s">
        <v>1038</v>
      </c>
      <c r="G5864" s="77" t="s">
        <v>21</v>
      </c>
      <c r="H5864" s="77" t="s">
        <v>20</v>
      </c>
      <c r="I5864" s="13">
        <v>1</v>
      </c>
      <c r="J5864" s="14">
        <v>2015</v>
      </c>
      <c r="K5864" s="78" t="s">
        <v>56</v>
      </c>
      <c r="L5864" s="79" t="s">
        <v>22</v>
      </c>
      <c r="M5864" s="79" t="s">
        <v>309</v>
      </c>
      <c r="N5864" s="15" t="s">
        <v>28</v>
      </c>
      <c r="O5864" s="15" t="s">
        <v>29</v>
      </c>
      <c r="P5864" s="80" t="s">
        <v>3096</v>
      </c>
      <c r="Q5864" s="80" t="s">
        <v>21</v>
      </c>
      <c r="S5864" t="str">
        <f t="shared" si="104"/>
        <v>42035Amy Funk</v>
      </c>
    </row>
    <row r="5865" spans="1:19" hidden="1">
      <c r="A5865" s="12">
        <v>42035</v>
      </c>
      <c r="B5865" t="s">
        <v>2581</v>
      </c>
      <c r="C5865" s="1">
        <v>-2.4</v>
      </c>
      <c r="E5865" s="42">
        <f t="shared" si="105"/>
        <v>2.4</v>
      </c>
      <c r="F5865" s="77" t="s">
        <v>1038</v>
      </c>
      <c r="G5865" s="77" t="s">
        <v>21</v>
      </c>
      <c r="H5865" s="77" t="s">
        <v>20</v>
      </c>
      <c r="I5865" s="13">
        <v>1</v>
      </c>
      <c r="J5865" s="14">
        <v>2015</v>
      </c>
      <c r="K5865" s="78" t="s">
        <v>56</v>
      </c>
      <c r="L5865" s="79" t="s">
        <v>22</v>
      </c>
      <c r="M5865" s="79" t="s">
        <v>309</v>
      </c>
      <c r="N5865" s="15" t="s">
        <v>28</v>
      </c>
      <c r="O5865" s="15" t="s">
        <v>29</v>
      </c>
      <c r="P5865" s="80" t="s">
        <v>3096</v>
      </c>
      <c r="Q5865" s="80" t="s">
        <v>21</v>
      </c>
      <c r="S5865" t="str">
        <f t="shared" si="104"/>
        <v>42035Jessica Davis</v>
      </c>
    </row>
    <row r="5866" spans="1:19" hidden="1">
      <c r="A5866" s="12">
        <v>42035</v>
      </c>
      <c r="B5866" t="s">
        <v>2582</v>
      </c>
      <c r="C5866" s="1">
        <v>-2.2599999999999998</v>
      </c>
      <c r="E5866" s="42">
        <f t="shared" si="105"/>
        <v>2.2599999999999998</v>
      </c>
      <c r="F5866" s="77" t="s">
        <v>1038</v>
      </c>
      <c r="G5866" s="77" t="s">
        <v>21</v>
      </c>
      <c r="H5866" s="77" t="s">
        <v>20</v>
      </c>
      <c r="I5866" s="13">
        <v>1</v>
      </c>
      <c r="J5866" s="14">
        <v>2015</v>
      </c>
      <c r="K5866" s="78" t="s">
        <v>56</v>
      </c>
      <c r="L5866" s="79" t="s">
        <v>22</v>
      </c>
      <c r="M5866" s="79" t="s">
        <v>302</v>
      </c>
      <c r="N5866" s="15" t="s">
        <v>28</v>
      </c>
      <c r="O5866" s="15" t="s">
        <v>29</v>
      </c>
      <c r="P5866" s="80" t="s">
        <v>3096</v>
      </c>
      <c r="Q5866" s="80" t="s">
        <v>21</v>
      </c>
      <c r="S5866" t="str">
        <f t="shared" si="104"/>
        <v>42035Brooke Foizie</v>
      </c>
    </row>
    <row r="5867" spans="1:19" hidden="1">
      <c r="A5867" s="12">
        <v>42036</v>
      </c>
      <c r="B5867" t="s">
        <v>2583</v>
      </c>
      <c r="C5867" s="1">
        <v>-1.95</v>
      </c>
      <c r="E5867" s="42">
        <f t="shared" si="105"/>
        <v>1.95</v>
      </c>
      <c r="F5867" s="77" t="s">
        <v>1038</v>
      </c>
      <c r="G5867" s="77" t="s">
        <v>21</v>
      </c>
      <c r="H5867" s="77" t="s">
        <v>20</v>
      </c>
      <c r="I5867" s="13">
        <v>2</v>
      </c>
      <c r="J5867" s="14">
        <v>2015</v>
      </c>
      <c r="K5867" s="78" t="s">
        <v>56</v>
      </c>
      <c r="L5867" s="79" t="s">
        <v>22</v>
      </c>
      <c r="M5867" s="79" t="s">
        <v>309</v>
      </c>
      <c r="N5867" s="15" t="s">
        <v>28</v>
      </c>
      <c r="O5867" s="15" t="s">
        <v>29</v>
      </c>
      <c r="P5867" s="80" t="s">
        <v>3096</v>
      </c>
      <c r="Q5867" s="80" t="s">
        <v>21</v>
      </c>
      <c r="S5867" t="str">
        <f t="shared" si="104"/>
        <v>42036DejanArts</v>
      </c>
    </row>
    <row r="5868" spans="1:19" hidden="1">
      <c r="A5868" s="12">
        <v>42036</v>
      </c>
      <c r="B5868" t="s">
        <v>2584</v>
      </c>
      <c r="C5868" s="1">
        <v>-2.2999999999999998</v>
      </c>
      <c r="E5868" s="42">
        <f t="shared" si="105"/>
        <v>2.2999999999999998</v>
      </c>
      <c r="F5868" s="77" t="s">
        <v>1038</v>
      </c>
      <c r="G5868" s="77" t="s">
        <v>21</v>
      </c>
      <c r="H5868" s="77" t="s">
        <v>20</v>
      </c>
      <c r="I5868" s="13">
        <v>2</v>
      </c>
      <c r="J5868" s="14">
        <v>2015</v>
      </c>
      <c r="K5868" s="78" t="s">
        <v>56</v>
      </c>
      <c r="L5868" s="79" t="s">
        <v>22</v>
      </c>
      <c r="M5868" s="79" t="s">
        <v>309</v>
      </c>
      <c r="N5868" s="15" t="s">
        <v>28</v>
      </c>
      <c r="O5868" s="15" t="s">
        <v>29</v>
      </c>
      <c r="P5868" s="80" t="s">
        <v>3096</v>
      </c>
      <c r="Q5868" s="80" t="s">
        <v>21</v>
      </c>
      <c r="S5868" t="str">
        <f t="shared" si="104"/>
        <v>42036Erin McElroy</v>
      </c>
    </row>
    <row r="5869" spans="1:19" hidden="1">
      <c r="A5869" s="12">
        <v>42036</v>
      </c>
      <c r="B5869" t="s">
        <v>2585</v>
      </c>
      <c r="C5869" s="1">
        <v>0</v>
      </c>
      <c r="E5869" s="42">
        <f t="shared" si="105"/>
        <v>0</v>
      </c>
      <c r="F5869" s="77" t="s">
        <v>225</v>
      </c>
      <c r="G5869" s="77" t="s">
        <v>21</v>
      </c>
      <c r="H5869" s="77" t="s">
        <v>20</v>
      </c>
      <c r="I5869" s="13">
        <v>2</v>
      </c>
      <c r="J5869" s="14">
        <v>2015</v>
      </c>
      <c r="K5869" s="78" t="s">
        <v>56</v>
      </c>
      <c r="L5869" s="79" t="s">
        <v>22</v>
      </c>
      <c r="M5869" s="79" t="s">
        <v>302</v>
      </c>
      <c r="N5869" s="15" t="s">
        <v>28</v>
      </c>
      <c r="O5869" s="15" t="s">
        <v>24</v>
      </c>
      <c r="P5869" s="80" t="s">
        <v>3099</v>
      </c>
      <c r="Q5869" s="80" t="s">
        <v>21</v>
      </c>
      <c r="S5869" t="str">
        <f t="shared" si="104"/>
        <v>42036Greggsgoodstuff</v>
      </c>
    </row>
    <row r="5870" spans="1:19" hidden="1">
      <c r="A5870" s="12">
        <v>42037</v>
      </c>
      <c r="B5870" t="s">
        <v>2586</v>
      </c>
      <c r="C5870" s="1">
        <v>-5.68</v>
      </c>
      <c r="E5870" s="42">
        <f t="shared" si="105"/>
        <v>5.68</v>
      </c>
      <c r="F5870" s="77" t="s">
        <v>1038</v>
      </c>
      <c r="G5870" s="77" t="s">
        <v>21</v>
      </c>
      <c r="H5870" s="77" t="s">
        <v>20</v>
      </c>
      <c r="I5870" s="13">
        <v>2</v>
      </c>
      <c r="J5870" s="14">
        <v>2015</v>
      </c>
      <c r="K5870" s="78" t="s">
        <v>56</v>
      </c>
      <c r="L5870" s="79" t="s">
        <v>22</v>
      </c>
      <c r="M5870" s="79" t="s">
        <v>302</v>
      </c>
      <c r="N5870" s="15" t="s">
        <v>28</v>
      </c>
      <c r="O5870" s="15" t="s">
        <v>29</v>
      </c>
      <c r="P5870" s="80" t="s">
        <v>3096</v>
      </c>
      <c r="Q5870" s="80" t="s">
        <v>21</v>
      </c>
      <c r="S5870" t="str">
        <f t="shared" si="104"/>
        <v>42037C J Lee</v>
      </c>
    </row>
    <row r="5871" spans="1:19" hidden="1">
      <c r="A5871" s="12">
        <v>42037</v>
      </c>
      <c r="B5871" t="s">
        <v>2587</v>
      </c>
      <c r="C5871" s="1">
        <v>-2.5099999999999998</v>
      </c>
      <c r="E5871" s="42">
        <f t="shared" si="105"/>
        <v>2.5099999999999998</v>
      </c>
      <c r="F5871" s="77" t="s">
        <v>1038</v>
      </c>
      <c r="G5871" s="77" t="s">
        <v>21</v>
      </c>
      <c r="H5871" s="77" t="s">
        <v>20</v>
      </c>
      <c r="I5871" s="13">
        <v>2</v>
      </c>
      <c r="J5871" s="14">
        <v>2015</v>
      </c>
      <c r="K5871" s="78" t="s">
        <v>56</v>
      </c>
      <c r="L5871" s="79" t="s">
        <v>22</v>
      </c>
      <c r="M5871" s="79" t="s">
        <v>302</v>
      </c>
      <c r="N5871" s="15" t="s">
        <v>28</v>
      </c>
      <c r="O5871" s="15" t="s">
        <v>29</v>
      </c>
      <c r="P5871" s="80" t="s">
        <v>3096</v>
      </c>
      <c r="Q5871" s="80" t="s">
        <v>21</v>
      </c>
      <c r="S5871" t="str">
        <f t="shared" si="104"/>
        <v>42037travis hanger</v>
      </c>
    </row>
    <row r="5872" spans="1:19" hidden="1">
      <c r="A5872" s="12">
        <v>42037</v>
      </c>
      <c r="B5872" t="s">
        <v>2588</v>
      </c>
      <c r="C5872" s="1">
        <v>-1.63</v>
      </c>
      <c r="E5872" s="42">
        <f t="shared" si="105"/>
        <v>1.63</v>
      </c>
      <c r="F5872" s="77" t="s">
        <v>1038</v>
      </c>
      <c r="G5872" s="77" t="s">
        <v>21</v>
      </c>
      <c r="H5872" s="77" t="s">
        <v>20</v>
      </c>
      <c r="I5872" s="13">
        <v>2</v>
      </c>
      <c r="J5872" s="14">
        <v>2015</v>
      </c>
      <c r="K5872" s="78" t="s">
        <v>56</v>
      </c>
      <c r="L5872" s="79" t="s">
        <v>22</v>
      </c>
      <c r="M5872" s="79" t="s">
        <v>309</v>
      </c>
      <c r="N5872" s="15" t="s">
        <v>28</v>
      </c>
      <c r="O5872" s="15" t="s">
        <v>29</v>
      </c>
      <c r="P5872" s="80" t="s">
        <v>3096</v>
      </c>
      <c r="Q5872" s="80" t="s">
        <v>21</v>
      </c>
      <c r="S5872" t="str">
        <f t="shared" si="104"/>
        <v>42037Trash To Treasures</v>
      </c>
    </row>
    <row r="5873" spans="1:19" hidden="1">
      <c r="A5873" s="12">
        <v>42037</v>
      </c>
      <c r="B5873" t="s">
        <v>2522</v>
      </c>
      <c r="C5873" s="1">
        <v>0.46</v>
      </c>
      <c r="E5873" s="42">
        <f t="shared" si="105"/>
        <v>-0.46</v>
      </c>
      <c r="F5873" s="77" t="s">
        <v>225</v>
      </c>
      <c r="G5873" s="77" t="s">
        <v>21</v>
      </c>
      <c r="H5873" s="77" t="s">
        <v>20</v>
      </c>
      <c r="I5873" s="13">
        <v>2</v>
      </c>
      <c r="J5873" s="14">
        <v>2015</v>
      </c>
      <c r="K5873" s="78" t="s">
        <v>56</v>
      </c>
      <c r="L5873" s="79" t="s">
        <v>22</v>
      </c>
      <c r="M5873" s="79" t="s">
        <v>302</v>
      </c>
      <c r="N5873" s="15" t="s">
        <v>28</v>
      </c>
      <c r="O5873" s="15" t="s">
        <v>29</v>
      </c>
      <c r="P5873" s="80" t="s">
        <v>3096</v>
      </c>
      <c r="Q5873" s="80" t="s">
        <v>21</v>
      </c>
      <c r="S5873" t="str">
        <f t="shared" si="104"/>
        <v>42037jason hurley</v>
      </c>
    </row>
    <row r="5874" spans="1:19" hidden="1">
      <c r="A5874" s="12">
        <v>42037</v>
      </c>
      <c r="B5874" t="s">
        <v>2481</v>
      </c>
      <c r="C5874" s="1">
        <v>0</v>
      </c>
      <c r="E5874" s="42">
        <f t="shared" si="105"/>
        <v>0</v>
      </c>
      <c r="F5874" s="77" t="s">
        <v>225</v>
      </c>
      <c r="G5874" s="77" t="s">
        <v>21</v>
      </c>
      <c r="H5874" s="77" t="s">
        <v>20</v>
      </c>
      <c r="I5874" s="13">
        <v>2</v>
      </c>
      <c r="J5874" s="14">
        <v>2015</v>
      </c>
      <c r="K5874" s="78" t="s">
        <v>56</v>
      </c>
      <c r="L5874" s="79" t="s">
        <v>22</v>
      </c>
      <c r="M5874" s="79" t="s">
        <v>302</v>
      </c>
      <c r="N5874" s="15" t="s">
        <v>28</v>
      </c>
      <c r="O5874" s="15" t="s">
        <v>29</v>
      </c>
      <c r="P5874" s="80" t="s">
        <v>3097</v>
      </c>
      <c r="Q5874" s="80" t="s">
        <v>21</v>
      </c>
      <c r="S5874" t="str">
        <f t="shared" si="104"/>
        <v>42037eBay Inc Shipping</v>
      </c>
    </row>
    <row r="5875" spans="1:19" hidden="1">
      <c r="A5875" s="12">
        <v>42037</v>
      </c>
      <c r="B5875" t="s">
        <v>2481</v>
      </c>
      <c r="C5875" s="1">
        <v>0</v>
      </c>
      <c r="E5875" s="42">
        <f t="shared" si="105"/>
        <v>0</v>
      </c>
      <c r="F5875" s="77" t="s">
        <v>225</v>
      </c>
      <c r="G5875" s="77" t="s">
        <v>21</v>
      </c>
      <c r="H5875" s="77" t="s">
        <v>20</v>
      </c>
      <c r="I5875" s="13">
        <v>2</v>
      </c>
      <c r="J5875" s="14">
        <v>2015</v>
      </c>
      <c r="K5875" s="78" t="s">
        <v>56</v>
      </c>
      <c r="L5875" s="79" t="s">
        <v>22</v>
      </c>
      <c r="M5875" s="79" t="s">
        <v>302</v>
      </c>
      <c r="N5875" s="15" t="s">
        <v>28</v>
      </c>
      <c r="O5875" s="15" t="s">
        <v>29</v>
      </c>
      <c r="P5875" s="80" t="s">
        <v>3097</v>
      </c>
      <c r="Q5875" s="80" t="s">
        <v>21</v>
      </c>
      <c r="S5875" t="str">
        <f t="shared" si="104"/>
        <v>42037eBay Inc Shipping</v>
      </c>
    </row>
    <row r="5876" spans="1:19" hidden="1">
      <c r="A5876" s="12">
        <v>42037</v>
      </c>
      <c r="B5876" t="s">
        <v>2481</v>
      </c>
      <c r="C5876" s="1">
        <v>0</v>
      </c>
      <c r="E5876" s="42">
        <f t="shared" si="105"/>
        <v>0</v>
      </c>
      <c r="F5876" s="77" t="s">
        <v>225</v>
      </c>
      <c r="G5876" s="77" t="s">
        <v>21</v>
      </c>
      <c r="H5876" s="77" t="s">
        <v>20</v>
      </c>
      <c r="I5876" s="13">
        <v>2</v>
      </c>
      <c r="J5876" s="14">
        <v>2015</v>
      </c>
      <c r="K5876" s="78" t="s">
        <v>56</v>
      </c>
      <c r="L5876" s="79" t="s">
        <v>22</v>
      </c>
      <c r="M5876" s="79" t="s">
        <v>302</v>
      </c>
      <c r="N5876" s="15" t="s">
        <v>28</v>
      </c>
      <c r="O5876" s="15" t="s">
        <v>29</v>
      </c>
      <c r="P5876" s="80" t="s">
        <v>3097</v>
      </c>
      <c r="Q5876" s="80" t="s">
        <v>21</v>
      </c>
      <c r="S5876" t="str">
        <f t="shared" si="104"/>
        <v>42037eBay Inc Shipping</v>
      </c>
    </row>
    <row r="5877" spans="1:19" hidden="1">
      <c r="A5877" s="12">
        <v>42037</v>
      </c>
      <c r="B5877" t="s">
        <v>2481</v>
      </c>
      <c r="C5877" s="1">
        <v>0</v>
      </c>
      <c r="E5877" s="42">
        <f t="shared" si="105"/>
        <v>0</v>
      </c>
      <c r="F5877" s="77" t="s">
        <v>225</v>
      </c>
      <c r="G5877" s="77" t="s">
        <v>21</v>
      </c>
      <c r="H5877" s="77" t="s">
        <v>20</v>
      </c>
      <c r="I5877" s="13">
        <v>2</v>
      </c>
      <c r="J5877" s="14">
        <v>2015</v>
      </c>
      <c r="K5877" s="78" t="s">
        <v>56</v>
      </c>
      <c r="L5877" s="79" t="s">
        <v>22</v>
      </c>
      <c r="M5877" s="79" t="s">
        <v>302</v>
      </c>
      <c r="N5877" s="15" t="s">
        <v>28</v>
      </c>
      <c r="O5877" s="15" t="s">
        <v>29</v>
      </c>
      <c r="P5877" s="80" t="s">
        <v>3097</v>
      </c>
      <c r="Q5877" s="80" t="s">
        <v>21</v>
      </c>
      <c r="S5877" t="str">
        <f t="shared" si="104"/>
        <v>42037eBay Inc Shipping</v>
      </c>
    </row>
    <row r="5878" spans="1:19" hidden="1">
      <c r="A5878" s="12">
        <v>42037</v>
      </c>
      <c r="B5878" t="s">
        <v>2481</v>
      </c>
      <c r="C5878" s="1">
        <v>0</v>
      </c>
      <c r="E5878" s="42">
        <f t="shared" si="105"/>
        <v>0</v>
      </c>
      <c r="F5878" s="77" t="s">
        <v>225</v>
      </c>
      <c r="G5878" s="77" t="s">
        <v>21</v>
      </c>
      <c r="H5878" s="77" t="s">
        <v>20</v>
      </c>
      <c r="I5878" s="13">
        <v>2</v>
      </c>
      <c r="J5878" s="14">
        <v>2015</v>
      </c>
      <c r="K5878" s="78" t="s">
        <v>56</v>
      </c>
      <c r="L5878" s="79" t="s">
        <v>22</v>
      </c>
      <c r="M5878" s="79" t="s">
        <v>302</v>
      </c>
      <c r="N5878" s="15" t="s">
        <v>28</v>
      </c>
      <c r="O5878" s="15" t="s">
        <v>29</v>
      </c>
      <c r="P5878" s="80" t="s">
        <v>3097</v>
      </c>
      <c r="Q5878" s="80" t="s">
        <v>21</v>
      </c>
      <c r="S5878" t="str">
        <f t="shared" si="104"/>
        <v>42037eBay Inc Shipping</v>
      </c>
    </row>
    <row r="5879" spans="1:19" hidden="1">
      <c r="A5879" s="12">
        <v>42037</v>
      </c>
      <c r="B5879" t="s">
        <v>2481</v>
      </c>
      <c r="C5879" s="1">
        <v>0</v>
      </c>
      <c r="E5879" s="42">
        <f t="shared" si="105"/>
        <v>0</v>
      </c>
      <c r="F5879" s="77" t="s">
        <v>225</v>
      </c>
      <c r="G5879" s="77" t="s">
        <v>21</v>
      </c>
      <c r="H5879" s="77" t="s">
        <v>20</v>
      </c>
      <c r="I5879" s="13">
        <v>2</v>
      </c>
      <c r="J5879" s="14">
        <v>2015</v>
      </c>
      <c r="K5879" s="78" t="s">
        <v>56</v>
      </c>
      <c r="L5879" s="79" t="s">
        <v>22</v>
      </c>
      <c r="M5879" s="79" t="s">
        <v>302</v>
      </c>
      <c r="N5879" s="15" t="s">
        <v>28</v>
      </c>
      <c r="O5879" s="15" t="s">
        <v>29</v>
      </c>
      <c r="P5879" s="80" t="s">
        <v>3097</v>
      </c>
      <c r="Q5879" s="80" t="s">
        <v>21</v>
      </c>
      <c r="S5879" t="str">
        <f t="shared" si="104"/>
        <v>42037eBay Inc Shipping</v>
      </c>
    </row>
    <row r="5880" spans="1:19" hidden="1">
      <c r="A5880" s="12">
        <v>42037</v>
      </c>
      <c r="B5880" t="s">
        <v>2589</v>
      </c>
      <c r="C5880" s="1">
        <v>0</v>
      </c>
      <c r="E5880" s="42">
        <f t="shared" si="105"/>
        <v>0</v>
      </c>
      <c r="F5880" s="77" t="s">
        <v>225</v>
      </c>
      <c r="G5880" s="77" t="s">
        <v>21</v>
      </c>
      <c r="H5880" s="77" t="s">
        <v>20</v>
      </c>
      <c r="I5880" s="13">
        <v>2</v>
      </c>
      <c r="J5880" s="14">
        <v>2015</v>
      </c>
      <c r="K5880" s="78" t="s">
        <v>56</v>
      </c>
      <c r="L5880" s="79" t="s">
        <v>22</v>
      </c>
      <c r="M5880" s="79" t="s">
        <v>302</v>
      </c>
      <c r="N5880" s="15" t="s">
        <v>28</v>
      </c>
      <c r="O5880" s="15" t="s">
        <v>29</v>
      </c>
      <c r="P5880" s="80" t="s">
        <v>3096</v>
      </c>
      <c r="Q5880" s="80" t="s">
        <v>21</v>
      </c>
      <c r="S5880" t="str">
        <f t="shared" si="104"/>
        <v>42037hamirving16@yahoo.com</v>
      </c>
    </row>
    <row r="5881" spans="1:19" hidden="1">
      <c r="A5881" s="12">
        <v>42037</v>
      </c>
      <c r="B5881" t="s">
        <v>2590</v>
      </c>
      <c r="C5881" s="1">
        <v>-3.63</v>
      </c>
      <c r="E5881" s="42">
        <f t="shared" si="105"/>
        <v>3.63</v>
      </c>
      <c r="F5881" s="77" t="s">
        <v>1038</v>
      </c>
      <c r="G5881" s="77" t="s">
        <v>21</v>
      </c>
      <c r="H5881" s="77" t="s">
        <v>20</v>
      </c>
      <c r="I5881" s="13">
        <v>2</v>
      </c>
      <c r="J5881" s="14">
        <v>2015</v>
      </c>
      <c r="K5881" s="78" t="s">
        <v>56</v>
      </c>
      <c r="L5881" s="79" t="s">
        <v>22</v>
      </c>
      <c r="M5881" s="79" t="s">
        <v>302</v>
      </c>
      <c r="N5881" s="15" t="s">
        <v>28</v>
      </c>
      <c r="O5881" s="15" t="s">
        <v>29</v>
      </c>
      <c r="P5881" s="80" t="s">
        <v>3096</v>
      </c>
      <c r="Q5881" s="80" t="s">
        <v>21</v>
      </c>
      <c r="S5881" t="str">
        <f t="shared" si="104"/>
        <v>42037Darren Donald</v>
      </c>
    </row>
    <row r="5882" spans="1:19" hidden="1">
      <c r="A5882" s="12">
        <v>42039</v>
      </c>
      <c r="B5882" t="s">
        <v>2587</v>
      </c>
      <c r="C5882" s="1">
        <v>2.21</v>
      </c>
      <c r="E5882" s="42">
        <f t="shared" si="105"/>
        <v>-2.21</v>
      </c>
      <c r="F5882" s="77" t="s">
        <v>225</v>
      </c>
      <c r="G5882" s="77" t="s">
        <v>21</v>
      </c>
      <c r="H5882" s="77" t="s">
        <v>20</v>
      </c>
      <c r="I5882" s="13">
        <v>2</v>
      </c>
      <c r="J5882" s="14">
        <v>2015</v>
      </c>
      <c r="K5882" s="78" t="s">
        <v>56</v>
      </c>
      <c r="L5882" s="79" t="s">
        <v>22</v>
      </c>
      <c r="M5882" s="79" t="s">
        <v>302</v>
      </c>
      <c r="N5882" s="15" t="s">
        <v>28</v>
      </c>
      <c r="O5882" s="15" t="s">
        <v>29</v>
      </c>
      <c r="P5882" s="80" t="s">
        <v>3096</v>
      </c>
      <c r="Q5882" s="80" t="s">
        <v>21</v>
      </c>
      <c r="S5882" t="str">
        <f t="shared" si="104"/>
        <v>42039travis hanger</v>
      </c>
    </row>
    <row r="5883" spans="1:19" hidden="1">
      <c r="A5883" s="12">
        <v>42039</v>
      </c>
      <c r="B5883" t="s">
        <v>2481</v>
      </c>
      <c r="C5883" s="1">
        <v>0</v>
      </c>
      <c r="E5883" s="42">
        <f t="shared" si="105"/>
        <v>0</v>
      </c>
      <c r="F5883" s="77" t="s">
        <v>225</v>
      </c>
      <c r="G5883" s="77" t="s">
        <v>21</v>
      </c>
      <c r="H5883" s="77" t="s">
        <v>20</v>
      </c>
      <c r="I5883" s="13">
        <v>2</v>
      </c>
      <c r="J5883" s="14">
        <v>2015</v>
      </c>
      <c r="K5883" s="78" t="s">
        <v>56</v>
      </c>
      <c r="L5883" s="79" t="s">
        <v>22</v>
      </c>
      <c r="M5883" s="79" t="s">
        <v>302</v>
      </c>
      <c r="N5883" s="15" t="s">
        <v>28</v>
      </c>
      <c r="O5883" s="15" t="s">
        <v>29</v>
      </c>
      <c r="P5883" s="80" t="s">
        <v>3097</v>
      </c>
      <c r="Q5883" s="80" t="s">
        <v>21</v>
      </c>
      <c r="S5883" t="str">
        <f t="shared" si="104"/>
        <v>42039eBay Inc Shipping</v>
      </c>
    </row>
    <row r="5884" spans="1:19" hidden="1">
      <c r="A5884" s="12">
        <v>42040</v>
      </c>
      <c r="B5884" t="s">
        <v>2488</v>
      </c>
      <c r="C5884" s="1">
        <v>0</v>
      </c>
      <c r="E5884" s="42">
        <f t="shared" si="105"/>
        <v>0</v>
      </c>
      <c r="F5884" s="77" t="s">
        <v>225</v>
      </c>
      <c r="G5884" s="77" t="s">
        <v>21</v>
      </c>
      <c r="H5884" s="77" t="s">
        <v>20</v>
      </c>
      <c r="I5884" s="13">
        <v>2</v>
      </c>
      <c r="J5884" s="14">
        <v>2015</v>
      </c>
      <c r="K5884" s="78" t="s">
        <v>56</v>
      </c>
      <c r="L5884" s="79" t="s">
        <v>22</v>
      </c>
      <c r="M5884" s="79" t="s">
        <v>23</v>
      </c>
      <c r="N5884" s="15" t="s">
        <v>20</v>
      </c>
      <c r="O5884" s="15" t="s">
        <v>24</v>
      </c>
      <c r="P5884" s="80" t="s">
        <v>171</v>
      </c>
      <c r="Q5884" s="80" t="s">
        <v>21</v>
      </c>
      <c r="S5884" t="str">
        <f t="shared" si="104"/>
        <v>42040Bank Account</v>
      </c>
    </row>
    <row r="5885" spans="1:19" hidden="1">
      <c r="A5885" s="12">
        <v>42040</v>
      </c>
      <c r="B5885" t="s">
        <v>2591</v>
      </c>
      <c r="C5885" s="1">
        <v>-0.85</v>
      </c>
      <c r="E5885" s="42">
        <f t="shared" si="105"/>
        <v>0.85</v>
      </c>
      <c r="F5885" s="77" t="s">
        <v>1038</v>
      </c>
      <c r="G5885" s="77" t="s">
        <v>21</v>
      </c>
      <c r="H5885" s="77" t="s">
        <v>20</v>
      </c>
      <c r="I5885" s="13">
        <v>2</v>
      </c>
      <c r="J5885" s="14">
        <v>2015</v>
      </c>
      <c r="K5885" s="78" t="s">
        <v>56</v>
      </c>
      <c r="L5885" s="79" t="s">
        <v>22</v>
      </c>
      <c r="M5885" s="79" t="s">
        <v>302</v>
      </c>
      <c r="N5885" s="15" t="s">
        <v>28</v>
      </c>
      <c r="O5885" s="15" t="s">
        <v>29</v>
      </c>
      <c r="P5885" s="80" t="s">
        <v>3096</v>
      </c>
      <c r="Q5885" s="80" t="s">
        <v>21</v>
      </c>
      <c r="S5885" t="str">
        <f t="shared" si="104"/>
        <v>42040Faith Powell</v>
      </c>
    </row>
    <row r="5886" spans="1:19" hidden="1">
      <c r="A5886" s="12">
        <v>42040</v>
      </c>
      <c r="B5886" t="s">
        <v>2592</v>
      </c>
      <c r="C5886" s="1">
        <v>0</v>
      </c>
      <c r="E5886" s="42">
        <f t="shared" si="105"/>
        <v>0</v>
      </c>
      <c r="F5886" s="77" t="s">
        <v>225</v>
      </c>
      <c r="G5886" s="77" t="s">
        <v>21</v>
      </c>
      <c r="H5886" s="77" t="s">
        <v>20</v>
      </c>
      <c r="I5886" s="13">
        <v>2</v>
      </c>
      <c r="J5886" s="14">
        <v>2015</v>
      </c>
      <c r="K5886" s="78" t="s">
        <v>56</v>
      </c>
      <c r="L5886" s="79" t="s">
        <v>22</v>
      </c>
      <c r="M5886" s="79" t="s">
        <v>302</v>
      </c>
      <c r="N5886" s="15" t="s">
        <v>28</v>
      </c>
      <c r="O5886" s="15" t="s">
        <v>29</v>
      </c>
      <c r="P5886" s="80" t="s">
        <v>3096</v>
      </c>
      <c r="Q5886" s="80" t="s">
        <v>21</v>
      </c>
      <c r="S5886" t="str">
        <f t="shared" si="104"/>
        <v>42040eBay Buyer Dispute</v>
      </c>
    </row>
    <row r="5887" spans="1:19" hidden="1">
      <c r="A5887" s="12">
        <v>42040</v>
      </c>
      <c r="B5887" t="s">
        <v>2593</v>
      </c>
      <c r="C5887" s="1">
        <v>-0.72</v>
      </c>
      <c r="E5887" s="42">
        <f t="shared" si="105"/>
        <v>0.72</v>
      </c>
      <c r="F5887" s="77" t="s">
        <v>1038</v>
      </c>
      <c r="G5887" s="77" t="s">
        <v>21</v>
      </c>
      <c r="H5887" s="77" t="s">
        <v>20</v>
      </c>
      <c r="I5887" s="13">
        <v>2</v>
      </c>
      <c r="J5887" s="14">
        <v>2015</v>
      </c>
      <c r="K5887" s="78" t="s">
        <v>56</v>
      </c>
      <c r="L5887" s="79" t="s">
        <v>22</v>
      </c>
      <c r="M5887" s="79" t="s">
        <v>302</v>
      </c>
      <c r="N5887" s="15" t="s">
        <v>28</v>
      </c>
      <c r="O5887" s="15" t="s">
        <v>29</v>
      </c>
      <c r="P5887" s="80" t="s">
        <v>3096</v>
      </c>
      <c r="Q5887" s="80" t="s">
        <v>21</v>
      </c>
      <c r="S5887" t="str">
        <f t="shared" si="104"/>
        <v>42040LORI VASQUEZ</v>
      </c>
    </row>
    <row r="5888" spans="1:19" hidden="1">
      <c r="A5888" s="12">
        <v>42041</v>
      </c>
      <c r="B5888" t="s">
        <v>2594</v>
      </c>
      <c r="C5888" s="1">
        <v>-2.68</v>
      </c>
      <c r="E5888" s="42">
        <f t="shared" si="105"/>
        <v>2.68</v>
      </c>
      <c r="F5888" s="77" t="s">
        <v>1038</v>
      </c>
      <c r="G5888" s="77" t="s">
        <v>21</v>
      </c>
      <c r="H5888" s="77" t="s">
        <v>20</v>
      </c>
      <c r="I5888" s="13">
        <v>2</v>
      </c>
      <c r="J5888" s="14">
        <v>2015</v>
      </c>
      <c r="K5888" s="78" t="s">
        <v>56</v>
      </c>
      <c r="L5888" s="79" t="s">
        <v>22</v>
      </c>
      <c r="M5888" s="79" t="s">
        <v>309</v>
      </c>
      <c r="N5888" s="15" t="s">
        <v>28</v>
      </c>
      <c r="O5888" s="15" t="s">
        <v>29</v>
      </c>
      <c r="P5888" s="80" t="s">
        <v>3096</v>
      </c>
      <c r="Q5888" s="80" t="s">
        <v>21</v>
      </c>
      <c r="S5888" t="str">
        <f t="shared" ref="S5888:S5951" si="106">A5888&amp;B5888</f>
        <v>42041Amber D kendrick</v>
      </c>
    </row>
    <row r="5889" spans="1:19" hidden="1">
      <c r="A5889" s="12">
        <v>42041</v>
      </c>
      <c r="B5889" t="s">
        <v>2595</v>
      </c>
      <c r="C5889" s="1">
        <v>-0.97</v>
      </c>
      <c r="E5889" s="42">
        <f t="shared" si="105"/>
        <v>0.97</v>
      </c>
      <c r="F5889" s="77" t="s">
        <v>1038</v>
      </c>
      <c r="G5889" s="77" t="s">
        <v>21</v>
      </c>
      <c r="H5889" s="77" t="s">
        <v>20</v>
      </c>
      <c r="I5889" s="13">
        <v>2</v>
      </c>
      <c r="J5889" s="14">
        <v>2015</v>
      </c>
      <c r="K5889" s="78" t="s">
        <v>56</v>
      </c>
      <c r="L5889" s="79" t="s">
        <v>22</v>
      </c>
      <c r="M5889" s="79" t="s">
        <v>302</v>
      </c>
      <c r="N5889" s="15" t="s">
        <v>28</v>
      </c>
      <c r="O5889" s="15" t="s">
        <v>29</v>
      </c>
      <c r="P5889" s="80" t="s">
        <v>3096</v>
      </c>
      <c r="Q5889" s="80" t="s">
        <v>21</v>
      </c>
      <c r="S5889" t="str">
        <f t="shared" si="106"/>
        <v>42041kim greager</v>
      </c>
    </row>
    <row r="5890" spans="1:19" hidden="1">
      <c r="A5890" s="12">
        <v>42041</v>
      </c>
      <c r="B5890" t="s">
        <v>2481</v>
      </c>
      <c r="C5890" s="1">
        <v>0</v>
      </c>
      <c r="E5890" s="42">
        <f t="shared" si="105"/>
        <v>0</v>
      </c>
      <c r="F5890" s="77" t="s">
        <v>225</v>
      </c>
      <c r="G5890" s="77" t="s">
        <v>21</v>
      </c>
      <c r="H5890" s="77" t="s">
        <v>20</v>
      </c>
      <c r="I5890" s="13">
        <v>2</v>
      </c>
      <c r="J5890" s="14">
        <v>2015</v>
      </c>
      <c r="K5890" s="78" t="s">
        <v>56</v>
      </c>
      <c r="L5890" s="79" t="s">
        <v>22</v>
      </c>
      <c r="M5890" s="79" t="s">
        <v>302</v>
      </c>
      <c r="N5890" s="15" t="s">
        <v>28</v>
      </c>
      <c r="O5890" s="15" t="s">
        <v>29</v>
      </c>
      <c r="P5890" s="80" t="s">
        <v>3097</v>
      </c>
      <c r="Q5890" s="80" t="s">
        <v>21</v>
      </c>
      <c r="S5890" t="str">
        <f t="shared" si="106"/>
        <v>42041eBay Inc Shipping</v>
      </c>
    </row>
    <row r="5891" spans="1:19" hidden="1">
      <c r="A5891" s="12">
        <v>42041</v>
      </c>
      <c r="B5891" t="s">
        <v>2481</v>
      </c>
      <c r="C5891" s="1">
        <v>0</v>
      </c>
      <c r="E5891" s="42">
        <f t="shared" ref="E5891:E5954" si="107">-C5891</f>
        <v>0</v>
      </c>
      <c r="F5891" s="77" t="s">
        <v>225</v>
      </c>
      <c r="G5891" s="77" t="s">
        <v>21</v>
      </c>
      <c r="H5891" s="77" t="s">
        <v>20</v>
      </c>
      <c r="I5891" s="13">
        <v>2</v>
      </c>
      <c r="J5891" s="14">
        <v>2015</v>
      </c>
      <c r="K5891" s="78" t="s">
        <v>56</v>
      </c>
      <c r="L5891" s="79" t="s">
        <v>22</v>
      </c>
      <c r="M5891" s="79" t="s">
        <v>302</v>
      </c>
      <c r="N5891" s="15" t="s">
        <v>28</v>
      </c>
      <c r="O5891" s="15" t="s">
        <v>29</v>
      </c>
      <c r="P5891" s="80" t="s">
        <v>3097</v>
      </c>
      <c r="Q5891" s="80" t="s">
        <v>21</v>
      </c>
      <c r="S5891" t="str">
        <f t="shared" si="106"/>
        <v>42041eBay Inc Shipping</v>
      </c>
    </row>
    <row r="5892" spans="1:19" hidden="1">
      <c r="A5892" s="12">
        <v>42041</v>
      </c>
      <c r="B5892" t="s">
        <v>2481</v>
      </c>
      <c r="C5892" s="1">
        <v>0</v>
      </c>
      <c r="E5892" s="42">
        <f t="shared" si="107"/>
        <v>0</v>
      </c>
      <c r="F5892" s="77" t="s">
        <v>225</v>
      </c>
      <c r="G5892" s="77" t="s">
        <v>21</v>
      </c>
      <c r="H5892" s="77" t="s">
        <v>20</v>
      </c>
      <c r="I5892" s="13">
        <v>2</v>
      </c>
      <c r="J5892" s="14">
        <v>2015</v>
      </c>
      <c r="K5892" s="78" t="s">
        <v>56</v>
      </c>
      <c r="L5892" s="79" t="s">
        <v>22</v>
      </c>
      <c r="M5892" s="79" t="s">
        <v>302</v>
      </c>
      <c r="N5892" s="15" t="s">
        <v>28</v>
      </c>
      <c r="O5892" s="15" t="s">
        <v>29</v>
      </c>
      <c r="P5892" s="80" t="s">
        <v>3097</v>
      </c>
      <c r="Q5892" s="80" t="s">
        <v>21</v>
      </c>
      <c r="S5892" t="str">
        <f t="shared" si="106"/>
        <v>42041eBay Inc Shipping</v>
      </c>
    </row>
    <row r="5893" spans="1:19" hidden="1">
      <c r="A5893" s="12">
        <v>42042</v>
      </c>
      <c r="B5893" t="s">
        <v>2596</v>
      </c>
      <c r="C5893" s="1">
        <v>-0.78</v>
      </c>
      <c r="E5893" s="42">
        <f t="shared" si="107"/>
        <v>0.78</v>
      </c>
      <c r="F5893" s="77" t="s">
        <v>1038</v>
      </c>
      <c r="G5893" s="77" t="s">
        <v>21</v>
      </c>
      <c r="H5893" s="77" t="s">
        <v>20</v>
      </c>
      <c r="I5893" s="13">
        <v>2</v>
      </c>
      <c r="J5893" s="14">
        <v>2015</v>
      </c>
      <c r="K5893" s="78" t="s">
        <v>56</v>
      </c>
      <c r="L5893" s="79" t="s">
        <v>22</v>
      </c>
      <c r="M5893" s="79" t="s">
        <v>302</v>
      </c>
      <c r="N5893" s="15" t="s">
        <v>28</v>
      </c>
      <c r="O5893" s="15" t="s">
        <v>29</v>
      </c>
      <c r="P5893" s="80" t="s">
        <v>3096</v>
      </c>
      <c r="Q5893" s="80" t="s">
        <v>21</v>
      </c>
      <c r="S5893" t="str">
        <f t="shared" si="106"/>
        <v>42042Ronnie Hawkins</v>
      </c>
    </row>
    <row r="5894" spans="1:19" hidden="1">
      <c r="A5894" s="12">
        <v>42044</v>
      </c>
      <c r="B5894" t="s">
        <v>2597</v>
      </c>
      <c r="C5894" s="1">
        <v>-3.46</v>
      </c>
      <c r="E5894" s="42">
        <f t="shared" si="107"/>
        <v>3.46</v>
      </c>
      <c r="F5894" s="77" t="s">
        <v>1038</v>
      </c>
      <c r="G5894" s="77" t="s">
        <v>21</v>
      </c>
      <c r="H5894" s="77" t="s">
        <v>20</v>
      </c>
      <c r="I5894" s="13">
        <v>2</v>
      </c>
      <c r="J5894" s="14">
        <v>2015</v>
      </c>
      <c r="K5894" s="78" t="s">
        <v>56</v>
      </c>
      <c r="L5894" s="79" t="s">
        <v>22</v>
      </c>
      <c r="M5894" s="79" t="s">
        <v>302</v>
      </c>
      <c r="N5894" s="15" t="s">
        <v>28</v>
      </c>
      <c r="O5894" s="15" t="s">
        <v>29</v>
      </c>
      <c r="P5894" s="80" t="s">
        <v>3096</v>
      </c>
      <c r="Q5894" s="80" t="s">
        <v>21</v>
      </c>
      <c r="S5894" t="str">
        <f t="shared" si="106"/>
        <v>420444J CUSTOM DESIGN INC.</v>
      </c>
    </row>
    <row r="5895" spans="1:19" hidden="1">
      <c r="A5895" s="12">
        <v>42044</v>
      </c>
      <c r="B5895" t="s">
        <v>2481</v>
      </c>
      <c r="C5895" s="1">
        <v>0</v>
      </c>
      <c r="E5895" s="42">
        <f t="shared" si="107"/>
        <v>0</v>
      </c>
      <c r="F5895" s="77" t="s">
        <v>225</v>
      </c>
      <c r="G5895" s="77" t="s">
        <v>21</v>
      </c>
      <c r="H5895" s="77" t="s">
        <v>20</v>
      </c>
      <c r="I5895" s="13">
        <v>2</v>
      </c>
      <c r="J5895" s="14">
        <v>2015</v>
      </c>
      <c r="K5895" s="78" t="s">
        <v>56</v>
      </c>
      <c r="L5895" s="79" t="s">
        <v>22</v>
      </c>
      <c r="M5895" s="79" t="s">
        <v>302</v>
      </c>
      <c r="N5895" s="15" t="s">
        <v>28</v>
      </c>
      <c r="O5895" s="15" t="s">
        <v>29</v>
      </c>
      <c r="P5895" s="80" t="s">
        <v>3097</v>
      </c>
      <c r="Q5895" s="80" t="s">
        <v>21</v>
      </c>
      <c r="S5895" t="str">
        <f t="shared" si="106"/>
        <v>42044eBay Inc Shipping</v>
      </c>
    </row>
    <row r="5896" spans="1:19" hidden="1">
      <c r="A5896" s="12">
        <v>42044</v>
      </c>
      <c r="B5896" t="s">
        <v>2481</v>
      </c>
      <c r="C5896" s="1">
        <v>0</v>
      </c>
      <c r="E5896" s="42">
        <f t="shared" si="107"/>
        <v>0</v>
      </c>
      <c r="F5896" s="77" t="s">
        <v>225</v>
      </c>
      <c r="G5896" s="77" t="s">
        <v>21</v>
      </c>
      <c r="H5896" s="77" t="s">
        <v>20</v>
      </c>
      <c r="I5896" s="13">
        <v>2</v>
      </c>
      <c r="J5896" s="14">
        <v>2015</v>
      </c>
      <c r="K5896" s="78" t="s">
        <v>56</v>
      </c>
      <c r="L5896" s="79" t="s">
        <v>22</v>
      </c>
      <c r="M5896" s="79" t="s">
        <v>302</v>
      </c>
      <c r="N5896" s="15" t="s">
        <v>28</v>
      </c>
      <c r="O5896" s="15" t="s">
        <v>29</v>
      </c>
      <c r="P5896" s="80" t="s">
        <v>3097</v>
      </c>
      <c r="Q5896" s="80" t="s">
        <v>21</v>
      </c>
      <c r="S5896" t="str">
        <f t="shared" si="106"/>
        <v>42044eBay Inc Shipping</v>
      </c>
    </row>
    <row r="5897" spans="1:19" hidden="1">
      <c r="A5897" s="12">
        <v>42044</v>
      </c>
      <c r="B5897" t="s">
        <v>2481</v>
      </c>
      <c r="C5897" s="1">
        <v>0</v>
      </c>
      <c r="E5897" s="42">
        <f t="shared" si="107"/>
        <v>0</v>
      </c>
      <c r="F5897" s="77" t="s">
        <v>225</v>
      </c>
      <c r="G5897" s="77" t="s">
        <v>21</v>
      </c>
      <c r="H5897" s="77" t="s">
        <v>20</v>
      </c>
      <c r="I5897" s="13">
        <v>2</v>
      </c>
      <c r="J5897" s="14">
        <v>2015</v>
      </c>
      <c r="K5897" s="78" t="s">
        <v>56</v>
      </c>
      <c r="L5897" s="79" t="s">
        <v>22</v>
      </c>
      <c r="M5897" s="79" t="s">
        <v>302</v>
      </c>
      <c r="N5897" s="15" t="s">
        <v>28</v>
      </c>
      <c r="O5897" s="15" t="s">
        <v>29</v>
      </c>
      <c r="P5897" s="80" t="s">
        <v>3097</v>
      </c>
      <c r="Q5897" s="80" t="s">
        <v>21</v>
      </c>
      <c r="S5897" t="str">
        <f t="shared" si="106"/>
        <v>42044eBay Inc Shipping</v>
      </c>
    </row>
    <row r="5898" spans="1:19" hidden="1">
      <c r="A5898" s="12">
        <v>42044</v>
      </c>
      <c r="B5898" t="s">
        <v>2481</v>
      </c>
      <c r="C5898" s="1">
        <v>0</v>
      </c>
      <c r="E5898" s="42">
        <f t="shared" si="107"/>
        <v>0</v>
      </c>
      <c r="F5898" s="77" t="s">
        <v>225</v>
      </c>
      <c r="G5898" s="77" t="s">
        <v>21</v>
      </c>
      <c r="H5898" s="77" t="s">
        <v>20</v>
      </c>
      <c r="I5898" s="13">
        <v>2</v>
      </c>
      <c r="J5898" s="14">
        <v>2015</v>
      </c>
      <c r="K5898" s="78" t="s">
        <v>56</v>
      </c>
      <c r="L5898" s="79" t="s">
        <v>22</v>
      </c>
      <c r="M5898" s="79" t="s">
        <v>302</v>
      </c>
      <c r="N5898" s="15" t="s">
        <v>28</v>
      </c>
      <c r="O5898" s="15" t="s">
        <v>29</v>
      </c>
      <c r="P5898" s="80" t="s">
        <v>3097</v>
      </c>
      <c r="Q5898" s="80" t="s">
        <v>21</v>
      </c>
      <c r="S5898" t="str">
        <f t="shared" si="106"/>
        <v>42044eBay Inc Shipping</v>
      </c>
    </row>
    <row r="5899" spans="1:19" hidden="1">
      <c r="A5899" s="12">
        <v>42044</v>
      </c>
      <c r="B5899" t="s">
        <v>2481</v>
      </c>
      <c r="C5899" s="1">
        <v>0</v>
      </c>
      <c r="E5899" s="42">
        <f t="shared" si="107"/>
        <v>0</v>
      </c>
      <c r="F5899" s="77" t="s">
        <v>225</v>
      </c>
      <c r="G5899" s="77" t="s">
        <v>21</v>
      </c>
      <c r="H5899" s="77" t="s">
        <v>20</v>
      </c>
      <c r="I5899" s="13">
        <v>2</v>
      </c>
      <c r="J5899" s="14">
        <v>2015</v>
      </c>
      <c r="K5899" s="78" t="s">
        <v>56</v>
      </c>
      <c r="L5899" s="79" t="s">
        <v>22</v>
      </c>
      <c r="M5899" s="79" t="s">
        <v>302</v>
      </c>
      <c r="N5899" s="15" t="s">
        <v>28</v>
      </c>
      <c r="O5899" s="15" t="s">
        <v>29</v>
      </c>
      <c r="P5899" s="80" t="s">
        <v>3097</v>
      </c>
      <c r="Q5899" s="80" t="s">
        <v>21</v>
      </c>
      <c r="S5899" t="str">
        <f t="shared" si="106"/>
        <v>42044eBay Inc Shipping</v>
      </c>
    </row>
    <row r="5900" spans="1:19" hidden="1">
      <c r="A5900" s="12">
        <v>42044</v>
      </c>
      <c r="B5900" t="s">
        <v>2598</v>
      </c>
      <c r="C5900" s="1">
        <v>-6.94</v>
      </c>
      <c r="E5900" s="42">
        <f t="shared" si="107"/>
        <v>6.94</v>
      </c>
      <c r="F5900" s="77" t="s">
        <v>1038</v>
      </c>
      <c r="G5900" s="77" t="s">
        <v>21</v>
      </c>
      <c r="H5900" s="77" t="s">
        <v>20</v>
      </c>
      <c r="I5900" s="13">
        <v>2</v>
      </c>
      <c r="J5900" s="14">
        <v>2015</v>
      </c>
      <c r="K5900" s="78" t="s">
        <v>56</v>
      </c>
      <c r="L5900" s="79" t="s">
        <v>22</v>
      </c>
      <c r="M5900" s="79" t="s">
        <v>302</v>
      </c>
      <c r="N5900" s="15" t="s">
        <v>28</v>
      </c>
      <c r="O5900" s="15" t="s">
        <v>29</v>
      </c>
      <c r="P5900" s="80" t="s">
        <v>3096</v>
      </c>
      <c r="Q5900" s="80" t="s">
        <v>21</v>
      </c>
      <c r="S5900" t="str">
        <f t="shared" si="106"/>
        <v>42044ken josefsen</v>
      </c>
    </row>
    <row r="5901" spans="1:19" hidden="1">
      <c r="A5901" s="12">
        <v>42045</v>
      </c>
      <c r="B5901" t="s">
        <v>2599</v>
      </c>
      <c r="C5901" s="1">
        <v>-0.76</v>
      </c>
      <c r="E5901" s="42">
        <f t="shared" si="107"/>
        <v>0.76</v>
      </c>
      <c r="F5901" s="77" t="s">
        <v>1038</v>
      </c>
      <c r="G5901" s="77" t="s">
        <v>21</v>
      </c>
      <c r="H5901" s="77" t="s">
        <v>20</v>
      </c>
      <c r="I5901" s="13">
        <v>2</v>
      </c>
      <c r="J5901" s="14">
        <v>2015</v>
      </c>
      <c r="K5901" s="78" t="s">
        <v>56</v>
      </c>
      <c r="L5901" s="79" t="s">
        <v>22</v>
      </c>
      <c r="M5901" s="79" t="s">
        <v>302</v>
      </c>
      <c r="N5901" s="15" t="s">
        <v>28</v>
      </c>
      <c r="O5901" s="15" t="s">
        <v>29</v>
      </c>
      <c r="P5901" s="80" t="s">
        <v>3096</v>
      </c>
      <c r="Q5901" s="80" t="s">
        <v>21</v>
      </c>
      <c r="S5901" t="str">
        <f t="shared" si="106"/>
        <v>42045Tina Jackson</v>
      </c>
    </row>
    <row r="5902" spans="1:19" hidden="1">
      <c r="A5902" s="12">
        <v>42045</v>
      </c>
      <c r="B5902" t="s">
        <v>2481</v>
      </c>
      <c r="C5902" s="1">
        <v>0</v>
      </c>
      <c r="E5902" s="42">
        <f t="shared" si="107"/>
        <v>0</v>
      </c>
      <c r="F5902" s="77" t="s">
        <v>225</v>
      </c>
      <c r="G5902" s="77" t="s">
        <v>21</v>
      </c>
      <c r="H5902" s="77" t="s">
        <v>20</v>
      </c>
      <c r="I5902" s="13">
        <v>2</v>
      </c>
      <c r="J5902" s="14">
        <v>2015</v>
      </c>
      <c r="K5902" s="78" t="s">
        <v>56</v>
      </c>
      <c r="L5902" s="79" t="s">
        <v>22</v>
      </c>
      <c r="M5902" s="79" t="s">
        <v>302</v>
      </c>
      <c r="N5902" s="15" t="s">
        <v>28</v>
      </c>
      <c r="O5902" s="15" t="s">
        <v>29</v>
      </c>
      <c r="P5902" s="80" t="s">
        <v>3097</v>
      </c>
      <c r="Q5902" s="80" t="s">
        <v>21</v>
      </c>
      <c r="S5902" t="str">
        <f t="shared" si="106"/>
        <v>42045eBay Inc Shipping</v>
      </c>
    </row>
    <row r="5903" spans="1:19" hidden="1">
      <c r="A5903" s="12">
        <v>42045</v>
      </c>
      <c r="B5903" t="s">
        <v>2481</v>
      </c>
      <c r="C5903" s="1">
        <v>0</v>
      </c>
      <c r="E5903" s="42">
        <f t="shared" si="107"/>
        <v>0</v>
      </c>
      <c r="F5903" s="77" t="s">
        <v>225</v>
      </c>
      <c r="G5903" s="77" t="s">
        <v>21</v>
      </c>
      <c r="H5903" s="77" t="s">
        <v>20</v>
      </c>
      <c r="I5903" s="13">
        <v>2</v>
      </c>
      <c r="J5903" s="14">
        <v>2015</v>
      </c>
      <c r="K5903" s="78" t="s">
        <v>56</v>
      </c>
      <c r="L5903" s="79" t="s">
        <v>22</v>
      </c>
      <c r="M5903" s="79" t="s">
        <v>302</v>
      </c>
      <c r="N5903" s="15" t="s">
        <v>28</v>
      </c>
      <c r="O5903" s="15" t="s">
        <v>29</v>
      </c>
      <c r="P5903" s="80" t="s">
        <v>3097</v>
      </c>
      <c r="Q5903" s="80" t="s">
        <v>21</v>
      </c>
      <c r="S5903" t="str">
        <f t="shared" si="106"/>
        <v>42045eBay Inc Shipping</v>
      </c>
    </row>
    <row r="5904" spans="1:19" hidden="1">
      <c r="A5904" s="12">
        <v>42045</v>
      </c>
      <c r="B5904" t="s">
        <v>2572</v>
      </c>
      <c r="C5904" s="1">
        <v>-1.05</v>
      </c>
      <c r="E5904" s="42">
        <f t="shared" si="107"/>
        <v>1.05</v>
      </c>
      <c r="F5904" s="77" t="s">
        <v>1038</v>
      </c>
      <c r="G5904" s="77" t="s">
        <v>21</v>
      </c>
      <c r="H5904" s="77" t="s">
        <v>20</v>
      </c>
      <c r="I5904" s="13">
        <v>2</v>
      </c>
      <c r="J5904" s="14">
        <v>2015</v>
      </c>
      <c r="K5904" s="78" t="s">
        <v>56</v>
      </c>
      <c r="L5904" s="79" t="s">
        <v>22</v>
      </c>
      <c r="M5904" s="79" t="s">
        <v>309</v>
      </c>
      <c r="N5904" s="15" t="s">
        <v>28</v>
      </c>
      <c r="O5904" s="15" t="s">
        <v>29</v>
      </c>
      <c r="P5904" s="80" t="s">
        <v>3096</v>
      </c>
      <c r="Q5904" s="80" t="s">
        <v>21</v>
      </c>
      <c r="S5904" t="str">
        <f t="shared" si="106"/>
        <v>42045Todd Ellingson</v>
      </c>
    </row>
    <row r="5905" spans="1:19" hidden="1">
      <c r="A5905" s="12">
        <v>42045</v>
      </c>
      <c r="B5905" t="s">
        <v>2600</v>
      </c>
      <c r="C5905" s="1">
        <v>-1.1100000000000001</v>
      </c>
      <c r="E5905" s="42">
        <f t="shared" si="107"/>
        <v>1.1100000000000001</v>
      </c>
      <c r="F5905" s="77" t="s">
        <v>1038</v>
      </c>
      <c r="G5905" s="77" t="s">
        <v>21</v>
      </c>
      <c r="H5905" s="77" t="s">
        <v>20</v>
      </c>
      <c r="I5905" s="13">
        <v>2</v>
      </c>
      <c r="J5905" s="14">
        <v>2015</v>
      </c>
      <c r="K5905" s="78" t="s">
        <v>56</v>
      </c>
      <c r="L5905" s="79" t="s">
        <v>22</v>
      </c>
      <c r="M5905" s="79" t="s">
        <v>302</v>
      </c>
      <c r="N5905" s="15" t="s">
        <v>28</v>
      </c>
      <c r="O5905" s="15" t="s">
        <v>29</v>
      </c>
      <c r="P5905" s="80" t="s">
        <v>3096</v>
      </c>
      <c r="Q5905" s="80" t="s">
        <v>21</v>
      </c>
      <c r="S5905" t="str">
        <f t="shared" si="106"/>
        <v>42045Melissa Laubach</v>
      </c>
    </row>
    <row r="5906" spans="1:19" hidden="1">
      <c r="A5906" s="12">
        <v>42046</v>
      </c>
      <c r="B5906" t="s">
        <v>2481</v>
      </c>
      <c r="C5906" s="1">
        <v>0</v>
      </c>
      <c r="E5906" s="42">
        <f t="shared" si="107"/>
        <v>0</v>
      </c>
      <c r="F5906" s="77" t="s">
        <v>225</v>
      </c>
      <c r="G5906" s="77" t="s">
        <v>21</v>
      </c>
      <c r="H5906" s="77" t="s">
        <v>20</v>
      </c>
      <c r="I5906" s="13">
        <v>2</v>
      </c>
      <c r="J5906" s="14">
        <v>2015</v>
      </c>
      <c r="K5906" s="78" t="s">
        <v>56</v>
      </c>
      <c r="L5906" s="79" t="s">
        <v>22</v>
      </c>
      <c r="M5906" s="79" t="s">
        <v>302</v>
      </c>
      <c r="N5906" s="15" t="s">
        <v>28</v>
      </c>
      <c r="O5906" s="15" t="s">
        <v>29</v>
      </c>
      <c r="P5906" s="80" t="s">
        <v>3097</v>
      </c>
      <c r="Q5906" s="80" t="s">
        <v>21</v>
      </c>
      <c r="S5906" t="str">
        <f t="shared" si="106"/>
        <v>42046eBay Inc Shipping</v>
      </c>
    </row>
    <row r="5907" spans="1:19" hidden="1">
      <c r="A5907" s="12">
        <v>42046</v>
      </c>
      <c r="B5907" t="s">
        <v>2535</v>
      </c>
      <c r="C5907" s="1">
        <v>1.94</v>
      </c>
      <c r="E5907" s="42">
        <f t="shared" si="107"/>
        <v>-1.94</v>
      </c>
      <c r="F5907" s="77" t="s">
        <v>225</v>
      </c>
      <c r="G5907" s="77" t="s">
        <v>21</v>
      </c>
      <c r="H5907" s="77" t="s">
        <v>20</v>
      </c>
      <c r="I5907" s="13">
        <v>2</v>
      </c>
      <c r="J5907" s="14">
        <v>2015</v>
      </c>
      <c r="K5907" s="78" t="s">
        <v>56</v>
      </c>
      <c r="L5907" s="79" t="s">
        <v>22</v>
      </c>
      <c r="M5907" s="79" t="s">
        <v>309</v>
      </c>
      <c r="N5907" s="15" t="s">
        <v>28</v>
      </c>
      <c r="O5907" s="15" t="s">
        <v>29</v>
      </c>
      <c r="P5907" s="80" t="s">
        <v>3096</v>
      </c>
      <c r="Q5907" s="80" t="s">
        <v>21</v>
      </c>
      <c r="S5907" t="str">
        <f t="shared" si="106"/>
        <v>42046stanley young</v>
      </c>
    </row>
    <row r="5908" spans="1:19" hidden="1">
      <c r="A5908" s="12">
        <v>42046</v>
      </c>
      <c r="B5908" t="s">
        <v>2601</v>
      </c>
      <c r="C5908" s="1">
        <v>0</v>
      </c>
      <c r="E5908" s="42">
        <f t="shared" si="107"/>
        <v>0</v>
      </c>
      <c r="F5908" s="77" t="s">
        <v>225</v>
      </c>
      <c r="G5908" s="77" t="s">
        <v>21</v>
      </c>
      <c r="H5908" s="77" t="s">
        <v>20</v>
      </c>
      <c r="I5908" s="13">
        <v>2</v>
      </c>
      <c r="J5908" s="14">
        <v>2015</v>
      </c>
      <c r="K5908" s="78" t="s">
        <v>56</v>
      </c>
      <c r="L5908" s="79" t="s">
        <v>22</v>
      </c>
      <c r="M5908" s="79" t="s">
        <v>309</v>
      </c>
      <c r="N5908" s="15" t="s">
        <v>28</v>
      </c>
      <c r="O5908" s="15" t="s">
        <v>29</v>
      </c>
      <c r="P5908" s="80" t="s">
        <v>3096</v>
      </c>
      <c r="Q5908" s="80" t="s">
        <v>21</v>
      </c>
      <c r="S5908" t="str">
        <f t="shared" si="106"/>
        <v>42046CECILIA ZAPIEN</v>
      </c>
    </row>
    <row r="5909" spans="1:19" hidden="1">
      <c r="A5909" s="12">
        <v>42046</v>
      </c>
      <c r="B5909" t="s">
        <v>2602</v>
      </c>
      <c r="C5909" s="1">
        <v>-1.1599999999999999</v>
      </c>
      <c r="E5909" s="42">
        <f t="shared" si="107"/>
        <v>1.1599999999999999</v>
      </c>
      <c r="F5909" s="77" t="s">
        <v>1038</v>
      </c>
      <c r="G5909" s="77" t="s">
        <v>21</v>
      </c>
      <c r="H5909" s="77" t="s">
        <v>20</v>
      </c>
      <c r="I5909" s="13">
        <v>2</v>
      </c>
      <c r="J5909" s="14">
        <v>2015</v>
      </c>
      <c r="K5909" s="78" t="s">
        <v>56</v>
      </c>
      <c r="L5909" s="79" t="s">
        <v>22</v>
      </c>
      <c r="M5909" s="79" t="s">
        <v>302</v>
      </c>
      <c r="N5909" s="15" t="s">
        <v>28</v>
      </c>
      <c r="O5909" s="15" t="s">
        <v>29</v>
      </c>
      <c r="P5909" s="80" t="s">
        <v>3096</v>
      </c>
      <c r="Q5909" s="80" t="s">
        <v>21</v>
      </c>
      <c r="S5909" t="str">
        <f t="shared" si="106"/>
        <v>42046Melissa Woodrow</v>
      </c>
    </row>
    <row r="5910" spans="1:19" hidden="1">
      <c r="A5910" s="12">
        <v>42046</v>
      </c>
      <c r="B5910" t="s">
        <v>2603</v>
      </c>
      <c r="C5910" s="1">
        <v>-2.71</v>
      </c>
      <c r="E5910" s="42">
        <f t="shared" si="107"/>
        <v>2.71</v>
      </c>
      <c r="F5910" s="77" t="s">
        <v>1038</v>
      </c>
      <c r="G5910" s="77" t="s">
        <v>21</v>
      </c>
      <c r="H5910" s="77" t="s">
        <v>20</v>
      </c>
      <c r="I5910" s="13">
        <v>2</v>
      </c>
      <c r="J5910" s="14">
        <v>2015</v>
      </c>
      <c r="K5910" s="78" t="s">
        <v>56</v>
      </c>
      <c r="L5910" s="79" t="s">
        <v>22</v>
      </c>
      <c r="M5910" s="79" t="s">
        <v>302</v>
      </c>
      <c r="N5910" s="15" t="s">
        <v>28</v>
      </c>
      <c r="O5910" s="15" t="s">
        <v>29</v>
      </c>
      <c r="P5910" s="80" t="s">
        <v>3096</v>
      </c>
      <c r="Q5910" s="80" t="s">
        <v>21</v>
      </c>
      <c r="S5910" t="str">
        <f t="shared" si="106"/>
        <v>42046Steven Laurance</v>
      </c>
    </row>
    <row r="5911" spans="1:19" hidden="1">
      <c r="A5911" s="12">
        <v>42046</v>
      </c>
      <c r="B5911" t="s">
        <v>2604</v>
      </c>
      <c r="C5911" s="1">
        <v>-3.95</v>
      </c>
      <c r="E5911" s="42">
        <f t="shared" si="107"/>
        <v>3.95</v>
      </c>
      <c r="F5911" s="77" t="s">
        <v>1038</v>
      </c>
      <c r="G5911" s="77" t="s">
        <v>21</v>
      </c>
      <c r="H5911" s="77" t="s">
        <v>20</v>
      </c>
      <c r="I5911" s="13">
        <v>2</v>
      </c>
      <c r="J5911" s="14">
        <v>2015</v>
      </c>
      <c r="K5911" s="78" t="s">
        <v>56</v>
      </c>
      <c r="L5911" s="79" t="s">
        <v>22</v>
      </c>
      <c r="M5911" s="79" t="s">
        <v>305</v>
      </c>
      <c r="N5911" s="15" t="s">
        <v>28</v>
      </c>
      <c r="O5911" s="15" t="s">
        <v>29</v>
      </c>
      <c r="P5911" s="80" t="s">
        <v>3096</v>
      </c>
      <c r="Q5911" s="80" t="s">
        <v>21</v>
      </c>
      <c r="S5911" t="str">
        <f t="shared" si="106"/>
        <v>42046Mario Avallone</v>
      </c>
    </row>
    <row r="5912" spans="1:19" hidden="1">
      <c r="A5912" s="12">
        <v>42047</v>
      </c>
      <c r="B5912" t="s">
        <v>2605</v>
      </c>
      <c r="C5912" s="1">
        <v>-0.67</v>
      </c>
      <c r="E5912" s="42">
        <f t="shared" si="107"/>
        <v>0.67</v>
      </c>
      <c r="F5912" s="77" t="s">
        <v>1038</v>
      </c>
      <c r="G5912" s="77" t="s">
        <v>21</v>
      </c>
      <c r="H5912" s="77" t="s">
        <v>20</v>
      </c>
      <c r="I5912" s="13">
        <v>2</v>
      </c>
      <c r="J5912" s="14">
        <v>2015</v>
      </c>
      <c r="K5912" s="78" t="s">
        <v>56</v>
      </c>
      <c r="L5912" s="79" t="s">
        <v>22</v>
      </c>
      <c r="M5912" s="79" t="s">
        <v>309</v>
      </c>
      <c r="N5912" s="15" t="s">
        <v>28</v>
      </c>
      <c r="O5912" s="15" t="s">
        <v>29</v>
      </c>
      <c r="P5912" s="80" t="s">
        <v>3096</v>
      </c>
      <c r="Q5912" s="80" t="s">
        <v>21</v>
      </c>
      <c r="S5912" t="str">
        <f t="shared" si="106"/>
        <v>42047David McCune</v>
      </c>
    </row>
    <row r="5913" spans="1:19" hidden="1">
      <c r="A5913" s="12">
        <v>42047</v>
      </c>
      <c r="B5913" t="s">
        <v>2481</v>
      </c>
      <c r="C5913" s="1">
        <v>0</v>
      </c>
      <c r="E5913" s="42">
        <f t="shared" si="107"/>
        <v>0</v>
      </c>
      <c r="F5913" s="77" t="s">
        <v>225</v>
      </c>
      <c r="G5913" s="77" t="s">
        <v>21</v>
      </c>
      <c r="H5913" s="77" t="s">
        <v>20</v>
      </c>
      <c r="I5913" s="13">
        <v>2</v>
      </c>
      <c r="J5913" s="14">
        <v>2015</v>
      </c>
      <c r="K5913" s="78" t="s">
        <v>56</v>
      </c>
      <c r="L5913" s="79" t="s">
        <v>22</v>
      </c>
      <c r="M5913" s="79" t="s">
        <v>302</v>
      </c>
      <c r="N5913" s="15" t="s">
        <v>28</v>
      </c>
      <c r="O5913" s="15" t="s">
        <v>29</v>
      </c>
      <c r="P5913" s="80" t="s">
        <v>3097</v>
      </c>
      <c r="Q5913" s="80" t="s">
        <v>21</v>
      </c>
      <c r="S5913" t="str">
        <f t="shared" si="106"/>
        <v>42047eBay Inc Shipping</v>
      </c>
    </row>
    <row r="5914" spans="1:19" hidden="1">
      <c r="A5914" s="12">
        <v>42047</v>
      </c>
      <c r="B5914" t="s">
        <v>2602</v>
      </c>
      <c r="C5914" s="1">
        <v>0.28999999999999998</v>
      </c>
      <c r="E5914" s="42">
        <f t="shared" si="107"/>
        <v>-0.28999999999999998</v>
      </c>
      <c r="F5914" s="77" t="s">
        <v>225</v>
      </c>
      <c r="G5914" s="77" t="s">
        <v>21</v>
      </c>
      <c r="H5914" s="77" t="s">
        <v>20</v>
      </c>
      <c r="I5914" s="13">
        <v>2</v>
      </c>
      <c r="J5914" s="14">
        <v>2015</v>
      </c>
      <c r="K5914" s="78" t="s">
        <v>56</v>
      </c>
      <c r="L5914" s="79" t="s">
        <v>22</v>
      </c>
      <c r="M5914" s="79" t="s">
        <v>302</v>
      </c>
      <c r="N5914" s="15" t="s">
        <v>28</v>
      </c>
      <c r="O5914" s="15" t="s">
        <v>29</v>
      </c>
      <c r="P5914" s="80" t="s">
        <v>3096</v>
      </c>
      <c r="Q5914" s="80" t="s">
        <v>21</v>
      </c>
      <c r="S5914" t="str">
        <f t="shared" si="106"/>
        <v>42047Melissa Woodrow</v>
      </c>
    </row>
    <row r="5915" spans="1:19" hidden="1">
      <c r="A5915" s="12">
        <v>42047</v>
      </c>
      <c r="B5915" t="s">
        <v>2606</v>
      </c>
      <c r="C5915" s="1">
        <v>-2.81</v>
      </c>
      <c r="E5915" s="42">
        <f t="shared" si="107"/>
        <v>2.81</v>
      </c>
      <c r="F5915" s="77" t="s">
        <v>1038</v>
      </c>
      <c r="G5915" s="77" t="s">
        <v>21</v>
      </c>
      <c r="H5915" s="77" t="s">
        <v>20</v>
      </c>
      <c r="I5915" s="13">
        <v>2</v>
      </c>
      <c r="J5915" s="14">
        <v>2015</v>
      </c>
      <c r="K5915" s="78" t="s">
        <v>56</v>
      </c>
      <c r="L5915" s="79" t="s">
        <v>22</v>
      </c>
      <c r="M5915" s="79" t="s">
        <v>309</v>
      </c>
      <c r="N5915" s="15" t="s">
        <v>28</v>
      </c>
      <c r="O5915" s="15" t="s">
        <v>29</v>
      </c>
      <c r="P5915" s="80" t="s">
        <v>3096</v>
      </c>
      <c r="Q5915" s="80" t="s">
        <v>21</v>
      </c>
      <c r="S5915" t="str">
        <f t="shared" si="106"/>
        <v>42047Renee Rambo</v>
      </c>
    </row>
    <row r="5916" spans="1:19" hidden="1">
      <c r="A5916" s="12">
        <v>42047</v>
      </c>
      <c r="B5916" t="s">
        <v>2546</v>
      </c>
      <c r="C5916" s="1">
        <v>1.7</v>
      </c>
      <c r="E5916" s="42">
        <f t="shared" si="107"/>
        <v>-1.7</v>
      </c>
      <c r="F5916" s="77" t="s">
        <v>225</v>
      </c>
      <c r="G5916" s="77" t="s">
        <v>21</v>
      </c>
      <c r="H5916" s="77" t="s">
        <v>20</v>
      </c>
      <c r="I5916" s="13">
        <v>2</v>
      </c>
      <c r="J5916" s="14">
        <v>2015</v>
      </c>
      <c r="K5916" s="78" t="s">
        <v>56</v>
      </c>
      <c r="L5916" s="79" t="s">
        <v>22</v>
      </c>
      <c r="M5916" s="79" t="s">
        <v>309</v>
      </c>
      <c r="N5916" s="15" t="s">
        <v>28</v>
      </c>
      <c r="O5916" s="15" t="s">
        <v>29</v>
      </c>
      <c r="P5916" s="80" t="s">
        <v>3096</v>
      </c>
      <c r="Q5916" s="80" t="s">
        <v>21</v>
      </c>
      <c r="S5916" t="str">
        <f t="shared" si="106"/>
        <v>42047Jack Vo</v>
      </c>
    </row>
    <row r="5917" spans="1:19" hidden="1">
      <c r="A5917" s="12">
        <v>42048</v>
      </c>
      <c r="B5917" t="s">
        <v>2481</v>
      </c>
      <c r="C5917" s="1">
        <v>0</v>
      </c>
      <c r="E5917" s="42">
        <f t="shared" si="107"/>
        <v>0</v>
      </c>
      <c r="F5917" s="77" t="s">
        <v>225</v>
      </c>
      <c r="G5917" s="77" t="s">
        <v>21</v>
      </c>
      <c r="H5917" s="77" t="s">
        <v>20</v>
      </c>
      <c r="I5917" s="13">
        <v>2</v>
      </c>
      <c r="J5917" s="14">
        <v>2015</v>
      </c>
      <c r="K5917" s="78" t="s">
        <v>56</v>
      </c>
      <c r="L5917" s="79" t="s">
        <v>22</v>
      </c>
      <c r="M5917" s="79" t="s">
        <v>302</v>
      </c>
      <c r="N5917" s="15" t="s">
        <v>28</v>
      </c>
      <c r="O5917" s="15" t="s">
        <v>29</v>
      </c>
      <c r="P5917" s="80" t="s">
        <v>3097</v>
      </c>
      <c r="Q5917" s="80" t="s">
        <v>21</v>
      </c>
      <c r="S5917" t="str">
        <f t="shared" si="106"/>
        <v>42048eBay Inc Shipping</v>
      </c>
    </row>
    <row r="5918" spans="1:19" hidden="1">
      <c r="A5918" s="12">
        <v>42049</v>
      </c>
      <c r="B5918" t="s">
        <v>2607</v>
      </c>
      <c r="C5918" s="1">
        <v>-2.15</v>
      </c>
      <c r="E5918" s="42">
        <f t="shared" si="107"/>
        <v>2.15</v>
      </c>
      <c r="F5918" s="77" t="s">
        <v>1038</v>
      </c>
      <c r="G5918" s="77" t="s">
        <v>21</v>
      </c>
      <c r="H5918" s="77" t="s">
        <v>20</v>
      </c>
      <c r="I5918" s="13">
        <v>2</v>
      </c>
      <c r="J5918" s="14">
        <v>2015</v>
      </c>
      <c r="K5918" s="78" t="s">
        <v>56</v>
      </c>
      <c r="L5918" s="79" t="s">
        <v>22</v>
      </c>
      <c r="M5918" s="79" t="s">
        <v>309</v>
      </c>
      <c r="N5918" s="15" t="s">
        <v>28</v>
      </c>
      <c r="O5918" s="15" t="s">
        <v>29</v>
      </c>
      <c r="P5918" s="80" t="s">
        <v>3096</v>
      </c>
      <c r="Q5918" s="80" t="s">
        <v>21</v>
      </c>
      <c r="S5918" t="str">
        <f t="shared" si="106"/>
        <v>42049Donna Asher</v>
      </c>
    </row>
    <row r="5919" spans="1:19" hidden="1">
      <c r="A5919" s="12">
        <v>42050</v>
      </c>
      <c r="B5919" t="s">
        <v>2608</v>
      </c>
      <c r="C5919" s="1">
        <v>-0.88</v>
      </c>
      <c r="E5919" s="42">
        <f t="shared" si="107"/>
        <v>0.88</v>
      </c>
      <c r="F5919" s="77" t="s">
        <v>1038</v>
      </c>
      <c r="G5919" s="77" t="s">
        <v>21</v>
      </c>
      <c r="H5919" s="77" t="s">
        <v>20</v>
      </c>
      <c r="I5919" s="13">
        <v>2</v>
      </c>
      <c r="J5919" s="14">
        <v>2015</v>
      </c>
      <c r="K5919" s="78" t="s">
        <v>56</v>
      </c>
      <c r="L5919" s="79" t="s">
        <v>22</v>
      </c>
      <c r="M5919" s="79" t="s">
        <v>309</v>
      </c>
      <c r="N5919" s="15" t="s">
        <v>28</v>
      </c>
      <c r="O5919" s="15" t="s">
        <v>29</v>
      </c>
      <c r="P5919" s="80" t="s">
        <v>3096</v>
      </c>
      <c r="Q5919" s="80" t="s">
        <v>21</v>
      </c>
      <c r="S5919" t="str">
        <f t="shared" si="106"/>
        <v>42050Jeffrey D Whitley</v>
      </c>
    </row>
    <row r="5920" spans="1:19" hidden="1">
      <c r="A5920" s="12">
        <v>42051</v>
      </c>
      <c r="B5920" t="s">
        <v>2488</v>
      </c>
      <c r="C5920" s="1">
        <v>0</v>
      </c>
      <c r="E5920" s="42">
        <f t="shared" si="107"/>
        <v>0</v>
      </c>
      <c r="F5920" s="77" t="s">
        <v>225</v>
      </c>
      <c r="G5920" s="77" t="s">
        <v>21</v>
      </c>
      <c r="H5920" s="77" t="s">
        <v>20</v>
      </c>
      <c r="I5920" s="13">
        <v>2</v>
      </c>
      <c r="J5920" s="14">
        <v>2015</v>
      </c>
      <c r="K5920" s="78" t="s">
        <v>56</v>
      </c>
      <c r="L5920" s="79" t="s">
        <v>22</v>
      </c>
      <c r="M5920" s="79" t="s">
        <v>23</v>
      </c>
      <c r="N5920" s="15" t="s">
        <v>20</v>
      </c>
      <c r="O5920" s="15" t="s">
        <v>24</v>
      </c>
      <c r="P5920" s="80" t="s">
        <v>171</v>
      </c>
      <c r="Q5920" s="80" t="s">
        <v>21</v>
      </c>
      <c r="S5920" t="str">
        <f t="shared" si="106"/>
        <v>42051Bank Account</v>
      </c>
    </row>
    <row r="5921" spans="1:19" hidden="1">
      <c r="A5921" s="12">
        <v>42051</v>
      </c>
      <c r="B5921" t="s">
        <v>2609</v>
      </c>
      <c r="C5921" s="1">
        <v>-0.72</v>
      </c>
      <c r="E5921" s="42">
        <f t="shared" si="107"/>
        <v>0.72</v>
      </c>
      <c r="F5921" s="77" t="s">
        <v>1038</v>
      </c>
      <c r="G5921" s="77" t="s">
        <v>21</v>
      </c>
      <c r="H5921" s="77" t="s">
        <v>20</v>
      </c>
      <c r="I5921" s="13">
        <v>2</v>
      </c>
      <c r="J5921" s="14">
        <v>2015</v>
      </c>
      <c r="K5921" s="78" t="s">
        <v>56</v>
      </c>
      <c r="L5921" s="79" t="s">
        <v>22</v>
      </c>
      <c r="M5921" s="79" t="s">
        <v>302</v>
      </c>
      <c r="N5921" s="15" t="s">
        <v>28</v>
      </c>
      <c r="O5921" s="15" t="s">
        <v>29</v>
      </c>
      <c r="P5921" s="80" t="s">
        <v>3096</v>
      </c>
      <c r="Q5921" s="80" t="s">
        <v>21</v>
      </c>
      <c r="S5921" t="str">
        <f t="shared" si="106"/>
        <v>42051Tim Isaacson</v>
      </c>
    </row>
    <row r="5922" spans="1:19" hidden="1">
      <c r="A5922" s="12">
        <v>42051</v>
      </c>
      <c r="B5922" t="s">
        <v>2481</v>
      </c>
      <c r="C5922" s="1">
        <v>0</v>
      </c>
      <c r="E5922" s="42">
        <f t="shared" si="107"/>
        <v>0</v>
      </c>
      <c r="F5922" s="77" t="s">
        <v>225</v>
      </c>
      <c r="G5922" s="77" t="s">
        <v>21</v>
      </c>
      <c r="H5922" s="77" t="s">
        <v>20</v>
      </c>
      <c r="I5922" s="13">
        <v>2</v>
      </c>
      <c r="J5922" s="14">
        <v>2015</v>
      </c>
      <c r="K5922" s="78" t="s">
        <v>56</v>
      </c>
      <c r="L5922" s="79" t="s">
        <v>22</v>
      </c>
      <c r="M5922" s="79" t="s">
        <v>302</v>
      </c>
      <c r="N5922" s="15" t="s">
        <v>28</v>
      </c>
      <c r="O5922" s="15" t="s">
        <v>29</v>
      </c>
      <c r="P5922" s="80" t="s">
        <v>3097</v>
      </c>
      <c r="Q5922" s="80" t="s">
        <v>21</v>
      </c>
      <c r="S5922" t="str">
        <f t="shared" si="106"/>
        <v>42051eBay Inc Shipping</v>
      </c>
    </row>
    <row r="5923" spans="1:19" hidden="1">
      <c r="A5923" s="12">
        <v>42051</v>
      </c>
      <c r="B5923" t="s">
        <v>2481</v>
      </c>
      <c r="C5923" s="1">
        <v>0</v>
      </c>
      <c r="E5923" s="42">
        <f t="shared" si="107"/>
        <v>0</v>
      </c>
      <c r="F5923" s="77" t="s">
        <v>225</v>
      </c>
      <c r="G5923" s="77" t="s">
        <v>21</v>
      </c>
      <c r="H5923" s="77" t="s">
        <v>20</v>
      </c>
      <c r="I5923" s="13">
        <v>2</v>
      </c>
      <c r="J5923" s="14">
        <v>2015</v>
      </c>
      <c r="K5923" s="78" t="s">
        <v>56</v>
      </c>
      <c r="L5923" s="79" t="s">
        <v>22</v>
      </c>
      <c r="M5923" s="79" t="s">
        <v>302</v>
      </c>
      <c r="N5923" s="15" t="s">
        <v>28</v>
      </c>
      <c r="O5923" s="15" t="s">
        <v>29</v>
      </c>
      <c r="P5923" s="80" t="s">
        <v>3097</v>
      </c>
      <c r="Q5923" s="80" t="s">
        <v>21</v>
      </c>
      <c r="S5923" t="str">
        <f t="shared" si="106"/>
        <v>42051eBay Inc Shipping</v>
      </c>
    </row>
    <row r="5924" spans="1:19" hidden="1">
      <c r="A5924" s="12">
        <v>42051</v>
      </c>
      <c r="B5924" t="s">
        <v>2610</v>
      </c>
      <c r="C5924" s="1">
        <v>-2</v>
      </c>
      <c r="E5924" s="42">
        <f t="shared" si="107"/>
        <v>2</v>
      </c>
      <c r="F5924" s="77" t="s">
        <v>1038</v>
      </c>
      <c r="G5924" s="77" t="s">
        <v>21</v>
      </c>
      <c r="H5924" s="77" t="s">
        <v>20</v>
      </c>
      <c r="I5924" s="13">
        <v>2</v>
      </c>
      <c r="J5924" s="14">
        <v>2015</v>
      </c>
      <c r="K5924" s="78" t="s">
        <v>56</v>
      </c>
      <c r="L5924" s="79" t="s">
        <v>22</v>
      </c>
      <c r="M5924" s="79" t="s">
        <v>309</v>
      </c>
      <c r="N5924" s="15" t="s">
        <v>28</v>
      </c>
      <c r="O5924" s="15" t="s">
        <v>29</v>
      </c>
      <c r="P5924" s="80" t="s">
        <v>3096</v>
      </c>
      <c r="Q5924" s="80" t="s">
        <v>21</v>
      </c>
      <c r="S5924" t="str">
        <f t="shared" si="106"/>
        <v>42051Mary Kiser</v>
      </c>
    </row>
    <row r="5925" spans="1:19" hidden="1">
      <c r="A5925" s="12">
        <v>42051</v>
      </c>
      <c r="B5925" t="s">
        <v>2611</v>
      </c>
      <c r="C5925" s="1">
        <v>-2.04</v>
      </c>
      <c r="E5925" s="42">
        <f t="shared" si="107"/>
        <v>2.04</v>
      </c>
      <c r="F5925" s="77" t="s">
        <v>1038</v>
      </c>
      <c r="G5925" s="77" t="s">
        <v>21</v>
      </c>
      <c r="H5925" s="77" t="s">
        <v>20</v>
      </c>
      <c r="I5925" s="13">
        <v>2</v>
      </c>
      <c r="J5925" s="14">
        <v>2015</v>
      </c>
      <c r="K5925" s="78" t="s">
        <v>56</v>
      </c>
      <c r="L5925" s="79" t="s">
        <v>22</v>
      </c>
      <c r="M5925" s="79" t="s">
        <v>309</v>
      </c>
      <c r="N5925" s="15" t="s">
        <v>28</v>
      </c>
      <c r="O5925" s="15" t="s">
        <v>29</v>
      </c>
      <c r="P5925" s="80" t="s">
        <v>3096</v>
      </c>
      <c r="Q5925" s="80" t="s">
        <v>21</v>
      </c>
      <c r="S5925" t="str">
        <f t="shared" si="106"/>
        <v>42051Loretta Melby</v>
      </c>
    </row>
    <row r="5926" spans="1:19" hidden="1">
      <c r="A5926" s="12">
        <v>42051</v>
      </c>
      <c r="B5926" t="s">
        <v>2612</v>
      </c>
      <c r="C5926" s="1">
        <v>-0.7</v>
      </c>
      <c r="E5926" s="42">
        <f t="shared" si="107"/>
        <v>0.7</v>
      </c>
      <c r="F5926" s="77" t="s">
        <v>1038</v>
      </c>
      <c r="G5926" s="77" t="s">
        <v>21</v>
      </c>
      <c r="H5926" s="77" t="s">
        <v>20</v>
      </c>
      <c r="I5926" s="13">
        <v>2</v>
      </c>
      <c r="J5926" s="14">
        <v>2015</v>
      </c>
      <c r="K5926" s="78" t="s">
        <v>56</v>
      </c>
      <c r="L5926" s="79" t="s">
        <v>22</v>
      </c>
      <c r="M5926" s="79" t="s">
        <v>302</v>
      </c>
      <c r="N5926" s="15" t="s">
        <v>28</v>
      </c>
      <c r="O5926" s="15" t="s">
        <v>29</v>
      </c>
      <c r="P5926" s="80" t="s">
        <v>3096</v>
      </c>
      <c r="Q5926" s="80" t="s">
        <v>21</v>
      </c>
      <c r="S5926" t="str">
        <f t="shared" si="106"/>
        <v>42051Eddie Davis</v>
      </c>
    </row>
    <row r="5927" spans="1:19" hidden="1">
      <c r="A5927" s="12">
        <v>42052</v>
      </c>
      <c r="B5927" t="s">
        <v>2613</v>
      </c>
      <c r="C5927" s="1">
        <v>-2.35</v>
      </c>
      <c r="E5927" s="42">
        <f t="shared" si="107"/>
        <v>2.35</v>
      </c>
      <c r="F5927" s="77" t="s">
        <v>1038</v>
      </c>
      <c r="G5927" s="77" t="s">
        <v>21</v>
      </c>
      <c r="H5927" s="77" t="s">
        <v>20</v>
      </c>
      <c r="I5927" s="13">
        <v>2</v>
      </c>
      <c r="J5927" s="14">
        <v>2015</v>
      </c>
      <c r="K5927" s="78" t="s">
        <v>56</v>
      </c>
      <c r="L5927" s="79" t="s">
        <v>22</v>
      </c>
      <c r="M5927" s="79" t="s">
        <v>302</v>
      </c>
      <c r="N5927" s="15" t="s">
        <v>28</v>
      </c>
      <c r="O5927" s="15" t="s">
        <v>29</v>
      </c>
      <c r="P5927" s="80" t="s">
        <v>3096</v>
      </c>
      <c r="Q5927" s="80" t="s">
        <v>21</v>
      </c>
      <c r="S5927" t="str">
        <f t="shared" si="106"/>
        <v>42052carmen tarin</v>
      </c>
    </row>
    <row r="5928" spans="1:19" hidden="1">
      <c r="A5928" s="12">
        <v>42052</v>
      </c>
      <c r="B5928" t="s">
        <v>2481</v>
      </c>
      <c r="C5928" s="1">
        <v>0</v>
      </c>
      <c r="E5928" s="42">
        <f t="shared" si="107"/>
        <v>0</v>
      </c>
      <c r="F5928" s="77" t="s">
        <v>225</v>
      </c>
      <c r="G5928" s="77" t="s">
        <v>21</v>
      </c>
      <c r="H5928" s="77" t="s">
        <v>20</v>
      </c>
      <c r="I5928" s="13">
        <v>2</v>
      </c>
      <c r="J5928" s="14">
        <v>2015</v>
      </c>
      <c r="K5928" s="78" t="s">
        <v>56</v>
      </c>
      <c r="L5928" s="79" t="s">
        <v>22</v>
      </c>
      <c r="M5928" s="79" t="s">
        <v>302</v>
      </c>
      <c r="N5928" s="15" t="s">
        <v>28</v>
      </c>
      <c r="O5928" s="15" t="s">
        <v>29</v>
      </c>
      <c r="P5928" s="80" t="s">
        <v>3097</v>
      </c>
      <c r="Q5928" s="80" t="s">
        <v>21</v>
      </c>
      <c r="S5928" t="str">
        <f t="shared" si="106"/>
        <v>42052eBay Inc Shipping</v>
      </c>
    </row>
    <row r="5929" spans="1:19" hidden="1">
      <c r="A5929" s="12">
        <v>42052</v>
      </c>
      <c r="B5929" t="s">
        <v>2481</v>
      </c>
      <c r="C5929" s="1">
        <v>0</v>
      </c>
      <c r="E5929" s="42">
        <f t="shared" si="107"/>
        <v>0</v>
      </c>
      <c r="F5929" s="77" t="s">
        <v>225</v>
      </c>
      <c r="G5929" s="77" t="s">
        <v>21</v>
      </c>
      <c r="H5929" s="77" t="s">
        <v>20</v>
      </c>
      <c r="I5929" s="13">
        <v>2</v>
      </c>
      <c r="J5929" s="14">
        <v>2015</v>
      </c>
      <c r="K5929" s="78" t="s">
        <v>56</v>
      </c>
      <c r="L5929" s="79" t="s">
        <v>22</v>
      </c>
      <c r="M5929" s="79" t="s">
        <v>302</v>
      </c>
      <c r="N5929" s="15" t="s">
        <v>28</v>
      </c>
      <c r="O5929" s="15" t="s">
        <v>29</v>
      </c>
      <c r="P5929" s="80" t="s">
        <v>3097</v>
      </c>
      <c r="Q5929" s="80" t="s">
        <v>21</v>
      </c>
      <c r="S5929" t="str">
        <f t="shared" si="106"/>
        <v>42052eBay Inc Shipping</v>
      </c>
    </row>
    <row r="5930" spans="1:19" hidden="1">
      <c r="A5930" s="12">
        <v>42052</v>
      </c>
      <c r="B5930" t="s">
        <v>2614</v>
      </c>
      <c r="C5930" s="1">
        <v>-1.49</v>
      </c>
      <c r="E5930" s="42">
        <f t="shared" si="107"/>
        <v>1.49</v>
      </c>
      <c r="F5930" s="77" t="s">
        <v>1038</v>
      </c>
      <c r="G5930" s="77" t="s">
        <v>21</v>
      </c>
      <c r="H5930" s="77" t="s">
        <v>20</v>
      </c>
      <c r="I5930" s="13">
        <v>2</v>
      </c>
      <c r="J5930" s="14">
        <v>2015</v>
      </c>
      <c r="K5930" s="78" t="s">
        <v>56</v>
      </c>
      <c r="L5930" s="79" t="s">
        <v>22</v>
      </c>
      <c r="M5930" s="79" t="s">
        <v>302</v>
      </c>
      <c r="N5930" s="15" t="s">
        <v>28</v>
      </c>
      <c r="O5930" s="15" t="s">
        <v>29</v>
      </c>
      <c r="P5930" s="80" t="s">
        <v>3096</v>
      </c>
      <c r="Q5930" s="80" t="s">
        <v>21</v>
      </c>
      <c r="S5930" t="str">
        <f t="shared" si="106"/>
        <v>42052Todd Cappellino</v>
      </c>
    </row>
    <row r="5931" spans="1:19" hidden="1">
      <c r="A5931" s="12">
        <v>42052</v>
      </c>
      <c r="B5931" t="s">
        <v>2481</v>
      </c>
      <c r="C5931" s="1">
        <v>0</v>
      </c>
      <c r="E5931" s="42">
        <f t="shared" si="107"/>
        <v>0</v>
      </c>
      <c r="F5931" s="77" t="s">
        <v>225</v>
      </c>
      <c r="G5931" s="77" t="s">
        <v>21</v>
      </c>
      <c r="H5931" s="77" t="s">
        <v>20</v>
      </c>
      <c r="I5931" s="13">
        <v>2</v>
      </c>
      <c r="J5931" s="14">
        <v>2015</v>
      </c>
      <c r="K5931" s="78" t="s">
        <v>56</v>
      </c>
      <c r="L5931" s="79" t="s">
        <v>22</v>
      </c>
      <c r="M5931" s="79" t="s">
        <v>302</v>
      </c>
      <c r="N5931" s="15" t="s">
        <v>28</v>
      </c>
      <c r="O5931" s="15" t="s">
        <v>29</v>
      </c>
      <c r="P5931" s="80" t="s">
        <v>3097</v>
      </c>
      <c r="Q5931" s="80" t="s">
        <v>21</v>
      </c>
      <c r="S5931" t="str">
        <f t="shared" si="106"/>
        <v>42052eBay Inc Shipping</v>
      </c>
    </row>
    <row r="5932" spans="1:19" hidden="1">
      <c r="A5932" s="12">
        <v>42052</v>
      </c>
      <c r="B5932" t="s">
        <v>2615</v>
      </c>
      <c r="C5932" s="1">
        <v>-2</v>
      </c>
      <c r="E5932" s="42">
        <f t="shared" si="107"/>
        <v>2</v>
      </c>
      <c r="F5932" s="77" t="s">
        <v>1038</v>
      </c>
      <c r="G5932" s="77" t="s">
        <v>21</v>
      </c>
      <c r="H5932" s="77" t="s">
        <v>20</v>
      </c>
      <c r="I5932" s="13">
        <v>2</v>
      </c>
      <c r="J5932" s="14">
        <v>2015</v>
      </c>
      <c r="K5932" s="78" t="s">
        <v>56</v>
      </c>
      <c r="L5932" s="79" t="s">
        <v>22</v>
      </c>
      <c r="M5932" s="79" t="s">
        <v>302</v>
      </c>
      <c r="N5932" s="15" t="s">
        <v>28</v>
      </c>
      <c r="O5932" s="15" t="s">
        <v>29</v>
      </c>
      <c r="P5932" s="80" t="s">
        <v>3096</v>
      </c>
      <c r="Q5932" s="80" t="s">
        <v>21</v>
      </c>
      <c r="S5932" t="str">
        <f t="shared" si="106"/>
        <v>42052Thomas Casey</v>
      </c>
    </row>
    <row r="5933" spans="1:19" hidden="1">
      <c r="A5933" s="12">
        <v>42052</v>
      </c>
      <c r="B5933" t="s">
        <v>2616</v>
      </c>
      <c r="C5933" s="1">
        <v>-0.85</v>
      </c>
      <c r="E5933" s="42">
        <f t="shared" si="107"/>
        <v>0.85</v>
      </c>
      <c r="F5933" s="77" t="s">
        <v>1038</v>
      </c>
      <c r="G5933" s="77" t="s">
        <v>21</v>
      </c>
      <c r="H5933" s="77" t="s">
        <v>20</v>
      </c>
      <c r="I5933" s="13">
        <v>2</v>
      </c>
      <c r="J5933" s="14">
        <v>2015</v>
      </c>
      <c r="K5933" s="78" t="s">
        <v>56</v>
      </c>
      <c r="L5933" s="79" t="s">
        <v>22</v>
      </c>
      <c r="M5933" s="79" t="s">
        <v>302</v>
      </c>
      <c r="N5933" s="15" t="s">
        <v>28</v>
      </c>
      <c r="O5933" s="15" t="s">
        <v>29</v>
      </c>
      <c r="P5933" s="80" t="s">
        <v>3096</v>
      </c>
      <c r="Q5933" s="80" t="s">
        <v>21</v>
      </c>
      <c r="S5933" t="str">
        <f t="shared" si="106"/>
        <v>42052karen martin</v>
      </c>
    </row>
    <row r="5934" spans="1:19" hidden="1">
      <c r="A5934" s="12">
        <v>42052</v>
      </c>
      <c r="B5934" t="s">
        <v>2616</v>
      </c>
      <c r="C5934" s="1">
        <v>-0.82</v>
      </c>
      <c r="E5934" s="42">
        <f t="shared" si="107"/>
        <v>0.82</v>
      </c>
      <c r="F5934" s="77" t="s">
        <v>1038</v>
      </c>
      <c r="G5934" s="77" t="s">
        <v>21</v>
      </c>
      <c r="H5934" s="77" t="s">
        <v>20</v>
      </c>
      <c r="I5934" s="13">
        <v>2</v>
      </c>
      <c r="J5934" s="14">
        <v>2015</v>
      </c>
      <c r="K5934" s="78" t="s">
        <v>56</v>
      </c>
      <c r="L5934" s="79" t="s">
        <v>22</v>
      </c>
      <c r="M5934" s="79" t="s">
        <v>302</v>
      </c>
      <c r="N5934" s="15" t="s">
        <v>28</v>
      </c>
      <c r="O5934" s="15" t="s">
        <v>29</v>
      </c>
      <c r="P5934" s="80" t="s">
        <v>3096</v>
      </c>
      <c r="Q5934" s="80" t="s">
        <v>21</v>
      </c>
      <c r="S5934" t="str">
        <f t="shared" si="106"/>
        <v>42052karen martin</v>
      </c>
    </row>
    <row r="5935" spans="1:19" hidden="1">
      <c r="A5935" s="12">
        <v>42053</v>
      </c>
      <c r="B5935" t="s">
        <v>2481</v>
      </c>
      <c r="C5935" s="1">
        <v>0</v>
      </c>
      <c r="E5935" s="42">
        <f t="shared" si="107"/>
        <v>0</v>
      </c>
      <c r="F5935" s="77" t="s">
        <v>225</v>
      </c>
      <c r="G5935" s="77" t="s">
        <v>21</v>
      </c>
      <c r="H5935" s="77" t="s">
        <v>20</v>
      </c>
      <c r="I5935" s="13">
        <v>2</v>
      </c>
      <c r="J5935" s="14">
        <v>2015</v>
      </c>
      <c r="K5935" s="78" t="s">
        <v>56</v>
      </c>
      <c r="L5935" s="79" t="s">
        <v>22</v>
      </c>
      <c r="M5935" s="79" t="s">
        <v>302</v>
      </c>
      <c r="N5935" s="15" t="s">
        <v>28</v>
      </c>
      <c r="O5935" s="15" t="s">
        <v>29</v>
      </c>
      <c r="P5935" s="80" t="s">
        <v>3097</v>
      </c>
      <c r="Q5935" s="80" t="s">
        <v>21</v>
      </c>
      <c r="S5935" t="str">
        <f t="shared" si="106"/>
        <v>42053eBay Inc Shipping</v>
      </c>
    </row>
    <row r="5936" spans="1:19" hidden="1">
      <c r="A5936" s="12">
        <v>42053</v>
      </c>
      <c r="B5936" t="s">
        <v>2481</v>
      </c>
      <c r="C5936" s="1">
        <v>0</v>
      </c>
      <c r="E5936" s="42">
        <f t="shared" si="107"/>
        <v>0</v>
      </c>
      <c r="F5936" s="77" t="s">
        <v>225</v>
      </c>
      <c r="G5936" s="77" t="s">
        <v>21</v>
      </c>
      <c r="H5936" s="77" t="s">
        <v>20</v>
      </c>
      <c r="I5936" s="13">
        <v>2</v>
      </c>
      <c r="J5936" s="14">
        <v>2015</v>
      </c>
      <c r="K5936" s="78" t="s">
        <v>56</v>
      </c>
      <c r="L5936" s="79" t="s">
        <v>22</v>
      </c>
      <c r="M5936" s="79" t="s">
        <v>302</v>
      </c>
      <c r="N5936" s="15" t="s">
        <v>28</v>
      </c>
      <c r="O5936" s="15" t="s">
        <v>29</v>
      </c>
      <c r="P5936" s="80" t="s">
        <v>3097</v>
      </c>
      <c r="Q5936" s="80" t="s">
        <v>21</v>
      </c>
      <c r="S5936" t="str">
        <f t="shared" si="106"/>
        <v>42053eBay Inc Shipping</v>
      </c>
    </row>
    <row r="5937" spans="1:19" hidden="1">
      <c r="A5937" s="12">
        <v>42053</v>
      </c>
      <c r="B5937" t="s">
        <v>2481</v>
      </c>
      <c r="C5937" s="1">
        <v>0</v>
      </c>
      <c r="E5937" s="42">
        <f t="shared" si="107"/>
        <v>0</v>
      </c>
      <c r="F5937" s="77" t="s">
        <v>225</v>
      </c>
      <c r="G5937" s="77" t="s">
        <v>21</v>
      </c>
      <c r="H5937" s="77" t="s">
        <v>20</v>
      </c>
      <c r="I5937" s="13">
        <v>2</v>
      </c>
      <c r="J5937" s="14">
        <v>2015</v>
      </c>
      <c r="K5937" s="78" t="s">
        <v>56</v>
      </c>
      <c r="L5937" s="79" t="s">
        <v>22</v>
      </c>
      <c r="M5937" s="79" t="s">
        <v>302</v>
      </c>
      <c r="N5937" s="15" t="s">
        <v>28</v>
      </c>
      <c r="O5937" s="15" t="s">
        <v>29</v>
      </c>
      <c r="P5937" s="80" t="s">
        <v>3097</v>
      </c>
      <c r="Q5937" s="80" t="s">
        <v>21</v>
      </c>
      <c r="S5937" t="str">
        <f t="shared" si="106"/>
        <v>42053eBay Inc Shipping</v>
      </c>
    </row>
    <row r="5938" spans="1:19" hidden="1">
      <c r="A5938" s="12">
        <v>42053</v>
      </c>
      <c r="B5938" t="s">
        <v>2617</v>
      </c>
      <c r="C5938" s="1">
        <v>0</v>
      </c>
      <c r="E5938" s="42">
        <f t="shared" si="107"/>
        <v>0</v>
      </c>
      <c r="F5938" s="77" t="s">
        <v>1038</v>
      </c>
      <c r="G5938" s="77" t="s">
        <v>21</v>
      </c>
      <c r="H5938" s="77" t="s">
        <v>20</v>
      </c>
      <c r="I5938" s="13">
        <v>2</v>
      </c>
      <c r="J5938" s="14">
        <v>2015</v>
      </c>
      <c r="K5938" s="78" t="s">
        <v>56</v>
      </c>
      <c r="L5938" s="79" t="s">
        <v>22</v>
      </c>
      <c r="M5938" s="79" t="s">
        <v>302</v>
      </c>
      <c r="N5938" s="15" t="s">
        <v>28</v>
      </c>
      <c r="O5938" s="15" t="s">
        <v>29</v>
      </c>
      <c r="P5938" s="80" t="s">
        <v>3096</v>
      </c>
      <c r="Q5938" s="80" t="s">
        <v>21</v>
      </c>
      <c r="S5938" t="str">
        <f t="shared" si="106"/>
        <v>42053Reversal</v>
      </c>
    </row>
    <row r="5939" spans="1:19" hidden="1">
      <c r="A5939" s="12">
        <v>42053</v>
      </c>
      <c r="B5939" t="s">
        <v>2527</v>
      </c>
      <c r="C5939" s="1">
        <v>5.07</v>
      </c>
      <c r="E5939" s="42">
        <f t="shared" si="107"/>
        <v>-5.07</v>
      </c>
      <c r="F5939" s="77" t="s">
        <v>225</v>
      </c>
      <c r="G5939" s="77" t="s">
        <v>21</v>
      </c>
      <c r="H5939" s="77" t="s">
        <v>20</v>
      </c>
      <c r="I5939" s="13">
        <v>2</v>
      </c>
      <c r="J5939" s="14">
        <v>2015</v>
      </c>
      <c r="K5939" s="78" t="s">
        <v>56</v>
      </c>
      <c r="L5939" s="79" t="s">
        <v>22</v>
      </c>
      <c r="M5939" s="79" t="s">
        <v>302</v>
      </c>
      <c r="N5939" s="15" t="s">
        <v>28</v>
      </c>
      <c r="O5939" s="15" t="s">
        <v>29</v>
      </c>
      <c r="P5939" s="80" t="s">
        <v>3096</v>
      </c>
      <c r="Q5939" s="80" t="s">
        <v>21</v>
      </c>
      <c r="S5939" t="str">
        <f t="shared" si="106"/>
        <v>42053Jacinta Denton</v>
      </c>
    </row>
    <row r="5940" spans="1:19" hidden="1">
      <c r="A5940" s="12">
        <v>42053</v>
      </c>
      <c r="B5940" t="s">
        <v>2618</v>
      </c>
      <c r="C5940" s="1">
        <v>-3.22</v>
      </c>
      <c r="E5940" s="42">
        <f t="shared" si="107"/>
        <v>3.22</v>
      </c>
      <c r="F5940" s="77" t="s">
        <v>1038</v>
      </c>
      <c r="G5940" s="77" t="s">
        <v>21</v>
      </c>
      <c r="H5940" s="77" t="s">
        <v>20</v>
      </c>
      <c r="I5940" s="13">
        <v>2</v>
      </c>
      <c r="J5940" s="14">
        <v>2015</v>
      </c>
      <c r="K5940" s="78" t="s">
        <v>56</v>
      </c>
      <c r="L5940" s="79" t="s">
        <v>22</v>
      </c>
      <c r="M5940" s="79" t="s">
        <v>309</v>
      </c>
      <c r="N5940" s="15" t="s">
        <v>28</v>
      </c>
      <c r="O5940" s="15" t="s">
        <v>29</v>
      </c>
      <c r="P5940" s="80" t="s">
        <v>3096</v>
      </c>
      <c r="Q5940" s="80" t="s">
        <v>21</v>
      </c>
      <c r="S5940" t="str">
        <f t="shared" si="106"/>
        <v>42053Vina Nicolich</v>
      </c>
    </row>
    <row r="5941" spans="1:19" hidden="1">
      <c r="A5941" s="12">
        <v>42053</v>
      </c>
      <c r="B5941" t="s">
        <v>2619</v>
      </c>
      <c r="C5941" s="1">
        <v>-0.72</v>
      </c>
      <c r="E5941" s="42">
        <f t="shared" si="107"/>
        <v>0.72</v>
      </c>
      <c r="F5941" s="77" t="s">
        <v>1038</v>
      </c>
      <c r="G5941" s="77" t="s">
        <v>21</v>
      </c>
      <c r="H5941" s="77" t="s">
        <v>20</v>
      </c>
      <c r="I5941" s="13">
        <v>2</v>
      </c>
      <c r="J5941" s="14">
        <v>2015</v>
      </c>
      <c r="K5941" s="78" t="s">
        <v>56</v>
      </c>
      <c r="L5941" s="79" t="s">
        <v>22</v>
      </c>
      <c r="M5941" s="79" t="s">
        <v>302</v>
      </c>
      <c r="N5941" s="15" t="s">
        <v>28</v>
      </c>
      <c r="O5941" s="15" t="s">
        <v>29</v>
      </c>
      <c r="P5941" s="80" t="s">
        <v>3096</v>
      </c>
      <c r="Q5941" s="80" t="s">
        <v>21</v>
      </c>
      <c r="S5941" t="str">
        <f t="shared" si="106"/>
        <v>42053Kenneth Rolon</v>
      </c>
    </row>
    <row r="5942" spans="1:19" hidden="1">
      <c r="A5942" s="12">
        <v>42054</v>
      </c>
      <c r="B5942" t="s">
        <v>2481</v>
      </c>
      <c r="C5942" s="1">
        <v>0</v>
      </c>
      <c r="E5942" s="42">
        <f t="shared" si="107"/>
        <v>0</v>
      </c>
      <c r="F5942" s="77" t="s">
        <v>225</v>
      </c>
      <c r="G5942" s="77" t="s">
        <v>21</v>
      </c>
      <c r="H5942" s="77" t="s">
        <v>20</v>
      </c>
      <c r="I5942" s="13">
        <v>2</v>
      </c>
      <c r="J5942" s="14">
        <v>2015</v>
      </c>
      <c r="K5942" s="78" t="s">
        <v>56</v>
      </c>
      <c r="L5942" s="79" t="s">
        <v>22</v>
      </c>
      <c r="M5942" s="79" t="s">
        <v>302</v>
      </c>
      <c r="N5942" s="15" t="s">
        <v>28</v>
      </c>
      <c r="O5942" s="15" t="s">
        <v>29</v>
      </c>
      <c r="P5942" s="80" t="s">
        <v>3097</v>
      </c>
      <c r="Q5942" s="80" t="s">
        <v>21</v>
      </c>
      <c r="S5942" t="str">
        <f t="shared" si="106"/>
        <v>42054eBay Inc Shipping</v>
      </c>
    </row>
    <row r="5943" spans="1:19" hidden="1">
      <c r="A5943" s="12">
        <v>42054</v>
      </c>
      <c r="B5943" t="s">
        <v>2481</v>
      </c>
      <c r="C5943" s="1">
        <v>0</v>
      </c>
      <c r="E5943" s="42">
        <f t="shared" si="107"/>
        <v>0</v>
      </c>
      <c r="F5943" s="77" t="s">
        <v>225</v>
      </c>
      <c r="G5943" s="77" t="s">
        <v>21</v>
      </c>
      <c r="H5943" s="77" t="s">
        <v>20</v>
      </c>
      <c r="I5943" s="13">
        <v>2</v>
      </c>
      <c r="J5943" s="14">
        <v>2015</v>
      </c>
      <c r="K5943" s="78" t="s">
        <v>56</v>
      </c>
      <c r="L5943" s="79" t="s">
        <v>22</v>
      </c>
      <c r="M5943" s="79" t="s">
        <v>302</v>
      </c>
      <c r="N5943" s="15" t="s">
        <v>28</v>
      </c>
      <c r="O5943" s="15" t="s">
        <v>29</v>
      </c>
      <c r="P5943" s="80" t="s">
        <v>3097</v>
      </c>
      <c r="Q5943" s="80" t="s">
        <v>21</v>
      </c>
      <c r="S5943" t="str">
        <f t="shared" si="106"/>
        <v>42054eBay Inc Shipping</v>
      </c>
    </row>
    <row r="5944" spans="1:19" hidden="1">
      <c r="A5944" s="12">
        <v>42054</v>
      </c>
      <c r="B5944" t="s">
        <v>2481</v>
      </c>
      <c r="C5944" s="1">
        <v>0</v>
      </c>
      <c r="E5944" s="42">
        <f t="shared" si="107"/>
        <v>0</v>
      </c>
      <c r="F5944" s="77" t="s">
        <v>225</v>
      </c>
      <c r="G5944" s="77" t="s">
        <v>21</v>
      </c>
      <c r="H5944" s="77" t="s">
        <v>20</v>
      </c>
      <c r="I5944" s="13">
        <v>2</v>
      </c>
      <c r="J5944" s="14">
        <v>2015</v>
      </c>
      <c r="K5944" s="78" t="s">
        <v>56</v>
      </c>
      <c r="L5944" s="79" t="s">
        <v>22</v>
      </c>
      <c r="M5944" s="79" t="s">
        <v>302</v>
      </c>
      <c r="N5944" s="15" t="s">
        <v>28</v>
      </c>
      <c r="O5944" s="15" t="s">
        <v>29</v>
      </c>
      <c r="P5944" s="80" t="s">
        <v>3097</v>
      </c>
      <c r="Q5944" s="80" t="s">
        <v>21</v>
      </c>
      <c r="S5944" t="str">
        <f t="shared" si="106"/>
        <v>42054eBay Inc Shipping</v>
      </c>
    </row>
    <row r="5945" spans="1:19" hidden="1">
      <c r="A5945" s="12">
        <v>42054</v>
      </c>
      <c r="B5945" t="s">
        <v>2526</v>
      </c>
      <c r="C5945" s="1">
        <v>-4.07</v>
      </c>
      <c r="E5945" s="42">
        <f t="shared" si="107"/>
        <v>4.07</v>
      </c>
      <c r="F5945" s="77" t="s">
        <v>1038</v>
      </c>
      <c r="G5945" s="77" t="s">
        <v>21</v>
      </c>
      <c r="H5945" s="77" t="s">
        <v>20</v>
      </c>
      <c r="I5945" s="13">
        <v>2</v>
      </c>
      <c r="J5945" s="14">
        <v>2015</v>
      </c>
      <c r="K5945" s="78" t="s">
        <v>56</v>
      </c>
      <c r="L5945" s="79" t="s">
        <v>22</v>
      </c>
      <c r="M5945" s="79" t="s">
        <v>302</v>
      </c>
      <c r="N5945" s="15" t="s">
        <v>28</v>
      </c>
      <c r="O5945" s="15" t="s">
        <v>29</v>
      </c>
      <c r="P5945" s="80" t="s">
        <v>3096</v>
      </c>
      <c r="Q5945" s="80" t="s">
        <v>21</v>
      </c>
      <c r="S5945" t="str">
        <f t="shared" si="106"/>
        <v>42054cynthia boucher</v>
      </c>
    </row>
    <row r="5946" spans="1:19" hidden="1">
      <c r="A5946" s="12">
        <v>42055</v>
      </c>
      <c r="B5946" t="s">
        <v>2620</v>
      </c>
      <c r="C5946" s="1">
        <v>-0.72</v>
      </c>
      <c r="E5946" s="42">
        <f t="shared" si="107"/>
        <v>0.72</v>
      </c>
      <c r="F5946" s="77" t="s">
        <v>1038</v>
      </c>
      <c r="G5946" s="77" t="s">
        <v>21</v>
      </c>
      <c r="H5946" s="77" t="s">
        <v>20</v>
      </c>
      <c r="I5946" s="13">
        <v>2</v>
      </c>
      <c r="J5946" s="14">
        <v>2015</v>
      </c>
      <c r="K5946" s="78" t="s">
        <v>56</v>
      </c>
      <c r="L5946" s="79" t="s">
        <v>22</v>
      </c>
      <c r="M5946" s="79" t="s">
        <v>302</v>
      </c>
      <c r="N5946" s="15" t="s">
        <v>28</v>
      </c>
      <c r="O5946" s="15" t="s">
        <v>29</v>
      </c>
      <c r="P5946" s="80" t="s">
        <v>3096</v>
      </c>
      <c r="Q5946" s="80" t="s">
        <v>21</v>
      </c>
      <c r="S5946" t="str">
        <f t="shared" si="106"/>
        <v>42055Bunny Bishop</v>
      </c>
    </row>
    <row r="5947" spans="1:19" hidden="1">
      <c r="A5947" s="12">
        <v>42055</v>
      </c>
      <c r="B5947" t="s">
        <v>2621</v>
      </c>
      <c r="C5947" s="1">
        <v>-1.1299999999999999</v>
      </c>
      <c r="E5947" s="42">
        <f t="shared" si="107"/>
        <v>1.1299999999999999</v>
      </c>
      <c r="F5947" s="77" t="s">
        <v>1038</v>
      </c>
      <c r="G5947" s="77" t="s">
        <v>21</v>
      </c>
      <c r="H5947" s="77" t="s">
        <v>20</v>
      </c>
      <c r="I5947" s="13">
        <v>2</v>
      </c>
      <c r="J5947" s="14">
        <v>2015</v>
      </c>
      <c r="K5947" s="78" t="s">
        <v>56</v>
      </c>
      <c r="L5947" s="79" t="s">
        <v>22</v>
      </c>
      <c r="M5947" s="79" t="s">
        <v>302</v>
      </c>
      <c r="N5947" s="15" t="s">
        <v>28</v>
      </c>
      <c r="O5947" s="15" t="s">
        <v>29</v>
      </c>
      <c r="P5947" s="80" t="s">
        <v>3096</v>
      </c>
      <c r="Q5947" s="80" t="s">
        <v>21</v>
      </c>
      <c r="S5947" t="str">
        <f t="shared" si="106"/>
        <v>42055James Sprecher</v>
      </c>
    </row>
    <row r="5948" spans="1:19" hidden="1">
      <c r="A5948" s="12">
        <v>42055</v>
      </c>
      <c r="B5948" t="s">
        <v>2481</v>
      </c>
      <c r="C5948" s="1">
        <v>0</v>
      </c>
      <c r="E5948" s="42">
        <f t="shared" si="107"/>
        <v>0</v>
      </c>
      <c r="F5948" s="77" t="s">
        <v>225</v>
      </c>
      <c r="G5948" s="77" t="s">
        <v>21</v>
      </c>
      <c r="H5948" s="77" t="s">
        <v>20</v>
      </c>
      <c r="I5948" s="13">
        <v>2</v>
      </c>
      <c r="J5948" s="14">
        <v>2015</v>
      </c>
      <c r="K5948" s="78" t="s">
        <v>56</v>
      </c>
      <c r="L5948" s="79" t="s">
        <v>22</v>
      </c>
      <c r="M5948" s="79" t="s">
        <v>302</v>
      </c>
      <c r="N5948" s="15" t="s">
        <v>28</v>
      </c>
      <c r="O5948" s="15" t="s">
        <v>29</v>
      </c>
      <c r="P5948" s="80" t="s">
        <v>3097</v>
      </c>
      <c r="Q5948" s="80" t="s">
        <v>21</v>
      </c>
      <c r="S5948" t="str">
        <f t="shared" si="106"/>
        <v>42055eBay Inc Shipping</v>
      </c>
    </row>
    <row r="5949" spans="1:19" hidden="1">
      <c r="A5949" s="12">
        <v>42056</v>
      </c>
      <c r="B5949" t="s">
        <v>2622</v>
      </c>
      <c r="C5949" s="1">
        <v>-5.1100000000000003</v>
      </c>
      <c r="E5949" s="42">
        <f t="shared" si="107"/>
        <v>5.1100000000000003</v>
      </c>
      <c r="F5949" s="77" t="s">
        <v>1038</v>
      </c>
      <c r="G5949" s="77" t="s">
        <v>21</v>
      </c>
      <c r="H5949" s="77" t="s">
        <v>20</v>
      </c>
      <c r="I5949" s="13">
        <v>2</v>
      </c>
      <c r="J5949" s="14">
        <v>2015</v>
      </c>
      <c r="K5949" s="78" t="s">
        <v>56</v>
      </c>
      <c r="L5949" s="79" t="s">
        <v>22</v>
      </c>
      <c r="M5949" s="79" t="s">
        <v>302</v>
      </c>
      <c r="N5949" s="15" t="s">
        <v>28</v>
      </c>
      <c r="O5949" s="15" t="s">
        <v>29</v>
      </c>
      <c r="P5949" s="80" t="s">
        <v>3096</v>
      </c>
      <c r="Q5949" s="80" t="s">
        <v>21</v>
      </c>
      <c r="S5949" t="str">
        <f t="shared" si="106"/>
        <v>42056jared cavanagh</v>
      </c>
    </row>
    <row r="5950" spans="1:19" hidden="1">
      <c r="A5950" s="12">
        <v>42057</v>
      </c>
      <c r="B5950" t="s">
        <v>2623</v>
      </c>
      <c r="C5950" s="1">
        <v>-0.76</v>
      </c>
      <c r="E5950" s="42">
        <f t="shared" si="107"/>
        <v>0.76</v>
      </c>
      <c r="F5950" s="77" t="s">
        <v>1038</v>
      </c>
      <c r="G5950" s="77" t="s">
        <v>21</v>
      </c>
      <c r="H5950" s="77" t="s">
        <v>20</v>
      </c>
      <c r="I5950" s="13">
        <v>2</v>
      </c>
      <c r="J5950" s="14">
        <v>2015</v>
      </c>
      <c r="K5950" s="78" t="s">
        <v>56</v>
      </c>
      <c r="L5950" s="79" t="s">
        <v>22</v>
      </c>
      <c r="M5950" s="79" t="s">
        <v>302</v>
      </c>
      <c r="N5950" s="15" t="s">
        <v>28</v>
      </c>
      <c r="O5950" s="15" t="s">
        <v>29</v>
      </c>
      <c r="P5950" s="80" t="s">
        <v>3096</v>
      </c>
      <c r="Q5950" s="80" t="s">
        <v>21</v>
      </c>
      <c r="S5950" t="str">
        <f t="shared" si="106"/>
        <v>42057Diane Whittaker</v>
      </c>
    </row>
    <row r="5951" spans="1:19" hidden="1">
      <c r="A5951" s="12">
        <v>42057</v>
      </c>
      <c r="B5951" t="s">
        <v>2624</v>
      </c>
      <c r="C5951" s="1">
        <v>-4.47</v>
      </c>
      <c r="E5951" s="42">
        <f t="shared" si="107"/>
        <v>4.47</v>
      </c>
      <c r="F5951" s="77" t="s">
        <v>1038</v>
      </c>
      <c r="G5951" s="77" t="s">
        <v>21</v>
      </c>
      <c r="H5951" s="77" t="s">
        <v>20</v>
      </c>
      <c r="I5951" s="13">
        <v>2</v>
      </c>
      <c r="J5951" s="14">
        <v>2015</v>
      </c>
      <c r="K5951" s="78" t="s">
        <v>56</v>
      </c>
      <c r="L5951" s="79" t="s">
        <v>22</v>
      </c>
      <c r="M5951" s="79" t="s">
        <v>80</v>
      </c>
      <c r="N5951" s="15" t="s">
        <v>28</v>
      </c>
      <c r="O5951" s="15" t="s">
        <v>29</v>
      </c>
      <c r="P5951" s="80" t="s">
        <v>3096</v>
      </c>
      <c r="Q5951" s="80" t="s">
        <v>21</v>
      </c>
      <c r="S5951" t="str">
        <f t="shared" si="106"/>
        <v>42057Petrashchuk Evgeny</v>
      </c>
    </row>
    <row r="5952" spans="1:19" hidden="1">
      <c r="A5952" s="12">
        <v>42058</v>
      </c>
      <c r="B5952" t="s">
        <v>2481</v>
      </c>
      <c r="C5952" s="1">
        <v>0</v>
      </c>
      <c r="E5952" s="42">
        <f t="shared" si="107"/>
        <v>0</v>
      </c>
      <c r="F5952" s="77" t="s">
        <v>225</v>
      </c>
      <c r="G5952" s="77" t="s">
        <v>21</v>
      </c>
      <c r="H5952" s="77" t="s">
        <v>20</v>
      </c>
      <c r="I5952" s="13">
        <v>2</v>
      </c>
      <c r="J5952" s="14">
        <v>2015</v>
      </c>
      <c r="K5952" s="78" t="s">
        <v>56</v>
      </c>
      <c r="L5952" s="79" t="s">
        <v>22</v>
      </c>
      <c r="M5952" s="79" t="s">
        <v>302</v>
      </c>
      <c r="N5952" s="15" t="s">
        <v>28</v>
      </c>
      <c r="O5952" s="15" t="s">
        <v>29</v>
      </c>
      <c r="P5952" s="80" t="s">
        <v>3097</v>
      </c>
      <c r="Q5952" s="80" t="s">
        <v>21</v>
      </c>
      <c r="S5952" t="str">
        <f t="shared" ref="S5952:S6015" si="108">A5952&amp;B5952</f>
        <v>42058eBay Inc Shipping</v>
      </c>
    </row>
    <row r="5953" spans="1:19" hidden="1">
      <c r="A5953" s="12">
        <v>42058</v>
      </c>
      <c r="B5953" t="s">
        <v>2481</v>
      </c>
      <c r="C5953" s="1">
        <v>0</v>
      </c>
      <c r="E5953" s="42">
        <f t="shared" si="107"/>
        <v>0</v>
      </c>
      <c r="F5953" s="77" t="s">
        <v>225</v>
      </c>
      <c r="G5953" s="77" t="s">
        <v>21</v>
      </c>
      <c r="H5953" s="77" t="s">
        <v>20</v>
      </c>
      <c r="I5953" s="13">
        <v>2</v>
      </c>
      <c r="J5953" s="14">
        <v>2015</v>
      </c>
      <c r="K5953" s="78" t="s">
        <v>56</v>
      </c>
      <c r="L5953" s="79" t="s">
        <v>22</v>
      </c>
      <c r="M5953" s="79" t="s">
        <v>302</v>
      </c>
      <c r="N5953" s="15" t="s">
        <v>28</v>
      </c>
      <c r="O5953" s="15" t="s">
        <v>29</v>
      </c>
      <c r="P5953" s="80" t="s">
        <v>3097</v>
      </c>
      <c r="Q5953" s="80" t="s">
        <v>21</v>
      </c>
      <c r="S5953" t="str">
        <f t="shared" si="108"/>
        <v>42058eBay Inc Shipping</v>
      </c>
    </row>
    <row r="5954" spans="1:19" hidden="1">
      <c r="A5954" s="12">
        <v>42058</v>
      </c>
      <c r="B5954" t="s">
        <v>2625</v>
      </c>
      <c r="C5954" s="1">
        <v>-2.39</v>
      </c>
      <c r="E5954" s="42">
        <f t="shared" si="107"/>
        <v>2.39</v>
      </c>
      <c r="F5954" s="77" t="s">
        <v>1038</v>
      </c>
      <c r="G5954" s="77" t="s">
        <v>21</v>
      </c>
      <c r="H5954" s="77" t="s">
        <v>20</v>
      </c>
      <c r="I5954" s="13">
        <v>2</v>
      </c>
      <c r="J5954" s="14">
        <v>2015</v>
      </c>
      <c r="K5954" s="78" t="s">
        <v>56</v>
      </c>
      <c r="L5954" s="79" t="s">
        <v>22</v>
      </c>
      <c r="M5954" s="79" t="s">
        <v>302</v>
      </c>
      <c r="N5954" s="15" t="s">
        <v>28</v>
      </c>
      <c r="O5954" s="15" t="s">
        <v>29</v>
      </c>
      <c r="P5954" s="80" t="s">
        <v>3096</v>
      </c>
      <c r="Q5954" s="80" t="s">
        <v>21</v>
      </c>
      <c r="S5954" t="str">
        <f t="shared" si="108"/>
        <v>42058Lisa Massey</v>
      </c>
    </row>
    <row r="5955" spans="1:19" hidden="1">
      <c r="A5955" s="12">
        <v>42058</v>
      </c>
      <c r="B5955" t="s">
        <v>2626</v>
      </c>
      <c r="C5955" s="1">
        <v>-2.2999999999999998</v>
      </c>
      <c r="E5955" s="42">
        <f t="shared" ref="E5955:E6018" si="109">-C5955</f>
        <v>2.2999999999999998</v>
      </c>
      <c r="F5955" s="77" t="s">
        <v>1038</v>
      </c>
      <c r="G5955" s="77" t="s">
        <v>21</v>
      </c>
      <c r="H5955" s="77" t="s">
        <v>20</v>
      </c>
      <c r="I5955" s="13">
        <v>2</v>
      </c>
      <c r="J5955" s="14">
        <v>2015</v>
      </c>
      <c r="K5955" s="78" t="s">
        <v>56</v>
      </c>
      <c r="L5955" s="79" t="s">
        <v>22</v>
      </c>
      <c r="M5955" s="79" t="s">
        <v>309</v>
      </c>
      <c r="N5955" s="15" t="s">
        <v>28</v>
      </c>
      <c r="O5955" s="15" t="s">
        <v>29</v>
      </c>
      <c r="P5955" s="80" t="s">
        <v>3096</v>
      </c>
      <c r="Q5955" s="80" t="s">
        <v>21</v>
      </c>
      <c r="S5955" t="str">
        <f t="shared" si="108"/>
        <v>42058Jessica Leake</v>
      </c>
    </row>
    <row r="5956" spans="1:19" hidden="1">
      <c r="A5956" s="12">
        <v>42058</v>
      </c>
      <c r="B5956" t="s">
        <v>2627</v>
      </c>
      <c r="C5956" s="1">
        <v>-2.0699999999999998</v>
      </c>
      <c r="E5956" s="42">
        <f t="shared" si="109"/>
        <v>2.0699999999999998</v>
      </c>
      <c r="F5956" s="77" t="s">
        <v>1038</v>
      </c>
      <c r="G5956" s="77" t="s">
        <v>21</v>
      </c>
      <c r="H5956" s="77" t="s">
        <v>20</v>
      </c>
      <c r="I5956" s="13">
        <v>2</v>
      </c>
      <c r="J5956" s="14">
        <v>2015</v>
      </c>
      <c r="K5956" s="78" t="s">
        <v>56</v>
      </c>
      <c r="L5956" s="79" t="s">
        <v>22</v>
      </c>
      <c r="M5956" s="79" t="s">
        <v>302</v>
      </c>
      <c r="N5956" s="15" t="s">
        <v>28</v>
      </c>
      <c r="O5956" s="15" t="s">
        <v>29</v>
      </c>
      <c r="P5956" s="80" t="s">
        <v>3096</v>
      </c>
      <c r="Q5956" s="80" t="s">
        <v>21</v>
      </c>
      <c r="S5956" t="str">
        <f t="shared" si="108"/>
        <v>42058marjorie acton</v>
      </c>
    </row>
    <row r="5957" spans="1:19" hidden="1">
      <c r="A5957" s="12">
        <v>42058</v>
      </c>
      <c r="B5957" t="s">
        <v>1121</v>
      </c>
      <c r="C5957" s="1">
        <v>0</v>
      </c>
      <c r="E5957" s="42">
        <f t="shared" si="109"/>
        <v>0</v>
      </c>
      <c r="F5957" s="77" t="s">
        <v>225</v>
      </c>
      <c r="G5957" s="77" t="s">
        <v>21</v>
      </c>
      <c r="H5957" s="77" t="s">
        <v>20</v>
      </c>
      <c r="I5957" s="13">
        <v>2</v>
      </c>
      <c r="J5957" s="14">
        <v>2015</v>
      </c>
      <c r="K5957" s="78" t="s">
        <v>56</v>
      </c>
      <c r="L5957" s="79" t="s">
        <v>22</v>
      </c>
      <c r="M5957" s="79" t="s">
        <v>23</v>
      </c>
      <c r="N5957" s="15" t="s">
        <v>28</v>
      </c>
      <c r="O5957" s="15" t="s">
        <v>29</v>
      </c>
      <c r="P5957" s="80" t="s">
        <v>3097</v>
      </c>
      <c r="Q5957" s="80" t="s">
        <v>21</v>
      </c>
      <c r="S5957" t="str">
        <f t="shared" si="108"/>
        <v>42058Hulu</v>
      </c>
    </row>
    <row r="5958" spans="1:19" hidden="1">
      <c r="A5958" s="12">
        <v>42059</v>
      </c>
      <c r="B5958" t="s">
        <v>2628</v>
      </c>
      <c r="C5958" s="1">
        <v>-0.92</v>
      </c>
      <c r="E5958" s="42">
        <f t="shared" si="109"/>
        <v>0.92</v>
      </c>
      <c r="F5958" s="77" t="s">
        <v>1038</v>
      </c>
      <c r="G5958" s="77" t="s">
        <v>21</v>
      </c>
      <c r="H5958" s="77" t="s">
        <v>20</v>
      </c>
      <c r="I5958" s="13">
        <v>2</v>
      </c>
      <c r="J5958" s="14">
        <v>2015</v>
      </c>
      <c r="K5958" s="78" t="s">
        <v>56</v>
      </c>
      <c r="L5958" s="79" t="s">
        <v>22</v>
      </c>
      <c r="M5958" s="79" t="s">
        <v>305</v>
      </c>
      <c r="N5958" s="15" t="s">
        <v>28</v>
      </c>
      <c r="O5958" s="15" t="s">
        <v>29</v>
      </c>
      <c r="P5958" s="80" t="s">
        <v>3096</v>
      </c>
      <c r="Q5958" s="80" t="s">
        <v>21</v>
      </c>
      <c r="S5958" t="str">
        <f t="shared" si="108"/>
        <v>42059nathan mayer</v>
      </c>
    </row>
    <row r="5959" spans="1:19" hidden="1">
      <c r="A5959" s="12">
        <v>42059</v>
      </c>
      <c r="B5959" t="s">
        <v>2629</v>
      </c>
      <c r="C5959" s="1">
        <v>-0.62</v>
      </c>
      <c r="E5959" s="42">
        <f t="shared" si="109"/>
        <v>0.62</v>
      </c>
      <c r="F5959" s="77" t="s">
        <v>1038</v>
      </c>
      <c r="G5959" s="77" t="s">
        <v>21</v>
      </c>
      <c r="H5959" s="77" t="s">
        <v>20</v>
      </c>
      <c r="I5959" s="13">
        <v>2</v>
      </c>
      <c r="J5959" s="14">
        <v>2015</v>
      </c>
      <c r="K5959" s="78" t="s">
        <v>56</v>
      </c>
      <c r="L5959" s="79" t="s">
        <v>22</v>
      </c>
      <c r="M5959" s="79" t="s">
        <v>309</v>
      </c>
      <c r="N5959" s="15" t="s">
        <v>28</v>
      </c>
      <c r="O5959" s="15" t="s">
        <v>29</v>
      </c>
      <c r="P5959" s="80" t="s">
        <v>3096</v>
      </c>
      <c r="Q5959" s="80" t="s">
        <v>21</v>
      </c>
      <c r="S5959" t="str">
        <f t="shared" si="108"/>
        <v>42059Ann Neet</v>
      </c>
    </row>
    <row r="5960" spans="1:19" hidden="1">
      <c r="A5960" s="12">
        <v>42059</v>
      </c>
      <c r="B5960" t="s">
        <v>2630</v>
      </c>
      <c r="C5960" s="1">
        <v>-3.7</v>
      </c>
      <c r="E5960" s="42">
        <f t="shared" si="109"/>
        <v>3.7</v>
      </c>
      <c r="F5960" s="77" t="s">
        <v>1038</v>
      </c>
      <c r="G5960" s="77" t="s">
        <v>21</v>
      </c>
      <c r="H5960" s="77" t="s">
        <v>20</v>
      </c>
      <c r="I5960" s="13">
        <v>2</v>
      </c>
      <c r="J5960" s="14">
        <v>2015</v>
      </c>
      <c r="K5960" s="78" t="s">
        <v>56</v>
      </c>
      <c r="L5960" s="79" t="s">
        <v>22</v>
      </c>
      <c r="M5960" s="79" t="s">
        <v>302</v>
      </c>
      <c r="N5960" s="15" t="s">
        <v>28</v>
      </c>
      <c r="O5960" s="15" t="s">
        <v>29</v>
      </c>
      <c r="P5960" s="80" t="s">
        <v>3096</v>
      </c>
      <c r="Q5960" s="80" t="s">
        <v>21</v>
      </c>
      <c r="S5960" t="str">
        <f t="shared" si="108"/>
        <v>42059Enrique Salazar</v>
      </c>
    </row>
    <row r="5961" spans="1:19" hidden="1">
      <c r="A5961" s="12">
        <v>42059</v>
      </c>
      <c r="B5961" t="s">
        <v>2631</v>
      </c>
      <c r="C5961" s="1">
        <v>-1.98</v>
      </c>
      <c r="E5961" s="42">
        <f t="shared" si="109"/>
        <v>1.98</v>
      </c>
      <c r="F5961" s="77" t="s">
        <v>1038</v>
      </c>
      <c r="G5961" s="77" t="s">
        <v>21</v>
      </c>
      <c r="H5961" s="77" t="s">
        <v>20</v>
      </c>
      <c r="I5961" s="13">
        <v>2</v>
      </c>
      <c r="J5961" s="14">
        <v>2015</v>
      </c>
      <c r="K5961" s="78" t="s">
        <v>56</v>
      </c>
      <c r="L5961" s="79" t="s">
        <v>22</v>
      </c>
      <c r="M5961" s="79" t="s">
        <v>302</v>
      </c>
      <c r="N5961" s="15" t="s">
        <v>28</v>
      </c>
      <c r="O5961" s="15" t="s">
        <v>29</v>
      </c>
      <c r="P5961" s="80" t="s">
        <v>3096</v>
      </c>
      <c r="Q5961" s="80" t="s">
        <v>21</v>
      </c>
      <c r="S5961" t="str">
        <f t="shared" si="108"/>
        <v>42059emanuel azrzar</v>
      </c>
    </row>
    <row r="5962" spans="1:19" hidden="1">
      <c r="A5962" s="12">
        <v>42060</v>
      </c>
      <c r="B5962" t="s">
        <v>2632</v>
      </c>
      <c r="C5962" s="1">
        <v>-1.89</v>
      </c>
      <c r="E5962" s="42">
        <f t="shared" si="109"/>
        <v>1.89</v>
      </c>
      <c r="F5962" s="77" t="s">
        <v>1038</v>
      </c>
      <c r="G5962" s="77" t="s">
        <v>21</v>
      </c>
      <c r="H5962" s="77" t="s">
        <v>20</v>
      </c>
      <c r="I5962" s="13">
        <v>2</v>
      </c>
      <c r="J5962" s="14">
        <v>2015</v>
      </c>
      <c r="K5962" s="78" t="s">
        <v>56</v>
      </c>
      <c r="L5962" s="79" t="s">
        <v>22</v>
      </c>
      <c r="M5962" s="79" t="s">
        <v>302</v>
      </c>
      <c r="N5962" s="15" t="s">
        <v>28</v>
      </c>
      <c r="O5962" s="15" t="s">
        <v>29</v>
      </c>
      <c r="P5962" s="80" t="s">
        <v>3096</v>
      </c>
      <c r="Q5962" s="80" t="s">
        <v>21</v>
      </c>
      <c r="S5962" t="str">
        <f t="shared" si="108"/>
        <v>42060Ryan Gallagher</v>
      </c>
    </row>
    <row r="5963" spans="1:19" hidden="1">
      <c r="A5963" s="12">
        <v>42060</v>
      </c>
      <c r="B5963" t="s">
        <v>2633</v>
      </c>
      <c r="C5963" s="1">
        <v>-2.04</v>
      </c>
      <c r="E5963" s="42">
        <f t="shared" si="109"/>
        <v>2.04</v>
      </c>
      <c r="F5963" s="77" t="s">
        <v>1038</v>
      </c>
      <c r="G5963" s="77" t="s">
        <v>21</v>
      </c>
      <c r="H5963" s="77" t="s">
        <v>20</v>
      </c>
      <c r="I5963" s="13">
        <v>2</v>
      </c>
      <c r="J5963" s="14">
        <v>2015</v>
      </c>
      <c r="K5963" s="78" t="s">
        <v>56</v>
      </c>
      <c r="L5963" s="79" t="s">
        <v>22</v>
      </c>
      <c r="M5963" s="79" t="s">
        <v>309</v>
      </c>
      <c r="N5963" s="15" t="s">
        <v>28</v>
      </c>
      <c r="O5963" s="15" t="s">
        <v>29</v>
      </c>
      <c r="P5963" s="80" t="s">
        <v>3096</v>
      </c>
      <c r="Q5963" s="80" t="s">
        <v>21</v>
      </c>
      <c r="S5963" t="str">
        <f t="shared" si="108"/>
        <v>42060Jakobi Morgan</v>
      </c>
    </row>
    <row r="5964" spans="1:19" hidden="1">
      <c r="A5964" s="12">
        <v>42060</v>
      </c>
      <c r="B5964" t="s">
        <v>2618</v>
      </c>
      <c r="C5964" s="1">
        <v>0.57999999999999996</v>
      </c>
      <c r="E5964" s="42">
        <f t="shared" si="109"/>
        <v>-0.57999999999999996</v>
      </c>
      <c r="F5964" s="77" t="s">
        <v>225</v>
      </c>
      <c r="G5964" s="77" t="s">
        <v>21</v>
      </c>
      <c r="H5964" s="77" t="s">
        <v>20</v>
      </c>
      <c r="I5964" s="13">
        <v>2</v>
      </c>
      <c r="J5964" s="14">
        <v>2015</v>
      </c>
      <c r="K5964" s="78" t="s">
        <v>56</v>
      </c>
      <c r="L5964" s="79" t="s">
        <v>22</v>
      </c>
      <c r="M5964" s="79" t="s">
        <v>309</v>
      </c>
      <c r="N5964" s="15" t="s">
        <v>28</v>
      </c>
      <c r="O5964" s="15" t="s">
        <v>29</v>
      </c>
      <c r="P5964" s="80" t="s">
        <v>3096</v>
      </c>
      <c r="Q5964" s="80" t="s">
        <v>21</v>
      </c>
      <c r="S5964" t="str">
        <f t="shared" si="108"/>
        <v>42060Vina Nicolich</v>
      </c>
    </row>
    <row r="5965" spans="1:19" hidden="1">
      <c r="A5965" s="12">
        <v>42060</v>
      </c>
      <c r="B5965" t="s">
        <v>2634</v>
      </c>
      <c r="C5965" s="1">
        <v>-0.73</v>
      </c>
      <c r="E5965" s="42">
        <f t="shared" si="109"/>
        <v>0.73</v>
      </c>
      <c r="F5965" s="77" t="s">
        <v>1038</v>
      </c>
      <c r="G5965" s="77" t="s">
        <v>21</v>
      </c>
      <c r="H5965" s="77" t="s">
        <v>20</v>
      </c>
      <c r="I5965" s="13">
        <v>2</v>
      </c>
      <c r="J5965" s="14">
        <v>2015</v>
      </c>
      <c r="K5965" s="78" t="s">
        <v>56</v>
      </c>
      <c r="L5965" s="79" t="s">
        <v>22</v>
      </c>
      <c r="M5965" s="79" t="s">
        <v>309</v>
      </c>
      <c r="N5965" s="15" t="s">
        <v>28</v>
      </c>
      <c r="O5965" s="15" t="s">
        <v>29</v>
      </c>
      <c r="P5965" s="80" t="s">
        <v>3096</v>
      </c>
      <c r="Q5965" s="80" t="s">
        <v>21</v>
      </c>
      <c r="S5965" t="str">
        <f t="shared" si="108"/>
        <v>42060Cat Clutton</v>
      </c>
    </row>
    <row r="5966" spans="1:19" hidden="1">
      <c r="A5966" s="12">
        <v>42060</v>
      </c>
      <c r="B5966" t="s">
        <v>2634</v>
      </c>
      <c r="C5966" s="1">
        <v>0.43</v>
      </c>
      <c r="E5966" s="42">
        <f t="shared" si="109"/>
        <v>-0.43</v>
      </c>
      <c r="F5966" s="77" t="s">
        <v>225</v>
      </c>
      <c r="G5966" s="77" t="s">
        <v>21</v>
      </c>
      <c r="H5966" s="77" t="s">
        <v>20</v>
      </c>
      <c r="I5966" s="13">
        <v>2</v>
      </c>
      <c r="J5966" s="14">
        <v>2015</v>
      </c>
      <c r="K5966" s="78" t="s">
        <v>56</v>
      </c>
      <c r="L5966" s="79" t="s">
        <v>22</v>
      </c>
      <c r="M5966" s="79" t="s">
        <v>309</v>
      </c>
      <c r="N5966" s="15" t="s">
        <v>28</v>
      </c>
      <c r="O5966" s="15" t="s">
        <v>29</v>
      </c>
      <c r="P5966" s="80" t="s">
        <v>3096</v>
      </c>
      <c r="Q5966" s="80" t="s">
        <v>21</v>
      </c>
      <c r="S5966" t="str">
        <f t="shared" si="108"/>
        <v>42060Cat Clutton</v>
      </c>
    </row>
    <row r="5967" spans="1:19" hidden="1">
      <c r="A5967" s="12">
        <v>42060</v>
      </c>
      <c r="B5967" t="s">
        <v>2481</v>
      </c>
      <c r="C5967" s="1">
        <v>0</v>
      </c>
      <c r="E5967" s="42">
        <f t="shared" si="109"/>
        <v>0</v>
      </c>
      <c r="F5967" s="77" t="s">
        <v>225</v>
      </c>
      <c r="G5967" s="77" t="s">
        <v>21</v>
      </c>
      <c r="H5967" s="77" t="s">
        <v>20</v>
      </c>
      <c r="I5967" s="13">
        <v>2</v>
      </c>
      <c r="J5967" s="14">
        <v>2015</v>
      </c>
      <c r="K5967" s="78" t="s">
        <v>56</v>
      </c>
      <c r="L5967" s="79" t="s">
        <v>22</v>
      </c>
      <c r="M5967" s="79" t="s">
        <v>302</v>
      </c>
      <c r="N5967" s="15" t="s">
        <v>28</v>
      </c>
      <c r="O5967" s="15" t="s">
        <v>29</v>
      </c>
      <c r="P5967" s="80" t="s">
        <v>3097</v>
      </c>
      <c r="Q5967" s="80" t="s">
        <v>21</v>
      </c>
      <c r="S5967" t="str">
        <f t="shared" si="108"/>
        <v>42060eBay Inc Shipping</v>
      </c>
    </row>
    <row r="5968" spans="1:19" hidden="1">
      <c r="A5968" s="12">
        <v>42060</v>
      </c>
      <c r="B5968" t="s">
        <v>2481</v>
      </c>
      <c r="C5968" s="1">
        <v>0</v>
      </c>
      <c r="E5968" s="42">
        <f t="shared" si="109"/>
        <v>0</v>
      </c>
      <c r="F5968" s="77" t="s">
        <v>225</v>
      </c>
      <c r="G5968" s="77" t="s">
        <v>21</v>
      </c>
      <c r="H5968" s="77" t="s">
        <v>20</v>
      </c>
      <c r="I5968" s="13">
        <v>2</v>
      </c>
      <c r="J5968" s="14">
        <v>2015</v>
      </c>
      <c r="K5968" s="78" t="s">
        <v>56</v>
      </c>
      <c r="L5968" s="79" t="s">
        <v>22</v>
      </c>
      <c r="M5968" s="79" t="s">
        <v>302</v>
      </c>
      <c r="N5968" s="15" t="s">
        <v>28</v>
      </c>
      <c r="O5968" s="15" t="s">
        <v>29</v>
      </c>
      <c r="P5968" s="80" t="s">
        <v>3097</v>
      </c>
      <c r="Q5968" s="80" t="s">
        <v>21</v>
      </c>
      <c r="S5968" t="str">
        <f t="shared" si="108"/>
        <v>42060eBay Inc Shipping</v>
      </c>
    </row>
    <row r="5969" spans="1:19" hidden="1">
      <c r="A5969" s="12">
        <v>42060</v>
      </c>
      <c r="B5969" t="s">
        <v>2610</v>
      </c>
      <c r="C5969" s="1">
        <v>1.7</v>
      </c>
      <c r="E5969" s="42">
        <f t="shared" si="109"/>
        <v>-1.7</v>
      </c>
      <c r="F5969" s="77" t="s">
        <v>225</v>
      </c>
      <c r="G5969" s="77" t="s">
        <v>21</v>
      </c>
      <c r="H5969" s="77" t="s">
        <v>20</v>
      </c>
      <c r="I5969" s="13">
        <v>2</v>
      </c>
      <c r="J5969" s="14">
        <v>2015</v>
      </c>
      <c r="K5969" s="78" t="s">
        <v>56</v>
      </c>
      <c r="L5969" s="79" t="s">
        <v>22</v>
      </c>
      <c r="M5969" s="79" t="s">
        <v>309</v>
      </c>
      <c r="N5969" s="15" t="s">
        <v>28</v>
      </c>
      <c r="O5969" s="15" t="s">
        <v>29</v>
      </c>
      <c r="P5969" s="80" t="s">
        <v>3096</v>
      </c>
      <c r="Q5969" s="80" t="s">
        <v>21</v>
      </c>
      <c r="S5969" t="str">
        <f t="shared" si="108"/>
        <v>42060Mary Kiser</v>
      </c>
    </row>
    <row r="5970" spans="1:19" hidden="1">
      <c r="A5970" s="12">
        <v>42061</v>
      </c>
      <c r="B5970" t="s">
        <v>2635</v>
      </c>
      <c r="C5970" s="1">
        <v>-40.35</v>
      </c>
      <c r="E5970" s="42">
        <f t="shared" si="109"/>
        <v>40.35</v>
      </c>
      <c r="F5970" s="77" t="s">
        <v>1038</v>
      </c>
      <c r="G5970" s="77" t="s">
        <v>21</v>
      </c>
      <c r="H5970" s="77" t="s">
        <v>20</v>
      </c>
      <c r="I5970" s="13">
        <v>2</v>
      </c>
      <c r="J5970" s="14">
        <v>2015</v>
      </c>
      <c r="K5970" s="78" t="s">
        <v>56</v>
      </c>
      <c r="L5970" s="79" t="s">
        <v>22</v>
      </c>
      <c r="M5970" s="79" t="s">
        <v>80</v>
      </c>
      <c r="N5970" s="15" t="s">
        <v>28</v>
      </c>
      <c r="O5970" s="15" t="s">
        <v>29</v>
      </c>
      <c r="P5970" s="80" t="s">
        <v>3096</v>
      </c>
      <c r="Q5970" s="80" t="s">
        <v>21</v>
      </c>
      <c r="S5970" t="str">
        <f t="shared" si="108"/>
        <v>42061Woof Pals Pte Ltd</v>
      </c>
    </row>
    <row r="5971" spans="1:19" hidden="1">
      <c r="A5971" s="12">
        <v>42061</v>
      </c>
      <c r="B5971" t="s">
        <v>2636</v>
      </c>
      <c r="C5971" s="1">
        <v>-0.73</v>
      </c>
      <c r="E5971" s="42">
        <f t="shared" si="109"/>
        <v>0.73</v>
      </c>
      <c r="F5971" s="77" t="s">
        <v>1038</v>
      </c>
      <c r="G5971" s="77" t="s">
        <v>21</v>
      </c>
      <c r="H5971" s="77" t="s">
        <v>20</v>
      </c>
      <c r="I5971" s="13">
        <v>2</v>
      </c>
      <c r="J5971" s="14">
        <v>2015</v>
      </c>
      <c r="K5971" s="78" t="s">
        <v>56</v>
      </c>
      <c r="L5971" s="79" t="s">
        <v>22</v>
      </c>
      <c r="M5971" s="79" t="s">
        <v>302</v>
      </c>
      <c r="N5971" s="15" t="s">
        <v>28</v>
      </c>
      <c r="O5971" s="15" t="s">
        <v>29</v>
      </c>
      <c r="P5971" s="80" t="s">
        <v>3096</v>
      </c>
      <c r="Q5971" s="80" t="s">
        <v>21</v>
      </c>
      <c r="S5971" t="str">
        <f t="shared" si="108"/>
        <v>42061Mark Ankenbrand</v>
      </c>
    </row>
    <row r="5972" spans="1:19" hidden="1">
      <c r="A5972" s="12">
        <v>42061</v>
      </c>
      <c r="B5972" t="s">
        <v>2630</v>
      </c>
      <c r="C5972" s="1">
        <v>3.4</v>
      </c>
      <c r="E5972" s="42">
        <f t="shared" si="109"/>
        <v>-3.4</v>
      </c>
      <c r="F5972" s="77" t="s">
        <v>225</v>
      </c>
      <c r="G5972" s="77" t="s">
        <v>21</v>
      </c>
      <c r="H5972" s="77" t="s">
        <v>20</v>
      </c>
      <c r="I5972" s="13">
        <v>2</v>
      </c>
      <c r="J5972" s="14">
        <v>2015</v>
      </c>
      <c r="K5972" s="78" t="s">
        <v>56</v>
      </c>
      <c r="L5972" s="79" t="s">
        <v>22</v>
      </c>
      <c r="M5972" s="79" t="s">
        <v>302</v>
      </c>
      <c r="N5972" s="15" t="s">
        <v>28</v>
      </c>
      <c r="O5972" s="15" t="s">
        <v>29</v>
      </c>
      <c r="P5972" s="80" t="s">
        <v>3096</v>
      </c>
      <c r="Q5972" s="80" t="s">
        <v>21</v>
      </c>
      <c r="S5972" t="str">
        <f t="shared" si="108"/>
        <v>42061Enrique Salazar</v>
      </c>
    </row>
    <row r="5973" spans="1:19" hidden="1">
      <c r="A5973" s="12">
        <v>42061</v>
      </c>
      <c r="B5973" t="s">
        <v>2637</v>
      </c>
      <c r="C5973" s="1">
        <v>-2.0699999999999998</v>
      </c>
      <c r="E5973" s="42">
        <f t="shared" si="109"/>
        <v>2.0699999999999998</v>
      </c>
      <c r="F5973" s="77" t="s">
        <v>1038</v>
      </c>
      <c r="G5973" s="77" t="s">
        <v>21</v>
      </c>
      <c r="H5973" s="77" t="s">
        <v>20</v>
      </c>
      <c r="I5973" s="13">
        <v>2</v>
      </c>
      <c r="J5973" s="14">
        <v>2015</v>
      </c>
      <c r="K5973" s="78" t="s">
        <v>56</v>
      </c>
      <c r="L5973" s="79" t="s">
        <v>22</v>
      </c>
      <c r="M5973" s="79" t="s">
        <v>302</v>
      </c>
      <c r="N5973" s="15" t="s">
        <v>28</v>
      </c>
      <c r="O5973" s="15" t="s">
        <v>29</v>
      </c>
      <c r="P5973" s="80" t="s">
        <v>3096</v>
      </c>
      <c r="Q5973" s="80" t="s">
        <v>21</v>
      </c>
      <c r="S5973" t="str">
        <f t="shared" si="108"/>
        <v>42061Christine Lucas</v>
      </c>
    </row>
    <row r="5974" spans="1:19" hidden="1">
      <c r="A5974" s="12">
        <v>42061</v>
      </c>
      <c r="B5974" t="s">
        <v>2638</v>
      </c>
      <c r="C5974" s="1">
        <v>-4.21</v>
      </c>
      <c r="E5974" s="42">
        <f t="shared" si="109"/>
        <v>4.21</v>
      </c>
      <c r="F5974" s="77" t="s">
        <v>1038</v>
      </c>
      <c r="G5974" s="77" t="s">
        <v>21</v>
      </c>
      <c r="H5974" s="77" t="s">
        <v>20</v>
      </c>
      <c r="I5974" s="13">
        <v>2</v>
      </c>
      <c r="J5974" s="14">
        <v>2015</v>
      </c>
      <c r="K5974" s="78" t="s">
        <v>56</v>
      </c>
      <c r="L5974" s="79" t="s">
        <v>22</v>
      </c>
      <c r="M5974" s="79" t="s">
        <v>302</v>
      </c>
      <c r="N5974" s="15" t="s">
        <v>28</v>
      </c>
      <c r="O5974" s="15" t="s">
        <v>29</v>
      </c>
      <c r="P5974" s="80" t="s">
        <v>3096</v>
      </c>
      <c r="Q5974" s="80" t="s">
        <v>21</v>
      </c>
      <c r="S5974" t="str">
        <f t="shared" si="108"/>
        <v>42061donald paul</v>
      </c>
    </row>
    <row r="5975" spans="1:19" hidden="1">
      <c r="A5975" s="12">
        <v>42061</v>
      </c>
      <c r="B5975" t="s">
        <v>2639</v>
      </c>
      <c r="C5975" s="1">
        <v>-4.59</v>
      </c>
      <c r="E5975" s="42">
        <f t="shared" si="109"/>
        <v>4.59</v>
      </c>
      <c r="F5975" s="77" t="s">
        <v>1038</v>
      </c>
      <c r="G5975" s="77" t="s">
        <v>21</v>
      </c>
      <c r="H5975" s="77" t="s">
        <v>20</v>
      </c>
      <c r="I5975" s="13">
        <v>2</v>
      </c>
      <c r="J5975" s="14">
        <v>2015</v>
      </c>
      <c r="K5975" s="78" t="s">
        <v>56</v>
      </c>
      <c r="L5975" s="79" t="s">
        <v>22</v>
      </c>
      <c r="M5975" s="79" t="s">
        <v>302</v>
      </c>
      <c r="N5975" s="15" t="s">
        <v>28</v>
      </c>
      <c r="O5975" s="15" t="s">
        <v>29</v>
      </c>
      <c r="P5975" s="80" t="s">
        <v>3096</v>
      </c>
      <c r="Q5975" s="80" t="s">
        <v>21</v>
      </c>
      <c r="S5975" t="str">
        <f t="shared" si="108"/>
        <v>42061orlando elizondo</v>
      </c>
    </row>
    <row r="5976" spans="1:19" hidden="1">
      <c r="A5976" s="12">
        <v>42062</v>
      </c>
      <c r="B5976" t="s">
        <v>2640</v>
      </c>
      <c r="C5976" s="1">
        <v>-0.76</v>
      </c>
      <c r="E5976" s="42">
        <f t="shared" si="109"/>
        <v>0.76</v>
      </c>
      <c r="F5976" s="77" t="s">
        <v>1038</v>
      </c>
      <c r="G5976" s="77" t="s">
        <v>21</v>
      </c>
      <c r="H5976" s="77" t="s">
        <v>20</v>
      </c>
      <c r="I5976" s="13">
        <v>2</v>
      </c>
      <c r="J5976" s="14">
        <v>2015</v>
      </c>
      <c r="K5976" s="78" t="s">
        <v>56</v>
      </c>
      <c r="L5976" s="79" t="s">
        <v>22</v>
      </c>
      <c r="M5976" s="79" t="s">
        <v>302</v>
      </c>
      <c r="N5976" s="15" t="s">
        <v>28</v>
      </c>
      <c r="O5976" s="15" t="s">
        <v>29</v>
      </c>
      <c r="P5976" s="80" t="s">
        <v>3096</v>
      </c>
      <c r="Q5976" s="80" t="s">
        <v>21</v>
      </c>
      <c r="S5976" t="str">
        <f t="shared" si="108"/>
        <v>42062brian brooks</v>
      </c>
    </row>
    <row r="5977" spans="1:19" hidden="1">
      <c r="A5977" s="12">
        <v>42062</v>
      </c>
      <c r="B5977" t="s">
        <v>2641</v>
      </c>
      <c r="C5977" s="1">
        <v>-0.76</v>
      </c>
      <c r="E5977" s="42">
        <f t="shared" si="109"/>
        <v>0.76</v>
      </c>
      <c r="F5977" s="77" t="s">
        <v>1038</v>
      </c>
      <c r="G5977" s="77" t="s">
        <v>21</v>
      </c>
      <c r="H5977" s="77" t="s">
        <v>20</v>
      </c>
      <c r="I5977" s="13">
        <v>2</v>
      </c>
      <c r="J5977" s="14">
        <v>2015</v>
      </c>
      <c r="K5977" s="78" t="s">
        <v>56</v>
      </c>
      <c r="L5977" s="79" t="s">
        <v>22</v>
      </c>
      <c r="M5977" s="79" t="s">
        <v>302</v>
      </c>
      <c r="N5977" s="15" t="s">
        <v>28</v>
      </c>
      <c r="O5977" s="15" t="s">
        <v>29</v>
      </c>
      <c r="P5977" s="80" t="s">
        <v>3096</v>
      </c>
      <c r="Q5977" s="80" t="s">
        <v>21</v>
      </c>
      <c r="S5977" t="str">
        <f t="shared" si="108"/>
        <v>42062Denca Mayers</v>
      </c>
    </row>
    <row r="5978" spans="1:19" hidden="1">
      <c r="A5978" s="12">
        <v>42063</v>
      </c>
      <c r="B5978" t="s">
        <v>2642</v>
      </c>
      <c r="C5978" s="1">
        <v>-2.81</v>
      </c>
      <c r="E5978" s="42">
        <f t="shared" si="109"/>
        <v>2.81</v>
      </c>
      <c r="F5978" s="77" t="s">
        <v>1038</v>
      </c>
      <c r="G5978" s="77" t="s">
        <v>21</v>
      </c>
      <c r="H5978" s="77" t="s">
        <v>20</v>
      </c>
      <c r="I5978" s="13">
        <v>2</v>
      </c>
      <c r="J5978" s="14">
        <v>2015</v>
      </c>
      <c r="K5978" s="78" t="s">
        <v>56</v>
      </c>
      <c r="L5978" s="79" t="s">
        <v>22</v>
      </c>
      <c r="M5978" s="79" t="s">
        <v>309</v>
      </c>
      <c r="N5978" s="15" t="s">
        <v>28</v>
      </c>
      <c r="O5978" s="15" t="s">
        <v>29</v>
      </c>
      <c r="P5978" s="80" t="s">
        <v>3096</v>
      </c>
      <c r="Q5978" s="80" t="s">
        <v>21</v>
      </c>
      <c r="S5978" t="str">
        <f t="shared" si="108"/>
        <v>42063GINA MORGAN</v>
      </c>
    </row>
    <row r="5979" spans="1:19" hidden="1">
      <c r="A5979" s="12">
        <v>42063</v>
      </c>
      <c r="B5979" t="s">
        <v>2618</v>
      </c>
      <c r="C5979" s="1">
        <v>-2.1</v>
      </c>
      <c r="E5979" s="42">
        <f t="shared" si="109"/>
        <v>2.1</v>
      </c>
      <c r="F5979" s="77" t="s">
        <v>1038</v>
      </c>
      <c r="G5979" s="77" t="s">
        <v>21</v>
      </c>
      <c r="H5979" s="77" t="s">
        <v>20</v>
      </c>
      <c r="I5979" s="13">
        <v>2</v>
      </c>
      <c r="J5979" s="14">
        <v>2015</v>
      </c>
      <c r="K5979" s="78" t="s">
        <v>56</v>
      </c>
      <c r="L5979" s="79" t="s">
        <v>22</v>
      </c>
      <c r="M5979" s="79" t="s">
        <v>309</v>
      </c>
      <c r="N5979" s="15" t="s">
        <v>28</v>
      </c>
      <c r="O5979" s="15" t="s">
        <v>29</v>
      </c>
      <c r="P5979" s="80" t="s">
        <v>3096</v>
      </c>
      <c r="Q5979" s="80" t="s">
        <v>21</v>
      </c>
      <c r="S5979" t="str">
        <f t="shared" si="108"/>
        <v>42063Vina Nicolich</v>
      </c>
    </row>
    <row r="5980" spans="1:19" hidden="1">
      <c r="A5980" s="12">
        <v>42063</v>
      </c>
      <c r="B5980" t="s">
        <v>2643</v>
      </c>
      <c r="C5980" s="1">
        <v>-3.12</v>
      </c>
      <c r="E5980" s="42">
        <f t="shared" si="109"/>
        <v>3.12</v>
      </c>
      <c r="F5980" s="77" t="s">
        <v>1038</v>
      </c>
      <c r="G5980" s="77" t="s">
        <v>21</v>
      </c>
      <c r="H5980" s="77" t="s">
        <v>20</v>
      </c>
      <c r="I5980" s="13">
        <v>2</v>
      </c>
      <c r="J5980" s="14">
        <v>2015</v>
      </c>
      <c r="K5980" s="78" t="s">
        <v>56</v>
      </c>
      <c r="L5980" s="79" t="s">
        <v>22</v>
      </c>
      <c r="M5980" s="79" t="s">
        <v>309</v>
      </c>
      <c r="N5980" s="15" t="s">
        <v>28</v>
      </c>
      <c r="O5980" s="15" t="s">
        <v>29</v>
      </c>
      <c r="P5980" s="80" t="s">
        <v>3096</v>
      </c>
      <c r="Q5980" s="80" t="s">
        <v>21</v>
      </c>
      <c r="S5980" t="str">
        <f t="shared" si="108"/>
        <v>42063Louis Birdman</v>
      </c>
    </row>
    <row r="5981" spans="1:19" hidden="1">
      <c r="A5981" s="12">
        <v>42064</v>
      </c>
      <c r="B5981" t="s">
        <v>2644</v>
      </c>
      <c r="C5981" s="1">
        <v>-3.05</v>
      </c>
      <c r="E5981" s="42">
        <f t="shared" si="109"/>
        <v>3.05</v>
      </c>
      <c r="F5981" s="77" t="s">
        <v>1038</v>
      </c>
      <c r="G5981" s="77" t="s">
        <v>21</v>
      </c>
      <c r="H5981" s="77" t="s">
        <v>20</v>
      </c>
      <c r="I5981" s="13">
        <v>3</v>
      </c>
      <c r="J5981" s="14">
        <v>2015</v>
      </c>
      <c r="K5981" s="78" t="s">
        <v>56</v>
      </c>
      <c r="L5981" s="79" t="s">
        <v>22</v>
      </c>
      <c r="M5981" s="79" t="s">
        <v>302</v>
      </c>
      <c r="N5981" s="15" t="s">
        <v>28</v>
      </c>
      <c r="O5981" s="15" t="s">
        <v>29</v>
      </c>
      <c r="P5981" s="80" t="s">
        <v>3096</v>
      </c>
      <c r="Q5981" s="80" t="s">
        <v>21</v>
      </c>
      <c r="S5981" t="str">
        <f t="shared" si="108"/>
        <v>42064Jorge Calle</v>
      </c>
    </row>
    <row r="5982" spans="1:19" hidden="1">
      <c r="A5982" s="12">
        <v>42064</v>
      </c>
      <c r="B5982" t="s">
        <v>2645</v>
      </c>
      <c r="C5982" s="1">
        <v>-2.1800000000000002</v>
      </c>
      <c r="E5982" s="42">
        <f t="shared" si="109"/>
        <v>2.1800000000000002</v>
      </c>
      <c r="F5982" s="77" t="s">
        <v>1038</v>
      </c>
      <c r="G5982" s="77" t="s">
        <v>21</v>
      </c>
      <c r="H5982" s="77" t="s">
        <v>20</v>
      </c>
      <c r="I5982" s="13">
        <v>3</v>
      </c>
      <c r="J5982" s="14">
        <v>2015</v>
      </c>
      <c r="K5982" s="78" t="s">
        <v>56</v>
      </c>
      <c r="L5982" s="79" t="s">
        <v>22</v>
      </c>
      <c r="M5982" s="79" t="s">
        <v>305</v>
      </c>
      <c r="N5982" s="15" t="s">
        <v>28</v>
      </c>
      <c r="O5982" s="15" t="s">
        <v>29</v>
      </c>
      <c r="P5982" s="80" t="s">
        <v>3096</v>
      </c>
      <c r="Q5982" s="80" t="s">
        <v>21</v>
      </c>
      <c r="S5982" t="str">
        <f t="shared" si="108"/>
        <v>42064Kevin McCarthy</v>
      </c>
    </row>
    <row r="5983" spans="1:19" hidden="1">
      <c r="A5983" s="12">
        <v>42065</v>
      </c>
      <c r="B5983" t="s">
        <v>2646</v>
      </c>
      <c r="C5983" s="1">
        <v>-0.82</v>
      </c>
      <c r="E5983" s="42">
        <f t="shared" si="109"/>
        <v>0.82</v>
      </c>
      <c r="F5983" s="77" t="s">
        <v>1038</v>
      </c>
      <c r="G5983" s="77" t="s">
        <v>21</v>
      </c>
      <c r="H5983" s="77" t="s">
        <v>20</v>
      </c>
      <c r="I5983" s="13">
        <v>3</v>
      </c>
      <c r="J5983" s="14">
        <v>2015</v>
      </c>
      <c r="K5983" s="78" t="s">
        <v>56</v>
      </c>
      <c r="L5983" s="79" t="s">
        <v>22</v>
      </c>
      <c r="M5983" s="79" t="s">
        <v>302</v>
      </c>
      <c r="N5983" s="15" t="s">
        <v>28</v>
      </c>
      <c r="O5983" s="15" t="s">
        <v>29</v>
      </c>
      <c r="P5983" s="80" t="s">
        <v>3096</v>
      </c>
      <c r="Q5983" s="80" t="s">
        <v>21</v>
      </c>
      <c r="S5983" t="str">
        <f t="shared" si="108"/>
        <v>42065James Burk</v>
      </c>
    </row>
    <row r="5984" spans="1:19" hidden="1">
      <c r="A5984" s="12">
        <v>42065</v>
      </c>
      <c r="B5984" t="s">
        <v>2488</v>
      </c>
      <c r="C5984" s="1">
        <v>0</v>
      </c>
      <c r="E5984" s="42">
        <f t="shared" si="109"/>
        <v>0</v>
      </c>
      <c r="F5984" s="77" t="s">
        <v>225</v>
      </c>
      <c r="G5984" s="77" t="s">
        <v>21</v>
      </c>
      <c r="H5984" s="77" t="s">
        <v>20</v>
      </c>
      <c r="I5984" s="13">
        <v>3</v>
      </c>
      <c r="J5984" s="14">
        <v>2015</v>
      </c>
      <c r="K5984" s="78" t="s">
        <v>56</v>
      </c>
      <c r="L5984" s="79" t="s">
        <v>22</v>
      </c>
      <c r="M5984" s="79" t="s">
        <v>23</v>
      </c>
      <c r="N5984" s="15" t="s">
        <v>20</v>
      </c>
      <c r="O5984" s="15" t="s">
        <v>24</v>
      </c>
      <c r="P5984" s="80" t="s">
        <v>171</v>
      </c>
      <c r="Q5984" s="80" t="s">
        <v>21</v>
      </c>
      <c r="S5984" t="str">
        <f t="shared" si="108"/>
        <v>42065Bank Account</v>
      </c>
    </row>
    <row r="5985" spans="1:19" hidden="1">
      <c r="A5985" s="12">
        <v>42065</v>
      </c>
      <c r="B5985" t="s">
        <v>2631</v>
      </c>
      <c r="C5985" s="1">
        <v>0.04</v>
      </c>
      <c r="E5985" s="42">
        <f t="shared" si="109"/>
        <v>-0.04</v>
      </c>
      <c r="F5985" s="77" t="s">
        <v>225</v>
      </c>
      <c r="G5985" s="77" t="s">
        <v>21</v>
      </c>
      <c r="H5985" s="77" t="s">
        <v>20</v>
      </c>
      <c r="I5985" s="13">
        <v>3</v>
      </c>
      <c r="J5985" s="14">
        <v>2015</v>
      </c>
      <c r="K5985" s="78" t="s">
        <v>56</v>
      </c>
      <c r="L5985" s="79" t="s">
        <v>22</v>
      </c>
      <c r="M5985" s="79" t="s">
        <v>302</v>
      </c>
      <c r="N5985" s="15" t="s">
        <v>28</v>
      </c>
      <c r="O5985" s="15" t="s">
        <v>29</v>
      </c>
      <c r="P5985" s="80" t="s">
        <v>3096</v>
      </c>
      <c r="Q5985" s="80" t="s">
        <v>21</v>
      </c>
      <c r="S5985" t="str">
        <f t="shared" si="108"/>
        <v>42065emanuel azrzar</v>
      </c>
    </row>
    <row r="5986" spans="1:19" hidden="1">
      <c r="A5986" s="12">
        <v>42065</v>
      </c>
      <c r="B5986" t="s">
        <v>2592</v>
      </c>
      <c r="C5986" s="1">
        <v>0</v>
      </c>
      <c r="E5986" s="42">
        <f t="shared" si="109"/>
        <v>0</v>
      </c>
      <c r="F5986" s="77" t="s">
        <v>225</v>
      </c>
      <c r="G5986" s="77" t="s">
        <v>21</v>
      </c>
      <c r="H5986" s="77" t="s">
        <v>20</v>
      </c>
      <c r="I5986" s="13">
        <v>3</v>
      </c>
      <c r="J5986" s="14">
        <v>2015</v>
      </c>
      <c r="K5986" s="78" t="s">
        <v>56</v>
      </c>
      <c r="L5986" s="79" t="s">
        <v>22</v>
      </c>
      <c r="M5986" s="79" t="s">
        <v>302</v>
      </c>
      <c r="N5986" s="15" t="s">
        <v>28</v>
      </c>
      <c r="O5986" s="15" t="s">
        <v>29</v>
      </c>
      <c r="P5986" s="80" t="s">
        <v>3096</v>
      </c>
      <c r="Q5986" s="80" t="s">
        <v>21</v>
      </c>
      <c r="S5986" t="str">
        <f t="shared" si="108"/>
        <v>42065eBay Buyer Dispute</v>
      </c>
    </row>
    <row r="5987" spans="1:19" hidden="1">
      <c r="A5987" s="12">
        <v>42065</v>
      </c>
      <c r="B5987" t="s">
        <v>2647</v>
      </c>
      <c r="C5987" s="1">
        <v>-3.79</v>
      </c>
      <c r="E5987" s="42">
        <f t="shared" si="109"/>
        <v>3.79</v>
      </c>
      <c r="F5987" s="77" t="s">
        <v>1038</v>
      </c>
      <c r="G5987" s="77" t="s">
        <v>21</v>
      </c>
      <c r="H5987" s="77" t="s">
        <v>20</v>
      </c>
      <c r="I5987" s="13">
        <v>3</v>
      </c>
      <c r="J5987" s="14">
        <v>2015</v>
      </c>
      <c r="K5987" s="78" t="s">
        <v>56</v>
      </c>
      <c r="L5987" s="79" t="s">
        <v>22</v>
      </c>
      <c r="M5987" s="79" t="s">
        <v>302</v>
      </c>
      <c r="N5987" s="15" t="s">
        <v>28</v>
      </c>
      <c r="O5987" s="15" t="s">
        <v>29</v>
      </c>
      <c r="P5987" s="80" t="s">
        <v>3096</v>
      </c>
      <c r="Q5987" s="80" t="s">
        <v>21</v>
      </c>
      <c r="S5987" t="str">
        <f t="shared" si="108"/>
        <v>42065andrea calvino</v>
      </c>
    </row>
    <row r="5988" spans="1:19" hidden="1">
      <c r="A5988" s="12">
        <v>42065</v>
      </c>
      <c r="B5988" t="s">
        <v>2634</v>
      </c>
      <c r="C5988" s="1">
        <v>-0.73</v>
      </c>
      <c r="E5988" s="42">
        <f t="shared" si="109"/>
        <v>0.73</v>
      </c>
      <c r="F5988" s="77" t="s">
        <v>1038</v>
      </c>
      <c r="G5988" s="77" t="s">
        <v>21</v>
      </c>
      <c r="H5988" s="77" t="s">
        <v>20</v>
      </c>
      <c r="I5988" s="13">
        <v>3</v>
      </c>
      <c r="J5988" s="14">
        <v>2015</v>
      </c>
      <c r="K5988" s="78" t="s">
        <v>56</v>
      </c>
      <c r="L5988" s="79" t="s">
        <v>22</v>
      </c>
      <c r="M5988" s="79" t="s">
        <v>309</v>
      </c>
      <c r="N5988" s="15" t="s">
        <v>28</v>
      </c>
      <c r="O5988" s="15" t="s">
        <v>29</v>
      </c>
      <c r="P5988" s="80" t="s">
        <v>3096</v>
      </c>
      <c r="Q5988" s="80" t="s">
        <v>21</v>
      </c>
      <c r="S5988" t="str">
        <f t="shared" si="108"/>
        <v>42065Cat Clutton</v>
      </c>
    </row>
    <row r="5989" spans="1:19" hidden="1">
      <c r="A5989" s="12">
        <v>42065</v>
      </c>
      <c r="B5989" t="s">
        <v>2488</v>
      </c>
      <c r="C5989" s="1">
        <v>0</v>
      </c>
      <c r="E5989" s="42">
        <f t="shared" si="109"/>
        <v>0</v>
      </c>
      <c r="F5989" s="77" t="s">
        <v>1038</v>
      </c>
      <c r="G5989" s="77" t="s">
        <v>21</v>
      </c>
      <c r="H5989" s="77" t="s">
        <v>20</v>
      </c>
      <c r="I5989" s="13">
        <v>3</v>
      </c>
      <c r="J5989" s="14">
        <v>2015</v>
      </c>
      <c r="K5989" s="78" t="s">
        <v>56</v>
      </c>
      <c r="L5989" s="79" t="s">
        <v>22</v>
      </c>
      <c r="M5989" s="79" t="s">
        <v>302</v>
      </c>
      <c r="N5989" s="15" t="s">
        <v>28</v>
      </c>
      <c r="O5989" s="15" t="s">
        <v>29</v>
      </c>
      <c r="P5989" s="80" t="s">
        <v>173</v>
      </c>
      <c r="Q5989" s="80" t="s">
        <v>21</v>
      </c>
      <c r="S5989" t="str">
        <f t="shared" si="108"/>
        <v>42065Bank Account</v>
      </c>
    </row>
    <row r="5990" spans="1:19" hidden="1">
      <c r="A5990" s="12">
        <v>42065</v>
      </c>
      <c r="B5990" t="s">
        <v>2578</v>
      </c>
      <c r="C5990" s="1">
        <v>0</v>
      </c>
      <c r="E5990" s="42">
        <f t="shared" si="109"/>
        <v>0</v>
      </c>
      <c r="F5990" s="77" t="s">
        <v>225</v>
      </c>
      <c r="G5990" s="77" t="s">
        <v>21</v>
      </c>
      <c r="H5990" s="77" t="s">
        <v>20</v>
      </c>
      <c r="I5990" s="13">
        <v>3</v>
      </c>
      <c r="J5990" s="14">
        <v>2015</v>
      </c>
      <c r="K5990" s="78" t="s">
        <v>56</v>
      </c>
      <c r="L5990" s="79" t="s">
        <v>22</v>
      </c>
      <c r="M5990" s="79" t="s">
        <v>302</v>
      </c>
      <c r="N5990" s="15" t="s">
        <v>28</v>
      </c>
      <c r="O5990" s="15" t="s">
        <v>29</v>
      </c>
      <c r="P5990" s="80" t="s">
        <v>3097</v>
      </c>
      <c r="Q5990" s="80" t="s">
        <v>21</v>
      </c>
      <c r="S5990" t="str">
        <f t="shared" si="108"/>
        <v>42065eBay Inc.</v>
      </c>
    </row>
    <row r="5991" spans="1:19" hidden="1">
      <c r="A5991" s="12">
        <v>42066</v>
      </c>
      <c r="B5991" t="s">
        <v>2648</v>
      </c>
      <c r="C5991" s="1">
        <v>-5.38</v>
      </c>
      <c r="E5991" s="42">
        <f t="shared" si="109"/>
        <v>5.38</v>
      </c>
      <c r="F5991" s="77" t="s">
        <v>1038</v>
      </c>
      <c r="G5991" s="77" t="s">
        <v>21</v>
      </c>
      <c r="H5991" s="77" t="s">
        <v>20</v>
      </c>
      <c r="I5991" s="13">
        <v>3</v>
      </c>
      <c r="J5991" s="14">
        <v>2015</v>
      </c>
      <c r="K5991" s="78" t="s">
        <v>56</v>
      </c>
      <c r="L5991" s="79" t="s">
        <v>22</v>
      </c>
      <c r="M5991" s="79" t="s">
        <v>302</v>
      </c>
      <c r="N5991" s="15" t="s">
        <v>28</v>
      </c>
      <c r="O5991" s="15" t="s">
        <v>29</v>
      </c>
      <c r="P5991" s="80" t="s">
        <v>3096</v>
      </c>
      <c r="Q5991" s="80" t="s">
        <v>21</v>
      </c>
      <c r="S5991" t="str">
        <f t="shared" si="108"/>
        <v>42066Janie Griffin</v>
      </c>
    </row>
    <row r="5992" spans="1:19" hidden="1">
      <c r="A5992" s="12">
        <v>42066</v>
      </c>
      <c r="B5992" t="s">
        <v>2648</v>
      </c>
      <c r="C5992" s="1">
        <v>0.81</v>
      </c>
      <c r="E5992" s="42">
        <f t="shared" si="109"/>
        <v>-0.81</v>
      </c>
      <c r="F5992" s="77" t="s">
        <v>225</v>
      </c>
      <c r="G5992" s="77" t="s">
        <v>21</v>
      </c>
      <c r="H5992" s="77" t="s">
        <v>20</v>
      </c>
      <c r="I5992" s="13">
        <v>3</v>
      </c>
      <c r="J5992" s="14">
        <v>2015</v>
      </c>
      <c r="K5992" s="78" t="s">
        <v>56</v>
      </c>
      <c r="L5992" s="79" t="s">
        <v>22</v>
      </c>
      <c r="M5992" s="79" t="s">
        <v>302</v>
      </c>
      <c r="N5992" s="15" t="s">
        <v>28</v>
      </c>
      <c r="O5992" s="15" t="s">
        <v>29</v>
      </c>
      <c r="P5992" s="80" t="s">
        <v>3096</v>
      </c>
      <c r="Q5992" s="80" t="s">
        <v>21</v>
      </c>
      <c r="S5992" t="str">
        <f t="shared" si="108"/>
        <v>42066Janie Griffin</v>
      </c>
    </row>
    <row r="5993" spans="1:19" hidden="1">
      <c r="A5993" s="12">
        <v>42066</v>
      </c>
      <c r="B5993" t="s">
        <v>2649</v>
      </c>
      <c r="C5993" s="1">
        <v>-4.79</v>
      </c>
      <c r="E5993" s="42">
        <f t="shared" si="109"/>
        <v>4.79</v>
      </c>
      <c r="F5993" s="77" t="s">
        <v>1038</v>
      </c>
      <c r="G5993" s="77" t="s">
        <v>21</v>
      </c>
      <c r="H5993" s="77" t="s">
        <v>20</v>
      </c>
      <c r="I5993" s="13">
        <v>3</v>
      </c>
      <c r="J5993" s="14">
        <v>2015</v>
      </c>
      <c r="K5993" s="78" t="s">
        <v>56</v>
      </c>
      <c r="L5993" s="79" t="s">
        <v>22</v>
      </c>
      <c r="M5993" s="79" t="s">
        <v>309</v>
      </c>
      <c r="N5993" s="15" t="s">
        <v>28</v>
      </c>
      <c r="O5993" s="15" t="s">
        <v>29</v>
      </c>
      <c r="P5993" s="80" t="s">
        <v>3096</v>
      </c>
      <c r="Q5993" s="80" t="s">
        <v>21</v>
      </c>
      <c r="S5993" t="str">
        <f t="shared" si="108"/>
        <v>42066Juliet Collins</v>
      </c>
    </row>
    <row r="5994" spans="1:19" hidden="1">
      <c r="A5994" s="12">
        <v>42066</v>
      </c>
      <c r="B5994" t="s">
        <v>2650</v>
      </c>
      <c r="C5994" s="1">
        <v>-0.94</v>
      </c>
      <c r="E5994" s="42">
        <f t="shared" si="109"/>
        <v>0.94</v>
      </c>
      <c r="F5994" s="77" t="s">
        <v>1038</v>
      </c>
      <c r="G5994" s="77" t="s">
        <v>21</v>
      </c>
      <c r="H5994" s="77" t="s">
        <v>20</v>
      </c>
      <c r="I5994" s="13">
        <v>3</v>
      </c>
      <c r="J5994" s="14">
        <v>2015</v>
      </c>
      <c r="K5994" s="78" t="s">
        <v>56</v>
      </c>
      <c r="L5994" s="79" t="s">
        <v>22</v>
      </c>
      <c r="M5994" s="79" t="s">
        <v>309</v>
      </c>
      <c r="N5994" s="15" t="s">
        <v>28</v>
      </c>
      <c r="O5994" s="15" t="s">
        <v>29</v>
      </c>
      <c r="P5994" s="80" t="s">
        <v>3096</v>
      </c>
      <c r="Q5994" s="80" t="s">
        <v>21</v>
      </c>
      <c r="S5994" t="str">
        <f t="shared" si="108"/>
        <v>42066kathryn oppenheimer</v>
      </c>
    </row>
    <row r="5995" spans="1:19" hidden="1">
      <c r="A5995" s="12">
        <v>42067</v>
      </c>
      <c r="B5995" t="s">
        <v>2651</v>
      </c>
      <c r="C5995" s="1">
        <v>-2.5099999999999998</v>
      </c>
      <c r="E5995" s="42">
        <f t="shared" si="109"/>
        <v>2.5099999999999998</v>
      </c>
      <c r="F5995" s="77" t="s">
        <v>1038</v>
      </c>
      <c r="G5995" s="77" t="s">
        <v>21</v>
      </c>
      <c r="H5995" s="77" t="s">
        <v>20</v>
      </c>
      <c r="I5995" s="13">
        <v>3</v>
      </c>
      <c r="J5995" s="14">
        <v>2015</v>
      </c>
      <c r="K5995" s="78" t="s">
        <v>56</v>
      </c>
      <c r="L5995" s="79" t="s">
        <v>22</v>
      </c>
      <c r="M5995" s="79" t="s">
        <v>302</v>
      </c>
      <c r="N5995" s="15" t="s">
        <v>28</v>
      </c>
      <c r="O5995" s="15" t="s">
        <v>29</v>
      </c>
      <c r="P5995" s="80" t="s">
        <v>3096</v>
      </c>
      <c r="Q5995" s="80" t="s">
        <v>21</v>
      </c>
      <c r="S5995" t="str">
        <f t="shared" si="108"/>
        <v>42067Jonathan Grosse</v>
      </c>
    </row>
    <row r="5996" spans="1:19" hidden="1">
      <c r="A5996" s="12">
        <v>42067</v>
      </c>
      <c r="B5996" t="s">
        <v>2527</v>
      </c>
      <c r="C5996" s="1">
        <v>-4.8600000000000003</v>
      </c>
      <c r="E5996" s="42">
        <f t="shared" si="109"/>
        <v>4.8600000000000003</v>
      </c>
      <c r="F5996" s="77" t="s">
        <v>1038</v>
      </c>
      <c r="G5996" s="77" t="s">
        <v>21</v>
      </c>
      <c r="H5996" s="77" t="s">
        <v>20</v>
      </c>
      <c r="I5996" s="13">
        <v>3</v>
      </c>
      <c r="J5996" s="14">
        <v>2015</v>
      </c>
      <c r="K5996" s="78" t="s">
        <v>56</v>
      </c>
      <c r="L5996" s="79" t="s">
        <v>22</v>
      </c>
      <c r="M5996" s="79" t="s">
        <v>302</v>
      </c>
      <c r="N5996" s="15" t="s">
        <v>28</v>
      </c>
      <c r="O5996" s="15" t="s">
        <v>29</v>
      </c>
      <c r="P5996" s="80" t="s">
        <v>3096</v>
      </c>
      <c r="Q5996" s="80" t="s">
        <v>21</v>
      </c>
      <c r="S5996" t="str">
        <f t="shared" si="108"/>
        <v>42067Jacinta Denton</v>
      </c>
    </row>
    <row r="5997" spans="1:19" hidden="1">
      <c r="A5997" s="12">
        <v>42067</v>
      </c>
      <c r="B5997" t="s">
        <v>2652</v>
      </c>
      <c r="C5997" s="1">
        <v>0</v>
      </c>
      <c r="E5997" s="42">
        <f t="shared" si="109"/>
        <v>0</v>
      </c>
      <c r="F5997" s="77" t="s">
        <v>225</v>
      </c>
      <c r="G5997" s="77" t="s">
        <v>21</v>
      </c>
      <c r="H5997" s="77" t="s">
        <v>20</v>
      </c>
      <c r="I5997" s="13">
        <v>3</v>
      </c>
      <c r="J5997" s="14">
        <v>2015</v>
      </c>
      <c r="K5997" s="78" t="s">
        <v>56</v>
      </c>
      <c r="L5997" s="79" t="s">
        <v>22</v>
      </c>
      <c r="M5997" s="79" t="s">
        <v>309</v>
      </c>
      <c r="N5997" s="15" t="s">
        <v>28</v>
      </c>
      <c r="O5997" s="15" t="s">
        <v>29</v>
      </c>
      <c r="P5997" s="80" t="s">
        <v>3096</v>
      </c>
      <c r="Q5997" s="80" t="s">
        <v>21</v>
      </c>
      <c r="S5997" t="str">
        <f t="shared" si="108"/>
        <v>42067Jennifer Curcio</v>
      </c>
    </row>
    <row r="5998" spans="1:19" hidden="1">
      <c r="A5998" s="12">
        <v>42067</v>
      </c>
      <c r="B5998" t="s">
        <v>2653</v>
      </c>
      <c r="C5998" s="1">
        <v>-0.7</v>
      </c>
      <c r="E5998" s="42">
        <f t="shared" si="109"/>
        <v>0.7</v>
      </c>
      <c r="F5998" s="77" t="s">
        <v>1038</v>
      </c>
      <c r="G5998" s="77" t="s">
        <v>21</v>
      </c>
      <c r="H5998" s="77" t="s">
        <v>20</v>
      </c>
      <c r="I5998" s="13">
        <v>3</v>
      </c>
      <c r="J5998" s="14">
        <v>2015</v>
      </c>
      <c r="K5998" s="78" t="s">
        <v>56</v>
      </c>
      <c r="L5998" s="79" t="s">
        <v>22</v>
      </c>
      <c r="M5998" s="79" t="s">
        <v>302</v>
      </c>
      <c r="N5998" s="15" t="s">
        <v>28</v>
      </c>
      <c r="O5998" s="15" t="s">
        <v>29</v>
      </c>
      <c r="P5998" s="80" t="s">
        <v>3096</v>
      </c>
      <c r="Q5998" s="80" t="s">
        <v>21</v>
      </c>
      <c r="S5998" t="str">
        <f t="shared" si="108"/>
        <v>42067brian swearingen</v>
      </c>
    </row>
    <row r="5999" spans="1:19" hidden="1">
      <c r="A5999" s="12">
        <v>42067</v>
      </c>
      <c r="B5999" t="s">
        <v>2637</v>
      </c>
      <c r="C5999" s="1">
        <v>-2.0699999999999998</v>
      </c>
      <c r="E5999" s="42">
        <f t="shared" si="109"/>
        <v>2.0699999999999998</v>
      </c>
      <c r="F5999" s="77" t="s">
        <v>1038</v>
      </c>
      <c r="G5999" s="77" t="s">
        <v>21</v>
      </c>
      <c r="H5999" s="77" t="s">
        <v>20</v>
      </c>
      <c r="I5999" s="13">
        <v>3</v>
      </c>
      <c r="J5999" s="14">
        <v>2015</v>
      </c>
      <c r="K5999" s="78" t="s">
        <v>56</v>
      </c>
      <c r="L5999" s="79" t="s">
        <v>22</v>
      </c>
      <c r="M5999" s="79" t="s">
        <v>302</v>
      </c>
      <c r="N5999" s="15" t="s">
        <v>28</v>
      </c>
      <c r="O5999" s="15" t="s">
        <v>29</v>
      </c>
      <c r="P5999" s="80" t="s">
        <v>3096</v>
      </c>
      <c r="Q5999" s="80" t="s">
        <v>21</v>
      </c>
      <c r="S5999" t="str">
        <f t="shared" si="108"/>
        <v>42067Christine Lucas</v>
      </c>
    </row>
    <row r="6000" spans="1:19" hidden="1">
      <c r="A6000" s="12">
        <v>42067</v>
      </c>
      <c r="B6000" t="s">
        <v>2592</v>
      </c>
      <c r="C6000" s="1">
        <v>0</v>
      </c>
      <c r="E6000" s="42">
        <f t="shared" si="109"/>
        <v>0</v>
      </c>
      <c r="F6000" s="77" t="s">
        <v>225</v>
      </c>
      <c r="G6000" s="77" t="s">
        <v>21</v>
      </c>
      <c r="H6000" s="77" t="s">
        <v>20</v>
      </c>
      <c r="I6000" s="13">
        <v>3</v>
      </c>
      <c r="J6000" s="14">
        <v>2015</v>
      </c>
      <c r="K6000" s="78" t="s">
        <v>56</v>
      </c>
      <c r="L6000" s="79" t="s">
        <v>22</v>
      </c>
      <c r="M6000" s="79" t="s">
        <v>302</v>
      </c>
      <c r="N6000" s="15" t="s">
        <v>28</v>
      </c>
      <c r="O6000" s="15" t="s">
        <v>29</v>
      </c>
      <c r="P6000" s="80" t="s">
        <v>3096</v>
      </c>
      <c r="Q6000" s="80" t="s">
        <v>21</v>
      </c>
      <c r="S6000" t="str">
        <f t="shared" si="108"/>
        <v>42067eBay Buyer Dispute</v>
      </c>
    </row>
    <row r="6001" spans="1:19" hidden="1">
      <c r="A6001" s="12">
        <v>42067</v>
      </c>
      <c r="B6001" t="s">
        <v>2589</v>
      </c>
      <c r="C6001" s="1">
        <v>0</v>
      </c>
      <c r="E6001" s="42">
        <f t="shared" si="109"/>
        <v>0</v>
      </c>
      <c r="F6001" s="77" t="s">
        <v>1038</v>
      </c>
      <c r="G6001" s="77" t="s">
        <v>21</v>
      </c>
      <c r="H6001" s="77" t="s">
        <v>20</v>
      </c>
      <c r="I6001" s="13">
        <v>3</v>
      </c>
      <c r="J6001" s="14">
        <v>2015</v>
      </c>
      <c r="K6001" s="78" t="s">
        <v>56</v>
      </c>
      <c r="L6001" s="79" t="s">
        <v>22</v>
      </c>
      <c r="M6001" s="79" t="s">
        <v>302</v>
      </c>
      <c r="N6001" s="15" t="s">
        <v>28</v>
      </c>
      <c r="O6001" s="15" t="s">
        <v>29</v>
      </c>
      <c r="P6001" s="80" t="s">
        <v>3096</v>
      </c>
      <c r="Q6001" s="80" t="s">
        <v>21</v>
      </c>
      <c r="S6001" t="str">
        <f t="shared" si="108"/>
        <v>42067hamirving16@yahoo.com</v>
      </c>
    </row>
    <row r="6002" spans="1:19" hidden="1">
      <c r="A6002" s="12">
        <v>42068</v>
      </c>
      <c r="B6002" t="s">
        <v>2569</v>
      </c>
      <c r="C6002" s="1">
        <v>-2.78</v>
      </c>
      <c r="E6002" s="42">
        <f t="shared" si="109"/>
        <v>2.78</v>
      </c>
      <c r="F6002" s="77" t="s">
        <v>1038</v>
      </c>
      <c r="G6002" s="77" t="s">
        <v>21</v>
      </c>
      <c r="H6002" s="77" t="s">
        <v>20</v>
      </c>
      <c r="I6002" s="13">
        <v>3</v>
      </c>
      <c r="J6002" s="14">
        <v>2015</v>
      </c>
      <c r="K6002" s="78" t="s">
        <v>56</v>
      </c>
      <c r="L6002" s="79" t="s">
        <v>22</v>
      </c>
      <c r="M6002" s="79" t="s">
        <v>309</v>
      </c>
      <c r="N6002" s="15" t="s">
        <v>28</v>
      </c>
      <c r="O6002" s="15" t="s">
        <v>29</v>
      </c>
      <c r="P6002" s="80" t="s">
        <v>3096</v>
      </c>
      <c r="Q6002" s="80" t="s">
        <v>21</v>
      </c>
      <c r="S6002" t="str">
        <f t="shared" si="108"/>
        <v>42068Duke Yee</v>
      </c>
    </row>
    <row r="6003" spans="1:19" hidden="1">
      <c r="A6003" s="12">
        <v>42069</v>
      </c>
      <c r="B6003" t="s">
        <v>2654</v>
      </c>
      <c r="C6003" s="1">
        <v>-1.25</v>
      </c>
      <c r="E6003" s="42">
        <f t="shared" si="109"/>
        <v>1.25</v>
      </c>
      <c r="F6003" s="77" t="s">
        <v>1038</v>
      </c>
      <c r="G6003" s="77" t="s">
        <v>21</v>
      </c>
      <c r="H6003" s="77" t="s">
        <v>20</v>
      </c>
      <c r="I6003" s="13">
        <v>3</v>
      </c>
      <c r="J6003" s="14">
        <v>2015</v>
      </c>
      <c r="K6003" s="78" t="s">
        <v>56</v>
      </c>
      <c r="L6003" s="79" t="s">
        <v>22</v>
      </c>
      <c r="M6003" s="79" t="s">
        <v>309</v>
      </c>
      <c r="N6003" s="15" t="s">
        <v>28</v>
      </c>
      <c r="O6003" s="15" t="s">
        <v>29</v>
      </c>
      <c r="P6003" s="80" t="s">
        <v>3096</v>
      </c>
      <c r="Q6003" s="80" t="s">
        <v>21</v>
      </c>
      <c r="S6003" t="str">
        <f t="shared" si="108"/>
        <v>42069Robert Aho</v>
      </c>
    </row>
    <row r="6004" spans="1:19" hidden="1">
      <c r="A6004" s="12">
        <v>42069</v>
      </c>
      <c r="B6004" t="s">
        <v>2655</v>
      </c>
      <c r="C6004" s="1">
        <v>-11.47</v>
      </c>
      <c r="E6004" s="42">
        <f t="shared" si="109"/>
        <v>11.47</v>
      </c>
      <c r="F6004" s="77" t="s">
        <v>1038</v>
      </c>
      <c r="G6004" s="77" t="s">
        <v>21</v>
      </c>
      <c r="H6004" s="77" t="s">
        <v>20</v>
      </c>
      <c r="I6004" s="13">
        <v>3</v>
      </c>
      <c r="J6004" s="14">
        <v>2015</v>
      </c>
      <c r="K6004" s="78" t="s">
        <v>56</v>
      </c>
      <c r="L6004" s="79" t="s">
        <v>22</v>
      </c>
      <c r="M6004" s="79" t="s">
        <v>302</v>
      </c>
      <c r="N6004" s="15" t="s">
        <v>28</v>
      </c>
      <c r="O6004" s="15" t="s">
        <v>29</v>
      </c>
      <c r="P6004" s="80" t="s">
        <v>3096</v>
      </c>
      <c r="Q6004" s="80" t="s">
        <v>21</v>
      </c>
      <c r="S6004" t="str">
        <f t="shared" si="108"/>
        <v>42069Wendy Manson-Misener</v>
      </c>
    </row>
    <row r="6005" spans="1:19" hidden="1">
      <c r="A6005" s="12">
        <v>42069</v>
      </c>
      <c r="B6005" t="s">
        <v>2618</v>
      </c>
      <c r="C6005" s="1">
        <v>-1.89</v>
      </c>
      <c r="E6005" s="42">
        <f t="shared" si="109"/>
        <v>1.89</v>
      </c>
      <c r="F6005" s="77" t="s">
        <v>1038</v>
      </c>
      <c r="G6005" s="77" t="s">
        <v>21</v>
      </c>
      <c r="H6005" s="77" t="s">
        <v>20</v>
      </c>
      <c r="I6005" s="13">
        <v>3</v>
      </c>
      <c r="J6005" s="14">
        <v>2015</v>
      </c>
      <c r="K6005" s="78" t="s">
        <v>56</v>
      </c>
      <c r="L6005" s="79" t="s">
        <v>22</v>
      </c>
      <c r="M6005" s="79" t="s">
        <v>309</v>
      </c>
      <c r="N6005" s="15" t="s">
        <v>28</v>
      </c>
      <c r="O6005" s="15" t="s">
        <v>29</v>
      </c>
      <c r="P6005" s="80" t="s">
        <v>3096</v>
      </c>
      <c r="Q6005" s="80" t="s">
        <v>21</v>
      </c>
      <c r="S6005" t="str">
        <f t="shared" si="108"/>
        <v>42069Vina Nicolich</v>
      </c>
    </row>
    <row r="6006" spans="1:19" hidden="1">
      <c r="A6006" s="12">
        <v>42070</v>
      </c>
      <c r="B6006" t="s">
        <v>2656</v>
      </c>
      <c r="C6006" s="1">
        <v>-3.26</v>
      </c>
      <c r="E6006" s="42">
        <f t="shared" si="109"/>
        <v>3.26</v>
      </c>
      <c r="F6006" s="77" t="s">
        <v>1038</v>
      </c>
      <c r="G6006" s="77" t="s">
        <v>21</v>
      </c>
      <c r="H6006" s="77" t="s">
        <v>20</v>
      </c>
      <c r="I6006" s="13">
        <v>3</v>
      </c>
      <c r="J6006" s="14">
        <v>2015</v>
      </c>
      <c r="K6006" s="78" t="s">
        <v>56</v>
      </c>
      <c r="L6006" s="79" t="s">
        <v>22</v>
      </c>
      <c r="M6006" s="79" t="s">
        <v>309</v>
      </c>
      <c r="N6006" s="15" t="s">
        <v>28</v>
      </c>
      <c r="O6006" s="15" t="s">
        <v>29</v>
      </c>
      <c r="P6006" s="80" t="s">
        <v>3096</v>
      </c>
      <c r="Q6006" s="80" t="s">
        <v>21</v>
      </c>
      <c r="S6006" t="str">
        <f t="shared" si="108"/>
        <v>42070Joshua Cleghorn</v>
      </c>
    </row>
    <row r="6007" spans="1:19" hidden="1">
      <c r="A6007" s="12">
        <v>42070</v>
      </c>
      <c r="B6007" t="s">
        <v>2657</v>
      </c>
      <c r="C6007" s="1">
        <v>-2.2999999999999998</v>
      </c>
      <c r="E6007" s="42">
        <f t="shared" si="109"/>
        <v>2.2999999999999998</v>
      </c>
      <c r="F6007" s="77" t="s">
        <v>1038</v>
      </c>
      <c r="G6007" s="77" t="s">
        <v>21</v>
      </c>
      <c r="H6007" s="77" t="s">
        <v>20</v>
      </c>
      <c r="I6007" s="13">
        <v>3</v>
      </c>
      <c r="J6007" s="14">
        <v>2015</v>
      </c>
      <c r="K6007" s="78" t="s">
        <v>56</v>
      </c>
      <c r="L6007" s="79" t="s">
        <v>22</v>
      </c>
      <c r="M6007" s="79" t="s">
        <v>309</v>
      </c>
      <c r="N6007" s="15" t="s">
        <v>28</v>
      </c>
      <c r="O6007" s="15" t="s">
        <v>29</v>
      </c>
      <c r="P6007" s="80" t="s">
        <v>3096</v>
      </c>
      <c r="Q6007" s="80" t="s">
        <v>21</v>
      </c>
      <c r="S6007" t="str">
        <f t="shared" si="108"/>
        <v>42070Rodrigo Vasquez</v>
      </c>
    </row>
    <row r="6008" spans="1:19" hidden="1">
      <c r="A6008" s="12">
        <v>42071</v>
      </c>
      <c r="B6008" t="s">
        <v>2488</v>
      </c>
      <c r="C6008" s="1">
        <v>0</v>
      </c>
      <c r="E6008" s="42">
        <f t="shared" si="109"/>
        <v>0</v>
      </c>
      <c r="F6008" s="77" t="s">
        <v>225</v>
      </c>
      <c r="G6008" s="77" t="s">
        <v>21</v>
      </c>
      <c r="H6008" s="77" t="s">
        <v>20</v>
      </c>
      <c r="I6008" s="13">
        <v>3</v>
      </c>
      <c r="J6008" s="14">
        <v>2015</v>
      </c>
      <c r="K6008" s="78" t="s">
        <v>56</v>
      </c>
      <c r="L6008" s="79" t="s">
        <v>22</v>
      </c>
      <c r="M6008" s="79" t="s">
        <v>23</v>
      </c>
      <c r="N6008" s="15" t="s">
        <v>20</v>
      </c>
      <c r="O6008" s="15" t="s">
        <v>24</v>
      </c>
      <c r="P6008" s="80" t="s">
        <v>171</v>
      </c>
      <c r="Q6008" s="80" t="s">
        <v>21</v>
      </c>
      <c r="S6008" t="str">
        <f t="shared" si="108"/>
        <v>42071Bank Account</v>
      </c>
    </row>
    <row r="6009" spans="1:19" hidden="1">
      <c r="A6009" s="12">
        <v>42072</v>
      </c>
      <c r="B6009" t="s">
        <v>2658</v>
      </c>
      <c r="C6009" s="1">
        <v>-1.31</v>
      </c>
      <c r="E6009" s="42">
        <f t="shared" si="109"/>
        <v>1.31</v>
      </c>
      <c r="F6009" s="77" t="s">
        <v>1038</v>
      </c>
      <c r="G6009" s="77" t="s">
        <v>21</v>
      </c>
      <c r="H6009" s="77" t="s">
        <v>20</v>
      </c>
      <c r="I6009" s="13">
        <v>3</v>
      </c>
      <c r="J6009" s="14">
        <v>2015</v>
      </c>
      <c r="K6009" s="78" t="s">
        <v>56</v>
      </c>
      <c r="L6009" s="79" t="s">
        <v>22</v>
      </c>
      <c r="M6009" s="79" t="s">
        <v>302</v>
      </c>
      <c r="N6009" s="15" t="s">
        <v>28</v>
      </c>
      <c r="O6009" s="15" t="s">
        <v>29</v>
      </c>
      <c r="P6009" s="80" t="s">
        <v>3096</v>
      </c>
      <c r="Q6009" s="80" t="s">
        <v>21</v>
      </c>
      <c r="S6009" t="str">
        <f t="shared" si="108"/>
        <v>42072Luis Velasquez</v>
      </c>
    </row>
    <row r="6010" spans="1:19" hidden="1">
      <c r="A6010" s="12">
        <v>42072</v>
      </c>
      <c r="B6010" t="s">
        <v>2659</v>
      </c>
      <c r="C6010" s="1">
        <v>0</v>
      </c>
      <c r="E6010" s="42">
        <f t="shared" si="109"/>
        <v>0</v>
      </c>
      <c r="F6010" s="77" t="s">
        <v>225</v>
      </c>
      <c r="G6010" s="77" t="s">
        <v>21</v>
      </c>
      <c r="H6010" s="77" t="s">
        <v>20</v>
      </c>
      <c r="I6010" s="13">
        <v>3</v>
      </c>
      <c r="J6010" s="14">
        <v>2015</v>
      </c>
      <c r="K6010" s="78" t="s">
        <v>56</v>
      </c>
      <c r="L6010" s="79" t="s">
        <v>22</v>
      </c>
      <c r="M6010" s="79" t="s">
        <v>302</v>
      </c>
      <c r="N6010" s="15" t="s">
        <v>28</v>
      </c>
      <c r="O6010" s="15" t="s">
        <v>29</v>
      </c>
      <c r="P6010" s="80" t="s">
        <v>3096</v>
      </c>
      <c r="Q6010" s="80" t="s">
        <v>21</v>
      </c>
      <c r="S6010" t="str">
        <f t="shared" si="108"/>
        <v>42072heather irving</v>
      </c>
    </row>
    <row r="6011" spans="1:19" hidden="1">
      <c r="A6011" s="12">
        <v>42072</v>
      </c>
      <c r="B6011" t="s">
        <v>2660</v>
      </c>
      <c r="C6011" s="1">
        <v>-4.62</v>
      </c>
      <c r="E6011" s="42">
        <f t="shared" si="109"/>
        <v>4.62</v>
      </c>
      <c r="F6011" s="77" t="s">
        <v>1038</v>
      </c>
      <c r="G6011" s="77" t="s">
        <v>21</v>
      </c>
      <c r="H6011" s="77" t="s">
        <v>20</v>
      </c>
      <c r="I6011" s="13">
        <v>3</v>
      </c>
      <c r="J6011" s="14">
        <v>2015</v>
      </c>
      <c r="K6011" s="78" t="s">
        <v>56</v>
      </c>
      <c r="L6011" s="79" t="s">
        <v>22</v>
      </c>
      <c r="M6011" s="79" t="s">
        <v>309</v>
      </c>
      <c r="N6011" s="15" t="s">
        <v>28</v>
      </c>
      <c r="O6011" s="15" t="s">
        <v>29</v>
      </c>
      <c r="P6011" s="80" t="s">
        <v>3096</v>
      </c>
      <c r="Q6011" s="80" t="s">
        <v>21</v>
      </c>
      <c r="S6011" t="str">
        <f t="shared" si="108"/>
        <v>42072Hart Ripley</v>
      </c>
    </row>
    <row r="6012" spans="1:19" hidden="1">
      <c r="A6012" s="12">
        <v>42072</v>
      </c>
      <c r="B6012" t="s">
        <v>2661</v>
      </c>
      <c r="C6012" s="1">
        <v>-2.15</v>
      </c>
      <c r="E6012" s="42">
        <f t="shared" si="109"/>
        <v>2.15</v>
      </c>
      <c r="F6012" s="77" t="s">
        <v>1038</v>
      </c>
      <c r="G6012" s="77" t="s">
        <v>21</v>
      </c>
      <c r="H6012" s="77" t="s">
        <v>20</v>
      </c>
      <c r="I6012" s="13">
        <v>3</v>
      </c>
      <c r="J6012" s="14">
        <v>2015</v>
      </c>
      <c r="K6012" s="78" t="s">
        <v>56</v>
      </c>
      <c r="L6012" s="79" t="s">
        <v>22</v>
      </c>
      <c r="M6012" s="79" t="s">
        <v>302</v>
      </c>
      <c r="N6012" s="15" t="s">
        <v>28</v>
      </c>
      <c r="O6012" s="15" t="s">
        <v>29</v>
      </c>
      <c r="P6012" s="80" t="s">
        <v>3096</v>
      </c>
      <c r="Q6012" s="80" t="s">
        <v>21</v>
      </c>
      <c r="S6012" t="str">
        <f t="shared" si="108"/>
        <v>42072Fermin Begnoche</v>
      </c>
    </row>
    <row r="6013" spans="1:19" hidden="1">
      <c r="A6013" s="12">
        <v>42072</v>
      </c>
      <c r="B6013" t="s">
        <v>2662</v>
      </c>
      <c r="C6013" s="1">
        <v>-1.89</v>
      </c>
      <c r="E6013" s="42">
        <f t="shared" si="109"/>
        <v>1.89</v>
      </c>
      <c r="F6013" s="77" t="s">
        <v>1038</v>
      </c>
      <c r="G6013" s="77" t="s">
        <v>21</v>
      </c>
      <c r="H6013" s="77" t="s">
        <v>20</v>
      </c>
      <c r="I6013" s="13">
        <v>3</v>
      </c>
      <c r="J6013" s="14">
        <v>2015</v>
      </c>
      <c r="K6013" s="78" t="s">
        <v>56</v>
      </c>
      <c r="L6013" s="79" t="s">
        <v>22</v>
      </c>
      <c r="M6013" s="79" t="s">
        <v>309</v>
      </c>
      <c r="N6013" s="15" t="s">
        <v>28</v>
      </c>
      <c r="O6013" s="15" t="s">
        <v>29</v>
      </c>
      <c r="P6013" s="80" t="s">
        <v>3096</v>
      </c>
      <c r="Q6013" s="80" t="s">
        <v>21</v>
      </c>
      <c r="S6013" t="str">
        <f t="shared" si="108"/>
        <v>42072Kamal hasan</v>
      </c>
    </row>
    <row r="6014" spans="1:19" hidden="1">
      <c r="A6014" s="12">
        <v>42072</v>
      </c>
      <c r="B6014" t="s">
        <v>2663</v>
      </c>
      <c r="C6014" s="1">
        <v>-0.72</v>
      </c>
      <c r="E6014" s="42">
        <f t="shared" si="109"/>
        <v>0.72</v>
      </c>
      <c r="F6014" s="77" t="s">
        <v>1038</v>
      </c>
      <c r="G6014" s="77" t="s">
        <v>21</v>
      </c>
      <c r="H6014" s="77" t="s">
        <v>20</v>
      </c>
      <c r="I6014" s="13">
        <v>3</v>
      </c>
      <c r="J6014" s="14">
        <v>2015</v>
      </c>
      <c r="K6014" s="78" t="s">
        <v>56</v>
      </c>
      <c r="L6014" s="79" t="s">
        <v>22</v>
      </c>
      <c r="M6014" s="79" t="s">
        <v>302</v>
      </c>
      <c r="N6014" s="15" t="s">
        <v>28</v>
      </c>
      <c r="O6014" s="15" t="s">
        <v>29</v>
      </c>
      <c r="P6014" s="80" t="s">
        <v>3096</v>
      </c>
      <c r="Q6014" s="80" t="s">
        <v>21</v>
      </c>
      <c r="S6014" t="str">
        <f t="shared" si="108"/>
        <v>42072Ronald Isbell</v>
      </c>
    </row>
    <row r="6015" spans="1:19" hidden="1">
      <c r="A6015" s="12">
        <v>42073</v>
      </c>
      <c r="B6015" t="s">
        <v>2664</v>
      </c>
      <c r="C6015" s="1">
        <v>-3.1</v>
      </c>
      <c r="E6015" s="42">
        <f t="shared" si="109"/>
        <v>3.1</v>
      </c>
      <c r="F6015" s="77" t="s">
        <v>1038</v>
      </c>
      <c r="G6015" s="77" t="s">
        <v>21</v>
      </c>
      <c r="H6015" s="77" t="s">
        <v>20</v>
      </c>
      <c r="I6015" s="13">
        <v>3</v>
      </c>
      <c r="J6015" s="14">
        <v>2015</v>
      </c>
      <c r="K6015" s="78" t="s">
        <v>56</v>
      </c>
      <c r="L6015" s="79" t="s">
        <v>22</v>
      </c>
      <c r="M6015" s="79" t="s">
        <v>302</v>
      </c>
      <c r="N6015" s="15" t="s">
        <v>28</v>
      </c>
      <c r="O6015" s="15" t="s">
        <v>29</v>
      </c>
      <c r="P6015" s="80" t="s">
        <v>3096</v>
      </c>
      <c r="Q6015" s="80" t="s">
        <v>21</v>
      </c>
      <c r="S6015" t="str">
        <f t="shared" si="108"/>
        <v>42073Fat cycles</v>
      </c>
    </row>
    <row r="6016" spans="1:19" hidden="1">
      <c r="A6016" s="12">
        <v>42073</v>
      </c>
      <c r="B6016" t="s">
        <v>2665</v>
      </c>
      <c r="C6016" s="1">
        <v>-1.75</v>
      </c>
      <c r="E6016" s="42">
        <f t="shared" si="109"/>
        <v>1.75</v>
      </c>
      <c r="F6016" s="77" t="s">
        <v>1038</v>
      </c>
      <c r="G6016" s="77" t="s">
        <v>21</v>
      </c>
      <c r="H6016" s="77" t="s">
        <v>20</v>
      </c>
      <c r="I6016" s="13">
        <v>3</v>
      </c>
      <c r="J6016" s="14">
        <v>2015</v>
      </c>
      <c r="K6016" s="78" t="s">
        <v>56</v>
      </c>
      <c r="L6016" s="79" t="s">
        <v>22</v>
      </c>
      <c r="M6016" s="79" t="s">
        <v>309</v>
      </c>
      <c r="N6016" s="15" t="s">
        <v>28</v>
      </c>
      <c r="O6016" s="15" t="s">
        <v>29</v>
      </c>
      <c r="P6016" s="80" t="s">
        <v>3096</v>
      </c>
      <c r="Q6016" s="80" t="s">
        <v>21</v>
      </c>
      <c r="S6016" t="str">
        <f t="shared" ref="S6016:S6079" si="110">A6016&amp;B6016</f>
        <v>42073Kathy Devlin</v>
      </c>
    </row>
    <row r="6017" spans="1:19" hidden="1">
      <c r="A6017" s="12">
        <v>42073</v>
      </c>
      <c r="B6017" t="s">
        <v>2666</v>
      </c>
      <c r="C6017" s="1">
        <v>-2.25</v>
      </c>
      <c r="E6017" s="42">
        <f t="shared" si="109"/>
        <v>2.25</v>
      </c>
      <c r="F6017" s="77" t="s">
        <v>1038</v>
      </c>
      <c r="G6017" s="77" t="s">
        <v>21</v>
      </c>
      <c r="H6017" s="77" t="s">
        <v>20</v>
      </c>
      <c r="I6017" s="13">
        <v>3</v>
      </c>
      <c r="J6017" s="14">
        <v>2015</v>
      </c>
      <c r="K6017" s="78" t="s">
        <v>56</v>
      </c>
      <c r="L6017" s="79" t="s">
        <v>22</v>
      </c>
      <c r="M6017" s="79" t="s">
        <v>302</v>
      </c>
      <c r="N6017" s="15" t="s">
        <v>28</v>
      </c>
      <c r="O6017" s="15" t="s">
        <v>29</v>
      </c>
      <c r="P6017" s="80" t="s">
        <v>3096</v>
      </c>
      <c r="Q6017" s="80" t="s">
        <v>21</v>
      </c>
      <c r="S6017" t="str">
        <f t="shared" si="110"/>
        <v>42073david diaz</v>
      </c>
    </row>
    <row r="6018" spans="1:19" hidden="1">
      <c r="A6018" s="12">
        <v>42074</v>
      </c>
      <c r="B6018" t="s">
        <v>2667</v>
      </c>
      <c r="C6018" s="1">
        <v>-0.94</v>
      </c>
      <c r="E6018" s="42">
        <f t="shared" si="109"/>
        <v>0.94</v>
      </c>
      <c r="F6018" s="77" t="s">
        <v>1038</v>
      </c>
      <c r="G6018" s="77" t="s">
        <v>21</v>
      </c>
      <c r="H6018" s="77" t="s">
        <v>20</v>
      </c>
      <c r="I6018" s="13">
        <v>3</v>
      </c>
      <c r="J6018" s="14">
        <v>2015</v>
      </c>
      <c r="K6018" s="78" t="s">
        <v>56</v>
      </c>
      <c r="L6018" s="79" t="s">
        <v>22</v>
      </c>
      <c r="M6018" s="79" t="s">
        <v>309</v>
      </c>
      <c r="N6018" s="15" t="s">
        <v>28</v>
      </c>
      <c r="O6018" s="15" t="s">
        <v>29</v>
      </c>
      <c r="P6018" s="80" t="s">
        <v>3096</v>
      </c>
      <c r="Q6018" s="80" t="s">
        <v>21</v>
      </c>
      <c r="S6018" t="str">
        <f t="shared" si="110"/>
        <v>42074Luka</v>
      </c>
    </row>
    <row r="6019" spans="1:19" hidden="1">
      <c r="A6019" s="12">
        <v>42074</v>
      </c>
      <c r="B6019" t="s">
        <v>2668</v>
      </c>
      <c r="C6019" s="1">
        <v>-5.98</v>
      </c>
      <c r="E6019" s="42">
        <f t="shared" ref="E6019:E6082" si="111">-C6019</f>
        <v>5.98</v>
      </c>
      <c r="F6019" s="77" t="s">
        <v>1038</v>
      </c>
      <c r="G6019" s="77" t="s">
        <v>21</v>
      </c>
      <c r="H6019" s="77" t="s">
        <v>20</v>
      </c>
      <c r="I6019" s="13">
        <v>3</v>
      </c>
      <c r="J6019" s="14">
        <v>2015</v>
      </c>
      <c r="K6019" s="78" t="s">
        <v>56</v>
      </c>
      <c r="L6019" s="79" t="s">
        <v>22</v>
      </c>
      <c r="M6019" s="79" t="s">
        <v>309</v>
      </c>
      <c r="N6019" s="15" t="s">
        <v>28</v>
      </c>
      <c r="O6019" s="15" t="s">
        <v>29</v>
      </c>
      <c r="P6019" s="80" t="s">
        <v>3096</v>
      </c>
      <c r="Q6019" s="80" t="s">
        <v>21</v>
      </c>
      <c r="S6019" t="str">
        <f t="shared" si="110"/>
        <v>42074Kristine Clifton</v>
      </c>
    </row>
    <row r="6020" spans="1:19" hidden="1">
      <c r="A6020" s="12">
        <v>42075</v>
      </c>
      <c r="B6020" t="s">
        <v>2481</v>
      </c>
      <c r="C6020" s="1">
        <v>0</v>
      </c>
      <c r="E6020" s="42">
        <f t="shared" si="111"/>
        <v>0</v>
      </c>
      <c r="F6020" s="77" t="s">
        <v>225</v>
      </c>
      <c r="G6020" s="77" t="s">
        <v>21</v>
      </c>
      <c r="H6020" s="77" t="s">
        <v>20</v>
      </c>
      <c r="I6020" s="13">
        <v>3</v>
      </c>
      <c r="J6020" s="14">
        <v>2015</v>
      </c>
      <c r="K6020" s="78" t="s">
        <v>56</v>
      </c>
      <c r="L6020" s="79" t="s">
        <v>22</v>
      </c>
      <c r="M6020" s="79" t="s">
        <v>302</v>
      </c>
      <c r="N6020" s="15" t="s">
        <v>28</v>
      </c>
      <c r="O6020" s="15" t="s">
        <v>29</v>
      </c>
      <c r="P6020" s="80" t="s">
        <v>3097</v>
      </c>
      <c r="Q6020" s="80" t="s">
        <v>21</v>
      </c>
      <c r="S6020" t="str">
        <f t="shared" si="110"/>
        <v>42075eBay Inc Shipping</v>
      </c>
    </row>
    <row r="6021" spans="1:19" hidden="1">
      <c r="A6021" s="12">
        <v>42075</v>
      </c>
      <c r="B6021" t="s">
        <v>2481</v>
      </c>
      <c r="C6021" s="1">
        <v>0</v>
      </c>
      <c r="E6021" s="42">
        <f t="shared" si="111"/>
        <v>0</v>
      </c>
      <c r="F6021" s="77" t="s">
        <v>1038</v>
      </c>
      <c r="G6021" s="77" t="s">
        <v>21</v>
      </c>
      <c r="H6021" s="77" t="s">
        <v>20</v>
      </c>
      <c r="I6021" s="13">
        <v>3</v>
      </c>
      <c r="J6021" s="14">
        <v>2015</v>
      </c>
      <c r="K6021" s="78" t="s">
        <v>56</v>
      </c>
      <c r="L6021" s="79" t="s">
        <v>22</v>
      </c>
      <c r="M6021" s="79" t="s">
        <v>302</v>
      </c>
      <c r="N6021" s="15" t="s">
        <v>28</v>
      </c>
      <c r="O6021" s="15" t="s">
        <v>29</v>
      </c>
      <c r="P6021" s="80" t="s">
        <v>3097</v>
      </c>
      <c r="Q6021" s="80" t="s">
        <v>21</v>
      </c>
      <c r="S6021" t="str">
        <f t="shared" si="110"/>
        <v>42075eBay Inc Shipping</v>
      </c>
    </row>
    <row r="6022" spans="1:19" hidden="1">
      <c r="A6022" s="12">
        <v>42076</v>
      </c>
      <c r="B6022" t="s">
        <v>2669</v>
      </c>
      <c r="C6022" s="1">
        <v>-2.0699999999999998</v>
      </c>
      <c r="E6022" s="42">
        <f t="shared" si="111"/>
        <v>2.0699999999999998</v>
      </c>
      <c r="F6022" s="77" t="s">
        <v>1038</v>
      </c>
      <c r="G6022" s="77" t="s">
        <v>21</v>
      </c>
      <c r="H6022" s="77" t="s">
        <v>20</v>
      </c>
      <c r="I6022" s="13">
        <v>3</v>
      </c>
      <c r="J6022" s="14">
        <v>2015</v>
      </c>
      <c r="K6022" s="78" t="s">
        <v>56</v>
      </c>
      <c r="L6022" s="79" t="s">
        <v>22</v>
      </c>
      <c r="M6022" s="79" t="s">
        <v>302</v>
      </c>
      <c r="N6022" s="15" t="s">
        <v>28</v>
      </c>
      <c r="O6022" s="15" t="s">
        <v>29</v>
      </c>
      <c r="P6022" s="80" t="s">
        <v>3096</v>
      </c>
      <c r="Q6022" s="80" t="s">
        <v>21</v>
      </c>
      <c r="S6022" t="str">
        <f t="shared" si="110"/>
        <v>42076robert estores</v>
      </c>
    </row>
    <row r="6023" spans="1:19" hidden="1">
      <c r="A6023" s="12">
        <v>42076</v>
      </c>
      <c r="B6023" t="s">
        <v>2669</v>
      </c>
      <c r="C6023" s="1">
        <v>-2.5099999999999998</v>
      </c>
      <c r="E6023" s="42">
        <f t="shared" si="111"/>
        <v>2.5099999999999998</v>
      </c>
      <c r="F6023" s="77" t="s">
        <v>1038</v>
      </c>
      <c r="G6023" s="77" t="s">
        <v>21</v>
      </c>
      <c r="H6023" s="77" t="s">
        <v>20</v>
      </c>
      <c r="I6023" s="13">
        <v>3</v>
      </c>
      <c r="J6023" s="14">
        <v>2015</v>
      </c>
      <c r="K6023" s="78" t="s">
        <v>56</v>
      </c>
      <c r="L6023" s="79" t="s">
        <v>22</v>
      </c>
      <c r="M6023" s="79" t="s">
        <v>302</v>
      </c>
      <c r="N6023" s="15" t="s">
        <v>28</v>
      </c>
      <c r="O6023" s="15" t="s">
        <v>29</v>
      </c>
      <c r="P6023" s="80" t="s">
        <v>3096</v>
      </c>
      <c r="Q6023" s="80" t="s">
        <v>21</v>
      </c>
      <c r="S6023" t="str">
        <f t="shared" si="110"/>
        <v>42076robert estores</v>
      </c>
    </row>
    <row r="6024" spans="1:19" hidden="1">
      <c r="A6024" s="12">
        <v>42076</v>
      </c>
      <c r="B6024" t="s">
        <v>2670</v>
      </c>
      <c r="C6024" s="1">
        <v>-1.22</v>
      </c>
      <c r="E6024" s="42">
        <f t="shared" si="111"/>
        <v>1.22</v>
      </c>
      <c r="F6024" s="77" t="s">
        <v>1038</v>
      </c>
      <c r="G6024" s="77" t="s">
        <v>21</v>
      </c>
      <c r="H6024" s="77" t="s">
        <v>20</v>
      </c>
      <c r="I6024" s="13">
        <v>3</v>
      </c>
      <c r="J6024" s="14">
        <v>2015</v>
      </c>
      <c r="K6024" s="78" t="s">
        <v>56</v>
      </c>
      <c r="L6024" s="79" t="s">
        <v>22</v>
      </c>
      <c r="M6024" s="79" t="s">
        <v>302</v>
      </c>
      <c r="N6024" s="15" t="s">
        <v>28</v>
      </c>
      <c r="O6024" s="15" t="s">
        <v>29</v>
      </c>
      <c r="P6024" s="80" t="s">
        <v>3096</v>
      </c>
      <c r="Q6024" s="80" t="s">
        <v>21</v>
      </c>
      <c r="S6024" t="str">
        <f t="shared" si="110"/>
        <v>42076anthony mallia</v>
      </c>
    </row>
    <row r="6025" spans="1:19" hidden="1">
      <c r="A6025" s="12">
        <v>42077</v>
      </c>
      <c r="B6025" t="s">
        <v>2671</v>
      </c>
      <c r="C6025" s="1">
        <v>-2.59</v>
      </c>
      <c r="E6025" s="42">
        <f t="shared" si="111"/>
        <v>2.59</v>
      </c>
      <c r="F6025" s="77" t="s">
        <v>1038</v>
      </c>
      <c r="G6025" s="77" t="s">
        <v>21</v>
      </c>
      <c r="H6025" s="77" t="s">
        <v>20</v>
      </c>
      <c r="I6025" s="13">
        <v>3</v>
      </c>
      <c r="J6025" s="14">
        <v>2015</v>
      </c>
      <c r="K6025" s="78" t="s">
        <v>56</v>
      </c>
      <c r="L6025" s="79" t="s">
        <v>22</v>
      </c>
      <c r="M6025" s="79" t="s">
        <v>309</v>
      </c>
      <c r="N6025" s="15" t="s">
        <v>28</v>
      </c>
      <c r="O6025" s="15" t="s">
        <v>29</v>
      </c>
      <c r="P6025" s="80" t="s">
        <v>3096</v>
      </c>
      <c r="Q6025" s="80" t="s">
        <v>21</v>
      </c>
      <c r="S6025" t="str">
        <f t="shared" si="110"/>
        <v>42077Emily Smith</v>
      </c>
    </row>
    <row r="6026" spans="1:19" hidden="1">
      <c r="A6026" s="12">
        <v>42077</v>
      </c>
      <c r="B6026" t="s">
        <v>2672</v>
      </c>
      <c r="C6026" s="1">
        <v>-2.74</v>
      </c>
      <c r="E6026" s="42">
        <f t="shared" si="111"/>
        <v>2.74</v>
      </c>
      <c r="F6026" s="77" t="s">
        <v>1038</v>
      </c>
      <c r="G6026" s="77" t="s">
        <v>21</v>
      </c>
      <c r="H6026" s="77" t="s">
        <v>20</v>
      </c>
      <c r="I6026" s="13">
        <v>3</v>
      </c>
      <c r="J6026" s="14">
        <v>2015</v>
      </c>
      <c r="K6026" s="78" t="s">
        <v>56</v>
      </c>
      <c r="L6026" s="79" t="s">
        <v>22</v>
      </c>
      <c r="M6026" s="79" t="s">
        <v>302</v>
      </c>
      <c r="N6026" s="15" t="s">
        <v>28</v>
      </c>
      <c r="O6026" s="15" t="s">
        <v>29</v>
      </c>
      <c r="P6026" s="80" t="s">
        <v>3096</v>
      </c>
      <c r="Q6026" s="80" t="s">
        <v>21</v>
      </c>
      <c r="S6026" t="str">
        <f t="shared" si="110"/>
        <v>42077William Desiderio</v>
      </c>
    </row>
    <row r="6027" spans="1:19" hidden="1">
      <c r="A6027" s="12">
        <v>42077</v>
      </c>
      <c r="B6027" t="s">
        <v>2673</v>
      </c>
      <c r="C6027" s="1">
        <v>-0.78</v>
      </c>
      <c r="E6027" s="42">
        <f t="shared" si="111"/>
        <v>0.78</v>
      </c>
      <c r="F6027" s="77" t="s">
        <v>1038</v>
      </c>
      <c r="G6027" s="77" t="s">
        <v>21</v>
      </c>
      <c r="H6027" s="77" t="s">
        <v>20</v>
      </c>
      <c r="I6027" s="13">
        <v>3</v>
      </c>
      <c r="J6027" s="14">
        <v>2015</v>
      </c>
      <c r="K6027" s="78" t="s">
        <v>56</v>
      </c>
      <c r="L6027" s="79" t="s">
        <v>22</v>
      </c>
      <c r="M6027" s="79" t="s">
        <v>302</v>
      </c>
      <c r="N6027" s="15" t="s">
        <v>28</v>
      </c>
      <c r="O6027" s="15" t="s">
        <v>29</v>
      </c>
      <c r="P6027" s="80" t="s">
        <v>3096</v>
      </c>
      <c r="Q6027" s="80" t="s">
        <v>21</v>
      </c>
      <c r="S6027" t="str">
        <f t="shared" si="110"/>
        <v>42077lincoln auto sales / amed chergui</v>
      </c>
    </row>
    <row r="6028" spans="1:19" hidden="1">
      <c r="A6028" s="12">
        <v>42078</v>
      </c>
      <c r="B6028" t="s">
        <v>2488</v>
      </c>
      <c r="C6028" s="1">
        <v>0</v>
      </c>
      <c r="E6028" s="42">
        <f t="shared" si="111"/>
        <v>0</v>
      </c>
      <c r="F6028" s="77" t="s">
        <v>225</v>
      </c>
      <c r="G6028" s="77" t="s">
        <v>21</v>
      </c>
      <c r="H6028" s="77" t="s">
        <v>20</v>
      </c>
      <c r="I6028" s="13">
        <v>3</v>
      </c>
      <c r="J6028" s="14">
        <v>2015</v>
      </c>
      <c r="K6028" s="78" t="s">
        <v>56</v>
      </c>
      <c r="L6028" s="79" t="s">
        <v>22</v>
      </c>
      <c r="M6028" s="79" t="s">
        <v>23</v>
      </c>
      <c r="N6028" s="15" t="s">
        <v>20</v>
      </c>
      <c r="O6028" s="15" t="s">
        <v>24</v>
      </c>
      <c r="P6028" s="80" t="s">
        <v>171</v>
      </c>
      <c r="Q6028" s="80" t="s">
        <v>21</v>
      </c>
      <c r="S6028" t="str">
        <f t="shared" si="110"/>
        <v>42078Bank Account</v>
      </c>
    </row>
    <row r="6029" spans="1:19" hidden="1">
      <c r="A6029" s="12">
        <v>42078</v>
      </c>
      <c r="B6029" t="s">
        <v>2674</v>
      </c>
      <c r="C6029" s="1">
        <v>-2.02</v>
      </c>
      <c r="E6029" s="42">
        <f t="shared" si="111"/>
        <v>2.02</v>
      </c>
      <c r="F6029" s="77" t="s">
        <v>1038</v>
      </c>
      <c r="G6029" s="77" t="s">
        <v>21</v>
      </c>
      <c r="H6029" s="77" t="s">
        <v>20</v>
      </c>
      <c r="I6029" s="13">
        <v>3</v>
      </c>
      <c r="J6029" s="14">
        <v>2015</v>
      </c>
      <c r="K6029" s="78" t="s">
        <v>56</v>
      </c>
      <c r="L6029" s="79" t="s">
        <v>22</v>
      </c>
      <c r="M6029" s="79" t="s">
        <v>302</v>
      </c>
      <c r="N6029" s="15" t="s">
        <v>28</v>
      </c>
      <c r="O6029" s="15" t="s">
        <v>29</v>
      </c>
      <c r="P6029" s="80" t="s">
        <v>3096</v>
      </c>
      <c r="Q6029" s="80" t="s">
        <v>21</v>
      </c>
      <c r="S6029" t="str">
        <f t="shared" si="110"/>
        <v>42078john snyder</v>
      </c>
    </row>
    <row r="6030" spans="1:19" hidden="1">
      <c r="A6030" s="12">
        <v>42078</v>
      </c>
      <c r="B6030" t="s">
        <v>2675</v>
      </c>
      <c r="C6030" s="1">
        <v>-1.22</v>
      </c>
      <c r="E6030" s="42">
        <f t="shared" si="111"/>
        <v>1.22</v>
      </c>
      <c r="F6030" s="77" t="s">
        <v>1038</v>
      </c>
      <c r="G6030" s="77" t="s">
        <v>21</v>
      </c>
      <c r="H6030" s="77" t="s">
        <v>20</v>
      </c>
      <c r="I6030" s="13">
        <v>3</v>
      </c>
      <c r="J6030" s="14">
        <v>2015</v>
      </c>
      <c r="K6030" s="78" t="s">
        <v>56</v>
      </c>
      <c r="L6030" s="79" t="s">
        <v>22</v>
      </c>
      <c r="M6030" s="79" t="s">
        <v>302</v>
      </c>
      <c r="N6030" s="15" t="s">
        <v>28</v>
      </c>
      <c r="O6030" s="15" t="s">
        <v>29</v>
      </c>
      <c r="P6030" s="80" t="s">
        <v>3096</v>
      </c>
      <c r="Q6030" s="80" t="s">
        <v>21</v>
      </c>
      <c r="S6030" t="str">
        <f t="shared" si="110"/>
        <v>42078A1 Home Pest Control, Inc.</v>
      </c>
    </row>
    <row r="6031" spans="1:19" hidden="1">
      <c r="A6031" s="12">
        <v>42078</v>
      </c>
      <c r="B6031" t="s">
        <v>2676</v>
      </c>
      <c r="C6031" s="1">
        <v>-0.75</v>
      </c>
      <c r="E6031" s="42">
        <f t="shared" si="111"/>
        <v>0.75</v>
      </c>
      <c r="F6031" s="77" t="s">
        <v>1038</v>
      </c>
      <c r="G6031" s="77" t="s">
        <v>21</v>
      </c>
      <c r="H6031" s="77" t="s">
        <v>20</v>
      </c>
      <c r="I6031" s="13">
        <v>3</v>
      </c>
      <c r="J6031" s="14">
        <v>2015</v>
      </c>
      <c r="K6031" s="78" t="s">
        <v>56</v>
      </c>
      <c r="L6031" s="79" t="s">
        <v>22</v>
      </c>
      <c r="M6031" s="79" t="s">
        <v>302</v>
      </c>
      <c r="N6031" s="15" t="s">
        <v>28</v>
      </c>
      <c r="O6031" s="15" t="s">
        <v>29</v>
      </c>
      <c r="P6031" s="80" t="s">
        <v>3096</v>
      </c>
      <c r="Q6031" s="80" t="s">
        <v>21</v>
      </c>
      <c r="S6031" t="str">
        <f t="shared" si="110"/>
        <v>42078Ricardo Secunza</v>
      </c>
    </row>
    <row r="6032" spans="1:19" hidden="1">
      <c r="A6032" s="12">
        <v>42079</v>
      </c>
      <c r="B6032" t="s">
        <v>2661</v>
      </c>
      <c r="C6032" s="1">
        <v>1.85</v>
      </c>
      <c r="E6032" s="42">
        <f t="shared" si="111"/>
        <v>-1.85</v>
      </c>
      <c r="F6032" s="77" t="s">
        <v>225</v>
      </c>
      <c r="G6032" s="77" t="s">
        <v>21</v>
      </c>
      <c r="H6032" s="77" t="s">
        <v>20</v>
      </c>
      <c r="I6032" s="13">
        <v>3</v>
      </c>
      <c r="J6032" s="14">
        <v>2015</v>
      </c>
      <c r="K6032" s="78" t="s">
        <v>56</v>
      </c>
      <c r="L6032" s="79" t="s">
        <v>22</v>
      </c>
      <c r="M6032" s="79" t="s">
        <v>302</v>
      </c>
      <c r="N6032" s="15" t="s">
        <v>28</v>
      </c>
      <c r="O6032" s="15" t="s">
        <v>29</v>
      </c>
      <c r="P6032" s="80" t="s">
        <v>3096</v>
      </c>
      <c r="Q6032" s="80" t="s">
        <v>21</v>
      </c>
      <c r="S6032" t="str">
        <f t="shared" si="110"/>
        <v>42079Fermin Begnoche</v>
      </c>
    </row>
    <row r="6033" spans="1:19" hidden="1">
      <c r="A6033" s="12">
        <v>42079</v>
      </c>
      <c r="B6033" t="s">
        <v>2677</v>
      </c>
      <c r="C6033" s="1">
        <v>-1.68</v>
      </c>
      <c r="E6033" s="42">
        <f t="shared" si="111"/>
        <v>1.68</v>
      </c>
      <c r="F6033" s="77" t="s">
        <v>1038</v>
      </c>
      <c r="G6033" s="77" t="s">
        <v>21</v>
      </c>
      <c r="H6033" s="77" t="s">
        <v>20</v>
      </c>
      <c r="I6033" s="13">
        <v>3</v>
      </c>
      <c r="J6033" s="14">
        <v>2015</v>
      </c>
      <c r="K6033" s="78" t="s">
        <v>56</v>
      </c>
      <c r="L6033" s="79" t="s">
        <v>22</v>
      </c>
      <c r="M6033" s="79" t="s">
        <v>302</v>
      </c>
      <c r="N6033" s="15" t="s">
        <v>28</v>
      </c>
      <c r="O6033" s="15" t="s">
        <v>29</v>
      </c>
      <c r="P6033" s="80" t="s">
        <v>3096</v>
      </c>
      <c r="Q6033" s="80" t="s">
        <v>21</v>
      </c>
      <c r="S6033" t="str">
        <f t="shared" si="110"/>
        <v>42079Bow Wow Productions</v>
      </c>
    </row>
    <row r="6034" spans="1:19" hidden="1">
      <c r="A6034" s="12">
        <v>42080</v>
      </c>
      <c r="B6034" t="s">
        <v>2678</v>
      </c>
      <c r="C6034" s="1">
        <v>-0.99</v>
      </c>
      <c r="E6034" s="42">
        <f t="shared" si="111"/>
        <v>0.99</v>
      </c>
      <c r="F6034" s="77" t="s">
        <v>1038</v>
      </c>
      <c r="G6034" s="77" t="s">
        <v>21</v>
      </c>
      <c r="H6034" s="77" t="s">
        <v>20</v>
      </c>
      <c r="I6034" s="13">
        <v>3</v>
      </c>
      <c r="J6034" s="14">
        <v>2015</v>
      </c>
      <c r="K6034" s="78" t="s">
        <v>56</v>
      </c>
      <c r="L6034" s="79" t="s">
        <v>22</v>
      </c>
      <c r="M6034" s="79" t="s">
        <v>309</v>
      </c>
      <c r="N6034" s="15" t="s">
        <v>28</v>
      </c>
      <c r="O6034" s="15" t="s">
        <v>29</v>
      </c>
      <c r="P6034" s="80" t="s">
        <v>3096</v>
      </c>
      <c r="Q6034" s="80" t="s">
        <v>21</v>
      </c>
      <c r="S6034" t="str">
        <f t="shared" si="110"/>
        <v>42080Sheryl Kessler</v>
      </c>
    </row>
    <row r="6035" spans="1:19" hidden="1">
      <c r="A6035" s="12">
        <v>42080</v>
      </c>
      <c r="B6035" t="s">
        <v>2679</v>
      </c>
      <c r="C6035" s="1">
        <v>-0.94</v>
      </c>
      <c r="E6035" s="42">
        <f t="shared" si="111"/>
        <v>0.94</v>
      </c>
      <c r="F6035" s="77" t="s">
        <v>1038</v>
      </c>
      <c r="G6035" s="77" t="s">
        <v>21</v>
      </c>
      <c r="H6035" s="77" t="s">
        <v>20</v>
      </c>
      <c r="I6035" s="13">
        <v>3</v>
      </c>
      <c r="J6035" s="14">
        <v>2015</v>
      </c>
      <c r="K6035" s="78" t="s">
        <v>56</v>
      </c>
      <c r="L6035" s="79" t="s">
        <v>22</v>
      </c>
      <c r="M6035" s="79" t="s">
        <v>309</v>
      </c>
      <c r="N6035" s="15" t="s">
        <v>28</v>
      </c>
      <c r="O6035" s="15" t="s">
        <v>29</v>
      </c>
      <c r="P6035" s="80" t="s">
        <v>3096</v>
      </c>
      <c r="Q6035" s="80" t="s">
        <v>21</v>
      </c>
      <c r="S6035" t="str">
        <f t="shared" si="110"/>
        <v>42080Elyse Clawson</v>
      </c>
    </row>
    <row r="6036" spans="1:19" hidden="1">
      <c r="A6036" s="12">
        <v>42080</v>
      </c>
      <c r="B6036" t="s">
        <v>2592</v>
      </c>
      <c r="C6036" s="1">
        <v>0</v>
      </c>
      <c r="E6036" s="42">
        <f t="shared" si="111"/>
        <v>0</v>
      </c>
      <c r="F6036" s="77" t="s">
        <v>225</v>
      </c>
      <c r="G6036" s="77" t="s">
        <v>21</v>
      </c>
      <c r="H6036" s="77" t="s">
        <v>20</v>
      </c>
      <c r="I6036" s="13">
        <v>3</v>
      </c>
      <c r="J6036" s="14">
        <v>2015</v>
      </c>
      <c r="K6036" s="78" t="s">
        <v>56</v>
      </c>
      <c r="L6036" s="79" t="s">
        <v>22</v>
      </c>
      <c r="M6036" s="79" t="s">
        <v>302</v>
      </c>
      <c r="N6036" s="15" t="s">
        <v>28</v>
      </c>
      <c r="O6036" s="15" t="s">
        <v>29</v>
      </c>
      <c r="P6036" s="80" t="s">
        <v>3096</v>
      </c>
      <c r="Q6036" s="80" t="s">
        <v>21</v>
      </c>
      <c r="S6036" t="str">
        <f t="shared" si="110"/>
        <v>42080eBay Buyer Dispute</v>
      </c>
    </row>
    <row r="6037" spans="1:19" hidden="1">
      <c r="A6037" s="12">
        <v>42080</v>
      </c>
      <c r="B6037" t="s">
        <v>2630</v>
      </c>
      <c r="C6037" s="1">
        <v>-5.33</v>
      </c>
      <c r="E6037" s="42">
        <f t="shared" si="111"/>
        <v>5.33</v>
      </c>
      <c r="F6037" s="77" t="s">
        <v>1038</v>
      </c>
      <c r="G6037" s="77" t="s">
        <v>21</v>
      </c>
      <c r="H6037" s="77" t="s">
        <v>20</v>
      </c>
      <c r="I6037" s="13">
        <v>3</v>
      </c>
      <c r="J6037" s="14">
        <v>2015</v>
      </c>
      <c r="K6037" s="78" t="s">
        <v>56</v>
      </c>
      <c r="L6037" s="79" t="s">
        <v>22</v>
      </c>
      <c r="M6037" s="79" t="s">
        <v>302</v>
      </c>
      <c r="N6037" s="15" t="s">
        <v>28</v>
      </c>
      <c r="O6037" s="15" t="s">
        <v>29</v>
      </c>
      <c r="P6037" s="80" t="s">
        <v>3096</v>
      </c>
      <c r="Q6037" s="80" t="s">
        <v>21</v>
      </c>
      <c r="S6037" t="str">
        <f t="shared" si="110"/>
        <v>42080Enrique Salazar</v>
      </c>
    </row>
    <row r="6038" spans="1:19" hidden="1">
      <c r="A6038" s="12">
        <v>42081</v>
      </c>
      <c r="B6038" t="s">
        <v>2680</v>
      </c>
      <c r="C6038" s="1">
        <v>-2.4700000000000002</v>
      </c>
      <c r="E6038" s="42">
        <f t="shared" si="111"/>
        <v>2.4700000000000002</v>
      </c>
      <c r="F6038" s="77" t="s">
        <v>1038</v>
      </c>
      <c r="G6038" s="77" t="s">
        <v>21</v>
      </c>
      <c r="H6038" s="77" t="s">
        <v>20</v>
      </c>
      <c r="I6038" s="13">
        <v>3</v>
      </c>
      <c r="J6038" s="14">
        <v>2015</v>
      </c>
      <c r="K6038" s="78" t="s">
        <v>56</v>
      </c>
      <c r="L6038" s="79" t="s">
        <v>22</v>
      </c>
      <c r="M6038" s="79" t="s">
        <v>309</v>
      </c>
      <c r="N6038" s="15" t="s">
        <v>28</v>
      </c>
      <c r="O6038" s="15" t="s">
        <v>29</v>
      </c>
      <c r="P6038" s="80" t="s">
        <v>3096</v>
      </c>
      <c r="Q6038" s="80" t="s">
        <v>21</v>
      </c>
      <c r="S6038" t="str">
        <f t="shared" si="110"/>
        <v>42081Samuel Monk</v>
      </c>
    </row>
    <row r="6039" spans="1:19" hidden="1">
      <c r="A6039" s="12">
        <v>42082</v>
      </c>
      <c r="B6039" t="s">
        <v>2681</v>
      </c>
      <c r="C6039" s="1">
        <v>-0.75</v>
      </c>
      <c r="E6039" s="42">
        <f t="shared" si="111"/>
        <v>0.75</v>
      </c>
      <c r="F6039" s="77" t="s">
        <v>1038</v>
      </c>
      <c r="G6039" s="77" t="s">
        <v>21</v>
      </c>
      <c r="H6039" s="77" t="s">
        <v>20</v>
      </c>
      <c r="I6039" s="13">
        <v>3</v>
      </c>
      <c r="J6039" s="14">
        <v>2015</v>
      </c>
      <c r="K6039" s="78" t="s">
        <v>56</v>
      </c>
      <c r="L6039" s="79" t="s">
        <v>22</v>
      </c>
      <c r="M6039" s="79" t="s">
        <v>302</v>
      </c>
      <c r="N6039" s="15" t="s">
        <v>28</v>
      </c>
      <c r="O6039" s="15" t="s">
        <v>29</v>
      </c>
      <c r="P6039" s="80" t="s">
        <v>3096</v>
      </c>
      <c r="Q6039" s="80" t="s">
        <v>21</v>
      </c>
      <c r="S6039" t="str">
        <f t="shared" si="110"/>
        <v>42082Rachel Wisnoski</v>
      </c>
    </row>
    <row r="6040" spans="1:19" hidden="1">
      <c r="A6040" s="12">
        <v>42082</v>
      </c>
      <c r="B6040" t="s">
        <v>2572</v>
      </c>
      <c r="C6040" s="1">
        <v>1.02</v>
      </c>
      <c r="E6040" s="42">
        <f t="shared" si="111"/>
        <v>-1.02</v>
      </c>
      <c r="F6040" s="77" t="s">
        <v>225</v>
      </c>
      <c r="G6040" s="77" t="s">
        <v>21</v>
      </c>
      <c r="H6040" s="77" t="s">
        <v>20</v>
      </c>
      <c r="I6040" s="13">
        <v>3</v>
      </c>
      <c r="J6040" s="14">
        <v>2015</v>
      </c>
      <c r="K6040" s="78" t="s">
        <v>56</v>
      </c>
      <c r="L6040" s="79" t="s">
        <v>22</v>
      </c>
      <c r="M6040" s="79" t="s">
        <v>309</v>
      </c>
      <c r="N6040" s="15" t="s">
        <v>28</v>
      </c>
      <c r="O6040" s="15" t="s">
        <v>29</v>
      </c>
      <c r="P6040" s="80" t="s">
        <v>3096</v>
      </c>
      <c r="Q6040" s="80" t="s">
        <v>21</v>
      </c>
      <c r="S6040" t="str">
        <f t="shared" si="110"/>
        <v>42082Todd Ellingson</v>
      </c>
    </row>
    <row r="6041" spans="1:19" hidden="1">
      <c r="A6041" s="12">
        <v>42082</v>
      </c>
      <c r="B6041" t="s">
        <v>2662</v>
      </c>
      <c r="C6041" s="1">
        <v>-0.62</v>
      </c>
      <c r="E6041" s="42">
        <f t="shared" si="111"/>
        <v>0.62</v>
      </c>
      <c r="F6041" s="77" t="s">
        <v>1038</v>
      </c>
      <c r="G6041" s="77" t="s">
        <v>21</v>
      </c>
      <c r="H6041" s="77" t="s">
        <v>20</v>
      </c>
      <c r="I6041" s="13">
        <v>3</v>
      </c>
      <c r="J6041" s="14">
        <v>2015</v>
      </c>
      <c r="K6041" s="78" t="s">
        <v>56</v>
      </c>
      <c r="L6041" s="79" t="s">
        <v>22</v>
      </c>
      <c r="M6041" s="79" t="s">
        <v>309</v>
      </c>
      <c r="N6041" s="15" t="s">
        <v>28</v>
      </c>
      <c r="O6041" s="15" t="s">
        <v>29</v>
      </c>
      <c r="P6041" s="80" t="s">
        <v>3096</v>
      </c>
      <c r="Q6041" s="80" t="s">
        <v>21</v>
      </c>
      <c r="S6041" t="str">
        <f t="shared" si="110"/>
        <v>42082Kamal hasan</v>
      </c>
    </row>
    <row r="6042" spans="1:19" hidden="1">
      <c r="A6042" s="12">
        <v>42082</v>
      </c>
      <c r="B6042" t="s">
        <v>2682</v>
      </c>
      <c r="C6042" s="1">
        <v>-0.76</v>
      </c>
      <c r="E6042" s="42">
        <f t="shared" si="111"/>
        <v>0.76</v>
      </c>
      <c r="F6042" s="77" t="s">
        <v>1038</v>
      </c>
      <c r="G6042" s="77" t="s">
        <v>21</v>
      </c>
      <c r="H6042" s="77" t="s">
        <v>20</v>
      </c>
      <c r="I6042" s="13">
        <v>3</v>
      </c>
      <c r="J6042" s="14">
        <v>2015</v>
      </c>
      <c r="K6042" s="78" t="s">
        <v>56</v>
      </c>
      <c r="L6042" s="79" t="s">
        <v>22</v>
      </c>
      <c r="M6042" s="79" t="s">
        <v>302</v>
      </c>
      <c r="N6042" s="15" t="s">
        <v>28</v>
      </c>
      <c r="O6042" s="15" t="s">
        <v>29</v>
      </c>
      <c r="P6042" s="80" t="s">
        <v>3096</v>
      </c>
      <c r="Q6042" s="80" t="s">
        <v>21</v>
      </c>
      <c r="S6042" t="str">
        <f t="shared" si="110"/>
        <v>42082Bradley Knaub</v>
      </c>
    </row>
    <row r="6043" spans="1:19" hidden="1">
      <c r="A6043" s="12">
        <v>42083</v>
      </c>
      <c r="B6043" t="s">
        <v>2683</v>
      </c>
      <c r="C6043" s="1">
        <v>-2.64</v>
      </c>
      <c r="E6043" s="42">
        <f t="shared" si="111"/>
        <v>2.64</v>
      </c>
      <c r="F6043" s="77" t="s">
        <v>1038</v>
      </c>
      <c r="G6043" s="77" t="s">
        <v>21</v>
      </c>
      <c r="H6043" s="77" t="s">
        <v>20</v>
      </c>
      <c r="I6043" s="13">
        <v>3</v>
      </c>
      <c r="J6043" s="14">
        <v>2015</v>
      </c>
      <c r="K6043" s="78" t="s">
        <v>56</v>
      </c>
      <c r="L6043" s="79" t="s">
        <v>22</v>
      </c>
      <c r="M6043" s="79" t="s">
        <v>302</v>
      </c>
      <c r="N6043" s="15" t="s">
        <v>28</v>
      </c>
      <c r="O6043" s="15" t="s">
        <v>29</v>
      </c>
      <c r="P6043" s="80" t="s">
        <v>3096</v>
      </c>
      <c r="Q6043" s="80" t="s">
        <v>21</v>
      </c>
      <c r="S6043" t="str">
        <f t="shared" si="110"/>
        <v>42083colombia colombia</v>
      </c>
    </row>
    <row r="6044" spans="1:19" hidden="1">
      <c r="A6044" s="12">
        <v>42085</v>
      </c>
      <c r="B6044" t="s">
        <v>2684</v>
      </c>
      <c r="C6044" s="1">
        <v>-2.04</v>
      </c>
      <c r="E6044" s="42">
        <f t="shared" si="111"/>
        <v>2.04</v>
      </c>
      <c r="F6044" s="77" t="s">
        <v>1038</v>
      </c>
      <c r="G6044" s="77" t="s">
        <v>21</v>
      </c>
      <c r="H6044" s="77" t="s">
        <v>20</v>
      </c>
      <c r="I6044" s="13">
        <v>3</v>
      </c>
      <c r="J6044" s="14">
        <v>2015</v>
      </c>
      <c r="K6044" s="78" t="s">
        <v>56</v>
      </c>
      <c r="L6044" s="79" t="s">
        <v>22</v>
      </c>
      <c r="M6044" s="79" t="s">
        <v>302</v>
      </c>
      <c r="N6044" s="15" t="s">
        <v>28</v>
      </c>
      <c r="O6044" s="15" t="s">
        <v>29</v>
      </c>
      <c r="P6044" s="80" t="s">
        <v>3096</v>
      </c>
      <c r="Q6044" s="80" t="s">
        <v>21</v>
      </c>
      <c r="S6044" t="str">
        <f t="shared" si="110"/>
        <v>42085Byron brown</v>
      </c>
    </row>
    <row r="6045" spans="1:19" hidden="1">
      <c r="A6045" s="12">
        <v>42085</v>
      </c>
      <c r="B6045" t="s">
        <v>2685</v>
      </c>
      <c r="C6045" s="1">
        <v>-2.61</v>
      </c>
      <c r="E6045" s="42">
        <f t="shared" si="111"/>
        <v>2.61</v>
      </c>
      <c r="F6045" s="77" t="s">
        <v>1038</v>
      </c>
      <c r="G6045" s="77" t="s">
        <v>21</v>
      </c>
      <c r="H6045" s="77" t="s">
        <v>20</v>
      </c>
      <c r="I6045" s="13">
        <v>3</v>
      </c>
      <c r="J6045" s="14">
        <v>2015</v>
      </c>
      <c r="K6045" s="78" t="s">
        <v>56</v>
      </c>
      <c r="L6045" s="79" t="s">
        <v>22</v>
      </c>
      <c r="M6045" s="79" t="s">
        <v>309</v>
      </c>
      <c r="N6045" s="15" t="s">
        <v>28</v>
      </c>
      <c r="O6045" s="15" t="s">
        <v>29</v>
      </c>
      <c r="P6045" s="80" t="s">
        <v>3096</v>
      </c>
      <c r="Q6045" s="80" t="s">
        <v>21</v>
      </c>
      <c r="S6045" t="str">
        <f t="shared" si="110"/>
        <v>42085Rabinder Castellano</v>
      </c>
    </row>
    <row r="6046" spans="1:19" hidden="1">
      <c r="A6046" s="12">
        <v>42086</v>
      </c>
      <c r="B6046" t="s">
        <v>2686</v>
      </c>
      <c r="C6046" s="1">
        <v>-5.48</v>
      </c>
      <c r="E6046" s="42">
        <f t="shared" si="111"/>
        <v>5.48</v>
      </c>
      <c r="F6046" s="77" t="s">
        <v>1038</v>
      </c>
      <c r="G6046" s="77" t="s">
        <v>21</v>
      </c>
      <c r="H6046" s="77" t="s">
        <v>20</v>
      </c>
      <c r="I6046" s="13">
        <v>3</v>
      </c>
      <c r="J6046" s="14">
        <v>2015</v>
      </c>
      <c r="K6046" s="78" t="s">
        <v>56</v>
      </c>
      <c r="L6046" s="79" t="s">
        <v>22</v>
      </c>
      <c r="M6046" s="79" t="s">
        <v>309</v>
      </c>
      <c r="N6046" s="15" t="s">
        <v>28</v>
      </c>
      <c r="O6046" s="15" t="s">
        <v>29</v>
      </c>
      <c r="P6046" s="80" t="s">
        <v>3096</v>
      </c>
      <c r="Q6046" s="80" t="s">
        <v>21</v>
      </c>
      <c r="S6046" t="str">
        <f t="shared" si="110"/>
        <v>42086allitia dibernardo</v>
      </c>
    </row>
    <row r="6047" spans="1:19" hidden="1">
      <c r="A6047" s="12">
        <v>42086</v>
      </c>
      <c r="B6047" t="s">
        <v>2687</v>
      </c>
      <c r="C6047" s="1">
        <v>-3.43</v>
      </c>
      <c r="E6047" s="42">
        <f t="shared" si="111"/>
        <v>3.43</v>
      </c>
      <c r="F6047" s="77" t="s">
        <v>1038</v>
      </c>
      <c r="G6047" s="77" t="s">
        <v>21</v>
      </c>
      <c r="H6047" s="77" t="s">
        <v>20</v>
      </c>
      <c r="I6047" s="13">
        <v>3</v>
      </c>
      <c r="J6047" s="14">
        <v>2015</v>
      </c>
      <c r="K6047" s="78" t="s">
        <v>56</v>
      </c>
      <c r="L6047" s="79" t="s">
        <v>22</v>
      </c>
      <c r="M6047" s="79" t="s">
        <v>309</v>
      </c>
      <c r="N6047" s="15" t="s">
        <v>28</v>
      </c>
      <c r="O6047" s="15" t="s">
        <v>29</v>
      </c>
      <c r="P6047" s="80" t="s">
        <v>3096</v>
      </c>
      <c r="Q6047" s="80" t="s">
        <v>21</v>
      </c>
      <c r="S6047" t="str">
        <f t="shared" si="110"/>
        <v>42086William Cooper</v>
      </c>
    </row>
    <row r="6048" spans="1:19" hidden="1">
      <c r="A6048" s="12">
        <v>42086</v>
      </c>
      <c r="B6048" t="s">
        <v>2688</v>
      </c>
      <c r="C6048" s="1">
        <v>-2.65</v>
      </c>
      <c r="E6048" s="42">
        <f t="shared" si="111"/>
        <v>2.65</v>
      </c>
      <c r="F6048" s="77" t="s">
        <v>1038</v>
      </c>
      <c r="G6048" s="77" t="s">
        <v>21</v>
      </c>
      <c r="H6048" s="77" t="s">
        <v>20</v>
      </c>
      <c r="I6048" s="13">
        <v>3</v>
      </c>
      <c r="J6048" s="14">
        <v>2015</v>
      </c>
      <c r="K6048" s="78" t="s">
        <v>56</v>
      </c>
      <c r="L6048" s="79" t="s">
        <v>22</v>
      </c>
      <c r="M6048" s="79" t="s">
        <v>309</v>
      </c>
      <c r="N6048" s="15" t="s">
        <v>28</v>
      </c>
      <c r="O6048" s="15" t="s">
        <v>29</v>
      </c>
      <c r="P6048" s="80" t="s">
        <v>3096</v>
      </c>
      <c r="Q6048" s="80" t="s">
        <v>21</v>
      </c>
      <c r="S6048" t="str">
        <f t="shared" si="110"/>
        <v>42086steve adler</v>
      </c>
    </row>
    <row r="6049" spans="1:19" hidden="1">
      <c r="A6049" s="12">
        <v>42086</v>
      </c>
      <c r="B6049" t="s">
        <v>1121</v>
      </c>
      <c r="C6049" s="1">
        <v>0</v>
      </c>
      <c r="E6049" s="42">
        <f t="shared" si="111"/>
        <v>0</v>
      </c>
      <c r="F6049" s="77" t="s">
        <v>225</v>
      </c>
      <c r="G6049" s="77" t="s">
        <v>21</v>
      </c>
      <c r="H6049" s="77" t="s">
        <v>20</v>
      </c>
      <c r="I6049" s="13">
        <v>3</v>
      </c>
      <c r="J6049" s="14">
        <v>2015</v>
      </c>
      <c r="K6049" s="78" t="s">
        <v>56</v>
      </c>
      <c r="L6049" s="79" t="s">
        <v>22</v>
      </c>
      <c r="M6049" s="79" t="s">
        <v>23</v>
      </c>
      <c r="N6049" s="15" t="s">
        <v>28</v>
      </c>
      <c r="O6049" s="15" t="s">
        <v>29</v>
      </c>
      <c r="P6049" s="80" t="s">
        <v>3097</v>
      </c>
      <c r="Q6049" s="80" t="s">
        <v>21</v>
      </c>
      <c r="S6049" t="str">
        <f t="shared" si="110"/>
        <v>42086Hulu</v>
      </c>
    </row>
    <row r="6050" spans="1:19" hidden="1">
      <c r="A6050" s="12">
        <v>42087</v>
      </c>
      <c r="B6050" t="s">
        <v>2689</v>
      </c>
      <c r="C6050" s="1">
        <v>-0.72</v>
      </c>
      <c r="E6050" s="42">
        <f t="shared" si="111"/>
        <v>0.72</v>
      </c>
      <c r="F6050" s="77" t="s">
        <v>1038</v>
      </c>
      <c r="G6050" s="77" t="s">
        <v>21</v>
      </c>
      <c r="H6050" s="77" t="s">
        <v>20</v>
      </c>
      <c r="I6050" s="13">
        <v>3</v>
      </c>
      <c r="J6050" s="14">
        <v>2015</v>
      </c>
      <c r="K6050" s="78" t="s">
        <v>56</v>
      </c>
      <c r="L6050" s="79" t="s">
        <v>22</v>
      </c>
      <c r="M6050" s="79" t="s">
        <v>302</v>
      </c>
      <c r="N6050" s="15" t="s">
        <v>28</v>
      </c>
      <c r="O6050" s="15" t="s">
        <v>29</v>
      </c>
      <c r="P6050" s="80" t="s">
        <v>3096</v>
      </c>
      <c r="Q6050" s="80" t="s">
        <v>21</v>
      </c>
      <c r="S6050" t="str">
        <f t="shared" si="110"/>
        <v>42087Bryce ODriscoll</v>
      </c>
    </row>
    <row r="6051" spans="1:19" hidden="1">
      <c r="A6051" s="12">
        <v>42088</v>
      </c>
      <c r="B6051" t="s">
        <v>2690</v>
      </c>
      <c r="C6051" s="1">
        <v>-6.82</v>
      </c>
      <c r="E6051" s="42">
        <f t="shared" si="111"/>
        <v>6.82</v>
      </c>
      <c r="F6051" s="77" t="s">
        <v>1038</v>
      </c>
      <c r="G6051" s="77" t="s">
        <v>21</v>
      </c>
      <c r="H6051" s="77" t="s">
        <v>20</v>
      </c>
      <c r="I6051" s="13">
        <v>3</v>
      </c>
      <c r="J6051" s="14">
        <v>2015</v>
      </c>
      <c r="K6051" s="78" t="s">
        <v>56</v>
      </c>
      <c r="L6051" s="79" t="s">
        <v>22</v>
      </c>
      <c r="M6051" s="79" t="s">
        <v>309</v>
      </c>
      <c r="N6051" s="15" t="s">
        <v>28</v>
      </c>
      <c r="O6051" s="15" t="s">
        <v>29</v>
      </c>
      <c r="P6051" s="80" t="s">
        <v>3096</v>
      </c>
      <c r="Q6051" s="80" t="s">
        <v>21</v>
      </c>
      <c r="S6051" t="str">
        <f t="shared" si="110"/>
        <v>42088M. Peoples</v>
      </c>
    </row>
    <row r="6052" spans="1:19" hidden="1">
      <c r="A6052" s="12">
        <v>42088</v>
      </c>
      <c r="B6052" t="s">
        <v>2691</v>
      </c>
      <c r="C6052" s="1">
        <v>-3.08</v>
      </c>
      <c r="E6052" s="42">
        <f t="shared" si="111"/>
        <v>3.08</v>
      </c>
      <c r="F6052" s="77" t="s">
        <v>1038</v>
      </c>
      <c r="G6052" s="77" t="s">
        <v>21</v>
      </c>
      <c r="H6052" s="77" t="s">
        <v>20</v>
      </c>
      <c r="I6052" s="13">
        <v>3</v>
      </c>
      <c r="J6052" s="14">
        <v>2015</v>
      </c>
      <c r="K6052" s="78" t="s">
        <v>56</v>
      </c>
      <c r="L6052" s="79" t="s">
        <v>22</v>
      </c>
      <c r="M6052" s="79" t="s">
        <v>309</v>
      </c>
      <c r="N6052" s="15" t="s">
        <v>28</v>
      </c>
      <c r="O6052" s="15" t="s">
        <v>29</v>
      </c>
      <c r="P6052" s="80" t="s">
        <v>3096</v>
      </c>
      <c r="Q6052" s="80" t="s">
        <v>21</v>
      </c>
      <c r="S6052" t="str">
        <f t="shared" si="110"/>
        <v>42088Kayleen van Rooyen</v>
      </c>
    </row>
    <row r="6053" spans="1:19" hidden="1">
      <c r="A6053" s="12">
        <v>42088</v>
      </c>
      <c r="B6053" t="s">
        <v>2692</v>
      </c>
      <c r="C6053" s="1">
        <v>-1.9</v>
      </c>
      <c r="E6053" s="42">
        <f t="shared" si="111"/>
        <v>1.9</v>
      </c>
      <c r="F6053" s="77" t="s">
        <v>1038</v>
      </c>
      <c r="G6053" s="77" t="s">
        <v>21</v>
      </c>
      <c r="H6053" s="77" t="s">
        <v>20</v>
      </c>
      <c r="I6053" s="13">
        <v>3</v>
      </c>
      <c r="J6053" s="14">
        <v>2015</v>
      </c>
      <c r="K6053" s="78" t="s">
        <v>56</v>
      </c>
      <c r="L6053" s="79" t="s">
        <v>22</v>
      </c>
      <c r="M6053" s="79" t="s">
        <v>305</v>
      </c>
      <c r="N6053" s="15" t="s">
        <v>28</v>
      </c>
      <c r="O6053" s="15" t="s">
        <v>29</v>
      </c>
      <c r="P6053" s="80" t="s">
        <v>3096</v>
      </c>
      <c r="Q6053" s="80" t="s">
        <v>21</v>
      </c>
      <c r="S6053" t="str">
        <f t="shared" si="110"/>
        <v>42088Jacob Schultz</v>
      </c>
    </row>
    <row r="6054" spans="1:19" hidden="1">
      <c r="A6054" s="12">
        <v>42089</v>
      </c>
      <c r="B6054" t="s">
        <v>2693</v>
      </c>
      <c r="C6054" s="1">
        <v>-3.73</v>
      </c>
      <c r="E6054" s="42">
        <f t="shared" si="111"/>
        <v>3.73</v>
      </c>
      <c r="F6054" s="77" t="s">
        <v>1038</v>
      </c>
      <c r="G6054" s="77" t="s">
        <v>21</v>
      </c>
      <c r="H6054" s="77" t="s">
        <v>20</v>
      </c>
      <c r="I6054" s="13">
        <v>3</v>
      </c>
      <c r="J6054" s="14">
        <v>2015</v>
      </c>
      <c r="K6054" s="78" t="s">
        <v>56</v>
      </c>
      <c r="L6054" s="79" t="s">
        <v>22</v>
      </c>
      <c r="M6054" s="79" t="s">
        <v>302</v>
      </c>
      <c r="N6054" s="15" t="s">
        <v>28</v>
      </c>
      <c r="O6054" s="15" t="s">
        <v>29</v>
      </c>
      <c r="P6054" s="80" t="s">
        <v>3096</v>
      </c>
      <c r="Q6054" s="80" t="s">
        <v>21</v>
      </c>
      <c r="S6054" t="str">
        <f t="shared" si="110"/>
        <v>42089Guillaume Lemay</v>
      </c>
    </row>
    <row r="6055" spans="1:19" hidden="1">
      <c r="A6055" s="12">
        <v>42089</v>
      </c>
      <c r="B6055" t="s">
        <v>2694</v>
      </c>
      <c r="C6055" s="1">
        <v>-1.1100000000000001</v>
      </c>
      <c r="E6055" s="42">
        <f t="shared" si="111"/>
        <v>1.1100000000000001</v>
      </c>
      <c r="F6055" s="77" t="s">
        <v>1038</v>
      </c>
      <c r="G6055" s="77" t="s">
        <v>21</v>
      </c>
      <c r="H6055" s="77" t="s">
        <v>20</v>
      </c>
      <c r="I6055" s="13">
        <v>3</v>
      </c>
      <c r="J6055" s="14">
        <v>2015</v>
      </c>
      <c r="K6055" s="78" t="s">
        <v>56</v>
      </c>
      <c r="L6055" s="79" t="s">
        <v>22</v>
      </c>
      <c r="M6055" s="79" t="s">
        <v>302</v>
      </c>
      <c r="N6055" s="15" t="s">
        <v>28</v>
      </c>
      <c r="O6055" s="15" t="s">
        <v>29</v>
      </c>
      <c r="P6055" s="80" t="s">
        <v>3096</v>
      </c>
      <c r="Q6055" s="80" t="s">
        <v>21</v>
      </c>
      <c r="S6055" t="str">
        <f t="shared" si="110"/>
        <v>42089Luke Anderson</v>
      </c>
    </row>
    <row r="6056" spans="1:19" hidden="1">
      <c r="A6056" s="12">
        <v>42089</v>
      </c>
      <c r="B6056" t="s">
        <v>2695</v>
      </c>
      <c r="C6056" s="1">
        <v>-0.72</v>
      </c>
      <c r="E6056" s="42">
        <f t="shared" si="111"/>
        <v>0.72</v>
      </c>
      <c r="F6056" s="77" t="s">
        <v>1038</v>
      </c>
      <c r="G6056" s="77" t="s">
        <v>21</v>
      </c>
      <c r="H6056" s="77" t="s">
        <v>20</v>
      </c>
      <c r="I6056" s="13">
        <v>3</v>
      </c>
      <c r="J6056" s="14">
        <v>2015</v>
      </c>
      <c r="K6056" s="78" t="s">
        <v>56</v>
      </c>
      <c r="L6056" s="79" t="s">
        <v>22</v>
      </c>
      <c r="M6056" s="79" t="s">
        <v>302</v>
      </c>
      <c r="N6056" s="15" t="s">
        <v>28</v>
      </c>
      <c r="O6056" s="15" t="s">
        <v>29</v>
      </c>
      <c r="P6056" s="80" t="s">
        <v>3096</v>
      </c>
      <c r="Q6056" s="80" t="s">
        <v>21</v>
      </c>
      <c r="S6056" t="str">
        <f t="shared" si="110"/>
        <v>42089Barrel Maker Brew Co LLC</v>
      </c>
    </row>
    <row r="6057" spans="1:19" hidden="1">
      <c r="A6057" s="12">
        <v>42090</v>
      </c>
      <c r="B6057" t="s">
        <v>2696</v>
      </c>
      <c r="C6057" s="1">
        <v>-3.95</v>
      </c>
      <c r="E6057" s="42">
        <f t="shared" si="111"/>
        <v>3.95</v>
      </c>
      <c r="F6057" s="77" t="s">
        <v>1038</v>
      </c>
      <c r="G6057" s="77" t="s">
        <v>21</v>
      </c>
      <c r="H6057" s="77" t="s">
        <v>20</v>
      </c>
      <c r="I6057" s="13">
        <v>3</v>
      </c>
      <c r="J6057" s="14">
        <v>2015</v>
      </c>
      <c r="K6057" s="78" t="s">
        <v>56</v>
      </c>
      <c r="L6057" s="79" t="s">
        <v>22</v>
      </c>
      <c r="M6057" s="79" t="s">
        <v>302</v>
      </c>
      <c r="N6057" s="15" t="s">
        <v>28</v>
      </c>
      <c r="O6057" s="15" t="s">
        <v>29</v>
      </c>
      <c r="P6057" s="80" t="s">
        <v>3096</v>
      </c>
      <c r="Q6057" s="80" t="s">
        <v>21</v>
      </c>
      <c r="S6057" t="str">
        <f t="shared" si="110"/>
        <v>42090Gerry binnie</v>
      </c>
    </row>
    <row r="6058" spans="1:19" hidden="1">
      <c r="A6058" s="12">
        <v>42090</v>
      </c>
      <c r="B6058" t="s">
        <v>2488</v>
      </c>
      <c r="C6058" s="1">
        <v>0</v>
      </c>
      <c r="E6058" s="42">
        <f t="shared" si="111"/>
        <v>0</v>
      </c>
      <c r="F6058" s="77" t="s">
        <v>225</v>
      </c>
      <c r="G6058" s="77" t="s">
        <v>21</v>
      </c>
      <c r="H6058" s="77" t="s">
        <v>20</v>
      </c>
      <c r="I6058" s="13">
        <v>3</v>
      </c>
      <c r="J6058" s="14">
        <v>2015</v>
      </c>
      <c r="K6058" s="78" t="s">
        <v>56</v>
      </c>
      <c r="L6058" s="79" t="s">
        <v>22</v>
      </c>
      <c r="M6058" s="79" t="s">
        <v>23</v>
      </c>
      <c r="N6058" s="15" t="s">
        <v>20</v>
      </c>
      <c r="O6058" s="15" t="s">
        <v>24</v>
      </c>
      <c r="P6058" s="80" t="s">
        <v>171</v>
      </c>
      <c r="Q6058" s="80" t="s">
        <v>21</v>
      </c>
      <c r="S6058" t="str">
        <f t="shared" si="110"/>
        <v>42090Bank Account</v>
      </c>
    </row>
    <row r="6059" spans="1:19" hidden="1">
      <c r="A6059" s="12">
        <v>42090</v>
      </c>
      <c r="B6059" t="s">
        <v>2697</v>
      </c>
      <c r="C6059" s="1">
        <v>-3</v>
      </c>
      <c r="E6059" s="42">
        <f t="shared" si="111"/>
        <v>3</v>
      </c>
      <c r="F6059" s="77" t="s">
        <v>1038</v>
      </c>
      <c r="G6059" s="77" t="s">
        <v>21</v>
      </c>
      <c r="H6059" s="77" t="s">
        <v>20</v>
      </c>
      <c r="I6059" s="13">
        <v>3</v>
      </c>
      <c r="J6059" s="14">
        <v>2015</v>
      </c>
      <c r="K6059" s="78" t="s">
        <v>56</v>
      </c>
      <c r="L6059" s="79" t="s">
        <v>22</v>
      </c>
      <c r="M6059" s="79" t="s">
        <v>302</v>
      </c>
      <c r="N6059" s="15" t="s">
        <v>28</v>
      </c>
      <c r="O6059" s="15" t="s">
        <v>29</v>
      </c>
      <c r="P6059" s="80" t="s">
        <v>3096</v>
      </c>
      <c r="Q6059" s="80" t="s">
        <v>21</v>
      </c>
      <c r="S6059" t="str">
        <f t="shared" si="110"/>
        <v>42090Deborah Mihalko</v>
      </c>
    </row>
    <row r="6060" spans="1:19" hidden="1">
      <c r="A6060" s="12">
        <v>42091</v>
      </c>
      <c r="B6060" t="s">
        <v>2698</v>
      </c>
      <c r="C6060" s="1">
        <v>-4.1900000000000004</v>
      </c>
      <c r="E6060" s="42">
        <f t="shared" si="111"/>
        <v>4.1900000000000004</v>
      </c>
      <c r="F6060" s="77" t="s">
        <v>1038</v>
      </c>
      <c r="G6060" s="77" t="s">
        <v>21</v>
      </c>
      <c r="H6060" s="77" t="s">
        <v>20</v>
      </c>
      <c r="I6060" s="13">
        <v>3</v>
      </c>
      <c r="J6060" s="14">
        <v>2015</v>
      </c>
      <c r="K6060" s="78" t="s">
        <v>56</v>
      </c>
      <c r="L6060" s="79" t="s">
        <v>22</v>
      </c>
      <c r="M6060" s="79" t="s">
        <v>302</v>
      </c>
      <c r="N6060" s="15" t="s">
        <v>28</v>
      </c>
      <c r="O6060" s="15" t="s">
        <v>29</v>
      </c>
      <c r="P6060" s="80" t="s">
        <v>3096</v>
      </c>
      <c r="Q6060" s="80" t="s">
        <v>21</v>
      </c>
      <c r="S6060" t="str">
        <f t="shared" si="110"/>
        <v>42091Scott Dizais</v>
      </c>
    </row>
    <row r="6061" spans="1:19" hidden="1">
      <c r="A6061" s="12">
        <v>42091</v>
      </c>
      <c r="B6061" t="s">
        <v>2699</v>
      </c>
      <c r="C6061" s="1">
        <v>-1.34</v>
      </c>
      <c r="E6061" s="42">
        <f t="shared" si="111"/>
        <v>1.34</v>
      </c>
      <c r="F6061" s="77" t="s">
        <v>1038</v>
      </c>
      <c r="G6061" s="77" t="s">
        <v>21</v>
      </c>
      <c r="H6061" s="77" t="s">
        <v>20</v>
      </c>
      <c r="I6061" s="13">
        <v>3</v>
      </c>
      <c r="J6061" s="14">
        <v>2015</v>
      </c>
      <c r="K6061" s="78" t="s">
        <v>56</v>
      </c>
      <c r="L6061" s="79" t="s">
        <v>22</v>
      </c>
      <c r="M6061" s="79" t="s">
        <v>302</v>
      </c>
      <c r="N6061" s="15" t="s">
        <v>28</v>
      </c>
      <c r="O6061" s="15" t="s">
        <v>29</v>
      </c>
      <c r="P6061" s="80" t="s">
        <v>3096</v>
      </c>
      <c r="Q6061" s="80" t="s">
        <v>21</v>
      </c>
      <c r="S6061" t="str">
        <f t="shared" si="110"/>
        <v>42091Tim Reeves</v>
      </c>
    </row>
    <row r="6062" spans="1:19" hidden="1">
      <c r="A6062" s="12">
        <v>42091</v>
      </c>
      <c r="B6062" t="s">
        <v>2700</v>
      </c>
      <c r="C6062" s="1">
        <v>-2.67</v>
      </c>
      <c r="E6062" s="42">
        <f t="shared" si="111"/>
        <v>2.67</v>
      </c>
      <c r="F6062" s="77" t="s">
        <v>1038</v>
      </c>
      <c r="G6062" s="77" t="s">
        <v>21</v>
      </c>
      <c r="H6062" s="77" t="s">
        <v>20</v>
      </c>
      <c r="I6062" s="13">
        <v>3</v>
      </c>
      <c r="J6062" s="14">
        <v>2015</v>
      </c>
      <c r="K6062" s="78" t="s">
        <v>56</v>
      </c>
      <c r="L6062" s="79" t="s">
        <v>22</v>
      </c>
      <c r="M6062" s="79" t="s">
        <v>309</v>
      </c>
      <c r="N6062" s="15" t="s">
        <v>28</v>
      </c>
      <c r="O6062" s="15" t="s">
        <v>29</v>
      </c>
      <c r="P6062" s="80" t="s">
        <v>3096</v>
      </c>
      <c r="Q6062" s="80" t="s">
        <v>21</v>
      </c>
      <c r="S6062" t="str">
        <f t="shared" si="110"/>
        <v>42091Paul Tabili</v>
      </c>
    </row>
    <row r="6063" spans="1:19" hidden="1">
      <c r="A6063" s="12">
        <v>42091</v>
      </c>
      <c r="B6063" t="s">
        <v>2701</v>
      </c>
      <c r="C6063" s="1">
        <v>-6.72</v>
      </c>
      <c r="E6063" s="42">
        <f t="shared" si="111"/>
        <v>6.72</v>
      </c>
      <c r="F6063" s="77" t="s">
        <v>1038</v>
      </c>
      <c r="G6063" s="77" t="s">
        <v>21</v>
      </c>
      <c r="H6063" s="77" t="s">
        <v>20</v>
      </c>
      <c r="I6063" s="13">
        <v>3</v>
      </c>
      <c r="J6063" s="14">
        <v>2015</v>
      </c>
      <c r="K6063" s="78" t="s">
        <v>56</v>
      </c>
      <c r="L6063" s="79" t="s">
        <v>22</v>
      </c>
      <c r="M6063" s="79" t="s">
        <v>302</v>
      </c>
      <c r="N6063" s="15" t="s">
        <v>28</v>
      </c>
      <c r="O6063" s="15" t="s">
        <v>29</v>
      </c>
      <c r="P6063" s="80" t="s">
        <v>3096</v>
      </c>
      <c r="Q6063" s="80" t="s">
        <v>21</v>
      </c>
      <c r="S6063" t="str">
        <f t="shared" si="110"/>
        <v>42091Rick Robinson</v>
      </c>
    </row>
    <row r="6064" spans="1:19" hidden="1">
      <c r="A6064" s="12">
        <v>42092</v>
      </c>
      <c r="B6064" t="s">
        <v>2702</v>
      </c>
      <c r="C6064" s="1">
        <v>-2.42</v>
      </c>
      <c r="E6064" s="42">
        <f t="shared" si="111"/>
        <v>2.42</v>
      </c>
      <c r="F6064" s="77" t="s">
        <v>1038</v>
      </c>
      <c r="G6064" s="77" t="s">
        <v>21</v>
      </c>
      <c r="H6064" s="77" t="s">
        <v>20</v>
      </c>
      <c r="I6064" s="13">
        <v>3</v>
      </c>
      <c r="J6064" s="14">
        <v>2015</v>
      </c>
      <c r="K6064" s="78" t="s">
        <v>56</v>
      </c>
      <c r="L6064" s="79" t="s">
        <v>22</v>
      </c>
      <c r="M6064" s="79" t="s">
        <v>302</v>
      </c>
      <c r="N6064" s="15" t="s">
        <v>28</v>
      </c>
      <c r="O6064" s="15" t="s">
        <v>29</v>
      </c>
      <c r="P6064" s="80" t="s">
        <v>3096</v>
      </c>
      <c r="Q6064" s="80" t="s">
        <v>21</v>
      </c>
      <c r="S6064" t="str">
        <f t="shared" si="110"/>
        <v>42092Tania Jose</v>
      </c>
    </row>
    <row r="6065" spans="1:19" hidden="1">
      <c r="A6065" s="12">
        <v>42092</v>
      </c>
      <c r="B6065" t="s">
        <v>2703</v>
      </c>
      <c r="C6065" s="1">
        <v>-1.88</v>
      </c>
      <c r="E6065" s="42">
        <f t="shared" si="111"/>
        <v>1.88</v>
      </c>
      <c r="F6065" s="77" t="s">
        <v>1038</v>
      </c>
      <c r="G6065" s="77" t="s">
        <v>21</v>
      </c>
      <c r="H6065" s="77" t="s">
        <v>20</v>
      </c>
      <c r="I6065" s="13">
        <v>3</v>
      </c>
      <c r="J6065" s="14">
        <v>2015</v>
      </c>
      <c r="K6065" s="78" t="s">
        <v>56</v>
      </c>
      <c r="L6065" s="79" t="s">
        <v>22</v>
      </c>
      <c r="M6065" s="79" t="s">
        <v>309</v>
      </c>
      <c r="N6065" s="15" t="s">
        <v>28</v>
      </c>
      <c r="O6065" s="15" t="s">
        <v>29</v>
      </c>
      <c r="P6065" s="80" t="s">
        <v>3096</v>
      </c>
      <c r="Q6065" s="80" t="s">
        <v>21</v>
      </c>
      <c r="S6065" t="str">
        <f t="shared" si="110"/>
        <v>42092angeles huot</v>
      </c>
    </row>
    <row r="6066" spans="1:19" hidden="1">
      <c r="A6066" s="12">
        <v>42093</v>
      </c>
      <c r="B6066" t="s">
        <v>2704</v>
      </c>
      <c r="C6066" s="1">
        <v>-0.64</v>
      </c>
      <c r="E6066" s="42">
        <f t="shared" si="111"/>
        <v>0.64</v>
      </c>
      <c r="F6066" s="77" t="s">
        <v>1038</v>
      </c>
      <c r="G6066" s="77" t="s">
        <v>21</v>
      </c>
      <c r="H6066" s="77" t="s">
        <v>20</v>
      </c>
      <c r="I6066" s="13">
        <v>3</v>
      </c>
      <c r="J6066" s="14">
        <v>2015</v>
      </c>
      <c r="K6066" s="78" t="s">
        <v>56</v>
      </c>
      <c r="L6066" s="79" t="s">
        <v>22</v>
      </c>
      <c r="M6066" s="79" t="s">
        <v>309</v>
      </c>
      <c r="N6066" s="15" t="s">
        <v>28</v>
      </c>
      <c r="O6066" s="15" t="s">
        <v>29</v>
      </c>
      <c r="P6066" s="80" t="s">
        <v>3096</v>
      </c>
      <c r="Q6066" s="80" t="s">
        <v>21</v>
      </c>
      <c r="S6066" t="str">
        <f t="shared" si="110"/>
        <v>42093James Counterman</v>
      </c>
    </row>
    <row r="6067" spans="1:19" hidden="1">
      <c r="A6067" s="12">
        <v>42093</v>
      </c>
      <c r="B6067" t="s">
        <v>2705</v>
      </c>
      <c r="C6067" s="1">
        <v>0</v>
      </c>
      <c r="E6067" s="42">
        <f t="shared" si="111"/>
        <v>0</v>
      </c>
      <c r="F6067" s="77" t="s">
        <v>225</v>
      </c>
      <c r="G6067" s="77" t="s">
        <v>21</v>
      </c>
      <c r="H6067" s="77" t="s">
        <v>20</v>
      </c>
      <c r="I6067" s="13">
        <v>3</v>
      </c>
      <c r="J6067" s="14">
        <v>2015</v>
      </c>
      <c r="K6067" s="78" t="s">
        <v>56</v>
      </c>
      <c r="L6067" s="79" t="s">
        <v>22</v>
      </c>
      <c r="M6067" s="79" t="s">
        <v>302</v>
      </c>
      <c r="N6067" s="15" t="s">
        <v>28</v>
      </c>
      <c r="O6067" s="15" t="s">
        <v>29</v>
      </c>
      <c r="P6067" s="80" t="s">
        <v>3096</v>
      </c>
      <c r="Q6067" s="80" t="s">
        <v>21</v>
      </c>
      <c r="S6067" t="str">
        <f t="shared" si="110"/>
        <v>42093MyStoreCredit, Inc.</v>
      </c>
    </row>
    <row r="6068" spans="1:19" hidden="1">
      <c r="A6068" s="12">
        <v>42093</v>
      </c>
      <c r="B6068" t="s">
        <v>2706</v>
      </c>
      <c r="C6068" s="1">
        <v>-3.72</v>
      </c>
      <c r="E6068" s="42">
        <f t="shared" si="111"/>
        <v>3.72</v>
      </c>
      <c r="F6068" s="77" t="s">
        <v>1038</v>
      </c>
      <c r="G6068" s="77" t="s">
        <v>21</v>
      </c>
      <c r="H6068" s="77" t="s">
        <v>20</v>
      </c>
      <c r="I6068" s="13">
        <v>3</v>
      </c>
      <c r="J6068" s="14">
        <v>2015</v>
      </c>
      <c r="K6068" s="78" t="s">
        <v>56</v>
      </c>
      <c r="L6068" s="79" t="s">
        <v>22</v>
      </c>
      <c r="M6068" s="79" t="s">
        <v>302</v>
      </c>
      <c r="N6068" s="15" t="s">
        <v>28</v>
      </c>
      <c r="O6068" s="15" t="s">
        <v>29</v>
      </c>
      <c r="P6068" s="80" t="s">
        <v>3096</v>
      </c>
      <c r="Q6068" s="80" t="s">
        <v>21</v>
      </c>
      <c r="S6068" t="str">
        <f t="shared" si="110"/>
        <v>42093Justin May</v>
      </c>
    </row>
    <row r="6069" spans="1:19" hidden="1">
      <c r="A6069" s="12">
        <v>42093</v>
      </c>
      <c r="B6069" t="s">
        <v>2707</v>
      </c>
      <c r="C6069" s="1">
        <v>-1.1100000000000001</v>
      </c>
      <c r="E6069" s="42">
        <f t="shared" si="111"/>
        <v>1.1100000000000001</v>
      </c>
      <c r="F6069" s="77" t="s">
        <v>1038</v>
      </c>
      <c r="G6069" s="77" t="s">
        <v>21</v>
      </c>
      <c r="H6069" s="77" t="s">
        <v>20</v>
      </c>
      <c r="I6069" s="13">
        <v>3</v>
      </c>
      <c r="J6069" s="14">
        <v>2015</v>
      </c>
      <c r="K6069" s="78" t="s">
        <v>56</v>
      </c>
      <c r="L6069" s="79" t="s">
        <v>22</v>
      </c>
      <c r="M6069" s="79" t="s">
        <v>309</v>
      </c>
      <c r="N6069" s="15" t="s">
        <v>28</v>
      </c>
      <c r="O6069" s="15" t="s">
        <v>29</v>
      </c>
      <c r="P6069" s="80" t="s">
        <v>3096</v>
      </c>
      <c r="Q6069" s="80" t="s">
        <v>21</v>
      </c>
      <c r="S6069" t="str">
        <f t="shared" si="110"/>
        <v>42093Elsie Adler</v>
      </c>
    </row>
    <row r="6070" spans="1:19" hidden="1">
      <c r="A6070" s="12">
        <v>42094</v>
      </c>
      <c r="B6070" t="s">
        <v>2578</v>
      </c>
      <c r="C6070" s="1">
        <v>0</v>
      </c>
      <c r="E6070" s="42">
        <f t="shared" si="111"/>
        <v>0</v>
      </c>
      <c r="F6070" s="77" t="s">
        <v>225</v>
      </c>
      <c r="G6070" s="77" t="s">
        <v>21</v>
      </c>
      <c r="H6070" s="77" t="s">
        <v>20</v>
      </c>
      <c r="I6070" s="13">
        <v>3</v>
      </c>
      <c r="J6070" s="14">
        <v>2015</v>
      </c>
      <c r="K6070" s="78" t="s">
        <v>56</v>
      </c>
      <c r="L6070" s="79" t="s">
        <v>22</v>
      </c>
      <c r="M6070" s="79" t="s">
        <v>302</v>
      </c>
      <c r="N6070" s="15" t="s">
        <v>28</v>
      </c>
      <c r="O6070" s="15" t="s">
        <v>29</v>
      </c>
      <c r="P6070" s="80" t="s">
        <v>3097</v>
      </c>
      <c r="Q6070" s="80" t="s">
        <v>21</v>
      </c>
      <c r="S6070" t="str">
        <f t="shared" si="110"/>
        <v>42094eBay Inc.</v>
      </c>
    </row>
    <row r="6071" spans="1:19" hidden="1">
      <c r="A6071" s="12">
        <v>42094</v>
      </c>
      <c r="B6071" t="s">
        <v>2708</v>
      </c>
      <c r="C6071" s="1">
        <v>-3.79</v>
      </c>
      <c r="E6071" s="42">
        <f t="shared" si="111"/>
        <v>3.79</v>
      </c>
      <c r="F6071" s="77" t="s">
        <v>1038</v>
      </c>
      <c r="G6071" s="77" t="s">
        <v>21</v>
      </c>
      <c r="H6071" s="77" t="s">
        <v>20</v>
      </c>
      <c r="I6071" s="13">
        <v>3</v>
      </c>
      <c r="J6071" s="14">
        <v>2015</v>
      </c>
      <c r="K6071" s="78" t="s">
        <v>56</v>
      </c>
      <c r="L6071" s="79" t="s">
        <v>22</v>
      </c>
      <c r="M6071" s="79" t="s">
        <v>305</v>
      </c>
      <c r="N6071" s="15" t="s">
        <v>28</v>
      </c>
      <c r="O6071" s="15" t="s">
        <v>29</v>
      </c>
      <c r="P6071" s="80" t="s">
        <v>3096</v>
      </c>
      <c r="Q6071" s="80" t="s">
        <v>21</v>
      </c>
      <c r="S6071" t="str">
        <f t="shared" si="110"/>
        <v>42094Sabatino Risoldi</v>
      </c>
    </row>
    <row r="6072" spans="1:19" hidden="1">
      <c r="A6072" s="12">
        <v>42094</v>
      </c>
      <c r="B6072" t="s">
        <v>2594</v>
      </c>
      <c r="C6072" s="1">
        <v>-2.68</v>
      </c>
      <c r="E6072" s="42">
        <f t="shared" si="111"/>
        <v>2.68</v>
      </c>
      <c r="F6072" s="77" t="s">
        <v>1038</v>
      </c>
      <c r="G6072" s="77" t="s">
        <v>21</v>
      </c>
      <c r="H6072" s="77" t="s">
        <v>20</v>
      </c>
      <c r="I6072" s="13">
        <v>3</v>
      </c>
      <c r="J6072" s="14">
        <v>2015</v>
      </c>
      <c r="K6072" s="78" t="s">
        <v>56</v>
      </c>
      <c r="L6072" s="79" t="s">
        <v>22</v>
      </c>
      <c r="M6072" s="79" t="s">
        <v>309</v>
      </c>
      <c r="N6072" s="15" t="s">
        <v>28</v>
      </c>
      <c r="O6072" s="15" t="s">
        <v>29</v>
      </c>
      <c r="P6072" s="80" t="s">
        <v>3096</v>
      </c>
      <c r="Q6072" s="80" t="s">
        <v>21</v>
      </c>
      <c r="S6072" t="str">
        <f t="shared" si="110"/>
        <v>42094Amber D kendrick</v>
      </c>
    </row>
    <row r="6073" spans="1:19" hidden="1">
      <c r="A6073" s="12">
        <v>42094</v>
      </c>
      <c r="B6073" t="s">
        <v>2704</v>
      </c>
      <c r="C6073" s="1">
        <v>0.34</v>
      </c>
      <c r="E6073" s="42">
        <f t="shared" si="111"/>
        <v>-0.34</v>
      </c>
      <c r="F6073" s="77" t="s">
        <v>225</v>
      </c>
      <c r="G6073" s="77" t="s">
        <v>21</v>
      </c>
      <c r="H6073" s="77" t="s">
        <v>20</v>
      </c>
      <c r="I6073" s="13">
        <v>3</v>
      </c>
      <c r="J6073" s="14">
        <v>2015</v>
      </c>
      <c r="K6073" s="78" t="s">
        <v>56</v>
      </c>
      <c r="L6073" s="79" t="s">
        <v>22</v>
      </c>
      <c r="M6073" s="79" t="s">
        <v>309</v>
      </c>
      <c r="N6073" s="15" t="s">
        <v>28</v>
      </c>
      <c r="O6073" s="15" t="s">
        <v>29</v>
      </c>
      <c r="P6073" s="80" t="s">
        <v>3096</v>
      </c>
      <c r="Q6073" s="80" t="s">
        <v>21</v>
      </c>
      <c r="S6073" t="str">
        <f t="shared" si="110"/>
        <v>42094James Counterman</v>
      </c>
    </row>
    <row r="6074" spans="1:19" hidden="1">
      <c r="A6074" s="12">
        <v>42094</v>
      </c>
      <c r="B6074" t="s">
        <v>2709</v>
      </c>
      <c r="C6074" s="1">
        <v>-3.04</v>
      </c>
      <c r="E6074" s="42">
        <f t="shared" si="111"/>
        <v>3.04</v>
      </c>
      <c r="F6074" s="77" t="s">
        <v>1038</v>
      </c>
      <c r="G6074" s="77" t="s">
        <v>21</v>
      </c>
      <c r="H6074" s="77" t="s">
        <v>20</v>
      </c>
      <c r="I6074" s="13">
        <v>3</v>
      </c>
      <c r="J6074" s="14">
        <v>2015</v>
      </c>
      <c r="K6074" s="78" t="s">
        <v>56</v>
      </c>
      <c r="L6074" s="79" t="s">
        <v>22</v>
      </c>
      <c r="M6074" s="79" t="s">
        <v>309</v>
      </c>
      <c r="N6074" s="15" t="s">
        <v>28</v>
      </c>
      <c r="O6074" s="15" t="s">
        <v>29</v>
      </c>
      <c r="P6074" s="80" t="s">
        <v>3096</v>
      </c>
      <c r="Q6074" s="80" t="s">
        <v>21</v>
      </c>
      <c r="S6074" t="str">
        <f t="shared" si="110"/>
        <v>42094Kevin Kimbell</v>
      </c>
    </row>
    <row r="6075" spans="1:19" hidden="1">
      <c r="A6075" s="12">
        <v>42094</v>
      </c>
      <c r="B6075" t="s">
        <v>2489</v>
      </c>
      <c r="C6075" s="1">
        <v>-1.31</v>
      </c>
      <c r="E6075" s="42">
        <f t="shared" si="111"/>
        <v>1.31</v>
      </c>
      <c r="F6075" s="77" t="s">
        <v>1038</v>
      </c>
      <c r="G6075" s="77" t="s">
        <v>21</v>
      </c>
      <c r="H6075" s="77" t="s">
        <v>20</v>
      </c>
      <c r="I6075" s="13">
        <v>3</v>
      </c>
      <c r="J6075" s="14">
        <v>2015</v>
      </c>
      <c r="K6075" s="78" t="s">
        <v>56</v>
      </c>
      <c r="L6075" s="79" t="s">
        <v>22</v>
      </c>
      <c r="M6075" s="79" t="s">
        <v>80</v>
      </c>
      <c r="N6075" s="15" t="s">
        <v>28</v>
      </c>
      <c r="O6075" s="15" t="s">
        <v>29</v>
      </c>
      <c r="P6075" s="80" t="s">
        <v>3096</v>
      </c>
      <c r="Q6075" s="80" t="s">
        <v>21</v>
      </c>
      <c r="S6075" t="str">
        <f t="shared" si="110"/>
        <v>42094JAS Enterprises</v>
      </c>
    </row>
    <row r="6076" spans="1:19" hidden="1">
      <c r="A6076" s="12">
        <v>42095</v>
      </c>
      <c r="B6076" t="s">
        <v>2710</v>
      </c>
      <c r="C6076" s="1">
        <v>-2.2200000000000002</v>
      </c>
      <c r="E6076" s="42">
        <f t="shared" si="111"/>
        <v>2.2200000000000002</v>
      </c>
      <c r="F6076" s="77" t="s">
        <v>1038</v>
      </c>
      <c r="G6076" s="77" t="s">
        <v>21</v>
      </c>
      <c r="H6076" s="77" t="s">
        <v>20</v>
      </c>
      <c r="I6076" s="13">
        <v>4</v>
      </c>
      <c r="J6076" s="14">
        <v>2015</v>
      </c>
      <c r="K6076" s="78" t="s">
        <v>56</v>
      </c>
      <c r="L6076" s="79" t="s">
        <v>22</v>
      </c>
      <c r="M6076" s="79" t="s">
        <v>302</v>
      </c>
      <c r="N6076" s="15" t="s">
        <v>28</v>
      </c>
      <c r="O6076" s="15" t="s">
        <v>29</v>
      </c>
      <c r="P6076" s="80" t="s">
        <v>3096</v>
      </c>
      <c r="Q6076" s="80" t="s">
        <v>21</v>
      </c>
      <c r="S6076" t="str">
        <f t="shared" si="110"/>
        <v>42095charlene schneckenberger</v>
      </c>
    </row>
    <row r="6077" spans="1:19" hidden="1">
      <c r="A6077" s="12">
        <v>42095</v>
      </c>
      <c r="B6077" t="s">
        <v>2506</v>
      </c>
      <c r="C6077" s="1">
        <v>-4.21</v>
      </c>
      <c r="E6077" s="42">
        <f t="shared" si="111"/>
        <v>4.21</v>
      </c>
      <c r="F6077" s="77" t="s">
        <v>1038</v>
      </c>
      <c r="G6077" s="77" t="s">
        <v>21</v>
      </c>
      <c r="H6077" s="77" t="s">
        <v>20</v>
      </c>
      <c r="I6077" s="13">
        <v>4</v>
      </c>
      <c r="J6077" s="14">
        <v>2015</v>
      </c>
      <c r="K6077" s="78" t="s">
        <v>56</v>
      </c>
      <c r="L6077" s="79" t="s">
        <v>22</v>
      </c>
      <c r="M6077" s="79" t="s">
        <v>80</v>
      </c>
      <c r="N6077" s="15" t="s">
        <v>28</v>
      </c>
      <c r="O6077" s="15" t="s">
        <v>29</v>
      </c>
      <c r="P6077" s="80" t="s">
        <v>3096</v>
      </c>
      <c r="Q6077" s="80" t="s">
        <v>21</v>
      </c>
      <c r="S6077" t="str">
        <f t="shared" si="110"/>
        <v>42095PETMOODS</v>
      </c>
    </row>
    <row r="6078" spans="1:19" hidden="1">
      <c r="A6078" s="12">
        <v>42095</v>
      </c>
      <c r="B6078" t="s">
        <v>2711</v>
      </c>
      <c r="C6078" s="1">
        <v>0</v>
      </c>
      <c r="E6078" s="42">
        <f t="shared" si="111"/>
        <v>0</v>
      </c>
      <c r="F6078" s="77" t="s">
        <v>225</v>
      </c>
      <c r="G6078" s="77" t="s">
        <v>21</v>
      </c>
      <c r="H6078" s="77" t="s">
        <v>20</v>
      </c>
      <c r="I6078" s="13">
        <v>4</v>
      </c>
      <c r="J6078" s="14">
        <v>2015</v>
      </c>
      <c r="K6078" s="78" t="s">
        <v>56</v>
      </c>
      <c r="L6078" s="79" t="s">
        <v>22</v>
      </c>
      <c r="M6078" s="79" t="s">
        <v>23</v>
      </c>
      <c r="N6078" s="15" t="e">
        <v>#N/A</v>
      </c>
      <c r="O6078" s="15" t="e">
        <v>#N/A</v>
      </c>
      <c r="P6078" s="80" t="s">
        <v>3097</v>
      </c>
      <c r="Q6078" s="80" t="s">
        <v>21</v>
      </c>
      <c r="S6078" t="str">
        <f t="shared" si="110"/>
        <v>42095ANTIK-GROUP</v>
      </c>
    </row>
    <row r="6079" spans="1:19" hidden="1">
      <c r="A6079" s="12">
        <v>42096</v>
      </c>
      <c r="B6079" t="s">
        <v>2712</v>
      </c>
      <c r="C6079" s="1">
        <v>-0.76</v>
      </c>
      <c r="E6079" s="42">
        <f t="shared" si="111"/>
        <v>0.76</v>
      </c>
      <c r="F6079" s="77" t="s">
        <v>1038</v>
      </c>
      <c r="G6079" s="77" t="s">
        <v>21</v>
      </c>
      <c r="H6079" s="77" t="s">
        <v>20</v>
      </c>
      <c r="I6079" s="13">
        <v>4</v>
      </c>
      <c r="J6079" s="14">
        <v>2015</v>
      </c>
      <c r="K6079" s="78" t="s">
        <v>56</v>
      </c>
      <c r="L6079" s="79" t="s">
        <v>22</v>
      </c>
      <c r="M6079" s="79" t="s">
        <v>302</v>
      </c>
      <c r="N6079" s="15" t="s">
        <v>28</v>
      </c>
      <c r="O6079" s="15" t="s">
        <v>29</v>
      </c>
      <c r="P6079" s="80" t="s">
        <v>3096</v>
      </c>
      <c r="Q6079" s="80" t="s">
        <v>21</v>
      </c>
      <c r="S6079" t="str">
        <f t="shared" si="110"/>
        <v>42096Tamara Burnett</v>
      </c>
    </row>
    <row r="6080" spans="1:19" hidden="1">
      <c r="A6080" s="12">
        <v>42096</v>
      </c>
      <c r="B6080" t="s">
        <v>2713</v>
      </c>
      <c r="C6080" s="1">
        <v>-0.62</v>
      </c>
      <c r="E6080" s="42">
        <f t="shared" si="111"/>
        <v>0.62</v>
      </c>
      <c r="F6080" s="77" t="s">
        <v>1038</v>
      </c>
      <c r="G6080" s="77" t="s">
        <v>21</v>
      </c>
      <c r="H6080" s="77" t="s">
        <v>20</v>
      </c>
      <c r="I6080" s="13">
        <v>4</v>
      </c>
      <c r="J6080" s="14">
        <v>2015</v>
      </c>
      <c r="K6080" s="78" t="s">
        <v>56</v>
      </c>
      <c r="L6080" s="79" t="s">
        <v>22</v>
      </c>
      <c r="M6080" s="79" t="s">
        <v>309</v>
      </c>
      <c r="N6080" s="15" t="s">
        <v>28</v>
      </c>
      <c r="O6080" s="15" t="s">
        <v>29</v>
      </c>
      <c r="P6080" s="80" t="s">
        <v>3096</v>
      </c>
      <c r="Q6080" s="80" t="s">
        <v>21</v>
      </c>
      <c r="S6080" t="str">
        <f t="shared" ref="S6080:S6143" si="112">A6080&amp;B6080</f>
        <v>42096TED ARNOLD</v>
      </c>
    </row>
    <row r="6081" spans="1:19" hidden="1">
      <c r="A6081" s="12">
        <v>42097</v>
      </c>
      <c r="B6081" t="s">
        <v>2714</v>
      </c>
      <c r="C6081" s="1">
        <v>-4.91</v>
      </c>
      <c r="E6081" s="42">
        <f t="shared" si="111"/>
        <v>4.91</v>
      </c>
      <c r="F6081" s="77" t="s">
        <v>1038</v>
      </c>
      <c r="G6081" s="77" t="s">
        <v>21</v>
      </c>
      <c r="H6081" s="77" t="s">
        <v>20</v>
      </c>
      <c r="I6081" s="13">
        <v>4</v>
      </c>
      <c r="J6081" s="14">
        <v>2015</v>
      </c>
      <c r="K6081" s="78" t="s">
        <v>56</v>
      </c>
      <c r="L6081" s="79" t="s">
        <v>22</v>
      </c>
      <c r="M6081" s="79" t="s">
        <v>302</v>
      </c>
      <c r="N6081" s="15" t="s">
        <v>28</v>
      </c>
      <c r="O6081" s="15" t="s">
        <v>29</v>
      </c>
      <c r="P6081" s="80" t="s">
        <v>3096</v>
      </c>
      <c r="Q6081" s="80" t="s">
        <v>21</v>
      </c>
      <c r="S6081" t="str">
        <f t="shared" si="112"/>
        <v>42097Shawn Erway</v>
      </c>
    </row>
    <row r="6082" spans="1:19" hidden="1">
      <c r="A6082" s="12">
        <v>42097</v>
      </c>
      <c r="B6082" t="s">
        <v>2715</v>
      </c>
      <c r="C6082" s="1">
        <v>-3.72</v>
      </c>
      <c r="E6082" s="42">
        <f t="shared" si="111"/>
        <v>3.72</v>
      </c>
      <c r="F6082" s="77" t="s">
        <v>1038</v>
      </c>
      <c r="G6082" s="77" t="s">
        <v>21</v>
      </c>
      <c r="H6082" s="77" t="s">
        <v>20</v>
      </c>
      <c r="I6082" s="13">
        <v>4</v>
      </c>
      <c r="J6082" s="14">
        <v>2015</v>
      </c>
      <c r="K6082" s="78" t="s">
        <v>56</v>
      </c>
      <c r="L6082" s="79" t="s">
        <v>22</v>
      </c>
      <c r="M6082" s="79" t="s">
        <v>309</v>
      </c>
      <c r="N6082" s="15" t="s">
        <v>28</v>
      </c>
      <c r="O6082" s="15" t="s">
        <v>29</v>
      </c>
      <c r="P6082" s="80" t="s">
        <v>3096</v>
      </c>
      <c r="Q6082" s="80" t="s">
        <v>21</v>
      </c>
      <c r="S6082" t="str">
        <f t="shared" si="112"/>
        <v>42097John Huber</v>
      </c>
    </row>
    <row r="6083" spans="1:19" hidden="1">
      <c r="A6083" s="12">
        <v>42098</v>
      </c>
      <c r="B6083" t="s">
        <v>2716</v>
      </c>
      <c r="C6083" s="1">
        <v>-2.16</v>
      </c>
      <c r="E6083" s="42">
        <f t="shared" ref="E6083:E6146" si="113">-C6083</f>
        <v>2.16</v>
      </c>
      <c r="F6083" s="77" t="s">
        <v>1038</v>
      </c>
      <c r="G6083" s="77" t="s">
        <v>21</v>
      </c>
      <c r="H6083" s="77" t="s">
        <v>20</v>
      </c>
      <c r="I6083" s="13">
        <v>4</v>
      </c>
      <c r="J6083" s="14">
        <v>2015</v>
      </c>
      <c r="K6083" s="78" t="s">
        <v>56</v>
      </c>
      <c r="L6083" s="79" t="s">
        <v>22</v>
      </c>
      <c r="M6083" s="79" t="s">
        <v>302</v>
      </c>
      <c r="N6083" s="15" t="s">
        <v>28</v>
      </c>
      <c r="O6083" s="15" t="s">
        <v>29</v>
      </c>
      <c r="P6083" s="80" t="s">
        <v>3096</v>
      </c>
      <c r="Q6083" s="80" t="s">
        <v>21</v>
      </c>
      <c r="S6083" t="str">
        <f t="shared" si="112"/>
        <v>42098yegor arshanyan</v>
      </c>
    </row>
    <row r="6084" spans="1:19" hidden="1">
      <c r="A6084" s="12">
        <v>42098</v>
      </c>
      <c r="B6084" t="s">
        <v>2717</v>
      </c>
      <c r="C6084" s="1">
        <v>-0.72</v>
      </c>
      <c r="E6084" s="42">
        <f t="shared" si="113"/>
        <v>0.72</v>
      </c>
      <c r="F6084" s="77" t="s">
        <v>1038</v>
      </c>
      <c r="G6084" s="77" t="s">
        <v>21</v>
      </c>
      <c r="H6084" s="77" t="s">
        <v>20</v>
      </c>
      <c r="I6084" s="13">
        <v>4</v>
      </c>
      <c r="J6084" s="14">
        <v>2015</v>
      </c>
      <c r="K6084" s="78" t="s">
        <v>56</v>
      </c>
      <c r="L6084" s="79" t="s">
        <v>22</v>
      </c>
      <c r="M6084" s="79" t="s">
        <v>302</v>
      </c>
      <c r="N6084" s="15" t="s">
        <v>28</v>
      </c>
      <c r="O6084" s="15" t="s">
        <v>29</v>
      </c>
      <c r="P6084" s="80" t="s">
        <v>3096</v>
      </c>
      <c r="Q6084" s="80" t="s">
        <v>21</v>
      </c>
      <c r="S6084" t="str">
        <f t="shared" si="112"/>
        <v>42098michael frensley</v>
      </c>
    </row>
    <row r="6085" spans="1:19" hidden="1">
      <c r="A6085" s="12">
        <v>42099</v>
      </c>
      <c r="B6085" t="s">
        <v>2718</v>
      </c>
      <c r="C6085" s="1">
        <v>-3.98</v>
      </c>
      <c r="E6085" s="42">
        <f t="shared" si="113"/>
        <v>3.98</v>
      </c>
      <c r="F6085" s="77" t="s">
        <v>1038</v>
      </c>
      <c r="G6085" s="77" t="s">
        <v>21</v>
      </c>
      <c r="H6085" s="77" t="s">
        <v>20</v>
      </c>
      <c r="I6085" s="13">
        <v>4</v>
      </c>
      <c r="J6085" s="14">
        <v>2015</v>
      </c>
      <c r="K6085" s="78" t="s">
        <v>56</v>
      </c>
      <c r="L6085" s="79" t="s">
        <v>22</v>
      </c>
      <c r="M6085" s="79" t="s">
        <v>302</v>
      </c>
      <c r="N6085" s="15" t="s">
        <v>28</v>
      </c>
      <c r="O6085" s="15" t="s">
        <v>29</v>
      </c>
      <c r="P6085" s="80" t="s">
        <v>3096</v>
      </c>
      <c r="Q6085" s="80" t="s">
        <v>21</v>
      </c>
      <c r="S6085" t="str">
        <f t="shared" si="112"/>
        <v>42099glen reiner</v>
      </c>
    </row>
    <row r="6086" spans="1:19" hidden="1">
      <c r="A6086" s="12">
        <v>42099</v>
      </c>
      <c r="B6086" t="s">
        <v>2719</v>
      </c>
      <c r="C6086" s="1">
        <v>-0.76</v>
      </c>
      <c r="E6086" s="42">
        <f t="shared" si="113"/>
        <v>0.76</v>
      </c>
      <c r="F6086" s="77" t="s">
        <v>1038</v>
      </c>
      <c r="G6086" s="77" t="s">
        <v>21</v>
      </c>
      <c r="H6086" s="77" t="s">
        <v>20</v>
      </c>
      <c r="I6086" s="13">
        <v>4</v>
      </c>
      <c r="J6086" s="14">
        <v>2015</v>
      </c>
      <c r="K6086" s="78" t="s">
        <v>56</v>
      </c>
      <c r="L6086" s="79" t="s">
        <v>22</v>
      </c>
      <c r="M6086" s="79" t="s">
        <v>302</v>
      </c>
      <c r="N6086" s="15" t="s">
        <v>28</v>
      </c>
      <c r="O6086" s="15" t="s">
        <v>29</v>
      </c>
      <c r="P6086" s="80" t="s">
        <v>3096</v>
      </c>
      <c r="Q6086" s="80" t="s">
        <v>21</v>
      </c>
      <c r="S6086" t="str">
        <f t="shared" si="112"/>
        <v>42099andrea schaeffer</v>
      </c>
    </row>
    <row r="6087" spans="1:19" hidden="1">
      <c r="A6087" s="12">
        <v>42099</v>
      </c>
      <c r="B6087" t="s">
        <v>2720</v>
      </c>
      <c r="C6087" s="1">
        <v>-0.76</v>
      </c>
      <c r="E6087" s="42">
        <f t="shared" si="113"/>
        <v>0.76</v>
      </c>
      <c r="F6087" s="77" t="s">
        <v>1038</v>
      </c>
      <c r="G6087" s="77" t="s">
        <v>21</v>
      </c>
      <c r="H6087" s="77" t="s">
        <v>20</v>
      </c>
      <c r="I6087" s="13">
        <v>4</v>
      </c>
      <c r="J6087" s="14">
        <v>2015</v>
      </c>
      <c r="K6087" s="78" t="s">
        <v>56</v>
      </c>
      <c r="L6087" s="79" t="s">
        <v>22</v>
      </c>
      <c r="M6087" s="79" t="s">
        <v>302</v>
      </c>
      <c r="N6087" s="15" t="s">
        <v>28</v>
      </c>
      <c r="O6087" s="15" t="s">
        <v>29</v>
      </c>
      <c r="P6087" s="80" t="s">
        <v>3096</v>
      </c>
      <c r="Q6087" s="80" t="s">
        <v>21</v>
      </c>
      <c r="S6087" t="str">
        <f t="shared" si="112"/>
        <v>42099Shawn Price</v>
      </c>
    </row>
    <row r="6088" spans="1:19" hidden="1">
      <c r="A6088" s="12">
        <v>42099</v>
      </c>
      <c r="B6088" t="s">
        <v>2721</v>
      </c>
      <c r="C6088" s="1">
        <v>-2.41</v>
      </c>
      <c r="E6088" s="42">
        <f t="shared" si="113"/>
        <v>2.41</v>
      </c>
      <c r="F6088" s="77" t="s">
        <v>1038</v>
      </c>
      <c r="G6088" s="77" t="s">
        <v>21</v>
      </c>
      <c r="H6088" s="77" t="s">
        <v>20</v>
      </c>
      <c r="I6088" s="13">
        <v>4</v>
      </c>
      <c r="J6088" s="14">
        <v>2015</v>
      </c>
      <c r="K6088" s="78" t="s">
        <v>56</v>
      </c>
      <c r="L6088" s="79" t="s">
        <v>22</v>
      </c>
      <c r="M6088" s="79" t="s">
        <v>309</v>
      </c>
      <c r="N6088" s="15" t="s">
        <v>28</v>
      </c>
      <c r="O6088" s="15" t="s">
        <v>29</v>
      </c>
      <c r="P6088" s="80" t="s">
        <v>3096</v>
      </c>
      <c r="Q6088" s="80" t="s">
        <v>21</v>
      </c>
      <c r="S6088" t="str">
        <f t="shared" si="112"/>
        <v>42099Hans Dau</v>
      </c>
    </row>
    <row r="6089" spans="1:19" hidden="1">
      <c r="A6089" s="12">
        <v>42100</v>
      </c>
      <c r="B6089" t="s">
        <v>2488</v>
      </c>
      <c r="C6089" s="1">
        <v>0</v>
      </c>
      <c r="E6089" s="42">
        <f t="shared" si="113"/>
        <v>0</v>
      </c>
      <c r="F6089" s="77" t="s">
        <v>225</v>
      </c>
      <c r="G6089" s="77" t="s">
        <v>21</v>
      </c>
      <c r="H6089" s="77" t="s">
        <v>20</v>
      </c>
      <c r="I6089" s="13">
        <v>4</v>
      </c>
      <c r="J6089" s="14">
        <v>2015</v>
      </c>
      <c r="K6089" s="78" t="s">
        <v>56</v>
      </c>
      <c r="L6089" s="79" t="s">
        <v>22</v>
      </c>
      <c r="M6089" s="79" t="s">
        <v>23</v>
      </c>
      <c r="N6089" s="15" t="s">
        <v>20</v>
      </c>
      <c r="O6089" s="15" t="s">
        <v>24</v>
      </c>
      <c r="P6089" s="80" t="s">
        <v>171</v>
      </c>
      <c r="Q6089" s="80" t="s">
        <v>21</v>
      </c>
      <c r="S6089" t="str">
        <f t="shared" si="112"/>
        <v>42100Bank Account</v>
      </c>
    </row>
    <row r="6090" spans="1:19" hidden="1">
      <c r="A6090" s="12">
        <v>42100</v>
      </c>
      <c r="B6090" t="s">
        <v>2722</v>
      </c>
      <c r="C6090" s="1">
        <v>-2.34</v>
      </c>
      <c r="E6090" s="42">
        <f t="shared" si="113"/>
        <v>2.34</v>
      </c>
      <c r="F6090" s="77" t="s">
        <v>1038</v>
      </c>
      <c r="G6090" s="77" t="s">
        <v>21</v>
      </c>
      <c r="H6090" s="77" t="s">
        <v>20</v>
      </c>
      <c r="I6090" s="13">
        <v>4</v>
      </c>
      <c r="J6090" s="14">
        <v>2015</v>
      </c>
      <c r="K6090" s="78" t="s">
        <v>56</v>
      </c>
      <c r="L6090" s="79" t="s">
        <v>22</v>
      </c>
      <c r="M6090" s="79" t="s">
        <v>309</v>
      </c>
      <c r="N6090" s="15" t="s">
        <v>28</v>
      </c>
      <c r="O6090" s="15" t="s">
        <v>29</v>
      </c>
      <c r="P6090" s="80" t="s">
        <v>3096</v>
      </c>
      <c r="Q6090" s="80" t="s">
        <v>21</v>
      </c>
      <c r="S6090" t="str">
        <f t="shared" si="112"/>
        <v>42100Roxy Beaudet</v>
      </c>
    </row>
    <row r="6091" spans="1:19" hidden="1">
      <c r="A6091" s="12">
        <v>42100</v>
      </c>
      <c r="B6091" t="s">
        <v>2723</v>
      </c>
      <c r="C6091" s="1">
        <v>-2.0699999999999998</v>
      </c>
      <c r="E6091" s="42">
        <f t="shared" si="113"/>
        <v>2.0699999999999998</v>
      </c>
      <c r="F6091" s="77" t="s">
        <v>1038</v>
      </c>
      <c r="G6091" s="77" t="s">
        <v>21</v>
      </c>
      <c r="H6091" s="77" t="s">
        <v>20</v>
      </c>
      <c r="I6091" s="13">
        <v>4</v>
      </c>
      <c r="J6091" s="14">
        <v>2015</v>
      </c>
      <c r="K6091" s="78" t="s">
        <v>56</v>
      </c>
      <c r="L6091" s="79" t="s">
        <v>22</v>
      </c>
      <c r="M6091" s="79" t="s">
        <v>302</v>
      </c>
      <c r="N6091" s="15" t="s">
        <v>28</v>
      </c>
      <c r="O6091" s="15" t="s">
        <v>29</v>
      </c>
      <c r="P6091" s="80" t="s">
        <v>3096</v>
      </c>
      <c r="Q6091" s="80" t="s">
        <v>21</v>
      </c>
      <c r="S6091" t="str">
        <f t="shared" si="112"/>
        <v>42100Nicole Goettsch</v>
      </c>
    </row>
    <row r="6092" spans="1:19" hidden="1">
      <c r="A6092" s="12">
        <v>42100</v>
      </c>
      <c r="B6092" t="s">
        <v>2724</v>
      </c>
      <c r="C6092" s="1">
        <v>-2.8</v>
      </c>
      <c r="E6092" s="42">
        <f t="shared" si="113"/>
        <v>2.8</v>
      </c>
      <c r="F6092" s="77" t="s">
        <v>1038</v>
      </c>
      <c r="G6092" s="77" t="s">
        <v>21</v>
      </c>
      <c r="H6092" s="77" t="s">
        <v>20</v>
      </c>
      <c r="I6092" s="13">
        <v>4</v>
      </c>
      <c r="J6092" s="14">
        <v>2015</v>
      </c>
      <c r="K6092" s="78" t="s">
        <v>56</v>
      </c>
      <c r="L6092" s="79" t="s">
        <v>22</v>
      </c>
      <c r="M6092" s="79" t="s">
        <v>309</v>
      </c>
      <c r="N6092" s="15" t="s">
        <v>28</v>
      </c>
      <c r="O6092" s="15" t="s">
        <v>29</v>
      </c>
      <c r="P6092" s="80" t="s">
        <v>3096</v>
      </c>
      <c r="Q6092" s="80" t="s">
        <v>21</v>
      </c>
      <c r="S6092" t="str">
        <f t="shared" si="112"/>
        <v>42100arlene johnston</v>
      </c>
    </row>
    <row r="6093" spans="1:19" hidden="1">
      <c r="A6093" s="12">
        <v>42100</v>
      </c>
      <c r="B6093" t="s">
        <v>2725</v>
      </c>
      <c r="C6093" s="1">
        <v>-0.68</v>
      </c>
      <c r="E6093" s="42">
        <f t="shared" si="113"/>
        <v>0.68</v>
      </c>
      <c r="F6093" s="77" t="s">
        <v>1038</v>
      </c>
      <c r="G6093" s="77" t="s">
        <v>21</v>
      </c>
      <c r="H6093" s="77" t="s">
        <v>20</v>
      </c>
      <c r="I6093" s="13">
        <v>4</v>
      </c>
      <c r="J6093" s="14">
        <v>2015</v>
      </c>
      <c r="K6093" s="78" t="s">
        <v>56</v>
      </c>
      <c r="L6093" s="79" t="s">
        <v>22</v>
      </c>
      <c r="M6093" s="79" t="s">
        <v>305</v>
      </c>
      <c r="N6093" s="15" t="s">
        <v>28</v>
      </c>
      <c r="O6093" s="15" t="s">
        <v>29</v>
      </c>
      <c r="P6093" s="80" t="s">
        <v>3096</v>
      </c>
      <c r="Q6093" s="80" t="s">
        <v>21</v>
      </c>
      <c r="S6093" t="str">
        <f t="shared" si="112"/>
        <v>42100David Fluegge</v>
      </c>
    </row>
    <row r="6094" spans="1:19" hidden="1">
      <c r="A6094" s="12">
        <v>42100</v>
      </c>
      <c r="B6094" t="s">
        <v>2488</v>
      </c>
      <c r="C6094" s="1">
        <v>0</v>
      </c>
      <c r="E6094" s="42">
        <f t="shared" si="113"/>
        <v>0</v>
      </c>
      <c r="F6094" s="77" t="s">
        <v>225</v>
      </c>
      <c r="G6094" s="77" t="s">
        <v>21</v>
      </c>
      <c r="H6094" s="77" t="s">
        <v>20</v>
      </c>
      <c r="I6094" s="13">
        <v>4</v>
      </c>
      <c r="J6094" s="14">
        <v>2015</v>
      </c>
      <c r="K6094" s="78" t="s">
        <v>56</v>
      </c>
      <c r="L6094" s="79" t="s">
        <v>22</v>
      </c>
      <c r="M6094" s="79" t="s">
        <v>23</v>
      </c>
      <c r="N6094" s="15" t="s">
        <v>20</v>
      </c>
      <c r="O6094" s="15" t="s">
        <v>24</v>
      </c>
      <c r="P6094" s="80" t="s">
        <v>171</v>
      </c>
      <c r="Q6094" s="80" t="s">
        <v>21</v>
      </c>
      <c r="S6094" t="str">
        <f t="shared" si="112"/>
        <v>42100Bank Account</v>
      </c>
    </row>
    <row r="6095" spans="1:19" hidden="1">
      <c r="A6095" s="12">
        <v>42102</v>
      </c>
      <c r="B6095" t="s">
        <v>2685</v>
      </c>
      <c r="C6095" s="1">
        <v>1.91</v>
      </c>
      <c r="E6095" s="42">
        <f t="shared" si="113"/>
        <v>-1.91</v>
      </c>
      <c r="F6095" s="77" t="s">
        <v>225</v>
      </c>
      <c r="G6095" s="77" t="s">
        <v>21</v>
      </c>
      <c r="H6095" s="77" t="s">
        <v>20</v>
      </c>
      <c r="I6095" s="13">
        <v>4</v>
      </c>
      <c r="J6095" s="14">
        <v>2015</v>
      </c>
      <c r="K6095" s="78" t="s">
        <v>56</v>
      </c>
      <c r="L6095" s="79" t="s">
        <v>22</v>
      </c>
      <c r="M6095" s="79" t="s">
        <v>309</v>
      </c>
      <c r="N6095" s="15" t="s">
        <v>28</v>
      </c>
      <c r="O6095" s="15" t="s">
        <v>29</v>
      </c>
      <c r="P6095" s="80" t="s">
        <v>3096</v>
      </c>
      <c r="Q6095" s="80" t="s">
        <v>21</v>
      </c>
      <c r="S6095" t="str">
        <f t="shared" si="112"/>
        <v>42102Rabinder Castellano</v>
      </c>
    </row>
    <row r="6096" spans="1:19" hidden="1">
      <c r="A6096" s="12">
        <v>42104</v>
      </c>
      <c r="B6096" t="s">
        <v>2726</v>
      </c>
      <c r="C6096" s="1">
        <v>-3.45</v>
      </c>
      <c r="E6096" s="42">
        <f t="shared" si="113"/>
        <v>3.45</v>
      </c>
      <c r="F6096" s="77" t="s">
        <v>1038</v>
      </c>
      <c r="G6096" s="77" t="s">
        <v>21</v>
      </c>
      <c r="H6096" s="77" t="s">
        <v>20</v>
      </c>
      <c r="I6096" s="13">
        <v>4</v>
      </c>
      <c r="J6096" s="14">
        <v>2015</v>
      </c>
      <c r="K6096" s="78" t="s">
        <v>56</v>
      </c>
      <c r="L6096" s="79" t="s">
        <v>22</v>
      </c>
      <c r="M6096" s="79" t="s">
        <v>302</v>
      </c>
      <c r="N6096" s="15" t="s">
        <v>28</v>
      </c>
      <c r="O6096" s="15" t="s">
        <v>29</v>
      </c>
      <c r="P6096" s="80" t="s">
        <v>3096</v>
      </c>
      <c r="Q6096" s="80" t="s">
        <v>21</v>
      </c>
      <c r="S6096" t="str">
        <f t="shared" si="112"/>
        <v>42104patrick bittinger</v>
      </c>
    </row>
    <row r="6097" spans="1:19" hidden="1">
      <c r="A6097" s="12">
        <v>42104</v>
      </c>
      <c r="B6097" t="s">
        <v>2727</v>
      </c>
      <c r="C6097" s="1">
        <v>-0.78</v>
      </c>
      <c r="E6097" s="42">
        <f t="shared" si="113"/>
        <v>0.78</v>
      </c>
      <c r="F6097" s="77" t="s">
        <v>1038</v>
      </c>
      <c r="G6097" s="77" t="s">
        <v>21</v>
      </c>
      <c r="H6097" s="77" t="s">
        <v>20</v>
      </c>
      <c r="I6097" s="13">
        <v>4</v>
      </c>
      <c r="J6097" s="14">
        <v>2015</v>
      </c>
      <c r="K6097" s="78" t="s">
        <v>56</v>
      </c>
      <c r="L6097" s="79" t="s">
        <v>22</v>
      </c>
      <c r="M6097" s="79" t="s">
        <v>302</v>
      </c>
      <c r="N6097" s="15" t="s">
        <v>28</v>
      </c>
      <c r="O6097" s="15" t="s">
        <v>29</v>
      </c>
      <c r="P6097" s="80" t="s">
        <v>3096</v>
      </c>
      <c r="Q6097" s="80" t="s">
        <v>21</v>
      </c>
      <c r="S6097" t="str">
        <f t="shared" si="112"/>
        <v>42104Amber Keyes</v>
      </c>
    </row>
    <row r="6098" spans="1:19" hidden="1">
      <c r="A6098" s="12">
        <v>42105</v>
      </c>
      <c r="B6098" t="s">
        <v>2617</v>
      </c>
      <c r="C6098" s="1">
        <v>0</v>
      </c>
      <c r="E6098" s="42">
        <f t="shared" si="113"/>
        <v>0</v>
      </c>
      <c r="F6098" s="77" t="s">
        <v>1038</v>
      </c>
      <c r="G6098" s="77" t="s">
        <v>21</v>
      </c>
      <c r="H6098" s="77" t="s">
        <v>20</v>
      </c>
      <c r="I6098" s="13">
        <v>4</v>
      </c>
      <c r="J6098" s="14">
        <v>2015</v>
      </c>
      <c r="K6098" s="78" t="s">
        <v>56</v>
      </c>
      <c r="L6098" s="79" t="s">
        <v>22</v>
      </c>
      <c r="M6098" s="79" t="s">
        <v>302</v>
      </c>
      <c r="N6098" s="15" t="s">
        <v>28</v>
      </c>
      <c r="O6098" s="15" t="s">
        <v>29</v>
      </c>
      <c r="P6098" s="80" t="s">
        <v>3096</v>
      </c>
      <c r="Q6098" s="80" t="s">
        <v>21</v>
      </c>
      <c r="S6098" t="str">
        <f t="shared" si="112"/>
        <v>42105Reversal</v>
      </c>
    </row>
    <row r="6099" spans="1:19" hidden="1">
      <c r="A6099" s="12">
        <v>42105</v>
      </c>
      <c r="B6099" t="s">
        <v>2728</v>
      </c>
      <c r="C6099" s="1">
        <v>-0.76</v>
      </c>
      <c r="E6099" s="42">
        <f t="shared" si="113"/>
        <v>0.76</v>
      </c>
      <c r="F6099" s="77" t="s">
        <v>1038</v>
      </c>
      <c r="G6099" s="77" t="s">
        <v>21</v>
      </c>
      <c r="H6099" s="77" t="s">
        <v>20</v>
      </c>
      <c r="I6099" s="13">
        <v>4</v>
      </c>
      <c r="J6099" s="14">
        <v>2015</v>
      </c>
      <c r="K6099" s="78" t="s">
        <v>56</v>
      </c>
      <c r="L6099" s="79" t="s">
        <v>22</v>
      </c>
      <c r="M6099" s="79" t="s">
        <v>302</v>
      </c>
      <c r="N6099" s="15" t="s">
        <v>28</v>
      </c>
      <c r="O6099" s="15" t="s">
        <v>29</v>
      </c>
      <c r="P6099" s="80" t="s">
        <v>3096</v>
      </c>
      <c r="Q6099" s="80" t="s">
        <v>21</v>
      </c>
      <c r="S6099" t="str">
        <f t="shared" si="112"/>
        <v>42105Christopher Smith</v>
      </c>
    </row>
    <row r="6100" spans="1:19" hidden="1">
      <c r="A6100" s="12">
        <v>42106</v>
      </c>
      <c r="B6100" t="s">
        <v>2729</v>
      </c>
      <c r="C6100" s="1">
        <v>-0.82</v>
      </c>
      <c r="E6100" s="42">
        <f t="shared" si="113"/>
        <v>0.82</v>
      </c>
      <c r="F6100" s="77" t="s">
        <v>1038</v>
      </c>
      <c r="G6100" s="77" t="s">
        <v>21</v>
      </c>
      <c r="H6100" s="77" t="s">
        <v>20</v>
      </c>
      <c r="I6100" s="13">
        <v>4</v>
      </c>
      <c r="J6100" s="14">
        <v>2015</v>
      </c>
      <c r="K6100" s="78" t="s">
        <v>56</v>
      </c>
      <c r="L6100" s="79" t="s">
        <v>22</v>
      </c>
      <c r="M6100" s="79" t="s">
        <v>302</v>
      </c>
      <c r="N6100" s="15" t="s">
        <v>28</v>
      </c>
      <c r="O6100" s="15" t="s">
        <v>29</v>
      </c>
      <c r="P6100" s="80" t="s">
        <v>3096</v>
      </c>
      <c r="Q6100" s="80" t="s">
        <v>21</v>
      </c>
      <c r="S6100" t="str">
        <f t="shared" si="112"/>
        <v>42106RUDY RAMPERSAD</v>
      </c>
    </row>
    <row r="6101" spans="1:19" hidden="1">
      <c r="A6101" s="12">
        <v>42106</v>
      </c>
      <c r="B6101" t="s">
        <v>2730</v>
      </c>
      <c r="C6101" s="1">
        <v>-1.17</v>
      </c>
      <c r="E6101" s="42">
        <f t="shared" si="113"/>
        <v>1.17</v>
      </c>
      <c r="F6101" s="77" t="s">
        <v>1038</v>
      </c>
      <c r="G6101" s="77" t="s">
        <v>21</v>
      </c>
      <c r="H6101" s="77" t="s">
        <v>20</v>
      </c>
      <c r="I6101" s="13">
        <v>4</v>
      </c>
      <c r="J6101" s="14">
        <v>2015</v>
      </c>
      <c r="K6101" s="78" t="s">
        <v>56</v>
      </c>
      <c r="L6101" s="79" t="s">
        <v>22</v>
      </c>
      <c r="M6101" s="79" t="s">
        <v>302</v>
      </c>
      <c r="N6101" s="15" t="s">
        <v>28</v>
      </c>
      <c r="O6101" s="15" t="s">
        <v>29</v>
      </c>
      <c r="P6101" s="80" t="s">
        <v>3096</v>
      </c>
      <c r="Q6101" s="80" t="s">
        <v>21</v>
      </c>
      <c r="S6101" t="str">
        <f t="shared" si="112"/>
        <v>42106Mindee Figus</v>
      </c>
    </row>
    <row r="6102" spans="1:19" hidden="1">
      <c r="A6102" s="12">
        <v>42107</v>
      </c>
      <c r="B6102" t="s">
        <v>2731</v>
      </c>
      <c r="C6102" s="1">
        <v>-2.9</v>
      </c>
      <c r="E6102" s="42">
        <f t="shared" si="113"/>
        <v>2.9</v>
      </c>
      <c r="F6102" s="77" t="s">
        <v>1038</v>
      </c>
      <c r="G6102" s="77" t="s">
        <v>21</v>
      </c>
      <c r="H6102" s="77" t="s">
        <v>20</v>
      </c>
      <c r="I6102" s="13">
        <v>4</v>
      </c>
      <c r="J6102" s="14">
        <v>2015</v>
      </c>
      <c r="K6102" s="78" t="s">
        <v>56</v>
      </c>
      <c r="L6102" s="79" t="s">
        <v>22</v>
      </c>
      <c r="M6102" s="79" t="s">
        <v>302</v>
      </c>
      <c r="N6102" s="15" t="s">
        <v>28</v>
      </c>
      <c r="O6102" s="15" t="s">
        <v>29</v>
      </c>
      <c r="P6102" s="80" t="s">
        <v>3096</v>
      </c>
      <c r="Q6102" s="80" t="s">
        <v>21</v>
      </c>
      <c r="S6102" t="str">
        <f t="shared" si="112"/>
        <v>42107Emre Acikaraoglu</v>
      </c>
    </row>
    <row r="6103" spans="1:19" hidden="1">
      <c r="A6103" s="12">
        <v>42107</v>
      </c>
      <c r="B6103" t="s">
        <v>2732</v>
      </c>
      <c r="C6103" s="1">
        <v>-3.2</v>
      </c>
      <c r="E6103" s="42">
        <f t="shared" si="113"/>
        <v>3.2</v>
      </c>
      <c r="F6103" s="77" t="s">
        <v>1038</v>
      </c>
      <c r="G6103" s="77" t="s">
        <v>21</v>
      </c>
      <c r="H6103" s="77" t="s">
        <v>20</v>
      </c>
      <c r="I6103" s="13">
        <v>4</v>
      </c>
      <c r="J6103" s="14">
        <v>2015</v>
      </c>
      <c r="K6103" s="78" t="s">
        <v>56</v>
      </c>
      <c r="L6103" s="79" t="s">
        <v>22</v>
      </c>
      <c r="M6103" s="79" t="s">
        <v>80</v>
      </c>
      <c r="N6103" s="15" t="s">
        <v>28</v>
      </c>
      <c r="O6103" s="15" t="s">
        <v>29</v>
      </c>
      <c r="P6103" s="80" t="s">
        <v>3096</v>
      </c>
      <c r="Q6103" s="80" t="s">
        <v>21</v>
      </c>
      <c r="S6103" t="str">
        <f t="shared" si="112"/>
        <v>42107Akita Angels, Inc.</v>
      </c>
    </row>
    <row r="6104" spans="1:19" hidden="1">
      <c r="A6104" s="12">
        <v>42107</v>
      </c>
      <c r="B6104" t="s">
        <v>2733</v>
      </c>
      <c r="C6104" s="1">
        <v>-3.51</v>
      </c>
      <c r="E6104" s="42">
        <f t="shared" si="113"/>
        <v>3.51</v>
      </c>
      <c r="F6104" s="77" t="s">
        <v>1038</v>
      </c>
      <c r="G6104" s="77" t="s">
        <v>21</v>
      </c>
      <c r="H6104" s="77" t="s">
        <v>20</v>
      </c>
      <c r="I6104" s="13">
        <v>4</v>
      </c>
      <c r="J6104" s="14">
        <v>2015</v>
      </c>
      <c r="K6104" s="78" t="s">
        <v>56</v>
      </c>
      <c r="L6104" s="79" t="s">
        <v>22</v>
      </c>
      <c r="M6104" s="79" t="s">
        <v>302</v>
      </c>
      <c r="N6104" s="15" t="s">
        <v>28</v>
      </c>
      <c r="O6104" s="15" t="s">
        <v>29</v>
      </c>
      <c r="P6104" s="80" t="s">
        <v>3096</v>
      </c>
      <c r="Q6104" s="80" t="s">
        <v>21</v>
      </c>
      <c r="S6104" t="str">
        <f t="shared" si="112"/>
        <v>42107Robert Hoskins</v>
      </c>
    </row>
    <row r="6105" spans="1:19" hidden="1">
      <c r="A6105" s="12">
        <v>42107</v>
      </c>
      <c r="B6105" t="s">
        <v>2617</v>
      </c>
      <c r="C6105" s="1">
        <v>0</v>
      </c>
      <c r="E6105" s="42">
        <f t="shared" si="113"/>
        <v>0</v>
      </c>
      <c r="F6105" s="77" t="s">
        <v>1038</v>
      </c>
      <c r="G6105" s="77" t="s">
        <v>21</v>
      </c>
      <c r="H6105" s="77" t="s">
        <v>20</v>
      </c>
      <c r="I6105" s="13">
        <v>4</v>
      </c>
      <c r="J6105" s="14">
        <v>2015</v>
      </c>
      <c r="K6105" s="78" t="s">
        <v>56</v>
      </c>
      <c r="L6105" s="79" t="s">
        <v>22</v>
      </c>
      <c r="M6105" s="79" t="s">
        <v>302</v>
      </c>
      <c r="N6105" s="15" t="s">
        <v>28</v>
      </c>
      <c r="O6105" s="15" t="s">
        <v>29</v>
      </c>
      <c r="P6105" s="80" t="s">
        <v>3096</v>
      </c>
      <c r="Q6105" s="80" t="s">
        <v>21</v>
      </c>
      <c r="S6105" t="str">
        <f t="shared" si="112"/>
        <v>42107Reversal</v>
      </c>
    </row>
    <row r="6106" spans="1:19" hidden="1">
      <c r="A6106" s="12">
        <v>42108</v>
      </c>
      <c r="B6106" t="s">
        <v>2734</v>
      </c>
      <c r="C6106" s="1">
        <v>-4.09</v>
      </c>
      <c r="E6106" s="42">
        <f t="shared" si="113"/>
        <v>4.09</v>
      </c>
      <c r="F6106" s="77" t="s">
        <v>1038</v>
      </c>
      <c r="G6106" s="77" t="s">
        <v>21</v>
      </c>
      <c r="H6106" s="77" t="s">
        <v>20</v>
      </c>
      <c r="I6106" s="13">
        <v>4</v>
      </c>
      <c r="J6106" s="14">
        <v>2015</v>
      </c>
      <c r="K6106" s="78" t="s">
        <v>56</v>
      </c>
      <c r="L6106" s="79" t="s">
        <v>22</v>
      </c>
      <c r="M6106" s="79" t="s">
        <v>309</v>
      </c>
      <c r="N6106" s="15" t="s">
        <v>28</v>
      </c>
      <c r="O6106" s="15" t="s">
        <v>29</v>
      </c>
      <c r="P6106" s="80" t="s">
        <v>3096</v>
      </c>
      <c r="Q6106" s="80" t="s">
        <v>21</v>
      </c>
      <c r="S6106" t="str">
        <f t="shared" si="112"/>
        <v>42108Andrea Reiskin</v>
      </c>
    </row>
    <row r="6107" spans="1:19" hidden="1">
      <c r="A6107" s="12">
        <v>42108</v>
      </c>
      <c r="B6107" t="s">
        <v>2735</v>
      </c>
      <c r="C6107" s="1">
        <v>-2.2599999999999998</v>
      </c>
      <c r="E6107" s="42">
        <f t="shared" si="113"/>
        <v>2.2599999999999998</v>
      </c>
      <c r="F6107" s="77" t="s">
        <v>1038</v>
      </c>
      <c r="G6107" s="77" t="s">
        <v>21</v>
      </c>
      <c r="H6107" s="77" t="s">
        <v>20</v>
      </c>
      <c r="I6107" s="13">
        <v>4</v>
      </c>
      <c r="J6107" s="14">
        <v>2015</v>
      </c>
      <c r="K6107" s="78" t="s">
        <v>56</v>
      </c>
      <c r="L6107" s="79" t="s">
        <v>22</v>
      </c>
      <c r="M6107" s="79" t="s">
        <v>302</v>
      </c>
      <c r="N6107" s="15" t="s">
        <v>28</v>
      </c>
      <c r="O6107" s="15" t="s">
        <v>29</v>
      </c>
      <c r="P6107" s="80" t="s">
        <v>3096</v>
      </c>
      <c r="Q6107" s="80" t="s">
        <v>21</v>
      </c>
      <c r="S6107" t="str">
        <f t="shared" si="112"/>
        <v>42108Jeremy Steinbrecher</v>
      </c>
    </row>
    <row r="6108" spans="1:19" hidden="1">
      <c r="A6108" s="12">
        <v>42108</v>
      </c>
      <c r="B6108" t="s">
        <v>2668</v>
      </c>
      <c r="C6108" s="1">
        <v>-2.67</v>
      </c>
      <c r="E6108" s="42">
        <f t="shared" si="113"/>
        <v>2.67</v>
      </c>
      <c r="F6108" s="77" t="s">
        <v>1038</v>
      </c>
      <c r="G6108" s="77" t="s">
        <v>21</v>
      </c>
      <c r="H6108" s="77" t="s">
        <v>20</v>
      </c>
      <c r="I6108" s="13">
        <v>4</v>
      </c>
      <c r="J6108" s="14">
        <v>2015</v>
      </c>
      <c r="K6108" s="78" t="s">
        <v>56</v>
      </c>
      <c r="L6108" s="79" t="s">
        <v>22</v>
      </c>
      <c r="M6108" s="79" t="s">
        <v>309</v>
      </c>
      <c r="N6108" s="15" t="s">
        <v>28</v>
      </c>
      <c r="O6108" s="15" t="s">
        <v>29</v>
      </c>
      <c r="P6108" s="80" t="s">
        <v>3096</v>
      </c>
      <c r="Q6108" s="80" t="s">
        <v>21</v>
      </c>
      <c r="S6108" t="str">
        <f t="shared" si="112"/>
        <v>42108Kristine Clifton</v>
      </c>
    </row>
    <row r="6109" spans="1:19" hidden="1">
      <c r="A6109" s="12">
        <v>42109</v>
      </c>
      <c r="B6109" t="s">
        <v>2678</v>
      </c>
      <c r="C6109" s="1">
        <v>0.32</v>
      </c>
      <c r="E6109" s="42">
        <f t="shared" si="113"/>
        <v>-0.32</v>
      </c>
      <c r="F6109" s="77" t="s">
        <v>225</v>
      </c>
      <c r="G6109" s="77" t="s">
        <v>21</v>
      </c>
      <c r="H6109" s="77" t="s">
        <v>20</v>
      </c>
      <c r="I6109" s="13">
        <v>4</v>
      </c>
      <c r="J6109" s="14">
        <v>2015</v>
      </c>
      <c r="K6109" s="78" t="s">
        <v>56</v>
      </c>
      <c r="L6109" s="79" t="s">
        <v>22</v>
      </c>
      <c r="M6109" s="79" t="s">
        <v>309</v>
      </c>
      <c r="N6109" s="15" t="s">
        <v>28</v>
      </c>
      <c r="O6109" s="15" t="s">
        <v>29</v>
      </c>
      <c r="P6109" s="80" t="s">
        <v>3096</v>
      </c>
      <c r="Q6109" s="80" t="s">
        <v>21</v>
      </c>
      <c r="S6109" t="str">
        <f t="shared" si="112"/>
        <v>42109Sheryl Kessler</v>
      </c>
    </row>
    <row r="6110" spans="1:19" hidden="1">
      <c r="A6110" s="12">
        <v>42109</v>
      </c>
      <c r="B6110" t="s">
        <v>2703</v>
      </c>
      <c r="C6110" s="1">
        <v>1.41</v>
      </c>
      <c r="E6110" s="42">
        <f t="shared" si="113"/>
        <v>-1.41</v>
      </c>
      <c r="F6110" s="77" t="s">
        <v>225</v>
      </c>
      <c r="G6110" s="77" t="s">
        <v>21</v>
      </c>
      <c r="H6110" s="77" t="s">
        <v>20</v>
      </c>
      <c r="I6110" s="13">
        <v>4</v>
      </c>
      <c r="J6110" s="14">
        <v>2015</v>
      </c>
      <c r="K6110" s="78" t="s">
        <v>56</v>
      </c>
      <c r="L6110" s="79" t="s">
        <v>22</v>
      </c>
      <c r="M6110" s="79" t="s">
        <v>309</v>
      </c>
      <c r="N6110" s="15" t="s">
        <v>28</v>
      </c>
      <c r="O6110" s="15" t="s">
        <v>29</v>
      </c>
      <c r="P6110" s="80" t="s">
        <v>3096</v>
      </c>
      <c r="Q6110" s="80" t="s">
        <v>21</v>
      </c>
      <c r="S6110" t="str">
        <f t="shared" si="112"/>
        <v>42109angeles huot</v>
      </c>
    </row>
    <row r="6111" spans="1:19" hidden="1">
      <c r="A6111" s="12">
        <v>42109</v>
      </c>
      <c r="B6111" t="s">
        <v>2637</v>
      </c>
      <c r="C6111" s="1">
        <v>1.48</v>
      </c>
      <c r="E6111" s="42">
        <f t="shared" si="113"/>
        <v>-1.48</v>
      </c>
      <c r="F6111" s="77" t="s">
        <v>225</v>
      </c>
      <c r="G6111" s="77" t="s">
        <v>21</v>
      </c>
      <c r="H6111" s="77" t="s">
        <v>20</v>
      </c>
      <c r="I6111" s="13">
        <v>4</v>
      </c>
      <c r="J6111" s="14">
        <v>2015</v>
      </c>
      <c r="K6111" s="78" t="s">
        <v>56</v>
      </c>
      <c r="L6111" s="79" t="s">
        <v>22</v>
      </c>
      <c r="M6111" s="79" t="s">
        <v>302</v>
      </c>
      <c r="N6111" s="15" t="s">
        <v>28</v>
      </c>
      <c r="O6111" s="15" t="s">
        <v>29</v>
      </c>
      <c r="P6111" s="80" t="s">
        <v>3096</v>
      </c>
      <c r="Q6111" s="80" t="s">
        <v>21</v>
      </c>
      <c r="S6111" t="str">
        <f t="shared" si="112"/>
        <v>42109Christine Lucas</v>
      </c>
    </row>
    <row r="6112" spans="1:19" hidden="1">
      <c r="A6112" s="12">
        <v>42109</v>
      </c>
      <c r="B6112" t="s">
        <v>2736</v>
      </c>
      <c r="C6112" s="1">
        <v>-0.92</v>
      </c>
      <c r="E6112" s="42">
        <f t="shared" si="113"/>
        <v>0.92</v>
      </c>
      <c r="F6112" s="77" t="s">
        <v>1038</v>
      </c>
      <c r="G6112" s="77" t="s">
        <v>21</v>
      </c>
      <c r="H6112" s="77" t="s">
        <v>20</v>
      </c>
      <c r="I6112" s="13">
        <v>4</v>
      </c>
      <c r="J6112" s="14">
        <v>2015</v>
      </c>
      <c r="K6112" s="78" t="s">
        <v>56</v>
      </c>
      <c r="L6112" s="79" t="s">
        <v>22</v>
      </c>
      <c r="M6112" s="79" t="s">
        <v>302</v>
      </c>
      <c r="N6112" s="15" t="s">
        <v>28</v>
      </c>
      <c r="O6112" s="15" t="s">
        <v>29</v>
      </c>
      <c r="P6112" s="80" t="s">
        <v>3096</v>
      </c>
      <c r="Q6112" s="80" t="s">
        <v>21</v>
      </c>
      <c r="S6112" t="str">
        <f t="shared" si="112"/>
        <v>42109Kristin Druey</v>
      </c>
    </row>
    <row r="6113" spans="1:19" hidden="1">
      <c r="A6113" s="12">
        <v>42110</v>
      </c>
      <c r="B6113" t="s">
        <v>2737</v>
      </c>
      <c r="C6113" s="1">
        <v>-2.89</v>
      </c>
      <c r="E6113" s="42">
        <f t="shared" si="113"/>
        <v>2.89</v>
      </c>
      <c r="F6113" s="77" t="s">
        <v>1038</v>
      </c>
      <c r="G6113" s="77" t="s">
        <v>21</v>
      </c>
      <c r="H6113" s="77" t="s">
        <v>20</v>
      </c>
      <c r="I6113" s="13">
        <v>4</v>
      </c>
      <c r="J6113" s="14">
        <v>2015</v>
      </c>
      <c r="K6113" s="78" t="s">
        <v>56</v>
      </c>
      <c r="L6113" s="79" t="s">
        <v>22</v>
      </c>
      <c r="M6113" s="79" t="s">
        <v>302</v>
      </c>
      <c r="N6113" s="15" t="s">
        <v>28</v>
      </c>
      <c r="O6113" s="15" t="s">
        <v>29</v>
      </c>
      <c r="P6113" s="80" t="s">
        <v>3096</v>
      </c>
      <c r="Q6113" s="80" t="s">
        <v>21</v>
      </c>
      <c r="S6113" t="str">
        <f t="shared" si="112"/>
        <v>42110jerry prince</v>
      </c>
    </row>
    <row r="6114" spans="1:19" hidden="1">
      <c r="A6114" s="12">
        <v>42110</v>
      </c>
      <c r="B6114" t="s">
        <v>2738</v>
      </c>
      <c r="C6114" s="1">
        <v>-2.62</v>
      </c>
      <c r="E6114" s="42">
        <f t="shared" si="113"/>
        <v>2.62</v>
      </c>
      <c r="F6114" s="77" t="s">
        <v>1038</v>
      </c>
      <c r="G6114" s="77" t="s">
        <v>21</v>
      </c>
      <c r="H6114" s="77" t="s">
        <v>20</v>
      </c>
      <c r="I6114" s="13">
        <v>4</v>
      </c>
      <c r="J6114" s="14">
        <v>2015</v>
      </c>
      <c r="K6114" s="78" t="s">
        <v>56</v>
      </c>
      <c r="L6114" s="79" t="s">
        <v>22</v>
      </c>
      <c r="M6114" s="79" t="s">
        <v>309</v>
      </c>
      <c r="N6114" s="15" t="s">
        <v>28</v>
      </c>
      <c r="O6114" s="15" t="s">
        <v>29</v>
      </c>
      <c r="P6114" s="80" t="s">
        <v>3096</v>
      </c>
      <c r="Q6114" s="80" t="s">
        <v>21</v>
      </c>
      <c r="S6114" t="str">
        <f t="shared" si="112"/>
        <v>42110Gregory Itsines</v>
      </c>
    </row>
    <row r="6115" spans="1:19" hidden="1">
      <c r="A6115" s="12">
        <v>42111</v>
      </c>
      <c r="B6115" t="s">
        <v>2739</v>
      </c>
      <c r="C6115" s="1">
        <v>-2.39</v>
      </c>
      <c r="E6115" s="42">
        <f t="shared" si="113"/>
        <v>2.39</v>
      </c>
      <c r="F6115" s="77" t="s">
        <v>1038</v>
      </c>
      <c r="G6115" s="77" t="s">
        <v>21</v>
      </c>
      <c r="H6115" s="77" t="s">
        <v>20</v>
      </c>
      <c r="I6115" s="13">
        <v>4</v>
      </c>
      <c r="J6115" s="14">
        <v>2015</v>
      </c>
      <c r="K6115" s="78" t="s">
        <v>56</v>
      </c>
      <c r="L6115" s="79" t="s">
        <v>22</v>
      </c>
      <c r="M6115" s="79" t="s">
        <v>302</v>
      </c>
      <c r="N6115" s="15" t="s">
        <v>28</v>
      </c>
      <c r="O6115" s="15" t="s">
        <v>29</v>
      </c>
      <c r="P6115" s="80" t="s">
        <v>3096</v>
      </c>
      <c r="Q6115" s="80" t="s">
        <v>21</v>
      </c>
      <c r="S6115" t="str">
        <f t="shared" si="112"/>
        <v>42111Melanie-Aileen Hernandez</v>
      </c>
    </row>
    <row r="6116" spans="1:19" hidden="1">
      <c r="A6116" s="12">
        <v>42111</v>
      </c>
      <c r="B6116" t="s">
        <v>2740</v>
      </c>
      <c r="C6116" s="1">
        <v>-5.75</v>
      </c>
      <c r="E6116" s="42">
        <f t="shared" si="113"/>
        <v>5.75</v>
      </c>
      <c r="F6116" s="77" t="s">
        <v>1038</v>
      </c>
      <c r="G6116" s="77" t="s">
        <v>21</v>
      </c>
      <c r="H6116" s="77" t="s">
        <v>20</v>
      </c>
      <c r="I6116" s="13">
        <v>4</v>
      </c>
      <c r="J6116" s="14">
        <v>2015</v>
      </c>
      <c r="K6116" s="78" t="s">
        <v>56</v>
      </c>
      <c r="L6116" s="79" t="s">
        <v>22</v>
      </c>
      <c r="M6116" s="79" t="s">
        <v>309</v>
      </c>
      <c r="N6116" s="15" t="s">
        <v>28</v>
      </c>
      <c r="O6116" s="15" t="s">
        <v>29</v>
      </c>
      <c r="P6116" s="80" t="s">
        <v>3096</v>
      </c>
      <c r="Q6116" s="80" t="s">
        <v>21</v>
      </c>
      <c r="S6116" t="str">
        <f t="shared" si="112"/>
        <v>42111Gianna valentino</v>
      </c>
    </row>
    <row r="6117" spans="1:19" hidden="1">
      <c r="A6117" s="12">
        <v>42111</v>
      </c>
      <c r="B6117" t="s">
        <v>2741</v>
      </c>
      <c r="C6117" s="1">
        <v>-5.31</v>
      </c>
      <c r="E6117" s="42">
        <f t="shared" si="113"/>
        <v>5.31</v>
      </c>
      <c r="F6117" s="77" t="s">
        <v>1038</v>
      </c>
      <c r="G6117" s="77" t="s">
        <v>21</v>
      </c>
      <c r="H6117" s="77" t="s">
        <v>20</v>
      </c>
      <c r="I6117" s="13">
        <v>4</v>
      </c>
      <c r="J6117" s="14">
        <v>2015</v>
      </c>
      <c r="K6117" s="78" t="s">
        <v>56</v>
      </c>
      <c r="L6117" s="79" t="s">
        <v>22</v>
      </c>
      <c r="M6117" s="79" t="s">
        <v>80</v>
      </c>
      <c r="N6117" s="15" t="s">
        <v>28</v>
      </c>
      <c r="O6117" s="15" t="s">
        <v>29</v>
      </c>
      <c r="P6117" s="80" t="s">
        <v>3096</v>
      </c>
      <c r="Q6117" s="80" t="s">
        <v>21</v>
      </c>
      <c r="S6117" t="str">
        <f t="shared" si="112"/>
        <v>42111Pure Kennels</v>
      </c>
    </row>
    <row r="6118" spans="1:19" hidden="1">
      <c r="A6118" s="12">
        <v>42111</v>
      </c>
      <c r="B6118" t="s">
        <v>2742</v>
      </c>
      <c r="C6118" s="1">
        <v>-2.56</v>
      </c>
      <c r="E6118" s="42">
        <f t="shared" si="113"/>
        <v>2.56</v>
      </c>
      <c r="F6118" s="77" t="s">
        <v>1038</v>
      </c>
      <c r="G6118" s="77" t="s">
        <v>21</v>
      </c>
      <c r="H6118" s="77" t="s">
        <v>20</v>
      </c>
      <c r="I6118" s="13">
        <v>4</v>
      </c>
      <c r="J6118" s="14">
        <v>2015</v>
      </c>
      <c r="K6118" s="78" t="s">
        <v>56</v>
      </c>
      <c r="L6118" s="79" t="s">
        <v>22</v>
      </c>
      <c r="M6118" s="79" t="s">
        <v>309</v>
      </c>
      <c r="N6118" s="15" t="s">
        <v>28</v>
      </c>
      <c r="O6118" s="15" t="s">
        <v>29</v>
      </c>
      <c r="P6118" s="80" t="s">
        <v>3096</v>
      </c>
      <c r="Q6118" s="80" t="s">
        <v>21</v>
      </c>
      <c r="S6118" t="str">
        <f t="shared" si="112"/>
        <v>42111Ruth Dease-Smith</v>
      </c>
    </row>
    <row r="6119" spans="1:19" hidden="1">
      <c r="A6119" s="12">
        <v>42111</v>
      </c>
      <c r="B6119" t="s">
        <v>2742</v>
      </c>
      <c r="C6119" s="1">
        <v>-4.66</v>
      </c>
      <c r="E6119" s="42">
        <f t="shared" si="113"/>
        <v>4.66</v>
      </c>
      <c r="F6119" s="77" t="s">
        <v>1038</v>
      </c>
      <c r="G6119" s="77" t="s">
        <v>21</v>
      </c>
      <c r="H6119" s="77" t="s">
        <v>20</v>
      </c>
      <c r="I6119" s="13">
        <v>4</v>
      </c>
      <c r="J6119" s="14">
        <v>2015</v>
      </c>
      <c r="K6119" s="78" t="s">
        <v>56</v>
      </c>
      <c r="L6119" s="79" t="s">
        <v>22</v>
      </c>
      <c r="M6119" s="79" t="s">
        <v>309</v>
      </c>
      <c r="N6119" s="15" t="s">
        <v>28</v>
      </c>
      <c r="O6119" s="15" t="s">
        <v>29</v>
      </c>
      <c r="P6119" s="80" t="s">
        <v>3096</v>
      </c>
      <c r="Q6119" s="80" t="s">
        <v>21</v>
      </c>
      <c r="S6119" t="str">
        <f t="shared" si="112"/>
        <v>42111Ruth Dease-Smith</v>
      </c>
    </row>
    <row r="6120" spans="1:19" hidden="1">
      <c r="A6120" s="12">
        <v>42112</v>
      </c>
      <c r="B6120" t="s">
        <v>2743</v>
      </c>
      <c r="C6120" s="1">
        <v>-0.73</v>
      </c>
      <c r="E6120" s="42">
        <f t="shared" si="113"/>
        <v>0.73</v>
      </c>
      <c r="F6120" s="77" t="s">
        <v>1038</v>
      </c>
      <c r="G6120" s="77" t="s">
        <v>21</v>
      </c>
      <c r="H6120" s="77" t="s">
        <v>20</v>
      </c>
      <c r="I6120" s="13">
        <v>4</v>
      </c>
      <c r="J6120" s="14">
        <v>2015</v>
      </c>
      <c r="K6120" s="78" t="s">
        <v>56</v>
      </c>
      <c r="L6120" s="79" t="s">
        <v>22</v>
      </c>
      <c r="M6120" s="79" t="s">
        <v>302</v>
      </c>
      <c r="N6120" s="15" t="s">
        <v>28</v>
      </c>
      <c r="O6120" s="15" t="s">
        <v>29</v>
      </c>
      <c r="P6120" s="80" t="s">
        <v>3096</v>
      </c>
      <c r="Q6120" s="80" t="s">
        <v>21</v>
      </c>
      <c r="S6120" t="str">
        <f t="shared" si="112"/>
        <v>42112Jeff Norris</v>
      </c>
    </row>
    <row r="6121" spans="1:19" hidden="1">
      <c r="A6121" s="12">
        <v>42112</v>
      </c>
      <c r="B6121" t="s">
        <v>2744</v>
      </c>
      <c r="C6121" s="1">
        <v>-2.5099999999999998</v>
      </c>
      <c r="E6121" s="42">
        <f t="shared" si="113"/>
        <v>2.5099999999999998</v>
      </c>
      <c r="F6121" s="77" t="s">
        <v>1038</v>
      </c>
      <c r="G6121" s="77" t="s">
        <v>21</v>
      </c>
      <c r="H6121" s="77" t="s">
        <v>20</v>
      </c>
      <c r="I6121" s="13">
        <v>4</v>
      </c>
      <c r="J6121" s="14">
        <v>2015</v>
      </c>
      <c r="K6121" s="78" t="s">
        <v>56</v>
      </c>
      <c r="L6121" s="79" t="s">
        <v>22</v>
      </c>
      <c r="M6121" s="79" t="s">
        <v>302</v>
      </c>
      <c r="N6121" s="15" t="s">
        <v>28</v>
      </c>
      <c r="O6121" s="15" t="s">
        <v>29</v>
      </c>
      <c r="P6121" s="80" t="s">
        <v>3096</v>
      </c>
      <c r="Q6121" s="80" t="s">
        <v>21</v>
      </c>
      <c r="S6121" t="str">
        <f t="shared" si="112"/>
        <v>42112Shane Armstrong</v>
      </c>
    </row>
    <row r="6122" spans="1:19" hidden="1">
      <c r="A6122" s="12">
        <v>42112</v>
      </c>
      <c r="B6122" t="s">
        <v>2745</v>
      </c>
      <c r="C6122" s="1">
        <v>-3.1</v>
      </c>
      <c r="E6122" s="42">
        <f t="shared" si="113"/>
        <v>3.1</v>
      </c>
      <c r="F6122" s="77" t="s">
        <v>1038</v>
      </c>
      <c r="G6122" s="77" t="s">
        <v>21</v>
      </c>
      <c r="H6122" s="77" t="s">
        <v>20</v>
      </c>
      <c r="I6122" s="13">
        <v>4</v>
      </c>
      <c r="J6122" s="14">
        <v>2015</v>
      </c>
      <c r="K6122" s="78" t="s">
        <v>56</v>
      </c>
      <c r="L6122" s="79" t="s">
        <v>22</v>
      </c>
      <c r="M6122" s="79" t="s">
        <v>302</v>
      </c>
      <c r="N6122" s="15" t="s">
        <v>28</v>
      </c>
      <c r="O6122" s="15" t="s">
        <v>29</v>
      </c>
      <c r="P6122" s="80" t="s">
        <v>3096</v>
      </c>
      <c r="Q6122" s="80" t="s">
        <v>21</v>
      </c>
      <c r="S6122" t="str">
        <f t="shared" si="112"/>
        <v>42112Don Martin</v>
      </c>
    </row>
    <row r="6123" spans="1:19" hidden="1">
      <c r="A6123" s="12">
        <v>42114</v>
      </c>
      <c r="B6123" t="s">
        <v>2624</v>
      </c>
      <c r="C6123" s="1">
        <v>-9.5</v>
      </c>
      <c r="E6123" s="42">
        <f t="shared" si="113"/>
        <v>9.5</v>
      </c>
      <c r="F6123" s="77" t="s">
        <v>1038</v>
      </c>
      <c r="G6123" s="77" t="s">
        <v>21</v>
      </c>
      <c r="H6123" s="77" t="s">
        <v>20</v>
      </c>
      <c r="I6123" s="13">
        <v>4</v>
      </c>
      <c r="J6123" s="14">
        <v>2015</v>
      </c>
      <c r="K6123" s="78" t="s">
        <v>56</v>
      </c>
      <c r="L6123" s="79" t="s">
        <v>22</v>
      </c>
      <c r="M6123" s="79" t="s">
        <v>80</v>
      </c>
      <c r="N6123" s="15" t="s">
        <v>28</v>
      </c>
      <c r="O6123" s="15" t="s">
        <v>29</v>
      </c>
      <c r="P6123" s="80" t="s">
        <v>3096</v>
      </c>
      <c r="Q6123" s="80" t="s">
        <v>21</v>
      </c>
      <c r="S6123" t="str">
        <f t="shared" si="112"/>
        <v>42114Petrashchuk Evgeny</v>
      </c>
    </row>
    <row r="6124" spans="1:19" hidden="1">
      <c r="A6124" s="12">
        <v>42114</v>
      </c>
      <c r="B6124" t="s">
        <v>2709</v>
      </c>
      <c r="C6124" s="1">
        <v>2.17</v>
      </c>
      <c r="E6124" s="42">
        <f t="shared" si="113"/>
        <v>-2.17</v>
      </c>
      <c r="F6124" s="77" t="s">
        <v>225</v>
      </c>
      <c r="G6124" s="77" t="s">
        <v>21</v>
      </c>
      <c r="H6124" s="77" t="s">
        <v>20</v>
      </c>
      <c r="I6124" s="13">
        <v>4</v>
      </c>
      <c r="J6124" s="14">
        <v>2015</v>
      </c>
      <c r="K6124" s="78" t="s">
        <v>56</v>
      </c>
      <c r="L6124" s="79" t="s">
        <v>22</v>
      </c>
      <c r="M6124" s="79" t="s">
        <v>309</v>
      </c>
      <c r="N6124" s="15" t="s">
        <v>28</v>
      </c>
      <c r="O6124" s="15" t="s">
        <v>29</v>
      </c>
      <c r="P6124" s="80" t="s">
        <v>3096</v>
      </c>
      <c r="Q6124" s="80" t="s">
        <v>21</v>
      </c>
      <c r="S6124" t="str">
        <f t="shared" si="112"/>
        <v>42114Kevin Kimbell</v>
      </c>
    </row>
    <row r="6125" spans="1:19" hidden="1">
      <c r="A6125" s="12">
        <v>42114</v>
      </c>
      <c r="B6125" t="s">
        <v>2645</v>
      </c>
      <c r="C6125" s="1">
        <v>-1.9</v>
      </c>
      <c r="E6125" s="42">
        <f t="shared" si="113"/>
        <v>1.9</v>
      </c>
      <c r="F6125" s="77" t="s">
        <v>1038</v>
      </c>
      <c r="G6125" s="77" t="s">
        <v>21</v>
      </c>
      <c r="H6125" s="77" t="s">
        <v>20</v>
      </c>
      <c r="I6125" s="13">
        <v>4</v>
      </c>
      <c r="J6125" s="14">
        <v>2015</v>
      </c>
      <c r="K6125" s="78" t="s">
        <v>56</v>
      </c>
      <c r="L6125" s="79" t="s">
        <v>22</v>
      </c>
      <c r="M6125" s="79" t="s">
        <v>305</v>
      </c>
      <c r="N6125" s="15" t="s">
        <v>28</v>
      </c>
      <c r="O6125" s="15" t="s">
        <v>29</v>
      </c>
      <c r="P6125" s="80" t="s">
        <v>3096</v>
      </c>
      <c r="Q6125" s="80" t="s">
        <v>21</v>
      </c>
      <c r="S6125" t="str">
        <f t="shared" si="112"/>
        <v>42114Kevin McCarthy</v>
      </c>
    </row>
    <row r="6126" spans="1:19" hidden="1">
      <c r="A6126" s="12">
        <v>42114</v>
      </c>
      <c r="B6126" t="s">
        <v>2746</v>
      </c>
      <c r="C6126" s="1">
        <v>-0.78</v>
      </c>
      <c r="E6126" s="42">
        <f t="shared" si="113"/>
        <v>0.78</v>
      </c>
      <c r="F6126" s="77" t="s">
        <v>1038</v>
      </c>
      <c r="G6126" s="77" t="s">
        <v>21</v>
      </c>
      <c r="H6126" s="77" t="s">
        <v>20</v>
      </c>
      <c r="I6126" s="13">
        <v>4</v>
      </c>
      <c r="J6126" s="14">
        <v>2015</v>
      </c>
      <c r="K6126" s="78" t="s">
        <v>56</v>
      </c>
      <c r="L6126" s="79" t="s">
        <v>22</v>
      </c>
      <c r="M6126" s="79" t="s">
        <v>302</v>
      </c>
      <c r="N6126" s="15" t="s">
        <v>28</v>
      </c>
      <c r="O6126" s="15" t="s">
        <v>29</v>
      </c>
      <c r="P6126" s="80" t="s">
        <v>3096</v>
      </c>
      <c r="Q6126" s="80" t="s">
        <v>21</v>
      </c>
      <c r="S6126" t="str">
        <f t="shared" si="112"/>
        <v>42114Malibu Elite Services</v>
      </c>
    </row>
    <row r="6127" spans="1:19" hidden="1">
      <c r="A6127" s="12">
        <v>42115</v>
      </c>
      <c r="B6127" t="s">
        <v>2592</v>
      </c>
      <c r="C6127" s="1">
        <v>0</v>
      </c>
      <c r="E6127" s="42">
        <f t="shared" si="113"/>
        <v>0</v>
      </c>
      <c r="F6127" s="77" t="s">
        <v>225</v>
      </c>
      <c r="G6127" s="77" t="s">
        <v>21</v>
      </c>
      <c r="H6127" s="77" t="s">
        <v>20</v>
      </c>
      <c r="I6127" s="13">
        <v>4</v>
      </c>
      <c r="J6127" s="14">
        <v>2015</v>
      </c>
      <c r="K6127" s="78" t="s">
        <v>56</v>
      </c>
      <c r="L6127" s="79" t="s">
        <v>22</v>
      </c>
      <c r="M6127" s="79" t="s">
        <v>302</v>
      </c>
      <c r="N6127" s="15" t="s">
        <v>28</v>
      </c>
      <c r="O6127" s="15" t="s">
        <v>29</v>
      </c>
      <c r="P6127" s="80" t="s">
        <v>3096</v>
      </c>
      <c r="Q6127" s="80" t="s">
        <v>21</v>
      </c>
      <c r="S6127" t="str">
        <f t="shared" si="112"/>
        <v>42115eBay Buyer Dispute</v>
      </c>
    </row>
    <row r="6128" spans="1:19" hidden="1">
      <c r="A6128" s="12">
        <v>42115</v>
      </c>
      <c r="B6128" t="s">
        <v>2488</v>
      </c>
      <c r="C6128" s="1">
        <v>0</v>
      </c>
      <c r="E6128" s="42">
        <f t="shared" si="113"/>
        <v>0</v>
      </c>
      <c r="F6128" s="77" t="s">
        <v>225</v>
      </c>
      <c r="G6128" s="77" t="s">
        <v>21</v>
      </c>
      <c r="H6128" s="77" t="s">
        <v>20</v>
      </c>
      <c r="I6128" s="13">
        <v>4</v>
      </c>
      <c r="J6128" s="14">
        <v>2015</v>
      </c>
      <c r="K6128" s="78" t="s">
        <v>56</v>
      </c>
      <c r="L6128" s="79" t="s">
        <v>22</v>
      </c>
      <c r="M6128" s="79" t="s">
        <v>23</v>
      </c>
      <c r="N6128" s="15" t="s">
        <v>20</v>
      </c>
      <c r="O6128" s="15" t="s">
        <v>24</v>
      </c>
      <c r="P6128" s="80" t="s">
        <v>171</v>
      </c>
      <c r="Q6128" s="80" t="s">
        <v>21</v>
      </c>
      <c r="S6128" t="str">
        <f t="shared" si="112"/>
        <v>42115Bank Account</v>
      </c>
    </row>
    <row r="6129" spans="1:19" hidden="1">
      <c r="A6129" s="12">
        <v>42115</v>
      </c>
      <c r="B6129" t="s">
        <v>2617</v>
      </c>
      <c r="C6129" s="1">
        <v>0</v>
      </c>
      <c r="E6129" s="42">
        <f t="shared" si="113"/>
        <v>0</v>
      </c>
      <c r="F6129" s="77" t="s">
        <v>1038</v>
      </c>
      <c r="G6129" s="77" t="s">
        <v>21</v>
      </c>
      <c r="H6129" s="77" t="s">
        <v>20</v>
      </c>
      <c r="I6129" s="13">
        <v>4</v>
      </c>
      <c r="J6129" s="14">
        <v>2015</v>
      </c>
      <c r="K6129" s="78" t="s">
        <v>56</v>
      </c>
      <c r="L6129" s="79" t="s">
        <v>22</v>
      </c>
      <c r="M6129" s="79" t="s">
        <v>302</v>
      </c>
      <c r="N6129" s="15" t="s">
        <v>28</v>
      </c>
      <c r="O6129" s="15" t="s">
        <v>29</v>
      </c>
      <c r="P6129" s="80" t="s">
        <v>3096</v>
      </c>
      <c r="Q6129" s="80" t="s">
        <v>21</v>
      </c>
      <c r="S6129" t="str">
        <f t="shared" si="112"/>
        <v>42115Reversal</v>
      </c>
    </row>
    <row r="6130" spans="1:19" hidden="1">
      <c r="A6130" s="12">
        <v>42115</v>
      </c>
      <c r="B6130" t="s">
        <v>2714</v>
      </c>
      <c r="C6130" s="1">
        <v>4.6100000000000003</v>
      </c>
      <c r="E6130" s="42">
        <f t="shared" si="113"/>
        <v>-4.6100000000000003</v>
      </c>
      <c r="F6130" s="77" t="s">
        <v>225</v>
      </c>
      <c r="G6130" s="77" t="s">
        <v>21</v>
      </c>
      <c r="H6130" s="77" t="s">
        <v>20</v>
      </c>
      <c r="I6130" s="13">
        <v>4</v>
      </c>
      <c r="J6130" s="14">
        <v>2015</v>
      </c>
      <c r="K6130" s="78" t="s">
        <v>56</v>
      </c>
      <c r="L6130" s="79" t="s">
        <v>22</v>
      </c>
      <c r="M6130" s="79" t="s">
        <v>302</v>
      </c>
      <c r="N6130" s="15" t="s">
        <v>28</v>
      </c>
      <c r="O6130" s="15" t="s">
        <v>29</v>
      </c>
      <c r="P6130" s="80" t="s">
        <v>3096</v>
      </c>
      <c r="Q6130" s="80" t="s">
        <v>21</v>
      </c>
      <c r="S6130" t="str">
        <f t="shared" si="112"/>
        <v>42115Shawn Erway</v>
      </c>
    </row>
    <row r="6131" spans="1:19" hidden="1">
      <c r="A6131" s="12">
        <v>42115</v>
      </c>
      <c r="B6131" t="s">
        <v>2747</v>
      </c>
      <c r="C6131" s="1">
        <v>-5.23</v>
      </c>
      <c r="E6131" s="42">
        <f t="shared" si="113"/>
        <v>5.23</v>
      </c>
      <c r="F6131" s="77" t="s">
        <v>1038</v>
      </c>
      <c r="G6131" s="77" t="s">
        <v>21</v>
      </c>
      <c r="H6131" s="77" t="s">
        <v>20</v>
      </c>
      <c r="I6131" s="13">
        <v>4</v>
      </c>
      <c r="J6131" s="14">
        <v>2015</v>
      </c>
      <c r="K6131" s="78" t="s">
        <v>56</v>
      </c>
      <c r="L6131" s="79" t="s">
        <v>22</v>
      </c>
      <c r="M6131" s="79" t="s">
        <v>309</v>
      </c>
      <c r="N6131" s="15" t="s">
        <v>28</v>
      </c>
      <c r="O6131" s="15" t="s">
        <v>29</v>
      </c>
      <c r="P6131" s="80" t="s">
        <v>3096</v>
      </c>
      <c r="Q6131" s="80" t="s">
        <v>21</v>
      </c>
      <c r="S6131" t="str">
        <f t="shared" si="112"/>
        <v>42115Tracey Rodd</v>
      </c>
    </row>
    <row r="6132" spans="1:19" hidden="1">
      <c r="A6132" s="12">
        <v>42116</v>
      </c>
      <c r="B6132" t="s">
        <v>2748</v>
      </c>
      <c r="C6132" s="1">
        <v>0</v>
      </c>
      <c r="E6132" s="42">
        <f t="shared" si="113"/>
        <v>0</v>
      </c>
      <c r="F6132" s="77" t="s">
        <v>225</v>
      </c>
      <c r="G6132" s="77" t="s">
        <v>21</v>
      </c>
      <c r="H6132" s="77" t="s">
        <v>20</v>
      </c>
      <c r="I6132" s="13">
        <v>4</v>
      </c>
      <c r="J6132" s="14">
        <v>2015</v>
      </c>
      <c r="K6132" s="78" t="s">
        <v>56</v>
      </c>
      <c r="L6132" s="79" t="s">
        <v>22</v>
      </c>
      <c r="M6132" s="79" t="s">
        <v>302</v>
      </c>
      <c r="N6132" s="15" t="s">
        <v>28</v>
      </c>
      <c r="O6132" s="15" t="s">
        <v>29</v>
      </c>
      <c r="P6132" s="80" t="s">
        <v>3096</v>
      </c>
      <c r="Q6132" s="80" t="s">
        <v>21</v>
      </c>
      <c r="S6132" t="str">
        <f t="shared" si="112"/>
        <v>42116mclean@meangrrl.com</v>
      </c>
    </row>
    <row r="6133" spans="1:19" hidden="1">
      <c r="A6133" s="12">
        <v>42116</v>
      </c>
      <c r="B6133" t="s">
        <v>2749</v>
      </c>
      <c r="C6133" s="1">
        <v>-0.76</v>
      </c>
      <c r="E6133" s="42">
        <f t="shared" si="113"/>
        <v>0.76</v>
      </c>
      <c r="F6133" s="77" t="s">
        <v>1038</v>
      </c>
      <c r="G6133" s="77" t="s">
        <v>21</v>
      </c>
      <c r="H6133" s="77" t="s">
        <v>20</v>
      </c>
      <c r="I6133" s="13">
        <v>4</v>
      </c>
      <c r="J6133" s="14">
        <v>2015</v>
      </c>
      <c r="K6133" s="78" t="s">
        <v>56</v>
      </c>
      <c r="L6133" s="79" t="s">
        <v>22</v>
      </c>
      <c r="M6133" s="79" t="s">
        <v>302</v>
      </c>
      <c r="N6133" s="15" t="s">
        <v>28</v>
      </c>
      <c r="O6133" s="15" t="s">
        <v>29</v>
      </c>
      <c r="P6133" s="80" t="s">
        <v>3096</v>
      </c>
      <c r="Q6133" s="80" t="s">
        <v>21</v>
      </c>
      <c r="S6133" t="str">
        <f t="shared" si="112"/>
        <v>42116Angela Prince</v>
      </c>
    </row>
    <row r="6134" spans="1:19" hidden="1">
      <c r="A6134" s="12">
        <v>42117</v>
      </c>
      <c r="B6134" t="s">
        <v>2750</v>
      </c>
      <c r="C6134" s="1">
        <v>-0.76</v>
      </c>
      <c r="E6134" s="42">
        <f t="shared" si="113"/>
        <v>0.76</v>
      </c>
      <c r="F6134" s="77" t="s">
        <v>1038</v>
      </c>
      <c r="G6134" s="77" t="s">
        <v>21</v>
      </c>
      <c r="H6134" s="77" t="s">
        <v>20</v>
      </c>
      <c r="I6134" s="13">
        <v>4</v>
      </c>
      <c r="J6134" s="14">
        <v>2015</v>
      </c>
      <c r="K6134" s="78" t="s">
        <v>56</v>
      </c>
      <c r="L6134" s="79" t="s">
        <v>22</v>
      </c>
      <c r="M6134" s="79" t="s">
        <v>302</v>
      </c>
      <c r="N6134" s="15" t="s">
        <v>28</v>
      </c>
      <c r="O6134" s="15" t="s">
        <v>29</v>
      </c>
      <c r="P6134" s="80" t="s">
        <v>3096</v>
      </c>
      <c r="Q6134" s="80" t="s">
        <v>21</v>
      </c>
      <c r="S6134" t="str">
        <f t="shared" si="112"/>
        <v>42117Emilie Abbott</v>
      </c>
    </row>
    <row r="6135" spans="1:19" hidden="1">
      <c r="A6135" s="12">
        <v>42117</v>
      </c>
      <c r="B6135" t="s">
        <v>2751</v>
      </c>
      <c r="C6135" s="1">
        <v>-5.24</v>
      </c>
      <c r="E6135" s="42">
        <f t="shared" si="113"/>
        <v>5.24</v>
      </c>
      <c r="F6135" s="77" t="s">
        <v>1038</v>
      </c>
      <c r="G6135" s="77" t="s">
        <v>21</v>
      </c>
      <c r="H6135" s="77" t="s">
        <v>20</v>
      </c>
      <c r="I6135" s="13">
        <v>4</v>
      </c>
      <c r="J6135" s="14">
        <v>2015</v>
      </c>
      <c r="K6135" s="78" t="s">
        <v>56</v>
      </c>
      <c r="L6135" s="79" t="s">
        <v>22</v>
      </c>
      <c r="M6135" s="79" t="s">
        <v>302</v>
      </c>
      <c r="N6135" s="15" t="s">
        <v>28</v>
      </c>
      <c r="O6135" s="15" t="s">
        <v>29</v>
      </c>
      <c r="P6135" s="80" t="s">
        <v>3096</v>
      </c>
      <c r="Q6135" s="80" t="s">
        <v>21</v>
      </c>
      <c r="S6135" t="str">
        <f t="shared" si="112"/>
        <v>42117fazlin doutie</v>
      </c>
    </row>
    <row r="6136" spans="1:19" hidden="1">
      <c r="A6136" s="12">
        <v>42118</v>
      </c>
      <c r="B6136" t="s">
        <v>1121</v>
      </c>
      <c r="C6136" s="1">
        <v>0</v>
      </c>
      <c r="E6136" s="42">
        <f t="shared" si="113"/>
        <v>0</v>
      </c>
      <c r="F6136" s="77" t="s">
        <v>225</v>
      </c>
      <c r="G6136" s="77" t="s">
        <v>21</v>
      </c>
      <c r="H6136" s="77" t="s">
        <v>20</v>
      </c>
      <c r="I6136" s="13">
        <v>4</v>
      </c>
      <c r="J6136" s="14">
        <v>2015</v>
      </c>
      <c r="K6136" s="78" t="s">
        <v>56</v>
      </c>
      <c r="L6136" s="79" t="s">
        <v>22</v>
      </c>
      <c r="M6136" s="79" t="s">
        <v>23</v>
      </c>
      <c r="N6136" s="15" t="s">
        <v>28</v>
      </c>
      <c r="O6136" s="15" t="s">
        <v>29</v>
      </c>
      <c r="P6136" s="80" t="s">
        <v>3097</v>
      </c>
      <c r="Q6136" s="80" t="s">
        <v>21</v>
      </c>
      <c r="S6136" t="str">
        <f t="shared" si="112"/>
        <v>42118Hulu</v>
      </c>
    </row>
    <row r="6137" spans="1:19" hidden="1">
      <c r="A6137" s="12">
        <v>42119</v>
      </c>
      <c r="B6137" t="s">
        <v>2592</v>
      </c>
      <c r="C6137" s="1">
        <v>0</v>
      </c>
      <c r="E6137" s="42">
        <f t="shared" si="113"/>
        <v>0</v>
      </c>
      <c r="F6137" s="77" t="s">
        <v>225</v>
      </c>
      <c r="G6137" s="77" t="s">
        <v>21</v>
      </c>
      <c r="H6137" s="77" t="s">
        <v>20</v>
      </c>
      <c r="I6137" s="13">
        <v>4</v>
      </c>
      <c r="J6137" s="14">
        <v>2015</v>
      </c>
      <c r="K6137" s="78" t="s">
        <v>56</v>
      </c>
      <c r="L6137" s="79" t="s">
        <v>22</v>
      </c>
      <c r="M6137" s="79" t="s">
        <v>302</v>
      </c>
      <c r="N6137" s="15" t="s">
        <v>28</v>
      </c>
      <c r="O6137" s="15" t="s">
        <v>29</v>
      </c>
      <c r="P6137" s="80" t="s">
        <v>3096</v>
      </c>
      <c r="Q6137" s="80" t="s">
        <v>21</v>
      </c>
      <c r="S6137" t="str">
        <f t="shared" si="112"/>
        <v>42119eBay Buyer Dispute</v>
      </c>
    </row>
    <row r="6138" spans="1:19" hidden="1">
      <c r="A6138" s="12">
        <v>42119</v>
      </c>
      <c r="B6138" t="s">
        <v>2752</v>
      </c>
      <c r="C6138" s="1">
        <v>-2.16</v>
      </c>
      <c r="E6138" s="42">
        <f t="shared" si="113"/>
        <v>2.16</v>
      </c>
      <c r="F6138" s="77" t="s">
        <v>1038</v>
      </c>
      <c r="G6138" s="77" t="s">
        <v>21</v>
      </c>
      <c r="H6138" s="77" t="s">
        <v>20</v>
      </c>
      <c r="I6138" s="13">
        <v>4</v>
      </c>
      <c r="J6138" s="14">
        <v>2015</v>
      </c>
      <c r="K6138" s="78" t="s">
        <v>56</v>
      </c>
      <c r="L6138" s="79" t="s">
        <v>22</v>
      </c>
      <c r="M6138" s="79" t="s">
        <v>302</v>
      </c>
      <c r="N6138" s="15" t="s">
        <v>28</v>
      </c>
      <c r="O6138" s="15" t="s">
        <v>29</v>
      </c>
      <c r="P6138" s="80" t="s">
        <v>3096</v>
      </c>
      <c r="Q6138" s="80" t="s">
        <v>21</v>
      </c>
      <c r="S6138" t="str">
        <f t="shared" si="112"/>
        <v>42119Grace Koster</v>
      </c>
    </row>
    <row r="6139" spans="1:19" hidden="1">
      <c r="A6139" s="12">
        <v>42119</v>
      </c>
      <c r="B6139" t="s">
        <v>2753</v>
      </c>
      <c r="C6139" s="1">
        <v>-1.21</v>
      </c>
      <c r="E6139" s="42">
        <f t="shared" si="113"/>
        <v>1.21</v>
      </c>
      <c r="F6139" s="77" t="s">
        <v>1038</v>
      </c>
      <c r="G6139" s="77" t="s">
        <v>21</v>
      </c>
      <c r="H6139" s="77" t="s">
        <v>20</v>
      </c>
      <c r="I6139" s="13">
        <v>4</v>
      </c>
      <c r="J6139" s="14">
        <v>2015</v>
      </c>
      <c r="K6139" s="78" t="s">
        <v>56</v>
      </c>
      <c r="L6139" s="79" t="s">
        <v>22</v>
      </c>
      <c r="M6139" s="79" t="s">
        <v>302</v>
      </c>
      <c r="N6139" s="15" t="s">
        <v>28</v>
      </c>
      <c r="O6139" s="15" t="s">
        <v>29</v>
      </c>
      <c r="P6139" s="80" t="s">
        <v>3096</v>
      </c>
      <c r="Q6139" s="80" t="s">
        <v>21</v>
      </c>
      <c r="S6139" t="str">
        <f t="shared" si="112"/>
        <v>42119Jesse Cudd</v>
      </c>
    </row>
    <row r="6140" spans="1:19" hidden="1">
      <c r="A6140" s="12">
        <v>42120</v>
      </c>
      <c r="B6140" t="s">
        <v>2754</v>
      </c>
      <c r="C6140" s="1">
        <v>-0.68</v>
      </c>
      <c r="E6140" s="42">
        <f t="shared" si="113"/>
        <v>0.68</v>
      </c>
      <c r="F6140" s="77" t="s">
        <v>1038</v>
      </c>
      <c r="G6140" s="77" t="s">
        <v>21</v>
      </c>
      <c r="H6140" s="77" t="s">
        <v>20</v>
      </c>
      <c r="I6140" s="13">
        <v>4</v>
      </c>
      <c r="J6140" s="14">
        <v>2015</v>
      </c>
      <c r="K6140" s="78" t="s">
        <v>56</v>
      </c>
      <c r="L6140" s="79" t="s">
        <v>22</v>
      </c>
      <c r="M6140" s="79" t="s">
        <v>305</v>
      </c>
      <c r="N6140" s="15" t="s">
        <v>28</v>
      </c>
      <c r="O6140" s="15" t="s">
        <v>29</v>
      </c>
      <c r="P6140" s="80" t="s">
        <v>3096</v>
      </c>
      <c r="Q6140" s="80" t="s">
        <v>21</v>
      </c>
      <c r="S6140" t="str">
        <f t="shared" si="112"/>
        <v>42120Chadd Sanders</v>
      </c>
    </row>
    <row r="6141" spans="1:19" hidden="1">
      <c r="A6141" s="12">
        <v>42120</v>
      </c>
      <c r="B6141" t="s">
        <v>2617</v>
      </c>
      <c r="C6141" s="1">
        <v>0</v>
      </c>
      <c r="E6141" s="42">
        <f t="shared" si="113"/>
        <v>0</v>
      </c>
      <c r="F6141" s="77" t="s">
        <v>1038</v>
      </c>
      <c r="G6141" s="77" t="s">
        <v>21</v>
      </c>
      <c r="H6141" s="77" t="s">
        <v>20</v>
      </c>
      <c r="I6141" s="13">
        <v>4</v>
      </c>
      <c r="J6141" s="14">
        <v>2015</v>
      </c>
      <c r="K6141" s="78" t="s">
        <v>56</v>
      </c>
      <c r="L6141" s="79" t="s">
        <v>22</v>
      </c>
      <c r="M6141" s="79" t="s">
        <v>302</v>
      </c>
      <c r="N6141" s="15" t="s">
        <v>28</v>
      </c>
      <c r="O6141" s="15" t="s">
        <v>29</v>
      </c>
      <c r="P6141" s="80" t="s">
        <v>3096</v>
      </c>
      <c r="Q6141" s="80" t="s">
        <v>21</v>
      </c>
      <c r="S6141" t="str">
        <f t="shared" si="112"/>
        <v>42120Reversal</v>
      </c>
    </row>
    <row r="6142" spans="1:19" hidden="1">
      <c r="A6142" s="12">
        <v>42121</v>
      </c>
      <c r="B6142" t="s">
        <v>2755</v>
      </c>
      <c r="C6142" s="1">
        <v>-3.17</v>
      </c>
      <c r="E6142" s="42">
        <f t="shared" si="113"/>
        <v>3.17</v>
      </c>
      <c r="F6142" s="77" t="s">
        <v>1038</v>
      </c>
      <c r="G6142" s="77" t="s">
        <v>21</v>
      </c>
      <c r="H6142" s="77" t="s">
        <v>20</v>
      </c>
      <c r="I6142" s="13">
        <v>4</v>
      </c>
      <c r="J6142" s="14">
        <v>2015</v>
      </c>
      <c r="K6142" s="78" t="s">
        <v>56</v>
      </c>
      <c r="L6142" s="79" t="s">
        <v>22</v>
      </c>
      <c r="M6142" s="79" t="s">
        <v>302</v>
      </c>
      <c r="N6142" s="15" t="s">
        <v>28</v>
      </c>
      <c r="O6142" s="15" t="s">
        <v>29</v>
      </c>
      <c r="P6142" s="80" t="s">
        <v>3096</v>
      </c>
      <c r="Q6142" s="80" t="s">
        <v>21</v>
      </c>
      <c r="S6142" t="str">
        <f t="shared" si="112"/>
        <v>42121David McCormick</v>
      </c>
    </row>
    <row r="6143" spans="1:19" hidden="1">
      <c r="A6143" s="12">
        <v>42121</v>
      </c>
      <c r="B6143" t="s">
        <v>2756</v>
      </c>
      <c r="C6143" s="1">
        <v>-4.6100000000000003</v>
      </c>
      <c r="E6143" s="42">
        <f t="shared" si="113"/>
        <v>4.6100000000000003</v>
      </c>
      <c r="F6143" s="77" t="s">
        <v>1038</v>
      </c>
      <c r="G6143" s="77" t="s">
        <v>21</v>
      </c>
      <c r="H6143" s="77" t="s">
        <v>20</v>
      </c>
      <c r="I6143" s="13">
        <v>4</v>
      </c>
      <c r="J6143" s="14">
        <v>2015</v>
      </c>
      <c r="K6143" s="78" t="s">
        <v>56</v>
      </c>
      <c r="L6143" s="79" t="s">
        <v>22</v>
      </c>
      <c r="M6143" s="79" t="s">
        <v>302</v>
      </c>
      <c r="N6143" s="15" t="s">
        <v>28</v>
      </c>
      <c r="O6143" s="15" t="s">
        <v>29</v>
      </c>
      <c r="P6143" s="80" t="s">
        <v>3096</v>
      </c>
      <c r="Q6143" s="80" t="s">
        <v>21</v>
      </c>
      <c r="S6143" t="str">
        <f t="shared" si="112"/>
        <v>42121Nathan Schrantz</v>
      </c>
    </row>
    <row r="6144" spans="1:19" hidden="1">
      <c r="A6144" s="12">
        <v>42121</v>
      </c>
      <c r="B6144" t="s">
        <v>2488</v>
      </c>
      <c r="C6144" s="1">
        <v>0</v>
      </c>
      <c r="E6144" s="42">
        <f t="shared" si="113"/>
        <v>0</v>
      </c>
      <c r="F6144" s="77" t="s">
        <v>225</v>
      </c>
      <c r="G6144" s="77" t="s">
        <v>21</v>
      </c>
      <c r="H6144" s="77" t="s">
        <v>20</v>
      </c>
      <c r="I6144" s="13">
        <v>4</v>
      </c>
      <c r="J6144" s="14">
        <v>2015</v>
      </c>
      <c r="K6144" s="78" t="s">
        <v>56</v>
      </c>
      <c r="L6144" s="79" t="s">
        <v>22</v>
      </c>
      <c r="M6144" s="79" t="s">
        <v>23</v>
      </c>
      <c r="N6144" s="15" t="s">
        <v>20</v>
      </c>
      <c r="O6144" s="15" t="s">
        <v>24</v>
      </c>
      <c r="P6144" s="80" t="s">
        <v>171</v>
      </c>
      <c r="Q6144" s="80" t="s">
        <v>21</v>
      </c>
      <c r="S6144" t="str">
        <f t="shared" ref="S6144:S6207" si="114">A6144&amp;B6144</f>
        <v>42121Bank Account</v>
      </c>
    </row>
    <row r="6145" spans="1:19" hidden="1">
      <c r="A6145" s="12">
        <v>42121</v>
      </c>
      <c r="B6145" t="s">
        <v>2757</v>
      </c>
      <c r="C6145" s="1">
        <v>-0.73</v>
      </c>
      <c r="E6145" s="42">
        <f t="shared" si="113"/>
        <v>0.73</v>
      </c>
      <c r="F6145" s="77" t="s">
        <v>1038</v>
      </c>
      <c r="G6145" s="77" t="s">
        <v>21</v>
      </c>
      <c r="H6145" s="77" t="s">
        <v>20</v>
      </c>
      <c r="I6145" s="13">
        <v>4</v>
      </c>
      <c r="J6145" s="14">
        <v>2015</v>
      </c>
      <c r="K6145" s="78" t="s">
        <v>56</v>
      </c>
      <c r="L6145" s="79" t="s">
        <v>22</v>
      </c>
      <c r="M6145" s="79" t="s">
        <v>302</v>
      </c>
      <c r="N6145" s="15" t="s">
        <v>28</v>
      </c>
      <c r="O6145" s="15" t="s">
        <v>29</v>
      </c>
      <c r="P6145" s="80" t="s">
        <v>3096</v>
      </c>
      <c r="Q6145" s="80" t="s">
        <v>21</v>
      </c>
      <c r="S6145" t="str">
        <f t="shared" si="114"/>
        <v>42121philip beck</v>
      </c>
    </row>
    <row r="6146" spans="1:19" hidden="1">
      <c r="A6146" s="12">
        <v>42122</v>
      </c>
      <c r="B6146" t="s">
        <v>2752</v>
      </c>
      <c r="C6146" s="1">
        <v>1.86</v>
      </c>
      <c r="E6146" s="42">
        <f t="shared" si="113"/>
        <v>-1.86</v>
      </c>
      <c r="F6146" s="77" t="s">
        <v>225</v>
      </c>
      <c r="G6146" s="77" t="s">
        <v>21</v>
      </c>
      <c r="H6146" s="77" t="s">
        <v>20</v>
      </c>
      <c r="I6146" s="13">
        <v>4</v>
      </c>
      <c r="J6146" s="14">
        <v>2015</v>
      </c>
      <c r="K6146" s="78" t="s">
        <v>56</v>
      </c>
      <c r="L6146" s="79" t="s">
        <v>22</v>
      </c>
      <c r="M6146" s="79" t="s">
        <v>302</v>
      </c>
      <c r="N6146" s="15" t="s">
        <v>28</v>
      </c>
      <c r="O6146" s="15" t="s">
        <v>29</v>
      </c>
      <c r="P6146" s="80" t="s">
        <v>3096</v>
      </c>
      <c r="Q6146" s="80" t="s">
        <v>21</v>
      </c>
      <c r="S6146" t="str">
        <f t="shared" si="114"/>
        <v>42122Grace Koster</v>
      </c>
    </row>
    <row r="6147" spans="1:19" hidden="1">
      <c r="A6147" s="12">
        <v>42122</v>
      </c>
      <c r="B6147" t="s">
        <v>2758</v>
      </c>
      <c r="C6147" s="1">
        <v>-4.37</v>
      </c>
      <c r="E6147" s="42">
        <f t="shared" ref="E6147:E6210" si="115">-C6147</f>
        <v>4.37</v>
      </c>
      <c r="F6147" s="77" t="s">
        <v>1038</v>
      </c>
      <c r="G6147" s="77" t="s">
        <v>21</v>
      </c>
      <c r="H6147" s="77" t="s">
        <v>20</v>
      </c>
      <c r="I6147" s="13">
        <v>4</v>
      </c>
      <c r="J6147" s="14">
        <v>2015</v>
      </c>
      <c r="K6147" s="78" t="s">
        <v>56</v>
      </c>
      <c r="L6147" s="79" t="s">
        <v>22</v>
      </c>
      <c r="M6147" s="79" t="s">
        <v>302</v>
      </c>
      <c r="N6147" s="15" t="s">
        <v>28</v>
      </c>
      <c r="O6147" s="15" t="s">
        <v>29</v>
      </c>
      <c r="P6147" s="80" t="s">
        <v>3096</v>
      </c>
      <c r="Q6147" s="80" t="s">
        <v>21</v>
      </c>
      <c r="S6147" t="str">
        <f t="shared" si="114"/>
        <v>42122valerie frommer shore</v>
      </c>
    </row>
    <row r="6148" spans="1:19" hidden="1">
      <c r="A6148" s="12">
        <v>42122</v>
      </c>
      <c r="B6148" t="s">
        <v>2759</v>
      </c>
      <c r="C6148" s="1">
        <v>-2.2999999999999998</v>
      </c>
      <c r="E6148" s="42">
        <f t="shared" si="115"/>
        <v>2.2999999999999998</v>
      </c>
      <c r="F6148" s="77" t="s">
        <v>1038</v>
      </c>
      <c r="G6148" s="77" t="s">
        <v>21</v>
      </c>
      <c r="H6148" s="77" t="s">
        <v>20</v>
      </c>
      <c r="I6148" s="13">
        <v>4</v>
      </c>
      <c r="J6148" s="14">
        <v>2015</v>
      </c>
      <c r="K6148" s="78" t="s">
        <v>56</v>
      </c>
      <c r="L6148" s="79" t="s">
        <v>22</v>
      </c>
      <c r="M6148" s="79" t="s">
        <v>309</v>
      </c>
      <c r="N6148" s="15" t="s">
        <v>28</v>
      </c>
      <c r="O6148" s="15" t="s">
        <v>29</v>
      </c>
      <c r="P6148" s="80" t="s">
        <v>3096</v>
      </c>
      <c r="Q6148" s="80" t="s">
        <v>21</v>
      </c>
      <c r="S6148" t="str">
        <f t="shared" si="114"/>
        <v>42122julie altman</v>
      </c>
    </row>
    <row r="6149" spans="1:19" hidden="1">
      <c r="A6149" s="12">
        <v>42123</v>
      </c>
      <c r="B6149" t="s">
        <v>2760</v>
      </c>
      <c r="C6149" s="1">
        <v>-3.54</v>
      </c>
      <c r="E6149" s="42">
        <f t="shared" si="115"/>
        <v>3.54</v>
      </c>
      <c r="F6149" s="77" t="s">
        <v>1038</v>
      </c>
      <c r="G6149" s="77" t="s">
        <v>21</v>
      </c>
      <c r="H6149" s="77" t="s">
        <v>20</v>
      </c>
      <c r="I6149" s="13">
        <v>4</v>
      </c>
      <c r="J6149" s="14">
        <v>2015</v>
      </c>
      <c r="K6149" s="78" t="s">
        <v>56</v>
      </c>
      <c r="L6149" s="79" t="s">
        <v>22</v>
      </c>
      <c r="M6149" s="79" t="s">
        <v>309</v>
      </c>
      <c r="N6149" s="15" t="s">
        <v>28</v>
      </c>
      <c r="O6149" s="15" t="s">
        <v>29</v>
      </c>
      <c r="P6149" s="80" t="s">
        <v>3096</v>
      </c>
      <c r="Q6149" s="80" t="s">
        <v>21</v>
      </c>
      <c r="S6149" t="str">
        <f t="shared" si="114"/>
        <v>42123Hayes Hayes</v>
      </c>
    </row>
    <row r="6150" spans="1:19" hidden="1">
      <c r="A6150" s="12">
        <v>42123</v>
      </c>
      <c r="B6150" t="s">
        <v>2761</v>
      </c>
      <c r="C6150" s="1">
        <v>-2.8</v>
      </c>
      <c r="E6150" s="42">
        <f t="shared" si="115"/>
        <v>2.8</v>
      </c>
      <c r="F6150" s="77" t="s">
        <v>1038</v>
      </c>
      <c r="G6150" s="77" t="s">
        <v>21</v>
      </c>
      <c r="H6150" s="77" t="s">
        <v>20</v>
      </c>
      <c r="I6150" s="13">
        <v>4</v>
      </c>
      <c r="J6150" s="14">
        <v>2015</v>
      </c>
      <c r="K6150" s="78" t="s">
        <v>56</v>
      </c>
      <c r="L6150" s="79" t="s">
        <v>22</v>
      </c>
      <c r="M6150" s="79" t="s">
        <v>309</v>
      </c>
      <c r="N6150" s="15" t="s">
        <v>28</v>
      </c>
      <c r="O6150" s="15" t="s">
        <v>29</v>
      </c>
      <c r="P6150" s="80" t="s">
        <v>3096</v>
      </c>
      <c r="Q6150" s="80" t="s">
        <v>21</v>
      </c>
      <c r="S6150" t="str">
        <f t="shared" si="114"/>
        <v>42123Johanna Clark</v>
      </c>
    </row>
    <row r="6151" spans="1:19" hidden="1">
      <c r="A6151" s="12">
        <v>42123</v>
      </c>
      <c r="B6151" t="s">
        <v>2734</v>
      </c>
      <c r="C6151" s="1">
        <v>3.79</v>
      </c>
      <c r="E6151" s="42">
        <f t="shared" si="115"/>
        <v>-3.79</v>
      </c>
      <c r="F6151" s="77" t="s">
        <v>225</v>
      </c>
      <c r="G6151" s="77" t="s">
        <v>21</v>
      </c>
      <c r="H6151" s="77" t="s">
        <v>20</v>
      </c>
      <c r="I6151" s="13">
        <v>4</v>
      </c>
      <c r="J6151" s="14">
        <v>2015</v>
      </c>
      <c r="K6151" s="78" t="s">
        <v>56</v>
      </c>
      <c r="L6151" s="79" t="s">
        <v>22</v>
      </c>
      <c r="M6151" s="79" t="s">
        <v>309</v>
      </c>
      <c r="N6151" s="15" t="s">
        <v>28</v>
      </c>
      <c r="O6151" s="15" t="s">
        <v>29</v>
      </c>
      <c r="P6151" s="80" t="s">
        <v>3096</v>
      </c>
      <c r="Q6151" s="80" t="s">
        <v>21</v>
      </c>
      <c r="S6151" t="str">
        <f t="shared" si="114"/>
        <v>42123Andrea Reiskin</v>
      </c>
    </row>
    <row r="6152" spans="1:19" hidden="1">
      <c r="A6152" s="12">
        <v>42123</v>
      </c>
      <c r="B6152" t="s">
        <v>2762</v>
      </c>
      <c r="C6152" s="1">
        <v>-0.85</v>
      </c>
      <c r="E6152" s="42">
        <f t="shared" si="115"/>
        <v>0.85</v>
      </c>
      <c r="F6152" s="77" t="s">
        <v>1038</v>
      </c>
      <c r="G6152" s="77" t="s">
        <v>21</v>
      </c>
      <c r="H6152" s="77" t="s">
        <v>20</v>
      </c>
      <c r="I6152" s="13">
        <v>4</v>
      </c>
      <c r="J6152" s="14">
        <v>2015</v>
      </c>
      <c r="K6152" s="78" t="s">
        <v>56</v>
      </c>
      <c r="L6152" s="79" t="s">
        <v>22</v>
      </c>
      <c r="M6152" s="79" t="s">
        <v>302</v>
      </c>
      <c r="N6152" s="15" t="s">
        <v>28</v>
      </c>
      <c r="O6152" s="15" t="s">
        <v>29</v>
      </c>
      <c r="P6152" s="80" t="s">
        <v>3096</v>
      </c>
      <c r="Q6152" s="80" t="s">
        <v>21</v>
      </c>
      <c r="S6152" t="str">
        <f t="shared" si="114"/>
        <v>42123karen harsh</v>
      </c>
    </row>
    <row r="6153" spans="1:19" hidden="1">
      <c r="A6153" s="12">
        <v>42123</v>
      </c>
      <c r="B6153" t="s">
        <v>2763</v>
      </c>
      <c r="C6153" s="1">
        <v>-1.78</v>
      </c>
      <c r="E6153" s="42">
        <f t="shared" si="115"/>
        <v>1.78</v>
      </c>
      <c r="F6153" s="77" t="s">
        <v>1038</v>
      </c>
      <c r="G6153" s="77" t="s">
        <v>21</v>
      </c>
      <c r="H6153" s="77" t="s">
        <v>20</v>
      </c>
      <c r="I6153" s="13">
        <v>4</v>
      </c>
      <c r="J6153" s="14">
        <v>2015</v>
      </c>
      <c r="K6153" s="78" t="s">
        <v>56</v>
      </c>
      <c r="L6153" s="79" t="s">
        <v>22</v>
      </c>
      <c r="M6153" s="79" t="s">
        <v>302</v>
      </c>
      <c r="N6153" s="15" t="s">
        <v>28</v>
      </c>
      <c r="O6153" s="15" t="s">
        <v>29</v>
      </c>
      <c r="P6153" s="80" t="s">
        <v>3096</v>
      </c>
      <c r="Q6153" s="80" t="s">
        <v>21</v>
      </c>
      <c r="S6153" t="str">
        <f t="shared" si="114"/>
        <v>42123Charly Zuetlau</v>
      </c>
    </row>
    <row r="6154" spans="1:19" hidden="1">
      <c r="A6154" s="12">
        <v>42123</v>
      </c>
      <c r="B6154" t="s">
        <v>2764</v>
      </c>
      <c r="C6154" s="1">
        <v>-0.9</v>
      </c>
      <c r="E6154" s="42">
        <f t="shared" si="115"/>
        <v>0.9</v>
      </c>
      <c r="F6154" s="77" t="s">
        <v>1038</v>
      </c>
      <c r="G6154" s="77" t="s">
        <v>21</v>
      </c>
      <c r="H6154" s="77" t="s">
        <v>20</v>
      </c>
      <c r="I6154" s="13">
        <v>4</v>
      </c>
      <c r="J6154" s="14">
        <v>2015</v>
      </c>
      <c r="K6154" s="78" t="s">
        <v>56</v>
      </c>
      <c r="L6154" s="79" t="s">
        <v>22</v>
      </c>
      <c r="M6154" s="79" t="s">
        <v>302</v>
      </c>
      <c r="N6154" s="15" t="s">
        <v>28</v>
      </c>
      <c r="O6154" s="15" t="s">
        <v>29</v>
      </c>
      <c r="P6154" s="80" t="s">
        <v>3096</v>
      </c>
      <c r="Q6154" s="80" t="s">
        <v>21</v>
      </c>
      <c r="S6154" t="str">
        <f t="shared" si="114"/>
        <v>42123Brian Dubs</v>
      </c>
    </row>
    <row r="6155" spans="1:19" hidden="1">
      <c r="A6155" s="12">
        <v>42123</v>
      </c>
      <c r="B6155" t="s">
        <v>2764</v>
      </c>
      <c r="C6155" s="1">
        <v>0.2</v>
      </c>
      <c r="E6155" s="42">
        <f t="shared" si="115"/>
        <v>-0.2</v>
      </c>
      <c r="F6155" s="77" t="s">
        <v>225</v>
      </c>
      <c r="G6155" s="77" t="s">
        <v>21</v>
      </c>
      <c r="H6155" s="77" t="s">
        <v>20</v>
      </c>
      <c r="I6155" s="13">
        <v>4</v>
      </c>
      <c r="J6155" s="14">
        <v>2015</v>
      </c>
      <c r="K6155" s="78" t="s">
        <v>56</v>
      </c>
      <c r="L6155" s="79" t="s">
        <v>22</v>
      </c>
      <c r="M6155" s="79" t="s">
        <v>302</v>
      </c>
      <c r="N6155" s="15" t="s">
        <v>28</v>
      </c>
      <c r="O6155" s="15" t="s">
        <v>29</v>
      </c>
      <c r="P6155" s="80" t="s">
        <v>3096</v>
      </c>
      <c r="Q6155" s="80" t="s">
        <v>21</v>
      </c>
      <c r="S6155" t="str">
        <f t="shared" si="114"/>
        <v>42123Brian Dubs</v>
      </c>
    </row>
    <row r="6156" spans="1:19" hidden="1">
      <c r="A6156" s="12">
        <v>42123</v>
      </c>
      <c r="B6156" t="s">
        <v>2765</v>
      </c>
      <c r="C6156" s="1">
        <v>-0.76</v>
      </c>
      <c r="E6156" s="42">
        <f t="shared" si="115"/>
        <v>0.76</v>
      </c>
      <c r="F6156" s="77" t="s">
        <v>1038</v>
      </c>
      <c r="G6156" s="77" t="s">
        <v>21</v>
      </c>
      <c r="H6156" s="77" t="s">
        <v>20</v>
      </c>
      <c r="I6156" s="13">
        <v>4</v>
      </c>
      <c r="J6156" s="14">
        <v>2015</v>
      </c>
      <c r="K6156" s="78" t="s">
        <v>56</v>
      </c>
      <c r="L6156" s="79" t="s">
        <v>22</v>
      </c>
      <c r="M6156" s="79" t="s">
        <v>302</v>
      </c>
      <c r="N6156" s="15" t="s">
        <v>28</v>
      </c>
      <c r="O6156" s="15" t="s">
        <v>29</v>
      </c>
      <c r="P6156" s="80" t="s">
        <v>3096</v>
      </c>
      <c r="Q6156" s="80" t="s">
        <v>21</v>
      </c>
      <c r="S6156" t="str">
        <f t="shared" si="114"/>
        <v>42123Donna Gillstrap</v>
      </c>
    </row>
    <row r="6157" spans="1:19" hidden="1">
      <c r="A6157" s="12">
        <v>42123</v>
      </c>
      <c r="B6157" t="s">
        <v>2766</v>
      </c>
      <c r="C6157" s="1">
        <v>-0.72</v>
      </c>
      <c r="E6157" s="42">
        <f t="shared" si="115"/>
        <v>0.72</v>
      </c>
      <c r="F6157" s="77" t="s">
        <v>1038</v>
      </c>
      <c r="G6157" s="77" t="s">
        <v>21</v>
      </c>
      <c r="H6157" s="77" t="s">
        <v>20</v>
      </c>
      <c r="I6157" s="13">
        <v>4</v>
      </c>
      <c r="J6157" s="14">
        <v>2015</v>
      </c>
      <c r="K6157" s="78" t="s">
        <v>56</v>
      </c>
      <c r="L6157" s="79" t="s">
        <v>22</v>
      </c>
      <c r="M6157" s="79" t="s">
        <v>302</v>
      </c>
      <c r="N6157" s="15" t="s">
        <v>28</v>
      </c>
      <c r="O6157" s="15" t="s">
        <v>29</v>
      </c>
      <c r="P6157" s="80" t="s">
        <v>3096</v>
      </c>
      <c r="Q6157" s="80" t="s">
        <v>21</v>
      </c>
      <c r="S6157" t="str">
        <f t="shared" si="114"/>
        <v>42123Emma Munson-Blatt</v>
      </c>
    </row>
    <row r="6158" spans="1:19" hidden="1">
      <c r="A6158" s="12">
        <v>42123</v>
      </c>
      <c r="B6158" t="s">
        <v>2767</v>
      </c>
      <c r="C6158" s="1">
        <v>-0.72</v>
      </c>
      <c r="E6158" s="42">
        <f t="shared" si="115"/>
        <v>0.72</v>
      </c>
      <c r="F6158" s="77" t="s">
        <v>1038</v>
      </c>
      <c r="G6158" s="77" t="s">
        <v>21</v>
      </c>
      <c r="H6158" s="77" t="s">
        <v>20</v>
      </c>
      <c r="I6158" s="13">
        <v>4</v>
      </c>
      <c r="J6158" s="14">
        <v>2015</v>
      </c>
      <c r="K6158" s="78" t="s">
        <v>56</v>
      </c>
      <c r="L6158" s="79" t="s">
        <v>22</v>
      </c>
      <c r="M6158" s="79" t="s">
        <v>302</v>
      </c>
      <c r="N6158" s="15" t="s">
        <v>28</v>
      </c>
      <c r="O6158" s="15" t="s">
        <v>29</v>
      </c>
      <c r="P6158" s="80" t="s">
        <v>3096</v>
      </c>
      <c r="Q6158" s="80" t="s">
        <v>21</v>
      </c>
      <c r="S6158" t="str">
        <f t="shared" si="114"/>
        <v>42123Teresa Pooler</v>
      </c>
    </row>
    <row r="6159" spans="1:19" hidden="1">
      <c r="A6159" s="12">
        <v>42123</v>
      </c>
      <c r="B6159" t="s">
        <v>2768</v>
      </c>
      <c r="C6159" s="1">
        <v>-2.41</v>
      </c>
      <c r="E6159" s="42">
        <f t="shared" si="115"/>
        <v>2.41</v>
      </c>
      <c r="F6159" s="77" t="s">
        <v>1038</v>
      </c>
      <c r="G6159" s="77" t="s">
        <v>21</v>
      </c>
      <c r="H6159" s="77" t="s">
        <v>20</v>
      </c>
      <c r="I6159" s="13">
        <v>4</v>
      </c>
      <c r="J6159" s="14">
        <v>2015</v>
      </c>
      <c r="K6159" s="78" t="s">
        <v>56</v>
      </c>
      <c r="L6159" s="79" t="s">
        <v>22</v>
      </c>
      <c r="M6159" s="79" t="s">
        <v>302</v>
      </c>
      <c r="N6159" s="15" t="s">
        <v>28</v>
      </c>
      <c r="O6159" s="15" t="s">
        <v>29</v>
      </c>
      <c r="P6159" s="80" t="s">
        <v>3096</v>
      </c>
      <c r="Q6159" s="80" t="s">
        <v>21</v>
      </c>
      <c r="S6159" t="str">
        <f t="shared" si="114"/>
        <v>42123DON WALDRON</v>
      </c>
    </row>
    <row r="6160" spans="1:19" hidden="1">
      <c r="A6160" s="12">
        <v>42124</v>
      </c>
      <c r="B6160" t="s">
        <v>2769</v>
      </c>
      <c r="C6160" s="1">
        <v>-4.3099999999999996</v>
      </c>
      <c r="E6160" s="42">
        <f t="shared" si="115"/>
        <v>4.3099999999999996</v>
      </c>
      <c r="F6160" s="77" t="s">
        <v>1038</v>
      </c>
      <c r="G6160" s="77" t="s">
        <v>21</v>
      </c>
      <c r="H6160" s="77" t="s">
        <v>20</v>
      </c>
      <c r="I6160" s="13">
        <v>4</v>
      </c>
      <c r="J6160" s="14">
        <v>2015</v>
      </c>
      <c r="K6160" s="78" t="s">
        <v>56</v>
      </c>
      <c r="L6160" s="79" t="s">
        <v>22</v>
      </c>
      <c r="M6160" s="79" t="s">
        <v>302</v>
      </c>
      <c r="N6160" s="15" t="s">
        <v>28</v>
      </c>
      <c r="O6160" s="15" t="s">
        <v>29</v>
      </c>
      <c r="P6160" s="80" t="s">
        <v>3096</v>
      </c>
      <c r="Q6160" s="80" t="s">
        <v>21</v>
      </c>
      <c r="S6160" t="str">
        <f t="shared" si="114"/>
        <v>42124christine love</v>
      </c>
    </row>
    <row r="6161" spans="1:19" hidden="1">
      <c r="A6161" s="12">
        <v>42124</v>
      </c>
      <c r="B6161" t="s">
        <v>2770</v>
      </c>
      <c r="C6161" s="1">
        <v>-3.04</v>
      </c>
      <c r="E6161" s="42">
        <f t="shared" si="115"/>
        <v>3.04</v>
      </c>
      <c r="F6161" s="77" t="s">
        <v>1038</v>
      </c>
      <c r="G6161" s="77" t="s">
        <v>21</v>
      </c>
      <c r="H6161" s="77" t="s">
        <v>20</v>
      </c>
      <c r="I6161" s="13">
        <v>4</v>
      </c>
      <c r="J6161" s="14">
        <v>2015</v>
      </c>
      <c r="K6161" s="78" t="s">
        <v>56</v>
      </c>
      <c r="L6161" s="79" t="s">
        <v>22</v>
      </c>
      <c r="M6161" s="79" t="s">
        <v>305</v>
      </c>
      <c r="N6161" s="15" t="s">
        <v>28</v>
      </c>
      <c r="O6161" s="15" t="s">
        <v>29</v>
      </c>
      <c r="P6161" s="80" t="s">
        <v>3096</v>
      </c>
      <c r="Q6161" s="80" t="s">
        <v>21</v>
      </c>
      <c r="S6161" t="str">
        <f t="shared" si="114"/>
        <v>42124Elizabeth DiGregorio</v>
      </c>
    </row>
    <row r="6162" spans="1:19" hidden="1">
      <c r="A6162" s="12">
        <v>42124</v>
      </c>
      <c r="B6162" t="s">
        <v>2769</v>
      </c>
      <c r="C6162" s="1">
        <v>0.53</v>
      </c>
      <c r="E6162" s="42">
        <f t="shared" si="115"/>
        <v>-0.53</v>
      </c>
      <c r="F6162" s="77" t="s">
        <v>225</v>
      </c>
      <c r="G6162" s="77" t="s">
        <v>21</v>
      </c>
      <c r="H6162" s="77" t="s">
        <v>20</v>
      </c>
      <c r="I6162" s="13">
        <v>4</v>
      </c>
      <c r="J6162" s="14">
        <v>2015</v>
      </c>
      <c r="K6162" s="78" t="s">
        <v>56</v>
      </c>
      <c r="L6162" s="79" t="s">
        <v>22</v>
      </c>
      <c r="M6162" s="79" t="s">
        <v>302</v>
      </c>
      <c r="N6162" s="15" t="s">
        <v>28</v>
      </c>
      <c r="O6162" s="15" t="s">
        <v>29</v>
      </c>
      <c r="P6162" s="80" t="s">
        <v>3096</v>
      </c>
      <c r="Q6162" s="80" t="s">
        <v>21</v>
      </c>
      <c r="S6162" t="str">
        <f t="shared" si="114"/>
        <v>42124christine love</v>
      </c>
    </row>
    <row r="6163" spans="1:19" hidden="1">
      <c r="A6163" s="12">
        <v>42124</v>
      </c>
      <c r="B6163" t="s">
        <v>2768</v>
      </c>
      <c r="C6163" s="1">
        <v>-3.46</v>
      </c>
      <c r="E6163" s="42">
        <f t="shared" si="115"/>
        <v>3.46</v>
      </c>
      <c r="F6163" s="77" t="s">
        <v>1038</v>
      </c>
      <c r="G6163" s="77" t="s">
        <v>21</v>
      </c>
      <c r="H6163" s="77" t="s">
        <v>20</v>
      </c>
      <c r="I6163" s="13">
        <v>4</v>
      </c>
      <c r="J6163" s="14">
        <v>2015</v>
      </c>
      <c r="K6163" s="78" t="s">
        <v>56</v>
      </c>
      <c r="L6163" s="79" t="s">
        <v>22</v>
      </c>
      <c r="M6163" s="79" t="s">
        <v>302</v>
      </c>
      <c r="N6163" s="15" t="s">
        <v>28</v>
      </c>
      <c r="O6163" s="15" t="s">
        <v>29</v>
      </c>
      <c r="P6163" s="80" t="s">
        <v>3096</v>
      </c>
      <c r="Q6163" s="80" t="s">
        <v>21</v>
      </c>
      <c r="S6163" t="str">
        <f t="shared" si="114"/>
        <v>42124DON WALDRON</v>
      </c>
    </row>
    <row r="6164" spans="1:19" hidden="1">
      <c r="A6164" s="12">
        <v>42124</v>
      </c>
      <c r="B6164" t="s">
        <v>2771</v>
      </c>
      <c r="C6164" s="1">
        <v>-3.28</v>
      </c>
      <c r="E6164" s="42">
        <f t="shared" si="115"/>
        <v>3.28</v>
      </c>
      <c r="F6164" s="77" t="s">
        <v>1038</v>
      </c>
      <c r="G6164" s="77" t="s">
        <v>21</v>
      </c>
      <c r="H6164" s="77" t="s">
        <v>20</v>
      </c>
      <c r="I6164" s="13">
        <v>4</v>
      </c>
      <c r="J6164" s="14">
        <v>2015</v>
      </c>
      <c r="K6164" s="78" t="s">
        <v>56</v>
      </c>
      <c r="L6164" s="79" t="s">
        <v>22</v>
      </c>
      <c r="M6164" s="79" t="s">
        <v>309</v>
      </c>
      <c r="N6164" s="15" t="s">
        <v>28</v>
      </c>
      <c r="O6164" s="15" t="s">
        <v>29</v>
      </c>
      <c r="P6164" s="80" t="s">
        <v>3096</v>
      </c>
      <c r="Q6164" s="80" t="s">
        <v>21</v>
      </c>
      <c r="S6164" t="str">
        <f t="shared" si="114"/>
        <v>42124Tanya Alexander</v>
      </c>
    </row>
    <row r="6165" spans="1:19" hidden="1">
      <c r="A6165" s="12">
        <v>42124</v>
      </c>
      <c r="B6165" t="s">
        <v>2768</v>
      </c>
      <c r="C6165" s="1">
        <v>2.11</v>
      </c>
      <c r="E6165" s="42">
        <f t="shared" si="115"/>
        <v>-2.11</v>
      </c>
      <c r="F6165" s="77" t="s">
        <v>225</v>
      </c>
      <c r="G6165" s="77" t="s">
        <v>21</v>
      </c>
      <c r="H6165" s="77" t="s">
        <v>20</v>
      </c>
      <c r="I6165" s="13">
        <v>4</v>
      </c>
      <c r="J6165" s="14">
        <v>2015</v>
      </c>
      <c r="K6165" s="78" t="s">
        <v>56</v>
      </c>
      <c r="L6165" s="79" t="s">
        <v>22</v>
      </c>
      <c r="M6165" s="79" t="s">
        <v>302</v>
      </c>
      <c r="N6165" s="15" t="s">
        <v>28</v>
      </c>
      <c r="O6165" s="15" t="s">
        <v>29</v>
      </c>
      <c r="P6165" s="80" t="s">
        <v>3096</v>
      </c>
      <c r="Q6165" s="80" t="s">
        <v>21</v>
      </c>
      <c r="S6165" t="str">
        <f t="shared" si="114"/>
        <v>42124DON WALDRON</v>
      </c>
    </row>
    <row r="6166" spans="1:19" hidden="1">
      <c r="A6166" s="12">
        <v>42125</v>
      </c>
      <c r="B6166" t="s">
        <v>2578</v>
      </c>
      <c r="C6166" s="1">
        <v>0</v>
      </c>
      <c r="E6166" s="42">
        <f t="shared" si="115"/>
        <v>0</v>
      </c>
      <c r="F6166" s="77" t="s">
        <v>225</v>
      </c>
      <c r="G6166" s="77" t="s">
        <v>21</v>
      </c>
      <c r="H6166" s="77" t="s">
        <v>20</v>
      </c>
      <c r="I6166" s="13">
        <v>5</v>
      </c>
      <c r="J6166" s="14">
        <v>2015</v>
      </c>
      <c r="K6166" s="78" t="s">
        <v>56</v>
      </c>
      <c r="L6166" s="79" t="s">
        <v>22</v>
      </c>
      <c r="M6166" s="79" t="s">
        <v>302</v>
      </c>
      <c r="N6166" s="15" t="s">
        <v>28</v>
      </c>
      <c r="O6166" s="15" t="s">
        <v>29</v>
      </c>
      <c r="P6166" s="80" t="s">
        <v>3097</v>
      </c>
      <c r="Q6166" s="80" t="s">
        <v>21</v>
      </c>
      <c r="S6166" t="str">
        <f t="shared" si="114"/>
        <v>42125eBay Inc.</v>
      </c>
    </row>
    <row r="6167" spans="1:19" hidden="1">
      <c r="A6167" s="12">
        <v>42125</v>
      </c>
      <c r="B6167" t="s">
        <v>2772</v>
      </c>
      <c r="C6167" s="1">
        <v>-2.5</v>
      </c>
      <c r="E6167" s="42">
        <f t="shared" si="115"/>
        <v>2.5</v>
      </c>
      <c r="F6167" s="77" t="s">
        <v>1038</v>
      </c>
      <c r="G6167" s="77" t="s">
        <v>21</v>
      </c>
      <c r="H6167" s="77" t="s">
        <v>20</v>
      </c>
      <c r="I6167" s="13">
        <v>5</v>
      </c>
      <c r="J6167" s="14">
        <v>2015</v>
      </c>
      <c r="K6167" s="78" t="s">
        <v>56</v>
      </c>
      <c r="L6167" s="79" t="s">
        <v>22</v>
      </c>
      <c r="M6167" s="79" t="s">
        <v>302</v>
      </c>
      <c r="N6167" s="15" t="s">
        <v>28</v>
      </c>
      <c r="O6167" s="15" t="s">
        <v>29</v>
      </c>
      <c r="P6167" s="80" t="s">
        <v>3096</v>
      </c>
      <c r="Q6167" s="80" t="s">
        <v>21</v>
      </c>
      <c r="S6167" t="str">
        <f t="shared" si="114"/>
        <v>42125ells mchaffie</v>
      </c>
    </row>
    <row r="6168" spans="1:19" hidden="1">
      <c r="A6168" s="12">
        <v>42125</v>
      </c>
      <c r="B6168" t="s">
        <v>2773</v>
      </c>
      <c r="C6168" s="1">
        <v>-2.04</v>
      </c>
      <c r="E6168" s="42">
        <f t="shared" si="115"/>
        <v>2.04</v>
      </c>
      <c r="F6168" s="77" t="s">
        <v>1038</v>
      </c>
      <c r="G6168" s="77" t="s">
        <v>21</v>
      </c>
      <c r="H6168" s="77" t="s">
        <v>20</v>
      </c>
      <c r="I6168" s="13">
        <v>5</v>
      </c>
      <c r="J6168" s="14">
        <v>2015</v>
      </c>
      <c r="K6168" s="78" t="s">
        <v>56</v>
      </c>
      <c r="L6168" s="79" t="s">
        <v>22</v>
      </c>
      <c r="M6168" s="79" t="s">
        <v>309</v>
      </c>
      <c r="N6168" s="15" t="s">
        <v>28</v>
      </c>
      <c r="O6168" s="15" t="s">
        <v>29</v>
      </c>
      <c r="P6168" s="80" t="s">
        <v>3096</v>
      </c>
      <c r="Q6168" s="80" t="s">
        <v>21</v>
      </c>
      <c r="S6168" t="str">
        <f t="shared" si="114"/>
        <v>42125Brandee Anderson</v>
      </c>
    </row>
    <row r="6169" spans="1:19" hidden="1">
      <c r="A6169" s="12">
        <v>42125</v>
      </c>
      <c r="B6169" t="s">
        <v>2488</v>
      </c>
      <c r="C6169" s="1">
        <v>0</v>
      </c>
      <c r="E6169" s="42">
        <f t="shared" si="115"/>
        <v>0</v>
      </c>
      <c r="F6169" s="77" t="s">
        <v>225</v>
      </c>
      <c r="G6169" s="77" t="s">
        <v>21</v>
      </c>
      <c r="H6169" s="77" t="s">
        <v>20</v>
      </c>
      <c r="I6169" s="13">
        <v>5</v>
      </c>
      <c r="J6169" s="14">
        <v>2015</v>
      </c>
      <c r="K6169" s="78" t="s">
        <v>56</v>
      </c>
      <c r="L6169" s="79" t="s">
        <v>22</v>
      </c>
      <c r="M6169" s="79" t="s">
        <v>23</v>
      </c>
      <c r="N6169" s="15" t="s">
        <v>20</v>
      </c>
      <c r="O6169" s="15" t="s">
        <v>24</v>
      </c>
      <c r="P6169" s="80" t="s">
        <v>171</v>
      </c>
      <c r="Q6169" s="80" t="s">
        <v>21</v>
      </c>
      <c r="S6169" t="str">
        <f t="shared" si="114"/>
        <v>42125Bank Account</v>
      </c>
    </row>
    <row r="6170" spans="1:19" hidden="1">
      <c r="A6170" s="12">
        <v>42125</v>
      </c>
      <c r="B6170" t="s">
        <v>2774</v>
      </c>
      <c r="C6170" s="1">
        <v>-0.76</v>
      </c>
      <c r="E6170" s="42">
        <f t="shared" si="115"/>
        <v>0.76</v>
      </c>
      <c r="F6170" s="77" t="s">
        <v>1038</v>
      </c>
      <c r="G6170" s="77" t="s">
        <v>21</v>
      </c>
      <c r="H6170" s="77" t="s">
        <v>20</v>
      </c>
      <c r="I6170" s="13">
        <v>5</v>
      </c>
      <c r="J6170" s="14">
        <v>2015</v>
      </c>
      <c r="K6170" s="78" t="s">
        <v>56</v>
      </c>
      <c r="L6170" s="79" t="s">
        <v>22</v>
      </c>
      <c r="M6170" s="79" t="s">
        <v>302</v>
      </c>
      <c r="N6170" s="15" t="s">
        <v>28</v>
      </c>
      <c r="O6170" s="15" t="s">
        <v>29</v>
      </c>
      <c r="P6170" s="80" t="s">
        <v>3096</v>
      </c>
      <c r="Q6170" s="80" t="s">
        <v>21</v>
      </c>
      <c r="S6170" t="str">
        <f t="shared" si="114"/>
        <v>42125stan soltz</v>
      </c>
    </row>
    <row r="6171" spans="1:19" hidden="1">
      <c r="A6171" s="12">
        <v>42125</v>
      </c>
      <c r="B6171" t="s">
        <v>2617</v>
      </c>
      <c r="C6171" s="1">
        <v>0</v>
      </c>
      <c r="E6171" s="42">
        <f t="shared" si="115"/>
        <v>0</v>
      </c>
      <c r="F6171" s="77" t="s">
        <v>1038</v>
      </c>
      <c r="G6171" s="77" t="s">
        <v>21</v>
      </c>
      <c r="H6171" s="77" t="s">
        <v>20</v>
      </c>
      <c r="I6171" s="13">
        <v>5</v>
      </c>
      <c r="J6171" s="14">
        <v>2015</v>
      </c>
      <c r="K6171" s="78" t="s">
        <v>56</v>
      </c>
      <c r="L6171" s="79" t="s">
        <v>22</v>
      </c>
      <c r="M6171" s="79" t="s">
        <v>302</v>
      </c>
      <c r="N6171" s="15" t="s">
        <v>28</v>
      </c>
      <c r="O6171" s="15" t="s">
        <v>29</v>
      </c>
      <c r="P6171" s="80" t="s">
        <v>3096</v>
      </c>
      <c r="Q6171" s="80" t="s">
        <v>21</v>
      </c>
      <c r="S6171" t="str">
        <f t="shared" si="114"/>
        <v>42125Reversal</v>
      </c>
    </row>
    <row r="6172" spans="1:19" hidden="1">
      <c r="A6172" s="12">
        <v>42125</v>
      </c>
      <c r="B6172" t="s">
        <v>2716</v>
      </c>
      <c r="C6172" s="1">
        <v>1.86</v>
      </c>
      <c r="E6172" s="42">
        <f t="shared" si="115"/>
        <v>-1.86</v>
      </c>
      <c r="F6172" s="77" t="s">
        <v>225</v>
      </c>
      <c r="G6172" s="77" t="s">
        <v>21</v>
      </c>
      <c r="H6172" s="77" t="s">
        <v>20</v>
      </c>
      <c r="I6172" s="13">
        <v>5</v>
      </c>
      <c r="J6172" s="14">
        <v>2015</v>
      </c>
      <c r="K6172" s="78" t="s">
        <v>56</v>
      </c>
      <c r="L6172" s="79" t="s">
        <v>22</v>
      </c>
      <c r="M6172" s="79" t="s">
        <v>302</v>
      </c>
      <c r="N6172" s="15" t="s">
        <v>28</v>
      </c>
      <c r="O6172" s="15" t="s">
        <v>29</v>
      </c>
      <c r="P6172" s="80" t="s">
        <v>3096</v>
      </c>
      <c r="Q6172" s="80" t="s">
        <v>21</v>
      </c>
      <c r="S6172" t="str">
        <f t="shared" si="114"/>
        <v>42125yegor arshanyan</v>
      </c>
    </row>
    <row r="6173" spans="1:19" hidden="1">
      <c r="A6173" s="12">
        <v>42125</v>
      </c>
      <c r="B6173" t="s">
        <v>2775</v>
      </c>
      <c r="C6173" s="1">
        <v>-2</v>
      </c>
      <c r="E6173" s="42">
        <f t="shared" si="115"/>
        <v>2</v>
      </c>
      <c r="F6173" s="77" t="s">
        <v>1038</v>
      </c>
      <c r="G6173" s="77" t="s">
        <v>21</v>
      </c>
      <c r="H6173" s="77" t="s">
        <v>20</v>
      </c>
      <c r="I6173" s="13">
        <v>5</v>
      </c>
      <c r="J6173" s="14">
        <v>2015</v>
      </c>
      <c r="K6173" s="78" t="s">
        <v>56</v>
      </c>
      <c r="L6173" s="79" t="s">
        <v>22</v>
      </c>
      <c r="M6173" s="79" t="s">
        <v>302</v>
      </c>
      <c r="N6173" s="15" t="s">
        <v>28</v>
      </c>
      <c r="O6173" s="15" t="s">
        <v>29</v>
      </c>
      <c r="P6173" s="80" t="s">
        <v>3096</v>
      </c>
      <c r="Q6173" s="80" t="s">
        <v>21</v>
      </c>
      <c r="S6173" t="str">
        <f t="shared" si="114"/>
        <v>42125Michael Ibarra</v>
      </c>
    </row>
    <row r="6174" spans="1:19" hidden="1">
      <c r="A6174" s="12">
        <v>42125</v>
      </c>
      <c r="B6174" t="s">
        <v>2776</v>
      </c>
      <c r="C6174" s="1">
        <v>-2.61</v>
      </c>
      <c r="E6174" s="42">
        <f t="shared" si="115"/>
        <v>2.61</v>
      </c>
      <c r="F6174" s="77" t="s">
        <v>1038</v>
      </c>
      <c r="G6174" s="77" t="s">
        <v>21</v>
      </c>
      <c r="H6174" s="77" t="s">
        <v>20</v>
      </c>
      <c r="I6174" s="13">
        <v>5</v>
      </c>
      <c r="J6174" s="14">
        <v>2015</v>
      </c>
      <c r="K6174" s="78" t="s">
        <v>56</v>
      </c>
      <c r="L6174" s="79" t="s">
        <v>22</v>
      </c>
      <c r="M6174" s="79" t="s">
        <v>309</v>
      </c>
      <c r="N6174" s="15" t="s">
        <v>28</v>
      </c>
      <c r="O6174" s="15" t="s">
        <v>29</v>
      </c>
      <c r="P6174" s="80" t="s">
        <v>3096</v>
      </c>
      <c r="Q6174" s="80" t="s">
        <v>21</v>
      </c>
      <c r="S6174" t="str">
        <f t="shared" si="114"/>
        <v>42125Amanda Jane Roberts</v>
      </c>
    </row>
    <row r="6175" spans="1:19" hidden="1">
      <c r="A6175" s="12">
        <v>42125</v>
      </c>
      <c r="B6175" t="s">
        <v>2777</v>
      </c>
      <c r="C6175" s="1">
        <v>-3.72</v>
      </c>
      <c r="E6175" s="42">
        <f t="shared" si="115"/>
        <v>3.72</v>
      </c>
      <c r="F6175" s="77" t="s">
        <v>1038</v>
      </c>
      <c r="G6175" s="77" t="s">
        <v>21</v>
      </c>
      <c r="H6175" s="77" t="s">
        <v>20</v>
      </c>
      <c r="I6175" s="13">
        <v>5</v>
      </c>
      <c r="J6175" s="14">
        <v>2015</v>
      </c>
      <c r="K6175" s="78" t="s">
        <v>56</v>
      </c>
      <c r="L6175" s="79" t="s">
        <v>22</v>
      </c>
      <c r="M6175" s="79" t="s">
        <v>302</v>
      </c>
      <c r="N6175" s="15" t="s">
        <v>28</v>
      </c>
      <c r="O6175" s="15" t="s">
        <v>29</v>
      </c>
      <c r="P6175" s="80" t="s">
        <v>3096</v>
      </c>
      <c r="Q6175" s="80" t="s">
        <v>21</v>
      </c>
      <c r="S6175" t="str">
        <f t="shared" si="114"/>
        <v>42125Seth Parrish</v>
      </c>
    </row>
    <row r="6176" spans="1:19" hidden="1">
      <c r="A6176" s="12">
        <v>42125</v>
      </c>
      <c r="B6176" t="s">
        <v>2778</v>
      </c>
      <c r="C6176" s="1">
        <v>-2.14</v>
      </c>
      <c r="E6176" s="42">
        <f t="shared" si="115"/>
        <v>2.14</v>
      </c>
      <c r="F6176" s="77" t="s">
        <v>1038</v>
      </c>
      <c r="G6176" s="77" t="s">
        <v>21</v>
      </c>
      <c r="H6176" s="77" t="s">
        <v>20</v>
      </c>
      <c r="I6176" s="13">
        <v>5</v>
      </c>
      <c r="J6176" s="14">
        <v>2015</v>
      </c>
      <c r="K6176" s="78" t="s">
        <v>56</v>
      </c>
      <c r="L6176" s="79" t="s">
        <v>22</v>
      </c>
      <c r="M6176" s="79" t="s">
        <v>309</v>
      </c>
      <c r="N6176" s="15" t="s">
        <v>28</v>
      </c>
      <c r="O6176" s="15" t="s">
        <v>29</v>
      </c>
      <c r="P6176" s="80" t="s">
        <v>3096</v>
      </c>
      <c r="Q6176" s="80" t="s">
        <v>21</v>
      </c>
      <c r="S6176" t="str">
        <f t="shared" si="114"/>
        <v>42125Nancy L Anderson</v>
      </c>
    </row>
    <row r="6177" spans="1:19" hidden="1">
      <c r="A6177" s="12">
        <v>42126</v>
      </c>
      <c r="B6177" t="s">
        <v>2779</v>
      </c>
      <c r="C6177" s="1">
        <v>-2.2999999999999998</v>
      </c>
      <c r="E6177" s="42">
        <f t="shared" si="115"/>
        <v>2.2999999999999998</v>
      </c>
      <c r="F6177" s="77" t="s">
        <v>1038</v>
      </c>
      <c r="G6177" s="77" t="s">
        <v>21</v>
      </c>
      <c r="H6177" s="77" t="s">
        <v>20</v>
      </c>
      <c r="I6177" s="13">
        <v>5</v>
      </c>
      <c r="J6177" s="14">
        <v>2015</v>
      </c>
      <c r="K6177" s="78" t="s">
        <v>56</v>
      </c>
      <c r="L6177" s="79" t="s">
        <v>22</v>
      </c>
      <c r="M6177" s="79" t="s">
        <v>309</v>
      </c>
      <c r="N6177" s="15" t="s">
        <v>28</v>
      </c>
      <c r="O6177" s="15" t="s">
        <v>29</v>
      </c>
      <c r="P6177" s="80" t="s">
        <v>3096</v>
      </c>
      <c r="Q6177" s="80" t="s">
        <v>21</v>
      </c>
      <c r="S6177" t="str">
        <f t="shared" si="114"/>
        <v>42126Kelly Deere</v>
      </c>
    </row>
    <row r="6178" spans="1:19" hidden="1">
      <c r="A6178" s="12">
        <v>42126</v>
      </c>
      <c r="B6178" t="s">
        <v>2780</v>
      </c>
      <c r="C6178" s="1">
        <v>-0.76</v>
      </c>
      <c r="E6178" s="42">
        <f t="shared" si="115"/>
        <v>0.76</v>
      </c>
      <c r="F6178" s="77" t="s">
        <v>1038</v>
      </c>
      <c r="G6178" s="77" t="s">
        <v>21</v>
      </c>
      <c r="H6178" s="77" t="s">
        <v>20</v>
      </c>
      <c r="I6178" s="13">
        <v>5</v>
      </c>
      <c r="J6178" s="14">
        <v>2015</v>
      </c>
      <c r="K6178" s="78" t="s">
        <v>56</v>
      </c>
      <c r="L6178" s="79" t="s">
        <v>22</v>
      </c>
      <c r="M6178" s="79" t="s">
        <v>302</v>
      </c>
      <c r="N6178" s="15" t="s">
        <v>28</v>
      </c>
      <c r="O6178" s="15" t="s">
        <v>29</v>
      </c>
      <c r="P6178" s="80" t="s">
        <v>3096</v>
      </c>
      <c r="Q6178" s="80" t="s">
        <v>21</v>
      </c>
      <c r="S6178" t="str">
        <f t="shared" si="114"/>
        <v>42126Benjamin Cromwell</v>
      </c>
    </row>
    <row r="6179" spans="1:19" hidden="1">
      <c r="A6179" s="12">
        <v>42126</v>
      </c>
      <c r="B6179" t="s">
        <v>2781</v>
      </c>
      <c r="C6179" s="1">
        <v>-2.74</v>
      </c>
      <c r="E6179" s="42">
        <f t="shared" si="115"/>
        <v>2.74</v>
      </c>
      <c r="F6179" s="77" t="s">
        <v>1038</v>
      </c>
      <c r="G6179" s="77" t="s">
        <v>21</v>
      </c>
      <c r="H6179" s="77" t="s">
        <v>20</v>
      </c>
      <c r="I6179" s="13">
        <v>5</v>
      </c>
      <c r="J6179" s="14">
        <v>2015</v>
      </c>
      <c r="K6179" s="78" t="s">
        <v>56</v>
      </c>
      <c r="L6179" s="79" t="s">
        <v>22</v>
      </c>
      <c r="M6179" s="79" t="s">
        <v>302</v>
      </c>
      <c r="N6179" s="15" t="s">
        <v>28</v>
      </c>
      <c r="O6179" s="15" t="s">
        <v>29</v>
      </c>
      <c r="P6179" s="80" t="s">
        <v>3096</v>
      </c>
      <c r="Q6179" s="80" t="s">
        <v>21</v>
      </c>
      <c r="S6179" t="str">
        <f t="shared" si="114"/>
        <v>42126seog joo lee</v>
      </c>
    </row>
    <row r="6180" spans="1:19" hidden="1">
      <c r="A6180" s="12">
        <v>42127</v>
      </c>
      <c r="B6180" t="s">
        <v>2782</v>
      </c>
      <c r="C6180" s="1">
        <v>-3.25</v>
      </c>
      <c r="E6180" s="42">
        <f t="shared" si="115"/>
        <v>3.25</v>
      </c>
      <c r="F6180" s="77" t="s">
        <v>1038</v>
      </c>
      <c r="G6180" s="77" t="s">
        <v>21</v>
      </c>
      <c r="H6180" s="77" t="s">
        <v>20</v>
      </c>
      <c r="I6180" s="13">
        <v>5</v>
      </c>
      <c r="J6180" s="14">
        <v>2015</v>
      </c>
      <c r="K6180" s="78" t="s">
        <v>56</v>
      </c>
      <c r="L6180" s="79" t="s">
        <v>22</v>
      </c>
      <c r="M6180" s="79" t="s">
        <v>309</v>
      </c>
      <c r="N6180" s="15" t="s">
        <v>28</v>
      </c>
      <c r="O6180" s="15" t="s">
        <v>29</v>
      </c>
      <c r="P6180" s="80" t="s">
        <v>3096</v>
      </c>
      <c r="Q6180" s="80" t="s">
        <v>21</v>
      </c>
      <c r="S6180" t="str">
        <f t="shared" si="114"/>
        <v>42127Jo Rothgery</v>
      </c>
    </row>
    <row r="6181" spans="1:19" hidden="1">
      <c r="A6181" s="12">
        <v>42127</v>
      </c>
      <c r="B6181" t="s">
        <v>2783</v>
      </c>
      <c r="C6181" s="1">
        <v>-4.21</v>
      </c>
      <c r="E6181" s="42">
        <f t="shared" si="115"/>
        <v>4.21</v>
      </c>
      <c r="F6181" s="77" t="s">
        <v>1038</v>
      </c>
      <c r="G6181" s="77" t="s">
        <v>21</v>
      </c>
      <c r="H6181" s="77" t="s">
        <v>20</v>
      </c>
      <c r="I6181" s="13">
        <v>5</v>
      </c>
      <c r="J6181" s="14">
        <v>2015</v>
      </c>
      <c r="K6181" s="78" t="s">
        <v>56</v>
      </c>
      <c r="L6181" s="79" t="s">
        <v>22</v>
      </c>
      <c r="M6181" s="79" t="s">
        <v>302</v>
      </c>
      <c r="N6181" s="15" t="s">
        <v>28</v>
      </c>
      <c r="O6181" s="15" t="s">
        <v>29</v>
      </c>
      <c r="P6181" s="80" t="s">
        <v>3096</v>
      </c>
      <c r="Q6181" s="80" t="s">
        <v>21</v>
      </c>
      <c r="S6181" t="str">
        <f t="shared" si="114"/>
        <v>42127nikki wallace</v>
      </c>
    </row>
    <row r="6182" spans="1:19" hidden="1">
      <c r="A6182" s="12">
        <v>42127</v>
      </c>
      <c r="B6182" t="s">
        <v>2784</v>
      </c>
      <c r="C6182" s="1">
        <v>-2.62</v>
      </c>
      <c r="E6182" s="42">
        <f t="shared" si="115"/>
        <v>2.62</v>
      </c>
      <c r="F6182" s="77" t="s">
        <v>1038</v>
      </c>
      <c r="G6182" s="77" t="s">
        <v>21</v>
      </c>
      <c r="H6182" s="77" t="s">
        <v>20</v>
      </c>
      <c r="I6182" s="13">
        <v>5</v>
      </c>
      <c r="J6182" s="14">
        <v>2015</v>
      </c>
      <c r="K6182" s="78" t="s">
        <v>56</v>
      </c>
      <c r="L6182" s="79" t="s">
        <v>22</v>
      </c>
      <c r="M6182" s="79" t="s">
        <v>309</v>
      </c>
      <c r="N6182" s="15" t="s">
        <v>28</v>
      </c>
      <c r="O6182" s="15" t="s">
        <v>29</v>
      </c>
      <c r="P6182" s="80" t="s">
        <v>3096</v>
      </c>
      <c r="Q6182" s="80" t="s">
        <v>21</v>
      </c>
      <c r="S6182" t="str">
        <f t="shared" si="114"/>
        <v>42127Melissa Plourde</v>
      </c>
    </row>
    <row r="6183" spans="1:19" hidden="1">
      <c r="A6183" s="12">
        <v>42127</v>
      </c>
      <c r="B6183" t="s">
        <v>2785</v>
      </c>
      <c r="C6183" s="1">
        <v>-1.17</v>
      </c>
      <c r="E6183" s="42">
        <f t="shared" si="115"/>
        <v>1.17</v>
      </c>
      <c r="F6183" s="77" t="s">
        <v>1038</v>
      </c>
      <c r="G6183" s="77" t="s">
        <v>21</v>
      </c>
      <c r="H6183" s="77" t="s">
        <v>20</v>
      </c>
      <c r="I6183" s="13">
        <v>5</v>
      </c>
      <c r="J6183" s="14">
        <v>2015</v>
      </c>
      <c r="K6183" s="78" t="s">
        <v>56</v>
      </c>
      <c r="L6183" s="79" t="s">
        <v>22</v>
      </c>
      <c r="M6183" s="79" t="s">
        <v>302</v>
      </c>
      <c r="N6183" s="15" t="s">
        <v>28</v>
      </c>
      <c r="O6183" s="15" t="s">
        <v>29</v>
      </c>
      <c r="P6183" s="80" t="s">
        <v>3096</v>
      </c>
      <c r="Q6183" s="80" t="s">
        <v>21</v>
      </c>
      <c r="S6183" t="str">
        <f t="shared" si="114"/>
        <v>42127Josh Hall</v>
      </c>
    </row>
    <row r="6184" spans="1:19" hidden="1">
      <c r="A6184" s="12">
        <v>42127</v>
      </c>
      <c r="B6184" t="s">
        <v>2786</v>
      </c>
      <c r="C6184" s="1">
        <v>-0.82</v>
      </c>
      <c r="E6184" s="42">
        <f t="shared" si="115"/>
        <v>0.82</v>
      </c>
      <c r="F6184" s="77" t="s">
        <v>1038</v>
      </c>
      <c r="G6184" s="77" t="s">
        <v>21</v>
      </c>
      <c r="H6184" s="77" t="s">
        <v>20</v>
      </c>
      <c r="I6184" s="13">
        <v>5</v>
      </c>
      <c r="J6184" s="14">
        <v>2015</v>
      </c>
      <c r="K6184" s="78" t="s">
        <v>56</v>
      </c>
      <c r="L6184" s="79" t="s">
        <v>22</v>
      </c>
      <c r="M6184" s="79" t="s">
        <v>302</v>
      </c>
      <c r="N6184" s="15" t="s">
        <v>28</v>
      </c>
      <c r="O6184" s="15" t="s">
        <v>29</v>
      </c>
      <c r="P6184" s="80" t="s">
        <v>3096</v>
      </c>
      <c r="Q6184" s="80" t="s">
        <v>21</v>
      </c>
      <c r="S6184" t="str">
        <f t="shared" si="114"/>
        <v>42127Egan de los Cobos</v>
      </c>
    </row>
    <row r="6185" spans="1:19" hidden="1">
      <c r="A6185" s="12">
        <v>42128</v>
      </c>
      <c r="B6185" t="s">
        <v>2787</v>
      </c>
      <c r="C6185" s="1">
        <v>-2</v>
      </c>
      <c r="E6185" s="42">
        <f t="shared" si="115"/>
        <v>2</v>
      </c>
      <c r="F6185" s="77" t="s">
        <v>1038</v>
      </c>
      <c r="G6185" s="77" t="s">
        <v>21</v>
      </c>
      <c r="H6185" s="77" t="s">
        <v>20</v>
      </c>
      <c r="I6185" s="13">
        <v>5</v>
      </c>
      <c r="J6185" s="14">
        <v>2015</v>
      </c>
      <c r="K6185" s="78" t="s">
        <v>56</v>
      </c>
      <c r="L6185" s="79" t="s">
        <v>22</v>
      </c>
      <c r="M6185" s="79" t="s">
        <v>302</v>
      </c>
      <c r="N6185" s="15" t="s">
        <v>28</v>
      </c>
      <c r="O6185" s="15" t="s">
        <v>29</v>
      </c>
      <c r="P6185" s="80" t="s">
        <v>3096</v>
      </c>
      <c r="Q6185" s="80" t="s">
        <v>21</v>
      </c>
      <c r="S6185" t="str">
        <f t="shared" si="114"/>
        <v>42128Resid Crnac</v>
      </c>
    </row>
    <row r="6186" spans="1:19" hidden="1">
      <c r="A6186" s="12">
        <v>42128</v>
      </c>
      <c r="B6186" t="s">
        <v>2788</v>
      </c>
      <c r="C6186" s="1">
        <v>-0.97</v>
      </c>
      <c r="E6186" s="42">
        <f t="shared" si="115"/>
        <v>0.97</v>
      </c>
      <c r="F6186" s="77" t="s">
        <v>1038</v>
      </c>
      <c r="G6186" s="77" t="s">
        <v>21</v>
      </c>
      <c r="H6186" s="77" t="s">
        <v>20</v>
      </c>
      <c r="I6186" s="13">
        <v>5</v>
      </c>
      <c r="J6186" s="14">
        <v>2015</v>
      </c>
      <c r="K6186" s="78" t="s">
        <v>56</v>
      </c>
      <c r="L6186" s="79" t="s">
        <v>22</v>
      </c>
      <c r="M6186" s="79" t="s">
        <v>302</v>
      </c>
      <c r="N6186" s="15" t="s">
        <v>28</v>
      </c>
      <c r="O6186" s="15" t="s">
        <v>29</v>
      </c>
      <c r="P6186" s="80" t="s">
        <v>3096</v>
      </c>
      <c r="Q6186" s="80" t="s">
        <v>21</v>
      </c>
      <c r="S6186" t="str">
        <f t="shared" si="114"/>
        <v>42128Keever's Closet</v>
      </c>
    </row>
    <row r="6187" spans="1:19" hidden="1">
      <c r="A6187" s="12">
        <v>42128</v>
      </c>
      <c r="B6187" t="s">
        <v>2787</v>
      </c>
      <c r="C6187" s="1">
        <v>1.7</v>
      </c>
      <c r="E6187" s="42">
        <f t="shared" si="115"/>
        <v>-1.7</v>
      </c>
      <c r="F6187" s="77" t="s">
        <v>225</v>
      </c>
      <c r="G6187" s="77" t="s">
        <v>21</v>
      </c>
      <c r="H6187" s="77" t="s">
        <v>20</v>
      </c>
      <c r="I6187" s="13">
        <v>5</v>
      </c>
      <c r="J6187" s="14">
        <v>2015</v>
      </c>
      <c r="K6187" s="78" t="s">
        <v>56</v>
      </c>
      <c r="L6187" s="79" t="s">
        <v>22</v>
      </c>
      <c r="M6187" s="79" t="s">
        <v>302</v>
      </c>
      <c r="N6187" s="15" t="s">
        <v>28</v>
      </c>
      <c r="O6187" s="15" t="s">
        <v>29</v>
      </c>
      <c r="P6187" s="80" t="s">
        <v>3096</v>
      </c>
      <c r="Q6187" s="80" t="s">
        <v>21</v>
      </c>
      <c r="S6187" t="str">
        <f t="shared" si="114"/>
        <v>42128Resid Crnac</v>
      </c>
    </row>
    <row r="6188" spans="1:19" hidden="1">
      <c r="A6188" s="12">
        <v>42128</v>
      </c>
      <c r="B6188" t="s">
        <v>2789</v>
      </c>
      <c r="C6188" s="1">
        <v>-0.62</v>
      </c>
      <c r="E6188" s="42">
        <f t="shared" si="115"/>
        <v>0.62</v>
      </c>
      <c r="F6188" s="77" t="s">
        <v>1038</v>
      </c>
      <c r="G6188" s="77" t="s">
        <v>21</v>
      </c>
      <c r="H6188" s="77" t="s">
        <v>20</v>
      </c>
      <c r="I6188" s="13">
        <v>5</v>
      </c>
      <c r="J6188" s="14">
        <v>2015</v>
      </c>
      <c r="K6188" s="78" t="s">
        <v>56</v>
      </c>
      <c r="L6188" s="79" t="s">
        <v>22</v>
      </c>
      <c r="M6188" s="79" t="s">
        <v>309</v>
      </c>
      <c r="N6188" s="15" t="s">
        <v>28</v>
      </c>
      <c r="O6188" s="15" t="s">
        <v>29</v>
      </c>
      <c r="P6188" s="80" t="s">
        <v>3096</v>
      </c>
      <c r="Q6188" s="80" t="s">
        <v>21</v>
      </c>
      <c r="S6188" t="str">
        <f t="shared" si="114"/>
        <v>42128karalie andrews</v>
      </c>
    </row>
    <row r="6189" spans="1:19" hidden="1">
      <c r="A6189" s="12">
        <v>42128</v>
      </c>
      <c r="B6189" t="s">
        <v>2790</v>
      </c>
      <c r="C6189" s="1">
        <v>-5.73</v>
      </c>
      <c r="E6189" s="42">
        <f t="shared" si="115"/>
        <v>5.73</v>
      </c>
      <c r="F6189" s="77" t="s">
        <v>1038</v>
      </c>
      <c r="G6189" s="77" t="s">
        <v>21</v>
      </c>
      <c r="H6189" s="77" t="s">
        <v>20</v>
      </c>
      <c r="I6189" s="13">
        <v>5</v>
      </c>
      <c r="J6189" s="14">
        <v>2015</v>
      </c>
      <c r="K6189" s="78" t="s">
        <v>56</v>
      </c>
      <c r="L6189" s="79" t="s">
        <v>22</v>
      </c>
      <c r="M6189" s="79" t="s">
        <v>302</v>
      </c>
      <c r="N6189" s="15" t="s">
        <v>28</v>
      </c>
      <c r="O6189" s="15" t="s">
        <v>29</v>
      </c>
      <c r="P6189" s="80" t="s">
        <v>3096</v>
      </c>
      <c r="Q6189" s="80" t="s">
        <v>21</v>
      </c>
      <c r="S6189" t="str">
        <f t="shared" si="114"/>
        <v>42128Peter Horlor</v>
      </c>
    </row>
    <row r="6190" spans="1:19" hidden="1">
      <c r="A6190" s="12">
        <v>42128</v>
      </c>
      <c r="B6190" t="s">
        <v>2791</v>
      </c>
      <c r="C6190" s="1">
        <v>-1.86</v>
      </c>
      <c r="E6190" s="42">
        <f t="shared" si="115"/>
        <v>1.86</v>
      </c>
      <c r="F6190" s="77" t="s">
        <v>1038</v>
      </c>
      <c r="G6190" s="77" t="s">
        <v>21</v>
      </c>
      <c r="H6190" s="77" t="s">
        <v>20</v>
      </c>
      <c r="I6190" s="13">
        <v>5</v>
      </c>
      <c r="J6190" s="14">
        <v>2015</v>
      </c>
      <c r="K6190" s="78" t="s">
        <v>56</v>
      </c>
      <c r="L6190" s="79" t="s">
        <v>22</v>
      </c>
      <c r="M6190" s="79" t="s">
        <v>305</v>
      </c>
      <c r="N6190" s="15" t="s">
        <v>28</v>
      </c>
      <c r="O6190" s="15" t="s">
        <v>29</v>
      </c>
      <c r="P6190" s="80" t="s">
        <v>3096</v>
      </c>
      <c r="Q6190" s="80" t="s">
        <v>21</v>
      </c>
      <c r="S6190" t="str">
        <f t="shared" si="114"/>
        <v>42128Medacore LLC</v>
      </c>
    </row>
    <row r="6191" spans="1:19" hidden="1">
      <c r="A6191" s="12">
        <v>42128</v>
      </c>
      <c r="B6191" t="s">
        <v>2489</v>
      </c>
      <c r="C6191" s="1">
        <v>-1.69</v>
      </c>
      <c r="E6191" s="42">
        <f t="shared" si="115"/>
        <v>1.69</v>
      </c>
      <c r="F6191" s="77" t="s">
        <v>1038</v>
      </c>
      <c r="G6191" s="77" t="s">
        <v>21</v>
      </c>
      <c r="H6191" s="77" t="s">
        <v>20</v>
      </c>
      <c r="I6191" s="13">
        <v>5</v>
      </c>
      <c r="J6191" s="14">
        <v>2015</v>
      </c>
      <c r="K6191" s="78" t="s">
        <v>56</v>
      </c>
      <c r="L6191" s="79" t="s">
        <v>22</v>
      </c>
      <c r="M6191" s="79" t="s">
        <v>80</v>
      </c>
      <c r="N6191" s="15" t="s">
        <v>28</v>
      </c>
      <c r="O6191" s="15" t="s">
        <v>29</v>
      </c>
      <c r="P6191" s="80" t="s">
        <v>3096</v>
      </c>
      <c r="Q6191" s="80" t="s">
        <v>21</v>
      </c>
      <c r="S6191" t="str">
        <f t="shared" si="114"/>
        <v>42128JAS Enterprises</v>
      </c>
    </row>
    <row r="6192" spans="1:19" hidden="1">
      <c r="A6192" s="12">
        <v>42129</v>
      </c>
      <c r="B6192" t="s">
        <v>2488</v>
      </c>
      <c r="C6192" s="1">
        <v>0</v>
      </c>
      <c r="E6192" s="42">
        <f t="shared" si="115"/>
        <v>0</v>
      </c>
      <c r="F6192" s="77" t="s">
        <v>225</v>
      </c>
      <c r="G6192" s="77" t="s">
        <v>21</v>
      </c>
      <c r="H6192" s="77" t="s">
        <v>20</v>
      </c>
      <c r="I6192" s="13">
        <v>5</v>
      </c>
      <c r="J6192" s="14">
        <v>2015</v>
      </c>
      <c r="K6192" s="78" t="s">
        <v>56</v>
      </c>
      <c r="L6192" s="79" t="s">
        <v>22</v>
      </c>
      <c r="M6192" s="79" t="s">
        <v>23</v>
      </c>
      <c r="N6192" s="15" t="s">
        <v>20</v>
      </c>
      <c r="O6192" s="15" t="s">
        <v>24</v>
      </c>
      <c r="P6192" s="80" t="s">
        <v>171</v>
      </c>
      <c r="Q6192" s="80" t="s">
        <v>21</v>
      </c>
      <c r="S6192" t="str">
        <f t="shared" si="114"/>
        <v>42129Bank Account</v>
      </c>
    </row>
    <row r="6193" spans="1:19" hidden="1">
      <c r="A6193" s="12">
        <v>42130</v>
      </c>
      <c r="B6193" t="s">
        <v>2777</v>
      </c>
      <c r="C6193" s="1">
        <v>-3.49</v>
      </c>
      <c r="E6193" s="42">
        <f t="shared" si="115"/>
        <v>3.49</v>
      </c>
      <c r="F6193" s="77" t="s">
        <v>1038</v>
      </c>
      <c r="G6193" s="77" t="s">
        <v>21</v>
      </c>
      <c r="H6193" s="77" t="s">
        <v>20</v>
      </c>
      <c r="I6193" s="13">
        <v>5</v>
      </c>
      <c r="J6193" s="14">
        <v>2015</v>
      </c>
      <c r="K6193" s="78" t="s">
        <v>56</v>
      </c>
      <c r="L6193" s="79" t="s">
        <v>22</v>
      </c>
      <c r="M6193" s="79" t="s">
        <v>302</v>
      </c>
      <c r="N6193" s="15" t="s">
        <v>28</v>
      </c>
      <c r="O6193" s="15" t="s">
        <v>29</v>
      </c>
      <c r="P6193" s="80" t="s">
        <v>3096</v>
      </c>
      <c r="Q6193" s="80" t="s">
        <v>21</v>
      </c>
      <c r="S6193" t="str">
        <f t="shared" si="114"/>
        <v>42130Seth Parrish</v>
      </c>
    </row>
    <row r="6194" spans="1:19" hidden="1">
      <c r="A6194" s="12">
        <v>42130</v>
      </c>
      <c r="B6194" t="s">
        <v>2792</v>
      </c>
      <c r="C6194" s="1">
        <v>-0.7</v>
      </c>
      <c r="E6194" s="42">
        <f t="shared" si="115"/>
        <v>0.7</v>
      </c>
      <c r="F6194" s="77" t="s">
        <v>1038</v>
      </c>
      <c r="G6194" s="77" t="s">
        <v>21</v>
      </c>
      <c r="H6194" s="77" t="s">
        <v>20</v>
      </c>
      <c r="I6194" s="13">
        <v>5</v>
      </c>
      <c r="J6194" s="14">
        <v>2015</v>
      </c>
      <c r="K6194" s="78" t="s">
        <v>56</v>
      </c>
      <c r="L6194" s="79" t="s">
        <v>22</v>
      </c>
      <c r="M6194" s="79" t="s">
        <v>302</v>
      </c>
      <c r="N6194" s="15" t="s">
        <v>28</v>
      </c>
      <c r="O6194" s="15" t="s">
        <v>29</v>
      </c>
      <c r="P6194" s="80" t="s">
        <v>3096</v>
      </c>
      <c r="Q6194" s="80" t="s">
        <v>21</v>
      </c>
      <c r="S6194" t="str">
        <f t="shared" si="114"/>
        <v>42130Arturo Montoya</v>
      </c>
    </row>
    <row r="6195" spans="1:19" hidden="1">
      <c r="A6195" s="12">
        <v>42131</v>
      </c>
      <c r="B6195" t="s">
        <v>2793</v>
      </c>
      <c r="C6195" s="1">
        <v>-5.04</v>
      </c>
      <c r="E6195" s="42">
        <f t="shared" si="115"/>
        <v>5.04</v>
      </c>
      <c r="F6195" s="77" t="s">
        <v>1038</v>
      </c>
      <c r="G6195" s="77" t="s">
        <v>21</v>
      </c>
      <c r="H6195" s="77" t="s">
        <v>20</v>
      </c>
      <c r="I6195" s="13">
        <v>5</v>
      </c>
      <c r="J6195" s="14">
        <v>2015</v>
      </c>
      <c r="K6195" s="78" t="s">
        <v>56</v>
      </c>
      <c r="L6195" s="79" t="s">
        <v>22</v>
      </c>
      <c r="M6195" s="79" t="s">
        <v>302</v>
      </c>
      <c r="N6195" s="15" t="s">
        <v>28</v>
      </c>
      <c r="O6195" s="15" t="s">
        <v>29</v>
      </c>
      <c r="P6195" s="80" t="s">
        <v>3096</v>
      </c>
      <c r="Q6195" s="80" t="s">
        <v>21</v>
      </c>
      <c r="S6195" t="str">
        <f t="shared" si="114"/>
        <v>42131Virginia Romo</v>
      </c>
    </row>
    <row r="6196" spans="1:19" hidden="1">
      <c r="A6196" s="12">
        <v>42131</v>
      </c>
      <c r="B6196" t="s">
        <v>2489</v>
      </c>
      <c r="C6196" s="1">
        <v>-2.61</v>
      </c>
      <c r="E6196" s="42">
        <f t="shared" si="115"/>
        <v>2.61</v>
      </c>
      <c r="F6196" s="77" t="s">
        <v>1038</v>
      </c>
      <c r="G6196" s="77" t="s">
        <v>21</v>
      </c>
      <c r="H6196" s="77" t="s">
        <v>20</v>
      </c>
      <c r="I6196" s="13">
        <v>5</v>
      </c>
      <c r="J6196" s="14">
        <v>2015</v>
      </c>
      <c r="K6196" s="78" t="s">
        <v>56</v>
      </c>
      <c r="L6196" s="79" t="s">
        <v>22</v>
      </c>
      <c r="M6196" s="79" t="s">
        <v>80</v>
      </c>
      <c r="N6196" s="15" t="s">
        <v>28</v>
      </c>
      <c r="O6196" s="15" t="s">
        <v>29</v>
      </c>
      <c r="P6196" s="80" t="s">
        <v>3096</v>
      </c>
      <c r="Q6196" s="80" t="s">
        <v>21</v>
      </c>
      <c r="S6196" t="str">
        <f t="shared" si="114"/>
        <v>42131JAS Enterprises</v>
      </c>
    </row>
    <row r="6197" spans="1:19" hidden="1">
      <c r="A6197" s="12">
        <v>42131</v>
      </c>
      <c r="B6197" t="s">
        <v>2794</v>
      </c>
      <c r="C6197" s="1">
        <v>-0.85</v>
      </c>
      <c r="E6197" s="42">
        <f t="shared" si="115"/>
        <v>0.85</v>
      </c>
      <c r="F6197" s="77" t="s">
        <v>1038</v>
      </c>
      <c r="G6197" s="77" t="s">
        <v>21</v>
      </c>
      <c r="H6197" s="77" t="s">
        <v>20</v>
      </c>
      <c r="I6197" s="13">
        <v>5</v>
      </c>
      <c r="J6197" s="14">
        <v>2015</v>
      </c>
      <c r="K6197" s="78" t="s">
        <v>56</v>
      </c>
      <c r="L6197" s="79" t="s">
        <v>22</v>
      </c>
      <c r="M6197" s="79" t="s">
        <v>302</v>
      </c>
      <c r="N6197" s="15" t="s">
        <v>28</v>
      </c>
      <c r="O6197" s="15" t="s">
        <v>29</v>
      </c>
      <c r="P6197" s="80" t="s">
        <v>3096</v>
      </c>
      <c r="Q6197" s="80" t="s">
        <v>21</v>
      </c>
      <c r="S6197" t="str">
        <f t="shared" si="114"/>
        <v>42131Jaime Martinez</v>
      </c>
    </row>
    <row r="6198" spans="1:19" hidden="1">
      <c r="A6198" s="12">
        <v>42132</v>
      </c>
      <c r="B6198" t="s">
        <v>2795</v>
      </c>
      <c r="C6198" s="1">
        <v>-0.62</v>
      </c>
      <c r="E6198" s="42">
        <f t="shared" si="115"/>
        <v>0.62</v>
      </c>
      <c r="F6198" s="77" t="s">
        <v>1038</v>
      </c>
      <c r="G6198" s="77" t="s">
        <v>21</v>
      </c>
      <c r="H6198" s="77" t="s">
        <v>20</v>
      </c>
      <c r="I6198" s="13">
        <v>5</v>
      </c>
      <c r="J6198" s="14">
        <v>2015</v>
      </c>
      <c r="K6198" s="78" t="s">
        <v>56</v>
      </c>
      <c r="L6198" s="79" t="s">
        <v>22</v>
      </c>
      <c r="M6198" s="79" t="s">
        <v>309</v>
      </c>
      <c r="N6198" s="15" t="s">
        <v>28</v>
      </c>
      <c r="O6198" s="15" t="s">
        <v>29</v>
      </c>
      <c r="P6198" s="80" t="s">
        <v>3096</v>
      </c>
      <c r="Q6198" s="80" t="s">
        <v>21</v>
      </c>
      <c r="S6198" t="str">
        <f t="shared" si="114"/>
        <v>42132Susan Kingston</v>
      </c>
    </row>
    <row r="6199" spans="1:19" hidden="1">
      <c r="A6199" s="12">
        <v>42132</v>
      </c>
      <c r="B6199" t="s">
        <v>2796</v>
      </c>
      <c r="C6199" s="1">
        <v>-4.3600000000000003</v>
      </c>
      <c r="E6199" s="42">
        <f t="shared" si="115"/>
        <v>4.3600000000000003</v>
      </c>
      <c r="F6199" s="77" t="s">
        <v>1038</v>
      </c>
      <c r="G6199" s="77" t="s">
        <v>21</v>
      </c>
      <c r="H6199" s="77" t="s">
        <v>20</v>
      </c>
      <c r="I6199" s="13">
        <v>5</v>
      </c>
      <c r="J6199" s="14">
        <v>2015</v>
      </c>
      <c r="K6199" s="78" t="s">
        <v>56</v>
      </c>
      <c r="L6199" s="79" t="s">
        <v>22</v>
      </c>
      <c r="M6199" s="79" t="s">
        <v>302</v>
      </c>
      <c r="N6199" s="15" t="s">
        <v>28</v>
      </c>
      <c r="O6199" s="15" t="s">
        <v>29</v>
      </c>
      <c r="P6199" s="80" t="s">
        <v>3096</v>
      </c>
      <c r="Q6199" s="80" t="s">
        <v>21</v>
      </c>
      <c r="S6199" t="str">
        <f t="shared" si="114"/>
        <v>42132Paradise Motorsports</v>
      </c>
    </row>
    <row r="6200" spans="1:19" hidden="1">
      <c r="A6200" s="12">
        <v>42132</v>
      </c>
      <c r="B6200" t="s">
        <v>2797</v>
      </c>
      <c r="C6200" s="1">
        <v>-19.2</v>
      </c>
      <c r="E6200" s="42">
        <f t="shared" si="115"/>
        <v>19.2</v>
      </c>
      <c r="F6200" s="77" t="s">
        <v>1038</v>
      </c>
      <c r="G6200" s="77" t="s">
        <v>21</v>
      </c>
      <c r="H6200" s="77" t="s">
        <v>20</v>
      </c>
      <c r="I6200" s="13">
        <v>5</v>
      </c>
      <c r="J6200" s="14">
        <v>2015</v>
      </c>
      <c r="K6200" s="78" t="s">
        <v>56</v>
      </c>
      <c r="L6200" s="79" t="s">
        <v>22</v>
      </c>
      <c r="M6200" s="79" t="s">
        <v>309</v>
      </c>
      <c r="N6200" s="15" t="s">
        <v>28</v>
      </c>
      <c r="O6200" s="15" t="s">
        <v>29</v>
      </c>
      <c r="P6200" s="80" t="s">
        <v>3096</v>
      </c>
      <c r="Q6200" s="80" t="s">
        <v>21</v>
      </c>
      <c r="S6200" t="str">
        <f t="shared" si="114"/>
        <v>42132Linda du Toit</v>
      </c>
    </row>
    <row r="6201" spans="1:19" hidden="1">
      <c r="A6201" s="12">
        <v>42133</v>
      </c>
      <c r="B6201" t="s">
        <v>2798</v>
      </c>
      <c r="C6201" s="1">
        <v>-2.39</v>
      </c>
      <c r="E6201" s="42">
        <f t="shared" si="115"/>
        <v>2.39</v>
      </c>
      <c r="F6201" s="77" t="s">
        <v>1038</v>
      </c>
      <c r="G6201" s="77" t="s">
        <v>21</v>
      </c>
      <c r="H6201" s="77" t="s">
        <v>20</v>
      </c>
      <c r="I6201" s="13">
        <v>5</v>
      </c>
      <c r="J6201" s="14">
        <v>2015</v>
      </c>
      <c r="K6201" s="78" t="s">
        <v>56</v>
      </c>
      <c r="L6201" s="79" t="s">
        <v>22</v>
      </c>
      <c r="M6201" s="79" t="s">
        <v>302</v>
      </c>
      <c r="N6201" s="15" t="s">
        <v>28</v>
      </c>
      <c r="O6201" s="15" t="s">
        <v>29</v>
      </c>
      <c r="P6201" s="80" t="s">
        <v>3096</v>
      </c>
      <c r="Q6201" s="80" t="s">
        <v>21</v>
      </c>
      <c r="S6201" t="str">
        <f t="shared" si="114"/>
        <v>42133TOBY VICTORIA</v>
      </c>
    </row>
    <row r="6202" spans="1:19" hidden="1">
      <c r="A6202" s="12">
        <v>42133</v>
      </c>
      <c r="B6202" t="s">
        <v>2799</v>
      </c>
      <c r="C6202" s="1">
        <v>-0.72</v>
      </c>
      <c r="E6202" s="42">
        <f t="shared" si="115"/>
        <v>0.72</v>
      </c>
      <c r="F6202" s="77" t="s">
        <v>1038</v>
      </c>
      <c r="G6202" s="77" t="s">
        <v>21</v>
      </c>
      <c r="H6202" s="77" t="s">
        <v>20</v>
      </c>
      <c r="I6202" s="13">
        <v>5</v>
      </c>
      <c r="J6202" s="14">
        <v>2015</v>
      </c>
      <c r="K6202" s="78" t="s">
        <v>56</v>
      </c>
      <c r="L6202" s="79" t="s">
        <v>22</v>
      </c>
      <c r="M6202" s="79" t="s">
        <v>302</v>
      </c>
      <c r="N6202" s="15" t="s">
        <v>28</v>
      </c>
      <c r="O6202" s="15" t="s">
        <v>29</v>
      </c>
      <c r="P6202" s="80" t="s">
        <v>3096</v>
      </c>
      <c r="Q6202" s="80" t="s">
        <v>21</v>
      </c>
      <c r="S6202" t="str">
        <f t="shared" si="114"/>
        <v>42133Barbara L Sellers</v>
      </c>
    </row>
    <row r="6203" spans="1:19" hidden="1">
      <c r="A6203" s="12">
        <v>42133</v>
      </c>
      <c r="B6203" t="s">
        <v>2800</v>
      </c>
      <c r="C6203" s="1">
        <v>-0.76</v>
      </c>
      <c r="E6203" s="42">
        <f t="shared" si="115"/>
        <v>0.76</v>
      </c>
      <c r="F6203" s="77" t="s">
        <v>1038</v>
      </c>
      <c r="G6203" s="77" t="s">
        <v>21</v>
      </c>
      <c r="H6203" s="77" t="s">
        <v>20</v>
      </c>
      <c r="I6203" s="13">
        <v>5</v>
      </c>
      <c r="J6203" s="14">
        <v>2015</v>
      </c>
      <c r="K6203" s="78" t="s">
        <v>56</v>
      </c>
      <c r="L6203" s="79" t="s">
        <v>22</v>
      </c>
      <c r="M6203" s="79" t="s">
        <v>302</v>
      </c>
      <c r="N6203" s="15" t="s">
        <v>28</v>
      </c>
      <c r="O6203" s="15" t="s">
        <v>29</v>
      </c>
      <c r="P6203" s="80" t="s">
        <v>3096</v>
      </c>
      <c r="Q6203" s="80" t="s">
        <v>21</v>
      </c>
      <c r="S6203" t="str">
        <f t="shared" si="114"/>
        <v>42133Geoffrey Goodwin</v>
      </c>
    </row>
    <row r="6204" spans="1:19" hidden="1">
      <c r="A6204" s="12">
        <v>42134</v>
      </c>
      <c r="B6204" t="s">
        <v>2801</v>
      </c>
      <c r="C6204" s="1">
        <v>-3.64</v>
      </c>
      <c r="E6204" s="42">
        <f t="shared" si="115"/>
        <v>3.64</v>
      </c>
      <c r="F6204" s="77" t="s">
        <v>1038</v>
      </c>
      <c r="G6204" s="77" t="s">
        <v>21</v>
      </c>
      <c r="H6204" s="77" t="s">
        <v>20</v>
      </c>
      <c r="I6204" s="13">
        <v>5</v>
      </c>
      <c r="J6204" s="14">
        <v>2015</v>
      </c>
      <c r="K6204" s="78" t="s">
        <v>56</v>
      </c>
      <c r="L6204" s="79" t="s">
        <v>22</v>
      </c>
      <c r="M6204" s="79" t="s">
        <v>302</v>
      </c>
      <c r="N6204" s="15" t="s">
        <v>28</v>
      </c>
      <c r="O6204" s="15" t="s">
        <v>29</v>
      </c>
      <c r="P6204" s="80" t="s">
        <v>3096</v>
      </c>
      <c r="Q6204" s="80" t="s">
        <v>21</v>
      </c>
      <c r="S6204" t="str">
        <f t="shared" si="114"/>
        <v>42134Shalini R</v>
      </c>
    </row>
    <row r="6205" spans="1:19" hidden="1">
      <c r="A6205" s="12">
        <v>42134</v>
      </c>
      <c r="B6205" t="s">
        <v>2716</v>
      </c>
      <c r="C6205" s="1">
        <v>-2.0499999999999998</v>
      </c>
      <c r="E6205" s="42">
        <f t="shared" si="115"/>
        <v>2.0499999999999998</v>
      </c>
      <c r="F6205" s="77" t="s">
        <v>1038</v>
      </c>
      <c r="G6205" s="77" t="s">
        <v>21</v>
      </c>
      <c r="H6205" s="77" t="s">
        <v>20</v>
      </c>
      <c r="I6205" s="13">
        <v>5</v>
      </c>
      <c r="J6205" s="14">
        <v>2015</v>
      </c>
      <c r="K6205" s="78" t="s">
        <v>56</v>
      </c>
      <c r="L6205" s="79" t="s">
        <v>22</v>
      </c>
      <c r="M6205" s="79" t="s">
        <v>302</v>
      </c>
      <c r="N6205" s="15" t="s">
        <v>28</v>
      </c>
      <c r="O6205" s="15" t="s">
        <v>29</v>
      </c>
      <c r="P6205" s="80" t="s">
        <v>3096</v>
      </c>
      <c r="Q6205" s="80" t="s">
        <v>21</v>
      </c>
      <c r="S6205" t="str">
        <f t="shared" si="114"/>
        <v>42134yegor arshanyan</v>
      </c>
    </row>
    <row r="6206" spans="1:19" hidden="1">
      <c r="A6206" s="12">
        <v>42134</v>
      </c>
      <c r="B6206" t="s">
        <v>2802</v>
      </c>
      <c r="C6206" s="1">
        <v>0</v>
      </c>
      <c r="E6206" s="42">
        <f t="shared" si="115"/>
        <v>0</v>
      </c>
      <c r="F6206" s="77" t="s">
        <v>225</v>
      </c>
      <c r="G6206" s="77" t="s">
        <v>21</v>
      </c>
      <c r="H6206" s="77" t="s">
        <v>20</v>
      </c>
      <c r="I6206" s="13">
        <v>5</v>
      </c>
      <c r="J6206" s="14">
        <v>2015</v>
      </c>
      <c r="K6206" s="78" t="s">
        <v>56</v>
      </c>
      <c r="L6206" s="79" t="s">
        <v>22</v>
      </c>
      <c r="M6206" s="79" t="s">
        <v>302</v>
      </c>
      <c r="N6206" s="15" t="s">
        <v>28</v>
      </c>
      <c r="O6206" s="15" t="s">
        <v>24</v>
      </c>
      <c r="P6206" s="80" t="s">
        <v>3099</v>
      </c>
      <c r="Q6206" s="80" t="s">
        <v>21</v>
      </c>
      <c r="S6206" t="str">
        <f t="shared" si="114"/>
        <v>42134David Ratner</v>
      </c>
    </row>
    <row r="6207" spans="1:19" hidden="1">
      <c r="A6207" s="12">
        <v>42134</v>
      </c>
      <c r="B6207" t="s">
        <v>2803</v>
      </c>
      <c r="C6207" s="1">
        <v>-3.66</v>
      </c>
      <c r="E6207" s="42">
        <f t="shared" si="115"/>
        <v>3.66</v>
      </c>
      <c r="F6207" s="77" t="s">
        <v>1038</v>
      </c>
      <c r="G6207" s="77" t="s">
        <v>21</v>
      </c>
      <c r="H6207" s="77" t="s">
        <v>20</v>
      </c>
      <c r="I6207" s="13">
        <v>5</v>
      </c>
      <c r="J6207" s="14">
        <v>2015</v>
      </c>
      <c r="K6207" s="78" t="s">
        <v>56</v>
      </c>
      <c r="L6207" s="79" t="s">
        <v>22</v>
      </c>
      <c r="M6207" s="79" t="s">
        <v>302</v>
      </c>
      <c r="N6207" s="15" t="s">
        <v>28</v>
      </c>
      <c r="O6207" s="15" t="s">
        <v>29</v>
      </c>
      <c r="P6207" s="80" t="s">
        <v>3096</v>
      </c>
      <c r="Q6207" s="80" t="s">
        <v>21</v>
      </c>
      <c r="S6207" t="str">
        <f t="shared" si="114"/>
        <v>42134April Hollis</v>
      </c>
    </row>
    <row r="6208" spans="1:19" hidden="1">
      <c r="A6208" s="12">
        <v>42134</v>
      </c>
      <c r="B6208" t="s">
        <v>2803</v>
      </c>
      <c r="C6208" s="1">
        <v>-1.98</v>
      </c>
      <c r="E6208" s="42">
        <f t="shared" si="115"/>
        <v>1.98</v>
      </c>
      <c r="F6208" s="77" t="s">
        <v>1038</v>
      </c>
      <c r="G6208" s="77" t="s">
        <v>21</v>
      </c>
      <c r="H6208" s="77" t="s">
        <v>20</v>
      </c>
      <c r="I6208" s="13">
        <v>5</v>
      </c>
      <c r="J6208" s="14">
        <v>2015</v>
      </c>
      <c r="K6208" s="78" t="s">
        <v>56</v>
      </c>
      <c r="L6208" s="79" t="s">
        <v>22</v>
      </c>
      <c r="M6208" s="79" t="s">
        <v>302</v>
      </c>
      <c r="N6208" s="15" t="s">
        <v>28</v>
      </c>
      <c r="O6208" s="15" t="s">
        <v>29</v>
      </c>
      <c r="P6208" s="80" t="s">
        <v>3096</v>
      </c>
      <c r="Q6208" s="80" t="s">
        <v>21</v>
      </c>
      <c r="S6208" t="str">
        <f t="shared" ref="S6208:S6271" si="116">A6208&amp;B6208</f>
        <v>42134April Hollis</v>
      </c>
    </row>
    <row r="6209" spans="1:19" hidden="1">
      <c r="A6209" s="12">
        <v>42134</v>
      </c>
      <c r="B6209" t="s">
        <v>2803</v>
      </c>
      <c r="C6209" s="1">
        <v>-1.98</v>
      </c>
      <c r="E6209" s="42">
        <f t="shared" si="115"/>
        <v>1.98</v>
      </c>
      <c r="F6209" s="77" t="s">
        <v>1038</v>
      </c>
      <c r="G6209" s="77" t="s">
        <v>21</v>
      </c>
      <c r="H6209" s="77" t="s">
        <v>20</v>
      </c>
      <c r="I6209" s="13">
        <v>5</v>
      </c>
      <c r="J6209" s="14">
        <v>2015</v>
      </c>
      <c r="K6209" s="78" t="s">
        <v>56</v>
      </c>
      <c r="L6209" s="79" t="s">
        <v>22</v>
      </c>
      <c r="M6209" s="79" t="s">
        <v>302</v>
      </c>
      <c r="N6209" s="15" t="s">
        <v>28</v>
      </c>
      <c r="O6209" s="15" t="s">
        <v>29</v>
      </c>
      <c r="P6209" s="80" t="s">
        <v>3096</v>
      </c>
      <c r="Q6209" s="80" t="s">
        <v>21</v>
      </c>
      <c r="S6209" t="str">
        <f t="shared" si="116"/>
        <v>42134April Hollis</v>
      </c>
    </row>
    <row r="6210" spans="1:19" hidden="1">
      <c r="A6210" s="12">
        <v>42134</v>
      </c>
      <c r="B6210" t="s">
        <v>2803</v>
      </c>
      <c r="C6210" s="1">
        <v>-1.98</v>
      </c>
      <c r="E6210" s="42">
        <f t="shared" si="115"/>
        <v>1.98</v>
      </c>
      <c r="F6210" s="77" t="s">
        <v>1038</v>
      </c>
      <c r="G6210" s="77" t="s">
        <v>21</v>
      </c>
      <c r="H6210" s="77" t="s">
        <v>20</v>
      </c>
      <c r="I6210" s="13">
        <v>5</v>
      </c>
      <c r="J6210" s="14">
        <v>2015</v>
      </c>
      <c r="K6210" s="78" t="s">
        <v>56</v>
      </c>
      <c r="L6210" s="79" t="s">
        <v>22</v>
      </c>
      <c r="M6210" s="79" t="s">
        <v>302</v>
      </c>
      <c r="N6210" s="15" t="s">
        <v>28</v>
      </c>
      <c r="O6210" s="15" t="s">
        <v>29</v>
      </c>
      <c r="P6210" s="80" t="s">
        <v>3096</v>
      </c>
      <c r="Q6210" s="80" t="s">
        <v>21</v>
      </c>
      <c r="S6210" t="str">
        <f t="shared" si="116"/>
        <v>42134April Hollis</v>
      </c>
    </row>
    <row r="6211" spans="1:19" hidden="1">
      <c r="A6211" s="12">
        <v>42134</v>
      </c>
      <c r="B6211" t="s">
        <v>2803</v>
      </c>
      <c r="C6211" s="1">
        <v>-1.98</v>
      </c>
      <c r="E6211" s="42">
        <f t="shared" ref="E6211:E6274" si="117">-C6211</f>
        <v>1.98</v>
      </c>
      <c r="F6211" s="77" t="s">
        <v>1038</v>
      </c>
      <c r="G6211" s="77" t="s">
        <v>21</v>
      </c>
      <c r="H6211" s="77" t="s">
        <v>20</v>
      </c>
      <c r="I6211" s="13">
        <v>5</v>
      </c>
      <c r="J6211" s="14">
        <v>2015</v>
      </c>
      <c r="K6211" s="78" t="s">
        <v>56</v>
      </c>
      <c r="L6211" s="79" t="s">
        <v>22</v>
      </c>
      <c r="M6211" s="79" t="s">
        <v>302</v>
      </c>
      <c r="N6211" s="15" t="s">
        <v>28</v>
      </c>
      <c r="O6211" s="15" t="s">
        <v>29</v>
      </c>
      <c r="P6211" s="80" t="s">
        <v>3096</v>
      </c>
      <c r="Q6211" s="80" t="s">
        <v>21</v>
      </c>
      <c r="S6211" t="str">
        <f t="shared" si="116"/>
        <v>42134April Hollis</v>
      </c>
    </row>
    <row r="6212" spans="1:19" hidden="1">
      <c r="A6212" s="12">
        <v>42135</v>
      </c>
      <c r="B6212" t="s">
        <v>2716</v>
      </c>
      <c r="C6212" s="1">
        <v>0.28000000000000003</v>
      </c>
      <c r="E6212" s="42">
        <f t="shared" si="117"/>
        <v>-0.28000000000000003</v>
      </c>
      <c r="F6212" s="77" t="s">
        <v>225</v>
      </c>
      <c r="G6212" s="77" t="s">
        <v>21</v>
      </c>
      <c r="H6212" s="77" t="s">
        <v>20</v>
      </c>
      <c r="I6212" s="13">
        <v>5</v>
      </c>
      <c r="J6212" s="14">
        <v>2015</v>
      </c>
      <c r="K6212" s="78" t="s">
        <v>56</v>
      </c>
      <c r="L6212" s="79" t="s">
        <v>22</v>
      </c>
      <c r="M6212" s="79" t="s">
        <v>302</v>
      </c>
      <c r="N6212" s="15" t="s">
        <v>28</v>
      </c>
      <c r="O6212" s="15" t="s">
        <v>29</v>
      </c>
      <c r="P6212" s="80" t="s">
        <v>3096</v>
      </c>
      <c r="Q6212" s="80" t="s">
        <v>21</v>
      </c>
      <c r="S6212" t="str">
        <f t="shared" si="116"/>
        <v>42135yegor arshanyan</v>
      </c>
    </row>
    <row r="6213" spans="1:19" hidden="1">
      <c r="A6213" s="12">
        <v>42135</v>
      </c>
      <c r="B6213" t="s">
        <v>2804</v>
      </c>
      <c r="C6213" s="1">
        <v>-0.7</v>
      </c>
      <c r="E6213" s="42">
        <f t="shared" si="117"/>
        <v>0.7</v>
      </c>
      <c r="F6213" s="77" t="s">
        <v>1038</v>
      </c>
      <c r="G6213" s="77" t="s">
        <v>21</v>
      </c>
      <c r="H6213" s="77" t="s">
        <v>20</v>
      </c>
      <c r="I6213" s="13">
        <v>5</v>
      </c>
      <c r="J6213" s="14">
        <v>2015</v>
      </c>
      <c r="K6213" s="78" t="s">
        <v>56</v>
      </c>
      <c r="L6213" s="79" t="s">
        <v>22</v>
      </c>
      <c r="M6213" s="79" t="s">
        <v>302</v>
      </c>
      <c r="N6213" s="15" t="s">
        <v>28</v>
      </c>
      <c r="O6213" s="15" t="s">
        <v>29</v>
      </c>
      <c r="P6213" s="80" t="s">
        <v>3096</v>
      </c>
      <c r="Q6213" s="80" t="s">
        <v>21</v>
      </c>
      <c r="S6213" t="str">
        <f t="shared" si="116"/>
        <v>42135Anna Johnson</v>
      </c>
    </row>
    <row r="6214" spans="1:19" hidden="1">
      <c r="A6214" s="12">
        <v>42135</v>
      </c>
      <c r="B6214" t="s">
        <v>2805</v>
      </c>
      <c r="C6214" s="1">
        <v>-3.84</v>
      </c>
      <c r="E6214" s="42">
        <f t="shared" si="117"/>
        <v>3.84</v>
      </c>
      <c r="F6214" s="77" t="s">
        <v>1038</v>
      </c>
      <c r="G6214" s="77" t="s">
        <v>21</v>
      </c>
      <c r="H6214" s="77" t="s">
        <v>20</v>
      </c>
      <c r="I6214" s="13">
        <v>5</v>
      </c>
      <c r="J6214" s="14">
        <v>2015</v>
      </c>
      <c r="K6214" s="78" t="s">
        <v>56</v>
      </c>
      <c r="L6214" s="79" t="s">
        <v>22</v>
      </c>
      <c r="M6214" s="79" t="s">
        <v>302</v>
      </c>
      <c r="N6214" s="15" t="s">
        <v>28</v>
      </c>
      <c r="O6214" s="15" t="s">
        <v>29</v>
      </c>
      <c r="P6214" s="80" t="s">
        <v>3096</v>
      </c>
      <c r="Q6214" s="80" t="s">
        <v>21</v>
      </c>
      <c r="S6214" t="str">
        <f t="shared" si="116"/>
        <v>42135DMITRY SHEYMAN</v>
      </c>
    </row>
    <row r="6215" spans="1:19" hidden="1">
      <c r="A6215" s="12">
        <v>42135</v>
      </c>
      <c r="B6215" t="s">
        <v>2806</v>
      </c>
      <c r="C6215" s="1">
        <v>-6.65</v>
      </c>
      <c r="E6215" s="42">
        <f t="shared" si="117"/>
        <v>6.65</v>
      </c>
      <c r="F6215" s="77" t="s">
        <v>1038</v>
      </c>
      <c r="G6215" s="77" t="s">
        <v>21</v>
      </c>
      <c r="H6215" s="77" t="s">
        <v>20</v>
      </c>
      <c r="I6215" s="13">
        <v>5</v>
      </c>
      <c r="J6215" s="14">
        <v>2015</v>
      </c>
      <c r="K6215" s="78" t="s">
        <v>56</v>
      </c>
      <c r="L6215" s="79" t="s">
        <v>22</v>
      </c>
      <c r="M6215" s="79" t="s">
        <v>309</v>
      </c>
      <c r="N6215" s="15" t="s">
        <v>28</v>
      </c>
      <c r="O6215" s="15" t="s">
        <v>29</v>
      </c>
      <c r="P6215" s="80" t="s">
        <v>3096</v>
      </c>
      <c r="Q6215" s="80" t="s">
        <v>21</v>
      </c>
      <c r="S6215" t="str">
        <f t="shared" si="116"/>
        <v>42135The Phat Cat Inn</v>
      </c>
    </row>
    <row r="6216" spans="1:19" hidden="1">
      <c r="A6216" s="12">
        <v>42135</v>
      </c>
      <c r="B6216" t="s">
        <v>2807</v>
      </c>
      <c r="C6216" s="1">
        <v>-3.92</v>
      </c>
      <c r="E6216" s="42">
        <f t="shared" si="117"/>
        <v>3.92</v>
      </c>
      <c r="F6216" s="77" t="s">
        <v>1038</v>
      </c>
      <c r="G6216" s="77" t="s">
        <v>21</v>
      </c>
      <c r="H6216" s="77" t="s">
        <v>20</v>
      </c>
      <c r="I6216" s="13">
        <v>5</v>
      </c>
      <c r="J6216" s="14">
        <v>2015</v>
      </c>
      <c r="K6216" s="78" t="s">
        <v>56</v>
      </c>
      <c r="L6216" s="79" t="s">
        <v>22</v>
      </c>
      <c r="M6216" s="79" t="s">
        <v>309</v>
      </c>
      <c r="N6216" s="15" t="s">
        <v>28</v>
      </c>
      <c r="O6216" s="15" t="s">
        <v>29</v>
      </c>
      <c r="P6216" s="80" t="s">
        <v>3096</v>
      </c>
      <c r="Q6216" s="80" t="s">
        <v>21</v>
      </c>
      <c r="S6216" t="str">
        <f t="shared" si="116"/>
        <v>42135Terrie Dwyer</v>
      </c>
    </row>
    <row r="6217" spans="1:19" hidden="1">
      <c r="A6217" s="12">
        <v>42135</v>
      </c>
      <c r="B6217" t="s">
        <v>2489</v>
      </c>
      <c r="C6217" s="1">
        <v>-2.4900000000000002</v>
      </c>
      <c r="E6217" s="42">
        <f t="shared" si="117"/>
        <v>2.4900000000000002</v>
      </c>
      <c r="F6217" s="77" t="s">
        <v>1038</v>
      </c>
      <c r="G6217" s="77" t="s">
        <v>21</v>
      </c>
      <c r="H6217" s="77" t="s">
        <v>20</v>
      </c>
      <c r="I6217" s="13">
        <v>5</v>
      </c>
      <c r="J6217" s="14">
        <v>2015</v>
      </c>
      <c r="K6217" s="78" t="s">
        <v>56</v>
      </c>
      <c r="L6217" s="79" t="s">
        <v>22</v>
      </c>
      <c r="M6217" s="79" t="s">
        <v>80</v>
      </c>
      <c r="N6217" s="15" t="s">
        <v>28</v>
      </c>
      <c r="O6217" s="15" t="s">
        <v>29</v>
      </c>
      <c r="P6217" s="80" t="s">
        <v>3096</v>
      </c>
      <c r="Q6217" s="80" t="s">
        <v>21</v>
      </c>
      <c r="S6217" t="str">
        <f t="shared" si="116"/>
        <v>42135JAS Enterprises</v>
      </c>
    </row>
    <row r="6218" spans="1:19" hidden="1">
      <c r="A6218" s="12">
        <v>42136</v>
      </c>
      <c r="B6218" t="s">
        <v>2806</v>
      </c>
      <c r="C6218" s="1">
        <v>1.27</v>
      </c>
      <c r="E6218" s="42">
        <f t="shared" si="117"/>
        <v>-1.27</v>
      </c>
      <c r="F6218" s="77" t="s">
        <v>225</v>
      </c>
      <c r="G6218" s="77" t="s">
        <v>21</v>
      </c>
      <c r="H6218" s="77" t="s">
        <v>20</v>
      </c>
      <c r="I6218" s="13">
        <v>5</v>
      </c>
      <c r="J6218" s="14">
        <v>2015</v>
      </c>
      <c r="K6218" s="78" t="s">
        <v>56</v>
      </c>
      <c r="L6218" s="79" t="s">
        <v>22</v>
      </c>
      <c r="M6218" s="79" t="s">
        <v>80</v>
      </c>
      <c r="N6218" s="15" t="s">
        <v>28</v>
      </c>
      <c r="O6218" s="15" t="s">
        <v>29</v>
      </c>
      <c r="P6218" s="80" t="s">
        <v>3096</v>
      </c>
      <c r="Q6218" s="80" t="s">
        <v>21</v>
      </c>
      <c r="S6218" t="str">
        <f t="shared" si="116"/>
        <v>42136The Phat Cat Inn</v>
      </c>
    </row>
    <row r="6219" spans="1:19" hidden="1">
      <c r="A6219" s="12">
        <v>42137</v>
      </c>
      <c r="B6219" t="s">
        <v>2808</v>
      </c>
      <c r="C6219" s="1">
        <v>-0.73</v>
      </c>
      <c r="E6219" s="42">
        <f t="shared" si="117"/>
        <v>0.73</v>
      </c>
      <c r="F6219" s="77" t="s">
        <v>1038</v>
      </c>
      <c r="G6219" s="77" t="s">
        <v>21</v>
      </c>
      <c r="H6219" s="77" t="s">
        <v>20</v>
      </c>
      <c r="I6219" s="13">
        <v>5</v>
      </c>
      <c r="J6219" s="14">
        <v>2015</v>
      </c>
      <c r="K6219" s="78" t="s">
        <v>56</v>
      </c>
      <c r="L6219" s="79" t="s">
        <v>22</v>
      </c>
      <c r="M6219" s="79" t="s">
        <v>302</v>
      </c>
      <c r="N6219" s="15" t="s">
        <v>28</v>
      </c>
      <c r="O6219" s="15" t="s">
        <v>29</v>
      </c>
      <c r="P6219" s="80" t="s">
        <v>3096</v>
      </c>
      <c r="Q6219" s="80" t="s">
        <v>21</v>
      </c>
      <c r="S6219" t="str">
        <f t="shared" si="116"/>
        <v>42137Mark Morgenfruh</v>
      </c>
    </row>
    <row r="6220" spans="1:19" hidden="1">
      <c r="A6220" s="12">
        <v>42137</v>
      </c>
      <c r="B6220" t="s">
        <v>2488</v>
      </c>
      <c r="C6220" s="1">
        <v>0</v>
      </c>
      <c r="E6220" s="42">
        <f t="shared" si="117"/>
        <v>0</v>
      </c>
      <c r="F6220" s="77" t="s">
        <v>225</v>
      </c>
      <c r="G6220" s="77" t="s">
        <v>21</v>
      </c>
      <c r="H6220" s="77" t="s">
        <v>20</v>
      </c>
      <c r="I6220" s="13">
        <v>5</v>
      </c>
      <c r="J6220" s="14">
        <v>2015</v>
      </c>
      <c r="K6220" s="78" t="s">
        <v>56</v>
      </c>
      <c r="L6220" s="79" t="s">
        <v>22</v>
      </c>
      <c r="M6220" s="79" t="s">
        <v>23</v>
      </c>
      <c r="N6220" s="15" t="s">
        <v>20</v>
      </c>
      <c r="O6220" s="15" t="s">
        <v>24</v>
      </c>
      <c r="P6220" s="80" t="s">
        <v>171</v>
      </c>
      <c r="Q6220" s="80" t="s">
        <v>21</v>
      </c>
      <c r="S6220" t="str">
        <f t="shared" si="116"/>
        <v>42137Bank Account</v>
      </c>
    </row>
    <row r="6221" spans="1:19" hidden="1">
      <c r="A6221" s="12">
        <v>42137</v>
      </c>
      <c r="B6221" t="s">
        <v>2592</v>
      </c>
      <c r="C6221" s="1">
        <v>0</v>
      </c>
      <c r="E6221" s="42">
        <f t="shared" si="117"/>
        <v>0</v>
      </c>
      <c r="F6221" s="77" t="s">
        <v>225</v>
      </c>
      <c r="G6221" s="77" t="s">
        <v>21</v>
      </c>
      <c r="H6221" s="77" t="s">
        <v>20</v>
      </c>
      <c r="I6221" s="13">
        <v>5</v>
      </c>
      <c r="J6221" s="14">
        <v>2015</v>
      </c>
      <c r="K6221" s="78" t="s">
        <v>56</v>
      </c>
      <c r="L6221" s="79" t="s">
        <v>22</v>
      </c>
      <c r="M6221" s="79" t="s">
        <v>302</v>
      </c>
      <c r="N6221" s="15" t="s">
        <v>28</v>
      </c>
      <c r="O6221" s="15" t="s">
        <v>29</v>
      </c>
      <c r="P6221" s="80" t="s">
        <v>3096</v>
      </c>
      <c r="Q6221" s="80" t="s">
        <v>21</v>
      </c>
      <c r="S6221" t="str">
        <f t="shared" si="116"/>
        <v>42137eBay Buyer Dispute</v>
      </c>
    </row>
    <row r="6222" spans="1:19" hidden="1">
      <c r="A6222" s="12">
        <v>42137</v>
      </c>
      <c r="B6222" t="s">
        <v>2809</v>
      </c>
      <c r="C6222" s="1">
        <v>-4.34</v>
      </c>
      <c r="E6222" s="42">
        <f t="shared" si="117"/>
        <v>4.34</v>
      </c>
      <c r="F6222" s="77" t="s">
        <v>1038</v>
      </c>
      <c r="G6222" s="77" t="s">
        <v>21</v>
      </c>
      <c r="H6222" s="77" t="s">
        <v>20</v>
      </c>
      <c r="I6222" s="13">
        <v>5</v>
      </c>
      <c r="J6222" s="14">
        <v>2015</v>
      </c>
      <c r="K6222" s="78" t="s">
        <v>56</v>
      </c>
      <c r="L6222" s="79" t="s">
        <v>22</v>
      </c>
      <c r="M6222" s="79" t="s">
        <v>302</v>
      </c>
      <c r="N6222" s="15" t="s">
        <v>28</v>
      </c>
      <c r="O6222" s="15" t="s">
        <v>29</v>
      </c>
      <c r="P6222" s="80" t="s">
        <v>3096</v>
      </c>
      <c r="Q6222" s="80" t="s">
        <v>21</v>
      </c>
      <c r="S6222" t="str">
        <f t="shared" si="116"/>
        <v>42137Michelle Henson</v>
      </c>
    </row>
    <row r="6223" spans="1:19" hidden="1">
      <c r="A6223" s="12">
        <v>42137</v>
      </c>
      <c r="B6223" t="s">
        <v>2778</v>
      </c>
      <c r="C6223" s="1">
        <v>-2.1800000000000002</v>
      </c>
      <c r="E6223" s="42">
        <f t="shared" si="117"/>
        <v>2.1800000000000002</v>
      </c>
      <c r="F6223" s="77" t="s">
        <v>1038</v>
      </c>
      <c r="G6223" s="77" t="s">
        <v>21</v>
      </c>
      <c r="H6223" s="77" t="s">
        <v>20</v>
      </c>
      <c r="I6223" s="13">
        <v>5</v>
      </c>
      <c r="J6223" s="14">
        <v>2015</v>
      </c>
      <c r="K6223" s="78" t="s">
        <v>56</v>
      </c>
      <c r="L6223" s="79" t="s">
        <v>22</v>
      </c>
      <c r="M6223" s="79" t="s">
        <v>309</v>
      </c>
      <c r="N6223" s="15" t="s">
        <v>28</v>
      </c>
      <c r="O6223" s="15" t="s">
        <v>29</v>
      </c>
      <c r="P6223" s="80" t="s">
        <v>3096</v>
      </c>
      <c r="Q6223" s="80" t="s">
        <v>21</v>
      </c>
      <c r="S6223" t="str">
        <f t="shared" si="116"/>
        <v>42137Nancy L Anderson</v>
      </c>
    </row>
    <row r="6224" spans="1:19" hidden="1">
      <c r="A6224" s="12">
        <v>42138</v>
      </c>
      <c r="B6224" t="s">
        <v>2810</v>
      </c>
      <c r="C6224" s="1">
        <v>-6.96</v>
      </c>
      <c r="E6224" s="42">
        <f t="shared" si="117"/>
        <v>6.96</v>
      </c>
      <c r="F6224" s="77" t="s">
        <v>1038</v>
      </c>
      <c r="G6224" s="77" t="s">
        <v>21</v>
      </c>
      <c r="H6224" s="77" t="s">
        <v>20</v>
      </c>
      <c r="I6224" s="13">
        <v>5</v>
      </c>
      <c r="J6224" s="14">
        <v>2015</v>
      </c>
      <c r="K6224" s="78" t="s">
        <v>56</v>
      </c>
      <c r="L6224" s="79" t="s">
        <v>22</v>
      </c>
      <c r="M6224" s="79" t="s">
        <v>309</v>
      </c>
      <c r="N6224" s="15" t="s">
        <v>28</v>
      </c>
      <c r="O6224" s="15" t="s">
        <v>29</v>
      </c>
      <c r="P6224" s="80" t="s">
        <v>3096</v>
      </c>
      <c r="Q6224" s="80" t="s">
        <v>21</v>
      </c>
      <c r="S6224" t="str">
        <f t="shared" si="116"/>
        <v>42138Megan DElia</v>
      </c>
    </row>
    <row r="6225" spans="1:19" hidden="1">
      <c r="A6225" s="12">
        <v>42139</v>
      </c>
      <c r="B6225" t="s">
        <v>2811</v>
      </c>
      <c r="C6225" s="1">
        <v>0</v>
      </c>
      <c r="E6225" s="42">
        <f t="shared" si="117"/>
        <v>0</v>
      </c>
      <c r="F6225" s="77" t="s">
        <v>225</v>
      </c>
      <c r="G6225" s="77" t="s">
        <v>21</v>
      </c>
      <c r="H6225" s="77" t="s">
        <v>20</v>
      </c>
      <c r="I6225" s="13">
        <v>5</v>
      </c>
      <c r="J6225" s="14">
        <v>2015</v>
      </c>
      <c r="K6225" s="78" t="s">
        <v>56</v>
      </c>
      <c r="L6225" s="79" t="s">
        <v>22</v>
      </c>
      <c r="M6225" s="79" t="s">
        <v>309</v>
      </c>
      <c r="N6225" s="15" t="s">
        <v>28</v>
      </c>
      <c r="O6225" s="15" t="s">
        <v>29</v>
      </c>
      <c r="P6225" s="80" t="s">
        <v>3096</v>
      </c>
      <c r="Q6225" s="80" t="s">
        <v>21</v>
      </c>
      <c r="S6225" t="str">
        <f t="shared" si="116"/>
        <v>42139john simantiras</v>
      </c>
    </row>
    <row r="6226" spans="1:19" hidden="1">
      <c r="A6226" s="12">
        <v>42139</v>
      </c>
      <c r="B6226" t="s">
        <v>2812</v>
      </c>
      <c r="C6226" s="1">
        <v>-2.0699999999999998</v>
      </c>
      <c r="E6226" s="42">
        <f t="shared" si="117"/>
        <v>2.0699999999999998</v>
      </c>
      <c r="F6226" s="77" t="s">
        <v>1038</v>
      </c>
      <c r="G6226" s="77" t="s">
        <v>21</v>
      </c>
      <c r="H6226" s="77" t="s">
        <v>20</v>
      </c>
      <c r="I6226" s="13">
        <v>5</v>
      </c>
      <c r="J6226" s="14">
        <v>2015</v>
      </c>
      <c r="K6226" s="78" t="s">
        <v>56</v>
      </c>
      <c r="L6226" s="79" t="s">
        <v>22</v>
      </c>
      <c r="M6226" s="79" t="s">
        <v>302</v>
      </c>
      <c r="N6226" s="15" t="s">
        <v>28</v>
      </c>
      <c r="O6226" s="15" t="s">
        <v>29</v>
      </c>
      <c r="P6226" s="80" t="s">
        <v>3096</v>
      </c>
      <c r="Q6226" s="80" t="s">
        <v>21</v>
      </c>
      <c r="S6226" t="str">
        <f t="shared" si="116"/>
        <v>42139James Davis</v>
      </c>
    </row>
    <row r="6227" spans="1:19" hidden="1">
      <c r="A6227" s="12">
        <v>42139</v>
      </c>
      <c r="B6227" t="s">
        <v>2811</v>
      </c>
      <c r="C6227" s="1">
        <v>0</v>
      </c>
      <c r="E6227" s="42">
        <f t="shared" si="117"/>
        <v>0</v>
      </c>
      <c r="F6227" s="77" t="s">
        <v>1038</v>
      </c>
      <c r="G6227" s="77" t="s">
        <v>21</v>
      </c>
      <c r="H6227" s="77" t="s">
        <v>20</v>
      </c>
      <c r="I6227" s="13">
        <v>5</v>
      </c>
      <c r="J6227" s="14">
        <v>2015</v>
      </c>
      <c r="K6227" s="78" t="s">
        <v>56</v>
      </c>
      <c r="L6227" s="79" t="s">
        <v>22</v>
      </c>
      <c r="M6227" s="79" t="s">
        <v>309</v>
      </c>
      <c r="N6227" s="15" t="s">
        <v>28</v>
      </c>
      <c r="O6227" s="15" t="s">
        <v>29</v>
      </c>
      <c r="P6227" s="80" t="s">
        <v>3096</v>
      </c>
      <c r="Q6227" s="80" t="s">
        <v>21</v>
      </c>
      <c r="S6227" t="str">
        <f t="shared" si="116"/>
        <v>42139john simantiras</v>
      </c>
    </row>
    <row r="6228" spans="1:19" hidden="1">
      <c r="A6228" s="12">
        <v>42139</v>
      </c>
      <c r="B6228" t="s">
        <v>2813</v>
      </c>
      <c r="C6228" s="1">
        <v>-2.14</v>
      </c>
      <c r="E6228" s="42">
        <f t="shared" si="117"/>
        <v>2.14</v>
      </c>
      <c r="F6228" s="77" t="s">
        <v>1038</v>
      </c>
      <c r="G6228" s="77" t="s">
        <v>21</v>
      </c>
      <c r="H6228" s="77" t="s">
        <v>20</v>
      </c>
      <c r="I6228" s="13">
        <v>5</v>
      </c>
      <c r="J6228" s="14">
        <v>2015</v>
      </c>
      <c r="K6228" s="78" t="s">
        <v>56</v>
      </c>
      <c r="L6228" s="79" t="s">
        <v>22</v>
      </c>
      <c r="M6228" s="79" t="s">
        <v>302</v>
      </c>
      <c r="N6228" s="15" t="s">
        <v>28</v>
      </c>
      <c r="O6228" s="15" t="s">
        <v>29</v>
      </c>
      <c r="P6228" s="80" t="s">
        <v>3096</v>
      </c>
      <c r="Q6228" s="80" t="s">
        <v>21</v>
      </c>
      <c r="S6228" t="str">
        <f t="shared" si="116"/>
        <v>42139Angela Gerou</v>
      </c>
    </row>
    <row r="6229" spans="1:19" hidden="1">
      <c r="A6229" s="12">
        <v>42140</v>
      </c>
      <c r="B6229" t="s">
        <v>2814</v>
      </c>
      <c r="C6229" s="1">
        <v>-3.09</v>
      </c>
      <c r="E6229" s="42">
        <f t="shared" si="117"/>
        <v>3.09</v>
      </c>
      <c r="F6229" s="77" t="s">
        <v>1038</v>
      </c>
      <c r="G6229" s="77" t="s">
        <v>21</v>
      </c>
      <c r="H6229" s="77" t="s">
        <v>20</v>
      </c>
      <c r="I6229" s="13">
        <v>5</v>
      </c>
      <c r="J6229" s="14">
        <v>2015</v>
      </c>
      <c r="K6229" s="78" t="s">
        <v>56</v>
      </c>
      <c r="L6229" s="79" t="s">
        <v>22</v>
      </c>
      <c r="M6229" s="79" t="s">
        <v>302</v>
      </c>
      <c r="N6229" s="15" t="s">
        <v>28</v>
      </c>
      <c r="O6229" s="15" t="s">
        <v>29</v>
      </c>
      <c r="P6229" s="80" t="s">
        <v>3096</v>
      </c>
      <c r="Q6229" s="80" t="s">
        <v>21</v>
      </c>
      <c r="S6229" t="str">
        <f t="shared" si="116"/>
        <v>42140CHRISTINE NACKERS</v>
      </c>
    </row>
    <row r="6230" spans="1:19" hidden="1">
      <c r="A6230" s="12">
        <v>42140</v>
      </c>
      <c r="B6230" t="s">
        <v>2814</v>
      </c>
      <c r="C6230" s="1">
        <v>-0.78</v>
      </c>
      <c r="E6230" s="42">
        <f t="shared" si="117"/>
        <v>0.78</v>
      </c>
      <c r="F6230" s="77" t="s">
        <v>1038</v>
      </c>
      <c r="G6230" s="77" t="s">
        <v>21</v>
      </c>
      <c r="H6230" s="77" t="s">
        <v>20</v>
      </c>
      <c r="I6230" s="13">
        <v>5</v>
      </c>
      <c r="J6230" s="14">
        <v>2015</v>
      </c>
      <c r="K6230" s="78" t="s">
        <v>56</v>
      </c>
      <c r="L6230" s="79" t="s">
        <v>22</v>
      </c>
      <c r="M6230" s="79" t="s">
        <v>302</v>
      </c>
      <c r="N6230" s="15" t="s">
        <v>28</v>
      </c>
      <c r="O6230" s="15" t="s">
        <v>29</v>
      </c>
      <c r="P6230" s="80" t="s">
        <v>3096</v>
      </c>
      <c r="Q6230" s="80" t="s">
        <v>21</v>
      </c>
      <c r="S6230" t="str">
        <f t="shared" si="116"/>
        <v>42140CHRISTINE NACKERS</v>
      </c>
    </row>
    <row r="6231" spans="1:19" hidden="1">
      <c r="A6231" s="12">
        <v>42140</v>
      </c>
      <c r="B6231" t="s">
        <v>2815</v>
      </c>
      <c r="C6231" s="1">
        <v>-3.49</v>
      </c>
      <c r="E6231" s="42">
        <f t="shared" si="117"/>
        <v>3.49</v>
      </c>
      <c r="F6231" s="77" t="s">
        <v>1038</v>
      </c>
      <c r="G6231" s="77" t="s">
        <v>21</v>
      </c>
      <c r="H6231" s="77" t="s">
        <v>20</v>
      </c>
      <c r="I6231" s="13">
        <v>5</v>
      </c>
      <c r="J6231" s="14">
        <v>2015</v>
      </c>
      <c r="K6231" s="78" t="s">
        <v>56</v>
      </c>
      <c r="L6231" s="79" t="s">
        <v>22</v>
      </c>
      <c r="M6231" s="79" t="s">
        <v>309</v>
      </c>
      <c r="N6231" s="15" t="s">
        <v>28</v>
      </c>
      <c r="O6231" s="15" t="s">
        <v>29</v>
      </c>
      <c r="P6231" s="80" t="s">
        <v>3096</v>
      </c>
      <c r="Q6231" s="80" t="s">
        <v>21</v>
      </c>
      <c r="S6231" t="str">
        <f t="shared" si="116"/>
        <v>42140Keith Robbins</v>
      </c>
    </row>
    <row r="6232" spans="1:19" hidden="1">
      <c r="A6232" s="12">
        <v>42141</v>
      </c>
      <c r="B6232" t="s">
        <v>2816</v>
      </c>
      <c r="C6232" s="1">
        <v>-0.75</v>
      </c>
      <c r="E6232" s="42">
        <f t="shared" si="117"/>
        <v>0.75</v>
      </c>
      <c r="F6232" s="77" t="s">
        <v>1038</v>
      </c>
      <c r="G6232" s="77" t="s">
        <v>21</v>
      </c>
      <c r="H6232" s="77" t="s">
        <v>20</v>
      </c>
      <c r="I6232" s="13">
        <v>5</v>
      </c>
      <c r="J6232" s="14">
        <v>2015</v>
      </c>
      <c r="K6232" s="78" t="s">
        <v>56</v>
      </c>
      <c r="L6232" s="79" t="s">
        <v>22</v>
      </c>
      <c r="M6232" s="79" t="s">
        <v>302</v>
      </c>
      <c r="N6232" s="15" t="s">
        <v>28</v>
      </c>
      <c r="O6232" s="15" t="s">
        <v>29</v>
      </c>
      <c r="P6232" s="80" t="s">
        <v>3096</v>
      </c>
      <c r="Q6232" s="80" t="s">
        <v>21</v>
      </c>
      <c r="S6232" t="str">
        <f t="shared" si="116"/>
        <v>42141Lawrence Ward</v>
      </c>
    </row>
    <row r="6233" spans="1:19" hidden="1">
      <c r="A6233" s="12">
        <v>42141</v>
      </c>
      <c r="B6233" t="s">
        <v>2817</v>
      </c>
      <c r="C6233" s="1">
        <v>-2</v>
      </c>
      <c r="E6233" s="42">
        <f t="shared" si="117"/>
        <v>2</v>
      </c>
      <c r="F6233" s="77" t="s">
        <v>1038</v>
      </c>
      <c r="G6233" s="77" t="s">
        <v>21</v>
      </c>
      <c r="H6233" s="77" t="s">
        <v>20</v>
      </c>
      <c r="I6233" s="13">
        <v>5</v>
      </c>
      <c r="J6233" s="14">
        <v>2015</v>
      </c>
      <c r="K6233" s="78" t="s">
        <v>56</v>
      </c>
      <c r="L6233" s="79" t="s">
        <v>22</v>
      </c>
      <c r="M6233" s="79" t="s">
        <v>302</v>
      </c>
      <c r="N6233" s="15" t="s">
        <v>28</v>
      </c>
      <c r="O6233" s="15" t="s">
        <v>29</v>
      </c>
      <c r="P6233" s="80" t="s">
        <v>3096</v>
      </c>
      <c r="Q6233" s="80" t="s">
        <v>21</v>
      </c>
      <c r="S6233" t="str">
        <f t="shared" si="116"/>
        <v>42141kaletia vernon</v>
      </c>
    </row>
    <row r="6234" spans="1:19" hidden="1">
      <c r="A6234" s="12">
        <v>42142</v>
      </c>
      <c r="B6234" t="s">
        <v>2818</v>
      </c>
      <c r="C6234" s="1">
        <v>-1.1599999999999999</v>
      </c>
      <c r="E6234" s="42">
        <f t="shared" si="117"/>
        <v>1.1599999999999999</v>
      </c>
      <c r="F6234" s="77" t="s">
        <v>1038</v>
      </c>
      <c r="G6234" s="77" t="s">
        <v>21</v>
      </c>
      <c r="H6234" s="77" t="s">
        <v>20</v>
      </c>
      <c r="I6234" s="13">
        <v>5</v>
      </c>
      <c r="J6234" s="14">
        <v>2015</v>
      </c>
      <c r="K6234" s="78" t="s">
        <v>56</v>
      </c>
      <c r="L6234" s="79" t="s">
        <v>22</v>
      </c>
      <c r="M6234" s="79" t="s">
        <v>309</v>
      </c>
      <c r="N6234" s="15" t="s">
        <v>28</v>
      </c>
      <c r="O6234" s="15" t="s">
        <v>29</v>
      </c>
      <c r="P6234" s="80" t="s">
        <v>3096</v>
      </c>
      <c r="Q6234" s="80" t="s">
        <v>21</v>
      </c>
      <c r="S6234" t="str">
        <f t="shared" si="116"/>
        <v>42142Barbara Peters</v>
      </c>
    </row>
    <row r="6235" spans="1:19" hidden="1">
      <c r="A6235" s="12">
        <v>42142</v>
      </c>
      <c r="B6235" t="s">
        <v>2488</v>
      </c>
      <c r="C6235" s="1">
        <v>0</v>
      </c>
      <c r="E6235" s="42">
        <f t="shared" si="117"/>
        <v>0</v>
      </c>
      <c r="F6235" s="77" t="s">
        <v>225</v>
      </c>
      <c r="G6235" s="77" t="s">
        <v>21</v>
      </c>
      <c r="H6235" s="77" t="s">
        <v>20</v>
      </c>
      <c r="I6235" s="13">
        <v>5</v>
      </c>
      <c r="J6235" s="14">
        <v>2015</v>
      </c>
      <c r="K6235" s="78" t="s">
        <v>56</v>
      </c>
      <c r="L6235" s="79" t="s">
        <v>22</v>
      </c>
      <c r="M6235" s="79" t="s">
        <v>23</v>
      </c>
      <c r="N6235" s="15" t="s">
        <v>20</v>
      </c>
      <c r="O6235" s="15" t="s">
        <v>24</v>
      </c>
      <c r="P6235" s="80" t="s">
        <v>171</v>
      </c>
      <c r="Q6235" s="80" t="s">
        <v>21</v>
      </c>
      <c r="S6235" t="str">
        <f t="shared" si="116"/>
        <v>42142Bank Account</v>
      </c>
    </row>
    <row r="6236" spans="1:19" hidden="1">
      <c r="A6236" s="12">
        <v>42142</v>
      </c>
      <c r="B6236" t="s">
        <v>2819</v>
      </c>
      <c r="C6236" s="1">
        <v>-2.4300000000000002</v>
      </c>
      <c r="E6236" s="42">
        <f t="shared" si="117"/>
        <v>2.4300000000000002</v>
      </c>
      <c r="F6236" s="77" t="s">
        <v>1038</v>
      </c>
      <c r="G6236" s="77" t="s">
        <v>21</v>
      </c>
      <c r="H6236" s="77" t="s">
        <v>20</v>
      </c>
      <c r="I6236" s="13">
        <v>5</v>
      </c>
      <c r="J6236" s="14">
        <v>2015</v>
      </c>
      <c r="K6236" s="78" t="s">
        <v>56</v>
      </c>
      <c r="L6236" s="79" t="s">
        <v>22</v>
      </c>
      <c r="M6236" s="79" t="s">
        <v>302</v>
      </c>
      <c r="N6236" s="15" t="s">
        <v>28</v>
      </c>
      <c r="O6236" s="15" t="s">
        <v>29</v>
      </c>
      <c r="P6236" s="80" t="s">
        <v>3096</v>
      </c>
      <c r="Q6236" s="80" t="s">
        <v>21</v>
      </c>
      <c r="S6236" t="str">
        <f t="shared" si="116"/>
        <v>42142Bob Rodgers</v>
      </c>
    </row>
    <row r="6237" spans="1:19" hidden="1">
      <c r="A6237" s="12">
        <v>42142</v>
      </c>
      <c r="B6237" t="s">
        <v>2819</v>
      </c>
      <c r="C6237" s="1">
        <v>-2.4300000000000002</v>
      </c>
      <c r="E6237" s="42">
        <f t="shared" si="117"/>
        <v>2.4300000000000002</v>
      </c>
      <c r="F6237" s="77" t="s">
        <v>1038</v>
      </c>
      <c r="G6237" s="77" t="s">
        <v>21</v>
      </c>
      <c r="H6237" s="77" t="s">
        <v>20</v>
      </c>
      <c r="I6237" s="13">
        <v>5</v>
      </c>
      <c r="J6237" s="14">
        <v>2015</v>
      </c>
      <c r="K6237" s="78" t="s">
        <v>56</v>
      </c>
      <c r="L6237" s="79" t="s">
        <v>22</v>
      </c>
      <c r="M6237" s="79" t="s">
        <v>302</v>
      </c>
      <c r="N6237" s="15" t="s">
        <v>28</v>
      </c>
      <c r="O6237" s="15" t="s">
        <v>29</v>
      </c>
      <c r="P6237" s="80" t="s">
        <v>3096</v>
      </c>
      <c r="Q6237" s="80" t="s">
        <v>21</v>
      </c>
      <c r="S6237" t="str">
        <f t="shared" si="116"/>
        <v>42142Bob Rodgers</v>
      </c>
    </row>
    <row r="6238" spans="1:19" hidden="1">
      <c r="A6238" s="12">
        <v>42142</v>
      </c>
      <c r="B6238" t="s">
        <v>2819</v>
      </c>
      <c r="C6238" s="1">
        <v>-2.4300000000000002</v>
      </c>
      <c r="E6238" s="42">
        <f t="shared" si="117"/>
        <v>2.4300000000000002</v>
      </c>
      <c r="F6238" s="77" t="s">
        <v>1038</v>
      </c>
      <c r="G6238" s="77" t="s">
        <v>21</v>
      </c>
      <c r="H6238" s="77" t="s">
        <v>20</v>
      </c>
      <c r="I6238" s="13">
        <v>5</v>
      </c>
      <c r="J6238" s="14">
        <v>2015</v>
      </c>
      <c r="K6238" s="78" t="s">
        <v>56</v>
      </c>
      <c r="L6238" s="79" t="s">
        <v>22</v>
      </c>
      <c r="M6238" s="79" t="s">
        <v>302</v>
      </c>
      <c r="N6238" s="15" t="s">
        <v>28</v>
      </c>
      <c r="O6238" s="15" t="s">
        <v>29</v>
      </c>
      <c r="P6238" s="80" t="s">
        <v>3096</v>
      </c>
      <c r="Q6238" s="80" t="s">
        <v>21</v>
      </c>
      <c r="S6238" t="str">
        <f t="shared" si="116"/>
        <v>42142Bob Rodgers</v>
      </c>
    </row>
    <row r="6239" spans="1:19" hidden="1">
      <c r="A6239" s="12">
        <v>42143</v>
      </c>
      <c r="B6239" t="s">
        <v>2820</v>
      </c>
      <c r="C6239" s="1">
        <v>-0.75</v>
      </c>
      <c r="E6239" s="42">
        <f t="shared" si="117"/>
        <v>0.75</v>
      </c>
      <c r="F6239" s="77" t="s">
        <v>1038</v>
      </c>
      <c r="G6239" s="77" t="s">
        <v>21</v>
      </c>
      <c r="H6239" s="77" t="s">
        <v>20</v>
      </c>
      <c r="I6239" s="13">
        <v>5</v>
      </c>
      <c r="J6239" s="14">
        <v>2015</v>
      </c>
      <c r="K6239" s="78" t="s">
        <v>56</v>
      </c>
      <c r="L6239" s="79" t="s">
        <v>22</v>
      </c>
      <c r="M6239" s="79" t="s">
        <v>302</v>
      </c>
      <c r="N6239" s="15" t="s">
        <v>28</v>
      </c>
      <c r="O6239" s="15" t="s">
        <v>29</v>
      </c>
      <c r="P6239" s="80" t="s">
        <v>3096</v>
      </c>
      <c r="Q6239" s="80" t="s">
        <v>21</v>
      </c>
      <c r="S6239" t="str">
        <f t="shared" si="116"/>
        <v>42143margaret falco</v>
      </c>
    </row>
    <row r="6240" spans="1:19" hidden="1">
      <c r="A6240" s="12">
        <v>42143</v>
      </c>
      <c r="B6240" t="s">
        <v>2821</v>
      </c>
      <c r="C6240" s="1">
        <v>-3.57</v>
      </c>
      <c r="E6240" s="42">
        <f t="shared" si="117"/>
        <v>3.57</v>
      </c>
      <c r="F6240" s="77" t="s">
        <v>1038</v>
      </c>
      <c r="G6240" s="77" t="s">
        <v>21</v>
      </c>
      <c r="H6240" s="77" t="s">
        <v>20</v>
      </c>
      <c r="I6240" s="13">
        <v>5</v>
      </c>
      <c r="J6240" s="14">
        <v>2015</v>
      </c>
      <c r="K6240" s="78" t="s">
        <v>56</v>
      </c>
      <c r="L6240" s="79" t="s">
        <v>22</v>
      </c>
      <c r="M6240" s="79" t="s">
        <v>309</v>
      </c>
      <c r="N6240" s="15" t="s">
        <v>28</v>
      </c>
      <c r="O6240" s="15" t="s">
        <v>29</v>
      </c>
      <c r="P6240" s="80" t="s">
        <v>3096</v>
      </c>
      <c r="Q6240" s="80" t="s">
        <v>21</v>
      </c>
      <c r="S6240" t="str">
        <f t="shared" si="116"/>
        <v>42143Craig Bell</v>
      </c>
    </row>
    <row r="6241" spans="1:19" hidden="1">
      <c r="A6241" s="12">
        <v>42143</v>
      </c>
      <c r="B6241" t="s">
        <v>2822</v>
      </c>
      <c r="C6241" s="1">
        <v>-3.34</v>
      </c>
      <c r="E6241" s="42">
        <f t="shared" si="117"/>
        <v>3.34</v>
      </c>
      <c r="F6241" s="77" t="s">
        <v>1038</v>
      </c>
      <c r="G6241" s="77" t="s">
        <v>21</v>
      </c>
      <c r="H6241" s="77" t="s">
        <v>20</v>
      </c>
      <c r="I6241" s="13">
        <v>5</v>
      </c>
      <c r="J6241" s="14">
        <v>2015</v>
      </c>
      <c r="K6241" s="78" t="s">
        <v>56</v>
      </c>
      <c r="L6241" s="79" t="s">
        <v>22</v>
      </c>
      <c r="M6241" s="79" t="s">
        <v>309</v>
      </c>
      <c r="N6241" s="15" t="s">
        <v>28</v>
      </c>
      <c r="O6241" s="15" t="s">
        <v>29</v>
      </c>
      <c r="P6241" s="80" t="s">
        <v>3096</v>
      </c>
      <c r="Q6241" s="80" t="s">
        <v>21</v>
      </c>
      <c r="S6241" t="str">
        <f t="shared" si="116"/>
        <v>42143Kristopher Dukes</v>
      </c>
    </row>
    <row r="6242" spans="1:19" hidden="1">
      <c r="A6242" s="12">
        <v>42143</v>
      </c>
      <c r="B6242" t="s">
        <v>2823</v>
      </c>
      <c r="C6242" s="1">
        <v>-1.1100000000000001</v>
      </c>
      <c r="E6242" s="42">
        <f t="shared" si="117"/>
        <v>1.1100000000000001</v>
      </c>
      <c r="F6242" s="77" t="s">
        <v>1038</v>
      </c>
      <c r="G6242" s="77" t="s">
        <v>21</v>
      </c>
      <c r="H6242" s="77" t="s">
        <v>20</v>
      </c>
      <c r="I6242" s="13">
        <v>5</v>
      </c>
      <c r="J6242" s="14">
        <v>2015</v>
      </c>
      <c r="K6242" s="78" t="s">
        <v>56</v>
      </c>
      <c r="L6242" s="79" t="s">
        <v>22</v>
      </c>
      <c r="M6242" s="79" t="s">
        <v>302</v>
      </c>
      <c r="N6242" s="15" t="s">
        <v>28</v>
      </c>
      <c r="O6242" s="15" t="s">
        <v>29</v>
      </c>
      <c r="P6242" s="80" t="s">
        <v>3096</v>
      </c>
      <c r="Q6242" s="80" t="s">
        <v>21</v>
      </c>
      <c r="S6242" t="str">
        <f t="shared" si="116"/>
        <v>42143Martha Collins</v>
      </c>
    </row>
    <row r="6243" spans="1:19" hidden="1">
      <c r="A6243" s="12">
        <v>42143</v>
      </c>
      <c r="B6243" t="s">
        <v>2824</v>
      </c>
      <c r="C6243" s="1">
        <v>-0.72</v>
      </c>
      <c r="E6243" s="42">
        <f t="shared" si="117"/>
        <v>0.72</v>
      </c>
      <c r="F6243" s="77" t="s">
        <v>1038</v>
      </c>
      <c r="G6243" s="77" t="s">
        <v>21</v>
      </c>
      <c r="H6243" s="77" t="s">
        <v>20</v>
      </c>
      <c r="I6243" s="13">
        <v>5</v>
      </c>
      <c r="J6243" s="14">
        <v>2015</v>
      </c>
      <c r="K6243" s="78" t="s">
        <v>56</v>
      </c>
      <c r="L6243" s="79" t="s">
        <v>22</v>
      </c>
      <c r="M6243" s="79" t="s">
        <v>302</v>
      </c>
      <c r="N6243" s="15" t="s">
        <v>28</v>
      </c>
      <c r="O6243" s="15" t="s">
        <v>29</v>
      </c>
      <c r="P6243" s="80" t="s">
        <v>3096</v>
      </c>
      <c r="Q6243" s="80" t="s">
        <v>21</v>
      </c>
      <c r="S6243" t="str">
        <f t="shared" si="116"/>
        <v>42143Christopher Anderson</v>
      </c>
    </row>
    <row r="6244" spans="1:19" hidden="1">
      <c r="A6244" s="12">
        <v>42144</v>
      </c>
      <c r="B6244" t="s">
        <v>2825</v>
      </c>
      <c r="C6244" s="1">
        <v>-2.68</v>
      </c>
      <c r="E6244" s="42">
        <f t="shared" si="117"/>
        <v>2.68</v>
      </c>
      <c r="F6244" s="77" t="s">
        <v>1038</v>
      </c>
      <c r="G6244" s="77" t="s">
        <v>21</v>
      </c>
      <c r="H6244" s="77" t="s">
        <v>20</v>
      </c>
      <c r="I6244" s="13">
        <v>5</v>
      </c>
      <c r="J6244" s="14">
        <v>2015</v>
      </c>
      <c r="K6244" s="78" t="s">
        <v>56</v>
      </c>
      <c r="L6244" s="79" t="s">
        <v>22</v>
      </c>
      <c r="M6244" s="79" t="s">
        <v>302</v>
      </c>
      <c r="N6244" s="15" t="s">
        <v>28</v>
      </c>
      <c r="O6244" s="15" t="s">
        <v>29</v>
      </c>
      <c r="P6244" s="80" t="s">
        <v>3096</v>
      </c>
      <c r="Q6244" s="80" t="s">
        <v>21</v>
      </c>
      <c r="S6244" t="str">
        <f t="shared" si="116"/>
        <v>42144Karen Anderson</v>
      </c>
    </row>
    <row r="6245" spans="1:19" hidden="1">
      <c r="A6245" s="12">
        <v>42144</v>
      </c>
      <c r="B6245" t="s">
        <v>2826</v>
      </c>
      <c r="C6245" s="1">
        <v>-5.12</v>
      </c>
      <c r="E6245" s="42">
        <f t="shared" si="117"/>
        <v>5.12</v>
      </c>
      <c r="F6245" s="77" t="s">
        <v>1038</v>
      </c>
      <c r="G6245" s="77" t="s">
        <v>21</v>
      </c>
      <c r="H6245" s="77" t="s">
        <v>20</v>
      </c>
      <c r="I6245" s="13">
        <v>5</v>
      </c>
      <c r="J6245" s="14">
        <v>2015</v>
      </c>
      <c r="K6245" s="78" t="s">
        <v>56</v>
      </c>
      <c r="L6245" s="79" t="s">
        <v>22</v>
      </c>
      <c r="M6245" s="79" t="s">
        <v>309</v>
      </c>
      <c r="N6245" s="15" t="s">
        <v>28</v>
      </c>
      <c r="O6245" s="15" t="s">
        <v>29</v>
      </c>
      <c r="P6245" s="80" t="s">
        <v>3096</v>
      </c>
      <c r="Q6245" s="80" t="s">
        <v>21</v>
      </c>
      <c r="S6245" t="str">
        <f t="shared" si="116"/>
        <v>42144knin.es</v>
      </c>
    </row>
    <row r="6246" spans="1:19" hidden="1">
      <c r="A6246" s="12">
        <v>42144</v>
      </c>
      <c r="B6246" t="s">
        <v>2826</v>
      </c>
      <c r="C6246" s="1">
        <v>0.15</v>
      </c>
      <c r="E6246" s="42">
        <f t="shared" si="117"/>
        <v>-0.15</v>
      </c>
      <c r="F6246" s="77" t="s">
        <v>225</v>
      </c>
      <c r="G6246" s="77" t="s">
        <v>21</v>
      </c>
      <c r="H6246" s="77" t="s">
        <v>20</v>
      </c>
      <c r="I6246" s="13">
        <v>5</v>
      </c>
      <c r="J6246" s="14">
        <v>2015</v>
      </c>
      <c r="K6246" s="78" t="s">
        <v>56</v>
      </c>
      <c r="L6246" s="79" t="s">
        <v>22</v>
      </c>
      <c r="M6246" s="79" t="s">
        <v>309</v>
      </c>
      <c r="N6246" s="15" t="s">
        <v>28</v>
      </c>
      <c r="O6246" s="15" t="s">
        <v>29</v>
      </c>
      <c r="P6246" s="80" t="s">
        <v>3096</v>
      </c>
      <c r="Q6246" s="80" t="s">
        <v>21</v>
      </c>
      <c r="S6246" t="str">
        <f t="shared" si="116"/>
        <v>42144knin.es</v>
      </c>
    </row>
    <row r="6247" spans="1:19" hidden="1">
      <c r="A6247" s="12">
        <v>42144</v>
      </c>
      <c r="B6247" t="s">
        <v>2617</v>
      </c>
      <c r="C6247" s="1">
        <v>0</v>
      </c>
      <c r="E6247" s="42">
        <f t="shared" si="117"/>
        <v>0</v>
      </c>
      <c r="F6247" s="77" t="s">
        <v>1038</v>
      </c>
      <c r="G6247" s="77" t="s">
        <v>21</v>
      </c>
      <c r="H6247" s="77" t="s">
        <v>20</v>
      </c>
      <c r="I6247" s="13">
        <v>5</v>
      </c>
      <c r="J6247" s="14">
        <v>2015</v>
      </c>
      <c r="K6247" s="78" t="s">
        <v>56</v>
      </c>
      <c r="L6247" s="79" t="s">
        <v>22</v>
      </c>
      <c r="M6247" s="79" t="s">
        <v>302</v>
      </c>
      <c r="N6247" s="15" t="s">
        <v>28</v>
      </c>
      <c r="O6247" s="15" t="s">
        <v>29</v>
      </c>
      <c r="P6247" s="80" t="s">
        <v>3096</v>
      </c>
      <c r="Q6247" s="80" t="s">
        <v>21</v>
      </c>
      <c r="S6247" t="str">
        <f t="shared" si="116"/>
        <v>42144Reversal</v>
      </c>
    </row>
    <row r="6248" spans="1:19" hidden="1">
      <c r="A6248" s="12">
        <v>42144</v>
      </c>
      <c r="B6248" t="s">
        <v>2758</v>
      </c>
      <c r="C6248" s="1">
        <v>4.07</v>
      </c>
      <c r="E6248" s="42">
        <f t="shared" si="117"/>
        <v>-4.07</v>
      </c>
      <c r="F6248" s="77" t="s">
        <v>225</v>
      </c>
      <c r="G6248" s="77" t="s">
        <v>21</v>
      </c>
      <c r="H6248" s="77" t="s">
        <v>20</v>
      </c>
      <c r="I6248" s="13">
        <v>5</v>
      </c>
      <c r="J6248" s="14">
        <v>2015</v>
      </c>
      <c r="K6248" s="78" t="s">
        <v>56</v>
      </c>
      <c r="L6248" s="79" t="s">
        <v>22</v>
      </c>
      <c r="M6248" s="79" t="s">
        <v>302</v>
      </c>
      <c r="N6248" s="15" t="s">
        <v>28</v>
      </c>
      <c r="O6248" s="15" t="s">
        <v>29</v>
      </c>
      <c r="P6248" s="80" t="s">
        <v>3096</v>
      </c>
      <c r="Q6248" s="80" t="s">
        <v>21</v>
      </c>
      <c r="S6248" t="str">
        <f t="shared" si="116"/>
        <v>42144valerie frommer shore</v>
      </c>
    </row>
    <row r="6249" spans="1:19" hidden="1">
      <c r="A6249" s="12">
        <v>42144</v>
      </c>
      <c r="B6249" t="s">
        <v>2827</v>
      </c>
      <c r="C6249" s="1">
        <v>-2.4700000000000002</v>
      </c>
      <c r="E6249" s="42">
        <f t="shared" si="117"/>
        <v>2.4700000000000002</v>
      </c>
      <c r="F6249" s="77" t="s">
        <v>1038</v>
      </c>
      <c r="G6249" s="77" t="s">
        <v>21</v>
      </c>
      <c r="H6249" s="77" t="s">
        <v>20</v>
      </c>
      <c r="I6249" s="13">
        <v>5</v>
      </c>
      <c r="J6249" s="14">
        <v>2015</v>
      </c>
      <c r="K6249" s="78" t="s">
        <v>56</v>
      </c>
      <c r="L6249" s="79" t="s">
        <v>22</v>
      </c>
      <c r="M6249" s="79" t="s">
        <v>302</v>
      </c>
      <c r="N6249" s="15" t="s">
        <v>28</v>
      </c>
      <c r="O6249" s="15" t="s">
        <v>29</v>
      </c>
      <c r="P6249" s="80" t="s">
        <v>3096</v>
      </c>
      <c r="Q6249" s="80" t="s">
        <v>21</v>
      </c>
      <c r="S6249" t="str">
        <f t="shared" si="116"/>
        <v>42144deatra stone</v>
      </c>
    </row>
    <row r="6250" spans="1:19" hidden="1">
      <c r="A6250" s="12">
        <v>42144</v>
      </c>
      <c r="B6250" t="s">
        <v>2828</v>
      </c>
      <c r="C6250" s="1">
        <v>-3.25</v>
      </c>
      <c r="E6250" s="42">
        <f t="shared" si="117"/>
        <v>3.25</v>
      </c>
      <c r="F6250" s="77" t="s">
        <v>1038</v>
      </c>
      <c r="G6250" s="77" t="s">
        <v>21</v>
      </c>
      <c r="H6250" s="77" t="s">
        <v>20</v>
      </c>
      <c r="I6250" s="13">
        <v>5</v>
      </c>
      <c r="J6250" s="14">
        <v>2015</v>
      </c>
      <c r="K6250" s="78" t="s">
        <v>56</v>
      </c>
      <c r="L6250" s="79" t="s">
        <v>22</v>
      </c>
      <c r="M6250" s="79" t="s">
        <v>302</v>
      </c>
      <c r="N6250" s="15" t="s">
        <v>28</v>
      </c>
      <c r="O6250" s="15" t="s">
        <v>29</v>
      </c>
      <c r="P6250" s="80" t="s">
        <v>3096</v>
      </c>
      <c r="Q6250" s="80" t="s">
        <v>21</v>
      </c>
      <c r="S6250" t="str">
        <f t="shared" si="116"/>
        <v>42144zachary lucas</v>
      </c>
    </row>
    <row r="6251" spans="1:19" hidden="1">
      <c r="A6251" s="12">
        <v>42145</v>
      </c>
      <c r="B6251" t="s">
        <v>2829</v>
      </c>
      <c r="C6251" s="1">
        <v>-0.65</v>
      </c>
      <c r="E6251" s="42">
        <f t="shared" si="117"/>
        <v>0.65</v>
      </c>
      <c r="F6251" s="77" t="s">
        <v>1038</v>
      </c>
      <c r="G6251" s="77" t="s">
        <v>21</v>
      </c>
      <c r="H6251" s="77" t="s">
        <v>20</v>
      </c>
      <c r="I6251" s="13">
        <v>5</v>
      </c>
      <c r="J6251" s="14">
        <v>2015</v>
      </c>
      <c r="K6251" s="78" t="s">
        <v>56</v>
      </c>
      <c r="L6251" s="79" t="s">
        <v>22</v>
      </c>
      <c r="M6251" s="79" t="s">
        <v>309</v>
      </c>
      <c r="N6251" s="15" t="s">
        <v>28</v>
      </c>
      <c r="O6251" s="15" t="s">
        <v>29</v>
      </c>
      <c r="P6251" s="80" t="s">
        <v>3096</v>
      </c>
      <c r="Q6251" s="80" t="s">
        <v>21</v>
      </c>
      <c r="S6251" t="str">
        <f t="shared" si="116"/>
        <v>42145Cory Watson</v>
      </c>
    </row>
    <row r="6252" spans="1:19" hidden="1">
      <c r="A6252" s="12">
        <v>42146</v>
      </c>
      <c r="B6252" t="s">
        <v>2830</v>
      </c>
      <c r="C6252" s="1">
        <v>-3.21</v>
      </c>
      <c r="E6252" s="42">
        <f t="shared" si="117"/>
        <v>3.21</v>
      </c>
      <c r="F6252" s="77" t="s">
        <v>1038</v>
      </c>
      <c r="G6252" s="77" t="s">
        <v>21</v>
      </c>
      <c r="H6252" s="77" t="s">
        <v>20</v>
      </c>
      <c r="I6252" s="13">
        <v>5</v>
      </c>
      <c r="J6252" s="14">
        <v>2015</v>
      </c>
      <c r="K6252" s="78" t="s">
        <v>56</v>
      </c>
      <c r="L6252" s="79" t="s">
        <v>22</v>
      </c>
      <c r="M6252" s="79" t="s">
        <v>302</v>
      </c>
      <c r="N6252" s="15" t="s">
        <v>28</v>
      </c>
      <c r="O6252" s="15" t="s">
        <v>29</v>
      </c>
      <c r="P6252" s="80" t="s">
        <v>3096</v>
      </c>
      <c r="Q6252" s="80" t="s">
        <v>21</v>
      </c>
      <c r="S6252" t="str">
        <f t="shared" si="116"/>
        <v>42146Tomasz Gorny</v>
      </c>
    </row>
    <row r="6253" spans="1:19" hidden="1">
      <c r="A6253" s="12">
        <v>42146</v>
      </c>
      <c r="B6253" t="s">
        <v>2831</v>
      </c>
      <c r="C6253" s="1">
        <v>-3.15</v>
      </c>
      <c r="E6253" s="42">
        <f t="shared" si="117"/>
        <v>3.15</v>
      </c>
      <c r="F6253" s="77" t="s">
        <v>1038</v>
      </c>
      <c r="G6253" s="77" t="s">
        <v>21</v>
      </c>
      <c r="H6253" s="77" t="s">
        <v>20</v>
      </c>
      <c r="I6253" s="13">
        <v>5</v>
      </c>
      <c r="J6253" s="14">
        <v>2015</v>
      </c>
      <c r="K6253" s="78" t="s">
        <v>56</v>
      </c>
      <c r="L6253" s="79" t="s">
        <v>22</v>
      </c>
      <c r="M6253" s="79" t="s">
        <v>302</v>
      </c>
      <c r="N6253" s="15" t="s">
        <v>28</v>
      </c>
      <c r="O6253" s="15" t="s">
        <v>29</v>
      </c>
      <c r="P6253" s="80" t="s">
        <v>3096</v>
      </c>
      <c r="Q6253" s="80" t="s">
        <v>21</v>
      </c>
      <c r="S6253" t="str">
        <f t="shared" si="116"/>
        <v>42146paul couget</v>
      </c>
    </row>
    <row r="6254" spans="1:19" hidden="1">
      <c r="A6254" s="12">
        <v>42146</v>
      </c>
      <c r="B6254" t="s">
        <v>2830</v>
      </c>
      <c r="C6254" s="1">
        <v>-0.78</v>
      </c>
      <c r="E6254" s="42">
        <f t="shared" si="117"/>
        <v>0.78</v>
      </c>
      <c r="F6254" s="77" t="s">
        <v>1038</v>
      </c>
      <c r="G6254" s="77" t="s">
        <v>21</v>
      </c>
      <c r="H6254" s="77" t="s">
        <v>20</v>
      </c>
      <c r="I6254" s="13">
        <v>5</v>
      </c>
      <c r="J6254" s="14">
        <v>2015</v>
      </c>
      <c r="K6254" s="78" t="s">
        <v>56</v>
      </c>
      <c r="L6254" s="79" t="s">
        <v>22</v>
      </c>
      <c r="M6254" s="79" t="s">
        <v>302</v>
      </c>
      <c r="N6254" s="15" t="s">
        <v>28</v>
      </c>
      <c r="O6254" s="15" t="s">
        <v>29</v>
      </c>
      <c r="P6254" s="80" t="s">
        <v>3096</v>
      </c>
      <c r="Q6254" s="80" t="s">
        <v>21</v>
      </c>
      <c r="S6254" t="str">
        <f t="shared" si="116"/>
        <v>42146Tomasz Gorny</v>
      </c>
    </row>
    <row r="6255" spans="1:19" hidden="1">
      <c r="A6255" s="12">
        <v>42146</v>
      </c>
      <c r="B6255" t="s">
        <v>2748</v>
      </c>
      <c r="C6255" s="1">
        <v>0</v>
      </c>
      <c r="E6255" s="42">
        <f t="shared" si="117"/>
        <v>0</v>
      </c>
      <c r="F6255" s="77" t="s">
        <v>1038</v>
      </c>
      <c r="G6255" s="77" t="s">
        <v>21</v>
      </c>
      <c r="H6255" s="77" t="s">
        <v>20</v>
      </c>
      <c r="I6255" s="13">
        <v>5</v>
      </c>
      <c r="J6255" s="14">
        <v>2015</v>
      </c>
      <c r="K6255" s="78" t="s">
        <v>56</v>
      </c>
      <c r="L6255" s="79" t="s">
        <v>22</v>
      </c>
      <c r="M6255" s="79" t="s">
        <v>302</v>
      </c>
      <c r="N6255" s="15" t="s">
        <v>28</v>
      </c>
      <c r="O6255" s="15" t="s">
        <v>29</v>
      </c>
      <c r="P6255" s="80" t="s">
        <v>3096</v>
      </c>
      <c r="Q6255" s="80" t="s">
        <v>21</v>
      </c>
      <c r="S6255" t="str">
        <f t="shared" si="116"/>
        <v>42146mclean@meangrrl.com</v>
      </c>
    </row>
    <row r="6256" spans="1:19" hidden="1">
      <c r="A6256" s="12">
        <v>42147</v>
      </c>
      <c r="B6256" t="s">
        <v>2832</v>
      </c>
      <c r="C6256" s="1">
        <v>-2.16</v>
      </c>
      <c r="E6256" s="42">
        <f t="shared" si="117"/>
        <v>2.16</v>
      </c>
      <c r="F6256" s="77" t="s">
        <v>1038</v>
      </c>
      <c r="G6256" s="77" t="s">
        <v>21</v>
      </c>
      <c r="H6256" s="77" t="s">
        <v>20</v>
      </c>
      <c r="I6256" s="13">
        <v>5</v>
      </c>
      <c r="J6256" s="14">
        <v>2015</v>
      </c>
      <c r="K6256" s="78" t="s">
        <v>56</v>
      </c>
      <c r="L6256" s="79" t="s">
        <v>22</v>
      </c>
      <c r="M6256" s="79" t="s">
        <v>302</v>
      </c>
      <c r="N6256" s="15" t="s">
        <v>28</v>
      </c>
      <c r="O6256" s="15" t="s">
        <v>29</v>
      </c>
      <c r="P6256" s="80" t="s">
        <v>3096</v>
      </c>
      <c r="Q6256" s="80" t="s">
        <v>21</v>
      </c>
      <c r="S6256" t="str">
        <f t="shared" si="116"/>
        <v>42147Taylor Smith</v>
      </c>
    </row>
    <row r="6257" spans="1:19" hidden="1">
      <c r="A6257" s="12">
        <v>42147</v>
      </c>
      <c r="B6257" t="s">
        <v>2833</v>
      </c>
      <c r="C6257" s="1">
        <v>-2.86</v>
      </c>
      <c r="E6257" s="42">
        <f t="shared" si="117"/>
        <v>2.86</v>
      </c>
      <c r="F6257" s="77" t="s">
        <v>1038</v>
      </c>
      <c r="G6257" s="77" t="s">
        <v>21</v>
      </c>
      <c r="H6257" s="77" t="s">
        <v>20</v>
      </c>
      <c r="I6257" s="13">
        <v>5</v>
      </c>
      <c r="J6257" s="14">
        <v>2015</v>
      </c>
      <c r="K6257" s="78" t="s">
        <v>56</v>
      </c>
      <c r="L6257" s="79" t="s">
        <v>22</v>
      </c>
      <c r="M6257" s="79" t="s">
        <v>302</v>
      </c>
      <c r="N6257" s="15" t="s">
        <v>28</v>
      </c>
      <c r="O6257" s="15" t="s">
        <v>29</v>
      </c>
      <c r="P6257" s="80" t="s">
        <v>3096</v>
      </c>
      <c r="Q6257" s="80" t="s">
        <v>21</v>
      </c>
      <c r="S6257" t="str">
        <f t="shared" si="116"/>
        <v>42147Lorraine Sambo</v>
      </c>
    </row>
    <row r="6258" spans="1:19" hidden="1">
      <c r="A6258" s="12">
        <v>42147</v>
      </c>
      <c r="B6258" t="s">
        <v>2747</v>
      </c>
      <c r="C6258" s="1">
        <v>-6.41</v>
      </c>
      <c r="E6258" s="42">
        <f t="shared" si="117"/>
        <v>6.41</v>
      </c>
      <c r="F6258" s="77" t="s">
        <v>1038</v>
      </c>
      <c r="G6258" s="77" t="s">
        <v>21</v>
      </c>
      <c r="H6258" s="77" t="s">
        <v>20</v>
      </c>
      <c r="I6258" s="13">
        <v>5</v>
      </c>
      <c r="J6258" s="14">
        <v>2015</v>
      </c>
      <c r="K6258" s="78" t="s">
        <v>56</v>
      </c>
      <c r="L6258" s="79" t="s">
        <v>22</v>
      </c>
      <c r="M6258" s="79" t="s">
        <v>309</v>
      </c>
      <c r="N6258" s="15" t="s">
        <v>28</v>
      </c>
      <c r="O6258" s="15" t="s">
        <v>29</v>
      </c>
      <c r="P6258" s="80" t="s">
        <v>3096</v>
      </c>
      <c r="Q6258" s="80" t="s">
        <v>21</v>
      </c>
      <c r="S6258" t="str">
        <f t="shared" si="116"/>
        <v>42147Tracey Rodd</v>
      </c>
    </row>
    <row r="6259" spans="1:19" hidden="1">
      <c r="A6259" s="12">
        <v>42147</v>
      </c>
      <c r="B6259" t="s">
        <v>1121</v>
      </c>
      <c r="C6259" s="1">
        <v>0</v>
      </c>
      <c r="E6259" s="42">
        <f t="shared" si="117"/>
        <v>0</v>
      </c>
      <c r="F6259" s="77" t="s">
        <v>225</v>
      </c>
      <c r="G6259" s="77" t="s">
        <v>21</v>
      </c>
      <c r="H6259" s="77" t="s">
        <v>20</v>
      </c>
      <c r="I6259" s="13">
        <v>5</v>
      </c>
      <c r="J6259" s="14">
        <v>2015</v>
      </c>
      <c r="K6259" s="78" t="s">
        <v>56</v>
      </c>
      <c r="L6259" s="79" t="s">
        <v>22</v>
      </c>
      <c r="M6259" s="79" t="s">
        <v>23</v>
      </c>
      <c r="N6259" s="15" t="s">
        <v>28</v>
      </c>
      <c r="O6259" s="15" t="s">
        <v>29</v>
      </c>
      <c r="P6259" s="80" t="s">
        <v>3097</v>
      </c>
      <c r="Q6259" s="80" t="s">
        <v>21</v>
      </c>
      <c r="S6259" t="str">
        <f t="shared" si="116"/>
        <v>42147Hulu</v>
      </c>
    </row>
    <row r="6260" spans="1:19" hidden="1">
      <c r="A6260" s="12">
        <v>42148</v>
      </c>
      <c r="B6260" t="s">
        <v>2834</v>
      </c>
      <c r="C6260" s="1">
        <v>-1.48</v>
      </c>
      <c r="E6260" s="42">
        <f t="shared" si="117"/>
        <v>1.48</v>
      </c>
      <c r="F6260" s="77" t="s">
        <v>1038</v>
      </c>
      <c r="G6260" s="77" t="s">
        <v>21</v>
      </c>
      <c r="H6260" s="77" t="s">
        <v>20</v>
      </c>
      <c r="I6260" s="13">
        <v>5</v>
      </c>
      <c r="J6260" s="14">
        <v>2015</v>
      </c>
      <c r="K6260" s="78" t="s">
        <v>56</v>
      </c>
      <c r="L6260" s="79" t="s">
        <v>22</v>
      </c>
      <c r="M6260" s="79" t="s">
        <v>305</v>
      </c>
      <c r="N6260" s="15" t="s">
        <v>28</v>
      </c>
      <c r="O6260" s="15" t="s">
        <v>29</v>
      </c>
      <c r="P6260" s="80" t="s">
        <v>3096</v>
      </c>
      <c r="Q6260" s="80" t="s">
        <v>21</v>
      </c>
      <c r="S6260" t="str">
        <f t="shared" si="116"/>
        <v>42148Judy Wu</v>
      </c>
    </row>
    <row r="6261" spans="1:19" hidden="1">
      <c r="A6261" s="12">
        <v>42149</v>
      </c>
      <c r="B6261" t="s">
        <v>2835</v>
      </c>
      <c r="C6261" s="1">
        <v>-0.78</v>
      </c>
      <c r="E6261" s="42">
        <f t="shared" si="117"/>
        <v>0.78</v>
      </c>
      <c r="F6261" s="77" t="s">
        <v>1038</v>
      </c>
      <c r="G6261" s="77" t="s">
        <v>21</v>
      </c>
      <c r="H6261" s="77" t="s">
        <v>20</v>
      </c>
      <c r="I6261" s="13">
        <v>5</v>
      </c>
      <c r="J6261" s="14">
        <v>2015</v>
      </c>
      <c r="K6261" s="78" t="s">
        <v>56</v>
      </c>
      <c r="L6261" s="79" t="s">
        <v>22</v>
      </c>
      <c r="M6261" s="79" t="s">
        <v>302</v>
      </c>
      <c r="N6261" s="15" t="s">
        <v>28</v>
      </c>
      <c r="O6261" s="15" t="s">
        <v>29</v>
      </c>
      <c r="P6261" s="80" t="s">
        <v>3096</v>
      </c>
      <c r="Q6261" s="80" t="s">
        <v>21</v>
      </c>
      <c r="S6261" t="str">
        <f t="shared" si="116"/>
        <v>42149Emma Thompson</v>
      </c>
    </row>
    <row r="6262" spans="1:19" hidden="1">
      <c r="A6262" s="12">
        <v>42149</v>
      </c>
      <c r="B6262" t="s">
        <v>2836</v>
      </c>
      <c r="C6262" s="1">
        <v>-1.55</v>
      </c>
      <c r="E6262" s="42">
        <f t="shared" si="117"/>
        <v>1.55</v>
      </c>
      <c r="F6262" s="77" t="s">
        <v>1038</v>
      </c>
      <c r="G6262" s="77" t="s">
        <v>21</v>
      </c>
      <c r="H6262" s="77" t="s">
        <v>20</v>
      </c>
      <c r="I6262" s="13">
        <v>5</v>
      </c>
      <c r="J6262" s="14">
        <v>2015</v>
      </c>
      <c r="K6262" s="78" t="s">
        <v>56</v>
      </c>
      <c r="L6262" s="79" t="s">
        <v>22</v>
      </c>
      <c r="M6262" s="79" t="s">
        <v>309</v>
      </c>
      <c r="N6262" s="15" t="s">
        <v>28</v>
      </c>
      <c r="O6262" s="15" t="s">
        <v>29</v>
      </c>
      <c r="P6262" s="80" t="s">
        <v>3096</v>
      </c>
      <c r="Q6262" s="80" t="s">
        <v>21</v>
      </c>
      <c r="S6262" t="str">
        <f t="shared" si="116"/>
        <v>42149Patty Aguirre</v>
      </c>
    </row>
    <row r="6263" spans="1:19" hidden="1">
      <c r="A6263" s="12">
        <v>42149</v>
      </c>
      <c r="B6263" t="s">
        <v>2837</v>
      </c>
      <c r="C6263" s="1">
        <v>-0.85</v>
      </c>
      <c r="E6263" s="42">
        <f t="shared" si="117"/>
        <v>0.85</v>
      </c>
      <c r="F6263" s="77" t="s">
        <v>1038</v>
      </c>
      <c r="G6263" s="77" t="s">
        <v>21</v>
      </c>
      <c r="H6263" s="77" t="s">
        <v>20</v>
      </c>
      <c r="I6263" s="13">
        <v>5</v>
      </c>
      <c r="J6263" s="14">
        <v>2015</v>
      </c>
      <c r="K6263" s="78" t="s">
        <v>56</v>
      </c>
      <c r="L6263" s="79" t="s">
        <v>22</v>
      </c>
      <c r="M6263" s="79" t="s">
        <v>302</v>
      </c>
      <c r="N6263" s="15" t="s">
        <v>28</v>
      </c>
      <c r="O6263" s="15" t="s">
        <v>29</v>
      </c>
      <c r="P6263" s="80" t="s">
        <v>3096</v>
      </c>
      <c r="Q6263" s="80" t="s">
        <v>21</v>
      </c>
      <c r="S6263" t="str">
        <f t="shared" si="116"/>
        <v>42149Anne Yeager</v>
      </c>
    </row>
    <row r="6264" spans="1:19" hidden="1">
      <c r="A6264" s="12">
        <v>42150</v>
      </c>
      <c r="B6264" t="s">
        <v>2836</v>
      </c>
      <c r="C6264" s="1">
        <v>0.17</v>
      </c>
      <c r="E6264" s="42">
        <f t="shared" si="117"/>
        <v>-0.17</v>
      </c>
      <c r="F6264" s="77" t="s">
        <v>225</v>
      </c>
      <c r="G6264" s="77" t="s">
        <v>21</v>
      </c>
      <c r="H6264" s="77" t="s">
        <v>20</v>
      </c>
      <c r="I6264" s="13">
        <v>5</v>
      </c>
      <c r="J6264" s="14">
        <v>2015</v>
      </c>
      <c r="K6264" s="78" t="s">
        <v>56</v>
      </c>
      <c r="L6264" s="79" t="s">
        <v>22</v>
      </c>
      <c r="M6264" s="79" t="s">
        <v>309</v>
      </c>
      <c r="N6264" s="15" t="s">
        <v>28</v>
      </c>
      <c r="O6264" s="15" t="s">
        <v>29</v>
      </c>
      <c r="P6264" s="80" t="s">
        <v>3096</v>
      </c>
      <c r="Q6264" s="80" t="s">
        <v>21</v>
      </c>
      <c r="S6264" t="str">
        <f t="shared" si="116"/>
        <v>42150Patty Aguirre</v>
      </c>
    </row>
    <row r="6265" spans="1:19" hidden="1">
      <c r="A6265" s="12">
        <v>42150</v>
      </c>
      <c r="B6265" t="s">
        <v>2488</v>
      </c>
      <c r="C6265" s="1">
        <v>0</v>
      </c>
      <c r="E6265" s="42">
        <f t="shared" si="117"/>
        <v>0</v>
      </c>
      <c r="F6265" s="77" t="s">
        <v>225</v>
      </c>
      <c r="G6265" s="77" t="s">
        <v>21</v>
      </c>
      <c r="H6265" s="77" t="s">
        <v>20</v>
      </c>
      <c r="I6265" s="13">
        <v>5</v>
      </c>
      <c r="J6265" s="14">
        <v>2015</v>
      </c>
      <c r="K6265" s="78" t="s">
        <v>56</v>
      </c>
      <c r="L6265" s="79" t="s">
        <v>22</v>
      </c>
      <c r="M6265" s="79" t="s">
        <v>23</v>
      </c>
      <c r="N6265" s="15" t="s">
        <v>20</v>
      </c>
      <c r="O6265" s="15" t="s">
        <v>24</v>
      </c>
      <c r="P6265" s="80" t="s">
        <v>171</v>
      </c>
      <c r="Q6265" s="80" t="s">
        <v>21</v>
      </c>
      <c r="S6265" t="str">
        <f t="shared" si="116"/>
        <v>42150Bank Account</v>
      </c>
    </row>
    <row r="6266" spans="1:19" hidden="1">
      <c r="A6266" s="12">
        <v>42150</v>
      </c>
      <c r="B6266" t="s">
        <v>2838</v>
      </c>
      <c r="C6266" s="1">
        <v>-2</v>
      </c>
      <c r="E6266" s="42">
        <f t="shared" si="117"/>
        <v>2</v>
      </c>
      <c r="F6266" s="77" t="s">
        <v>1038</v>
      </c>
      <c r="G6266" s="77" t="s">
        <v>21</v>
      </c>
      <c r="H6266" s="77" t="s">
        <v>20</v>
      </c>
      <c r="I6266" s="13">
        <v>5</v>
      </c>
      <c r="J6266" s="14">
        <v>2015</v>
      </c>
      <c r="K6266" s="78" t="s">
        <v>56</v>
      </c>
      <c r="L6266" s="79" t="s">
        <v>22</v>
      </c>
      <c r="M6266" s="79" t="s">
        <v>302</v>
      </c>
      <c r="N6266" s="15" t="s">
        <v>28</v>
      </c>
      <c r="O6266" s="15" t="s">
        <v>29</v>
      </c>
      <c r="P6266" s="80" t="s">
        <v>3096</v>
      </c>
      <c r="Q6266" s="80" t="s">
        <v>21</v>
      </c>
      <c r="S6266" t="str">
        <f t="shared" si="116"/>
        <v>42150walter edmonds</v>
      </c>
    </row>
    <row r="6267" spans="1:19" hidden="1">
      <c r="A6267" s="12">
        <v>42150</v>
      </c>
      <c r="B6267" t="s">
        <v>2839</v>
      </c>
      <c r="C6267" s="1">
        <v>-0.69</v>
      </c>
      <c r="E6267" s="42">
        <f t="shared" si="117"/>
        <v>0.69</v>
      </c>
      <c r="F6267" s="77" t="s">
        <v>1038</v>
      </c>
      <c r="G6267" s="77" t="s">
        <v>21</v>
      </c>
      <c r="H6267" s="77" t="s">
        <v>20</v>
      </c>
      <c r="I6267" s="13">
        <v>5</v>
      </c>
      <c r="J6267" s="14">
        <v>2015</v>
      </c>
      <c r="K6267" s="78" t="s">
        <v>56</v>
      </c>
      <c r="L6267" s="79" t="s">
        <v>22</v>
      </c>
      <c r="M6267" s="79" t="s">
        <v>302</v>
      </c>
      <c r="N6267" s="15" t="s">
        <v>28</v>
      </c>
      <c r="O6267" s="15" t="s">
        <v>29</v>
      </c>
      <c r="P6267" s="80" t="s">
        <v>3096</v>
      </c>
      <c r="Q6267" s="80" t="s">
        <v>21</v>
      </c>
      <c r="S6267" t="str">
        <f t="shared" si="116"/>
        <v>42150Omar Jaber</v>
      </c>
    </row>
    <row r="6268" spans="1:19" hidden="1">
      <c r="A6268" s="12">
        <v>42150</v>
      </c>
      <c r="B6268" t="s">
        <v>2840</v>
      </c>
      <c r="C6268" s="1">
        <v>-2.2599999999999998</v>
      </c>
      <c r="E6268" s="42">
        <f t="shared" si="117"/>
        <v>2.2599999999999998</v>
      </c>
      <c r="F6268" s="77" t="s">
        <v>1038</v>
      </c>
      <c r="G6268" s="77" t="s">
        <v>21</v>
      </c>
      <c r="H6268" s="77" t="s">
        <v>20</v>
      </c>
      <c r="I6268" s="13">
        <v>5</v>
      </c>
      <c r="J6268" s="14">
        <v>2015</v>
      </c>
      <c r="K6268" s="78" t="s">
        <v>56</v>
      </c>
      <c r="L6268" s="79" t="s">
        <v>22</v>
      </c>
      <c r="M6268" s="79" t="s">
        <v>302</v>
      </c>
      <c r="N6268" s="15" t="s">
        <v>28</v>
      </c>
      <c r="O6268" s="15" t="s">
        <v>29</v>
      </c>
      <c r="P6268" s="80" t="s">
        <v>3096</v>
      </c>
      <c r="Q6268" s="80" t="s">
        <v>21</v>
      </c>
      <c r="S6268" t="str">
        <f t="shared" si="116"/>
        <v>42150Felipe Freitas</v>
      </c>
    </row>
    <row r="6269" spans="1:19" hidden="1">
      <c r="A6269" s="12">
        <v>42151</v>
      </c>
      <c r="B6269" t="s">
        <v>2841</v>
      </c>
      <c r="C6269" s="1">
        <v>-0.78</v>
      </c>
      <c r="E6269" s="42">
        <f t="shared" si="117"/>
        <v>0.78</v>
      </c>
      <c r="F6269" s="77" t="s">
        <v>1038</v>
      </c>
      <c r="G6269" s="77" t="s">
        <v>21</v>
      </c>
      <c r="H6269" s="77" t="s">
        <v>20</v>
      </c>
      <c r="I6269" s="13">
        <v>5</v>
      </c>
      <c r="J6269" s="14">
        <v>2015</v>
      </c>
      <c r="K6269" s="78" t="s">
        <v>56</v>
      </c>
      <c r="L6269" s="79" t="s">
        <v>22</v>
      </c>
      <c r="M6269" s="79" t="s">
        <v>302</v>
      </c>
      <c r="N6269" s="15" t="s">
        <v>28</v>
      </c>
      <c r="O6269" s="15" t="s">
        <v>29</v>
      </c>
      <c r="P6269" s="80" t="s">
        <v>3096</v>
      </c>
      <c r="Q6269" s="80" t="s">
        <v>21</v>
      </c>
      <c r="S6269" t="str">
        <f t="shared" si="116"/>
        <v>42151Karen Grant</v>
      </c>
    </row>
    <row r="6270" spans="1:19" hidden="1">
      <c r="A6270" s="12">
        <v>42152</v>
      </c>
      <c r="B6270" t="s">
        <v>2842</v>
      </c>
      <c r="C6270" s="1">
        <v>-3.49</v>
      </c>
      <c r="E6270" s="42">
        <f t="shared" si="117"/>
        <v>3.49</v>
      </c>
      <c r="F6270" s="77" t="s">
        <v>1038</v>
      </c>
      <c r="G6270" s="77" t="s">
        <v>21</v>
      </c>
      <c r="H6270" s="77" t="s">
        <v>20</v>
      </c>
      <c r="I6270" s="13">
        <v>5</v>
      </c>
      <c r="J6270" s="14">
        <v>2015</v>
      </c>
      <c r="K6270" s="78" t="s">
        <v>56</v>
      </c>
      <c r="L6270" s="79" t="s">
        <v>22</v>
      </c>
      <c r="M6270" s="79" t="s">
        <v>309</v>
      </c>
      <c r="N6270" s="15" t="s">
        <v>28</v>
      </c>
      <c r="O6270" s="15" t="s">
        <v>29</v>
      </c>
      <c r="P6270" s="80" t="s">
        <v>3096</v>
      </c>
      <c r="Q6270" s="80" t="s">
        <v>21</v>
      </c>
      <c r="S6270" t="str">
        <f t="shared" si="116"/>
        <v>42152Steven Betancourt</v>
      </c>
    </row>
    <row r="6271" spans="1:19" hidden="1">
      <c r="A6271" s="12">
        <v>42152</v>
      </c>
      <c r="B6271" t="s">
        <v>2843</v>
      </c>
      <c r="C6271" s="1">
        <v>-0.66</v>
      </c>
      <c r="E6271" s="42">
        <f t="shared" si="117"/>
        <v>0.66</v>
      </c>
      <c r="F6271" s="77" t="s">
        <v>1038</v>
      </c>
      <c r="G6271" s="77" t="s">
        <v>21</v>
      </c>
      <c r="H6271" s="77" t="s">
        <v>20</v>
      </c>
      <c r="I6271" s="13">
        <v>5</v>
      </c>
      <c r="J6271" s="14">
        <v>2015</v>
      </c>
      <c r="K6271" s="78" t="s">
        <v>56</v>
      </c>
      <c r="L6271" s="79" t="s">
        <v>22</v>
      </c>
      <c r="M6271" s="79" t="s">
        <v>302</v>
      </c>
      <c r="N6271" s="15" t="s">
        <v>28</v>
      </c>
      <c r="O6271" s="15" t="s">
        <v>29</v>
      </c>
      <c r="P6271" s="80" t="s">
        <v>3096</v>
      </c>
      <c r="Q6271" s="80" t="s">
        <v>21</v>
      </c>
      <c r="S6271" t="str">
        <f t="shared" si="116"/>
        <v>42152joseph pascone</v>
      </c>
    </row>
    <row r="6272" spans="1:19" hidden="1">
      <c r="A6272" s="12">
        <v>42153</v>
      </c>
      <c r="B6272" t="s">
        <v>2844</v>
      </c>
      <c r="C6272" s="1">
        <v>-0.5</v>
      </c>
      <c r="E6272" s="42">
        <f t="shared" si="117"/>
        <v>0.5</v>
      </c>
      <c r="F6272" s="77" t="s">
        <v>1038</v>
      </c>
      <c r="G6272" s="77" t="s">
        <v>21</v>
      </c>
      <c r="H6272" s="77" t="s">
        <v>20</v>
      </c>
      <c r="I6272" s="13">
        <v>5</v>
      </c>
      <c r="J6272" s="14">
        <v>2015</v>
      </c>
      <c r="K6272" s="78" t="s">
        <v>56</v>
      </c>
      <c r="L6272" s="79" t="s">
        <v>22</v>
      </c>
      <c r="M6272" s="79" t="s">
        <v>309</v>
      </c>
      <c r="N6272" s="15" t="s">
        <v>28</v>
      </c>
      <c r="O6272" s="15" t="s">
        <v>29</v>
      </c>
      <c r="P6272" s="80" t="s">
        <v>3096</v>
      </c>
      <c r="Q6272" s="80" t="s">
        <v>21</v>
      </c>
      <c r="S6272" t="str">
        <f t="shared" ref="S6272:S6335" si="118">A6272&amp;B6272</f>
        <v>42153Sheriee Davis</v>
      </c>
    </row>
    <row r="6273" spans="1:19" hidden="1">
      <c r="A6273" s="12">
        <v>42153</v>
      </c>
      <c r="B6273" t="s">
        <v>2845</v>
      </c>
      <c r="C6273" s="1">
        <v>-1.2</v>
      </c>
      <c r="E6273" s="42">
        <f t="shared" si="117"/>
        <v>1.2</v>
      </c>
      <c r="F6273" s="77" t="s">
        <v>1038</v>
      </c>
      <c r="G6273" s="77" t="s">
        <v>21</v>
      </c>
      <c r="H6273" s="77" t="s">
        <v>20</v>
      </c>
      <c r="I6273" s="13">
        <v>5</v>
      </c>
      <c r="J6273" s="14">
        <v>2015</v>
      </c>
      <c r="K6273" s="78" t="s">
        <v>56</v>
      </c>
      <c r="L6273" s="79" t="s">
        <v>22</v>
      </c>
      <c r="M6273" s="79" t="s">
        <v>309</v>
      </c>
      <c r="N6273" s="15" t="s">
        <v>28</v>
      </c>
      <c r="O6273" s="15" t="s">
        <v>29</v>
      </c>
      <c r="P6273" s="80" t="s">
        <v>3096</v>
      </c>
      <c r="Q6273" s="80" t="s">
        <v>21</v>
      </c>
      <c r="S6273" t="str">
        <f t="shared" si="118"/>
        <v>42153patricia m haley</v>
      </c>
    </row>
    <row r="6274" spans="1:19" hidden="1">
      <c r="A6274" s="12">
        <v>42153</v>
      </c>
      <c r="B6274" t="s">
        <v>2846</v>
      </c>
      <c r="C6274" s="1">
        <v>-2.04</v>
      </c>
      <c r="E6274" s="42">
        <f t="shared" si="117"/>
        <v>2.04</v>
      </c>
      <c r="F6274" s="77" t="s">
        <v>1038</v>
      </c>
      <c r="G6274" s="77" t="s">
        <v>21</v>
      </c>
      <c r="H6274" s="77" t="s">
        <v>20</v>
      </c>
      <c r="I6274" s="13">
        <v>5</v>
      </c>
      <c r="J6274" s="14">
        <v>2015</v>
      </c>
      <c r="K6274" s="78" t="s">
        <v>56</v>
      </c>
      <c r="L6274" s="79" t="s">
        <v>22</v>
      </c>
      <c r="M6274" s="79" t="s">
        <v>309</v>
      </c>
      <c r="N6274" s="15" t="s">
        <v>28</v>
      </c>
      <c r="O6274" s="15" t="s">
        <v>29</v>
      </c>
      <c r="P6274" s="80" t="s">
        <v>3096</v>
      </c>
      <c r="Q6274" s="80" t="s">
        <v>21</v>
      </c>
      <c r="S6274" t="str">
        <f t="shared" si="118"/>
        <v>42153The Wounded</v>
      </c>
    </row>
    <row r="6275" spans="1:19" hidden="1">
      <c r="A6275" s="12">
        <v>42154</v>
      </c>
      <c r="B6275" t="s">
        <v>2847</v>
      </c>
      <c r="C6275" s="1">
        <v>-1.87</v>
      </c>
      <c r="E6275" s="42">
        <f t="shared" ref="E6275:E6338" si="119">-C6275</f>
        <v>1.87</v>
      </c>
      <c r="F6275" s="77" t="s">
        <v>1038</v>
      </c>
      <c r="G6275" s="77" t="s">
        <v>21</v>
      </c>
      <c r="H6275" s="77" t="s">
        <v>20</v>
      </c>
      <c r="I6275" s="13">
        <v>5</v>
      </c>
      <c r="J6275" s="14">
        <v>2015</v>
      </c>
      <c r="K6275" s="78" t="s">
        <v>56</v>
      </c>
      <c r="L6275" s="79" t="s">
        <v>22</v>
      </c>
      <c r="M6275" s="79" t="s">
        <v>302</v>
      </c>
      <c r="N6275" s="15" t="s">
        <v>28</v>
      </c>
      <c r="O6275" s="15" t="s">
        <v>29</v>
      </c>
      <c r="P6275" s="80" t="s">
        <v>3096</v>
      </c>
      <c r="Q6275" s="80" t="s">
        <v>21</v>
      </c>
      <c r="S6275" t="str">
        <f t="shared" si="118"/>
        <v>42154Amanda Felt</v>
      </c>
    </row>
    <row r="6276" spans="1:19" hidden="1">
      <c r="A6276" s="12">
        <v>42154</v>
      </c>
      <c r="B6276" t="s">
        <v>2848</v>
      </c>
      <c r="C6276" s="1">
        <v>-2.16</v>
      </c>
      <c r="E6276" s="42">
        <f t="shared" si="119"/>
        <v>2.16</v>
      </c>
      <c r="F6276" s="77" t="s">
        <v>1038</v>
      </c>
      <c r="G6276" s="77" t="s">
        <v>21</v>
      </c>
      <c r="H6276" s="77" t="s">
        <v>20</v>
      </c>
      <c r="I6276" s="13">
        <v>5</v>
      </c>
      <c r="J6276" s="14">
        <v>2015</v>
      </c>
      <c r="K6276" s="78" t="s">
        <v>56</v>
      </c>
      <c r="L6276" s="79" t="s">
        <v>22</v>
      </c>
      <c r="M6276" s="79" t="s">
        <v>305</v>
      </c>
      <c r="N6276" s="15" t="s">
        <v>28</v>
      </c>
      <c r="O6276" s="15" t="s">
        <v>29</v>
      </c>
      <c r="P6276" s="80" t="s">
        <v>3096</v>
      </c>
      <c r="Q6276" s="80" t="s">
        <v>21</v>
      </c>
      <c r="S6276" t="str">
        <f t="shared" si="118"/>
        <v>42154Peter Arcemont II</v>
      </c>
    </row>
    <row r="6277" spans="1:19" hidden="1">
      <c r="A6277" s="12">
        <v>42155</v>
      </c>
      <c r="B6277" t="s">
        <v>2488</v>
      </c>
      <c r="C6277" s="1">
        <v>0</v>
      </c>
      <c r="E6277" s="42">
        <f t="shared" si="119"/>
        <v>0</v>
      </c>
      <c r="F6277" s="77" t="s">
        <v>1038</v>
      </c>
      <c r="G6277" s="77" t="s">
        <v>21</v>
      </c>
      <c r="H6277" s="77" t="s">
        <v>20</v>
      </c>
      <c r="I6277" s="13">
        <v>5</v>
      </c>
      <c r="J6277" s="14">
        <v>2015</v>
      </c>
      <c r="K6277" s="78" t="s">
        <v>56</v>
      </c>
      <c r="L6277" s="79" t="s">
        <v>22</v>
      </c>
      <c r="M6277" s="79" t="s">
        <v>302</v>
      </c>
      <c r="N6277" s="15" t="s">
        <v>28</v>
      </c>
      <c r="O6277" s="15" t="s">
        <v>29</v>
      </c>
      <c r="P6277" s="80" t="s">
        <v>173</v>
      </c>
      <c r="Q6277" s="80" t="s">
        <v>21</v>
      </c>
      <c r="S6277" t="str">
        <f t="shared" si="118"/>
        <v>42155Bank Account</v>
      </c>
    </row>
    <row r="6278" spans="1:19" hidden="1">
      <c r="A6278" s="12">
        <v>42155</v>
      </c>
      <c r="B6278" t="s">
        <v>2578</v>
      </c>
      <c r="C6278" s="1">
        <v>0</v>
      </c>
      <c r="E6278" s="42">
        <f t="shared" si="119"/>
        <v>0</v>
      </c>
      <c r="F6278" s="77" t="s">
        <v>225</v>
      </c>
      <c r="G6278" s="77" t="s">
        <v>21</v>
      </c>
      <c r="H6278" s="77" t="s">
        <v>20</v>
      </c>
      <c r="I6278" s="13">
        <v>5</v>
      </c>
      <c r="J6278" s="14">
        <v>2015</v>
      </c>
      <c r="K6278" s="78" t="s">
        <v>56</v>
      </c>
      <c r="L6278" s="79" t="s">
        <v>22</v>
      </c>
      <c r="M6278" s="79" t="s">
        <v>302</v>
      </c>
      <c r="N6278" s="15" t="s">
        <v>28</v>
      </c>
      <c r="O6278" s="15" t="s">
        <v>29</v>
      </c>
      <c r="P6278" s="80" t="s">
        <v>3097</v>
      </c>
      <c r="Q6278" s="80" t="s">
        <v>21</v>
      </c>
      <c r="S6278" t="str">
        <f t="shared" si="118"/>
        <v>42155eBay Inc.</v>
      </c>
    </row>
    <row r="6279" spans="1:19" hidden="1">
      <c r="A6279" s="12">
        <v>42155</v>
      </c>
      <c r="B6279" t="s">
        <v>2849</v>
      </c>
      <c r="C6279" s="1">
        <v>-3.78</v>
      </c>
      <c r="E6279" s="42">
        <f t="shared" si="119"/>
        <v>3.78</v>
      </c>
      <c r="F6279" s="77" t="s">
        <v>1038</v>
      </c>
      <c r="G6279" s="77" t="s">
        <v>21</v>
      </c>
      <c r="H6279" s="77" t="s">
        <v>20</v>
      </c>
      <c r="I6279" s="13">
        <v>5</v>
      </c>
      <c r="J6279" s="14">
        <v>2015</v>
      </c>
      <c r="K6279" s="78" t="s">
        <v>56</v>
      </c>
      <c r="L6279" s="79" t="s">
        <v>22</v>
      </c>
      <c r="M6279" s="79" t="s">
        <v>309</v>
      </c>
      <c r="N6279" s="15" t="s">
        <v>28</v>
      </c>
      <c r="O6279" s="15" t="s">
        <v>29</v>
      </c>
      <c r="P6279" s="80" t="s">
        <v>3096</v>
      </c>
      <c r="Q6279" s="80" t="s">
        <v>21</v>
      </c>
      <c r="S6279" t="str">
        <f t="shared" si="118"/>
        <v>42155Stephen Cook</v>
      </c>
    </row>
    <row r="6280" spans="1:19" hidden="1">
      <c r="A6280" s="12">
        <v>42155</v>
      </c>
      <c r="B6280" t="s">
        <v>2850</v>
      </c>
      <c r="C6280" s="1">
        <v>-1.17</v>
      </c>
      <c r="E6280" s="42">
        <f t="shared" si="119"/>
        <v>1.17</v>
      </c>
      <c r="F6280" s="77" t="s">
        <v>1038</v>
      </c>
      <c r="G6280" s="77" t="s">
        <v>21</v>
      </c>
      <c r="H6280" s="77" t="s">
        <v>20</v>
      </c>
      <c r="I6280" s="13">
        <v>5</v>
      </c>
      <c r="J6280" s="14">
        <v>2015</v>
      </c>
      <c r="K6280" s="78" t="s">
        <v>56</v>
      </c>
      <c r="L6280" s="79" t="s">
        <v>22</v>
      </c>
      <c r="M6280" s="79" t="s">
        <v>305</v>
      </c>
      <c r="N6280" s="15" t="s">
        <v>28</v>
      </c>
      <c r="O6280" s="15" t="s">
        <v>29</v>
      </c>
      <c r="P6280" s="80" t="s">
        <v>3096</v>
      </c>
      <c r="Q6280" s="80" t="s">
        <v>21</v>
      </c>
      <c r="S6280" t="str">
        <f t="shared" si="118"/>
        <v>42155Jamie Christman</v>
      </c>
    </row>
    <row r="6281" spans="1:19" hidden="1">
      <c r="A6281" s="12">
        <v>42156</v>
      </c>
      <c r="B6281" t="s">
        <v>2851</v>
      </c>
      <c r="C6281" s="1">
        <v>-3.08</v>
      </c>
      <c r="E6281" s="42">
        <f t="shared" si="119"/>
        <v>3.08</v>
      </c>
      <c r="F6281" s="77" t="s">
        <v>1038</v>
      </c>
      <c r="G6281" s="77" t="s">
        <v>21</v>
      </c>
      <c r="H6281" s="77" t="s">
        <v>20</v>
      </c>
      <c r="I6281" s="13">
        <v>6</v>
      </c>
      <c r="J6281" s="14">
        <v>2015</v>
      </c>
      <c r="K6281" s="78" t="s">
        <v>56</v>
      </c>
      <c r="L6281" s="79" t="s">
        <v>22</v>
      </c>
      <c r="M6281" s="79" t="s">
        <v>309</v>
      </c>
      <c r="N6281" s="15" t="s">
        <v>28</v>
      </c>
      <c r="O6281" s="15" t="s">
        <v>29</v>
      </c>
      <c r="P6281" s="80" t="s">
        <v>3096</v>
      </c>
      <c r="Q6281" s="80" t="s">
        <v>21</v>
      </c>
      <c r="S6281" t="str">
        <f t="shared" si="118"/>
        <v>42156Brenda Moran</v>
      </c>
    </row>
    <row r="6282" spans="1:19" hidden="1">
      <c r="A6282" s="12">
        <v>42156</v>
      </c>
      <c r="B6282" t="s">
        <v>2488</v>
      </c>
      <c r="C6282" s="1">
        <v>0</v>
      </c>
      <c r="E6282" s="42">
        <f t="shared" si="119"/>
        <v>0</v>
      </c>
      <c r="F6282" s="77" t="s">
        <v>225</v>
      </c>
      <c r="G6282" s="77" t="s">
        <v>21</v>
      </c>
      <c r="H6282" s="77" t="s">
        <v>20</v>
      </c>
      <c r="I6282" s="13">
        <v>6</v>
      </c>
      <c r="J6282" s="14">
        <v>2015</v>
      </c>
      <c r="K6282" s="78" t="s">
        <v>56</v>
      </c>
      <c r="L6282" s="79" t="s">
        <v>22</v>
      </c>
      <c r="M6282" s="79" t="s">
        <v>23</v>
      </c>
      <c r="N6282" s="15" t="s">
        <v>20</v>
      </c>
      <c r="O6282" s="15" t="s">
        <v>24</v>
      </c>
      <c r="P6282" s="80" t="s">
        <v>171</v>
      </c>
      <c r="Q6282" s="80" t="s">
        <v>21</v>
      </c>
      <c r="S6282" t="str">
        <f t="shared" si="118"/>
        <v>42156Bank Account</v>
      </c>
    </row>
    <row r="6283" spans="1:19" hidden="1">
      <c r="A6283" s="12">
        <v>42156</v>
      </c>
      <c r="B6283" t="s">
        <v>2852</v>
      </c>
      <c r="C6283" s="1">
        <v>-3</v>
      </c>
      <c r="E6283" s="42">
        <f t="shared" si="119"/>
        <v>3</v>
      </c>
      <c r="F6283" s="77" t="s">
        <v>1038</v>
      </c>
      <c r="G6283" s="77" t="s">
        <v>21</v>
      </c>
      <c r="H6283" s="77" t="s">
        <v>20</v>
      </c>
      <c r="I6283" s="13">
        <v>6</v>
      </c>
      <c r="J6283" s="14">
        <v>2015</v>
      </c>
      <c r="K6283" s="78" t="s">
        <v>56</v>
      </c>
      <c r="L6283" s="79" t="s">
        <v>22</v>
      </c>
      <c r="M6283" s="79" t="s">
        <v>302</v>
      </c>
      <c r="N6283" s="15" t="s">
        <v>28</v>
      </c>
      <c r="O6283" s="15" t="s">
        <v>29</v>
      </c>
      <c r="P6283" s="80" t="s">
        <v>3096</v>
      </c>
      <c r="Q6283" s="80" t="s">
        <v>21</v>
      </c>
      <c r="S6283" t="str">
        <f t="shared" si="118"/>
        <v>42156Raymond Johns</v>
      </c>
    </row>
    <row r="6284" spans="1:19" hidden="1">
      <c r="A6284" s="12">
        <v>42158</v>
      </c>
      <c r="B6284" t="s">
        <v>2774</v>
      </c>
      <c r="C6284" s="1">
        <v>0.37</v>
      </c>
      <c r="E6284" s="42">
        <f t="shared" si="119"/>
        <v>-0.37</v>
      </c>
      <c r="F6284" s="77" t="s">
        <v>225</v>
      </c>
      <c r="G6284" s="77" t="s">
        <v>21</v>
      </c>
      <c r="H6284" s="77" t="s">
        <v>20</v>
      </c>
      <c r="I6284" s="13">
        <v>6</v>
      </c>
      <c r="J6284" s="14">
        <v>2015</v>
      </c>
      <c r="K6284" s="78" t="s">
        <v>56</v>
      </c>
      <c r="L6284" s="79" t="s">
        <v>22</v>
      </c>
      <c r="M6284" s="79" t="s">
        <v>302</v>
      </c>
      <c r="N6284" s="15" t="s">
        <v>28</v>
      </c>
      <c r="O6284" s="15" t="s">
        <v>29</v>
      </c>
      <c r="P6284" s="80" t="s">
        <v>3096</v>
      </c>
      <c r="Q6284" s="80" t="s">
        <v>21</v>
      </c>
      <c r="S6284" t="str">
        <f t="shared" si="118"/>
        <v>42158stan soltz</v>
      </c>
    </row>
    <row r="6285" spans="1:19" hidden="1">
      <c r="A6285" s="12">
        <v>42158</v>
      </c>
      <c r="B6285" t="s">
        <v>2821</v>
      </c>
      <c r="C6285" s="1">
        <v>2.2999999999999998</v>
      </c>
      <c r="E6285" s="42">
        <f t="shared" si="119"/>
        <v>-2.2999999999999998</v>
      </c>
      <c r="F6285" s="77" t="s">
        <v>225</v>
      </c>
      <c r="G6285" s="77" t="s">
        <v>21</v>
      </c>
      <c r="H6285" s="77" t="s">
        <v>20</v>
      </c>
      <c r="I6285" s="13">
        <v>6</v>
      </c>
      <c r="J6285" s="14">
        <v>2015</v>
      </c>
      <c r="K6285" s="78" t="s">
        <v>56</v>
      </c>
      <c r="L6285" s="79" t="s">
        <v>22</v>
      </c>
      <c r="M6285" s="79" t="s">
        <v>309</v>
      </c>
      <c r="N6285" s="15" t="s">
        <v>28</v>
      </c>
      <c r="O6285" s="15" t="s">
        <v>29</v>
      </c>
      <c r="P6285" s="80" t="s">
        <v>3096</v>
      </c>
      <c r="Q6285" s="80" t="s">
        <v>21</v>
      </c>
      <c r="S6285" t="str">
        <f t="shared" si="118"/>
        <v>42158Craig Bell</v>
      </c>
    </row>
    <row r="6286" spans="1:19" hidden="1">
      <c r="A6286" s="12">
        <v>42159</v>
      </c>
      <c r="B6286" t="s">
        <v>2853</v>
      </c>
      <c r="C6286" s="1">
        <v>-1.98</v>
      </c>
      <c r="E6286" s="42">
        <f t="shared" si="119"/>
        <v>1.98</v>
      </c>
      <c r="F6286" s="77" t="s">
        <v>1038</v>
      </c>
      <c r="G6286" s="77" t="s">
        <v>21</v>
      </c>
      <c r="H6286" s="77" t="s">
        <v>20</v>
      </c>
      <c r="I6286" s="13">
        <v>6</v>
      </c>
      <c r="J6286" s="14">
        <v>2015</v>
      </c>
      <c r="K6286" s="78" t="s">
        <v>56</v>
      </c>
      <c r="L6286" s="79" t="s">
        <v>22</v>
      </c>
      <c r="M6286" s="79" t="s">
        <v>309</v>
      </c>
      <c r="N6286" s="15" t="s">
        <v>28</v>
      </c>
      <c r="O6286" s="15" t="s">
        <v>29</v>
      </c>
      <c r="P6286" s="80" t="s">
        <v>3096</v>
      </c>
      <c r="Q6286" s="80" t="s">
        <v>21</v>
      </c>
      <c r="S6286" t="str">
        <f t="shared" si="118"/>
        <v>42159Thomas Hartman</v>
      </c>
    </row>
    <row r="6287" spans="1:19" hidden="1">
      <c r="A6287" s="12">
        <v>42159</v>
      </c>
      <c r="B6287" t="s">
        <v>2842</v>
      </c>
      <c r="C6287" s="1">
        <v>3.19</v>
      </c>
      <c r="E6287" s="42">
        <f t="shared" si="119"/>
        <v>-3.19</v>
      </c>
      <c r="F6287" s="77" t="s">
        <v>225</v>
      </c>
      <c r="G6287" s="77" t="s">
        <v>21</v>
      </c>
      <c r="H6287" s="77" t="s">
        <v>20</v>
      </c>
      <c r="I6287" s="13">
        <v>6</v>
      </c>
      <c r="J6287" s="14">
        <v>2015</v>
      </c>
      <c r="K6287" s="78" t="s">
        <v>56</v>
      </c>
      <c r="L6287" s="79" t="s">
        <v>22</v>
      </c>
      <c r="M6287" s="79" t="s">
        <v>309</v>
      </c>
      <c r="N6287" s="15" t="s">
        <v>28</v>
      </c>
      <c r="O6287" s="15" t="s">
        <v>29</v>
      </c>
      <c r="P6287" s="80" t="s">
        <v>3096</v>
      </c>
      <c r="Q6287" s="80" t="s">
        <v>21</v>
      </c>
      <c r="S6287" t="str">
        <f t="shared" si="118"/>
        <v>42159Steven Betancourt</v>
      </c>
    </row>
    <row r="6288" spans="1:19" hidden="1">
      <c r="A6288" s="12">
        <v>42159</v>
      </c>
      <c r="B6288" t="s">
        <v>2821</v>
      </c>
      <c r="C6288" s="1">
        <v>0.97</v>
      </c>
      <c r="E6288" s="42">
        <f t="shared" si="119"/>
        <v>-0.97</v>
      </c>
      <c r="F6288" s="77" t="s">
        <v>225</v>
      </c>
      <c r="G6288" s="77" t="s">
        <v>21</v>
      </c>
      <c r="H6288" s="77" t="s">
        <v>20</v>
      </c>
      <c r="I6288" s="13">
        <v>6</v>
      </c>
      <c r="J6288" s="14">
        <v>2015</v>
      </c>
      <c r="K6288" s="78" t="s">
        <v>56</v>
      </c>
      <c r="L6288" s="79" t="s">
        <v>22</v>
      </c>
      <c r="M6288" s="79" t="s">
        <v>309</v>
      </c>
      <c r="N6288" s="15" t="s">
        <v>28</v>
      </c>
      <c r="O6288" s="15" t="s">
        <v>29</v>
      </c>
      <c r="P6288" s="80" t="s">
        <v>3096</v>
      </c>
      <c r="Q6288" s="80" t="s">
        <v>21</v>
      </c>
      <c r="S6288" t="str">
        <f t="shared" si="118"/>
        <v>42159Craig Bell</v>
      </c>
    </row>
    <row r="6289" spans="1:19" hidden="1">
      <c r="A6289" s="12">
        <v>42159</v>
      </c>
      <c r="B6289" t="s">
        <v>2592</v>
      </c>
      <c r="C6289" s="1">
        <v>0</v>
      </c>
      <c r="E6289" s="42">
        <f t="shared" si="119"/>
        <v>0</v>
      </c>
      <c r="F6289" s="77" t="s">
        <v>225</v>
      </c>
      <c r="G6289" s="77" t="s">
        <v>21</v>
      </c>
      <c r="H6289" s="77" t="s">
        <v>20</v>
      </c>
      <c r="I6289" s="13">
        <v>6</v>
      </c>
      <c r="J6289" s="14">
        <v>2015</v>
      </c>
      <c r="K6289" s="78" t="s">
        <v>56</v>
      </c>
      <c r="L6289" s="79" t="s">
        <v>22</v>
      </c>
      <c r="M6289" s="79" t="s">
        <v>302</v>
      </c>
      <c r="N6289" s="15" t="s">
        <v>28</v>
      </c>
      <c r="O6289" s="15" t="s">
        <v>29</v>
      </c>
      <c r="P6289" s="80" t="s">
        <v>3096</v>
      </c>
      <c r="Q6289" s="80" t="s">
        <v>21</v>
      </c>
      <c r="S6289" t="str">
        <f t="shared" si="118"/>
        <v>42159eBay Buyer Dispute</v>
      </c>
    </row>
    <row r="6290" spans="1:19" hidden="1">
      <c r="A6290" s="12">
        <v>42159</v>
      </c>
      <c r="B6290" t="s">
        <v>2854</v>
      </c>
      <c r="C6290" s="1">
        <v>-1.98</v>
      </c>
      <c r="E6290" s="42">
        <f t="shared" si="119"/>
        <v>1.98</v>
      </c>
      <c r="F6290" s="77" t="s">
        <v>1038</v>
      </c>
      <c r="G6290" s="77" t="s">
        <v>21</v>
      </c>
      <c r="H6290" s="77" t="s">
        <v>20</v>
      </c>
      <c r="I6290" s="13">
        <v>6</v>
      </c>
      <c r="J6290" s="14">
        <v>2015</v>
      </c>
      <c r="K6290" s="78" t="s">
        <v>56</v>
      </c>
      <c r="L6290" s="79" t="s">
        <v>22</v>
      </c>
      <c r="M6290" s="79" t="s">
        <v>302</v>
      </c>
      <c r="N6290" s="15" t="s">
        <v>28</v>
      </c>
      <c r="O6290" s="15" t="s">
        <v>29</v>
      </c>
      <c r="P6290" s="80" t="s">
        <v>3096</v>
      </c>
      <c r="Q6290" s="80" t="s">
        <v>21</v>
      </c>
      <c r="S6290" t="str">
        <f t="shared" si="118"/>
        <v>42159Edward Mazel</v>
      </c>
    </row>
    <row r="6291" spans="1:19" hidden="1">
      <c r="A6291" s="12">
        <v>42159</v>
      </c>
      <c r="B6291" t="s">
        <v>2855</v>
      </c>
      <c r="C6291" s="1">
        <v>-3</v>
      </c>
      <c r="E6291" s="42">
        <f t="shared" si="119"/>
        <v>3</v>
      </c>
      <c r="F6291" s="77" t="s">
        <v>1038</v>
      </c>
      <c r="G6291" s="77" t="s">
        <v>21</v>
      </c>
      <c r="H6291" s="77" t="s">
        <v>20</v>
      </c>
      <c r="I6291" s="13">
        <v>6</v>
      </c>
      <c r="J6291" s="14">
        <v>2015</v>
      </c>
      <c r="K6291" s="78" t="s">
        <v>56</v>
      </c>
      <c r="L6291" s="79" t="s">
        <v>22</v>
      </c>
      <c r="M6291" s="79" t="s">
        <v>302</v>
      </c>
      <c r="N6291" s="15" t="s">
        <v>28</v>
      </c>
      <c r="O6291" s="15" t="s">
        <v>29</v>
      </c>
      <c r="P6291" s="80" t="s">
        <v>3096</v>
      </c>
      <c r="Q6291" s="80" t="s">
        <v>21</v>
      </c>
      <c r="S6291" t="str">
        <f t="shared" si="118"/>
        <v>42159Prene Products LLC</v>
      </c>
    </row>
    <row r="6292" spans="1:19" hidden="1">
      <c r="A6292" s="12">
        <v>42160</v>
      </c>
      <c r="B6292" t="s">
        <v>2856</v>
      </c>
      <c r="C6292" s="1">
        <v>-2.5</v>
      </c>
      <c r="E6292" s="42">
        <f t="shared" si="119"/>
        <v>2.5</v>
      </c>
      <c r="F6292" s="77" t="s">
        <v>1038</v>
      </c>
      <c r="G6292" s="77" t="s">
        <v>21</v>
      </c>
      <c r="H6292" s="77" t="s">
        <v>20</v>
      </c>
      <c r="I6292" s="13">
        <v>6</v>
      </c>
      <c r="J6292" s="14">
        <v>2015</v>
      </c>
      <c r="K6292" s="78" t="s">
        <v>56</v>
      </c>
      <c r="L6292" s="79" t="s">
        <v>22</v>
      </c>
      <c r="M6292" s="79" t="s">
        <v>309</v>
      </c>
      <c r="N6292" s="15" t="s">
        <v>28</v>
      </c>
      <c r="O6292" s="15" t="s">
        <v>29</v>
      </c>
      <c r="P6292" s="80" t="s">
        <v>3096</v>
      </c>
      <c r="Q6292" s="80" t="s">
        <v>21</v>
      </c>
      <c r="S6292" t="str">
        <f t="shared" si="118"/>
        <v>42160Holly Reese</v>
      </c>
    </row>
    <row r="6293" spans="1:19" hidden="1">
      <c r="A6293" s="12">
        <v>42160</v>
      </c>
      <c r="B6293" t="s">
        <v>2857</v>
      </c>
      <c r="C6293" s="1">
        <v>-2.62</v>
      </c>
      <c r="E6293" s="42">
        <f t="shared" si="119"/>
        <v>2.62</v>
      </c>
      <c r="F6293" s="77" t="s">
        <v>1038</v>
      </c>
      <c r="G6293" s="77" t="s">
        <v>21</v>
      </c>
      <c r="H6293" s="77" t="s">
        <v>20</v>
      </c>
      <c r="I6293" s="13">
        <v>6</v>
      </c>
      <c r="J6293" s="14">
        <v>2015</v>
      </c>
      <c r="K6293" s="78" t="s">
        <v>56</v>
      </c>
      <c r="L6293" s="79" t="s">
        <v>22</v>
      </c>
      <c r="M6293" s="79" t="s">
        <v>309</v>
      </c>
      <c r="N6293" s="15" t="s">
        <v>28</v>
      </c>
      <c r="O6293" s="15" t="s">
        <v>29</v>
      </c>
      <c r="P6293" s="80" t="s">
        <v>3096</v>
      </c>
      <c r="Q6293" s="80" t="s">
        <v>21</v>
      </c>
      <c r="S6293" t="str">
        <f t="shared" si="118"/>
        <v>42160kimberly melton</v>
      </c>
    </row>
    <row r="6294" spans="1:19" hidden="1">
      <c r="A6294" s="12">
        <v>42160</v>
      </c>
      <c r="B6294" t="s">
        <v>2858</v>
      </c>
      <c r="C6294" s="1">
        <v>-1.1399999999999999</v>
      </c>
      <c r="E6294" s="42">
        <f t="shared" si="119"/>
        <v>1.1399999999999999</v>
      </c>
      <c r="F6294" s="77" t="s">
        <v>1038</v>
      </c>
      <c r="G6294" s="77" t="s">
        <v>21</v>
      </c>
      <c r="H6294" s="77" t="s">
        <v>20</v>
      </c>
      <c r="I6294" s="13">
        <v>6</v>
      </c>
      <c r="J6294" s="14">
        <v>2015</v>
      </c>
      <c r="K6294" s="78" t="s">
        <v>56</v>
      </c>
      <c r="L6294" s="79" t="s">
        <v>22</v>
      </c>
      <c r="M6294" s="79" t="s">
        <v>302</v>
      </c>
      <c r="N6294" s="15" t="s">
        <v>28</v>
      </c>
      <c r="O6294" s="15" t="s">
        <v>29</v>
      </c>
      <c r="P6294" s="80" t="s">
        <v>3096</v>
      </c>
      <c r="Q6294" s="80" t="s">
        <v>21</v>
      </c>
      <c r="S6294" t="str">
        <f t="shared" si="118"/>
        <v>42160Amy Walkowiak</v>
      </c>
    </row>
    <row r="6295" spans="1:19" hidden="1">
      <c r="A6295" s="12">
        <v>42160</v>
      </c>
      <c r="B6295" t="s">
        <v>2854</v>
      </c>
      <c r="C6295" s="1">
        <v>-1.1399999999999999</v>
      </c>
      <c r="E6295" s="42">
        <f t="shared" si="119"/>
        <v>1.1399999999999999</v>
      </c>
      <c r="F6295" s="77" t="s">
        <v>1038</v>
      </c>
      <c r="G6295" s="77" t="s">
        <v>21</v>
      </c>
      <c r="H6295" s="77" t="s">
        <v>20</v>
      </c>
      <c r="I6295" s="13">
        <v>6</v>
      </c>
      <c r="J6295" s="14">
        <v>2015</v>
      </c>
      <c r="K6295" s="78" t="s">
        <v>56</v>
      </c>
      <c r="L6295" s="79" t="s">
        <v>22</v>
      </c>
      <c r="M6295" s="79" t="s">
        <v>302</v>
      </c>
      <c r="N6295" s="15" t="s">
        <v>28</v>
      </c>
      <c r="O6295" s="15" t="s">
        <v>29</v>
      </c>
      <c r="P6295" s="80" t="s">
        <v>3096</v>
      </c>
      <c r="Q6295" s="80" t="s">
        <v>21</v>
      </c>
      <c r="S6295" t="str">
        <f t="shared" si="118"/>
        <v>42160Edward Mazel</v>
      </c>
    </row>
    <row r="6296" spans="1:19" hidden="1">
      <c r="A6296" s="12">
        <v>42160</v>
      </c>
      <c r="B6296" t="s">
        <v>2854</v>
      </c>
      <c r="C6296" s="1">
        <v>-1.1399999999999999</v>
      </c>
      <c r="E6296" s="42">
        <f t="shared" si="119"/>
        <v>1.1399999999999999</v>
      </c>
      <c r="F6296" s="77" t="s">
        <v>1038</v>
      </c>
      <c r="G6296" s="77" t="s">
        <v>21</v>
      </c>
      <c r="H6296" s="77" t="s">
        <v>20</v>
      </c>
      <c r="I6296" s="13">
        <v>6</v>
      </c>
      <c r="J6296" s="14">
        <v>2015</v>
      </c>
      <c r="K6296" s="78" t="s">
        <v>56</v>
      </c>
      <c r="L6296" s="79" t="s">
        <v>22</v>
      </c>
      <c r="M6296" s="79" t="s">
        <v>302</v>
      </c>
      <c r="N6296" s="15" t="s">
        <v>28</v>
      </c>
      <c r="O6296" s="15" t="s">
        <v>29</v>
      </c>
      <c r="P6296" s="80" t="s">
        <v>3096</v>
      </c>
      <c r="Q6296" s="80" t="s">
        <v>21</v>
      </c>
      <c r="S6296" t="str">
        <f t="shared" si="118"/>
        <v>42160Edward Mazel</v>
      </c>
    </row>
    <row r="6297" spans="1:19" hidden="1">
      <c r="A6297" s="12">
        <v>42160</v>
      </c>
      <c r="B6297" t="s">
        <v>2854</v>
      </c>
      <c r="C6297" s="1">
        <v>-1.1399999999999999</v>
      </c>
      <c r="E6297" s="42">
        <f t="shared" si="119"/>
        <v>1.1399999999999999</v>
      </c>
      <c r="F6297" s="77" t="s">
        <v>1038</v>
      </c>
      <c r="G6297" s="77" t="s">
        <v>21</v>
      </c>
      <c r="H6297" s="77" t="s">
        <v>20</v>
      </c>
      <c r="I6297" s="13">
        <v>6</v>
      </c>
      <c r="J6297" s="14">
        <v>2015</v>
      </c>
      <c r="K6297" s="78" t="s">
        <v>56</v>
      </c>
      <c r="L6297" s="79" t="s">
        <v>22</v>
      </c>
      <c r="M6297" s="79" t="s">
        <v>302</v>
      </c>
      <c r="N6297" s="15" t="s">
        <v>28</v>
      </c>
      <c r="O6297" s="15" t="s">
        <v>29</v>
      </c>
      <c r="P6297" s="80" t="s">
        <v>3096</v>
      </c>
      <c r="Q6297" s="80" t="s">
        <v>21</v>
      </c>
      <c r="S6297" t="str">
        <f t="shared" si="118"/>
        <v>42160Edward Mazel</v>
      </c>
    </row>
    <row r="6298" spans="1:19" hidden="1">
      <c r="A6298" s="12">
        <v>42160</v>
      </c>
      <c r="B6298" t="s">
        <v>2854</v>
      </c>
      <c r="C6298" s="1">
        <v>-1.1399999999999999</v>
      </c>
      <c r="E6298" s="42">
        <f t="shared" si="119"/>
        <v>1.1399999999999999</v>
      </c>
      <c r="F6298" s="77" t="s">
        <v>1038</v>
      </c>
      <c r="G6298" s="77" t="s">
        <v>21</v>
      </c>
      <c r="H6298" s="77" t="s">
        <v>20</v>
      </c>
      <c r="I6298" s="13">
        <v>6</v>
      </c>
      <c r="J6298" s="14">
        <v>2015</v>
      </c>
      <c r="K6298" s="78" t="s">
        <v>56</v>
      </c>
      <c r="L6298" s="79" t="s">
        <v>22</v>
      </c>
      <c r="M6298" s="79" t="s">
        <v>302</v>
      </c>
      <c r="N6298" s="15" t="s">
        <v>28</v>
      </c>
      <c r="O6298" s="15" t="s">
        <v>29</v>
      </c>
      <c r="P6298" s="80" t="s">
        <v>3096</v>
      </c>
      <c r="Q6298" s="80" t="s">
        <v>21</v>
      </c>
      <c r="S6298" t="str">
        <f t="shared" si="118"/>
        <v>42160Edward Mazel</v>
      </c>
    </row>
    <row r="6299" spans="1:19" hidden="1">
      <c r="A6299" s="12">
        <v>42160</v>
      </c>
      <c r="B6299" t="s">
        <v>2859</v>
      </c>
      <c r="C6299" s="1">
        <v>-0.68</v>
      </c>
      <c r="E6299" s="42">
        <f t="shared" si="119"/>
        <v>0.68</v>
      </c>
      <c r="F6299" s="77" t="s">
        <v>1038</v>
      </c>
      <c r="G6299" s="77" t="s">
        <v>21</v>
      </c>
      <c r="H6299" s="77" t="s">
        <v>20</v>
      </c>
      <c r="I6299" s="13">
        <v>6</v>
      </c>
      <c r="J6299" s="14">
        <v>2015</v>
      </c>
      <c r="K6299" s="78" t="s">
        <v>56</v>
      </c>
      <c r="L6299" s="79" t="s">
        <v>22</v>
      </c>
      <c r="M6299" s="79" t="s">
        <v>309</v>
      </c>
      <c r="N6299" s="15" t="s">
        <v>28</v>
      </c>
      <c r="O6299" s="15" t="s">
        <v>29</v>
      </c>
      <c r="P6299" s="80" t="s">
        <v>3096</v>
      </c>
      <c r="Q6299" s="80" t="s">
        <v>21</v>
      </c>
      <c r="S6299" t="str">
        <f t="shared" si="118"/>
        <v>42160Cheryl Wassus</v>
      </c>
    </row>
    <row r="6300" spans="1:19" hidden="1">
      <c r="A6300" s="12">
        <v>42160</v>
      </c>
      <c r="B6300" t="s">
        <v>2488</v>
      </c>
      <c r="C6300" s="1">
        <v>0</v>
      </c>
      <c r="E6300" s="42">
        <f t="shared" si="119"/>
        <v>0</v>
      </c>
      <c r="F6300" s="77" t="s">
        <v>225</v>
      </c>
      <c r="G6300" s="77" t="s">
        <v>21</v>
      </c>
      <c r="H6300" s="77" t="s">
        <v>20</v>
      </c>
      <c r="I6300" s="13">
        <v>6</v>
      </c>
      <c r="J6300" s="14">
        <v>2015</v>
      </c>
      <c r="K6300" s="78" t="s">
        <v>56</v>
      </c>
      <c r="L6300" s="79" t="s">
        <v>22</v>
      </c>
      <c r="M6300" s="79" t="s">
        <v>23</v>
      </c>
      <c r="N6300" s="15" t="s">
        <v>20</v>
      </c>
      <c r="O6300" s="15" t="s">
        <v>24</v>
      </c>
      <c r="P6300" s="80" t="s">
        <v>171</v>
      </c>
      <c r="Q6300" s="80" t="s">
        <v>21</v>
      </c>
      <c r="S6300" t="str">
        <f t="shared" si="118"/>
        <v>42160Bank Account</v>
      </c>
    </row>
    <row r="6301" spans="1:19" hidden="1">
      <c r="A6301" s="12">
        <v>42160</v>
      </c>
      <c r="B6301" t="s">
        <v>2860</v>
      </c>
      <c r="C6301" s="1">
        <v>-2.44</v>
      </c>
      <c r="E6301" s="42">
        <f t="shared" si="119"/>
        <v>2.44</v>
      </c>
      <c r="F6301" s="77" t="s">
        <v>1038</v>
      </c>
      <c r="G6301" s="77" t="s">
        <v>21</v>
      </c>
      <c r="H6301" s="77" t="s">
        <v>20</v>
      </c>
      <c r="I6301" s="13">
        <v>6</v>
      </c>
      <c r="J6301" s="14">
        <v>2015</v>
      </c>
      <c r="K6301" s="78" t="s">
        <v>56</v>
      </c>
      <c r="L6301" s="79" t="s">
        <v>22</v>
      </c>
      <c r="M6301" s="79" t="s">
        <v>309</v>
      </c>
      <c r="N6301" s="15" t="s">
        <v>28</v>
      </c>
      <c r="O6301" s="15" t="s">
        <v>29</v>
      </c>
      <c r="P6301" s="80" t="s">
        <v>3096</v>
      </c>
      <c r="Q6301" s="80" t="s">
        <v>21</v>
      </c>
      <c r="S6301" t="str">
        <f t="shared" si="118"/>
        <v>42160Alexandra Coffelt</v>
      </c>
    </row>
    <row r="6302" spans="1:19" hidden="1">
      <c r="A6302" s="12">
        <v>42160</v>
      </c>
      <c r="B6302" t="s">
        <v>2861</v>
      </c>
      <c r="C6302" s="1">
        <v>-8.08</v>
      </c>
      <c r="E6302" s="42">
        <f t="shared" si="119"/>
        <v>8.08</v>
      </c>
      <c r="F6302" s="77" t="s">
        <v>1038</v>
      </c>
      <c r="G6302" s="77" t="s">
        <v>21</v>
      </c>
      <c r="H6302" s="77" t="s">
        <v>20</v>
      </c>
      <c r="I6302" s="13">
        <v>6</v>
      </c>
      <c r="J6302" s="14">
        <v>2015</v>
      </c>
      <c r="K6302" s="78" t="s">
        <v>56</v>
      </c>
      <c r="L6302" s="79" t="s">
        <v>22</v>
      </c>
      <c r="M6302" s="79" t="s">
        <v>305</v>
      </c>
      <c r="N6302" s="15" t="s">
        <v>28</v>
      </c>
      <c r="O6302" s="15" t="s">
        <v>29</v>
      </c>
      <c r="P6302" s="80" t="s">
        <v>3096</v>
      </c>
      <c r="Q6302" s="80" t="s">
        <v>21</v>
      </c>
      <c r="S6302" t="str">
        <f t="shared" si="118"/>
        <v>42160Kimberly Miller</v>
      </c>
    </row>
    <row r="6303" spans="1:19" hidden="1">
      <c r="A6303" s="12">
        <v>42160</v>
      </c>
      <c r="B6303" t="s">
        <v>2862</v>
      </c>
      <c r="C6303" s="1">
        <v>-3.17</v>
      </c>
      <c r="E6303" s="42">
        <f t="shared" si="119"/>
        <v>3.17</v>
      </c>
      <c r="F6303" s="77" t="s">
        <v>1038</v>
      </c>
      <c r="G6303" s="77" t="s">
        <v>21</v>
      </c>
      <c r="H6303" s="77" t="s">
        <v>20</v>
      </c>
      <c r="I6303" s="13">
        <v>6</v>
      </c>
      <c r="J6303" s="14">
        <v>2015</v>
      </c>
      <c r="K6303" s="78" t="s">
        <v>56</v>
      </c>
      <c r="L6303" s="79" t="s">
        <v>22</v>
      </c>
      <c r="M6303" s="79" t="s">
        <v>309</v>
      </c>
      <c r="N6303" s="15" t="s">
        <v>28</v>
      </c>
      <c r="O6303" s="15" t="s">
        <v>29</v>
      </c>
      <c r="P6303" s="80" t="s">
        <v>3096</v>
      </c>
      <c r="Q6303" s="80" t="s">
        <v>21</v>
      </c>
      <c r="S6303" t="str">
        <f t="shared" si="118"/>
        <v>42160Toby Norris</v>
      </c>
    </row>
    <row r="6304" spans="1:19" hidden="1">
      <c r="A6304" s="12">
        <v>42160</v>
      </c>
      <c r="B6304" t="s">
        <v>2863</v>
      </c>
      <c r="C6304" s="1">
        <v>-1.33</v>
      </c>
      <c r="E6304" s="42">
        <f t="shared" si="119"/>
        <v>1.33</v>
      </c>
      <c r="F6304" s="77" t="s">
        <v>1038</v>
      </c>
      <c r="G6304" s="77" t="s">
        <v>21</v>
      </c>
      <c r="H6304" s="77" t="s">
        <v>20</v>
      </c>
      <c r="I6304" s="13">
        <v>6</v>
      </c>
      <c r="J6304" s="14">
        <v>2015</v>
      </c>
      <c r="K6304" s="78" t="s">
        <v>56</v>
      </c>
      <c r="L6304" s="79" t="s">
        <v>22</v>
      </c>
      <c r="M6304" s="79" t="s">
        <v>302</v>
      </c>
      <c r="N6304" s="15" t="s">
        <v>28</v>
      </c>
      <c r="O6304" s="15" t="s">
        <v>29</v>
      </c>
      <c r="P6304" s="80" t="s">
        <v>3096</v>
      </c>
      <c r="Q6304" s="80" t="s">
        <v>21</v>
      </c>
      <c r="S6304" t="str">
        <f t="shared" si="118"/>
        <v>42160Juvenal Onate</v>
      </c>
    </row>
    <row r="6305" spans="1:19" hidden="1">
      <c r="A6305" s="12">
        <v>42161</v>
      </c>
      <c r="B6305" t="s">
        <v>2864</v>
      </c>
      <c r="C6305" s="1">
        <v>-5.17</v>
      </c>
      <c r="E6305" s="42">
        <f t="shared" si="119"/>
        <v>5.17</v>
      </c>
      <c r="F6305" s="77" t="s">
        <v>1038</v>
      </c>
      <c r="G6305" s="77" t="s">
        <v>21</v>
      </c>
      <c r="H6305" s="77" t="s">
        <v>20</v>
      </c>
      <c r="I6305" s="13">
        <v>6</v>
      </c>
      <c r="J6305" s="14">
        <v>2015</v>
      </c>
      <c r="K6305" s="78" t="s">
        <v>56</v>
      </c>
      <c r="L6305" s="79" t="s">
        <v>22</v>
      </c>
      <c r="M6305" s="79" t="s">
        <v>309</v>
      </c>
      <c r="N6305" s="15" t="s">
        <v>28</v>
      </c>
      <c r="O6305" s="15" t="s">
        <v>29</v>
      </c>
      <c r="P6305" s="80" t="s">
        <v>3096</v>
      </c>
      <c r="Q6305" s="80" t="s">
        <v>21</v>
      </c>
      <c r="S6305" t="str">
        <f t="shared" si="118"/>
        <v>42161Raymond A Hill</v>
      </c>
    </row>
    <row r="6306" spans="1:19" hidden="1">
      <c r="A6306" s="12">
        <v>42161</v>
      </c>
      <c r="B6306" t="s">
        <v>2802</v>
      </c>
      <c r="C6306" s="1">
        <v>0</v>
      </c>
      <c r="E6306" s="42">
        <f t="shared" si="119"/>
        <v>0</v>
      </c>
      <c r="F6306" s="77" t="s">
        <v>225</v>
      </c>
      <c r="G6306" s="77" t="s">
        <v>21</v>
      </c>
      <c r="H6306" s="77" t="s">
        <v>20</v>
      </c>
      <c r="I6306" s="13">
        <v>6</v>
      </c>
      <c r="J6306" s="14">
        <v>2015</v>
      </c>
      <c r="K6306" s="78" t="s">
        <v>56</v>
      </c>
      <c r="L6306" s="79" t="s">
        <v>22</v>
      </c>
      <c r="M6306" s="79" t="s">
        <v>302</v>
      </c>
      <c r="N6306" s="15" t="s">
        <v>28</v>
      </c>
      <c r="O6306" s="15" t="s">
        <v>24</v>
      </c>
      <c r="P6306" s="80" t="s">
        <v>3099</v>
      </c>
      <c r="Q6306" s="80" t="s">
        <v>21</v>
      </c>
      <c r="S6306" t="str">
        <f t="shared" si="118"/>
        <v>42161David Ratner</v>
      </c>
    </row>
    <row r="6307" spans="1:19" hidden="1">
      <c r="A6307" s="12">
        <v>42163</v>
      </c>
      <c r="B6307" t="s">
        <v>2708</v>
      </c>
      <c r="C6307" s="1">
        <v>0</v>
      </c>
      <c r="E6307" s="42">
        <f t="shared" si="119"/>
        <v>0</v>
      </c>
      <c r="F6307" s="77" t="s">
        <v>225</v>
      </c>
      <c r="G6307" s="77" t="s">
        <v>21</v>
      </c>
      <c r="H6307" s="77" t="s">
        <v>20</v>
      </c>
      <c r="I6307" s="13">
        <v>6</v>
      </c>
      <c r="J6307" s="14">
        <v>2015</v>
      </c>
      <c r="K6307" s="78" t="s">
        <v>56</v>
      </c>
      <c r="L6307" s="79" t="s">
        <v>22</v>
      </c>
      <c r="M6307" s="79" t="s">
        <v>302</v>
      </c>
      <c r="N6307" s="15" t="s">
        <v>28</v>
      </c>
      <c r="O6307" s="15" t="s">
        <v>29</v>
      </c>
      <c r="P6307" s="80" t="s">
        <v>3096</v>
      </c>
      <c r="Q6307" s="80" t="s">
        <v>21</v>
      </c>
      <c r="S6307" t="str">
        <f t="shared" si="118"/>
        <v>42163Sabatino Risoldi</v>
      </c>
    </row>
    <row r="6308" spans="1:19" hidden="1">
      <c r="A6308" s="12">
        <v>42163</v>
      </c>
      <c r="B6308" t="s">
        <v>2865</v>
      </c>
      <c r="C6308" s="1">
        <v>-1.64</v>
      </c>
      <c r="E6308" s="42">
        <f t="shared" si="119"/>
        <v>1.64</v>
      </c>
      <c r="F6308" s="77" t="s">
        <v>1038</v>
      </c>
      <c r="G6308" s="77" t="s">
        <v>21</v>
      </c>
      <c r="H6308" s="77" t="s">
        <v>20</v>
      </c>
      <c r="I6308" s="13">
        <v>6</v>
      </c>
      <c r="J6308" s="14">
        <v>2015</v>
      </c>
      <c r="K6308" s="78" t="s">
        <v>56</v>
      </c>
      <c r="L6308" s="79" t="s">
        <v>22</v>
      </c>
      <c r="M6308" s="79" t="s">
        <v>309</v>
      </c>
      <c r="N6308" s="15" t="s">
        <v>28</v>
      </c>
      <c r="O6308" s="15" t="s">
        <v>29</v>
      </c>
      <c r="P6308" s="80" t="s">
        <v>3096</v>
      </c>
      <c r="Q6308" s="80" t="s">
        <v>21</v>
      </c>
      <c r="S6308" t="str">
        <f t="shared" si="118"/>
        <v>42163Meghan Stanley</v>
      </c>
    </row>
    <row r="6309" spans="1:19" hidden="1">
      <c r="A6309" s="12">
        <v>42164</v>
      </c>
      <c r="B6309" t="s">
        <v>2866</v>
      </c>
      <c r="C6309" s="1">
        <v>-7.15</v>
      </c>
      <c r="E6309" s="42">
        <f t="shared" si="119"/>
        <v>7.15</v>
      </c>
      <c r="F6309" s="77" t="s">
        <v>1038</v>
      </c>
      <c r="G6309" s="77" t="s">
        <v>21</v>
      </c>
      <c r="H6309" s="77" t="s">
        <v>20</v>
      </c>
      <c r="I6309" s="13">
        <v>6</v>
      </c>
      <c r="J6309" s="14">
        <v>2015</v>
      </c>
      <c r="K6309" s="78" t="s">
        <v>56</v>
      </c>
      <c r="L6309" s="79" t="s">
        <v>22</v>
      </c>
      <c r="M6309" s="79" t="s">
        <v>302</v>
      </c>
      <c r="N6309" s="15" t="s">
        <v>28</v>
      </c>
      <c r="O6309" s="15" t="s">
        <v>29</v>
      </c>
      <c r="P6309" s="80" t="s">
        <v>3096</v>
      </c>
      <c r="Q6309" s="80" t="s">
        <v>21</v>
      </c>
      <c r="S6309" t="str">
        <f t="shared" si="118"/>
        <v>42164tang nsy</v>
      </c>
    </row>
    <row r="6310" spans="1:19" hidden="1">
      <c r="A6310" s="12">
        <v>42164</v>
      </c>
      <c r="B6310" t="s">
        <v>2592</v>
      </c>
      <c r="C6310" s="1">
        <v>0</v>
      </c>
      <c r="E6310" s="42">
        <f t="shared" si="119"/>
        <v>0</v>
      </c>
      <c r="F6310" s="77" t="s">
        <v>225</v>
      </c>
      <c r="G6310" s="77" t="s">
        <v>21</v>
      </c>
      <c r="H6310" s="77" t="s">
        <v>20</v>
      </c>
      <c r="I6310" s="13">
        <v>6</v>
      </c>
      <c r="J6310" s="14">
        <v>2015</v>
      </c>
      <c r="K6310" s="78" t="s">
        <v>56</v>
      </c>
      <c r="L6310" s="79" t="s">
        <v>22</v>
      </c>
      <c r="M6310" s="79" t="s">
        <v>302</v>
      </c>
      <c r="N6310" s="15" t="s">
        <v>28</v>
      </c>
      <c r="O6310" s="15" t="s">
        <v>29</v>
      </c>
      <c r="P6310" s="80" t="s">
        <v>3096</v>
      </c>
      <c r="Q6310" s="80" t="s">
        <v>21</v>
      </c>
      <c r="S6310" t="str">
        <f t="shared" si="118"/>
        <v>42164eBay Buyer Dispute</v>
      </c>
    </row>
    <row r="6311" spans="1:19" hidden="1">
      <c r="A6311" s="12">
        <v>42164</v>
      </c>
      <c r="B6311" t="s">
        <v>2847</v>
      </c>
      <c r="C6311" s="1">
        <v>1.28</v>
      </c>
      <c r="E6311" s="42">
        <f t="shared" si="119"/>
        <v>-1.28</v>
      </c>
      <c r="F6311" s="77" t="s">
        <v>225</v>
      </c>
      <c r="G6311" s="77" t="s">
        <v>21</v>
      </c>
      <c r="H6311" s="77" t="s">
        <v>20</v>
      </c>
      <c r="I6311" s="13">
        <v>6</v>
      </c>
      <c r="J6311" s="14">
        <v>2015</v>
      </c>
      <c r="K6311" s="78" t="s">
        <v>56</v>
      </c>
      <c r="L6311" s="79" t="s">
        <v>22</v>
      </c>
      <c r="M6311" s="79" t="s">
        <v>302</v>
      </c>
      <c r="N6311" s="15" t="s">
        <v>28</v>
      </c>
      <c r="O6311" s="15" t="s">
        <v>29</v>
      </c>
      <c r="P6311" s="80" t="s">
        <v>3096</v>
      </c>
      <c r="Q6311" s="80" t="s">
        <v>21</v>
      </c>
      <c r="S6311" t="str">
        <f t="shared" si="118"/>
        <v>42164Amanda Felt</v>
      </c>
    </row>
    <row r="6312" spans="1:19" hidden="1">
      <c r="A6312" s="12">
        <v>42164</v>
      </c>
      <c r="B6312" t="s">
        <v>2867</v>
      </c>
      <c r="C6312" s="1">
        <v>-2.61</v>
      </c>
      <c r="E6312" s="42">
        <f t="shared" si="119"/>
        <v>2.61</v>
      </c>
      <c r="F6312" s="77" t="s">
        <v>1038</v>
      </c>
      <c r="G6312" s="77" t="s">
        <v>21</v>
      </c>
      <c r="H6312" s="77" t="s">
        <v>20</v>
      </c>
      <c r="I6312" s="13">
        <v>6</v>
      </c>
      <c r="J6312" s="14">
        <v>2015</v>
      </c>
      <c r="K6312" s="78" t="s">
        <v>56</v>
      </c>
      <c r="L6312" s="79" t="s">
        <v>22</v>
      </c>
      <c r="M6312" s="79" t="s">
        <v>309</v>
      </c>
      <c r="N6312" s="15" t="s">
        <v>28</v>
      </c>
      <c r="O6312" s="15" t="s">
        <v>29</v>
      </c>
      <c r="P6312" s="80" t="s">
        <v>3096</v>
      </c>
      <c r="Q6312" s="80" t="s">
        <v>21</v>
      </c>
      <c r="S6312" t="str">
        <f t="shared" si="118"/>
        <v>42164Indian Land Jam</v>
      </c>
    </row>
    <row r="6313" spans="1:19" hidden="1">
      <c r="A6313" s="12">
        <v>42164</v>
      </c>
      <c r="B6313" t="s">
        <v>2868</v>
      </c>
      <c r="C6313" s="1">
        <v>-0.94</v>
      </c>
      <c r="E6313" s="42">
        <f t="shared" si="119"/>
        <v>0.94</v>
      </c>
      <c r="F6313" s="77" t="s">
        <v>1038</v>
      </c>
      <c r="G6313" s="77" t="s">
        <v>21</v>
      </c>
      <c r="H6313" s="77" t="s">
        <v>20</v>
      </c>
      <c r="I6313" s="13">
        <v>6</v>
      </c>
      <c r="J6313" s="14">
        <v>2015</v>
      </c>
      <c r="K6313" s="78" t="s">
        <v>56</v>
      </c>
      <c r="L6313" s="79" t="s">
        <v>22</v>
      </c>
      <c r="M6313" s="79" t="s">
        <v>309</v>
      </c>
      <c r="N6313" s="15" t="s">
        <v>28</v>
      </c>
      <c r="O6313" s="15" t="s">
        <v>29</v>
      </c>
      <c r="P6313" s="80" t="s">
        <v>3096</v>
      </c>
      <c r="Q6313" s="80" t="s">
        <v>21</v>
      </c>
      <c r="S6313" t="str">
        <f t="shared" si="118"/>
        <v>42164Laura Patrick</v>
      </c>
    </row>
    <row r="6314" spans="1:19" hidden="1">
      <c r="A6314" s="12">
        <v>42164</v>
      </c>
      <c r="B6314" t="s">
        <v>2869</v>
      </c>
      <c r="C6314" s="1">
        <v>-2.6</v>
      </c>
      <c r="E6314" s="42">
        <f t="shared" si="119"/>
        <v>2.6</v>
      </c>
      <c r="F6314" s="77" t="s">
        <v>1038</v>
      </c>
      <c r="G6314" s="77" t="s">
        <v>21</v>
      </c>
      <c r="H6314" s="77" t="s">
        <v>20</v>
      </c>
      <c r="I6314" s="13">
        <v>6</v>
      </c>
      <c r="J6314" s="14">
        <v>2015</v>
      </c>
      <c r="K6314" s="78" t="s">
        <v>56</v>
      </c>
      <c r="L6314" s="79" t="s">
        <v>22</v>
      </c>
      <c r="M6314" s="79" t="s">
        <v>302</v>
      </c>
      <c r="N6314" s="15" t="s">
        <v>28</v>
      </c>
      <c r="O6314" s="15" t="s">
        <v>29</v>
      </c>
      <c r="P6314" s="80" t="s">
        <v>3096</v>
      </c>
      <c r="Q6314" s="80" t="s">
        <v>21</v>
      </c>
      <c r="S6314" t="str">
        <f t="shared" si="118"/>
        <v>42164Kurt Sather</v>
      </c>
    </row>
    <row r="6315" spans="1:19" hidden="1">
      <c r="A6315" s="12">
        <v>42167</v>
      </c>
      <c r="B6315" t="s">
        <v>2870</v>
      </c>
      <c r="C6315" s="1">
        <v>-2.71</v>
      </c>
      <c r="E6315" s="42">
        <f t="shared" si="119"/>
        <v>2.71</v>
      </c>
      <c r="F6315" s="77" t="s">
        <v>1038</v>
      </c>
      <c r="G6315" s="77" t="s">
        <v>21</v>
      </c>
      <c r="H6315" s="77" t="s">
        <v>20</v>
      </c>
      <c r="I6315" s="13">
        <v>6</v>
      </c>
      <c r="J6315" s="14">
        <v>2015</v>
      </c>
      <c r="K6315" s="78" t="s">
        <v>56</v>
      </c>
      <c r="L6315" s="79" t="s">
        <v>22</v>
      </c>
      <c r="M6315" s="79" t="s">
        <v>302</v>
      </c>
      <c r="N6315" s="15" t="s">
        <v>28</v>
      </c>
      <c r="O6315" s="15" t="s">
        <v>29</v>
      </c>
      <c r="P6315" s="80" t="s">
        <v>3096</v>
      </c>
      <c r="Q6315" s="80" t="s">
        <v>21</v>
      </c>
      <c r="S6315" t="str">
        <f t="shared" si="118"/>
        <v>42167Michael Gibson</v>
      </c>
    </row>
    <row r="6316" spans="1:19" hidden="1">
      <c r="A6316" s="12">
        <v>42167</v>
      </c>
      <c r="B6316" t="s">
        <v>2854</v>
      </c>
      <c r="C6316" s="1">
        <v>-1.1399999999999999</v>
      </c>
      <c r="E6316" s="42">
        <f t="shared" si="119"/>
        <v>1.1399999999999999</v>
      </c>
      <c r="F6316" s="77" t="s">
        <v>1038</v>
      </c>
      <c r="G6316" s="77" t="s">
        <v>21</v>
      </c>
      <c r="H6316" s="77" t="s">
        <v>20</v>
      </c>
      <c r="I6316" s="13">
        <v>6</v>
      </c>
      <c r="J6316" s="14">
        <v>2015</v>
      </c>
      <c r="K6316" s="78" t="s">
        <v>56</v>
      </c>
      <c r="L6316" s="79" t="s">
        <v>22</v>
      </c>
      <c r="M6316" s="79" t="s">
        <v>302</v>
      </c>
      <c r="N6316" s="15" t="s">
        <v>28</v>
      </c>
      <c r="O6316" s="15" t="s">
        <v>29</v>
      </c>
      <c r="P6316" s="80" t="s">
        <v>3096</v>
      </c>
      <c r="Q6316" s="80" t="s">
        <v>21</v>
      </c>
      <c r="S6316" t="str">
        <f t="shared" si="118"/>
        <v>42167Edward Mazel</v>
      </c>
    </row>
    <row r="6317" spans="1:19" hidden="1">
      <c r="A6317" s="12">
        <v>42167</v>
      </c>
      <c r="B6317" t="s">
        <v>2871</v>
      </c>
      <c r="C6317" s="1">
        <v>-2.74</v>
      </c>
      <c r="E6317" s="42">
        <f t="shared" si="119"/>
        <v>2.74</v>
      </c>
      <c r="F6317" s="77" t="s">
        <v>1038</v>
      </c>
      <c r="G6317" s="77" t="s">
        <v>21</v>
      </c>
      <c r="H6317" s="77" t="s">
        <v>20</v>
      </c>
      <c r="I6317" s="13">
        <v>6</v>
      </c>
      <c r="J6317" s="14">
        <v>2015</v>
      </c>
      <c r="K6317" s="78" t="s">
        <v>56</v>
      </c>
      <c r="L6317" s="79" t="s">
        <v>22</v>
      </c>
      <c r="M6317" s="79" t="s">
        <v>302</v>
      </c>
      <c r="N6317" s="15" t="s">
        <v>28</v>
      </c>
      <c r="O6317" s="15" t="s">
        <v>29</v>
      </c>
      <c r="P6317" s="80" t="s">
        <v>3096</v>
      </c>
      <c r="Q6317" s="80" t="s">
        <v>21</v>
      </c>
      <c r="S6317" t="str">
        <f t="shared" si="118"/>
        <v>42167Alexandr Bigozhin</v>
      </c>
    </row>
    <row r="6318" spans="1:19" hidden="1">
      <c r="A6318" s="12">
        <v>42167</v>
      </c>
      <c r="B6318" t="s">
        <v>2872</v>
      </c>
      <c r="C6318" s="1">
        <v>-1.64</v>
      </c>
      <c r="E6318" s="42">
        <f t="shared" si="119"/>
        <v>1.64</v>
      </c>
      <c r="F6318" s="77" t="s">
        <v>1038</v>
      </c>
      <c r="G6318" s="77" t="s">
        <v>21</v>
      </c>
      <c r="H6318" s="77" t="s">
        <v>20</v>
      </c>
      <c r="I6318" s="13">
        <v>6</v>
      </c>
      <c r="J6318" s="14">
        <v>2015</v>
      </c>
      <c r="K6318" s="78" t="s">
        <v>56</v>
      </c>
      <c r="L6318" s="79" t="s">
        <v>22</v>
      </c>
      <c r="M6318" s="79" t="s">
        <v>302</v>
      </c>
      <c r="N6318" s="15" t="s">
        <v>28</v>
      </c>
      <c r="O6318" s="15" t="s">
        <v>29</v>
      </c>
      <c r="P6318" s="80" t="s">
        <v>3096</v>
      </c>
      <c r="Q6318" s="80" t="s">
        <v>21</v>
      </c>
      <c r="S6318" t="str">
        <f t="shared" si="118"/>
        <v>42167Damon Raccuglia</v>
      </c>
    </row>
    <row r="6319" spans="1:19" hidden="1">
      <c r="A6319" s="12">
        <v>42168</v>
      </c>
      <c r="B6319" t="s">
        <v>2873</v>
      </c>
      <c r="C6319" s="1">
        <v>-1.64</v>
      </c>
      <c r="E6319" s="42">
        <f t="shared" si="119"/>
        <v>1.64</v>
      </c>
      <c r="F6319" s="77" t="s">
        <v>1038</v>
      </c>
      <c r="G6319" s="77" t="s">
        <v>21</v>
      </c>
      <c r="H6319" s="77" t="s">
        <v>20</v>
      </c>
      <c r="I6319" s="13">
        <v>6</v>
      </c>
      <c r="J6319" s="14">
        <v>2015</v>
      </c>
      <c r="K6319" s="78" t="s">
        <v>56</v>
      </c>
      <c r="L6319" s="79" t="s">
        <v>22</v>
      </c>
      <c r="M6319" s="79" t="s">
        <v>302</v>
      </c>
      <c r="N6319" s="15" t="s">
        <v>28</v>
      </c>
      <c r="O6319" s="15" t="s">
        <v>29</v>
      </c>
      <c r="P6319" s="80" t="s">
        <v>3096</v>
      </c>
      <c r="Q6319" s="80" t="s">
        <v>21</v>
      </c>
      <c r="S6319" t="str">
        <f t="shared" si="118"/>
        <v>42168Justin Yarboro</v>
      </c>
    </row>
    <row r="6320" spans="1:19" hidden="1">
      <c r="A6320" s="12">
        <v>42168</v>
      </c>
      <c r="B6320" t="s">
        <v>2856</v>
      </c>
      <c r="C6320" s="1">
        <v>-2.2400000000000002</v>
      </c>
      <c r="E6320" s="42">
        <f t="shared" si="119"/>
        <v>2.2400000000000002</v>
      </c>
      <c r="F6320" s="77" t="s">
        <v>1038</v>
      </c>
      <c r="G6320" s="77" t="s">
        <v>21</v>
      </c>
      <c r="H6320" s="77" t="s">
        <v>20</v>
      </c>
      <c r="I6320" s="13">
        <v>6</v>
      </c>
      <c r="J6320" s="14">
        <v>2015</v>
      </c>
      <c r="K6320" s="78" t="s">
        <v>56</v>
      </c>
      <c r="L6320" s="79" t="s">
        <v>22</v>
      </c>
      <c r="M6320" s="79" t="s">
        <v>309</v>
      </c>
      <c r="N6320" s="15" t="s">
        <v>28</v>
      </c>
      <c r="O6320" s="15" t="s">
        <v>29</v>
      </c>
      <c r="P6320" s="80" t="s">
        <v>3096</v>
      </c>
      <c r="Q6320" s="80" t="s">
        <v>21</v>
      </c>
      <c r="S6320" t="str">
        <f t="shared" si="118"/>
        <v>42168Holly Reese</v>
      </c>
    </row>
    <row r="6321" spans="1:19" hidden="1">
      <c r="A6321" s="12">
        <v>42168</v>
      </c>
      <c r="B6321" t="s">
        <v>2874</v>
      </c>
      <c r="C6321" s="1">
        <v>-0.78</v>
      </c>
      <c r="E6321" s="42">
        <f t="shared" si="119"/>
        <v>0.78</v>
      </c>
      <c r="F6321" s="77" t="s">
        <v>1038</v>
      </c>
      <c r="G6321" s="77" t="s">
        <v>21</v>
      </c>
      <c r="H6321" s="77" t="s">
        <v>20</v>
      </c>
      <c r="I6321" s="13">
        <v>6</v>
      </c>
      <c r="J6321" s="14">
        <v>2015</v>
      </c>
      <c r="K6321" s="78" t="s">
        <v>56</v>
      </c>
      <c r="L6321" s="79" t="s">
        <v>22</v>
      </c>
      <c r="M6321" s="79" t="s">
        <v>302</v>
      </c>
      <c r="N6321" s="15" t="s">
        <v>28</v>
      </c>
      <c r="O6321" s="15" t="s">
        <v>29</v>
      </c>
      <c r="P6321" s="80" t="s">
        <v>3096</v>
      </c>
      <c r="Q6321" s="80" t="s">
        <v>21</v>
      </c>
      <c r="S6321" t="str">
        <f t="shared" si="118"/>
        <v>42168charles ferguson</v>
      </c>
    </row>
    <row r="6322" spans="1:19" hidden="1">
      <c r="A6322" s="12">
        <v>42169</v>
      </c>
      <c r="B6322" t="s">
        <v>2662</v>
      </c>
      <c r="C6322" s="1">
        <v>-2.27</v>
      </c>
      <c r="E6322" s="42">
        <f t="shared" si="119"/>
        <v>2.27</v>
      </c>
      <c r="F6322" s="77" t="s">
        <v>1038</v>
      </c>
      <c r="G6322" s="77" t="s">
        <v>21</v>
      </c>
      <c r="H6322" s="77" t="s">
        <v>20</v>
      </c>
      <c r="I6322" s="13">
        <v>6</v>
      </c>
      <c r="J6322" s="14">
        <v>2015</v>
      </c>
      <c r="K6322" s="78" t="s">
        <v>56</v>
      </c>
      <c r="L6322" s="79" t="s">
        <v>22</v>
      </c>
      <c r="M6322" s="79" t="s">
        <v>309</v>
      </c>
      <c r="N6322" s="15" t="s">
        <v>28</v>
      </c>
      <c r="O6322" s="15" t="s">
        <v>29</v>
      </c>
      <c r="P6322" s="80" t="s">
        <v>3096</v>
      </c>
      <c r="Q6322" s="80" t="s">
        <v>21</v>
      </c>
      <c r="S6322" t="str">
        <f t="shared" si="118"/>
        <v>42169Kamal hasan</v>
      </c>
    </row>
    <row r="6323" spans="1:19" hidden="1">
      <c r="A6323" s="12">
        <v>42170</v>
      </c>
      <c r="B6323" t="s">
        <v>2875</v>
      </c>
      <c r="C6323" s="1">
        <v>-1.57</v>
      </c>
      <c r="E6323" s="42">
        <f t="shared" si="119"/>
        <v>1.57</v>
      </c>
      <c r="F6323" s="77" t="s">
        <v>1038</v>
      </c>
      <c r="G6323" s="77" t="s">
        <v>21</v>
      </c>
      <c r="H6323" s="77" t="s">
        <v>20</v>
      </c>
      <c r="I6323" s="13">
        <v>6</v>
      </c>
      <c r="J6323" s="14">
        <v>2015</v>
      </c>
      <c r="K6323" s="78" t="s">
        <v>56</v>
      </c>
      <c r="L6323" s="79" t="s">
        <v>22</v>
      </c>
      <c r="M6323" s="79" t="s">
        <v>305</v>
      </c>
      <c r="N6323" s="15" t="s">
        <v>28</v>
      </c>
      <c r="O6323" s="15" t="s">
        <v>29</v>
      </c>
      <c r="P6323" s="80" t="s">
        <v>3096</v>
      </c>
      <c r="Q6323" s="80" t="s">
        <v>21</v>
      </c>
      <c r="S6323" t="str">
        <f t="shared" si="118"/>
        <v>42170Tammy Wiecek</v>
      </c>
    </row>
    <row r="6324" spans="1:19" hidden="1">
      <c r="A6324" s="12">
        <v>42171</v>
      </c>
      <c r="B6324" t="s">
        <v>2876</v>
      </c>
      <c r="C6324" s="1">
        <v>-1.45</v>
      </c>
      <c r="E6324" s="42">
        <f t="shared" si="119"/>
        <v>1.45</v>
      </c>
      <c r="F6324" s="77" t="s">
        <v>1038</v>
      </c>
      <c r="G6324" s="77" t="s">
        <v>21</v>
      </c>
      <c r="H6324" s="77" t="s">
        <v>20</v>
      </c>
      <c r="I6324" s="13">
        <v>6</v>
      </c>
      <c r="J6324" s="14">
        <v>2015</v>
      </c>
      <c r="K6324" s="78" t="s">
        <v>56</v>
      </c>
      <c r="L6324" s="79" t="s">
        <v>22</v>
      </c>
      <c r="M6324" s="79" t="s">
        <v>302</v>
      </c>
      <c r="N6324" s="15" t="s">
        <v>28</v>
      </c>
      <c r="O6324" s="15" t="s">
        <v>29</v>
      </c>
      <c r="P6324" s="80" t="s">
        <v>3096</v>
      </c>
      <c r="Q6324" s="80" t="s">
        <v>21</v>
      </c>
      <c r="S6324" t="str">
        <f t="shared" si="118"/>
        <v>42171carlos JOHNSON</v>
      </c>
    </row>
    <row r="6325" spans="1:19" hidden="1">
      <c r="A6325" s="12">
        <v>42171</v>
      </c>
      <c r="B6325" t="s">
        <v>2488</v>
      </c>
      <c r="C6325" s="1">
        <v>0</v>
      </c>
      <c r="E6325" s="42">
        <f t="shared" si="119"/>
        <v>0</v>
      </c>
      <c r="F6325" s="77" t="s">
        <v>225</v>
      </c>
      <c r="G6325" s="77" t="s">
        <v>21</v>
      </c>
      <c r="H6325" s="77" t="s">
        <v>20</v>
      </c>
      <c r="I6325" s="13">
        <v>6</v>
      </c>
      <c r="J6325" s="14">
        <v>2015</v>
      </c>
      <c r="K6325" s="78" t="s">
        <v>56</v>
      </c>
      <c r="L6325" s="79" t="s">
        <v>22</v>
      </c>
      <c r="M6325" s="79" t="s">
        <v>23</v>
      </c>
      <c r="N6325" s="15" t="s">
        <v>20</v>
      </c>
      <c r="O6325" s="15" t="s">
        <v>24</v>
      </c>
      <c r="P6325" s="80" t="s">
        <v>171</v>
      </c>
      <c r="Q6325" s="80" t="s">
        <v>21</v>
      </c>
      <c r="S6325" t="str">
        <f t="shared" si="118"/>
        <v>42171Bank Account</v>
      </c>
    </row>
    <row r="6326" spans="1:19" hidden="1">
      <c r="A6326" s="12">
        <v>42171</v>
      </c>
      <c r="B6326" t="s">
        <v>2877</v>
      </c>
      <c r="C6326" s="1">
        <v>-2.0699999999999998</v>
      </c>
      <c r="E6326" s="42">
        <f t="shared" si="119"/>
        <v>2.0699999999999998</v>
      </c>
      <c r="F6326" s="77" t="s">
        <v>1038</v>
      </c>
      <c r="G6326" s="77" t="s">
        <v>21</v>
      </c>
      <c r="H6326" s="77" t="s">
        <v>20</v>
      </c>
      <c r="I6326" s="13">
        <v>6</v>
      </c>
      <c r="J6326" s="14">
        <v>2015</v>
      </c>
      <c r="K6326" s="78" t="s">
        <v>56</v>
      </c>
      <c r="L6326" s="79" t="s">
        <v>22</v>
      </c>
      <c r="M6326" s="79" t="s">
        <v>309</v>
      </c>
      <c r="N6326" s="15" t="s">
        <v>28</v>
      </c>
      <c r="O6326" s="15" t="s">
        <v>29</v>
      </c>
      <c r="P6326" s="80" t="s">
        <v>3096</v>
      </c>
      <c r="Q6326" s="80" t="s">
        <v>21</v>
      </c>
      <c r="S6326" t="str">
        <f t="shared" si="118"/>
        <v>42171Holly Goltra</v>
      </c>
    </row>
    <row r="6327" spans="1:19" hidden="1">
      <c r="A6327" s="12">
        <v>42171</v>
      </c>
      <c r="B6327" t="s">
        <v>2617</v>
      </c>
      <c r="C6327" s="1">
        <v>0</v>
      </c>
      <c r="E6327" s="42">
        <f t="shared" si="119"/>
        <v>0</v>
      </c>
      <c r="F6327" s="77" t="s">
        <v>1038</v>
      </c>
      <c r="G6327" s="77" t="s">
        <v>21</v>
      </c>
      <c r="H6327" s="77" t="s">
        <v>20</v>
      </c>
      <c r="I6327" s="13">
        <v>6</v>
      </c>
      <c r="J6327" s="14">
        <v>2015</v>
      </c>
      <c r="K6327" s="78" t="s">
        <v>56</v>
      </c>
      <c r="L6327" s="79" t="s">
        <v>22</v>
      </c>
      <c r="M6327" s="79" t="s">
        <v>302</v>
      </c>
      <c r="N6327" s="15" t="s">
        <v>28</v>
      </c>
      <c r="O6327" s="15" t="s">
        <v>29</v>
      </c>
      <c r="P6327" s="80" t="s">
        <v>3096</v>
      </c>
      <c r="Q6327" s="80" t="s">
        <v>21</v>
      </c>
      <c r="S6327" t="str">
        <f t="shared" si="118"/>
        <v>42171Reversal</v>
      </c>
    </row>
    <row r="6328" spans="1:19" hidden="1">
      <c r="A6328" s="12">
        <v>42171</v>
      </c>
      <c r="B6328" t="s">
        <v>2825</v>
      </c>
      <c r="C6328" s="1">
        <v>2.09</v>
      </c>
      <c r="E6328" s="42">
        <f t="shared" si="119"/>
        <v>-2.09</v>
      </c>
      <c r="F6328" s="77" t="s">
        <v>225</v>
      </c>
      <c r="G6328" s="77" t="s">
        <v>21</v>
      </c>
      <c r="H6328" s="77" t="s">
        <v>20</v>
      </c>
      <c r="I6328" s="13">
        <v>6</v>
      </c>
      <c r="J6328" s="14">
        <v>2015</v>
      </c>
      <c r="K6328" s="78" t="s">
        <v>56</v>
      </c>
      <c r="L6328" s="79" t="s">
        <v>22</v>
      </c>
      <c r="M6328" s="79" t="s">
        <v>302</v>
      </c>
      <c r="N6328" s="15" t="s">
        <v>28</v>
      </c>
      <c r="O6328" s="15" t="s">
        <v>29</v>
      </c>
      <c r="P6328" s="80" t="s">
        <v>3096</v>
      </c>
      <c r="Q6328" s="80" t="s">
        <v>21</v>
      </c>
      <c r="S6328" t="str">
        <f t="shared" si="118"/>
        <v>42171Karen Anderson</v>
      </c>
    </row>
    <row r="6329" spans="1:19" hidden="1">
      <c r="A6329" s="12">
        <v>42171</v>
      </c>
      <c r="B6329" t="s">
        <v>2878</v>
      </c>
      <c r="C6329" s="1">
        <v>-2.2999999999999998</v>
      </c>
      <c r="E6329" s="42">
        <f t="shared" si="119"/>
        <v>2.2999999999999998</v>
      </c>
      <c r="F6329" s="77" t="s">
        <v>1038</v>
      </c>
      <c r="G6329" s="77" t="s">
        <v>21</v>
      </c>
      <c r="H6329" s="77" t="s">
        <v>20</v>
      </c>
      <c r="I6329" s="13">
        <v>6</v>
      </c>
      <c r="J6329" s="14">
        <v>2015</v>
      </c>
      <c r="K6329" s="78" t="s">
        <v>56</v>
      </c>
      <c r="L6329" s="79" t="s">
        <v>22</v>
      </c>
      <c r="M6329" s="79" t="s">
        <v>309</v>
      </c>
      <c r="N6329" s="15" t="s">
        <v>28</v>
      </c>
      <c r="O6329" s="15" t="s">
        <v>29</v>
      </c>
      <c r="P6329" s="80" t="s">
        <v>3096</v>
      </c>
      <c r="Q6329" s="80" t="s">
        <v>21</v>
      </c>
      <c r="S6329" t="str">
        <f t="shared" si="118"/>
        <v>42171Eric Jensen</v>
      </c>
    </row>
    <row r="6330" spans="1:19" hidden="1">
      <c r="A6330" s="12">
        <v>42171</v>
      </c>
      <c r="B6330" t="s">
        <v>2879</v>
      </c>
      <c r="C6330" s="1">
        <v>-13.34</v>
      </c>
      <c r="E6330" s="42">
        <f t="shared" si="119"/>
        <v>13.34</v>
      </c>
      <c r="F6330" s="77" t="s">
        <v>1038</v>
      </c>
      <c r="G6330" s="77" t="s">
        <v>21</v>
      </c>
      <c r="H6330" s="77" t="s">
        <v>20</v>
      </c>
      <c r="I6330" s="13">
        <v>6</v>
      </c>
      <c r="J6330" s="14">
        <v>2015</v>
      </c>
      <c r="K6330" s="78" t="s">
        <v>56</v>
      </c>
      <c r="L6330" s="79" t="s">
        <v>22</v>
      </c>
      <c r="M6330" s="79" t="s">
        <v>302</v>
      </c>
      <c r="N6330" s="15" t="s">
        <v>28</v>
      </c>
      <c r="O6330" s="15" t="s">
        <v>29</v>
      </c>
      <c r="P6330" s="80" t="s">
        <v>3096</v>
      </c>
      <c r="Q6330" s="80" t="s">
        <v>21</v>
      </c>
      <c r="S6330" t="str">
        <f t="shared" si="118"/>
        <v>42171Kylie griffin</v>
      </c>
    </row>
    <row r="6331" spans="1:19" hidden="1">
      <c r="A6331" s="12">
        <v>42171</v>
      </c>
      <c r="B6331" t="s">
        <v>2880</v>
      </c>
      <c r="C6331" s="1">
        <v>-2.0699999999999998</v>
      </c>
      <c r="E6331" s="42">
        <f t="shared" si="119"/>
        <v>2.0699999999999998</v>
      </c>
      <c r="F6331" s="77" t="s">
        <v>1038</v>
      </c>
      <c r="G6331" s="77" t="s">
        <v>21</v>
      </c>
      <c r="H6331" s="77" t="s">
        <v>20</v>
      </c>
      <c r="I6331" s="13">
        <v>6</v>
      </c>
      <c r="J6331" s="14">
        <v>2015</v>
      </c>
      <c r="K6331" s="78" t="s">
        <v>56</v>
      </c>
      <c r="L6331" s="79" t="s">
        <v>22</v>
      </c>
      <c r="M6331" s="79" t="s">
        <v>302</v>
      </c>
      <c r="N6331" s="15" t="s">
        <v>28</v>
      </c>
      <c r="O6331" s="15" t="s">
        <v>29</v>
      </c>
      <c r="P6331" s="80" t="s">
        <v>3096</v>
      </c>
      <c r="Q6331" s="80" t="s">
        <v>21</v>
      </c>
      <c r="S6331" t="str">
        <f t="shared" si="118"/>
        <v>42171Nueva Moda</v>
      </c>
    </row>
    <row r="6332" spans="1:19" hidden="1">
      <c r="A6332" s="12">
        <v>42172</v>
      </c>
      <c r="B6332" t="s">
        <v>2881</v>
      </c>
      <c r="C6332" s="1">
        <v>-0.78</v>
      </c>
      <c r="E6332" s="42">
        <f t="shared" si="119"/>
        <v>0.78</v>
      </c>
      <c r="F6332" s="77" t="s">
        <v>1038</v>
      </c>
      <c r="G6332" s="77" t="s">
        <v>21</v>
      </c>
      <c r="H6332" s="77" t="s">
        <v>20</v>
      </c>
      <c r="I6332" s="13">
        <v>6</v>
      </c>
      <c r="J6332" s="14">
        <v>2015</v>
      </c>
      <c r="K6332" s="78" t="s">
        <v>56</v>
      </c>
      <c r="L6332" s="79" t="s">
        <v>22</v>
      </c>
      <c r="M6332" s="79" t="s">
        <v>302</v>
      </c>
      <c r="N6332" s="15" t="s">
        <v>28</v>
      </c>
      <c r="O6332" s="15" t="s">
        <v>29</v>
      </c>
      <c r="P6332" s="80" t="s">
        <v>3096</v>
      </c>
      <c r="Q6332" s="80" t="s">
        <v>21</v>
      </c>
      <c r="S6332" t="str">
        <f t="shared" si="118"/>
        <v>42172Kimberly Humphrey</v>
      </c>
    </row>
    <row r="6333" spans="1:19" hidden="1">
      <c r="A6333" s="12">
        <v>42172</v>
      </c>
      <c r="B6333" t="s">
        <v>2882</v>
      </c>
      <c r="C6333" s="1">
        <v>-14.45</v>
      </c>
      <c r="E6333" s="42">
        <f t="shared" si="119"/>
        <v>14.45</v>
      </c>
      <c r="F6333" s="77" t="s">
        <v>1038</v>
      </c>
      <c r="G6333" s="77" t="s">
        <v>21</v>
      </c>
      <c r="H6333" s="77" t="s">
        <v>20</v>
      </c>
      <c r="I6333" s="13">
        <v>6</v>
      </c>
      <c r="J6333" s="14">
        <v>2015</v>
      </c>
      <c r="K6333" s="78" t="s">
        <v>56</v>
      </c>
      <c r="L6333" s="79" t="s">
        <v>22</v>
      </c>
      <c r="M6333" s="79" t="s">
        <v>309</v>
      </c>
      <c r="N6333" s="15" t="s">
        <v>28</v>
      </c>
      <c r="O6333" s="15" t="s">
        <v>29</v>
      </c>
      <c r="P6333" s="80" t="s">
        <v>3096</v>
      </c>
      <c r="Q6333" s="80" t="s">
        <v>21</v>
      </c>
      <c r="S6333" t="str">
        <f t="shared" si="118"/>
        <v>42172Rebecca Croft</v>
      </c>
    </row>
    <row r="6334" spans="1:19" hidden="1">
      <c r="A6334" s="12">
        <v>42172</v>
      </c>
      <c r="B6334" t="s">
        <v>2883</v>
      </c>
      <c r="C6334" s="1">
        <v>-1.39</v>
      </c>
      <c r="E6334" s="42">
        <f t="shared" si="119"/>
        <v>1.39</v>
      </c>
      <c r="F6334" s="77" t="s">
        <v>1038</v>
      </c>
      <c r="G6334" s="77" t="s">
        <v>21</v>
      </c>
      <c r="H6334" s="77" t="s">
        <v>20</v>
      </c>
      <c r="I6334" s="13">
        <v>6</v>
      </c>
      <c r="J6334" s="14">
        <v>2015</v>
      </c>
      <c r="K6334" s="78" t="s">
        <v>56</v>
      </c>
      <c r="L6334" s="79" t="s">
        <v>22</v>
      </c>
      <c r="M6334" s="79" t="s">
        <v>302</v>
      </c>
      <c r="N6334" s="15" t="s">
        <v>28</v>
      </c>
      <c r="O6334" s="15" t="s">
        <v>29</v>
      </c>
      <c r="P6334" s="80" t="s">
        <v>3096</v>
      </c>
      <c r="Q6334" s="80" t="s">
        <v>21</v>
      </c>
      <c r="S6334" t="str">
        <f t="shared" si="118"/>
        <v>42172Michael Appleman</v>
      </c>
    </row>
    <row r="6335" spans="1:19" hidden="1">
      <c r="A6335" s="12">
        <v>42173</v>
      </c>
      <c r="B6335" t="s">
        <v>2883</v>
      </c>
      <c r="C6335" s="1">
        <v>1.03</v>
      </c>
      <c r="E6335" s="42">
        <f t="shared" si="119"/>
        <v>-1.03</v>
      </c>
      <c r="F6335" s="77" t="s">
        <v>225</v>
      </c>
      <c r="G6335" s="77" t="s">
        <v>21</v>
      </c>
      <c r="H6335" s="77" t="s">
        <v>20</v>
      </c>
      <c r="I6335" s="13">
        <v>6</v>
      </c>
      <c r="J6335" s="14">
        <v>2015</v>
      </c>
      <c r="K6335" s="78" t="s">
        <v>56</v>
      </c>
      <c r="L6335" s="79" t="s">
        <v>22</v>
      </c>
      <c r="M6335" s="79" t="s">
        <v>302</v>
      </c>
      <c r="N6335" s="15" t="s">
        <v>28</v>
      </c>
      <c r="O6335" s="15" t="s">
        <v>29</v>
      </c>
      <c r="P6335" s="80" t="s">
        <v>3096</v>
      </c>
      <c r="Q6335" s="80" t="s">
        <v>21</v>
      </c>
      <c r="S6335" t="str">
        <f t="shared" si="118"/>
        <v>42173Michael Appleman</v>
      </c>
    </row>
    <row r="6336" spans="1:19" hidden="1">
      <c r="A6336" s="12">
        <v>42173</v>
      </c>
      <c r="B6336" t="s">
        <v>2617</v>
      </c>
      <c r="C6336" s="1">
        <v>0</v>
      </c>
      <c r="E6336" s="42">
        <f t="shared" si="119"/>
        <v>0</v>
      </c>
      <c r="F6336" s="77" t="s">
        <v>1038</v>
      </c>
      <c r="G6336" s="77" t="s">
        <v>21</v>
      </c>
      <c r="H6336" s="77" t="s">
        <v>20</v>
      </c>
      <c r="I6336" s="13">
        <v>6</v>
      </c>
      <c r="J6336" s="14">
        <v>2015</v>
      </c>
      <c r="K6336" s="78" t="s">
        <v>56</v>
      </c>
      <c r="L6336" s="79" t="s">
        <v>22</v>
      </c>
      <c r="M6336" s="79" t="s">
        <v>302</v>
      </c>
      <c r="N6336" s="15" t="s">
        <v>28</v>
      </c>
      <c r="O6336" s="15" t="s">
        <v>29</v>
      </c>
      <c r="P6336" s="80" t="s">
        <v>3096</v>
      </c>
      <c r="Q6336" s="80" t="s">
        <v>21</v>
      </c>
      <c r="S6336" t="str">
        <f t="shared" ref="S6336:S6399" si="120">A6336&amp;B6336</f>
        <v>42173Reversal</v>
      </c>
    </row>
    <row r="6337" spans="1:19" hidden="1">
      <c r="A6337" s="12">
        <v>42173</v>
      </c>
      <c r="B6337" t="s">
        <v>2812</v>
      </c>
      <c r="C6337" s="1">
        <v>1.48</v>
      </c>
      <c r="E6337" s="42">
        <f t="shared" si="119"/>
        <v>-1.48</v>
      </c>
      <c r="F6337" s="77" t="s">
        <v>225</v>
      </c>
      <c r="G6337" s="77" t="s">
        <v>21</v>
      </c>
      <c r="H6337" s="77" t="s">
        <v>20</v>
      </c>
      <c r="I6337" s="13">
        <v>6</v>
      </c>
      <c r="J6337" s="14">
        <v>2015</v>
      </c>
      <c r="K6337" s="78" t="s">
        <v>56</v>
      </c>
      <c r="L6337" s="79" t="s">
        <v>22</v>
      </c>
      <c r="M6337" s="79" t="s">
        <v>302</v>
      </c>
      <c r="N6337" s="15" t="s">
        <v>28</v>
      </c>
      <c r="O6337" s="15" t="s">
        <v>29</v>
      </c>
      <c r="P6337" s="80" t="s">
        <v>3096</v>
      </c>
      <c r="Q6337" s="80" t="s">
        <v>21</v>
      </c>
      <c r="S6337" t="str">
        <f t="shared" si="120"/>
        <v>42173James Davis</v>
      </c>
    </row>
    <row r="6338" spans="1:19" hidden="1">
      <c r="A6338" s="12">
        <v>42173</v>
      </c>
      <c r="B6338" t="s">
        <v>2884</v>
      </c>
      <c r="C6338" s="1">
        <v>-2.0699999999999998</v>
      </c>
      <c r="E6338" s="42">
        <f t="shared" si="119"/>
        <v>2.0699999999999998</v>
      </c>
      <c r="F6338" s="77" t="s">
        <v>1038</v>
      </c>
      <c r="G6338" s="77" t="s">
        <v>21</v>
      </c>
      <c r="H6338" s="77" t="s">
        <v>20</v>
      </c>
      <c r="I6338" s="13">
        <v>6</v>
      </c>
      <c r="J6338" s="14">
        <v>2015</v>
      </c>
      <c r="K6338" s="78" t="s">
        <v>56</v>
      </c>
      <c r="L6338" s="79" t="s">
        <v>22</v>
      </c>
      <c r="M6338" s="79" t="s">
        <v>302</v>
      </c>
      <c r="N6338" s="15" t="s">
        <v>28</v>
      </c>
      <c r="O6338" s="15" t="s">
        <v>29</v>
      </c>
      <c r="P6338" s="80" t="s">
        <v>3096</v>
      </c>
      <c r="Q6338" s="80" t="s">
        <v>21</v>
      </c>
      <c r="S6338" t="str">
        <f t="shared" si="120"/>
        <v>42173Zoe draughon</v>
      </c>
    </row>
    <row r="6339" spans="1:19" hidden="1">
      <c r="A6339" s="12">
        <v>42173</v>
      </c>
      <c r="B6339" t="s">
        <v>2885</v>
      </c>
      <c r="C6339" s="1">
        <v>-3.72</v>
      </c>
      <c r="E6339" s="42">
        <f t="shared" ref="E6339:E6402" si="121">-C6339</f>
        <v>3.72</v>
      </c>
      <c r="F6339" s="77" t="s">
        <v>1038</v>
      </c>
      <c r="G6339" s="77" t="s">
        <v>21</v>
      </c>
      <c r="H6339" s="77" t="s">
        <v>20</v>
      </c>
      <c r="I6339" s="13">
        <v>6</v>
      </c>
      <c r="J6339" s="14">
        <v>2015</v>
      </c>
      <c r="K6339" s="78" t="s">
        <v>56</v>
      </c>
      <c r="L6339" s="79" t="s">
        <v>22</v>
      </c>
      <c r="M6339" s="79" t="s">
        <v>302</v>
      </c>
      <c r="N6339" s="15" t="s">
        <v>28</v>
      </c>
      <c r="O6339" s="15" t="s">
        <v>29</v>
      </c>
      <c r="P6339" s="80" t="s">
        <v>3096</v>
      </c>
      <c r="Q6339" s="80" t="s">
        <v>21</v>
      </c>
      <c r="S6339" t="str">
        <f t="shared" si="120"/>
        <v>42173Stephen Silva</v>
      </c>
    </row>
    <row r="6340" spans="1:19" hidden="1">
      <c r="A6340" s="12">
        <v>42174</v>
      </c>
      <c r="B6340" t="s">
        <v>2886</v>
      </c>
      <c r="C6340" s="1">
        <v>-3.17</v>
      </c>
      <c r="E6340" s="42">
        <f t="shared" si="121"/>
        <v>3.17</v>
      </c>
      <c r="F6340" s="77" t="s">
        <v>1038</v>
      </c>
      <c r="G6340" s="77" t="s">
        <v>21</v>
      </c>
      <c r="H6340" s="77" t="s">
        <v>20</v>
      </c>
      <c r="I6340" s="13">
        <v>6</v>
      </c>
      <c r="J6340" s="14">
        <v>2015</v>
      </c>
      <c r="K6340" s="78" t="s">
        <v>56</v>
      </c>
      <c r="L6340" s="79" t="s">
        <v>22</v>
      </c>
      <c r="M6340" s="79" t="s">
        <v>302</v>
      </c>
      <c r="N6340" s="15" t="s">
        <v>28</v>
      </c>
      <c r="O6340" s="15" t="s">
        <v>29</v>
      </c>
      <c r="P6340" s="80" t="s">
        <v>3096</v>
      </c>
      <c r="Q6340" s="80" t="s">
        <v>21</v>
      </c>
      <c r="S6340" t="str">
        <f t="shared" si="120"/>
        <v>42174Russell Toumberlin</v>
      </c>
    </row>
    <row r="6341" spans="1:19" hidden="1">
      <c r="A6341" s="12">
        <v>42174</v>
      </c>
      <c r="B6341" t="s">
        <v>2887</v>
      </c>
      <c r="C6341" s="1">
        <v>-5.69</v>
      </c>
      <c r="E6341" s="42">
        <f t="shared" si="121"/>
        <v>5.69</v>
      </c>
      <c r="F6341" s="77" t="s">
        <v>1038</v>
      </c>
      <c r="G6341" s="77" t="s">
        <v>21</v>
      </c>
      <c r="H6341" s="77" t="s">
        <v>20</v>
      </c>
      <c r="I6341" s="13">
        <v>6</v>
      </c>
      <c r="J6341" s="14">
        <v>2015</v>
      </c>
      <c r="K6341" s="78" t="s">
        <v>56</v>
      </c>
      <c r="L6341" s="79" t="s">
        <v>22</v>
      </c>
      <c r="M6341" s="79" t="s">
        <v>309</v>
      </c>
      <c r="N6341" s="15" t="s">
        <v>28</v>
      </c>
      <c r="O6341" s="15" t="s">
        <v>29</v>
      </c>
      <c r="P6341" s="80" t="s">
        <v>3096</v>
      </c>
      <c r="Q6341" s="80" t="s">
        <v>21</v>
      </c>
      <c r="S6341" t="str">
        <f t="shared" si="120"/>
        <v>42174James Adams</v>
      </c>
    </row>
    <row r="6342" spans="1:19" hidden="1">
      <c r="A6342" s="12">
        <v>42174</v>
      </c>
      <c r="B6342" t="s">
        <v>2888</v>
      </c>
      <c r="C6342" s="1">
        <v>-0.73</v>
      </c>
      <c r="E6342" s="42">
        <f t="shared" si="121"/>
        <v>0.73</v>
      </c>
      <c r="F6342" s="77" t="s">
        <v>1038</v>
      </c>
      <c r="G6342" s="77" t="s">
        <v>21</v>
      </c>
      <c r="H6342" s="77" t="s">
        <v>20</v>
      </c>
      <c r="I6342" s="13">
        <v>6</v>
      </c>
      <c r="J6342" s="14">
        <v>2015</v>
      </c>
      <c r="K6342" s="78" t="s">
        <v>56</v>
      </c>
      <c r="L6342" s="79" t="s">
        <v>22</v>
      </c>
      <c r="M6342" s="79" t="s">
        <v>309</v>
      </c>
      <c r="N6342" s="15" t="s">
        <v>28</v>
      </c>
      <c r="O6342" s="15" t="s">
        <v>29</v>
      </c>
      <c r="P6342" s="80" t="s">
        <v>3096</v>
      </c>
      <c r="Q6342" s="80" t="s">
        <v>21</v>
      </c>
      <c r="S6342" t="str">
        <f t="shared" si="120"/>
        <v>42174Brian Cranny</v>
      </c>
    </row>
    <row r="6343" spans="1:19" hidden="1">
      <c r="A6343" s="12">
        <v>42174</v>
      </c>
      <c r="B6343" t="s">
        <v>2889</v>
      </c>
      <c r="C6343" s="1">
        <v>-2.2999999999999998</v>
      </c>
      <c r="E6343" s="42">
        <f t="shared" si="121"/>
        <v>2.2999999999999998</v>
      </c>
      <c r="F6343" s="77" t="s">
        <v>1038</v>
      </c>
      <c r="G6343" s="77" t="s">
        <v>21</v>
      </c>
      <c r="H6343" s="77" t="s">
        <v>20</v>
      </c>
      <c r="I6343" s="13">
        <v>6</v>
      </c>
      <c r="J6343" s="14">
        <v>2015</v>
      </c>
      <c r="K6343" s="78" t="s">
        <v>56</v>
      </c>
      <c r="L6343" s="79" t="s">
        <v>22</v>
      </c>
      <c r="M6343" s="79" t="s">
        <v>309</v>
      </c>
      <c r="N6343" s="15" t="s">
        <v>28</v>
      </c>
      <c r="O6343" s="15" t="s">
        <v>29</v>
      </c>
      <c r="P6343" s="80" t="s">
        <v>3096</v>
      </c>
      <c r="Q6343" s="80" t="s">
        <v>21</v>
      </c>
      <c r="S6343" t="str">
        <f t="shared" si="120"/>
        <v>42174Deirdre Dreslough</v>
      </c>
    </row>
    <row r="6344" spans="1:19" hidden="1">
      <c r="A6344" s="12">
        <v>42174</v>
      </c>
      <c r="B6344" t="s">
        <v>2890</v>
      </c>
      <c r="C6344" s="1">
        <v>-0.73</v>
      </c>
      <c r="E6344" s="42">
        <f t="shared" si="121"/>
        <v>0.73</v>
      </c>
      <c r="F6344" s="77" t="s">
        <v>1038</v>
      </c>
      <c r="G6344" s="77" t="s">
        <v>21</v>
      </c>
      <c r="H6344" s="77" t="s">
        <v>20</v>
      </c>
      <c r="I6344" s="13">
        <v>6</v>
      </c>
      <c r="J6344" s="14">
        <v>2015</v>
      </c>
      <c r="K6344" s="78" t="s">
        <v>56</v>
      </c>
      <c r="L6344" s="79" t="s">
        <v>22</v>
      </c>
      <c r="M6344" s="79" t="s">
        <v>302</v>
      </c>
      <c r="N6344" s="15" t="s">
        <v>28</v>
      </c>
      <c r="O6344" s="15" t="s">
        <v>29</v>
      </c>
      <c r="P6344" s="80" t="s">
        <v>3096</v>
      </c>
      <c r="Q6344" s="80" t="s">
        <v>21</v>
      </c>
      <c r="S6344" t="str">
        <f t="shared" si="120"/>
        <v>42174MAX PEARSON</v>
      </c>
    </row>
    <row r="6345" spans="1:19" hidden="1">
      <c r="A6345" s="12">
        <v>42174</v>
      </c>
      <c r="B6345" t="s">
        <v>2891</v>
      </c>
      <c r="C6345" s="1">
        <v>-2</v>
      </c>
      <c r="E6345" s="42">
        <f t="shared" si="121"/>
        <v>2</v>
      </c>
      <c r="F6345" s="77" t="s">
        <v>1038</v>
      </c>
      <c r="G6345" s="77" t="s">
        <v>21</v>
      </c>
      <c r="H6345" s="77" t="s">
        <v>20</v>
      </c>
      <c r="I6345" s="13">
        <v>6</v>
      </c>
      <c r="J6345" s="14">
        <v>2015</v>
      </c>
      <c r="K6345" s="78" t="s">
        <v>56</v>
      </c>
      <c r="L6345" s="79" t="s">
        <v>22</v>
      </c>
      <c r="M6345" s="79" t="s">
        <v>302</v>
      </c>
      <c r="N6345" s="15" t="s">
        <v>28</v>
      </c>
      <c r="O6345" s="15" t="s">
        <v>29</v>
      </c>
      <c r="P6345" s="80" t="s">
        <v>3096</v>
      </c>
      <c r="Q6345" s="80" t="s">
        <v>21</v>
      </c>
      <c r="S6345" t="str">
        <f t="shared" si="120"/>
        <v>42174william gray</v>
      </c>
    </row>
    <row r="6346" spans="1:19" hidden="1">
      <c r="A6346" s="12">
        <v>42174</v>
      </c>
      <c r="B6346" t="s">
        <v>2892</v>
      </c>
      <c r="C6346" s="1">
        <v>-1.33</v>
      </c>
      <c r="E6346" s="42">
        <f t="shared" si="121"/>
        <v>1.33</v>
      </c>
      <c r="F6346" s="77" t="s">
        <v>1038</v>
      </c>
      <c r="G6346" s="77" t="s">
        <v>21</v>
      </c>
      <c r="H6346" s="77" t="s">
        <v>20</v>
      </c>
      <c r="I6346" s="13">
        <v>6</v>
      </c>
      <c r="J6346" s="14">
        <v>2015</v>
      </c>
      <c r="K6346" s="78" t="s">
        <v>56</v>
      </c>
      <c r="L6346" s="79" t="s">
        <v>22</v>
      </c>
      <c r="M6346" s="79" t="s">
        <v>302</v>
      </c>
      <c r="N6346" s="15" t="s">
        <v>28</v>
      </c>
      <c r="O6346" s="15" t="s">
        <v>29</v>
      </c>
      <c r="P6346" s="80" t="s">
        <v>3096</v>
      </c>
      <c r="Q6346" s="80" t="s">
        <v>21</v>
      </c>
      <c r="S6346" t="str">
        <f t="shared" si="120"/>
        <v>42174Sara Lee</v>
      </c>
    </row>
    <row r="6347" spans="1:19" hidden="1">
      <c r="A6347" s="12">
        <v>42174</v>
      </c>
      <c r="B6347" t="s">
        <v>2893</v>
      </c>
      <c r="C6347" s="1">
        <v>-3.31</v>
      </c>
      <c r="E6347" s="42">
        <f t="shared" si="121"/>
        <v>3.31</v>
      </c>
      <c r="F6347" s="77" t="s">
        <v>1038</v>
      </c>
      <c r="G6347" s="77" t="s">
        <v>21</v>
      </c>
      <c r="H6347" s="77" t="s">
        <v>20</v>
      </c>
      <c r="I6347" s="13">
        <v>6</v>
      </c>
      <c r="J6347" s="14">
        <v>2015</v>
      </c>
      <c r="K6347" s="78" t="s">
        <v>56</v>
      </c>
      <c r="L6347" s="79" t="s">
        <v>22</v>
      </c>
      <c r="M6347" s="79" t="s">
        <v>302</v>
      </c>
      <c r="N6347" s="15" t="s">
        <v>28</v>
      </c>
      <c r="O6347" s="15" t="s">
        <v>29</v>
      </c>
      <c r="P6347" s="80" t="s">
        <v>3096</v>
      </c>
      <c r="Q6347" s="80" t="s">
        <v>21</v>
      </c>
      <c r="S6347" t="str">
        <f t="shared" si="120"/>
        <v>42174Mark Sharp</v>
      </c>
    </row>
    <row r="6348" spans="1:19" hidden="1">
      <c r="A6348" s="12">
        <v>42175</v>
      </c>
      <c r="B6348" t="s">
        <v>2894</v>
      </c>
      <c r="C6348" s="1">
        <v>-1.81</v>
      </c>
      <c r="E6348" s="42">
        <f t="shared" si="121"/>
        <v>1.81</v>
      </c>
      <c r="F6348" s="77" t="s">
        <v>1038</v>
      </c>
      <c r="G6348" s="77" t="s">
        <v>21</v>
      </c>
      <c r="H6348" s="77" t="s">
        <v>20</v>
      </c>
      <c r="I6348" s="13">
        <v>6</v>
      </c>
      <c r="J6348" s="14">
        <v>2015</v>
      </c>
      <c r="K6348" s="78" t="s">
        <v>56</v>
      </c>
      <c r="L6348" s="79" t="s">
        <v>22</v>
      </c>
      <c r="M6348" s="79" t="s">
        <v>302</v>
      </c>
      <c r="N6348" s="15" t="s">
        <v>28</v>
      </c>
      <c r="O6348" s="15" t="s">
        <v>29</v>
      </c>
      <c r="P6348" s="80" t="s">
        <v>3096</v>
      </c>
      <c r="Q6348" s="80" t="s">
        <v>21</v>
      </c>
      <c r="S6348" t="str">
        <f t="shared" si="120"/>
        <v>42175Bernadette Tonee Whitfield</v>
      </c>
    </row>
    <row r="6349" spans="1:19" hidden="1">
      <c r="A6349" s="12">
        <v>42175</v>
      </c>
      <c r="B6349" t="s">
        <v>2895</v>
      </c>
      <c r="C6349" s="1">
        <v>-0.76</v>
      </c>
      <c r="E6349" s="42">
        <f t="shared" si="121"/>
        <v>0.76</v>
      </c>
      <c r="F6349" s="77" t="s">
        <v>1038</v>
      </c>
      <c r="G6349" s="77" t="s">
        <v>21</v>
      </c>
      <c r="H6349" s="77" t="s">
        <v>20</v>
      </c>
      <c r="I6349" s="13">
        <v>6</v>
      </c>
      <c r="J6349" s="14">
        <v>2015</v>
      </c>
      <c r="K6349" s="78" t="s">
        <v>56</v>
      </c>
      <c r="L6349" s="79" t="s">
        <v>22</v>
      </c>
      <c r="M6349" s="79" t="s">
        <v>302</v>
      </c>
      <c r="N6349" s="15" t="s">
        <v>28</v>
      </c>
      <c r="O6349" s="15" t="s">
        <v>29</v>
      </c>
      <c r="P6349" s="80" t="s">
        <v>3096</v>
      </c>
      <c r="Q6349" s="80" t="s">
        <v>21</v>
      </c>
      <c r="S6349" t="str">
        <f t="shared" si="120"/>
        <v>42175Jan Freeman</v>
      </c>
    </row>
    <row r="6350" spans="1:19" hidden="1">
      <c r="A6350" s="12">
        <v>42175</v>
      </c>
      <c r="B6350" t="s">
        <v>2896</v>
      </c>
      <c r="C6350" s="1">
        <v>-2.98</v>
      </c>
      <c r="E6350" s="42">
        <f t="shared" si="121"/>
        <v>2.98</v>
      </c>
      <c r="F6350" s="77" t="s">
        <v>1038</v>
      </c>
      <c r="G6350" s="77" t="s">
        <v>21</v>
      </c>
      <c r="H6350" s="77" t="s">
        <v>20</v>
      </c>
      <c r="I6350" s="13">
        <v>6</v>
      </c>
      <c r="J6350" s="14">
        <v>2015</v>
      </c>
      <c r="K6350" s="78" t="s">
        <v>56</v>
      </c>
      <c r="L6350" s="79" t="s">
        <v>22</v>
      </c>
      <c r="M6350" s="79" t="s">
        <v>302</v>
      </c>
      <c r="N6350" s="15" t="s">
        <v>28</v>
      </c>
      <c r="O6350" s="15" t="s">
        <v>29</v>
      </c>
      <c r="P6350" s="80" t="s">
        <v>3096</v>
      </c>
      <c r="Q6350" s="80" t="s">
        <v>21</v>
      </c>
      <c r="S6350" t="str">
        <f t="shared" si="120"/>
        <v>42175Vincent Masters</v>
      </c>
    </row>
    <row r="6351" spans="1:19" hidden="1">
      <c r="A6351" s="12">
        <v>42175</v>
      </c>
      <c r="B6351" t="s">
        <v>2677</v>
      </c>
      <c r="C6351" s="1">
        <v>-2</v>
      </c>
      <c r="E6351" s="42">
        <f t="shared" si="121"/>
        <v>2</v>
      </c>
      <c r="F6351" s="77" t="s">
        <v>1038</v>
      </c>
      <c r="G6351" s="77" t="s">
        <v>21</v>
      </c>
      <c r="H6351" s="77" t="s">
        <v>20</v>
      </c>
      <c r="I6351" s="13">
        <v>6</v>
      </c>
      <c r="J6351" s="14">
        <v>2015</v>
      </c>
      <c r="K6351" s="78" t="s">
        <v>56</v>
      </c>
      <c r="L6351" s="79" t="s">
        <v>22</v>
      </c>
      <c r="M6351" s="79" t="s">
        <v>302</v>
      </c>
      <c r="N6351" s="15" t="s">
        <v>28</v>
      </c>
      <c r="O6351" s="15" t="s">
        <v>29</v>
      </c>
      <c r="P6351" s="80" t="s">
        <v>3096</v>
      </c>
      <c r="Q6351" s="80" t="s">
        <v>21</v>
      </c>
      <c r="S6351" t="str">
        <f t="shared" si="120"/>
        <v>42175Bow Wow Productions</v>
      </c>
    </row>
    <row r="6352" spans="1:19" hidden="1">
      <c r="A6352" s="12">
        <v>42175</v>
      </c>
      <c r="B6352" t="s">
        <v>2677</v>
      </c>
      <c r="C6352" s="1">
        <v>-1.22</v>
      </c>
      <c r="E6352" s="42">
        <f t="shared" si="121"/>
        <v>1.22</v>
      </c>
      <c r="F6352" s="77" t="s">
        <v>1038</v>
      </c>
      <c r="G6352" s="77" t="s">
        <v>21</v>
      </c>
      <c r="H6352" s="77" t="s">
        <v>20</v>
      </c>
      <c r="I6352" s="13">
        <v>6</v>
      </c>
      <c r="J6352" s="14">
        <v>2015</v>
      </c>
      <c r="K6352" s="78" t="s">
        <v>56</v>
      </c>
      <c r="L6352" s="79" t="s">
        <v>22</v>
      </c>
      <c r="M6352" s="79" t="s">
        <v>302</v>
      </c>
      <c r="N6352" s="15" t="s">
        <v>28</v>
      </c>
      <c r="O6352" s="15" t="s">
        <v>29</v>
      </c>
      <c r="P6352" s="80" t="s">
        <v>3096</v>
      </c>
      <c r="Q6352" s="80" t="s">
        <v>21</v>
      </c>
      <c r="S6352" t="str">
        <f t="shared" si="120"/>
        <v>42175Bow Wow Productions</v>
      </c>
    </row>
    <row r="6353" spans="1:19" hidden="1">
      <c r="A6353" s="12">
        <v>42176</v>
      </c>
      <c r="B6353" t="s">
        <v>2488</v>
      </c>
      <c r="C6353" s="1">
        <v>0</v>
      </c>
      <c r="E6353" s="42">
        <f t="shared" si="121"/>
        <v>0</v>
      </c>
      <c r="F6353" s="77" t="s">
        <v>225</v>
      </c>
      <c r="G6353" s="77" t="s">
        <v>21</v>
      </c>
      <c r="H6353" s="77" t="s">
        <v>20</v>
      </c>
      <c r="I6353" s="13">
        <v>6</v>
      </c>
      <c r="J6353" s="14">
        <v>2015</v>
      </c>
      <c r="K6353" s="78" t="s">
        <v>56</v>
      </c>
      <c r="L6353" s="79" t="s">
        <v>22</v>
      </c>
      <c r="M6353" s="79" t="s">
        <v>23</v>
      </c>
      <c r="N6353" s="15" t="s">
        <v>20</v>
      </c>
      <c r="O6353" s="15" t="s">
        <v>24</v>
      </c>
      <c r="P6353" s="80" t="s">
        <v>171</v>
      </c>
      <c r="Q6353" s="80" t="s">
        <v>21</v>
      </c>
      <c r="S6353" t="str">
        <f t="shared" si="120"/>
        <v>42176Bank Account</v>
      </c>
    </row>
    <row r="6354" spans="1:19" hidden="1">
      <c r="A6354" s="12">
        <v>42177</v>
      </c>
      <c r="B6354" t="s">
        <v>2897</v>
      </c>
      <c r="C6354" s="1">
        <v>-2.12</v>
      </c>
      <c r="E6354" s="42">
        <f t="shared" si="121"/>
        <v>2.12</v>
      </c>
      <c r="F6354" s="77" t="s">
        <v>1038</v>
      </c>
      <c r="G6354" s="77" t="s">
        <v>21</v>
      </c>
      <c r="H6354" s="77" t="s">
        <v>20</v>
      </c>
      <c r="I6354" s="13">
        <v>6</v>
      </c>
      <c r="J6354" s="14">
        <v>2015</v>
      </c>
      <c r="K6354" s="78" t="s">
        <v>56</v>
      </c>
      <c r="L6354" s="79" t="s">
        <v>22</v>
      </c>
      <c r="M6354" s="79" t="s">
        <v>309</v>
      </c>
      <c r="N6354" s="15" t="s">
        <v>28</v>
      </c>
      <c r="O6354" s="15" t="s">
        <v>29</v>
      </c>
      <c r="P6354" s="80" t="s">
        <v>3096</v>
      </c>
      <c r="Q6354" s="80" t="s">
        <v>21</v>
      </c>
      <c r="S6354" t="str">
        <f t="shared" si="120"/>
        <v>42177Briehn Mays</v>
      </c>
    </row>
    <row r="6355" spans="1:19" hidden="1">
      <c r="A6355" s="12">
        <v>42177</v>
      </c>
      <c r="B6355" t="s">
        <v>2898</v>
      </c>
      <c r="C6355" s="1">
        <v>-2.1800000000000002</v>
      </c>
      <c r="E6355" s="42">
        <f t="shared" si="121"/>
        <v>2.1800000000000002</v>
      </c>
      <c r="F6355" s="77" t="s">
        <v>1038</v>
      </c>
      <c r="G6355" s="77" t="s">
        <v>21</v>
      </c>
      <c r="H6355" s="77" t="s">
        <v>20</v>
      </c>
      <c r="I6355" s="13">
        <v>6</v>
      </c>
      <c r="J6355" s="14">
        <v>2015</v>
      </c>
      <c r="K6355" s="78" t="s">
        <v>56</v>
      </c>
      <c r="L6355" s="79" t="s">
        <v>22</v>
      </c>
      <c r="M6355" s="79" t="s">
        <v>309</v>
      </c>
      <c r="N6355" s="15" t="s">
        <v>28</v>
      </c>
      <c r="O6355" s="15" t="s">
        <v>29</v>
      </c>
      <c r="P6355" s="80" t="s">
        <v>3096</v>
      </c>
      <c r="Q6355" s="80" t="s">
        <v>21</v>
      </c>
      <c r="S6355" t="str">
        <f t="shared" si="120"/>
        <v>42177Dana Kirven</v>
      </c>
    </row>
    <row r="6356" spans="1:19" hidden="1">
      <c r="A6356" s="12">
        <v>42177</v>
      </c>
      <c r="B6356" t="s">
        <v>2818</v>
      </c>
      <c r="C6356" s="1">
        <v>0.86</v>
      </c>
      <c r="E6356" s="42">
        <f t="shared" si="121"/>
        <v>-0.86</v>
      </c>
      <c r="F6356" s="77" t="s">
        <v>225</v>
      </c>
      <c r="G6356" s="77" t="s">
        <v>21</v>
      </c>
      <c r="H6356" s="77" t="s">
        <v>20</v>
      </c>
      <c r="I6356" s="13">
        <v>6</v>
      </c>
      <c r="J6356" s="14">
        <v>2015</v>
      </c>
      <c r="K6356" s="78" t="s">
        <v>56</v>
      </c>
      <c r="L6356" s="79" t="s">
        <v>22</v>
      </c>
      <c r="M6356" s="79" t="s">
        <v>309</v>
      </c>
      <c r="N6356" s="15" t="s">
        <v>28</v>
      </c>
      <c r="O6356" s="15" t="s">
        <v>29</v>
      </c>
      <c r="P6356" s="80" t="s">
        <v>3096</v>
      </c>
      <c r="Q6356" s="80" t="s">
        <v>21</v>
      </c>
      <c r="S6356" t="str">
        <f t="shared" si="120"/>
        <v>42177Barbara Peters</v>
      </c>
    </row>
    <row r="6357" spans="1:19" hidden="1">
      <c r="A6357" s="12">
        <v>42178</v>
      </c>
      <c r="B6357" t="s">
        <v>2488</v>
      </c>
      <c r="C6357" s="1">
        <v>0</v>
      </c>
      <c r="E6357" s="42">
        <f t="shared" si="121"/>
        <v>0</v>
      </c>
      <c r="F6357" s="77" t="s">
        <v>225</v>
      </c>
      <c r="G6357" s="77" t="s">
        <v>21</v>
      </c>
      <c r="H6357" s="77" t="s">
        <v>20</v>
      </c>
      <c r="I6357" s="13">
        <v>6</v>
      </c>
      <c r="J6357" s="14">
        <v>2015</v>
      </c>
      <c r="K6357" s="78" t="s">
        <v>56</v>
      </c>
      <c r="L6357" s="79" t="s">
        <v>22</v>
      </c>
      <c r="M6357" s="79" t="s">
        <v>23</v>
      </c>
      <c r="N6357" s="15" t="s">
        <v>20</v>
      </c>
      <c r="O6357" s="15" t="s">
        <v>24</v>
      </c>
      <c r="P6357" s="80" t="s">
        <v>171</v>
      </c>
      <c r="Q6357" s="80" t="s">
        <v>21</v>
      </c>
      <c r="S6357" t="str">
        <f t="shared" si="120"/>
        <v>42178Bank Account</v>
      </c>
    </row>
    <row r="6358" spans="1:19" hidden="1">
      <c r="A6358" s="12">
        <v>42178</v>
      </c>
      <c r="B6358" t="s">
        <v>2899</v>
      </c>
      <c r="C6358" s="1">
        <v>-2.58</v>
      </c>
      <c r="E6358" s="42">
        <f t="shared" si="121"/>
        <v>2.58</v>
      </c>
      <c r="F6358" s="77" t="s">
        <v>1038</v>
      </c>
      <c r="G6358" s="77" t="s">
        <v>21</v>
      </c>
      <c r="H6358" s="77" t="s">
        <v>20</v>
      </c>
      <c r="I6358" s="13">
        <v>6</v>
      </c>
      <c r="J6358" s="14">
        <v>2015</v>
      </c>
      <c r="K6358" s="78" t="s">
        <v>56</v>
      </c>
      <c r="L6358" s="79" t="s">
        <v>22</v>
      </c>
      <c r="M6358" s="79" t="s">
        <v>302</v>
      </c>
      <c r="N6358" s="15" t="s">
        <v>28</v>
      </c>
      <c r="O6358" s="15" t="s">
        <v>29</v>
      </c>
      <c r="P6358" s="80" t="s">
        <v>3096</v>
      </c>
      <c r="Q6358" s="80" t="s">
        <v>21</v>
      </c>
      <c r="S6358" t="str">
        <f t="shared" si="120"/>
        <v>42178Alejandro Cueto Gomez</v>
      </c>
    </row>
    <row r="6359" spans="1:19" hidden="1">
      <c r="A6359" s="12">
        <v>42178</v>
      </c>
      <c r="B6359" t="s">
        <v>2900</v>
      </c>
      <c r="C6359" s="1">
        <v>-2.5499999999999998</v>
      </c>
      <c r="E6359" s="42">
        <f t="shared" si="121"/>
        <v>2.5499999999999998</v>
      </c>
      <c r="F6359" s="77" t="s">
        <v>1038</v>
      </c>
      <c r="G6359" s="77" t="s">
        <v>21</v>
      </c>
      <c r="H6359" s="77" t="s">
        <v>20</v>
      </c>
      <c r="I6359" s="13">
        <v>6</v>
      </c>
      <c r="J6359" s="14">
        <v>2015</v>
      </c>
      <c r="K6359" s="78" t="s">
        <v>56</v>
      </c>
      <c r="L6359" s="79" t="s">
        <v>22</v>
      </c>
      <c r="M6359" s="79" t="s">
        <v>302</v>
      </c>
      <c r="N6359" s="15" t="s">
        <v>28</v>
      </c>
      <c r="O6359" s="15" t="s">
        <v>29</v>
      </c>
      <c r="P6359" s="80" t="s">
        <v>3096</v>
      </c>
      <c r="Q6359" s="80" t="s">
        <v>21</v>
      </c>
      <c r="S6359" t="str">
        <f t="shared" si="120"/>
        <v>42178Natalie lazos</v>
      </c>
    </row>
    <row r="6360" spans="1:19" hidden="1">
      <c r="A6360" s="12">
        <v>42178</v>
      </c>
      <c r="B6360" t="s">
        <v>1121</v>
      </c>
      <c r="C6360" s="1">
        <v>0</v>
      </c>
      <c r="E6360" s="42">
        <f t="shared" si="121"/>
        <v>0</v>
      </c>
      <c r="F6360" s="77" t="s">
        <v>225</v>
      </c>
      <c r="G6360" s="77" t="s">
        <v>21</v>
      </c>
      <c r="H6360" s="77" t="s">
        <v>20</v>
      </c>
      <c r="I6360" s="13">
        <v>6</v>
      </c>
      <c r="J6360" s="14">
        <v>2015</v>
      </c>
      <c r="K6360" s="78" t="s">
        <v>56</v>
      </c>
      <c r="L6360" s="79" t="s">
        <v>22</v>
      </c>
      <c r="M6360" s="79" t="s">
        <v>23</v>
      </c>
      <c r="N6360" s="15" t="s">
        <v>28</v>
      </c>
      <c r="O6360" s="15" t="s">
        <v>29</v>
      </c>
      <c r="P6360" s="80" t="s">
        <v>3097</v>
      </c>
      <c r="Q6360" s="80" t="s">
        <v>21</v>
      </c>
      <c r="S6360" t="str">
        <f t="shared" si="120"/>
        <v>42178Hulu</v>
      </c>
    </row>
    <row r="6361" spans="1:19" hidden="1">
      <c r="A6361" s="12">
        <v>42179</v>
      </c>
      <c r="B6361" t="s">
        <v>2901</v>
      </c>
      <c r="C6361" s="1">
        <v>-5.29</v>
      </c>
      <c r="E6361" s="42">
        <f t="shared" si="121"/>
        <v>5.29</v>
      </c>
      <c r="F6361" s="77" t="s">
        <v>1038</v>
      </c>
      <c r="G6361" s="77" t="s">
        <v>21</v>
      </c>
      <c r="H6361" s="77" t="s">
        <v>20</v>
      </c>
      <c r="I6361" s="13">
        <v>6</v>
      </c>
      <c r="J6361" s="14">
        <v>2015</v>
      </c>
      <c r="K6361" s="78" t="s">
        <v>56</v>
      </c>
      <c r="L6361" s="79" t="s">
        <v>22</v>
      </c>
      <c r="M6361" s="79" t="s">
        <v>309</v>
      </c>
      <c r="N6361" s="15" t="s">
        <v>28</v>
      </c>
      <c r="O6361" s="15" t="s">
        <v>29</v>
      </c>
      <c r="P6361" s="80" t="s">
        <v>3096</v>
      </c>
      <c r="Q6361" s="80" t="s">
        <v>21</v>
      </c>
      <c r="S6361" t="str">
        <f t="shared" si="120"/>
        <v>42179Peter Vaktor</v>
      </c>
    </row>
    <row r="6362" spans="1:19" hidden="1">
      <c r="A6362" s="12">
        <v>42179</v>
      </c>
      <c r="B6362" t="s">
        <v>2902</v>
      </c>
      <c r="C6362" s="1">
        <v>-2.39</v>
      </c>
      <c r="E6362" s="42">
        <f t="shared" si="121"/>
        <v>2.39</v>
      </c>
      <c r="F6362" s="77" t="s">
        <v>1038</v>
      </c>
      <c r="G6362" s="77" t="s">
        <v>21</v>
      </c>
      <c r="H6362" s="77" t="s">
        <v>20</v>
      </c>
      <c r="I6362" s="13">
        <v>6</v>
      </c>
      <c r="J6362" s="14">
        <v>2015</v>
      </c>
      <c r="K6362" s="78" t="s">
        <v>56</v>
      </c>
      <c r="L6362" s="79" t="s">
        <v>22</v>
      </c>
      <c r="M6362" s="79" t="s">
        <v>302</v>
      </c>
      <c r="N6362" s="15" t="s">
        <v>28</v>
      </c>
      <c r="O6362" s="15" t="s">
        <v>29</v>
      </c>
      <c r="P6362" s="80" t="s">
        <v>3096</v>
      </c>
      <c r="Q6362" s="80" t="s">
        <v>21</v>
      </c>
      <c r="S6362" t="str">
        <f t="shared" si="120"/>
        <v>42179Linda Walker</v>
      </c>
    </row>
    <row r="6363" spans="1:19" hidden="1">
      <c r="A6363" s="12">
        <v>42179</v>
      </c>
      <c r="B6363" t="s">
        <v>2481</v>
      </c>
      <c r="C6363" s="1">
        <v>0</v>
      </c>
      <c r="E6363" s="42">
        <f t="shared" si="121"/>
        <v>0</v>
      </c>
      <c r="F6363" s="77" t="s">
        <v>225</v>
      </c>
      <c r="G6363" s="77" t="s">
        <v>21</v>
      </c>
      <c r="H6363" s="77" t="s">
        <v>20</v>
      </c>
      <c r="I6363" s="13">
        <v>6</v>
      </c>
      <c r="J6363" s="14">
        <v>2015</v>
      </c>
      <c r="K6363" s="78" t="s">
        <v>56</v>
      </c>
      <c r="L6363" s="79" t="s">
        <v>22</v>
      </c>
      <c r="M6363" s="79" t="s">
        <v>302</v>
      </c>
      <c r="N6363" s="15" t="s">
        <v>28</v>
      </c>
      <c r="O6363" s="15" t="s">
        <v>29</v>
      </c>
      <c r="P6363" s="80" t="s">
        <v>3097</v>
      </c>
      <c r="Q6363" s="80" t="s">
        <v>21</v>
      </c>
      <c r="S6363" t="str">
        <f t="shared" si="120"/>
        <v>42179eBay Inc Shipping</v>
      </c>
    </row>
    <row r="6364" spans="1:19" hidden="1">
      <c r="A6364" s="12">
        <v>42179</v>
      </c>
      <c r="B6364" t="s">
        <v>2903</v>
      </c>
      <c r="C6364" s="1">
        <v>-54.7</v>
      </c>
      <c r="E6364" s="42">
        <f t="shared" si="121"/>
        <v>54.7</v>
      </c>
      <c r="F6364" s="77" t="s">
        <v>1038</v>
      </c>
      <c r="G6364" s="77" t="s">
        <v>21</v>
      </c>
      <c r="H6364" s="77" t="s">
        <v>20</v>
      </c>
      <c r="I6364" s="13">
        <v>6</v>
      </c>
      <c r="J6364" s="14">
        <v>2015</v>
      </c>
      <c r="K6364" s="78" t="s">
        <v>56</v>
      </c>
      <c r="L6364" s="79" t="s">
        <v>22</v>
      </c>
      <c r="M6364" s="79" t="s">
        <v>309</v>
      </c>
      <c r="N6364" s="15" t="s">
        <v>28</v>
      </c>
      <c r="O6364" s="15" t="s">
        <v>29</v>
      </c>
      <c r="P6364" s="80" t="s">
        <v>3096</v>
      </c>
      <c r="Q6364" s="80" t="s">
        <v>21</v>
      </c>
      <c r="S6364" t="str">
        <f t="shared" si="120"/>
        <v>42179Camille Cleare</v>
      </c>
    </row>
    <row r="6365" spans="1:19" hidden="1">
      <c r="A6365" s="12">
        <v>42179</v>
      </c>
      <c r="B6365" t="s">
        <v>2488</v>
      </c>
      <c r="C6365" s="1">
        <v>0</v>
      </c>
      <c r="E6365" s="42">
        <f t="shared" si="121"/>
        <v>0</v>
      </c>
      <c r="F6365" s="77" t="s">
        <v>225</v>
      </c>
      <c r="G6365" s="77" t="s">
        <v>21</v>
      </c>
      <c r="H6365" s="77" t="s">
        <v>20</v>
      </c>
      <c r="I6365" s="13">
        <v>6</v>
      </c>
      <c r="J6365" s="14">
        <v>2015</v>
      </c>
      <c r="K6365" s="78" t="s">
        <v>56</v>
      </c>
      <c r="L6365" s="79" t="s">
        <v>22</v>
      </c>
      <c r="M6365" s="79" t="s">
        <v>23</v>
      </c>
      <c r="N6365" s="15" t="s">
        <v>20</v>
      </c>
      <c r="O6365" s="15" t="s">
        <v>24</v>
      </c>
      <c r="P6365" s="80" t="s">
        <v>171</v>
      </c>
      <c r="Q6365" s="80" t="s">
        <v>21</v>
      </c>
      <c r="S6365" t="str">
        <f t="shared" si="120"/>
        <v>42179Bank Account</v>
      </c>
    </row>
    <row r="6366" spans="1:19" hidden="1">
      <c r="A6366" s="12">
        <v>42180</v>
      </c>
      <c r="B6366" t="s">
        <v>2904</v>
      </c>
      <c r="C6366" s="1">
        <v>-2.5299999999999998</v>
      </c>
      <c r="E6366" s="42">
        <f t="shared" si="121"/>
        <v>2.5299999999999998</v>
      </c>
      <c r="F6366" s="77" t="s">
        <v>1038</v>
      </c>
      <c r="G6366" s="77" t="s">
        <v>21</v>
      </c>
      <c r="H6366" s="77" t="s">
        <v>20</v>
      </c>
      <c r="I6366" s="13">
        <v>6</v>
      </c>
      <c r="J6366" s="14">
        <v>2015</v>
      </c>
      <c r="K6366" s="78" t="s">
        <v>56</v>
      </c>
      <c r="L6366" s="79" t="s">
        <v>22</v>
      </c>
      <c r="M6366" s="79" t="s">
        <v>309</v>
      </c>
      <c r="N6366" s="15" t="s">
        <v>28</v>
      </c>
      <c r="O6366" s="15" t="s">
        <v>29</v>
      </c>
      <c r="P6366" s="80" t="s">
        <v>3096</v>
      </c>
      <c r="Q6366" s="80" t="s">
        <v>21</v>
      </c>
      <c r="S6366" t="str">
        <f t="shared" si="120"/>
        <v>42180Neil Topalian</v>
      </c>
    </row>
    <row r="6367" spans="1:19" hidden="1">
      <c r="A6367" s="12">
        <v>42180</v>
      </c>
      <c r="B6367" t="s">
        <v>2905</v>
      </c>
      <c r="C6367" s="1">
        <v>-2.36</v>
      </c>
      <c r="E6367" s="42">
        <f t="shared" si="121"/>
        <v>2.36</v>
      </c>
      <c r="F6367" s="77" t="s">
        <v>1038</v>
      </c>
      <c r="G6367" s="77" t="s">
        <v>21</v>
      </c>
      <c r="H6367" s="77" t="s">
        <v>20</v>
      </c>
      <c r="I6367" s="13">
        <v>6</v>
      </c>
      <c r="J6367" s="14">
        <v>2015</v>
      </c>
      <c r="K6367" s="78" t="s">
        <v>56</v>
      </c>
      <c r="L6367" s="79" t="s">
        <v>22</v>
      </c>
      <c r="M6367" s="79" t="s">
        <v>309</v>
      </c>
      <c r="N6367" s="15" t="s">
        <v>28</v>
      </c>
      <c r="O6367" s="15" t="s">
        <v>29</v>
      </c>
      <c r="P6367" s="80" t="s">
        <v>3096</v>
      </c>
      <c r="Q6367" s="80" t="s">
        <v>21</v>
      </c>
      <c r="S6367" t="str">
        <f t="shared" si="120"/>
        <v>42180Marcella D Winslow</v>
      </c>
    </row>
    <row r="6368" spans="1:19" hidden="1">
      <c r="A6368" s="12">
        <v>42182</v>
      </c>
      <c r="B6368" t="s">
        <v>2906</v>
      </c>
      <c r="C6368" s="1">
        <v>-2.62</v>
      </c>
      <c r="E6368" s="42">
        <f t="shared" si="121"/>
        <v>2.62</v>
      </c>
      <c r="F6368" s="77" t="s">
        <v>1038</v>
      </c>
      <c r="G6368" s="77" t="s">
        <v>21</v>
      </c>
      <c r="H6368" s="77" t="s">
        <v>20</v>
      </c>
      <c r="I6368" s="13">
        <v>6</v>
      </c>
      <c r="J6368" s="14">
        <v>2015</v>
      </c>
      <c r="K6368" s="78" t="s">
        <v>56</v>
      </c>
      <c r="L6368" s="79" t="s">
        <v>22</v>
      </c>
      <c r="M6368" s="79" t="s">
        <v>309</v>
      </c>
      <c r="N6368" s="15" t="s">
        <v>28</v>
      </c>
      <c r="O6368" s="15" t="s">
        <v>29</v>
      </c>
      <c r="P6368" s="80" t="s">
        <v>3096</v>
      </c>
      <c r="Q6368" s="80" t="s">
        <v>21</v>
      </c>
      <c r="S6368" t="str">
        <f t="shared" si="120"/>
        <v>42182Valerie Grison</v>
      </c>
    </row>
    <row r="6369" spans="1:19" hidden="1">
      <c r="A6369" s="12">
        <v>42182</v>
      </c>
      <c r="B6369" t="s">
        <v>2592</v>
      </c>
      <c r="C6369" s="1">
        <v>0</v>
      </c>
      <c r="E6369" s="42">
        <f t="shared" si="121"/>
        <v>0</v>
      </c>
      <c r="F6369" s="77" t="s">
        <v>225</v>
      </c>
      <c r="G6369" s="77" t="s">
        <v>21</v>
      </c>
      <c r="H6369" s="77" t="s">
        <v>20</v>
      </c>
      <c r="I6369" s="13">
        <v>6</v>
      </c>
      <c r="J6369" s="14">
        <v>2015</v>
      </c>
      <c r="K6369" s="78" t="s">
        <v>56</v>
      </c>
      <c r="L6369" s="79" t="s">
        <v>22</v>
      </c>
      <c r="M6369" s="79" t="s">
        <v>302</v>
      </c>
      <c r="N6369" s="15" t="s">
        <v>28</v>
      </c>
      <c r="O6369" s="15" t="s">
        <v>29</v>
      </c>
      <c r="P6369" s="80" t="s">
        <v>3096</v>
      </c>
      <c r="Q6369" s="80" t="s">
        <v>21</v>
      </c>
      <c r="S6369" t="str">
        <f t="shared" si="120"/>
        <v>42182eBay Buyer Dispute</v>
      </c>
    </row>
    <row r="6370" spans="1:19" hidden="1">
      <c r="A6370" s="12">
        <v>42183</v>
      </c>
      <c r="B6370" t="s">
        <v>2907</v>
      </c>
      <c r="C6370" s="1">
        <v>-2.5</v>
      </c>
      <c r="E6370" s="42">
        <f t="shared" si="121"/>
        <v>2.5</v>
      </c>
      <c r="F6370" s="77" t="s">
        <v>1038</v>
      </c>
      <c r="G6370" s="77" t="s">
        <v>21</v>
      </c>
      <c r="H6370" s="77" t="s">
        <v>20</v>
      </c>
      <c r="I6370" s="13">
        <v>6</v>
      </c>
      <c r="J6370" s="14">
        <v>2015</v>
      </c>
      <c r="K6370" s="78" t="s">
        <v>56</v>
      </c>
      <c r="L6370" s="79" t="s">
        <v>22</v>
      </c>
      <c r="M6370" s="79" t="s">
        <v>302</v>
      </c>
      <c r="N6370" s="15" t="s">
        <v>28</v>
      </c>
      <c r="O6370" s="15" t="s">
        <v>29</v>
      </c>
      <c r="P6370" s="80" t="s">
        <v>3096</v>
      </c>
      <c r="Q6370" s="80" t="s">
        <v>21</v>
      </c>
      <c r="S6370" t="str">
        <f t="shared" si="120"/>
        <v>42183Kate Alexander</v>
      </c>
    </row>
    <row r="6371" spans="1:19" hidden="1">
      <c r="A6371" s="12">
        <v>42183</v>
      </c>
      <c r="B6371" t="s">
        <v>2908</v>
      </c>
      <c r="C6371" s="1">
        <v>-3.49</v>
      </c>
      <c r="E6371" s="42">
        <f t="shared" si="121"/>
        <v>3.49</v>
      </c>
      <c r="F6371" s="77" t="s">
        <v>1038</v>
      </c>
      <c r="G6371" s="77" t="s">
        <v>21</v>
      </c>
      <c r="H6371" s="77" t="s">
        <v>20</v>
      </c>
      <c r="I6371" s="13">
        <v>6</v>
      </c>
      <c r="J6371" s="14">
        <v>2015</v>
      </c>
      <c r="K6371" s="78" t="s">
        <v>56</v>
      </c>
      <c r="L6371" s="79" t="s">
        <v>22</v>
      </c>
      <c r="M6371" s="79" t="s">
        <v>302</v>
      </c>
      <c r="N6371" s="15" t="s">
        <v>28</v>
      </c>
      <c r="O6371" s="15" t="s">
        <v>29</v>
      </c>
      <c r="P6371" s="80" t="s">
        <v>3096</v>
      </c>
      <c r="Q6371" s="80" t="s">
        <v>21</v>
      </c>
      <c r="S6371" t="str">
        <f t="shared" si="120"/>
        <v>42183Jennifer Deleon</v>
      </c>
    </row>
    <row r="6372" spans="1:19" hidden="1">
      <c r="A6372" s="12">
        <v>42183</v>
      </c>
      <c r="B6372" t="s">
        <v>2909</v>
      </c>
      <c r="C6372" s="1">
        <v>-3.47</v>
      </c>
      <c r="E6372" s="42">
        <f t="shared" si="121"/>
        <v>3.47</v>
      </c>
      <c r="F6372" s="77" t="s">
        <v>1038</v>
      </c>
      <c r="G6372" s="77" t="s">
        <v>21</v>
      </c>
      <c r="H6372" s="77" t="s">
        <v>20</v>
      </c>
      <c r="I6372" s="13">
        <v>6</v>
      </c>
      <c r="J6372" s="14">
        <v>2015</v>
      </c>
      <c r="K6372" s="78" t="s">
        <v>56</v>
      </c>
      <c r="L6372" s="79" t="s">
        <v>22</v>
      </c>
      <c r="M6372" s="79" t="s">
        <v>302</v>
      </c>
      <c r="N6372" s="15" t="s">
        <v>28</v>
      </c>
      <c r="O6372" s="15" t="s">
        <v>29</v>
      </c>
      <c r="P6372" s="80" t="s">
        <v>3096</v>
      </c>
      <c r="Q6372" s="80" t="s">
        <v>21</v>
      </c>
      <c r="S6372" t="str">
        <f t="shared" si="120"/>
        <v>42183Daniel Valdez</v>
      </c>
    </row>
    <row r="6373" spans="1:19" hidden="1">
      <c r="A6373" s="12">
        <v>42183</v>
      </c>
      <c r="B6373" t="s">
        <v>2488</v>
      </c>
      <c r="C6373" s="1">
        <v>0</v>
      </c>
      <c r="E6373" s="42">
        <f t="shared" si="121"/>
        <v>0</v>
      </c>
      <c r="F6373" s="77" t="s">
        <v>225</v>
      </c>
      <c r="G6373" s="77" t="s">
        <v>21</v>
      </c>
      <c r="H6373" s="77" t="s">
        <v>20</v>
      </c>
      <c r="I6373" s="13">
        <v>6</v>
      </c>
      <c r="J6373" s="14">
        <v>2015</v>
      </c>
      <c r="K6373" s="78" t="s">
        <v>56</v>
      </c>
      <c r="L6373" s="79" t="s">
        <v>22</v>
      </c>
      <c r="M6373" s="79" t="s">
        <v>23</v>
      </c>
      <c r="N6373" s="15" t="s">
        <v>20</v>
      </c>
      <c r="O6373" s="15" t="s">
        <v>24</v>
      </c>
      <c r="P6373" s="80" t="s">
        <v>171</v>
      </c>
      <c r="Q6373" s="80" t="s">
        <v>21</v>
      </c>
      <c r="S6373" t="str">
        <f t="shared" si="120"/>
        <v>42183Bank Account</v>
      </c>
    </row>
    <row r="6374" spans="1:19" hidden="1">
      <c r="A6374" s="12">
        <v>42183</v>
      </c>
      <c r="B6374" t="s">
        <v>2910</v>
      </c>
      <c r="C6374" s="1">
        <v>-6.1</v>
      </c>
      <c r="E6374" s="42">
        <f t="shared" si="121"/>
        <v>6.1</v>
      </c>
      <c r="F6374" s="77" t="s">
        <v>1038</v>
      </c>
      <c r="G6374" s="77" t="s">
        <v>21</v>
      </c>
      <c r="H6374" s="77" t="s">
        <v>20</v>
      </c>
      <c r="I6374" s="13">
        <v>6</v>
      </c>
      <c r="J6374" s="14">
        <v>2015</v>
      </c>
      <c r="K6374" s="78" t="s">
        <v>56</v>
      </c>
      <c r="L6374" s="79" t="s">
        <v>22</v>
      </c>
      <c r="M6374" s="79" t="s">
        <v>309</v>
      </c>
      <c r="N6374" s="15" t="s">
        <v>28</v>
      </c>
      <c r="O6374" s="15" t="s">
        <v>29</v>
      </c>
      <c r="P6374" s="80" t="s">
        <v>3096</v>
      </c>
      <c r="Q6374" s="80" t="s">
        <v>21</v>
      </c>
      <c r="S6374" t="str">
        <f t="shared" si="120"/>
        <v>42183Jay Volquardsen</v>
      </c>
    </row>
    <row r="6375" spans="1:19" hidden="1">
      <c r="A6375" s="12">
        <v>42184</v>
      </c>
      <c r="B6375" t="s">
        <v>2911</v>
      </c>
      <c r="C6375" s="1">
        <v>-4.5</v>
      </c>
      <c r="E6375" s="42">
        <f t="shared" si="121"/>
        <v>4.5</v>
      </c>
      <c r="F6375" s="77" t="s">
        <v>1038</v>
      </c>
      <c r="G6375" s="77" t="s">
        <v>21</v>
      </c>
      <c r="H6375" s="77" t="s">
        <v>20</v>
      </c>
      <c r="I6375" s="13">
        <v>6</v>
      </c>
      <c r="J6375" s="14">
        <v>2015</v>
      </c>
      <c r="K6375" s="78" t="s">
        <v>56</v>
      </c>
      <c r="L6375" s="79" t="s">
        <v>22</v>
      </c>
      <c r="M6375" s="79" t="s">
        <v>302</v>
      </c>
      <c r="N6375" s="15" t="s">
        <v>28</v>
      </c>
      <c r="O6375" s="15" t="s">
        <v>29</v>
      </c>
      <c r="P6375" s="80" t="s">
        <v>3096</v>
      </c>
      <c r="Q6375" s="80" t="s">
        <v>21</v>
      </c>
      <c r="S6375" t="str">
        <f t="shared" si="120"/>
        <v>42184Rasim Aliyev</v>
      </c>
    </row>
    <row r="6376" spans="1:19" hidden="1">
      <c r="A6376" s="12">
        <v>42184</v>
      </c>
      <c r="B6376" t="s">
        <v>2911</v>
      </c>
      <c r="C6376" s="1">
        <v>-4.5</v>
      </c>
      <c r="E6376" s="42">
        <f t="shared" si="121"/>
        <v>4.5</v>
      </c>
      <c r="F6376" s="77" t="s">
        <v>1038</v>
      </c>
      <c r="G6376" s="77" t="s">
        <v>21</v>
      </c>
      <c r="H6376" s="77" t="s">
        <v>20</v>
      </c>
      <c r="I6376" s="13">
        <v>6</v>
      </c>
      <c r="J6376" s="14">
        <v>2015</v>
      </c>
      <c r="K6376" s="78" t="s">
        <v>56</v>
      </c>
      <c r="L6376" s="79" t="s">
        <v>22</v>
      </c>
      <c r="M6376" s="79" t="s">
        <v>302</v>
      </c>
      <c r="N6376" s="15" t="s">
        <v>28</v>
      </c>
      <c r="O6376" s="15" t="s">
        <v>29</v>
      </c>
      <c r="P6376" s="80" t="s">
        <v>3096</v>
      </c>
      <c r="Q6376" s="80" t="s">
        <v>21</v>
      </c>
      <c r="S6376" t="str">
        <f t="shared" si="120"/>
        <v>42184Rasim Aliyev</v>
      </c>
    </row>
    <row r="6377" spans="1:19" hidden="1">
      <c r="A6377" s="12">
        <v>42184</v>
      </c>
      <c r="B6377" t="s">
        <v>2488</v>
      </c>
      <c r="C6377" s="1">
        <v>0</v>
      </c>
      <c r="E6377" s="42">
        <f t="shared" si="121"/>
        <v>0</v>
      </c>
      <c r="F6377" s="77" t="s">
        <v>225</v>
      </c>
      <c r="G6377" s="77" t="s">
        <v>21</v>
      </c>
      <c r="H6377" s="77" t="s">
        <v>20</v>
      </c>
      <c r="I6377" s="13">
        <v>6</v>
      </c>
      <c r="J6377" s="14">
        <v>2015</v>
      </c>
      <c r="K6377" s="78" t="s">
        <v>56</v>
      </c>
      <c r="L6377" s="79" t="s">
        <v>22</v>
      </c>
      <c r="M6377" s="79" t="s">
        <v>23</v>
      </c>
      <c r="N6377" s="15" t="s">
        <v>20</v>
      </c>
      <c r="O6377" s="15" t="s">
        <v>24</v>
      </c>
      <c r="P6377" s="80" t="s">
        <v>171</v>
      </c>
      <c r="Q6377" s="80" t="s">
        <v>21</v>
      </c>
      <c r="S6377" t="str">
        <f t="shared" si="120"/>
        <v>42184Bank Account</v>
      </c>
    </row>
    <row r="6378" spans="1:19" hidden="1">
      <c r="A6378" s="12">
        <v>42184</v>
      </c>
      <c r="B6378" t="s">
        <v>2912</v>
      </c>
      <c r="C6378" s="1">
        <v>-0.72</v>
      </c>
      <c r="E6378" s="42">
        <f t="shared" si="121"/>
        <v>0.72</v>
      </c>
      <c r="F6378" s="77" t="s">
        <v>1038</v>
      </c>
      <c r="G6378" s="77" t="s">
        <v>21</v>
      </c>
      <c r="H6378" s="77" t="s">
        <v>20</v>
      </c>
      <c r="I6378" s="13">
        <v>6</v>
      </c>
      <c r="J6378" s="14">
        <v>2015</v>
      </c>
      <c r="K6378" s="78" t="s">
        <v>56</v>
      </c>
      <c r="L6378" s="79" t="s">
        <v>22</v>
      </c>
      <c r="M6378" s="79" t="s">
        <v>302</v>
      </c>
      <c r="N6378" s="15" t="s">
        <v>28</v>
      </c>
      <c r="O6378" s="15" t="s">
        <v>29</v>
      </c>
      <c r="P6378" s="80" t="s">
        <v>3096</v>
      </c>
      <c r="Q6378" s="80" t="s">
        <v>21</v>
      </c>
      <c r="S6378" t="str">
        <f t="shared" si="120"/>
        <v>42184cynthia romano</v>
      </c>
    </row>
    <row r="6379" spans="1:19" hidden="1">
      <c r="A6379" s="12">
        <v>42184</v>
      </c>
      <c r="B6379" t="s">
        <v>2913</v>
      </c>
      <c r="C6379" s="1">
        <v>-6.01</v>
      </c>
      <c r="E6379" s="42">
        <f t="shared" si="121"/>
        <v>6.01</v>
      </c>
      <c r="F6379" s="77" t="s">
        <v>1038</v>
      </c>
      <c r="G6379" s="77" t="s">
        <v>21</v>
      </c>
      <c r="H6379" s="77" t="s">
        <v>20</v>
      </c>
      <c r="I6379" s="13">
        <v>6</v>
      </c>
      <c r="J6379" s="14">
        <v>2015</v>
      </c>
      <c r="K6379" s="78" t="s">
        <v>56</v>
      </c>
      <c r="L6379" s="79" t="s">
        <v>22</v>
      </c>
      <c r="M6379" s="79" t="s">
        <v>305</v>
      </c>
      <c r="N6379" s="15" t="s">
        <v>28</v>
      </c>
      <c r="O6379" s="15" t="s">
        <v>29</v>
      </c>
      <c r="P6379" s="80" t="s">
        <v>3096</v>
      </c>
      <c r="Q6379" s="80" t="s">
        <v>21</v>
      </c>
      <c r="S6379" t="str">
        <f t="shared" si="120"/>
        <v>42184Alexey Kurovskiy</v>
      </c>
    </row>
    <row r="6380" spans="1:19" hidden="1">
      <c r="A6380" s="12">
        <v>42184</v>
      </c>
      <c r="B6380" t="s">
        <v>2914</v>
      </c>
      <c r="C6380" s="1">
        <v>-3.49</v>
      </c>
      <c r="E6380" s="42">
        <f t="shared" si="121"/>
        <v>3.49</v>
      </c>
      <c r="F6380" s="77" t="s">
        <v>1038</v>
      </c>
      <c r="G6380" s="77" t="s">
        <v>21</v>
      </c>
      <c r="H6380" s="77" t="s">
        <v>20</v>
      </c>
      <c r="I6380" s="13">
        <v>6</v>
      </c>
      <c r="J6380" s="14">
        <v>2015</v>
      </c>
      <c r="K6380" s="78" t="s">
        <v>56</v>
      </c>
      <c r="L6380" s="79" t="s">
        <v>22</v>
      </c>
      <c r="M6380" s="79" t="s">
        <v>302</v>
      </c>
      <c r="N6380" s="15" t="s">
        <v>28</v>
      </c>
      <c r="O6380" s="15" t="s">
        <v>29</v>
      </c>
      <c r="P6380" s="80" t="s">
        <v>3096</v>
      </c>
      <c r="Q6380" s="80" t="s">
        <v>21</v>
      </c>
      <c r="S6380" t="str">
        <f t="shared" si="120"/>
        <v>42184Empire Furniture Home Decor &amp; Gifts</v>
      </c>
    </row>
    <row r="6381" spans="1:19" hidden="1">
      <c r="A6381" s="12">
        <v>42184</v>
      </c>
      <c r="B6381" t="s">
        <v>2915</v>
      </c>
      <c r="C6381" s="1">
        <v>-0.76</v>
      </c>
      <c r="E6381" s="42">
        <f t="shared" si="121"/>
        <v>0.76</v>
      </c>
      <c r="F6381" s="77" t="s">
        <v>1038</v>
      </c>
      <c r="G6381" s="77" t="s">
        <v>21</v>
      </c>
      <c r="H6381" s="77" t="s">
        <v>20</v>
      </c>
      <c r="I6381" s="13">
        <v>6</v>
      </c>
      <c r="J6381" s="14">
        <v>2015</v>
      </c>
      <c r="K6381" s="78" t="s">
        <v>56</v>
      </c>
      <c r="L6381" s="79" t="s">
        <v>22</v>
      </c>
      <c r="M6381" s="79" t="s">
        <v>302</v>
      </c>
      <c r="N6381" s="15" t="s">
        <v>28</v>
      </c>
      <c r="O6381" s="15" t="s">
        <v>29</v>
      </c>
      <c r="P6381" s="80" t="s">
        <v>3096</v>
      </c>
      <c r="Q6381" s="80" t="s">
        <v>21</v>
      </c>
      <c r="S6381" t="str">
        <f t="shared" si="120"/>
        <v>42184Thomas Huber</v>
      </c>
    </row>
    <row r="6382" spans="1:19" hidden="1">
      <c r="A6382" s="12">
        <v>42185</v>
      </c>
      <c r="B6382" t="s">
        <v>2916</v>
      </c>
      <c r="C6382" s="1">
        <v>-2.0699999999999998</v>
      </c>
      <c r="E6382" s="42">
        <f t="shared" si="121"/>
        <v>2.0699999999999998</v>
      </c>
      <c r="F6382" s="77" t="s">
        <v>1038</v>
      </c>
      <c r="G6382" s="77" t="s">
        <v>21</v>
      </c>
      <c r="H6382" s="77" t="s">
        <v>20</v>
      </c>
      <c r="I6382" s="13">
        <v>6</v>
      </c>
      <c r="J6382" s="14">
        <v>2015</v>
      </c>
      <c r="K6382" s="78" t="s">
        <v>56</v>
      </c>
      <c r="L6382" s="79" t="s">
        <v>22</v>
      </c>
      <c r="M6382" s="79" t="s">
        <v>302</v>
      </c>
      <c r="N6382" s="15" t="s">
        <v>28</v>
      </c>
      <c r="O6382" s="15" t="s">
        <v>29</v>
      </c>
      <c r="P6382" s="80" t="s">
        <v>3096</v>
      </c>
      <c r="Q6382" s="80" t="s">
        <v>21</v>
      </c>
      <c r="S6382" t="str">
        <f t="shared" si="120"/>
        <v>42185Marc Bundy Bundy</v>
      </c>
    </row>
    <row r="6383" spans="1:19" hidden="1">
      <c r="A6383" s="12">
        <v>42185</v>
      </c>
      <c r="B6383" t="s">
        <v>2917</v>
      </c>
      <c r="C6383" s="1">
        <v>-1.37</v>
      </c>
      <c r="E6383" s="42">
        <f t="shared" si="121"/>
        <v>1.37</v>
      </c>
      <c r="F6383" s="77" t="s">
        <v>1038</v>
      </c>
      <c r="G6383" s="77" t="s">
        <v>21</v>
      </c>
      <c r="H6383" s="77" t="s">
        <v>20</v>
      </c>
      <c r="I6383" s="13">
        <v>6</v>
      </c>
      <c r="J6383" s="14">
        <v>2015</v>
      </c>
      <c r="K6383" s="78" t="s">
        <v>56</v>
      </c>
      <c r="L6383" s="79" t="s">
        <v>22</v>
      </c>
      <c r="M6383" s="79" t="s">
        <v>302</v>
      </c>
      <c r="N6383" s="15" t="s">
        <v>28</v>
      </c>
      <c r="O6383" s="15" t="s">
        <v>29</v>
      </c>
      <c r="P6383" s="80" t="s">
        <v>3096</v>
      </c>
      <c r="Q6383" s="80" t="s">
        <v>21</v>
      </c>
      <c r="S6383" t="str">
        <f t="shared" si="120"/>
        <v>42185Ryan Long</v>
      </c>
    </row>
    <row r="6384" spans="1:19" hidden="1">
      <c r="A6384" s="12">
        <v>42186</v>
      </c>
      <c r="B6384" t="s">
        <v>2488</v>
      </c>
      <c r="C6384" s="1">
        <v>0</v>
      </c>
      <c r="E6384" s="42">
        <f t="shared" si="121"/>
        <v>0</v>
      </c>
      <c r="F6384" s="77" t="s">
        <v>1038</v>
      </c>
      <c r="G6384" s="77" t="s">
        <v>21</v>
      </c>
      <c r="H6384" s="77" t="s">
        <v>20</v>
      </c>
      <c r="I6384" s="13">
        <v>7</v>
      </c>
      <c r="J6384" s="14">
        <v>2015</v>
      </c>
      <c r="K6384" s="78" t="s">
        <v>56</v>
      </c>
      <c r="L6384" s="79" t="s">
        <v>22</v>
      </c>
      <c r="M6384" s="79" t="s">
        <v>302</v>
      </c>
      <c r="N6384" s="15" t="s">
        <v>28</v>
      </c>
      <c r="O6384" s="15" t="s">
        <v>29</v>
      </c>
      <c r="P6384" s="80" t="s">
        <v>173</v>
      </c>
      <c r="Q6384" s="80" t="s">
        <v>21</v>
      </c>
      <c r="S6384" t="str">
        <f t="shared" si="120"/>
        <v>42186Bank Account</v>
      </c>
    </row>
    <row r="6385" spans="1:19" hidden="1">
      <c r="A6385" s="12">
        <v>42186</v>
      </c>
      <c r="B6385" t="s">
        <v>2578</v>
      </c>
      <c r="C6385" s="1">
        <v>0</v>
      </c>
      <c r="E6385" s="42">
        <f t="shared" si="121"/>
        <v>0</v>
      </c>
      <c r="F6385" s="77" t="s">
        <v>225</v>
      </c>
      <c r="G6385" s="77" t="s">
        <v>21</v>
      </c>
      <c r="H6385" s="77" t="s">
        <v>20</v>
      </c>
      <c r="I6385" s="13">
        <v>7</v>
      </c>
      <c r="J6385" s="14">
        <v>2015</v>
      </c>
      <c r="K6385" s="78" t="s">
        <v>56</v>
      </c>
      <c r="L6385" s="79" t="s">
        <v>22</v>
      </c>
      <c r="M6385" s="79" t="s">
        <v>302</v>
      </c>
      <c r="N6385" s="15" t="s">
        <v>28</v>
      </c>
      <c r="O6385" s="15" t="s">
        <v>29</v>
      </c>
      <c r="P6385" s="80" t="s">
        <v>3097</v>
      </c>
      <c r="Q6385" s="80" t="s">
        <v>21</v>
      </c>
      <c r="S6385" t="str">
        <f t="shared" si="120"/>
        <v>42186eBay Inc.</v>
      </c>
    </row>
    <row r="6386" spans="1:19" hidden="1">
      <c r="A6386" s="12">
        <v>42186</v>
      </c>
      <c r="B6386" t="s">
        <v>2918</v>
      </c>
      <c r="C6386" s="1">
        <v>-2.0699999999999998</v>
      </c>
      <c r="E6386" s="42">
        <f t="shared" si="121"/>
        <v>2.0699999999999998</v>
      </c>
      <c r="F6386" s="77" t="s">
        <v>1038</v>
      </c>
      <c r="G6386" s="77" t="s">
        <v>21</v>
      </c>
      <c r="H6386" s="77" t="s">
        <v>20</v>
      </c>
      <c r="I6386" s="13">
        <v>7</v>
      </c>
      <c r="J6386" s="14">
        <v>2015</v>
      </c>
      <c r="K6386" s="78" t="s">
        <v>56</v>
      </c>
      <c r="L6386" s="79" t="s">
        <v>22</v>
      </c>
      <c r="M6386" s="79" t="s">
        <v>302</v>
      </c>
      <c r="N6386" s="15" t="s">
        <v>28</v>
      </c>
      <c r="O6386" s="15" t="s">
        <v>29</v>
      </c>
      <c r="P6386" s="80" t="s">
        <v>3096</v>
      </c>
      <c r="Q6386" s="80" t="s">
        <v>21</v>
      </c>
      <c r="S6386" t="str">
        <f t="shared" si="120"/>
        <v>42186Kathy Wilson</v>
      </c>
    </row>
    <row r="6387" spans="1:19" hidden="1">
      <c r="A6387" s="12">
        <v>42186</v>
      </c>
      <c r="B6387" t="s">
        <v>2919</v>
      </c>
      <c r="C6387" s="1">
        <v>-2.25</v>
      </c>
      <c r="E6387" s="42">
        <f t="shared" si="121"/>
        <v>2.25</v>
      </c>
      <c r="F6387" s="77" t="s">
        <v>1038</v>
      </c>
      <c r="G6387" s="77" t="s">
        <v>21</v>
      </c>
      <c r="H6387" s="77" t="s">
        <v>20</v>
      </c>
      <c r="I6387" s="13">
        <v>7</v>
      </c>
      <c r="J6387" s="14">
        <v>2015</v>
      </c>
      <c r="K6387" s="78" t="s">
        <v>56</v>
      </c>
      <c r="L6387" s="79" t="s">
        <v>22</v>
      </c>
      <c r="M6387" s="79" t="s">
        <v>302</v>
      </c>
      <c r="N6387" s="15" t="s">
        <v>28</v>
      </c>
      <c r="O6387" s="15" t="s">
        <v>29</v>
      </c>
      <c r="P6387" s="80" t="s">
        <v>3096</v>
      </c>
      <c r="Q6387" s="80" t="s">
        <v>21</v>
      </c>
      <c r="S6387" t="str">
        <f t="shared" si="120"/>
        <v>42186BILL FORRAI</v>
      </c>
    </row>
    <row r="6388" spans="1:19" hidden="1">
      <c r="A6388" s="12">
        <v>42186</v>
      </c>
      <c r="B6388" t="s">
        <v>2747</v>
      </c>
      <c r="C6388" s="1">
        <v>4.3600000000000003</v>
      </c>
      <c r="E6388" s="42">
        <f t="shared" si="121"/>
        <v>-4.3600000000000003</v>
      </c>
      <c r="F6388" s="77" t="s">
        <v>225</v>
      </c>
      <c r="G6388" s="77" t="s">
        <v>21</v>
      </c>
      <c r="H6388" s="77" t="s">
        <v>20</v>
      </c>
      <c r="I6388" s="13">
        <v>7</v>
      </c>
      <c r="J6388" s="14">
        <v>2015</v>
      </c>
      <c r="K6388" s="78" t="s">
        <v>56</v>
      </c>
      <c r="L6388" s="79" t="s">
        <v>22</v>
      </c>
      <c r="M6388" s="79" t="s">
        <v>309</v>
      </c>
      <c r="N6388" s="15" t="s">
        <v>28</v>
      </c>
      <c r="O6388" s="15" t="s">
        <v>29</v>
      </c>
      <c r="P6388" s="80" t="s">
        <v>3096</v>
      </c>
      <c r="Q6388" s="80" t="s">
        <v>21</v>
      </c>
      <c r="S6388" t="str">
        <f t="shared" si="120"/>
        <v>42186Tracey Rodd</v>
      </c>
    </row>
    <row r="6389" spans="1:19" hidden="1">
      <c r="A6389" s="12">
        <v>42186</v>
      </c>
      <c r="B6389" t="s">
        <v>2920</v>
      </c>
      <c r="C6389" s="1">
        <v>-2.81</v>
      </c>
      <c r="E6389" s="42">
        <f t="shared" si="121"/>
        <v>2.81</v>
      </c>
      <c r="F6389" s="77" t="s">
        <v>1038</v>
      </c>
      <c r="G6389" s="77" t="s">
        <v>21</v>
      </c>
      <c r="H6389" s="77" t="s">
        <v>20</v>
      </c>
      <c r="I6389" s="13">
        <v>7</v>
      </c>
      <c r="J6389" s="14">
        <v>2015</v>
      </c>
      <c r="K6389" s="78" t="s">
        <v>56</v>
      </c>
      <c r="L6389" s="79" t="s">
        <v>22</v>
      </c>
      <c r="M6389" s="79" t="s">
        <v>302</v>
      </c>
      <c r="N6389" s="15" t="s">
        <v>28</v>
      </c>
      <c r="O6389" s="15" t="s">
        <v>29</v>
      </c>
      <c r="P6389" s="80" t="s">
        <v>3096</v>
      </c>
      <c r="Q6389" s="80" t="s">
        <v>21</v>
      </c>
      <c r="S6389" t="str">
        <f t="shared" si="120"/>
        <v>42186Veronica Soler</v>
      </c>
    </row>
    <row r="6390" spans="1:19" hidden="1">
      <c r="A6390" s="12">
        <v>42187</v>
      </c>
      <c r="B6390" t="s">
        <v>2617</v>
      </c>
      <c r="C6390" s="1">
        <v>0</v>
      </c>
      <c r="E6390" s="42">
        <f t="shared" si="121"/>
        <v>0</v>
      </c>
      <c r="F6390" s="77" t="s">
        <v>1038</v>
      </c>
      <c r="G6390" s="77" t="s">
        <v>21</v>
      </c>
      <c r="H6390" s="77" t="s">
        <v>20</v>
      </c>
      <c r="I6390" s="13">
        <v>7</v>
      </c>
      <c r="J6390" s="14">
        <v>2015</v>
      </c>
      <c r="K6390" s="78" t="s">
        <v>56</v>
      </c>
      <c r="L6390" s="79" t="s">
        <v>22</v>
      </c>
      <c r="M6390" s="79" t="s">
        <v>302</v>
      </c>
      <c r="N6390" s="15" t="s">
        <v>28</v>
      </c>
      <c r="O6390" s="15" t="s">
        <v>29</v>
      </c>
      <c r="P6390" s="80" t="s">
        <v>3096</v>
      </c>
      <c r="Q6390" s="80" t="s">
        <v>21</v>
      </c>
      <c r="S6390" t="str">
        <f t="shared" si="120"/>
        <v>42187Reversal</v>
      </c>
    </row>
    <row r="6391" spans="1:19" hidden="1">
      <c r="A6391" s="12">
        <v>42187</v>
      </c>
      <c r="B6391" t="s">
        <v>2880</v>
      </c>
      <c r="C6391" s="1">
        <v>0</v>
      </c>
      <c r="E6391" s="42">
        <f t="shared" si="121"/>
        <v>0</v>
      </c>
      <c r="F6391" s="77" t="s">
        <v>225</v>
      </c>
      <c r="G6391" s="77" t="s">
        <v>21</v>
      </c>
      <c r="H6391" s="77" t="s">
        <v>20</v>
      </c>
      <c r="I6391" s="13">
        <v>7</v>
      </c>
      <c r="J6391" s="14">
        <v>2015</v>
      </c>
      <c r="K6391" s="78" t="s">
        <v>56</v>
      </c>
      <c r="L6391" s="79" t="s">
        <v>22</v>
      </c>
      <c r="M6391" s="79" t="s">
        <v>302</v>
      </c>
      <c r="N6391" s="15" t="s">
        <v>28</v>
      </c>
      <c r="O6391" s="15" t="s">
        <v>29</v>
      </c>
      <c r="P6391" s="80" t="s">
        <v>3096</v>
      </c>
      <c r="Q6391" s="80" t="s">
        <v>21</v>
      </c>
      <c r="S6391" t="str">
        <f t="shared" si="120"/>
        <v>42187Nueva Moda</v>
      </c>
    </row>
    <row r="6392" spans="1:19" hidden="1">
      <c r="A6392" s="12">
        <v>42187</v>
      </c>
      <c r="B6392" t="s">
        <v>2921</v>
      </c>
      <c r="C6392" s="1">
        <v>-1.75</v>
      </c>
      <c r="E6392" s="42">
        <f t="shared" si="121"/>
        <v>1.75</v>
      </c>
      <c r="F6392" s="77" t="s">
        <v>1038</v>
      </c>
      <c r="G6392" s="77" t="s">
        <v>21</v>
      </c>
      <c r="H6392" s="77" t="s">
        <v>20</v>
      </c>
      <c r="I6392" s="13">
        <v>7</v>
      </c>
      <c r="J6392" s="14">
        <v>2015</v>
      </c>
      <c r="K6392" s="78" t="s">
        <v>56</v>
      </c>
      <c r="L6392" s="79" t="s">
        <v>22</v>
      </c>
      <c r="M6392" s="79" t="s">
        <v>309</v>
      </c>
      <c r="N6392" s="15" t="s">
        <v>28</v>
      </c>
      <c r="O6392" s="15" t="s">
        <v>29</v>
      </c>
      <c r="P6392" s="80" t="s">
        <v>3096</v>
      </c>
      <c r="Q6392" s="80" t="s">
        <v>21</v>
      </c>
      <c r="S6392" t="str">
        <f t="shared" si="120"/>
        <v>42187Ronald Zaccaglino</v>
      </c>
    </row>
    <row r="6393" spans="1:19" hidden="1">
      <c r="A6393" s="12">
        <v>42188</v>
      </c>
      <c r="B6393" t="s">
        <v>2922</v>
      </c>
      <c r="C6393" s="1">
        <v>-3.41</v>
      </c>
      <c r="E6393" s="42">
        <f t="shared" si="121"/>
        <v>3.41</v>
      </c>
      <c r="F6393" s="77" t="s">
        <v>1038</v>
      </c>
      <c r="G6393" s="77" t="s">
        <v>21</v>
      </c>
      <c r="H6393" s="77" t="s">
        <v>20</v>
      </c>
      <c r="I6393" s="13">
        <v>7</v>
      </c>
      <c r="J6393" s="14">
        <v>2015</v>
      </c>
      <c r="K6393" s="78" t="s">
        <v>56</v>
      </c>
      <c r="L6393" s="79" t="s">
        <v>22</v>
      </c>
      <c r="M6393" s="79" t="s">
        <v>302</v>
      </c>
      <c r="N6393" s="15" t="s">
        <v>28</v>
      </c>
      <c r="O6393" s="15" t="s">
        <v>29</v>
      </c>
      <c r="P6393" s="80" t="s">
        <v>3096</v>
      </c>
      <c r="Q6393" s="80" t="s">
        <v>21</v>
      </c>
      <c r="S6393" t="str">
        <f t="shared" si="120"/>
        <v>42188John Collums</v>
      </c>
    </row>
    <row r="6394" spans="1:19" hidden="1">
      <c r="A6394" s="12">
        <v>42188</v>
      </c>
      <c r="B6394" t="s">
        <v>2923</v>
      </c>
      <c r="C6394" s="1">
        <v>-2.04</v>
      </c>
      <c r="E6394" s="42">
        <f t="shared" si="121"/>
        <v>2.04</v>
      </c>
      <c r="F6394" s="77" t="s">
        <v>1038</v>
      </c>
      <c r="G6394" s="77" t="s">
        <v>21</v>
      </c>
      <c r="H6394" s="77" t="s">
        <v>20</v>
      </c>
      <c r="I6394" s="13">
        <v>7</v>
      </c>
      <c r="J6394" s="14">
        <v>2015</v>
      </c>
      <c r="K6394" s="78" t="s">
        <v>56</v>
      </c>
      <c r="L6394" s="79" t="s">
        <v>22</v>
      </c>
      <c r="M6394" s="79" t="s">
        <v>309</v>
      </c>
      <c r="N6394" s="15" t="s">
        <v>28</v>
      </c>
      <c r="O6394" s="15" t="s">
        <v>29</v>
      </c>
      <c r="P6394" s="80" t="s">
        <v>3096</v>
      </c>
      <c r="Q6394" s="80" t="s">
        <v>21</v>
      </c>
      <c r="S6394" t="str">
        <f t="shared" si="120"/>
        <v>42188Susan White</v>
      </c>
    </row>
    <row r="6395" spans="1:19" hidden="1">
      <c r="A6395" s="12">
        <v>42188</v>
      </c>
      <c r="B6395" t="s">
        <v>2924</v>
      </c>
      <c r="C6395" s="1">
        <v>-2.21</v>
      </c>
      <c r="E6395" s="42">
        <f t="shared" si="121"/>
        <v>2.21</v>
      </c>
      <c r="F6395" s="77" t="s">
        <v>1038</v>
      </c>
      <c r="G6395" s="77" t="s">
        <v>21</v>
      </c>
      <c r="H6395" s="77" t="s">
        <v>20</v>
      </c>
      <c r="I6395" s="13">
        <v>7</v>
      </c>
      <c r="J6395" s="14">
        <v>2015</v>
      </c>
      <c r="K6395" s="78" t="s">
        <v>56</v>
      </c>
      <c r="L6395" s="79" t="s">
        <v>22</v>
      </c>
      <c r="M6395" s="79" t="s">
        <v>309</v>
      </c>
      <c r="N6395" s="15" t="s">
        <v>28</v>
      </c>
      <c r="O6395" s="15" t="s">
        <v>29</v>
      </c>
      <c r="P6395" s="80" t="s">
        <v>3096</v>
      </c>
      <c r="Q6395" s="80" t="s">
        <v>21</v>
      </c>
      <c r="S6395" t="str">
        <f t="shared" si="120"/>
        <v>42188stephanie ziemer</v>
      </c>
    </row>
    <row r="6396" spans="1:19" hidden="1">
      <c r="A6396" s="12">
        <v>42188</v>
      </c>
      <c r="B6396" t="s">
        <v>2925</v>
      </c>
      <c r="C6396" s="1">
        <v>-3.59</v>
      </c>
      <c r="E6396" s="42">
        <f t="shared" si="121"/>
        <v>3.59</v>
      </c>
      <c r="F6396" s="77" t="s">
        <v>1038</v>
      </c>
      <c r="G6396" s="77" t="s">
        <v>21</v>
      </c>
      <c r="H6396" s="77" t="s">
        <v>20</v>
      </c>
      <c r="I6396" s="13">
        <v>7</v>
      </c>
      <c r="J6396" s="14">
        <v>2015</v>
      </c>
      <c r="K6396" s="78" t="s">
        <v>56</v>
      </c>
      <c r="L6396" s="79" t="s">
        <v>22</v>
      </c>
      <c r="M6396" s="79" t="s">
        <v>309</v>
      </c>
      <c r="N6396" s="15" t="s">
        <v>28</v>
      </c>
      <c r="O6396" s="15" t="s">
        <v>29</v>
      </c>
      <c r="P6396" s="80" t="s">
        <v>3096</v>
      </c>
      <c r="Q6396" s="80" t="s">
        <v>21</v>
      </c>
      <c r="S6396" t="str">
        <f t="shared" si="120"/>
        <v>42188bob hora</v>
      </c>
    </row>
    <row r="6397" spans="1:19" hidden="1">
      <c r="A6397" s="12">
        <v>42188</v>
      </c>
      <c r="B6397" t="s">
        <v>2924</v>
      </c>
      <c r="C6397" s="1">
        <v>-1.73</v>
      </c>
      <c r="E6397" s="42">
        <f t="shared" si="121"/>
        <v>1.73</v>
      </c>
      <c r="F6397" s="77" t="s">
        <v>1038</v>
      </c>
      <c r="G6397" s="77" t="s">
        <v>21</v>
      </c>
      <c r="H6397" s="77" t="s">
        <v>20</v>
      </c>
      <c r="I6397" s="13">
        <v>7</v>
      </c>
      <c r="J6397" s="14">
        <v>2015</v>
      </c>
      <c r="K6397" s="78" t="s">
        <v>56</v>
      </c>
      <c r="L6397" s="79" t="s">
        <v>22</v>
      </c>
      <c r="M6397" s="79" t="s">
        <v>309</v>
      </c>
      <c r="N6397" s="15" t="s">
        <v>28</v>
      </c>
      <c r="O6397" s="15" t="s">
        <v>29</v>
      </c>
      <c r="P6397" s="80" t="s">
        <v>3096</v>
      </c>
      <c r="Q6397" s="80" t="s">
        <v>21</v>
      </c>
      <c r="S6397" t="str">
        <f t="shared" si="120"/>
        <v>42188stephanie ziemer</v>
      </c>
    </row>
    <row r="6398" spans="1:19" hidden="1">
      <c r="A6398" s="12">
        <v>42188</v>
      </c>
      <c r="B6398" t="s">
        <v>2926</v>
      </c>
      <c r="C6398" s="1">
        <v>0</v>
      </c>
      <c r="E6398" s="42">
        <f t="shared" si="121"/>
        <v>0</v>
      </c>
      <c r="F6398" s="77" t="s">
        <v>1038</v>
      </c>
      <c r="G6398" s="77" t="s">
        <v>21</v>
      </c>
      <c r="H6398" s="77" t="s">
        <v>20</v>
      </c>
      <c r="I6398" s="13">
        <v>7</v>
      </c>
      <c r="J6398" s="14">
        <v>2015</v>
      </c>
      <c r="K6398" s="78" t="s">
        <v>56</v>
      </c>
      <c r="L6398" s="79" t="s">
        <v>22</v>
      </c>
      <c r="M6398" s="79" t="s">
        <v>302</v>
      </c>
      <c r="N6398" s="15" t="s">
        <v>28</v>
      </c>
      <c r="O6398" s="15" t="s">
        <v>29</v>
      </c>
      <c r="P6398" s="80" t="s">
        <v>3097</v>
      </c>
      <c r="Q6398" s="80" t="s">
        <v>21</v>
      </c>
      <c r="S6398" t="str">
        <f t="shared" si="120"/>
        <v>42188eBay Inc</v>
      </c>
    </row>
    <row r="6399" spans="1:19" hidden="1">
      <c r="A6399" s="12">
        <v>42188</v>
      </c>
      <c r="B6399" t="s">
        <v>2927</v>
      </c>
      <c r="C6399" s="1">
        <v>-3.72</v>
      </c>
      <c r="E6399" s="42">
        <f t="shared" si="121"/>
        <v>3.72</v>
      </c>
      <c r="F6399" s="77" t="s">
        <v>1038</v>
      </c>
      <c r="G6399" s="77" t="s">
        <v>21</v>
      </c>
      <c r="H6399" s="77" t="s">
        <v>20</v>
      </c>
      <c r="I6399" s="13">
        <v>7</v>
      </c>
      <c r="J6399" s="14">
        <v>2015</v>
      </c>
      <c r="K6399" s="78" t="s">
        <v>56</v>
      </c>
      <c r="L6399" s="79" t="s">
        <v>22</v>
      </c>
      <c r="M6399" s="79" t="s">
        <v>302</v>
      </c>
      <c r="N6399" s="15" t="s">
        <v>28</v>
      </c>
      <c r="O6399" s="15" t="s">
        <v>29</v>
      </c>
      <c r="P6399" s="80" t="s">
        <v>3096</v>
      </c>
      <c r="Q6399" s="80" t="s">
        <v>21</v>
      </c>
      <c r="S6399" t="str">
        <f t="shared" si="120"/>
        <v>42188COL Crabb</v>
      </c>
    </row>
    <row r="6400" spans="1:19" hidden="1">
      <c r="A6400" s="12">
        <v>42188</v>
      </c>
      <c r="B6400" t="s">
        <v>2928</v>
      </c>
      <c r="C6400" s="1">
        <v>-0.88</v>
      </c>
      <c r="E6400" s="42">
        <f t="shared" si="121"/>
        <v>0.88</v>
      </c>
      <c r="F6400" s="77" t="s">
        <v>1038</v>
      </c>
      <c r="G6400" s="77" t="s">
        <v>21</v>
      </c>
      <c r="H6400" s="77" t="s">
        <v>20</v>
      </c>
      <c r="I6400" s="13">
        <v>7</v>
      </c>
      <c r="J6400" s="14">
        <v>2015</v>
      </c>
      <c r="K6400" s="78" t="s">
        <v>56</v>
      </c>
      <c r="L6400" s="79" t="s">
        <v>22</v>
      </c>
      <c r="M6400" s="79" t="s">
        <v>309</v>
      </c>
      <c r="N6400" s="15" t="s">
        <v>28</v>
      </c>
      <c r="O6400" s="15" t="s">
        <v>29</v>
      </c>
      <c r="P6400" s="80" t="s">
        <v>3096</v>
      </c>
      <c r="Q6400" s="80" t="s">
        <v>21</v>
      </c>
      <c r="S6400" t="str">
        <f t="shared" ref="S6400:S6463" si="122">A6400&amp;B6400</f>
        <v>42188ROBERT RISKO</v>
      </c>
    </row>
    <row r="6401" spans="1:19" hidden="1">
      <c r="A6401" s="12">
        <v>42188</v>
      </c>
      <c r="B6401" t="s">
        <v>2929</v>
      </c>
      <c r="C6401" s="1">
        <v>-3.97</v>
      </c>
      <c r="E6401" s="42">
        <f t="shared" si="121"/>
        <v>3.97</v>
      </c>
      <c r="F6401" s="77" t="s">
        <v>1038</v>
      </c>
      <c r="G6401" s="77" t="s">
        <v>21</v>
      </c>
      <c r="H6401" s="77" t="s">
        <v>20</v>
      </c>
      <c r="I6401" s="13">
        <v>7</v>
      </c>
      <c r="J6401" s="14">
        <v>2015</v>
      </c>
      <c r="K6401" s="78" t="s">
        <v>56</v>
      </c>
      <c r="L6401" s="79" t="s">
        <v>22</v>
      </c>
      <c r="M6401" s="79" t="s">
        <v>309</v>
      </c>
      <c r="N6401" s="15" t="s">
        <v>28</v>
      </c>
      <c r="O6401" s="15" t="s">
        <v>29</v>
      </c>
      <c r="P6401" s="80" t="s">
        <v>3096</v>
      </c>
      <c r="Q6401" s="80" t="s">
        <v>21</v>
      </c>
      <c r="S6401" t="str">
        <f t="shared" si="122"/>
        <v>42188Ape Productions</v>
      </c>
    </row>
    <row r="6402" spans="1:19" hidden="1">
      <c r="A6402" s="12">
        <v>42188</v>
      </c>
      <c r="B6402" t="s">
        <v>2806</v>
      </c>
      <c r="C6402" s="1">
        <v>-2.96</v>
      </c>
      <c r="E6402" s="42">
        <f t="shared" si="121"/>
        <v>2.96</v>
      </c>
      <c r="F6402" s="77" t="s">
        <v>1038</v>
      </c>
      <c r="G6402" s="77" t="s">
        <v>21</v>
      </c>
      <c r="H6402" s="77" t="s">
        <v>20</v>
      </c>
      <c r="I6402" s="13">
        <v>7</v>
      </c>
      <c r="J6402" s="14">
        <v>2015</v>
      </c>
      <c r="K6402" s="78" t="s">
        <v>56</v>
      </c>
      <c r="L6402" s="79" t="s">
        <v>22</v>
      </c>
      <c r="M6402" s="79" t="s">
        <v>309</v>
      </c>
      <c r="N6402" s="15" t="s">
        <v>28</v>
      </c>
      <c r="O6402" s="15" t="s">
        <v>29</v>
      </c>
      <c r="P6402" s="80" t="s">
        <v>3096</v>
      </c>
      <c r="Q6402" s="80" t="s">
        <v>21</v>
      </c>
      <c r="S6402" t="str">
        <f t="shared" si="122"/>
        <v>42188The Phat Cat Inn</v>
      </c>
    </row>
    <row r="6403" spans="1:19" hidden="1">
      <c r="A6403" s="12">
        <v>42189</v>
      </c>
      <c r="B6403" t="s">
        <v>2930</v>
      </c>
      <c r="C6403" s="1">
        <v>-2.5</v>
      </c>
      <c r="E6403" s="42">
        <f t="shared" ref="E6403:E6466" si="123">-C6403</f>
        <v>2.5</v>
      </c>
      <c r="F6403" s="77" t="s">
        <v>1038</v>
      </c>
      <c r="G6403" s="77" t="s">
        <v>21</v>
      </c>
      <c r="H6403" s="77" t="s">
        <v>20</v>
      </c>
      <c r="I6403" s="13">
        <v>7</v>
      </c>
      <c r="J6403" s="14">
        <v>2015</v>
      </c>
      <c r="K6403" s="78" t="s">
        <v>56</v>
      </c>
      <c r="L6403" s="79" t="s">
        <v>22</v>
      </c>
      <c r="M6403" s="79" t="s">
        <v>309</v>
      </c>
      <c r="N6403" s="15" t="s">
        <v>28</v>
      </c>
      <c r="O6403" s="15" t="s">
        <v>29</v>
      </c>
      <c r="P6403" s="80" t="s">
        <v>3096</v>
      </c>
      <c r="Q6403" s="80" t="s">
        <v>21</v>
      </c>
      <c r="S6403" t="str">
        <f t="shared" si="122"/>
        <v>42189George LONG</v>
      </c>
    </row>
    <row r="6404" spans="1:19" hidden="1">
      <c r="A6404" s="12">
        <v>42189</v>
      </c>
      <c r="B6404" t="s">
        <v>2931</v>
      </c>
      <c r="C6404" s="1">
        <v>-4.76</v>
      </c>
      <c r="E6404" s="42">
        <f t="shared" si="123"/>
        <v>4.76</v>
      </c>
      <c r="F6404" s="77" t="s">
        <v>1038</v>
      </c>
      <c r="G6404" s="77" t="s">
        <v>21</v>
      </c>
      <c r="H6404" s="77" t="s">
        <v>20</v>
      </c>
      <c r="I6404" s="13">
        <v>7</v>
      </c>
      <c r="J6404" s="14">
        <v>2015</v>
      </c>
      <c r="K6404" s="78" t="s">
        <v>56</v>
      </c>
      <c r="L6404" s="79" t="s">
        <v>22</v>
      </c>
      <c r="M6404" s="79" t="s">
        <v>309</v>
      </c>
      <c r="N6404" s="15" t="s">
        <v>28</v>
      </c>
      <c r="O6404" s="15" t="s">
        <v>29</v>
      </c>
      <c r="P6404" s="80" t="s">
        <v>3096</v>
      </c>
      <c r="Q6404" s="80" t="s">
        <v>21</v>
      </c>
      <c r="S6404" t="str">
        <f t="shared" si="122"/>
        <v>42189thomas szotak</v>
      </c>
    </row>
    <row r="6405" spans="1:19" hidden="1">
      <c r="A6405" s="12">
        <v>42189</v>
      </c>
      <c r="B6405" t="s">
        <v>2818</v>
      </c>
      <c r="C6405" s="1">
        <v>-3.21</v>
      </c>
      <c r="E6405" s="42">
        <f t="shared" si="123"/>
        <v>3.21</v>
      </c>
      <c r="F6405" s="77" t="s">
        <v>1038</v>
      </c>
      <c r="G6405" s="77" t="s">
        <v>21</v>
      </c>
      <c r="H6405" s="77" t="s">
        <v>20</v>
      </c>
      <c r="I6405" s="13">
        <v>7</v>
      </c>
      <c r="J6405" s="14">
        <v>2015</v>
      </c>
      <c r="K6405" s="78" t="s">
        <v>56</v>
      </c>
      <c r="L6405" s="79" t="s">
        <v>22</v>
      </c>
      <c r="M6405" s="79" t="s">
        <v>309</v>
      </c>
      <c r="N6405" s="15" t="s">
        <v>28</v>
      </c>
      <c r="O6405" s="15" t="s">
        <v>29</v>
      </c>
      <c r="P6405" s="80" t="s">
        <v>3096</v>
      </c>
      <c r="Q6405" s="80" t="s">
        <v>21</v>
      </c>
      <c r="S6405" t="str">
        <f t="shared" si="122"/>
        <v>42189Barbara Peters</v>
      </c>
    </row>
    <row r="6406" spans="1:19" hidden="1">
      <c r="A6406" s="12">
        <v>42189</v>
      </c>
      <c r="B6406" t="s">
        <v>2836</v>
      </c>
      <c r="C6406" s="1">
        <v>-0.86</v>
      </c>
      <c r="E6406" s="42">
        <f t="shared" si="123"/>
        <v>0.86</v>
      </c>
      <c r="F6406" s="77" t="s">
        <v>1038</v>
      </c>
      <c r="G6406" s="77" t="s">
        <v>21</v>
      </c>
      <c r="H6406" s="77" t="s">
        <v>20</v>
      </c>
      <c r="I6406" s="13">
        <v>7</v>
      </c>
      <c r="J6406" s="14">
        <v>2015</v>
      </c>
      <c r="K6406" s="78" t="s">
        <v>56</v>
      </c>
      <c r="L6406" s="79" t="s">
        <v>22</v>
      </c>
      <c r="M6406" s="79" t="s">
        <v>309</v>
      </c>
      <c r="N6406" s="15" t="s">
        <v>28</v>
      </c>
      <c r="O6406" s="15" t="s">
        <v>29</v>
      </c>
      <c r="P6406" s="80" t="s">
        <v>3096</v>
      </c>
      <c r="Q6406" s="80" t="s">
        <v>21</v>
      </c>
      <c r="S6406" t="str">
        <f t="shared" si="122"/>
        <v>42189Patty Aguirre</v>
      </c>
    </row>
    <row r="6407" spans="1:19" hidden="1">
      <c r="A6407" s="12">
        <v>42189</v>
      </c>
      <c r="B6407" t="s">
        <v>2932</v>
      </c>
      <c r="C6407" s="1">
        <v>-5.83</v>
      </c>
      <c r="E6407" s="42">
        <f t="shared" si="123"/>
        <v>5.83</v>
      </c>
      <c r="F6407" s="77" t="s">
        <v>1038</v>
      </c>
      <c r="G6407" s="77" t="s">
        <v>21</v>
      </c>
      <c r="H6407" s="77" t="s">
        <v>20</v>
      </c>
      <c r="I6407" s="13">
        <v>7</v>
      </c>
      <c r="J6407" s="14">
        <v>2015</v>
      </c>
      <c r="K6407" s="78" t="s">
        <v>56</v>
      </c>
      <c r="L6407" s="79" t="s">
        <v>22</v>
      </c>
      <c r="M6407" s="79" t="s">
        <v>302</v>
      </c>
      <c r="N6407" s="15" t="s">
        <v>28</v>
      </c>
      <c r="O6407" s="15" t="s">
        <v>29</v>
      </c>
      <c r="P6407" s="80" t="s">
        <v>3096</v>
      </c>
      <c r="Q6407" s="80" t="s">
        <v>21</v>
      </c>
      <c r="S6407" t="str">
        <f t="shared" si="122"/>
        <v>42189Guy Le Roy</v>
      </c>
    </row>
    <row r="6408" spans="1:19" hidden="1">
      <c r="A6408" s="12">
        <v>42190</v>
      </c>
      <c r="B6408" t="s">
        <v>2933</v>
      </c>
      <c r="C6408" s="1">
        <v>-1.65</v>
      </c>
      <c r="E6408" s="42">
        <f t="shared" si="123"/>
        <v>1.65</v>
      </c>
      <c r="F6408" s="77" t="s">
        <v>1038</v>
      </c>
      <c r="G6408" s="77" t="s">
        <v>21</v>
      </c>
      <c r="H6408" s="77" t="s">
        <v>20</v>
      </c>
      <c r="I6408" s="13">
        <v>7</v>
      </c>
      <c r="J6408" s="14">
        <v>2015</v>
      </c>
      <c r="K6408" s="78" t="s">
        <v>56</v>
      </c>
      <c r="L6408" s="79" t="s">
        <v>22</v>
      </c>
      <c r="M6408" s="79" t="s">
        <v>309</v>
      </c>
      <c r="N6408" s="15" t="s">
        <v>28</v>
      </c>
      <c r="O6408" s="15" t="s">
        <v>29</v>
      </c>
      <c r="P6408" s="80" t="s">
        <v>3096</v>
      </c>
      <c r="Q6408" s="80" t="s">
        <v>21</v>
      </c>
      <c r="S6408" t="str">
        <f t="shared" si="122"/>
        <v>42190Rebecca Marko</v>
      </c>
    </row>
    <row r="6409" spans="1:19" hidden="1">
      <c r="A6409" s="12">
        <v>42190</v>
      </c>
      <c r="B6409" t="s">
        <v>2934</v>
      </c>
      <c r="C6409" s="1">
        <v>-1.36</v>
      </c>
      <c r="E6409" s="42">
        <f t="shared" si="123"/>
        <v>1.36</v>
      </c>
      <c r="F6409" s="77" t="s">
        <v>1038</v>
      </c>
      <c r="G6409" s="77" t="s">
        <v>21</v>
      </c>
      <c r="H6409" s="77" t="s">
        <v>20</v>
      </c>
      <c r="I6409" s="13">
        <v>7</v>
      </c>
      <c r="J6409" s="14">
        <v>2015</v>
      </c>
      <c r="K6409" s="78" t="s">
        <v>56</v>
      </c>
      <c r="L6409" s="79" t="s">
        <v>22</v>
      </c>
      <c r="M6409" s="79" t="s">
        <v>309</v>
      </c>
      <c r="N6409" s="15" t="s">
        <v>28</v>
      </c>
      <c r="O6409" s="15" t="s">
        <v>29</v>
      </c>
      <c r="P6409" s="80" t="s">
        <v>3096</v>
      </c>
      <c r="Q6409" s="80" t="s">
        <v>21</v>
      </c>
      <c r="S6409" t="str">
        <f t="shared" si="122"/>
        <v>42190Melanie Montijo</v>
      </c>
    </row>
    <row r="6410" spans="1:19" hidden="1">
      <c r="A6410" s="12">
        <v>42190</v>
      </c>
      <c r="B6410" t="s">
        <v>2935</v>
      </c>
      <c r="C6410" s="1">
        <v>-2.82</v>
      </c>
      <c r="E6410" s="42">
        <f t="shared" si="123"/>
        <v>2.82</v>
      </c>
      <c r="F6410" s="77" t="s">
        <v>1038</v>
      </c>
      <c r="G6410" s="77" t="s">
        <v>21</v>
      </c>
      <c r="H6410" s="77" t="s">
        <v>20</v>
      </c>
      <c r="I6410" s="13">
        <v>7</v>
      </c>
      <c r="J6410" s="14">
        <v>2015</v>
      </c>
      <c r="K6410" s="78" t="s">
        <v>56</v>
      </c>
      <c r="L6410" s="79" t="s">
        <v>22</v>
      </c>
      <c r="M6410" s="79" t="s">
        <v>309</v>
      </c>
      <c r="N6410" s="15" t="s">
        <v>28</v>
      </c>
      <c r="O6410" s="15" t="s">
        <v>29</v>
      </c>
      <c r="P6410" s="80" t="s">
        <v>3096</v>
      </c>
      <c r="Q6410" s="80" t="s">
        <v>21</v>
      </c>
      <c r="S6410" t="str">
        <f t="shared" si="122"/>
        <v>42190William Brice</v>
      </c>
    </row>
    <row r="6411" spans="1:19" hidden="1">
      <c r="A6411" s="12">
        <v>42190</v>
      </c>
      <c r="B6411" t="s">
        <v>2936</v>
      </c>
      <c r="C6411" s="1">
        <v>-3.34</v>
      </c>
      <c r="E6411" s="42">
        <f t="shared" si="123"/>
        <v>3.34</v>
      </c>
      <c r="F6411" s="77" t="s">
        <v>1038</v>
      </c>
      <c r="G6411" s="77" t="s">
        <v>21</v>
      </c>
      <c r="H6411" s="77" t="s">
        <v>20</v>
      </c>
      <c r="I6411" s="13">
        <v>7</v>
      </c>
      <c r="J6411" s="14">
        <v>2015</v>
      </c>
      <c r="K6411" s="78" t="s">
        <v>56</v>
      </c>
      <c r="L6411" s="79" t="s">
        <v>22</v>
      </c>
      <c r="M6411" s="79" t="s">
        <v>309</v>
      </c>
      <c r="N6411" s="15" t="s">
        <v>28</v>
      </c>
      <c r="O6411" s="15" t="s">
        <v>29</v>
      </c>
      <c r="P6411" s="80" t="s">
        <v>3096</v>
      </c>
      <c r="Q6411" s="80" t="s">
        <v>21</v>
      </c>
      <c r="S6411" t="str">
        <f t="shared" si="122"/>
        <v>42190Raysa Aswad</v>
      </c>
    </row>
    <row r="6412" spans="1:19" hidden="1">
      <c r="A6412" s="12">
        <v>42190</v>
      </c>
      <c r="B6412" t="s">
        <v>2928</v>
      </c>
      <c r="C6412" s="1">
        <v>-5.08</v>
      </c>
      <c r="E6412" s="42">
        <f t="shared" si="123"/>
        <v>5.08</v>
      </c>
      <c r="F6412" s="77" t="s">
        <v>1038</v>
      </c>
      <c r="G6412" s="77" t="s">
        <v>21</v>
      </c>
      <c r="H6412" s="77" t="s">
        <v>20</v>
      </c>
      <c r="I6412" s="13">
        <v>7</v>
      </c>
      <c r="J6412" s="14">
        <v>2015</v>
      </c>
      <c r="K6412" s="78" t="s">
        <v>56</v>
      </c>
      <c r="L6412" s="79" t="s">
        <v>22</v>
      </c>
      <c r="M6412" s="79" t="s">
        <v>309</v>
      </c>
      <c r="N6412" s="15" t="s">
        <v>28</v>
      </c>
      <c r="O6412" s="15" t="s">
        <v>29</v>
      </c>
      <c r="P6412" s="80" t="s">
        <v>3096</v>
      </c>
      <c r="Q6412" s="80" t="s">
        <v>21</v>
      </c>
      <c r="S6412" t="str">
        <f t="shared" si="122"/>
        <v>42190ROBERT RISKO</v>
      </c>
    </row>
    <row r="6413" spans="1:19" hidden="1">
      <c r="A6413" s="12">
        <v>42190</v>
      </c>
      <c r="B6413" t="s">
        <v>2937</v>
      </c>
      <c r="C6413" s="1">
        <v>-2.15</v>
      </c>
      <c r="E6413" s="42">
        <f t="shared" si="123"/>
        <v>2.15</v>
      </c>
      <c r="F6413" s="77" t="s">
        <v>1038</v>
      </c>
      <c r="G6413" s="77" t="s">
        <v>21</v>
      </c>
      <c r="H6413" s="77" t="s">
        <v>20</v>
      </c>
      <c r="I6413" s="13">
        <v>7</v>
      </c>
      <c r="J6413" s="14">
        <v>2015</v>
      </c>
      <c r="K6413" s="78" t="s">
        <v>56</v>
      </c>
      <c r="L6413" s="79" t="s">
        <v>22</v>
      </c>
      <c r="M6413" s="79" t="s">
        <v>305</v>
      </c>
      <c r="N6413" s="15" t="s">
        <v>28</v>
      </c>
      <c r="O6413" s="15" t="s">
        <v>29</v>
      </c>
      <c r="P6413" s="80" t="s">
        <v>3096</v>
      </c>
      <c r="Q6413" s="80" t="s">
        <v>21</v>
      </c>
      <c r="S6413" t="str">
        <f t="shared" si="122"/>
        <v>42190Robert Bonham</v>
      </c>
    </row>
    <row r="6414" spans="1:19" hidden="1">
      <c r="A6414" s="12">
        <v>42191</v>
      </c>
      <c r="B6414" t="s">
        <v>2938</v>
      </c>
      <c r="C6414" s="1">
        <v>-3.43</v>
      </c>
      <c r="E6414" s="42">
        <f t="shared" si="123"/>
        <v>3.43</v>
      </c>
      <c r="F6414" s="77" t="s">
        <v>1038</v>
      </c>
      <c r="G6414" s="77" t="s">
        <v>21</v>
      </c>
      <c r="H6414" s="77" t="s">
        <v>20</v>
      </c>
      <c r="I6414" s="13">
        <v>7</v>
      </c>
      <c r="J6414" s="14">
        <v>2015</v>
      </c>
      <c r="K6414" s="78" t="s">
        <v>56</v>
      </c>
      <c r="L6414" s="79" t="s">
        <v>22</v>
      </c>
      <c r="M6414" s="79" t="s">
        <v>302</v>
      </c>
      <c r="N6414" s="15" t="s">
        <v>28</v>
      </c>
      <c r="O6414" s="15" t="s">
        <v>29</v>
      </c>
      <c r="P6414" s="80" t="s">
        <v>3096</v>
      </c>
      <c r="Q6414" s="80" t="s">
        <v>21</v>
      </c>
      <c r="S6414" t="str">
        <f t="shared" si="122"/>
        <v>42191Verlin Sherrell</v>
      </c>
    </row>
    <row r="6415" spans="1:19" hidden="1">
      <c r="A6415" s="12">
        <v>42191</v>
      </c>
      <c r="B6415" t="s">
        <v>2488</v>
      </c>
      <c r="C6415" s="1">
        <v>0</v>
      </c>
      <c r="E6415" s="42">
        <f t="shared" si="123"/>
        <v>0</v>
      </c>
      <c r="F6415" s="77" t="s">
        <v>225</v>
      </c>
      <c r="G6415" s="77" t="s">
        <v>21</v>
      </c>
      <c r="H6415" s="77" t="s">
        <v>20</v>
      </c>
      <c r="I6415" s="13">
        <v>7</v>
      </c>
      <c r="J6415" s="14">
        <v>2015</v>
      </c>
      <c r="K6415" s="78" t="s">
        <v>56</v>
      </c>
      <c r="L6415" s="79" t="s">
        <v>22</v>
      </c>
      <c r="M6415" s="79" t="s">
        <v>23</v>
      </c>
      <c r="N6415" s="15" t="s">
        <v>20</v>
      </c>
      <c r="O6415" s="15" t="s">
        <v>24</v>
      </c>
      <c r="P6415" s="80" t="s">
        <v>171</v>
      </c>
      <c r="Q6415" s="80" t="s">
        <v>21</v>
      </c>
      <c r="S6415" t="str">
        <f t="shared" si="122"/>
        <v>42191Bank Account</v>
      </c>
    </row>
    <row r="6416" spans="1:19" hidden="1">
      <c r="A6416" s="12">
        <v>42191</v>
      </c>
      <c r="B6416" t="s">
        <v>2939</v>
      </c>
      <c r="C6416" s="1">
        <v>-1.08</v>
      </c>
      <c r="E6416" s="42">
        <f t="shared" si="123"/>
        <v>1.08</v>
      </c>
      <c r="F6416" s="77" t="s">
        <v>1038</v>
      </c>
      <c r="G6416" s="77" t="s">
        <v>21</v>
      </c>
      <c r="H6416" s="77" t="s">
        <v>20</v>
      </c>
      <c r="I6416" s="13">
        <v>7</v>
      </c>
      <c r="J6416" s="14">
        <v>2015</v>
      </c>
      <c r="K6416" s="78" t="s">
        <v>56</v>
      </c>
      <c r="L6416" s="79" t="s">
        <v>22</v>
      </c>
      <c r="M6416" s="79" t="s">
        <v>309</v>
      </c>
      <c r="N6416" s="15" t="s">
        <v>28</v>
      </c>
      <c r="O6416" s="15" t="s">
        <v>29</v>
      </c>
      <c r="P6416" s="80" t="s">
        <v>3096</v>
      </c>
      <c r="Q6416" s="80" t="s">
        <v>21</v>
      </c>
      <c r="S6416" t="str">
        <f t="shared" si="122"/>
        <v>42191Jennifer Brockman</v>
      </c>
    </row>
    <row r="6417" spans="1:19" hidden="1">
      <c r="A6417" s="12">
        <v>42191</v>
      </c>
      <c r="B6417" t="s">
        <v>2940</v>
      </c>
      <c r="C6417" s="1">
        <v>-2.85</v>
      </c>
      <c r="E6417" s="42">
        <f t="shared" si="123"/>
        <v>2.85</v>
      </c>
      <c r="F6417" s="77" t="s">
        <v>1038</v>
      </c>
      <c r="G6417" s="77" t="s">
        <v>21</v>
      </c>
      <c r="H6417" s="77" t="s">
        <v>20</v>
      </c>
      <c r="I6417" s="13">
        <v>7</v>
      </c>
      <c r="J6417" s="14">
        <v>2015</v>
      </c>
      <c r="K6417" s="78" t="s">
        <v>56</v>
      </c>
      <c r="L6417" s="79" t="s">
        <v>22</v>
      </c>
      <c r="M6417" s="79" t="s">
        <v>309</v>
      </c>
      <c r="N6417" s="15" t="s">
        <v>28</v>
      </c>
      <c r="O6417" s="15" t="s">
        <v>29</v>
      </c>
      <c r="P6417" s="80" t="s">
        <v>3096</v>
      </c>
      <c r="Q6417" s="80" t="s">
        <v>21</v>
      </c>
      <c r="S6417" t="str">
        <f t="shared" si="122"/>
        <v>42191Ida lamar</v>
      </c>
    </row>
    <row r="6418" spans="1:19" hidden="1">
      <c r="A6418" s="12">
        <v>42191</v>
      </c>
      <c r="B6418" t="s">
        <v>2941</v>
      </c>
      <c r="C6418" s="1">
        <v>-1.81</v>
      </c>
      <c r="E6418" s="42">
        <f t="shared" si="123"/>
        <v>1.81</v>
      </c>
      <c r="F6418" s="77" t="s">
        <v>1038</v>
      </c>
      <c r="G6418" s="77" t="s">
        <v>21</v>
      </c>
      <c r="H6418" s="77" t="s">
        <v>20</v>
      </c>
      <c r="I6418" s="13">
        <v>7</v>
      </c>
      <c r="J6418" s="14">
        <v>2015</v>
      </c>
      <c r="K6418" s="78" t="s">
        <v>56</v>
      </c>
      <c r="L6418" s="79" t="s">
        <v>22</v>
      </c>
      <c r="M6418" s="79" t="s">
        <v>309</v>
      </c>
      <c r="N6418" s="15" t="s">
        <v>28</v>
      </c>
      <c r="O6418" s="15" t="s">
        <v>29</v>
      </c>
      <c r="P6418" s="80" t="s">
        <v>3096</v>
      </c>
      <c r="Q6418" s="80" t="s">
        <v>21</v>
      </c>
      <c r="S6418" t="str">
        <f t="shared" si="122"/>
        <v>42191Understanding Our Dogs LLC</v>
      </c>
    </row>
    <row r="6419" spans="1:19" hidden="1">
      <c r="A6419" s="12">
        <v>42191</v>
      </c>
      <c r="B6419" t="s">
        <v>2942</v>
      </c>
      <c r="C6419" s="1">
        <v>-1.1100000000000001</v>
      </c>
      <c r="E6419" s="42">
        <f t="shared" si="123"/>
        <v>1.1100000000000001</v>
      </c>
      <c r="F6419" s="77" t="s">
        <v>1038</v>
      </c>
      <c r="G6419" s="77" t="s">
        <v>21</v>
      </c>
      <c r="H6419" s="77" t="s">
        <v>20</v>
      </c>
      <c r="I6419" s="13">
        <v>7</v>
      </c>
      <c r="J6419" s="14">
        <v>2015</v>
      </c>
      <c r="K6419" s="78" t="s">
        <v>56</v>
      </c>
      <c r="L6419" s="79" t="s">
        <v>22</v>
      </c>
      <c r="M6419" s="79" t="s">
        <v>302</v>
      </c>
      <c r="N6419" s="15" t="s">
        <v>28</v>
      </c>
      <c r="O6419" s="15" t="s">
        <v>29</v>
      </c>
      <c r="P6419" s="80" t="s">
        <v>3096</v>
      </c>
      <c r="Q6419" s="80" t="s">
        <v>21</v>
      </c>
      <c r="S6419" t="str">
        <f t="shared" si="122"/>
        <v>42191TERRORDOME MUSIC ETC...</v>
      </c>
    </row>
    <row r="6420" spans="1:19" hidden="1">
      <c r="A6420" s="12">
        <v>42191</v>
      </c>
      <c r="B6420" t="s">
        <v>2943</v>
      </c>
      <c r="C6420" s="1">
        <v>-0.72</v>
      </c>
      <c r="E6420" s="42">
        <f t="shared" si="123"/>
        <v>0.72</v>
      </c>
      <c r="F6420" s="77" t="s">
        <v>1038</v>
      </c>
      <c r="G6420" s="77" t="s">
        <v>21</v>
      </c>
      <c r="H6420" s="77" t="s">
        <v>20</v>
      </c>
      <c r="I6420" s="13">
        <v>7</v>
      </c>
      <c r="J6420" s="14">
        <v>2015</v>
      </c>
      <c r="K6420" s="78" t="s">
        <v>56</v>
      </c>
      <c r="L6420" s="79" t="s">
        <v>22</v>
      </c>
      <c r="M6420" s="79" t="s">
        <v>302</v>
      </c>
      <c r="N6420" s="15" t="s">
        <v>28</v>
      </c>
      <c r="O6420" s="15" t="s">
        <v>29</v>
      </c>
      <c r="P6420" s="80" t="s">
        <v>3096</v>
      </c>
      <c r="Q6420" s="80" t="s">
        <v>21</v>
      </c>
      <c r="S6420" t="str">
        <f t="shared" si="122"/>
        <v>42191Michael Manahan</v>
      </c>
    </row>
    <row r="6421" spans="1:19" hidden="1">
      <c r="A6421" s="12">
        <v>42191</v>
      </c>
      <c r="B6421" t="s">
        <v>2944</v>
      </c>
      <c r="C6421" s="1">
        <v>-0.64</v>
      </c>
      <c r="E6421" s="42">
        <f t="shared" si="123"/>
        <v>0.64</v>
      </c>
      <c r="F6421" s="77" t="s">
        <v>1038</v>
      </c>
      <c r="G6421" s="77" t="s">
        <v>21</v>
      </c>
      <c r="H6421" s="77" t="s">
        <v>20</v>
      </c>
      <c r="I6421" s="13">
        <v>7</v>
      </c>
      <c r="J6421" s="14">
        <v>2015</v>
      </c>
      <c r="K6421" s="78" t="s">
        <v>56</v>
      </c>
      <c r="L6421" s="79" t="s">
        <v>22</v>
      </c>
      <c r="M6421" s="79" t="s">
        <v>309</v>
      </c>
      <c r="N6421" s="15" t="s">
        <v>28</v>
      </c>
      <c r="O6421" s="15" t="s">
        <v>29</v>
      </c>
      <c r="P6421" s="80" t="s">
        <v>3096</v>
      </c>
      <c r="Q6421" s="80" t="s">
        <v>21</v>
      </c>
      <c r="S6421" t="str">
        <f t="shared" si="122"/>
        <v>42191Nicole Fader</v>
      </c>
    </row>
    <row r="6422" spans="1:19" hidden="1">
      <c r="A6422" s="12">
        <v>42193</v>
      </c>
      <c r="B6422" t="s">
        <v>2945</v>
      </c>
      <c r="C6422" s="1">
        <v>-0.62</v>
      </c>
      <c r="E6422" s="42">
        <f t="shared" si="123"/>
        <v>0.62</v>
      </c>
      <c r="F6422" s="77" t="s">
        <v>1038</v>
      </c>
      <c r="G6422" s="77" t="s">
        <v>21</v>
      </c>
      <c r="H6422" s="77" t="s">
        <v>20</v>
      </c>
      <c r="I6422" s="13">
        <v>7</v>
      </c>
      <c r="J6422" s="14">
        <v>2015</v>
      </c>
      <c r="K6422" s="78" t="s">
        <v>56</v>
      </c>
      <c r="L6422" s="79" t="s">
        <v>22</v>
      </c>
      <c r="M6422" s="79" t="s">
        <v>309</v>
      </c>
      <c r="N6422" s="15" t="s">
        <v>28</v>
      </c>
      <c r="O6422" s="15" t="s">
        <v>29</v>
      </c>
      <c r="P6422" s="80" t="s">
        <v>3096</v>
      </c>
      <c r="Q6422" s="80" t="s">
        <v>21</v>
      </c>
      <c r="S6422" t="str">
        <f t="shared" si="122"/>
        <v>42193Christopher Catalano</v>
      </c>
    </row>
    <row r="6423" spans="1:19" hidden="1">
      <c r="A6423" s="12">
        <v>42194</v>
      </c>
      <c r="B6423" t="s">
        <v>2946</v>
      </c>
      <c r="C6423" s="1">
        <v>-0.62</v>
      </c>
      <c r="E6423" s="42">
        <f t="shared" si="123"/>
        <v>0.62</v>
      </c>
      <c r="F6423" s="77" t="s">
        <v>1038</v>
      </c>
      <c r="G6423" s="77" t="s">
        <v>21</v>
      </c>
      <c r="H6423" s="77" t="s">
        <v>20</v>
      </c>
      <c r="I6423" s="13">
        <v>7</v>
      </c>
      <c r="J6423" s="14">
        <v>2015</v>
      </c>
      <c r="K6423" s="78" t="s">
        <v>56</v>
      </c>
      <c r="L6423" s="79" t="s">
        <v>22</v>
      </c>
      <c r="M6423" s="79" t="s">
        <v>309</v>
      </c>
      <c r="N6423" s="15" t="s">
        <v>28</v>
      </c>
      <c r="O6423" s="15" t="s">
        <v>29</v>
      </c>
      <c r="P6423" s="80" t="s">
        <v>3096</v>
      </c>
      <c r="Q6423" s="80" t="s">
        <v>21</v>
      </c>
      <c r="S6423" t="str">
        <f t="shared" si="122"/>
        <v>42194Michael Meade</v>
      </c>
    </row>
    <row r="6424" spans="1:19" hidden="1">
      <c r="A6424" s="12">
        <v>42194</v>
      </c>
      <c r="B6424" t="s">
        <v>2947</v>
      </c>
      <c r="C6424" s="1">
        <v>-21.59</v>
      </c>
      <c r="E6424" s="42">
        <f t="shared" si="123"/>
        <v>21.59</v>
      </c>
      <c r="F6424" s="77" t="s">
        <v>1038</v>
      </c>
      <c r="G6424" s="77" t="s">
        <v>21</v>
      </c>
      <c r="H6424" s="77" t="s">
        <v>20</v>
      </c>
      <c r="I6424" s="13">
        <v>7</v>
      </c>
      <c r="J6424" s="14">
        <v>2015</v>
      </c>
      <c r="K6424" s="78" t="s">
        <v>56</v>
      </c>
      <c r="L6424" s="79" t="s">
        <v>22</v>
      </c>
      <c r="M6424" s="79" t="s">
        <v>80</v>
      </c>
      <c r="N6424" s="15" t="s">
        <v>28</v>
      </c>
      <c r="O6424" s="15" t="s">
        <v>29</v>
      </c>
      <c r="P6424" s="80" t="s">
        <v>3096</v>
      </c>
      <c r="Q6424" s="80" t="s">
        <v>21</v>
      </c>
      <c r="S6424" t="str">
        <f t="shared" si="122"/>
        <v>42194Pisces Pet Emporium Ltd</v>
      </c>
    </row>
    <row r="6425" spans="1:19" hidden="1">
      <c r="A6425" s="12">
        <v>42194</v>
      </c>
      <c r="B6425" t="s">
        <v>2948</v>
      </c>
      <c r="C6425" s="1">
        <v>-5.49</v>
      </c>
      <c r="E6425" s="42">
        <f t="shared" si="123"/>
        <v>5.49</v>
      </c>
      <c r="F6425" s="77" t="s">
        <v>1038</v>
      </c>
      <c r="G6425" s="77" t="s">
        <v>21</v>
      </c>
      <c r="H6425" s="77" t="s">
        <v>20</v>
      </c>
      <c r="I6425" s="13">
        <v>7</v>
      </c>
      <c r="J6425" s="14">
        <v>2015</v>
      </c>
      <c r="K6425" s="78" t="s">
        <v>56</v>
      </c>
      <c r="L6425" s="79" t="s">
        <v>22</v>
      </c>
      <c r="M6425" s="79" t="s">
        <v>302</v>
      </c>
      <c r="N6425" s="15" t="s">
        <v>28</v>
      </c>
      <c r="O6425" s="15" t="s">
        <v>29</v>
      </c>
      <c r="P6425" s="80" t="s">
        <v>3096</v>
      </c>
      <c r="Q6425" s="80" t="s">
        <v>21</v>
      </c>
      <c r="S6425" t="str">
        <f t="shared" si="122"/>
        <v>42194Pamela Markowitz</v>
      </c>
    </row>
    <row r="6426" spans="1:19" hidden="1">
      <c r="A6426" s="12">
        <v>42194</v>
      </c>
      <c r="B6426" t="s">
        <v>2489</v>
      </c>
      <c r="C6426" s="1">
        <v>-1.6</v>
      </c>
      <c r="E6426" s="42">
        <f t="shared" si="123"/>
        <v>1.6</v>
      </c>
      <c r="F6426" s="77" t="s">
        <v>1038</v>
      </c>
      <c r="G6426" s="77" t="s">
        <v>21</v>
      </c>
      <c r="H6426" s="77" t="s">
        <v>20</v>
      </c>
      <c r="I6426" s="13">
        <v>7</v>
      </c>
      <c r="J6426" s="14">
        <v>2015</v>
      </c>
      <c r="K6426" s="78" t="s">
        <v>56</v>
      </c>
      <c r="L6426" s="79" t="s">
        <v>22</v>
      </c>
      <c r="M6426" s="79" t="s">
        <v>80</v>
      </c>
      <c r="N6426" s="15" t="s">
        <v>28</v>
      </c>
      <c r="O6426" s="15" t="s">
        <v>29</v>
      </c>
      <c r="P6426" s="80" t="s">
        <v>3096</v>
      </c>
      <c r="Q6426" s="80" t="s">
        <v>21</v>
      </c>
      <c r="S6426" t="str">
        <f t="shared" si="122"/>
        <v>42194JAS Enterprises</v>
      </c>
    </row>
    <row r="6427" spans="1:19" hidden="1">
      <c r="A6427" s="12">
        <v>42194</v>
      </c>
      <c r="B6427" t="s">
        <v>2949</v>
      </c>
      <c r="C6427" s="1">
        <v>-0.76</v>
      </c>
      <c r="E6427" s="42">
        <f t="shared" si="123"/>
        <v>0.76</v>
      </c>
      <c r="F6427" s="77" t="s">
        <v>1038</v>
      </c>
      <c r="G6427" s="77" t="s">
        <v>21</v>
      </c>
      <c r="H6427" s="77" t="s">
        <v>20</v>
      </c>
      <c r="I6427" s="13">
        <v>7</v>
      </c>
      <c r="J6427" s="14">
        <v>2015</v>
      </c>
      <c r="K6427" s="78" t="s">
        <v>56</v>
      </c>
      <c r="L6427" s="79" t="s">
        <v>22</v>
      </c>
      <c r="M6427" s="79" t="s">
        <v>302</v>
      </c>
      <c r="N6427" s="15" t="s">
        <v>28</v>
      </c>
      <c r="O6427" s="15" t="s">
        <v>29</v>
      </c>
      <c r="P6427" s="80" t="s">
        <v>3096</v>
      </c>
      <c r="Q6427" s="80" t="s">
        <v>21</v>
      </c>
      <c r="S6427" t="str">
        <f t="shared" si="122"/>
        <v>42194Sigmacanineusa</v>
      </c>
    </row>
    <row r="6428" spans="1:19" hidden="1">
      <c r="A6428" s="12">
        <v>42194</v>
      </c>
      <c r="B6428" t="s">
        <v>2950</v>
      </c>
      <c r="C6428" s="1">
        <v>-5.77</v>
      </c>
      <c r="E6428" s="42">
        <f t="shared" si="123"/>
        <v>5.77</v>
      </c>
      <c r="F6428" s="77" t="s">
        <v>1038</v>
      </c>
      <c r="G6428" s="77" t="s">
        <v>21</v>
      </c>
      <c r="H6428" s="77" t="s">
        <v>20</v>
      </c>
      <c r="I6428" s="13">
        <v>7</v>
      </c>
      <c r="J6428" s="14">
        <v>2015</v>
      </c>
      <c r="K6428" s="78" t="s">
        <v>56</v>
      </c>
      <c r="L6428" s="79" t="s">
        <v>22</v>
      </c>
      <c r="M6428" s="79" t="s">
        <v>302</v>
      </c>
      <c r="N6428" s="15" t="s">
        <v>28</v>
      </c>
      <c r="O6428" s="15" t="s">
        <v>29</v>
      </c>
      <c r="P6428" s="80" t="s">
        <v>3096</v>
      </c>
      <c r="Q6428" s="80" t="s">
        <v>21</v>
      </c>
      <c r="S6428" t="str">
        <f t="shared" si="122"/>
        <v>42194Mallikarjun Udoshi</v>
      </c>
    </row>
    <row r="6429" spans="1:19" hidden="1">
      <c r="A6429" s="12">
        <v>42194</v>
      </c>
      <c r="B6429" t="s">
        <v>2951</v>
      </c>
      <c r="C6429" s="1">
        <v>-2.84</v>
      </c>
      <c r="E6429" s="42">
        <f t="shared" si="123"/>
        <v>2.84</v>
      </c>
      <c r="F6429" s="77" t="s">
        <v>1038</v>
      </c>
      <c r="G6429" s="77" t="s">
        <v>21</v>
      </c>
      <c r="H6429" s="77" t="s">
        <v>20</v>
      </c>
      <c r="I6429" s="13">
        <v>7</v>
      </c>
      <c r="J6429" s="14">
        <v>2015</v>
      </c>
      <c r="K6429" s="78" t="s">
        <v>56</v>
      </c>
      <c r="L6429" s="79" t="s">
        <v>22</v>
      </c>
      <c r="M6429" s="79" t="s">
        <v>302</v>
      </c>
      <c r="N6429" s="15" t="s">
        <v>28</v>
      </c>
      <c r="O6429" s="15" t="s">
        <v>29</v>
      </c>
      <c r="P6429" s="80" t="s">
        <v>3096</v>
      </c>
      <c r="Q6429" s="80" t="s">
        <v>21</v>
      </c>
      <c r="S6429" t="str">
        <f t="shared" si="122"/>
        <v>42194J Fitch</v>
      </c>
    </row>
    <row r="6430" spans="1:19" hidden="1">
      <c r="A6430" s="12">
        <v>42195</v>
      </c>
      <c r="B6430" t="s">
        <v>2691</v>
      </c>
      <c r="C6430" s="1">
        <v>-0.67</v>
      </c>
      <c r="E6430" s="42">
        <f t="shared" si="123"/>
        <v>0.67</v>
      </c>
      <c r="F6430" s="77" t="s">
        <v>1038</v>
      </c>
      <c r="G6430" s="77" t="s">
        <v>21</v>
      </c>
      <c r="H6430" s="77" t="s">
        <v>20</v>
      </c>
      <c r="I6430" s="13">
        <v>7</v>
      </c>
      <c r="J6430" s="14">
        <v>2015</v>
      </c>
      <c r="K6430" s="78" t="s">
        <v>56</v>
      </c>
      <c r="L6430" s="79" t="s">
        <v>22</v>
      </c>
      <c r="M6430" s="79" t="s">
        <v>309</v>
      </c>
      <c r="N6430" s="15" t="s">
        <v>28</v>
      </c>
      <c r="O6430" s="15" t="s">
        <v>29</v>
      </c>
      <c r="P6430" s="80" t="s">
        <v>3096</v>
      </c>
      <c r="Q6430" s="80" t="s">
        <v>21</v>
      </c>
      <c r="S6430" t="str">
        <f t="shared" si="122"/>
        <v>42195Kayleen van Rooyen</v>
      </c>
    </row>
    <row r="6431" spans="1:19" hidden="1">
      <c r="A6431" s="12">
        <v>42196</v>
      </c>
      <c r="B6431" t="s">
        <v>2952</v>
      </c>
      <c r="C6431" s="1">
        <v>-9.75</v>
      </c>
      <c r="E6431" s="42">
        <f t="shared" si="123"/>
        <v>9.75</v>
      </c>
      <c r="F6431" s="77" t="s">
        <v>1038</v>
      </c>
      <c r="G6431" s="77" t="s">
        <v>21</v>
      </c>
      <c r="H6431" s="77" t="s">
        <v>20</v>
      </c>
      <c r="I6431" s="13">
        <v>7</v>
      </c>
      <c r="J6431" s="14">
        <v>2015</v>
      </c>
      <c r="K6431" s="78" t="s">
        <v>56</v>
      </c>
      <c r="L6431" s="79" t="s">
        <v>22</v>
      </c>
      <c r="M6431" s="79" t="s">
        <v>309</v>
      </c>
      <c r="N6431" s="15" t="s">
        <v>28</v>
      </c>
      <c r="O6431" s="15" t="s">
        <v>29</v>
      </c>
      <c r="P6431" s="80" t="s">
        <v>3096</v>
      </c>
      <c r="Q6431" s="80" t="s">
        <v>21</v>
      </c>
      <c r="S6431" t="str">
        <f t="shared" si="122"/>
        <v>42196Jeneen A Quinlan</v>
      </c>
    </row>
    <row r="6432" spans="1:19" hidden="1">
      <c r="A6432" s="12">
        <v>42196</v>
      </c>
      <c r="B6432" t="s">
        <v>2953</v>
      </c>
      <c r="C6432" s="1">
        <v>-2.91</v>
      </c>
      <c r="E6432" s="42">
        <f t="shared" si="123"/>
        <v>2.91</v>
      </c>
      <c r="F6432" s="77" t="s">
        <v>1038</v>
      </c>
      <c r="G6432" s="77" t="s">
        <v>21</v>
      </c>
      <c r="H6432" s="77" t="s">
        <v>20</v>
      </c>
      <c r="I6432" s="13">
        <v>7</v>
      </c>
      <c r="J6432" s="14">
        <v>2015</v>
      </c>
      <c r="K6432" s="78" t="s">
        <v>56</v>
      </c>
      <c r="L6432" s="79" t="s">
        <v>22</v>
      </c>
      <c r="M6432" s="79" t="s">
        <v>309</v>
      </c>
      <c r="N6432" s="15" t="s">
        <v>28</v>
      </c>
      <c r="O6432" s="15" t="s">
        <v>29</v>
      </c>
      <c r="P6432" s="80" t="s">
        <v>3096</v>
      </c>
      <c r="Q6432" s="80" t="s">
        <v>21</v>
      </c>
      <c r="S6432" t="str">
        <f t="shared" si="122"/>
        <v>42196Gayle Fairweather</v>
      </c>
    </row>
    <row r="6433" spans="1:19" hidden="1">
      <c r="A6433" s="12">
        <v>42197</v>
      </c>
      <c r="B6433" t="s">
        <v>2954</v>
      </c>
      <c r="C6433" s="1">
        <v>-5.24</v>
      </c>
      <c r="E6433" s="42">
        <f t="shared" si="123"/>
        <v>5.24</v>
      </c>
      <c r="F6433" s="77" t="s">
        <v>1038</v>
      </c>
      <c r="G6433" s="77" t="s">
        <v>21</v>
      </c>
      <c r="H6433" s="77" t="s">
        <v>20</v>
      </c>
      <c r="I6433" s="13">
        <v>7</v>
      </c>
      <c r="J6433" s="14">
        <v>2015</v>
      </c>
      <c r="K6433" s="78" t="s">
        <v>56</v>
      </c>
      <c r="L6433" s="79" t="s">
        <v>22</v>
      </c>
      <c r="M6433" s="79" t="s">
        <v>302</v>
      </c>
      <c r="N6433" s="15" t="s">
        <v>28</v>
      </c>
      <c r="O6433" s="15" t="s">
        <v>29</v>
      </c>
      <c r="P6433" s="80" t="s">
        <v>3096</v>
      </c>
      <c r="Q6433" s="80" t="s">
        <v>21</v>
      </c>
      <c r="S6433" t="str">
        <f t="shared" si="122"/>
        <v>42197Ayush Sharma</v>
      </c>
    </row>
    <row r="6434" spans="1:19" hidden="1">
      <c r="A6434" s="12">
        <v>42198</v>
      </c>
      <c r="B6434" t="s">
        <v>2955</v>
      </c>
      <c r="C6434" s="1">
        <v>-4.07</v>
      </c>
      <c r="E6434" s="42">
        <f t="shared" si="123"/>
        <v>4.07</v>
      </c>
      <c r="F6434" s="77" t="s">
        <v>1038</v>
      </c>
      <c r="G6434" s="77" t="s">
        <v>21</v>
      </c>
      <c r="H6434" s="77" t="s">
        <v>20</v>
      </c>
      <c r="I6434" s="13">
        <v>7</v>
      </c>
      <c r="J6434" s="14">
        <v>2015</v>
      </c>
      <c r="K6434" s="78" t="s">
        <v>56</v>
      </c>
      <c r="L6434" s="79" t="s">
        <v>22</v>
      </c>
      <c r="M6434" s="79" t="s">
        <v>302</v>
      </c>
      <c r="N6434" s="15" t="s">
        <v>28</v>
      </c>
      <c r="O6434" s="15" t="s">
        <v>29</v>
      </c>
      <c r="P6434" s="80" t="s">
        <v>3096</v>
      </c>
      <c r="Q6434" s="80" t="s">
        <v>21</v>
      </c>
      <c r="S6434" t="str">
        <f t="shared" si="122"/>
        <v>42198Russell Palmer</v>
      </c>
    </row>
    <row r="6435" spans="1:19" hidden="1">
      <c r="A6435" s="12">
        <v>42198</v>
      </c>
      <c r="B6435" t="s">
        <v>2488</v>
      </c>
      <c r="C6435" s="1">
        <v>0</v>
      </c>
      <c r="E6435" s="42">
        <f t="shared" si="123"/>
        <v>0</v>
      </c>
      <c r="F6435" s="77" t="s">
        <v>225</v>
      </c>
      <c r="G6435" s="77" t="s">
        <v>21</v>
      </c>
      <c r="H6435" s="77" t="s">
        <v>20</v>
      </c>
      <c r="I6435" s="13">
        <v>7</v>
      </c>
      <c r="J6435" s="14">
        <v>2015</v>
      </c>
      <c r="K6435" s="78" t="s">
        <v>56</v>
      </c>
      <c r="L6435" s="79" t="s">
        <v>22</v>
      </c>
      <c r="M6435" s="79" t="s">
        <v>23</v>
      </c>
      <c r="N6435" s="15" t="s">
        <v>20</v>
      </c>
      <c r="O6435" s="15" t="s">
        <v>24</v>
      </c>
      <c r="P6435" s="80" t="s">
        <v>171</v>
      </c>
      <c r="Q6435" s="80" t="s">
        <v>21</v>
      </c>
      <c r="S6435" t="str">
        <f t="shared" si="122"/>
        <v>42198Bank Account</v>
      </c>
    </row>
    <row r="6436" spans="1:19" hidden="1">
      <c r="A6436" s="12">
        <v>42198</v>
      </c>
      <c r="B6436" t="s">
        <v>2911</v>
      </c>
      <c r="C6436" s="1">
        <v>0.39</v>
      </c>
      <c r="E6436" s="42">
        <f t="shared" si="123"/>
        <v>-0.39</v>
      </c>
      <c r="F6436" s="77" t="s">
        <v>225</v>
      </c>
      <c r="G6436" s="77" t="s">
        <v>21</v>
      </c>
      <c r="H6436" s="77" t="s">
        <v>20</v>
      </c>
      <c r="I6436" s="13">
        <v>7</v>
      </c>
      <c r="J6436" s="14">
        <v>2015</v>
      </c>
      <c r="K6436" s="78" t="s">
        <v>56</v>
      </c>
      <c r="L6436" s="79" t="s">
        <v>22</v>
      </c>
      <c r="M6436" s="79" t="s">
        <v>302</v>
      </c>
      <c r="N6436" s="15" t="s">
        <v>28</v>
      </c>
      <c r="O6436" s="15" t="s">
        <v>29</v>
      </c>
      <c r="P6436" s="80" t="s">
        <v>3096</v>
      </c>
      <c r="Q6436" s="80" t="s">
        <v>21</v>
      </c>
      <c r="S6436" t="str">
        <f t="shared" si="122"/>
        <v>42198Rasim Aliyev</v>
      </c>
    </row>
    <row r="6437" spans="1:19" hidden="1">
      <c r="A6437" s="12">
        <v>42199</v>
      </c>
      <c r="B6437" t="s">
        <v>2956</v>
      </c>
      <c r="C6437" s="1">
        <v>-1.4</v>
      </c>
      <c r="E6437" s="42">
        <f t="shared" si="123"/>
        <v>1.4</v>
      </c>
      <c r="F6437" s="77" t="s">
        <v>1038</v>
      </c>
      <c r="G6437" s="77" t="s">
        <v>21</v>
      </c>
      <c r="H6437" s="77" t="s">
        <v>20</v>
      </c>
      <c r="I6437" s="13">
        <v>7</v>
      </c>
      <c r="J6437" s="14">
        <v>2015</v>
      </c>
      <c r="K6437" s="78" t="s">
        <v>56</v>
      </c>
      <c r="L6437" s="79" t="s">
        <v>22</v>
      </c>
      <c r="M6437" s="79" t="s">
        <v>302</v>
      </c>
      <c r="N6437" s="15" t="s">
        <v>28</v>
      </c>
      <c r="O6437" s="15" t="s">
        <v>29</v>
      </c>
      <c r="P6437" s="80" t="s">
        <v>3096</v>
      </c>
      <c r="Q6437" s="80" t="s">
        <v>21</v>
      </c>
      <c r="S6437" t="str">
        <f t="shared" si="122"/>
        <v>42199Denise Caton</v>
      </c>
    </row>
    <row r="6438" spans="1:19" hidden="1">
      <c r="A6438" s="12">
        <v>42200</v>
      </c>
      <c r="B6438" t="s">
        <v>2957</v>
      </c>
      <c r="C6438" s="1">
        <v>-11.55</v>
      </c>
      <c r="E6438" s="42">
        <f t="shared" si="123"/>
        <v>11.55</v>
      </c>
      <c r="F6438" s="77" t="s">
        <v>1038</v>
      </c>
      <c r="G6438" s="77" t="s">
        <v>21</v>
      </c>
      <c r="H6438" s="77" t="s">
        <v>20</v>
      </c>
      <c r="I6438" s="13">
        <v>7</v>
      </c>
      <c r="J6438" s="14">
        <v>2015</v>
      </c>
      <c r="K6438" s="78" t="s">
        <v>56</v>
      </c>
      <c r="L6438" s="79" t="s">
        <v>22</v>
      </c>
      <c r="M6438" s="79" t="s">
        <v>309</v>
      </c>
      <c r="N6438" s="15" t="s">
        <v>28</v>
      </c>
      <c r="O6438" s="15" t="s">
        <v>29</v>
      </c>
      <c r="P6438" s="80" t="s">
        <v>3096</v>
      </c>
      <c r="Q6438" s="80" t="s">
        <v>21</v>
      </c>
      <c r="S6438" t="str">
        <f t="shared" si="122"/>
        <v>42200Tjhin Ping Sie</v>
      </c>
    </row>
    <row r="6439" spans="1:19" hidden="1">
      <c r="A6439" s="12">
        <v>42202</v>
      </c>
      <c r="B6439" t="s">
        <v>2958</v>
      </c>
      <c r="C6439" s="1">
        <v>-2.5499999999999998</v>
      </c>
      <c r="E6439" s="42">
        <f t="shared" si="123"/>
        <v>2.5499999999999998</v>
      </c>
      <c r="F6439" s="77" t="s">
        <v>1038</v>
      </c>
      <c r="G6439" s="77" t="s">
        <v>21</v>
      </c>
      <c r="H6439" s="77" t="s">
        <v>20</v>
      </c>
      <c r="I6439" s="13">
        <v>7</v>
      </c>
      <c r="J6439" s="14">
        <v>2015</v>
      </c>
      <c r="K6439" s="78" t="s">
        <v>56</v>
      </c>
      <c r="L6439" s="79" t="s">
        <v>22</v>
      </c>
      <c r="M6439" s="79" t="s">
        <v>302</v>
      </c>
      <c r="N6439" s="15" t="s">
        <v>28</v>
      </c>
      <c r="O6439" s="15" t="s">
        <v>29</v>
      </c>
      <c r="P6439" s="80" t="s">
        <v>3096</v>
      </c>
      <c r="Q6439" s="80" t="s">
        <v>21</v>
      </c>
      <c r="S6439" t="str">
        <f t="shared" si="122"/>
        <v>42202Mary Zaragoza</v>
      </c>
    </row>
    <row r="6440" spans="1:19" hidden="1">
      <c r="A6440" s="12">
        <v>42202</v>
      </c>
      <c r="B6440" t="s">
        <v>2959</v>
      </c>
      <c r="C6440" s="1">
        <v>-0.67</v>
      </c>
      <c r="E6440" s="42">
        <f t="shared" si="123"/>
        <v>0.67</v>
      </c>
      <c r="F6440" s="77" t="s">
        <v>1038</v>
      </c>
      <c r="G6440" s="77" t="s">
        <v>21</v>
      </c>
      <c r="H6440" s="77" t="s">
        <v>20</v>
      </c>
      <c r="I6440" s="13">
        <v>7</v>
      </c>
      <c r="J6440" s="14">
        <v>2015</v>
      </c>
      <c r="K6440" s="78" t="s">
        <v>56</v>
      </c>
      <c r="L6440" s="79" t="s">
        <v>22</v>
      </c>
      <c r="M6440" s="79" t="s">
        <v>305</v>
      </c>
      <c r="N6440" s="15" t="s">
        <v>28</v>
      </c>
      <c r="O6440" s="15" t="s">
        <v>29</v>
      </c>
      <c r="P6440" s="80" t="s">
        <v>3096</v>
      </c>
      <c r="Q6440" s="80" t="s">
        <v>21</v>
      </c>
      <c r="S6440" t="str">
        <f t="shared" si="122"/>
        <v>42202Debra Nezgoda</v>
      </c>
    </row>
    <row r="6441" spans="1:19" hidden="1">
      <c r="A6441" s="12">
        <v>42203</v>
      </c>
      <c r="B6441" t="s">
        <v>2960</v>
      </c>
      <c r="C6441" s="1">
        <v>-1.52</v>
      </c>
      <c r="E6441" s="42">
        <f t="shared" si="123"/>
        <v>1.52</v>
      </c>
      <c r="F6441" s="77" t="s">
        <v>1038</v>
      </c>
      <c r="G6441" s="77" t="s">
        <v>21</v>
      </c>
      <c r="H6441" s="77" t="s">
        <v>20</v>
      </c>
      <c r="I6441" s="13">
        <v>7</v>
      </c>
      <c r="J6441" s="14">
        <v>2015</v>
      </c>
      <c r="K6441" s="78" t="s">
        <v>56</v>
      </c>
      <c r="L6441" s="79" t="s">
        <v>22</v>
      </c>
      <c r="M6441" s="79" t="s">
        <v>302</v>
      </c>
      <c r="N6441" s="15" t="s">
        <v>28</v>
      </c>
      <c r="O6441" s="15" t="s">
        <v>29</v>
      </c>
      <c r="P6441" s="80" t="s">
        <v>3096</v>
      </c>
      <c r="Q6441" s="80" t="s">
        <v>21</v>
      </c>
      <c r="S6441" t="str">
        <f t="shared" si="122"/>
        <v>42203sharon parodi</v>
      </c>
    </row>
    <row r="6442" spans="1:19" hidden="1">
      <c r="A6442" s="12">
        <v>42204</v>
      </c>
      <c r="B6442" t="s">
        <v>2961</v>
      </c>
      <c r="C6442" s="1">
        <v>-0.72</v>
      </c>
      <c r="E6442" s="42">
        <f t="shared" si="123"/>
        <v>0.72</v>
      </c>
      <c r="F6442" s="77" t="s">
        <v>1038</v>
      </c>
      <c r="G6442" s="77" t="s">
        <v>21</v>
      </c>
      <c r="H6442" s="77" t="s">
        <v>20</v>
      </c>
      <c r="I6442" s="13">
        <v>7</v>
      </c>
      <c r="J6442" s="14">
        <v>2015</v>
      </c>
      <c r="K6442" s="78" t="s">
        <v>56</v>
      </c>
      <c r="L6442" s="79" t="s">
        <v>22</v>
      </c>
      <c r="M6442" s="79" t="s">
        <v>302</v>
      </c>
      <c r="N6442" s="15" t="s">
        <v>28</v>
      </c>
      <c r="O6442" s="15" t="s">
        <v>29</v>
      </c>
      <c r="P6442" s="80" t="s">
        <v>3096</v>
      </c>
      <c r="Q6442" s="80" t="s">
        <v>21</v>
      </c>
      <c r="S6442" t="str">
        <f t="shared" si="122"/>
        <v>42204john hoving</v>
      </c>
    </row>
    <row r="6443" spans="1:19" hidden="1">
      <c r="A6443" s="12">
        <v>42205</v>
      </c>
      <c r="B6443" t="s">
        <v>2488</v>
      </c>
      <c r="C6443" s="1">
        <v>0</v>
      </c>
      <c r="E6443" s="42">
        <f t="shared" si="123"/>
        <v>0</v>
      </c>
      <c r="F6443" s="77" t="s">
        <v>225</v>
      </c>
      <c r="G6443" s="77" t="s">
        <v>21</v>
      </c>
      <c r="H6443" s="77" t="s">
        <v>20</v>
      </c>
      <c r="I6443" s="13">
        <v>7</v>
      </c>
      <c r="J6443" s="14">
        <v>2015</v>
      </c>
      <c r="K6443" s="78" t="s">
        <v>56</v>
      </c>
      <c r="L6443" s="79" t="s">
        <v>22</v>
      </c>
      <c r="M6443" s="79" t="s">
        <v>23</v>
      </c>
      <c r="N6443" s="15" t="s">
        <v>20</v>
      </c>
      <c r="O6443" s="15" t="s">
        <v>24</v>
      </c>
      <c r="P6443" s="80" t="s">
        <v>171</v>
      </c>
      <c r="Q6443" s="80" t="s">
        <v>21</v>
      </c>
      <c r="S6443" t="str">
        <f t="shared" si="122"/>
        <v>42205Bank Account</v>
      </c>
    </row>
    <row r="6444" spans="1:19" hidden="1">
      <c r="A6444" s="12">
        <v>42205</v>
      </c>
      <c r="B6444" t="s">
        <v>2962</v>
      </c>
      <c r="C6444" s="1">
        <v>-0.72</v>
      </c>
      <c r="E6444" s="42">
        <f t="shared" si="123"/>
        <v>0.72</v>
      </c>
      <c r="F6444" s="77" t="s">
        <v>1038</v>
      </c>
      <c r="G6444" s="77" t="s">
        <v>21</v>
      </c>
      <c r="H6444" s="77" t="s">
        <v>20</v>
      </c>
      <c r="I6444" s="13">
        <v>7</v>
      </c>
      <c r="J6444" s="14">
        <v>2015</v>
      </c>
      <c r="K6444" s="78" t="s">
        <v>56</v>
      </c>
      <c r="L6444" s="79" t="s">
        <v>22</v>
      </c>
      <c r="M6444" s="79" t="s">
        <v>302</v>
      </c>
      <c r="N6444" s="15" t="s">
        <v>28</v>
      </c>
      <c r="O6444" s="15" t="s">
        <v>29</v>
      </c>
      <c r="P6444" s="80" t="s">
        <v>3096</v>
      </c>
      <c r="Q6444" s="80" t="s">
        <v>21</v>
      </c>
      <c r="S6444" t="str">
        <f t="shared" si="122"/>
        <v>42205Rebecca LeMaster</v>
      </c>
    </row>
    <row r="6445" spans="1:19" hidden="1">
      <c r="A6445" s="12">
        <v>42206</v>
      </c>
      <c r="B6445" t="s">
        <v>2963</v>
      </c>
      <c r="C6445" s="1">
        <v>-0.76</v>
      </c>
      <c r="E6445" s="42">
        <f t="shared" si="123"/>
        <v>0.76</v>
      </c>
      <c r="F6445" s="77" t="s">
        <v>1038</v>
      </c>
      <c r="G6445" s="77" t="s">
        <v>21</v>
      </c>
      <c r="H6445" s="77" t="s">
        <v>20</v>
      </c>
      <c r="I6445" s="13">
        <v>7</v>
      </c>
      <c r="J6445" s="14">
        <v>2015</v>
      </c>
      <c r="K6445" s="78" t="s">
        <v>56</v>
      </c>
      <c r="L6445" s="79" t="s">
        <v>22</v>
      </c>
      <c r="M6445" s="79" t="s">
        <v>302</v>
      </c>
      <c r="N6445" s="15" t="s">
        <v>28</v>
      </c>
      <c r="O6445" s="15" t="s">
        <v>29</v>
      </c>
      <c r="P6445" s="80" t="s">
        <v>3096</v>
      </c>
      <c r="Q6445" s="80" t="s">
        <v>21</v>
      </c>
      <c r="S6445" t="str">
        <f t="shared" si="122"/>
        <v>42206lynn roop</v>
      </c>
    </row>
    <row r="6446" spans="1:19" hidden="1">
      <c r="A6446" s="12">
        <v>42208</v>
      </c>
      <c r="B6446" t="s">
        <v>2592</v>
      </c>
      <c r="C6446" s="1">
        <v>0</v>
      </c>
      <c r="E6446" s="42">
        <f t="shared" si="123"/>
        <v>0</v>
      </c>
      <c r="F6446" s="77" t="s">
        <v>225</v>
      </c>
      <c r="G6446" s="77" t="s">
        <v>21</v>
      </c>
      <c r="H6446" s="77" t="s">
        <v>20</v>
      </c>
      <c r="I6446" s="13">
        <v>7</v>
      </c>
      <c r="J6446" s="14">
        <v>2015</v>
      </c>
      <c r="K6446" s="78" t="s">
        <v>56</v>
      </c>
      <c r="L6446" s="79" t="s">
        <v>22</v>
      </c>
      <c r="M6446" s="79" t="s">
        <v>302</v>
      </c>
      <c r="N6446" s="15" t="s">
        <v>28</v>
      </c>
      <c r="O6446" s="15" t="s">
        <v>29</v>
      </c>
      <c r="P6446" s="80" t="s">
        <v>3096</v>
      </c>
      <c r="Q6446" s="80" t="s">
        <v>21</v>
      </c>
      <c r="S6446" t="str">
        <f t="shared" si="122"/>
        <v>42208eBay Buyer Dispute</v>
      </c>
    </row>
    <row r="6447" spans="1:19" hidden="1">
      <c r="A6447" s="12">
        <v>42208</v>
      </c>
      <c r="B6447" t="s">
        <v>2964</v>
      </c>
      <c r="C6447" s="1">
        <v>-1.26</v>
      </c>
      <c r="E6447" s="42">
        <f t="shared" si="123"/>
        <v>1.26</v>
      </c>
      <c r="F6447" s="77" t="s">
        <v>1038</v>
      </c>
      <c r="G6447" s="77" t="s">
        <v>21</v>
      </c>
      <c r="H6447" s="77" t="s">
        <v>20</v>
      </c>
      <c r="I6447" s="13">
        <v>7</v>
      </c>
      <c r="J6447" s="14">
        <v>2015</v>
      </c>
      <c r="K6447" s="78" t="s">
        <v>56</v>
      </c>
      <c r="L6447" s="79" t="s">
        <v>22</v>
      </c>
      <c r="M6447" s="79" t="s">
        <v>305</v>
      </c>
      <c r="N6447" s="15" t="s">
        <v>28</v>
      </c>
      <c r="O6447" s="15" t="s">
        <v>29</v>
      </c>
      <c r="P6447" s="80" t="s">
        <v>3096</v>
      </c>
      <c r="Q6447" s="80" t="s">
        <v>21</v>
      </c>
      <c r="S6447" t="str">
        <f t="shared" si="122"/>
        <v>42208Clifton J Dawson</v>
      </c>
    </row>
    <row r="6448" spans="1:19" hidden="1">
      <c r="A6448" s="12">
        <v>42208</v>
      </c>
      <c r="B6448" t="s">
        <v>2965</v>
      </c>
      <c r="C6448" s="1">
        <v>-0.76</v>
      </c>
      <c r="E6448" s="42">
        <f t="shared" si="123"/>
        <v>0.76</v>
      </c>
      <c r="F6448" s="77" t="s">
        <v>1038</v>
      </c>
      <c r="G6448" s="77" t="s">
        <v>21</v>
      </c>
      <c r="H6448" s="77" t="s">
        <v>20</v>
      </c>
      <c r="I6448" s="13">
        <v>7</v>
      </c>
      <c r="J6448" s="14">
        <v>2015</v>
      </c>
      <c r="K6448" s="78" t="s">
        <v>56</v>
      </c>
      <c r="L6448" s="79" t="s">
        <v>22</v>
      </c>
      <c r="M6448" s="79" t="s">
        <v>302</v>
      </c>
      <c r="N6448" s="15" t="s">
        <v>28</v>
      </c>
      <c r="O6448" s="15" t="s">
        <v>29</v>
      </c>
      <c r="P6448" s="80" t="s">
        <v>3096</v>
      </c>
      <c r="Q6448" s="80" t="s">
        <v>21</v>
      </c>
      <c r="S6448" t="str">
        <f t="shared" si="122"/>
        <v>42208Jose Ochoa</v>
      </c>
    </row>
    <row r="6449" spans="1:19" hidden="1">
      <c r="A6449" s="12">
        <v>42208</v>
      </c>
      <c r="B6449" t="s">
        <v>2488</v>
      </c>
      <c r="C6449" s="1">
        <v>0</v>
      </c>
      <c r="E6449" s="42">
        <f t="shared" si="123"/>
        <v>0</v>
      </c>
      <c r="F6449" s="77" t="s">
        <v>1038</v>
      </c>
      <c r="G6449" s="77" t="s">
        <v>21</v>
      </c>
      <c r="H6449" s="77" t="s">
        <v>20</v>
      </c>
      <c r="I6449" s="13">
        <v>7</v>
      </c>
      <c r="J6449" s="14">
        <v>2015</v>
      </c>
      <c r="K6449" s="78" t="s">
        <v>56</v>
      </c>
      <c r="L6449" s="79" t="s">
        <v>22</v>
      </c>
      <c r="M6449" s="79" t="s">
        <v>23</v>
      </c>
      <c r="N6449" s="15" t="s">
        <v>28</v>
      </c>
      <c r="O6449" s="15" t="s">
        <v>24</v>
      </c>
      <c r="P6449" s="80" t="s">
        <v>173</v>
      </c>
      <c r="Q6449" s="80" t="s">
        <v>21</v>
      </c>
      <c r="S6449" t="str">
        <f t="shared" si="122"/>
        <v>42208Bank Account</v>
      </c>
    </row>
    <row r="6450" spans="1:19" hidden="1">
      <c r="A6450" s="12">
        <v>42208</v>
      </c>
      <c r="B6450" t="s">
        <v>2966</v>
      </c>
      <c r="C6450" s="1">
        <v>0</v>
      </c>
      <c r="E6450" s="42">
        <f t="shared" si="123"/>
        <v>0</v>
      </c>
      <c r="F6450" s="77" t="s">
        <v>225</v>
      </c>
      <c r="G6450" s="77" t="s">
        <v>21</v>
      </c>
      <c r="H6450" s="77" t="s">
        <v>20</v>
      </c>
      <c r="I6450" s="13">
        <v>7</v>
      </c>
      <c r="J6450" s="14">
        <v>2015</v>
      </c>
      <c r="K6450" s="78" t="s">
        <v>56</v>
      </c>
      <c r="L6450" s="79" t="s">
        <v>22</v>
      </c>
      <c r="M6450" s="79" t="s">
        <v>23</v>
      </c>
      <c r="N6450" s="15" t="s">
        <v>28</v>
      </c>
      <c r="O6450" s="15" t="s">
        <v>24</v>
      </c>
      <c r="P6450" s="80" t="s">
        <v>3097</v>
      </c>
      <c r="Q6450" s="80" t="s">
        <v>21</v>
      </c>
      <c r="S6450" t="str">
        <f t="shared" si="122"/>
        <v>42208Collar LLC</v>
      </c>
    </row>
    <row r="6451" spans="1:19" hidden="1">
      <c r="A6451" s="12">
        <v>42208</v>
      </c>
      <c r="B6451" t="s">
        <v>2488</v>
      </c>
      <c r="C6451" s="1">
        <v>0</v>
      </c>
      <c r="E6451" s="42">
        <f t="shared" si="123"/>
        <v>0</v>
      </c>
      <c r="F6451" s="77" t="s">
        <v>1038</v>
      </c>
      <c r="G6451" s="77" t="s">
        <v>21</v>
      </c>
      <c r="H6451" s="77" t="s">
        <v>20</v>
      </c>
      <c r="I6451" s="13">
        <v>7</v>
      </c>
      <c r="J6451" s="14">
        <v>2015</v>
      </c>
      <c r="K6451" s="78" t="s">
        <v>56</v>
      </c>
      <c r="L6451" s="79" t="s">
        <v>22</v>
      </c>
      <c r="M6451" s="79" t="s">
        <v>23</v>
      </c>
      <c r="N6451" s="15" t="s">
        <v>28</v>
      </c>
      <c r="O6451" s="15" t="s">
        <v>29</v>
      </c>
      <c r="P6451" s="80" t="s">
        <v>173</v>
      </c>
      <c r="Q6451" s="80" t="s">
        <v>21</v>
      </c>
      <c r="S6451" t="str">
        <f t="shared" si="122"/>
        <v>42208Bank Account</v>
      </c>
    </row>
    <row r="6452" spans="1:19" hidden="1">
      <c r="A6452" s="12">
        <v>42208</v>
      </c>
      <c r="B6452" t="s">
        <v>1121</v>
      </c>
      <c r="C6452" s="1">
        <v>0</v>
      </c>
      <c r="E6452" s="42">
        <f t="shared" si="123"/>
        <v>0</v>
      </c>
      <c r="F6452" s="77" t="s">
        <v>225</v>
      </c>
      <c r="G6452" s="77" t="s">
        <v>21</v>
      </c>
      <c r="H6452" s="77" t="s">
        <v>20</v>
      </c>
      <c r="I6452" s="13">
        <v>7</v>
      </c>
      <c r="J6452" s="14">
        <v>2015</v>
      </c>
      <c r="K6452" s="78" t="s">
        <v>56</v>
      </c>
      <c r="L6452" s="79" t="s">
        <v>22</v>
      </c>
      <c r="M6452" s="79" t="s">
        <v>23</v>
      </c>
      <c r="N6452" s="15" t="s">
        <v>28</v>
      </c>
      <c r="O6452" s="15" t="s">
        <v>29</v>
      </c>
      <c r="P6452" s="80" t="s">
        <v>3097</v>
      </c>
      <c r="Q6452" s="80" t="s">
        <v>21</v>
      </c>
      <c r="S6452" t="str">
        <f t="shared" si="122"/>
        <v>42208Hulu</v>
      </c>
    </row>
    <row r="6453" spans="1:19" hidden="1">
      <c r="A6453" s="12">
        <v>42209</v>
      </c>
      <c r="B6453" t="s">
        <v>2967</v>
      </c>
      <c r="C6453" s="1">
        <v>-0.7</v>
      </c>
      <c r="E6453" s="42">
        <f t="shared" si="123"/>
        <v>0.7</v>
      </c>
      <c r="F6453" s="77" t="s">
        <v>1038</v>
      </c>
      <c r="G6453" s="77" t="s">
        <v>21</v>
      </c>
      <c r="H6453" s="77" t="s">
        <v>20</v>
      </c>
      <c r="I6453" s="13">
        <v>7</v>
      </c>
      <c r="J6453" s="14">
        <v>2015</v>
      </c>
      <c r="K6453" s="78" t="s">
        <v>56</v>
      </c>
      <c r="L6453" s="79" t="s">
        <v>22</v>
      </c>
      <c r="M6453" s="79" t="s">
        <v>302</v>
      </c>
      <c r="N6453" s="15" t="s">
        <v>28</v>
      </c>
      <c r="O6453" s="15" t="s">
        <v>29</v>
      </c>
      <c r="P6453" s="80" t="s">
        <v>3096</v>
      </c>
      <c r="Q6453" s="80" t="s">
        <v>21</v>
      </c>
      <c r="S6453" t="str">
        <f t="shared" si="122"/>
        <v>42209nick nicklaus</v>
      </c>
    </row>
    <row r="6454" spans="1:19" hidden="1">
      <c r="A6454" s="12">
        <v>42210</v>
      </c>
      <c r="B6454" t="s">
        <v>2968</v>
      </c>
      <c r="C6454" s="1">
        <v>-1.22</v>
      </c>
      <c r="E6454" s="42">
        <f t="shared" si="123"/>
        <v>1.22</v>
      </c>
      <c r="F6454" s="77" t="s">
        <v>1038</v>
      </c>
      <c r="G6454" s="77" t="s">
        <v>21</v>
      </c>
      <c r="H6454" s="77" t="s">
        <v>20</v>
      </c>
      <c r="I6454" s="13">
        <v>7</v>
      </c>
      <c r="J6454" s="14">
        <v>2015</v>
      </c>
      <c r="K6454" s="78" t="s">
        <v>56</v>
      </c>
      <c r="L6454" s="79" t="s">
        <v>22</v>
      </c>
      <c r="M6454" s="79" t="s">
        <v>302</v>
      </c>
      <c r="N6454" s="15" t="s">
        <v>28</v>
      </c>
      <c r="O6454" s="15" t="s">
        <v>29</v>
      </c>
      <c r="P6454" s="80" t="s">
        <v>3096</v>
      </c>
      <c r="Q6454" s="80" t="s">
        <v>21</v>
      </c>
      <c r="S6454" t="str">
        <f t="shared" si="122"/>
        <v>42210Christian Suarez</v>
      </c>
    </row>
    <row r="6455" spans="1:19" hidden="1">
      <c r="A6455" s="12">
        <v>42210</v>
      </c>
      <c r="B6455" t="s">
        <v>2968</v>
      </c>
      <c r="C6455" s="1">
        <v>-0.76</v>
      </c>
      <c r="E6455" s="42">
        <f t="shared" si="123"/>
        <v>0.76</v>
      </c>
      <c r="F6455" s="77" t="s">
        <v>1038</v>
      </c>
      <c r="G6455" s="77" t="s">
        <v>21</v>
      </c>
      <c r="H6455" s="77" t="s">
        <v>20</v>
      </c>
      <c r="I6455" s="13">
        <v>7</v>
      </c>
      <c r="J6455" s="14">
        <v>2015</v>
      </c>
      <c r="K6455" s="78" t="s">
        <v>56</v>
      </c>
      <c r="L6455" s="79" t="s">
        <v>22</v>
      </c>
      <c r="M6455" s="79" t="s">
        <v>302</v>
      </c>
      <c r="N6455" s="15" t="s">
        <v>28</v>
      </c>
      <c r="O6455" s="15" t="s">
        <v>29</v>
      </c>
      <c r="P6455" s="80" t="s">
        <v>3096</v>
      </c>
      <c r="Q6455" s="80" t="s">
        <v>21</v>
      </c>
      <c r="S6455" t="str">
        <f t="shared" si="122"/>
        <v>42210Christian Suarez</v>
      </c>
    </row>
    <row r="6456" spans="1:19" hidden="1">
      <c r="A6456" s="12">
        <v>42210</v>
      </c>
      <c r="B6456" t="s">
        <v>2968</v>
      </c>
      <c r="C6456" s="1">
        <v>0.92</v>
      </c>
      <c r="E6456" s="42">
        <f t="shared" si="123"/>
        <v>-0.92</v>
      </c>
      <c r="F6456" s="77" t="s">
        <v>225</v>
      </c>
      <c r="G6456" s="77" t="s">
        <v>21</v>
      </c>
      <c r="H6456" s="77" t="s">
        <v>20</v>
      </c>
      <c r="I6456" s="13">
        <v>7</v>
      </c>
      <c r="J6456" s="14">
        <v>2015</v>
      </c>
      <c r="K6456" s="78" t="s">
        <v>56</v>
      </c>
      <c r="L6456" s="79" t="s">
        <v>22</v>
      </c>
      <c r="M6456" s="79" t="s">
        <v>302</v>
      </c>
      <c r="N6456" s="15" t="s">
        <v>28</v>
      </c>
      <c r="O6456" s="15" t="s">
        <v>29</v>
      </c>
      <c r="P6456" s="80" t="s">
        <v>3096</v>
      </c>
      <c r="Q6456" s="80" t="s">
        <v>21</v>
      </c>
      <c r="S6456" t="str">
        <f t="shared" si="122"/>
        <v>42210Christian Suarez</v>
      </c>
    </row>
    <row r="6457" spans="1:19" hidden="1">
      <c r="A6457" s="12">
        <v>42210</v>
      </c>
      <c r="B6457" t="s">
        <v>2969</v>
      </c>
      <c r="C6457" s="1">
        <v>-0.76</v>
      </c>
      <c r="E6457" s="42">
        <f t="shared" si="123"/>
        <v>0.76</v>
      </c>
      <c r="F6457" s="77" t="s">
        <v>1038</v>
      </c>
      <c r="G6457" s="77" t="s">
        <v>21</v>
      </c>
      <c r="H6457" s="77" t="s">
        <v>20</v>
      </c>
      <c r="I6457" s="13">
        <v>7</v>
      </c>
      <c r="J6457" s="14">
        <v>2015</v>
      </c>
      <c r="K6457" s="78" t="s">
        <v>56</v>
      </c>
      <c r="L6457" s="79" t="s">
        <v>22</v>
      </c>
      <c r="M6457" s="79" t="s">
        <v>302</v>
      </c>
      <c r="N6457" s="15" t="s">
        <v>28</v>
      </c>
      <c r="O6457" s="15" t="s">
        <v>29</v>
      </c>
      <c r="P6457" s="80" t="s">
        <v>3096</v>
      </c>
      <c r="Q6457" s="80" t="s">
        <v>21</v>
      </c>
      <c r="S6457" t="str">
        <f t="shared" si="122"/>
        <v>42210Becky Haley</v>
      </c>
    </row>
    <row r="6458" spans="1:19" hidden="1">
      <c r="A6458" s="12">
        <v>42212</v>
      </c>
      <c r="B6458" t="s">
        <v>2970</v>
      </c>
      <c r="C6458" s="1">
        <v>-1.84</v>
      </c>
      <c r="E6458" s="42">
        <f t="shared" si="123"/>
        <v>1.84</v>
      </c>
      <c r="F6458" s="77" t="s">
        <v>1038</v>
      </c>
      <c r="G6458" s="77" t="s">
        <v>21</v>
      </c>
      <c r="H6458" s="77" t="s">
        <v>20</v>
      </c>
      <c r="I6458" s="13">
        <v>7</v>
      </c>
      <c r="J6458" s="14">
        <v>2015</v>
      </c>
      <c r="K6458" s="78" t="s">
        <v>56</v>
      </c>
      <c r="L6458" s="79" t="s">
        <v>22</v>
      </c>
      <c r="M6458" s="79" t="s">
        <v>302</v>
      </c>
      <c r="N6458" s="15" t="s">
        <v>28</v>
      </c>
      <c r="O6458" s="15" t="s">
        <v>29</v>
      </c>
      <c r="P6458" s="80" t="s">
        <v>3096</v>
      </c>
      <c r="Q6458" s="80" t="s">
        <v>21</v>
      </c>
      <c r="S6458" t="str">
        <f t="shared" si="122"/>
        <v>42212alexander kostopoulos</v>
      </c>
    </row>
    <row r="6459" spans="1:19" hidden="1">
      <c r="A6459" s="12">
        <v>42212</v>
      </c>
      <c r="B6459" t="s">
        <v>2971</v>
      </c>
      <c r="C6459" s="1">
        <v>-3</v>
      </c>
      <c r="E6459" s="42">
        <f t="shared" si="123"/>
        <v>3</v>
      </c>
      <c r="F6459" s="77" t="s">
        <v>1038</v>
      </c>
      <c r="G6459" s="77" t="s">
        <v>21</v>
      </c>
      <c r="H6459" s="77" t="s">
        <v>20</v>
      </c>
      <c r="I6459" s="13">
        <v>7</v>
      </c>
      <c r="J6459" s="14">
        <v>2015</v>
      </c>
      <c r="K6459" s="78" t="s">
        <v>56</v>
      </c>
      <c r="L6459" s="79" t="s">
        <v>22</v>
      </c>
      <c r="M6459" s="79" t="s">
        <v>302</v>
      </c>
      <c r="N6459" s="15" t="s">
        <v>28</v>
      </c>
      <c r="O6459" s="15" t="s">
        <v>29</v>
      </c>
      <c r="P6459" s="80" t="s">
        <v>3096</v>
      </c>
      <c r="Q6459" s="80" t="s">
        <v>21</v>
      </c>
      <c r="S6459" t="str">
        <f t="shared" si="122"/>
        <v>42212FROST KENNELS LLP</v>
      </c>
    </row>
    <row r="6460" spans="1:19" hidden="1">
      <c r="A6460" s="12">
        <v>42212</v>
      </c>
      <c r="B6460" t="s">
        <v>2972</v>
      </c>
      <c r="C6460" s="1">
        <v>-0.78</v>
      </c>
      <c r="E6460" s="42">
        <f t="shared" si="123"/>
        <v>0.78</v>
      </c>
      <c r="F6460" s="77" t="s">
        <v>1038</v>
      </c>
      <c r="G6460" s="77" t="s">
        <v>21</v>
      </c>
      <c r="H6460" s="77" t="s">
        <v>20</v>
      </c>
      <c r="I6460" s="13">
        <v>7</v>
      </c>
      <c r="J6460" s="14">
        <v>2015</v>
      </c>
      <c r="K6460" s="78" t="s">
        <v>56</v>
      </c>
      <c r="L6460" s="79" t="s">
        <v>22</v>
      </c>
      <c r="M6460" s="79" t="s">
        <v>302</v>
      </c>
      <c r="N6460" s="15" t="s">
        <v>28</v>
      </c>
      <c r="O6460" s="15" t="s">
        <v>29</v>
      </c>
      <c r="P6460" s="80" t="s">
        <v>3096</v>
      </c>
      <c r="Q6460" s="80" t="s">
        <v>21</v>
      </c>
      <c r="S6460" t="str">
        <f t="shared" si="122"/>
        <v>42212Jose Rodriguez</v>
      </c>
    </row>
    <row r="6461" spans="1:19" hidden="1">
      <c r="A6461" s="12">
        <v>42212</v>
      </c>
      <c r="B6461" t="s">
        <v>2488</v>
      </c>
      <c r="C6461" s="1">
        <v>0</v>
      </c>
      <c r="E6461" s="42">
        <f t="shared" si="123"/>
        <v>0</v>
      </c>
      <c r="F6461" s="77" t="s">
        <v>225</v>
      </c>
      <c r="G6461" s="77" t="s">
        <v>21</v>
      </c>
      <c r="H6461" s="77" t="s">
        <v>20</v>
      </c>
      <c r="I6461" s="13">
        <v>7</v>
      </c>
      <c r="J6461" s="14">
        <v>2015</v>
      </c>
      <c r="K6461" s="78" t="s">
        <v>56</v>
      </c>
      <c r="L6461" s="79" t="s">
        <v>22</v>
      </c>
      <c r="M6461" s="79" t="s">
        <v>23</v>
      </c>
      <c r="N6461" s="15" t="s">
        <v>20</v>
      </c>
      <c r="O6461" s="15" t="s">
        <v>24</v>
      </c>
      <c r="P6461" s="80" t="s">
        <v>171</v>
      </c>
      <c r="Q6461" s="80" t="s">
        <v>21</v>
      </c>
      <c r="S6461" t="str">
        <f t="shared" si="122"/>
        <v>42212Bank Account</v>
      </c>
    </row>
    <row r="6462" spans="1:19" hidden="1">
      <c r="A6462" s="12">
        <v>42212</v>
      </c>
      <c r="B6462" t="s">
        <v>2973</v>
      </c>
      <c r="C6462" s="1">
        <v>-0.72</v>
      </c>
      <c r="E6462" s="42">
        <f t="shared" si="123"/>
        <v>0.72</v>
      </c>
      <c r="F6462" s="77" t="s">
        <v>1038</v>
      </c>
      <c r="G6462" s="77" t="s">
        <v>21</v>
      </c>
      <c r="H6462" s="77" t="s">
        <v>20</v>
      </c>
      <c r="I6462" s="13">
        <v>7</v>
      </c>
      <c r="J6462" s="14">
        <v>2015</v>
      </c>
      <c r="K6462" s="78" t="s">
        <v>56</v>
      </c>
      <c r="L6462" s="79" t="s">
        <v>22</v>
      </c>
      <c r="M6462" s="79" t="s">
        <v>302</v>
      </c>
      <c r="N6462" s="15" t="s">
        <v>28</v>
      </c>
      <c r="O6462" s="15" t="s">
        <v>29</v>
      </c>
      <c r="P6462" s="80" t="s">
        <v>3096</v>
      </c>
      <c r="Q6462" s="80" t="s">
        <v>21</v>
      </c>
      <c r="S6462" t="str">
        <f t="shared" si="122"/>
        <v>42212Jenna Karimoto</v>
      </c>
    </row>
    <row r="6463" spans="1:19" hidden="1">
      <c r="A6463" s="12">
        <v>42212</v>
      </c>
      <c r="B6463" t="s">
        <v>2973</v>
      </c>
      <c r="C6463" s="1">
        <v>-0.72</v>
      </c>
      <c r="E6463" s="42">
        <f t="shared" si="123"/>
        <v>0.72</v>
      </c>
      <c r="F6463" s="77" t="s">
        <v>1038</v>
      </c>
      <c r="G6463" s="77" t="s">
        <v>21</v>
      </c>
      <c r="H6463" s="77" t="s">
        <v>20</v>
      </c>
      <c r="I6463" s="13">
        <v>7</v>
      </c>
      <c r="J6463" s="14">
        <v>2015</v>
      </c>
      <c r="K6463" s="78" t="s">
        <v>56</v>
      </c>
      <c r="L6463" s="79" t="s">
        <v>22</v>
      </c>
      <c r="M6463" s="79" t="s">
        <v>302</v>
      </c>
      <c r="N6463" s="15" t="s">
        <v>28</v>
      </c>
      <c r="O6463" s="15" t="s">
        <v>29</v>
      </c>
      <c r="P6463" s="80" t="s">
        <v>3096</v>
      </c>
      <c r="Q6463" s="80" t="s">
        <v>21</v>
      </c>
      <c r="S6463" t="str">
        <f t="shared" si="122"/>
        <v>42212Jenna Karimoto</v>
      </c>
    </row>
    <row r="6464" spans="1:19" hidden="1">
      <c r="A6464" s="12">
        <v>42212</v>
      </c>
      <c r="B6464" t="s">
        <v>2974</v>
      </c>
      <c r="C6464" s="1">
        <v>-2.2999999999999998</v>
      </c>
      <c r="E6464" s="42">
        <f t="shared" si="123"/>
        <v>2.2999999999999998</v>
      </c>
      <c r="F6464" s="77" t="s">
        <v>1038</v>
      </c>
      <c r="G6464" s="77" t="s">
        <v>21</v>
      </c>
      <c r="H6464" s="77" t="s">
        <v>20</v>
      </c>
      <c r="I6464" s="13">
        <v>7</v>
      </c>
      <c r="J6464" s="14">
        <v>2015</v>
      </c>
      <c r="K6464" s="78" t="s">
        <v>56</v>
      </c>
      <c r="L6464" s="79" t="s">
        <v>22</v>
      </c>
      <c r="M6464" s="79" t="s">
        <v>309</v>
      </c>
      <c r="N6464" s="15" t="s">
        <v>28</v>
      </c>
      <c r="O6464" s="15" t="s">
        <v>29</v>
      </c>
      <c r="P6464" s="80" t="s">
        <v>3096</v>
      </c>
      <c r="Q6464" s="80" t="s">
        <v>21</v>
      </c>
      <c r="S6464" t="str">
        <f t="shared" ref="S6464:S6527" si="124">A6464&amp;B6464</f>
        <v>42212Nancy Roden</v>
      </c>
    </row>
    <row r="6465" spans="1:19" hidden="1">
      <c r="A6465" s="12">
        <v>42213</v>
      </c>
      <c r="B6465" t="s">
        <v>2975</v>
      </c>
      <c r="C6465" s="1">
        <v>-2.1800000000000002</v>
      </c>
      <c r="E6465" s="42">
        <f t="shared" si="123"/>
        <v>2.1800000000000002</v>
      </c>
      <c r="F6465" s="77" t="s">
        <v>1038</v>
      </c>
      <c r="G6465" s="77" t="s">
        <v>21</v>
      </c>
      <c r="H6465" s="77" t="s">
        <v>20</v>
      </c>
      <c r="I6465" s="13">
        <v>7</v>
      </c>
      <c r="J6465" s="14">
        <v>2015</v>
      </c>
      <c r="K6465" s="78" t="s">
        <v>56</v>
      </c>
      <c r="L6465" s="79" t="s">
        <v>22</v>
      </c>
      <c r="M6465" s="79" t="s">
        <v>309</v>
      </c>
      <c r="N6465" s="15" t="s">
        <v>28</v>
      </c>
      <c r="O6465" s="15" t="s">
        <v>29</v>
      </c>
      <c r="P6465" s="80" t="s">
        <v>3096</v>
      </c>
      <c r="Q6465" s="80" t="s">
        <v>21</v>
      </c>
      <c r="S6465" t="str">
        <f t="shared" si="124"/>
        <v>42213Sara van Valkenburg</v>
      </c>
    </row>
    <row r="6466" spans="1:19" hidden="1">
      <c r="A6466" s="12">
        <v>42214</v>
      </c>
      <c r="B6466" t="s">
        <v>2887</v>
      </c>
      <c r="C6466" s="1">
        <v>2.61</v>
      </c>
      <c r="E6466" s="42">
        <f t="shared" si="123"/>
        <v>-2.61</v>
      </c>
      <c r="F6466" s="77" t="s">
        <v>225</v>
      </c>
      <c r="G6466" s="77" t="s">
        <v>21</v>
      </c>
      <c r="H6466" s="77" t="s">
        <v>20</v>
      </c>
      <c r="I6466" s="13">
        <v>7</v>
      </c>
      <c r="J6466" s="14">
        <v>2015</v>
      </c>
      <c r="K6466" s="78" t="s">
        <v>56</v>
      </c>
      <c r="L6466" s="79" t="s">
        <v>22</v>
      </c>
      <c r="M6466" s="79" t="s">
        <v>309</v>
      </c>
      <c r="N6466" s="15" t="s">
        <v>28</v>
      </c>
      <c r="O6466" s="15" t="s">
        <v>29</v>
      </c>
      <c r="P6466" s="80" t="s">
        <v>3096</v>
      </c>
      <c r="Q6466" s="80" t="s">
        <v>21</v>
      </c>
      <c r="S6466" t="str">
        <f t="shared" si="124"/>
        <v>42214James Adams</v>
      </c>
    </row>
    <row r="6467" spans="1:19" hidden="1">
      <c r="A6467" s="12">
        <v>42215</v>
      </c>
      <c r="B6467" t="s">
        <v>2976</v>
      </c>
      <c r="C6467" s="1">
        <v>-3.34</v>
      </c>
      <c r="E6467" s="42">
        <f t="shared" ref="E6467:E6530" si="125">-C6467</f>
        <v>3.34</v>
      </c>
      <c r="F6467" s="77" t="s">
        <v>1038</v>
      </c>
      <c r="G6467" s="77" t="s">
        <v>21</v>
      </c>
      <c r="H6467" s="77" t="s">
        <v>20</v>
      </c>
      <c r="I6467" s="13">
        <v>7</v>
      </c>
      <c r="J6467" s="14">
        <v>2015</v>
      </c>
      <c r="K6467" s="78" t="s">
        <v>56</v>
      </c>
      <c r="L6467" s="79" t="s">
        <v>22</v>
      </c>
      <c r="M6467" s="79" t="s">
        <v>302</v>
      </c>
      <c r="N6467" s="15" t="s">
        <v>28</v>
      </c>
      <c r="O6467" s="15" t="s">
        <v>29</v>
      </c>
      <c r="P6467" s="80" t="s">
        <v>3096</v>
      </c>
      <c r="Q6467" s="80" t="s">
        <v>21</v>
      </c>
      <c r="S6467" t="str">
        <f t="shared" si="124"/>
        <v>42215eric covarrubias</v>
      </c>
    </row>
    <row r="6468" spans="1:19" hidden="1">
      <c r="A6468" s="12">
        <v>42215</v>
      </c>
      <c r="B6468" t="s">
        <v>2488</v>
      </c>
      <c r="C6468" s="1">
        <v>0</v>
      </c>
      <c r="E6468" s="42">
        <f t="shared" si="125"/>
        <v>0</v>
      </c>
      <c r="F6468" s="77" t="s">
        <v>1038</v>
      </c>
      <c r="G6468" s="77" t="s">
        <v>21</v>
      </c>
      <c r="H6468" s="77" t="s">
        <v>20</v>
      </c>
      <c r="I6468" s="13">
        <v>7</v>
      </c>
      <c r="J6468" s="14">
        <v>2015</v>
      </c>
      <c r="K6468" s="78" t="s">
        <v>56</v>
      </c>
      <c r="L6468" s="79" t="s">
        <v>22</v>
      </c>
      <c r="M6468" s="79" t="s">
        <v>302</v>
      </c>
      <c r="N6468" s="15" t="s">
        <v>28</v>
      </c>
      <c r="O6468" s="15" t="s">
        <v>29</v>
      </c>
      <c r="P6468" s="80" t="s">
        <v>173</v>
      </c>
      <c r="Q6468" s="80" t="s">
        <v>21</v>
      </c>
      <c r="S6468" t="str">
        <f t="shared" si="124"/>
        <v>42215Bank Account</v>
      </c>
    </row>
    <row r="6469" spans="1:19" hidden="1">
      <c r="A6469" s="12">
        <v>42215</v>
      </c>
      <c r="B6469" t="s">
        <v>2578</v>
      </c>
      <c r="C6469" s="1">
        <v>0</v>
      </c>
      <c r="E6469" s="42">
        <f t="shared" si="125"/>
        <v>0</v>
      </c>
      <c r="F6469" s="77" t="s">
        <v>225</v>
      </c>
      <c r="G6469" s="77" t="s">
        <v>21</v>
      </c>
      <c r="H6469" s="77" t="s">
        <v>20</v>
      </c>
      <c r="I6469" s="13">
        <v>7</v>
      </c>
      <c r="J6469" s="14">
        <v>2015</v>
      </c>
      <c r="K6469" s="78" t="s">
        <v>56</v>
      </c>
      <c r="L6469" s="79" t="s">
        <v>22</v>
      </c>
      <c r="M6469" s="79" t="s">
        <v>302</v>
      </c>
      <c r="N6469" s="15" t="s">
        <v>28</v>
      </c>
      <c r="O6469" s="15" t="s">
        <v>29</v>
      </c>
      <c r="P6469" s="80" t="s">
        <v>3097</v>
      </c>
      <c r="Q6469" s="80" t="s">
        <v>21</v>
      </c>
      <c r="S6469" t="str">
        <f t="shared" si="124"/>
        <v>42215eBay Inc.</v>
      </c>
    </row>
    <row r="6470" spans="1:19" hidden="1">
      <c r="A6470" s="12">
        <v>42216</v>
      </c>
      <c r="B6470" t="s">
        <v>2977</v>
      </c>
      <c r="C6470" s="1">
        <v>-0.72</v>
      </c>
      <c r="E6470" s="42">
        <f t="shared" si="125"/>
        <v>0.72</v>
      </c>
      <c r="F6470" s="77" t="s">
        <v>1038</v>
      </c>
      <c r="G6470" s="77" t="s">
        <v>21</v>
      </c>
      <c r="H6470" s="77" t="s">
        <v>20</v>
      </c>
      <c r="I6470" s="13">
        <v>7</v>
      </c>
      <c r="J6470" s="14">
        <v>2015</v>
      </c>
      <c r="K6470" s="78" t="s">
        <v>56</v>
      </c>
      <c r="L6470" s="79" t="s">
        <v>22</v>
      </c>
      <c r="M6470" s="79" t="s">
        <v>302</v>
      </c>
      <c r="N6470" s="15" t="s">
        <v>28</v>
      </c>
      <c r="O6470" s="15" t="s">
        <v>29</v>
      </c>
      <c r="P6470" s="80" t="s">
        <v>3096</v>
      </c>
      <c r="Q6470" s="80" t="s">
        <v>21</v>
      </c>
      <c r="S6470" t="str">
        <f t="shared" si="124"/>
        <v>42216amber beckstead</v>
      </c>
    </row>
    <row r="6471" spans="1:19" hidden="1">
      <c r="A6471" s="12">
        <v>42216</v>
      </c>
      <c r="B6471" t="s">
        <v>2978</v>
      </c>
      <c r="C6471" s="1">
        <v>-0.85</v>
      </c>
      <c r="E6471" s="42">
        <f t="shared" si="125"/>
        <v>0.85</v>
      </c>
      <c r="F6471" s="77" t="s">
        <v>1038</v>
      </c>
      <c r="G6471" s="77" t="s">
        <v>21</v>
      </c>
      <c r="H6471" s="77" t="s">
        <v>20</v>
      </c>
      <c r="I6471" s="13">
        <v>7</v>
      </c>
      <c r="J6471" s="14">
        <v>2015</v>
      </c>
      <c r="K6471" s="78" t="s">
        <v>56</v>
      </c>
      <c r="L6471" s="79" t="s">
        <v>22</v>
      </c>
      <c r="M6471" s="79" t="s">
        <v>302</v>
      </c>
      <c r="N6471" s="15" t="s">
        <v>28</v>
      </c>
      <c r="O6471" s="15" t="s">
        <v>29</v>
      </c>
      <c r="P6471" s="80" t="s">
        <v>3096</v>
      </c>
      <c r="Q6471" s="80" t="s">
        <v>21</v>
      </c>
      <c r="S6471" t="str">
        <f t="shared" si="124"/>
        <v>42216David Marsh</v>
      </c>
    </row>
    <row r="6472" spans="1:19" hidden="1">
      <c r="A6472" s="12">
        <v>42216</v>
      </c>
      <c r="B6472" t="s">
        <v>2979</v>
      </c>
      <c r="C6472" s="1">
        <v>-6.23</v>
      </c>
      <c r="E6472" s="42">
        <f t="shared" si="125"/>
        <v>6.23</v>
      </c>
      <c r="F6472" s="77" t="s">
        <v>1038</v>
      </c>
      <c r="G6472" s="77" t="s">
        <v>21</v>
      </c>
      <c r="H6472" s="77" t="s">
        <v>20</v>
      </c>
      <c r="I6472" s="13">
        <v>7</v>
      </c>
      <c r="J6472" s="14">
        <v>2015</v>
      </c>
      <c r="K6472" s="78" t="s">
        <v>56</v>
      </c>
      <c r="L6472" s="79" t="s">
        <v>22</v>
      </c>
      <c r="M6472" s="79" t="s">
        <v>309</v>
      </c>
      <c r="N6472" s="15" t="s">
        <v>28</v>
      </c>
      <c r="O6472" s="15" t="s">
        <v>29</v>
      </c>
      <c r="P6472" s="80" t="s">
        <v>3096</v>
      </c>
      <c r="Q6472" s="80" t="s">
        <v>21</v>
      </c>
      <c r="S6472" t="str">
        <f t="shared" si="124"/>
        <v>42216Tina Marcario</v>
      </c>
    </row>
    <row r="6473" spans="1:19" hidden="1">
      <c r="A6473" s="12">
        <v>42217</v>
      </c>
      <c r="B6473" t="s">
        <v>2980</v>
      </c>
      <c r="C6473" s="1">
        <v>-2.89</v>
      </c>
      <c r="E6473" s="42">
        <f t="shared" si="125"/>
        <v>2.89</v>
      </c>
      <c r="F6473" s="77" t="s">
        <v>1038</v>
      </c>
      <c r="G6473" s="77" t="s">
        <v>21</v>
      </c>
      <c r="H6473" s="77" t="s">
        <v>20</v>
      </c>
      <c r="I6473" s="13">
        <v>8</v>
      </c>
      <c r="J6473" s="14">
        <v>2015</v>
      </c>
      <c r="K6473" s="78" t="s">
        <v>56</v>
      </c>
      <c r="L6473" s="79" t="s">
        <v>22</v>
      </c>
      <c r="M6473" s="79" t="s">
        <v>302</v>
      </c>
      <c r="N6473" s="15" t="s">
        <v>28</v>
      </c>
      <c r="O6473" s="15" t="s">
        <v>29</v>
      </c>
      <c r="P6473" s="80" t="s">
        <v>3096</v>
      </c>
      <c r="Q6473" s="80" t="s">
        <v>21</v>
      </c>
      <c r="S6473" t="str">
        <f t="shared" si="124"/>
        <v>42217Terry Lafferty</v>
      </c>
    </row>
    <row r="6474" spans="1:19" hidden="1">
      <c r="A6474" s="12">
        <v>42217</v>
      </c>
      <c r="B6474" t="s">
        <v>2981</v>
      </c>
      <c r="C6474" s="1">
        <v>-3.31</v>
      </c>
      <c r="E6474" s="42">
        <f t="shared" si="125"/>
        <v>3.31</v>
      </c>
      <c r="F6474" s="77" t="s">
        <v>1038</v>
      </c>
      <c r="G6474" s="77" t="s">
        <v>21</v>
      </c>
      <c r="H6474" s="77" t="s">
        <v>20</v>
      </c>
      <c r="I6474" s="13">
        <v>8</v>
      </c>
      <c r="J6474" s="14">
        <v>2015</v>
      </c>
      <c r="K6474" s="78" t="s">
        <v>56</v>
      </c>
      <c r="L6474" s="79" t="s">
        <v>22</v>
      </c>
      <c r="M6474" s="79" t="s">
        <v>302</v>
      </c>
      <c r="N6474" s="15" t="s">
        <v>28</v>
      </c>
      <c r="O6474" s="15" t="s">
        <v>29</v>
      </c>
      <c r="P6474" s="80" t="s">
        <v>3096</v>
      </c>
      <c r="Q6474" s="80" t="s">
        <v>21</v>
      </c>
      <c r="S6474" t="str">
        <f t="shared" si="124"/>
        <v>42217Brian Melancon</v>
      </c>
    </row>
    <row r="6475" spans="1:19" hidden="1">
      <c r="A6475" s="12">
        <v>42217</v>
      </c>
      <c r="B6475" t="s">
        <v>2982</v>
      </c>
      <c r="C6475" s="1">
        <v>-2.79</v>
      </c>
      <c r="E6475" s="42">
        <f t="shared" si="125"/>
        <v>2.79</v>
      </c>
      <c r="F6475" s="77" t="s">
        <v>1038</v>
      </c>
      <c r="G6475" s="77" t="s">
        <v>21</v>
      </c>
      <c r="H6475" s="77" t="s">
        <v>20</v>
      </c>
      <c r="I6475" s="13">
        <v>8</v>
      </c>
      <c r="J6475" s="14">
        <v>2015</v>
      </c>
      <c r="K6475" s="78" t="s">
        <v>56</v>
      </c>
      <c r="L6475" s="79" t="s">
        <v>22</v>
      </c>
      <c r="M6475" s="79" t="s">
        <v>302</v>
      </c>
      <c r="N6475" s="15" t="s">
        <v>28</v>
      </c>
      <c r="O6475" s="15" t="s">
        <v>29</v>
      </c>
      <c r="P6475" s="80" t="s">
        <v>3096</v>
      </c>
      <c r="Q6475" s="80" t="s">
        <v>21</v>
      </c>
      <c r="S6475" t="str">
        <f t="shared" si="124"/>
        <v>42217David Smith</v>
      </c>
    </row>
    <row r="6476" spans="1:19" hidden="1">
      <c r="A6476" s="12">
        <v>42218</v>
      </c>
      <c r="B6476" t="s">
        <v>2983</v>
      </c>
      <c r="C6476" s="1">
        <v>-0.76</v>
      </c>
      <c r="E6476" s="42">
        <f t="shared" si="125"/>
        <v>0.76</v>
      </c>
      <c r="F6476" s="77" t="s">
        <v>1038</v>
      </c>
      <c r="G6476" s="77" t="s">
        <v>21</v>
      </c>
      <c r="H6476" s="77" t="s">
        <v>20</v>
      </c>
      <c r="I6476" s="13">
        <v>8</v>
      </c>
      <c r="J6476" s="14">
        <v>2015</v>
      </c>
      <c r="K6476" s="78" t="s">
        <v>56</v>
      </c>
      <c r="L6476" s="79" t="s">
        <v>22</v>
      </c>
      <c r="M6476" s="79" t="s">
        <v>302</v>
      </c>
      <c r="N6476" s="15" t="s">
        <v>28</v>
      </c>
      <c r="O6476" s="15" t="s">
        <v>29</v>
      </c>
      <c r="P6476" s="80" t="s">
        <v>3096</v>
      </c>
      <c r="Q6476" s="80" t="s">
        <v>21</v>
      </c>
      <c r="S6476" t="str">
        <f t="shared" si="124"/>
        <v>42218Katherine Parks</v>
      </c>
    </row>
    <row r="6477" spans="1:19" hidden="1">
      <c r="A6477" s="12">
        <v>42218</v>
      </c>
      <c r="B6477" t="s">
        <v>2984</v>
      </c>
      <c r="C6477" s="1">
        <v>-1.01</v>
      </c>
      <c r="E6477" s="42">
        <f t="shared" si="125"/>
        <v>1.01</v>
      </c>
      <c r="F6477" s="77" t="s">
        <v>1038</v>
      </c>
      <c r="G6477" s="77" t="s">
        <v>21</v>
      </c>
      <c r="H6477" s="77" t="s">
        <v>20</v>
      </c>
      <c r="I6477" s="13">
        <v>8</v>
      </c>
      <c r="J6477" s="14">
        <v>2015</v>
      </c>
      <c r="K6477" s="78" t="s">
        <v>56</v>
      </c>
      <c r="L6477" s="79" t="s">
        <v>22</v>
      </c>
      <c r="M6477" s="79" t="s">
        <v>302</v>
      </c>
      <c r="N6477" s="15" t="s">
        <v>28</v>
      </c>
      <c r="O6477" s="15" t="s">
        <v>29</v>
      </c>
      <c r="P6477" s="80" t="s">
        <v>3096</v>
      </c>
      <c r="Q6477" s="80" t="s">
        <v>21</v>
      </c>
      <c r="S6477" t="str">
        <f t="shared" si="124"/>
        <v>42218Jenny Ovick</v>
      </c>
    </row>
    <row r="6478" spans="1:19" hidden="1">
      <c r="A6478" s="12">
        <v>42218</v>
      </c>
      <c r="B6478" t="s">
        <v>2985</v>
      </c>
      <c r="C6478" s="1">
        <v>-2.38</v>
      </c>
      <c r="E6478" s="42">
        <f t="shared" si="125"/>
        <v>2.38</v>
      </c>
      <c r="F6478" s="77" t="s">
        <v>1038</v>
      </c>
      <c r="G6478" s="77" t="s">
        <v>21</v>
      </c>
      <c r="H6478" s="77" t="s">
        <v>20</v>
      </c>
      <c r="I6478" s="13">
        <v>8</v>
      </c>
      <c r="J6478" s="14">
        <v>2015</v>
      </c>
      <c r="K6478" s="78" t="s">
        <v>56</v>
      </c>
      <c r="L6478" s="79" t="s">
        <v>22</v>
      </c>
      <c r="M6478" s="79" t="s">
        <v>309</v>
      </c>
      <c r="N6478" s="15" t="s">
        <v>28</v>
      </c>
      <c r="O6478" s="15" t="s">
        <v>29</v>
      </c>
      <c r="P6478" s="80" t="s">
        <v>3096</v>
      </c>
      <c r="Q6478" s="80" t="s">
        <v>21</v>
      </c>
      <c r="S6478" t="str">
        <f t="shared" si="124"/>
        <v>42218JoAnne Pilger</v>
      </c>
    </row>
    <row r="6479" spans="1:19" hidden="1">
      <c r="A6479" s="12">
        <v>42218</v>
      </c>
      <c r="B6479" t="s">
        <v>2986</v>
      </c>
      <c r="C6479" s="1">
        <v>-7.14</v>
      </c>
      <c r="E6479" s="42">
        <f t="shared" si="125"/>
        <v>7.14</v>
      </c>
      <c r="F6479" s="77" t="s">
        <v>1038</v>
      </c>
      <c r="G6479" s="77" t="s">
        <v>21</v>
      </c>
      <c r="H6479" s="77" t="s">
        <v>20</v>
      </c>
      <c r="I6479" s="13">
        <v>8</v>
      </c>
      <c r="J6479" s="14">
        <v>2015</v>
      </c>
      <c r="K6479" s="78" t="s">
        <v>56</v>
      </c>
      <c r="L6479" s="79" t="s">
        <v>22</v>
      </c>
      <c r="M6479" s="79" t="s">
        <v>309</v>
      </c>
      <c r="N6479" s="15" t="s">
        <v>28</v>
      </c>
      <c r="O6479" s="15" t="s">
        <v>29</v>
      </c>
      <c r="P6479" s="80" t="s">
        <v>3096</v>
      </c>
      <c r="Q6479" s="80" t="s">
        <v>21</v>
      </c>
      <c r="S6479" t="str">
        <f t="shared" si="124"/>
        <v>42218James Stanton</v>
      </c>
    </row>
    <row r="6480" spans="1:19" hidden="1">
      <c r="A6480" s="12">
        <v>42219</v>
      </c>
      <c r="B6480" t="s">
        <v>2488</v>
      </c>
      <c r="C6480" s="1">
        <v>0</v>
      </c>
      <c r="E6480" s="42">
        <f t="shared" si="125"/>
        <v>0</v>
      </c>
      <c r="F6480" s="77" t="s">
        <v>225</v>
      </c>
      <c r="G6480" s="77" t="s">
        <v>21</v>
      </c>
      <c r="H6480" s="77" t="s">
        <v>20</v>
      </c>
      <c r="I6480" s="13">
        <v>8</v>
      </c>
      <c r="J6480" s="14">
        <v>2015</v>
      </c>
      <c r="K6480" s="78" t="s">
        <v>56</v>
      </c>
      <c r="L6480" s="79" t="s">
        <v>22</v>
      </c>
      <c r="M6480" s="79" t="s">
        <v>23</v>
      </c>
      <c r="N6480" s="15" t="s">
        <v>20</v>
      </c>
      <c r="O6480" s="15" t="s">
        <v>24</v>
      </c>
      <c r="P6480" s="80" t="s">
        <v>171</v>
      </c>
      <c r="Q6480" s="80" t="s">
        <v>21</v>
      </c>
      <c r="S6480" t="str">
        <f t="shared" si="124"/>
        <v>42219Bank Account</v>
      </c>
    </row>
    <row r="6481" spans="1:19" hidden="1">
      <c r="A6481" s="12">
        <v>42219</v>
      </c>
      <c r="B6481" t="s">
        <v>2987</v>
      </c>
      <c r="C6481" s="1">
        <v>-2.2999999999999998</v>
      </c>
      <c r="E6481" s="42">
        <f t="shared" si="125"/>
        <v>2.2999999999999998</v>
      </c>
      <c r="F6481" s="77" t="s">
        <v>1038</v>
      </c>
      <c r="G6481" s="77" t="s">
        <v>21</v>
      </c>
      <c r="H6481" s="77" t="s">
        <v>20</v>
      </c>
      <c r="I6481" s="13">
        <v>8</v>
      </c>
      <c r="J6481" s="14">
        <v>2015</v>
      </c>
      <c r="K6481" s="78" t="s">
        <v>56</v>
      </c>
      <c r="L6481" s="79" t="s">
        <v>22</v>
      </c>
      <c r="M6481" s="79" t="s">
        <v>309</v>
      </c>
      <c r="N6481" s="15" t="s">
        <v>28</v>
      </c>
      <c r="O6481" s="15" t="s">
        <v>29</v>
      </c>
      <c r="P6481" s="80" t="s">
        <v>3096</v>
      </c>
      <c r="Q6481" s="80" t="s">
        <v>21</v>
      </c>
      <c r="S6481" t="str">
        <f t="shared" si="124"/>
        <v>42219Stacy Ritter</v>
      </c>
    </row>
    <row r="6482" spans="1:19" hidden="1">
      <c r="A6482" s="12">
        <v>42219</v>
      </c>
      <c r="B6482" t="s">
        <v>2988</v>
      </c>
      <c r="C6482" s="1">
        <v>-2.99</v>
      </c>
      <c r="E6482" s="42">
        <f t="shared" si="125"/>
        <v>2.99</v>
      </c>
      <c r="F6482" s="77" t="s">
        <v>1038</v>
      </c>
      <c r="G6482" s="77" t="s">
        <v>21</v>
      </c>
      <c r="H6482" s="77" t="s">
        <v>20</v>
      </c>
      <c r="I6482" s="13">
        <v>8</v>
      </c>
      <c r="J6482" s="14">
        <v>2015</v>
      </c>
      <c r="K6482" s="78" t="s">
        <v>56</v>
      </c>
      <c r="L6482" s="79" t="s">
        <v>22</v>
      </c>
      <c r="M6482" s="79" t="s">
        <v>309</v>
      </c>
      <c r="N6482" s="15" t="s">
        <v>28</v>
      </c>
      <c r="O6482" s="15" t="s">
        <v>29</v>
      </c>
      <c r="P6482" s="80" t="s">
        <v>3096</v>
      </c>
      <c r="Q6482" s="80" t="s">
        <v>21</v>
      </c>
      <c r="S6482" t="str">
        <f t="shared" si="124"/>
        <v>42219Amanda Clower</v>
      </c>
    </row>
    <row r="6483" spans="1:19" hidden="1">
      <c r="A6483" s="12">
        <v>42219</v>
      </c>
      <c r="B6483" t="s">
        <v>2989</v>
      </c>
      <c r="C6483" s="1">
        <v>-2.21</v>
      </c>
      <c r="E6483" s="42">
        <f t="shared" si="125"/>
        <v>2.21</v>
      </c>
      <c r="F6483" s="77" t="s">
        <v>1038</v>
      </c>
      <c r="G6483" s="77" t="s">
        <v>21</v>
      </c>
      <c r="H6483" s="77" t="s">
        <v>20</v>
      </c>
      <c r="I6483" s="13">
        <v>8</v>
      </c>
      <c r="J6483" s="14">
        <v>2015</v>
      </c>
      <c r="K6483" s="78" t="s">
        <v>56</v>
      </c>
      <c r="L6483" s="79" t="s">
        <v>22</v>
      </c>
      <c r="M6483" s="79" t="s">
        <v>309</v>
      </c>
      <c r="N6483" s="15" t="s">
        <v>28</v>
      </c>
      <c r="O6483" s="15" t="s">
        <v>29</v>
      </c>
      <c r="P6483" s="80" t="s">
        <v>3096</v>
      </c>
      <c r="Q6483" s="80" t="s">
        <v>21</v>
      </c>
      <c r="S6483" t="str">
        <f t="shared" si="124"/>
        <v>42219Desiree Stone</v>
      </c>
    </row>
    <row r="6484" spans="1:19" hidden="1">
      <c r="A6484" s="12">
        <v>42219</v>
      </c>
      <c r="B6484" t="s">
        <v>2990</v>
      </c>
      <c r="C6484" s="1">
        <v>-1.05</v>
      </c>
      <c r="E6484" s="42">
        <f t="shared" si="125"/>
        <v>1.05</v>
      </c>
      <c r="F6484" s="77" t="s">
        <v>1038</v>
      </c>
      <c r="G6484" s="77" t="s">
        <v>21</v>
      </c>
      <c r="H6484" s="77" t="s">
        <v>20</v>
      </c>
      <c r="I6484" s="13">
        <v>8</v>
      </c>
      <c r="J6484" s="14">
        <v>2015</v>
      </c>
      <c r="K6484" s="78" t="s">
        <v>56</v>
      </c>
      <c r="L6484" s="79" t="s">
        <v>22</v>
      </c>
      <c r="M6484" s="79" t="s">
        <v>309</v>
      </c>
      <c r="N6484" s="15" t="s">
        <v>28</v>
      </c>
      <c r="O6484" s="15" t="s">
        <v>29</v>
      </c>
      <c r="P6484" s="80" t="s">
        <v>3096</v>
      </c>
      <c r="Q6484" s="80" t="s">
        <v>21</v>
      </c>
      <c r="S6484" t="str">
        <f t="shared" si="124"/>
        <v>42219Richard Keaton</v>
      </c>
    </row>
    <row r="6485" spans="1:19" hidden="1">
      <c r="A6485" s="12">
        <v>42219</v>
      </c>
      <c r="B6485" t="s">
        <v>2991</v>
      </c>
      <c r="C6485" s="1">
        <v>-2</v>
      </c>
      <c r="E6485" s="42">
        <f t="shared" si="125"/>
        <v>2</v>
      </c>
      <c r="F6485" s="77" t="s">
        <v>1038</v>
      </c>
      <c r="G6485" s="77" t="s">
        <v>21</v>
      </c>
      <c r="H6485" s="77" t="s">
        <v>20</v>
      </c>
      <c r="I6485" s="13">
        <v>8</v>
      </c>
      <c r="J6485" s="14">
        <v>2015</v>
      </c>
      <c r="K6485" s="78" t="s">
        <v>56</v>
      </c>
      <c r="L6485" s="79" t="s">
        <v>22</v>
      </c>
      <c r="M6485" s="79" t="s">
        <v>302</v>
      </c>
      <c r="N6485" s="15" t="s">
        <v>28</v>
      </c>
      <c r="O6485" s="15" t="s">
        <v>29</v>
      </c>
      <c r="P6485" s="80" t="s">
        <v>3096</v>
      </c>
      <c r="Q6485" s="80" t="s">
        <v>21</v>
      </c>
      <c r="S6485" t="str">
        <f t="shared" si="124"/>
        <v>42219Timothy Wall</v>
      </c>
    </row>
    <row r="6486" spans="1:19" hidden="1">
      <c r="A6486" s="12">
        <v>42220</v>
      </c>
      <c r="B6486" t="s">
        <v>2992</v>
      </c>
      <c r="C6486" s="1">
        <v>0.93</v>
      </c>
      <c r="E6486" s="42">
        <f t="shared" si="125"/>
        <v>-0.93</v>
      </c>
      <c r="F6486" s="77" t="s">
        <v>225</v>
      </c>
      <c r="G6486" s="77" t="s">
        <v>21</v>
      </c>
      <c r="H6486" s="77" t="s">
        <v>20</v>
      </c>
      <c r="I6486" s="13">
        <v>8</v>
      </c>
      <c r="J6486" s="14">
        <v>2015</v>
      </c>
      <c r="K6486" s="78" t="s">
        <v>56</v>
      </c>
      <c r="L6486" s="79" t="s">
        <v>22</v>
      </c>
      <c r="M6486" s="79" t="s">
        <v>302</v>
      </c>
      <c r="N6486" s="15" t="s">
        <v>28</v>
      </c>
      <c r="O6486" s="15" t="s">
        <v>29</v>
      </c>
      <c r="P6486" s="80" t="s">
        <v>3096</v>
      </c>
      <c r="Q6486" s="80" t="s">
        <v>21</v>
      </c>
      <c r="S6486" t="str">
        <f t="shared" si="124"/>
        <v>42220Bruce Lupoli</v>
      </c>
    </row>
    <row r="6487" spans="1:19" hidden="1">
      <c r="A6487" s="12">
        <v>42220</v>
      </c>
      <c r="B6487" t="s">
        <v>2946</v>
      </c>
      <c r="C6487" s="1">
        <v>0.27</v>
      </c>
      <c r="E6487" s="42">
        <f t="shared" si="125"/>
        <v>-0.27</v>
      </c>
      <c r="F6487" s="77" t="s">
        <v>225</v>
      </c>
      <c r="G6487" s="77" t="s">
        <v>21</v>
      </c>
      <c r="H6487" s="77" t="s">
        <v>20</v>
      </c>
      <c r="I6487" s="13">
        <v>8</v>
      </c>
      <c r="J6487" s="14">
        <v>2015</v>
      </c>
      <c r="K6487" s="78" t="s">
        <v>56</v>
      </c>
      <c r="L6487" s="79" t="s">
        <v>22</v>
      </c>
      <c r="M6487" s="79" t="s">
        <v>309</v>
      </c>
      <c r="N6487" s="15" t="s">
        <v>28</v>
      </c>
      <c r="O6487" s="15" t="s">
        <v>29</v>
      </c>
      <c r="P6487" s="80" t="s">
        <v>3096</v>
      </c>
      <c r="Q6487" s="80" t="s">
        <v>21</v>
      </c>
      <c r="S6487" t="str">
        <f t="shared" si="124"/>
        <v>42220Michael Meade</v>
      </c>
    </row>
    <row r="6488" spans="1:19" hidden="1">
      <c r="A6488" s="12">
        <v>42221</v>
      </c>
      <c r="B6488" t="s">
        <v>2993</v>
      </c>
      <c r="C6488" s="1">
        <v>-1.07</v>
      </c>
      <c r="E6488" s="42">
        <f t="shared" si="125"/>
        <v>1.07</v>
      </c>
      <c r="F6488" s="77" t="s">
        <v>1038</v>
      </c>
      <c r="G6488" s="77" t="s">
        <v>21</v>
      </c>
      <c r="H6488" s="77" t="s">
        <v>20</v>
      </c>
      <c r="I6488" s="13">
        <v>8</v>
      </c>
      <c r="J6488" s="14">
        <v>2015</v>
      </c>
      <c r="K6488" s="78" t="s">
        <v>56</v>
      </c>
      <c r="L6488" s="79" t="s">
        <v>22</v>
      </c>
      <c r="M6488" s="79" t="s">
        <v>309</v>
      </c>
      <c r="N6488" s="15" t="s">
        <v>28</v>
      </c>
      <c r="O6488" s="15" t="s">
        <v>29</v>
      </c>
      <c r="P6488" s="80" t="s">
        <v>3096</v>
      </c>
      <c r="Q6488" s="80" t="s">
        <v>21</v>
      </c>
      <c r="S6488" t="str">
        <f t="shared" si="124"/>
        <v>42221Karen Leigh Studios</v>
      </c>
    </row>
    <row r="6489" spans="1:19" hidden="1">
      <c r="A6489" s="12">
        <v>42221</v>
      </c>
      <c r="B6489" t="s">
        <v>2617</v>
      </c>
      <c r="C6489" s="1">
        <v>0</v>
      </c>
      <c r="E6489" s="42">
        <f t="shared" si="125"/>
        <v>0</v>
      </c>
      <c r="F6489" s="77" t="s">
        <v>1038</v>
      </c>
      <c r="G6489" s="77" t="s">
        <v>21</v>
      </c>
      <c r="H6489" s="77" t="s">
        <v>20</v>
      </c>
      <c r="I6489" s="13">
        <v>8</v>
      </c>
      <c r="J6489" s="14">
        <v>2015</v>
      </c>
      <c r="K6489" s="78" t="s">
        <v>56</v>
      </c>
      <c r="L6489" s="79" t="s">
        <v>22</v>
      </c>
      <c r="M6489" s="79" t="s">
        <v>302</v>
      </c>
      <c r="N6489" s="15" t="s">
        <v>28</v>
      </c>
      <c r="O6489" s="15" t="s">
        <v>29</v>
      </c>
      <c r="P6489" s="80" t="s">
        <v>3096</v>
      </c>
      <c r="Q6489" s="80" t="s">
        <v>21</v>
      </c>
      <c r="S6489" t="str">
        <f t="shared" si="124"/>
        <v>42221Reversal</v>
      </c>
    </row>
    <row r="6490" spans="1:19" hidden="1">
      <c r="A6490" s="12">
        <v>42221</v>
      </c>
      <c r="B6490" t="s">
        <v>2994</v>
      </c>
      <c r="C6490" s="1">
        <v>-0.76</v>
      </c>
      <c r="E6490" s="42">
        <f t="shared" si="125"/>
        <v>0.76</v>
      </c>
      <c r="F6490" s="77" t="s">
        <v>1038</v>
      </c>
      <c r="G6490" s="77" t="s">
        <v>21</v>
      </c>
      <c r="H6490" s="77" t="s">
        <v>20</v>
      </c>
      <c r="I6490" s="13">
        <v>8</v>
      </c>
      <c r="J6490" s="14">
        <v>2015</v>
      </c>
      <c r="K6490" s="78" t="s">
        <v>56</v>
      </c>
      <c r="L6490" s="79" t="s">
        <v>22</v>
      </c>
      <c r="M6490" s="79" t="s">
        <v>302</v>
      </c>
      <c r="N6490" s="15" t="s">
        <v>28</v>
      </c>
      <c r="O6490" s="15" t="s">
        <v>29</v>
      </c>
      <c r="P6490" s="80" t="s">
        <v>3096</v>
      </c>
      <c r="Q6490" s="80" t="s">
        <v>21</v>
      </c>
      <c r="S6490" t="str">
        <f t="shared" si="124"/>
        <v>42221Judy Crowe</v>
      </c>
    </row>
    <row r="6491" spans="1:19" hidden="1">
      <c r="A6491" s="12">
        <v>42221</v>
      </c>
      <c r="B6491" t="s">
        <v>2995</v>
      </c>
      <c r="C6491" s="1">
        <v>-3.77</v>
      </c>
      <c r="E6491" s="42">
        <f t="shared" si="125"/>
        <v>3.77</v>
      </c>
      <c r="F6491" s="77" t="s">
        <v>1038</v>
      </c>
      <c r="G6491" s="77" t="s">
        <v>21</v>
      </c>
      <c r="H6491" s="77" t="s">
        <v>20</v>
      </c>
      <c r="I6491" s="13">
        <v>8</v>
      </c>
      <c r="J6491" s="14">
        <v>2015</v>
      </c>
      <c r="K6491" s="78" t="s">
        <v>56</v>
      </c>
      <c r="L6491" s="79" t="s">
        <v>22</v>
      </c>
      <c r="M6491" s="79" t="s">
        <v>309</v>
      </c>
      <c r="N6491" s="15" t="s">
        <v>28</v>
      </c>
      <c r="O6491" s="15" t="s">
        <v>29</v>
      </c>
      <c r="P6491" s="80" t="s">
        <v>3096</v>
      </c>
      <c r="Q6491" s="80" t="s">
        <v>21</v>
      </c>
      <c r="S6491" t="str">
        <f t="shared" si="124"/>
        <v>42221Adriana Erni</v>
      </c>
    </row>
    <row r="6492" spans="1:19" hidden="1">
      <c r="A6492" s="12">
        <v>42222</v>
      </c>
      <c r="B6492" t="s">
        <v>2718</v>
      </c>
      <c r="C6492" s="1">
        <v>-1.56</v>
      </c>
      <c r="E6492" s="42">
        <f t="shared" si="125"/>
        <v>1.56</v>
      </c>
      <c r="F6492" s="77" t="s">
        <v>1038</v>
      </c>
      <c r="G6492" s="77" t="s">
        <v>21</v>
      </c>
      <c r="H6492" s="77" t="s">
        <v>20</v>
      </c>
      <c r="I6492" s="13">
        <v>8</v>
      </c>
      <c r="J6492" s="14">
        <v>2015</v>
      </c>
      <c r="K6492" s="78" t="s">
        <v>56</v>
      </c>
      <c r="L6492" s="79" t="s">
        <v>22</v>
      </c>
      <c r="M6492" s="79" t="s">
        <v>302</v>
      </c>
      <c r="N6492" s="15" t="s">
        <v>28</v>
      </c>
      <c r="O6492" s="15" t="s">
        <v>29</v>
      </c>
      <c r="P6492" s="80" t="s">
        <v>3096</v>
      </c>
      <c r="Q6492" s="80" t="s">
        <v>21</v>
      </c>
      <c r="S6492" t="str">
        <f t="shared" si="124"/>
        <v>42222glen reiner</v>
      </c>
    </row>
    <row r="6493" spans="1:19" hidden="1">
      <c r="A6493" s="12">
        <v>42222</v>
      </c>
      <c r="B6493" t="s">
        <v>2488</v>
      </c>
      <c r="C6493" s="1">
        <v>0</v>
      </c>
      <c r="E6493" s="42">
        <f t="shared" si="125"/>
        <v>0</v>
      </c>
      <c r="F6493" s="77" t="s">
        <v>225</v>
      </c>
      <c r="G6493" s="77" t="s">
        <v>21</v>
      </c>
      <c r="H6493" s="77" t="s">
        <v>20</v>
      </c>
      <c r="I6493" s="13">
        <v>8</v>
      </c>
      <c r="J6493" s="14">
        <v>2015</v>
      </c>
      <c r="K6493" s="78" t="s">
        <v>56</v>
      </c>
      <c r="L6493" s="79" t="s">
        <v>22</v>
      </c>
      <c r="M6493" s="79" t="s">
        <v>23</v>
      </c>
      <c r="N6493" s="15" t="s">
        <v>20</v>
      </c>
      <c r="O6493" s="15" t="s">
        <v>24</v>
      </c>
      <c r="P6493" s="80" t="s">
        <v>171</v>
      </c>
      <c r="Q6493" s="80" t="s">
        <v>21</v>
      </c>
      <c r="S6493" t="str">
        <f t="shared" si="124"/>
        <v>42222Bank Account</v>
      </c>
    </row>
    <row r="6494" spans="1:19" hidden="1">
      <c r="A6494" s="12">
        <v>42222</v>
      </c>
      <c r="B6494" t="s">
        <v>2996</v>
      </c>
      <c r="C6494" s="1">
        <v>-2</v>
      </c>
      <c r="E6494" s="42">
        <f t="shared" si="125"/>
        <v>2</v>
      </c>
      <c r="F6494" s="77" t="s">
        <v>1038</v>
      </c>
      <c r="G6494" s="77" t="s">
        <v>21</v>
      </c>
      <c r="H6494" s="77" t="s">
        <v>20</v>
      </c>
      <c r="I6494" s="13">
        <v>8</v>
      </c>
      <c r="J6494" s="14">
        <v>2015</v>
      </c>
      <c r="K6494" s="78" t="s">
        <v>56</v>
      </c>
      <c r="L6494" s="79" t="s">
        <v>22</v>
      </c>
      <c r="M6494" s="79" t="s">
        <v>302</v>
      </c>
      <c r="N6494" s="15" t="s">
        <v>28</v>
      </c>
      <c r="O6494" s="15" t="s">
        <v>29</v>
      </c>
      <c r="P6494" s="80" t="s">
        <v>3096</v>
      </c>
      <c r="Q6494" s="80" t="s">
        <v>21</v>
      </c>
      <c r="S6494" t="str">
        <f t="shared" si="124"/>
        <v>42222YoshaShara Randall</v>
      </c>
    </row>
    <row r="6495" spans="1:19" hidden="1">
      <c r="A6495" s="12">
        <v>42222</v>
      </c>
      <c r="B6495" t="s">
        <v>2997</v>
      </c>
      <c r="C6495" s="1">
        <v>-3.49</v>
      </c>
      <c r="E6495" s="42">
        <f t="shared" si="125"/>
        <v>3.49</v>
      </c>
      <c r="F6495" s="77" t="s">
        <v>1038</v>
      </c>
      <c r="G6495" s="77" t="s">
        <v>21</v>
      </c>
      <c r="H6495" s="77" t="s">
        <v>20</v>
      </c>
      <c r="I6495" s="13">
        <v>8</v>
      </c>
      <c r="J6495" s="14">
        <v>2015</v>
      </c>
      <c r="K6495" s="78" t="s">
        <v>56</v>
      </c>
      <c r="L6495" s="79" t="s">
        <v>22</v>
      </c>
      <c r="M6495" s="79" t="s">
        <v>302</v>
      </c>
      <c r="N6495" s="15" t="s">
        <v>28</v>
      </c>
      <c r="O6495" s="15" t="s">
        <v>29</v>
      </c>
      <c r="P6495" s="80" t="s">
        <v>3096</v>
      </c>
      <c r="Q6495" s="80" t="s">
        <v>21</v>
      </c>
      <c r="S6495" t="str">
        <f t="shared" si="124"/>
        <v>42222Holly Rainey</v>
      </c>
    </row>
    <row r="6496" spans="1:19" hidden="1">
      <c r="A6496" s="12">
        <v>42222</v>
      </c>
      <c r="B6496" t="s">
        <v>2998</v>
      </c>
      <c r="C6496" s="1">
        <v>-0.76</v>
      </c>
      <c r="E6496" s="42">
        <f t="shared" si="125"/>
        <v>0.76</v>
      </c>
      <c r="F6496" s="77" t="s">
        <v>1038</v>
      </c>
      <c r="G6496" s="77" t="s">
        <v>21</v>
      </c>
      <c r="H6496" s="77" t="s">
        <v>20</v>
      </c>
      <c r="I6496" s="13">
        <v>8</v>
      </c>
      <c r="J6496" s="14">
        <v>2015</v>
      </c>
      <c r="K6496" s="78" t="s">
        <v>56</v>
      </c>
      <c r="L6496" s="79" t="s">
        <v>22</v>
      </c>
      <c r="M6496" s="79" t="s">
        <v>302</v>
      </c>
      <c r="N6496" s="15" t="s">
        <v>28</v>
      </c>
      <c r="O6496" s="15" t="s">
        <v>29</v>
      </c>
      <c r="P6496" s="80" t="s">
        <v>3096</v>
      </c>
      <c r="Q6496" s="80" t="s">
        <v>21</v>
      </c>
      <c r="S6496" t="str">
        <f t="shared" si="124"/>
        <v>42222denise garris</v>
      </c>
    </row>
    <row r="6497" spans="1:19" hidden="1">
      <c r="A6497" s="12">
        <v>42223</v>
      </c>
      <c r="B6497" t="s">
        <v>2999</v>
      </c>
      <c r="C6497" s="1">
        <v>-4.21</v>
      </c>
      <c r="E6497" s="42">
        <f t="shared" si="125"/>
        <v>4.21</v>
      </c>
      <c r="F6497" s="77" t="s">
        <v>1038</v>
      </c>
      <c r="G6497" s="77" t="s">
        <v>21</v>
      </c>
      <c r="H6497" s="77" t="s">
        <v>20</v>
      </c>
      <c r="I6497" s="13">
        <v>8</v>
      </c>
      <c r="J6497" s="14">
        <v>2015</v>
      </c>
      <c r="K6497" s="78" t="s">
        <v>56</v>
      </c>
      <c r="L6497" s="79" t="s">
        <v>22</v>
      </c>
      <c r="M6497" s="79" t="s">
        <v>309</v>
      </c>
      <c r="N6497" s="15" t="s">
        <v>28</v>
      </c>
      <c r="O6497" s="15" t="s">
        <v>29</v>
      </c>
      <c r="P6497" s="80" t="s">
        <v>3096</v>
      </c>
      <c r="Q6497" s="80" t="s">
        <v>21</v>
      </c>
      <c r="S6497" t="str">
        <f t="shared" si="124"/>
        <v>42223Ash Samadi</v>
      </c>
    </row>
    <row r="6498" spans="1:19" hidden="1">
      <c r="A6498" s="12">
        <v>42223</v>
      </c>
      <c r="B6498" t="s">
        <v>3000</v>
      </c>
      <c r="C6498" s="1">
        <v>-0.7</v>
      </c>
      <c r="E6498" s="42">
        <f t="shared" si="125"/>
        <v>0.7</v>
      </c>
      <c r="F6498" s="77" t="s">
        <v>1038</v>
      </c>
      <c r="G6498" s="77" t="s">
        <v>21</v>
      </c>
      <c r="H6498" s="77" t="s">
        <v>20</v>
      </c>
      <c r="I6498" s="13">
        <v>8</v>
      </c>
      <c r="J6498" s="14">
        <v>2015</v>
      </c>
      <c r="K6498" s="78" t="s">
        <v>56</v>
      </c>
      <c r="L6498" s="79" t="s">
        <v>22</v>
      </c>
      <c r="M6498" s="79" t="s">
        <v>302</v>
      </c>
      <c r="N6498" s="15" t="s">
        <v>28</v>
      </c>
      <c r="O6498" s="15" t="s">
        <v>29</v>
      </c>
      <c r="P6498" s="80" t="s">
        <v>3096</v>
      </c>
      <c r="Q6498" s="80" t="s">
        <v>21</v>
      </c>
      <c r="S6498" t="str">
        <f t="shared" si="124"/>
        <v>42223sharlita conrad</v>
      </c>
    </row>
    <row r="6499" spans="1:19" hidden="1">
      <c r="A6499" s="12">
        <v>42224</v>
      </c>
      <c r="B6499" t="s">
        <v>3001</v>
      </c>
      <c r="C6499" s="1">
        <v>-2.64</v>
      </c>
      <c r="E6499" s="42">
        <f t="shared" si="125"/>
        <v>2.64</v>
      </c>
      <c r="F6499" s="77" t="s">
        <v>1038</v>
      </c>
      <c r="G6499" s="77" t="s">
        <v>21</v>
      </c>
      <c r="H6499" s="77" t="s">
        <v>20</v>
      </c>
      <c r="I6499" s="13">
        <v>8</v>
      </c>
      <c r="J6499" s="14">
        <v>2015</v>
      </c>
      <c r="K6499" s="78" t="s">
        <v>56</v>
      </c>
      <c r="L6499" s="79" t="s">
        <v>22</v>
      </c>
      <c r="M6499" s="79" t="s">
        <v>302</v>
      </c>
      <c r="N6499" s="15" t="s">
        <v>28</v>
      </c>
      <c r="O6499" s="15" t="s">
        <v>29</v>
      </c>
      <c r="P6499" s="80" t="s">
        <v>3096</v>
      </c>
      <c r="Q6499" s="80" t="s">
        <v>21</v>
      </c>
      <c r="S6499" t="str">
        <f t="shared" si="124"/>
        <v>42224Neill Shotter</v>
      </c>
    </row>
    <row r="6500" spans="1:19" hidden="1">
      <c r="A6500" s="12">
        <v>42224</v>
      </c>
      <c r="B6500" t="s">
        <v>3001</v>
      </c>
      <c r="C6500" s="1">
        <v>-4.6100000000000003</v>
      </c>
      <c r="E6500" s="42">
        <f t="shared" si="125"/>
        <v>4.6100000000000003</v>
      </c>
      <c r="F6500" s="77" t="s">
        <v>1038</v>
      </c>
      <c r="G6500" s="77" t="s">
        <v>21</v>
      </c>
      <c r="H6500" s="77" t="s">
        <v>20</v>
      </c>
      <c r="I6500" s="13">
        <v>8</v>
      </c>
      <c r="J6500" s="14">
        <v>2015</v>
      </c>
      <c r="K6500" s="78" t="s">
        <v>56</v>
      </c>
      <c r="L6500" s="79" t="s">
        <v>22</v>
      </c>
      <c r="M6500" s="79" t="s">
        <v>302</v>
      </c>
      <c r="N6500" s="15" t="s">
        <v>28</v>
      </c>
      <c r="O6500" s="15" t="s">
        <v>29</v>
      </c>
      <c r="P6500" s="80" t="s">
        <v>3096</v>
      </c>
      <c r="Q6500" s="80" t="s">
        <v>21</v>
      </c>
      <c r="S6500" t="str">
        <f t="shared" si="124"/>
        <v>42224Neill Shotter</v>
      </c>
    </row>
    <row r="6501" spans="1:19" hidden="1">
      <c r="A6501" s="12">
        <v>42224</v>
      </c>
      <c r="B6501" t="s">
        <v>3001</v>
      </c>
      <c r="C6501" s="1">
        <v>-2.95</v>
      </c>
      <c r="E6501" s="42">
        <f t="shared" si="125"/>
        <v>2.95</v>
      </c>
      <c r="F6501" s="77" t="s">
        <v>1038</v>
      </c>
      <c r="G6501" s="77" t="s">
        <v>21</v>
      </c>
      <c r="H6501" s="77" t="s">
        <v>20</v>
      </c>
      <c r="I6501" s="13">
        <v>8</v>
      </c>
      <c r="J6501" s="14">
        <v>2015</v>
      </c>
      <c r="K6501" s="78" t="s">
        <v>56</v>
      </c>
      <c r="L6501" s="79" t="s">
        <v>22</v>
      </c>
      <c r="M6501" s="79" t="s">
        <v>302</v>
      </c>
      <c r="N6501" s="15" t="s">
        <v>28</v>
      </c>
      <c r="O6501" s="15" t="s">
        <v>29</v>
      </c>
      <c r="P6501" s="80" t="s">
        <v>3096</v>
      </c>
      <c r="Q6501" s="80" t="s">
        <v>21</v>
      </c>
      <c r="S6501" t="str">
        <f t="shared" si="124"/>
        <v>42224Neill Shotter</v>
      </c>
    </row>
    <row r="6502" spans="1:19" hidden="1">
      <c r="A6502" s="12">
        <v>42224</v>
      </c>
      <c r="B6502" t="s">
        <v>3001</v>
      </c>
      <c r="C6502" s="1">
        <v>-2.8</v>
      </c>
      <c r="E6502" s="42">
        <f t="shared" si="125"/>
        <v>2.8</v>
      </c>
      <c r="F6502" s="77" t="s">
        <v>1038</v>
      </c>
      <c r="G6502" s="77" t="s">
        <v>21</v>
      </c>
      <c r="H6502" s="77" t="s">
        <v>20</v>
      </c>
      <c r="I6502" s="13">
        <v>8</v>
      </c>
      <c r="J6502" s="14">
        <v>2015</v>
      </c>
      <c r="K6502" s="78" t="s">
        <v>56</v>
      </c>
      <c r="L6502" s="79" t="s">
        <v>22</v>
      </c>
      <c r="M6502" s="79" t="s">
        <v>302</v>
      </c>
      <c r="N6502" s="15" t="s">
        <v>28</v>
      </c>
      <c r="O6502" s="15" t="s">
        <v>29</v>
      </c>
      <c r="P6502" s="80" t="s">
        <v>3096</v>
      </c>
      <c r="Q6502" s="80" t="s">
        <v>21</v>
      </c>
      <c r="S6502" t="str">
        <f t="shared" si="124"/>
        <v>42224Neill Shotter</v>
      </c>
    </row>
    <row r="6503" spans="1:19" hidden="1">
      <c r="A6503" s="12">
        <v>42224</v>
      </c>
      <c r="B6503" t="s">
        <v>3002</v>
      </c>
      <c r="C6503" s="1">
        <v>-0.78</v>
      </c>
      <c r="E6503" s="42">
        <f t="shared" si="125"/>
        <v>0.78</v>
      </c>
      <c r="F6503" s="77" t="s">
        <v>1038</v>
      </c>
      <c r="G6503" s="77" t="s">
        <v>21</v>
      </c>
      <c r="H6503" s="77" t="s">
        <v>20</v>
      </c>
      <c r="I6503" s="13">
        <v>8</v>
      </c>
      <c r="J6503" s="14">
        <v>2015</v>
      </c>
      <c r="K6503" s="78" t="s">
        <v>56</v>
      </c>
      <c r="L6503" s="79" t="s">
        <v>22</v>
      </c>
      <c r="M6503" s="79" t="s">
        <v>302</v>
      </c>
      <c r="N6503" s="15" t="s">
        <v>28</v>
      </c>
      <c r="O6503" s="15" t="s">
        <v>29</v>
      </c>
      <c r="P6503" s="80" t="s">
        <v>3096</v>
      </c>
      <c r="Q6503" s="80" t="s">
        <v>21</v>
      </c>
      <c r="S6503" t="str">
        <f t="shared" si="124"/>
        <v>42224Travis Cole</v>
      </c>
    </row>
    <row r="6504" spans="1:19" hidden="1">
      <c r="A6504" s="12">
        <v>42225</v>
      </c>
      <c r="B6504" t="s">
        <v>3003</v>
      </c>
      <c r="C6504" s="1">
        <v>-8.74</v>
      </c>
      <c r="E6504" s="42">
        <f t="shared" si="125"/>
        <v>8.74</v>
      </c>
      <c r="F6504" s="77" t="s">
        <v>1038</v>
      </c>
      <c r="G6504" s="77" t="s">
        <v>21</v>
      </c>
      <c r="H6504" s="77" t="s">
        <v>20</v>
      </c>
      <c r="I6504" s="13">
        <v>8</v>
      </c>
      <c r="J6504" s="14">
        <v>2015</v>
      </c>
      <c r="K6504" s="78" t="s">
        <v>56</v>
      </c>
      <c r="L6504" s="79" t="s">
        <v>22</v>
      </c>
      <c r="M6504" s="79" t="s">
        <v>309</v>
      </c>
      <c r="N6504" s="15" t="s">
        <v>28</v>
      </c>
      <c r="O6504" s="15" t="s">
        <v>29</v>
      </c>
      <c r="P6504" s="80" t="s">
        <v>3096</v>
      </c>
      <c r="Q6504" s="80" t="s">
        <v>21</v>
      </c>
      <c r="S6504" t="str">
        <f t="shared" si="124"/>
        <v>42225Triple A Signature Building and Medical</v>
      </c>
    </row>
    <row r="6505" spans="1:19" hidden="1">
      <c r="A6505" s="12">
        <v>42225</v>
      </c>
      <c r="B6505" t="s">
        <v>3004</v>
      </c>
      <c r="C6505" s="1">
        <v>-3.25</v>
      </c>
      <c r="E6505" s="42">
        <f t="shared" si="125"/>
        <v>3.25</v>
      </c>
      <c r="F6505" s="77" t="s">
        <v>1038</v>
      </c>
      <c r="G6505" s="77" t="s">
        <v>21</v>
      </c>
      <c r="H6505" s="77" t="s">
        <v>20</v>
      </c>
      <c r="I6505" s="13">
        <v>8</v>
      </c>
      <c r="J6505" s="14">
        <v>2015</v>
      </c>
      <c r="K6505" s="78" t="s">
        <v>56</v>
      </c>
      <c r="L6505" s="79" t="s">
        <v>22</v>
      </c>
      <c r="M6505" s="79" t="s">
        <v>302</v>
      </c>
      <c r="N6505" s="15" t="s">
        <v>28</v>
      </c>
      <c r="O6505" s="15" t="s">
        <v>29</v>
      </c>
      <c r="P6505" s="80" t="s">
        <v>3096</v>
      </c>
      <c r="Q6505" s="80" t="s">
        <v>21</v>
      </c>
      <c r="S6505" t="str">
        <f t="shared" si="124"/>
        <v>42225David Ray</v>
      </c>
    </row>
    <row r="6506" spans="1:19" hidden="1">
      <c r="A6506" s="12">
        <v>42225</v>
      </c>
      <c r="B6506" t="s">
        <v>3004</v>
      </c>
      <c r="C6506" s="1">
        <v>-2.68</v>
      </c>
      <c r="E6506" s="42">
        <f t="shared" si="125"/>
        <v>2.68</v>
      </c>
      <c r="F6506" s="77" t="s">
        <v>1038</v>
      </c>
      <c r="G6506" s="77" t="s">
        <v>21</v>
      </c>
      <c r="H6506" s="77" t="s">
        <v>20</v>
      </c>
      <c r="I6506" s="13">
        <v>8</v>
      </c>
      <c r="J6506" s="14">
        <v>2015</v>
      </c>
      <c r="K6506" s="78" t="s">
        <v>56</v>
      </c>
      <c r="L6506" s="79" t="s">
        <v>22</v>
      </c>
      <c r="M6506" s="79" t="s">
        <v>302</v>
      </c>
      <c r="N6506" s="15" t="s">
        <v>28</v>
      </c>
      <c r="O6506" s="15" t="s">
        <v>29</v>
      </c>
      <c r="P6506" s="80" t="s">
        <v>3096</v>
      </c>
      <c r="Q6506" s="80" t="s">
        <v>21</v>
      </c>
      <c r="S6506" t="str">
        <f t="shared" si="124"/>
        <v>42225David Ray</v>
      </c>
    </row>
    <row r="6507" spans="1:19" hidden="1">
      <c r="A6507" s="12">
        <v>42225</v>
      </c>
      <c r="B6507" t="s">
        <v>3005</v>
      </c>
      <c r="C6507" s="1">
        <v>-1.1100000000000001</v>
      </c>
      <c r="E6507" s="42">
        <f t="shared" si="125"/>
        <v>1.1100000000000001</v>
      </c>
      <c r="F6507" s="77" t="s">
        <v>1038</v>
      </c>
      <c r="G6507" s="77" t="s">
        <v>21</v>
      </c>
      <c r="H6507" s="77" t="s">
        <v>20</v>
      </c>
      <c r="I6507" s="13">
        <v>8</v>
      </c>
      <c r="J6507" s="14">
        <v>2015</v>
      </c>
      <c r="K6507" s="78" t="s">
        <v>56</v>
      </c>
      <c r="L6507" s="79" t="s">
        <v>22</v>
      </c>
      <c r="M6507" s="79" t="s">
        <v>302</v>
      </c>
      <c r="N6507" s="15" t="s">
        <v>28</v>
      </c>
      <c r="O6507" s="15" t="s">
        <v>29</v>
      </c>
      <c r="P6507" s="80" t="s">
        <v>3096</v>
      </c>
      <c r="Q6507" s="80" t="s">
        <v>21</v>
      </c>
      <c r="S6507" t="str">
        <f t="shared" si="124"/>
        <v>42225PRECIOUS PAWS</v>
      </c>
    </row>
    <row r="6508" spans="1:19" hidden="1">
      <c r="A6508" s="12">
        <v>42225</v>
      </c>
      <c r="B6508" t="s">
        <v>3006</v>
      </c>
      <c r="C6508" s="1">
        <v>-3</v>
      </c>
      <c r="E6508" s="42">
        <f t="shared" si="125"/>
        <v>3</v>
      </c>
      <c r="F6508" s="77" t="s">
        <v>1038</v>
      </c>
      <c r="G6508" s="77" t="s">
        <v>21</v>
      </c>
      <c r="H6508" s="77" t="s">
        <v>20</v>
      </c>
      <c r="I6508" s="13">
        <v>8</v>
      </c>
      <c r="J6508" s="14">
        <v>2015</v>
      </c>
      <c r="K6508" s="78" t="s">
        <v>56</v>
      </c>
      <c r="L6508" s="79" t="s">
        <v>22</v>
      </c>
      <c r="M6508" s="79" t="s">
        <v>302</v>
      </c>
      <c r="N6508" s="15" t="s">
        <v>28</v>
      </c>
      <c r="O6508" s="15" t="s">
        <v>29</v>
      </c>
      <c r="P6508" s="80" t="s">
        <v>3096</v>
      </c>
      <c r="Q6508" s="80" t="s">
        <v>21</v>
      </c>
      <c r="S6508" t="str">
        <f t="shared" si="124"/>
        <v>42225Steven Wisecup</v>
      </c>
    </row>
    <row r="6509" spans="1:19" hidden="1">
      <c r="A6509" s="12">
        <v>42225</v>
      </c>
      <c r="B6509" t="s">
        <v>3007</v>
      </c>
      <c r="C6509" s="1">
        <v>-0.76</v>
      </c>
      <c r="E6509" s="42">
        <f t="shared" si="125"/>
        <v>0.76</v>
      </c>
      <c r="F6509" s="77" t="s">
        <v>1038</v>
      </c>
      <c r="G6509" s="77" t="s">
        <v>21</v>
      </c>
      <c r="H6509" s="77" t="s">
        <v>20</v>
      </c>
      <c r="I6509" s="13">
        <v>8</v>
      </c>
      <c r="J6509" s="14">
        <v>2015</v>
      </c>
      <c r="K6509" s="78" t="s">
        <v>56</v>
      </c>
      <c r="L6509" s="79" t="s">
        <v>22</v>
      </c>
      <c r="M6509" s="79" t="s">
        <v>302</v>
      </c>
      <c r="N6509" s="15" t="s">
        <v>28</v>
      </c>
      <c r="O6509" s="15" t="s">
        <v>29</v>
      </c>
      <c r="P6509" s="80" t="s">
        <v>3096</v>
      </c>
      <c r="Q6509" s="80" t="s">
        <v>21</v>
      </c>
      <c r="S6509" t="str">
        <f t="shared" si="124"/>
        <v>42225Jeanette Nelson</v>
      </c>
    </row>
    <row r="6510" spans="1:19" hidden="1">
      <c r="A6510" s="12">
        <v>42225</v>
      </c>
      <c r="B6510" t="s">
        <v>3008</v>
      </c>
      <c r="C6510" s="1">
        <v>-4.1500000000000004</v>
      </c>
      <c r="E6510" s="42">
        <f t="shared" si="125"/>
        <v>4.1500000000000004</v>
      </c>
      <c r="F6510" s="77" t="s">
        <v>1038</v>
      </c>
      <c r="G6510" s="77" t="s">
        <v>21</v>
      </c>
      <c r="H6510" s="77" t="s">
        <v>20</v>
      </c>
      <c r="I6510" s="13">
        <v>8</v>
      </c>
      <c r="J6510" s="14">
        <v>2015</v>
      </c>
      <c r="K6510" s="78" t="s">
        <v>56</v>
      </c>
      <c r="L6510" s="79" t="s">
        <v>22</v>
      </c>
      <c r="M6510" s="79" t="s">
        <v>305</v>
      </c>
      <c r="N6510" s="15" t="s">
        <v>28</v>
      </c>
      <c r="O6510" s="15" t="s">
        <v>29</v>
      </c>
      <c r="P6510" s="80" t="s">
        <v>3096</v>
      </c>
      <c r="Q6510" s="80" t="s">
        <v>21</v>
      </c>
      <c r="S6510" t="str">
        <f t="shared" si="124"/>
        <v>42225Gayle Griffin</v>
      </c>
    </row>
    <row r="6511" spans="1:19" hidden="1">
      <c r="A6511" s="12">
        <v>42225</v>
      </c>
      <c r="B6511" t="s">
        <v>3009</v>
      </c>
      <c r="C6511" s="1">
        <v>-4.3600000000000003</v>
      </c>
      <c r="E6511" s="42">
        <f t="shared" si="125"/>
        <v>4.3600000000000003</v>
      </c>
      <c r="F6511" s="77" t="s">
        <v>1038</v>
      </c>
      <c r="G6511" s="77" t="s">
        <v>21</v>
      </c>
      <c r="H6511" s="77" t="s">
        <v>20</v>
      </c>
      <c r="I6511" s="13">
        <v>8</v>
      </c>
      <c r="J6511" s="14">
        <v>2015</v>
      </c>
      <c r="K6511" s="78" t="s">
        <v>56</v>
      </c>
      <c r="L6511" s="79" t="s">
        <v>22</v>
      </c>
      <c r="M6511" s="79" t="s">
        <v>302</v>
      </c>
      <c r="N6511" s="15" t="s">
        <v>28</v>
      </c>
      <c r="O6511" s="15" t="s">
        <v>29</v>
      </c>
      <c r="P6511" s="80" t="s">
        <v>3096</v>
      </c>
      <c r="Q6511" s="80" t="s">
        <v>21</v>
      </c>
      <c r="S6511" t="str">
        <f t="shared" si="124"/>
        <v>42225nick steker</v>
      </c>
    </row>
    <row r="6512" spans="1:19" hidden="1">
      <c r="A6512" s="12">
        <v>42226</v>
      </c>
      <c r="B6512" t="s">
        <v>3010</v>
      </c>
      <c r="C6512" s="1">
        <v>-1.57</v>
      </c>
      <c r="E6512" s="42">
        <f t="shared" si="125"/>
        <v>1.57</v>
      </c>
      <c r="F6512" s="77" t="s">
        <v>1038</v>
      </c>
      <c r="G6512" s="77" t="s">
        <v>21</v>
      </c>
      <c r="H6512" s="77" t="s">
        <v>20</v>
      </c>
      <c r="I6512" s="13">
        <v>8</v>
      </c>
      <c r="J6512" s="14">
        <v>2015</v>
      </c>
      <c r="K6512" s="78" t="s">
        <v>56</v>
      </c>
      <c r="L6512" s="79" t="s">
        <v>22</v>
      </c>
      <c r="M6512" s="79" t="s">
        <v>302</v>
      </c>
      <c r="N6512" s="15" t="s">
        <v>28</v>
      </c>
      <c r="O6512" s="15" t="s">
        <v>29</v>
      </c>
      <c r="P6512" s="80" t="s">
        <v>3096</v>
      </c>
      <c r="Q6512" s="80" t="s">
        <v>21</v>
      </c>
      <c r="S6512" t="str">
        <f t="shared" si="124"/>
        <v>42226Angelika Boggs</v>
      </c>
    </row>
    <row r="6513" spans="1:19" hidden="1">
      <c r="A6513" s="12">
        <v>42226</v>
      </c>
      <c r="B6513" t="s">
        <v>3011</v>
      </c>
      <c r="C6513" s="1">
        <v>-2.39</v>
      </c>
      <c r="E6513" s="42">
        <f t="shared" si="125"/>
        <v>2.39</v>
      </c>
      <c r="F6513" s="77" t="s">
        <v>1038</v>
      </c>
      <c r="G6513" s="77" t="s">
        <v>21</v>
      </c>
      <c r="H6513" s="77" t="s">
        <v>20</v>
      </c>
      <c r="I6513" s="13">
        <v>8</v>
      </c>
      <c r="J6513" s="14">
        <v>2015</v>
      </c>
      <c r="K6513" s="78" t="s">
        <v>56</v>
      </c>
      <c r="L6513" s="79" t="s">
        <v>22</v>
      </c>
      <c r="M6513" s="79" t="s">
        <v>302</v>
      </c>
      <c r="N6513" s="15" t="s">
        <v>28</v>
      </c>
      <c r="O6513" s="15" t="s">
        <v>29</v>
      </c>
      <c r="P6513" s="80" t="s">
        <v>3096</v>
      </c>
      <c r="Q6513" s="80" t="s">
        <v>21</v>
      </c>
      <c r="S6513" t="str">
        <f t="shared" si="124"/>
        <v>42226Sara E Avila</v>
      </c>
    </row>
    <row r="6514" spans="1:19" hidden="1">
      <c r="A6514" s="12">
        <v>42226</v>
      </c>
      <c r="B6514" t="s">
        <v>2488</v>
      </c>
      <c r="C6514" s="1">
        <v>0</v>
      </c>
      <c r="E6514" s="42">
        <f t="shared" si="125"/>
        <v>0</v>
      </c>
      <c r="F6514" s="77" t="s">
        <v>225</v>
      </c>
      <c r="G6514" s="77" t="s">
        <v>21</v>
      </c>
      <c r="H6514" s="77" t="s">
        <v>20</v>
      </c>
      <c r="I6514" s="13">
        <v>8</v>
      </c>
      <c r="J6514" s="14">
        <v>2015</v>
      </c>
      <c r="K6514" s="78" t="s">
        <v>56</v>
      </c>
      <c r="L6514" s="79" t="s">
        <v>22</v>
      </c>
      <c r="M6514" s="79" t="s">
        <v>23</v>
      </c>
      <c r="N6514" s="15" t="s">
        <v>20</v>
      </c>
      <c r="O6514" s="15" t="s">
        <v>24</v>
      </c>
      <c r="P6514" s="80" t="s">
        <v>171</v>
      </c>
      <c r="Q6514" s="80" t="s">
        <v>21</v>
      </c>
      <c r="S6514" t="str">
        <f t="shared" si="124"/>
        <v>42226Bank Account</v>
      </c>
    </row>
    <row r="6515" spans="1:19" hidden="1">
      <c r="A6515" s="12">
        <v>42226</v>
      </c>
      <c r="B6515" t="s">
        <v>3012</v>
      </c>
      <c r="C6515" s="1">
        <v>-2.88</v>
      </c>
      <c r="E6515" s="42">
        <f t="shared" si="125"/>
        <v>2.88</v>
      </c>
      <c r="F6515" s="77" t="s">
        <v>1038</v>
      </c>
      <c r="G6515" s="77" t="s">
        <v>21</v>
      </c>
      <c r="H6515" s="77" t="s">
        <v>20</v>
      </c>
      <c r="I6515" s="13">
        <v>8</v>
      </c>
      <c r="J6515" s="14">
        <v>2015</v>
      </c>
      <c r="K6515" s="78" t="s">
        <v>56</v>
      </c>
      <c r="L6515" s="79" t="s">
        <v>22</v>
      </c>
      <c r="M6515" s="79" t="s">
        <v>302</v>
      </c>
      <c r="N6515" s="15" t="s">
        <v>28</v>
      </c>
      <c r="O6515" s="15" t="s">
        <v>29</v>
      </c>
      <c r="P6515" s="80" t="s">
        <v>3096</v>
      </c>
      <c r="Q6515" s="80" t="s">
        <v>21</v>
      </c>
      <c r="S6515" t="str">
        <f t="shared" si="124"/>
        <v>42226Action Sparks</v>
      </c>
    </row>
    <row r="6516" spans="1:19" hidden="1">
      <c r="A6516" s="12">
        <v>42226</v>
      </c>
      <c r="B6516" t="s">
        <v>3013</v>
      </c>
      <c r="C6516" s="1">
        <v>-5.58</v>
      </c>
      <c r="E6516" s="42">
        <f t="shared" si="125"/>
        <v>5.58</v>
      </c>
      <c r="F6516" s="77" t="s">
        <v>1038</v>
      </c>
      <c r="G6516" s="77" t="s">
        <v>21</v>
      </c>
      <c r="H6516" s="77" t="s">
        <v>20</v>
      </c>
      <c r="I6516" s="13">
        <v>8</v>
      </c>
      <c r="J6516" s="14">
        <v>2015</v>
      </c>
      <c r="K6516" s="78" t="s">
        <v>56</v>
      </c>
      <c r="L6516" s="79" t="s">
        <v>22</v>
      </c>
      <c r="M6516" s="79" t="s">
        <v>302</v>
      </c>
      <c r="N6516" s="15" t="s">
        <v>28</v>
      </c>
      <c r="O6516" s="15" t="s">
        <v>29</v>
      </c>
      <c r="P6516" s="80" t="s">
        <v>3096</v>
      </c>
      <c r="Q6516" s="80" t="s">
        <v>21</v>
      </c>
      <c r="S6516" t="str">
        <f t="shared" si="124"/>
        <v>42226Bryden Klotz</v>
      </c>
    </row>
    <row r="6517" spans="1:19" hidden="1">
      <c r="A6517" s="12">
        <v>42227</v>
      </c>
      <c r="B6517" t="s">
        <v>3014</v>
      </c>
      <c r="C6517" s="1">
        <v>-3.27</v>
      </c>
      <c r="E6517" s="42">
        <f t="shared" si="125"/>
        <v>3.27</v>
      </c>
      <c r="F6517" s="77" t="s">
        <v>1038</v>
      </c>
      <c r="G6517" s="77" t="s">
        <v>21</v>
      </c>
      <c r="H6517" s="77" t="s">
        <v>20</v>
      </c>
      <c r="I6517" s="13">
        <v>8</v>
      </c>
      <c r="J6517" s="14">
        <v>2015</v>
      </c>
      <c r="K6517" s="78" t="s">
        <v>56</v>
      </c>
      <c r="L6517" s="79" t="s">
        <v>22</v>
      </c>
      <c r="M6517" s="79" t="s">
        <v>80</v>
      </c>
      <c r="N6517" s="15" t="s">
        <v>28</v>
      </c>
      <c r="O6517" s="15" t="s">
        <v>29</v>
      </c>
      <c r="P6517" s="80" t="s">
        <v>3096</v>
      </c>
      <c r="Q6517" s="80" t="s">
        <v>21</v>
      </c>
      <c r="S6517" t="str">
        <f t="shared" si="124"/>
        <v>42227Petsonline</v>
      </c>
    </row>
    <row r="6518" spans="1:19" hidden="1">
      <c r="A6518" s="12">
        <v>42227</v>
      </c>
      <c r="B6518" t="s">
        <v>3015</v>
      </c>
      <c r="C6518" s="1">
        <v>-0.67</v>
      </c>
      <c r="E6518" s="42">
        <f t="shared" si="125"/>
        <v>0.67</v>
      </c>
      <c r="F6518" s="77" t="s">
        <v>1038</v>
      </c>
      <c r="G6518" s="77" t="s">
        <v>21</v>
      </c>
      <c r="H6518" s="77" t="s">
        <v>20</v>
      </c>
      <c r="I6518" s="13">
        <v>8</v>
      </c>
      <c r="J6518" s="14">
        <v>2015</v>
      </c>
      <c r="K6518" s="78" t="s">
        <v>56</v>
      </c>
      <c r="L6518" s="79" t="s">
        <v>22</v>
      </c>
      <c r="M6518" s="79" t="s">
        <v>309</v>
      </c>
      <c r="N6518" s="15" t="s">
        <v>28</v>
      </c>
      <c r="O6518" s="15" t="s">
        <v>29</v>
      </c>
      <c r="P6518" s="80" t="s">
        <v>3096</v>
      </c>
      <c r="Q6518" s="80" t="s">
        <v>21</v>
      </c>
      <c r="S6518" t="str">
        <f t="shared" si="124"/>
        <v>42227Lisa Burns</v>
      </c>
    </row>
    <row r="6519" spans="1:19" hidden="1">
      <c r="A6519" s="12">
        <v>42227</v>
      </c>
      <c r="B6519" t="s">
        <v>2936</v>
      </c>
      <c r="C6519" s="1">
        <v>-2.0299999999999998</v>
      </c>
      <c r="E6519" s="42">
        <f t="shared" si="125"/>
        <v>2.0299999999999998</v>
      </c>
      <c r="F6519" s="77" t="s">
        <v>1038</v>
      </c>
      <c r="G6519" s="77" t="s">
        <v>21</v>
      </c>
      <c r="H6519" s="77" t="s">
        <v>20</v>
      </c>
      <c r="I6519" s="13">
        <v>8</v>
      </c>
      <c r="J6519" s="14">
        <v>2015</v>
      </c>
      <c r="K6519" s="78" t="s">
        <v>56</v>
      </c>
      <c r="L6519" s="79" t="s">
        <v>22</v>
      </c>
      <c r="M6519" s="79" t="s">
        <v>309</v>
      </c>
      <c r="N6519" s="15" t="s">
        <v>28</v>
      </c>
      <c r="O6519" s="15" t="s">
        <v>29</v>
      </c>
      <c r="P6519" s="80" t="s">
        <v>3096</v>
      </c>
      <c r="Q6519" s="80" t="s">
        <v>21</v>
      </c>
      <c r="S6519" t="str">
        <f t="shared" si="124"/>
        <v>42227Raysa Aswad</v>
      </c>
    </row>
    <row r="6520" spans="1:19" hidden="1">
      <c r="A6520" s="12">
        <v>42227</v>
      </c>
      <c r="B6520" t="s">
        <v>3001</v>
      </c>
      <c r="C6520" s="1">
        <v>2.5</v>
      </c>
      <c r="E6520" s="42">
        <f t="shared" si="125"/>
        <v>-2.5</v>
      </c>
      <c r="F6520" s="77" t="s">
        <v>225</v>
      </c>
      <c r="G6520" s="77" t="s">
        <v>21</v>
      </c>
      <c r="H6520" s="77" t="s">
        <v>20</v>
      </c>
      <c r="I6520" s="13">
        <v>8</v>
      </c>
      <c r="J6520" s="14">
        <v>2015</v>
      </c>
      <c r="K6520" s="78" t="s">
        <v>56</v>
      </c>
      <c r="L6520" s="79" t="s">
        <v>22</v>
      </c>
      <c r="M6520" s="79" t="s">
        <v>302</v>
      </c>
      <c r="N6520" s="15" t="s">
        <v>28</v>
      </c>
      <c r="O6520" s="15" t="s">
        <v>29</v>
      </c>
      <c r="P6520" s="80" t="s">
        <v>3096</v>
      </c>
      <c r="Q6520" s="80" t="s">
        <v>21</v>
      </c>
      <c r="S6520" t="str">
        <f t="shared" si="124"/>
        <v>42227Neill Shotter</v>
      </c>
    </row>
    <row r="6521" spans="1:19" hidden="1">
      <c r="A6521" s="12">
        <v>42227</v>
      </c>
      <c r="B6521" t="s">
        <v>3001</v>
      </c>
      <c r="C6521" s="1">
        <v>0.62</v>
      </c>
      <c r="E6521" s="42">
        <f t="shared" si="125"/>
        <v>-0.62</v>
      </c>
      <c r="F6521" s="77" t="s">
        <v>225</v>
      </c>
      <c r="G6521" s="77" t="s">
        <v>21</v>
      </c>
      <c r="H6521" s="77" t="s">
        <v>20</v>
      </c>
      <c r="I6521" s="13">
        <v>8</v>
      </c>
      <c r="J6521" s="14">
        <v>2015</v>
      </c>
      <c r="K6521" s="78" t="s">
        <v>56</v>
      </c>
      <c r="L6521" s="79" t="s">
        <v>22</v>
      </c>
      <c r="M6521" s="79" t="s">
        <v>302</v>
      </c>
      <c r="N6521" s="15" t="s">
        <v>28</v>
      </c>
      <c r="O6521" s="15" t="s">
        <v>29</v>
      </c>
      <c r="P6521" s="80" t="s">
        <v>3096</v>
      </c>
      <c r="Q6521" s="80" t="s">
        <v>21</v>
      </c>
      <c r="S6521" t="str">
        <f t="shared" si="124"/>
        <v>42227Neill Shotter</v>
      </c>
    </row>
    <row r="6522" spans="1:19" hidden="1">
      <c r="A6522" s="12">
        <v>42227</v>
      </c>
      <c r="B6522" t="s">
        <v>3001</v>
      </c>
      <c r="C6522" s="1">
        <v>2.11</v>
      </c>
      <c r="E6522" s="42">
        <f t="shared" si="125"/>
        <v>-2.11</v>
      </c>
      <c r="F6522" s="77" t="s">
        <v>225</v>
      </c>
      <c r="G6522" s="77" t="s">
        <v>21</v>
      </c>
      <c r="H6522" s="77" t="s">
        <v>20</v>
      </c>
      <c r="I6522" s="13">
        <v>8</v>
      </c>
      <c r="J6522" s="14">
        <v>2015</v>
      </c>
      <c r="K6522" s="78" t="s">
        <v>56</v>
      </c>
      <c r="L6522" s="79" t="s">
        <v>22</v>
      </c>
      <c r="M6522" s="79" t="s">
        <v>302</v>
      </c>
      <c r="N6522" s="15" t="s">
        <v>28</v>
      </c>
      <c r="O6522" s="15" t="s">
        <v>29</v>
      </c>
      <c r="P6522" s="80" t="s">
        <v>3096</v>
      </c>
      <c r="Q6522" s="80" t="s">
        <v>21</v>
      </c>
      <c r="S6522" t="str">
        <f t="shared" si="124"/>
        <v>42227Neill Shotter</v>
      </c>
    </row>
    <row r="6523" spans="1:19" hidden="1">
      <c r="A6523" s="12">
        <v>42227</v>
      </c>
      <c r="B6523" t="s">
        <v>3001</v>
      </c>
      <c r="C6523" s="1">
        <v>1.84</v>
      </c>
      <c r="E6523" s="42">
        <f t="shared" si="125"/>
        <v>-1.84</v>
      </c>
      <c r="F6523" s="77" t="s">
        <v>225</v>
      </c>
      <c r="G6523" s="77" t="s">
        <v>21</v>
      </c>
      <c r="H6523" s="77" t="s">
        <v>20</v>
      </c>
      <c r="I6523" s="13">
        <v>8</v>
      </c>
      <c r="J6523" s="14">
        <v>2015</v>
      </c>
      <c r="K6523" s="78" t="s">
        <v>56</v>
      </c>
      <c r="L6523" s="79" t="s">
        <v>22</v>
      </c>
      <c r="M6523" s="79" t="s">
        <v>302</v>
      </c>
      <c r="N6523" s="15" t="s">
        <v>28</v>
      </c>
      <c r="O6523" s="15" t="s">
        <v>29</v>
      </c>
      <c r="P6523" s="80" t="s">
        <v>3096</v>
      </c>
      <c r="Q6523" s="80" t="s">
        <v>21</v>
      </c>
      <c r="S6523" t="str">
        <f t="shared" si="124"/>
        <v>42227Neill Shotter</v>
      </c>
    </row>
    <row r="6524" spans="1:19" hidden="1">
      <c r="A6524" s="12">
        <v>42227</v>
      </c>
      <c r="B6524" t="s">
        <v>2988</v>
      </c>
      <c r="C6524" s="1">
        <v>-2.54</v>
      </c>
      <c r="E6524" s="42">
        <f t="shared" si="125"/>
        <v>2.54</v>
      </c>
      <c r="F6524" s="77" t="s">
        <v>1038</v>
      </c>
      <c r="G6524" s="77" t="s">
        <v>21</v>
      </c>
      <c r="H6524" s="77" t="s">
        <v>20</v>
      </c>
      <c r="I6524" s="13">
        <v>8</v>
      </c>
      <c r="J6524" s="14">
        <v>2015</v>
      </c>
      <c r="K6524" s="78" t="s">
        <v>56</v>
      </c>
      <c r="L6524" s="79" t="s">
        <v>22</v>
      </c>
      <c r="M6524" s="79" t="s">
        <v>309</v>
      </c>
      <c r="N6524" s="15" t="s">
        <v>28</v>
      </c>
      <c r="O6524" s="15" t="s">
        <v>29</v>
      </c>
      <c r="P6524" s="80" t="s">
        <v>3096</v>
      </c>
      <c r="Q6524" s="80" t="s">
        <v>21</v>
      </c>
      <c r="S6524" t="str">
        <f t="shared" si="124"/>
        <v>42227Amanda Clower</v>
      </c>
    </row>
    <row r="6525" spans="1:19" hidden="1">
      <c r="A6525" s="12">
        <v>42228</v>
      </c>
      <c r="B6525" t="s">
        <v>3016</v>
      </c>
      <c r="C6525" s="1">
        <v>-3.2</v>
      </c>
      <c r="E6525" s="42">
        <f t="shared" si="125"/>
        <v>3.2</v>
      </c>
      <c r="F6525" s="77" t="s">
        <v>1038</v>
      </c>
      <c r="G6525" s="77" t="s">
        <v>21</v>
      </c>
      <c r="H6525" s="77" t="s">
        <v>20</v>
      </c>
      <c r="I6525" s="13">
        <v>8</v>
      </c>
      <c r="J6525" s="14">
        <v>2015</v>
      </c>
      <c r="K6525" s="78" t="s">
        <v>56</v>
      </c>
      <c r="L6525" s="79" t="s">
        <v>22</v>
      </c>
      <c r="M6525" s="79" t="s">
        <v>302</v>
      </c>
      <c r="N6525" s="15" t="s">
        <v>28</v>
      </c>
      <c r="O6525" s="15" t="s">
        <v>29</v>
      </c>
      <c r="P6525" s="80" t="s">
        <v>3096</v>
      </c>
      <c r="Q6525" s="80" t="s">
        <v>21</v>
      </c>
      <c r="S6525" t="str">
        <f t="shared" si="124"/>
        <v>42228Everbully</v>
      </c>
    </row>
    <row r="6526" spans="1:19" hidden="1">
      <c r="A6526" s="12">
        <v>42228</v>
      </c>
      <c r="B6526" t="s">
        <v>3013</v>
      </c>
      <c r="C6526" s="1">
        <v>0.37</v>
      </c>
      <c r="E6526" s="42">
        <f t="shared" si="125"/>
        <v>-0.37</v>
      </c>
      <c r="F6526" s="77" t="s">
        <v>225</v>
      </c>
      <c r="G6526" s="77" t="s">
        <v>21</v>
      </c>
      <c r="H6526" s="77" t="s">
        <v>20</v>
      </c>
      <c r="I6526" s="13">
        <v>8</v>
      </c>
      <c r="J6526" s="14">
        <v>2015</v>
      </c>
      <c r="K6526" s="78" t="s">
        <v>56</v>
      </c>
      <c r="L6526" s="79" t="s">
        <v>22</v>
      </c>
      <c r="M6526" s="79" t="s">
        <v>302</v>
      </c>
      <c r="N6526" s="15" t="s">
        <v>28</v>
      </c>
      <c r="O6526" s="15" t="s">
        <v>29</v>
      </c>
      <c r="P6526" s="80" t="s">
        <v>3096</v>
      </c>
      <c r="Q6526" s="80" t="s">
        <v>21</v>
      </c>
      <c r="S6526" t="str">
        <f t="shared" si="124"/>
        <v>42228Bryden Klotz</v>
      </c>
    </row>
    <row r="6527" spans="1:19" hidden="1">
      <c r="A6527" s="12">
        <v>42228</v>
      </c>
      <c r="B6527" t="s">
        <v>3016</v>
      </c>
      <c r="C6527" s="1">
        <v>-1.22</v>
      </c>
      <c r="E6527" s="42">
        <f t="shared" si="125"/>
        <v>1.22</v>
      </c>
      <c r="F6527" s="77" t="s">
        <v>1038</v>
      </c>
      <c r="G6527" s="77" t="s">
        <v>21</v>
      </c>
      <c r="H6527" s="77" t="s">
        <v>20</v>
      </c>
      <c r="I6527" s="13">
        <v>8</v>
      </c>
      <c r="J6527" s="14">
        <v>2015</v>
      </c>
      <c r="K6527" s="78" t="s">
        <v>56</v>
      </c>
      <c r="L6527" s="79" t="s">
        <v>22</v>
      </c>
      <c r="M6527" s="79" t="s">
        <v>302</v>
      </c>
      <c r="N6527" s="15" t="s">
        <v>28</v>
      </c>
      <c r="O6527" s="15" t="s">
        <v>29</v>
      </c>
      <c r="P6527" s="80" t="s">
        <v>3096</v>
      </c>
      <c r="Q6527" s="80" t="s">
        <v>21</v>
      </c>
      <c r="S6527" t="str">
        <f t="shared" si="124"/>
        <v>42228Everbully</v>
      </c>
    </row>
    <row r="6528" spans="1:19" hidden="1">
      <c r="A6528" s="12">
        <v>42228</v>
      </c>
      <c r="B6528" t="s">
        <v>3017</v>
      </c>
      <c r="C6528" s="1">
        <v>-0.79</v>
      </c>
      <c r="E6528" s="42">
        <f t="shared" si="125"/>
        <v>0.79</v>
      </c>
      <c r="F6528" s="77" t="s">
        <v>1038</v>
      </c>
      <c r="G6528" s="77" t="s">
        <v>21</v>
      </c>
      <c r="H6528" s="77" t="s">
        <v>20</v>
      </c>
      <c r="I6528" s="13">
        <v>8</v>
      </c>
      <c r="J6528" s="14">
        <v>2015</v>
      </c>
      <c r="K6528" s="78" t="s">
        <v>56</v>
      </c>
      <c r="L6528" s="79" t="s">
        <v>22</v>
      </c>
      <c r="M6528" s="79" t="s">
        <v>302</v>
      </c>
      <c r="N6528" s="15" t="s">
        <v>28</v>
      </c>
      <c r="O6528" s="15" t="s">
        <v>29</v>
      </c>
      <c r="P6528" s="80" t="s">
        <v>3096</v>
      </c>
      <c r="Q6528" s="80" t="s">
        <v>21</v>
      </c>
      <c r="S6528" t="str">
        <f t="shared" ref="S6528:S6591" si="126">A6528&amp;B6528</f>
        <v>42228Lewis Drayton</v>
      </c>
    </row>
    <row r="6529" spans="1:19" hidden="1">
      <c r="A6529" s="12">
        <v>42228</v>
      </c>
      <c r="B6529" t="s">
        <v>3016</v>
      </c>
      <c r="C6529" s="1">
        <v>0.17</v>
      </c>
      <c r="E6529" s="42">
        <f t="shared" si="125"/>
        <v>-0.17</v>
      </c>
      <c r="F6529" s="77" t="s">
        <v>225</v>
      </c>
      <c r="G6529" s="77" t="s">
        <v>21</v>
      </c>
      <c r="H6529" s="77" t="s">
        <v>20</v>
      </c>
      <c r="I6529" s="13">
        <v>8</v>
      </c>
      <c r="J6529" s="14">
        <v>2015</v>
      </c>
      <c r="K6529" s="78" t="s">
        <v>56</v>
      </c>
      <c r="L6529" s="79" t="s">
        <v>22</v>
      </c>
      <c r="M6529" s="79" t="s">
        <v>302</v>
      </c>
      <c r="N6529" s="15" t="s">
        <v>28</v>
      </c>
      <c r="O6529" s="15" t="s">
        <v>29</v>
      </c>
      <c r="P6529" s="80" t="s">
        <v>3096</v>
      </c>
      <c r="Q6529" s="80" t="s">
        <v>21</v>
      </c>
      <c r="S6529" t="str">
        <f t="shared" si="126"/>
        <v>42228Everbully</v>
      </c>
    </row>
    <row r="6530" spans="1:19" hidden="1">
      <c r="A6530" s="12">
        <v>42228</v>
      </c>
      <c r="B6530" t="s">
        <v>3018</v>
      </c>
      <c r="C6530" s="1">
        <v>-2.04</v>
      </c>
      <c r="E6530" s="42">
        <f t="shared" si="125"/>
        <v>2.04</v>
      </c>
      <c r="F6530" s="77" t="s">
        <v>1038</v>
      </c>
      <c r="G6530" s="77" t="s">
        <v>21</v>
      </c>
      <c r="H6530" s="77" t="s">
        <v>20</v>
      </c>
      <c r="I6530" s="13">
        <v>8</v>
      </c>
      <c r="J6530" s="14">
        <v>2015</v>
      </c>
      <c r="K6530" s="78" t="s">
        <v>56</v>
      </c>
      <c r="L6530" s="79" t="s">
        <v>22</v>
      </c>
      <c r="M6530" s="79" t="s">
        <v>302</v>
      </c>
      <c r="N6530" s="15" t="s">
        <v>28</v>
      </c>
      <c r="O6530" s="15" t="s">
        <v>29</v>
      </c>
      <c r="P6530" s="80" t="s">
        <v>3096</v>
      </c>
      <c r="Q6530" s="80" t="s">
        <v>21</v>
      </c>
      <c r="S6530" t="str">
        <f t="shared" si="126"/>
        <v>42228melissa poeschel</v>
      </c>
    </row>
    <row r="6531" spans="1:19" hidden="1">
      <c r="A6531" s="12">
        <v>42229</v>
      </c>
      <c r="B6531" t="s">
        <v>2488</v>
      </c>
      <c r="C6531" s="1">
        <v>0</v>
      </c>
      <c r="E6531" s="42">
        <f t="shared" ref="E6531:E6594" si="127">-C6531</f>
        <v>0</v>
      </c>
      <c r="F6531" s="77" t="s">
        <v>225</v>
      </c>
      <c r="G6531" s="77" t="s">
        <v>21</v>
      </c>
      <c r="H6531" s="77" t="s">
        <v>20</v>
      </c>
      <c r="I6531" s="13">
        <v>8</v>
      </c>
      <c r="J6531" s="14">
        <v>2015</v>
      </c>
      <c r="K6531" s="78" t="s">
        <v>56</v>
      </c>
      <c r="L6531" s="79" t="s">
        <v>22</v>
      </c>
      <c r="M6531" s="79" t="s">
        <v>23</v>
      </c>
      <c r="N6531" s="15" t="s">
        <v>20</v>
      </c>
      <c r="O6531" s="15" t="s">
        <v>24</v>
      </c>
      <c r="P6531" s="80" t="s">
        <v>171</v>
      </c>
      <c r="Q6531" s="80" t="s">
        <v>21</v>
      </c>
      <c r="S6531" t="str">
        <f t="shared" si="126"/>
        <v>42229Bank Account</v>
      </c>
    </row>
    <row r="6532" spans="1:19" hidden="1">
      <c r="A6532" s="12">
        <v>42229</v>
      </c>
      <c r="B6532" t="s">
        <v>3019</v>
      </c>
      <c r="C6532" s="1">
        <v>-0.77</v>
      </c>
      <c r="E6532" s="42">
        <f t="shared" si="127"/>
        <v>0.77</v>
      </c>
      <c r="F6532" s="77" t="s">
        <v>1038</v>
      </c>
      <c r="G6532" s="77" t="s">
        <v>21</v>
      </c>
      <c r="H6532" s="77" t="s">
        <v>20</v>
      </c>
      <c r="I6532" s="13">
        <v>8</v>
      </c>
      <c r="J6532" s="14">
        <v>2015</v>
      </c>
      <c r="K6532" s="78" t="s">
        <v>56</v>
      </c>
      <c r="L6532" s="79" t="s">
        <v>22</v>
      </c>
      <c r="M6532" s="79" t="s">
        <v>309</v>
      </c>
      <c r="N6532" s="15" t="s">
        <v>28</v>
      </c>
      <c r="O6532" s="15" t="s">
        <v>29</v>
      </c>
      <c r="P6532" s="80" t="s">
        <v>3096</v>
      </c>
      <c r="Q6532" s="80" t="s">
        <v>21</v>
      </c>
      <c r="S6532" t="str">
        <f t="shared" si="126"/>
        <v>42229Paul Smoot</v>
      </c>
    </row>
    <row r="6533" spans="1:19" hidden="1">
      <c r="A6533" s="12">
        <v>42229</v>
      </c>
      <c r="B6533" t="s">
        <v>3020</v>
      </c>
      <c r="C6533" s="1">
        <v>-0.82</v>
      </c>
      <c r="E6533" s="42">
        <f t="shared" si="127"/>
        <v>0.82</v>
      </c>
      <c r="F6533" s="77" t="s">
        <v>1038</v>
      </c>
      <c r="G6533" s="77" t="s">
        <v>21</v>
      </c>
      <c r="H6533" s="77" t="s">
        <v>20</v>
      </c>
      <c r="I6533" s="13">
        <v>8</v>
      </c>
      <c r="J6533" s="14">
        <v>2015</v>
      </c>
      <c r="K6533" s="78" t="s">
        <v>56</v>
      </c>
      <c r="L6533" s="79" t="s">
        <v>22</v>
      </c>
      <c r="M6533" s="79" t="s">
        <v>302</v>
      </c>
      <c r="N6533" s="15" t="s">
        <v>28</v>
      </c>
      <c r="O6533" s="15" t="s">
        <v>29</v>
      </c>
      <c r="P6533" s="80" t="s">
        <v>3096</v>
      </c>
      <c r="Q6533" s="80" t="s">
        <v>21</v>
      </c>
      <c r="S6533" t="str">
        <f t="shared" si="126"/>
        <v>42229carlos rodriguez</v>
      </c>
    </row>
    <row r="6534" spans="1:19" hidden="1">
      <c r="A6534" s="12">
        <v>42229</v>
      </c>
      <c r="B6534" t="s">
        <v>3020</v>
      </c>
      <c r="C6534" s="1">
        <v>-0.82</v>
      </c>
      <c r="E6534" s="42">
        <f t="shared" si="127"/>
        <v>0.82</v>
      </c>
      <c r="F6534" s="77" t="s">
        <v>1038</v>
      </c>
      <c r="G6534" s="77" t="s">
        <v>21</v>
      </c>
      <c r="H6534" s="77" t="s">
        <v>20</v>
      </c>
      <c r="I6534" s="13">
        <v>8</v>
      </c>
      <c r="J6534" s="14">
        <v>2015</v>
      </c>
      <c r="K6534" s="78" t="s">
        <v>56</v>
      </c>
      <c r="L6534" s="79" t="s">
        <v>22</v>
      </c>
      <c r="M6534" s="79" t="s">
        <v>302</v>
      </c>
      <c r="N6534" s="15" t="s">
        <v>28</v>
      </c>
      <c r="O6534" s="15" t="s">
        <v>29</v>
      </c>
      <c r="P6534" s="80" t="s">
        <v>3096</v>
      </c>
      <c r="Q6534" s="80" t="s">
        <v>21</v>
      </c>
      <c r="S6534" t="str">
        <f t="shared" si="126"/>
        <v>42229carlos rodriguez</v>
      </c>
    </row>
    <row r="6535" spans="1:19" hidden="1">
      <c r="A6535" s="12">
        <v>42229</v>
      </c>
      <c r="B6535" t="s">
        <v>2865</v>
      </c>
      <c r="C6535" s="1">
        <v>-2.0099999999999998</v>
      </c>
      <c r="E6535" s="42">
        <f t="shared" si="127"/>
        <v>2.0099999999999998</v>
      </c>
      <c r="F6535" s="77" t="s">
        <v>1038</v>
      </c>
      <c r="G6535" s="77" t="s">
        <v>21</v>
      </c>
      <c r="H6535" s="77" t="s">
        <v>20</v>
      </c>
      <c r="I6535" s="13">
        <v>8</v>
      </c>
      <c r="J6535" s="14">
        <v>2015</v>
      </c>
      <c r="K6535" s="78" t="s">
        <v>56</v>
      </c>
      <c r="L6535" s="79" t="s">
        <v>22</v>
      </c>
      <c r="M6535" s="79" t="s">
        <v>309</v>
      </c>
      <c r="N6535" s="15" t="s">
        <v>28</v>
      </c>
      <c r="O6535" s="15" t="s">
        <v>29</v>
      </c>
      <c r="P6535" s="80" t="s">
        <v>3096</v>
      </c>
      <c r="Q6535" s="80" t="s">
        <v>21</v>
      </c>
      <c r="S6535" t="str">
        <f t="shared" si="126"/>
        <v>42229Meghan Stanley</v>
      </c>
    </row>
    <row r="6536" spans="1:19" hidden="1">
      <c r="A6536" s="12">
        <v>42229</v>
      </c>
      <c r="B6536" t="s">
        <v>3021</v>
      </c>
      <c r="C6536" s="1">
        <v>-3.29</v>
      </c>
      <c r="E6536" s="42">
        <f t="shared" si="127"/>
        <v>3.29</v>
      </c>
      <c r="F6536" s="77" t="s">
        <v>1038</v>
      </c>
      <c r="G6536" s="77" t="s">
        <v>21</v>
      </c>
      <c r="H6536" s="77" t="s">
        <v>20</v>
      </c>
      <c r="I6536" s="13">
        <v>8</v>
      </c>
      <c r="J6536" s="14">
        <v>2015</v>
      </c>
      <c r="K6536" s="78" t="s">
        <v>56</v>
      </c>
      <c r="L6536" s="79" t="s">
        <v>22</v>
      </c>
      <c r="M6536" s="79" t="s">
        <v>309</v>
      </c>
      <c r="N6536" s="15" t="s">
        <v>28</v>
      </c>
      <c r="O6536" s="15" t="s">
        <v>29</v>
      </c>
      <c r="P6536" s="80" t="s">
        <v>3096</v>
      </c>
      <c r="Q6536" s="80" t="s">
        <v>21</v>
      </c>
      <c r="S6536" t="str">
        <f t="shared" si="126"/>
        <v>42229Pattarika Wongcharoen</v>
      </c>
    </row>
    <row r="6537" spans="1:19" hidden="1">
      <c r="A6537" s="12">
        <v>42230</v>
      </c>
      <c r="B6537" t="s">
        <v>3022</v>
      </c>
      <c r="C6537" s="1">
        <v>-2.93</v>
      </c>
      <c r="E6537" s="42">
        <f t="shared" si="127"/>
        <v>2.93</v>
      </c>
      <c r="F6537" s="77" t="s">
        <v>1038</v>
      </c>
      <c r="G6537" s="77" t="s">
        <v>21</v>
      </c>
      <c r="H6537" s="77" t="s">
        <v>20</v>
      </c>
      <c r="I6537" s="13">
        <v>8</v>
      </c>
      <c r="J6537" s="14">
        <v>2015</v>
      </c>
      <c r="K6537" s="78" t="s">
        <v>56</v>
      </c>
      <c r="L6537" s="79" t="s">
        <v>22</v>
      </c>
      <c r="M6537" s="79" t="s">
        <v>309</v>
      </c>
      <c r="N6537" s="15" t="s">
        <v>28</v>
      </c>
      <c r="O6537" s="15" t="s">
        <v>29</v>
      </c>
      <c r="P6537" s="80" t="s">
        <v>3096</v>
      </c>
      <c r="Q6537" s="80" t="s">
        <v>21</v>
      </c>
      <c r="S6537" t="str">
        <f t="shared" si="126"/>
        <v>42230Jacqueline Horn</v>
      </c>
    </row>
    <row r="6538" spans="1:19" hidden="1">
      <c r="A6538" s="12">
        <v>42230</v>
      </c>
      <c r="B6538" t="s">
        <v>3023</v>
      </c>
      <c r="C6538" s="1">
        <v>-2.88</v>
      </c>
      <c r="E6538" s="42">
        <f t="shared" si="127"/>
        <v>2.88</v>
      </c>
      <c r="F6538" s="77" t="s">
        <v>1038</v>
      </c>
      <c r="G6538" s="77" t="s">
        <v>21</v>
      </c>
      <c r="H6538" s="77" t="s">
        <v>20</v>
      </c>
      <c r="I6538" s="13">
        <v>8</v>
      </c>
      <c r="J6538" s="14">
        <v>2015</v>
      </c>
      <c r="K6538" s="78" t="s">
        <v>56</v>
      </c>
      <c r="L6538" s="79" t="s">
        <v>22</v>
      </c>
      <c r="M6538" s="79" t="s">
        <v>302</v>
      </c>
      <c r="N6538" s="15" t="s">
        <v>28</v>
      </c>
      <c r="O6538" s="15" t="s">
        <v>29</v>
      </c>
      <c r="P6538" s="80" t="s">
        <v>3096</v>
      </c>
      <c r="Q6538" s="80" t="s">
        <v>21</v>
      </c>
      <c r="S6538" t="str">
        <f t="shared" si="126"/>
        <v>42230Chen Keren Kaminsky</v>
      </c>
    </row>
    <row r="6539" spans="1:19" hidden="1">
      <c r="A6539" s="12">
        <v>42230</v>
      </c>
      <c r="B6539" t="s">
        <v>3024</v>
      </c>
      <c r="C6539" s="1">
        <v>-1.22</v>
      </c>
      <c r="E6539" s="42">
        <f t="shared" si="127"/>
        <v>1.22</v>
      </c>
      <c r="F6539" s="77" t="s">
        <v>1038</v>
      </c>
      <c r="G6539" s="77" t="s">
        <v>21</v>
      </c>
      <c r="H6539" s="77" t="s">
        <v>20</v>
      </c>
      <c r="I6539" s="13">
        <v>8</v>
      </c>
      <c r="J6539" s="14">
        <v>2015</v>
      </c>
      <c r="K6539" s="78" t="s">
        <v>56</v>
      </c>
      <c r="L6539" s="79" t="s">
        <v>22</v>
      </c>
      <c r="M6539" s="79" t="s">
        <v>302</v>
      </c>
      <c r="N6539" s="15" t="s">
        <v>28</v>
      </c>
      <c r="O6539" s="15" t="s">
        <v>29</v>
      </c>
      <c r="P6539" s="80" t="s">
        <v>3096</v>
      </c>
      <c r="Q6539" s="80" t="s">
        <v>21</v>
      </c>
      <c r="S6539" t="str">
        <f t="shared" si="126"/>
        <v>42230Mark Poziomek</v>
      </c>
    </row>
    <row r="6540" spans="1:19" hidden="1">
      <c r="A6540" s="12">
        <v>42232</v>
      </c>
      <c r="B6540" t="s">
        <v>3025</v>
      </c>
      <c r="C6540" s="1">
        <v>-6.48</v>
      </c>
      <c r="E6540" s="42">
        <f t="shared" si="127"/>
        <v>6.48</v>
      </c>
      <c r="F6540" s="77" t="s">
        <v>1038</v>
      </c>
      <c r="G6540" s="77" t="s">
        <v>21</v>
      </c>
      <c r="H6540" s="77" t="s">
        <v>20</v>
      </c>
      <c r="I6540" s="13">
        <v>8</v>
      </c>
      <c r="J6540" s="14">
        <v>2015</v>
      </c>
      <c r="K6540" s="78" t="s">
        <v>56</v>
      </c>
      <c r="L6540" s="79" t="s">
        <v>22</v>
      </c>
      <c r="M6540" s="79" t="s">
        <v>309</v>
      </c>
      <c r="N6540" s="15" t="s">
        <v>28</v>
      </c>
      <c r="O6540" s="15" t="s">
        <v>29</v>
      </c>
      <c r="P6540" s="80" t="s">
        <v>3096</v>
      </c>
      <c r="Q6540" s="80" t="s">
        <v>21</v>
      </c>
      <c r="S6540" t="str">
        <f t="shared" si="126"/>
        <v>42232Stacey Noton</v>
      </c>
    </row>
    <row r="6541" spans="1:19" hidden="1">
      <c r="A6541" s="12">
        <v>42232</v>
      </c>
      <c r="B6541" t="s">
        <v>3026</v>
      </c>
      <c r="C6541" s="1">
        <v>-2.0699999999999998</v>
      </c>
      <c r="E6541" s="42">
        <f t="shared" si="127"/>
        <v>2.0699999999999998</v>
      </c>
      <c r="F6541" s="77" t="s">
        <v>1038</v>
      </c>
      <c r="G6541" s="77" t="s">
        <v>21</v>
      </c>
      <c r="H6541" s="77" t="s">
        <v>20</v>
      </c>
      <c r="I6541" s="13">
        <v>8</v>
      </c>
      <c r="J6541" s="14">
        <v>2015</v>
      </c>
      <c r="K6541" s="78" t="s">
        <v>56</v>
      </c>
      <c r="L6541" s="79" t="s">
        <v>22</v>
      </c>
      <c r="M6541" s="79" t="s">
        <v>302</v>
      </c>
      <c r="N6541" s="15" t="s">
        <v>28</v>
      </c>
      <c r="O6541" s="15" t="s">
        <v>29</v>
      </c>
      <c r="P6541" s="80" t="s">
        <v>3096</v>
      </c>
      <c r="Q6541" s="80" t="s">
        <v>21</v>
      </c>
      <c r="S6541" t="str">
        <f t="shared" si="126"/>
        <v>42232Gayle Billadeau</v>
      </c>
    </row>
    <row r="6542" spans="1:19" hidden="1">
      <c r="A6542" s="12">
        <v>42233</v>
      </c>
      <c r="B6542" t="s">
        <v>2488</v>
      </c>
      <c r="C6542" s="1">
        <v>0</v>
      </c>
      <c r="E6542" s="42">
        <f t="shared" si="127"/>
        <v>0</v>
      </c>
      <c r="F6542" s="77" t="s">
        <v>225</v>
      </c>
      <c r="G6542" s="77" t="s">
        <v>21</v>
      </c>
      <c r="H6542" s="77" t="s">
        <v>20</v>
      </c>
      <c r="I6542" s="13">
        <v>8</v>
      </c>
      <c r="J6542" s="14">
        <v>2015</v>
      </c>
      <c r="K6542" s="78" t="s">
        <v>56</v>
      </c>
      <c r="L6542" s="79" t="s">
        <v>22</v>
      </c>
      <c r="M6542" s="79" t="s">
        <v>23</v>
      </c>
      <c r="N6542" s="15" t="s">
        <v>20</v>
      </c>
      <c r="O6542" s="15" t="s">
        <v>24</v>
      </c>
      <c r="P6542" s="80" t="s">
        <v>171</v>
      </c>
      <c r="Q6542" s="80" t="s">
        <v>21</v>
      </c>
      <c r="S6542" t="str">
        <f t="shared" si="126"/>
        <v>42233Bank Account</v>
      </c>
    </row>
    <row r="6543" spans="1:19" hidden="1">
      <c r="A6543" s="12">
        <v>42233</v>
      </c>
      <c r="B6543" t="s">
        <v>3027</v>
      </c>
      <c r="C6543" s="1">
        <v>-2.4700000000000002</v>
      </c>
      <c r="E6543" s="42">
        <f t="shared" si="127"/>
        <v>2.4700000000000002</v>
      </c>
      <c r="F6543" s="77" t="s">
        <v>1038</v>
      </c>
      <c r="G6543" s="77" t="s">
        <v>21</v>
      </c>
      <c r="H6543" s="77" t="s">
        <v>20</v>
      </c>
      <c r="I6543" s="13">
        <v>8</v>
      </c>
      <c r="J6543" s="14">
        <v>2015</v>
      </c>
      <c r="K6543" s="78" t="s">
        <v>56</v>
      </c>
      <c r="L6543" s="79" t="s">
        <v>22</v>
      </c>
      <c r="M6543" s="79" t="s">
        <v>309</v>
      </c>
      <c r="N6543" s="15" t="s">
        <v>28</v>
      </c>
      <c r="O6543" s="15" t="s">
        <v>29</v>
      </c>
      <c r="P6543" s="80" t="s">
        <v>3096</v>
      </c>
      <c r="Q6543" s="80" t="s">
        <v>21</v>
      </c>
      <c r="S6543" t="str">
        <f t="shared" si="126"/>
        <v>42233Doggett Enterprise</v>
      </c>
    </row>
    <row r="6544" spans="1:19" hidden="1">
      <c r="A6544" s="12">
        <v>42233</v>
      </c>
      <c r="B6544" t="s">
        <v>3028</v>
      </c>
      <c r="C6544" s="1">
        <v>-1.75</v>
      </c>
      <c r="E6544" s="42">
        <f t="shared" si="127"/>
        <v>1.75</v>
      </c>
      <c r="F6544" s="77" t="s">
        <v>1038</v>
      </c>
      <c r="G6544" s="77" t="s">
        <v>21</v>
      </c>
      <c r="H6544" s="77" t="s">
        <v>20</v>
      </c>
      <c r="I6544" s="13">
        <v>8</v>
      </c>
      <c r="J6544" s="14">
        <v>2015</v>
      </c>
      <c r="K6544" s="78" t="s">
        <v>56</v>
      </c>
      <c r="L6544" s="79" t="s">
        <v>22</v>
      </c>
      <c r="M6544" s="79" t="s">
        <v>309</v>
      </c>
      <c r="N6544" s="15" t="s">
        <v>28</v>
      </c>
      <c r="O6544" s="15" t="s">
        <v>29</v>
      </c>
      <c r="P6544" s="80" t="s">
        <v>3096</v>
      </c>
      <c r="Q6544" s="80" t="s">
        <v>21</v>
      </c>
      <c r="S6544" t="str">
        <f t="shared" si="126"/>
        <v>42233Judi Rogers</v>
      </c>
    </row>
    <row r="6545" spans="1:19" hidden="1">
      <c r="A6545" s="12">
        <v>42234</v>
      </c>
      <c r="B6545" t="s">
        <v>3029</v>
      </c>
      <c r="C6545" s="1">
        <v>-3.31</v>
      </c>
      <c r="E6545" s="42">
        <f t="shared" si="127"/>
        <v>3.31</v>
      </c>
      <c r="F6545" s="77" t="s">
        <v>1038</v>
      </c>
      <c r="G6545" s="77" t="s">
        <v>21</v>
      </c>
      <c r="H6545" s="77" t="s">
        <v>20</v>
      </c>
      <c r="I6545" s="13">
        <v>8</v>
      </c>
      <c r="J6545" s="14">
        <v>2015</v>
      </c>
      <c r="K6545" s="78" t="s">
        <v>56</v>
      </c>
      <c r="L6545" s="79" t="s">
        <v>22</v>
      </c>
      <c r="M6545" s="79" t="s">
        <v>302</v>
      </c>
      <c r="N6545" s="15" t="s">
        <v>28</v>
      </c>
      <c r="O6545" s="15" t="s">
        <v>29</v>
      </c>
      <c r="P6545" s="80" t="s">
        <v>3096</v>
      </c>
      <c r="Q6545" s="80" t="s">
        <v>21</v>
      </c>
      <c r="S6545" t="str">
        <f t="shared" si="126"/>
        <v>42234gail woods</v>
      </c>
    </row>
    <row r="6546" spans="1:19" hidden="1">
      <c r="A6546" s="12">
        <v>42234</v>
      </c>
      <c r="B6546" t="s">
        <v>3030</v>
      </c>
      <c r="C6546" s="1">
        <v>-0.66</v>
      </c>
      <c r="E6546" s="42">
        <f t="shared" si="127"/>
        <v>0.66</v>
      </c>
      <c r="F6546" s="77" t="s">
        <v>1038</v>
      </c>
      <c r="G6546" s="77" t="s">
        <v>21</v>
      </c>
      <c r="H6546" s="77" t="s">
        <v>20</v>
      </c>
      <c r="I6546" s="13">
        <v>8</v>
      </c>
      <c r="J6546" s="14">
        <v>2015</v>
      </c>
      <c r="K6546" s="78" t="s">
        <v>56</v>
      </c>
      <c r="L6546" s="79" t="s">
        <v>22</v>
      </c>
      <c r="M6546" s="79" t="s">
        <v>302</v>
      </c>
      <c r="N6546" s="15" t="s">
        <v>28</v>
      </c>
      <c r="O6546" s="15" t="s">
        <v>29</v>
      </c>
      <c r="P6546" s="80" t="s">
        <v>3096</v>
      </c>
      <c r="Q6546" s="80" t="s">
        <v>21</v>
      </c>
      <c r="S6546" t="str">
        <f t="shared" si="126"/>
        <v>42234Jessica Sponheimer</v>
      </c>
    </row>
    <row r="6547" spans="1:19" hidden="1">
      <c r="A6547" s="12">
        <v>42234</v>
      </c>
      <c r="B6547" t="s">
        <v>3031</v>
      </c>
      <c r="C6547" s="1">
        <v>-2.0099999999999998</v>
      </c>
      <c r="E6547" s="42">
        <f t="shared" si="127"/>
        <v>2.0099999999999998</v>
      </c>
      <c r="F6547" s="77" t="s">
        <v>1038</v>
      </c>
      <c r="G6547" s="77" t="s">
        <v>21</v>
      </c>
      <c r="H6547" s="77" t="s">
        <v>20</v>
      </c>
      <c r="I6547" s="13">
        <v>8</v>
      </c>
      <c r="J6547" s="14">
        <v>2015</v>
      </c>
      <c r="K6547" s="78" t="s">
        <v>56</v>
      </c>
      <c r="L6547" s="79" t="s">
        <v>22</v>
      </c>
      <c r="M6547" s="79" t="s">
        <v>309</v>
      </c>
      <c r="N6547" s="15" t="s">
        <v>28</v>
      </c>
      <c r="O6547" s="15" t="s">
        <v>29</v>
      </c>
      <c r="P6547" s="80" t="s">
        <v>3096</v>
      </c>
      <c r="Q6547" s="80" t="s">
        <v>21</v>
      </c>
      <c r="S6547" t="str">
        <f t="shared" si="126"/>
        <v>42234Anthony McKenna</v>
      </c>
    </row>
    <row r="6548" spans="1:19" hidden="1">
      <c r="A6548" s="12">
        <v>42234</v>
      </c>
      <c r="B6548" t="s">
        <v>3032</v>
      </c>
      <c r="C6548" s="1">
        <v>-1.76</v>
      </c>
      <c r="E6548" s="42">
        <f t="shared" si="127"/>
        <v>1.76</v>
      </c>
      <c r="F6548" s="77" t="s">
        <v>1038</v>
      </c>
      <c r="G6548" s="77" t="s">
        <v>21</v>
      </c>
      <c r="H6548" s="77" t="s">
        <v>20</v>
      </c>
      <c r="I6548" s="13">
        <v>8</v>
      </c>
      <c r="J6548" s="14">
        <v>2015</v>
      </c>
      <c r="K6548" s="78" t="s">
        <v>56</v>
      </c>
      <c r="L6548" s="79" t="s">
        <v>22</v>
      </c>
      <c r="M6548" s="79" t="s">
        <v>309</v>
      </c>
      <c r="N6548" s="15" t="s">
        <v>28</v>
      </c>
      <c r="O6548" s="15" t="s">
        <v>29</v>
      </c>
      <c r="P6548" s="80" t="s">
        <v>3096</v>
      </c>
      <c r="Q6548" s="80" t="s">
        <v>21</v>
      </c>
      <c r="S6548" t="str">
        <f t="shared" si="126"/>
        <v>42234Betty Wilkins</v>
      </c>
    </row>
    <row r="6549" spans="1:19" hidden="1">
      <c r="A6549" s="12">
        <v>42234</v>
      </c>
      <c r="B6549" t="s">
        <v>3004</v>
      </c>
      <c r="C6549" s="1">
        <v>0.14000000000000001</v>
      </c>
      <c r="E6549" s="42">
        <f t="shared" si="127"/>
        <v>-0.14000000000000001</v>
      </c>
      <c r="F6549" s="77" t="s">
        <v>225</v>
      </c>
      <c r="G6549" s="77" t="s">
        <v>21</v>
      </c>
      <c r="H6549" s="77" t="s">
        <v>20</v>
      </c>
      <c r="I6549" s="13">
        <v>8</v>
      </c>
      <c r="J6549" s="14">
        <v>2015</v>
      </c>
      <c r="K6549" s="78" t="s">
        <v>56</v>
      </c>
      <c r="L6549" s="79" t="s">
        <v>22</v>
      </c>
      <c r="M6549" s="79" t="s">
        <v>302</v>
      </c>
      <c r="N6549" s="15" t="s">
        <v>28</v>
      </c>
      <c r="O6549" s="15" t="s">
        <v>29</v>
      </c>
      <c r="P6549" s="80" t="s">
        <v>3096</v>
      </c>
      <c r="Q6549" s="80" t="s">
        <v>21</v>
      </c>
      <c r="S6549" t="str">
        <f t="shared" si="126"/>
        <v>42234David Ray</v>
      </c>
    </row>
    <row r="6550" spans="1:19" hidden="1">
      <c r="A6550" s="12">
        <v>42234</v>
      </c>
      <c r="B6550" t="s">
        <v>3033</v>
      </c>
      <c r="C6550" s="1">
        <v>-2.4900000000000002</v>
      </c>
      <c r="E6550" s="42">
        <f t="shared" si="127"/>
        <v>2.4900000000000002</v>
      </c>
      <c r="F6550" s="77" t="s">
        <v>1038</v>
      </c>
      <c r="G6550" s="77" t="s">
        <v>21</v>
      </c>
      <c r="H6550" s="77" t="s">
        <v>20</v>
      </c>
      <c r="I6550" s="13">
        <v>8</v>
      </c>
      <c r="J6550" s="14">
        <v>2015</v>
      </c>
      <c r="K6550" s="78" t="s">
        <v>56</v>
      </c>
      <c r="L6550" s="79" t="s">
        <v>22</v>
      </c>
      <c r="M6550" s="79" t="s">
        <v>309</v>
      </c>
      <c r="N6550" s="15" t="s">
        <v>28</v>
      </c>
      <c r="O6550" s="15" t="s">
        <v>29</v>
      </c>
      <c r="P6550" s="80" t="s">
        <v>3096</v>
      </c>
      <c r="Q6550" s="80" t="s">
        <v>21</v>
      </c>
      <c r="S6550" t="str">
        <f t="shared" si="126"/>
        <v>42234ThePuzzleGarden</v>
      </c>
    </row>
    <row r="6551" spans="1:19" hidden="1">
      <c r="A6551" s="12">
        <v>42234</v>
      </c>
      <c r="B6551" t="s">
        <v>2488</v>
      </c>
      <c r="C6551" s="1">
        <v>0</v>
      </c>
      <c r="E6551" s="42">
        <f t="shared" si="127"/>
        <v>0</v>
      </c>
      <c r="F6551" s="77" t="s">
        <v>225</v>
      </c>
      <c r="G6551" s="77" t="s">
        <v>21</v>
      </c>
      <c r="H6551" s="77" t="s">
        <v>20</v>
      </c>
      <c r="I6551" s="13">
        <v>8</v>
      </c>
      <c r="J6551" s="14">
        <v>2015</v>
      </c>
      <c r="K6551" s="78" t="s">
        <v>56</v>
      </c>
      <c r="L6551" s="79" t="s">
        <v>22</v>
      </c>
      <c r="M6551" s="79" t="s">
        <v>23</v>
      </c>
      <c r="N6551" s="15" t="s">
        <v>20</v>
      </c>
      <c r="O6551" s="15" t="s">
        <v>24</v>
      </c>
      <c r="P6551" s="80" t="s">
        <v>171</v>
      </c>
      <c r="Q6551" s="80" t="s">
        <v>21</v>
      </c>
      <c r="S6551" t="str">
        <f t="shared" si="126"/>
        <v>42234Bank Account</v>
      </c>
    </row>
    <row r="6552" spans="1:19" hidden="1">
      <c r="A6552" s="12">
        <v>42235</v>
      </c>
      <c r="B6552" t="s">
        <v>3034</v>
      </c>
      <c r="C6552" s="1">
        <v>-3.36</v>
      </c>
      <c r="E6552" s="42">
        <f t="shared" si="127"/>
        <v>3.36</v>
      </c>
      <c r="F6552" s="77" t="s">
        <v>1038</v>
      </c>
      <c r="G6552" s="77" t="s">
        <v>21</v>
      </c>
      <c r="H6552" s="77" t="s">
        <v>20</v>
      </c>
      <c r="I6552" s="13">
        <v>8</v>
      </c>
      <c r="J6552" s="14">
        <v>2015</v>
      </c>
      <c r="K6552" s="78" t="s">
        <v>56</v>
      </c>
      <c r="L6552" s="79" t="s">
        <v>22</v>
      </c>
      <c r="M6552" s="79" t="s">
        <v>309</v>
      </c>
      <c r="N6552" s="15" t="s">
        <v>28</v>
      </c>
      <c r="O6552" s="15" t="s">
        <v>29</v>
      </c>
      <c r="P6552" s="80" t="s">
        <v>3096</v>
      </c>
      <c r="Q6552" s="80" t="s">
        <v>21</v>
      </c>
      <c r="S6552" t="str">
        <f t="shared" si="126"/>
        <v>42235sahba sizdahkhani</v>
      </c>
    </row>
    <row r="6553" spans="1:19" hidden="1">
      <c r="A6553" s="12">
        <v>42235</v>
      </c>
      <c r="B6553" t="s">
        <v>3033</v>
      </c>
      <c r="C6553" s="1">
        <v>2.19</v>
      </c>
      <c r="E6553" s="42">
        <f t="shared" si="127"/>
        <v>-2.19</v>
      </c>
      <c r="F6553" s="77" t="s">
        <v>225</v>
      </c>
      <c r="G6553" s="77" t="s">
        <v>21</v>
      </c>
      <c r="H6553" s="77" t="s">
        <v>20</v>
      </c>
      <c r="I6553" s="13">
        <v>8</v>
      </c>
      <c r="J6553" s="14">
        <v>2015</v>
      </c>
      <c r="K6553" s="78" t="s">
        <v>56</v>
      </c>
      <c r="L6553" s="79" t="s">
        <v>22</v>
      </c>
      <c r="M6553" s="79" t="s">
        <v>309</v>
      </c>
      <c r="N6553" s="15" t="s">
        <v>28</v>
      </c>
      <c r="O6553" s="15" t="s">
        <v>29</v>
      </c>
      <c r="P6553" s="80" t="s">
        <v>3096</v>
      </c>
      <c r="Q6553" s="80" t="s">
        <v>21</v>
      </c>
      <c r="S6553" t="str">
        <f t="shared" si="126"/>
        <v>42235ThePuzzleGarden</v>
      </c>
    </row>
    <row r="6554" spans="1:19" hidden="1">
      <c r="A6554" s="12">
        <v>42235</v>
      </c>
      <c r="B6554" t="s">
        <v>3034</v>
      </c>
      <c r="C6554" s="1">
        <v>0.28000000000000003</v>
      </c>
      <c r="E6554" s="42">
        <f t="shared" si="127"/>
        <v>-0.28000000000000003</v>
      </c>
      <c r="F6554" s="77" t="s">
        <v>225</v>
      </c>
      <c r="G6554" s="77" t="s">
        <v>21</v>
      </c>
      <c r="H6554" s="77" t="s">
        <v>20</v>
      </c>
      <c r="I6554" s="13">
        <v>8</v>
      </c>
      <c r="J6554" s="14">
        <v>2015</v>
      </c>
      <c r="K6554" s="78" t="s">
        <v>56</v>
      </c>
      <c r="L6554" s="79" t="s">
        <v>22</v>
      </c>
      <c r="M6554" s="79" t="s">
        <v>309</v>
      </c>
      <c r="N6554" s="15" t="s">
        <v>28</v>
      </c>
      <c r="O6554" s="15" t="s">
        <v>29</v>
      </c>
      <c r="P6554" s="80" t="s">
        <v>3096</v>
      </c>
      <c r="Q6554" s="80" t="s">
        <v>21</v>
      </c>
      <c r="S6554" t="str">
        <f t="shared" si="126"/>
        <v>42235sahba sizdahkhani</v>
      </c>
    </row>
    <row r="6555" spans="1:19" hidden="1">
      <c r="A6555" s="12">
        <v>42235</v>
      </c>
      <c r="B6555" t="s">
        <v>3035</v>
      </c>
      <c r="C6555" s="1">
        <v>-2.85</v>
      </c>
      <c r="E6555" s="42">
        <f t="shared" si="127"/>
        <v>2.85</v>
      </c>
      <c r="F6555" s="77" t="s">
        <v>1038</v>
      </c>
      <c r="G6555" s="77" t="s">
        <v>21</v>
      </c>
      <c r="H6555" s="77" t="s">
        <v>20</v>
      </c>
      <c r="I6555" s="13">
        <v>8</v>
      </c>
      <c r="J6555" s="14">
        <v>2015</v>
      </c>
      <c r="K6555" s="78" t="s">
        <v>56</v>
      </c>
      <c r="L6555" s="79" t="s">
        <v>22</v>
      </c>
      <c r="M6555" s="79" t="s">
        <v>302</v>
      </c>
      <c r="N6555" s="15" t="s">
        <v>28</v>
      </c>
      <c r="O6555" s="15" t="s">
        <v>29</v>
      </c>
      <c r="P6555" s="80" t="s">
        <v>3096</v>
      </c>
      <c r="Q6555" s="80" t="s">
        <v>21</v>
      </c>
      <c r="S6555" t="str">
        <f t="shared" si="126"/>
        <v>42235Roger Collins</v>
      </c>
    </row>
    <row r="6556" spans="1:19" hidden="1">
      <c r="A6556" s="12">
        <v>42236</v>
      </c>
      <c r="B6556" t="s">
        <v>3036</v>
      </c>
      <c r="C6556" s="1">
        <v>-1.6</v>
      </c>
      <c r="E6556" s="42">
        <f t="shared" si="127"/>
        <v>1.6</v>
      </c>
      <c r="F6556" s="77" t="s">
        <v>1038</v>
      </c>
      <c r="G6556" s="77" t="s">
        <v>21</v>
      </c>
      <c r="H6556" s="77" t="s">
        <v>20</v>
      </c>
      <c r="I6556" s="13">
        <v>8</v>
      </c>
      <c r="J6556" s="14">
        <v>2015</v>
      </c>
      <c r="K6556" s="78" t="s">
        <v>56</v>
      </c>
      <c r="L6556" s="79" t="s">
        <v>22</v>
      </c>
      <c r="M6556" s="79" t="s">
        <v>309</v>
      </c>
      <c r="N6556" s="15" t="s">
        <v>28</v>
      </c>
      <c r="O6556" s="15" t="s">
        <v>29</v>
      </c>
      <c r="P6556" s="80" t="s">
        <v>3096</v>
      </c>
      <c r="Q6556" s="80" t="s">
        <v>21</v>
      </c>
      <c r="S6556" t="str">
        <f t="shared" si="126"/>
        <v>42236Mari Schaan</v>
      </c>
    </row>
    <row r="6557" spans="1:19" hidden="1">
      <c r="A6557" s="12">
        <v>42237</v>
      </c>
      <c r="B6557" t="s">
        <v>2489</v>
      </c>
      <c r="C6557" s="1">
        <v>-1.96</v>
      </c>
      <c r="E6557" s="42">
        <f t="shared" si="127"/>
        <v>1.96</v>
      </c>
      <c r="F6557" s="77" t="s">
        <v>1038</v>
      </c>
      <c r="G6557" s="77" t="s">
        <v>21</v>
      </c>
      <c r="H6557" s="77" t="s">
        <v>20</v>
      </c>
      <c r="I6557" s="13">
        <v>8</v>
      </c>
      <c r="J6557" s="14">
        <v>2015</v>
      </c>
      <c r="K6557" s="78" t="s">
        <v>56</v>
      </c>
      <c r="L6557" s="79" t="s">
        <v>22</v>
      </c>
      <c r="M6557" s="79" t="s">
        <v>80</v>
      </c>
      <c r="N6557" s="15" t="s">
        <v>28</v>
      </c>
      <c r="O6557" s="15" t="s">
        <v>29</v>
      </c>
      <c r="P6557" s="80" t="s">
        <v>3096</v>
      </c>
      <c r="Q6557" s="80" t="s">
        <v>21</v>
      </c>
      <c r="S6557" t="str">
        <f t="shared" si="126"/>
        <v>42237JAS Enterprises</v>
      </c>
    </row>
    <row r="6558" spans="1:19" hidden="1">
      <c r="A6558" s="12">
        <v>42238</v>
      </c>
      <c r="B6558" t="s">
        <v>3037</v>
      </c>
      <c r="C6558" s="1">
        <v>-1.9</v>
      </c>
      <c r="E6558" s="42">
        <f t="shared" si="127"/>
        <v>1.9</v>
      </c>
      <c r="F6558" s="77" t="s">
        <v>1038</v>
      </c>
      <c r="G6558" s="77" t="s">
        <v>21</v>
      </c>
      <c r="H6558" s="77" t="s">
        <v>20</v>
      </c>
      <c r="I6558" s="13">
        <v>8</v>
      </c>
      <c r="J6558" s="14">
        <v>2015</v>
      </c>
      <c r="K6558" s="78" t="s">
        <v>56</v>
      </c>
      <c r="L6558" s="79" t="s">
        <v>22</v>
      </c>
      <c r="M6558" s="79" t="s">
        <v>305</v>
      </c>
      <c r="N6558" s="15" t="s">
        <v>28</v>
      </c>
      <c r="O6558" s="15" t="s">
        <v>29</v>
      </c>
      <c r="P6558" s="80" t="s">
        <v>3096</v>
      </c>
      <c r="Q6558" s="80" t="s">
        <v>21</v>
      </c>
      <c r="S6558" t="str">
        <f t="shared" si="126"/>
        <v>42238Ronald Zwieg</v>
      </c>
    </row>
    <row r="6559" spans="1:19" hidden="1">
      <c r="A6559" s="12">
        <v>42239</v>
      </c>
      <c r="B6559" t="s">
        <v>3038</v>
      </c>
      <c r="C6559" s="1">
        <v>-4.57</v>
      </c>
      <c r="E6559" s="42">
        <f t="shared" si="127"/>
        <v>4.57</v>
      </c>
      <c r="F6559" s="77" t="s">
        <v>1038</v>
      </c>
      <c r="G6559" s="77" t="s">
        <v>21</v>
      </c>
      <c r="H6559" s="77" t="s">
        <v>20</v>
      </c>
      <c r="I6559" s="13">
        <v>8</v>
      </c>
      <c r="J6559" s="14">
        <v>2015</v>
      </c>
      <c r="K6559" s="78" t="s">
        <v>56</v>
      </c>
      <c r="L6559" s="79" t="s">
        <v>22</v>
      </c>
      <c r="M6559" s="79" t="s">
        <v>302</v>
      </c>
      <c r="N6559" s="15" t="s">
        <v>28</v>
      </c>
      <c r="O6559" s="15" t="s">
        <v>29</v>
      </c>
      <c r="P6559" s="80" t="s">
        <v>3096</v>
      </c>
      <c r="Q6559" s="80" t="s">
        <v>21</v>
      </c>
      <c r="S6559" t="str">
        <f t="shared" si="126"/>
        <v>42239Mohammad Nagimesh Abdulaziz alenzi</v>
      </c>
    </row>
    <row r="6560" spans="1:19" hidden="1">
      <c r="A6560" s="12">
        <v>42239</v>
      </c>
      <c r="B6560" t="s">
        <v>3038</v>
      </c>
      <c r="C6560" s="1">
        <v>-4.83</v>
      </c>
      <c r="E6560" s="42">
        <f t="shared" si="127"/>
        <v>4.83</v>
      </c>
      <c r="F6560" s="77" t="s">
        <v>1038</v>
      </c>
      <c r="G6560" s="77" t="s">
        <v>21</v>
      </c>
      <c r="H6560" s="77" t="s">
        <v>20</v>
      </c>
      <c r="I6560" s="13">
        <v>8</v>
      </c>
      <c r="J6560" s="14">
        <v>2015</v>
      </c>
      <c r="K6560" s="78" t="s">
        <v>56</v>
      </c>
      <c r="L6560" s="79" t="s">
        <v>22</v>
      </c>
      <c r="M6560" s="79" t="s">
        <v>302</v>
      </c>
      <c r="N6560" s="15" t="s">
        <v>28</v>
      </c>
      <c r="O6560" s="15" t="s">
        <v>29</v>
      </c>
      <c r="P6560" s="80" t="s">
        <v>3096</v>
      </c>
      <c r="Q6560" s="80" t="s">
        <v>21</v>
      </c>
      <c r="S6560" t="str">
        <f t="shared" si="126"/>
        <v>42239Mohammad Nagimesh Abdulaziz alenzi</v>
      </c>
    </row>
    <row r="6561" spans="1:19" hidden="1">
      <c r="A6561" s="12">
        <v>42239</v>
      </c>
      <c r="B6561" t="s">
        <v>3039</v>
      </c>
      <c r="C6561" s="1">
        <v>-1.34</v>
      </c>
      <c r="E6561" s="42">
        <f t="shared" si="127"/>
        <v>1.34</v>
      </c>
      <c r="F6561" s="77" t="s">
        <v>1038</v>
      </c>
      <c r="G6561" s="77" t="s">
        <v>21</v>
      </c>
      <c r="H6561" s="77" t="s">
        <v>20</v>
      </c>
      <c r="I6561" s="13">
        <v>8</v>
      </c>
      <c r="J6561" s="14">
        <v>2015</v>
      </c>
      <c r="K6561" s="78" t="s">
        <v>56</v>
      </c>
      <c r="L6561" s="79" t="s">
        <v>22</v>
      </c>
      <c r="M6561" s="79" t="s">
        <v>302</v>
      </c>
      <c r="N6561" s="15" t="s">
        <v>28</v>
      </c>
      <c r="O6561" s="15" t="s">
        <v>29</v>
      </c>
      <c r="P6561" s="80" t="s">
        <v>3096</v>
      </c>
      <c r="Q6561" s="80" t="s">
        <v>21</v>
      </c>
      <c r="S6561" t="str">
        <f t="shared" si="126"/>
        <v>42239jose portal</v>
      </c>
    </row>
    <row r="6562" spans="1:19" hidden="1">
      <c r="A6562" s="12">
        <v>42239</v>
      </c>
      <c r="B6562" t="s">
        <v>2927</v>
      </c>
      <c r="C6562" s="1">
        <v>-0.72</v>
      </c>
      <c r="E6562" s="42">
        <f t="shared" si="127"/>
        <v>0.72</v>
      </c>
      <c r="F6562" s="77" t="s">
        <v>1038</v>
      </c>
      <c r="G6562" s="77" t="s">
        <v>21</v>
      </c>
      <c r="H6562" s="77" t="s">
        <v>20</v>
      </c>
      <c r="I6562" s="13">
        <v>8</v>
      </c>
      <c r="J6562" s="14">
        <v>2015</v>
      </c>
      <c r="K6562" s="78" t="s">
        <v>56</v>
      </c>
      <c r="L6562" s="79" t="s">
        <v>22</v>
      </c>
      <c r="M6562" s="79" t="s">
        <v>302</v>
      </c>
      <c r="N6562" s="15" t="s">
        <v>28</v>
      </c>
      <c r="O6562" s="15" t="s">
        <v>29</v>
      </c>
      <c r="P6562" s="80" t="s">
        <v>3096</v>
      </c>
      <c r="Q6562" s="80" t="s">
        <v>21</v>
      </c>
      <c r="S6562" t="str">
        <f t="shared" si="126"/>
        <v>42239COL Crabb</v>
      </c>
    </row>
    <row r="6563" spans="1:19" hidden="1">
      <c r="A6563" s="12">
        <v>42239</v>
      </c>
      <c r="B6563" t="s">
        <v>2488</v>
      </c>
      <c r="C6563" s="1">
        <v>0</v>
      </c>
      <c r="E6563" s="42">
        <f t="shared" si="127"/>
        <v>0</v>
      </c>
      <c r="F6563" s="77" t="s">
        <v>225</v>
      </c>
      <c r="G6563" s="77" t="s">
        <v>21</v>
      </c>
      <c r="H6563" s="77" t="s">
        <v>20</v>
      </c>
      <c r="I6563" s="13">
        <v>8</v>
      </c>
      <c r="J6563" s="14">
        <v>2015</v>
      </c>
      <c r="K6563" s="78" t="s">
        <v>56</v>
      </c>
      <c r="L6563" s="79" t="s">
        <v>22</v>
      </c>
      <c r="M6563" s="79" t="s">
        <v>23</v>
      </c>
      <c r="N6563" s="15" t="s">
        <v>20</v>
      </c>
      <c r="O6563" s="15" t="s">
        <v>24</v>
      </c>
      <c r="P6563" s="80" t="s">
        <v>171</v>
      </c>
      <c r="Q6563" s="80" t="s">
        <v>21</v>
      </c>
      <c r="S6563" t="str">
        <f t="shared" si="126"/>
        <v>42239Bank Account</v>
      </c>
    </row>
    <row r="6564" spans="1:19" hidden="1">
      <c r="A6564" s="12">
        <v>42239</v>
      </c>
      <c r="B6564" t="s">
        <v>1121</v>
      </c>
      <c r="C6564" s="1">
        <v>0</v>
      </c>
      <c r="E6564" s="42">
        <f t="shared" si="127"/>
        <v>0</v>
      </c>
      <c r="F6564" s="77" t="s">
        <v>225</v>
      </c>
      <c r="G6564" s="77" t="s">
        <v>21</v>
      </c>
      <c r="H6564" s="77" t="s">
        <v>20</v>
      </c>
      <c r="I6564" s="13">
        <v>8</v>
      </c>
      <c r="J6564" s="14">
        <v>2015</v>
      </c>
      <c r="K6564" s="78" t="s">
        <v>56</v>
      </c>
      <c r="L6564" s="79" t="s">
        <v>22</v>
      </c>
      <c r="M6564" s="79" t="s">
        <v>23</v>
      </c>
      <c r="N6564" s="15" t="s">
        <v>28</v>
      </c>
      <c r="O6564" s="15" t="s">
        <v>29</v>
      </c>
      <c r="P6564" s="80" t="s">
        <v>3097</v>
      </c>
      <c r="Q6564" s="80" t="s">
        <v>21</v>
      </c>
      <c r="S6564" t="str">
        <f t="shared" si="126"/>
        <v>42239Hulu</v>
      </c>
    </row>
    <row r="6565" spans="1:19" hidden="1">
      <c r="A6565" s="12">
        <v>42239</v>
      </c>
      <c r="B6565" t="s">
        <v>3040</v>
      </c>
      <c r="C6565" s="1">
        <v>-5.3</v>
      </c>
      <c r="E6565" s="42">
        <f t="shared" si="127"/>
        <v>5.3</v>
      </c>
      <c r="F6565" s="77" t="s">
        <v>1038</v>
      </c>
      <c r="G6565" s="77" t="s">
        <v>21</v>
      </c>
      <c r="H6565" s="77" t="s">
        <v>20</v>
      </c>
      <c r="I6565" s="13">
        <v>8</v>
      </c>
      <c r="J6565" s="14">
        <v>2015</v>
      </c>
      <c r="K6565" s="78" t="s">
        <v>56</v>
      </c>
      <c r="L6565" s="79" t="s">
        <v>22</v>
      </c>
      <c r="M6565" s="79" t="s">
        <v>302</v>
      </c>
      <c r="N6565" s="15" t="s">
        <v>28</v>
      </c>
      <c r="O6565" s="15" t="s">
        <v>29</v>
      </c>
      <c r="P6565" s="80" t="s">
        <v>3096</v>
      </c>
      <c r="Q6565" s="80" t="s">
        <v>21</v>
      </c>
      <c r="S6565" t="str">
        <f t="shared" si="126"/>
        <v>42239JUTTA DAVIS</v>
      </c>
    </row>
    <row r="6566" spans="1:19" hidden="1">
      <c r="A6566" s="12">
        <v>42240</v>
      </c>
      <c r="B6566" t="s">
        <v>2488</v>
      </c>
      <c r="C6566" s="1">
        <v>0</v>
      </c>
      <c r="E6566" s="42">
        <f t="shared" si="127"/>
        <v>0</v>
      </c>
      <c r="F6566" s="77" t="s">
        <v>225</v>
      </c>
      <c r="G6566" s="77" t="s">
        <v>21</v>
      </c>
      <c r="H6566" s="77" t="s">
        <v>20</v>
      </c>
      <c r="I6566" s="13">
        <v>8</v>
      </c>
      <c r="J6566" s="14">
        <v>2015</v>
      </c>
      <c r="K6566" s="78" t="s">
        <v>56</v>
      </c>
      <c r="L6566" s="79" t="s">
        <v>22</v>
      </c>
      <c r="M6566" s="79" t="s">
        <v>23</v>
      </c>
      <c r="N6566" s="15" t="s">
        <v>20</v>
      </c>
      <c r="O6566" s="15" t="s">
        <v>24</v>
      </c>
      <c r="P6566" s="80" t="s">
        <v>171</v>
      </c>
      <c r="Q6566" s="80" t="s">
        <v>21</v>
      </c>
      <c r="S6566" t="str">
        <f t="shared" si="126"/>
        <v>42240Bank Account</v>
      </c>
    </row>
    <row r="6567" spans="1:19" hidden="1">
      <c r="A6567" s="12">
        <v>42240</v>
      </c>
      <c r="B6567" t="s">
        <v>3041</v>
      </c>
      <c r="C6567" s="1">
        <v>-2.41</v>
      </c>
      <c r="E6567" s="42">
        <f t="shared" si="127"/>
        <v>2.41</v>
      </c>
      <c r="F6567" s="77" t="s">
        <v>1038</v>
      </c>
      <c r="G6567" s="77" t="s">
        <v>21</v>
      </c>
      <c r="H6567" s="77" t="s">
        <v>20</v>
      </c>
      <c r="I6567" s="13">
        <v>8</v>
      </c>
      <c r="J6567" s="14">
        <v>2015</v>
      </c>
      <c r="K6567" s="78" t="s">
        <v>56</v>
      </c>
      <c r="L6567" s="79" t="s">
        <v>22</v>
      </c>
      <c r="M6567" s="79" t="s">
        <v>309</v>
      </c>
      <c r="N6567" s="15" t="s">
        <v>28</v>
      </c>
      <c r="O6567" s="15" t="s">
        <v>29</v>
      </c>
      <c r="P6567" s="80" t="s">
        <v>3096</v>
      </c>
      <c r="Q6567" s="80" t="s">
        <v>21</v>
      </c>
      <c r="S6567" t="str">
        <f t="shared" si="126"/>
        <v>42240Cynthia Michel</v>
      </c>
    </row>
    <row r="6568" spans="1:19" hidden="1">
      <c r="A6568" s="12">
        <v>42240</v>
      </c>
      <c r="B6568" t="s">
        <v>3042</v>
      </c>
      <c r="C6568" s="1">
        <v>-3.26</v>
      </c>
      <c r="E6568" s="42">
        <f t="shared" si="127"/>
        <v>3.26</v>
      </c>
      <c r="F6568" s="77" t="s">
        <v>1038</v>
      </c>
      <c r="G6568" s="77" t="s">
        <v>21</v>
      </c>
      <c r="H6568" s="77" t="s">
        <v>20</v>
      </c>
      <c r="I6568" s="13">
        <v>8</v>
      </c>
      <c r="J6568" s="14">
        <v>2015</v>
      </c>
      <c r="K6568" s="78" t="s">
        <v>56</v>
      </c>
      <c r="L6568" s="79" t="s">
        <v>22</v>
      </c>
      <c r="M6568" s="79" t="s">
        <v>309</v>
      </c>
      <c r="N6568" s="15" t="s">
        <v>28</v>
      </c>
      <c r="O6568" s="15" t="s">
        <v>29</v>
      </c>
      <c r="P6568" s="80" t="s">
        <v>3096</v>
      </c>
      <c r="Q6568" s="80" t="s">
        <v>21</v>
      </c>
      <c r="S6568" t="str">
        <f t="shared" si="126"/>
        <v>42240Tara Brown</v>
      </c>
    </row>
    <row r="6569" spans="1:19" hidden="1">
      <c r="A6569" s="12">
        <v>42241</v>
      </c>
      <c r="B6569" t="s">
        <v>3043</v>
      </c>
      <c r="C6569" s="1">
        <v>-0.94</v>
      </c>
      <c r="E6569" s="42">
        <f t="shared" si="127"/>
        <v>0.94</v>
      </c>
      <c r="F6569" s="77" t="s">
        <v>1038</v>
      </c>
      <c r="G6569" s="77" t="s">
        <v>21</v>
      </c>
      <c r="H6569" s="77" t="s">
        <v>20</v>
      </c>
      <c r="I6569" s="13">
        <v>8</v>
      </c>
      <c r="J6569" s="14">
        <v>2015</v>
      </c>
      <c r="K6569" s="78" t="s">
        <v>56</v>
      </c>
      <c r="L6569" s="79" t="s">
        <v>22</v>
      </c>
      <c r="M6569" s="79" t="s">
        <v>309</v>
      </c>
      <c r="N6569" s="15" t="s">
        <v>28</v>
      </c>
      <c r="O6569" s="15" t="s">
        <v>29</v>
      </c>
      <c r="P6569" s="80" t="s">
        <v>3096</v>
      </c>
      <c r="Q6569" s="80" t="s">
        <v>21</v>
      </c>
      <c r="S6569" t="str">
        <f t="shared" si="126"/>
        <v>42241Edwin Grant</v>
      </c>
    </row>
    <row r="6570" spans="1:19" hidden="1">
      <c r="A6570" s="12">
        <v>42241</v>
      </c>
      <c r="B6570" t="s">
        <v>3044</v>
      </c>
      <c r="C6570" s="1">
        <v>-0.76</v>
      </c>
      <c r="E6570" s="42">
        <f t="shared" si="127"/>
        <v>0.76</v>
      </c>
      <c r="F6570" s="77" t="s">
        <v>1038</v>
      </c>
      <c r="G6570" s="77" t="s">
        <v>21</v>
      </c>
      <c r="H6570" s="77" t="s">
        <v>20</v>
      </c>
      <c r="I6570" s="13">
        <v>8</v>
      </c>
      <c r="J6570" s="14">
        <v>2015</v>
      </c>
      <c r="K6570" s="78" t="s">
        <v>56</v>
      </c>
      <c r="L6570" s="79" t="s">
        <v>22</v>
      </c>
      <c r="M6570" s="79" t="s">
        <v>302</v>
      </c>
      <c r="N6570" s="15" t="s">
        <v>28</v>
      </c>
      <c r="O6570" s="15" t="s">
        <v>29</v>
      </c>
      <c r="P6570" s="80" t="s">
        <v>3096</v>
      </c>
      <c r="Q6570" s="80" t="s">
        <v>21</v>
      </c>
      <c r="S6570" t="str">
        <f t="shared" si="126"/>
        <v>42241SAMUEL TAMBE</v>
      </c>
    </row>
    <row r="6571" spans="1:19" hidden="1">
      <c r="A6571" s="12">
        <v>42241</v>
      </c>
      <c r="B6571" t="s">
        <v>3045</v>
      </c>
      <c r="C6571" s="1">
        <v>-2.68</v>
      </c>
      <c r="E6571" s="42">
        <f t="shared" si="127"/>
        <v>2.68</v>
      </c>
      <c r="F6571" s="77" t="s">
        <v>1038</v>
      </c>
      <c r="G6571" s="77" t="s">
        <v>21</v>
      </c>
      <c r="H6571" s="77" t="s">
        <v>20</v>
      </c>
      <c r="I6571" s="13">
        <v>8</v>
      </c>
      <c r="J6571" s="14">
        <v>2015</v>
      </c>
      <c r="K6571" s="78" t="s">
        <v>56</v>
      </c>
      <c r="L6571" s="79" t="s">
        <v>22</v>
      </c>
      <c r="M6571" s="79" t="s">
        <v>302</v>
      </c>
      <c r="N6571" s="15" t="s">
        <v>28</v>
      </c>
      <c r="O6571" s="15" t="s">
        <v>29</v>
      </c>
      <c r="P6571" s="80" t="s">
        <v>3096</v>
      </c>
      <c r="Q6571" s="80" t="s">
        <v>21</v>
      </c>
      <c r="S6571" t="str">
        <f t="shared" si="126"/>
        <v>42241Katherine Gilmur</v>
      </c>
    </row>
    <row r="6572" spans="1:19" hidden="1">
      <c r="A6572" s="12">
        <v>42241</v>
      </c>
      <c r="B6572" t="s">
        <v>3046</v>
      </c>
      <c r="C6572" s="1">
        <v>-0.76</v>
      </c>
      <c r="E6572" s="42">
        <f t="shared" si="127"/>
        <v>0.76</v>
      </c>
      <c r="F6572" s="77" t="s">
        <v>1038</v>
      </c>
      <c r="G6572" s="77" t="s">
        <v>21</v>
      </c>
      <c r="H6572" s="77" t="s">
        <v>20</v>
      </c>
      <c r="I6572" s="13">
        <v>8</v>
      </c>
      <c r="J6572" s="14">
        <v>2015</v>
      </c>
      <c r="K6572" s="78" t="s">
        <v>56</v>
      </c>
      <c r="L6572" s="79" t="s">
        <v>22</v>
      </c>
      <c r="M6572" s="79" t="s">
        <v>302</v>
      </c>
      <c r="N6572" s="15" t="s">
        <v>28</v>
      </c>
      <c r="O6572" s="15" t="s">
        <v>29</v>
      </c>
      <c r="P6572" s="80" t="s">
        <v>3096</v>
      </c>
      <c r="Q6572" s="80" t="s">
        <v>21</v>
      </c>
      <c r="S6572" t="str">
        <f t="shared" si="126"/>
        <v>42241philip rapoport</v>
      </c>
    </row>
    <row r="6573" spans="1:19" hidden="1">
      <c r="A6573" s="12">
        <v>42242</v>
      </c>
      <c r="B6573" t="s">
        <v>3047</v>
      </c>
      <c r="C6573" s="1">
        <v>-3.85</v>
      </c>
      <c r="E6573" s="42">
        <f t="shared" si="127"/>
        <v>3.85</v>
      </c>
      <c r="F6573" s="77" t="s">
        <v>1038</v>
      </c>
      <c r="G6573" s="77" t="s">
        <v>21</v>
      </c>
      <c r="H6573" s="77" t="s">
        <v>20</v>
      </c>
      <c r="I6573" s="13">
        <v>8</v>
      </c>
      <c r="J6573" s="14">
        <v>2015</v>
      </c>
      <c r="K6573" s="78" t="s">
        <v>56</v>
      </c>
      <c r="L6573" s="79" t="s">
        <v>22</v>
      </c>
      <c r="M6573" s="79" t="s">
        <v>309</v>
      </c>
      <c r="N6573" s="15" t="s">
        <v>28</v>
      </c>
      <c r="O6573" s="15" t="s">
        <v>29</v>
      </c>
      <c r="P6573" s="80" t="s">
        <v>3096</v>
      </c>
      <c r="Q6573" s="80" t="s">
        <v>21</v>
      </c>
      <c r="S6573" t="str">
        <f t="shared" si="126"/>
        <v>42242Sharon Budhai</v>
      </c>
    </row>
    <row r="6574" spans="1:19" hidden="1">
      <c r="A6574" s="12">
        <v>42242</v>
      </c>
      <c r="B6574" t="s">
        <v>2488</v>
      </c>
      <c r="C6574" s="1">
        <v>0</v>
      </c>
      <c r="E6574" s="42">
        <f t="shared" si="127"/>
        <v>0</v>
      </c>
      <c r="F6574" s="77" t="s">
        <v>225</v>
      </c>
      <c r="G6574" s="77" t="s">
        <v>21</v>
      </c>
      <c r="H6574" s="77" t="s">
        <v>20</v>
      </c>
      <c r="I6574" s="13">
        <v>8</v>
      </c>
      <c r="J6574" s="14">
        <v>2015</v>
      </c>
      <c r="K6574" s="78" t="s">
        <v>56</v>
      </c>
      <c r="L6574" s="79" t="s">
        <v>22</v>
      </c>
      <c r="M6574" s="79" t="s">
        <v>23</v>
      </c>
      <c r="N6574" s="15" t="s">
        <v>20</v>
      </c>
      <c r="O6574" s="15" t="s">
        <v>24</v>
      </c>
      <c r="P6574" s="80" t="s">
        <v>171</v>
      </c>
      <c r="Q6574" s="80" t="s">
        <v>21</v>
      </c>
      <c r="S6574" t="str">
        <f t="shared" si="126"/>
        <v>42242Bank Account</v>
      </c>
    </row>
    <row r="6575" spans="1:19" hidden="1">
      <c r="A6575" s="12">
        <v>42242</v>
      </c>
      <c r="B6575" t="s">
        <v>3048</v>
      </c>
      <c r="C6575" s="1">
        <v>-0.82</v>
      </c>
      <c r="E6575" s="42">
        <f t="shared" si="127"/>
        <v>0.82</v>
      </c>
      <c r="F6575" s="77" t="s">
        <v>1038</v>
      </c>
      <c r="G6575" s="77" t="s">
        <v>21</v>
      </c>
      <c r="H6575" s="77" t="s">
        <v>20</v>
      </c>
      <c r="I6575" s="13">
        <v>8</v>
      </c>
      <c r="J6575" s="14">
        <v>2015</v>
      </c>
      <c r="K6575" s="78" t="s">
        <v>56</v>
      </c>
      <c r="L6575" s="79" t="s">
        <v>22</v>
      </c>
      <c r="M6575" s="79" t="s">
        <v>309</v>
      </c>
      <c r="N6575" s="15" t="s">
        <v>28</v>
      </c>
      <c r="O6575" s="15" t="s">
        <v>29</v>
      </c>
      <c r="P6575" s="80" t="s">
        <v>3096</v>
      </c>
      <c r="Q6575" s="80" t="s">
        <v>21</v>
      </c>
      <c r="S6575" t="str">
        <f t="shared" si="126"/>
        <v>42242Erica Woodside</v>
      </c>
    </row>
    <row r="6576" spans="1:19" hidden="1">
      <c r="A6576" s="12">
        <v>42242</v>
      </c>
      <c r="B6576" t="s">
        <v>3049</v>
      </c>
      <c r="C6576" s="1">
        <v>-7.05</v>
      </c>
      <c r="E6576" s="42">
        <f t="shared" si="127"/>
        <v>7.05</v>
      </c>
      <c r="F6576" s="77" t="s">
        <v>1038</v>
      </c>
      <c r="G6576" s="77" t="s">
        <v>21</v>
      </c>
      <c r="H6576" s="77" t="s">
        <v>20</v>
      </c>
      <c r="I6576" s="13">
        <v>8</v>
      </c>
      <c r="J6576" s="14">
        <v>2015</v>
      </c>
      <c r="K6576" s="78" t="s">
        <v>56</v>
      </c>
      <c r="L6576" s="79" t="s">
        <v>22</v>
      </c>
      <c r="M6576" s="79" t="s">
        <v>309</v>
      </c>
      <c r="N6576" s="15" t="s">
        <v>28</v>
      </c>
      <c r="O6576" s="15" t="s">
        <v>29</v>
      </c>
      <c r="P6576" s="80" t="s">
        <v>3096</v>
      </c>
      <c r="Q6576" s="80" t="s">
        <v>21</v>
      </c>
      <c r="S6576" t="str">
        <f t="shared" si="126"/>
        <v>42242Donald Pless</v>
      </c>
    </row>
    <row r="6577" spans="1:19" hidden="1">
      <c r="A6577" s="12">
        <v>42243</v>
      </c>
      <c r="B6577" t="s">
        <v>3050</v>
      </c>
      <c r="C6577" s="1">
        <v>-1.49</v>
      </c>
      <c r="E6577" s="42">
        <f t="shared" si="127"/>
        <v>1.49</v>
      </c>
      <c r="F6577" s="77" t="s">
        <v>1038</v>
      </c>
      <c r="G6577" s="77" t="s">
        <v>21</v>
      </c>
      <c r="H6577" s="77" t="s">
        <v>20</v>
      </c>
      <c r="I6577" s="13">
        <v>8</v>
      </c>
      <c r="J6577" s="14">
        <v>2015</v>
      </c>
      <c r="K6577" s="78" t="s">
        <v>56</v>
      </c>
      <c r="L6577" s="79" t="s">
        <v>22</v>
      </c>
      <c r="M6577" s="79" t="s">
        <v>305</v>
      </c>
      <c r="N6577" s="15" t="s">
        <v>28</v>
      </c>
      <c r="O6577" s="15" t="s">
        <v>29</v>
      </c>
      <c r="P6577" s="80" t="s">
        <v>3096</v>
      </c>
      <c r="Q6577" s="80" t="s">
        <v>21</v>
      </c>
      <c r="S6577" t="str">
        <f t="shared" si="126"/>
        <v>42243Kelly Saunders</v>
      </c>
    </row>
    <row r="6578" spans="1:19" hidden="1">
      <c r="A6578" s="12">
        <v>42243</v>
      </c>
      <c r="B6578" t="s">
        <v>3051</v>
      </c>
      <c r="C6578" s="1">
        <v>-2.92</v>
      </c>
      <c r="E6578" s="42">
        <f t="shared" si="127"/>
        <v>2.92</v>
      </c>
      <c r="F6578" s="77" t="s">
        <v>1038</v>
      </c>
      <c r="G6578" s="77" t="s">
        <v>21</v>
      </c>
      <c r="H6578" s="77" t="s">
        <v>20</v>
      </c>
      <c r="I6578" s="13">
        <v>8</v>
      </c>
      <c r="J6578" s="14">
        <v>2015</v>
      </c>
      <c r="K6578" s="78" t="s">
        <v>56</v>
      </c>
      <c r="L6578" s="79" t="s">
        <v>22</v>
      </c>
      <c r="M6578" s="79" t="s">
        <v>309</v>
      </c>
      <c r="N6578" s="15" t="s">
        <v>28</v>
      </c>
      <c r="O6578" s="15" t="s">
        <v>29</v>
      </c>
      <c r="P6578" s="80" t="s">
        <v>3096</v>
      </c>
      <c r="Q6578" s="80" t="s">
        <v>21</v>
      </c>
      <c r="S6578" t="str">
        <f t="shared" si="126"/>
        <v>42243Susan Corning</v>
      </c>
    </row>
    <row r="6579" spans="1:19" hidden="1">
      <c r="A6579" s="12">
        <v>42243</v>
      </c>
      <c r="B6579" t="s">
        <v>3049</v>
      </c>
      <c r="C6579" s="1">
        <v>4.3600000000000003</v>
      </c>
      <c r="E6579" s="42">
        <f t="shared" si="127"/>
        <v>-4.3600000000000003</v>
      </c>
      <c r="F6579" s="77" t="s">
        <v>225</v>
      </c>
      <c r="G6579" s="77" t="s">
        <v>21</v>
      </c>
      <c r="H6579" s="77" t="s">
        <v>20</v>
      </c>
      <c r="I6579" s="13">
        <v>8</v>
      </c>
      <c r="J6579" s="14">
        <v>2015</v>
      </c>
      <c r="K6579" s="78" t="s">
        <v>56</v>
      </c>
      <c r="L6579" s="79" t="s">
        <v>22</v>
      </c>
      <c r="M6579" s="79" t="s">
        <v>309</v>
      </c>
      <c r="N6579" s="15" t="s">
        <v>28</v>
      </c>
      <c r="O6579" s="15" t="s">
        <v>29</v>
      </c>
      <c r="P6579" s="80" t="s">
        <v>3096</v>
      </c>
      <c r="Q6579" s="80" t="s">
        <v>21</v>
      </c>
      <c r="S6579" t="str">
        <f t="shared" si="126"/>
        <v>42243Donald Pless</v>
      </c>
    </row>
    <row r="6580" spans="1:19" hidden="1">
      <c r="A6580" s="12">
        <v>42243</v>
      </c>
      <c r="B6580" t="s">
        <v>3052</v>
      </c>
      <c r="C6580" s="1">
        <v>-0.79</v>
      </c>
      <c r="E6580" s="42">
        <f t="shared" si="127"/>
        <v>0.79</v>
      </c>
      <c r="F6580" s="77" t="s">
        <v>1038</v>
      </c>
      <c r="G6580" s="77" t="s">
        <v>21</v>
      </c>
      <c r="H6580" s="77" t="s">
        <v>20</v>
      </c>
      <c r="I6580" s="13">
        <v>8</v>
      </c>
      <c r="J6580" s="14">
        <v>2015</v>
      </c>
      <c r="K6580" s="78" t="s">
        <v>56</v>
      </c>
      <c r="L6580" s="79" t="s">
        <v>22</v>
      </c>
      <c r="M6580" s="79" t="s">
        <v>305</v>
      </c>
      <c r="N6580" s="15" t="s">
        <v>28</v>
      </c>
      <c r="O6580" s="15" t="s">
        <v>29</v>
      </c>
      <c r="P6580" s="80" t="s">
        <v>3096</v>
      </c>
      <c r="Q6580" s="80" t="s">
        <v>21</v>
      </c>
      <c r="S6580" t="str">
        <f t="shared" si="126"/>
        <v>42243Mary Bayley</v>
      </c>
    </row>
    <row r="6581" spans="1:19" hidden="1">
      <c r="A6581" s="12">
        <v>42243</v>
      </c>
      <c r="B6581" t="s">
        <v>2988</v>
      </c>
      <c r="C6581" s="1">
        <v>1.5</v>
      </c>
      <c r="E6581" s="42">
        <f t="shared" si="127"/>
        <v>-1.5</v>
      </c>
      <c r="F6581" s="77" t="s">
        <v>225</v>
      </c>
      <c r="G6581" s="77" t="s">
        <v>21</v>
      </c>
      <c r="H6581" s="77" t="s">
        <v>20</v>
      </c>
      <c r="I6581" s="13">
        <v>8</v>
      </c>
      <c r="J6581" s="14">
        <v>2015</v>
      </c>
      <c r="K6581" s="78" t="s">
        <v>56</v>
      </c>
      <c r="L6581" s="79" t="s">
        <v>22</v>
      </c>
      <c r="M6581" s="79" t="s">
        <v>309</v>
      </c>
      <c r="N6581" s="15" t="s">
        <v>28</v>
      </c>
      <c r="O6581" s="15" t="s">
        <v>29</v>
      </c>
      <c r="P6581" s="80" t="s">
        <v>3096</v>
      </c>
      <c r="Q6581" s="80" t="s">
        <v>21</v>
      </c>
      <c r="S6581" t="str">
        <f t="shared" si="126"/>
        <v>42243Amanda Clower</v>
      </c>
    </row>
    <row r="6582" spans="1:19" hidden="1">
      <c r="A6582" s="12">
        <v>42243</v>
      </c>
      <c r="B6582" t="s">
        <v>3053</v>
      </c>
      <c r="C6582" s="1">
        <v>-1.52</v>
      </c>
      <c r="E6582" s="42">
        <f t="shared" si="127"/>
        <v>1.52</v>
      </c>
      <c r="F6582" s="77" t="s">
        <v>1038</v>
      </c>
      <c r="G6582" s="77" t="s">
        <v>21</v>
      </c>
      <c r="H6582" s="77" t="s">
        <v>20</v>
      </c>
      <c r="I6582" s="13">
        <v>8</v>
      </c>
      <c r="J6582" s="14">
        <v>2015</v>
      </c>
      <c r="K6582" s="78" t="s">
        <v>56</v>
      </c>
      <c r="L6582" s="79" t="s">
        <v>22</v>
      </c>
      <c r="M6582" s="79" t="s">
        <v>309</v>
      </c>
      <c r="N6582" s="15" t="s">
        <v>28</v>
      </c>
      <c r="O6582" s="15" t="s">
        <v>29</v>
      </c>
      <c r="P6582" s="80" t="s">
        <v>3096</v>
      </c>
      <c r="Q6582" s="80" t="s">
        <v>21</v>
      </c>
      <c r="S6582" t="str">
        <f t="shared" si="126"/>
        <v>42243Michael Hinchley</v>
      </c>
    </row>
    <row r="6583" spans="1:19" hidden="1">
      <c r="A6583" s="12">
        <v>42244</v>
      </c>
      <c r="B6583" t="s">
        <v>3054</v>
      </c>
      <c r="C6583" s="1">
        <v>-0.82</v>
      </c>
      <c r="E6583" s="42">
        <f t="shared" si="127"/>
        <v>0.82</v>
      </c>
      <c r="F6583" s="77" t="s">
        <v>1038</v>
      </c>
      <c r="G6583" s="77" t="s">
        <v>21</v>
      </c>
      <c r="H6583" s="77" t="s">
        <v>20</v>
      </c>
      <c r="I6583" s="13">
        <v>8</v>
      </c>
      <c r="J6583" s="14">
        <v>2015</v>
      </c>
      <c r="K6583" s="78" t="s">
        <v>56</v>
      </c>
      <c r="L6583" s="79" t="s">
        <v>22</v>
      </c>
      <c r="M6583" s="79" t="s">
        <v>302</v>
      </c>
      <c r="N6583" s="15" t="s">
        <v>28</v>
      </c>
      <c r="O6583" s="15" t="s">
        <v>29</v>
      </c>
      <c r="P6583" s="80" t="s">
        <v>3096</v>
      </c>
      <c r="Q6583" s="80" t="s">
        <v>21</v>
      </c>
      <c r="S6583" t="str">
        <f t="shared" si="126"/>
        <v>42244David Coombes</v>
      </c>
    </row>
    <row r="6584" spans="1:19" hidden="1">
      <c r="A6584" s="12">
        <v>42244</v>
      </c>
      <c r="B6584" t="s">
        <v>3054</v>
      </c>
      <c r="C6584" s="1">
        <v>-0.76</v>
      </c>
      <c r="E6584" s="42">
        <f t="shared" si="127"/>
        <v>0.76</v>
      </c>
      <c r="F6584" s="77" t="s">
        <v>1038</v>
      </c>
      <c r="G6584" s="77" t="s">
        <v>21</v>
      </c>
      <c r="H6584" s="77" t="s">
        <v>20</v>
      </c>
      <c r="I6584" s="13">
        <v>8</v>
      </c>
      <c r="J6584" s="14">
        <v>2015</v>
      </c>
      <c r="K6584" s="78" t="s">
        <v>56</v>
      </c>
      <c r="L6584" s="79" t="s">
        <v>22</v>
      </c>
      <c r="M6584" s="79" t="s">
        <v>302</v>
      </c>
      <c r="N6584" s="15" t="s">
        <v>28</v>
      </c>
      <c r="O6584" s="15" t="s">
        <v>29</v>
      </c>
      <c r="P6584" s="80" t="s">
        <v>3096</v>
      </c>
      <c r="Q6584" s="80" t="s">
        <v>21</v>
      </c>
      <c r="S6584" t="str">
        <f t="shared" si="126"/>
        <v>42244David Coombes</v>
      </c>
    </row>
    <row r="6585" spans="1:19" hidden="1">
      <c r="A6585" s="12">
        <v>42244</v>
      </c>
      <c r="B6585" t="s">
        <v>3054</v>
      </c>
      <c r="C6585" s="1">
        <v>-0.7</v>
      </c>
      <c r="E6585" s="42">
        <f t="shared" si="127"/>
        <v>0.7</v>
      </c>
      <c r="F6585" s="77" t="s">
        <v>1038</v>
      </c>
      <c r="G6585" s="77" t="s">
        <v>21</v>
      </c>
      <c r="H6585" s="77" t="s">
        <v>20</v>
      </c>
      <c r="I6585" s="13">
        <v>8</v>
      </c>
      <c r="J6585" s="14">
        <v>2015</v>
      </c>
      <c r="K6585" s="78" t="s">
        <v>56</v>
      </c>
      <c r="L6585" s="79" t="s">
        <v>22</v>
      </c>
      <c r="M6585" s="79" t="s">
        <v>302</v>
      </c>
      <c r="N6585" s="15" t="s">
        <v>28</v>
      </c>
      <c r="O6585" s="15" t="s">
        <v>29</v>
      </c>
      <c r="P6585" s="80" t="s">
        <v>3096</v>
      </c>
      <c r="Q6585" s="80" t="s">
        <v>21</v>
      </c>
      <c r="S6585" t="str">
        <f t="shared" si="126"/>
        <v>42244David Coombes</v>
      </c>
    </row>
    <row r="6586" spans="1:19" hidden="1">
      <c r="A6586" s="12">
        <v>42244</v>
      </c>
      <c r="B6586" t="s">
        <v>3054</v>
      </c>
      <c r="C6586" s="1">
        <v>0.06</v>
      </c>
      <c r="E6586" s="42">
        <f t="shared" si="127"/>
        <v>-0.06</v>
      </c>
      <c r="F6586" s="77" t="s">
        <v>225</v>
      </c>
      <c r="G6586" s="77" t="s">
        <v>21</v>
      </c>
      <c r="H6586" s="77" t="s">
        <v>20</v>
      </c>
      <c r="I6586" s="13">
        <v>8</v>
      </c>
      <c r="J6586" s="14">
        <v>2015</v>
      </c>
      <c r="K6586" s="78" t="s">
        <v>56</v>
      </c>
      <c r="L6586" s="79" t="s">
        <v>22</v>
      </c>
      <c r="M6586" s="79" t="s">
        <v>302</v>
      </c>
      <c r="N6586" s="15" t="s">
        <v>28</v>
      </c>
      <c r="O6586" s="15" t="s">
        <v>29</v>
      </c>
      <c r="P6586" s="80" t="s">
        <v>3096</v>
      </c>
      <c r="Q6586" s="80" t="s">
        <v>21</v>
      </c>
      <c r="S6586" t="str">
        <f t="shared" si="126"/>
        <v>42244David Coombes</v>
      </c>
    </row>
    <row r="6587" spans="1:19" hidden="1">
      <c r="A6587" s="12">
        <v>42244</v>
      </c>
      <c r="B6587" t="s">
        <v>3054</v>
      </c>
      <c r="C6587" s="1">
        <v>7.0000000000000007E-2</v>
      </c>
      <c r="E6587" s="42">
        <f t="shared" si="127"/>
        <v>-7.0000000000000007E-2</v>
      </c>
      <c r="F6587" s="77" t="s">
        <v>225</v>
      </c>
      <c r="G6587" s="77" t="s">
        <v>21</v>
      </c>
      <c r="H6587" s="77" t="s">
        <v>20</v>
      </c>
      <c r="I6587" s="13">
        <v>8</v>
      </c>
      <c r="J6587" s="14">
        <v>2015</v>
      </c>
      <c r="K6587" s="78" t="s">
        <v>56</v>
      </c>
      <c r="L6587" s="79" t="s">
        <v>22</v>
      </c>
      <c r="M6587" s="79" t="s">
        <v>302</v>
      </c>
      <c r="N6587" s="15" t="s">
        <v>28</v>
      </c>
      <c r="O6587" s="15" t="s">
        <v>29</v>
      </c>
      <c r="P6587" s="80" t="s">
        <v>3096</v>
      </c>
      <c r="Q6587" s="80" t="s">
        <v>21</v>
      </c>
      <c r="S6587" t="str">
        <f t="shared" si="126"/>
        <v>42244David Coombes</v>
      </c>
    </row>
    <row r="6588" spans="1:19" hidden="1">
      <c r="A6588" s="12">
        <v>42244</v>
      </c>
      <c r="B6588" t="s">
        <v>3054</v>
      </c>
      <c r="C6588" s="1">
        <v>0.08</v>
      </c>
      <c r="E6588" s="42">
        <f t="shared" si="127"/>
        <v>-0.08</v>
      </c>
      <c r="F6588" s="77" t="s">
        <v>225</v>
      </c>
      <c r="G6588" s="77" t="s">
        <v>21</v>
      </c>
      <c r="H6588" s="77" t="s">
        <v>20</v>
      </c>
      <c r="I6588" s="13">
        <v>8</v>
      </c>
      <c r="J6588" s="14">
        <v>2015</v>
      </c>
      <c r="K6588" s="78" t="s">
        <v>56</v>
      </c>
      <c r="L6588" s="79" t="s">
        <v>22</v>
      </c>
      <c r="M6588" s="79" t="s">
        <v>302</v>
      </c>
      <c r="N6588" s="15" t="s">
        <v>28</v>
      </c>
      <c r="O6588" s="15" t="s">
        <v>29</v>
      </c>
      <c r="P6588" s="80" t="s">
        <v>3096</v>
      </c>
      <c r="Q6588" s="80" t="s">
        <v>21</v>
      </c>
      <c r="S6588" t="str">
        <f t="shared" si="126"/>
        <v>42244David Coombes</v>
      </c>
    </row>
    <row r="6589" spans="1:19" hidden="1">
      <c r="A6589" s="12">
        <v>42245</v>
      </c>
      <c r="B6589" t="s">
        <v>3055</v>
      </c>
      <c r="C6589" s="1">
        <v>-3.35</v>
      </c>
      <c r="E6589" s="42">
        <f t="shared" si="127"/>
        <v>3.35</v>
      </c>
      <c r="F6589" s="77" t="s">
        <v>1038</v>
      </c>
      <c r="G6589" s="77" t="s">
        <v>21</v>
      </c>
      <c r="H6589" s="77" t="s">
        <v>20</v>
      </c>
      <c r="I6589" s="13">
        <v>8</v>
      </c>
      <c r="J6589" s="14">
        <v>2015</v>
      </c>
      <c r="K6589" s="78" t="s">
        <v>56</v>
      </c>
      <c r="L6589" s="79" t="s">
        <v>22</v>
      </c>
      <c r="M6589" s="79" t="s">
        <v>302</v>
      </c>
      <c r="N6589" s="15" t="s">
        <v>28</v>
      </c>
      <c r="O6589" s="15" t="s">
        <v>29</v>
      </c>
      <c r="P6589" s="80" t="s">
        <v>3096</v>
      </c>
      <c r="Q6589" s="80" t="s">
        <v>21</v>
      </c>
      <c r="S6589" t="str">
        <f t="shared" si="126"/>
        <v>42245Charles M. Creasman</v>
      </c>
    </row>
    <row r="6590" spans="1:19" hidden="1">
      <c r="A6590" s="12">
        <v>42245</v>
      </c>
      <c r="B6590" t="s">
        <v>3056</v>
      </c>
      <c r="C6590" s="1">
        <v>-3.24</v>
      </c>
      <c r="E6590" s="42">
        <f t="shared" si="127"/>
        <v>3.24</v>
      </c>
      <c r="F6590" s="77" t="s">
        <v>1038</v>
      </c>
      <c r="G6590" s="77" t="s">
        <v>21</v>
      </c>
      <c r="H6590" s="77" t="s">
        <v>20</v>
      </c>
      <c r="I6590" s="13">
        <v>8</v>
      </c>
      <c r="J6590" s="14">
        <v>2015</v>
      </c>
      <c r="K6590" s="78" t="s">
        <v>56</v>
      </c>
      <c r="L6590" s="79" t="s">
        <v>22</v>
      </c>
      <c r="M6590" s="79" t="s">
        <v>309</v>
      </c>
      <c r="N6590" s="15" t="s">
        <v>28</v>
      </c>
      <c r="O6590" s="15" t="s">
        <v>29</v>
      </c>
      <c r="P6590" s="80" t="s">
        <v>3096</v>
      </c>
      <c r="Q6590" s="80" t="s">
        <v>21</v>
      </c>
      <c r="S6590" t="str">
        <f t="shared" si="126"/>
        <v>42245Thomas Stiffler</v>
      </c>
    </row>
    <row r="6591" spans="1:19" hidden="1">
      <c r="A6591" s="12">
        <v>42246</v>
      </c>
      <c r="B6591" t="s">
        <v>3057</v>
      </c>
      <c r="C6591" s="1">
        <v>-0.7</v>
      </c>
      <c r="E6591" s="42">
        <f t="shared" si="127"/>
        <v>0.7</v>
      </c>
      <c r="F6591" s="77" t="s">
        <v>1038</v>
      </c>
      <c r="G6591" s="77" t="s">
        <v>21</v>
      </c>
      <c r="H6591" s="77" t="s">
        <v>20</v>
      </c>
      <c r="I6591" s="13">
        <v>8</v>
      </c>
      <c r="J6591" s="14">
        <v>2015</v>
      </c>
      <c r="K6591" s="78" t="s">
        <v>56</v>
      </c>
      <c r="L6591" s="79" t="s">
        <v>22</v>
      </c>
      <c r="M6591" s="79" t="s">
        <v>302</v>
      </c>
      <c r="N6591" s="15" t="s">
        <v>28</v>
      </c>
      <c r="O6591" s="15" t="s">
        <v>29</v>
      </c>
      <c r="P6591" s="80" t="s">
        <v>3096</v>
      </c>
      <c r="Q6591" s="80" t="s">
        <v>21</v>
      </c>
      <c r="S6591" t="str">
        <f t="shared" si="126"/>
        <v>42246michael smith</v>
      </c>
    </row>
    <row r="6592" spans="1:19" hidden="1">
      <c r="A6592" s="12">
        <v>42246</v>
      </c>
      <c r="B6592" t="s">
        <v>2488</v>
      </c>
      <c r="C6592" s="1">
        <v>0</v>
      </c>
      <c r="E6592" s="42">
        <f t="shared" si="127"/>
        <v>0</v>
      </c>
      <c r="F6592" s="77" t="s">
        <v>225</v>
      </c>
      <c r="G6592" s="77" t="s">
        <v>21</v>
      </c>
      <c r="H6592" s="77" t="s">
        <v>20</v>
      </c>
      <c r="I6592" s="13">
        <v>8</v>
      </c>
      <c r="J6592" s="14">
        <v>2015</v>
      </c>
      <c r="K6592" s="78" t="s">
        <v>56</v>
      </c>
      <c r="L6592" s="79" t="s">
        <v>22</v>
      </c>
      <c r="M6592" s="79" t="s">
        <v>23</v>
      </c>
      <c r="N6592" s="15" t="s">
        <v>20</v>
      </c>
      <c r="O6592" s="15" t="s">
        <v>24</v>
      </c>
      <c r="P6592" s="80" t="s">
        <v>171</v>
      </c>
      <c r="Q6592" s="80" t="s">
        <v>21</v>
      </c>
      <c r="S6592" t="str">
        <f t="shared" ref="S6592:S6623" si="128">A6592&amp;B6592</f>
        <v>42246Bank Account</v>
      </c>
    </row>
    <row r="6593" spans="1:19" hidden="1">
      <c r="A6593" s="12">
        <v>42246</v>
      </c>
      <c r="B6593" t="s">
        <v>2488</v>
      </c>
      <c r="C6593" s="1">
        <v>0</v>
      </c>
      <c r="E6593" s="42">
        <f t="shared" si="127"/>
        <v>0</v>
      </c>
      <c r="F6593" s="77" t="s">
        <v>1038</v>
      </c>
      <c r="G6593" s="77" t="s">
        <v>21</v>
      </c>
      <c r="H6593" s="77" t="s">
        <v>20</v>
      </c>
      <c r="I6593" s="13">
        <v>8</v>
      </c>
      <c r="J6593" s="14">
        <v>2015</v>
      </c>
      <c r="K6593" s="78" t="s">
        <v>56</v>
      </c>
      <c r="L6593" s="79" t="s">
        <v>22</v>
      </c>
      <c r="M6593" s="79" t="s">
        <v>302</v>
      </c>
      <c r="N6593" s="15" t="s">
        <v>28</v>
      </c>
      <c r="O6593" s="15" t="s">
        <v>29</v>
      </c>
      <c r="P6593" s="80" t="s">
        <v>173</v>
      </c>
      <c r="Q6593" s="80" t="s">
        <v>21</v>
      </c>
      <c r="S6593" t="str">
        <f t="shared" si="128"/>
        <v>42246Bank Account</v>
      </c>
    </row>
    <row r="6594" spans="1:19" hidden="1">
      <c r="A6594" s="12">
        <v>42246</v>
      </c>
      <c r="B6594" t="s">
        <v>2578</v>
      </c>
      <c r="C6594" s="1">
        <v>0</v>
      </c>
      <c r="E6594" s="42">
        <f t="shared" si="127"/>
        <v>0</v>
      </c>
      <c r="F6594" s="77" t="s">
        <v>225</v>
      </c>
      <c r="G6594" s="77" t="s">
        <v>21</v>
      </c>
      <c r="H6594" s="77" t="s">
        <v>20</v>
      </c>
      <c r="I6594" s="13">
        <v>8</v>
      </c>
      <c r="J6594" s="14">
        <v>2015</v>
      </c>
      <c r="K6594" s="78" t="s">
        <v>56</v>
      </c>
      <c r="L6594" s="79" t="s">
        <v>22</v>
      </c>
      <c r="M6594" s="79" t="s">
        <v>302</v>
      </c>
      <c r="N6594" s="15" t="s">
        <v>28</v>
      </c>
      <c r="O6594" s="15" t="s">
        <v>29</v>
      </c>
      <c r="P6594" s="80" t="s">
        <v>3097</v>
      </c>
      <c r="Q6594" s="80" t="s">
        <v>21</v>
      </c>
      <c r="S6594" t="str">
        <f t="shared" si="128"/>
        <v>42246eBay Inc.</v>
      </c>
    </row>
    <row r="6595" spans="1:19" hidden="1">
      <c r="A6595" s="12">
        <v>42247</v>
      </c>
      <c r="B6595" t="s">
        <v>3058</v>
      </c>
      <c r="C6595" s="1">
        <v>-5.12</v>
      </c>
      <c r="E6595" s="42">
        <f t="shared" ref="E6595:E6949" si="129">-C6595</f>
        <v>5.12</v>
      </c>
      <c r="F6595" s="77" t="s">
        <v>1038</v>
      </c>
      <c r="G6595" s="77" t="s">
        <v>21</v>
      </c>
      <c r="H6595" s="77" t="s">
        <v>20</v>
      </c>
      <c r="I6595" s="13">
        <v>8</v>
      </c>
      <c r="J6595" s="14">
        <v>2015</v>
      </c>
      <c r="K6595" s="78" t="s">
        <v>56</v>
      </c>
      <c r="L6595" s="79" t="s">
        <v>22</v>
      </c>
      <c r="M6595" s="79" t="s">
        <v>305</v>
      </c>
      <c r="N6595" s="15" t="s">
        <v>28</v>
      </c>
      <c r="O6595" s="15" t="s">
        <v>29</v>
      </c>
      <c r="P6595" s="80" t="s">
        <v>3096</v>
      </c>
      <c r="Q6595" s="80" t="s">
        <v>21</v>
      </c>
      <c r="S6595" t="str">
        <f t="shared" si="128"/>
        <v>42247anthony coutain</v>
      </c>
    </row>
    <row r="6596" spans="1:19" hidden="1">
      <c r="A6596" s="12">
        <v>42247</v>
      </c>
      <c r="B6596" t="s">
        <v>3059</v>
      </c>
      <c r="C6596" s="1">
        <v>-1.36</v>
      </c>
      <c r="E6596" s="42">
        <f t="shared" si="129"/>
        <v>1.36</v>
      </c>
      <c r="F6596" s="77" t="s">
        <v>1038</v>
      </c>
      <c r="G6596" s="77" t="s">
        <v>21</v>
      </c>
      <c r="H6596" s="77" t="s">
        <v>20</v>
      </c>
      <c r="I6596" s="13">
        <v>8</v>
      </c>
      <c r="J6596" s="14">
        <v>2015</v>
      </c>
      <c r="K6596" s="78" t="s">
        <v>56</v>
      </c>
      <c r="L6596" s="79" t="s">
        <v>22</v>
      </c>
      <c r="M6596" s="79" t="s">
        <v>302</v>
      </c>
      <c r="N6596" s="15" t="s">
        <v>28</v>
      </c>
      <c r="O6596" s="15" t="s">
        <v>29</v>
      </c>
      <c r="P6596" s="80" t="s">
        <v>3096</v>
      </c>
      <c r="Q6596" s="80" t="s">
        <v>21</v>
      </c>
      <c r="S6596" t="str">
        <f t="shared" si="128"/>
        <v>42247RealPuppy</v>
      </c>
    </row>
    <row r="6597" spans="1:19" hidden="1">
      <c r="A6597" s="12">
        <v>42247</v>
      </c>
      <c r="B6597" t="s">
        <v>3060</v>
      </c>
      <c r="C6597" s="1">
        <v>-2.2200000000000002</v>
      </c>
      <c r="E6597" s="42">
        <f t="shared" si="129"/>
        <v>2.2200000000000002</v>
      </c>
      <c r="F6597" s="77" t="s">
        <v>1038</v>
      </c>
      <c r="G6597" s="77" t="s">
        <v>21</v>
      </c>
      <c r="H6597" s="77" t="s">
        <v>20</v>
      </c>
      <c r="I6597" s="13">
        <v>8</v>
      </c>
      <c r="J6597" s="14">
        <v>2015</v>
      </c>
      <c r="K6597" s="78" t="s">
        <v>56</v>
      </c>
      <c r="L6597" s="79" t="s">
        <v>22</v>
      </c>
      <c r="M6597" s="79" t="s">
        <v>302</v>
      </c>
      <c r="N6597" s="15" t="s">
        <v>28</v>
      </c>
      <c r="O6597" s="15" t="s">
        <v>29</v>
      </c>
      <c r="P6597" s="80" t="s">
        <v>3096</v>
      </c>
      <c r="Q6597" s="80" t="s">
        <v>21</v>
      </c>
      <c r="S6597" t="str">
        <f t="shared" si="128"/>
        <v>42247Karen Clark</v>
      </c>
    </row>
    <row r="6598" spans="1:19" hidden="1">
      <c r="A6598" s="12">
        <v>42247</v>
      </c>
      <c r="B6598" t="s">
        <v>3059</v>
      </c>
      <c r="C6598" s="1">
        <v>0.35</v>
      </c>
      <c r="E6598" s="42">
        <f t="shared" si="129"/>
        <v>-0.35</v>
      </c>
      <c r="F6598" s="77" t="s">
        <v>225</v>
      </c>
      <c r="G6598" s="77" t="s">
        <v>21</v>
      </c>
      <c r="H6598" s="77" t="s">
        <v>20</v>
      </c>
      <c r="I6598" s="13">
        <v>8</v>
      </c>
      <c r="J6598" s="14">
        <v>2015</v>
      </c>
      <c r="K6598" s="78" t="s">
        <v>56</v>
      </c>
      <c r="L6598" s="79" t="s">
        <v>22</v>
      </c>
      <c r="M6598" s="79" t="s">
        <v>302</v>
      </c>
      <c r="N6598" s="15" t="s">
        <v>28</v>
      </c>
      <c r="O6598" s="15" t="s">
        <v>29</v>
      </c>
      <c r="P6598" s="80" t="s">
        <v>3096</v>
      </c>
      <c r="Q6598" s="80" t="s">
        <v>21</v>
      </c>
      <c r="S6598" t="str">
        <f t="shared" si="128"/>
        <v>42247RealPuppy</v>
      </c>
    </row>
    <row r="6599" spans="1:19" hidden="1">
      <c r="A6599" s="12">
        <v>42247</v>
      </c>
      <c r="B6599" t="s">
        <v>3061</v>
      </c>
      <c r="C6599" s="1">
        <v>-2.59</v>
      </c>
      <c r="E6599" s="42">
        <f t="shared" si="129"/>
        <v>2.59</v>
      </c>
      <c r="F6599" s="77" t="s">
        <v>1038</v>
      </c>
      <c r="G6599" s="77" t="s">
        <v>21</v>
      </c>
      <c r="H6599" s="77" t="s">
        <v>20</v>
      </c>
      <c r="I6599" s="13">
        <v>8</v>
      </c>
      <c r="J6599" s="14">
        <v>2015</v>
      </c>
      <c r="K6599" s="78" t="s">
        <v>56</v>
      </c>
      <c r="L6599" s="79" t="s">
        <v>22</v>
      </c>
      <c r="M6599" s="79" t="s">
        <v>309</v>
      </c>
      <c r="N6599" s="15" t="s">
        <v>28</v>
      </c>
      <c r="O6599" s="15" t="s">
        <v>29</v>
      </c>
      <c r="P6599" s="80" t="s">
        <v>3096</v>
      </c>
      <c r="Q6599" s="80" t="s">
        <v>21</v>
      </c>
      <c r="S6599" t="str">
        <f t="shared" si="128"/>
        <v>42247debra carton</v>
      </c>
    </row>
    <row r="6600" spans="1:19" hidden="1">
      <c r="A6600" s="12">
        <v>42247</v>
      </c>
      <c r="B6600" t="s">
        <v>3062</v>
      </c>
      <c r="C6600" s="1">
        <v>-1.46</v>
      </c>
      <c r="E6600" s="42">
        <f t="shared" si="129"/>
        <v>1.46</v>
      </c>
      <c r="F6600" s="77" t="s">
        <v>1038</v>
      </c>
      <c r="G6600" s="77" t="s">
        <v>21</v>
      </c>
      <c r="H6600" s="77" t="s">
        <v>20</v>
      </c>
      <c r="I6600" s="13">
        <v>8</v>
      </c>
      <c r="J6600" s="14">
        <v>2015</v>
      </c>
      <c r="K6600" s="78" t="s">
        <v>56</v>
      </c>
      <c r="L6600" s="79" t="s">
        <v>22</v>
      </c>
      <c r="M6600" s="79" t="s">
        <v>302</v>
      </c>
      <c r="N6600" s="15" t="s">
        <v>28</v>
      </c>
      <c r="O6600" s="15" t="s">
        <v>29</v>
      </c>
      <c r="P6600" s="80" t="s">
        <v>3096</v>
      </c>
      <c r="Q6600" s="80" t="s">
        <v>21</v>
      </c>
      <c r="S6600" t="str">
        <f t="shared" si="128"/>
        <v>42247James McCracken</v>
      </c>
    </row>
    <row r="6601" spans="1:19" hidden="1">
      <c r="A6601" s="12">
        <v>42248</v>
      </c>
      <c r="B6601" t="s">
        <v>3063</v>
      </c>
      <c r="C6601" s="1">
        <v>-0.73</v>
      </c>
      <c r="E6601" s="42">
        <f t="shared" si="129"/>
        <v>0.73</v>
      </c>
      <c r="F6601" s="77" t="s">
        <v>1038</v>
      </c>
      <c r="G6601" s="77" t="s">
        <v>21</v>
      </c>
      <c r="H6601" s="77" t="s">
        <v>20</v>
      </c>
      <c r="I6601" s="13">
        <v>9</v>
      </c>
      <c r="J6601" s="14">
        <v>2015</v>
      </c>
      <c r="K6601" s="78" t="s">
        <v>56</v>
      </c>
      <c r="L6601" s="79" t="s">
        <v>22</v>
      </c>
      <c r="M6601" s="79" t="s">
        <v>309</v>
      </c>
      <c r="N6601" s="15" t="s">
        <v>28</v>
      </c>
      <c r="O6601" s="15" t="s">
        <v>29</v>
      </c>
      <c r="P6601" s="80" t="s">
        <v>3096</v>
      </c>
      <c r="Q6601" s="80" t="s">
        <v>21</v>
      </c>
      <c r="S6601" t="str">
        <f t="shared" si="128"/>
        <v>42248Matthew Soll</v>
      </c>
    </row>
    <row r="6602" spans="1:19" hidden="1">
      <c r="A6602" s="12">
        <v>42248</v>
      </c>
      <c r="B6602" t="s">
        <v>3064</v>
      </c>
      <c r="C6602" s="1">
        <v>-2.84</v>
      </c>
      <c r="E6602" s="42">
        <f t="shared" si="129"/>
        <v>2.84</v>
      </c>
      <c r="F6602" s="77" t="s">
        <v>1038</v>
      </c>
      <c r="G6602" s="77" t="s">
        <v>21</v>
      </c>
      <c r="H6602" s="77" t="s">
        <v>20</v>
      </c>
      <c r="I6602" s="13">
        <v>9</v>
      </c>
      <c r="J6602" s="14">
        <v>2015</v>
      </c>
      <c r="K6602" s="78" t="s">
        <v>56</v>
      </c>
      <c r="L6602" s="79" t="s">
        <v>22</v>
      </c>
      <c r="M6602" s="79" t="s">
        <v>302</v>
      </c>
      <c r="N6602" s="15" t="s">
        <v>28</v>
      </c>
      <c r="O6602" s="15" t="s">
        <v>29</v>
      </c>
      <c r="P6602" s="80" t="s">
        <v>3096</v>
      </c>
      <c r="Q6602" s="80" t="s">
        <v>21</v>
      </c>
      <c r="S6602" t="str">
        <f t="shared" si="128"/>
        <v>42248Jason Hayes</v>
      </c>
    </row>
    <row r="6603" spans="1:19" hidden="1">
      <c r="A6603" s="12">
        <v>42248</v>
      </c>
      <c r="B6603" t="s">
        <v>3011</v>
      </c>
      <c r="C6603" s="1">
        <v>1.8</v>
      </c>
      <c r="E6603" s="42">
        <f t="shared" si="129"/>
        <v>-1.8</v>
      </c>
      <c r="F6603" s="77" t="s">
        <v>225</v>
      </c>
      <c r="G6603" s="77" t="s">
        <v>21</v>
      </c>
      <c r="H6603" s="77" t="s">
        <v>20</v>
      </c>
      <c r="I6603" s="13">
        <v>9</v>
      </c>
      <c r="J6603" s="14">
        <v>2015</v>
      </c>
      <c r="K6603" s="78" t="s">
        <v>56</v>
      </c>
      <c r="L6603" s="79" t="s">
        <v>22</v>
      </c>
      <c r="M6603" s="79" t="s">
        <v>302</v>
      </c>
      <c r="N6603" s="15" t="s">
        <v>28</v>
      </c>
      <c r="O6603" s="15" t="s">
        <v>29</v>
      </c>
      <c r="P6603" s="80" t="s">
        <v>3096</v>
      </c>
      <c r="Q6603" s="80" t="s">
        <v>21</v>
      </c>
      <c r="S6603" t="str">
        <f t="shared" si="128"/>
        <v>42248Sara E Avila</v>
      </c>
    </row>
    <row r="6604" spans="1:19" hidden="1">
      <c r="A6604" s="12">
        <v>42248</v>
      </c>
      <c r="B6604" t="s">
        <v>2488</v>
      </c>
      <c r="C6604" s="1">
        <v>0</v>
      </c>
      <c r="E6604" s="42">
        <f t="shared" si="129"/>
        <v>0</v>
      </c>
      <c r="F6604" s="77" t="s">
        <v>225</v>
      </c>
      <c r="G6604" s="77" t="s">
        <v>21</v>
      </c>
      <c r="H6604" s="77" t="s">
        <v>20</v>
      </c>
      <c r="I6604" s="13">
        <v>9</v>
      </c>
      <c r="J6604" s="14">
        <v>2015</v>
      </c>
      <c r="K6604" s="78" t="s">
        <v>56</v>
      </c>
      <c r="L6604" s="79" t="s">
        <v>22</v>
      </c>
      <c r="M6604" s="79" t="s">
        <v>23</v>
      </c>
      <c r="N6604" s="15" t="s">
        <v>20</v>
      </c>
      <c r="O6604" s="15" t="s">
        <v>24</v>
      </c>
      <c r="P6604" s="80" t="s">
        <v>171</v>
      </c>
      <c r="Q6604" s="80" t="s">
        <v>21</v>
      </c>
      <c r="S6604" t="str">
        <f t="shared" si="128"/>
        <v>42248Bank Account</v>
      </c>
    </row>
    <row r="6605" spans="1:19" hidden="1">
      <c r="A6605" s="12">
        <v>42249</v>
      </c>
      <c r="B6605" t="s">
        <v>2865</v>
      </c>
      <c r="C6605" s="1">
        <v>-2.0099999999999998</v>
      </c>
      <c r="E6605" s="42">
        <f t="shared" si="129"/>
        <v>2.0099999999999998</v>
      </c>
      <c r="F6605" s="77" t="s">
        <v>1038</v>
      </c>
      <c r="G6605" s="77" t="s">
        <v>21</v>
      </c>
      <c r="H6605" s="77" t="s">
        <v>20</v>
      </c>
      <c r="I6605" s="13">
        <v>9</v>
      </c>
      <c r="J6605" s="14">
        <v>2015</v>
      </c>
      <c r="K6605" s="78" t="s">
        <v>56</v>
      </c>
      <c r="L6605" s="79" t="s">
        <v>22</v>
      </c>
      <c r="M6605" s="79" t="s">
        <v>309</v>
      </c>
      <c r="N6605" s="15" t="s">
        <v>28</v>
      </c>
      <c r="O6605" s="15" t="s">
        <v>29</v>
      </c>
      <c r="P6605" s="80" t="s">
        <v>3096</v>
      </c>
      <c r="Q6605" s="80" t="s">
        <v>21</v>
      </c>
      <c r="S6605" t="str">
        <f t="shared" si="128"/>
        <v>42249Meghan Stanley</v>
      </c>
    </row>
    <row r="6606" spans="1:19" hidden="1">
      <c r="A6606" s="12">
        <v>42249</v>
      </c>
      <c r="B6606" t="s">
        <v>3065</v>
      </c>
      <c r="C6606" s="1">
        <v>-2.04</v>
      </c>
      <c r="E6606" s="42">
        <f t="shared" si="129"/>
        <v>2.04</v>
      </c>
      <c r="F6606" s="77" t="s">
        <v>1038</v>
      </c>
      <c r="G6606" s="77" t="s">
        <v>21</v>
      </c>
      <c r="H6606" s="77" t="s">
        <v>20</v>
      </c>
      <c r="I6606" s="13">
        <v>9</v>
      </c>
      <c r="J6606" s="14">
        <v>2015</v>
      </c>
      <c r="K6606" s="78" t="s">
        <v>56</v>
      </c>
      <c r="L6606" s="79" t="s">
        <v>22</v>
      </c>
      <c r="M6606" s="79" t="s">
        <v>309</v>
      </c>
      <c r="N6606" s="15" t="s">
        <v>28</v>
      </c>
      <c r="O6606" s="15" t="s">
        <v>29</v>
      </c>
      <c r="P6606" s="80" t="s">
        <v>3096</v>
      </c>
      <c r="Q6606" s="80" t="s">
        <v>21</v>
      </c>
      <c r="S6606" t="str">
        <f t="shared" si="128"/>
        <v>42249Robert Masters</v>
      </c>
    </row>
    <row r="6607" spans="1:19" hidden="1">
      <c r="A6607" s="12">
        <v>42249</v>
      </c>
      <c r="B6607" t="s">
        <v>3010</v>
      </c>
      <c r="C6607" s="1">
        <v>-1.1100000000000001</v>
      </c>
      <c r="E6607" s="42">
        <f t="shared" si="129"/>
        <v>1.1100000000000001</v>
      </c>
      <c r="F6607" s="77" t="s">
        <v>1038</v>
      </c>
      <c r="G6607" s="77" t="s">
        <v>21</v>
      </c>
      <c r="H6607" s="77" t="s">
        <v>20</v>
      </c>
      <c r="I6607" s="13">
        <v>9</v>
      </c>
      <c r="J6607" s="14">
        <v>2015</v>
      </c>
      <c r="K6607" s="78" t="s">
        <v>56</v>
      </c>
      <c r="L6607" s="79" t="s">
        <v>22</v>
      </c>
      <c r="M6607" s="79" t="s">
        <v>302</v>
      </c>
      <c r="N6607" s="15" t="s">
        <v>28</v>
      </c>
      <c r="O6607" s="15" t="s">
        <v>29</v>
      </c>
      <c r="P6607" s="80" t="s">
        <v>3096</v>
      </c>
      <c r="Q6607" s="80" t="s">
        <v>21</v>
      </c>
      <c r="S6607" t="str">
        <f t="shared" si="128"/>
        <v>42249Angelika Boggs</v>
      </c>
    </row>
    <row r="6608" spans="1:19" hidden="1">
      <c r="A6608" s="12">
        <v>42249</v>
      </c>
      <c r="B6608" t="s">
        <v>3066</v>
      </c>
      <c r="C6608" s="1">
        <v>-0.88</v>
      </c>
      <c r="E6608" s="42">
        <f t="shared" si="129"/>
        <v>0.88</v>
      </c>
      <c r="F6608" s="77" t="s">
        <v>1038</v>
      </c>
      <c r="G6608" s="77" t="s">
        <v>21</v>
      </c>
      <c r="H6608" s="77" t="s">
        <v>20</v>
      </c>
      <c r="I6608" s="13">
        <v>9</v>
      </c>
      <c r="J6608" s="14">
        <v>2015</v>
      </c>
      <c r="K6608" s="78" t="s">
        <v>56</v>
      </c>
      <c r="L6608" s="79" t="s">
        <v>22</v>
      </c>
      <c r="M6608" s="79" t="s">
        <v>309</v>
      </c>
      <c r="N6608" s="15" t="s">
        <v>28</v>
      </c>
      <c r="O6608" s="15" t="s">
        <v>29</v>
      </c>
      <c r="P6608" s="80" t="s">
        <v>3096</v>
      </c>
      <c r="Q6608" s="80" t="s">
        <v>21</v>
      </c>
      <c r="S6608" t="str">
        <f t="shared" si="128"/>
        <v>42249Rebecca Jensen</v>
      </c>
    </row>
    <row r="6609" spans="1:19" hidden="1">
      <c r="A6609" s="12">
        <v>42250</v>
      </c>
      <c r="B6609" t="s">
        <v>3067</v>
      </c>
      <c r="C6609" s="1">
        <v>-2.0499999999999998</v>
      </c>
      <c r="E6609" s="42">
        <f t="shared" si="129"/>
        <v>2.0499999999999998</v>
      </c>
      <c r="F6609" s="77" t="s">
        <v>1038</v>
      </c>
      <c r="G6609" s="77" t="s">
        <v>21</v>
      </c>
      <c r="H6609" s="77" t="s">
        <v>20</v>
      </c>
      <c r="I6609" s="13">
        <v>9</v>
      </c>
      <c r="J6609" s="14">
        <v>2015</v>
      </c>
      <c r="K6609" s="78" t="s">
        <v>56</v>
      </c>
      <c r="L6609" s="79" t="s">
        <v>22</v>
      </c>
      <c r="M6609" s="79" t="s">
        <v>302</v>
      </c>
      <c r="N6609" s="15" t="s">
        <v>28</v>
      </c>
      <c r="O6609" s="15" t="s">
        <v>29</v>
      </c>
      <c r="P6609" s="80" t="s">
        <v>3096</v>
      </c>
      <c r="Q6609" s="80" t="s">
        <v>21</v>
      </c>
      <c r="S6609" t="str">
        <f t="shared" si="128"/>
        <v>42250Maria Rivero</v>
      </c>
    </row>
    <row r="6610" spans="1:19" hidden="1">
      <c r="A6610" s="12">
        <v>42251</v>
      </c>
      <c r="B6610" t="s">
        <v>3068</v>
      </c>
      <c r="C6610" s="1">
        <v>-6.05</v>
      </c>
      <c r="E6610" s="42">
        <f t="shared" si="129"/>
        <v>6.05</v>
      </c>
      <c r="F6610" s="77" t="s">
        <v>1038</v>
      </c>
      <c r="G6610" s="77" t="s">
        <v>21</v>
      </c>
      <c r="H6610" s="77" t="s">
        <v>20</v>
      </c>
      <c r="I6610" s="13">
        <v>9</v>
      </c>
      <c r="J6610" s="14">
        <v>2015</v>
      </c>
      <c r="K6610" s="78" t="s">
        <v>56</v>
      </c>
      <c r="L6610" s="79" t="s">
        <v>22</v>
      </c>
      <c r="M6610" s="79" t="s">
        <v>302</v>
      </c>
      <c r="N6610" s="15" t="s">
        <v>28</v>
      </c>
      <c r="O6610" s="15" t="s">
        <v>29</v>
      </c>
      <c r="P6610" s="80" t="s">
        <v>3096</v>
      </c>
      <c r="Q6610" s="80" t="s">
        <v>21</v>
      </c>
      <c r="S6610" t="str">
        <f t="shared" si="128"/>
        <v>42251Angela Santucci</v>
      </c>
    </row>
    <row r="6611" spans="1:19" hidden="1">
      <c r="A6611" s="12">
        <v>42252</v>
      </c>
      <c r="B6611" t="s">
        <v>3069</v>
      </c>
      <c r="C6611" s="1">
        <v>-5.89</v>
      </c>
      <c r="E6611" s="42">
        <f t="shared" si="129"/>
        <v>5.89</v>
      </c>
      <c r="F6611" s="77" t="s">
        <v>1038</v>
      </c>
      <c r="G6611" s="77" t="s">
        <v>21</v>
      </c>
      <c r="H6611" s="77" t="s">
        <v>20</v>
      </c>
      <c r="I6611" s="13">
        <v>9</v>
      </c>
      <c r="J6611" s="14">
        <v>2015</v>
      </c>
      <c r="K6611" s="78" t="s">
        <v>56</v>
      </c>
      <c r="L6611" s="79" t="s">
        <v>22</v>
      </c>
      <c r="M6611" s="79" t="s">
        <v>302</v>
      </c>
      <c r="N6611" s="15" t="s">
        <v>28</v>
      </c>
      <c r="O6611" s="15" t="s">
        <v>29</v>
      </c>
      <c r="P6611" s="80" t="s">
        <v>3096</v>
      </c>
      <c r="Q6611" s="80" t="s">
        <v>21</v>
      </c>
      <c r="S6611" t="str">
        <f t="shared" si="128"/>
        <v>42252Shannon Hiscock</v>
      </c>
    </row>
    <row r="6612" spans="1:19" hidden="1">
      <c r="A6612" s="12">
        <v>42252</v>
      </c>
      <c r="B6612" t="s">
        <v>2488</v>
      </c>
      <c r="C6612" s="1">
        <v>0</v>
      </c>
      <c r="E6612" s="42">
        <f t="shared" si="129"/>
        <v>0</v>
      </c>
      <c r="F6612" s="77" t="s">
        <v>225</v>
      </c>
      <c r="G6612" s="77" t="s">
        <v>21</v>
      </c>
      <c r="H6612" s="77" t="s">
        <v>20</v>
      </c>
      <c r="I6612" s="13">
        <v>9</v>
      </c>
      <c r="J6612" s="14">
        <v>2015</v>
      </c>
      <c r="K6612" s="78" t="s">
        <v>56</v>
      </c>
      <c r="L6612" s="79" t="s">
        <v>22</v>
      </c>
      <c r="M6612" s="79" t="s">
        <v>23</v>
      </c>
      <c r="N6612" s="15" t="s">
        <v>20</v>
      </c>
      <c r="O6612" s="15" t="s">
        <v>24</v>
      </c>
      <c r="P6612" s="80" t="s">
        <v>171</v>
      </c>
      <c r="Q6612" s="80" t="s">
        <v>21</v>
      </c>
      <c r="S6612" t="str">
        <f t="shared" si="128"/>
        <v>42252Bank Account</v>
      </c>
    </row>
    <row r="6613" spans="1:19" hidden="1">
      <c r="A6613" s="12">
        <v>42252</v>
      </c>
      <c r="B6613" t="s">
        <v>3070</v>
      </c>
      <c r="C6613" s="1">
        <v>-0.7</v>
      </c>
      <c r="E6613" s="42">
        <f t="shared" si="129"/>
        <v>0.7</v>
      </c>
      <c r="F6613" s="77" t="s">
        <v>1038</v>
      </c>
      <c r="G6613" s="77" t="s">
        <v>21</v>
      </c>
      <c r="H6613" s="77" t="s">
        <v>20</v>
      </c>
      <c r="I6613" s="13">
        <v>9</v>
      </c>
      <c r="J6613" s="14">
        <v>2015</v>
      </c>
      <c r="K6613" s="78" t="s">
        <v>56</v>
      </c>
      <c r="L6613" s="79" t="s">
        <v>22</v>
      </c>
      <c r="M6613" s="79" t="s">
        <v>302</v>
      </c>
      <c r="N6613" s="15" t="s">
        <v>28</v>
      </c>
      <c r="O6613" s="15" t="s">
        <v>29</v>
      </c>
      <c r="P6613" s="80" t="s">
        <v>3096</v>
      </c>
      <c r="Q6613" s="80" t="s">
        <v>21</v>
      </c>
      <c r="S6613" t="str">
        <f t="shared" si="128"/>
        <v>42252Steven Blizzard</v>
      </c>
    </row>
    <row r="6614" spans="1:19" hidden="1">
      <c r="A6614" s="12">
        <v>42252</v>
      </c>
      <c r="B6614" t="s">
        <v>3071</v>
      </c>
      <c r="C6614" s="1">
        <v>-2.98</v>
      </c>
      <c r="E6614" s="42">
        <f t="shared" si="129"/>
        <v>2.98</v>
      </c>
      <c r="F6614" s="77" t="s">
        <v>1038</v>
      </c>
      <c r="G6614" s="77" t="s">
        <v>21</v>
      </c>
      <c r="H6614" s="77" t="s">
        <v>20</v>
      </c>
      <c r="I6614" s="13">
        <v>9</v>
      </c>
      <c r="J6614" s="14">
        <v>2015</v>
      </c>
      <c r="K6614" s="78" t="s">
        <v>56</v>
      </c>
      <c r="L6614" s="79" t="s">
        <v>22</v>
      </c>
      <c r="M6614" s="79" t="s">
        <v>302</v>
      </c>
      <c r="N6614" s="15" t="s">
        <v>28</v>
      </c>
      <c r="O6614" s="15" t="s">
        <v>29</v>
      </c>
      <c r="P6614" s="80" t="s">
        <v>3096</v>
      </c>
      <c r="Q6614" s="80" t="s">
        <v>21</v>
      </c>
      <c r="S6614" t="str">
        <f t="shared" si="128"/>
        <v>42252Barney Garcia</v>
      </c>
    </row>
    <row r="6615" spans="1:19" hidden="1">
      <c r="A6615" s="12">
        <v>42252</v>
      </c>
      <c r="B6615" t="s">
        <v>3072</v>
      </c>
      <c r="C6615" s="1">
        <v>-1.38</v>
      </c>
      <c r="E6615" s="42">
        <f t="shared" si="129"/>
        <v>1.38</v>
      </c>
      <c r="F6615" s="77" t="s">
        <v>1038</v>
      </c>
      <c r="G6615" s="77" t="s">
        <v>21</v>
      </c>
      <c r="H6615" s="77" t="s">
        <v>20</v>
      </c>
      <c r="I6615" s="13">
        <v>9</v>
      </c>
      <c r="J6615" s="14">
        <v>2015</v>
      </c>
      <c r="K6615" s="78" t="s">
        <v>56</v>
      </c>
      <c r="L6615" s="79" t="s">
        <v>22</v>
      </c>
      <c r="M6615" s="79" t="s">
        <v>309</v>
      </c>
      <c r="N6615" s="15" t="s">
        <v>28</v>
      </c>
      <c r="O6615" s="15" t="s">
        <v>29</v>
      </c>
      <c r="P6615" s="80" t="s">
        <v>3096</v>
      </c>
      <c r="Q6615" s="80" t="s">
        <v>21</v>
      </c>
      <c r="S6615" t="str">
        <f t="shared" si="128"/>
        <v>42252DEBORAH KINSELLA</v>
      </c>
    </row>
    <row r="6616" spans="1:19" hidden="1">
      <c r="A6616" s="12">
        <v>42252</v>
      </c>
      <c r="B6616" t="s">
        <v>3073</v>
      </c>
      <c r="C6616" s="1">
        <v>-2.37</v>
      </c>
      <c r="E6616" s="42">
        <f t="shared" si="129"/>
        <v>2.37</v>
      </c>
      <c r="F6616" s="77" t="s">
        <v>1038</v>
      </c>
      <c r="G6616" s="77" t="s">
        <v>21</v>
      </c>
      <c r="H6616" s="77" t="s">
        <v>20</v>
      </c>
      <c r="I6616" s="13">
        <v>9</v>
      </c>
      <c r="J6616" s="14">
        <v>2015</v>
      </c>
      <c r="K6616" s="78" t="s">
        <v>56</v>
      </c>
      <c r="L6616" s="79" t="s">
        <v>22</v>
      </c>
      <c r="M6616" s="79" t="s">
        <v>309</v>
      </c>
      <c r="N6616" s="15" t="s">
        <v>28</v>
      </c>
      <c r="O6616" s="15" t="s">
        <v>29</v>
      </c>
      <c r="P6616" s="80" t="s">
        <v>3096</v>
      </c>
      <c r="Q6616" s="80" t="s">
        <v>21</v>
      </c>
      <c r="S6616" t="str">
        <f t="shared" si="128"/>
        <v>42252Beth Pederson</v>
      </c>
    </row>
    <row r="6617" spans="1:19" hidden="1">
      <c r="A6617" s="12">
        <v>42253</v>
      </c>
      <c r="B6617" t="s">
        <v>3074</v>
      </c>
      <c r="C6617" s="1">
        <v>-3.32</v>
      </c>
      <c r="E6617" s="42">
        <f t="shared" si="129"/>
        <v>3.32</v>
      </c>
      <c r="F6617" s="77" t="s">
        <v>1038</v>
      </c>
      <c r="G6617" s="77" t="s">
        <v>21</v>
      </c>
      <c r="H6617" s="77" t="s">
        <v>20</v>
      </c>
      <c r="I6617" s="13">
        <v>9</v>
      </c>
      <c r="J6617" s="14">
        <v>2015</v>
      </c>
      <c r="K6617" s="78" t="s">
        <v>56</v>
      </c>
      <c r="L6617" s="79" t="s">
        <v>22</v>
      </c>
      <c r="M6617" s="79" t="s">
        <v>309</v>
      </c>
      <c r="N6617" s="15" t="s">
        <v>28</v>
      </c>
      <c r="O6617" s="15" t="s">
        <v>29</v>
      </c>
      <c r="P6617" s="80" t="s">
        <v>3096</v>
      </c>
      <c r="Q6617" s="80" t="s">
        <v>21</v>
      </c>
      <c r="S6617" t="str">
        <f t="shared" si="128"/>
        <v>42253Henry Harvey</v>
      </c>
    </row>
    <row r="6618" spans="1:19" hidden="1">
      <c r="A6618" s="12">
        <v>42253</v>
      </c>
      <c r="B6618" t="s">
        <v>3075</v>
      </c>
      <c r="C6618" s="1">
        <v>-1.42</v>
      </c>
      <c r="E6618" s="42">
        <f t="shared" si="129"/>
        <v>1.42</v>
      </c>
      <c r="F6618" s="77" t="s">
        <v>1038</v>
      </c>
      <c r="G6618" s="77" t="s">
        <v>21</v>
      </c>
      <c r="H6618" s="77" t="s">
        <v>20</v>
      </c>
      <c r="I6618" s="13">
        <v>9</v>
      </c>
      <c r="J6618" s="14">
        <v>2015</v>
      </c>
      <c r="K6618" s="78" t="s">
        <v>56</v>
      </c>
      <c r="L6618" s="79" t="s">
        <v>22</v>
      </c>
      <c r="M6618" s="79" t="s">
        <v>309</v>
      </c>
      <c r="N6618" s="15" t="s">
        <v>28</v>
      </c>
      <c r="O6618" s="15" t="s">
        <v>29</v>
      </c>
      <c r="P6618" s="80" t="s">
        <v>3096</v>
      </c>
      <c r="Q6618" s="80" t="s">
        <v>21</v>
      </c>
      <c r="S6618" t="str">
        <f t="shared" si="128"/>
        <v>42253Diane Higgins</v>
      </c>
    </row>
    <row r="6619" spans="1:19" hidden="1">
      <c r="A6619" s="12">
        <v>42255</v>
      </c>
      <c r="B6619" t="s">
        <v>3076</v>
      </c>
      <c r="C6619" s="1">
        <v>-3.2</v>
      </c>
      <c r="E6619" s="42">
        <f t="shared" si="129"/>
        <v>3.2</v>
      </c>
      <c r="F6619" s="77" t="s">
        <v>1038</v>
      </c>
      <c r="G6619" s="77" t="s">
        <v>21</v>
      </c>
      <c r="H6619" s="77" t="s">
        <v>20</v>
      </c>
      <c r="I6619" s="13">
        <v>9</v>
      </c>
      <c r="J6619" s="14">
        <v>2015</v>
      </c>
      <c r="K6619" s="78" t="s">
        <v>56</v>
      </c>
      <c r="L6619" s="79" t="s">
        <v>22</v>
      </c>
      <c r="M6619" s="79" t="s">
        <v>309</v>
      </c>
      <c r="N6619" s="15" t="s">
        <v>28</v>
      </c>
      <c r="O6619" s="15" t="s">
        <v>29</v>
      </c>
      <c r="P6619" s="80" t="s">
        <v>3096</v>
      </c>
      <c r="Q6619" s="80" t="s">
        <v>21</v>
      </c>
      <c r="S6619" t="str">
        <f t="shared" si="128"/>
        <v>42255Rosemary Natrajan</v>
      </c>
    </row>
    <row r="6620" spans="1:19" hidden="1">
      <c r="A6620" s="12">
        <v>42255</v>
      </c>
      <c r="B6620" t="s">
        <v>2488</v>
      </c>
      <c r="C6620" s="1">
        <v>0</v>
      </c>
      <c r="E6620" s="42">
        <f t="shared" si="129"/>
        <v>0</v>
      </c>
      <c r="F6620" s="77" t="s">
        <v>225</v>
      </c>
      <c r="G6620" s="77" t="s">
        <v>21</v>
      </c>
      <c r="H6620" s="77" t="s">
        <v>20</v>
      </c>
      <c r="I6620" s="13">
        <v>9</v>
      </c>
      <c r="J6620" s="14">
        <v>2015</v>
      </c>
      <c r="K6620" s="78" t="s">
        <v>56</v>
      </c>
      <c r="L6620" s="79" t="s">
        <v>22</v>
      </c>
      <c r="M6620" s="79" t="s">
        <v>23</v>
      </c>
      <c r="N6620" s="15" t="s">
        <v>20</v>
      </c>
      <c r="O6620" s="15" t="s">
        <v>24</v>
      </c>
      <c r="P6620" s="80" t="s">
        <v>171</v>
      </c>
      <c r="Q6620" s="80" t="s">
        <v>21</v>
      </c>
      <c r="S6620" t="str">
        <f t="shared" si="128"/>
        <v>42255Bank Account</v>
      </c>
    </row>
    <row r="6621" spans="1:19" hidden="1">
      <c r="A6621" s="12">
        <v>42255</v>
      </c>
      <c r="B6621" t="s">
        <v>2489</v>
      </c>
      <c r="C6621" s="1">
        <v>-2.4500000000000002</v>
      </c>
      <c r="E6621" s="42">
        <f t="shared" si="129"/>
        <v>2.4500000000000002</v>
      </c>
      <c r="F6621" s="77" t="s">
        <v>1038</v>
      </c>
      <c r="G6621" s="77" t="s">
        <v>21</v>
      </c>
      <c r="H6621" s="77" t="s">
        <v>20</v>
      </c>
      <c r="I6621" s="13">
        <v>9</v>
      </c>
      <c r="J6621" s="14">
        <v>2015</v>
      </c>
      <c r="K6621" s="78" t="s">
        <v>56</v>
      </c>
      <c r="L6621" s="79" t="s">
        <v>22</v>
      </c>
      <c r="M6621" s="79" t="s">
        <v>80</v>
      </c>
      <c r="N6621" s="15" t="s">
        <v>28</v>
      </c>
      <c r="O6621" s="15" t="s">
        <v>29</v>
      </c>
      <c r="P6621" s="80" t="s">
        <v>3096</v>
      </c>
      <c r="Q6621" s="80" t="s">
        <v>21</v>
      </c>
      <c r="S6621" t="str">
        <f t="shared" si="128"/>
        <v>42255JAS Enterprises</v>
      </c>
    </row>
    <row r="6622" spans="1:19" hidden="1">
      <c r="A6622" s="12">
        <v>42255</v>
      </c>
      <c r="B6622" t="s">
        <v>2552</v>
      </c>
      <c r="C6622" s="1">
        <v>-0.78</v>
      </c>
      <c r="E6622" s="42">
        <f t="shared" si="129"/>
        <v>0.78</v>
      </c>
      <c r="F6622" s="77" t="s">
        <v>1038</v>
      </c>
      <c r="G6622" s="77" t="s">
        <v>21</v>
      </c>
      <c r="H6622" s="77" t="s">
        <v>20</v>
      </c>
      <c r="I6622" s="13">
        <v>9</v>
      </c>
      <c r="J6622" s="14">
        <v>2015</v>
      </c>
      <c r="K6622" s="78" t="s">
        <v>56</v>
      </c>
      <c r="L6622" s="79" t="s">
        <v>22</v>
      </c>
      <c r="M6622" s="79" t="s">
        <v>302</v>
      </c>
      <c r="N6622" s="15" t="s">
        <v>28</v>
      </c>
      <c r="O6622" s="15" t="s">
        <v>29</v>
      </c>
      <c r="P6622" s="80" t="s">
        <v>3096</v>
      </c>
      <c r="Q6622" s="80" t="s">
        <v>21</v>
      </c>
      <c r="S6622" t="str">
        <f t="shared" si="128"/>
        <v>42255Tamara Arlin</v>
      </c>
    </row>
    <row r="6623" spans="1:19" hidden="1">
      <c r="A6623" s="12">
        <v>42256</v>
      </c>
      <c r="B6623" t="s">
        <v>3014</v>
      </c>
      <c r="C6623" s="1">
        <v>-6.15</v>
      </c>
      <c r="E6623" s="42">
        <f t="shared" si="129"/>
        <v>6.15</v>
      </c>
      <c r="F6623" s="77" t="s">
        <v>1038</v>
      </c>
      <c r="G6623" s="77" t="s">
        <v>21</v>
      </c>
      <c r="H6623" s="77" t="s">
        <v>20</v>
      </c>
      <c r="I6623" s="13">
        <v>9</v>
      </c>
      <c r="J6623" s="14">
        <v>2015</v>
      </c>
      <c r="K6623" s="78" t="s">
        <v>56</v>
      </c>
      <c r="L6623" s="79" t="s">
        <v>22</v>
      </c>
      <c r="M6623" s="79" t="s">
        <v>80</v>
      </c>
      <c r="N6623" s="15" t="s">
        <v>28</v>
      </c>
      <c r="O6623" s="15" t="s">
        <v>29</v>
      </c>
      <c r="P6623" s="80" t="s">
        <v>3096</v>
      </c>
      <c r="Q6623" s="80" t="s">
        <v>21</v>
      </c>
      <c r="S6623" t="str">
        <f t="shared" si="128"/>
        <v>42256Petsonline</v>
      </c>
    </row>
    <row r="6624" spans="1:19" hidden="1">
      <c r="A6624" s="12">
        <v>42256</v>
      </c>
      <c r="B6624" t="s">
        <v>3077</v>
      </c>
      <c r="C6624" s="1">
        <v>-4.42</v>
      </c>
      <c r="E6624" s="42">
        <f t="shared" si="129"/>
        <v>4.42</v>
      </c>
      <c r="F6624" s="77" t="s">
        <v>1038</v>
      </c>
      <c r="G6624" s="77" t="s">
        <v>21</v>
      </c>
      <c r="H6624" s="77" t="s">
        <v>20</v>
      </c>
      <c r="I6624" s="13">
        <v>9</v>
      </c>
      <c r="J6624" s="14">
        <v>2015</v>
      </c>
      <c r="K6624" s="78" t="s">
        <v>56</v>
      </c>
      <c r="L6624" s="79" t="s">
        <v>22</v>
      </c>
      <c r="M6624" s="79" t="s">
        <v>309</v>
      </c>
      <c r="N6624" s="15" t="s">
        <v>28</v>
      </c>
      <c r="O6624" s="15" t="s">
        <v>29</v>
      </c>
      <c r="P6624" s="80" t="s">
        <v>3096</v>
      </c>
      <c r="Q6624" s="80" t="s">
        <v>21</v>
      </c>
      <c r="S6624" t="str">
        <f t="shared" ref="S6624:S6650" si="130">A6624&amp;B6624</f>
        <v>42256Maria Soo</v>
      </c>
    </row>
    <row r="6625" spans="1:19" hidden="1">
      <c r="A6625" s="12">
        <v>42256</v>
      </c>
      <c r="B6625" t="s">
        <v>3077</v>
      </c>
      <c r="C6625" s="1">
        <v>4.12</v>
      </c>
      <c r="E6625" s="42">
        <f t="shared" si="129"/>
        <v>-4.12</v>
      </c>
      <c r="F6625" s="77" t="s">
        <v>225</v>
      </c>
      <c r="G6625" s="77" t="s">
        <v>21</v>
      </c>
      <c r="H6625" s="77" t="s">
        <v>20</v>
      </c>
      <c r="I6625" s="13">
        <v>9</v>
      </c>
      <c r="J6625" s="14">
        <v>2015</v>
      </c>
      <c r="K6625" s="78" t="s">
        <v>56</v>
      </c>
      <c r="L6625" s="79" t="s">
        <v>22</v>
      </c>
      <c r="M6625" s="79" t="s">
        <v>309</v>
      </c>
      <c r="N6625" s="15" t="s">
        <v>28</v>
      </c>
      <c r="O6625" s="15" t="s">
        <v>29</v>
      </c>
      <c r="P6625" s="80" t="s">
        <v>3096</v>
      </c>
      <c r="Q6625" s="80" t="s">
        <v>21</v>
      </c>
      <c r="S6625" t="str">
        <f t="shared" si="130"/>
        <v>42256Maria Soo</v>
      </c>
    </row>
    <row r="6626" spans="1:19" hidden="1">
      <c r="A6626" s="12">
        <v>42257</v>
      </c>
      <c r="B6626" t="s">
        <v>3072</v>
      </c>
      <c r="C6626" s="1">
        <v>0.28999999999999998</v>
      </c>
      <c r="E6626" s="42">
        <f t="shared" si="129"/>
        <v>-0.28999999999999998</v>
      </c>
      <c r="F6626" s="77" t="s">
        <v>225</v>
      </c>
      <c r="G6626" s="77" t="s">
        <v>21</v>
      </c>
      <c r="H6626" s="77" t="s">
        <v>20</v>
      </c>
      <c r="I6626" s="13">
        <v>9</v>
      </c>
      <c r="J6626" s="14">
        <v>2015</v>
      </c>
      <c r="K6626" s="78" t="s">
        <v>56</v>
      </c>
      <c r="L6626" s="79" t="s">
        <v>22</v>
      </c>
      <c r="M6626" s="79" t="s">
        <v>309</v>
      </c>
      <c r="N6626" s="15" t="s">
        <v>28</v>
      </c>
      <c r="O6626" s="15" t="s">
        <v>29</v>
      </c>
      <c r="P6626" s="80" t="s">
        <v>3096</v>
      </c>
      <c r="Q6626" s="80" t="s">
        <v>21</v>
      </c>
      <c r="S6626" t="str">
        <f t="shared" si="130"/>
        <v>42257DEBORAH KINSELLA</v>
      </c>
    </row>
    <row r="6627" spans="1:19" hidden="1">
      <c r="A6627" s="12">
        <v>42257</v>
      </c>
      <c r="B6627" t="s">
        <v>2488</v>
      </c>
      <c r="C6627" s="1">
        <v>0</v>
      </c>
      <c r="E6627" s="42">
        <f t="shared" si="129"/>
        <v>0</v>
      </c>
      <c r="F6627" s="77" t="s">
        <v>225</v>
      </c>
      <c r="G6627" s="77" t="s">
        <v>21</v>
      </c>
      <c r="H6627" s="77" t="s">
        <v>20</v>
      </c>
      <c r="I6627" s="13">
        <v>9</v>
      </c>
      <c r="J6627" s="14">
        <v>2015</v>
      </c>
      <c r="K6627" s="78" t="s">
        <v>56</v>
      </c>
      <c r="L6627" s="79" t="s">
        <v>22</v>
      </c>
      <c r="M6627" s="79" t="s">
        <v>23</v>
      </c>
      <c r="N6627" s="15" t="s">
        <v>20</v>
      </c>
      <c r="O6627" s="15" t="s">
        <v>24</v>
      </c>
      <c r="P6627" s="80" t="s">
        <v>171</v>
      </c>
      <c r="Q6627" s="80" t="s">
        <v>21</v>
      </c>
      <c r="S6627" t="str">
        <f t="shared" si="130"/>
        <v>42257Bank Account</v>
      </c>
    </row>
    <row r="6628" spans="1:19" hidden="1">
      <c r="A6628" s="12">
        <v>42257</v>
      </c>
      <c r="B6628" t="s">
        <v>3078</v>
      </c>
      <c r="C6628" s="1">
        <v>-2.52</v>
      </c>
      <c r="E6628" s="42">
        <f t="shared" si="129"/>
        <v>2.52</v>
      </c>
      <c r="F6628" s="77" t="s">
        <v>1038</v>
      </c>
      <c r="G6628" s="77" t="s">
        <v>21</v>
      </c>
      <c r="H6628" s="77" t="s">
        <v>20</v>
      </c>
      <c r="I6628" s="13">
        <v>9</v>
      </c>
      <c r="J6628" s="14">
        <v>2015</v>
      </c>
      <c r="K6628" s="78" t="s">
        <v>56</v>
      </c>
      <c r="L6628" s="79" t="s">
        <v>22</v>
      </c>
      <c r="M6628" s="79" t="s">
        <v>309</v>
      </c>
      <c r="N6628" s="15" t="s">
        <v>28</v>
      </c>
      <c r="O6628" s="15" t="s">
        <v>29</v>
      </c>
      <c r="P6628" s="80" t="s">
        <v>3096</v>
      </c>
      <c r="Q6628" s="80" t="s">
        <v>21</v>
      </c>
      <c r="S6628" t="str">
        <f t="shared" si="130"/>
        <v>42257Donald Songster</v>
      </c>
    </row>
    <row r="6629" spans="1:19" hidden="1">
      <c r="A6629" s="12">
        <v>42257</v>
      </c>
      <c r="B6629" t="s">
        <v>3079</v>
      </c>
      <c r="C6629" s="1">
        <v>-3.31</v>
      </c>
      <c r="E6629" s="42">
        <f t="shared" si="129"/>
        <v>3.31</v>
      </c>
      <c r="F6629" s="77" t="s">
        <v>1038</v>
      </c>
      <c r="G6629" s="77" t="s">
        <v>21</v>
      </c>
      <c r="H6629" s="77" t="s">
        <v>20</v>
      </c>
      <c r="I6629" s="13">
        <v>9</v>
      </c>
      <c r="J6629" s="14">
        <v>2015</v>
      </c>
      <c r="K6629" s="78" t="s">
        <v>56</v>
      </c>
      <c r="L6629" s="79" t="s">
        <v>22</v>
      </c>
      <c r="M6629" s="79" t="s">
        <v>302</v>
      </c>
      <c r="N6629" s="15" t="s">
        <v>28</v>
      </c>
      <c r="O6629" s="15" t="s">
        <v>29</v>
      </c>
      <c r="P6629" s="80" t="s">
        <v>3096</v>
      </c>
      <c r="Q6629" s="80" t="s">
        <v>21</v>
      </c>
      <c r="S6629" t="str">
        <f t="shared" si="130"/>
        <v>42257Clyde Enoch</v>
      </c>
    </row>
    <row r="6630" spans="1:19" hidden="1">
      <c r="A6630" s="12">
        <v>42258</v>
      </c>
      <c r="B6630" t="s">
        <v>2488</v>
      </c>
      <c r="C6630" s="1">
        <v>0</v>
      </c>
      <c r="E6630" s="42">
        <f t="shared" si="129"/>
        <v>0</v>
      </c>
      <c r="F6630" s="77" t="s">
        <v>225</v>
      </c>
      <c r="G6630" s="77" t="s">
        <v>21</v>
      </c>
      <c r="H6630" s="77" t="s">
        <v>20</v>
      </c>
      <c r="I6630" s="13">
        <v>9</v>
      </c>
      <c r="J6630" s="14">
        <v>2015</v>
      </c>
      <c r="K6630" s="78" t="s">
        <v>56</v>
      </c>
      <c r="L6630" s="79" t="s">
        <v>22</v>
      </c>
      <c r="M6630" s="79" t="s">
        <v>23</v>
      </c>
      <c r="N6630" s="15" t="s">
        <v>20</v>
      </c>
      <c r="O6630" s="15" t="s">
        <v>24</v>
      </c>
      <c r="P6630" s="80" t="s">
        <v>171</v>
      </c>
      <c r="Q6630" s="80" t="s">
        <v>21</v>
      </c>
      <c r="S6630" t="str">
        <f t="shared" si="130"/>
        <v>42258Bank Account</v>
      </c>
    </row>
    <row r="6631" spans="1:19" hidden="1">
      <c r="A6631" s="12">
        <v>42258</v>
      </c>
      <c r="B6631" t="s">
        <v>3080</v>
      </c>
      <c r="C6631" s="1">
        <v>-2.8</v>
      </c>
      <c r="E6631" s="42">
        <f t="shared" si="129"/>
        <v>2.8</v>
      </c>
      <c r="F6631" s="77" t="s">
        <v>1038</v>
      </c>
      <c r="G6631" s="77" t="s">
        <v>21</v>
      </c>
      <c r="H6631" s="77" t="s">
        <v>20</v>
      </c>
      <c r="I6631" s="13">
        <v>9</v>
      </c>
      <c r="J6631" s="14">
        <v>2015</v>
      </c>
      <c r="K6631" s="78" t="s">
        <v>56</v>
      </c>
      <c r="L6631" s="79" t="s">
        <v>22</v>
      </c>
      <c r="M6631" s="79" t="s">
        <v>302</v>
      </c>
      <c r="N6631" s="15" t="s">
        <v>28</v>
      </c>
      <c r="O6631" s="15" t="s">
        <v>29</v>
      </c>
      <c r="P6631" s="80" t="s">
        <v>3096</v>
      </c>
      <c r="Q6631" s="80" t="s">
        <v>21</v>
      </c>
      <c r="S6631" t="str">
        <f t="shared" si="130"/>
        <v>42258Jenn Seidl</v>
      </c>
    </row>
    <row r="6632" spans="1:19" hidden="1">
      <c r="A6632" s="12">
        <v>42259</v>
      </c>
      <c r="B6632" t="s">
        <v>3081</v>
      </c>
      <c r="C6632" s="1">
        <v>-2.2200000000000002</v>
      </c>
      <c r="E6632" s="42">
        <f t="shared" si="129"/>
        <v>2.2200000000000002</v>
      </c>
      <c r="F6632" s="77" t="s">
        <v>1038</v>
      </c>
      <c r="G6632" s="77" t="s">
        <v>21</v>
      </c>
      <c r="H6632" s="77" t="s">
        <v>20</v>
      </c>
      <c r="I6632" s="13">
        <v>9</v>
      </c>
      <c r="J6632" s="14">
        <v>2015</v>
      </c>
      <c r="K6632" s="78" t="s">
        <v>56</v>
      </c>
      <c r="L6632" s="79" t="s">
        <v>22</v>
      </c>
      <c r="M6632" s="79" t="s">
        <v>302</v>
      </c>
      <c r="N6632" s="15" t="s">
        <v>28</v>
      </c>
      <c r="O6632" s="15" t="s">
        <v>29</v>
      </c>
      <c r="P6632" s="80" t="s">
        <v>3096</v>
      </c>
      <c r="Q6632" s="80" t="s">
        <v>21</v>
      </c>
      <c r="S6632" t="str">
        <f t="shared" si="130"/>
        <v>42259thomas oommen</v>
      </c>
    </row>
    <row r="6633" spans="1:19" hidden="1">
      <c r="A6633" s="12">
        <v>42260</v>
      </c>
      <c r="B6633" t="s">
        <v>3082</v>
      </c>
      <c r="C6633" s="1">
        <v>-3.15</v>
      </c>
      <c r="E6633" s="42">
        <f t="shared" si="129"/>
        <v>3.15</v>
      </c>
      <c r="F6633" s="77" t="s">
        <v>1038</v>
      </c>
      <c r="G6633" s="77" t="s">
        <v>21</v>
      </c>
      <c r="H6633" s="77" t="s">
        <v>20</v>
      </c>
      <c r="I6633" s="13">
        <v>9</v>
      </c>
      <c r="J6633" s="14">
        <v>2015</v>
      </c>
      <c r="K6633" s="78" t="s">
        <v>56</v>
      </c>
      <c r="L6633" s="79" t="s">
        <v>22</v>
      </c>
      <c r="M6633" s="79" t="s">
        <v>302</v>
      </c>
      <c r="N6633" s="15" t="s">
        <v>28</v>
      </c>
      <c r="O6633" s="15" t="s">
        <v>29</v>
      </c>
      <c r="P6633" s="80" t="s">
        <v>3096</v>
      </c>
      <c r="Q6633" s="80" t="s">
        <v>21</v>
      </c>
      <c r="S6633" t="str">
        <f t="shared" si="130"/>
        <v>42260christopher gray</v>
      </c>
    </row>
    <row r="6634" spans="1:19" hidden="1">
      <c r="A6634" s="12">
        <v>42260</v>
      </c>
      <c r="B6634" t="s">
        <v>3083</v>
      </c>
      <c r="C6634" s="1">
        <v>-3.56</v>
      </c>
      <c r="E6634" s="42">
        <f t="shared" si="129"/>
        <v>3.56</v>
      </c>
      <c r="F6634" s="77" t="s">
        <v>1038</v>
      </c>
      <c r="G6634" s="77" t="s">
        <v>21</v>
      </c>
      <c r="H6634" s="77" t="s">
        <v>20</v>
      </c>
      <c r="I6634" s="13">
        <v>9</v>
      </c>
      <c r="J6634" s="14">
        <v>2015</v>
      </c>
      <c r="K6634" s="78" t="s">
        <v>56</v>
      </c>
      <c r="L6634" s="79" t="s">
        <v>22</v>
      </c>
      <c r="M6634" s="79" t="s">
        <v>309</v>
      </c>
      <c r="N6634" s="15" t="s">
        <v>28</v>
      </c>
      <c r="O6634" s="15" t="s">
        <v>29</v>
      </c>
      <c r="P6634" s="80" t="s">
        <v>3096</v>
      </c>
      <c r="Q6634" s="80" t="s">
        <v>21</v>
      </c>
      <c r="S6634" t="str">
        <f t="shared" si="130"/>
        <v>42260Kiana Lynn</v>
      </c>
    </row>
    <row r="6635" spans="1:19" hidden="1">
      <c r="A6635" s="12">
        <v>42260</v>
      </c>
      <c r="B6635" t="s">
        <v>3084</v>
      </c>
      <c r="C6635" s="1">
        <v>-9.91</v>
      </c>
      <c r="E6635" s="42">
        <f t="shared" si="129"/>
        <v>9.91</v>
      </c>
      <c r="F6635" s="77" t="s">
        <v>1038</v>
      </c>
      <c r="G6635" s="77" t="s">
        <v>21</v>
      </c>
      <c r="H6635" s="77" t="s">
        <v>20</v>
      </c>
      <c r="I6635" s="13">
        <v>9</v>
      </c>
      <c r="J6635" s="14">
        <v>2015</v>
      </c>
      <c r="K6635" s="78" t="s">
        <v>56</v>
      </c>
      <c r="L6635" s="79" t="s">
        <v>22</v>
      </c>
      <c r="M6635" s="79" t="s">
        <v>309</v>
      </c>
      <c r="N6635" s="15" t="s">
        <v>28</v>
      </c>
      <c r="O6635" s="15" t="s">
        <v>29</v>
      </c>
      <c r="P6635" s="80" t="s">
        <v>3096</v>
      </c>
      <c r="Q6635" s="80" t="s">
        <v>21</v>
      </c>
      <c r="S6635" t="str">
        <f t="shared" si="130"/>
        <v>42260marc gough</v>
      </c>
    </row>
    <row r="6636" spans="1:19" hidden="1">
      <c r="A6636" s="12">
        <v>42261</v>
      </c>
      <c r="B6636" t="s">
        <v>2488</v>
      </c>
      <c r="C6636" s="1">
        <v>0</v>
      </c>
      <c r="E6636" s="42">
        <f t="shared" si="129"/>
        <v>0</v>
      </c>
      <c r="F6636" s="77" t="s">
        <v>225</v>
      </c>
      <c r="G6636" s="77" t="s">
        <v>21</v>
      </c>
      <c r="H6636" s="77" t="s">
        <v>20</v>
      </c>
      <c r="I6636" s="13">
        <v>9</v>
      </c>
      <c r="J6636" s="14">
        <v>2015</v>
      </c>
      <c r="K6636" s="78" t="s">
        <v>56</v>
      </c>
      <c r="L6636" s="79" t="s">
        <v>22</v>
      </c>
      <c r="M6636" s="79" t="s">
        <v>23</v>
      </c>
      <c r="N6636" s="15" t="s">
        <v>189</v>
      </c>
      <c r="O6636" s="15" t="s">
        <v>24</v>
      </c>
      <c r="P6636" s="80" t="s">
        <v>3104</v>
      </c>
      <c r="Q6636" s="80" t="s">
        <v>21</v>
      </c>
      <c r="S6636" t="str">
        <f t="shared" si="130"/>
        <v>42261Bank Account</v>
      </c>
    </row>
    <row r="6637" spans="1:19" hidden="1">
      <c r="A6637" s="12">
        <v>42261</v>
      </c>
      <c r="B6637" t="s">
        <v>3085</v>
      </c>
      <c r="C6637" s="1">
        <v>-0.72</v>
      </c>
      <c r="E6637" s="42">
        <f t="shared" si="129"/>
        <v>0.72</v>
      </c>
      <c r="F6637" s="77" t="s">
        <v>1038</v>
      </c>
      <c r="G6637" s="77" t="s">
        <v>21</v>
      </c>
      <c r="H6637" s="77" t="s">
        <v>20</v>
      </c>
      <c r="I6637" s="13">
        <v>9</v>
      </c>
      <c r="J6637" s="14">
        <v>2015</v>
      </c>
      <c r="K6637" s="78" t="s">
        <v>56</v>
      </c>
      <c r="L6637" s="79" t="s">
        <v>22</v>
      </c>
      <c r="M6637" s="79" t="s">
        <v>302</v>
      </c>
      <c r="N6637" s="15" t="s">
        <v>28</v>
      </c>
      <c r="O6637" s="15" t="s">
        <v>29</v>
      </c>
      <c r="P6637" s="80" t="s">
        <v>3096</v>
      </c>
      <c r="Q6637" s="80" t="s">
        <v>21</v>
      </c>
      <c r="S6637" t="str">
        <f t="shared" si="130"/>
        <v>42261Chubby Mermaid</v>
      </c>
    </row>
    <row r="6638" spans="1:19" hidden="1">
      <c r="A6638" s="12">
        <v>42262</v>
      </c>
      <c r="B6638" t="s">
        <v>3086</v>
      </c>
      <c r="C6638" s="1">
        <v>-2.85</v>
      </c>
      <c r="E6638" s="42">
        <f t="shared" si="129"/>
        <v>2.85</v>
      </c>
      <c r="F6638" s="77" t="s">
        <v>1038</v>
      </c>
      <c r="G6638" s="77" t="s">
        <v>21</v>
      </c>
      <c r="H6638" s="77" t="s">
        <v>20</v>
      </c>
      <c r="I6638" s="13">
        <v>9</v>
      </c>
      <c r="J6638" s="14">
        <v>2015</v>
      </c>
      <c r="K6638" s="78" t="s">
        <v>56</v>
      </c>
      <c r="L6638" s="79" t="s">
        <v>22</v>
      </c>
      <c r="M6638" s="79" t="s">
        <v>302</v>
      </c>
      <c r="N6638" s="15" t="s">
        <v>28</v>
      </c>
      <c r="O6638" s="15" t="s">
        <v>29</v>
      </c>
      <c r="P6638" s="80" t="s">
        <v>3096</v>
      </c>
      <c r="Q6638" s="80" t="s">
        <v>21</v>
      </c>
      <c r="S6638" t="str">
        <f t="shared" si="130"/>
        <v>42262jessica sirota</v>
      </c>
    </row>
    <row r="6639" spans="1:19" hidden="1">
      <c r="A6639" s="12">
        <v>42263</v>
      </c>
      <c r="B6639" t="s">
        <v>3087</v>
      </c>
      <c r="C6639" s="1">
        <v>-0.76</v>
      </c>
      <c r="E6639" s="42">
        <f t="shared" si="129"/>
        <v>0.76</v>
      </c>
      <c r="F6639" s="77" t="s">
        <v>1038</v>
      </c>
      <c r="G6639" s="77" t="s">
        <v>21</v>
      </c>
      <c r="H6639" s="77" t="s">
        <v>20</v>
      </c>
      <c r="I6639" s="13">
        <v>9</v>
      </c>
      <c r="J6639" s="14">
        <v>2015</v>
      </c>
      <c r="K6639" s="78" t="s">
        <v>56</v>
      </c>
      <c r="L6639" s="79" t="s">
        <v>22</v>
      </c>
      <c r="M6639" s="79" t="s">
        <v>302</v>
      </c>
      <c r="N6639" s="15" t="s">
        <v>28</v>
      </c>
      <c r="O6639" s="15" t="s">
        <v>29</v>
      </c>
      <c r="P6639" s="80" t="s">
        <v>3096</v>
      </c>
      <c r="Q6639" s="80" t="s">
        <v>21</v>
      </c>
      <c r="S6639" t="str">
        <f t="shared" si="130"/>
        <v>42263Patricia Villari</v>
      </c>
    </row>
    <row r="6640" spans="1:19" hidden="1">
      <c r="A6640" s="12">
        <v>42263</v>
      </c>
      <c r="B6640" t="s">
        <v>3088</v>
      </c>
      <c r="C6640" s="1">
        <v>-2.72</v>
      </c>
      <c r="E6640" s="42">
        <f t="shared" si="129"/>
        <v>2.72</v>
      </c>
      <c r="F6640" s="77" t="s">
        <v>1038</v>
      </c>
      <c r="G6640" s="77" t="s">
        <v>21</v>
      </c>
      <c r="H6640" s="77" t="s">
        <v>20</v>
      </c>
      <c r="I6640" s="13">
        <v>9</v>
      </c>
      <c r="J6640" s="14">
        <v>2015</v>
      </c>
      <c r="K6640" s="78" t="s">
        <v>56</v>
      </c>
      <c r="L6640" s="79" t="s">
        <v>22</v>
      </c>
      <c r="M6640" s="79" t="s">
        <v>309</v>
      </c>
      <c r="N6640" s="15" t="s">
        <v>28</v>
      </c>
      <c r="O6640" s="15" t="s">
        <v>29</v>
      </c>
      <c r="P6640" s="80" t="s">
        <v>3096</v>
      </c>
      <c r="Q6640" s="80" t="s">
        <v>21</v>
      </c>
      <c r="S6640" t="str">
        <f t="shared" si="130"/>
        <v>42263John Sims</v>
      </c>
    </row>
    <row r="6641" spans="1:19" hidden="1">
      <c r="A6641" s="12">
        <v>42263</v>
      </c>
      <c r="B6641" t="s">
        <v>3089</v>
      </c>
      <c r="C6641" s="1">
        <v>-2.4700000000000002</v>
      </c>
      <c r="E6641" s="42">
        <f t="shared" si="129"/>
        <v>2.4700000000000002</v>
      </c>
      <c r="F6641" s="77" t="s">
        <v>1038</v>
      </c>
      <c r="G6641" s="77" t="s">
        <v>21</v>
      </c>
      <c r="H6641" s="77" t="s">
        <v>20</v>
      </c>
      <c r="I6641" s="13">
        <v>9</v>
      </c>
      <c r="J6641" s="14">
        <v>2015</v>
      </c>
      <c r="K6641" s="78" t="s">
        <v>56</v>
      </c>
      <c r="L6641" s="79" t="s">
        <v>22</v>
      </c>
      <c r="M6641" s="79" t="s">
        <v>309</v>
      </c>
      <c r="N6641" s="15" t="s">
        <v>28</v>
      </c>
      <c r="O6641" s="15" t="s">
        <v>29</v>
      </c>
      <c r="P6641" s="80" t="s">
        <v>3096</v>
      </c>
      <c r="Q6641" s="80" t="s">
        <v>21</v>
      </c>
      <c r="S6641" t="str">
        <f t="shared" si="130"/>
        <v>42263Taisha Harmon</v>
      </c>
    </row>
    <row r="6642" spans="1:19" hidden="1">
      <c r="A6642" s="12">
        <v>42264</v>
      </c>
      <c r="B6642" t="s">
        <v>3090</v>
      </c>
      <c r="C6642" s="1">
        <v>-0.78</v>
      </c>
      <c r="E6642" s="42">
        <f t="shared" si="129"/>
        <v>0.78</v>
      </c>
      <c r="F6642" s="77" t="s">
        <v>1038</v>
      </c>
      <c r="G6642" s="77" t="s">
        <v>21</v>
      </c>
      <c r="H6642" s="77" t="s">
        <v>20</v>
      </c>
      <c r="I6642" s="13">
        <v>9</v>
      </c>
      <c r="J6642" s="14">
        <v>2015</v>
      </c>
      <c r="K6642" s="78" t="s">
        <v>56</v>
      </c>
      <c r="L6642" s="79" t="s">
        <v>22</v>
      </c>
      <c r="M6642" s="79" t="s">
        <v>302</v>
      </c>
      <c r="N6642" s="15" t="s">
        <v>28</v>
      </c>
      <c r="O6642" s="15" t="s">
        <v>29</v>
      </c>
      <c r="P6642" s="80" t="s">
        <v>3096</v>
      </c>
      <c r="Q6642" s="80" t="s">
        <v>21</v>
      </c>
      <c r="S6642" t="str">
        <f t="shared" si="130"/>
        <v>42264Mission K9 Rescue</v>
      </c>
    </row>
    <row r="6643" spans="1:19" hidden="1">
      <c r="A6643" s="12">
        <v>42264</v>
      </c>
      <c r="B6643" t="s">
        <v>3091</v>
      </c>
      <c r="C6643" s="1">
        <v>-4.3600000000000003</v>
      </c>
      <c r="E6643" s="42">
        <f t="shared" si="129"/>
        <v>4.3600000000000003</v>
      </c>
      <c r="F6643" s="77" t="s">
        <v>1038</v>
      </c>
      <c r="G6643" s="77" t="s">
        <v>21</v>
      </c>
      <c r="H6643" s="77" t="s">
        <v>20</v>
      </c>
      <c r="I6643" s="13">
        <v>9</v>
      </c>
      <c r="J6643" s="14">
        <v>2015</v>
      </c>
      <c r="K6643" s="78" t="s">
        <v>56</v>
      </c>
      <c r="L6643" s="79" t="s">
        <v>22</v>
      </c>
      <c r="M6643" s="79" t="s">
        <v>302</v>
      </c>
      <c r="N6643" s="15" t="s">
        <v>28</v>
      </c>
      <c r="O6643" s="15" t="s">
        <v>29</v>
      </c>
      <c r="P6643" s="80" t="s">
        <v>3096</v>
      </c>
      <c r="Q6643" s="80" t="s">
        <v>21</v>
      </c>
      <c r="S6643" t="str">
        <f t="shared" si="130"/>
        <v>42264THURMAN Penn</v>
      </c>
    </row>
    <row r="6644" spans="1:19" hidden="1">
      <c r="A6644" s="12">
        <v>42264</v>
      </c>
      <c r="B6644" t="s">
        <v>2865</v>
      </c>
      <c r="C6644" s="1">
        <v>0</v>
      </c>
      <c r="E6644" s="42">
        <f t="shared" si="129"/>
        <v>0</v>
      </c>
      <c r="F6644" s="77" t="s">
        <v>225</v>
      </c>
      <c r="G6644" s="77" t="s">
        <v>21</v>
      </c>
      <c r="H6644" s="77" t="s">
        <v>20</v>
      </c>
      <c r="I6644" s="13">
        <v>9</v>
      </c>
      <c r="J6644" s="14">
        <v>2015</v>
      </c>
      <c r="K6644" s="78" t="s">
        <v>56</v>
      </c>
      <c r="L6644" s="79" t="s">
        <v>22</v>
      </c>
      <c r="M6644" s="79" t="s">
        <v>302</v>
      </c>
      <c r="N6644" s="15" t="s">
        <v>28</v>
      </c>
      <c r="O6644" s="15" t="s">
        <v>29</v>
      </c>
      <c r="P6644" s="80" t="s">
        <v>3096</v>
      </c>
      <c r="Q6644" s="80" t="s">
        <v>21</v>
      </c>
      <c r="S6644" t="str">
        <f t="shared" si="130"/>
        <v>42264Meghan Stanley</v>
      </c>
    </row>
    <row r="6645" spans="1:19" hidden="1">
      <c r="A6645" s="12">
        <v>42264</v>
      </c>
      <c r="B6645" t="s">
        <v>2865</v>
      </c>
      <c r="C6645" s="1">
        <v>1.62</v>
      </c>
      <c r="E6645" s="42">
        <f t="shared" si="129"/>
        <v>-1.62</v>
      </c>
      <c r="F6645" s="77" t="s">
        <v>225</v>
      </c>
      <c r="G6645" s="77" t="s">
        <v>21</v>
      </c>
      <c r="H6645" s="77" t="s">
        <v>20</v>
      </c>
      <c r="I6645" s="13">
        <v>9</v>
      </c>
      <c r="J6645" s="14">
        <v>2015</v>
      </c>
      <c r="K6645" s="78" t="s">
        <v>56</v>
      </c>
      <c r="L6645" s="79" t="s">
        <v>22</v>
      </c>
      <c r="M6645" s="79" t="s">
        <v>309</v>
      </c>
      <c r="N6645" s="15" t="s">
        <v>28</v>
      </c>
      <c r="O6645" s="15" t="s">
        <v>29</v>
      </c>
      <c r="P6645" s="80" t="s">
        <v>3096</v>
      </c>
      <c r="Q6645" s="80" t="s">
        <v>21</v>
      </c>
      <c r="S6645" t="str">
        <f t="shared" si="130"/>
        <v>42264Meghan Stanley</v>
      </c>
    </row>
    <row r="6646" spans="1:19" hidden="1">
      <c r="A6646" s="12">
        <v>42264</v>
      </c>
      <c r="B6646" t="s">
        <v>3092</v>
      </c>
      <c r="C6646" s="1">
        <v>-4.21</v>
      </c>
      <c r="E6646" s="42">
        <f t="shared" si="129"/>
        <v>4.21</v>
      </c>
      <c r="F6646" s="77" t="s">
        <v>1038</v>
      </c>
      <c r="G6646" s="77" t="s">
        <v>21</v>
      </c>
      <c r="H6646" s="77" t="s">
        <v>20</v>
      </c>
      <c r="I6646" s="13">
        <v>9</v>
      </c>
      <c r="J6646" s="14">
        <v>2015</v>
      </c>
      <c r="K6646" s="78" t="s">
        <v>56</v>
      </c>
      <c r="L6646" s="79" t="s">
        <v>22</v>
      </c>
      <c r="M6646" s="79" t="s">
        <v>302</v>
      </c>
      <c r="N6646" s="15" t="s">
        <v>28</v>
      </c>
      <c r="O6646" s="15" t="s">
        <v>29</v>
      </c>
      <c r="P6646" s="80" t="s">
        <v>3096</v>
      </c>
      <c r="Q6646" s="80" t="s">
        <v>21</v>
      </c>
      <c r="S6646" t="str">
        <f t="shared" si="130"/>
        <v>42264Travis Outlaw</v>
      </c>
    </row>
    <row r="6647" spans="1:19" hidden="1">
      <c r="A6647" s="12">
        <v>42264</v>
      </c>
      <c r="B6647" t="s">
        <v>3093</v>
      </c>
      <c r="C6647" s="1">
        <v>-0.76</v>
      </c>
      <c r="E6647" s="42">
        <f t="shared" si="129"/>
        <v>0.76</v>
      </c>
      <c r="F6647" s="77" t="s">
        <v>1038</v>
      </c>
      <c r="G6647" s="77" t="s">
        <v>21</v>
      </c>
      <c r="H6647" s="77" t="s">
        <v>20</v>
      </c>
      <c r="I6647" s="13">
        <v>9</v>
      </c>
      <c r="J6647" s="14">
        <v>2015</v>
      </c>
      <c r="K6647" s="78" t="s">
        <v>56</v>
      </c>
      <c r="L6647" s="79" t="s">
        <v>22</v>
      </c>
      <c r="M6647" s="79" t="s">
        <v>302</v>
      </c>
      <c r="N6647" s="15" t="s">
        <v>28</v>
      </c>
      <c r="O6647" s="15" t="s">
        <v>29</v>
      </c>
      <c r="P6647" s="80" t="s">
        <v>3096</v>
      </c>
      <c r="Q6647" s="80" t="s">
        <v>21</v>
      </c>
      <c r="S6647" t="str">
        <f t="shared" si="130"/>
        <v>42264Donovan Cavin</v>
      </c>
    </row>
    <row r="6648" spans="1:19" hidden="1">
      <c r="A6648" s="12">
        <v>42264</v>
      </c>
      <c r="B6648" t="s">
        <v>3094</v>
      </c>
      <c r="C6648" s="1">
        <v>0</v>
      </c>
      <c r="E6648" s="42">
        <f t="shared" si="129"/>
        <v>0</v>
      </c>
      <c r="F6648" s="77" t="s">
        <v>225</v>
      </c>
      <c r="G6648" s="77" t="s">
        <v>21</v>
      </c>
      <c r="H6648" s="77" t="s">
        <v>20</v>
      </c>
      <c r="I6648" s="13">
        <v>9</v>
      </c>
      <c r="J6648" s="14">
        <v>2015</v>
      </c>
      <c r="K6648" s="78" t="s">
        <v>56</v>
      </c>
      <c r="L6648" s="79" t="s">
        <v>22</v>
      </c>
      <c r="M6648" s="79" t="s">
        <v>284</v>
      </c>
      <c r="N6648" s="15" t="s">
        <v>28</v>
      </c>
      <c r="O6648" s="15" t="s">
        <v>29</v>
      </c>
      <c r="P6648" s="80" t="s">
        <v>3097</v>
      </c>
      <c r="Q6648" s="80" t="s">
        <v>21</v>
      </c>
      <c r="S6648" t="str">
        <f t="shared" si="130"/>
        <v>42264NORWALK SALES</v>
      </c>
    </row>
    <row r="6649" spans="1:19" hidden="1">
      <c r="A6649" s="12">
        <v>42265</v>
      </c>
      <c r="B6649" t="s">
        <v>3095</v>
      </c>
      <c r="C6649" s="1">
        <v>-0.76</v>
      </c>
      <c r="E6649" s="42">
        <f t="shared" si="129"/>
        <v>0.76</v>
      </c>
      <c r="F6649" s="77" t="s">
        <v>1038</v>
      </c>
      <c r="G6649" s="77" t="s">
        <v>21</v>
      </c>
      <c r="H6649" s="77" t="s">
        <v>20</v>
      </c>
      <c r="I6649" s="13">
        <v>9</v>
      </c>
      <c r="J6649" s="14">
        <v>2015</v>
      </c>
      <c r="K6649" s="78" t="s">
        <v>56</v>
      </c>
      <c r="L6649" s="79" t="s">
        <v>22</v>
      </c>
      <c r="M6649" s="79" t="s">
        <v>302</v>
      </c>
      <c r="N6649" s="15" t="s">
        <v>28</v>
      </c>
      <c r="O6649" s="15" t="s">
        <v>29</v>
      </c>
      <c r="P6649" s="80" t="s">
        <v>3096</v>
      </c>
      <c r="Q6649" s="80" t="s">
        <v>21</v>
      </c>
      <c r="S6649" t="str">
        <f t="shared" si="130"/>
        <v>42265kaylene addington</v>
      </c>
    </row>
    <row r="6650" spans="1:19" hidden="1">
      <c r="A6650" s="12">
        <v>42265</v>
      </c>
      <c r="B6650" t="s">
        <v>2488</v>
      </c>
      <c r="C6650" s="1">
        <v>0</v>
      </c>
      <c r="E6650" s="42">
        <f t="shared" si="129"/>
        <v>0</v>
      </c>
      <c r="F6650" s="77" t="s">
        <v>225</v>
      </c>
      <c r="G6650" s="77" t="s">
        <v>21</v>
      </c>
      <c r="H6650" s="77" t="s">
        <v>20</v>
      </c>
      <c r="I6650" s="13">
        <v>9</v>
      </c>
      <c r="J6650" s="14">
        <v>2015</v>
      </c>
      <c r="K6650" s="78" t="s">
        <v>56</v>
      </c>
      <c r="L6650" s="79" t="s">
        <v>22</v>
      </c>
      <c r="M6650" s="79" t="s">
        <v>23</v>
      </c>
      <c r="N6650" s="15" t="s">
        <v>189</v>
      </c>
      <c r="O6650" s="15" t="s">
        <v>24</v>
      </c>
      <c r="P6650" s="80" t="s">
        <v>3104</v>
      </c>
      <c r="Q6650" s="80" t="s">
        <v>21</v>
      </c>
      <c r="S6650" t="str">
        <f t="shared" si="130"/>
        <v>42265Bank Account</v>
      </c>
    </row>
    <row r="6651" spans="1:19" hidden="1">
      <c r="A6651" s="12">
        <v>42265</v>
      </c>
      <c r="B6651" t="s">
        <v>2793</v>
      </c>
      <c r="C6651" s="1">
        <v>5.04</v>
      </c>
      <c r="E6651" s="42">
        <f t="shared" si="129"/>
        <v>-5.04</v>
      </c>
      <c r="F6651" s="77" t="s">
        <v>225</v>
      </c>
      <c r="G6651" s="77" t="s">
        <v>21</v>
      </c>
      <c r="H6651" s="77" t="s">
        <v>20</v>
      </c>
      <c r="I6651" s="13">
        <v>9</v>
      </c>
      <c r="J6651" s="14">
        <v>2015</v>
      </c>
      <c r="K6651" s="78" t="s">
        <v>56</v>
      </c>
      <c r="L6651" s="79" t="s">
        <v>22</v>
      </c>
      <c r="M6651" s="79" t="s">
        <v>302</v>
      </c>
      <c r="N6651" s="15" t="s">
        <v>28</v>
      </c>
      <c r="O6651" s="15" t="s">
        <v>29</v>
      </c>
      <c r="P6651" s="80" t="s">
        <v>3097</v>
      </c>
      <c r="Q6651" s="80" t="s">
        <v>21</v>
      </c>
    </row>
    <row r="6652" spans="1:19" hidden="1">
      <c r="A6652" s="12">
        <v>42265</v>
      </c>
      <c r="B6652" t="s">
        <v>4093</v>
      </c>
      <c r="C6652" s="1">
        <v>-2.41</v>
      </c>
      <c r="E6652" s="42">
        <f t="shared" si="129"/>
        <v>2.41</v>
      </c>
      <c r="F6652" s="77" t="s">
        <v>1038</v>
      </c>
      <c r="G6652" s="77" t="s">
        <v>21</v>
      </c>
      <c r="H6652" s="77" t="s">
        <v>20</v>
      </c>
      <c r="I6652" s="13">
        <v>9</v>
      </c>
      <c r="J6652" s="14">
        <v>2015</v>
      </c>
      <c r="K6652" s="78" t="s">
        <v>56</v>
      </c>
      <c r="L6652" s="79" t="s">
        <v>22</v>
      </c>
      <c r="M6652" s="79" t="s">
        <v>302</v>
      </c>
      <c r="N6652" s="15" t="s">
        <v>28</v>
      </c>
      <c r="O6652" s="15" t="s">
        <v>29</v>
      </c>
      <c r="P6652" s="80" t="s">
        <v>3096</v>
      </c>
      <c r="Q6652" s="80" t="s">
        <v>21</v>
      </c>
    </row>
    <row r="6653" spans="1:19" hidden="1">
      <c r="A6653" s="12">
        <v>42266</v>
      </c>
      <c r="B6653" t="s">
        <v>4094</v>
      </c>
      <c r="C6653" s="1">
        <v>-3.38</v>
      </c>
      <c r="E6653" s="42">
        <f t="shared" si="129"/>
        <v>3.38</v>
      </c>
      <c r="F6653" s="77" t="s">
        <v>1038</v>
      </c>
      <c r="G6653" s="77" t="s">
        <v>21</v>
      </c>
      <c r="H6653" s="77" t="s">
        <v>20</v>
      </c>
      <c r="I6653" s="13">
        <v>9</v>
      </c>
      <c r="J6653" s="14">
        <v>2015</v>
      </c>
      <c r="K6653" s="78" t="s">
        <v>56</v>
      </c>
      <c r="L6653" s="79" t="s">
        <v>22</v>
      </c>
      <c r="M6653" s="79" t="s">
        <v>309</v>
      </c>
      <c r="N6653" s="15" t="s">
        <v>28</v>
      </c>
      <c r="O6653" s="15" t="s">
        <v>29</v>
      </c>
      <c r="P6653" s="80" t="s">
        <v>3096</v>
      </c>
      <c r="Q6653" s="80" t="s">
        <v>21</v>
      </c>
    </row>
    <row r="6654" spans="1:19" hidden="1">
      <c r="A6654" s="12">
        <v>42266</v>
      </c>
      <c r="B6654" t="s">
        <v>3008</v>
      </c>
      <c r="C6654" s="1">
        <v>-3.79</v>
      </c>
      <c r="E6654" s="42">
        <f t="shared" si="129"/>
        <v>3.79</v>
      </c>
      <c r="F6654" s="77" t="s">
        <v>1038</v>
      </c>
      <c r="G6654" s="77" t="s">
        <v>21</v>
      </c>
      <c r="H6654" s="77" t="s">
        <v>20</v>
      </c>
      <c r="I6654" s="13">
        <v>9</v>
      </c>
      <c r="J6654" s="14">
        <v>2015</v>
      </c>
      <c r="K6654" s="78" t="s">
        <v>56</v>
      </c>
      <c r="L6654" s="79" t="s">
        <v>22</v>
      </c>
      <c r="M6654" s="79" t="s">
        <v>309</v>
      </c>
      <c r="N6654" s="15" t="s">
        <v>28</v>
      </c>
      <c r="O6654" s="15" t="s">
        <v>29</v>
      </c>
      <c r="P6654" s="80" t="s">
        <v>3096</v>
      </c>
      <c r="Q6654" s="80" t="s">
        <v>21</v>
      </c>
    </row>
    <row r="6655" spans="1:19" hidden="1">
      <c r="A6655" s="12">
        <v>42267</v>
      </c>
      <c r="B6655" t="s">
        <v>4095</v>
      </c>
      <c r="C6655" s="1">
        <v>-3.23</v>
      </c>
      <c r="E6655" s="42">
        <f t="shared" si="129"/>
        <v>3.23</v>
      </c>
      <c r="F6655" s="77" t="s">
        <v>1038</v>
      </c>
      <c r="G6655" s="77" t="s">
        <v>21</v>
      </c>
      <c r="H6655" s="77" t="s">
        <v>20</v>
      </c>
      <c r="I6655" s="13">
        <v>9</v>
      </c>
      <c r="J6655" s="14">
        <v>2015</v>
      </c>
      <c r="K6655" s="78" t="s">
        <v>56</v>
      </c>
      <c r="L6655" s="79" t="s">
        <v>22</v>
      </c>
      <c r="M6655" s="79" t="s">
        <v>309</v>
      </c>
      <c r="N6655" s="15" t="s">
        <v>28</v>
      </c>
      <c r="O6655" s="15" t="s">
        <v>29</v>
      </c>
      <c r="P6655" s="80" t="s">
        <v>3096</v>
      </c>
      <c r="Q6655" s="80" t="s">
        <v>21</v>
      </c>
    </row>
    <row r="6656" spans="1:19" hidden="1">
      <c r="A6656" s="12">
        <v>42267</v>
      </c>
      <c r="B6656" t="s">
        <v>4096</v>
      </c>
      <c r="C6656" s="1">
        <v>-3.42</v>
      </c>
      <c r="E6656" s="42">
        <f t="shared" si="129"/>
        <v>3.42</v>
      </c>
      <c r="F6656" s="77" t="s">
        <v>1038</v>
      </c>
      <c r="G6656" s="77" t="s">
        <v>21</v>
      </c>
      <c r="H6656" s="77" t="s">
        <v>20</v>
      </c>
      <c r="I6656" s="13">
        <v>9</v>
      </c>
      <c r="J6656" s="14">
        <v>2015</v>
      </c>
      <c r="K6656" s="78" t="s">
        <v>56</v>
      </c>
      <c r="L6656" s="79" t="s">
        <v>22</v>
      </c>
      <c r="M6656" s="79" t="s">
        <v>309</v>
      </c>
      <c r="N6656" s="15" t="s">
        <v>28</v>
      </c>
      <c r="O6656" s="15" t="s">
        <v>29</v>
      </c>
      <c r="P6656" s="80" t="s">
        <v>3096</v>
      </c>
      <c r="Q6656" s="80" t="s">
        <v>21</v>
      </c>
    </row>
    <row r="6657" spans="1:17" hidden="1">
      <c r="A6657" s="12">
        <v>42268</v>
      </c>
      <c r="B6657" t="s">
        <v>2488</v>
      </c>
      <c r="C6657" s="1">
        <v>0</v>
      </c>
      <c r="E6657" s="42">
        <f t="shared" si="129"/>
        <v>0</v>
      </c>
      <c r="F6657" s="77" t="s">
        <v>225</v>
      </c>
      <c r="G6657" s="77" t="s">
        <v>21</v>
      </c>
      <c r="H6657" s="77" t="s">
        <v>20</v>
      </c>
      <c r="I6657" s="13">
        <v>9</v>
      </c>
      <c r="J6657" s="14">
        <v>2015</v>
      </c>
      <c r="K6657" s="78" t="s">
        <v>56</v>
      </c>
      <c r="L6657" s="79" t="s">
        <v>22</v>
      </c>
      <c r="M6657" s="79" t="s">
        <v>23</v>
      </c>
      <c r="N6657" s="15" t="s">
        <v>20</v>
      </c>
      <c r="O6657" s="15" t="s">
        <v>24</v>
      </c>
      <c r="P6657" s="80" t="s">
        <v>171</v>
      </c>
      <c r="Q6657" s="80" t="s">
        <v>21</v>
      </c>
    </row>
    <row r="6658" spans="1:17" hidden="1">
      <c r="A6658" s="12">
        <v>42269</v>
      </c>
      <c r="B6658" t="s">
        <v>4097</v>
      </c>
      <c r="C6658" s="1">
        <v>-1.72</v>
      </c>
      <c r="E6658" s="42">
        <f t="shared" si="129"/>
        <v>1.72</v>
      </c>
      <c r="F6658" s="77" t="s">
        <v>1038</v>
      </c>
      <c r="G6658" s="77" t="s">
        <v>21</v>
      </c>
      <c r="H6658" s="77" t="s">
        <v>20</v>
      </c>
      <c r="I6658" s="13">
        <v>9</v>
      </c>
      <c r="J6658" s="14">
        <v>2015</v>
      </c>
      <c r="K6658" s="78" t="s">
        <v>56</v>
      </c>
      <c r="L6658" s="79" t="s">
        <v>22</v>
      </c>
      <c r="M6658" s="79" t="s">
        <v>309</v>
      </c>
      <c r="N6658" s="15" t="s">
        <v>28</v>
      </c>
      <c r="O6658" s="15" t="s">
        <v>29</v>
      </c>
      <c r="P6658" s="80" t="s">
        <v>3096</v>
      </c>
      <c r="Q6658" s="80" t="s">
        <v>21</v>
      </c>
    </row>
    <row r="6659" spans="1:17" hidden="1">
      <c r="A6659" s="12">
        <v>42269</v>
      </c>
      <c r="B6659" t="s">
        <v>4098</v>
      </c>
      <c r="C6659" s="1">
        <v>-2.76</v>
      </c>
      <c r="E6659" s="42">
        <f t="shared" si="129"/>
        <v>2.76</v>
      </c>
      <c r="F6659" s="77" t="s">
        <v>1038</v>
      </c>
      <c r="G6659" s="77" t="s">
        <v>21</v>
      </c>
      <c r="H6659" s="77" t="s">
        <v>20</v>
      </c>
      <c r="I6659" s="13">
        <v>9</v>
      </c>
      <c r="J6659" s="14">
        <v>2015</v>
      </c>
      <c r="K6659" s="78" t="s">
        <v>56</v>
      </c>
      <c r="L6659" s="79" t="s">
        <v>22</v>
      </c>
      <c r="M6659" s="79" t="s">
        <v>309</v>
      </c>
      <c r="N6659" s="15" t="s">
        <v>28</v>
      </c>
      <c r="O6659" s="15" t="s">
        <v>29</v>
      </c>
      <c r="P6659" s="80" t="s">
        <v>3096</v>
      </c>
      <c r="Q6659" s="80" t="s">
        <v>21</v>
      </c>
    </row>
    <row r="6660" spans="1:17" hidden="1">
      <c r="A6660" s="12">
        <v>42269</v>
      </c>
      <c r="B6660" t="s">
        <v>4099</v>
      </c>
      <c r="C6660" s="1">
        <v>-2.88</v>
      </c>
      <c r="E6660" s="42">
        <f t="shared" si="129"/>
        <v>2.88</v>
      </c>
      <c r="F6660" s="77" t="s">
        <v>1038</v>
      </c>
      <c r="G6660" s="77" t="s">
        <v>21</v>
      </c>
      <c r="H6660" s="77" t="s">
        <v>20</v>
      </c>
      <c r="I6660" s="13">
        <v>9</v>
      </c>
      <c r="J6660" s="14">
        <v>2015</v>
      </c>
      <c r="K6660" s="78" t="s">
        <v>56</v>
      </c>
      <c r="L6660" s="79" t="s">
        <v>22</v>
      </c>
      <c r="M6660" s="79" t="s">
        <v>302</v>
      </c>
      <c r="N6660" s="15" t="s">
        <v>28</v>
      </c>
      <c r="O6660" s="15" t="s">
        <v>29</v>
      </c>
      <c r="P6660" s="80" t="s">
        <v>3096</v>
      </c>
      <c r="Q6660" s="80" t="s">
        <v>21</v>
      </c>
    </row>
    <row r="6661" spans="1:17" hidden="1">
      <c r="A6661" s="12">
        <v>42269</v>
      </c>
      <c r="B6661" t="s">
        <v>3089</v>
      </c>
      <c r="C6661" s="1">
        <v>2.17</v>
      </c>
      <c r="E6661" s="42">
        <f t="shared" si="129"/>
        <v>-2.17</v>
      </c>
      <c r="F6661" s="77" t="s">
        <v>225</v>
      </c>
      <c r="G6661" s="77" t="s">
        <v>21</v>
      </c>
      <c r="H6661" s="77" t="s">
        <v>20</v>
      </c>
      <c r="I6661" s="13">
        <v>9</v>
      </c>
      <c r="J6661" s="14">
        <v>2015</v>
      </c>
      <c r="K6661" s="78" t="s">
        <v>56</v>
      </c>
      <c r="L6661" s="79" t="s">
        <v>22</v>
      </c>
      <c r="M6661" s="79" t="s">
        <v>309</v>
      </c>
      <c r="N6661" s="15" t="s">
        <v>28</v>
      </c>
      <c r="O6661" s="15" t="s">
        <v>29</v>
      </c>
      <c r="P6661" s="80" t="s">
        <v>3097</v>
      </c>
      <c r="Q6661" s="80" t="s">
        <v>21</v>
      </c>
    </row>
    <row r="6662" spans="1:17" hidden="1">
      <c r="A6662" s="12">
        <v>42270</v>
      </c>
      <c r="B6662" t="s">
        <v>3026</v>
      </c>
      <c r="C6662" s="1">
        <v>1.48</v>
      </c>
      <c r="E6662" s="42">
        <f t="shared" si="129"/>
        <v>-1.48</v>
      </c>
      <c r="F6662" s="77" t="s">
        <v>225</v>
      </c>
      <c r="G6662" s="77" t="s">
        <v>21</v>
      </c>
      <c r="H6662" s="77" t="s">
        <v>20</v>
      </c>
      <c r="I6662" s="13">
        <v>9</v>
      </c>
      <c r="J6662" s="14">
        <v>2015</v>
      </c>
      <c r="K6662" s="78" t="s">
        <v>56</v>
      </c>
      <c r="L6662" s="79" t="s">
        <v>22</v>
      </c>
      <c r="M6662" s="79" t="s">
        <v>302</v>
      </c>
      <c r="N6662" s="15" t="s">
        <v>28</v>
      </c>
      <c r="O6662" s="15" t="s">
        <v>29</v>
      </c>
      <c r="P6662" s="80" t="s">
        <v>3097</v>
      </c>
      <c r="Q6662" s="80" t="s">
        <v>21</v>
      </c>
    </row>
    <row r="6663" spans="1:17" hidden="1">
      <c r="A6663" s="12">
        <v>42270</v>
      </c>
      <c r="B6663" t="s">
        <v>1121</v>
      </c>
      <c r="C6663" s="1">
        <v>0</v>
      </c>
      <c r="E6663" s="42">
        <f t="shared" si="129"/>
        <v>0</v>
      </c>
      <c r="F6663" s="77" t="s">
        <v>225</v>
      </c>
      <c r="G6663" s="77" t="s">
        <v>21</v>
      </c>
      <c r="H6663" s="77" t="s">
        <v>20</v>
      </c>
      <c r="I6663" s="13">
        <v>9</v>
      </c>
      <c r="J6663" s="14">
        <v>2015</v>
      </c>
      <c r="K6663" s="78" t="s">
        <v>56</v>
      </c>
      <c r="L6663" s="79" t="s">
        <v>22</v>
      </c>
      <c r="M6663" s="79" t="s">
        <v>23</v>
      </c>
      <c r="N6663" s="15" t="s">
        <v>28</v>
      </c>
      <c r="O6663" s="15" t="s">
        <v>29</v>
      </c>
      <c r="P6663" s="80" t="s">
        <v>3097</v>
      </c>
      <c r="Q6663" s="80" t="s">
        <v>21</v>
      </c>
    </row>
    <row r="6664" spans="1:17" hidden="1">
      <c r="A6664" s="12">
        <v>42271</v>
      </c>
      <c r="B6664" t="s">
        <v>4100</v>
      </c>
      <c r="C6664" s="1">
        <v>-5.47</v>
      </c>
      <c r="E6664" s="42">
        <f t="shared" si="129"/>
        <v>5.47</v>
      </c>
      <c r="F6664" s="77" t="s">
        <v>1038</v>
      </c>
      <c r="G6664" s="77" t="s">
        <v>21</v>
      </c>
      <c r="H6664" s="77" t="s">
        <v>20</v>
      </c>
      <c r="I6664" s="13">
        <v>9</v>
      </c>
      <c r="J6664" s="14">
        <v>2015</v>
      </c>
      <c r="K6664" s="78" t="s">
        <v>56</v>
      </c>
      <c r="L6664" s="79" t="s">
        <v>22</v>
      </c>
      <c r="M6664" s="79" t="s">
        <v>302</v>
      </c>
      <c r="N6664" s="15" t="s">
        <v>28</v>
      </c>
      <c r="O6664" s="15" t="s">
        <v>29</v>
      </c>
      <c r="P6664" s="80" t="s">
        <v>3096</v>
      </c>
      <c r="Q6664" s="80" t="s">
        <v>21</v>
      </c>
    </row>
    <row r="6665" spans="1:17" hidden="1">
      <c r="A6665" s="12">
        <v>42271</v>
      </c>
      <c r="B6665" t="s">
        <v>4101</v>
      </c>
      <c r="C6665" s="1">
        <v>-2.99</v>
      </c>
      <c r="E6665" s="42">
        <f t="shared" si="129"/>
        <v>2.99</v>
      </c>
      <c r="F6665" s="77" t="s">
        <v>1038</v>
      </c>
      <c r="G6665" s="77" t="s">
        <v>21</v>
      </c>
      <c r="H6665" s="77" t="s">
        <v>20</v>
      </c>
      <c r="I6665" s="13">
        <v>9</v>
      </c>
      <c r="J6665" s="14">
        <v>2015</v>
      </c>
      <c r="K6665" s="78" t="s">
        <v>56</v>
      </c>
      <c r="L6665" s="79" t="s">
        <v>22</v>
      </c>
      <c r="M6665" s="79" t="s">
        <v>309</v>
      </c>
      <c r="N6665" s="15" t="s">
        <v>28</v>
      </c>
      <c r="O6665" s="15" t="s">
        <v>29</v>
      </c>
      <c r="P6665" s="80" t="s">
        <v>3096</v>
      </c>
      <c r="Q6665" s="80" t="s">
        <v>21</v>
      </c>
    </row>
    <row r="6666" spans="1:17" hidden="1">
      <c r="A6666" s="12">
        <v>42271</v>
      </c>
      <c r="B6666" t="s">
        <v>4102</v>
      </c>
      <c r="C6666" s="1">
        <v>-1.6</v>
      </c>
      <c r="E6666" s="42">
        <f t="shared" si="129"/>
        <v>1.6</v>
      </c>
      <c r="F6666" s="77" t="s">
        <v>1038</v>
      </c>
      <c r="G6666" s="77" t="s">
        <v>21</v>
      </c>
      <c r="H6666" s="77" t="s">
        <v>20</v>
      </c>
      <c r="I6666" s="13">
        <v>9</v>
      </c>
      <c r="J6666" s="14">
        <v>2015</v>
      </c>
      <c r="K6666" s="78" t="s">
        <v>56</v>
      </c>
      <c r="L6666" s="79" t="s">
        <v>22</v>
      </c>
      <c r="M6666" s="79" t="s">
        <v>309</v>
      </c>
      <c r="N6666" s="15" t="s">
        <v>28</v>
      </c>
      <c r="O6666" s="15" t="s">
        <v>29</v>
      </c>
      <c r="P6666" s="80" t="s">
        <v>3096</v>
      </c>
      <c r="Q6666" s="80" t="s">
        <v>21</v>
      </c>
    </row>
    <row r="6667" spans="1:17" hidden="1">
      <c r="A6667" s="12">
        <v>42271</v>
      </c>
      <c r="B6667" t="s">
        <v>4103</v>
      </c>
      <c r="C6667" s="1">
        <v>-2.9</v>
      </c>
      <c r="E6667" s="42">
        <f t="shared" si="129"/>
        <v>2.9</v>
      </c>
      <c r="F6667" s="77" t="s">
        <v>1038</v>
      </c>
      <c r="G6667" s="77" t="s">
        <v>21</v>
      </c>
      <c r="H6667" s="77" t="s">
        <v>20</v>
      </c>
      <c r="I6667" s="13">
        <v>9</v>
      </c>
      <c r="J6667" s="14">
        <v>2015</v>
      </c>
      <c r="K6667" s="78" t="s">
        <v>56</v>
      </c>
      <c r="L6667" s="79" t="s">
        <v>22</v>
      </c>
      <c r="M6667" s="79" t="s">
        <v>305</v>
      </c>
      <c r="N6667" s="15" t="s">
        <v>28</v>
      </c>
      <c r="O6667" s="15" t="s">
        <v>29</v>
      </c>
      <c r="P6667" s="80" t="s">
        <v>3096</v>
      </c>
      <c r="Q6667" s="80" t="s">
        <v>21</v>
      </c>
    </row>
    <row r="6668" spans="1:17" hidden="1">
      <c r="A6668" s="12">
        <v>42273</v>
      </c>
      <c r="B6668" t="s">
        <v>2488</v>
      </c>
      <c r="C6668" s="1">
        <v>0</v>
      </c>
      <c r="E6668" s="42">
        <f t="shared" si="129"/>
        <v>0</v>
      </c>
      <c r="F6668" s="77" t="s">
        <v>225</v>
      </c>
      <c r="G6668" s="77" t="s">
        <v>21</v>
      </c>
      <c r="H6668" s="77" t="s">
        <v>20</v>
      </c>
      <c r="I6668" s="13">
        <v>9</v>
      </c>
      <c r="J6668" s="14">
        <v>2015</v>
      </c>
      <c r="K6668" s="78" t="s">
        <v>56</v>
      </c>
      <c r="L6668" s="79" t="s">
        <v>22</v>
      </c>
      <c r="M6668" s="79" t="s">
        <v>23</v>
      </c>
      <c r="N6668" s="15" t="s">
        <v>20</v>
      </c>
      <c r="O6668" s="15" t="s">
        <v>24</v>
      </c>
      <c r="P6668" s="80" t="s">
        <v>171</v>
      </c>
      <c r="Q6668" s="80" t="s">
        <v>21</v>
      </c>
    </row>
    <row r="6669" spans="1:17" hidden="1">
      <c r="A6669" s="12">
        <v>42274</v>
      </c>
      <c r="B6669" t="s">
        <v>4104</v>
      </c>
      <c r="C6669" s="1">
        <v>-0.82</v>
      </c>
      <c r="E6669" s="42">
        <f t="shared" si="129"/>
        <v>0.82</v>
      </c>
      <c r="F6669" s="77" t="s">
        <v>1038</v>
      </c>
      <c r="G6669" s="77" t="s">
        <v>21</v>
      </c>
      <c r="H6669" s="77" t="s">
        <v>20</v>
      </c>
      <c r="I6669" s="13">
        <v>9</v>
      </c>
      <c r="J6669" s="14">
        <v>2015</v>
      </c>
      <c r="K6669" s="78" t="s">
        <v>56</v>
      </c>
      <c r="L6669" s="79" t="s">
        <v>22</v>
      </c>
      <c r="M6669" s="79" t="s">
        <v>302</v>
      </c>
      <c r="N6669" s="15" t="s">
        <v>28</v>
      </c>
      <c r="O6669" s="15" t="s">
        <v>29</v>
      </c>
      <c r="P6669" s="80" t="s">
        <v>3096</v>
      </c>
      <c r="Q6669" s="80" t="s">
        <v>21</v>
      </c>
    </row>
    <row r="6670" spans="1:17" hidden="1">
      <c r="A6670" s="12">
        <v>42274</v>
      </c>
      <c r="B6670" t="s">
        <v>4105</v>
      </c>
      <c r="C6670" s="1">
        <v>-1.57</v>
      </c>
      <c r="E6670" s="42">
        <f t="shared" si="129"/>
        <v>1.57</v>
      </c>
      <c r="F6670" s="77" t="s">
        <v>1038</v>
      </c>
      <c r="G6670" s="77" t="s">
        <v>21</v>
      </c>
      <c r="H6670" s="77" t="s">
        <v>20</v>
      </c>
      <c r="I6670" s="13">
        <v>9</v>
      </c>
      <c r="J6670" s="14">
        <v>2015</v>
      </c>
      <c r="K6670" s="78" t="s">
        <v>56</v>
      </c>
      <c r="L6670" s="79" t="s">
        <v>22</v>
      </c>
      <c r="M6670" s="79" t="s">
        <v>302</v>
      </c>
      <c r="N6670" s="15" t="s">
        <v>28</v>
      </c>
      <c r="O6670" s="15" t="s">
        <v>29</v>
      </c>
      <c r="P6670" s="80" t="s">
        <v>3096</v>
      </c>
      <c r="Q6670" s="80" t="s">
        <v>21</v>
      </c>
    </row>
    <row r="6671" spans="1:17" hidden="1">
      <c r="A6671" s="12">
        <v>42275</v>
      </c>
      <c r="B6671" t="s">
        <v>4106</v>
      </c>
      <c r="C6671" s="1">
        <v>-1.57</v>
      </c>
      <c r="E6671" s="42">
        <f t="shared" si="129"/>
        <v>1.57</v>
      </c>
      <c r="F6671" s="77" t="s">
        <v>1038</v>
      </c>
      <c r="G6671" s="77" t="s">
        <v>21</v>
      </c>
      <c r="H6671" s="77" t="s">
        <v>20</v>
      </c>
      <c r="I6671" s="13">
        <v>9</v>
      </c>
      <c r="J6671" s="14">
        <v>2015</v>
      </c>
      <c r="K6671" s="78" t="s">
        <v>56</v>
      </c>
      <c r="L6671" s="79" t="s">
        <v>22</v>
      </c>
      <c r="M6671" s="79" t="s">
        <v>305</v>
      </c>
      <c r="N6671" s="15" t="s">
        <v>28</v>
      </c>
      <c r="O6671" s="15" t="s">
        <v>29</v>
      </c>
      <c r="P6671" s="80" t="s">
        <v>3096</v>
      </c>
      <c r="Q6671" s="80" t="s">
        <v>21</v>
      </c>
    </row>
    <row r="6672" spans="1:17" hidden="1">
      <c r="A6672" s="12">
        <v>42275</v>
      </c>
      <c r="B6672" t="s">
        <v>2506</v>
      </c>
      <c r="C6672" s="1">
        <v>-1.63</v>
      </c>
      <c r="E6672" s="42">
        <f t="shared" si="129"/>
        <v>1.63</v>
      </c>
      <c r="F6672" s="77" t="s">
        <v>1038</v>
      </c>
      <c r="G6672" s="77" t="s">
        <v>21</v>
      </c>
      <c r="H6672" s="77" t="s">
        <v>20</v>
      </c>
      <c r="I6672" s="13">
        <v>9</v>
      </c>
      <c r="J6672" s="14">
        <v>2015</v>
      </c>
      <c r="K6672" s="78" t="s">
        <v>56</v>
      </c>
      <c r="L6672" s="79" t="s">
        <v>22</v>
      </c>
      <c r="M6672" s="79" t="s">
        <v>80</v>
      </c>
      <c r="N6672" s="15" t="s">
        <v>28</v>
      </c>
      <c r="O6672" s="15" t="s">
        <v>29</v>
      </c>
      <c r="P6672" s="80" t="s">
        <v>3096</v>
      </c>
      <c r="Q6672" s="80" t="s">
        <v>21</v>
      </c>
    </row>
    <row r="6673" spans="1:17" hidden="1">
      <c r="A6673" s="12">
        <v>42275</v>
      </c>
      <c r="B6673" t="s">
        <v>4107</v>
      </c>
      <c r="C6673" s="1">
        <v>-3.89</v>
      </c>
      <c r="E6673" s="42">
        <f t="shared" si="129"/>
        <v>3.89</v>
      </c>
      <c r="F6673" s="77" t="s">
        <v>1038</v>
      </c>
      <c r="G6673" s="77" t="s">
        <v>21</v>
      </c>
      <c r="H6673" s="77" t="s">
        <v>20</v>
      </c>
      <c r="I6673" s="13">
        <v>9</v>
      </c>
      <c r="J6673" s="14">
        <v>2015</v>
      </c>
      <c r="K6673" s="78" t="s">
        <v>56</v>
      </c>
      <c r="L6673" s="79" t="s">
        <v>22</v>
      </c>
      <c r="M6673" s="79" t="s">
        <v>309</v>
      </c>
      <c r="N6673" s="15" t="s">
        <v>28</v>
      </c>
      <c r="O6673" s="15" t="s">
        <v>29</v>
      </c>
      <c r="P6673" s="80" t="s">
        <v>3096</v>
      </c>
      <c r="Q6673" s="80" t="s">
        <v>21</v>
      </c>
    </row>
    <row r="6674" spans="1:17" hidden="1">
      <c r="A6674" s="12">
        <v>42275</v>
      </c>
      <c r="B6674" t="s">
        <v>2488</v>
      </c>
      <c r="C6674" s="1">
        <v>0</v>
      </c>
      <c r="E6674" s="42">
        <f t="shared" si="129"/>
        <v>0</v>
      </c>
      <c r="F6674" s="77" t="s">
        <v>225</v>
      </c>
      <c r="G6674" s="77" t="s">
        <v>21</v>
      </c>
      <c r="H6674" s="77" t="s">
        <v>20</v>
      </c>
      <c r="I6674" s="13">
        <v>9</v>
      </c>
      <c r="J6674" s="14">
        <v>2015</v>
      </c>
      <c r="K6674" s="78" t="s">
        <v>56</v>
      </c>
      <c r="L6674" s="79" t="s">
        <v>22</v>
      </c>
      <c r="M6674" s="79" t="s">
        <v>23</v>
      </c>
      <c r="N6674" s="15" t="s">
        <v>20</v>
      </c>
      <c r="O6674" s="15" t="s">
        <v>24</v>
      </c>
      <c r="P6674" s="80" t="s">
        <v>171</v>
      </c>
      <c r="Q6674" s="80" t="s">
        <v>21</v>
      </c>
    </row>
    <row r="6675" spans="1:17" hidden="1">
      <c r="A6675" s="12">
        <v>42275</v>
      </c>
      <c r="B6675" t="s">
        <v>4108</v>
      </c>
      <c r="C6675" s="1">
        <v>-0.72</v>
      </c>
      <c r="E6675" s="42">
        <f t="shared" si="129"/>
        <v>0.72</v>
      </c>
      <c r="F6675" s="77" t="s">
        <v>1038</v>
      </c>
      <c r="G6675" s="77" t="s">
        <v>21</v>
      </c>
      <c r="H6675" s="77" t="s">
        <v>20</v>
      </c>
      <c r="I6675" s="13">
        <v>9</v>
      </c>
      <c r="J6675" s="14">
        <v>2015</v>
      </c>
      <c r="K6675" s="78" t="s">
        <v>56</v>
      </c>
      <c r="L6675" s="79" t="s">
        <v>22</v>
      </c>
      <c r="M6675" s="79" t="s">
        <v>302</v>
      </c>
      <c r="N6675" s="15" t="s">
        <v>28</v>
      </c>
      <c r="O6675" s="15" t="s">
        <v>29</v>
      </c>
      <c r="P6675" s="80" t="s">
        <v>3096</v>
      </c>
      <c r="Q6675" s="80" t="s">
        <v>21</v>
      </c>
    </row>
    <row r="6676" spans="1:17" hidden="1">
      <c r="A6676" s="12">
        <v>42275</v>
      </c>
      <c r="B6676" t="s">
        <v>4109</v>
      </c>
      <c r="C6676" s="1">
        <v>-2.5099999999999998</v>
      </c>
      <c r="E6676" s="42">
        <f t="shared" si="129"/>
        <v>2.5099999999999998</v>
      </c>
      <c r="F6676" s="77" t="s">
        <v>1038</v>
      </c>
      <c r="G6676" s="77" t="s">
        <v>21</v>
      </c>
      <c r="H6676" s="77" t="s">
        <v>20</v>
      </c>
      <c r="I6676" s="13">
        <v>9</v>
      </c>
      <c r="J6676" s="14">
        <v>2015</v>
      </c>
      <c r="K6676" s="78" t="s">
        <v>56</v>
      </c>
      <c r="L6676" s="79" t="s">
        <v>22</v>
      </c>
      <c r="M6676" s="79" t="s">
        <v>302</v>
      </c>
      <c r="N6676" s="15" t="s">
        <v>28</v>
      </c>
      <c r="O6676" s="15" t="s">
        <v>29</v>
      </c>
      <c r="P6676" s="80" t="s">
        <v>3096</v>
      </c>
      <c r="Q6676" s="80" t="s">
        <v>21</v>
      </c>
    </row>
    <row r="6677" spans="1:17" hidden="1">
      <c r="A6677" s="12">
        <v>42276</v>
      </c>
      <c r="B6677" t="s">
        <v>2617</v>
      </c>
      <c r="C6677" s="1">
        <v>0</v>
      </c>
      <c r="E6677" s="42">
        <f t="shared" si="129"/>
        <v>0</v>
      </c>
      <c r="F6677" s="77" t="s">
        <v>1038</v>
      </c>
      <c r="G6677" s="77" t="s">
        <v>21</v>
      </c>
      <c r="H6677" s="77" t="s">
        <v>20</v>
      </c>
      <c r="I6677" s="13">
        <v>9</v>
      </c>
      <c r="J6677" s="14">
        <v>2015</v>
      </c>
      <c r="K6677" s="78" t="s">
        <v>56</v>
      </c>
      <c r="L6677" s="79" t="s">
        <v>22</v>
      </c>
      <c r="M6677" s="79" t="s">
        <v>302</v>
      </c>
      <c r="N6677" s="15" t="s">
        <v>28</v>
      </c>
      <c r="O6677" s="15" t="s">
        <v>29</v>
      </c>
      <c r="P6677" s="80" t="s">
        <v>3096</v>
      </c>
      <c r="Q6677" s="80" t="s">
        <v>21</v>
      </c>
    </row>
    <row r="6678" spans="1:17" hidden="1">
      <c r="A6678" s="12">
        <v>42276</v>
      </c>
      <c r="B6678" t="s">
        <v>2793</v>
      </c>
      <c r="C6678" s="1">
        <v>0</v>
      </c>
      <c r="E6678" s="42">
        <f t="shared" si="129"/>
        <v>0</v>
      </c>
      <c r="F6678" s="77" t="s">
        <v>225</v>
      </c>
      <c r="G6678" s="77" t="s">
        <v>21</v>
      </c>
      <c r="H6678" s="77" t="s">
        <v>20</v>
      </c>
      <c r="I6678" s="13">
        <v>9</v>
      </c>
      <c r="J6678" s="14">
        <v>2015</v>
      </c>
      <c r="K6678" s="78" t="s">
        <v>56</v>
      </c>
      <c r="L6678" s="79" t="s">
        <v>22</v>
      </c>
      <c r="M6678" s="79" t="s">
        <v>302</v>
      </c>
      <c r="N6678" s="15" t="s">
        <v>28</v>
      </c>
      <c r="O6678" s="15" t="s">
        <v>29</v>
      </c>
      <c r="P6678" s="80" t="s">
        <v>3097</v>
      </c>
      <c r="Q6678" s="80" t="s">
        <v>21</v>
      </c>
    </row>
    <row r="6679" spans="1:17" hidden="1">
      <c r="A6679" s="12">
        <v>42277</v>
      </c>
      <c r="B6679" t="s">
        <v>2488</v>
      </c>
      <c r="C6679" s="1">
        <v>0</v>
      </c>
      <c r="E6679" s="42">
        <f t="shared" si="129"/>
        <v>0</v>
      </c>
      <c r="F6679" s="77" t="s">
        <v>1038</v>
      </c>
      <c r="G6679" s="77" t="s">
        <v>21</v>
      </c>
      <c r="H6679" s="77" t="s">
        <v>20</v>
      </c>
      <c r="I6679" s="13">
        <v>9</v>
      </c>
      <c r="J6679" s="14">
        <v>2015</v>
      </c>
      <c r="K6679" s="78" t="s">
        <v>56</v>
      </c>
      <c r="L6679" s="79" t="s">
        <v>22</v>
      </c>
      <c r="M6679" s="79" t="s">
        <v>302</v>
      </c>
      <c r="N6679" s="15" t="s">
        <v>28</v>
      </c>
      <c r="O6679" s="15" t="s">
        <v>29</v>
      </c>
      <c r="P6679" s="80" t="s">
        <v>173</v>
      </c>
      <c r="Q6679" s="80" t="s">
        <v>21</v>
      </c>
    </row>
    <row r="6680" spans="1:17" hidden="1">
      <c r="A6680" s="12">
        <v>42277</v>
      </c>
      <c r="B6680" t="s">
        <v>2578</v>
      </c>
      <c r="C6680" s="1">
        <v>0</v>
      </c>
      <c r="E6680" s="42">
        <f t="shared" si="129"/>
        <v>0</v>
      </c>
      <c r="F6680" s="77" t="s">
        <v>225</v>
      </c>
      <c r="G6680" s="77" t="s">
        <v>21</v>
      </c>
      <c r="H6680" s="77" t="s">
        <v>20</v>
      </c>
      <c r="I6680" s="13">
        <v>9</v>
      </c>
      <c r="J6680" s="14">
        <v>2015</v>
      </c>
      <c r="K6680" s="78" t="s">
        <v>56</v>
      </c>
      <c r="L6680" s="79" t="s">
        <v>22</v>
      </c>
      <c r="M6680" s="79" t="s">
        <v>302</v>
      </c>
      <c r="N6680" s="15" t="s">
        <v>28</v>
      </c>
      <c r="O6680" s="15" t="s">
        <v>29</v>
      </c>
      <c r="P6680" s="80" t="s">
        <v>3097</v>
      </c>
      <c r="Q6680" s="80" t="s">
        <v>21</v>
      </c>
    </row>
    <row r="6681" spans="1:17" hidden="1">
      <c r="A6681" s="12">
        <v>42278</v>
      </c>
      <c r="B6681" t="s">
        <v>4110</v>
      </c>
      <c r="C6681" s="1">
        <v>-1.9</v>
      </c>
      <c r="E6681" s="42">
        <f t="shared" si="129"/>
        <v>1.9</v>
      </c>
      <c r="F6681" s="77" t="s">
        <v>1038</v>
      </c>
      <c r="G6681" s="77" t="s">
        <v>21</v>
      </c>
      <c r="H6681" s="77" t="s">
        <v>20</v>
      </c>
      <c r="I6681" s="13">
        <v>10</v>
      </c>
      <c r="J6681" s="14">
        <v>2015</v>
      </c>
      <c r="K6681" s="78" t="s">
        <v>56</v>
      </c>
      <c r="L6681" s="79" t="s">
        <v>22</v>
      </c>
      <c r="M6681" s="79" t="s">
        <v>305</v>
      </c>
      <c r="N6681" s="15" t="s">
        <v>28</v>
      </c>
      <c r="O6681" s="15" t="s">
        <v>29</v>
      </c>
      <c r="P6681" s="80" t="s">
        <v>3096</v>
      </c>
      <c r="Q6681" s="80" t="s">
        <v>21</v>
      </c>
    </row>
    <row r="6682" spans="1:17" hidden="1">
      <c r="A6682" s="12">
        <v>42278</v>
      </c>
      <c r="B6682" t="s">
        <v>4111</v>
      </c>
      <c r="C6682" s="1">
        <v>-3.05</v>
      </c>
      <c r="E6682" s="42">
        <f t="shared" si="129"/>
        <v>3.05</v>
      </c>
      <c r="F6682" s="77" t="s">
        <v>1038</v>
      </c>
      <c r="G6682" s="77" t="s">
        <v>21</v>
      </c>
      <c r="H6682" s="77" t="s">
        <v>20</v>
      </c>
      <c r="I6682" s="13">
        <v>10</v>
      </c>
      <c r="J6682" s="14">
        <v>2015</v>
      </c>
      <c r="K6682" s="78" t="s">
        <v>56</v>
      </c>
      <c r="L6682" s="79" t="s">
        <v>22</v>
      </c>
      <c r="M6682" s="79" t="s">
        <v>302</v>
      </c>
      <c r="N6682" s="15" t="s">
        <v>28</v>
      </c>
      <c r="O6682" s="15" t="s">
        <v>29</v>
      </c>
      <c r="P6682" s="80" t="s">
        <v>3096</v>
      </c>
      <c r="Q6682" s="80" t="s">
        <v>21</v>
      </c>
    </row>
    <row r="6683" spans="1:17" hidden="1">
      <c r="A6683" s="12">
        <v>42279</v>
      </c>
      <c r="B6683" t="s">
        <v>4112</v>
      </c>
      <c r="C6683" s="1">
        <v>-1.86</v>
      </c>
      <c r="E6683" s="42">
        <f t="shared" si="129"/>
        <v>1.86</v>
      </c>
      <c r="F6683" s="77" t="s">
        <v>1038</v>
      </c>
      <c r="G6683" s="77" t="s">
        <v>21</v>
      </c>
      <c r="H6683" s="77" t="s">
        <v>20</v>
      </c>
      <c r="I6683" s="13">
        <v>10</v>
      </c>
      <c r="J6683" s="14">
        <v>2015</v>
      </c>
      <c r="K6683" s="78" t="s">
        <v>56</v>
      </c>
      <c r="L6683" s="79" t="s">
        <v>22</v>
      </c>
      <c r="M6683" s="79" t="s">
        <v>302</v>
      </c>
      <c r="N6683" s="15" t="s">
        <v>28</v>
      </c>
      <c r="O6683" s="15" t="s">
        <v>29</v>
      </c>
      <c r="P6683" s="80" t="s">
        <v>3096</v>
      </c>
      <c r="Q6683" s="80" t="s">
        <v>21</v>
      </c>
    </row>
    <row r="6684" spans="1:17" hidden="1">
      <c r="A6684" s="12">
        <v>42279</v>
      </c>
      <c r="B6684" t="s">
        <v>4113</v>
      </c>
      <c r="C6684" s="1">
        <v>-0.73</v>
      </c>
      <c r="E6684" s="42">
        <f t="shared" si="129"/>
        <v>0.73</v>
      </c>
      <c r="F6684" s="77" t="s">
        <v>1038</v>
      </c>
      <c r="G6684" s="77" t="s">
        <v>21</v>
      </c>
      <c r="H6684" s="77" t="s">
        <v>20</v>
      </c>
      <c r="I6684" s="13">
        <v>10</v>
      </c>
      <c r="J6684" s="14">
        <v>2015</v>
      </c>
      <c r="K6684" s="78" t="s">
        <v>56</v>
      </c>
      <c r="L6684" s="79" t="s">
        <v>22</v>
      </c>
      <c r="M6684" s="79" t="s">
        <v>302</v>
      </c>
      <c r="N6684" s="15" t="s">
        <v>28</v>
      </c>
      <c r="O6684" s="15" t="s">
        <v>29</v>
      </c>
      <c r="P6684" s="80" t="s">
        <v>3096</v>
      </c>
      <c r="Q6684" s="80" t="s">
        <v>21</v>
      </c>
    </row>
    <row r="6685" spans="1:17" hidden="1">
      <c r="A6685" s="12">
        <v>42281</v>
      </c>
      <c r="B6685" t="s">
        <v>22</v>
      </c>
      <c r="C6685" s="1">
        <v>0</v>
      </c>
      <c r="E6685" s="42">
        <f t="shared" si="129"/>
        <v>0</v>
      </c>
      <c r="F6685" s="77" t="s">
        <v>1038</v>
      </c>
      <c r="G6685" s="77" t="s">
        <v>21</v>
      </c>
      <c r="H6685" s="77" t="s">
        <v>20</v>
      </c>
      <c r="I6685" s="13">
        <v>10</v>
      </c>
      <c r="J6685" s="14">
        <v>2015</v>
      </c>
      <c r="K6685" s="78" t="s">
        <v>56</v>
      </c>
      <c r="L6685" s="79" t="s">
        <v>22</v>
      </c>
      <c r="M6685" s="79" t="s">
        <v>302</v>
      </c>
      <c r="N6685" s="15" t="s">
        <v>28</v>
      </c>
      <c r="O6685" s="15" t="s">
        <v>29</v>
      </c>
      <c r="P6685" s="80" t="s">
        <v>3096</v>
      </c>
      <c r="Q6685" s="80" t="s">
        <v>21</v>
      </c>
    </row>
    <row r="6686" spans="1:17" hidden="1">
      <c r="A6686" s="12">
        <v>42281</v>
      </c>
      <c r="B6686" t="s">
        <v>4114</v>
      </c>
      <c r="C6686" s="1">
        <v>-7.11</v>
      </c>
      <c r="E6686" s="42">
        <f t="shared" si="129"/>
        <v>7.11</v>
      </c>
      <c r="F6686" s="77" t="s">
        <v>1038</v>
      </c>
      <c r="G6686" s="77" t="s">
        <v>21</v>
      </c>
      <c r="H6686" s="77" t="s">
        <v>20</v>
      </c>
      <c r="I6686" s="13">
        <v>10</v>
      </c>
      <c r="J6686" s="14">
        <v>2015</v>
      </c>
      <c r="K6686" s="78" t="s">
        <v>56</v>
      </c>
      <c r="L6686" s="79" t="s">
        <v>22</v>
      </c>
      <c r="M6686" s="79" t="s">
        <v>302</v>
      </c>
      <c r="N6686" s="15" t="s">
        <v>28</v>
      </c>
      <c r="O6686" s="15" t="s">
        <v>29</v>
      </c>
      <c r="P6686" s="80" t="s">
        <v>3096</v>
      </c>
      <c r="Q6686" s="80" t="s">
        <v>21</v>
      </c>
    </row>
    <row r="6687" spans="1:17" hidden="1">
      <c r="A6687" s="12">
        <v>42281</v>
      </c>
      <c r="B6687" t="s">
        <v>4115</v>
      </c>
      <c r="C6687" s="1">
        <v>-6.76</v>
      </c>
      <c r="E6687" s="42">
        <f t="shared" si="129"/>
        <v>6.76</v>
      </c>
      <c r="F6687" s="77" t="s">
        <v>1038</v>
      </c>
      <c r="G6687" s="77" t="s">
        <v>21</v>
      </c>
      <c r="H6687" s="77" t="s">
        <v>20</v>
      </c>
      <c r="I6687" s="13">
        <v>10</v>
      </c>
      <c r="J6687" s="14">
        <v>2015</v>
      </c>
      <c r="K6687" s="78" t="s">
        <v>56</v>
      </c>
      <c r="L6687" s="79" t="s">
        <v>22</v>
      </c>
      <c r="M6687" s="79" t="s">
        <v>309</v>
      </c>
      <c r="N6687" s="15" t="s">
        <v>28</v>
      </c>
      <c r="O6687" s="15" t="s">
        <v>29</v>
      </c>
      <c r="P6687" s="80" t="s">
        <v>3096</v>
      </c>
      <c r="Q6687" s="80" t="s">
        <v>21</v>
      </c>
    </row>
    <row r="6688" spans="1:17" hidden="1">
      <c r="A6688" s="12">
        <v>42281</v>
      </c>
      <c r="B6688" t="s">
        <v>4116</v>
      </c>
      <c r="C6688" s="1">
        <v>-4.03</v>
      </c>
      <c r="E6688" s="42">
        <f t="shared" si="129"/>
        <v>4.03</v>
      </c>
      <c r="F6688" s="77" t="s">
        <v>1038</v>
      </c>
      <c r="G6688" s="77" t="s">
        <v>21</v>
      </c>
      <c r="H6688" s="77" t="s">
        <v>20</v>
      </c>
      <c r="I6688" s="13">
        <v>10</v>
      </c>
      <c r="J6688" s="14">
        <v>2015</v>
      </c>
      <c r="K6688" s="78" t="s">
        <v>56</v>
      </c>
      <c r="L6688" s="79" t="s">
        <v>22</v>
      </c>
      <c r="M6688" s="79" t="s">
        <v>302</v>
      </c>
      <c r="N6688" s="15" t="s">
        <v>28</v>
      </c>
      <c r="O6688" s="15" t="s">
        <v>29</v>
      </c>
      <c r="P6688" s="80" t="s">
        <v>3096</v>
      </c>
      <c r="Q6688" s="80" t="s">
        <v>21</v>
      </c>
    </row>
    <row r="6689" spans="1:17" hidden="1">
      <c r="A6689" s="12">
        <v>42282</v>
      </c>
      <c r="B6689" t="s">
        <v>4117</v>
      </c>
      <c r="C6689" s="1">
        <v>-2.25</v>
      </c>
      <c r="E6689" s="42">
        <f t="shared" si="129"/>
        <v>2.25</v>
      </c>
      <c r="F6689" s="77" t="s">
        <v>1038</v>
      </c>
      <c r="G6689" s="77" t="s">
        <v>21</v>
      </c>
      <c r="H6689" s="77" t="s">
        <v>20</v>
      </c>
      <c r="I6689" s="13">
        <v>10</v>
      </c>
      <c r="J6689" s="14">
        <v>2015</v>
      </c>
      <c r="K6689" s="78" t="s">
        <v>56</v>
      </c>
      <c r="L6689" s="79" t="s">
        <v>22</v>
      </c>
      <c r="M6689" s="79" t="s">
        <v>302</v>
      </c>
      <c r="N6689" s="15" t="s">
        <v>28</v>
      </c>
      <c r="O6689" s="15" t="s">
        <v>29</v>
      </c>
      <c r="P6689" s="80" t="s">
        <v>3096</v>
      </c>
      <c r="Q6689" s="80" t="s">
        <v>21</v>
      </c>
    </row>
    <row r="6690" spans="1:17" hidden="1">
      <c r="A6690" s="12">
        <v>42282</v>
      </c>
      <c r="B6690" t="s">
        <v>4118</v>
      </c>
      <c r="C6690" s="1">
        <v>-2.74</v>
      </c>
      <c r="E6690" s="42">
        <f t="shared" si="129"/>
        <v>2.74</v>
      </c>
      <c r="F6690" s="77" t="s">
        <v>1038</v>
      </c>
      <c r="G6690" s="77" t="s">
        <v>21</v>
      </c>
      <c r="H6690" s="77" t="s">
        <v>20</v>
      </c>
      <c r="I6690" s="13">
        <v>10</v>
      </c>
      <c r="J6690" s="14">
        <v>2015</v>
      </c>
      <c r="K6690" s="78" t="s">
        <v>56</v>
      </c>
      <c r="L6690" s="79" t="s">
        <v>22</v>
      </c>
      <c r="M6690" s="79" t="s">
        <v>302</v>
      </c>
      <c r="N6690" s="15" t="s">
        <v>28</v>
      </c>
      <c r="O6690" s="15" t="s">
        <v>29</v>
      </c>
      <c r="P6690" s="80" t="s">
        <v>3096</v>
      </c>
      <c r="Q6690" s="80" t="s">
        <v>21</v>
      </c>
    </row>
    <row r="6691" spans="1:17" hidden="1">
      <c r="A6691" s="12">
        <v>42282</v>
      </c>
      <c r="B6691" t="s">
        <v>3051</v>
      </c>
      <c r="C6691" s="1">
        <v>1.4</v>
      </c>
      <c r="E6691" s="42">
        <f t="shared" si="129"/>
        <v>-1.4</v>
      </c>
      <c r="F6691" s="77" t="s">
        <v>225</v>
      </c>
      <c r="G6691" s="77" t="s">
        <v>21</v>
      </c>
      <c r="H6691" s="77" t="s">
        <v>20</v>
      </c>
      <c r="I6691" s="13">
        <v>10</v>
      </c>
      <c r="J6691" s="14">
        <v>2015</v>
      </c>
      <c r="K6691" s="78" t="s">
        <v>56</v>
      </c>
      <c r="L6691" s="79" t="s">
        <v>22</v>
      </c>
      <c r="M6691" s="79" t="s">
        <v>309</v>
      </c>
      <c r="N6691" s="15" t="s">
        <v>28</v>
      </c>
      <c r="O6691" s="15" t="s">
        <v>29</v>
      </c>
      <c r="P6691" s="80" t="s">
        <v>3097</v>
      </c>
      <c r="Q6691" s="80" t="s">
        <v>21</v>
      </c>
    </row>
    <row r="6692" spans="1:17" hidden="1">
      <c r="A6692" s="12">
        <v>42282</v>
      </c>
      <c r="B6692" t="s">
        <v>2488</v>
      </c>
      <c r="C6692" s="1">
        <v>0</v>
      </c>
      <c r="E6692" s="42">
        <f t="shared" si="129"/>
        <v>0</v>
      </c>
      <c r="F6692" s="77" t="s">
        <v>225</v>
      </c>
      <c r="G6692" s="77" t="s">
        <v>21</v>
      </c>
      <c r="H6692" s="77" t="s">
        <v>20</v>
      </c>
      <c r="I6692" s="13">
        <v>10</v>
      </c>
      <c r="J6692" s="14">
        <v>2015</v>
      </c>
      <c r="K6692" s="78" t="s">
        <v>56</v>
      </c>
      <c r="L6692" s="79" t="s">
        <v>22</v>
      </c>
      <c r="M6692" s="79" t="s">
        <v>23</v>
      </c>
      <c r="N6692" s="15" t="s">
        <v>20</v>
      </c>
      <c r="O6692" s="15" t="s">
        <v>24</v>
      </c>
      <c r="P6692" s="80" t="s">
        <v>171</v>
      </c>
      <c r="Q6692" s="80" t="s">
        <v>21</v>
      </c>
    </row>
    <row r="6693" spans="1:17" hidden="1">
      <c r="A6693" s="12">
        <v>42282</v>
      </c>
      <c r="B6693" t="s">
        <v>4119</v>
      </c>
      <c r="C6693" s="1">
        <v>-1.34</v>
      </c>
      <c r="E6693" s="42">
        <f t="shared" si="129"/>
        <v>1.34</v>
      </c>
      <c r="F6693" s="77" t="s">
        <v>1038</v>
      </c>
      <c r="G6693" s="77" t="s">
        <v>21</v>
      </c>
      <c r="H6693" s="77" t="s">
        <v>20</v>
      </c>
      <c r="I6693" s="13">
        <v>10</v>
      </c>
      <c r="J6693" s="14">
        <v>2015</v>
      </c>
      <c r="K6693" s="78" t="s">
        <v>56</v>
      </c>
      <c r="L6693" s="79" t="s">
        <v>22</v>
      </c>
      <c r="M6693" s="79" t="s">
        <v>302</v>
      </c>
      <c r="N6693" s="15" t="s">
        <v>28</v>
      </c>
      <c r="O6693" s="15" t="s">
        <v>29</v>
      </c>
      <c r="P6693" s="80" t="s">
        <v>3096</v>
      </c>
      <c r="Q6693" s="80" t="s">
        <v>21</v>
      </c>
    </row>
    <row r="6694" spans="1:17" hidden="1">
      <c r="A6694" s="12">
        <v>42282</v>
      </c>
      <c r="B6694" t="s">
        <v>4120</v>
      </c>
      <c r="C6694" s="1">
        <v>-3.08</v>
      </c>
      <c r="E6694" s="42">
        <f t="shared" si="129"/>
        <v>3.08</v>
      </c>
      <c r="F6694" s="77" t="s">
        <v>1038</v>
      </c>
      <c r="G6694" s="77" t="s">
        <v>21</v>
      </c>
      <c r="H6694" s="77" t="s">
        <v>20</v>
      </c>
      <c r="I6694" s="13">
        <v>10</v>
      </c>
      <c r="J6694" s="14">
        <v>2015</v>
      </c>
      <c r="K6694" s="78" t="s">
        <v>56</v>
      </c>
      <c r="L6694" s="79" t="s">
        <v>22</v>
      </c>
      <c r="M6694" s="79" t="s">
        <v>302</v>
      </c>
      <c r="N6694" s="15" t="s">
        <v>28</v>
      </c>
      <c r="O6694" s="15" t="s">
        <v>29</v>
      </c>
      <c r="P6694" s="80" t="s">
        <v>3096</v>
      </c>
      <c r="Q6694" s="80" t="s">
        <v>21</v>
      </c>
    </row>
    <row r="6695" spans="1:17" hidden="1">
      <c r="A6695" s="12">
        <v>42283</v>
      </c>
      <c r="B6695" t="s">
        <v>4121</v>
      </c>
      <c r="C6695" s="1">
        <v>-2.5</v>
      </c>
      <c r="E6695" s="42">
        <f t="shared" si="129"/>
        <v>2.5</v>
      </c>
      <c r="F6695" s="77" t="s">
        <v>1038</v>
      </c>
      <c r="G6695" s="77" t="s">
        <v>21</v>
      </c>
      <c r="H6695" s="77" t="s">
        <v>20</v>
      </c>
      <c r="I6695" s="13">
        <v>10</v>
      </c>
      <c r="J6695" s="14">
        <v>2015</v>
      </c>
      <c r="K6695" s="78" t="s">
        <v>56</v>
      </c>
      <c r="L6695" s="79" t="s">
        <v>22</v>
      </c>
      <c r="M6695" s="79" t="s">
        <v>302</v>
      </c>
      <c r="N6695" s="15" t="s">
        <v>28</v>
      </c>
      <c r="O6695" s="15" t="s">
        <v>29</v>
      </c>
      <c r="P6695" s="80" t="s">
        <v>3096</v>
      </c>
      <c r="Q6695" s="80" t="s">
        <v>21</v>
      </c>
    </row>
    <row r="6696" spans="1:17" hidden="1">
      <c r="A6696" s="12">
        <v>42284</v>
      </c>
      <c r="B6696" t="s">
        <v>4122</v>
      </c>
      <c r="C6696" s="1">
        <v>-2.67</v>
      </c>
      <c r="E6696" s="42">
        <f t="shared" si="129"/>
        <v>2.67</v>
      </c>
      <c r="F6696" s="77" t="s">
        <v>1038</v>
      </c>
      <c r="G6696" s="77" t="s">
        <v>21</v>
      </c>
      <c r="H6696" s="77" t="s">
        <v>20</v>
      </c>
      <c r="I6696" s="13">
        <v>10</v>
      </c>
      <c r="J6696" s="14">
        <v>2015</v>
      </c>
      <c r="K6696" s="78" t="s">
        <v>56</v>
      </c>
      <c r="L6696" s="79" t="s">
        <v>22</v>
      </c>
      <c r="M6696" s="79" t="s">
        <v>302</v>
      </c>
      <c r="N6696" s="15" t="s">
        <v>28</v>
      </c>
      <c r="O6696" s="15" t="s">
        <v>29</v>
      </c>
      <c r="P6696" s="80" t="s">
        <v>3096</v>
      </c>
      <c r="Q6696" s="80" t="s">
        <v>21</v>
      </c>
    </row>
    <row r="6697" spans="1:17" hidden="1">
      <c r="A6697" s="12">
        <v>42285</v>
      </c>
      <c r="B6697" t="s">
        <v>4123</v>
      </c>
      <c r="C6697" s="1">
        <v>-3.37</v>
      </c>
      <c r="E6697" s="42">
        <f t="shared" si="129"/>
        <v>3.37</v>
      </c>
      <c r="F6697" s="77" t="s">
        <v>1038</v>
      </c>
      <c r="G6697" s="77" t="s">
        <v>21</v>
      </c>
      <c r="H6697" s="77" t="s">
        <v>20</v>
      </c>
      <c r="I6697" s="13">
        <v>10</v>
      </c>
      <c r="J6697" s="14">
        <v>2015</v>
      </c>
      <c r="K6697" s="78" t="s">
        <v>56</v>
      </c>
      <c r="L6697" s="79" t="s">
        <v>22</v>
      </c>
      <c r="M6697" s="79" t="s">
        <v>302</v>
      </c>
      <c r="N6697" s="15" t="s">
        <v>28</v>
      </c>
      <c r="O6697" s="15" t="s">
        <v>29</v>
      </c>
      <c r="P6697" s="80" t="s">
        <v>3096</v>
      </c>
      <c r="Q6697" s="80" t="s">
        <v>21</v>
      </c>
    </row>
    <row r="6698" spans="1:17" hidden="1">
      <c r="A6698" s="12">
        <v>42285</v>
      </c>
      <c r="B6698" t="s">
        <v>2488</v>
      </c>
      <c r="C6698" s="1">
        <v>0</v>
      </c>
      <c r="E6698" s="42">
        <f t="shared" si="129"/>
        <v>0</v>
      </c>
      <c r="F6698" s="77" t="s">
        <v>225</v>
      </c>
      <c r="G6698" s="77" t="s">
        <v>21</v>
      </c>
      <c r="H6698" s="77" t="s">
        <v>20</v>
      </c>
      <c r="I6698" s="13">
        <v>10</v>
      </c>
      <c r="J6698" s="14">
        <v>2015</v>
      </c>
      <c r="K6698" s="78" t="s">
        <v>56</v>
      </c>
      <c r="L6698" s="79" t="s">
        <v>22</v>
      </c>
      <c r="M6698" s="79" t="s">
        <v>23</v>
      </c>
      <c r="N6698" s="15" t="s">
        <v>20</v>
      </c>
      <c r="O6698" s="15" t="s">
        <v>24</v>
      </c>
      <c r="P6698" s="80" t="s">
        <v>171</v>
      </c>
      <c r="Q6698" s="80" t="s">
        <v>21</v>
      </c>
    </row>
    <row r="6699" spans="1:17" hidden="1">
      <c r="A6699" s="12">
        <v>42286</v>
      </c>
      <c r="B6699" t="s">
        <v>4124</v>
      </c>
      <c r="C6699" s="1">
        <v>-1.91</v>
      </c>
      <c r="E6699" s="42">
        <f t="shared" si="129"/>
        <v>1.91</v>
      </c>
      <c r="F6699" s="77" t="s">
        <v>1038</v>
      </c>
      <c r="G6699" s="77" t="s">
        <v>21</v>
      </c>
      <c r="H6699" s="77" t="s">
        <v>20</v>
      </c>
      <c r="I6699" s="13">
        <v>10</v>
      </c>
      <c r="J6699" s="14">
        <v>2015</v>
      </c>
      <c r="K6699" s="78" t="s">
        <v>56</v>
      </c>
      <c r="L6699" s="79" t="s">
        <v>22</v>
      </c>
      <c r="M6699" s="79" t="s">
        <v>309</v>
      </c>
      <c r="N6699" s="15" t="s">
        <v>28</v>
      </c>
      <c r="O6699" s="15" t="s">
        <v>29</v>
      </c>
      <c r="P6699" s="80" t="s">
        <v>3096</v>
      </c>
      <c r="Q6699" s="80" t="s">
        <v>21</v>
      </c>
    </row>
    <row r="6700" spans="1:17" hidden="1">
      <c r="A6700" s="12">
        <v>42287</v>
      </c>
      <c r="B6700" t="s">
        <v>4125</v>
      </c>
      <c r="C6700" s="1">
        <v>-1.49</v>
      </c>
      <c r="E6700" s="42">
        <f t="shared" si="129"/>
        <v>1.49</v>
      </c>
      <c r="F6700" s="77" t="s">
        <v>1038</v>
      </c>
      <c r="G6700" s="77" t="s">
        <v>21</v>
      </c>
      <c r="H6700" s="77" t="s">
        <v>20</v>
      </c>
      <c r="I6700" s="13">
        <v>10</v>
      </c>
      <c r="J6700" s="14">
        <v>2015</v>
      </c>
      <c r="K6700" s="78" t="s">
        <v>56</v>
      </c>
      <c r="L6700" s="79" t="s">
        <v>22</v>
      </c>
      <c r="M6700" s="79" t="s">
        <v>302</v>
      </c>
      <c r="N6700" s="15" t="s">
        <v>28</v>
      </c>
      <c r="O6700" s="15" t="s">
        <v>29</v>
      </c>
      <c r="P6700" s="80" t="s">
        <v>3096</v>
      </c>
      <c r="Q6700" s="80" t="s">
        <v>21</v>
      </c>
    </row>
    <row r="6701" spans="1:17" hidden="1">
      <c r="A6701" s="12">
        <v>42288</v>
      </c>
      <c r="B6701" t="s">
        <v>4126</v>
      </c>
      <c r="C6701" s="1">
        <v>-2.15</v>
      </c>
      <c r="E6701" s="42">
        <f t="shared" si="129"/>
        <v>2.15</v>
      </c>
      <c r="F6701" s="77" t="s">
        <v>1038</v>
      </c>
      <c r="G6701" s="77" t="s">
        <v>21</v>
      </c>
      <c r="H6701" s="77" t="s">
        <v>20</v>
      </c>
      <c r="I6701" s="13">
        <v>10</v>
      </c>
      <c r="J6701" s="14">
        <v>2015</v>
      </c>
      <c r="K6701" s="78" t="s">
        <v>56</v>
      </c>
      <c r="L6701" s="79" t="s">
        <v>22</v>
      </c>
      <c r="M6701" s="79" t="s">
        <v>309</v>
      </c>
      <c r="N6701" s="15" t="s">
        <v>28</v>
      </c>
      <c r="O6701" s="15" t="s">
        <v>29</v>
      </c>
      <c r="P6701" s="80" t="s">
        <v>3096</v>
      </c>
      <c r="Q6701" s="80" t="s">
        <v>21</v>
      </c>
    </row>
    <row r="6702" spans="1:17" hidden="1">
      <c r="A6702" s="12">
        <v>42288</v>
      </c>
      <c r="B6702" t="s">
        <v>4127</v>
      </c>
      <c r="C6702" s="1">
        <v>-2</v>
      </c>
      <c r="E6702" s="42">
        <f t="shared" si="129"/>
        <v>2</v>
      </c>
      <c r="F6702" s="77" t="s">
        <v>1038</v>
      </c>
      <c r="G6702" s="77" t="s">
        <v>21</v>
      </c>
      <c r="H6702" s="77" t="s">
        <v>20</v>
      </c>
      <c r="I6702" s="13">
        <v>10</v>
      </c>
      <c r="J6702" s="14">
        <v>2015</v>
      </c>
      <c r="K6702" s="78" t="s">
        <v>56</v>
      </c>
      <c r="L6702" s="79" t="s">
        <v>22</v>
      </c>
      <c r="M6702" s="79" t="s">
        <v>302</v>
      </c>
      <c r="N6702" s="15" t="s">
        <v>28</v>
      </c>
      <c r="O6702" s="15" t="s">
        <v>29</v>
      </c>
      <c r="P6702" s="80" t="s">
        <v>3096</v>
      </c>
      <c r="Q6702" s="80" t="s">
        <v>21</v>
      </c>
    </row>
    <row r="6703" spans="1:17" hidden="1">
      <c r="A6703" s="12">
        <v>42288</v>
      </c>
      <c r="B6703" t="s">
        <v>4128</v>
      </c>
      <c r="C6703" s="1">
        <v>-2.88</v>
      </c>
      <c r="E6703" s="42">
        <f t="shared" si="129"/>
        <v>2.88</v>
      </c>
      <c r="F6703" s="77" t="s">
        <v>1038</v>
      </c>
      <c r="G6703" s="77" t="s">
        <v>21</v>
      </c>
      <c r="H6703" s="77" t="s">
        <v>20</v>
      </c>
      <c r="I6703" s="13">
        <v>10</v>
      </c>
      <c r="J6703" s="14">
        <v>2015</v>
      </c>
      <c r="K6703" s="78" t="s">
        <v>56</v>
      </c>
      <c r="L6703" s="79" t="s">
        <v>22</v>
      </c>
      <c r="M6703" s="79" t="s">
        <v>302</v>
      </c>
      <c r="N6703" s="15" t="s">
        <v>28</v>
      </c>
      <c r="O6703" s="15" t="s">
        <v>29</v>
      </c>
      <c r="P6703" s="80" t="s">
        <v>3096</v>
      </c>
      <c r="Q6703" s="80" t="s">
        <v>21</v>
      </c>
    </row>
    <row r="6704" spans="1:17" hidden="1">
      <c r="A6704" s="12">
        <v>42288</v>
      </c>
      <c r="B6704" t="s">
        <v>3068</v>
      </c>
      <c r="C6704" s="1">
        <v>6.05</v>
      </c>
      <c r="E6704" s="42">
        <f t="shared" si="129"/>
        <v>-6.05</v>
      </c>
      <c r="F6704" s="77" t="s">
        <v>225</v>
      </c>
      <c r="G6704" s="77" t="s">
        <v>21</v>
      </c>
      <c r="H6704" s="77" t="s">
        <v>20</v>
      </c>
      <c r="I6704" s="13">
        <v>10</v>
      </c>
      <c r="J6704" s="14">
        <v>2015</v>
      </c>
      <c r="K6704" s="78" t="s">
        <v>56</v>
      </c>
      <c r="L6704" s="79" t="s">
        <v>22</v>
      </c>
      <c r="M6704" s="79" t="s">
        <v>302</v>
      </c>
      <c r="N6704" s="15" t="s">
        <v>28</v>
      </c>
      <c r="O6704" s="15" t="s">
        <v>29</v>
      </c>
      <c r="P6704" s="80" t="s">
        <v>3097</v>
      </c>
      <c r="Q6704" s="80" t="s">
        <v>21</v>
      </c>
    </row>
    <row r="6705" spans="1:17" hidden="1">
      <c r="A6705" s="12">
        <v>42288</v>
      </c>
      <c r="B6705" t="s">
        <v>4129</v>
      </c>
      <c r="C6705" s="1">
        <v>-11.66</v>
      </c>
      <c r="E6705" s="42">
        <f t="shared" si="129"/>
        <v>11.66</v>
      </c>
      <c r="F6705" s="77" t="s">
        <v>1038</v>
      </c>
      <c r="G6705" s="77" t="s">
        <v>21</v>
      </c>
      <c r="H6705" s="77" t="s">
        <v>20</v>
      </c>
      <c r="I6705" s="13">
        <v>10</v>
      </c>
      <c r="J6705" s="14">
        <v>2015</v>
      </c>
      <c r="K6705" s="78" t="s">
        <v>56</v>
      </c>
      <c r="L6705" s="79" t="s">
        <v>22</v>
      </c>
      <c r="M6705" s="79" t="s">
        <v>309</v>
      </c>
      <c r="N6705" s="15" t="s">
        <v>28</v>
      </c>
      <c r="O6705" s="15" t="s">
        <v>29</v>
      </c>
      <c r="P6705" s="80" t="s">
        <v>3096</v>
      </c>
      <c r="Q6705" s="80" t="s">
        <v>21</v>
      </c>
    </row>
    <row r="6706" spans="1:17" hidden="1">
      <c r="A6706" s="12">
        <v>42288</v>
      </c>
      <c r="B6706" t="s">
        <v>4130</v>
      </c>
      <c r="C6706" s="1">
        <v>-0.72</v>
      </c>
      <c r="E6706" s="42">
        <f t="shared" si="129"/>
        <v>0.72</v>
      </c>
      <c r="F6706" s="77" t="s">
        <v>1038</v>
      </c>
      <c r="G6706" s="77" t="s">
        <v>21</v>
      </c>
      <c r="H6706" s="77" t="s">
        <v>20</v>
      </c>
      <c r="I6706" s="13">
        <v>10</v>
      </c>
      <c r="J6706" s="14">
        <v>2015</v>
      </c>
      <c r="K6706" s="78" t="s">
        <v>56</v>
      </c>
      <c r="L6706" s="79" t="s">
        <v>22</v>
      </c>
      <c r="M6706" s="79" t="s">
        <v>302</v>
      </c>
      <c r="N6706" s="15" t="s">
        <v>28</v>
      </c>
      <c r="O6706" s="15" t="s">
        <v>29</v>
      </c>
      <c r="P6706" s="80" t="s">
        <v>3096</v>
      </c>
      <c r="Q6706" s="80" t="s">
        <v>21</v>
      </c>
    </row>
    <row r="6707" spans="1:17" hidden="1">
      <c r="A6707" s="12">
        <v>42288</v>
      </c>
      <c r="B6707" t="s">
        <v>4131</v>
      </c>
      <c r="C6707" s="1">
        <v>-3.69</v>
      </c>
      <c r="E6707" s="42">
        <f t="shared" si="129"/>
        <v>3.69</v>
      </c>
      <c r="F6707" s="77" t="s">
        <v>1038</v>
      </c>
      <c r="G6707" s="77" t="s">
        <v>21</v>
      </c>
      <c r="H6707" s="77" t="s">
        <v>20</v>
      </c>
      <c r="I6707" s="13">
        <v>10</v>
      </c>
      <c r="J6707" s="14">
        <v>2015</v>
      </c>
      <c r="K6707" s="78" t="s">
        <v>56</v>
      </c>
      <c r="L6707" s="79" t="s">
        <v>22</v>
      </c>
      <c r="M6707" s="79" t="s">
        <v>302</v>
      </c>
      <c r="N6707" s="15" t="s">
        <v>28</v>
      </c>
      <c r="O6707" s="15" t="s">
        <v>29</v>
      </c>
      <c r="P6707" s="80" t="s">
        <v>3096</v>
      </c>
      <c r="Q6707" s="80" t="s">
        <v>21</v>
      </c>
    </row>
    <row r="6708" spans="1:17" hidden="1">
      <c r="A6708" s="12">
        <v>42289</v>
      </c>
      <c r="B6708" t="s">
        <v>2488</v>
      </c>
      <c r="C6708" s="1">
        <v>0</v>
      </c>
      <c r="E6708" s="42">
        <f t="shared" si="129"/>
        <v>0</v>
      </c>
      <c r="F6708" s="77" t="s">
        <v>225</v>
      </c>
      <c r="G6708" s="77" t="s">
        <v>21</v>
      </c>
      <c r="H6708" s="77" t="s">
        <v>20</v>
      </c>
      <c r="I6708" s="13">
        <v>10</v>
      </c>
      <c r="J6708" s="14">
        <v>2015</v>
      </c>
      <c r="K6708" s="78" t="s">
        <v>56</v>
      </c>
      <c r="L6708" s="79" t="s">
        <v>22</v>
      </c>
      <c r="M6708" s="79" t="s">
        <v>23</v>
      </c>
      <c r="N6708" s="15" t="s">
        <v>20</v>
      </c>
      <c r="O6708" s="15" t="s">
        <v>24</v>
      </c>
      <c r="P6708" s="80" t="s">
        <v>171</v>
      </c>
      <c r="Q6708" s="80" t="s">
        <v>21</v>
      </c>
    </row>
    <row r="6709" spans="1:17" hidden="1">
      <c r="A6709" s="12">
        <v>42289</v>
      </c>
      <c r="B6709" t="s">
        <v>4132</v>
      </c>
      <c r="C6709" s="1">
        <v>-0.76</v>
      </c>
      <c r="E6709" s="42">
        <f t="shared" si="129"/>
        <v>0.76</v>
      </c>
      <c r="F6709" s="77" t="s">
        <v>1038</v>
      </c>
      <c r="G6709" s="77" t="s">
        <v>21</v>
      </c>
      <c r="H6709" s="77" t="s">
        <v>20</v>
      </c>
      <c r="I6709" s="13">
        <v>10</v>
      </c>
      <c r="J6709" s="14">
        <v>2015</v>
      </c>
      <c r="K6709" s="78" t="s">
        <v>56</v>
      </c>
      <c r="L6709" s="79" t="s">
        <v>22</v>
      </c>
      <c r="M6709" s="79" t="s">
        <v>302</v>
      </c>
      <c r="N6709" s="15" t="s">
        <v>28</v>
      </c>
      <c r="O6709" s="15" t="s">
        <v>29</v>
      </c>
      <c r="P6709" s="80" t="s">
        <v>3096</v>
      </c>
      <c r="Q6709" s="80" t="s">
        <v>21</v>
      </c>
    </row>
    <row r="6710" spans="1:17" hidden="1">
      <c r="A6710" s="12">
        <v>42290</v>
      </c>
      <c r="B6710" t="s">
        <v>4133</v>
      </c>
      <c r="C6710" s="1">
        <v>-3.06</v>
      </c>
      <c r="E6710" s="42">
        <f t="shared" si="129"/>
        <v>3.06</v>
      </c>
      <c r="F6710" s="77" t="s">
        <v>1038</v>
      </c>
      <c r="G6710" s="77" t="s">
        <v>21</v>
      </c>
      <c r="H6710" s="77" t="s">
        <v>20</v>
      </c>
      <c r="I6710" s="13">
        <v>10</v>
      </c>
      <c r="J6710" s="14">
        <v>2015</v>
      </c>
      <c r="K6710" s="78" t="s">
        <v>56</v>
      </c>
      <c r="L6710" s="79" t="s">
        <v>22</v>
      </c>
      <c r="M6710" s="79" t="s">
        <v>302</v>
      </c>
      <c r="N6710" s="15" t="s">
        <v>28</v>
      </c>
      <c r="O6710" s="15" t="s">
        <v>29</v>
      </c>
      <c r="P6710" s="80" t="s">
        <v>3096</v>
      </c>
      <c r="Q6710" s="80" t="s">
        <v>21</v>
      </c>
    </row>
    <row r="6711" spans="1:17" hidden="1">
      <c r="A6711" s="12">
        <v>42290</v>
      </c>
      <c r="B6711" t="s">
        <v>2488</v>
      </c>
      <c r="C6711" s="1">
        <v>0</v>
      </c>
      <c r="E6711" s="42">
        <f t="shared" si="129"/>
        <v>0</v>
      </c>
      <c r="F6711" s="77" t="s">
        <v>225</v>
      </c>
      <c r="G6711" s="77" t="s">
        <v>21</v>
      </c>
      <c r="H6711" s="77" t="s">
        <v>20</v>
      </c>
      <c r="I6711" s="13">
        <v>10</v>
      </c>
      <c r="J6711" s="14">
        <v>2015</v>
      </c>
      <c r="K6711" s="78" t="s">
        <v>56</v>
      </c>
      <c r="L6711" s="79" t="s">
        <v>22</v>
      </c>
      <c r="M6711" s="79" t="s">
        <v>23</v>
      </c>
      <c r="N6711" s="15" t="s">
        <v>20</v>
      </c>
      <c r="O6711" s="15" t="s">
        <v>24</v>
      </c>
      <c r="P6711" s="80" t="s">
        <v>171</v>
      </c>
      <c r="Q6711" s="80" t="s">
        <v>21</v>
      </c>
    </row>
    <row r="6712" spans="1:17" hidden="1">
      <c r="A6712" s="12">
        <v>42291</v>
      </c>
      <c r="B6712" t="s">
        <v>4107</v>
      </c>
      <c r="C6712" s="1">
        <v>-3.49</v>
      </c>
      <c r="E6712" s="42">
        <f t="shared" si="129"/>
        <v>3.49</v>
      </c>
      <c r="F6712" s="77" t="s">
        <v>1038</v>
      </c>
      <c r="G6712" s="77" t="s">
        <v>21</v>
      </c>
      <c r="H6712" s="77" t="s">
        <v>20</v>
      </c>
      <c r="I6712" s="13">
        <v>10</v>
      </c>
      <c r="J6712" s="14">
        <v>2015</v>
      </c>
      <c r="K6712" s="78" t="s">
        <v>56</v>
      </c>
      <c r="L6712" s="79" t="s">
        <v>22</v>
      </c>
      <c r="M6712" s="79" t="s">
        <v>309</v>
      </c>
      <c r="N6712" s="15" t="s">
        <v>28</v>
      </c>
      <c r="O6712" s="15" t="s">
        <v>29</v>
      </c>
      <c r="P6712" s="80" t="s">
        <v>3096</v>
      </c>
      <c r="Q6712" s="80" t="s">
        <v>21</v>
      </c>
    </row>
    <row r="6713" spans="1:17" hidden="1">
      <c r="A6713" s="12">
        <v>42291</v>
      </c>
      <c r="B6713" t="s">
        <v>2488</v>
      </c>
      <c r="C6713" s="1">
        <v>0</v>
      </c>
      <c r="E6713" s="42">
        <f t="shared" si="129"/>
        <v>0</v>
      </c>
      <c r="F6713" s="77" t="s">
        <v>225</v>
      </c>
      <c r="G6713" s="77" t="s">
        <v>21</v>
      </c>
      <c r="H6713" s="77" t="s">
        <v>20</v>
      </c>
      <c r="I6713" s="13">
        <v>10</v>
      </c>
      <c r="J6713" s="14">
        <v>2015</v>
      </c>
      <c r="K6713" s="78" t="s">
        <v>56</v>
      </c>
      <c r="L6713" s="79" t="s">
        <v>22</v>
      </c>
      <c r="M6713" s="79" t="s">
        <v>23</v>
      </c>
      <c r="N6713" s="15" t="s">
        <v>20</v>
      </c>
      <c r="O6713" s="15" t="s">
        <v>24</v>
      </c>
      <c r="P6713" s="80" t="s">
        <v>171</v>
      </c>
      <c r="Q6713" s="80" t="s">
        <v>21</v>
      </c>
    </row>
    <row r="6714" spans="1:17" hidden="1">
      <c r="A6714" s="12">
        <v>42292</v>
      </c>
      <c r="B6714" t="s">
        <v>4134</v>
      </c>
      <c r="C6714" s="1">
        <v>-2.15</v>
      </c>
      <c r="E6714" s="42">
        <f t="shared" si="129"/>
        <v>2.15</v>
      </c>
      <c r="F6714" s="77" t="s">
        <v>1038</v>
      </c>
      <c r="G6714" s="77" t="s">
        <v>21</v>
      </c>
      <c r="H6714" s="77" t="s">
        <v>20</v>
      </c>
      <c r="I6714" s="13">
        <v>10</v>
      </c>
      <c r="J6714" s="14">
        <v>2015</v>
      </c>
      <c r="K6714" s="78" t="s">
        <v>56</v>
      </c>
      <c r="L6714" s="79" t="s">
        <v>22</v>
      </c>
      <c r="M6714" s="79" t="s">
        <v>309</v>
      </c>
      <c r="N6714" s="15" t="s">
        <v>28</v>
      </c>
      <c r="O6714" s="15" t="s">
        <v>29</v>
      </c>
      <c r="P6714" s="80" t="s">
        <v>3096</v>
      </c>
      <c r="Q6714" s="80" t="s">
        <v>21</v>
      </c>
    </row>
    <row r="6715" spans="1:17" hidden="1">
      <c r="A6715" s="12">
        <v>42292</v>
      </c>
      <c r="B6715" t="s">
        <v>2488</v>
      </c>
      <c r="C6715" s="1">
        <v>0</v>
      </c>
      <c r="E6715" s="42">
        <f t="shared" si="129"/>
        <v>0</v>
      </c>
      <c r="F6715" s="77" t="s">
        <v>225</v>
      </c>
      <c r="G6715" s="77" t="s">
        <v>21</v>
      </c>
      <c r="H6715" s="77" t="s">
        <v>20</v>
      </c>
      <c r="I6715" s="13">
        <v>10</v>
      </c>
      <c r="J6715" s="14">
        <v>2015</v>
      </c>
      <c r="K6715" s="78" t="s">
        <v>56</v>
      </c>
      <c r="L6715" s="79" t="s">
        <v>22</v>
      </c>
      <c r="M6715" s="79" t="s">
        <v>23</v>
      </c>
      <c r="N6715" s="15" t="s">
        <v>20</v>
      </c>
      <c r="O6715" s="15" t="s">
        <v>24</v>
      </c>
      <c r="P6715" s="80" t="s">
        <v>171</v>
      </c>
      <c r="Q6715" s="80" t="s">
        <v>21</v>
      </c>
    </row>
    <row r="6716" spans="1:17" hidden="1">
      <c r="A6716" s="12">
        <v>42292</v>
      </c>
      <c r="B6716" t="s">
        <v>3189</v>
      </c>
      <c r="C6716" s="1">
        <v>-0.85</v>
      </c>
      <c r="E6716" s="42">
        <f t="shared" si="129"/>
        <v>0.85</v>
      </c>
      <c r="F6716" s="77" t="s">
        <v>1038</v>
      </c>
      <c r="G6716" s="77" t="s">
        <v>21</v>
      </c>
      <c r="H6716" s="77" t="s">
        <v>20</v>
      </c>
      <c r="I6716" s="13">
        <v>10</v>
      </c>
      <c r="J6716" s="14">
        <v>2015</v>
      </c>
      <c r="K6716" s="78" t="s">
        <v>56</v>
      </c>
      <c r="L6716" s="79" t="s">
        <v>22</v>
      </c>
      <c r="M6716" s="79" t="s">
        <v>302</v>
      </c>
      <c r="N6716" s="15" t="s">
        <v>28</v>
      </c>
      <c r="O6716" s="15" t="s">
        <v>29</v>
      </c>
      <c r="P6716" s="80" t="s">
        <v>3096</v>
      </c>
      <c r="Q6716" s="80" t="s">
        <v>21</v>
      </c>
    </row>
    <row r="6717" spans="1:17" hidden="1">
      <c r="A6717" s="12">
        <v>42293</v>
      </c>
      <c r="B6717" t="s">
        <v>3327</v>
      </c>
      <c r="C6717" s="1">
        <v>-3.48</v>
      </c>
      <c r="E6717" s="42">
        <f t="shared" si="129"/>
        <v>3.48</v>
      </c>
      <c r="F6717" s="77" t="s">
        <v>1038</v>
      </c>
      <c r="G6717" s="77" t="s">
        <v>21</v>
      </c>
      <c r="H6717" s="77" t="s">
        <v>20</v>
      </c>
      <c r="I6717" s="13">
        <v>10</v>
      </c>
      <c r="J6717" s="14">
        <v>2015</v>
      </c>
      <c r="K6717" s="78" t="s">
        <v>56</v>
      </c>
      <c r="L6717" s="79" t="s">
        <v>22</v>
      </c>
      <c r="M6717" s="79" t="s">
        <v>302</v>
      </c>
      <c r="N6717" s="15" t="s">
        <v>28</v>
      </c>
      <c r="O6717" s="15" t="s">
        <v>29</v>
      </c>
      <c r="P6717" s="80" t="s">
        <v>3096</v>
      </c>
      <c r="Q6717" s="80" t="s">
        <v>21</v>
      </c>
    </row>
    <row r="6718" spans="1:17" hidden="1">
      <c r="A6718" s="12">
        <v>42293</v>
      </c>
      <c r="B6718" t="s">
        <v>4135</v>
      </c>
      <c r="C6718" s="1">
        <v>-0.62</v>
      </c>
      <c r="E6718" s="42">
        <f t="shared" si="129"/>
        <v>0.62</v>
      </c>
      <c r="F6718" s="77" t="s">
        <v>1038</v>
      </c>
      <c r="G6718" s="77" t="s">
        <v>21</v>
      </c>
      <c r="H6718" s="77" t="s">
        <v>20</v>
      </c>
      <c r="I6718" s="13">
        <v>10</v>
      </c>
      <c r="J6718" s="14">
        <v>2015</v>
      </c>
      <c r="K6718" s="78" t="s">
        <v>56</v>
      </c>
      <c r="L6718" s="79" t="s">
        <v>22</v>
      </c>
      <c r="M6718" s="79" t="s">
        <v>309</v>
      </c>
      <c r="N6718" s="15" t="s">
        <v>28</v>
      </c>
      <c r="O6718" s="15" t="s">
        <v>29</v>
      </c>
      <c r="P6718" s="80" t="s">
        <v>3096</v>
      </c>
      <c r="Q6718" s="80" t="s">
        <v>21</v>
      </c>
    </row>
    <row r="6719" spans="1:17" hidden="1">
      <c r="A6719" s="12">
        <v>42294</v>
      </c>
      <c r="B6719" t="s">
        <v>4136</v>
      </c>
      <c r="C6719" s="1">
        <v>-2.36</v>
      </c>
      <c r="E6719" s="42">
        <f t="shared" si="129"/>
        <v>2.36</v>
      </c>
      <c r="F6719" s="77" t="s">
        <v>1038</v>
      </c>
      <c r="G6719" s="77" t="s">
        <v>21</v>
      </c>
      <c r="H6719" s="77" t="s">
        <v>20</v>
      </c>
      <c r="I6719" s="13">
        <v>10</v>
      </c>
      <c r="J6719" s="14">
        <v>2015</v>
      </c>
      <c r="K6719" s="78" t="s">
        <v>56</v>
      </c>
      <c r="L6719" s="79" t="s">
        <v>22</v>
      </c>
      <c r="M6719" s="79" t="s">
        <v>305</v>
      </c>
      <c r="N6719" s="15" t="s">
        <v>28</v>
      </c>
      <c r="O6719" s="15" t="s">
        <v>29</v>
      </c>
      <c r="P6719" s="80" t="s">
        <v>3096</v>
      </c>
      <c r="Q6719" s="80" t="s">
        <v>21</v>
      </c>
    </row>
    <row r="6720" spans="1:17" hidden="1">
      <c r="A6720" s="12">
        <v>42294</v>
      </c>
      <c r="B6720" t="s">
        <v>4137</v>
      </c>
      <c r="C6720" s="1">
        <v>-1.8</v>
      </c>
      <c r="E6720" s="42">
        <f t="shared" si="129"/>
        <v>1.8</v>
      </c>
      <c r="F6720" s="77" t="s">
        <v>1038</v>
      </c>
      <c r="G6720" s="77" t="s">
        <v>21</v>
      </c>
      <c r="H6720" s="77" t="s">
        <v>20</v>
      </c>
      <c r="I6720" s="13">
        <v>10</v>
      </c>
      <c r="J6720" s="14">
        <v>2015</v>
      </c>
      <c r="K6720" s="78" t="s">
        <v>56</v>
      </c>
      <c r="L6720" s="79" t="s">
        <v>22</v>
      </c>
      <c r="M6720" s="79" t="s">
        <v>309</v>
      </c>
      <c r="N6720" s="15" t="s">
        <v>28</v>
      </c>
      <c r="O6720" s="15" t="s">
        <v>29</v>
      </c>
      <c r="P6720" s="80" t="s">
        <v>3096</v>
      </c>
      <c r="Q6720" s="80" t="s">
        <v>21</v>
      </c>
    </row>
    <row r="6721" spans="1:17" hidden="1">
      <c r="A6721" s="12">
        <v>42294</v>
      </c>
      <c r="B6721" t="s">
        <v>4094</v>
      </c>
      <c r="C6721" s="1">
        <v>-7.62</v>
      </c>
      <c r="E6721" s="42">
        <f t="shared" si="129"/>
        <v>7.62</v>
      </c>
      <c r="F6721" s="77" t="s">
        <v>1038</v>
      </c>
      <c r="G6721" s="77" t="s">
        <v>21</v>
      </c>
      <c r="H6721" s="77" t="s">
        <v>20</v>
      </c>
      <c r="I6721" s="13">
        <v>10</v>
      </c>
      <c r="J6721" s="14">
        <v>2015</v>
      </c>
      <c r="K6721" s="78" t="s">
        <v>56</v>
      </c>
      <c r="L6721" s="79" t="s">
        <v>22</v>
      </c>
      <c r="M6721" s="79" t="s">
        <v>309</v>
      </c>
      <c r="N6721" s="15" t="s">
        <v>28</v>
      </c>
      <c r="O6721" s="15" t="s">
        <v>29</v>
      </c>
      <c r="P6721" s="80" t="s">
        <v>3096</v>
      </c>
      <c r="Q6721" s="80" t="s">
        <v>21</v>
      </c>
    </row>
    <row r="6722" spans="1:17" hidden="1">
      <c r="A6722" s="12">
        <v>42295</v>
      </c>
      <c r="B6722" t="s">
        <v>4138</v>
      </c>
      <c r="C6722" s="1">
        <v>-1.58</v>
      </c>
      <c r="E6722" s="42">
        <f t="shared" si="129"/>
        <v>1.58</v>
      </c>
      <c r="F6722" s="77" t="s">
        <v>1038</v>
      </c>
      <c r="G6722" s="77" t="s">
        <v>21</v>
      </c>
      <c r="H6722" s="77" t="s">
        <v>20</v>
      </c>
      <c r="I6722" s="13">
        <v>10</v>
      </c>
      <c r="J6722" s="14">
        <v>2015</v>
      </c>
      <c r="K6722" s="78" t="s">
        <v>56</v>
      </c>
      <c r="L6722" s="79" t="s">
        <v>22</v>
      </c>
      <c r="M6722" s="79" t="s">
        <v>309</v>
      </c>
      <c r="N6722" s="15" t="s">
        <v>28</v>
      </c>
      <c r="O6722" s="15" t="s">
        <v>29</v>
      </c>
      <c r="P6722" s="80" t="s">
        <v>3096</v>
      </c>
      <c r="Q6722" s="80" t="s">
        <v>21</v>
      </c>
    </row>
    <row r="6723" spans="1:17" hidden="1">
      <c r="A6723" s="12">
        <v>42295</v>
      </c>
      <c r="B6723" t="s">
        <v>2488</v>
      </c>
      <c r="C6723" s="1">
        <v>0</v>
      </c>
      <c r="E6723" s="42">
        <f t="shared" si="129"/>
        <v>0</v>
      </c>
      <c r="F6723" s="77" t="s">
        <v>225</v>
      </c>
      <c r="G6723" s="77" t="s">
        <v>21</v>
      </c>
      <c r="H6723" s="77" t="s">
        <v>20</v>
      </c>
      <c r="I6723" s="13">
        <v>10</v>
      </c>
      <c r="J6723" s="14">
        <v>2015</v>
      </c>
      <c r="K6723" s="78" t="s">
        <v>56</v>
      </c>
      <c r="L6723" s="79" t="s">
        <v>22</v>
      </c>
      <c r="M6723" s="79" t="s">
        <v>23</v>
      </c>
      <c r="N6723" s="15" t="s">
        <v>20</v>
      </c>
      <c r="O6723" s="15" t="s">
        <v>24</v>
      </c>
      <c r="P6723" s="80" t="s">
        <v>171</v>
      </c>
      <c r="Q6723" s="80" t="s">
        <v>21</v>
      </c>
    </row>
    <row r="6724" spans="1:17" hidden="1">
      <c r="A6724" s="12">
        <v>42296</v>
      </c>
      <c r="B6724" t="s">
        <v>4139</v>
      </c>
      <c r="C6724" s="1">
        <v>-0.73</v>
      </c>
      <c r="E6724" s="42">
        <f t="shared" si="129"/>
        <v>0.73</v>
      </c>
      <c r="F6724" s="77" t="s">
        <v>1038</v>
      </c>
      <c r="G6724" s="77" t="s">
        <v>21</v>
      </c>
      <c r="H6724" s="77" t="s">
        <v>20</v>
      </c>
      <c r="I6724" s="13">
        <v>10</v>
      </c>
      <c r="J6724" s="14">
        <v>2015</v>
      </c>
      <c r="K6724" s="78" t="s">
        <v>56</v>
      </c>
      <c r="L6724" s="79" t="s">
        <v>22</v>
      </c>
      <c r="M6724" s="79" t="s">
        <v>302</v>
      </c>
      <c r="N6724" s="15" t="s">
        <v>28</v>
      </c>
      <c r="O6724" s="15" t="s">
        <v>29</v>
      </c>
      <c r="P6724" s="80" t="s">
        <v>3096</v>
      </c>
      <c r="Q6724" s="80" t="s">
        <v>21</v>
      </c>
    </row>
    <row r="6725" spans="1:17" hidden="1">
      <c r="A6725" s="12">
        <v>42296</v>
      </c>
      <c r="B6725" t="s">
        <v>3387</v>
      </c>
      <c r="C6725" s="1">
        <v>-6.36</v>
      </c>
      <c r="E6725" s="42">
        <f t="shared" si="129"/>
        <v>6.36</v>
      </c>
      <c r="F6725" s="77" t="s">
        <v>1038</v>
      </c>
      <c r="G6725" s="77" t="s">
        <v>21</v>
      </c>
      <c r="H6725" s="77" t="s">
        <v>20</v>
      </c>
      <c r="I6725" s="13">
        <v>10</v>
      </c>
      <c r="J6725" s="14">
        <v>2015</v>
      </c>
      <c r="K6725" s="78" t="s">
        <v>56</v>
      </c>
      <c r="L6725" s="79" t="s">
        <v>22</v>
      </c>
      <c r="M6725" s="79" t="s">
        <v>305</v>
      </c>
      <c r="N6725" s="15" t="s">
        <v>28</v>
      </c>
      <c r="O6725" s="15" t="s">
        <v>29</v>
      </c>
      <c r="P6725" s="80" t="s">
        <v>3096</v>
      </c>
      <c r="Q6725" s="80" t="s">
        <v>21</v>
      </c>
    </row>
    <row r="6726" spans="1:17" hidden="1">
      <c r="A6726" s="12">
        <v>42296</v>
      </c>
      <c r="B6726" t="s">
        <v>4140</v>
      </c>
      <c r="C6726" s="1">
        <v>-1.65</v>
      </c>
      <c r="E6726" s="42">
        <f t="shared" si="129"/>
        <v>1.65</v>
      </c>
      <c r="F6726" s="77" t="s">
        <v>1038</v>
      </c>
      <c r="G6726" s="77" t="s">
        <v>21</v>
      </c>
      <c r="H6726" s="77" t="s">
        <v>20</v>
      </c>
      <c r="I6726" s="13">
        <v>10</v>
      </c>
      <c r="J6726" s="14">
        <v>2015</v>
      </c>
      <c r="K6726" s="78" t="s">
        <v>56</v>
      </c>
      <c r="L6726" s="79" t="s">
        <v>22</v>
      </c>
      <c r="M6726" s="79" t="s">
        <v>309</v>
      </c>
      <c r="N6726" s="15" t="s">
        <v>28</v>
      </c>
      <c r="O6726" s="15" t="s">
        <v>29</v>
      </c>
      <c r="P6726" s="80" t="s">
        <v>3096</v>
      </c>
      <c r="Q6726" s="80" t="s">
        <v>21</v>
      </c>
    </row>
    <row r="6727" spans="1:17" hidden="1">
      <c r="A6727" s="12">
        <v>42297</v>
      </c>
      <c r="B6727" t="s">
        <v>2677</v>
      </c>
      <c r="C6727" s="1">
        <v>-1.22</v>
      </c>
      <c r="E6727" s="42">
        <f t="shared" si="129"/>
        <v>1.22</v>
      </c>
      <c r="F6727" s="77" t="s">
        <v>1038</v>
      </c>
      <c r="G6727" s="77" t="s">
        <v>21</v>
      </c>
      <c r="H6727" s="77" t="s">
        <v>20</v>
      </c>
      <c r="I6727" s="13">
        <v>10</v>
      </c>
      <c r="J6727" s="14">
        <v>2015</v>
      </c>
      <c r="K6727" s="78" t="s">
        <v>56</v>
      </c>
      <c r="L6727" s="79" t="s">
        <v>22</v>
      </c>
      <c r="M6727" s="79" t="s">
        <v>302</v>
      </c>
      <c r="N6727" s="15" t="s">
        <v>28</v>
      </c>
      <c r="O6727" s="15" t="s">
        <v>29</v>
      </c>
      <c r="P6727" s="80" t="s">
        <v>3096</v>
      </c>
      <c r="Q6727" s="80" t="s">
        <v>21</v>
      </c>
    </row>
    <row r="6728" spans="1:17" hidden="1">
      <c r="A6728" s="12">
        <v>42297</v>
      </c>
      <c r="B6728" t="s">
        <v>2677</v>
      </c>
      <c r="C6728" s="1">
        <v>-1.1499999999999999</v>
      </c>
      <c r="E6728" s="42">
        <f t="shared" si="129"/>
        <v>1.1499999999999999</v>
      </c>
      <c r="F6728" s="77" t="s">
        <v>1038</v>
      </c>
      <c r="G6728" s="77" t="s">
        <v>21</v>
      </c>
      <c r="H6728" s="77" t="s">
        <v>20</v>
      </c>
      <c r="I6728" s="13">
        <v>10</v>
      </c>
      <c r="J6728" s="14">
        <v>2015</v>
      </c>
      <c r="K6728" s="78" t="s">
        <v>56</v>
      </c>
      <c r="L6728" s="79" t="s">
        <v>22</v>
      </c>
      <c r="M6728" s="79" t="s">
        <v>302</v>
      </c>
      <c r="N6728" s="15" t="s">
        <v>28</v>
      </c>
      <c r="O6728" s="15" t="s">
        <v>29</v>
      </c>
      <c r="P6728" s="80" t="s">
        <v>3096</v>
      </c>
      <c r="Q6728" s="80" t="s">
        <v>21</v>
      </c>
    </row>
    <row r="6729" spans="1:17" hidden="1">
      <c r="A6729" s="12">
        <v>42297</v>
      </c>
      <c r="B6729" t="s">
        <v>2677</v>
      </c>
      <c r="C6729" s="1">
        <v>-0.72</v>
      </c>
      <c r="E6729" s="42">
        <f t="shared" si="129"/>
        <v>0.72</v>
      </c>
      <c r="F6729" s="77" t="s">
        <v>1038</v>
      </c>
      <c r="G6729" s="77" t="s">
        <v>21</v>
      </c>
      <c r="H6729" s="77" t="s">
        <v>20</v>
      </c>
      <c r="I6729" s="13">
        <v>10</v>
      </c>
      <c r="J6729" s="14">
        <v>2015</v>
      </c>
      <c r="K6729" s="78" t="s">
        <v>56</v>
      </c>
      <c r="L6729" s="79" t="s">
        <v>22</v>
      </c>
      <c r="M6729" s="79" t="s">
        <v>302</v>
      </c>
      <c r="N6729" s="15" t="s">
        <v>28</v>
      </c>
      <c r="O6729" s="15" t="s">
        <v>29</v>
      </c>
      <c r="P6729" s="80" t="s">
        <v>3096</v>
      </c>
      <c r="Q6729" s="80" t="s">
        <v>21</v>
      </c>
    </row>
    <row r="6730" spans="1:17" hidden="1">
      <c r="A6730" s="12">
        <v>42297</v>
      </c>
      <c r="B6730" t="s">
        <v>4141</v>
      </c>
      <c r="C6730" s="1">
        <v>-0.82</v>
      </c>
      <c r="E6730" s="42">
        <f t="shared" si="129"/>
        <v>0.82</v>
      </c>
      <c r="F6730" s="77" t="s">
        <v>1038</v>
      </c>
      <c r="G6730" s="77" t="s">
        <v>21</v>
      </c>
      <c r="H6730" s="77" t="s">
        <v>20</v>
      </c>
      <c r="I6730" s="13">
        <v>10</v>
      </c>
      <c r="J6730" s="14">
        <v>2015</v>
      </c>
      <c r="K6730" s="78" t="s">
        <v>56</v>
      </c>
      <c r="L6730" s="79" t="s">
        <v>22</v>
      </c>
      <c r="M6730" s="79" t="s">
        <v>302</v>
      </c>
      <c r="N6730" s="15" t="s">
        <v>28</v>
      </c>
      <c r="O6730" s="15" t="s">
        <v>29</v>
      </c>
      <c r="P6730" s="80" t="s">
        <v>3096</v>
      </c>
      <c r="Q6730" s="80" t="s">
        <v>21</v>
      </c>
    </row>
    <row r="6731" spans="1:17" hidden="1">
      <c r="A6731" s="12">
        <v>42297</v>
      </c>
      <c r="B6731" t="s">
        <v>4142</v>
      </c>
      <c r="C6731" s="1">
        <v>-1.1100000000000001</v>
      </c>
      <c r="E6731" s="42">
        <f t="shared" si="129"/>
        <v>1.1100000000000001</v>
      </c>
      <c r="F6731" s="77" t="s">
        <v>1038</v>
      </c>
      <c r="G6731" s="77" t="s">
        <v>21</v>
      </c>
      <c r="H6731" s="77" t="s">
        <v>20</v>
      </c>
      <c r="I6731" s="13">
        <v>10</v>
      </c>
      <c r="J6731" s="14">
        <v>2015</v>
      </c>
      <c r="K6731" s="78" t="s">
        <v>56</v>
      </c>
      <c r="L6731" s="79" t="s">
        <v>22</v>
      </c>
      <c r="M6731" s="79" t="s">
        <v>302</v>
      </c>
      <c r="N6731" s="15" t="s">
        <v>28</v>
      </c>
      <c r="O6731" s="15" t="s">
        <v>29</v>
      </c>
      <c r="P6731" s="80" t="s">
        <v>3096</v>
      </c>
      <c r="Q6731" s="80" t="s">
        <v>21</v>
      </c>
    </row>
    <row r="6732" spans="1:17" hidden="1">
      <c r="A6732" s="12">
        <v>42297</v>
      </c>
      <c r="B6732" t="s">
        <v>4143</v>
      </c>
      <c r="C6732" s="1">
        <v>-0.85</v>
      </c>
      <c r="E6732" s="42">
        <f t="shared" si="129"/>
        <v>0.85</v>
      </c>
      <c r="F6732" s="77" t="s">
        <v>1038</v>
      </c>
      <c r="G6732" s="77" t="s">
        <v>21</v>
      </c>
      <c r="H6732" s="77" t="s">
        <v>20</v>
      </c>
      <c r="I6732" s="13">
        <v>10</v>
      </c>
      <c r="J6732" s="14">
        <v>2015</v>
      </c>
      <c r="K6732" s="78" t="s">
        <v>56</v>
      </c>
      <c r="L6732" s="79" t="s">
        <v>22</v>
      </c>
      <c r="M6732" s="79" t="s">
        <v>302</v>
      </c>
      <c r="N6732" s="15" t="s">
        <v>28</v>
      </c>
      <c r="O6732" s="15" t="s">
        <v>29</v>
      </c>
      <c r="P6732" s="80" t="s">
        <v>3096</v>
      </c>
      <c r="Q6732" s="80" t="s">
        <v>21</v>
      </c>
    </row>
    <row r="6733" spans="1:17" hidden="1">
      <c r="A6733" s="12">
        <v>42298</v>
      </c>
      <c r="B6733" t="s">
        <v>2488</v>
      </c>
      <c r="C6733" s="1">
        <v>0</v>
      </c>
      <c r="E6733" s="42">
        <f t="shared" si="129"/>
        <v>0</v>
      </c>
      <c r="F6733" s="77" t="s">
        <v>225</v>
      </c>
      <c r="G6733" s="77" t="s">
        <v>21</v>
      </c>
      <c r="H6733" s="77" t="s">
        <v>20</v>
      </c>
      <c r="I6733" s="13">
        <v>10</v>
      </c>
      <c r="J6733" s="14">
        <v>2015</v>
      </c>
      <c r="K6733" s="78" t="s">
        <v>56</v>
      </c>
      <c r="L6733" s="79" t="s">
        <v>22</v>
      </c>
      <c r="M6733" s="79" t="s">
        <v>23</v>
      </c>
      <c r="N6733" s="15" t="s">
        <v>20</v>
      </c>
      <c r="O6733" s="15" t="s">
        <v>24</v>
      </c>
      <c r="P6733" s="80" t="s">
        <v>171</v>
      </c>
      <c r="Q6733" s="80" t="s">
        <v>21</v>
      </c>
    </row>
    <row r="6734" spans="1:17" hidden="1">
      <c r="A6734" s="12">
        <v>42298</v>
      </c>
      <c r="B6734" t="s">
        <v>4107</v>
      </c>
      <c r="C6734" s="1">
        <v>3.44</v>
      </c>
      <c r="E6734" s="42">
        <f t="shared" si="129"/>
        <v>-3.44</v>
      </c>
      <c r="F6734" s="77" t="s">
        <v>225</v>
      </c>
      <c r="G6734" s="77" t="s">
        <v>21</v>
      </c>
      <c r="H6734" s="77" t="s">
        <v>20</v>
      </c>
      <c r="I6734" s="13">
        <v>10</v>
      </c>
      <c r="J6734" s="14">
        <v>2015</v>
      </c>
      <c r="K6734" s="78" t="s">
        <v>56</v>
      </c>
      <c r="L6734" s="79" t="s">
        <v>22</v>
      </c>
      <c r="M6734" s="79" t="s">
        <v>309</v>
      </c>
      <c r="N6734" s="15" t="s">
        <v>28</v>
      </c>
      <c r="O6734" s="15" t="s">
        <v>29</v>
      </c>
      <c r="P6734" s="80" t="s">
        <v>3097</v>
      </c>
      <c r="Q6734" s="80" t="s">
        <v>21</v>
      </c>
    </row>
    <row r="6735" spans="1:17" hidden="1">
      <c r="A6735" s="12">
        <v>42298</v>
      </c>
      <c r="B6735" t="s">
        <v>4144</v>
      </c>
      <c r="C6735" s="1">
        <v>-0.7</v>
      </c>
      <c r="E6735" s="42">
        <f t="shared" si="129"/>
        <v>0.7</v>
      </c>
      <c r="F6735" s="77" t="s">
        <v>1038</v>
      </c>
      <c r="G6735" s="77" t="s">
        <v>21</v>
      </c>
      <c r="H6735" s="77" t="s">
        <v>20</v>
      </c>
      <c r="I6735" s="13">
        <v>10</v>
      </c>
      <c r="J6735" s="14">
        <v>2015</v>
      </c>
      <c r="K6735" s="78" t="s">
        <v>56</v>
      </c>
      <c r="L6735" s="79" t="s">
        <v>22</v>
      </c>
      <c r="M6735" s="79" t="s">
        <v>302</v>
      </c>
      <c r="N6735" s="15" t="s">
        <v>28</v>
      </c>
      <c r="O6735" s="15" t="s">
        <v>29</v>
      </c>
      <c r="P6735" s="80" t="s">
        <v>3096</v>
      </c>
      <c r="Q6735" s="80" t="s">
        <v>21</v>
      </c>
    </row>
    <row r="6736" spans="1:17" hidden="1">
      <c r="A6736" s="12">
        <v>42298</v>
      </c>
      <c r="B6736" t="s">
        <v>4145</v>
      </c>
      <c r="C6736" s="1">
        <v>-0.65</v>
      </c>
      <c r="E6736" s="42">
        <f t="shared" si="129"/>
        <v>0.65</v>
      </c>
      <c r="F6736" s="77" t="s">
        <v>1038</v>
      </c>
      <c r="G6736" s="77" t="s">
        <v>21</v>
      </c>
      <c r="H6736" s="77" t="s">
        <v>20</v>
      </c>
      <c r="I6736" s="13">
        <v>10</v>
      </c>
      <c r="J6736" s="14">
        <v>2015</v>
      </c>
      <c r="K6736" s="78" t="s">
        <v>56</v>
      </c>
      <c r="L6736" s="79" t="s">
        <v>22</v>
      </c>
      <c r="M6736" s="79" t="s">
        <v>309</v>
      </c>
      <c r="N6736" s="15" t="s">
        <v>28</v>
      </c>
      <c r="O6736" s="15" t="s">
        <v>29</v>
      </c>
      <c r="P6736" s="80" t="s">
        <v>3096</v>
      </c>
      <c r="Q6736" s="80" t="s">
        <v>21</v>
      </c>
    </row>
    <row r="6737" spans="1:17" hidden="1">
      <c r="A6737" s="12">
        <v>42300</v>
      </c>
      <c r="B6737" t="s">
        <v>3053</v>
      </c>
      <c r="C6737" s="1">
        <v>-2.39</v>
      </c>
      <c r="E6737" s="42">
        <f t="shared" si="129"/>
        <v>2.39</v>
      </c>
      <c r="F6737" s="77" t="s">
        <v>1038</v>
      </c>
      <c r="G6737" s="77" t="s">
        <v>21</v>
      </c>
      <c r="H6737" s="77" t="s">
        <v>20</v>
      </c>
      <c r="I6737" s="13">
        <v>10</v>
      </c>
      <c r="J6737" s="14">
        <v>2015</v>
      </c>
      <c r="K6737" s="78" t="s">
        <v>56</v>
      </c>
      <c r="L6737" s="79" t="s">
        <v>22</v>
      </c>
      <c r="M6737" s="79" t="s">
        <v>302</v>
      </c>
      <c r="N6737" s="15" t="s">
        <v>28</v>
      </c>
      <c r="O6737" s="15" t="s">
        <v>29</v>
      </c>
      <c r="P6737" s="80" t="s">
        <v>3096</v>
      </c>
      <c r="Q6737" s="80" t="s">
        <v>21</v>
      </c>
    </row>
    <row r="6738" spans="1:17" hidden="1">
      <c r="A6738" s="12">
        <v>42300</v>
      </c>
      <c r="B6738" t="s">
        <v>4146</v>
      </c>
      <c r="C6738" s="1">
        <v>-2.33</v>
      </c>
      <c r="E6738" s="42">
        <f t="shared" si="129"/>
        <v>2.33</v>
      </c>
      <c r="F6738" s="77" t="s">
        <v>1038</v>
      </c>
      <c r="G6738" s="77" t="s">
        <v>21</v>
      </c>
      <c r="H6738" s="77" t="s">
        <v>20</v>
      </c>
      <c r="I6738" s="13">
        <v>10</v>
      </c>
      <c r="J6738" s="14">
        <v>2015</v>
      </c>
      <c r="K6738" s="78" t="s">
        <v>56</v>
      </c>
      <c r="L6738" s="79" t="s">
        <v>22</v>
      </c>
      <c r="M6738" s="79" t="s">
        <v>309</v>
      </c>
      <c r="N6738" s="15" t="s">
        <v>28</v>
      </c>
      <c r="O6738" s="15" t="s">
        <v>29</v>
      </c>
      <c r="P6738" s="80" t="s">
        <v>3096</v>
      </c>
      <c r="Q6738" s="80" t="s">
        <v>21</v>
      </c>
    </row>
    <row r="6739" spans="1:17" hidden="1">
      <c r="A6739" s="12">
        <v>42300</v>
      </c>
      <c r="B6739" t="s">
        <v>4147</v>
      </c>
      <c r="C6739" s="1">
        <v>-8.15</v>
      </c>
      <c r="E6739" s="42">
        <f t="shared" si="129"/>
        <v>8.15</v>
      </c>
      <c r="F6739" s="77" t="s">
        <v>1038</v>
      </c>
      <c r="G6739" s="77" t="s">
        <v>21</v>
      </c>
      <c r="H6739" s="77" t="s">
        <v>20</v>
      </c>
      <c r="I6739" s="13">
        <v>10</v>
      </c>
      <c r="J6739" s="14">
        <v>2015</v>
      </c>
      <c r="K6739" s="78" t="s">
        <v>56</v>
      </c>
      <c r="L6739" s="79" t="s">
        <v>22</v>
      </c>
      <c r="M6739" s="79" t="s">
        <v>309</v>
      </c>
      <c r="N6739" s="15" t="s">
        <v>28</v>
      </c>
      <c r="O6739" s="15" t="s">
        <v>29</v>
      </c>
      <c r="P6739" s="80" t="s">
        <v>3096</v>
      </c>
      <c r="Q6739" s="80" t="s">
        <v>21</v>
      </c>
    </row>
    <row r="6740" spans="1:17" hidden="1">
      <c r="A6740" s="12">
        <v>42300</v>
      </c>
      <c r="B6740" t="s">
        <v>1121</v>
      </c>
      <c r="C6740" s="1">
        <v>0</v>
      </c>
      <c r="E6740" s="42">
        <f t="shared" si="129"/>
        <v>0</v>
      </c>
      <c r="F6740" s="77" t="s">
        <v>225</v>
      </c>
      <c r="G6740" s="77" t="s">
        <v>21</v>
      </c>
      <c r="H6740" s="77" t="s">
        <v>20</v>
      </c>
      <c r="I6740" s="13">
        <v>10</v>
      </c>
      <c r="J6740" s="14">
        <v>2015</v>
      </c>
      <c r="K6740" s="78" t="s">
        <v>56</v>
      </c>
      <c r="L6740" s="79" t="s">
        <v>22</v>
      </c>
      <c r="M6740" s="79" t="s">
        <v>23</v>
      </c>
      <c r="N6740" s="15" t="s">
        <v>28</v>
      </c>
      <c r="O6740" s="15" t="s">
        <v>29</v>
      </c>
      <c r="P6740" s="80" t="s">
        <v>3097</v>
      </c>
      <c r="Q6740" s="80" t="s">
        <v>21</v>
      </c>
    </row>
    <row r="6741" spans="1:17" hidden="1">
      <c r="A6741" s="12">
        <v>42301</v>
      </c>
      <c r="B6741" t="s">
        <v>2488</v>
      </c>
      <c r="C6741" s="1">
        <v>0</v>
      </c>
      <c r="E6741" s="42">
        <f t="shared" si="129"/>
        <v>0</v>
      </c>
      <c r="F6741" s="77" t="s">
        <v>225</v>
      </c>
      <c r="G6741" s="77" t="s">
        <v>21</v>
      </c>
      <c r="H6741" s="77" t="s">
        <v>20</v>
      </c>
      <c r="I6741" s="13">
        <v>10</v>
      </c>
      <c r="J6741" s="14">
        <v>2015</v>
      </c>
      <c r="K6741" s="78" t="s">
        <v>56</v>
      </c>
      <c r="L6741" s="79" t="s">
        <v>22</v>
      </c>
      <c r="M6741" s="79" t="s">
        <v>23</v>
      </c>
      <c r="N6741" s="15" t="s">
        <v>20</v>
      </c>
      <c r="O6741" s="15" t="s">
        <v>24</v>
      </c>
      <c r="P6741" s="80" t="s">
        <v>171</v>
      </c>
      <c r="Q6741" s="80" t="s">
        <v>21</v>
      </c>
    </row>
    <row r="6742" spans="1:17" hidden="1">
      <c r="A6742" s="12">
        <v>42301</v>
      </c>
      <c r="B6742" t="s">
        <v>4148</v>
      </c>
      <c r="C6742" s="1">
        <v>-0.68</v>
      </c>
      <c r="E6742" s="42">
        <f t="shared" si="129"/>
        <v>0.68</v>
      </c>
      <c r="F6742" s="77" t="s">
        <v>1038</v>
      </c>
      <c r="G6742" s="77" t="s">
        <v>21</v>
      </c>
      <c r="H6742" s="77" t="s">
        <v>20</v>
      </c>
      <c r="I6742" s="13">
        <v>10</v>
      </c>
      <c r="J6742" s="14">
        <v>2015</v>
      </c>
      <c r="K6742" s="78" t="s">
        <v>56</v>
      </c>
      <c r="L6742" s="79" t="s">
        <v>22</v>
      </c>
      <c r="M6742" s="79" t="s">
        <v>309</v>
      </c>
      <c r="N6742" s="15" t="s">
        <v>28</v>
      </c>
      <c r="O6742" s="15" t="s">
        <v>29</v>
      </c>
      <c r="P6742" s="80" t="s">
        <v>3096</v>
      </c>
      <c r="Q6742" s="80" t="s">
        <v>21</v>
      </c>
    </row>
    <row r="6743" spans="1:17" hidden="1">
      <c r="A6743" s="12">
        <v>42303</v>
      </c>
      <c r="B6743" t="s">
        <v>4149</v>
      </c>
      <c r="C6743" s="1">
        <v>-3.72</v>
      </c>
      <c r="E6743" s="42">
        <f t="shared" si="129"/>
        <v>3.72</v>
      </c>
      <c r="F6743" s="77" t="s">
        <v>1038</v>
      </c>
      <c r="G6743" s="77" t="s">
        <v>21</v>
      </c>
      <c r="H6743" s="77" t="s">
        <v>20</v>
      </c>
      <c r="I6743" s="13">
        <v>10</v>
      </c>
      <c r="J6743" s="14">
        <v>2015</v>
      </c>
      <c r="K6743" s="78" t="s">
        <v>56</v>
      </c>
      <c r="L6743" s="79" t="s">
        <v>22</v>
      </c>
      <c r="M6743" s="79" t="s">
        <v>302</v>
      </c>
      <c r="N6743" s="15" t="s">
        <v>28</v>
      </c>
      <c r="O6743" s="15" t="s">
        <v>29</v>
      </c>
      <c r="P6743" s="80" t="s">
        <v>3096</v>
      </c>
      <c r="Q6743" s="80" t="s">
        <v>21</v>
      </c>
    </row>
    <row r="6744" spans="1:17" hidden="1">
      <c r="A6744" s="12">
        <v>42303</v>
      </c>
      <c r="B6744" t="s">
        <v>4150</v>
      </c>
      <c r="C6744" s="1">
        <v>-0.62</v>
      </c>
      <c r="E6744" s="42">
        <f t="shared" si="129"/>
        <v>0.62</v>
      </c>
      <c r="F6744" s="77" t="s">
        <v>1038</v>
      </c>
      <c r="G6744" s="77" t="s">
        <v>21</v>
      </c>
      <c r="H6744" s="77" t="s">
        <v>20</v>
      </c>
      <c r="I6744" s="13">
        <v>10</v>
      </c>
      <c r="J6744" s="14">
        <v>2015</v>
      </c>
      <c r="K6744" s="78" t="s">
        <v>56</v>
      </c>
      <c r="L6744" s="79" t="s">
        <v>22</v>
      </c>
      <c r="M6744" s="79" t="s">
        <v>309</v>
      </c>
      <c r="N6744" s="15" t="s">
        <v>28</v>
      </c>
      <c r="O6744" s="15" t="s">
        <v>29</v>
      </c>
      <c r="P6744" s="80" t="s">
        <v>3096</v>
      </c>
      <c r="Q6744" s="80" t="s">
        <v>21</v>
      </c>
    </row>
    <row r="6745" spans="1:17" hidden="1">
      <c r="A6745" s="12">
        <v>42304</v>
      </c>
      <c r="B6745" t="s">
        <v>2488</v>
      </c>
      <c r="C6745" s="1">
        <v>0</v>
      </c>
      <c r="E6745" s="42">
        <f t="shared" si="129"/>
        <v>0</v>
      </c>
      <c r="F6745" s="77" t="s">
        <v>225</v>
      </c>
      <c r="G6745" s="77" t="s">
        <v>21</v>
      </c>
      <c r="H6745" s="77" t="s">
        <v>20</v>
      </c>
      <c r="I6745" s="13">
        <v>10</v>
      </c>
      <c r="J6745" s="14">
        <v>2015</v>
      </c>
      <c r="K6745" s="78" t="s">
        <v>56</v>
      </c>
      <c r="L6745" s="79" t="s">
        <v>22</v>
      </c>
      <c r="M6745" s="79" t="s">
        <v>23</v>
      </c>
      <c r="N6745" s="15" t="s">
        <v>20</v>
      </c>
      <c r="O6745" s="15" t="s">
        <v>24</v>
      </c>
      <c r="P6745" s="80" t="s">
        <v>171</v>
      </c>
      <c r="Q6745" s="80" t="s">
        <v>21</v>
      </c>
    </row>
    <row r="6746" spans="1:17" hidden="1">
      <c r="A6746" s="12">
        <v>42304</v>
      </c>
      <c r="B6746" t="s">
        <v>4151</v>
      </c>
      <c r="C6746" s="1">
        <v>-0.7</v>
      </c>
      <c r="E6746" s="42">
        <f t="shared" si="129"/>
        <v>0.7</v>
      </c>
      <c r="F6746" s="77" t="s">
        <v>1038</v>
      </c>
      <c r="G6746" s="77" t="s">
        <v>21</v>
      </c>
      <c r="H6746" s="77" t="s">
        <v>20</v>
      </c>
      <c r="I6746" s="13">
        <v>10</v>
      </c>
      <c r="J6746" s="14">
        <v>2015</v>
      </c>
      <c r="K6746" s="78" t="s">
        <v>56</v>
      </c>
      <c r="L6746" s="79" t="s">
        <v>22</v>
      </c>
      <c r="M6746" s="79" t="s">
        <v>302</v>
      </c>
      <c r="N6746" s="15" t="s">
        <v>28</v>
      </c>
      <c r="O6746" s="15" t="s">
        <v>29</v>
      </c>
      <c r="P6746" s="80" t="s">
        <v>3096</v>
      </c>
      <c r="Q6746" s="80" t="s">
        <v>21</v>
      </c>
    </row>
    <row r="6747" spans="1:17" hidden="1">
      <c r="A6747" s="12">
        <v>42305</v>
      </c>
      <c r="B6747" t="s">
        <v>4152</v>
      </c>
      <c r="C6747" s="1">
        <v>-2.82</v>
      </c>
      <c r="E6747" s="42">
        <f t="shared" si="129"/>
        <v>2.82</v>
      </c>
      <c r="F6747" s="77" t="s">
        <v>1038</v>
      </c>
      <c r="G6747" s="77" t="s">
        <v>21</v>
      </c>
      <c r="H6747" s="77" t="s">
        <v>20</v>
      </c>
      <c r="I6747" s="13">
        <v>10</v>
      </c>
      <c r="J6747" s="14">
        <v>2015</v>
      </c>
      <c r="K6747" s="78" t="s">
        <v>56</v>
      </c>
      <c r="L6747" s="79" t="s">
        <v>22</v>
      </c>
      <c r="M6747" s="79" t="s">
        <v>302</v>
      </c>
      <c r="N6747" s="15" t="s">
        <v>28</v>
      </c>
      <c r="O6747" s="15" t="s">
        <v>29</v>
      </c>
      <c r="P6747" s="80" t="s">
        <v>3096</v>
      </c>
      <c r="Q6747" s="80" t="s">
        <v>21</v>
      </c>
    </row>
    <row r="6748" spans="1:17" hidden="1">
      <c r="A6748" s="12">
        <v>42306</v>
      </c>
      <c r="B6748" t="s">
        <v>4153</v>
      </c>
      <c r="C6748" s="1">
        <v>-3.53</v>
      </c>
      <c r="E6748" s="42">
        <f t="shared" si="129"/>
        <v>3.53</v>
      </c>
      <c r="F6748" s="77" t="s">
        <v>1038</v>
      </c>
      <c r="G6748" s="77" t="s">
        <v>21</v>
      </c>
      <c r="H6748" s="77" t="s">
        <v>20</v>
      </c>
      <c r="I6748" s="13">
        <v>10</v>
      </c>
      <c r="J6748" s="14">
        <v>2015</v>
      </c>
      <c r="K6748" s="78" t="s">
        <v>56</v>
      </c>
      <c r="L6748" s="79" t="s">
        <v>22</v>
      </c>
      <c r="M6748" s="79" t="s">
        <v>309</v>
      </c>
      <c r="N6748" s="15" t="s">
        <v>28</v>
      </c>
      <c r="O6748" s="15" t="s">
        <v>29</v>
      </c>
      <c r="P6748" s="80" t="s">
        <v>3096</v>
      </c>
      <c r="Q6748" s="80" t="s">
        <v>21</v>
      </c>
    </row>
    <row r="6749" spans="1:17" hidden="1">
      <c r="A6749" s="12">
        <v>42306</v>
      </c>
      <c r="B6749" t="s">
        <v>2488</v>
      </c>
      <c r="C6749" s="1">
        <v>0</v>
      </c>
      <c r="E6749" s="42">
        <f t="shared" si="129"/>
        <v>0</v>
      </c>
      <c r="F6749" s="77" t="s">
        <v>225</v>
      </c>
      <c r="G6749" s="77" t="s">
        <v>21</v>
      </c>
      <c r="H6749" s="77" t="s">
        <v>20</v>
      </c>
      <c r="I6749" s="13">
        <v>10</v>
      </c>
      <c r="J6749" s="14">
        <v>2015</v>
      </c>
      <c r="K6749" s="78" t="s">
        <v>56</v>
      </c>
      <c r="L6749" s="79" t="s">
        <v>22</v>
      </c>
      <c r="M6749" s="79" t="s">
        <v>23</v>
      </c>
      <c r="N6749" s="15" t="s">
        <v>20</v>
      </c>
      <c r="O6749" s="15" t="s">
        <v>24</v>
      </c>
      <c r="P6749" s="80" t="s">
        <v>171</v>
      </c>
      <c r="Q6749" s="80" t="s">
        <v>21</v>
      </c>
    </row>
    <row r="6750" spans="1:17" hidden="1">
      <c r="A6750" s="12">
        <v>42306</v>
      </c>
      <c r="B6750" t="s">
        <v>4154</v>
      </c>
      <c r="C6750" s="1">
        <v>-0.72</v>
      </c>
      <c r="E6750" s="42">
        <f t="shared" si="129"/>
        <v>0.72</v>
      </c>
      <c r="F6750" s="77" t="s">
        <v>1038</v>
      </c>
      <c r="G6750" s="77" t="s">
        <v>21</v>
      </c>
      <c r="H6750" s="77" t="s">
        <v>20</v>
      </c>
      <c r="I6750" s="13">
        <v>10</v>
      </c>
      <c r="J6750" s="14">
        <v>2015</v>
      </c>
      <c r="K6750" s="78" t="s">
        <v>56</v>
      </c>
      <c r="L6750" s="79" t="s">
        <v>22</v>
      </c>
      <c r="M6750" s="79" t="s">
        <v>302</v>
      </c>
      <c r="N6750" s="15" t="s">
        <v>28</v>
      </c>
      <c r="O6750" s="15" t="s">
        <v>29</v>
      </c>
      <c r="P6750" s="80" t="s">
        <v>3096</v>
      </c>
      <c r="Q6750" s="80" t="s">
        <v>21</v>
      </c>
    </row>
    <row r="6751" spans="1:17" hidden="1">
      <c r="A6751" s="12">
        <v>42306</v>
      </c>
      <c r="B6751" t="s">
        <v>4154</v>
      </c>
      <c r="C6751" s="1">
        <v>-0.72</v>
      </c>
      <c r="E6751" s="42">
        <f t="shared" si="129"/>
        <v>0.72</v>
      </c>
      <c r="F6751" s="77" t="s">
        <v>1038</v>
      </c>
      <c r="G6751" s="77" t="s">
        <v>21</v>
      </c>
      <c r="H6751" s="77" t="s">
        <v>20</v>
      </c>
      <c r="I6751" s="13">
        <v>10</v>
      </c>
      <c r="J6751" s="14">
        <v>2015</v>
      </c>
      <c r="K6751" s="78" t="s">
        <v>56</v>
      </c>
      <c r="L6751" s="79" t="s">
        <v>22</v>
      </c>
      <c r="M6751" s="79" t="s">
        <v>302</v>
      </c>
      <c r="N6751" s="15" t="s">
        <v>28</v>
      </c>
      <c r="O6751" s="15" t="s">
        <v>29</v>
      </c>
      <c r="P6751" s="80" t="s">
        <v>3096</v>
      </c>
      <c r="Q6751" s="80" t="s">
        <v>21</v>
      </c>
    </row>
    <row r="6752" spans="1:17" hidden="1">
      <c r="A6752" s="12">
        <v>42307</v>
      </c>
      <c r="B6752" t="s">
        <v>3105</v>
      </c>
      <c r="C6752" s="1">
        <v>0</v>
      </c>
      <c r="E6752" s="42">
        <f t="shared" si="129"/>
        <v>0</v>
      </c>
      <c r="F6752" s="77" t="s">
        <v>1038</v>
      </c>
      <c r="G6752" s="77" t="s">
        <v>21</v>
      </c>
      <c r="H6752" s="77" t="s">
        <v>20</v>
      </c>
      <c r="I6752" s="13">
        <v>10</v>
      </c>
      <c r="J6752" s="14">
        <v>2015</v>
      </c>
      <c r="K6752" s="78" t="s">
        <v>56</v>
      </c>
      <c r="L6752" s="79" t="s">
        <v>22</v>
      </c>
      <c r="M6752" s="79" t="s">
        <v>302</v>
      </c>
      <c r="N6752" s="15" t="s">
        <v>28</v>
      </c>
      <c r="O6752" s="15" t="s">
        <v>29</v>
      </c>
      <c r="P6752" s="80" t="s">
        <v>3096</v>
      </c>
      <c r="Q6752" s="80" t="s">
        <v>21</v>
      </c>
    </row>
    <row r="6753" spans="1:17" hidden="1">
      <c r="A6753" s="12">
        <v>42307</v>
      </c>
      <c r="B6753" t="s">
        <v>4155</v>
      </c>
      <c r="C6753" s="1">
        <v>0</v>
      </c>
      <c r="E6753" s="42">
        <f t="shared" si="129"/>
        <v>0</v>
      </c>
      <c r="F6753" s="77" t="s">
        <v>225</v>
      </c>
      <c r="G6753" s="77" t="s">
        <v>21</v>
      </c>
      <c r="H6753" s="77" t="s">
        <v>20</v>
      </c>
      <c r="I6753" s="13">
        <v>10</v>
      </c>
      <c r="J6753" s="14">
        <v>2015</v>
      </c>
      <c r="K6753" s="78" t="s">
        <v>56</v>
      </c>
      <c r="L6753" s="79" t="s">
        <v>22</v>
      </c>
      <c r="M6753" s="79" t="s">
        <v>299</v>
      </c>
      <c r="N6753" s="15" t="s">
        <v>28</v>
      </c>
      <c r="O6753" s="15" t="s">
        <v>29</v>
      </c>
      <c r="P6753" s="80" t="s">
        <v>4167</v>
      </c>
      <c r="Q6753" s="80" t="s">
        <v>21</v>
      </c>
    </row>
    <row r="6754" spans="1:17" hidden="1">
      <c r="A6754" s="12">
        <v>42307</v>
      </c>
      <c r="B6754" t="s">
        <v>4105</v>
      </c>
      <c r="C6754" s="1">
        <v>1.6</v>
      </c>
      <c r="E6754" s="42">
        <f t="shared" si="129"/>
        <v>-1.6</v>
      </c>
      <c r="F6754" s="77" t="s">
        <v>225</v>
      </c>
      <c r="G6754" s="77" t="s">
        <v>21</v>
      </c>
      <c r="H6754" s="77" t="s">
        <v>20</v>
      </c>
      <c r="I6754" s="13">
        <v>10</v>
      </c>
      <c r="J6754" s="14">
        <v>2015</v>
      </c>
      <c r="K6754" s="78" t="s">
        <v>56</v>
      </c>
      <c r="L6754" s="79" t="s">
        <v>22</v>
      </c>
      <c r="M6754" s="79" t="s">
        <v>302</v>
      </c>
      <c r="N6754" s="15" t="s">
        <v>28</v>
      </c>
      <c r="O6754" s="15" t="s">
        <v>29</v>
      </c>
      <c r="P6754" s="80" t="s">
        <v>3097</v>
      </c>
      <c r="Q6754" s="80" t="s">
        <v>21</v>
      </c>
    </row>
    <row r="6755" spans="1:17" hidden="1">
      <c r="A6755" s="12">
        <v>42308</v>
      </c>
      <c r="B6755" t="s">
        <v>2488</v>
      </c>
      <c r="C6755" s="1">
        <v>0</v>
      </c>
      <c r="E6755" s="42">
        <f t="shared" si="129"/>
        <v>0</v>
      </c>
      <c r="F6755" s="77" t="s">
        <v>1038</v>
      </c>
      <c r="G6755" s="77" t="s">
        <v>21</v>
      </c>
      <c r="H6755" s="77" t="s">
        <v>20</v>
      </c>
      <c r="I6755" s="13">
        <v>10</v>
      </c>
      <c r="J6755" s="14">
        <v>2015</v>
      </c>
      <c r="K6755" s="78" t="s">
        <v>56</v>
      </c>
      <c r="L6755" s="79" t="s">
        <v>22</v>
      </c>
      <c r="M6755" s="79" t="s">
        <v>302</v>
      </c>
      <c r="N6755" s="15" t="s">
        <v>28</v>
      </c>
      <c r="O6755" s="15" t="s">
        <v>29</v>
      </c>
      <c r="P6755" s="80" t="s">
        <v>173</v>
      </c>
      <c r="Q6755" s="80" t="s">
        <v>21</v>
      </c>
    </row>
    <row r="6756" spans="1:17" hidden="1">
      <c r="A6756" s="12">
        <v>42308</v>
      </c>
      <c r="B6756" t="s">
        <v>2578</v>
      </c>
      <c r="C6756" s="1">
        <v>0</v>
      </c>
      <c r="E6756" s="42">
        <f t="shared" si="129"/>
        <v>0</v>
      </c>
      <c r="F6756" s="77" t="s">
        <v>225</v>
      </c>
      <c r="G6756" s="77" t="s">
        <v>21</v>
      </c>
      <c r="H6756" s="77" t="s">
        <v>20</v>
      </c>
      <c r="I6756" s="13">
        <v>10</v>
      </c>
      <c r="J6756" s="14">
        <v>2015</v>
      </c>
      <c r="K6756" s="78" t="s">
        <v>56</v>
      </c>
      <c r="L6756" s="79" t="s">
        <v>22</v>
      </c>
      <c r="M6756" s="79" t="s">
        <v>302</v>
      </c>
      <c r="N6756" s="15" t="s">
        <v>28</v>
      </c>
      <c r="O6756" s="15" t="s">
        <v>29</v>
      </c>
      <c r="P6756" s="80" t="s">
        <v>3097</v>
      </c>
      <c r="Q6756" s="80" t="s">
        <v>21</v>
      </c>
    </row>
    <row r="6757" spans="1:17" hidden="1">
      <c r="A6757" s="12">
        <v>42308</v>
      </c>
      <c r="B6757" t="s">
        <v>2617</v>
      </c>
      <c r="C6757" s="1">
        <v>0</v>
      </c>
      <c r="E6757" s="42">
        <f t="shared" si="129"/>
        <v>0</v>
      </c>
      <c r="F6757" s="77" t="s">
        <v>1038</v>
      </c>
      <c r="G6757" s="77" t="s">
        <v>21</v>
      </c>
      <c r="H6757" s="77" t="s">
        <v>20</v>
      </c>
      <c r="I6757" s="13">
        <v>10</v>
      </c>
      <c r="J6757" s="14">
        <v>2015</v>
      </c>
      <c r="K6757" s="78" t="s">
        <v>56</v>
      </c>
      <c r="L6757" s="79" t="s">
        <v>22</v>
      </c>
      <c r="M6757" s="79" t="s">
        <v>302</v>
      </c>
      <c r="N6757" s="15" t="s">
        <v>28</v>
      </c>
      <c r="O6757" s="15" t="s">
        <v>29</v>
      </c>
      <c r="P6757" s="80" t="s">
        <v>3096</v>
      </c>
      <c r="Q6757" s="80" t="s">
        <v>21</v>
      </c>
    </row>
    <row r="6758" spans="1:17" hidden="1">
      <c r="A6758" s="12">
        <v>42308</v>
      </c>
      <c r="B6758" t="s">
        <v>3068</v>
      </c>
      <c r="C6758" s="1">
        <v>0</v>
      </c>
      <c r="E6758" s="42">
        <f t="shared" si="129"/>
        <v>0</v>
      </c>
      <c r="F6758" s="77" t="s">
        <v>225</v>
      </c>
      <c r="G6758" s="77" t="s">
        <v>21</v>
      </c>
      <c r="H6758" s="77" t="s">
        <v>20</v>
      </c>
      <c r="I6758" s="13">
        <v>10</v>
      </c>
      <c r="J6758" s="14">
        <v>2015</v>
      </c>
      <c r="K6758" s="78" t="s">
        <v>56</v>
      </c>
      <c r="L6758" s="79" t="s">
        <v>22</v>
      </c>
      <c r="M6758" s="79" t="s">
        <v>302</v>
      </c>
      <c r="N6758" s="15" t="s">
        <v>28</v>
      </c>
      <c r="O6758" s="15" t="s">
        <v>29</v>
      </c>
      <c r="P6758" s="80" t="s">
        <v>3097</v>
      </c>
      <c r="Q6758" s="80" t="s">
        <v>21</v>
      </c>
    </row>
    <row r="6759" spans="1:17" hidden="1">
      <c r="A6759" s="12">
        <v>42309</v>
      </c>
      <c r="B6759" t="s">
        <v>4156</v>
      </c>
      <c r="C6759" s="1">
        <v>-9.0500000000000007</v>
      </c>
      <c r="E6759" s="42">
        <f t="shared" si="129"/>
        <v>9.0500000000000007</v>
      </c>
      <c r="F6759" s="77" t="s">
        <v>1038</v>
      </c>
      <c r="G6759" s="77" t="s">
        <v>21</v>
      </c>
      <c r="H6759" s="77" t="s">
        <v>20</v>
      </c>
      <c r="I6759" s="13">
        <v>11</v>
      </c>
      <c r="J6759" s="14">
        <v>2015</v>
      </c>
      <c r="K6759" s="78" t="s">
        <v>56</v>
      </c>
      <c r="L6759" s="79" t="s">
        <v>22</v>
      </c>
      <c r="M6759" s="79" t="s">
        <v>309</v>
      </c>
      <c r="N6759" s="15" t="s">
        <v>28</v>
      </c>
      <c r="O6759" s="15" t="s">
        <v>29</v>
      </c>
      <c r="P6759" s="80" t="s">
        <v>3096</v>
      </c>
      <c r="Q6759" s="80" t="s">
        <v>21</v>
      </c>
    </row>
    <row r="6760" spans="1:17" hidden="1">
      <c r="A6760" s="12">
        <v>42309</v>
      </c>
      <c r="B6760" t="s">
        <v>4157</v>
      </c>
      <c r="C6760" s="1">
        <v>-0.89</v>
      </c>
      <c r="E6760" s="42">
        <f t="shared" si="129"/>
        <v>0.89</v>
      </c>
      <c r="F6760" s="77" t="s">
        <v>1038</v>
      </c>
      <c r="G6760" s="77" t="s">
        <v>21</v>
      </c>
      <c r="H6760" s="77" t="s">
        <v>20</v>
      </c>
      <c r="I6760" s="13">
        <v>11</v>
      </c>
      <c r="J6760" s="14">
        <v>2015</v>
      </c>
      <c r="K6760" s="78" t="s">
        <v>56</v>
      </c>
      <c r="L6760" s="79" t="s">
        <v>22</v>
      </c>
      <c r="M6760" s="79" t="s">
        <v>309</v>
      </c>
      <c r="N6760" s="15" t="s">
        <v>28</v>
      </c>
      <c r="O6760" s="15" t="s">
        <v>29</v>
      </c>
      <c r="P6760" s="80" t="s">
        <v>3096</v>
      </c>
      <c r="Q6760" s="80" t="s">
        <v>21</v>
      </c>
    </row>
    <row r="6761" spans="1:17" hidden="1">
      <c r="A6761" s="12">
        <v>42310</v>
      </c>
      <c r="B6761" t="s">
        <v>2488</v>
      </c>
      <c r="C6761" s="1">
        <v>0</v>
      </c>
      <c r="E6761" s="42">
        <f t="shared" si="129"/>
        <v>0</v>
      </c>
      <c r="F6761" s="77" t="s">
        <v>225</v>
      </c>
      <c r="G6761" s="77" t="s">
        <v>21</v>
      </c>
      <c r="H6761" s="77" t="s">
        <v>20</v>
      </c>
      <c r="I6761" s="13">
        <v>11</v>
      </c>
      <c r="J6761" s="14">
        <v>2015</v>
      </c>
      <c r="K6761" s="78" t="s">
        <v>56</v>
      </c>
      <c r="L6761" s="79" t="s">
        <v>22</v>
      </c>
      <c r="M6761" s="79" t="s">
        <v>23</v>
      </c>
      <c r="N6761" s="15" t="s">
        <v>20</v>
      </c>
      <c r="O6761" s="15" t="s">
        <v>24</v>
      </c>
      <c r="P6761" s="80" t="s">
        <v>171</v>
      </c>
      <c r="Q6761" s="80" t="s">
        <v>21</v>
      </c>
    </row>
    <row r="6762" spans="1:17" hidden="1">
      <c r="A6762" s="12">
        <v>42310</v>
      </c>
      <c r="B6762" t="s">
        <v>4158</v>
      </c>
      <c r="C6762" s="1">
        <v>-1.86</v>
      </c>
      <c r="E6762" s="42">
        <f t="shared" si="129"/>
        <v>1.86</v>
      </c>
      <c r="F6762" s="77" t="s">
        <v>1038</v>
      </c>
      <c r="G6762" s="77" t="s">
        <v>21</v>
      </c>
      <c r="H6762" s="77" t="s">
        <v>20</v>
      </c>
      <c r="I6762" s="13">
        <v>11</v>
      </c>
      <c r="J6762" s="14">
        <v>2015</v>
      </c>
      <c r="K6762" s="78" t="s">
        <v>56</v>
      </c>
      <c r="L6762" s="79" t="s">
        <v>22</v>
      </c>
      <c r="M6762" s="79" t="s">
        <v>302</v>
      </c>
      <c r="N6762" s="15" t="s">
        <v>28</v>
      </c>
      <c r="O6762" s="15" t="s">
        <v>29</v>
      </c>
      <c r="P6762" s="80" t="s">
        <v>3096</v>
      </c>
      <c r="Q6762" s="80" t="s">
        <v>21</v>
      </c>
    </row>
    <row r="6763" spans="1:17" hidden="1">
      <c r="A6763" s="12">
        <v>42310</v>
      </c>
      <c r="B6763" t="s">
        <v>4159</v>
      </c>
      <c r="C6763" s="1">
        <v>-0.76</v>
      </c>
      <c r="E6763" s="42">
        <f t="shared" si="129"/>
        <v>0.76</v>
      </c>
      <c r="F6763" s="77" t="s">
        <v>1038</v>
      </c>
      <c r="G6763" s="77" t="s">
        <v>21</v>
      </c>
      <c r="H6763" s="77" t="s">
        <v>20</v>
      </c>
      <c r="I6763" s="13">
        <v>11</v>
      </c>
      <c r="J6763" s="14">
        <v>2015</v>
      </c>
      <c r="K6763" s="78" t="s">
        <v>56</v>
      </c>
      <c r="L6763" s="79" t="s">
        <v>22</v>
      </c>
      <c r="M6763" s="79" t="s">
        <v>302</v>
      </c>
      <c r="N6763" s="15" t="s">
        <v>28</v>
      </c>
      <c r="O6763" s="15" t="s">
        <v>29</v>
      </c>
      <c r="P6763" s="80" t="s">
        <v>3096</v>
      </c>
      <c r="Q6763" s="80" t="s">
        <v>21</v>
      </c>
    </row>
    <row r="6764" spans="1:17" hidden="1">
      <c r="A6764" s="12">
        <v>42311</v>
      </c>
      <c r="B6764" t="s">
        <v>4160</v>
      </c>
      <c r="C6764" s="1">
        <v>-4.3600000000000003</v>
      </c>
      <c r="E6764" s="42">
        <f t="shared" si="129"/>
        <v>4.3600000000000003</v>
      </c>
      <c r="F6764" s="77" t="s">
        <v>1038</v>
      </c>
      <c r="G6764" s="77" t="s">
        <v>21</v>
      </c>
      <c r="H6764" s="77" t="s">
        <v>20</v>
      </c>
      <c r="I6764" s="13">
        <v>11</v>
      </c>
      <c r="J6764" s="14">
        <v>2015</v>
      </c>
      <c r="K6764" s="78" t="s">
        <v>56</v>
      </c>
      <c r="L6764" s="79" t="s">
        <v>22</v>
      </c>
      <c r="M6764" s="79" t="s">
        <v>302</v>
      </c>
      <c r="N6764" s="15" t="s">
        <v>28</v>
      </c>
      <c r="O6764" s="15" t="s">
        <v>29</v>
      </c>
      <c r="P6764" s="80" t="s">
        <v>3096</v>
      </c>
      <c r="Q6764" s="80" t="s">
        <v>21</v>
      </c>
    </row>
    <row r="6765" spans="1:17" hidden="1">
      <c r="A6765" s="12">
        <v>42311</v>
      </c>
      <c r="B6765" t="s">
        <v>4161</v>
      </c>
      <c r="C6765" s="1">
        <v>-3.33</v>
      </c>
      <c r="E6765" s="42">
        <f t="shared" si="129"/>
        <v>3.33</v>
      </c>
      <c r="F6765" s="77" t="s">
        <v>1038</v>
      </c>
      <c r="G6765" s="77" t="s">
        <v>21</v>
      </c>
      <c r="H6765" s="77" t="s">
        <v>20</v>
      </c>
      <c r="I6765" s="13">
        <v>11</v>
      </c>
      <c r="J6765" s="14">
        <v>2015</v>
      </c>
      <c r="K6765" s="78" t="s">
        <v>56</v>
      </c>
      <c r="L6765" s="79" t="s">
        <v>22</v>
      </c>
      <c r="M6765" s="79" t="s">
        <v>302</v>
      </c>
      <c r="N6765" s="15" t="s">
        <v>28</v>
      </c>
      <c r="O6765" s="15" t="s">
        <v>29</v>
      </c>
      <c r="P6765" s="80" t="s">
        <v>3096</v>
      </c>
      <c r="Q6765" s="80" t="s">
        <v>21</v>
      </c>
    </row>
    <row r="6766" spans="1:17" hidden="1">
      <c r="A6766" s="12">
        <v>42311</v>
      </c>
      <c r="B6766" t="s">
        <v>2488</v>
      </c>
      <c r="C6766" s="1">
        <v>0</v>
      </c>
      <c r="E6766" s="42">
        <f t="shared" si="129"/>
        <v>0</v>
      </c>
      <c r="F6766" s="77" t="s">
        <v>225</v>
      </c>
      <c r="G6766" s="77" t="s">
        <v>21</v>
      </c>
      <c r="H6766" s="77" t="s">
        <v>20</v>
      </c>
      <c r="I6766" s="13">
        <v>11</v>
      </c>
      <c r="J6766" s="14">
        <v>2015</v>
      </c>
      <c r="K6766" s="78" t="s">
        <v>56</v>
      </c>
      <c r="L6766" s="79" t="s">
        <v>22</v>
      </c>
      <c r="M6766" s="79" t="s">
        <v>23</v>
      </c>
      <c r="N6766" s="15" t="s">
        <v>20</v>
      </c>
      <c r="O6766" s="15" t="s">
        <v>24</v>
      </c>
      <c r="P6766" s="80" t="s">
        <v>171</v>
      </c>
      <c r="Q6766" s="80" t="s">
        <v>21</v>
      </c>
    </row>
    <row r="6767" spans="1:17" hidden="1">
      <c r="A6767" s="12">
        <v>42312</v>
      </c>
      <c r="B6767" t="s">
        <v>4162</v>
      </c>
      <c r="C6767" s="1">
        <v>-0.76</v>
      </c>
      <c r="E6767" s="42">
        <f t="shared" si="129"/>
        <v>0.76</v>
      </c>
      <c r="F6767" s="77" t="s">
        <v>1038</v>
      </c>
      <c r="G6767" s="77" t="s">
        <v>21</v>
      </c>
      <c r="H6767" s="77" t="s">
        <v>20</v>
      </c>
      <c r="I6767" s="13">
        <v>11</v>
      </c>
      <c r="J6767" s="14">
        <v>2015</v>
      </c>
      <c r="K6767" s="78" t="s">
        <v>56</v>
      </c>
      <c r="L6767" s="79" t="s">
        <v>22</v>
      </c>
      <c r="M6767" s="79" t="s">
        <v>302</v>
      </c>
      <c r="N6767" s="15" t="s">
        <v>28</v>
      </c>
      <c r="O6767" s="15" t="s">
        <v>29</v>
      </c>
      <c r="P6767" s="80" t="s">
        <v>3096</v>
      </c>
      <c r="Q6767" s="80" t="s">
        <v>21</v>
      </c>
    </row>
    <row r="6768" spans="1:17" hidden="1">
      <c r="A6768" s="12">
        <v>42312</v>
      </c>
      <c r="B6768" t="s">
        <v>4163</v>
      </c>
      <c r="C6768" s="1">
        <v>-0.64</v>
      </c>
      <c r="E6768" s="42">
        <f t="shared" si="129"/>
        <v>0.64</v>
      </c>
      <c r="F6768" s="77" t="s">
        <v>1038</v>
      </c>
      <c r="G6768" s="77" t="s">
        <v>21</v>
      </c>
      <c r="H6768" s="77" t="s">
        <v>20</v>
      </c>
      <c r="I6768" s="13">
        <v>11</v>
      </c>
      <c r="J6768" s="14">
        <v>2015</v>
      </c>
      <c r="K6768" s="78" t="s">
        <v>56</v>
      </c>
      <c r="L6768" s="79" t="s">
        <v>22</v>
      </c>
      <c r="M6768" s="79" t="s">
        <v>309</v>
      </c>
      <c r="N6768" s="15" t="s">
        <v>28</v>
      </c>
      <c r="O6768" s="15" t="s">
        <v>29</v>
      </c>
      <c r="P6768" s="80" t="s">
        <v>3096</v>
      </c>
      <c r="Q6768" s="80" t="s">
        <v>21</v>
      </c>
    </row>
    <row r="6769" spans="1:17" hidden="1">
      <c r="A6769" s="12">
        <v>42312</v>
      </c>
      <c r="B6769" t="s">
        <v>4164</v>
      </c>
      <c r="C6769" s="1">
        <v>-3.46</v>
      </c>
      <c r="E6769" s="42">
        <f t="shared" si="129"/>
        <v>3.46</v>
      </c>
      <c r="F6769" s="77" t="s">
        <v>1038</v>
      </c>
      <c r="G6769" s="77" t="s">
        <v>21</v>
      </c>
      <c r="H6769" s="77" t="s">
        <v>20</v>
      </c>
      <c r="I6769" s="13">
        <v>11</v>
      </c>
      <c r="J6769" s="14">
        <v>2015</v>
      </c>
      <c r="K6769" s="78" t="s">
        <v>56</v>
      </c>
      <c r="L6769" s="79" t="s">
        <v>22</v>
      </c>
      <c r="M6769" s="79" t="s">
        <v>309</v>
      </c>
      <c r="N6769" s="15" t="s">
        <v>28</v>
      </c>
      <c r="O6769" s="15" t="s">
        <v>29</v>
      </c>
      <c r="P6769" s="80" t="s">
        <v>3096</v>
      </c>
      <c r="Q6769" s="80" t="s">
        <v>21</v>
      </c>
    </row>
    <row r="6770" spans="1:17" hidden="1">
      <c r="A6770" s="12">
        <v>42313</v>
      </c>
      <c r="B6770" t="s">
        <v>4165</v>
      </c>
      <c r="C6770" s="1">
        <v>-3.69</v>
      </c>
      <c r="E6770" s="42">
        <f t="shared" si="129"/>
        <v>3.69</v>
      </c>
      <c r="F6770" s="77" t="s">
        <v>1038</v>
      </c>
      <c r="G6770" s="77" t="s">
        <v>21</v>
      </c>
      <c r="H6770" s="77" t="s">
        <v>20</v>
      </c>
      <c r="I6770" s="13">
        <v>11</v>
      </c>
      <c r="J6770" s="14">
        <v>2015</v>
      </c>
      <c r="K6770" s="78" t="s">
        <v>56</v>
      </c>
      <c r="L6770" s="79" t="s">
        <v>22</v>
      </c>
      <c r="M6770" s="79" t="s">
        <v>309</v>
      </c>
      <c r="N6770" s="15" t="s">
        <v>28</v>
      </c>
      <c r="O6770" s="15" t="s">
        <v>29</v>
      </c>
      <c r="P6770" s="80" t="s">
        <v>3096</v>
      </c>
      <c r="Q6770" s="80" t="s">
        <v>21</v>
      </c>
    </row>
    <row r="6771" spans="1:17" hidden="1">
      <c r="A6771" s="12">
        <v>42313</v>
      </c>
      <c r="B6771" t="s">
        <v>4166</v>
      </c>
      <c r="C6771" s="1">
        <v>-0.76</v>
      </c>
      <c r="E6771" s="42">
        <f t="shared" si="129"/>
        <v>0.76</v>
      </c>
      <c r="F6771" s="77" t="s">
        <v>1038</v>
      </c>
      <c r="G6771" s="77" t="s">
        <v>21</v>
      </c>
      <c r="H6771" s="77" t="s">
        <v>20</v>
      </c>
      <c r="I6771" s="13">
        <v>11</v>
      </c>
      <c r="J6771" s="14">
        <v>2015</v>
      </c>
      <c r="K6771" s="78" t="s">
        <v>56</v>
      </c>
      <c r="L6771" s="79" t="s">
        <v>22</v>
      </c>
      <c r="M6771" s="79" t="s">
        <v>302</v>
      </c>
      <c r="N6771" s="15" t="s">
        <v>28</v>
      </c>
      <c r="O6771" s="15" t="s">
        <v>29</v>
      </c>
      <c r="P6771" s="80" t="s">
        <v>3096</v>
      </c>
      <c r="Q6771" s="80" t="s">
        <v>21</v>
      </c>
    </row>
    <row r="6772" spans="1:17" hidden="1">
      <c r="A6772" s="12">
        <v>42313</v>
      </c>
      <c r="B6772" t="s">
        <v>2488</v>
      </c>
      <c r="C6772" s="1">
        <v>0</v>
      </c>
      <c r="E6772" s="42">
        <f t="shared" si="129"/>
        <v>0</v>
      </c>
      <c r="F6772" s="77" t="s">
        <v>225</v>
      </c>
      <c r="G6772" s="77" t="s">
        <v>21</v>
      </c>
      <c r="H6772" s="77" t="s">
        <v>20</v>
      </c>
      <c r="I6772" s="13">
        <v>11</v>
      </c>
      <c r="J6772" s="14">
        <v>2015</v>
      </c>
      <c r="K6772" s="78" t="s">
        <v>56</v>
      </c>
      <c r="L6772" s="79" t="s">
        <v>22</v>
      </c>
      <c r="M6772" s="79" t="s">
        <v>23</v>
      </c>
      <c r="N6772" s="15" t="s">
        <v>20</v>
      </c>
      <c r="O6772" s="15" t="s">
        <v>24</v>
      </c>
      <c r="P6772" s="80" t="s">
        <v>171</v>
      </c>
      <c r="Q6772" s="80" t="s">
        <v>21</v>
      </c>
    </row>
    <row r="6773" spans="1:17" hidden="1">
      <c r="A6773" s="12">
        <v>42314</v>
      </c>
      <c r="B6773" t="s">
        <v>4571</v>
      </c>
      <c r="C6773" s="1">
        <v>-2.44</v>
      </c>
      <c r="E6773" s="42">
        <f t="shared" si="129"/>
        <v>2.44</v>
      </c>
      <c r="F6773" s="77" t="s">
        <v>1038</v>
      </c>
      <c r="G6773" s="77" t="s">
        <v>21</v>
      </c>
      <c r="H6773" s="77" t="s">
        <v>20</v>
      </c>
      <c r="I6773" s="13">
        <v>11</v>
      </c>
      <c r="J6773" s="14">
        <v>2015</v>
      </c>
      <c r="K6773" s="78" t="s">
        <v>146</v>
      </c>
      <c r="L6773" s="79" t="s">
        <v>4571</v>
      </c>
      <c r="M6773" s="79" t="s">
        <v>309</v>
      </c>
      <c r="N6773" s="15" t="s">
        <v>28</v>
      </c>
      <c r="O6773" s="15" t="s">
        <v>29</v>
      </c>
      <c r="P6773" s="80" t="s">
        <v>3096</v>
      </c>
      <c r="Q6773" s="80"/>
    </row>
    <row r="6774" spans="1:17" hidden="1">
      <c r="A6774" s="12">
        <v>42315</v>
      </c>
      <c r="B6774" t="s">
        <v>4572</v>
      </c>
      <c r="C6774" s="1">
        <v>-2.2999999999999998</v>
      </c>
      <c r="E6774" s="42">
        <f t="shared" si="129"/>
        <v>2.2999999999999998</v>
      </c>
      <c r="F6774" s="77" t="s">
        <v>1038</v>
      </c>
      <c r="G6774" s="77" t="s">
        <v>21</v>
      </c>
      <c r="H6774" s="77" t="s">
        <v>20</v>
      </c>
      <c r="I6774" s="13">
        <v>11</v>
      </c>
      <c r="J6774" s="14">
        <v>2015</v>
      </c>
      <c r="K6774" s="78" t="s">
        <v>146</v>
      </c>
      <c r="L6774" s="79" t="s">
        <v>4572</v>
      </c>
      <c r="M6774" s="79" t="s">
        <v>309</v>
      </c>
      <c r="N6774" s="15" t="s">
        <v>28</v>
      </c>
      <c r="O6774" s="15" t="s">
        <v>29</v>
      </c>
      <c r="P6774" s="80" t="s">
        <v>3096</v>
      </c>
      <c r="Q6774" s="80"/>
    </row>
    <row r="6775" spans="1:17" hidden="1">
      <c r="A6775" s="12">
        <v>42315</v>
      </c>
      <c r="B6775" t="s">
        <v>4573</v>
      </c>
      <c r="C6775" s="1">
        <v>-0.72</v>
      </c>
      <c r="E6775" s="42">
        <f t="shared" si="129"/>
        <v>0.72</v>
      </c>
      <c r="F6775" s="77" t="s">
        <v>1038</v>
      </c>
      <c r="G6775" s="77" t="s">
        <v>21</v>
      </c>
      <c r="H6775" s="77" t="s">
        <v>20</v>
      </c>
      <c r="I6775" s="13">
        <v>11</v>
      </c>
      <c r="J6775" s="14">
        <v>2015</v>
      </c>
      <c r="K6775" s="78" t="s">
        <v>146</v>
      </c>
      <c r="L6775" s="79" t="s">
        <v>4573</v>
      </c>
      <c r="M6775" s="79" t="s">
        <v>302</v>
      </c>
      <c r="N6775" s="15" t="s">
        <v>28</v>
      </c>
      <c r="O6775" s="15" t="s">
        <v>29</v>
      </c>
      <c r="P6775" s="80" t="s">
        <v>3096</v>
      </c>
      <c r="Q6775" s="80"/>
    </row>
    <row r="6776" spans="1:17" hidden="1">
      <c r="A6776" s="12">
        <v>42316</v>
      </c>
      <c r="B6776" t="s">
        <v>4574</v>
      </c>
      <c r="C6776" s="1">
        <v>-0.72</v>
      </c>
      <c r="E6776" s="42">
        <f t="shared" si="129"/>
        <v>0.72</v>
      </c>
      <c r="F6776" s="77" t="s">
        <v>1038</v>
      </c>
      <c r="G6776" s="77" t="s">
        <v>21</v>
      </c>
      <c r="H6776" s="77" t="s">
        <v>20</v>
      </c>
      <c r="I6776" s="13">
        <v>11</v>
      </c>
      <c r="J6776" s="14">
        <v>2015</v>
      </c>
      <c r="K6776" s="78" t="s">
        <v>146</v>
      </c>
      <c r="L6776" s="79" t="s">
        <v>4574</v>
      </c>
      <c r="M6776" s="79" t="s">
        <v>302</v>
      </c>
      <c r="N6776" s="15" t="s">
        <v>28</v>
      </c>
      <c r="O6776" s="15" t="s">
        <v>29</v>
      </c>
      <c r="P6776" s="80" t="s">
        <v>3096</v>
      </c>
      <c r="Q6776" s="80"/>
    </row>
    <row r="6777" spans="1:17" hidden="1">
      <c r="A6777" s="12">
        <v>42317</v>
      </c>
      <c r="B6777" t="s">
        <v>4575</v>
      </c>
      <c r="C6777" s="1">
        <v>0</v>
      </c>
      <c r="E6777" s="42">
        <f t="shared" si="129"/>
        <v>0</v>
      </c>
      <c r="F6777" s="77" t="s">
        <v>225</v>
      </c>
      <c r="G6777" s="77" t="s">
        <v>21</v>
      </c>
      <c r="H6777" s="77" t="s">
        <v>20</v>
      </c>
      <c r="I6777" s="13">
        <v>11</v>
      </c>
      <c r="J6777" s="14">
        <v>2015</v>
      </c>
      <c r="K6777" s="78" t="s">
        <v>58</v>
      </c>
      <c r="L6777" s="79" t="s">
        <v>59</v>
      </c>
      <c r="M6777" s="79" t="s">
        <v>23</v>
      </c>
      <c r="N6777" s="15" t="s">
        <v>20</v>
      </c>
      <c r="O6777" s="15" t="s">
        <v>24</v>
      </c>
      <c r="P6777" s="80" t="s">
        <v>171</v>
      </c>
      <c r="Q6777" s="80"/>
    </row>
    <row r="6778" spans="1:17" hidden="1">
      <c r="A6778" s="12">
        <v>42317</v>
      </c>
      <c r="B6778" t="s">
        <v>4576</v>
      </c>
      <c r="C6778" s="1">
        <v>-0.72</v>
      </c>
      <c r="E6778" s="42">
        <f t="shared" si="129"/>
        <v>0.72</v>
      </c>
      <c r="F6778" s="77" t="s">
        <v>1038</v>
      </c>
      <c r="G6778" s="77" t="s">
        <v>21</v>
      </c>
      <c r="H6778" s="77" t="s">
        <v>20</v>
      </c>
      <c r="I6778" s="13">
        <v>11</v>
      </c>
      <c r="J6778" s="14">
        <v>2015</v>
      </c>
      <c r="K6778" s="78" t="s">
        <v>146</v>
      </c>
      <c r="L6778" s="79" t="s">
        <v>4576</v>
      </c>
      <c r="M6778" s="79" t="s">
        <v>302</v>
      </c>
      <c r="N6778" s="15" t="s">
        <v>28</v>
      </c>
      <c r="O6778" s="15" t="s">
        <v>29</v>
      </c>
      <c r="P6778" s="80" t="s">
        <v>3096</v>
      </c>
      <c r="Q6778" s="80"/>
    </row>
    <row r="6779" spans="1:17" hidden="1">
      <c r="A6779" s="12">
        <v>42317</v>
      </c>
      <c r="B6779" t="s">
        <v>4125</v>
      </c>
      <c r="C6779" s="1">
        <v>1.19</v>
      </c>
      <c r="E6779" s="42">
        <f t="shared" si="129"/>
        <v>-1.19</v>
      </c>
      <c r="F6779" s="77" t="s">
        <v>225</v>
      </c>
      <c r="G6779" s="77" t="s">
        <v>21</v>
      </c>
      <c r="H6779" s="77" t="s">
        <v>20</v>
      </c>
      <c r="I6779" s="13">
        <v>11</v>
      </c>
      <c r="J6779" s="14">
        <v>2015</v>
      </c>
      <c r="K6779" s="78" t="s">
        <v>146</v>
      </c>
      <c r="L6779" s="79" t="s">
        <v>4125</v>
      </c>
      <c r="M6779" s="79" t="s">
        <v>302</v>
      </c>
      <c r="N6779" s="15" t="s">
        <v>28</v>
      </c>
      <c r="O6779" s="15" t="s">
        <v>29</v>
      </c>
      <c r="P6779" s="80" t="s">
        <v>3096</v>
      </c>
      <c r="Q6779" s="80"/>
    </row>
    <row r="6780" spans="1:17" hidden="1">
      <c r="A6780" s="12">
        <v>42317</v>
      </c>
      <c r="B6780" t="s">
        <v>4577</v>
      </c>
      <c r="C6780" s="1">
        <v>-0.82</v>
      </c>
      <c r="E6780" s="42">
        <f t="shared" si="129"/>
        <v>0.82</v>
      </c>
      <c r="F6780" s="77" t="s">
        <v>1038</v>
      </c>
      <c r="G6780" s="77" t="s">
        <v>21</v>
      </c>
      <c r="H6780" s="77" t="s">
        <v>20</v>
      </c>
      <c r="I6780" s="13">
        <v>11</v>
      </c>
      <c r="J6780" s="14">
        <v>2015</v>
      </c>
      <c r="K6780" s="78" t="s">
        <v>146</v>
      </c>
      <c r="L6780" s="79" t="s">
        <v>4577</v>
      </c>
      <c r="M6780" s="79" t="s">
        <v>302</v>
      </c>
      <c r="N6780" s="15" t="s">
        <v>28</v>
      </c>
      <c r="O6780" s="15" t="s">
        <v>29</v>
      </c>
      <c r="P6780" s="80" t="s">
        <v>3096</v>
      </c>
      <c r="Q6780" s="80"/>
    </row>
    <row r="6781" spans="1:17" hidden="1">
      <c r="A6781" s="12">
        <v>42318</v>
      </c>
      <c r="B6781" t="s">
        <v>4578</v>
      </c>
      <c r="C6781" s="1">
        <v>-0.76</v>
      </c>
      <c r="E6781" s="42">
        <f t="shared" si="129"/>
        <v>0.76</v>
      </c>
      <c r="F6781" s="77" t="s">
        <v>1038</v>
      </c>
      <c r="G6781" s="77" t="s">
        <v>21</v>
      </c>
      <c r="H6781" s="77" t="s">
        <v>20</v>
      </c>
      <c r="I6781" s="13">
        <v>11</v>
      </c>
      <c r="J6781" s="14">
        <v>2015</v>
      </c>
      <c r="K6781" s="78" t="s">
        <v>146</v>
      </c>
      <c r="L6781" s="79" t="s">
        <v>4578</v>
      </c>
      <c r="M6781" s="79" t="s">
        <v>302</v>
      </c>
      <c r="N6781" s="15" t="s">
        <v>28</v>
      </c>
      <c r="O6781" s="15" t="s">
        <v>29</v>
      </c>
      <c r="P6781" s="80" t="s">
        <v>3096</v>
      </c>
      <c r="Q6781" s="80"/>
    </row>
    <row r="6782" spans="1:17" hidden="1">
      <c r="A6782" s="12">
        <v>42319</v>
      </c>
      <c r="B6782" t="s">
        <v>4579</v>
      </c>
      <c r="C6782" s="1">
        <v>-2.2200000000000002</v>
      </c>
      <c r="E6782" s="42">
        <f t="shared" si="129"/>
        <v>2.2200000000000002</v>
      </c>
      <c r="F6782" s="77" t="s">
        <v>1038</v>
      </c>
      <c r="G6782" s="77" t="s">
        <v>21</v>
      </c>
      <c r="H6782" s="77" t="s">
        <v>20</v>
      </c>
      <c r="I6782" s="13">
        <v>11</v>
      </c>
      <c r="J6782" s="14">
        <v>2015</v>
      </c>
      <c r="K6782" s="78" t="s">
        <v>146</v>
      </c>
      <c r="L6782" s="79" t="s">
        <v>4579</v>
      </c>
      <c r="M6782" s="79" t="s">
        <v>302</v>
      </c>
      <c r="N6782" s="15" t="s">
        <v>28</v>
      </c>
      <c r="O6782" s="15" t="s">
        <v>29</v>
      </c>
      <c r="P6782" s="80" t="s">
        <v>3096</v>
      </c>
      <c r="Q6782" s="80"/>
    </row>
    <row r="6783" spans="1:17" hidden="1">
      <c r="A6783" s="12">
        <v>42319</v>
      </c>
      <c r="B6783" t="s">
        <v>4580</v>
      </c>
      <c r="C6783" s="1">
        <v>-3.17</v>
      </c>
      <c r="E6783" s="42">
        <f t="shared" si="129"/>
        <v>3.17</v>
      </c>
      <c r="F6783" s="77" t="s">
        <v>1038</v>
      </c>
      <c r="G6783" s="77" t="s">
        <v>21</v>
      </c>
      <c r="H6783" s="77" t="s">
        <v>20</v>
      </c>
      <c r="I6783" s="13">
        <v>11</v>
      </c>
      <c r="J6783" s="14">
        <v>2015</v>
      </c>
      <c r="K6783" s="78" t="s">
        <v>146</v>
      </c>
      <c r="L6783" s="79" t="s">
        <v>4580</v>
      </c>
      <c r="M6783" s="79" t="s">
        <v>302</v>
      </c>
      <c r="N6783" s="15" t="s">
        <v>28</v>
      </c>
      <c r="O6783" s="15" t="s">
        <v>29</v>
      </c>
      <c r="P6783" s="80" t="s">
        <v>3096</v>
      </c>
      <c r="Q6783" s="80"/>
    </row>
    <row r="6784" spans="1:17" hidden="1">
      <c r="A6784" s="12">
        <v>42321</v>
      </c>
      <c r="B6784" t="s">
        <v>4137</v>
      </c>
      <c r="C6784" s="1">
        <v>1.42</v>
      </c>
      <c r="E6784" s="42">
        <f t="shared" si="129"/>
        <v>-1.42</v>
      </c>
      <c r="F6784" s="77" t="s">
        <v>225</v>
      </c>
      <c r="G6784" s="77" t="s">
        <v>21</v>
      </c>
      <c r="H6784" s="77" t="s">
        <v>20</v>
      </c>
      <c r="I6784" s="13">
        <v>11</v>
      </c>
      <c r="J6784" s="14">
        <v>2015</v>
      </c>
      <c r="K6784" s="78" t="s">
        <v>146</v>
      </c>
      <c r="L6784" s="79" t="s">
        <v>4137</v>
      </c>
      <c r="M6784" s="79" t="s">
        <v>302</v>
      </c>
      <c r="N6784" s="15" t="s">
        <v>28</v>
      </c>
      <c r="O6784" s="15" t="s">
        <v>29</v>
      </c>
      <c r="P6784" s="80" t="s">
        <v>3096</v>
      </c>
      <c r="Q6784" s="80"/>
    </row>
    <row r="6785" spans="1:17" hidden="1">
      <c r="A6785" s="12">
        <v>42321</v>
      </c>
      <c r="B6785" t="s">
        <v>4581</v>
      </c>
      <c r="C6785" s="1">
        <v>0</v>
      </c>
      <c r="E6785" s="42">
        <f t="shared" si="129"/>
        <v>0</v>
      </c>
      <c r="F6785" s="77" t="s">
        <v>1038</v>
      </c>
      <c r="G6785" s="77" t="s">
        <v>21</v>
      </c>
      <c r="H6785" s="77" t="s">
        <v>20</v>
      </c>
      <c r="I6785" s="13">
        <v>11</v>
      </c>
      <c r="J6785" s="14">
        <v>2015</v>
      </c>
      <c r="K6785" s="78" t="s">
        <v>58</v>
      </c>
      <c r="L6785" s="79" t="s">
        <v>59</v>
      </c>
      <c r="M6785" s="79" t="s">
        <v>23</v>
      </c>
      <c r="N6785" s="15" t="s">
        <v>20</v>
      </c>
      <c r="O6785" s="15" t="s">
        <v>24</v>
      </c>
      <c r="P6785" s="80" t="s">
        <v>171</v>
      </c>
      <c r="Q6785" s="80"/>
    </row>
    <row r="6786" spans="1:17" hidden="1">
      <c r="A6786" s="12">
        <v>42321</v>
      </c>
      <c r="B6786" t="s">
        <v>4575</v>
      </c>
      <c r="C6786" s="1">
        <v>0</v>
      </c>
      <c r="E6786" s="42">
        <f t="shared" si="129"/>
        <v>0</v>
      </c>
      <c r="F6786" s="77" t="s">
        <v>225</v>
      </c>
      <c r="G6786" s="77" t="s">
        <v>21</v>
      </c>
      <c r="H6786" s="77" t="s">
        <v>20</v>
      </c>
      <c r="I6786" s="13">
        <v>11</v>
      </c>
      <c r="J6786" s="14">
        <v>2015</v>
      </c>
      <c r="K6786" s="78" t="s">
        <v>58</v>
      </c>
      <c r="L6786" s="79" t="s">
        <v>59</v>
      </c>
      <c r="M6786" s="79" t="s">
        <v>23</v>
      </c>
      <c r="N6786" s="15" t="s">
        <v>20</v>
      </c>
      <c r="O6786" s="15" t="s">
        <v>24</v>
      </c>
      <c r="P6786" s="80" t="s">
        <v>171</v>
      </c>
      <c r="Q6786" s="80"/>
    </row>
    <row r="6787" spans="1:17" hidden="1">
      <c r="A6787" s="12">
        <v>42321</v>
      </c>
      <c r="B6787" t="s">
        <v>4582</v>
      </c>
      <c r="C6787" s="1">
        <v>-2.17</v>
      </c>
      <c r="E6787" s="42">
        <f t="shared" si="129"/>
        <v>2.17</v>
      </c>
      <c r="F6787" s="77" t="s">
        <v>1038</v>
      </c>
      <c r="G6787" s="77" t="s">
        <v>21</v>
      </c>
      <c r="H6787" s="77" t="s">
        <v>20</v>
      </c>
      <c r="I6787" s="13">
        <v>11</v>
      </c>
      <c r="J6787" s="14">
        <v>2015</v>
      </c>
      <c r="K6787" s="78" t="s">
        <v>146</v>
      </c>
      <c r="L6787" s="79" t="s">
        <v>4582</v>
      </c>
      <c r="M6787" s="79" t="s">
        <v>302</v>
      </c>
      <c r="N6787" s="15" t="s">
        <v>28</v>
      </c>
      <c r="O6787" s="15" t="s">
        <v>29</v>
      </c>
      <c r="P6787" s="80" t="s">
        <v>3096</v>
      </c>
      <c r="Q6787" s="80"/>
    </row>
    <row r="6788" spans="1:17" hidden="1">
      <c r="A6788" s="12">
        <v>42321</v>
      </c>
      <c r="B6788" t="s">
        <v>4583</v>
      </c>
      <c r="C6788" s="1">
        <v>-4.79</v>
      </c>
      <c r="E6788" s="42">
        <f t="shared" si="129"/>
        <v>4.79</v>
      </c>
      <c r="F6788" s="77" t="s">
        <v>1038</v>
      </c>
      <c r="G6788" s="77" t="s">
        <v>21</v>
      </c>
      <c r="H6788" s="77" t="s">
        <v>20</v>
      </c>
      <c r="I6788" s="13">
        <v>11</v>
      </c>
      <c r="J6788" s="14">
        <v>2015</v>
      </c>
      <c r="K6788" s="78" t="s">
        <v>146</v>
      </c>
      <c r="L6788" s="79" t="s">
        <v>4583</v>
      </c>
      <c r="M6788" s="79" t="s">
        <v>309</v>
      </c>
      <c r="N6788" s="15" t="s">
        <v>28</v>
      </c>
      <c r="O6788" s="15" t="s">
        <v>29</v>
      </c>
      <c r="P6788" s="80" t="s">
        <v>3096</v>
      </c>
      <c r="Q6788" s="80"/>
    </row>
    <row r="6789" spans="1:17" hidden="1">
      <c r="A6789" s="12">
        <v>42322</v>
      </c>
      <c r="B6789" t="s">
        <v>4584</v>
      </c>
      <c r="C6789" s="1">
        <v>-4.68</v>
      </c>
      <c r="E6789" s="42">
        <f t="shared" si="129"/>
        <v>4.68</v>
      </c>
      <c r="F6789" s="77" t="s">
        <v>1038</v>
      </c>
      <c r="G6789" s="77" t="s">
        <v>21</v>
      </c>
      <c r="H6789" s="77" t="s">
        <v>20</v>
      </c>
      <c r="I6789" s="13">
        <v>11</v>
      </c>
      <c r="J6789" s="14">
        <v>2015</v>
      </c>
      <c r="K6789" s="78" t="s">
        <v>146</v>
      </c>
      <c r="L6789" s="79" t="s">
        <v>4584</v>
      </c>
      <c r="M6789" s="79" t="s">
        <v>302</v>
      </c>
      <c r="N6789" s="15" t="s">
        <v>28</v>
      </c>
      <c r="O6789" s="15" t="s">
        <v>29</v>
      </c>
      <c r="P6789" s="80" t="s">
        <v>3096</v>
      </c>
      <c r="Q6789" s="80"/>
    </row>
    <row r="6790" spans="1:17" hidden="1">
      <c r="A6790" s="12">
        <v>42322</v>
      </c>
      <c r="B6790" t="s">
        <v>4585</v>
      </c>
      <c r="C6790" s="1">
        <v>-5.04</v>
      </c>
      <c r="E6790" s="42">
        <f t="shared" si="129"/>
        <v>5.04</v>
      </c>
      <c r="F6790" s="77" t="s">
        <v>1038</v>
      </c>
      <c r="G6790" s="77" t="s">
        <v>21</v>
      </c>
      <c r="H6790" s="77" t="s">
        <v>20</v>
      </c>
      <c r="I6790" s="13">
        <v>11</v>
      </c>
      <c r="J6790" s="14">
        <v>2015</v>
      </c>
      <c r="K6790" s="78" t="s">
        <v>146</v>
      </c>
      <c r="L6790" s="79" t="s">
        <v>4585</v>
      </c>
      <c r="M6790" s="79" t="s">
        <v>302</v>
      </c>
      <c r="N6790" s="15" t="s">
        <v>28</v>
      </c>
      <c r="O6790" s="15" t="s">
        <v>29</v>
      </c>
      <c r="P6790" s="80" t="s">
        <v>3096</v>
      </c>
      <c r="Q6790" s="80"/>
    </row>
    <row r="6791" spans="1:17" hidden="1">
      <c r="A6791" s="12">
        <v>42322</v>
      </c>
      <c r="B6791" t="s">
        <v>4586</v>
      </c>
      <c r="C6791" s="1">
        <v>-3.63</v>
      </c>
      <c r="E6791" s="42">
        <f t="shared" si="129"/>
        <v>3.63</v>
      </c>
      <c r="F6791" s="77" t="s">
        <v>1038</v>
      </c>
      <c r="G6791" s="77" t="s">
        <v>21</v>
      </c>
      <c r="H6791" s="77" t="s">
        <v>20</v>
      </c>
      <c r="I6791" s="13">
        <v>11</v>
      </c>
      <c r="J6791" s="14">
        <v>2015</v>
      </c>
      <c r="K6791" s="78" t="s">
        <v>146</v>
      </c>
      <c r="L6791" s="79" t="s">
        <v>4586</v>
      </c>
      <c r="M6791" s="79" t="s">
        <v>302</v>
      </c>
      <c r="N6791" s="15" t="s">
        <v>28</v>
      </c>
      <c r="O6791" s="15" t="s">
        <v>29</v>
      </c>
      <c r="P6791" s="80" t="s">
        <v>3096</v>
      </c>
      <c r="Q6791" s="80"/>
    </row>
    <row r="6792" spans="1:17" hidden="1">
      <c r="A6792" s="12">
        <v>42322</v>
      </c>
      <c r="B6792" t="s">
        <v>4587</v>
      </c>
      <c r="C6792" s="1">
        <v>-2.93</v>
      </c>
      <c r="E6792" s="42">
        <f t="shared" si="129"/>
        <v>2.93</v>
      </c>
      <c r="F6792" s="77" t="s">
        <v>1038</v>
      </c>
      <c r="G6792" s="77" t="s">
        <v>21</v>
      </c>
      <c r="H6792" s="77" t="s">
        <v>20</v>
      </c>
      <c r="I6792" s="13">
        <v>11</v>
      </c>
      <c r="J6792" s="14">
        <v>2015</v>
      </c>
      <c r="K6792" s="78" t="s">
        <v>146</v>
      </c>
      <c r="L6792" s="79" t="s">
        <v>4587</v>
      </c>
      <c r="M6792" s="79" t="s">
        <v>302</v>
      </c>
      <c r="N6792" s="15" t="s">
        <v>28</v>
      </c>
      <c r="O6792" s="15" t="s">
        <v>29</v>
      </c>
      <c r="P6792" s="80" t="s">
        <v>3096</v>
      </c>
      <c r="Q6792" s="80"/>
    </row>
    <row r="6793" spans="1:17" hidden="1">
      <c r="A6793" s="12">
        <v>42322</v>
      </c>
      <c r="B6793" t="s">
        <v>4588</v>
      </c>
      <c r="C6793" s="1">
        <v>-1.46</v>
      </c>
      <c r="E6793" s="42">
        <f t="shared" si="129"/>
        <v>1.46</v>
      </c>
      <c r="F6793" s="77" t="s">
        <v>1038</v>
      </c>
      <c r="G6793" s="77" t="s">
        <v>21</v>
      </c>
      <c r="H6793" s="77" t="s">
        <v>20</v>
      </c>
      <c r="I6793" s="13">
        <v>11</v>
      </c>
      <c r="J6793" s="14">
        <v>2015</v>
      </c>
      <c r="K6793" s="78" t="s">
        <v>146</v>
      </c>
      <c r="L6793" s="79" t="s">
        <v>4588</v>
      </c>
      <c r="M6793" s="79" t="s">
        <v>309</v>
      </c>
      <c r="N6793" s="15" t="s">
        <v>28</v>
      </c>
      <c r="O6793" s="15" t="s">
        <v>29</v>
      </c>
      <c r="P6793" s="80" t="s">
        <v>3096</v>
      </c>
      <c r="Q6793" s="80"/>
    </row>
    <row r="6794" spans="1:17" hidden="1">
      <c r="A6794" s="12">
        <v>42323</v>
      </c>
      <c r="B6794" t="s">
        <v>4589</v>
      </c>
      <c r="C6794" s="1">
        <v>-1.42</v>
      </c>
      <c r="E6794" s="42">
        <f t="shared" si="129"/>
        <v>1.42</v>
      </c>
      <c r="F6794" s="77" t="s">
        <v>1038</v>
      </c>
      <c r="G6794" s="77" t="s">
        <v>21</v>
      </c>
      <c r="H6794" s="77" t="s">
        <v>20</v>
      </c>
      <c r="I6794" s="13">
        <v>11</v>
      </c>
      <c r="J6794" s="14">
        <v>2015</v>
      </c>
      <c r="K6794" s="78" t="s">
        <v>146</v>
      </c>
      <c r="L6794" s="79" t="s">
        <v>4589</v>
      </c>
      <c r="M6794" s="79" t="s">
        <v>305</v>
      </c>
      <c r="N6794" s="15" t="s">
        <v>28</v>
      </c>
      <c r="O6794" s="15" t="s">
        <v>29</v>
      </c>
      <c r="P6794" s="80" t="s">
        <v>3096</v>
      </c>
      <c r="Q6794" s="80"/>
    </row>
    <row r="6795" spans="1:17" hidden="1">
      <c r="A6795" s="12">
        <v>42324</v>
      </c>
      <c r="B6795" t="s">
        <v>4146</v>
      </c>
      <c r="C6795" s="1">
        <v>1.88</v>
      </c>
      <c r="E6795" s="42">
        <f t="shared" si="129"/>
        <v>-1.88</v>
      </c>
      <c r="F6795" s="77" t="s">
        <v>225</v>
      </c>
      <c r="G6795" s="77" t="s">
        <v>21</v>
      </c>
      <c r="H6795" s="77" t="s">
        <v>20</v>
      </c>
      <c r="I6795" s="13">
        <v>11</v>
      </c>
      <c r="J6795" s="14">
        <v>2015</v>
      </c>
      <c r="K6795" s="78" t="s">
        <v>146</v>
      </c>
      <c r="L6795" s="79" t="s">
        <v>4146</v>
      </c>
      <c r="M6795" s="79" t="s">
        <v>302</v>
      </c>
      <c r="N6795" s="15" t="s">
        <v>28</v>
      </c>
      <c r="O6795" s="15" t="s">
        <v>29</v>
      </c>
      <c r="P6795" s="80" t="s">
        <v>3096</v>
      </c>
      <c r="Q6795" s="80"/>
    </row>
    <row r="6796" spans="1:17" hidden="1">
      <c r="A6796" s="12">
        <v>42324</v>
      </c>
      <c r="B6796" t="s">
        <v>4581</v>
      </c>
      <c r="C6796" s="1">
        <v>0</v>
      </c>
      <c r="E6796" s="42">
        <f t="shared" si="129"/>
        <v>0</v>
      </c>
      <c r="F6796" s="77" t="s">
        <v>1038</v>
      </c>
      <c r="G6796" s="77" t="s">
        <v>21</v>
      </c>
      <c r="H6796" s="77" t="s">
        <v>20</v>
      </c>
      <c r="I6796" s="13">
        <v>11</v>
      </c>
      <c r="J6796" s="14">
        <v>2015</v>
      </c>
      <c r="K6796" s="78" t="s">
        <v>58</v>
      </c>
      <c r="L6796" s="79" t="s">
        <v>59</v>
      </c>
      <c r="M6796" s="79" t="s">
        <v>23</v>
      </c>
      <c r="N6796" s="15" t="s">
        <v>20</v>
      </c>
      <c r="O6796" s="15" t="s">
        <v>24</v>
      </c>
      <c r="P6796" s="80" t="s">
        <v>171</v>
      </c>
      <c r="Q6796" s="80"/>
    </row>
    <row r="6797" spans="1:17" hidden="1">
      <c r="A6797" s="12">
        <v>42324</v>
      </c>
      <c r="B6797" t="s">
        <v>4581</v>
      </c>
      <c r="C6797" s="1">
        <v>0</v>
      </c>
      <c r="E6797" s="42">
        <f t="shared" si="129"/>
        <v>0</v>
      </c>
      <c r="F6797" s="77" t="s">
        <v>1038</v>
      </c>
      <c r="G6797" s="77" t="s">
        <v>21</v>
      </c>
      <c r="H6797" s="77" t="s">
        <v>20</v>
      </c>
      <c r="I6797" s="13">
        <v>11</v>
      </c>
      <c r="J6797" s="14">
        <v>2015</v>
      </c>
      <c r="K6797" s="78" t="s">
        <v>58</v>
      </c>
      <c r="L6797" s="79" t="s">
        <v>59</v>
      </c>
      <c r="M6797" s="79" t="s">
        <v>23</v>
      </c>
      <c r="N6797" s="15" t="s">
        <v>20</v>
      </c>
      <c r="O6797" s="15" t="s">
        <v>24</v>
      </c>
      <c r="P6797" s="80" t="s">
        <v>171</v>
      </c>
      <c r="Q6797" s="80"/>
    </row>
    <row r="6798" spans="1:17" hidden="1">
      <c r="A6798" s="12">
        <v>42324</v>
      </c>
      <c r="B6798" t="s">
        <v>3008</v>
      </c>
      <c r="C6798" s="1">
        <v>2.98</v>
      </c>
      <c r="E6798" s="42">
        <f t="shared" si="129"/>
        <v>-2.98</v>
      </c>
      <c r="F6798" s="77" t="s">
        <v>225</v>
      </c>
      <c r="G6798" s="77" t="s">
        <v>21</v>
      </c>
      <c r="H6798" s="77" t="s">
        <v>20</v>
      </c>
      <c r="I6798" s="13">
        <v>11</v>
      </c>
      <c r="J6798" s="14">
        <v>2015</v>
      </c>
      <c r="K6798" s="78" t="s">
        <v>146</v>
      </c>
      <c r="L6798" s="79" t="s">
        <v>3008</v>
      </c>
      <c r="M6798" s="79" t="s">
        <v>302</v>
      </c>
      <c r="N6798" s="15" t="s">
        <v>28</v>
      </c>
      <c r="O6798" s="15" t="s">
        <v>29</v>
      </c>
      <c r="P6798" s="80" t="s">
        <v>3096</v>
      </c>
      <c r="Q6798" s="80"/>
    </row>
    <row r="6799" spans="1:17" hidden="1">
      <c r="A6799" s="12">
        <v>42324</v>
      </c>
      <c r="B6799" t="s">
        <v>4575</v>
      </c>
      <c r="C6799" s="1">
        <v>0</v>
      </c>
      <c r="E6799" s="42">
        <f t="shared" si="129"/>
        <v>0</v>
      </c>
      <c r="F6799" s="77" t="s">
        <v>225</v>
      </c>
      <c r="G6799" s="77" t="s">
        <v>21</v>
      </c>
      <c r="H6799" s="77" t="s">
        <v>20</v>
      </c>
      <c r="I6799" s="13">
        <v>11</v>
      </c>
      <c r="J6799" s="14">
        <v>2015</v>
      </c>
      <c r="K6799" s="78" t="s">
        <v>58</v>
      </c>
      <c r="L6799" s="79" t="s">
        <v>59</v>
      </c>
      <c r="M6799" s="79" t="s">
        <v>23</v>
      </c>
      <c r="N6799" s="15" t="s">
        <v>20</v>
      </c>
      <c r="O6799" s="15" t="s">
        <v>24</v>
      </c>
      <c r="P6799" s="80" t="s">
        <v>171</v>
      </c>
      <c r="Q6799" s="80"/>
    </row>
    <row r="6800" spans="1:17" hidden="1">
      <c r="A6800" s="12">
        <v>42324</v>
      </c>
      <c r="B6800" t="s">
        <v>4587</v>
      </c>
      <c r="C6800" s="1">
        <v>-2.79</v>
      </c>
      <c r="E6800" s="42">
        <f t="shared" si="129"/>
        <v>2.79</v>
      </c>
      <c r="F6800" s="77" t="s">
        <v>1038</v>
      </c>
      <c r="G6800" s="77" t="s">
        <v>21</v>
      </c>
      <c r="H6800" s="77" t="s">
        <v>20</v>
      </c>
      <c r="I6800" s="13">
        <v>11</v>
      </c>
      <c r="J6800" s="14">
        <v>2015</v>
      </c>
      <c r="K6800" s="78" t="s">
        <v>146</v>
      </c>
      <c r="L6800" s="79" t="s">
        <v>4587</v>
      </c>
      <c r="M6800" s="79" t="s">
        <v>302</v>
      </c>
      <c r="N6800" s="15" t="s">
        <v>28</v>
      </c>
      <c r="O6800" s="15" t="s">
        <v>29</v>
      </c>
      <c r="P6800" s="80" t="s">
        <v>3096</v>
      </c>
      <c r="Q6800" s="80"/>
    </row>
    <row r="6801" spans="1:17" hidden="1">
      <c r="A6801" s="12">
        <v>42324</v>
      </c>
      <c r="B6801" t="s">
        <v>4590</v>
      </c>
      <c r="C6801" s="1">
        <v>-20.399999999999999</v>
      </c>
      <c r="E6801" s="42">
        <f t="shared" si="129"/>
        <v>20.399999999999999</v>
      </c>
      <c r="F6801" s="77" t="s">
        <v>1038</v>
      </c>
      <c r="G6801" s="77" t="s">
        <v>21</v>
      </c>
      <c r="H6801" s="77" t="s">
        <v>20</v>
      </c>
      <c r="I6801" s="13">
        <v>11</v>
      </c>
      <c r="J6801" s="14">
        <v>2015</v>
      </c>
      <c r="K6801" s="78" t="s">
        <v>146</v>
      </c>
      <c r="L6801" s="79" t="s">
        <v>4590</v>
      </c>
      <c r="M6801" s="79" t="s">
        <v>309</v>
      </c>
      <c r="N6801" s="15" t="s">
        <v>28</v>
      </c>
      <c r="O6801" s="15" t="s">
        <v>29</v>
      </c>
      <c r="P6801" s="80" t="s">
        <v>3096</v>
      </c>
      <c r="Q6801" s="80"/>
    </row>
    <row r="6802" spans="1:17" hidden="1">
      <c r="A6802" s="12">
        <v>42324</v>
      </c>
      <c r="B6802" t="s">
        <v>4591</v>
      </c>
      <c r="C6802" s="1">
        <v>-6.7</v>
      </c>
      <c r="E6802" s="42">
        <f t="shared" si="129"/>
        <v>6.7</v>
      </c>
      <c r="F6802" s="77" t="s">
        <v>1038</v>
      </c>
      <c r="G6802" s="77" t="s">
        <v>21</v>
      </c>
      <c r="H6802" s="77" t="s">
        <v>20</v>
      </c>
      <c r="I6802" s="13">
        <v>11</v>
      </c>
      <c r="J6802" s="14">
        <v>2015</v>
      </c>
      <c r="K6802" s="78" t="s">
        <v>146</v>
      </c>
      <c r="L6802" s="79" t="s">
        <v>4591</v>
      </c>
      <c r="M6802" s="79" t="s">
        <v>309</v>
      </c>
      <c r="N6802" s="15" t="s">
        <v>28</v>
      </c>
      <c r="O6802" s="15" t="s">
        <v>29</v>
      </c>
      <c r="P6802" s="80" t="s">
        <v>3096</v>
      </c>
      <c r="Q6802" s="80"/>
    </row>
    <row r="6803" spans="1:17" hidden="1">
      <c r="A6803" s="12">
        <v>42325</v>
      </c>
      <c r="B6803" t="s">
        <v>2635</v>
      </c>
      <c r="C6803" s="1">
        <v>-48.66</v>
      </c>
      <c r="E6803" s="42">
        <f t="shared" si="129"/>
        <v>48.66</v>
      </c>
      <c r="F6803" s="77" t="s">
        <v>1038</v>
      </c>
      <c r="G6803" s="77" t="s">
        <v>21</v>
      </c>
      <c r="H6803" s="77" t="s">
        <v>20</v>
      </c>
      <c r="I6803" s="13">
        <v>11</v>
      </c>
      <c r="J6803" s="14">
        <v>2015</v>
      </c>
      <c r="K6803" s="78" t="s">
        <v>146</v>
      </c>
      <c r="L6803" s="79" t="s">
        <v>2635</v>
      </c>
      <c r="M6803" s="79" t="s">
        <v>80</v>
      </c>
      <c r="N6803" s="15" t="s">
        <v>28</v>
      </c>
      <c r="O6803" s="15" t="s">
        <v>29</v>
      </c>
      <c r="P6803" s="80" t="s">
        <v>3096</v>
      </c>
      <c r="Q6803" s="80"/>
    </row>
    <row r="6804" spans="1:17" hidden="1">
      <c r="A6804" s="12">
        <v>42325</v>
      </c>
      <c r="B6804" t="s">
        <v>2635</v>
      </c>
      <c r="C6804" s="1">
        <v>-18.43</v>
      </c>
      <c r="E6804" s="42">
        <f t="shared" si="129"/>
        <v>18.43</v>
      </c>
      <c r="F6804" s="77" t="s">
        <v>1038</v>
      </c>
      <c r="G6804" s="77" t="s">
        <v>21</v>
      </c>
      <c r="H6804" s="77" t="s">
        <v>20</v>
      </c>
      <c r="I6804" s="13">
        <v>11</v>
      </c>
      <c r="J6804" s="14">
        <v>2015</v>
      </c>
      <c r="K6804" s="78" t="s">
        <v>146</v>
      </c>
      <c r="L6804" s="79" t="s">
        <v>2635</v>
      </c>
      <c r="M6804" s="79" t="s">
        <v>80</v>
      </c>
      <c r="N6804" s="15" t="s">
        <v>28</v>
      </c>
      <c r="O6804" s="15" t="s">
        <v>29</v>
      </c>
      <c r="P6804" s="80" t="s">
        <v>3096</v>
      </c>
      <c r="Q6804" s="80"/>
    </row>
    <row r="6805" spans="1:17" hidden="1">
      <c r="A6805" s="12">
        <v>42325</v>
      </c>
      <c r="B6805" t="s">
        <v>4575</v>
      </c>
      <c r="C6805" s="1">
        <v>0</v>
      </c>
      <c r="E6805" s="42">
        <f t="shared" si="129"/>
        <v>0</v>
      </c>
      <c r="F6805" s="77" t="s">
        <v>225</v>
      </c>
      <c r="G6805" s="77" t="s">
        <v>21</v>
      </c>
      <c r="H6805" s="77" t="s">
        <v>20</v>
      </c>
      <c r="I6805" s="13">
        <v>11</v>
      </c>
      <c r="J6805" s="14">
        <v>2015</v>
      </c>
      <c r="K6805" s="78" t="s">
        <v>58</v>
      </c>
      <c r="L6805" s="79" t="s">
        <v>59</v>
      </c>
      <c r="M6805" s="79" t="s">
        <v>23</v>
      </c>
      <c r="N6805" s="15" t="s">
        <v>20</v>
      </c>
      <c r="O6805" s="15" t="s">
        <v>24</v>
      </c>
      <c r="P6805" s="80" t="s">
        <v>171</v>
      </c>
      <c r="Q6805" s="80"/>
    </row>
    <row r="6806" spans="1:17" hidden="1">
      <c r="A6806" s="12">
        <v>42325</v>
      </c>
      <c r="B6806" t="s">
        <v>4592</v>
      </c>
      <c r="C6806" s="1">
        <v>-7.56</v>
      </c>
      <c r="E6806" s="42">
        <f t="shared" si="129"/>
        <v>7.56</v>
      </c>
      <c r="F6806" s="77" t="s">
        <v>1038</v>
      </c>
      <c r="G6806" s="77" t="s">
        <v>21</v>
      </c>
      <c r="H6806" s="77" t="s">
        <v>20</v>
      </c>
      <c r="I6806" s="13">
        <v>11</v>
      </c>
      <c r="J6806" s="14">
        <v>2015</v>
      </c>
      <c r="K6806" s="78" t="s">
        <v>146</v>
      </c>
      <c r="L6806" s="79" t="s">
        <v>4592</v>
      </c>
      <c r="M6806" s="79" t="s">
        <v>302</v>
      </c>
      <c r="N6806" s="15" t="s">
        <v>28</v>
      </c>
      <c r="O6806" s="15" t="s">
        <v>29</v>
      </c>
      <c r="P6806" s="80" t="s">
        <v>3096</v>
      </c>
      <c r="Q6806" s="80"/>
    </row>
    <row r="6807" spans="1:17" hidden="1">
      <c r="A6807" s="12">
        <v>42325</v>
      </c>
      <c r="B6807" t="s">
        <v>4593</v>
      </c>
      <c r="C6807" s="1">
        <v>-1.82</v>
      </c>
      <c r="E6807" s="42">
        <f t="shared" si="129"/>
        <v>1.82</v>
      </c>
      <c r="F6807" s="77" t="s">
        <v>1038</v>
      </c>
      <c r="G6807" s="77" t="s">
        <v>21</v>
      </c>
      <c r="H6807" s="77" t="s">
        <v>20</v>
      </c>
      <c r="I6807" s="13">
        <v>11</v>
      </c>
      <c r="J6807" s="14">
        <v>2015</v>
      </c>
      <c r="K6807" s="78" t="s">
        <v>146</v>
      </c>
      <c r="L6807" s="79" t="s">
        <v>4593</v>
      </c>
      <c r="M6807" s="79" t="s">
        <v>302</v>
      </c>
      <c r="N6807" s="15" t="s">
        <v>28</v>
      </c>
      <c r="O6807" s="15" t="s">
        <v>29</v>
      </c>
      <c r="P6807" s="80" t="s">
        <v>3096</v>
      </c>
      <c r="Q6807" s="80"/>
    </row>
    <row r="6808" spans="1:17" hidden="1">
      <c r="A6808" s="12">
        <v>42326</v>
      </c>
      <c r="B6808" t="s">
        <v>4583</v>
      </c>
      <c r="C6808" s="1">
        <v>0.38</v>
      </c>
      <c r="E6808" s="42">
        <f t="shared" si="129"/>
        <v>-0.38</v>
      </c>
      <c r="F6808" s="77" t="s">
        <v>225</v>
      </c>
      <c r="G6808" s="77" t="s">
        <v>21</v>
      </c>
      <c r="H6808" s="77" t="s">
        <v>20</v>
      </c>
      <c r="I6808" s="13">
        <v>11</v>
      </c>
      <c r="J6808" s="14">
        <v>2015</v>
      </c>
      <c r="K6808" s="78" t="s">
        <v>146</v>
      </c>
      <c r="L6808" s="79" t="s">
        <v>4583</v>
      </c>
      <c r="M6808" s="79" t="s">
        <v>302</v>
      </c>
      <c r="N6808" s="15" t="s">
        <v>28</v>
      </c>
      <c r="O6808" s="15" t="s">
        <v>29</v>
      </c>
      <c r="P6808" s="80" t="s">
        <v>3096</v>
      </c>
      <c r="Q6808" s="80"/>
    </row>
    <row r="6809" spans="1:17" hidden="1">
      <c r="A6809" s="12">
        <v>42326</v>
      </c>
      <c r="B6809" t="s">
        <v>4594</v>
      </c>
      <c r="C6809" s="1">
        <v>-4.5599999999999996</v>
      </c>
      <c r="E6809" s="42">
        <f t="shared" si="129"/>
        <v>4.5599999999999996</v>
      </c>
      <c r="F6809" s="77" t="s">
        <v>1038</v>
      </c>
      <c r="G6809" s="77" t="s">
        <v>21</v>
      </c>
      <c r="H6809" s="77" t="s">
        <v>20</v>
      </c>
      <c r="I6809" s="13">
        <v>11</v>
      </c>
      <c r="J6809" s="14">
        <v>2015</v>
      </c>
      <c r="K6809" s="78" t="s">
        <v>146</v>
      </c>
      <c r="L6809" s="79" t="s">
        <v>4594</v>
      </c>
      <c r="M6809" s="79" t="s">
        <v>302</v>
      </c>
      <c r="N6809" s="15" t="s">
        <v>28</v>
      </c>
      <c r="O6809" s="15" t="s">
        <v>29</v>
      </c>
      <c r="P6809" s="80" t="s">
        <v>3096</v>
      </c>
      <c r="Q6809" s="80"/>
    </row>
    <row r="6810" spans="1:17" hidden="1">
      <c r="A6810" s="12">
        <v>42326</v>
      </c>
      <c r="B6810" t="s">
        <v>4595</v>
      </c>
      <c r="C6810" s="1">
        <v>-3.25</v>
      </c>
      <c r="E6810" s="42">
        <f t="shared" si="129"/>
        <v>3.25</v>
      </c>
      <c r="F6810" s="77" t="s">
        <v>1038</v>
      </c>
      <c r="G6810" s="77" t="s">
        <v>21</v>
      </c>
      <c r="H6810" s="77" t="s">
        <v>20</v>
      </c>
      <c r="I6810" s="13">
        <v>11</v>
      </c>
      <c r="J6810" s="14">
        <v>2015</v>
      </c>
      <c r="K6810" s="78" t="s">
        <v>146</v>
      </c>
      <c r="L6810" s="79" t="s">
        <v>4595</v>
      </c>
      <c r="M6810" s="79" t="s">
        <v>302</v>
      </c>
      <c r="N6810" s="15" t="s">
        <v>28</v>
      </c>
      <c r="O6810" s="15" t="s">
        <v>29</v>
      </c>
      <c r="P6810" s="80" t="s">
        <v>3096</v>
      </c>
      <c r="Q6810" s="80"/>
    </row>
    <row r="6811" spans="1:17" hidden="1">
      <c r="A6811" s="12">
        <v>42327</v>
      </c>
      <c r="B6811" t="s">
        <v>4575</v>
      </c>
      <c r="C6811" s="1">
        <v>0</v>
      </c>
      <c r="E6811" s="42">
        <f t="shared" si="129"/>
        <v>0</v>
      </c>
      <c r="F6811" s="77" t="s">
        <v>225</v>
      </c>
      <c r="G6811" s="77" t="s">
        <v>21</v>
      </c>
      <c r="H6811" s="77" t="s">
        <v>20</v>
      </c>
      <c r="I6811" s="13">
        <v>11</v>
      </c>
      <c r="J6811" s="14">
        <v>2015</v>
      </c>
      <c r="K6811" s="78" t="s">
        <v>58</v>
      </c>
      <c r="L6811" s="79" t="s">
        <v>59</v>
      </c>
      <c r="M6811" s="79" t="s">
        <v>23</v>
      </c>
      <c r="N6811" s="15" t="s">
        <v>20</v>
      </c>
      <c r="O6811" s="15" t="s">
        <v>24</v>
      </c>
      <c r="P6811" s="80" t="s">
        <v>171</v>
      </c>
      <c r="Q6811" s="80"/>
    </row>
    <row r="6812" spans="1:17" hidden="1">
      <c r="A6812" s="12">
        <v>42327</v>
      </c>
      <c r="B6812" t="s">
        <v>4596</v>
      </c>
      <c r="C6812" s="1">
        <v>-0.91</v>
      </c>
      <c r="E6812" s="42">
        <f t="shared" si="129"/>
        <v>0.91</v>
      </c>
      <c r="F6812" s="77" t="s">
        <v>1038</v>
      </c>
      <c r="G6812" s="77" t="s">
        <v>21</v>
      </c>
      <c r="H6812" s="77" t="s">
        <v>20</v>
      </c>
      <c r="I6812" s="13">
        <v>11</v>
      </c>
      <c r="J6812" s="14">
        <v>2015</v>
      </c>
      <c r="K6812" s="78" t="s">
        <v>146</v>
      </c>
      <c r="L6812" s="79" t="s">
        <v>4596</v>
      </c>
      <c r="M6812" s="79" t="s">
        <v>309</v>
      </c>
      <c r="N6812" s="15" t="s">
        <v>28</v>
      </c>
      <c r="O6812" s="15" t="s">
        <v>29</v>
      </c>
      <c r="P6812" s="80" t="s">
        <v>3096</v>
      </c>
      <c r="Q6812" s="80"/>
    </row>
    <row r="6813" spans="1:17" hidden="1">
      <c r="A6813" s="12">
        <v>42327</v>
      </c>
      <c r="B6813" t="s">
        <v>2903</v>
      </c>
      <c r="C6813" s="1">
        <v>-5.41</v>
      </c>
      <c r="E6813" s="42">
        <f t="shared" si="129"/>
        <v>5.41</v>
      </c>
      <c r="F6813" s="77" t="s">
        <v>1038</v>
      </c>
      <c r="G6813" s="77" t="s">
        <v>21</v>
      </c>
      <c r="H6813" s="77" t="s">
        <v>20</v>
      </c>
      <c r="I6813" s="13">
        <v>11</v>
      </c>
      <c r="J6813" s="14">
        <v>2015</v>
      </c>
      <c r="K6813" s="78" t="s">
        <v>146</v>
      </c>
      <c r="L6813" s="79" t="s">
        <v>2903</v>
      </c>
      <c r="M6813" s="79" t="s">
        <v>309</v>
      </c>
      <c r="N6813" s="15" t="s">
        <v>28</v>
      </c>
      <c r="O6813" s="15" t="s">
        <v>29</v>
      </c>
      <c r="P6813" s="80" t="s">
        <v>3096</v>
      </c>
      <c r="Q6813" s="80"/>
    </row>
    <row r="6814" spans="1:17" hidden="1">
      <c r="A6814" s="12">
        <v>42328</v>
      </c>
      <c r="B6814" t="s">
        <v>4575</v>
      </c>
      <c r="C6814" s="1">
        <v>0</v>
      </c>
      <c r="E6814" s="42">
        <f t="shared" si="129"/>
        <v>0</v>
      </c>
      <c r="F6814" s="77" t="s">
        <v>225</v>
      </c>
      <c r="G6814" s="77" t="s">
        <v>21</v>
      </c>
      <c r="H6814" s="77" t="s">
        <v>20</v>
      </c>
      <c r="I6814" s="13">
        <v>11</v>
      </c>
      <c r="J6814" s="14">
        <v>2015</v>
      </c>
      <c r="K6814" s="78" t="s">
        <v>58</v>
      </c>
      <c r="L6814" s="79" t="s">
        <v>59</v>
      </c>
      <c r="M6814" s="79" t="s">
        <v>23</v>
      </c>
      <c r="N6814" s="15" t="s">
        <v>20</v>
      </c>
      <c r="O6814" s="15" t="s">
        <v>24</v>
      </c>
      <c r="P6814" s="80" t="s">
        <v>171</v>
      </c>
      <c r="Q6814" s="80"/>
    </row>
    <row r="6815" spans="1:17" hidden="1">
      <c r="A6815" s="12">
        <v>42328</v>
      </c>
      <c r="B6815" t="s">
        <v>4597</v>
      </c>
      <c r="C6815" s="1">
        <v>-0.76</v>
      </c>
      <c r="E6815" s="42">
        <f t="shared" si="129"/>
        <v>0.76</v>
      </c>
      <c r="F6815" s="77" t="s">
        <v>1038</v>
      </c>
      <c r="G6815" s="77" t="s">
        <v>21</v>
      </c>
      <c r="H6815" s="77" t="s">
        <v>20</v>
      </c>
      <c r="I6815" s="13">
        <v>11</v>
      </c>
      <c r="J6815" s="14">
        <v>2015</v>
      </c>
      <c r="K6815" s="78" t="s">
        <v>146</v>
      </c>
      <c r="L6815" s="79" t="s">
        <v>4597</v>
      </c>
      <c r="M6815" s="79" t="s">
        <v>302</v>
      </c>
      <c r="N6815" s="15" t="s">
        <v>28</v>
      </c>
      <c r="O6815" s="15" t="s">
        <v>29</v>
      </c>
      <c r="P6815" s="80" t="s">
        <v>3096</v>
      </c>
      <c r="Q6815" s="80"/>
    </row>
    <row r="6816" spans="1:17" hidden="1">
      <c r="A6816" s="12">
        <v>42328</v>
      </c>
      <c r="B6816" t="s">
        <v>2635</v>
      </c>
      <c r="C6816" s="1">
        <v>-2.4700000000000002</v>
      </c>
      <c r="E6816" s="42">
        <f t="shared" si="129"/>
        <v>2.4700000000000002</v>
      </c>
      <c r="F6816" s="77" t="s">
        <v>1038</v>
      </c>
      <c r="G6816" s="77" t="s">
        <v>21</v>
      </c>
      <c r="H6816" s="77" t="s">
        <v>20</v>
      </c>
      <c r="I6816" s="13">
        <v>11</v>
      </c>
      <c r="J6816" s="14">
        <v>2015</v>
      </c>
      <c r="K6816" s="78" t="s">
        <v>146</v>
      </c>
      <c r="L6816" s="79" t="s">
        <v>2635</v>
      </c>
      <c r="M6816" s="79" t="s">
        <v>80</v>
      </c>
      <c r="N6816" s="15" t="s">
        <v>28</v>
      </c>
      <c r="O6816" s="15" t="s">
        <v>29</v>
      </c>
      <c r="P6816" s="80" t="s">
        <v>3096</v>
      </c>
      <c r="Q6816" s="80"/>
    </row>
    <row r="6817" spans="1:17" hidden="1">
      <c r="A6817" s="12">
        <v>42329</v>
      </c>
      <c r="B6817" t="s">
        <v>4598</v>
      </c>
      <c r="C6817" s="1">
        <v>-2.1</v>
      </c>
      <c r="E6817" s="42">
        <f t="shared" si="129"/>
        <v>2.1</v>
      </c>
      <c r="F6817" s="77" t="s">
        <v>1038</v>
      </c>
      <c r="G6817" s="77" t="s">
        <v>21</v>
      </c>
      <c r="H6817" s="77" t="s">
        <v>20</v>
      </c>
      <c r="I6817" s="13">
        <v>11</v>
      </c>
      <c r="J6817" s="14">
        <v>2015</v>
      </c>
      <c r="K6817" s="78" t="s">
        <v>146</v>
      </c>
      <c r="L6817" s="79" t="s">
        <v>4598</v>
      </c>
      <c r="M6817" s="79" t="s">
        <v>309</v>
      </c>
      <c r="N6817" s="15" t="s">
        <v>28</v>
      </c>
      <c r="O6817" s="15" t="s">
        <v>29</v>
      </c>
      <c r="P6817" s="80" t="s">
        <v>3096</v>
      </c>
      <c r="Q6817" s="80"/>
    </row>
    <row r="6818" spans="1:17" hidden="1">
      <c r="A6818" s="12">
        <v>42329</v>
      </c>
      <c r="B6818" t="s">
        <v>4599</v>
      </c>
      <c r="C6818" s="1">
        <v>-0.7</v>
      </c>
      <c r="E6818" s="42">
        <f t="shared" si="129"/>
        <v>0.7</v>
      </c>
      <c r="F6818" s="77" t="s">
        <v>1038</v>
      </c>
      <c r="G6818" s="77" t="s">
        <v>21</v>
      </c>
      <c r="H6818" s="77" t="s">
        <v>20</v>
      </c>
      <c r="I6818" s="13">
        <v>11</v>
      </c>
      <c r="J6818" s="14">
        <v>2015</v>
      </c>
      <c r="K6818" s="78" t="s">
        <v>146</v>
      </c>
      <c r="L6818" s="79" t="s">
        <v>4599</v>
      </c>
      <c r="M6818" s="79" t="s">
        <v>302</v>
      </c>
      <c r="N6818" s="15" t="s">
        <v>28</v>
      </c>
      <c r="O6818" s="15" t="s">
        <v>29</v>
      </c>
      <c r="P6818" s="80" t="s">
        <v>3096</v>
      </c>
      <c r="Q6818" s="80"/>
    </row>
    <row r="6819" spans="1:17" hidden="1">
      <c r="A6819" s="12">
        <v>42329</v>
      </c>
      <c r="B6819" t="s">
        <v>4600</v>
      </c>
      <c r="C6819" s="1">
        <v>-4.74</v>
      </c>
      <c r="E6819" s="42">
        <f t="shared" si="129"/>
        <v>4.74</v>
      </c>
      <c r="F6819" s="77" t="s">
        <v>1038</v>
      </c>
      <c r="G6819" s="77" t="s">
        <v>21</v>
      </c>
      <c r="H6819" s="77" t="s">
        <v>20</v>
      </c>
      <c r="I6819" s="13">
        <v>11</v>
      </c>
      <c r="J6819" s="14">
        <v>2015</v>
      </c>
      <c r="K6819" s="78" t="s">
        <v>146</v>
      </c>
      <c r="L6819" s="79" t="s">
        <v>4600</v>
      </c>
      <c r="M6819" s="79" t="s">
        <v>309</v>
      </c>
      <c r="N6819" s="15" t="s">
        <v>28</v>
      </c>
      <c r="O6819" s="15" t="s">
        <v>29</v>
      </c>
      <c r="P6819" s="80" t="s">
        <v>3096</v>
      </c>
      <c r="Q6819" s="80"/>
    </row>
    <row r="6820" spans="1:17" hidden="1">
      <c r="A6820" s="12">
        <v>42329</v>
      </c>
      <c r="B6820" t="s">
        <v>4601</v>
      </c>
      <c r="C6820" s="1">
        <v>-1.3</v>
      </c>
      <c r="E6820" s="42">
        <f t="shared" si="129"/>
        <v>1.3</v>
      </c>
      <c r="F6820" s="77" t="s">
        <v>1038</v>
      </c>
      <c r="G6820" s="77" t="s">
        <v>21</v>
      </c>
      <c r="H6820" s="77" t="s">
        <v>20</v>
      </c>
      <c r="I6820" s="13">
        <v>11</v>
      </c>
      <c r="J6820" s="14">
        <v>2015</v>
      </c>
      <c r="K6820" s="78" t="s">
        <v>146</v>
      </c>
      <c r="L6820" s="79" t="s">
        <v>4601</v>
      </c>
      <c r="M6820" s="79" t="s">
        <v>302</v>
      </c>
      <c r="N6820" s="15" t="s">
        <v>28</v>
      </c>
      <c r="O6820" s="15" t="s">
        <v>29</v>
      </c>
      <c r="P6820" s="80" t="s">
        <v>3096</v>
      </c>
      <c r="Q6820" s="80"/>
    </row>
    <row r="6821" spans="1:17" hidden="1">
      <c r="A6821" s="12">
        <v>42330</v>
      </c>
      <c r="B6821" t="s">
        <v>4602</v>
      </c>
      <c r="C6821" s="1">
        <v>-2.5099999999999998</v>
      </c>
      <c r="E6821" s="42">
        <f t="shared" si="129"/>
        <v>2.5099999999999998</v>
      </c>
      <c r="F6821" s="77" t="s">
        <v>1038</v>
      </c>
      <c r="G6821" s="77" t="s">
        <v>21</v>
      </c>
      <c r="H6821" s="77" t="s">
        <v>20</v>
      </c>
      <c r="I6821" s="13">
        <v>11</v>
      </c>
      <c r="J6821" s="14">
        <v>2015</v>
      </c>
      <c r="K6821" s="78" t="s">
        <v>146</v>
      </c>
      <c r="L6821" s="79" t="s">
        <v>4602</v>
      </c>
      <c r="M6821" s="79" t="s">
        <v>302</v>
      </c>
      <c r="N6821" s="15" t="s">
        <v>28</v>
      </c>
      <c r="O6821" s="15" t="s">
        <v>29</v>
      </c>
      <c r="P6821" s="80" t="s">
        <v>3096</v>
      </c>
      <c r="Q6821" s="80"/>
    </row>
    <row r="6822" spans="1:17" hidden="1">
      <c r="A6822" s="12">
        <v>42331</v>
      </c>
      <c r="B6822" t="s">
        <v>4603</v>
      </c>
      <c r="C6822" s="1">
        <v>-0.76</v>
      </c>
      <c r="E6822" s="42">
        <f t="shared" si="129"/>
        <v>0.76</v>
      </c>
      <c r="F6822" s="77" t="s">
        <v>1038</v>
      </c>
      <c r="G6822" s="77" t="s">
        <v>21</v>
      </c>
      <c r="H6822" s="77" t="s">
        <v>20</v>
      </c>
      <c r="I6822" s="13">
        <v>11</v>
      </c>
      <c r="J6822" s="14">
        <v>2015</v>
      </c>
      <c r="K6822" s="78" t="s">
        <v>146</v>
      </c>
      <c r="L6822" s="79" t="s">
        <v>4603</v>
      </c>
      <c r="M6822" s="79" t="s">
        <v>302</v>
      </c>
      <c r="N6822" s="15" t="s">
        <v>28</v>
      </c>
      <c r="O6822" s="15" t="s">
        <v>29</v>
      </c>
      <c r="P6822" s="80" t="s">
        <v>3096</v>
      </c>
      <c r="Q6822" s="80"/>
    </row>
    <row r="6823" spans="1:17" hidden="1">
      <c r="A6823" s="12">
        <v>42331</v>
      </c>
      <c r="B6823" t="s">
        <v>4575</v>
      </c>
      <c r="C6823" s="1">
        <v>0</v>
      </c>
      <c r="E6823" s="42">
        <f t="shared" si="129"/>
        <v>0</v>
      </c>
      <c r="F6823" s="77" t="s">
        <v>225</v>
      </c>
      <c r="G6823" s="77" t="s">
        <v>21</v>
      </c>
      <c r="H6823" s="77" t="s">
        <v>20</v>
      </c>
      <c r="I6823" s="13">
        <v>11</v>
      </c>
      <c r="J6823" s="14">
        <v>2015</v>
      </c>
      <c r="K6823" s="78" t="s">
        <v>58</v>
      </c>
      <c r="L6823" s="79" t="s">
        <v>59</v>
      </c>
      <c r="M6823" s="79" t="s">
        <v>23</v>
      </c>
      <c r="N6823" s="15" t="s">
        <v>20</v>
      </c>
      <c r="O6823" s="15" t="s">
        <v>24</v>
      </c>
      <c r="P6823" s="80" t="s">
        <v>171</v>
      </c>
      <c r="Q6823" s="80"/>
    </row>
    <row r="6824" spans="1:17" hidden="1">
      <c r="A6824" s="12">
        <v>42331</v>
      </c>
      <c r="B6824" t="s">
        <v>4604</v>
      </c>
      <c r="C6824" s="1">
        <v>-0.7</v>
      </c>
      <c r="E6824" s="42">
        <f t="shared" si="129"/>
        <v>0.7</v>
      </c>
      <c r="F6824" s="77" t="s">
        <v>1038</v>
      </c>
      <c r="G6824" s="77" t="s">
        <v>21</v>
      </c>
      <c r="H6824" s="77" t="s">
        <v>20</v>
      </c>
      <c r="I6824" s="13">
        <v>11</v>
      </c>
      <c r="J6824" s="14">
        <v>2015</v>
      </c>
      <c r="K6824" s="78" t="s">
        <v>146</v>
      </c>
      <c r="L6824" s="79" t="s">
        <v>4604</v>
      </c>
      <c r="M6824" s="79" t="s">
        <v>302</v>
      </c>
      <c r="N6824" s="15" t="s">
        <v>28</v>
      </c>
      <c r="O6824" s="15" t="s">
        <v>29</v>
      </c>
      <c r="P6824" s="80" t="s">
        <v>3096</v>
      </c>
      <c r="Q6824" s="80"/>
    </row>
    <row r="6825" spans="1:17" hidden="1">
      <c r="A6825" s="12">
        <v>42331</v>
      </c>
      <c r="B6825" t="s">
        <v>4605</v>
      </c>
      <c r="C6825" s="1">
        <v>-2.65</v>
      </c>
      <c r="E6825" s="42">
        <f t="shared" si="129"/>
        <v>2.65</v>
      </c>
      <c r="F6825" s="77" t="s">
        <v>1038</v>
      </c>
      <c r="G6825" s="77" t="s">
        <v>21</v>
      </c>
      <c r="H6825" s="77" t="s">
        <v>20</v>
      </c>
      <c r="I6825" s="13">
        <v>11</v>
      </c>
      <c r="J6825" s="14">
        <v>2015</v>
      </c>
      <c r="K6825" s="78" t="s">
        <v>146</v>
      </c>
      <c r="L6825" s="79" t="s">
        <v>4605</v>
      </c>
      <c r="M6825" s="79" t="s">
        <v>302</v>
      </c>
      <c r="N6825" s="15" t="s">
        <v>28</v>
      </c>
      <c r="O6825" s="15" t="s">
        <v>29</v>
      </c>
      <c r="P6825" s="80" t="s">
        <v>3096</v>
      </c>
      <c r="Q6825" s="80"/>
    </row>
    <row r="6826" spans="1:17" hidden="1">
      <c r="A6826" s="12">
        <v>42333</v>
      </c>
      <c r="B6826" t="s">
        <v>2993</v>
      </c>
      <c r="C6826" s="1">
        <v>-0.62</v>
      </c>
      <c r="E6826" s="42">
        <f t="shared" si="129"/>
        <v>0.62</v>
      </c>
      <c r="F6826" s="77" t="s">
        <v>1038</v>
      </c>
      <c r="G6826" s="77" t="s">
        <v>21</v>
      </c>
      <c r="H6826" s="77" t="s">
        <v>20</v>
      </c>
      <c r="I6826" s="13">
        <v>11</v>
      </c>
      <c r="J6826" s="14">
        <v>2015</v>
      </c>
      <c r="K6826" s="78" t="s">
        <v>146</v>
      </c>
      <c r="L6826" s="79" t="s">
        <v>2993</v>
      </c>
      <c r="M6826" s="79" t="s">
        <v>309</v>
      </c>
      <c r="N6826" s="15" t="s">
        <v>28</v>
      </c>
      <c r="O6826" s="15" t="s">
        <v>29</v>
      </c>
      <c r="P6826" s="80" t="s">
        <v>3096</v>
      </c>
      <c r="Q6826" s="80"/>
    </row>
    <row r="6827" spans="1:17" hidden="1">
      <c r="A6827" s="12">
        <v>42335</v>
      </c>
      <c r="B6827" t="s">
        <v>3174</v>
      </c>
      <c r="C6827" s="1">
        <v>-1.46</v>
      </c>
      <c r="E6827" s="42">
        <f t="shared" si="129"/>
        <v>1.46</v>
      </c>
      <c r="F6827" s="77" t="s">
        <v>1038</v>
      </c>
      <c r="G6827" s="77" t="s">
        <v>21</v>
      </c>
      <c r="H6827" s="77" t="s">
        <v>20</v>
      </c>
      <c r="I6827" s="13">
        <v>11</v>
      </c>
      <c r="J6827" s="14">
        <v>2015</v>
      </c>
      <c r="K6827" s="78" t="s">
        <v>146</v>
      </c>
      <c r="L6827" s="79" t="s">
        <v>3174</v>
      </c>
      <c r="M6827" s="79" t="s">
        <v>309</v>
      </c>
      <c r="N6827" s="15" t="s">
        <v>28</v>
      </c>
      <c r="O6827" s="15" t="s">
        <v>29</v>
      </c>
      <c r="P6827" s="80" t="s">
        <v>3096</v>
      </c>
      <c r="Q6827" s="80"/>
    </row>
    <row r="6828" spans="1:17" hidden="1">
      <c r="A6828" s="12">
        <v>42336</v>
      </c>
      <c r="B6828" t="s">
        <v>4606</v>
      </c>
      <c r="C6828" s="1">
        <v>-3.03</v>
      </c>
      <c r="E6828" s="42">
        <f t="shared" si="129"/>
        <v>3.03</v>
      </c>
      <c r="F6828" s="77" t="s">
        <v>1038</v>
      </c>
      <c r="G6828" s="77" t="s">
        <v>21</v>
      </c>
      <c r="H6828" s="77" t="s">
        <v>20</v>
      </c>
      <c r="I6828" s="13">
        <v>11</v>
      </c>
      <c r="J6828" s="14">
        <v>2015</v>
      </c>
      <c r="K6828" s="78" t="s">
        <v>146</v>
      </c>
      <c r="L6828" s="79" t="s">
        <v>4606</v>
      </c>
      <c r="M6828" s="79" t="s">
        <v>309</v>
      </c>
      <c r="N6828" s="15" t="s">
        <v>28</v>
      </c>
      <c r="O6828" s="15" t="s">
        <v>29</v>
      </c>
      <c r="P6828" s="80" t="s">
        <v>3096</v>
      </c>
      <c r="Q6828" s="80"/>
    </row>
    <row r="6829" spans="1:17" hidden="1">
      <c r="A6829" s="12">
        <v>42336</v>
      </c>
      <c r="B6829" t="s">
        <v>4607</v>
      </c>
      <c r="C6829" s="1">
        <v>-1.75</v>
      </c>
      <c r="E6829" s="42">
        <f t="shared" si="129"/>
        <v>1.75</v>
      </c>
      <c r="F6829" s="77" t="s">
        <v>1038</v>
      </c>
      <c r="G6829" s="77" t="s">
        <v>21</v>
      </c>
      <c r="H6829" s="77" t="s">
        <v>20</v>
      </c>
      <c r="I6829" s="13">
        <v>11</v>
      </c>
      <c r="J6829" s="14">
        <v>2015</v>
      </c>
      <c r="K6829" s="78" t="s">
        <v>146</v>
      </c>
      <c r="L6829" s="79" t="s">
        <v>4607</v>
      </c>
      <c r="M6829" s="79" t="s">
        <v>309</v>
      </c>
      <c r="N6829" s="15" t="s">
        <v>28</v>
      </c>
      <c r="O6829" s="15" t="s">
        <v>29</v>
      </c>
      <c r="P6829" s="80" t="s">
        <v>3096</v>
      </c>
      <c r="Q6829" s="80"/>
    </row>
    <row r="6830" spans="1:17" hidden="1">
      <c r="A6830" s="12">
        <v>42336</v>
      </c>
      <c r="B6830" t="s">
        <v>4608</v>
      </c>
      <c r="C6830" s="1">
        <v>-1.6</v>
      </c>
      <c r="E6830" s="42">
        <f t="shared" si="129"/>
        <v>1.6</v>
      </c>
      <c r="F6830" s="77" t="s">
        <v>1038</v>
      </c>
      <c r="G6830" s="77" t="s">
        <v>21</v>
      </c>
      <c r="H6830" s="77" t="s">
        <v>20</v>
      </c>
      <c r="I6830" s="13">
        <v>11</v>
      </c>
      <c r="J6830" s="14">
        <v>2015</v>
      </c>
      <c r="K6830" s="78" t="s">
        <v>146</v>
      </c>
      <c r="L6830" s="79" t="s">
        <v>4608</v>
      </c>
      <c r="M6830" s="79" t="s">
        <v>309</v>
      </c>
      <c r="N6830" s="15" t="s">
        <v>28</v>
      </c>
      <c r="O6830" s="15" t="s">
        <v>29</v>
      </c>
      <c r="P6830" s="80" t="s">
        <v>3096</v>
      </c>
      <c r="Q6830" s="80"/>
    </row>
    <row r="6831" spans="1:17" hidden="1">
      <c r="A6831" s="12">
        <v>42336</v>
      </c>
      <c r="B6831" t="s">
        <v>2901</v>
      </c>
      <c r="C6831" s="1">
        <v>-3.88</v>
      </c>
      <c r="E6831" s="42">
        <f t="shared" si="129"/>
        <v>3.88</v>
      </c>
      <c r="F6831" s="77" t="s">
        <v>1038</v>
      </c>
      <c r="G6831" s="77" t="s">
        <v>21</v>
      </c>
      <c r="H6831" s="77" t="s">
        <v>20</v>
      </c>
      <c r="I6831" s="13">
        <v>11</v>
      </c>
      <c r="J6831" s="14">
        <v>2015</v>
      </c>
      <c r="K6831" s="78" t="s">
        <v>146</v>
      </c>
      <c r="L6831" s="79" t="s">
        <v>2901</v>
      </c>
      <c r="M6831" s="79" t="s">
        <v>309</v>
      </c>
      <c r="N6831" s="15" t="s">
        <v>28</v>
      </c>
      <c r="O6831" s="15" t="s">
        <v>29</v>
      </c>
      <c r="P6831" s="80" t="s">
        <v>3096</v>
      </c>
      <c r="Q6831" s="80"/>
    </row>
    <row r="6832" spans="1:17" hidden="1">
      <c r="A6832" s="12">
        <v>42336</v>
      </c>
      <c r="B6832" t="s">
        <v>4609</v>
      </c>
      <c r="C6832" s="1">
        <v>-1.47</v>
      </c>
      <c r="E6832" s="42">
        <f t="shared" si="129"/>
        <v>1.47</v>
      </c>
      <c r="F6832" s="77" t="s">
        <v>1038</v>
      </c>
      <c r="G6832" s="77" t="s">
        <v>21</v>
      </c>
      <c r="H6832" s="77" t="s">
        <v>20</v>
      </c>
      <c r="I6832" s="13">
        <v>11</v>
      </c>
      <c r="J6832" s="14">
        <v>2015</v>
      </c>
      <c r="K6832" s="78" t="s">
        <v>146</v>
      </c>
      <c r="L6832" s="79" t="s">
        <v>4609</v>
      </c>
      <c r="M6832" s="79" t="s">
        <v>309</v>
      </c>
      <c r="N6832" s="15" t="s">
        <v>28</v>
      </c>
      <c r="O6832" s="15" t="s">
        <v>29</v>
      </c>
      <c r="P6832" s="80" t="s">
        <v>3096</v>
      </c>
      <c r="Q6832" s="80"/>
    </row>
    <row r="6833" spans="1:17" hidden="1">
      <c r="A6833" s="12">
        <v>42336</v>
      </c>
      <c r="B6833" t="s">
        <v>2623</v>
      </c>
      <c r="C6833" s="1">
        <v>-1.05</v>
      </c>
      <c r="E6833" s="42">
        <f t="shared" si="129"/>
        <v>1.05</v>
      </c>
      <c r="F6833" s="77" t="s">
        <v>1038</v>
      </c>
      <c r="G6833" s="77" t="s">
        <v>21</v>
      </c>
      <c r="H6833" s="77" t="s">
        <v>20</v>
      </c>
      <c r="I6833" s="13">
        <v>11</v>
      </c>
      <c r="J6833" s="14">
        <v>2015</v>
      </c>
      <c r="K6833" s="78" t="s">
        <v>146</v>
      </c>
      <c r="L6833" s="79" t="s">
        <v>2623</v>
      </c>
      <c r="M6833" s="79" t="s">
        <v>309</v>
      </c>
      <c r="N6833" s="15" t="s">
        <v>28</v>
      </c>
      <c r="O6833" s="15" t="s">
        <v>29</v>
      </c>
      <c r="P6833" s="80" t="s">
        <v>3096</v>
      </c>
      <c r="Q6833" s="80"/>
    </row>
    <row r="6834" spans="1:17" hidden="1">
      <c r="A6834" s="12">
        <v>42337</v>
      </c>
      <c r="B6834" t="s">
        <v>4610</v>
      </c>
      <c r="C6834" s="1">
        <v>-2.2799999999999998</v>
      </c>
      <c r="E6834" s="42">
        <f t="shared" si="129"/>
        <v>2.2799999999999998</v>
      </c>
      <c r="F6834" s="77" t="s">
        <v>1038</v>
      </c>
      <c r="G6834" s="77" t="s">
        <v>21</v>
      </c>
      <c r="H6834" s="77" t="s">
        <v>20</v>
      </c>
      <c r="I6834" s="13">
        <v>11</v>
      </c>
      <c r="J6834" s="14">
        <v>2015</v>
      </c>
      <c r="K6834" s="78" t="s">
        <v>146</v>
      </c>
      <c r="L6834" s="79" t="s">
        <v>4610</v>
      </c>
      <c r="M6834" s="79" t="s">
        <v>309</v>
      </c>
      <c r="N6834" s="15" t="s">
        <v>28</v>
      </c>
      <c r="O6834" s="15" t="s">
        <v>29</v>
      </c>
      <c r="P6834" s="80" t="s">
        <v>3096</v>
      </c>
      <c r="Q6834" s="80"/>
    </row>
    <row r="6835" spans="1:17" hidden="1">
      <c r="A6835" s="12">
        <v>42337</v>
      </c>
      <c r="B6835" t="s">
        <v>3060</v>
      </c>
      <c r="C6835" s="1">
        <v>-1.67</v>
      </c>
      <c r="E6835" s="42">
        <f t="shared" si="129"/>
        <v>1.67</v>
      </c>
      <c r="F6835" s="77" t="s">
        <v>1038</v>
      </c>
      <c r="G6835" s="77" t="s">
        <v>21</v>
      </c>
      <c r="H6835" s="77" t="s">
        <v>20</v>
      </c>
      <c r="I6835" s="13">
        <v>11</v>
      </c>
      <c r="J6835" s="14">
        <v>2015</v>
      </c>
      <c r="K6835" s="78" t="s">
        <v>146</v>
      </c>
      <c r="L6835" s="79" t="s">
        <v>3060</v>
      </c>
      <c r="M6835" s="79" t="s">
        <v>309</v>
      </c>
      <c r="N6835" s="15" t="s">
        <v>28</v>
      </c>
      <c r="O6835" s="15" t="s">
        <v>29</v>
      </c>
      <c r="P6835" s="80" t="s">
        <v>3096</v>
      </c>
      <c r="Q6835" s="80"/>
    </row>
    <row r="6836" spans="1:17" hidden="1">
      <c r="A6836" s="12">
        <v>42337</v>
      </c>
      <c r="B6836" t="s">
        <v>4611</v>
      </c>
      <c r="C6836" s="1">
        <v>-5.26</v>
      </c>
      <c r="E6836" s="42">
        <f t="shared" si="129"/>
        <v>5.26</v>
      </c>
      <c r="F6836" s="77" t="s">
        <v>1038</v>
      </c>
      <c r="G6836" s="77" t="s">
        <v>21</v>
      </c>
      <c r="H6836" s="77" t="s">
        <v>20</v>
      </c>
      <c r="I6836" s="13">
        <v>11</v>
      </c>
      <c r="J6836" s="14">
        <v>2015</v>
      </c>
      <c r="K6836" s="78" t="s">
        <v>146</v>
      </c>
      <c r="L6836" s="79" t="s">
        <v>4611</v>
      </c>
      <c r="M6836" s="79" t="s">
        <v>309</v>
      </c>
      <c r="N6836" s="15" t="s">
        <v>28</v>
      </c>
      <c r="O6836" s="15" t="s">
        <v>29</v>
      </c>
      <c r="P6836" s="80" t="s">
        <v>3096</v>
      </c>
      <c r="Q6836" s="80"/>
    </row>
    <row r="6837" spans="1:17" hidden="1">
      <c r="A6837" s="12">
        <v>42337</v>
      </c>
      <c r="B6837" t="s">
        <v>4612</v>
      </c>
      <c r="C6837" s="1">
        <v>-2.97</v>
      </c>
      <c r="E6837" s="42">
        <f t="shared" si="129"/>
        <v>2.97</v>
      </c>
      <c r="F6837" s="77" t="s">
        <v>1038</v>
      </c>
      <c r="G6837" s="77" t="s">
        <v>21</v>
      </c>
      <c r="H6837" s="77" t="s">
        <v>20</v>
      </c>
      <c r="I6837" s="13">
        <v>11</v>
      </c>
      <c r="J6837" s="14">
        <v>2015</v>
      </c>
      <c r="K6837" s="78" t="s">
        <v>146</v>
      </c>
      <c r="L6837" s="79" t="s">
        <v>4612</v>
      </c>
      <c r="M6837" s="79" t="s">
        <v>309</v>
      </c>
      <c r="N6837" s="15" t="s">
        <v>28</v>
      </c>
      <c r="O6837" s="15" t="s">
        <v>29</v>
      </c>
      <c r="P6837" s="80" t="s">
        <v>3096</v>
      </c>
      <c r="Q6837" s="80"/>
    </row>
    <row r="6838" spans="1:17" hidden="1">
      <c r="A6838" s="12">
        <v>42337</v>
      </c>
      <c r="B6838" t="s">
        <v>4613</v>
      </c>
      <c r="C6838" s="1">
        <v>-1.83</v>
      </c>
      <c r="E6838" s="42">
        <f t="shared" si="129"/>
        <v>1.83</v>
      </c>
      <c r="F6838" s="77" t="s">
        <v>1038</v>
      </c>
      <c r="G6838" s="77" t="s">
        <v>21</v>
      </c>
      <c r="H6838" s="77" t="s">
        <v>20</v>
      </c>
      <c r="I6838" s="13">
        <v>11</v>
      </c>
      <c r="J6838" s="14">
        <v>2015</v>
      </c>
      <c r="K6838" s="78" t="s">
        <v>146</v>
      </c>
      <c r="L6838" s="79" t="s">
        <v>4613</v>
      </c>
      <c r="M6838" s="79" t="s">
        <v>309</v>
      </c>
      <c r="N6838" s="15" t="s">
        <v>28</v>
      </c>
      <c r="O6838" s="15" t="s">
        <v>29</v>
      </c>
      <c r="P6838" s="80" t="s">
        <v>3096</v>
      </c>
      <c r="Q6838" s="80"/>
    </row>
    <row r="6839" spans="1:17" hidden="1">
      <c r="A6839" s="12">
        <v>42337</v>
      </c>
      <c r="B6839" t="s">
        <v>4612</v>
      </c>
      <c r="C6839" s="1">
        <v>-1.18</v>
      </c>
      <c r="E6839" s="42">
        <f t="shared" si="129"/>
        <v>1.18</v>
      </c>
      <c r="F6839" s="77" t="s">
        <v>1038</v>
      </c>
      <c r="G6839" s="77" t="s">
        <v>21</v>
      </c>
      <c r="H6839" s="77" t="s">
        <v>20</v>
      </c>
      <c r="I6839" s="13">
        <v>11</v>
      </c>
      <c r="J6839" s="14">
        <v>2015</v>
      </c>
      <c r="K6839" s="78" t="s">
        <v>146</v>
      </c>
      <c r="L6839" s="79" t="s">
        <v>4612</v>
      </c>
      <c r="M6839" s="79" t="s">
        <v>309</v>
      </c>
      <c r="N6839" s="15" t="s">
        <v>28</v>
      </c>
      <c r="O6839" s="15" t="s">
        <v>29</v>
      </c>
      <c r="P6839" s="80" t="s">
        <v>3096</v>
      </c>
      <c r="Q6839" s="80"/>
    </row>
    <row r="6840" spans="1:17" hidden="1">
      <c r="A6840" s="12">
        <v>42337</v>
      </c>
      <c r="B6840" t="s">
        <v>4614</v>
      </c>
      <c r="C6840" s="1">
        <v>-3.51</v>
      </c>
      <c r="E6840" s="42">
        <f t="shared" si="129"/>
        <v>3.51</v>
      </c>
      <c r="F6840" s="77" t="s">
        <v>1038</v>
      </c>
      <c r="G6840" s="77" t="s">
        <v>21</v>
      </c>
      <c r="H6840" s="77" t="s">
        <v>20</v>
      </c>
      <c r="I6840" s="13">
        <v>11</v>
      </c>
      <c r="J6840" s="14">
        <v>2015</v>
      </c>
      <c r="K6840" s="78" t="s">
        <v>146</v>
      </c>
      <c r="L6840" s="79" t="s">
        <v>4614</v>
      </c>
      <c r="M6840" s="79" t="s">
        <v>309</v>
      </c>
      <c r="N6840" s="15" t="s">
        <v>28</v>
      </c>
      <c r="O6840" s="15" t="s">
        <v>29</v>
      </c>
      <c r="P6840" s="80" t="s">
        <v>3096</v>
      </c>
      <c r="Q6840" s="80"/>
    </row>
    <row r="6841" spans="1:17" hidden="1">
      <c r="A6841" s="12">
        <v>42337</v>
      </c>
      <c r="B6841" t="s">
        <v>2871</v>
      </c>
      <c r="C6841" s="1">
        <v>-1.88</v>
      </c>
      <c r="E6841" s="42">
        <f t="shared" si="129"/>
        <v>1.88</v>
      </c>
      <c r="F6841" s="77" t="s">
        <v>1038</v>
      </c>
      <c r="G6841" s="77" t="s">
        <v>21</v>
      </c>
      <c r="H6841" s="77" t="s">
        <v>20</v>
      </c>
      <c r="I6841" s="13">
        <v>11</v>
      </c>
      <c r="J6841" s="14">
        <v>2015</v>
      </c>
      <c r="K6841" s="78" t="s">
        <v>146</v>
      </c>
      <c r="L6841" s="79" t="s">
        <v>2871</v>
      </c>
      <c r="M6841" s="79" t="s">
        <v>302</v>
      </c>
      <c r="N6841" s="15" t="s">
        <v>28</v>
      </c>
      <c r="O6841" s="15" t="s">
        <v>29</v>
      </c>
      <c r="P6841" s="80" t="s">
        <v>3096</v>
      </c>
      <c r="Q6841" s="80"/>
    </row>
    <row r="6842" spans="1:17" hidden="1">
      <c r="A6842" s="12">
        <v>42337</v>
      </c>
      <c r="B6842" t="s">
        <v>4609</v>
      </c>
      <c r="C6842" s="1">
        <v>-2.79</v>
      </c>
      <c r="E6842" s="42">
        <f t="shared" si="129"/>
        <v>2.79</v>
      </c>
      <c r="F6842" s="77" t="s">
        <v>1038</v>
      </c>
      <c r="G6842" s="77" t="s">
        <v>21</v>
      </c>
      <c r="H6842" s="77" t="s">
        <v>20</v>
      </c>
      <c r="I6842" s="13">
        <v>11</v>
      </c>
      <c r="J6842" s="14">
        <v>2015</v>
      </c>
      <c r="K6842" s="78" t="s">
        <v>146</v>
      </c>
      <c r="L6842" s="79" t="s">
        <v>4609</v>
      </c>
      <c r="M6842" s="79" t="s">
        <v>309</v>
      </c>
      <c r="N6842" s="15" t="s">
        <v>28</v>
      </c>
      <c r="O6842" s="15" t="s">
        <v>29</v>
      </c>
      <c r="P6842" s="80" t="s">
        <v>3096</v>
      </c>
      <c r="Q6842" s="80"/>
    </row>
    <row r="6843" spans="1:17" hidden="1">
      <c r="A6843" s="12">
        <v>42337</v>
      </c>
      <c r="B6843" t="s">
        <v>4615</v>
      </c>
      <c r="C6843" s="1">
        <v>-1.9</v>
      </c>
      <c r="E6843" s="42">
        <f t="shared" ref="E6843:E6906" si="131">-C6843</f>
        <v>1.9</v>
      </c>
      <c r="F6843" s="77" t="s">
        <v>1038</v>
      </c>
      <c r="G6843" s="77" t="s">
        <v>21</v>
      </c>
      <c r="H6843" s="77" t="s">
        <v>20</v>
      </c>
      <c r="I6843" s="13">
        <v>11</v>
      </c>
      <c r="J6843" s="14">
        <v>2015</v>
      </c>
      <c r="K6843" s="78" t="s">
        <v>146</v>
      </c>
      <c r="L6843" s="79" t="s">
        <v>4615</v>
      </c>
      <c r="M6843" s="79" t="s">
        <v>305</v>
      </c>
      <c r="N6843" s="15" t="s">
        <v>28</v>
      </c>
      <c r="O6843" s="15" t="s">
        <v>29</v>
      </c>
      <c r="P6843" s="80" t="s">
        <v>3096</v>
      </c>
      <c r="Q6843" s="80"/>
    </row>
    <row r="6844" spans="1:17" hidden="1">
      <c r="A6844" s="12">
        <v>42337</v>
      </c>
      <c r="B6844" t="s">
        <v>4616</v>
      </c>
      <c r="C6844" s="1">
        <v>-3.64</v>
      </c>
      <c r="E6844" s="42">
        <f t="shared" si="131"/>
        <v>3.64</v>
      </c>
      <c r="F6844" s="77" t="s">
        <v>1038</v>
      </c>
      <c r="G6844" s="77" t="s">
        <v>21</v>
      </c>
      <c r="H6844" s="77" t="s">
        <v>20</v>
      </c>
      <c r="I6844" s="13">
        <v>11</v>
      </c>
      <c r="J6844" s="14">
        <v>2015</v>
      </c>
      <c r="K6844" s="78" t="s">
        <v>146</v>
      </c>
      <c r="L6844" s="79" t="s">
        <v>4616</v>
      </c>
      <c r="M6844" s="79" t="s">
        <v>309</v>
      </c>
      <c r="N6844" s="15" t="s">
        <v>28</v>
      </c>
      <c r="O6844" s="15" t="s">
        <v>29</v>
      </c>
      <c r="P6844" s="80" t="s">
        <v>3096</v>
      </c>
      <c r="Q6844" s="80"/>
    </row>
    <row r="6845" spans="1:17" hidden="1">
      <c r="A6845" s="12">
        <v>42338</v>
      </c>
      <c r="B6845" t="s">
        <v>4575</v>
      </c>
      <c r="C6845" s="1">
        <v>0</v>
      </c>
      <c r="E6845" s="42">
        <f t="shared" si="131"/>
        <v>0</v>
      </c>
      <c r="F6845" s="77" t="s">
        <v>225</v>
      </c>
      <c r="G6845" s="77" t="s">
        <v>21</v>
      </c>
      <c r="H6845" s="77" t="s">
        <v>20</v>
      </c>
      <c r="I6845" s="13">
        <v>11</v>
      </c>
      <c r="J6845" s="14">
        <v>2015</v>
      </c>
      <c r="K6845" s="78" t="s">
        <v>58</v>
      </c>
      <c r="L6845" s="79" t="s">
        <v>59</v>
      </c>
      <c r="M6845" s="79" t="s">
        <v>23</v>
      </c>
      <c r="N6845" s="15" t="s">
        <v>20</v>
      </c>
      <c r="O6845" s="15" t="s">
        <v>24</v>
      </c>
      <c r="P6845" s="80" t="s">
        <v>171</v>
      </c>
      <c r="Q6845" s="80"/>
    </row>
    <row r="6846" spans="1:17" hidden="1">
      <c r="A6846" s="12">
        <v>42338</v>
      </c>
      <c r="B6846" t="s">
        <v>4617</v>
      </c>
      <c r="C6846" s="1">
        <v>-2.0099999999999998</v>
      </c>
      <c r="E6846" s="42">
        <f t="shared" si="131"/>
        <v>2.0099999999999998</v>
      </c>
      <c r="F6846" s="77" t="s">
        <v>1038</v>
      </c>
      <c r="G6846" s="77" t="s">
        <v>21</v>
      </c>
      <c r="H6846" s="77" t="s">
        <v>20</v>
      </c>
      <c r="I6846" s="13">
        <v>11</v>
      </c>
      <c r="J6846" s="14">
        <v>2015</v>
      </c>
      <c r="K6846" s="78" t="s">
        <v>146</v>
      </c>
      <c r="L6846" s="79" t="s">
        <v>4617</v>
      </c>
      <c r="M6846" s="79" t="s">
        <v>309</v>
      </c>
      <c r="N6846" s="15" t="s">
        <v>28</v>
      </c>
      <c r="O6846" s="15" t="s">
        <v>29</v>
      </c>
      <c r="P6846" s="80" t="s">
        <v>3096</v>
      </c>
      <c r="Q6846" s="80"/>
    </row>
    <row r="6847" spans="1:17" hidden="1">
      <c r="A6847" s="12">
        <v>42338</v>
      </c>
      <c r="B6847" t="s">
        <v>4618</v>
      </c>
      <c r="C6847" s="1">
        <v>-1.43</v>
      </c>
      <c r="E6847" s="42">
        <f t="shared" si="131"/>
        <v>1.43</v>
      </c>
      <c r="F6847" s="77" t="s">
        <v>1038</v>
      </c>
      <c r="G6847" s="77" t="s">
        <v>21</v>
      </c>
      <c r="H6847" s="77" t="s">
        <v>20</v>
      </c>
      <c r="I6847" s="13">
        <v>11</v>
      </c>
      <c r="J6847" s="14">
        <v>2015</v>
      </c>
      <c r="K6847" s="78" t="s">
        <v>146</v>
      </c>
      <c r="L6847" s="79" t="s">
        <v>4618</v>
      </c>
      <c r="M6847" s="79" t="s">
        <v>309</v>
      </c>
      <c r="N6847" s="15" t="s">
        <v>28</v>
      </c>
      <c r="O6847" s="15" t="s">
        <v>29</v>
      </c>
      <c r="P6847" s="80" t="s">
        <v>3096</v>
      </c>
      <c r="Q6847" s="80"/>
    </row>
    <row r="6848" spans="1:17" hidden="1">
      <c r="A6848" s="12">
        <v>42338</v>
      </c>
      <c r="B6848" t="s">
        <v>4618</v>
      </c>
      <c r="C6848" s="1">
        <v>-5.26</v>
      </c>
      <c r="E6848" s="42">
        <f t="shared" si="131"/>
        <v>5.26</v>
      </c>
      <c r="F6848" s="77" t="s">
        <v>1038</v>
      </c>
      <c r="G6848" s="77" t="s">
        <v>21</v>
      </c>
      <c r="H6848" s="77" t="s">
        <v>20</v>
      </c>
      <c r="I6848" s="13">
        <v>11</v>
      </c>
      <c r="J6848" s="14">
        <v>2015</v>
      </c>
      <c r="K6848" s="78" t="s">
        <v>146</v>
      </c>
      <c r="L6848" s="79" t="s">
        <v>4618</v>
      </c>
      <c r="M6848" s="79" t="s">
        <v>309</v>
      </c>
      <c r="N6848" s="15" t="s">
        <v>28</v>
      </c>
      <c r="O6848" s="15" t="s">
        <v>29</v>
      </c>
      <c r="P6848" s="80" t="s">
        <v>3096</v>
      </c>
      <c r="Q6848" s="80"/>
    </row>
    <row r="6849" spans="1:17" hidden="1">
      <c r="A6849" s="12">
        <v>42338</v>
      </c>
      <c r="B6849" t="s">
        <v>4619</v>
      </c>
      <c r="C6849" s="1">
        <v>-2.89</v>
      </c>
      <c r="E6849" s="42">
        <f t="shared" si="131"/>
        <v>2.89</v>
      </c>
      <c r="F6849" s="77" t="s">
        <v>1038</v>
      </c>
      <c r="G6849" s="77" t="s">
        <v>21</v>
      </c>
      <c r="H6849" s="77" t="s">
        <v>20</v>
      </c>
      <c r="I6849" s="13">
        <v>11</v>
      </c>
      <c r="J6849" s="14">
        <v>2015</v>
      </c>
      <c r="K6849" s="78" t="s">
        <v>146</v>
      </c>
      <c r="L6849" s="79" t="s">
        <v>4619</v>
      </c>
      <c r="M6849" s="79" t="s">
        <v>302</v>
      </c>
      <c r="N6849" s="15" t="s">
        <v>28</v>
      </c>
      <c r="O6849" s="15" t="s">
        <v>29</v>
      </c>
      <c r="P6849" s="80" t="s">
        <v>3096</v>
      </c>
      <c r="Q6849" s="80"/>
    </row>
    <row r="6850" spans="1:17" hidden="1">
      <c r="A6850" s="12">
        <v>42338</v>
      </c>
      <c r="B6850" t="s">
        <v>4620</v>
      </c>
      <c r="C6850" s="1">
        <v>-2.73</v>
      </c>
      <c r="E6850" s="42">
        <f t="shared" si="131"/>
        <v>2.73</v>
      </c>
      <c r="F6850" s="77" t="s">
        <v>1038</v>
      </c>
      <c r="G6850" s="77" t="s">
        <v>21</v>
      </c>
      <c r="H6850" s="77" t="s">
        <v>20</v>
      </c>
      <c r="I6850" s="13">
        <v>11</v>
      </c>
      <c r="J6850" s="14">
        <v>2015</v>
      </c>
      <c r="K6850" s="78" t="s">
        <v>146</v>
      </c>
      <c r="L6850" s="79" t="s">
        <v>4620</v>
      </c>
      <c r="M6850" s="79" t="s">
        <v>309</v>
      </c>
      <c r="N6850" s="15" t="s">
        <v>28</v>
      </c>
      <c r="O6850" s="15" t="s">
        <v>29</v>
      </c>
      <c r="P6850" s="80" t="s">
        <v>3096</v>
      </c>
      <c r="Q6850" s="80"/>
    </row>
    <row r="6851" spans="1:17" hidden="1">
      <c r="A6851" s="12">
        <v>42338</v>
      </c>
      <c r="B6851" t="s">
        <v>4621</v>
      </c>
      <c r="C6851" s="1">
        <v>-10.3</v>
      </c>
      <c r="E6851" s="42">
        <f t="shared" si="131"/>
        <v>10.3</v>
      </c>
      <c r="F6851" s="77" t="s">
        <v>1038</v>
      </c>
      <c r="G6851" s="77" t="s">
        <v>21</v>
      </c>
      <c r="H6851" s="77" t="s">
        <v>20</v>
      </c>
      <c r="I6851" s="13">
        <v>11</v>
      </c>
      <c r="J6851" s="14">
        <v>2015</v>
      </c>
      <c r="K6851" s="78" t="s">
        <v>146</v>
      </c>
      <c r="L6851" s="79" t="s">
        <v>4621</v>
      </c>
      <c r="M6851" s="79" t="s">
        <v>309</v>
      </c>
      <c r="N6851" s="15" t="s">
        <v>28</v>
      </c>
      <c r="O6851" s="15" t="s">
        <v>29</v>
      </c>
      <c r="P6851" s="80" t="s">
        <v>3096</v>
      </c>
      <c r="Q6851" s="80"/>
    </row>
    <row r="6852" spans="1:17" hidden="1">
      <c r="A6852" s="12">
        <v>42338</v>
      </c>
      <c r="B6852" t="s">
        <v>4622</v>
      </c>
      <c r="C6852" s="1">
        <v>-1.86</v>
      </c>
      <c r="E6852" s="42">
        <f t="shared" si="131"/>
        <v>1.86</v>
      </c>
      <c r="F6852" s="77" t="s">
        <v>1038</v>
      </c>
      <c r="G6852" s="77" t="s">
        <v>21</v>
      </c>
      <c r="H6852" s="77" t="s">
        <v>20</v>
      </c>
      <c r="I6852" s="13">
        <v>11</v>
      </c>
      <c r="J6852" s="14">
        <v>2015</v>
      </c>
      <c r="K6852" s="78" t="s">
        <v>146</v>
      </c>
      <c r="L6852" s="79" t="s">
        <v>4622</v>
      </c>
      <c r="M6852" s="79" t="s">
        <v>305</v>
      </c>
      <c r="N6852" s="15" t="s">
        <v>28</v>
      </c>
      <c r="O6852" s="15" t="s">
        <v>29</v>
      </c>
      <c r="P6852" s="80" t="s">
        <v>3096</v>
      </c>
      <c r="Q6852" s="80"/>
    </row>
    <row r="6853" spans="1:17" hidden="1">
      <c r="A6853" s="12">
        <v>42338</v>
      </c>
      <c r="B6853" t="s">
        <v>4623</v>
      </c>
      <c r="C6853" s="1">
        <v>-3.05</v>
      </c>
      <c r="E6853" s="42">
        <f t="shared" si="131"/>
        <v>3.05</v>
      </c>
      <c r="F6853" s="77" t="s">
        <v>1038</v>
      </c>
      <c r="G6853" s="77" t="s">
        <v>21</v>
      </c>
      <c r="H6853" s="77" t="s">
        <v>20</v>
      </c>
      <c r="I6853" s="13">
        <v>11</v>
      </c>
      <c r="J6853" s="14">
        <v>2015</v>
      </c>
      <c r="K6853" s="78" t="s">
        <v>146</v>
      </c>
      <c r="L6853" s="79" t="s">
        <v>4623</v>
      </c>
      <c r="M6853" s="79" t="s">
        <v>302</v>
      </c>
      <c r="N6853" s="15" t="s">
        <v>28</v>
      </c>
      <c r="O6853" s="15" t="s">
        <v>29</v>
      </c>
      <c r="P6853" s="80" t="s">
        <v>3096</v>
      </c>
      <c r="Q6853" s="80"/>
    </row>
    <row r="6854" spans="1:17" hidden="1">
      <c r="A6854" s="12">
        <v>42338</v>
      </c>
      <c r="B6854" t="s">
        <v>4624</v>
      </c>
      <c r="C6854" s="1">
        <v>-4.91</v>
      </c>
      <c r="E6854" s="42">
        <f t="shared" si="131"/>
        <v>4.91</v>
      </c>
      <c r="F6854" s="77" t="s">
        <v>1038</v>
      </c>
      <c r="G6854" s="77" t="s">
        <v>21</v>
      </c>
      <c r="H6854" s="77" t="s">
        <v>20</v>
      </c>
      <c r="I6854" s="13">
        <v>11</v>
      </c>
      <c r="J6854" s="14">
        <v>2015</v>
      </c>
      <c r="K6854" s="78" t="s">
        <v>146</v>
      </c>
      <c r="L6854" s="79" t="s">
        <v>4624</v>
      </c>
      <c r="M6854" s="79" t="s">
        <v>309</v>
      </c>
      <c r="N6854" s="15" t="s">
        <v>28</v>
      </c>
      <c r="O6854" s="15" t="s">
        <v>29</v>
      </c>
      <c r="P6854" s="80" t="s">
        <v>3096</v>
      </c>
      <c r="Q6854" s="80"/>
    </row>
    <row r="6855" spans="1:17" hidden="1">
      <c r="A6855" s="12">
        <v>42338</v>
      </c>
      <c r="B6855" t="s">
        <v>4575</v>
      </c>
      <c r="C6855" s="1">
        <v>0</v>
      </c>
      <c r="E6855" s="42">
        <f t="shared" si="131"/>
        <v>0</v>
      </c>
      <c r="F6855" s="77" t="s">
        <v>225</v>
      </c>
      <c r="G6855" s="77" t="s">
        <v>21</v>
      </c>
      <c r="H6855" s="77" t="s">
        <v>20</v>
      </c>
      <c r="I6855" s="13">
        <v>11</v>
      </c>
      <c r="J6855" s="14">
        <v>2015</v>
      </c>
      <c r="K6855" s="78" t="s">
        <v>58</v>
      </c>
      <c r="L6855" s="79" t="s">
        <v>59</v>
      </c>
      <c r="M6855" s="79" t="s">
        <v>23</v>
      </c>
      <c r="N6855" s="15" t="s">
        <v>20</v>
      </c>
      <c r="O6855" s="15" t="s">
        <v>24</v>
      </c>
      <c r="P6855" s="80" t="s">
        <v>171</v>
      </c>
      <c r="Q6855" s="80"/>
    </row>
    <row r="6856" spans="1:17" hidden="1">
      <c r="A6856" s="12">
        <v>42339</v>
      </c>
      <c r="B6856" t="s">
        <v>2578</v>
      </c>
      <c r="C6856" s="1">
        <v>0</v>
      </c>
      <c r="E6856" s="42">
        <f t="shared" si="131"/>
        <v>0</v>
      </c>
      <c r="F6856" s="77" t="s">
        <v>225</v>
      </c>
      <c r="G6856" s="77" t="s">
        <v>21</v>
      </c>
      <c r="H6856" s="77" t="s">
        <v>20</v>
      </c>
      <c r="I6856" s="13">
        <v>12</v>
      </c>
      <c r="J6856" s="14">
        <v>2015</v>
      </c>
      <c r="K6856" s="78" t="s">
        <v>56</v>
      </c>
      <c r="L6856" s="79" t="s">
        <v>57</v>
      </c>
      <c r="M6856" s="79" t="s">
        <v>302</v>
      </c>
      <c r="N6856" s="15" t="s">
        <v>28</v>
      </c>
      <c r="O6856" s="15" t="s">
        <v>29</v>
      </c>
      <c r="P6856" s="80" t="s">
        <v>3097</v>
      </c>
      <c r="Q6856" s="80"/>
    </row>
    <row r="6857" spans="1:17" hidden="1">
      <c r="A6857" s="12">
        <v>42339</v>
      </c>
      <c r="B6857" t="s">
        <v>4625</v>
      </c>
      <c r="C6857" s="1">
        <v>-5.13</v>
      </c>
      <c r="E6857" s="42">
        <f t="shared" si="131"/>
        <v>5.13</v>
      </c>
      <c r="F6857" s="77" t="s">
        <v>1038</v>
      </c>
      <c r="G6857" s="77" t="s">
        <v>21</v>
      </c>
      <c r="H6857" s="77" t="s">
        <v>20</v>
      </c>
      <c r="I6857" s="13">
        <v>12</v>
      </c>
      <c r="J6857" s="14">
        <v>2015</v>
      </c>
      <c r="K6857" s="78" t="s">
        <v>146</v>
      </c>
      <c r="L6857" s="79" t="s">
        <v>4625</v>
      </c>
      <c r="M6857" s="79" t="s">
        <v>309</v>
      </c>
      <c r="N6857" s="15" t="s">
        <v>28</v>
      </c>
      <c r="O6857" s="15" t="s">
        <v>29</v>
      </c>
      <c r="P6857" s="80" t="s">
        <v>3096</v>
      </c>
      <c r="Q6857" s="80"/>
    </row>
    <row r="6858" spans="1:17" hidden="1">
      <c r="A6858" s="12">
        <v>42339</v>
      </c>
      <c r="B6858" t="s">
        <v>4625</v>
      </c>
      <c r="C6858" s="1">
        <v>0.57999999999999996</v>
      </c>
      <c r="E6858" s="42">
        <f t="shared" si="131"/>
        <v>-0.57999999999999996</v>
      </c>
      <c r="F6858" s="77" t="s">
        <v>225</v>
      </c>
      <c r="G6858" s="77" t="s">
        <v>21</v>
      </c>
      <c r="H6858" s="77" t="s">
        <v>20</v>
      </c>
      <c r="I6858" s="13">
        <v>12</v>
      </c>
      <c r="J6858" s="14">
        <v>2015</v>
      </c>
      <c r="K6858" s="78" t="s">
        <v>146</v>
      </c>
      <c r="L6858" s="79" t="s">
        <v>4625</v>
      </c>
      <c r="M6858" s="79" t="s">
        <v>302</v>
      </c>
      <c r="N6858" s="15" t="s">
        <v>28</v>
      </c>
      <c r="O6858" s="15" t="s">
        <v>29</v>
      </c>
      <c r="P6858" s="80" t="s">
        <v>3096</v>
      </c>
      <c r="Q6858" s="80"/>
    </row>
    <row r="6859" spans="1:17" hidden="1">
      <c r="A6859" s="12">
        <v>42340</v>
      </c>
      <c r="B6859" t="s">
        <v>3014</v>
      </c>
      <c r="C6859" s="1">
        <v>-7.08</v>
      </c>
      <c r="E6859" s="42">
        <f t="shared" si="131"/>
        <v>7.08</v>
      </c>
      <c r="F6859" s="77" t="s">
        <v>1038</v>
      </c>
      <c r="G6859" s="77" t="s">
        <v>21</v>
      </c>
      <c r="H6859" s="77" t="s">
        <v>20</v>
      </c>
      <c r="I6859" s="13">
        <v>12</v>
      </c>
      <c r="J6859" s="14">
        <v>2015</v>
      </c>
      <c r="K6859" s="78" t="s">
        <v>146</v>
      </c>
      <c r="L6859" s="79" t="s">
        <v>3014</v>
      </c>
      <c r="M6859" s="79" t="s">
        <v>80</v>
      </c>
      <c r="N6859" s="15" t="s">
        <v>28</v>
      </c>
      <c r="O6859" s="15" t="s">
        <v>29</v>
      </c>
      <c r="P6859" s="80" t="s">
        <v>3096</v>
      </c>
      <c r="Q6859" s="80"/>
    </row>
    <row r="6860" spans="1:17" hidden="1">
      <c r="A6860" s="12">
        <v>42340</v>
      </c>
      <c r="B6860" t="s">
        <v>4626</v>
      </c>
      <c r="C6860" s="1">
        <v>-0.72</v>
      </c>
      <c r="E6860" s="42">
        <f t="shared" si="131"/>
        <v>0.72</v>
      </c>
      <c r="F6860" s="77" t="s">
        <v>1038</v>
      </c>
      <c r="G6860" s="77" t="s">
        <v>21</v>
      </c>
      <c r="H6860" s="77" t="s">
        <v>20</v>
      </c>
      <c r="I6860" s="13">
        <v>12</v>
      </c>
      <c r="J6860" s="14">
        <v>2015</v>
      </c>
      <c r="K6860" s="78" t="s">
        <v>146</v>
      </c>
      <c r="L6860" s="79" t="s">
        <v>4626</v>
      </c>
      <c r="M6860" s="79" t="s">
        <v>302</v>
      </c>
      <c r="N6860" s="15" t="s">
        <v>28</v>
      </c>
      <c r="O6860" s="15" t="s">
        <v>29</v>
      </c>
      <c r="P6860" s="80" t="s">
        <v>3096</v>
      </c>
      <c r="Q6860" s="80"/>
    </row>
    <row r="6861" spans="1:17" hidden="1">
      <c r="A6861" s="12">
        <v>42340</v>
      </c>
      <c r="B6861" t="s">
        <v>4627</v>
      </c>
      <c r="C6861" s="1">
        <v>-2.4700000000000002</v>
      </c>
      <c r="E6861" s="42">
        <f t="shared" si="131"/>
        <v>2.4700000000000002</v>
      </c>
      <c r="F6861" s="77" t="s">
        <v>1038</v>
      </c>
      <c r="G6861" s="77" t="s">
        <v>21</v>
      </c>
      <c r="H6861" s="77" t="s">
        <v>20</v>
      </c>
      <c r="I6861" s="13">
        <v>12</v>
      </c>
      <c r="J6861" s="14">
        <v>2015</v>
      </c>
      <c r="K6861" s="78" t="s">
        <v>146</v>
      </c>
      <c r="L6861" s="79" t="s">
        <v>4627</v>
      </c>
      <c r="M6861" s="79" t="s">
        <v>309</v>
      </c>
      <c r="N6861" s="15" t="s">
        <v>28</v>
      </c>
      <c r="O6861" s="15" t="s">
        <v>29</v>
      </c>
      <c r="P6861" s="80" t="s">
        <v>3096</v>
      </c>
      <c r="Q6861" s="80"/>
    </row>
    <row r="6862" spans="1:17" hidden="1">
      <c r="A6862" s="12">
        <v>42340</v>
      </c>
      <c r="B6862" t="s">
        <v>4628</v>
      </c>
      <c r="C6862" s="1">
        <v>-2.33</v>
      </c>
      <c r="E6862" s="42">
        <f t="shared" si="131"/>
        <v>2.33</v>
      </c>
      <c r="F6862" s="77" t="s">
        <v>1038</v>
      </c>
      <c r="G6862" s="77" t="s">
        <v>21</v>
      </c>
      <c r="H6862" s="77" t="s">
        <v>20</v>
      </c>
      <c r="I6862" s="13">
        <v>12</v>
      </c>
      <c r="J6862" s="14">
        <v>2015</v>
      </c>
      <c r="K6862" s="78" t="s">
        <v>146</v>
      </c>
      <c r="L6862" s="79" t="s">
        <v>4628</v>
      </c>
      <c r="M6862" s="79" t="s">
        <v>309</v>
      </c>
      <c r="N6862" s="15" t="s">
        <v>28</v>
      </c>
      <c r="O6862" s="15" t="s">
        <v>29</v>
      </c>
      <c r="P6862" s="80" t="s">
        <v>3096</v>
      </c>
      <c r="Q6862" s="80"/>
    </row>
    <row r="6863" spans="1:17" hidden="1">
      <c r="A6863" s="12">
        <v>42341</v>
      </c>
      <c r="B6863" t="s">
        <v>4629</v>
      </c>
      <c r="C6863" s="1">
        <v>-0.72</v>
      </c>
      <c r="E6863" s="42">
        <f t="shared" si="131"/>
        <v>0.72</v>
      </c>
      <c r="F6863" s="77" t="s">
        <v>1038</v>
      </c>
      <c r="G6863" s="77" t="s">
        <v>21</v>
      </c>
      <c r="H6863" s="77" t="s">
        <v>20</v>
      </c>
      <c r="I6863" s="13">
        <v>12</v>
      </c>
      <c r="J6863" s="14">
        <v>2015</v>
      </c>
      <c r="K6863" s="78" t="s">
        <v>146</v>
      </c>
      <c r="L6863" s="79" t="s">
        <v>4629</v>
      </c>
      <c r="M6863" s="79" t="s">
        <v>302</v>
      </c>
      <c r="N6863" s="15" t="s">
        <v>28</v>
      </c>
      <c r="O6863" s="15" t="s">
        <v>29</v>
      </c>
      <c r="P6863" s="80" t="s">
        <v>3096</v>
      </c>
      <c r="Q6863" s="80"/>
    </row>
    <row r="6864" spans="1:17" hidden="1">
      <c r="A6864" s="12">
        <v>42341</v>
      </c>
      <c r="B6864" t="s">
        <v>4630</v>
      </c>
      <c r="C6864" s="1">
        <v>-0.7</v>
      </c>
      <c r="E6864" s="42">
        <f t="shared" si="131"/>
        <v>0.7</v>
      </c>
      <c r="F6864" s="77" t="s">
        <v>1038</v>
      </c>
      <c r="G6864" s="77" t="s">
        <v>21</v>
      </c>
      <c r="H6864" s="77" t="s">
        <v>20</v>
      </c>
      <c r="I6864" s="13">
        <v>12</v>
      </c>
      <c r="J6864" s="14">
        <v>2015</v>
      </c>
      <c r="K6864" s="78" t="s">
        <v>146</v>
      </c>
      <c r="L6864" s="79" t="s">
        <v>4630</v>
      </c>
      <c r="M6864" s="79" t="s">
        <v>302</v>
      </c>
      <c r="N6864" s="15" t="s">
        <v>28</v>
      </c>
      <c r="O6864" s="15" t="s">
        <v>29</v>
      </c>
      <c r="P6864" s="80" t="s">
        <v>3096</v>
      </c>
      <c r="Q6864" s="80"/>
    </row>
    <row r="6865" spans="1:17" hidden="1">
      <c r="A6865" s="12">
        <v>42342</v>
      </c>
      <c r="B6865" t="s">
        <v>4575</v>
      </c>
      <c r="C6865" s="1">
        <v>0</v>
      </c>
      <c r="E6865" s="42">
        <f t="shared" si="131"/>
        <v>0</v>
      </c>
      <c r="F6865" s="77" t="s">
        <v>225</v>
      </c>
      <c r="G6865" s="77" t="s">
        <v>21</v>
      </c>
      <c r="H6865" s="77" t="s">
        <v>20</v>
      </c>
      <c r="I6865" s="13">
        <v>12</v>
      </c>
      <c r="J6865" s="14">
        <v>2015</v>
      </c>
      <c r="K6865" s="78" t="s">
        <v>58</v>
      </c>
      <c r="L6865" s="79" t="s">
        <v>59</v>
      </c>
      <c r="M6865" s="79" t="s">
        <v>23</v>
      </c>
      <c r="N6865" s="15" t="s">
        <v>20</v>
      </c>
      <c r="O6865" s="15" t="s">
        <v>24</v>
      </c>
      <c r="P6865" s="80" t="s">
        <v>171</v>
      </c>
      <c r="Q6865" s="80"/>
    </row>
    <row r="6866" spans="1:17" hidden="1">
      <c r="A6866" s="12">
        <v>42342</v>
      </c>
      <c r="B6866" t="s">
        <v>4631</v>
      </c>
      <c r="C6866" s="1">
        <v>-4.3600000000000003</v>
      </c>
      <c r="E6866" s="42">
        <f t="shared" si="131"/>
        <v>4.3600000000000003</v>
      </c>
      <c r="F6866" s="77" t="s">
        <v>1038</v>
      </c>
      <c r="G6866" s="77" t="s">
        <v>21</v>
      </c>
      <c r="H6866" s="77" t="s">
        <v>20</v>
      </c>
      <c r="I6866" s="13">
        <v>12</v>
      </c>
      <c r="J6866" s="14">
        <v>2015</v>
      </c>
      <c r="K6866" s="78" t="s">
        <v>146</v>
      </c>
      <c r="L6866" s="79" t="s">
        <v>4631</v>
      </c>
      <c r="M6866" s="79" t="s">
        <v>302</v>
      </c>
      <c r="N6866" s="15" t="s">
        <v>28</v>
      </c>
      <c r="O6866" s="15" t="s">
        <v>29</v>
      </c>
      <c r="P6866" s="80" t="s">
        <v>3096</v>
      </c>
      <c r="Q6866" s="80"/>
    </row>
    <row r="6867" spans="1:17" hidden="1">
      <c r="A6867" s="12">
        <v>42342</v>
      </c>
      <c r="B6867" t="s">
        <v>4632</v>
      </c>
      <c r="C6867" s="1">
        <v>-3.06</v>
      </c>
      <c r="E6867" s="42">
        <f t="shared" si="131"/>
        <v>3.06</v>
      </c>
      <c r="F6867" s="77" t="s">
        <v>1038</v>
      </c>
      <c r="G6867" s="77" t="s">
        <v>21</v>
      </c>
      <c r="H6867" s="77" t="s">
        <v>20</v>
      </c>
      <c r="I6867" s="13">
        <v>12</v>
      </c>
      <c r="J6867" s="14">
        <v>2015</v>
      </c>
      <c r="K6867" s="78" t="s">
        <v>146</v>
      </c>
      <c r="L6867" s="79" t="s">
        <v>4632</v>
      </c>
      <c r="M6867" s="79" t="s">
        <v>309</v>
      </c>
      <c r="N6867" s="15" t="s">
        <v>28</v>
      </c>
      <c r="O6867" s="15" t="s">
        <v>29</v>
      </c>
      <c r="P6867" s="80" t="s">
        <v>3096</v>
      </c>
      <c r="Q6867" s="80"/>
    </row>
    <row r="6868" spans="1:17" hidden="1">
      <c r="A6868" s="12">
        <v>42342</v>
      </c>
      <c r="B6868" t="s">
        <v>4633</v>
      </c>
      <c r="C6868" s="1">
        <v>-2.2200000000000002</v>
      </c>
      <c r="E6868" s="42">
        <f t="shared" si="131"/>
        <v>2.2200000000000002</v>
      </c>
      <c r="F6868" s="77" t="s">
        <v>1038</v>
      </c>
      <c r="G6868" s="77" t="s">
        <v>21</v>
      </c>
      <c r="H6868" s="77" t="s">
        <v>20</v>
      </c>
      <c r="I6868" s="13">
        <v>12</v>
      </c>
      <c r="J6868" s="14">
        <v>2015</v>
      </c>
      <c r="K6868" s="78" t="s">
        <v>146</v>
      </c>
      <c r="L6868" s="79" t="s">
        <v>4633</v>
      </c>
      <c r="M6868" s="79" t="s">
        <v>302</v>
      </c>
      <c r="N6868" s="15" t="s">
        <v>28</v>
      </c>
      <c r="O6868" s="15" t="s">
        <v>29</v>
      </c>
      <c r="P6868" s="80" t="s">
        <v>3096</v>
      </c>
      <c r="Q6868" s="80"/>
    </row>
    <row r="6869" spans="1:17" hidden="1">
      <c r="A6869" s="12">
        <v>42342</v>
      </c>
      <c r="B6869" t="s">
        <v>4634</v>
      </c>
      <c r="C6869" s="1">
        <v>-4.3600000000000003</v>
      </c>
      <c r="E6869" s="42">
        <f t="shared" si="131"/>
        <v>4.3600000000000003</v>
      </c>
      <c r="F6869" s="77" t="s">
        <v>1038</v>
      </c>
      <c r="G6869" s="77" t="s">
        <v>21</v>
      </c>
      <c r="H6869" s="77" t="s">
        <v>20</v>
      </c>
      <c r="I6869" s="13">
        <v>12</v>
      </c>
      <c r="J6869" s="14">
        <v>2015</v>
      </c>
      <c r="K6869" s="78" t="s">
        <v>146</v>
      </c>
      <c r="L6869" s="79" t="s">
        <v>4634</v>
      </c>
      <c r="M6869" s="79" t="s">
        <v>302</v>
      </c>
      <c r="N6869" s="15" t="s">
        <v>28</v>
      </c>
      <c r="O6869" s="15" t="s">
        <v>29</v>
      </c>
      <c r="P6869" s="80" t="s">
        <v>3096</v>
      </c>
      <c r="Q6869" s="80"/>
    </row>
    <row r="6870" spans="1:17" hidden="1">
      <c r="A6870" s="12">
        <v>42343</v>
      </c>
      <c r="B6870" t="s">
        <v>4635</v>
      </c>
      <c r="C6870" s="1">
        <v>-0.62</v>
      </c>
      <c r="E6870" s="42">
        <f t="shared" si="131"/>
        <v>0.62</v>
      </c>
      <c r="F6870" s="77" t="s">
        <v>1038</v>
      </c>
      <c r="G6870" s="77" t="s">
        <v>21</v>
      </c>
      <c r="H6870" s="77" t="s">
        <v>20</v>
      </c>
      <c r="I6870" s="13">
        <v>12</v>
      </c>
      <c r="J6870" s="14">
        <v>2015</v>
      </c>
      <c r="K6870" s="78" t="s">
        <v>146</v>
      </c>
      <c r="L6870" s="79" t="s">
        <v>4635</v>
      </c>
      <c r="M6870" s="79" t="s">
        <v>309</v>
      </c>
      <c r="N6870" s="15" t="s">
        <v>28</v>
      </c>
      <c r="O6870" s="15" t="s">
        <v>29</v>
      </c>
      <c r="P6870" s="80" t="s">
        <v>3096</v>
      </c>
      <c r="Q6870" s="80"/>
    </row>
    <row r="6871" spans="1:17" hidden="1">
      <c r="A6871" s="12">
        <v>42343</v>
      </c>
      <c r="B6871" t="s">
        <v>4636</v>
      </c>
      <c r="C6871" s="1">
        <v>-8.1999999999999993</v>
      </c>
      <c r="E6871" s="42">
        <f t="shared" si="131"/>
        <v>8.1999999999999993</v>
      </c>
      <c r="F6871" s="77" t="s">
        <v>1038</v>
      </c>
      <c r="G6871" s="77" t="s">
        <v>21</v>
      </c>
      <c r="H6871" s="77" t="s">
        <v>20</v>
      </c>
      <c r="I6871" s="13">
        <v>12</v>
      </c>
      <c r="J6871" s="14">
        <v>2015</v>
      </c>
      <c r="K6871" s="78" t="s">
        <v>146</v>
      </c>
      <c r="L6871" s="79" t="s">
        <v>4636</v>
      </c>
      <c r="M6871" s="79" t="s">
        <v>309</v>
      </c>
      <c r="N6871" s="15" t="s">
        <v>28</v>
      </c>
      <c r="O6871" s="15" t="s">
        <v>29</v>
      </c>
      <c r="P6871" s="80" t="s">
        <v>3096</v>
      </c>
      <c r="Q6871" s="80"/>
    </row>
    <row r="6872" spans="1:17" hidden="1">
      <c r="A6872" s="12">
        <v>42343</v>
      </c>
      <c r="B6872" t="s">
        <v>4637</v>
      </c>
      <c r="C6872" s="1">
        <v>-2.83</v>
      </c>
      <c r="E6872" s="42">
        <f t="shared" si="131"/>
        <v>2.83</v>
      </c>
      <c r="F6872" s="77" t="s">
        <v>1038</v>
      </c>
      <c r="G6872" s="77" t="s">
        <v>21</v>
      </c>
      <c r="H6872" s="77" t="s">
        <v>20</v>
      </c>
      <c r="I6872" s="13">
        <v>12</v>
      </c>
      <c r="J6872" s="14">
        <v>2015</v>
      </c>
      <c r="K6872" s="78" t="s">
        <v>146</v>
      </c>
      <c r="L6872" s="79" t="s">
        <v>4637</v>
      </c>
      <c r="M6872" s="79" t="s">
        <v>302</v>
      </c>
      <c r="N6872" s="15" t="s">
        <v>28</v>
      </c>
      <c r="O6872" s="15" t="s">
        <v>29</v>
      </c>
      <c r="P6872" s="80" t="s">
        <v>3096</v>
      </c>
      <c r="Q6872" s="80"/>
    </row>
    <row r="6873" spans="1:17" hidden="1">
      <c r="A6873" s="12">
        <v>42344</v>
      </c>
      <c r="B6873" t="s">
        <v>4638</v>
      </c>
      <c r="C6873" s="1">
        <v>-1.1499999999999999</v>
      </c>
      <c r="E6873" s="42">
        <f t="shared" si="131"/>
        <v>1.1499999999999999</v>
      </c>
      <c r="F6873" s="77" t="s">
        <v>1038</v>
      </c>
      <c r="G6873" s="77" t="s">
        <v>21</v>
      </c>
      <c r="H6873" s="77" t="s">
        <v>20</v>
      </c>
      <c r="I6873" s="13">
        <v>12</v>
      </c>
      <c r="J6873" s="14">
        <v>2015</v>
      </c>
      <c r="K6873" s="78" t="s">
        <v>146</v>
      </c>
      <c r="L6873" s="79" t="s">
        <v>4638</v>
      </c>
      <c r="M6873" s="79" t="s">
        <v>302</v>
      </c>
      <c r="N6873" s="15" t="s">
        <v>28</v>
      </c>
      <c r="O6873" s="15" t="s">
        <v>29</v>
      </c>
      <c r="P6873" s="80" t="s">
        <v>3096</v>
      </c>
      <c r="Q6873" s="80"/>
    </row>
    <row r="6874" spans="1:17" hidden="1">
      <c r="A6874" s="12">
        <v>42344</v>
      </c>
      <c r="B6874" t="s">
        <v>4639</v>
      </c>
      <c r="C6874" s="1">
        <v>-5.07</v>
      </c>
      <c r="E6874" s="42">
        <f t="shared" si="131"/>
        <v>5.07</v>
      </c>
      <c r="F6874" s="77" t="s">
        <v>1038</v>
      </c>
      <c r="G6874" s="77" t="s">
        <v>21</v>
      </c>
      <c r="H6874" s="77" t="s">
        <v>20</v>
      </c>
      <c r="I6874" s="13">
        <v>12</v>
      </c>
      <c r="J6874" s="14">
        <v>2015</v>
      </c>
      <c r="K6874" s="78" t="s">
        <v>146</v>
      </c>
      <c r="L6874" s="79" t="s">
        <v>4639</v>
      </c>
      <c r="M6874" s="79" t="s">
        <v>302</v>
      </c>
      <c r="N6874" s="15" t="s">
        <v>28</v>
      </c>
      <c r="O6874" s="15" t="s">
        <v>29</v>
      </c>
      <c r="P6874" s="80" t="s">
        <v>3096</v>
      </c>
      <c r="Q6874" s="80"/>
    </row>
    <row r="6875" spans="1:17" hidden="1">
      <c r="A6875" s="12">
        <v>42345</v>
      </c>
      <c r="B6875" t="s">
        <v>4575</v>
      </c>
      <c r="C6875" s="1">
        <v>0</v>
      </c>
      <c r="E6875" s="42">
        <f t="shared" si="131"/>
        <v>0</v>
      </c>
      <c r="F6875" s="77" t="s">
        <v>225</v>
      </c>
      <c r="G6875" s="77" t="s">
        <v>21</v>
      </c>
      <c r="H6875" s="77" t="s">
        <v>20</v>
      </c>
      <c r="I6875" s="13">
        <v>12</v>
      </c>
      <c r="J6875" s="14">
        <v>2015</v>
      </c>
      <c r="K6875" s="78" t="s">
        <v>58</v>
      </c>
      <c r="L6875" s="79" t="s">
        <v>59</v>
      </c>
      <c r="M6875" s="79" t="s">
        <v>23</v>
      </c>
      <c r="N6875" s="15" t="s">
        <v>20</v>
      </c>
      <c r="O6875" s="15" t="s">
        <v>24</v>
      </c>
      <c r="P6875" s="80" t="s">
        <v>171</v>
      </c>
      <c r="Q6875" s="80"/>
    </row>
    <row r="6876" spans="1:17" hidden="1">
      <c r="A6876" s="12">
        <v>42345</v>
      </c>
      <c r="B6876" t="s">
        <v>4640</v>
      </c>
      <c r="C6876" s="1">
        <v>-2.0699999999999998</v>
      </c>
      <c r="E6876" s="42">
        <f t="shared" si="131"/>
        <v>2.0699999999999998</v>
      </c>
      <c r="F6876" s="77" t="s">
        <v>1038</v>
      </c>
      <c r="G6876" s="77" t="s">
        <v>21</v>
      </c>
      <c r="H6876" s="77" t="s">
        <v>20</v>
      </c>
      <c r="I6876" s="13">
        <v>12</v>
      </c>
      <c r="J6876" s="14">
        <v>2015</v>
      </c>
      <c r="K6876" s="78" t="s">
        <v>146</v>
      </c>
      <c r="L6876" s="79" t="s">
        <v>4640</v>
      </c>
      <c r="M6876" s="79" t="s">
        <v>302</v>
      </c>
      <c r="N6876" s="15" t="s">
        <v>28</v>
      </c>
      <c r="O6876" s="15" t="s">
        <v>29</v>
      </c>
      <c r="P6876" s="80" t="s">
        <v>3096</v>
      </c>
      <c r="Q6876" s="80"/>
    </row>
    <row r="6877" spans="1:17" hidden="1">
      <c r="A6877" s="12">
        <v>42346</v>
      </c>
      <c r="B6877" t="s">
        <v>4641</v>
      </c>
      <c r="C6877" s="1">
        <v>-4.25</v>
      </c>
      <c r="E6877" s="42">
        <f t="shared" si="131"/>
        <v>4.25</v>
      </c>
      <c r="F6877" s="77" t="s">
        <v>1038</v>
      </c>
      <c r="G6877" s="77" t="s">
        <v>21</v>
      </c>
      <c r="H6877" s="77" t="s">
        <v>20</v>
      </c>
      <c r="I6877" s="13">
        <v>12</v>
      </c>
      <c r="J6877" s="14">
        <v>2015</v>
      </c>
      <c r="K6877" s="78" t="s">
        <v>146</v>
      </c>
      <c r="L6877" s="79" t="s">
        <v>4641</v>
      </c>
      <c r="M6877" s="79" t="s">
        <v>309</v>
      </c>
      <c r="N6877" s="15" t="s">
        <v>28</v>
      </c>
      <c r="O6877" s="15" t="s">
        <v>29</v>
      </c>
      <c r="P6877" s="80" t="s">
        <v>3096</v>
      </c>
      <c r="Q6877" s="80"/>
    </row>
    <row r="6878" spans="1:17" hidden="1">
      <c r="A6878" s="12">
        <v>42346</v>
      </c>
      <c r="B6878" t="s">
        <v>4642</v>
      </c>
      <c r="C6878" s="1">
        <v>-6.22</v>
      </c>
      <c r="E6878" s="42">
        <f t="shared" si="131"/>
        <v>6.22</v>
      </c>
      <c r="F6878" s="77" t="s">
        <v>1038</v>
      </c>
      <c r="G6878" s="77" t="s">
        <v>21</v>
      </c>
      <c r="H6878" s="77" t="s">
        <v>20</v>
      </c>
      <c r="I6878" s="13">
        <v>12</v>
      </c>
      <c r="J6878" s="14">
        <v>2015</v>
      </c>
      <c r="K6878" s="78" t="s">
        <v>146</v>
      </c>
      <c r="L6878" s="79" t="s">
        <v>4642</v>
      </c>
      <c r="M6878" s="79" t="s">
        <v>309</v>
      </c>
      <c r="N6878" s="15" t="s">
        <v>28</v>
      </c>
      <c r="O6878" s="15" t="s">
        <v>29</v>
      </c>
      <c r="P6878" s="80" t="s">
        <v>3096</v>
      </c>
      <c r="Q6878" s="80"/>
    </row>
    <row r="6879" spans="1:17" hidden="1">
      <c r="A6879" s="12">
        <v>42346</v>
      </c>
      <c r="B6879" t="s">
        <v>4643</v>
      </c>
      <c r="C6879" s="1">
        <v>-3.05</v>
      </c>
      <c r="E6879" s="42">
        <f t="shared" si="131"/>
        <v>3.05</v>
      </c>
      <c r="F6879" s="77" t="s">
        <v>1038</v>
      </c>
      <c r="G6879" s="77" t="s">
        <v>21</v>
      </c>
      <c r="H6879" s="77" t="s">
        <v>20</v>
      </c>
      <c r="I6879" s="13">
        <v>12</v>
      </c>
      <c r="J6879" s="14">
        <v>2015</v>
      </c>
      <c r="K6879" s="78" t="s">
        <v>146</v>
      </c>
      <c r="L6879" s="79" t="s">
        <v>4643</v>
      </c>
      <c r="M6879" s="79" t="s">
        <v>309</v>
      </c>
      <c r="N6879" s="15" t="s">
        <v>28</v>
      </c>
      <c r="O6879" s="15" t="s">
        <v>29</v>
      </c>
      <c r="P6879" s="80" t="s">
        <v>3096</v>
      </c>
      <c r="Q6879" s="80"/>
    </row>
    <row r="6880" spans="1:17" hidden="1">
      <c r="A6880" s="12">
        <v>42347</v>
      </c>
      <c r="B6880" t="s">
        <v>4634</v>
      </c>
      <c r="C6880" s="1">
        <v>-4.3600000000000003</v>
      </c>
      <c r="E6880" s="42">
        <f t="shared" si="131"/>
        <v>4.3600000000000003</v>
      </c>
      <c r="F6880" s="77" t="s">
        <v>1038</v>
      </c>
      <c r="G6880" s="77" t="s">
        <v>21</v>
      </c>
      <c r="H6880" s="77" t="s">
        <v>20</v>
      </c>
      <c r="I6880" s="13">
        <v>12</v>
      </c>
      <c r="J6880" s="14">
        <v>2015</v>
      </c>
      <c r="K6880" s="78" t="s">
        <v>146</v>
      </c>
      <c r="L6880" s="79" t="s">
        <v>4634</v>
      </c>
      <c r="M6880" s="79" t="s">
        <v>302</v>
      </c>
      <c r="N6880" s="15" t="s">
        <v>28</v>
      </c>
      <c r="O6880" s="15" t="s">
        <v>29</v>
      </c>
      <c r="P6880" s="80" t="s">
        <v>3096</v>
      </c>
      <c r="Q6880" s="80"/>
    </row>
    <row r="6881" spans="1:17" hidden="1">
      <c r="A6881" s="12">
        <v>42347</v>
      </c>
      <c r="B6881" t="s">
        <v>4644</v>
      </c>
      <c r="C6881" s="1">
        <v>-0.92</v>
      </c>
      <c r="E6881" s="42">
        <f t="shared" si="131"/>
        <v>0.92</v>
      </c>
      <c r="F6881" s="77" t="s">
        <v>1038</v>
      </c>
      <c r="G6881" s="77" t="s">
        <v>21</v>
      </c>
      <c r="H6881" s="77" t="s">
        <v>20</v>
      </c>
      <c r="I6881" s="13">
        <v>12</v>
      </c>
      <c r="J6881" s="14">
        <v>2015</v>
      </c>
      <c r="K6881" s="78" t="s">
        <v>146</v>
      </c>
      <c r="L6881" s="79" t="s">
        <v>4644</v>
      </c>
      <c r="M6881" s="79" t="s">
        <v>302</v>
      </c>
      <c r="N6881" s="15" t="s">
        <v>28</v>
      </c>
      <c r="O6881" s="15" t="s">
        <v>29</v>
      </c>
      <c r="P6881" s="80" t="s">
        <v>3096</v>
      </c>
      <c r="Q6881" s="80"/>
    </row>
    <row r="6882" spans="1:17" hidden="1">
      <c r="A6882" s="12">
        <v>42347</v>
      </c>
      <c r="B6882" t="s">
        <v>4645</v>
      </c>
      <c r="C6882" s="1">
        <v>-4.53</v>
      </c>
      <c r="E6882" s="42">
        <f t="shared" si="131"/>
        <v>4.53</v>
      </c>
      <c r="F6882" s="77" t="s">
        <v>1038</v>
      </c>
      <c r="G6882" s="77" t="s">
        <v>21</v>
      </c>
      <c r="H6882" s="77" t="s">
        <v>20</v>
      </c>
      <c r="I6882" s="13">
        <v>12</v>
      </c>
      <c r="J6882" s="14">
        <v>2015</v>
      </c>
      <c r="K6882" s="78" t="s">
        <v>146</v>
      </c>
      <c r="L6882" s="79" t="s">
        <v>4645</v>
      </c>
      <c r="M6882" s="79" t="s">
        <v>309</v>
      </c>
      <c r="N6882" s="15" t="s">
        <v>28</v>
      </c>
      <c r="O6882" s="15" t="s">
        <v>29</v>
      </c>
      <c r="P6882" s="80" t="s">
        <v>3096</v>
      </c>
      <c r="Q6882" s="80"/>
    </row>
    <row r="6883" spans="1:17" hidden="1">
      <c r="A6883" s="12">
        <v>42347</v>
      </c>
      <c r="B6883" t="s">
        <v>4646</v>
      </c>
      <c r="C6883" s="1">
        <v>-2.56</v>
      </c>
      <c r="E6883" s="42">
        <f t="shared" si="131"/>
        <v>2.56</v>
      </c>
      <c r="F6883" s="77" t="s">
        <v>1038</v>
      </c>
      <c r="G6883" s="77" t="s">
        <v>21</v>
      </c>
      <c r="H6883" s="77" t="s">
        <v>20</v>
      </c>
      <c r="I6883" s="13">
        <v>12</v>
      </c>
      <c r="J6883" s="14">
        <v>2015</v>
      </c>
      <c r="K6883" s="78" t="s">
        <v>146</v>
      </c>
      <c r="L6883" s="79" t="s">
        <v>4646</v>
      </c>
      <c r="M6883" s="79" t="s">
        <v>309</v>
      </c>
      <c r="N6883" s="15" t="s">
        <v>28</v>
      </c>
      <c r="O6883" s="15" t="s">
        <v>29</v>
      </c>
      <c r="P6883" s="80" t="s">
        <v>3096</v>
      </c>
      <c r="Q6883" s="80"/>
    </row>
    <row r="6884" spans="1:17" hidden="1">
      <c r="A6884" s="12">
        <v>42347</v>
      </c>
      <c r="B6884" t="s">
        <v>4647</v>
      </c>
      <c r="C6884" s="1">
        <v>-3.42</v>
      </c>
      <c r="E6884" s="42">
        <f t="shared" si="131"/>
        <v>3.42</v>
      </c>
      <c r="F6884" s="77" t="s">
        <v>1038</v>
      </c>
      <c r="G6884" s="77" t="s">
        <v>21</v>
      </c>
      <c r="H6884" s="77" t="s">
        <v>20</v>
      </c>
      <c r="I6884" s="13">
        <v>12</v>
      </c>
      <c r="J6884" s="14">
        <v>2015</v>
      </c>
      <c r="K6884" s="78" t="s">
        <v>146</v>
      </c>
      <c r="L6884" s="79" t="s">
        <v>4647</v>
      </c>
      <c r="M6884" s="79" t="s">
        <v>302</v>
      </c>
      <c r="N6884" s="15" t="s">
        <v>28</v>
      </c>
      <c r="O6884" s="15" t="s">
        <v>29</v>
      </c>
      <c r="P6884" s="80" t="s">
        <v>3096</v>
      </c>
      <c r="Q6884" s="80"/>
    </row>
    <row r="6885" spans="1:17" hidden="1">
      <c r="A6885" s="12">
        <v>42347</v>
      </c>
      <c r="B6885" t="s">
        <v>4648</v>
      </c>
      <c r="C6885" s="1">
        <v>-1.05</v>
      </c>
      <c r="E6885" s="42">
        <f t="shared" si="131"/>
        <v>1.05</v>
      </c>
      <c r="F6885" s="77" t="s">
        <v>1038</v>
      </c>
      <c r="G6885" s="77" t="s">
        <v>21</v>
      </c>
      <c r="H6885" s="77" t="s">
        <v>20</v>
      </c>
      <c r="I6885" s="13">
        <v>12</v>
      </c>
      <c r="J6885" s="14">
        <v>2015</v>
      </c>
      <c r="K6885" s="78" t="s">
        <v>146</v>
      </c>
      <c r="L6885" s="79" t="s">
        <v>4648</v>
      </c>
      <c r="M6885" s="79" t="s">
        <v>309</v>
      </c>
      <c r="N6885" s="15" t="s">
        <v>28</v>
      </c>
      <c r="O6885" s="15" t="s">
        <v>29</v>
      </c>
      <c r="P6885" s="80" t="s">
        <v>3096</v>
      </c>
      <c r="Q6885" s="80"/>
    </row>
    <row r="6886" spans="1:17" hidden="1">
      <c r="A6886" s="12">
        <v>42348</v>
      </c>
      <c r="B6886" t="s">
        <v>4649</v>
      </c>
      <c r="C6886" s="1">
        <v>-1.05</v>
      </c>
      <c r="E6886" s="42">
        <f t="shared" si="131"/>
        <v>1.05</v>
      </c>
      <c r="F6886" s="77" t="s">
        <v>1038</v>
      </c>
      <c r="G6886" s="77" t="s">
        <v>21</v>
      </c>
      <c r="H6886" s="77" t="s">
        <v>20</v>
      </c>
      <c r="I6886" s="13">
        <v>12</v>
      </c>
      <c r="J6886" s="14">
        <v>2015</v>
      </c>
      <c r="K6886" s="78" t="s">
        <v>146</v>
      </c>
      <c r="L6886" s="79" t="s">
        <v>4649</v>
      </c>
      <c r="M6886" s="79" t="s">
        <v>309</v>
      </c>
      <c r="N6886" s="15" t="s">
        <v>28</v>
      </c>
      <c r="O6886" s="15" t="s">
        <v>29</v>
      </c>
      <c r="P6886" s="80" t="s">
        <v>3096</v>
      </c>
      <c r="Q6886" s="80"/>
    </row>
    <row r="6887" spans="1:17" hidden="1">
      <c r="A6887" s="12">
        <v>42348</v>
      </c>
      <c r="B6887" t="s">
        <v>4111</v>
      </c>
      <c r="C6887" s="1">
        <v>-2.68</v>
      </c>
      <c r="E6887" s="42">
        <f t="shared" si="131"/>
        <v>2.68</v>
      </c>
      <c r="F6887" s="77" t="s">
        <v>1038</v>
      </c>
      <c r="G6887" s="77" t="s">
        <v>21</v>
      </c>
      <c r="H6887" s="77" t="s">
        <v>20</v>
      </c>
      <c r="I6887" s="13">
        <v>12</v>
      </c>
      <c r="J6887" s="14">
        <v>2015</v>
      </c>
      <c r="K6887" s="78" t="s">
        <v>146</v>
      </c>
      <c r="L6887" s="79" t="s">
        <v>4111</v>
      </c>
      <c r="M6887" s="79" t="s">
        <v>302</v>
      </c>
      <c r="N6887" s="15" t="s">
        <v>28</v>
      </c>
      <c r="O6887" s="15" t="s">
        <v>29</v>
      </c>
      <c r="P6887" s="80" t="s">
        <v>3096</v>
      </c>
      <c r="Q6887" s="80"/>
    </row>
    <row r="6888" spans="1:17" hidden="1">
      <c r="A6888" s="12">
        <v>42348</v>
      </c>
      <c r="B6888" t="s">
        <v>4575</v>
      </c>
      <c r="C6888" s="1">
        <v>0</v>
      </c>
      <c r="E6888" s="42">
        <f t="shared" si="131"/>
        <v>0</v>
      </c>
      <c r="F6888" s="77" t="s">
        <v>225</v>
      </c>
      <c r="G6888" s="77" t="s">
        <v>21</v>
      </c>
      <c r="H6888" s="77" t="s">
        <v>20</v>
      </c>
      <c r="I6888" s="13">
        <v>12</v>
      </c>
      <c r="J6888" s="14">
        <v>2015</v>
      </c>
      <c r="K6888" s="78" t="s">
        <v>58</v>
      </c>
      <c r="L6888" s="79" t="s">
        <v>59</v>
      </c>
      <c r="M6888" s="79" t="s">
        <v>23</v>
      </c>
      <c r="N6888" s="15" t="s">
        <v>20</v>
      </c>
      <c r="O6888" s="15" t="s">
        <v>24</v>
      </c>
      <c r="P6888" s="80" t="s">
        <v>171</v>
      </c>
      <c r="Q6888" s="80"/>
    </row>
    <row r="6889" spans="1:17" hidden="1">
      <c r="A6889" s="12">
        <v>42349</v>
      </c>
      <c r="B6889" t="s">
        <v>4650</v>
      </c>
      <c r="C6889" s="1">
        <v>-2.67</v>
      </c>
      <c r="E6889" s="42">
        <f t="shared" si="131"/>
        <v>2.67</v>
      </c>
      <c r="F6889" s="77" t="s">
        <v>1038</v>
      </c>
      <c r="G6889" s="77" t="s">
        <v>21</v>
      </c>
      <c r="H6889" s="77" t="s">
        <v>20</v>
      </c>
      <c r="I6889" s="13">
        <v>12</v>
      </c>
      <c r="J6889" s="14">
        <v>2015</v>
      </c>
      <c r="K6889" s="78" t="s">
        <v>146</v>
      </c>
      <c r="L6889" s="79" t="s">
        <v>4650</v>
      </c>
      <c r="M6889" s="79" t="s">
        <v>309</v>
      </c>
      <c r="N6889" s="15" t="s">
        <v>28</v>
      </c>
      <c r="O6889" s="15" t="s">
        <v>29</v>
      </c>
      <c r="P6889" s="80" t="s">
        <v>3096</v>
      </c>
      <c r="Q6889" s="80"/>
    </row>
    <row r="6890" spans="1:17" hidden="1">
      <c r="A6890" s="12">
        <v>42349</v>
      </c>
      <c r="B6890" t="s">
        <v>4651</v>
      </c>
      <c r="C6890" s="1">
        <v>-0.99</v>
      </c>
      <c r="E6890" s="42">
        <f t="shared" si="131"/>
        <v>0.99</v>
      </c>
      <c r="F6890" s="77" t="s">
        <v>1038</v>
      </c>
      <c r="G6890" s="77" t="s">
        <v>21</v>
      </c>
      <c r="H6890" s="77" t="s">
        <v>20</v>
      </c>
      <c r="I6890" s="13">
        <v>12</v>
      </c>
      <c r="J6890" s="14">
        <v>2015</v>
      </c>
      <c r="K6890" s="78" t="s">
        <v>146</v>
      </c>
      <c r="L6890" s="79" t="s">
        <v>4651</v>
      </c>
      <c r="M6890" s="79" t="s">
        <v>309</v>
      </c>
      <c r="N6890" s="15" t="s">
        <v>28</v>
      </c>
      <c r="O6890" s="15" t="s">
        <v>29</v>
      </c>
      <c r="P6890" s="80" t="s">
        <v>3096</v>
      </c>
      <c r="Q6890" s="80"/>
    </row>
    <row r="6891" spans="1:17" hidden="1">
      <c r="A6891" s="12">
        <v>42350</v>
      </c>
      <c r="B6891" t="s">
        <v>4652</v>
      </c>
      <c r="C6891" s="1">
        <v>-2.04</v>
      </c>
      <c r="E6891" s="42">
        <f t="shared" si="131"/>
        <v>2.04</v>
      </c>
      <c r="F6891" s="77" t="s">
        <v>1038</v>
      </c>
      <c r="G6891" s="77" t="s">
        <v>21</v>
      </c>
      <c r="H6891" s="77" t="s">
        <v>20</v>
      </c>
      <c r="I6891" s="13">
        <v>12</v>
      </c>
      <c r="J6891" s="14">
        <v>2015</v>
      </c>
      <c r="K6891" s="78" t="s">
        <v>146</v>
      </c>
      <c r="L6891" s="79" t="s">
        <v>4652</v>
      </c>
      <c r="M6891" s="79" t="s">
        <v>309</v>
      </c>
      <c r="N6891" s="15" t="s">
        <v>28</v>
      </c>
      <c r="O6891" s="15" t="s">
        <v>29</v>
      </c>
      <c r="P6891" s="80" t="s">
        <v>3096</v>
      </c>
      <c r="Q6891" s="80"/>
    </row>
    <row r="6892" spans="1:17" hidden="1">
      <c r="A6892" s="12">
        <v>42351</v>
      </c>
      <c r="B6892" t="s">
        <v>4653</v>
      </c>
      <c r="C6892" s="1">
        <v>-5.52</v>
      </c>
      <c r="E6892" s="42">
        <f t="shared" si="131"/>
        <v>5.52</v>
      </c>
      <c r="F6892" s="77" t="s">
        <v>1038</v>
      </c>
      <c r="G6892" s="77" t="s">
        <v>21</v>
      </c>
      <c r="H6892" s="77" t="s">
        <v>20</v>
      </c>
      <c r="I6892" s="13">
        <v>12</v>
      </c>
      <c r="J6892" s="14">
        <v>2015</v>
      </c>
      <c r="K6892" s="78" t="s">
        <v>146</v>
      </c>
      <c r="L6892" s="79" t="s">
        <v>4653</v>
      </c>
      <c r="M6892" s="79" t="s">
        <v>309</v>
      </c>
      <c r="N6892" s="15" t="s">
        <v>28</v>
      </c>
      <c r="O6892" s="15" t="s">
        <v>29</v>
      </c>
      <c r="P6892" s="80" t="s">
        <v>3096</v>
      </c>
      <c r="Q6892" s="80"/>
    </row>
    <row r="6893" spans="1:17" hidden="1">
      <c r="A6893" s="12">
        <v>42351</v>
      </c>
      <c r="B6893" t="s">
        <v>4654</v>
      </c>
      <c r="C6893" s="1">
        <v>-3.08</v>
      </c>
      <c r="E6893" s="42">
        <f t="shared" si="131"/>
        <v>3.08</v>
      </c>
      <c r="F6893" s="77" t="s">
        <v>1038</v>
      </c>
      <c r="G6893" s="77" t="s">
        <v>21</v>
      </c>
      <c r="H6893" s="77" t="s">
        <v>20</v>
      </c>
      <c r="I6893" s="13">
        <v>12</v>
      </c>
      <c r="J6893" s="14">
        <v>2015</v>
      </c>
      <c r="K6893" s="78" t="s">
        <v>146</v>
      </c>
      <c r="L6893" s="79" t="s">
        <v>4654</v>
      </c>
      <c r="M6893" s="79" t="s">
        <v>309</v>
      </c>
      <c r="N6893" s="15" t="s">
        <v>28</v>
      </c>
      <c r="O6893" s="15" t="s">
        <v>29</v>
      </c>
      <c r="P6893" s="80" t="s">
        <v>3096</v>
      </c>
      <c r="Q6893" s="80"/>
    </row>
    <row r="6894" spans="1:17" hidden="1">
      <c r="A6894" s="12">
        <v>42351</v>
      </c>
      <c r="B6894" t="s">
        <v>4648</v>
      </c>
      <c r="C6894" s="1">
        <v>-2.04</v>
      </c>
      <c r="E6894" s="42">
        <f t="shared" si="131"/>
        <v>2.04</v>
      </c>
      <c r="F6894" s="77" t="s">
        <v>1038</v>
      </c>
      <c r="G6894" s="77" t="s">
        <v>21</v>
      </c>
      <c r="H6894" s="77" t="s">
        <v>20</v>
      </c>
      <c r="I6894" s="13">
        <v>12</v>
      </c>
      <c r="J6894" s="14">
        <v>2015</v>
      </c>
      <c r="K6894" s="78" t="s">
        <v>146</v>
      </c>
      <c r="L6894" s="79" t="s">
        <v>4648</v>
      </c>
      <c r="M6894" s="79" t="s">
        <v>309</v>
      </c>
      <c r="N6894" s="15" t="s">
        <v>28</v>
      </c>
      <c r="O6894" s="15" t="s">
        <v>29</v>
      </c>
      <c r="P6894" s="80" t="s">
        <v>3096</v>
      </c>
      <c r="Q6894" s="80"/>
    </row>
    <row r="6895" spans="1:17" hidden="1">
      <c r="A6895" s="12">
        <v>42352</v>
      </c>
      <c r="B6895" t="s">
        <v>4575</v>
      </c>
      <c r="C6895" s="1">
        <v>0</v>
      </c>
      <c r="E6895" s="42">
        <f t="shared" si="131"/>
        <v>0</v>
      </c>
      <c r="F6895" s="77" t="s">
        <v>225</v>
      </c>
      <c r="G6895" s="77" t="s">
        <v>21</v>
      </c>
      <c r="H6895" s="77" t="s">
        <v>20</v>
      </c>
      <c r="I6895" s="13">
        <v>12</v>
      </c>
      <c r="J6895" s="14">
        <v>2015</v>
      </c>
      <c r="K6895" s="78" t="s">
        <v>58</v>
      </c>
      <c r="L6895" s="79" t="s">
        <v>59</v>
      </c>
      <c r="M6895" s="79" t="s">
        <v>23</v>
      </c>
      <c r="N6895" s="15" t="s">
        <v>20</v>
      </c>
      <c r="O6895" s="15" t="s">
        <v>24</v>
      </c>
      <c r="P6895" s="80" t="s">
        <v>171</v>
      </c>
      <c r="Q6895" s="80"/>
    </row>
    <row r="6896" spans="1:17" hidden="1">
      <c r="A6896" s="12">
        <v>42352</v>
      </c>
      <c r="B6896" t="s">
        <v>4649</v>
      </c>
      <c r="C6896" s="1">
        <v>0.75</v>
      </c>
      <c r="E6896" s="42">
        <f t="shared" si="131"/>
        <v>-0.75</v>
      </c>
      <c r="F6896" s="77" t="s">
        <v>225</v>
      </c>
      <c r="G6896" s="77" t="s">
        <v>21</v>
      </c>
      <c r="H6896" s="77" t="s">
        <v>20</v>
      </c>
      <c r="I6896" s="13">
        <v>12</v>
      </c>
      <c r="J6896" s="14">
        <v>2015</v>
      </c>
      <c r="K6896" s="78" t="s">
        <v>146</v>
      </c>
      <c r="L6896" s="79" t="s">
        <v>4649</v>
      </c>
      <c r="M6896" s="79" t="s">
        <v>302</v>
      </c>
      <c r="N6896" s="15" t="s">
        <v>28</v>
      </c>
      <c r="O6896" s="15" t="s">
        <v>29</v>
      </c>
      <c r="P6896" s="80" t="s">
        <v>3096</v>
      </c>
      <c r="Q6896" s="80"/>
    </row>
    <row r="6897" spans="1:17" hidden="1">
      <c r="A6897" s="12">
        <v>42352</v>
      </c>
      <c r="B6897" t="s">
        <v>4655</v>
      </c>
      <c r="C6897" s="1">
        <v>-3.99</v>
      </c>
      <c r="E6897" s="42">
        <f t="shared" si="131"/>
        <v>3.99</v>
      </c>
      <c r="F6897" s="77" t="s">
        <v>1038</v>
      </c>
      <c r="G6897" s="77" t="s">
        <v>21</v>
      </c>
      <c r="H6897" s="77" t="s">
        <v>20</v>
      </c>
      <c r="I6897" s="13">
        <v>12</v>
      </c>
      <c r="J6897" s="14">
        <v>2015</v>
      </c>
      <c r="K6897" s="78" t="s">
        <v>146</v>
      </c>
      <c r="L6897" s="79" t="s">
        <v>4655</v>
      </c>
      <c r="M6897" s="79" t="s">
        <v>309</v>
      </c>
      <c r="N6897" s="15" t="s">
        <v>28</v>
      </c>
      <c r="O6897" s="15" t="s">
        <v>29</v>
      </c>
      <c r="P6897" s="80" t="s">
        <v>3096</v>
      </c>
      <c r="Q6897" s="80"/>
    </row>
    <row r="6898" spans="1:17" hidden="1">
      <c r="A6898" s="12">
        <v>42352</v>
      </c>
      <c r="B6898" t="s">
        <v>4617</v>
      </c>
      <c r="C6898" s="1">
        <v>1.71</v>
      </c>
      <c r="E6898" s="42">
        <f t="shared" si="131"/>
        <v>-1.71</v>
      </c>
      <c r="F6898" s="77" t="s">
        <v>225</v>
      </c>
      <c r="G6898" s="77" t="s">
        <v>21</v>
      </c>
      <c r="H6898" s="77" t="s">
        <v>20</v>
      </c>
      <c r="I6898" s="13">
        <v>12</v>
      </c>
      <c r="J6898" s="14">
        <v>2015</v>
      </c>
      <c r="K6898" s="78" t="s">
        <v>146</v>
      </c>
      <c r="L6898" s="79" t="s">
        <v>4617</v>
      </c>
      <c r="M6898" s="79" t="s">
        <v>302</v>
      </c>
      <c r="N6898" s="15" t="s">
        <v>28</v>
      </c>
      <c r="O6898" s="15" t="s">
        <v>29</v>
      </c>
      <c r="P6898" s="80" t="s">
        <v>3096</v>
      </c>
      <c r="Q6898" s="80"/>
    </row>
    <row r="6899" spans="1:17" hidden="1">
      <c r="A6899" s="12">
        <v>42353</v>
      </c>
      <c r="B6899" t="s">
        <v>4656</v>
      </c>
      <c r="C6899" s="1">
        <v>-0.72</v>
      </c>
      <c r="E6899" s="42">
        <f t="shared" si="131"/>
        <v>0.72</v>
      </c>
      <c r="F6899" s="77" t="s">
        <v>1038</v>
      </c>
      <c r="G6899" s="77" t="s">
        <v>21</v>
      </c>
      <c r="H6899" s="77" t="s">
        <v>20</v>
      </c>
      <c r="I6899" s="13">
        <v>12</v>
      </c>
      <c r="J6899" s="14">
        <v>2015</v>
      </c>
      <c r="K6899" s="78" t="s">
        <v>146</v>
      </c>
      <c r="L6899" s="79" t="s">
        <v>4656</v>
      </c>
      <c r="M6899" s="79" t="s">
        <v>302</v>
      </c>
      <c r="N6899" s="15" t="s">
        <v>28</v>
      </c>
      <c r="O6899" s="15" t="s">
        <v>29</v>
      </c>
      <c r="P6899" s="80" t="s">
        <v>3096</v>
      </c>
      <c r="Q6899" s="80"/>
    </row>
    <row r="6900" spans="1:17" hidden="1">
      <c r="A6900" s="12">
        <v>42353</v>
      </c>
      <c r="B6900" t="s">
        <v>4657</v>
      </c>
      <c r="C6900" s="1">
        <v>-0.76</v>
      </c>
      <c r="E6900" s="42">
        <f t="shared" si="131"/>
        <v>0.76</v>
      </c>
      <c r="F6900" s="77" t="s">
        <v>1038</v>
      </c>
      <c r="G6900" s="77" t="s">
        <v>21</v>
      </c>
      <c r="H6900" s="77" t="s">
        <v>20</v>
      </c>
      <c r="I6900" s="13">
        <v>12</v>
      </c>
      <c r="J6900" s="14">
        <v>2015</v>
      </c>
      <c r="K6900" s="78" t="s">
        <v>146</v>
      </c>
      <c r="L6900" s="79" t="s">
        <v>4657</v>
      </c>
      <c r="M6900" s="79" t="s">
        <v>302</v>
      </c>
      <c r="N6900" s="15" t="s">
        <v>28</v>
      </c>
      <c r="O6900" s="15" t="s">
        <v>29</v>
      </c>
      <c r="P6900" s="80" t="s">
        <v>3096</v>
      </c>
      <c r="Q6900" s="80"/>
    </row>
    <row r="6901" spans="1:17" hidden="1">
      <c r="A6901" s="12">
        <v>42353</v>
      </c>
      <c r="B6901" t="s">
        <v>4658</v>
      </c>
      <c r="C6901" s="1">
        <v>-1.34</v>
      </c>
      <c r="E6901" s="42">
        <f t="shared" si="131"/>
        <v>1.34</v>
      </c>
      <c r="F6901" s="77" t="s">
        <v>1038</v>
      </c>
      <c r="G6901" s="77" t="s">
        <v>21</v>
      </c>
      <c r="H6901" s="77" t="s">
        <v>20</v>
      </c>
      <c r="I6901" s="13">
        <v>12</v>
      </c>
      <c r="J6901" s="14">
        <v>2015</v>
      </c>
      <c r="K6901" s="78" t="s">
        <v>146</v>
      </c>
      <c r="L6901" s="79" t="s">
        <v>4658</v>
      </c>
      <c r="M6901" s="79" t="s">
        <v>302</v>
      </c>
      <c r="N6901" s="15" t="s">
        <v>28</v>
      </c>
      <c r="O6901" s="15" t="s">
        <v>29</v>
      </c>
      <c r="P6901" s="80" t="s">
        <v>3096</v>
      </c>
      <c r="Q6901" s="80"/>
    </row>
    <row r="6902" spans="1:17" hidden="1">
      <c r="A6902" s="12">
        <v>42353</v>
      </c>
      <c r="B6902" t="s">
        <v>4659</v>
      </c>
      <c r="C6902" s="1">
        <v>-2.1800000000000002</v>
      </c>
      <c r="E6902" s="42">
        <f t="shared" si="131"/>
        <v>2.1800000000000002</v>
      </c>
      <c r="F6902" s="77" t="s">
        <v>1038</v>
      </c>
      <c r="G6902" s="77" t="s">
        <v>21</v>
      </c>
      <c r="H6902" s="77" t="s">
        <v>20</v>
      </c>
      <c r="I6902" s="13">
        <v>12</v>
      </c>
      <c r="J6902" s="14">
        <v>2015</v>
      </c>
      <c r="K6902" s="78" t="s">
        <v>146</v>
      </c>
      <c r="L6902" s="79" t="s">
        <v>4659</v>
      </c>
      <c r="M6902" s="79" t="s">
        <v>309</v>
      </c>
      <c r="N6902" s="15" t="s">
        <v>28</v>
      </c>
      <c r="O6902" s="15" t="s">
        <v>29</v>
      </c>
      <c r="P6902" s="80" t="s">
        <v>3096</v>
      </c>
      <c r="Q6902" s="80"/>
    </row>
    <row r="6903" spans="1:17" hidden="1">
      <c r="A6903" s="12">
        <v>42353</v>
      </c>
      <c r="B6903" t="s">
        <v>4660</v>
      </c>
      <c r="C6903" s="1">
        <v>-6.96</v>
      </c>
      <c r="E6903" s="42">
        <f t="shared" si="131"/>
        <v>6.96</v>
      </c>
      <c r="F6903" s="77" t="s">
        <v>1038</v>
      </c>
      <c r="G6903" s="77" t="s">
        <v>21</v>
      </c>
      <c r="H6903" s="77" t="s">
        <v>20</v>
      </c>
      <c r="I6903" s="13">
        <v>12</v>
      </c>
      <c r="J6903" s="14">
        <v>2015</v>
      </c>
      <c r="K6903" s="78" t="s">
        <v>146</v>
      </c>
      <c r="L6903" s="79" t="s">
        <v>4660</v>
      </c>
      <c r="M6903" s="79" t="s">
        <v>80</v>
      </c>
      <c r="N6903" s="15" t="s">
        <v>28</v>
      </c>
      <c r="O6903" s="15" t="s">
        <v>29</v>
      </c>
      <c r="P6903" s="80" t="s">
        <v>3096</v>
      </c>
      <c r="Q6903" s="80"/>
    </row>
    <row r="6904" spans="1:17" hidden="1">
      <c r="A6904" s="12">
        <v>42354</v>
      </c>
      <c r="B6904" t="s">
        <v>4661</v>
      </c>
      <c r="C6904" s="1">
        <v>-4.4800000000000004</v>
      </c>
      <c r="E6904" s="42">
        <f t="shared" si="131"/>
        <v>4.4800000000000004</v>
      </c>
      <c r="F6904" s="77" t="s">
        <v>1038</v>
      </c>
      <c r="G6904" s="77" t="s">
        <v>21</v>
      </c>
      <c r="H6904" s="77" t="s">
        <v>20</v>
      </c>
      <c r="I6904" s="13">
        <v>12</v>
      </c>
      <c r="J6904" s="14">
        <v>2015</v>
      </c>
      <c r="K6904" s="78" t="s">
        <v>146</v>
      </c>
      <c r="L6904" s="79" t="s">
        <v>4661</v>
      </c>
      <c r="M6904" s="79" t="s">
        <v>302</v>
      </c>
      <c r="N6904" s="15" t="s">
        <v>28</v>
      </c>
      <c r="O6904" s="15" t="s">
        <v>29</v>
      </c>
      <c r="P6904" s="80" t="s">
        <v>3096</v>
      </c>
      <c r="Q6904" s="80"/>
    </row>
    <row r="6905" spans="1:17" hidden="1">
      <c r="A6905" s="12">
        <v>42354</v>
      </c>
      <c r="B6905" t="s">
        <v>4575</v>
      </c>
      <c r="C6905" s="1">
        <v>0</v>
      </c>
      <c r="E6905" s="42">
        <f t="shared" si="131"/>
        <v>0</v>
      </c>
      <c r="F6905" s="77" t="s">
        <v>225</v>
      </c>
      <c r="G6905" s="77" t="s">
        <v>21</v>
      </c>
      <c r="H6905" s="77" t="s">
        <v>20</v>
      </c>
      <c r="I6905" s="13">
        <v>12</v>
      </c>
      <c r="J6905" s="14">
        <v>2015</v>
      </c>
      <c r="K6905" s="78" t="s">
        <v>58</v>
      </c>
      <c r="L6905" s="79" t="s">
        <v>59</v>
      </c>
      <c r="M6905" s="79" t="s">
        <v>23</v>
      </c>
      <c r="N6905" s="15" t="s">
        <v>20</v>
      </c>
      <c r="O6905" s="15" t="s">
        <v>24</v>
      </c>
      <c r="P6905" s="80" t="s">
        <v>171</v>
      </c>
      <c r="Q6905" s="80"/>
    </row>
    <row r="6906" spans="1:17" hidden="1">
      <c r="A6906" s="12">
        <v>42357</v>
      </c>
      <c r="B6906" t="s">
        <v>4662</v>
      </c>
      <c r="C6906" s="1">
        <v>-0.76</v>
      </c>
      <c r="E6906" s="42">
        <f t="shared" si="131"/>
        <v>0.76</v>
      </c>
      <c r="F6906" s="77" t="s">
        <v>1038</v>
      </c>
      <c r="G6906" s="77" t="s">
        <v>21</v>
      </c>
      <c r="H6906" s="77" t="s">
        <v>20</v>
      </c>
      <c r="I6906" s="13">
        <v>12</v>
      </c>
      <c r="J6906" s="14">
        <v>2015</v>
      </c>
      <c r="K6906" s="78" t="s">
        <v>146</v>
      </c>
      <c r="L6906" s="79" t="s">
        <v>4662</v>
      </c>
      <c r="M6906" s="79" t="s">
        <v>302</v>
      </c>
      <c r="N6906" s="15" t="s">
        <v>28</v>
      </c>
      <c r="O6906" s="15" t="s">
        <v>29</v>
      </c>
      <c r="P6906" s="80" t="s">
        <v>3096</v>
      </c>
      <c r="Q6906" s="80"/>
    </row>
    <row r="6907" spans="1:17" hidden="1">
      <c r="A6907" s="12">
        <v>42358</v>
      </c>
      <c r="B6907" t="s">
        <v>4663</v>
      </c>
      <c r="C6907" s="1">
        <v>-2.54</v>
      </c>
      <c r="E6907" s="42">
        <f t="shared" ref="E6907:E6939" si="132">-C6907</f>
        <v>2.54</v>
      </c>
      <c r="F6907" s="77" t="s">
        <v>1038</v>
      </c>
      <c r="G6907" s="77" t="s">
        <v>21</v>
      </c>
      <c r="H6907" s="77" t="s">
        <v>20</v>
      </c>
      <c r="I6907" s="13">
        <v>12</v>
      </c>
      <c r="J6907" s="14">
        <v>2015</v>
      </c>
      <c r="K6907" s="78" t="s">
        <v>146</v>
      </c>
      <c r="L6907" s="79" t="s">
        <v>4663</v>
      </c>
      <c r="M6907" s="79" t="s">
        <v>309</v>
      </c>
      <c r="N6907" s="15" t="s">
        <v>28</v>
      </c>
      <c r="O6907" s="15" t="s">
        <v>29</v>
      </c>
      <c r="P6907" s="80" t="s">
        <v>3096</v>
      </c>
      <c r="Q6907" s="80"/>
    </row>
    <row r="6908" spans="1:17" hidden="1">
      <c r="A6908" s="12">
        <v>42359</v>
      </c>
      <c r="B6908" t="s">
        <v>2711</v>
      </c>
      <c r="C6908" s="1">
        <v>0</v>
      </c>
      <c r="E6908" s="42">
        <f t="shared" si="132"/>
        <v>0</v>
      </c>
      <c r="F6908" s="77" t="s">
        <v>225</v>
      </c>
      <c r="G6908" s="77" t="s">
        <v>21</v>
      </c>
      <c r="H6908" s="77" t="s">
        <v>20</v>
      </c>
      <c r="I6908" s="13">
        <v>12</v>
      </c>
      <c r="J6908" s="14">
        <v>2015</v>
      </c>
      <c r="K6908" s="78" t="s">
        <v>357</v>
      </c>
      <c r="L6908" s="79" t="s">
        <v>1122</v>
      </c>
      <c r="M6908" s="79" t="s">
        <v>23</v>
      </c>
      <c r="N6908" s="15" t="s">
        <v>28</v>
      </c>
      <c r="O6908" s="15" t="s">
        <v>29</v>
      </c>
      <c r="P6908" s="80" t="s">
        <v>3097</v>
      </c>
      <c r="Q6908" s="80"/>
    </row>
    <row r="6909" spans="1:17" hidden="1">
      <c r="A6909" s="12">
        <v>42360</v>
      </c>
      <c r="B6909" t="s">
        <v>4664</v>
      </c>
      <c r="C6909" s="1">
        <v>-0.7</v>
      </c>
      <c r="E6909" s="42">
        <f t="shared" si="132"/>
        <v>0.7</v>
      </c>
      <c r="F6909" s="77" t="s">
        <v>1038</v>
      </c>
      <c r="G6909" s="77" t="s">
        <v>21</v>
      </c>
      <c r="H6909" s="77" t="s">
        <v>20</v>
      </c>
      <c r="I6909" s="13">
        <v>12</v>
      </c>
      <c r="J6909" s="14">
        <v>2015</v>
      </c>
      <c r="K6909" s="78" t="s">
        <v>146</v>
      </c>
      <c r="L6909" s="79" t="s">
        <v>4664</v>
      </c>
      <c r="M6909" s="79" t="s">
        <v>302</v>
      </c>
      <c r="N6909" s="15" t="s">
        <v>28</v>
      </c>
      <c r="O6909" s="15" t="s">
        <v>29</v>
      </c>
      <c r="P6909" s="80" t="s">
        <v>3096</v>
      </c>
      <c r="Q6909" s="80"/>
    </row>
    <row r="6910" spans="1:17" hidden="1">
      <c r="A6910" s="12">
        <v>42360</v>
      </c>
      <c r="B6910" t="s">
        <v>4665</v>
      </c>
      <c r="C6910" s="1">
        <v>-1.1499999999999999</v>
      </c>
      <c r="E6910" s="42">
        <f t="shared" si="132"/>
        <v>1.1499999999999999</v>
      </c>
      <c r="F6910" s="77" t="s">
        <v>1038</v>
      </c>
      <c r="G6910" s="77" t="s">
        <v>21</v>
      </c>
      <c r="H6910" s="77" t="s">
        <v>20</v>
      </c>
      <c r="I6910" s="13">
        <v>12</v>
      </c>
      <c r="J6910" s="14">
        <v>2015</v>
      </c>
      <c r="K6910" s="78" t="s">
        <v>146</v>
      </c>
      <c r="L6910" s="79" t="s">
        <v>4665</v>
      </c>
      <c r="M6910" s="79" t="s">
        <v>302</v>
      </c>
      <c r="N6910" s="15" t="s">
        <v>28</v>
      </c>
      <c r="O6910" s="15" t="s">
        <v>29</v>
      </c>
      <c r="P6910" s="80" t="s">
        <v>3096</v>
      </c>
      <c r="Q6910" s="80"/>
    </row>
    <row r="6911" spans="1:17" hidden="1">
      <c r="A6911" s="12">
        <v>42361</v>
      </c>
      <c r="B6911" t="s">
        <v>4666</v>
      </c>
      <c r="C6911" s="1">
        <v>-0.76</v>
      </c>
      <c r="E6911" s="42">
        <f t="shared" si="132"/>
        <v>0.76</v>
      </c>
      <c r="F6911" s="77" t="s">
        <v>1038</v>
      </c>
      <c r="G6911" s="77" t="s">
        <v>21</v>
      </c>
      <c r="H6911" s="77" t="s">
        <v>20</v>
      </c>
      <c r="I6911" s="13">
        <v>12</v>
      </c>
      <c r="J6911" s="14">
        <v>2015</v>
      </c>
      <c r="K6911" s="78" t="s">
        <v>146</v>
      </c>
      <c r="L6911" s="79" t="s">
        <v>4666</v>
      </c>
      <c r="M6911" s="79" t="s">
        <v>302</v>
      </c>
      <c r="N6911" s="15" t="s">
        <v>28</v>
      </c>
      <c r="O6911" s="15" t="s">
        <v>29</v>
      </c>
      <c r="P6911" s="80" t="s">
        <v>3096</v>
      </c>
      <c r="Q6911" s="80"/>
    </row>
    <row r="6912" spans="1:17" hidden="1">
      <c r="A6912" s="12">
        <v>42361</v>
      </c>
      <c r="B6912" t="s">
        <v>4667</v>
      </c>
      <c r="C6912" s="1">
        <v>-2.2999999999999998</v>
      </c>
      <c r="E6912" s="42">
        <f t="shared" si="132"/>
        <v>2.2999999999999998</v>
      </c>
      <c r="F6912" s="77" t="s">
        <v>1038</v>
      </c>
      <c r="G6912" s="77" t="s">
        <v>21</v>
      </c>
      <c r="H6912" s="77" t="s">
        <v>20</v>
      </c>
      <c r="I6912" s="13">
        <v>12</v>
      </c>
      <c r="J6912" s="14">
        <v>2015</v>
      </c>
      <c r="K6912" s="78" t="s">
        <v>146</v>
      </c>
      <c r="L6912" s="79" t="s">
        <v>4667</v>
      </c>
      <c r="M6912" s="79" t="s">
        <v>309</v>
      </c>
      <c r="N6912" s="15" t="s">
        <v>28</v>
      </c>
      <c r="O6912" s="15" t="s">
        <v>29</v>
      </c>
      <c r="P6912" s="80" t="s">
        <v>3096</v>
      </c>
      <c r="Q6912" s="80"/>
    </row>
    <row r="6913" spans="1:17" hidden="1">
      <c r="A6913" s="12">
        <v>42362</v>
      </c>
      <c r="B6913" t="s">
        <v>2933</v>
      </c>
      <c r="C6913" s="1">
        <v>-1.75</v>
      </c>
      <c r="E6913" s="42">
        <f t="shared" si="132"/>
        <v>1.75</v>
      </c>
      <c r="F6913" s="77" t="s">
        <v>1038</v>
      </c>
      <c r="G6913" s="77" t="s">
        <v>21</v>
      </c>
      <c r="H6913" s="77" t="s">
        <v>20</v>
      </c>
      <c r="I6913" s="13">
        <v>12</v>
      </c>
      <c r="J6913" s="14">
        <v>2015</v>
      </c>
      <c r="K6913" s="78" t="s">
        <v>146</v>
      </c>
      <c r="L6913" s="79" t="s">
        <v>2933</v>
      </c>
      <c r="M6913" s="79" t="s">
        <v>309</v>
      </c>
      <c r="N6913" s="15" t="s">
        <v>28</v>
      </c>
      <c r="O6913" s="15" t="s">
        <v>29</v>
      </c>
      <c r="P6913" s="80" t="s">
        <v>3096</v>
      </c>
      <c r="Q6913" s="80"/>
    </row>
    <row r="6914" spans="1:17" hidden="1">
      <c r="A6914" s="12">
        <v>42362</v>
      </c>
      <c r="B6914" t="s">
        <v>4668</v>
      </c>
      <c r="C6914" s="1">
        <v>-2.4</v>
      </c>
      <c r="E6914" s="42">
        <f t="shared" si="132"/>
        <v>2.4</v>
      </c>
      <c r="F6914" s="77" t="s">
        <v>1038</v>
      </c>
      <c r="G6914" s="77" t="s">
        <v>21</v>
      </c>
      <c r="H6914" s="77" t="s">
        <v>20</v>
      </c>
      <c r="I6914" s="13">
        <v>12</v>
      </c>
      <c r="J6914" s="14">
        <v>2015</v>
      </c>
      <c r="K6914" s="78" t="s">
        <v>146</v>
      </c>
      <c r="L6914" s="79" t="s">
        <v>4668</v>
      </c>
      <c r="M6914" s="79" t="s">
        <v>302</v>
      </c>
      <c r="N6914" s="15" t="s">
        <v>28</v>
      </c>
      <c r="O6914" s="15" t="s">
        <v>29</v>
      </c>
      <c r="P6914" s="80" t="s">
        <v>3096</v>
      </c>
      <c r="Q6914" s="80"/>
    </row>
    <row r="6915" spans="1:17" hidden="1">
      <c r="A6915" s="12">
        <v>42362</v>
      </c>
      <c r="B6915" t="s">
        <v>4669</v>
      </c>
      <c r="C6915" s="1">
        <v>-1.45</v>
      </c>
      <c r="E6915" s="42">
        <f t="shared" si="132"/>
        <v>1.45</v>
      </c>
      <c r="F6915" s="77" t="s">
        <v>1038</v>
      </c>
      <c r="G6915" s="77" t="s">
        <v>21</v>
      </c>
      <c r="H6915" s="77" t="s">
        <v>20</v>
      </c>
      <c r="I6915" s="13">
        <v>12</v>
      </c>
      <c r="J6915" s="14">
        <v>2015</v>
      </c>
      <c r="K6915" s="78" t="s">
        <v>146</v>
      </c>
      <c r="L6915" s="79" t="s">
        <v>4669</v>
      </c>
      <c r="M6915" s="79" t="s">
        <v>302</v>
      </c>
      <c r="N6915" s="15" t="s">
        <v>28</v>
      </c>
      <c r="O6915" s="15" t="s">
        <v>29</v>
      </c>
      <c r="P6915" s="80" t="s">
        <v>3096</v>
      </c>
      <c r="Q6915" s="80"/>
    </row>
    <row r="6916" spans="1:17" hidden="1">
      <c r="A6916" s="12">
        <v>42362</v>
      </c>
      <c r="B6916" t="s">
        <v>4670</v>
      </c>
      <c r="C6916" s="1">
        <v>-2.62</v>
      </c>
      <c r="E6916" s="42">
        <f t="shared" si="132"/>
        <v>2.62</v>
      </c>
      <c r="F6916" s="77" t="s">
        <v>1038</v>
      </c>
      <c r="G6916" s="77" t="s">
        <v>21</v>
      </c>
      <c r="H6916" s="77" t="s">
        <v>20</v>
      </c>
      <c r="I6916" s="13">
        <v>12</v>
      </c>
      <c r="J6916" s="14">
        <v>2015</v>
      </c>
      <c r="K6916" s="78" t="s">
        <v>146</v>
      </c>
      <c r="L6916" s="79" t="s">
        <v>4670</v>
      </c>
      <c r="M6916" s="79" t="s">
        <v>309</v>
      </c>
      <c r="N6916" s="15" t="s">
        <v>28</v>
      </c>
      <c r="O6916" s="15" t="s">
        <v>29</v>
      </c>
      <c r="P6916" s="80" t="s">
        <v>3096</v>
      </c>
      <c r="Q6916" s="80"/>
    </row>
    <row r="6917" spans="1:17" hidden="1">
      <c r="A6917" s="12">
        <v>42363</v>
      </c>
      <c r="B6917" t="s">
        <v>4611</v>
      </c>
      <c r="C6917" s="1">
        <v>-3.4</v>
      </c>
      <c r="E6917" s="42">
        <f t="shared" si="132"/>
        <v>3.4</v>
      </c>
      <c r="F6917" s="77" t="s">
        <v>1038</v>
      </c>
      <c r="G6917" s="77" t="s">
        <v>21</v>
      </c>
      <c r="H6917" s="77" t="s">
        <v>20</v>
      </c>
      <c r="I6917" s="13">
        <v>12</v>
      </c>
      <c r="J6917" s="14">
        <v>2015</v>
      </c>
      <c r="K6917" s="78" t="s">
        <v>146</v>
      </c>
      <c r="L6917" s="79" t="s">
        <v>4611</v>
      </c>
      <c r="M6917" s="79" t="s">
        <v>309</v>
      </c>
      <c r="N6917" s="15" t="s">
        <v>28</v>
      </c>
      <c r="O6917" s="15" t="s">
        <v>29</v>
      </c>
      <c r="P6917" s="80" t="s">
        <v>3096</v>
      </c>
      <c r="Q6917" s="80"/>
    </row>
    <row r="6918" spans="1:17" hidden="1">
      <c r="A6918" s="12">
        <v>42363</v>
      </c>
      <c r="B6918" t="s">
        <v>4671</v>
      </c>
      <c r="C6918" s="1">
        <v>-1.76</v>
      </c>
      <c r="E6918" s="42">
        <f t="shared" si="132"/>
        <v>1.76</v>
      </c>
      <c r="F6918" s="77" t="s">
        <v>1038</v>
      </c>
      <c r="G6918" s="77" t="s">
        <v>21</v>
      </c>
      <c r="H6918" s="77" t="s">
        <v>20</v>
      </c>
      <c r="I6918" s="13">
        <v>12</v>
      </c>
      <c r="J6918" s="14">
        <v>2015</v>
      </c>
      <c r="K6918" s="78" t="s">
        <v>146</v>
      </c>
      <c r="L6918" s="79" t="s">
        <v>4671</v>
      </c>
      <c r="M6918" s="79" t="s">
        <v>309</v>
      </c>
      <c r="N6918" s="15" t="s">
        <v>28</v>
      </c>
      <c r="O6918" s="15" t="s">
        <v>29</v>
      </c>
      <c r="P6918" s="80" t="s">
        <v>3096</v>
      </c>
      <c r="Q6918" s="80"/>
    </row>
    <row r="6919" spans="1:17" hidden="1">
      <c r="A6919" s="12">
        <v>42364</v>
      </c>
      <c r="B6919" t="s">
        <v>4650</v>
      </c>
      <c r="C6919" s="1">
        <v>-2.2400000000000002</v>
      </c>
      <c r="E6919" s="42">
        <f t="shared" si="132"/>
        <v>2.2400000000000002</v>
      </c>
      <c r="F6919" s="77" t="s">
        <v>1038</v>
      </c>
      <c r="G6919" s="77" t="s">
        <v>21</v>
      </c>
      <c r="H6919" s="77" t="s">
        <v>20</v>
      </c>
      <c r="I6919" s="13">
        <v>12</v>
      </c>
      <c r="J6919" s="14">
        <v>2015</v>
      </c>
      <c r="K6919" s="78" t="s">
        <v>146</v>
      </c>
      <c r="L6919" s="79" t="s">
        <v>4650</v>
      </c>
      <c r="M6919" s="79" t="s">
        <v>309</v>
      </c>
      <c r="N6919" s="15" t="s">
        <v>28</v>
      </c>
      <c r="O6919" s="15" t="s">
        <v>29</v>
      </c>
      <c r="P6919" s="80" t="s">
        <v>3096</v>
      </c>
      <c r="Q6919" s="80"/>
    </row>
    <row r="6920" spans="1:17" hidden="1">
      <c r="A6920" s="12">
        <v>42364</v>
      </c>
      <c r="B6920" t="s">
        <v>4672</v>
      </c>
      <c r="C6920" s="1">
        <v>-3.39</v>
      </c>
      <c r="E6920" s="42">
        <f t="shared" si="132"/>
        <v>3.39</v>
      </c>
      <c r="F6920" s="77" t="s">
        <v>1038</v>
      </c>
      <c r="G6920" s="77" t="s">
        <v>21</v>
      </c>
      <c r="H6920" s="77" t="s">
        <v>20</v>
      </c>
      <c r="I6920" s="13">
        <v>12</v>
      </c>
      <c r="J6920" s="14">
        <v>2015</v>
      </c>
      <c r="K6920" s="78" t="s">
        <v>146</v>
      </c>
      <c r="L6920" s="79" t="s">
        <v>4672</v>
      </c>
      <c r="M6920" s="79" t="s">
        <v>302</v>
      </c>
      <c r="N6920" s="15" t="s">
        <v>28</v>
      </c>
      <c r="O6920" s="15" t="s">
        <v>29</v>
      </c>
      <c r="P6920" s="80" t="s">
        <v>3096</v>
      </c>
      <c r="Q6920" s="80"/>
    </row>
    <row r="6921" spans="1:17" hidden="1">
      <c r="A6921" s="12">
        <v>42365</v>
      </c>
      <c r="B6921" t="s">
        <v>4673</v>
      </c>
      <c r="C6921" s="1">
        <v>-1.8</v>
      </c>
      <c r="E6921" s="42">
        <f t="shared" si="132"/>
        <v>1.8</v>
      </c>
      <c r="F6921" s="77" t="s">
        <v>1038</v>
      </c>
      <c r="G6921" s="77" t="s">
        <v>21</v>
      </c>
      <c r="H6921" s="77" t="s">
        <v>20</v>
      </c>
      <c r="I6921" s="13">
        <v>12</v>
      </c>
      <c r="J6921" s="14">
        <v>2015</v>
      </c>
      <c r="K6921" s="78" t="s">
        <v>146</v>
      </c>
      <c r="L6921" s="79" t="s">
        <v>4673</v>
      </c>
      <c r="M6921" s="79" t="s">
        <v>309</v>
      </c>
      <c r="N6921" s="15" t="s">
        <v>28</v>
      </c>
      <c r="O6921" s="15" t="s">
        <v>29</v>
      </c>
      <c r="P6921" s="80" t="s">
        <v>3096</v>
      </c>
      <c r="Q6921" s="80"/>
    </row>
    <row r="6922" spans="1:17" hidden="1">
      <c r="A6922" s="12">
        <v>42365</v>
      </c>
      <c r="B6922" t="s">
        <v>4668</v>
      </c>
      <c r="C6922" s="1">
        <v>-2.2200000000000002</v>
      </c>
      <c r="E6922" s="42">
        <f t="shared" si="132"/>
        <v>2.2200000000000002</v>
      </c>
      <c r="F6922" s="77" t="s">
        <v>1038</v>
      </c>
      <c r="G6922" s="77" t="s">
        <v>21</v>
      </c>
      <c r="H6922" s="77" t="s">
        <v>20</v>
      </c>
      <c r="I6922" s="13">
        <v>12</v>
      </c>
      <c r="J6922" s="14">
        <v>2015</v>
      </c>
      <c r="K6922" s="78" t="s">
        <v>146</v>
      </c>
      <c r="L6922" s="79" t="s">
        <v>4668</v>
      </c>
      <c r="M6922" s="79" t="s">
        <v>302</v>
      </c>
      <c r="N6922" s="15" t="s">
        <v>28</v>
      </c>
      <c r="O6922" s="15" t="s">
        <v>29</v>
      </c>
      <c r="P6922" s="80" t="s">
        <v>3096</v>
      </c>
      <c r="Q6922" s="80"/>
    </row>
    <row r="6923" spans="1:17" hidden="1">
      <c r="A6923" s="12">
        <v>42365</v>
      </c>
      <c r="B6923" t="s">
        <v>4674</v>
      </c>
      <c r="C6923" s="1">
        <v>-0.76</v>
      </c>
      <c r="E6923" s="42">
        <f t="shared" si="132"/>
        <v>0.76</v>
      </c>
      <c r="F6923" s="77" t="s">
        <v>1038</v>
      </c>
      <c r="G6923" s="77" t="s">
        <v>21</v>
      </c>
      <c r="H6923" s="77" t="s">
        <v>20</v>
      </c>
      <c r="I6923" s="13">
        <v>12</v>
      </c>
      <c r="J6923" s="14">
        <v>2015</v>
      </c>
      <c r="K6923" s="78" t="s">
        <v>146</v>
      </c>
      <c r="L6923" s="79" t="s">
        <v>4674</v>
      </c>
      <c r="M6923" s="79" t="s">
        <v>302</v>
      </c>
      <c r="N6923" s="15" t="s">
        <v>28</v>
      </c>
      <c r="O6923" s="15" t="s">
        <v>29</v>
      </c>
      <c r="P6923" s="80" t="s">
        <v>3096</v>
      </c>
      <c r="Q6923" s="80"/>
    </row>
    <row r="6924" spans="1:17" hidden="1">
      <c r="A6924" s="12">
        <v>42366</v>
      </c>
      <c r="B6924" t="s">
        <v>4625</v>
      </c>
      <c r="C6924" s="1">
        <v>2.99</v>
      </c>
      <c r="E6924" s="42">
        <f t="shared" si="132"/>
        <v>-2.99</v>
      </c>
      <c r="F6924" s="77" t="s">
        <v>225</v>
      </c>
      <c r="G6924" s="77" t="s">
        <v>21</v>
      </c>
      <c r="H6924" s="77" t="s">
        <v>20</v>
      </c>
      <c r="I6924" s="13">
        <v>12</v>
      </c>
      <c r="J6924" s="14">
        <v>2015</v>
      </c>
      <c r="K6924" s="78" t="s">
        <v>146</v>
      </c>
      <c r="L6924" s="79" t="s">
        <v>4625</v>
      </c>
      <c r="M6924" s="79" t="s">
        <v>302</v>
      </c>
      <c r="N6924" s="15" t="s">
        <v>28</v>
      </c>
      <c r="O6924" s="15" t="s">
        <v>29</v>
      </c>
      <c r="P6924" s="80" t="s">
        <v>3096</v>
      </c>
      <c r="Q6924" s="80"/>
    </row>
    <row r="6925" spans="1:17" hidden="1">
      <c r="A6925" s="12">
        <v>42366</v>
      </c>
      <c r="B6925" t="s">
        <v>4581</v>
      </c>
      <c r="C6925" s="1">
        <v>0</v>
      </c>
      <c r="E6925" s="42">
        <f t="shared" si="132"/>
        <v>0</v>
      </c>
      <c r="F6925" s="77" t="s">
        <v>1038</v>
      </c>
      <c r="G6925" s="77" t="s">
        <v>21</v>
      </c>
      <c r="H6925" s="77" t="s">
        <v>20</v>
      </c>
      <c r="I6925" s="13">
        <v>12</v>
      </c>
      <c r="J6925" s="14">
        <v>2015</v>
      </c>
      <c r="K6925" s="78" t="s">
        <v>58</v>
      </c>
      <c r="L6925" s="79" t="s">
        <v>59</v>
      </c>
      <c r="M6925" s="79" t="s">
        <v>23</v>
      </c>
      <c r="N6925" s="15" t="s">
        <v>20</v>
      </c>
      <c r="O6925" s="15" t="s">
        <v>24</v>
      </c>
      <c r="P6925" s="80" t="s">
        <v>173</v>
      </c>
      <c r="Q6925" s="80"/>
    </row>
    <row r="6926" spans="1:17" hidden="1">
      <c r="A6926" s="12">
        <v>42366</v>
      </c>
      <c r="B6926" t="s">
        <v>4575</v>
      </c>
      <c r="C6926" s="1">
        <v>0</v>
      </c>
      <c r="E6926" s="42">
        <f t="shared" si="132"/>
        <v>0</v>
      </c>
      <c r="F6926" s="77" t="s">
        <v>225</v>
      </c>
      <c r="G6926" s="77" t="s">
        <v>21</v>
      </c>
      <c r="H6926" s="77" t="s">
        <v>20</v>
      </c>
      <c r="I6926" s="13">
        <v>12</v>
      </c>
      <c r="J6926" s="14">
        <v>2015</v>
      </c>
      <c r="K6926" s="78" t="s">
        <v>58</v>
      </c>
      <c r="L6926" s="79" t="s">
        <v>59</v>
      </c>
      <c r="M6926" s="79" t="s">
        <v>23</v>
      </c>
      <c r="N6926" s="15" t="s">
        <v>20</v>
      </c>
      <c r="O6926" s="15" t="s">
        <v>24</v>
      </c>
      <c r="P6926" s="80" t="s">
        <v>171</v>
      </c>
      <c r="Q6926" s="80"/>
    </row>
    <row r="6927" spans="1:17" hidden="1">
      <c r="A6927" s="12">
        <v>42367</v>
      </c>
      <c r="B6927" t="s">
        <v>3056</v>
      </c>
      <c r="C6927" s="1">
        <v>-1.86</v>
      </c>
      <c r="E6927" s="42">
        <f t="shared" si="132"/>
        <v>1.86</v>
      </c>
      <c r="F6927" s="77" t="s">
        <v>1038</v>
      </c>
      <c r="G6927" s="77" t="s">
        <v>21</v>
      </c>
      <c r="H6927" s="77" t="s">
        <v>20</v>
      </c>
      <c r="I6927" s="13">
        <v>12</v>
      </c>
      <c r="J6927" s="14">
        <v>2015</v>
      </c>
      <c r="K6927" s="78" t="s">
        <v>146</v>
      </c>
      <c r="L6927" s="79" t="s">
        <v>3056</v>
      </c>
      <c r="M6927" s="79" t="s">
        <v>309</v>
      </c>
      <c r="N6927" s="15" t="s">
        <v>28</v>
      </c>
      <c r="O6927" s="15" t="s">
        <v>29</v>
      </c>
      <c r="P6927" s="80" t="s">
        <v>3096</v>
      </c>
      <c r="Q6927" s="80"/>
    </row>
    <row r="6928" spans="1:17" hidden="1">
      <c r="A6928" s="12">
        <v>42367</v>
      </c>
      <c r="B6928" t="s">
        <v>4675</v>
      </c>
      <c r="C6928" s="1">
        <v>-2.7</v>
      </c>
      <c r="E6928" s="42">
        <f t="shared" si="132"/>
        <v>2.7</v>
      </c>
      <c r="F6928" s="77" t="s">
        <v>1038</v>
      </c>
      <c r="G6928" s="77" t="s">
        <v>21</v>
      </c>
      <c r="H6928" s="77" t="s">
        <v>20</v>
      </c>
      <c r="I6928" s="13">
        <v>12</v>
      </c>
      <c r="J6928" s="14">
        <v>2015</v>
      </c>
      <c r="K6928" s="78" t="s">
        <v>146</v>
      </c>
      <c r="L6928" s="79" t="s">
        <v>4675</v>
      </c>
      <c r="M6928" s="79" t="s">
        <v>305</v>
      </c>
      <c r="N6928" s="15" t="s">
        <v>28</v>
      </c>
      <c r="O6928" s="15" t="s">
        <v>29</v>
      </c>
      <c r="P6928" s="80" t="s">
        <v>3096</v>
      </c>
      <c r="Q6928" s="80"/>
    </row>
    <row r="6929" spans="1:19" hidden="1">
      <c r="A6929" s="12">
        <v>42367</v>
      </c>
      <c r="B6929" t="s">
        <v>4676</v>
      </c>
      <c r="C6929" s="1">
        <v>-0.67</v>
      </c>
      <c r="E6929" s="42">
        <f t="shared" si="132"/>
        <v>0.67</v>
      </c>
      <c r="F6929" s="77" t="s">
        <v>1038</v>
      </c>
      <c r="G6929" s="77" t="s">
        <v>21</v>
      </c>
      <c r="H6929" s="77" t="s">
        <v>20</v>
      </c>
      <c r="I6929" s="13">
        <v>12</v>
      </c>
      <c r="J6929" s="14">
        <v>2015</v>
      </c>
      <c r="K6929" s="78" t="s">
        <v>146</v>
      </c>
      <c r="L6929" s="79" t="s">
        <v>4676</v>
      </c>
      <c r="M6929" s="79" t="s">
        <v>309</v>
      </c>
      <c r="N6929" s="15" t="s">
        <v>28</v>
      </c>
      <c r="O6929" s="15" t="s">
        <v>29</v>
      </c>
      <c r="P6929" s="80" t="s">
        <v>3096</v>
      </c>
      <c r="Q6929" s="80"/>
    </row>
    <row r="6930" spans="1:19" hidden="1">
      <c r="A6930" s="12">
        <v>42367</v>
      </c>
      <c r="B6930" t="s">
        <v>3549</v>
      </c>
      <c r="C6930" s="1">
        <v>-1.92</v>
      </c>
      <c r="E6930" s="42">
        <f t="shared" si="132"/>
        <v>1.92</v>
      </c>
      <c r="F6930" s="77" t="s">
        <v>1038</v>
      </c>
      <c r="G6930" s="77" t="s">
        <v>21</v>
      </c>
      <c r="H6930" s="77" t="s">
        <v>20</v>
      </c>
      <c r="I6930" s="13">
        <v>12</v>
      </c>
      <c r="J6930" s="14">
        <v>2015</v>
      </c>
      <c r="K6930" s="78" t="s">
        <v>146</v>
      </c>
      <c r="L6930" s="79" t="s">
        <v>3549</v>
      </c>
      <c r="M6930" s="79" t="s">
        <v>309</v>
      </c>
      <c r="N6930" s="15" t="s">
        <v>28</v>
      </c>
      <c r="O6930" s="15" t="s">
        <v>29</v>
      </c>
      <c r="P6930" s="80" t="s">
        <v>3096</v>
      </c>
      <c r="Q6930" s="80"/>
    </row>
    <row r="6931" spans="1:19" hidden="1">
      <c r="A6931" s="12">
        <v>42367</v>
      </c>
      <c r="B6931" t="s">
        <v>4677</v>
      </c>
      <c r="C6931" s="1">
        <v>-2.23</v>
      </c>
      <c r="E6931" s="42">
        <f t="shared" si="132"/>
        <v>2.23</v>
      </c>
      <c r="F6931" s="77" t="s">
        <v>1038</v>
      </c>
      <c r="G6931" s="77" t="s">
        <v>21</v>
      </c>
      <c r="H6931" s="77" t="s">
        <v>20</v>
      </c>
      <c r="I6931" s="13">
        <v>12</v>
      </c>
      <c r="J6931" s="14">
        <v>2015</v>
      </c>
      <c r="K6931" s="78" t="s">
        <v>146</v>
      </c>
      <c r="L6931" s="79" t="s">
        <v>4677</v>
      </c>
      <c r="M6931" s="79" t="s">
        <v>309</v>
      </c>
      <c r="N6931" s="15" t="s">
        <v>28</v>
      </c>
      <c r="O6931" s="15" t="s">
        <v>29</v>
      </c>
      <c r="P6931" s="80" t="s">
        <v>3096</v>
      </c>
      <c r="Q6931" s="80"/>
    </row>
    <row r="6932" spans="1:19" hidden="1">
      <c r="A6932" s="12">
        <v>42367</v>
      </c>
      <c r="B6932" t="s">
        <v>4678</v>
      </c>
      <c r="C6932" s="1">
        <v>-1.55</v>
      </c>
      <c r="E6932" s="42">
        <f t="shared" si="132"/>
        <v>1.55</v>
      </c>
      <c r="F6932" s="77" t="s">
        <v>1038</v>
      </c>
      <c r="G6932" s="77" t="s">
        <v>21</v>
      </c>
      <c r="H6932" s="77" t="s">
        <v>20</v>
      </c>
      <c r="I6932" s="13">
        <v>12</v>
      </c>
      <c r="J6932" s="14">
        <v>2015</v>
      </c>
      <c r="K6932" s="78" t="s">
        <v>146</v>
      </c>
      <c r="L6932" s="79" t="s">
        <v>4678</v>
      </c>
      <c r="M6932" s="79" t="s">
        <v>305</v>
      </c>
      <c r="N6932" s="15" t="s">
        <v>28</v>
      </c>
      <c r="O6932" s="15" t="s">
        <v>29</v>
      </c>
      <c r="P6932" s="80" t="s">
        <v>3096</v>
      </c>
      <c r="Q6932" s="80"/>
    </row>
    <row r="6933" spans="1:19" hidden="1">
      <c r="A6933" s="12">
        <v>42368</v>
      </c>
      <c r="B6933" t="s">
        <v>3267</v>
      </c>
      <c r="C6933" s="1">
        <v>-3.57</v>
      </c>
      <c r="E6933" s="42">
        <f t="shared" si="132"/>
        <v>3.57</v>
      </c>
      <c r="F6933" s="77" t="s">
        <v>1038</v>
      </c>
      <c r="G6933" s="77" t="s">
        <v>21</v>
      </c>
      <c r="H6933" s="77" t="s">
        <v>20</v>
      </c>
      <c r="I6933" s="13">
        <v>12</v>
      </c>
      <c r="J6933" s="14">
        <v>2015</v>
      </c>
      <c r="K6933" s="78" t="s">
        <v>146</v>
      </c>
      <c r="L6933" s="79" t="s">
        <v>3267</v>
      </c>
      <c r="M6933" s="79" t="s">
        <v>309</v>
      </c>
      <c r="N6933" s="15" t="s">
        <v>28</v>
      </c>
      <c r="O6933" s="15" t="s">
        <v>29</v>
      </c>
      <c r="P6933" s="80" t="s">
        <v>3096</v>
      </c>
      <c r="Q6933" s="80"/>
    </row>
    <row r="6934" spans="1:19" hidden="1">
      <c r="A6934" s="12">
        <v>42368</v>
      </c>
      <c r="B6934" t="s">
        <v>4679</v>
      </c>
      <c r="C6934" s="1">
        <v>-3.34</v>
      </c>
      <c r="E6934" s="42">
        <f t="shared" si="132"/>
        <v>3.34</v>
      </c>
      <c r="F6934" s="77" t="s">
        <v>1038</v>
      </c>
      <c r="G6934" s="77" t="s">
        <v>21</v>
      </c>
      <c r="H6934" s="77" t="s">
        <v>20</v>
      </c>
      <c r="I6934" s="13">
        <v>12</v>
      </c>
      <c r="J6934" s="14">
        <v>2015</v>
      </c>
      <c r="K6934" s="78" t="s">
        <v>146</v>
      </c>
      <c r="L6934" s="79" t="s">
        <v>4679</v>
      </c>
      <c r="M6934" s="79" t="s">
        <v>309</v>
      </c>
      <c r="N6934" s="15" t="s">
        <v>28</v>
      </c>
      <c r="O6934" s="15" t="s">
        <v>29</v>
      </c>
      <c r="P6934" s="80" t="s">
        <v>3096</v>
      </c>
      <c r="Q6934" s="80"/>
    </row>
    <row r="6935" spans="1:19" hidden="1">
      <c r="A6935" s="12">
        <v>42368</v>
      </c>
      <c r="B6935" t="s">
        <v>4680</v>
      </c>
      <c r="C6935" s="1">
        <v>0</v>
      </c>
      <c r="E6935" s="42">
        <f t="shared" si="132"/>
        <v>0</v>
      </c>
      <c r="F6935" s="77" t="s">
        <v>225</v>
      </c>
      <c r="G6935" s="77" t="s">
        <v>21</v>
      </c>
      <c r="H6935" s="77" t="s">
        <v>20</v>
      </c>
      <c r="I6935" s="13">
        <v>12</v>
      </c>
      <c r="J6935" s="14">
        <v>2015</v>
      </c>
      <c r="K6935" s="78" t="s">
        <v>116</v>
      </c>
      <c r="L6935" s="79" t="s">
        <v>4680</v>
      </c>
      <c r="M6935" s="79" t="s">
        <v>286</v>
      </c>
      <c r="N6935" s="15" t="s">
        <v>28</v>
      </c>
      <c r="O6935" s="15" t="s">
        <v>29</v>
      </c>
      <c r="P6935" s="80" t="s">
        <v>3096</v>
      </c>
      <c r="Q6935" s="80"/>
    </row>
    <row r="6936" spans="1:19" hidden="1">
      <c r="A6936" s="12">
        <v>42368</v>
      </c>
      <c r="B6936" t="s">
        <v>4681</v>
      </c>
      <c r="C6936" s="1">
        <v>-2.1800000000000002</v>
      </c>
      <c r="E6936" s="42">
        <f t="shared" si="132"/>
        <v>2.1800000000000002</v>
      </c>
      <c r="F6936" s="77" t="s">
        <v>1038</v>
      </c>
      <c r="G6936" s="77" t="s">
        <v>21</v>
      </c>
      <c r="H6936" s="77" t="s">
        <v>20</v>
      </c>
      <c r="I6936" s="13">
        <v>12</v>
      </c>
      <c r="J6936" s="14">
        <v>2015</v>
      </c>
      <c r="K6936" s="78" t="s">
        <v>146</v>
      </c>
      <c r="L6936" s="79" t="s">
        <v>4681</v>
      </c>
      <c r="M6936" s="79" t="s">
        <v>302</v>
      </c>
      <c r="N6936" s="15" t="s">
        <v>28</v>
      </c>
      <c r="O6936" s="15" t="s">
        <v>29</v>
      </c>
      <c r="P6936" s="80" t="s">
        <v>3096</v>
      </c>
      <c r="Q6936" s="80"/>
    </row>
    <row r="6937" spans="1:19" hidden="1">
      <c r="A6937" s="12">
        <v>42369</v>
      </c>
      <c r="B6937" t="s">
        <v>2569</v>
      </c>
      <c r="C6937" s="1">
        <v>-3.03</v>
      </c>
      <c r="E6937" s="42">
        <f t="shared" si="132"/>
        <v>3.03</v>
      </c>
      <c r="F6937" s="77" t="s">
        <v>1038</v>
      </c>
      <c r="G6937" s="77" t="s">
        <v>21</v>
      </c>
      <c r="H6937" s="77" t="s">
        <v>20</v>
      </c>
      <c r="I6937" s="13">
        <v>12</v>
      </c>
      <c r="J6937" s="14">
        <v>2015</v>
      </c>
      <c r="K6937" s="78" t="s">
        <v>146</v>
      </c>
      <c r="L6937" s="79" t="s">
        <v>2569</v>
      </c>
      <c r="M6937" s="79" t="s">
        <v>309</v>
      </c>
      <c r="N6937" s="15" t="s">
        <v>28</v>
      </c>
      <c r="O6937" s="15" t="s">
        <v>29</v>
      </c>
      <c r="P6937" s="80" t="s">
        <v>3096</v>
      </c>
      <c r="Q6937" s="80"/>
    </row>
    <row r="6938" spans="1:19" hidden="1">
      <c r="A6938" s="238">
        <v>42369</v>
      </c>
      <c r="B6938" t="s">
        <v>4682</v>
      </c>
      <c r="E6938" s="42">
        <f t="shared" si="132"/>
        <v>0</v>
      </c>
      <c r="F6938" s="77" t="s">
        <v>1038</v>
      </c>
      <c r="G6938" s="77" t="s">
        <v>21</v>
      </c>
      <c r="H6938" s="77" t="s">
        <v>20</v>
      </c>
      <c r="I6938" s="13">
        <v>12</v>
      </c>
      <c r="J6938" s="14">
        <v>2015</v>
      </c>
      <c r="K6938" s="78" t="s">
        <v>146</v>
      </c>
      <c r="L6938" s="79" t="s">
        <v>4105</v>
      </c>
      <c r="M6938" s="79" t="s">
        <v>302</v>
      </c>
      <c r="N6938" s="15" t="s">
        <v>28</v>
      </c>
      <c r="O6938" s="15" t="s">
        <v>29</v>
      </c>
      <c r="P6938" s="80" t="s">
        <v>3096</v>
      </c>
      <c r="Q6938" s="80"/>
    </row>
    <row r="6939" spans="1:19" hidden="1">
      <c r="A6939" s="12">
        <v>42369</v>
      </c>
      <c r="B6939" t="s">
        <v>4683</v>
      </c>
      <c r="C6939" s="1">
        <v>-4.1500000000000004</v>
      </c>
      <c r="E6939" s="42">
        <f t="shared" si="132"/>
        <v>4.1500000000000004</v>
      </c>
      <c r="F6939" s="77" t="s">
        <v>1038</v>
      </c>
      <c r="G6939" s="77" t="s">
        <v>21</v>
      </c>
      <c r="H6939" s="77" t="s">
        <v>20</v>
      </c>
      <c r="I6939" s="13">
        <v>12</v>
      </c>
      <c r="J6939" s="14">
        <v>2015</v>
      </c>
      <c r="K6939" s="78" t="s">
        <v>146</v>
      </c>
      <c r="L6939" s="79" t="s">
        <v>4683</v>
      </c>
      <c r="M6939" s="79" t="s">
        <v>309</v>
      </c>
      <c r="N6939" s="15" t="s">
        <v>28</v>
      </c>
      <c r="O6939" s="15" t="s">
        <v>29</v>
      </c>
      <c r="P6939" s="80" t="s">
        <v>3096</v>
      </c>
      <c r="Q6939" s="80"/>
    </row>
    <row r="6940" spans="1:19" hidden="1">
      <c r="A6940" s="12">
        <v>42369</v>
      </c>
      <c r="B6940" t="s">
        <v>4684</v>
      </c>
      <c r="C6940" s="1">
        <v>-2.61</v>
      </c>
      <c r="E6940" s="42">
        <f>-C6940</f>
        <v>2.61</v>
      </c>
      <c r="F6940" s="77" t="s">
        <v>1038</v>
      </c>
      <c r="G6940" s="77" t="s">
        <v>21</v>
      </c>
      <c r="H6940" s="77" t="s">
        <v>20</v>
      </c>
      <c r="I6940" s="13">
        <v>12</v>
      </c>
      <c r="J6940" s="14">
        <v>2015</v>
      </c>
      <c r="K6940" s="78" t="s">
        <v>146</v>
      </c>
      <c r="L6940" s="79" t="s">
        <v>4684</v>
      </c>
      <c r="M6940" s="79" t="s">
        <v>309</v>
      </c>
      <c r="N6940" s="15" t="s">
        <v>28</v>
      </c>
      <c r="O6940" s="15" t="s">
        <v>29</v>
      </c>
      <c r="P6940" s="80" t="s">
        <v>3096</v>
      </c>
      <c r="Q6940" s="80"/>
    </row>
    <row r="6941" spans="1:19" hidden="1">
      <c r="A6941" s="12" t="s">
        <v>2142</v>
      </c>
      <c r="E6941" s="42"/>
      <c r="F6941" s="77"/>
      <c r="G6941" s="77"/>
      <c r="H6941" s="77"/>
      <c r="I6941" s="13"/>
      <c r="J6941" s="14"/>
      <c r="K6941" s="78"/>
      <c r="L6941" s="79"/>
      <c r="M6941" s="79"/>
      <c r="N6941" s="15"/>
      <c r="O6941" s="15"/>
      <c r="P6941" s="80"/>
      <c r="Q6941" s="80"/>
      <c r="S6941" t="str">
        <f>A6941&amp;B6941</f>
        <v>X</v>
      </c>
    </row>
    <row r="6942" spans="1:19" hidden="1">
      <c r="A6942" s="209" t="s">
        <v>4241</v>
      </c>
      <c r="E6942" s="42"/>
      <c r="F6942" s="77"/>
      <c r="G6942" s="77"/>
      <c r="H6942" s="77"/>
      <c r="I6942" s="13"/>
      <c r="J6942" s="14"/>
      <c r="K6942" s="78"/>
      <c r="L6942" s="79"/>
      <c r="M6942" s="79"/>
      <c r="N6942" s="15"/>
      <c r="O6942" s="15"/>
      <c r="P6942" s="80"/>
      <c r="Q6942" s="80"/>
    </row>
    <row r="6943" spans="1:19" hidden="1">
      <c r="A6943" s="12">
        <v>42005</v>
      </c>
      <c r="B6943" t="s">
        <v>3105</v>
      </c>
      <c r="C6943" s="1">
        <v>47.57</v>
      </c>
      <c r="E6943" s="42">
        <f t="shared" si="129"/>
        <v>-47.57</v>
      </c>
      <c r="F6943" s="77" t="s">
        <v>1038</v>
      </c>
      <c r="G6943" s="77" t="s">
        <v>195</v>
      </c>
      <c r="H6943" s="77" t="s">
        <v>189</v>
      </c>
      <c r="I6943" s="13">
        <v>1</v>
      </c>
      <c r="J6943" s="14">
        <v>2015</v>
      </c>
      <c r="K6943" s="78" t="s">
        <v>78</v>
      </c>
      <c r="L6943" s="79" t="s">
        <v>3597</v>
      </c>
      <c r="M6943" s="79" t="s">
        <v>302</v>
      </c>
      <c r="N6943" s="15" t="s">
        <v>28</v>
      </c>
      <c r="O6943" s="15" t="s">
        <v>29</v>
      </c>
      <c r="P6943" s="80" t="s">
        <v>3598</v>
      </c>
      <c r="Q6943" s="80" t="s">
        <v>195</v>
      </c>
      <c r="S6943" t="str">
        <f>A6943&amp;B6943</f>
        <v>42005Credit Card</v>
      </c>
    </row>
    <row r="6944" spans="1:19" hidden="1">
      <c r="A6944" s="12">
        <v>42005</v>
      </c>
      <c r="B6944" t="s">
        <v>3106</v>
      </c>
      <c r="C6944" s="1">
        <v>-47.57</v>
      </c>
      <c r="E6944" s="42">
        <f t="shared" si="129"/>
        <v>47.57</v>
      </c>
      <c r="F6944" s="77" t="s">
        <v>225</v>
      </c>
      <c r="G6944" s="77" t="s">
        <v>195</v>
      </c>
      <c r="H6944" s="77" t="s">
        <v>189</v>
      </c>
      <c r="I6944" s="13">
        <v>1</v>
      </c>
      <c r="J6944" s="14">
        <v>2015</v>
      </c>
      <c r="K6944" s="78" t="s">
        <v>78</v>
      </c>
      <c r="L6944" s="79" t="s">
        <v>3597</v>
      </c>
      <c r="M6944" s="79" t="s">
        <v>302</v>
      </c>
      <c r="N6944" s="15" t="s">
        <v>28</v>
      </c>
      <c r="O6944" s="15" t="s">
        <v>29</v>
      </c>
      <c r="P6944" s="80" t="s">
        <v>3598</v>
      </c>
      <c r="Q6944" s="80" t="s">
        <v>195</v>
      </c>
      <c r="S6944" t="str">
        <f>A6944&amp;B6944</f>
        <v>42005Go Daddy Europe Limited</v>
      </c>
    </row>
    <row r="6945" spans="1:19" hidden="1">
      <c r="A6945" s="12">
        <v>42005</v>
      </c>
      <c r="B6945" t="s">
        <v>3107</v>
      </c>
      <c r="C6945" s="1">
        <v>12.9</v>
      </c>
      <c r="E6945" s="42">
        <f t="shared" si="129"/>
        <v>-12.9</v>
      </c>
      <c r="F6945" s="77" t="s">
        <v>1038</v>
      </c>
      <c r="G6945" s="77" t="s">
        <v>195</v>
      </c>
      <c r="H6945" s="77" t="s">
        <v>189</v>
      </c>
      <c r="I6945" s="13">
        <v>1</v>
      </c>
      <c r="J6945" s="14">
        <v>2015</v>
      </c>
      <c r="K6945" s="78" t="s">
        <v>146</v>
      </c>
      <c r="L6945" s="79" t="s">
        <v>3107</v>
      </c>
      <c r="M6945" s="79" t="s">
        <v>302</v>
      </c>
      <c r="N6945" s="15" t="s">
        <v>28</v>
      </c>
      <c r="O6945" s="15" t="s">
        <v>29</v>
      </c>
      <c r="P6945" s="80" t="s">
        <v>3599</v>
      </c>
      <c r="Q6945" s="80" t="s">
        <v>195</v>
      </c>
      <c r="S6945" t="str">
        <f>A6945&amp;B6945</f>
        <v>42005Sam West</v>
      </c>
    </row>
    <row r="6946" spans="1:19" hidden="1">
      <c r="A6946" s="12">
        <v>42005</v>
      </c>
      <c r="B6946" t="s">
        <v>3108</v>
      </c>
      <c r="C6946" s="1">
        <v>62.95</v>
      </c>
      <c r="E6946" s="42">
        <f t="shared" si="129"/>
        <v>-62.95</v>
      </c>
      <c r="F6946" s="77" t="s">
        <v>1038</v>
      </c>
      <c r="G6946" s="77" t="s">
        <v>195</v>
      </c>
      <c r="H6946" s="77" t="s">
        <v>189</v>
      </c>
      <c r="I6946" s="13">
        <v>1</v>
      </c>
      <c r="J6946" s="14">
        <v>2015</v>
      </c>
      <c r="K6946" s="78" t="s">
        <v>146</v>
      </c>
      <c r="L6946" s="79" t="s">
        <v>3108</v>
      </c>
      <c r="M6946" s="79" t="s">
        <v>302</v>
      </c>
      <c r="N6946" s="15" t="s">
        <v>28</v>
      </c>
      <c r="O6946" s="15" t="s">
        <v>29</v>
      </c>
      <c r="P6946" s="80" t="s">
        <v>3599</v>
      </c>
      <c r="Q6946" s="80" t="s">
        <v>195</v>
      </c>
      <c r="S6946" t="str">
        <f>A6946&amp;B6946</f>
        <v>42005Steve Wolf</v>
      </c>
    </row>
    <row r="6947" spans="1:19" hidden="1">
      <c r="A6947" s="12">
        <v>42005</v>
      </c>
      <c r="B6947" t="s">
        <v>3109</v>
      </c>
      <c r="C6947" s="1">
        <v>28.12</v>
      </c>
      <c r="E6947" s="42">
        <f t="shared" si="129"/>
        <v>-28.12</v>
      </c>
      <c r="F6947" s="77" t="s">
        <v>1038</v>
      </c>
      <c r="G6947" s="77" t="s">
        <v>195</v>
      </c>
      <c r="H6947" s="77" t="s">
        <v>189</v>
      </c>
      <c r="I6947" s="13">
        <v>1</v>
      </c>
      <c r="J6947" s="14">
        <v>2015</v>
      </c>
      <c r="K6947" s="78" t="s">
        <v>146</v>
      </c>
      <c r="L6947" s="79" t="s">
        <v>3109</v>
      </c>
      <c r="M6947" s="79" t="s">
        <v>302</v>
      </c>
      <c r="N6947" s="15" t="s">
        <v>28</v>
      </c>
      <c r="O6947" s="15" t="s">
        <v>29</v>
      </c>
      <c r="P6947" s="80" t="s">
        <v>3599</v>
      </c>
      <c r="Q6947" s="80" t="s">
        <v>195</v>
      </c>
      <c r="S6947" t="str">
        <f t="shared" ref="S6947:S7010" si="133">A6947&amp;B6947</f>
        <v>42005Alejandro Wehber</v>
      </c>
    </row>
    <row r="6948" spans="1:19" hidden="1">
      <c r="A6948" s="12">
        <v>42005</v>
      </c>
      <c r="B6948" t="s">
        <v>3110</v>
      </c>
      <c r="C6948" s="1">
        <v>14.42</v>
      </c>
      <c r="E6948" s="42">
        <f t="shared" si="129"/>
        <v>-14.42</v>
      </c>
      <c r="F6948" s="77" t="s">
        <v>1038</v>
      </c>
      <c r="G6948" s="77" t="s">
        <v>195</v>
      </c>
      <c r="H6948" s="77" t="s">
        <v>189</v>
      </c>
      <c r="I6948" s="13">
        <v>1</v>
      </c>
      <c r="J6948" s="14">
        <v>2015</v>
      </c>
      <c r="K6948" s="78" t="s">
        <v>146</v>
      </c>
      <c r="L6948" s="79" t="s">
        <v>3110</v>
      </c>
      <c r="M6948" s="79" t="s">
        <v>302</v>
      </c>
      <c r="N6948" s="15" t="s">
        <v>28</v>
      </c>
      <c r="O6948" s="15" t="s">
        <v>29</v>
      </c>
      <c r="P6948" s="80" t="s">
        <v>3599</v>
      </c>
      <c r="Q6948" s="80" t="s">
        <v>195</v>
      </c>
      <c r="S6948" t="str">
        <f t="shared" si="133"/>
        <v>42005Howard Saylor</v>
      </c>
    </row>
    <row r="6949" spans="1:19" hidden="1">
      <c r="A6949" s="12">
        <v>42005</v>
      </c>
      <c r="B6949" t="s">
        <v>3111</v>
      </c>
      <c r="C6949" s="1">
        <v>57.73</v>
      </c>
      <c r="E6949" s="42">
        <f t="shared" si="129"/>
        <v>-57.73</v>
      </c>
      <c r="F6949" s="77" t="s">
        <v>1038</v>
      </c>
      <c r="G6949" s="77" t="s">
        <v>195</v>
      </c>
      <c r="H6949" s="77" t="s">
        <v>189</v>
      </c>
      <c r="I6949" s="13">
        <v>1</v>
      </c>
      <c r="J6949" s="14">
        <v>2015</v>
      </c>
      <c r="K6949" s="78" t="s">
        <v>146</v>
      </c>
      <c r="L6949" s="79" t="s">
        <v>3111</v>
      </c>
      <c r="M6949" s="79" t="s">
        <v>302</v>
      </c>
      <c r="N6949" s="15" t="s">
        <v>28</v>
      </c>
      <c r="O6949" s="15" t="s">
        <v>29</v>
      </c>
      <c r="P6949" s="80" t="s">
        <v>3599</v>
      </c>
      <c r="Q6949" s="80" t="s">
        <v>195</v>
      </c>
      <c r="S6949" t="str">
        <f t="shared" si="133"/>
        <v>42005Christian Huber</v>
      </c>
    </row>
    <row r="6950" spans="1:19" hidden="1">
      <c r="A6950" s="12">
        <v>42005</v>
      </c>
      <c r="B6950" t="s">
        <v>3112</v>
      </c>
      <c r="C6950" s="1">
        <v>77.900000000000006</v>
      </c>
      <c r="E6950" s="42">
        <f t="shared" ref="E6950:E7013" si="134">-C6950</f>
        <v>-77.900000000000006</v>
      </c>
      <c r="F6950" s="77" t="s">
        <v>1038</v>
      </c>
      <c r="G6950" s="77" t="s">
        <v>195</v>
      </c>
      <c r="H6950" s="77" t="s">
        <v>189</v>
      </c>
      <c r="I6950" s="13">
        <v>1</v>
      </c>
      <c r="J6950" s="14">
        <v>2015</v>
      </c>
      <c r="K6950" s="78" t="s">
        <v>146</v>
      </c>
      <c r="L6950" s="79" t="s">
        <v>3112</v>
      </c>
      <c r="M6950" s="79" t="s">
        <v>302</v>
      </c>
      <c r="N6950" s="15" t="s">
        <v>28</v>
      </c>
      <c r="O6950" s="15" t="s">
        <v>29</v>
      </c>
      <c r="P6950" s="80" t="s">
        <v>3599</v>
      </c>
      <c r="Q6950" s="80" t="s">
        <v>195</v>
      </c>
      <c r="S6950" t="str">
        <f t="shared" si="133"/>
        <v>42005Juan Olivarez</v>
      </c>
    </row>
    <row r="6951" spans="1:19" hidden="1">
      <c r="A6951" s="12">
        <v>42006</v>
      </c>
      <c r="B6951" t="s">
        <v>3113</v>
      </c>
      <c r="C6951" s="1">
        <v>50.48</v>
      </c>
      <c r="E6951" s="42">
        <f t="shared" si="134"/>
        <v>-50.48</v>
      </c>
      <c r="F6951" s="77" t="s">
        <v>1038</v>
      </c>
      <c r="G6951" s="77" t="s">
        <v>195</v>
      </c>
      <c r="H6951" s="77" t="s">
        <v>189</v>
      </c>
      <c r="I6951" s="13">
        <v>1</v>
      </c>
      <c r="J6951" s="14">
        <v>2015</v>
      </c>
      <c r="K6951" s="78" t="s">
        <v>146</v>
      </c>
      <c r="L6951" s="79" t="s">
        <v>3113</v>
      </c>
      <c r="M6951" s="79" t="s">
        <v>302</v>
      </c>
      <c r="N6951" s="15" t="s">
        <v>28</v>
      </c>
      <c r="O6951" s="15" t="s">
        <v>29</v>
      </c>
      <c r="P6951" s="80" t="s">
        <v>3599</v>
      </c>
      <c r="Q6951" s="80" t="s">
        <v>195</v>
      </c>
      <c r="S6951" t="str">
        <f t="shared" si="133"/>
        <v>42006manuel munos</v>
      </c>
    </row>
    <row r="6952" spans="1:19" hidden="1">
      <c r="A6952" s="12">
        <v>42006</v>
      </c>
      <c r="B6952" t="s">
        <v>3114</v>
      </c>
      <c r="C6952" s="1">
        <v>12.9</v>
      </c>
      <c r="E6952" s="42">
        <f t="shared" si="134"/>
        <v>-12.9</v>
      </c>
      <c r="F6952" s="77" t="s">
        <v>1038</v>
      </c>
      <c r="G6952" s="77" t="s">
        <v>195</v>
      </c>
      <c r="H6952" s="77" t="s">
        <v>189</v>
      </c>
      <c r="I6952" s="13">
        <v>1</v>
      </c>
      <c r="J6952" s="14">
        <v>2015</v>
      </c>
      <c r="K6952" s="78" t="s">
        <v>146</v>
      </c>
      <c r="L6952" s="79" t="s">
        <v>3114</v>
      </c>
      <c r="M6952" s="79" t="s">
        <v>302</v>
      </c>
      <c r="N6952" s="15" t="s">
        <v>28</v>
      </c>
      <c r="O6952" s="15" t="s">
        <v>29</v>
      </c>
      <c r="P6952" s="80" t="s">
        <v>3599</v>
      </c>
      <c r="Q6952" s="80" t="s">
        <v>195</v>
      </c>
      <c r="S6952" t="str">
        <f t="shared" si="133"/>
        <v>42006jessee perry</v>
      </c>
    </row>
    <row r="6953" spans="1:19" hidden="1">
      <c r="A6953" s="12">
        <v>42006</v>
      </c>
      <c r="B6953" t="s">
        <v>2487</v>
      </c>
      <c r="C6953" s="1">
        <v>12.9</v>
      </c>
      <c r="E6953" s="42">
        <f t="shared" si="134"/>
        <v>-12.9</v>
      </c>
      <c r="F6953" s="77" t="s">
        <v>1038</v>
      </c>
      <c r="G6953" s="77" t="s">
        <v>195</v>
      </c>
      <c r="H6953" s="77" t="s">
        <v>189</v>
      </c>
      <c r="I6953" s="13">
        <v>1</v>
      </c>
      <c r="J6953" s="14">
        <v>2015</v>
      </c>
      <c r="K6953" s="78" t="s">
        <v>146</v>
      </c>
      <c r="L6953" s="79" t="s">
        <v>2487</v>
      </c>
      <c r="M6953" s="79" t="s">
        <v>302</v>
      </c>
      <c r="N6953" s="15" t="s">
        <v>28</v>
      </c>
      <c r="O6953" s="15" t="s">
        <v>29</v>
      </c>
      <c r="P6953" s="80" t="s">
        <v>3599</v>
      </c>
      <c r="Q6953" s="80" t="s">
        <v>195</v>
      </c>
      <c r="S6953" t="str">
        <f t="shared" si="133"/>
        <v>42006Steven Walker</v>
      </c>
    </row>
    <row r="6954" spans="1:19" hidden="1">
      <c r="A6954" s="12">
        <v>42007</v>
      </c>
      <c r="B6954" t="s">
        <v>3115</v>
      </c>
      <c r="C6954" s="1">
        <v>68.55</v>
      </c>
      <c r="E6954" s="42">
        <f t="shared" si="134"/>
        <v>-68.55</v>
      </c>
      <c r="F6954" s="77" t="s">
        <v>1038</v>
      </c>
      <c r="G6954" s="77" t="s">
        <v>195</v>
      </c>
      <c r="H6954" s="77" t="s">
        <v>189</v>
      </c>
      <c r="I6954" s="13">
        <v>1</v>
      </c>
      <c r="J6954" s="14">
        <v>2015</v>
      </c>
      <c r="K6954" s="78" t="s">
        <v>146</v>
      </c>
      <c r="L6954" s="79" t="s">
        <v>3115</v>
      </c>
      <c r="M6954" s="79" t="s">
        <v>302</v>
      </c>
      <c r="N6954" s="15" t="s">
        <v>28</v>
      </c>
      <c r="O6954" s="15" t="s">
        <v>29</v>
      </c>
      <c r="P6954" s="80" t="s">
        <v>3599</v>
      </c>
      <c r="Q6954" s="80" t="s">
        <v>195</v>
      </c>
      <c r="S6954" t="str">
        <f t="shared" si="133"/>
        <v>42007Ruben Moreno</v>
      </c>
    </row>
    <row r="6955" spans="1:19" hidden="1">
      <c r="A6955" s="12">
        <v>42008</v>
      </c>
      <c r="B6955" t="s">
        <v>3116</v>
      </c>
      <c r="C6955" s="1">
        <v>21.54</v>
      </c>
      <c r="E6955" s="42">
        <f t="shared" si="134"/>
        <v>-21.54</v>
      </c>
      <c r="F6955" s="77" t="s">
        <v>1038</v>
      </c>
      <c r="G6955" s="77" t="s">
        <v>195</v>
      </c>
      <c r="H6955" s="77" t="s">
        <v>189</v>
      </c>
      <c r="I6955" s="13">
        <v>1</v>
      </c>
      <c r="J6955" s="14">
        <v>2015</v>
      </c>
      <c r="K6955" s="78" t="s">
        <v>146</v>
      </c>
      <c r="L6955" s="79" t="s">
        <v>3116</v>
      </c>
      <c r="M6955" s="79" t="s">
        <v>302</v>
      </c>
      <c r="N6955" s="15" t="s">
        <v>28</v>
      </c>
      <c r="O6955" s="15" t="s">
        <v>29</v>
      </c>
      <c r="P6955" s="80" t="s">
        <v>3599</v>
      </c>
      <c r="Q6955" s="80" t="s">
        <v>195</v>
      </c>
      <c r="S6955" t="str">
        <f t="shared" si="133"/>
        <v>42008char thompson</v>
      </c>
    </row>
    <row r="6956" spans="1:19" hidden="1">
      <c r="A6956" s="12">
        <v>42008</v>
      </c>
      <c r="B6956" t="s">
        <v>3117</v>
      </c>
      <c r="C6956" s="1">
        <v>57.05</v>
      </c>
      <c r="E6956" s="42">
        <f t="shared" si="134"/>
        <v>-57.05</v>
      </c>
      <c r="F6956" s="77" t="s">
        <v>1038</v>
      </c>
      <c r="G6956" s="77" t="s">
        <v>195</v>
      </c>
      <c r="H6956" s="77" t="s">
        <v>189</v>
      </c>
      <c r="I6956" s="13">
        <v>1</v>
      </c>
      <c r="J6956" s="14">
        <v>2015</v>
      </c>
      <c r="K6956" s="78" t="s">
        <v>146</v>
      </c>
      <c r="L6956" s="79" t="s">
        <v>3117</v>
      </c>
      <c r="M6956" s="79" t="s">
        <v>302</v>
      </c>
      <c r="N6956" s="15" t="s">
        <v>28</v>
      </c>
      <c r="O6956" s="15" t="s">
        <v>29</v>
      </c>
      <c r="P6956" s="80" t="s">
        <v>3599</v>
      </c>
      <c r="Q6956" s="80" t="s">
        <v>195</v>
      </c>
      <c r="S6956" t="str">
        <f t="shared" si="133"/>
        <v>42008ICC GEB</v>
      </c>
    </row>
    <row r="6957" spans="1:19" hidden="1">
      <c r="A6957" s="12">
        <v>42009</v>
      </c>
      <c r="B6957" t="s">
        <v>2488</v>
      </c>
      <c r="C6957" s="1">
        <v>-373.43</v>
      </c>
      <c r="E6957" s="42">
        <f t="shared" si="134"/>
        <v>373.43</v>
      </c>
      <c r="F6957" s="77" t="s">
        <v>225</v>
      </c>
      <c r="G6957" s="77" t="s">
        <v>195</v>
      </c>
      <c r="H6957" s="77" t="s">
        <v>189</v>
      </c>
      <c r="I6957" s="13">
        <v>1</v>
      </c>
      <c r="J6957" s="14">
        <v>2015</v>
      </c>
      <c r="K6957" s="78" t="s">
        <v>137</v>
      </c>
      <c r="L6957" s="79" t="s">
        <v>39</v>
      </c>
      <c r="M6957" s="79" t="s">
        <v>23</v>
      </c>
      <c r="N6957" s="15" t="s">
        <v>189</v>
      </c>
      <c r="O6957" s="15" t="s">
        <v>24</v>
      </c>
      <c r="P6957" s="80" t="s">
        <v>196</v>
      </c>
      <c r="Q6957" s="80" t="s">
        <v>195</v>
      </c>
      <c r="S6957" t="str">
        <f t="shared" si="133"/>
        <v>42009Bank Account</v>
      </c>
    </row>
    <row r="6958" spans="1:19" hidden="1">
      <c r="A6958" s="12">
        <v>42009</v>
      </c>
      <c r="B6958" t="s">
        <v>2481</v>
      </c>
      <c r="C6958" s="1">
        <v>-6.25</v>
      </c>
      <c r="E6958" s="42">
        <f t="shared" si="134"/>
        <v>6.25</v>
      </c>
      <c r="F6958" s="77" t="s">
        <v>225</v>
      </c>
      <c r="G6958" s="77" t="s">
        <v>195</v>
      </c>
      <c r="H6958" s="77" t="s">
        <v>189</v>
      </c>
      <c r="I6958" s="13">
        <v>1</v>
      </c>
      <c r="J6958" s="14">
        <v>2015</v>
      </c>
      <c r="K6958" s="78" t="s">
        <v>231</v>
      </c>
      <c r="L6958" s="79" t="s">
        <v>57</v>
      </c>
      <c r="M6958" s="79" t="s">
        <v>302</v>
      </c>
      <c r="N6958" s="15" t="s">
        <v>28</v>
      </c>
      <c r="O6958" s="15" t="s">
        <v>29</v>
      </c>
      <c r="P6958" s="80" t="s">
        <v>3598</v>
      </c>
      <c r="Q6958" s="80" t="s">
        <v>195</v>
      </c>
      <c r="S6958" t="str">
        <f t="shared" si="133"/>
        <v>42009eBay Inc Shipping</v>
      </c>
    </row>
    <row r="6959" spans="1:19" hidden="1">
      <c r="A6959" s="12">
        <v>42009</v>
      </c>
      <c r="B6959" t="s">
        <v>3118</v>
      </c>
      <c r="C6959" s="1">
        <v>110.98</v>
      </c>
      <c r="E6959" s="42">
        <f t="shared" si="134"/>
        <v>-110.98</v>
      </c>
      <c r="F6959" s="77" t="s">
        <v>1038</v>
      </c>
      <c r="G6959" s="77" t="s">
        <v>195</v>
      </c>
      <c r="H6959" s="77" t="s">
        <v>189</v>
      </c>
      <c r="I6959" s="13">
        <v>1</v>
      </c>
      <c r="J6959" s="14">
        <v>2015</v>
      </c>
      <c r="K6959" s="78" t="s">
        <v>146</v>
      </c>
      <c r="L6959" s="79" t="s">
        <v>3118</v>
      </c>
      <c r="M6959" s="79" t="s">
        <v>302</v>
      </c>
      <c r="N6959" s="15" t="s">
        <v>28</v>
      </c>
      <c r="O6959" s="15" t="s">
        <v>29</v>
      </c>
      <c r="P6959" s="80" t="s">
        <v>3599</v>
      </c>
      <c r="Q6959" s="80" t="s">
        <v>195</v>
      </c>
      <c r="S6959" t="str">
        <f t="shared" si="133"/>
        <v>42009Michael Davis</v>
      </c>
    </row>
    <row r="6960" spans="1:19" hidden="1">
      <c r="A6960" s="12">
        <v>42009</v>
      </c>
      <c r="B6960" t="s">
        <v>3119</v>
      </c>
      <c r="C6960" s="1">
        <v>12.9</v>
      </c>
      <c r="E6960" s="42">
        <f t="shared" si="134"/>
        <v>-12.9</v>
      </c>
      <c r="F6960" s="77" t="s">
        <v>1038</v>
      </c>
      <c r="G6960" s="77" t="s">
        <v>195</v>
      </c>
      <c r="H6960" s="77" t="s">
        <v>189</v>
      </c>
      <c r="I6960" s="13">
        <v>1</v>
      </c>
      <c r="J6960" s="14">
        <v>2015</v>
      </c>
      <c r="K6960" s="78" t="s">
        <v>146</v>
      </c>
      <c r="L6960" s="79" t="s">
        <v>3119</v>
      </c>
      <c r="M6960" s="79" t="s">
        <v>302</v>
      </c>
      <c r="N6960" s="15" t="s">
        <v>28</v>
      </c>
      <c r="O6960" s="15" t="s">
        <v>29</v>
      </c>
      <c r="P6960" s="80" t="s">
        <v>3599</v>
      </c>
      <c r="Q6960" s="80" t="s">
        <v>195</v>
      </c>
      <c r="S6960" t="str">
        <f t="shared" si="133"/>
        <v>42009carolina vielma</v>
      </c>
    </row>
    <row r="6961" spans="1:19" hidden="1">
      <c r="A6961" s="12">
        <v>42010</v>
      </c>
      <c r="B6961" t="s">
        <v>3120</v>
      </c>
      <c r="C6961" s="1">
        <v>49.9</v>
      </c>
      <c r="E6961" s="42">
        <f t="shared" si="134"/>
        <v>-49.9</v>
      </c>
      <c r="F6961" s="77" t="s">
        <v>1038</v>
      </c>
      <c r="G6961" s="77" t="s">
        <v>195</v>
      </c>
      <c r="H6961" s="77" t="s">
        <v>189</v>
      </c>
      <c r="I6961" s="13">
        <v>1</v>
      </c>
      <c r="J6961" s="14">
        <v>2015</v>
      </c>
      <c r="K6961" s="78" t="s">
        <v>146</v>
      </c>
      <c r="L6961" s="79" t="s">
        <v>3120</v>
      </c>
      <c r="M6961" s="79" t="s">
        <v>302</v>
      </c>
      <c r="N6961" s="15" t="s">
        <v>28</v>
      </c>
      <c r="O6961" s="15" t="s">
        <v>29</v>
      </c>
      <c r="P6961" s="80" t="s">
        <v>3599</v>
      </c>
      <c r="Q6961" s="80" t="s">
        <v>195</v>
      </c>
      <c r="S6961" t="str">
        <f t="shared" si="133"/>
        <v>42010Marsha Gift</v>
      </c>
    </row>
    <row r="6962" spans="1:19" hidden="1">
      <c r="A6962" s="12">
        <v>42010</v>
      </c>
      <c r="B6962" t="s">
        <v>3121</v>
      </c>
      <c r="C6962" s="1">
        <v>14.9</v>
      </c>
      <c r="E6962" s="42">
        <f t="shared" si="134"/>
        <v>-14.9</v>
      </c>
      <c r="F6962" s="77" t="s">
        <v>1038</v>
      </c>
      <c r="G6962" s="77" t="s">
        <v>195</v>
      </c>
      <c r="H6962" s="77" t="s">
        <v>189</v>
      </c>
      <c r="I6962" s="13">
        <v>1</v>
      </c>
      <c r="J6962" s="14">
        <v>2015</v>
      </c>
      <c r="K6962" s="78" t="s">
        <v>146</v>
      </c>
      <c r="L6962" s="79" t="s">
        <v>3121</v>
      </c>
      <c r="M6962" s="79" t="s">
        <v>302</v>
      </c>
      <c r="N6962" s="15" t="s">
        <v>28</v>
      </c>
      <c r="O6962" s="15" t="s">
        <v>29</v>
      </c>
      <c r="P6962" s="80" t="s">
        <v>3599</v>
      </c>
      <c r="Q6962" s="80" t="s">
        <v>195</v>
      </c>
      <c r="S6962" t="str">
        <f t="shared" si="133"/>
        <v>42010Jacklyn Jacobson</v>
      </c>
    </row>
    <row r="6963" spans="1:19" hidden="1">
      <c r="A6963" s="12">
        <v>42010</v>
      </c>
      <c r="B6963" t="s">
        <v>3122</v>
      </c>
      <c r="C6963" s="1">
        <v>-69.41</v>
      </c>
      <c r="E6963" s="42">
        <f t="shared" si="134"/>
        <v>69.41</v>
      </c>
      <c r="F6963" s="77" t="s">
        <v>225</v>
      </c>
      <c r="G6963" s="77" t="s">
        <v>195</v>
      </c>
      <c r="H6963" s="77" t="s">
        <v>189</v>
      </c>
      <c r="I6963" s="13">
        <v>1</v>
      </c>
      <c r="J6963" s="14">
        <v>2015</v>
      </c>
      <c r="K6963" s="78" t="s">
        <v>184</v>
      </c>
      <c r="L6963" s="79" t="s">
        <v>3122</v>
      </c>
      <c r="M6963" s="79" t="s">
        <v>302</v>
      </c>
      <c r="N6963" s="15" t="s">
        <v>28</v>
      </c>
      <c r="O6963" s="15" t="s">
        <v>29</v>
      </c>
      <c r="P6963" s="80" t="s">
        <v>3599</v>
      </c>
      <c r="Q6963" s="80" t="s">
        <v>195</v>
      </c>
      <c r="S6963" t="str">
        <f t="shared" si="133"/>
        <v>42010susan nannini</v>
      </c>
    </row>
    <row r="6964" spans="1:19" hidden="1">
      <c r="A6964" s="12">
        <v>42010</v>
      </c>
      <c r="B6964" t="s">
        <v>3123</v>
      </c>
      <c r="C6964" s="1">
        <v>55.96</v>
      </c>
      <c r="E6964" s="42">
        <f t="shared" si="134"/>
        <v>-55.96</v>
      </c>
      <c r="F6964" s="77" t="s">
        <v>1038</v>
      </c>
      <c r="G6964" s="77" t="s">
        <v>195</v>
      </c>
      <c r="H6964" s="77" t="s">
        <v>189</v>
      </c>
      <c r="I6964" s="13">
        <v>1</v>
      </c>
      <c r="J6964" s="14">
        <v>2015</v>
      </c>
      <c r="K6964" s="78" t="s">
        <v>146</v>
      </c>
      <c r="L6964" s="79" t="s">
        <v>3123</v>
      </c>
      <c r="M6964" s="79" t="s">
        <v>302</v>
      </c>
      <c r="N6964" s="15" t="s">
        <v>28</v>
      </c>
      <c r="O6964" s="15" t="s">
        <v>29</v>
      </c>
      <c r="P6964" s="80" t="s">
        <v>3599</v>
      </c>
      <c r="Q6964" s="80" t="s">
        <v>195</v>
      </c>
      <c r="S6964" t="str">
        <f t="shared" si="133"/>
        <v>42010Suzette Bourcier</v>
      </c>
    </row>
    <row r="6965" spans="1:19" hidden="1">
      <c r="A6965" s="12">
        <v>42010</v>
      </c>
      <c r="B6965" t="s">
        <v>3124</v>
      </c>
      <c r="C6965" s="1">
        <v>29.95</v>
      </c>
      <c r="E6965" s="42">
        <f t="shared" si="134"/>
        <v>-29.95</v>
      </c>
      <c r="F6965" s="77" t="s">
        <v>1038</v>
      </c>
      <c r="G6965" s="77" t="s">
        <v>195</v>
      </c>
      <c r="H6965" s="77" t="s">
        <v>189</v>
      </c>
      <c r="I6965" s="13">
        <v>1</v>
      </c>
      <c r="J6965" s="14">
        <v>2015</v>
      </c>
      <c r="K6965" s="78" t="s">
        <v>146</v>
      </c>
      <c r="L6965" s="79" t="s">
        <v>3124</v>
      </c>
      <c r="M6965" s="79" t="s">
        <v>302</v>
      </c>
      <c r="N6965" s="15" t="s">
        <v>28</v>
      </c>
      <c r="O6965" s="15" t="s">
        <v>29</v>
      </c>
      <c r="P6965" s="80" t="s">
        <v>3599</v>
      </c>
      <c r="Q6965" s="80" t="s">
        <v>195</v>
      </c>
      <c r="S6965" t="str">
        <f t="shared" si="133"/>
        <v>42010Annie Baker</v>
      </c>
    </row>
    <row r="6966" spans="1:19" hidden="1">
      <c r="A6966" s="12">
        <v>42011</v>
      </c>
      <c r="B6966" t="s">
        <v>3122</v>
      </c>
      <c r="C6966" s="1">
        <v>-69.41</v>
      </c>
      <c r="E6966" s="42">
        <f t="shared" si="134"/>
        <v>69.41</v>
      </c>
      <c r="F6966" s="77" t="s">
        <v>225</v>
      </c>
      <c r="G6966" s="77" t="s">
        <v>195</v>
      </c>
      <c r="H6966" s="77" t="s">
        <v>189</v>
      </c>
      <c r="I6966" s="13">
        <v>1</v>
      </c>
      <c r="J6966" s="14">
        <v>2015</v>
      </c>
      <c r="K6966" s="78" t="s">
        <v>184</v>
      </c>
      <c r="L6966" s="79" t="s">
        <v>3122</v>
      </c>
      <c r="M6966" s="79" t="s">
        <v>302</v>
      </c>
      <c r="N6966" s="15" t="s">
        <v>28</v>
      </c>
      <c r="O6966" s="15" t="s">
        <v>29</v>
      </c>
      <c r="P6966" s="80" t="s">
        <v>3599</v>
      </c>
      <c r="Q6966" s="80" t="s">
        <v>195</v>
      </c>
      <c r="S6966" t="str">
        <f t="shared" si="133"/>
        <v>42011susan nannini</v>
      </c>
    </row>
    <row r="6967" spans="1:19" hidden="1">
      <c r="A6967" s="12">
        <v>42011</v>
      </c>
      <c r="B6967" t="s">
        <v>2617</v>
      </c>
      <c r="C6967" s="1">
        <v>67.099999999999994</v>
      </c>
      <c r="E6967" s="42">
        <f t="shared" si="134"/>
        <v>-67.099999999999994</v>
      </c>
      <c r="F6967" s="77" t="s">
        <v>1038</v>
      </c>
      <c r="G6967" s="77" t="s">
        <v>195</v>
      </c>
      <c r="H6967" s="77" t="s">
        <v>189</v>
      </c>
      <c r="I6967" s="13">
        <v>1</v>
      </c>
      <c r="J6967" s="14">
        <v>2015</v>
      </c>
      <c r="K6967" s="78" t="s">
        <v>146</v>
      </c>
      <c r="L6967" s="79" t="s">
        <v>3100</v>
      </c>
      <c r="M6967" s="79" t="s">
        <v>302</v>
      </c>
      <c r="N6967" s="15" t="s">
        <v>28</v>
      </c>
      <c r="O6967" s="15" t="s">
        <v>29</v>
      </c>
      <c r="P6967" s="80" t="s">
        <v>3599</v>
      </c>
      <c r="Q6967" s="80" t="s">
        <v>195</v>
      </c>
      <c r="S6967" t="str">
        <f t="shared" si="133"/>
        <v>42011Reversal</v>
      </c>
    </row>
    <row r="6968" spans="1:19" hidden="1">
      <c r="A6968" s="12">
        <v>42011</v>
      </c>
      <c r="B6968" t="s">
        <v>3125</v>
      </c>
      <c r="C6968" s="1">
        <v>-28.12</v>
      </c>
      <c r="E6968" s="42">
        <f t="shared" si="134"/>
        <v>28.12</v>
      </c>
      <c r="F6968" s="77" t="s">
        <v>225</v>
      </c>
      <c r="G6968" s="77" t="s">
        <v>195</v>
      </c>
      <c r="H6968" s="77" t="s">
        <v>189</v>
      </c>
      <c r="I6968" s="13">
        <v>1</v>
      </c>
      <c r="J6968" s="14">
        <v>2015</v>
      </c>
      <c r="K6968" s="78" t="s">
        <v>184</v>
      </c>
      <c r="L6968" s="79" t="s">
        <v>3125</v>
      </c>
      <c r="M6968" s="79" t="s">
        <v>302</v>
      </c>
      <c r="N6968" s="15" t="s">
        <v>28</v>
      </c>
      <c r="O6968" s="15" t="s">
        <v>29</v>
      </c>
      <c r="P6968" s="80" t="s">
        <v>3599</v>
      </c>
      <c r="Q6968" s="80" t="s">
        <v>195</v>
      </c>
      <c r="S6968" t="str">
        <f t="shared" si="133"/>
        <v>42011Daniel Mahoney</v>
      </c>
    </row>
    <row r="6969" spans="1:19" hidden="1">
      <c r="A6969" s="12">
        <v>42011</v>
      </c>
      <c r="B6969" t="s">
        <v>2592</v>
      </c>
      <c r="C6969" s="1">
        <v>-28.12</v>
      </c>
      <c r="E6969" s="42">
        <f t="shared" si="134"/>
        <v>28.12</v>
      </c>
      <c r="F6969" s="77" t="s">
        <v>225</v>
      </c>
      <c r="G6969" s="77" t="s">
        <v>195</v>
      </c>
      <c r="H6969" s="77" t="s">
        <v>189</v>
      </c>
      <c r="I6969" s="13">
        <v>1</v>
      </c>
      <c r="J6969" s="14">
        <v>2015</v>
      </c>
      <c r="K6969" s="78" t="s">
        <v>146</v>
      </c>
      <c r="L6969" s="79" t="s">
        <v>3100</v>
      </c>
      <c r="M6969" s="79" t="s">
        <v>302</v>
      </c>
      <c r="N6969" s="15" t="s">
        <v>28</v>
      </c>
      <c r="O6969" s="15" t="s">
        <v>29</v>
      </c>
      <c r="P6969" s="80" t="s">
        <v>3599</v>
      </c>
      <c r="Q6969" s="80" t="s">
        <v>195</v>
      </c>
      <c r="S6969" t="str">
        <f t="shared" si="133"/>
        <v>42011eBay Buyer Dispute</v>
      </c>
    </row>
    <row r="6970" spans="1:19" hidden="1">
      <c r="A6970" s="12">
        <v>42012</v>
      </c>
      <c r="B6970" t="s">
        <v>3126</v>
      </c>
      <c r="C6970" s="1">
        <v>14.9</v>
      </c>
      <c r="E6970" s="42">
        <f t="shared" si="134"/>
        <v>-14.9</v>
      </c>
      <c r="F6970" s="77" t="s">
        <v>1038</v>
      </c>
      <c r="G6970" s="77" t="s">
        <v>195</v>
      </c>
      <c r="H6970" s="77" t="s">
        <v>189</v>
      </c>
      <c r="I6970" s="13">
        <v>1</v>
      </c>
      <c r="J6970" s="14">
        <v>2015</v>
      </c>
      <c r="K6970" s="78" t="s">
        <v>146</v>
      </c>
      <c r="L6970" s="79" t="s">
        <v>3126</v>
      </c>
      <c r="M6970" s="79" t="s">
        <v>302</v>
      </c>
      <c r="N6970" s="15" t="s">
        <v>28</v>
      </c>
      <c r="O6970" s="15" t="s">
        <v>29</v>
      </c>
      <c r="P6970" s="80" t="s">
        <v>3599</v>
      </c>
      <c r="Q6970" s="80" t="s">
        <v>195</v>
      </c>
      <c r="S6970" t="str">
        <f t="shared" si="133"/>
        <v>42012sergio vergara</v>
      </c>
    </row>
    <row r="6971" spans="1:19" hidden="1">
      <c r="A6971" s="12">
        <v>42012</v>
      </c>
      <c r="B6971" t="s">
        <v>3127</v>
      </c>
      <c r="C6971" s="1">
        <v>29.8</v>
      </c>
      <c r="E6971" s="42">
        <f t="shared" si="134"/>
        <v>-29.8</v>
      </c>
      <c r="F6971" s="77" t="s">
        <v>1038</v>
      </c>
      <c r="G6971" s="77" t="s">
        <v>195</v>
      </c>
      <c r="H6971" s="77" t="s">
        <v>189</v>
      </c>
      <c r="I6971" s="13">
        <v>1</v>
      </c>
      <c r="J6971" s="14">
        <v>2015</v>
      </c>
      <c r="K6971" s="78" t="s">
        <v>146</v>
      </c>
      <c r="L6971" s="79" t="s">
        <v>3127</v>
      </c>
      <c r="M6971" s="79" t="s">
        <v>302</v>
      </c>
      <c r="N6971" s="15" t="s">
        <v>28</v>
      </c>
      <c r="O6971" s="15" t="s">
        <v>29</v>
      </c>
      <c r="P6971" s="80" t="s">
        <v>3599</v>
      </c>
      <c r="Q6971" s="80" t="s">
        <v>195</v>
      </c>
      <c r="S6971" t="str">
        <f t="shared" si="133"/>
        <v>42012Emilio Fernandez</v>
      </c>
    </row>
    <row r="6972" spans="1:19" hidden="1">
      <c r="A6972" s="12">
        <v>42012</v>
      </c>
      <c r="B6972" t="s">
        <v>3128</v>
      </c>
      <c r="C6972" s="1">
        <v>57.05</v>
      </c>
      <c r="E6972" s="42">
        <f t="shared" si="134"/>
        <v>-57.05</v>
      </c>
      <c r="F6972" s="77" t="s">
        <v>1038</v>
      </c>
      <c r="G6972" s="77" t="s">
        <v>195</v>
      </c>
      <c r="H6972" s="77" t="s">
        <v>189</v>
      </c>
      <c r="I6972" s="13">
        <v>1</v>
      </c>
      <c r="J6972" s="14">
        <v>2015</v>
      </c>
      <c r="K6972" s="78" t="s">
        <v>146</v>
      </c>
      <c r="L6972" s="79" t="s">
        <v>3128</v>
      </c>
      <c r="M6972" s="79" t="s">
        <v>302</v>
      </c>
      <c r="N6972" s="15" t="s">
        <v>28</v>
      </c>
      <c r="O6972" s="15" t="s">
        <v>29</v>
      </c>
      <c r="P6972" s="80" t="s">
        <v>3599</v>
      </c>
      <c r="Q6972" s="80" t="s">
        <v>195</v>
      </c>
      <c r="S6972" t="str">
        <f t="shared" si="133"/>
        <v>42012Richard Stairs</v>
      </c>
    </row>
    <row r="6973" spans="1:19" hidden="1">
      <c r="A6973" s="12">
        <v>42012</v>
      </c>
      <c r="B6973" t="s">
        <v>3129</v>
      </c>
      <c r="C6973" s="1">
        <v>20</v>
      </c>
      <c r="E6973" s="42">
        <f t="shared" si="134"/>
        <v>-20</v>
      </c>
      <c r="F6973" s="77" t="s">
        <v>1038</v>
      </c>
      <c r="G6973" s="77" t="s">
        <v>195</v>
      </c>
      <c r="H6973" s="77" t="s">
        <v>189</v>
      </c>
      <c r="I6973" s="13">
        <v>1</v>
      </c>
      <c r="J6973" s="14">
        <v>2015</v>
      </c>
      <c r="K6973" s="78" t="s">
        <v>146</v>
      </c>
      <c r="L6973" s="79" t="s">
        <v>3129</v>
      </c>
      <c r="M6973" s="79" t="s">
        <v>302</v>
      </c>
      <c r="N6973" s="15" t="s">
        <v>28</v>
      </c>
      <c r="O6973" s="15" t="s">
        <v>29</v>
      </c>
      <c r="P6973" s="80" t="s">
        <v>3599</v>
      </c>
      <c r="Q6973" s="80" t="s">
        <v>195</v>
      </c>
      <c r="S6973" t="str">
        <f t="shared" si="133"/>
        <v>42012Tiffani Lanier</v>
      </c>
    </row>
    <row r="6974" spans="1:19" hidden="1">
      <c r="A6974" s="12">
        <v>42012</v>
      </c>
      <c r="B6974" t="s">
        <v>3130</v>
      </c>
      <c r="C6974" s="1">
        <v>14.9</v>
      </c>
      <c r="E6974" s="42">
        <f t="shared" si="134"/>
        <v>-14.9</v>
      </c>
      <c r="F6974" s="77" t="s">
        <v>1038</v>
      </c>
      <c r="G6974" s="77" t="s">
        <v>195</v>
      </c>
      <c r="H6974" s="77" t="s">
        <v>189</v>
      </c>
      <c r="I6974" s="13">
        <v>1</v>
      </c>
      <c r="J6974" s="14">
        <v>2015</v>
      </c>
      <c r="K6974" s="78" t="s">
        <v>146</v>
      </c>
      <c r="L6974" s="79" t="s">
        <v>3130</v>
      </c>
      <c r="M6974" s="79" t="s">
        <v>302</v>
      </c>
      <c r="N6974" s="15" t="s">
        <v>28</v>
      </c>
      <c r="O6974" s="15" t="s">
        <v>29</v>
      </c>
      <c r="P6974" s="80" t="s">
        <v>3599</v>
      </c>
      <c r="Q6974" s="80" t="s">
        <v>195</v>
      </c>
      <c r="S6974" t="str">
        <f t="shared" si="133"/>
        <v>42012Daniel LaPorta</v>
      </c>
    </row>
    <row r="6975" spans="1:19" hidden="1">
      <c r="A6975" s="12">
        <v>42013</v>
      </c>
      <c r="B6975" t="s">
        <v>3131</v>
      </c>
      <c r="C6975" s="1">
        <v>45</v>
      </c>
      <c r="E6975" s="42">
        <f t="shared" si="134"/>
        <v>-45</v>
      </c>
      <c r="F6975" s="77" t="s">
        <v>1038</v>
      </c>
      <c r="G6975" s="77" t="s">
        <v>195</v>
      </c>
      <c r="H6975" s="77" t="s">
        <v>189</v>
      </c>
      <c r="I6975" s="13">
        <v>1</v>
      </c>
      <c r="J6975" s="14">
        <v>2015</v>
      </c>
      <c r="K6975" s="78" t="s">
        <v>146</v>
      </c>
      <c r="L6975" s="79" t="s">
        <v>3131</v>
      </c>
      <c r="M6975" s="79" t="s">
        <v>302</v>
      </c>
      <c r="N6975" s="15" t="s">
        <v>28</v>
      </c>
      <c r="O6975" s="15" t="s">
        <v>29</v>
      </c>
      <c r="P6975" s="80" t="s">
        <v>3599</v>
      </c>
      <c r="Q6975" s="80" t="s">
        <v>195</v>
      </c>
      <c r="S6975" t="str">
        <f t="shared" si="133"/>
        <v>42013joseph stillman</v>
      </c>
    </row>
    <row r="6976" spans="1:19" hidden="1">
      <c r="A6976" s="12">
        <v>42013</v>
      </c>
      <c r="B6976" t="s">
        <v>3132</v>
      </c>
      <c r="C6976" s="1">
        <v>51.78</v>
      </c>
      <c r="E6976" s="42">
        <f t="shared" si="134"/>
        <v>-51.78</v>
      </c>
      <c r="F6976" s="77" t="s">
        <v>1038</v>
      </c>
      <c r="G6976" s="77" t="s">
        <v>195</v>
      </c>
      <c r="H6976" s="77" t="s">
        <v>189</v>
      </c>
      <c r="I6976" s="13">
        <v>1</v>
      </c>
      <c r="J6976" s="14">
        <v>2015</v>
      </c>
      <c r="K6976" s="78" t="s">
        <v>146</v>
      </c>
      <c r="L6976" s="79" t="s">
        <v>3132</v>
      </c>
      <c r="M6976" s="79" t="s">
        <v>302</v>
      </c>
      <c r="N6976" s="15" t="s">
        <v>28</v>
      </c>
      <c r="O6976" s="15" t="s">
        <v>29</v>
      </c>
      <c r="P6976" s="80" t="s">
        <v>3599</v>
      </c>
      <c r="Q6976" s="80" t="s">
        <v>195</v>
      </c>
      <c r="S6976" t="str">
        <f t="shared" si="133"/>
        <v>42013Thomas VanHoesen</v>
      </c>
    </row>
    <row r="6977" spans="1:19" hidden="1">
      <c r="A6977" s="12">
        <v>42013</v>
      </c>
      <c r="B6977" t="s">
        <v>3133</v>
      </c>
      <c r="C6977" s="1">
        <v>79.900000000000006</v>
      </c>
      <c r="E6977" s="42">
        <f t="shared" si="134"/>
        <v>-79.900000000000006</v>
      </c>
      <c r="F6977" s="77" t="s">
        <v>1038</v>
      </c>
      <c r="G6977" s="77" t="s">
        <v>195</v>
      </c>
      <c r="H6977" s="77" t="s">
        <v>189</v>
      </c>
      <c r="I6977" s="13">
        <v>1</v>
      </c>
      <c r="J6977" s="14">
        <v>2015</v>
      </c>
      <c r="K6977" s="78" t="s">
        <v>146</v>
      </c>
      <c r="L6977" s="79" t="s">
        <v>3133</v>
      </c>
      <c r="M6977" s="79" t="s">
        <v>302</v>
      </c>
      <c r="N6977" s="15" t="s">
        <v>28</v>
      </c>
      <c r="O6977" s="15" t="s">
        <v>29</v>
      </c>
      <c r="P6977" s="80" t="s">
        <v>3599</v>
      </c>
      <c r="Q6977" s="80" t="s">
        <v>195</v>
      </c>
      <c r="S6977" t="str">
        <f t="shared" si="133"/>
        <v>42013Russell Steele</v>
      </c>
    </row>
    <row r="6978" spans="1:19" hidden="1">
      <c r="A6978" s="12">
        <v>42013</v>
      </c>
      <c r="B6978" t="s">
        <v>3134</v>
      </c>
      <c r="C6978" s="1">
        <v>80.77</v>
      </c>
      <c r="E6978" s="42">
        <f t="shared" si="134"/>
        <v>-80.77</v>
      </c>
      <c r="F6978" s="77" t="s">
        <v>1038</v>
      </c>
      <c r="G6978" s="77" t="s">
        <v>195</v>
      </c>
      <c r="H6978" s="77" t="s">
        <v>189</v>
      </c>
      <c r="I6978" s="13">
        <v>1</v>
      </c>
      <c r="J6978" s="14">
        <v>2015</v>
      </c>
      <c r="K6978" s="78" t="s">
        <v>146</v>
      </c>
      <c r="L6978" s="79" t="s">
        <v>3134</v>
      </c>
      <c r="M6978" s="79" t="s">
        <v>302</v>
      </c>
      <c r="N6978" s="15" t="s">
        <v>28</v>
      </c>
      <c r="O6978" s="15" t="s">
        <v>29</v>
      </c>
      <c r="P6978" s="80" t="s">
        <v>3599</v>
      </c>
      <c r="Q6978" s="80" t="s">
        <v>195</v>
      </c>
      <c r="S6978" t="str">
        <f t="shared" si="133"/>
        <v>42013Dirk Randol</v>
      </c>
    </row>
    <row r="6979" spans="1:19" hidden="1">
      <c r="A6979" s="12">
        <v>42014</v>
      </c>
      <c r="B6979" t="s">
        <v>3135</v>
      </c>
      <c r="C6979" s="1">
        <v>12.9</v>
      </c>
      <c r="E6979" s="42">
        <f t="shared" si="134"/>
        <v>-12.9</v>
      </c>
      <c r="F6979" s="77" t="s">
        <v>1038</v>
      </c>
      <c r="G6979" s="77" t="s">
        <v>195</v>
      </c>
      <c r="H6979" s="77" t="s">
        <v>189</v>
      </c>
      <c r="I6979" s="13">
        <v>1</v>
      </c>
      <c r="J6979" s="14">
        <v>2015</v>
      </c>
      <c r="K6979" s="78" t="s">
        <v>146</v>
      </c>
      <c r="L6979" s="79" t="s">
        <v>3135</v>
      </c>
      <c r="M6979" s="79" t="s">
        <v>302</v>
      </c>
      <c r="N6979" s="15" t="s">
        <v>28</v>
      </c>
      <c r="O6979" s="15" t="s">
        <v>29</v>
      </c>
      <c r="P6979" s="80" t="s">
        <v>3599</v>
      </c>
      <c r="Q6979" s="80" t="s">
        <v>195</v>
      </c>
      <c r="S6979" t="str">
        <f t="shared" si="133"/>
        <v>42014Angie Forslund</v>
      </c>
    </row>
    <row r="6980" spans="1:19" hidden="1">
      <c r="A6980" s="12">
        <v>42015</v>
      </c>
      <c r="B6980" t="s">
        <v>3136</v>
      </c>
      <c r="C6980" s="1">
        <v>17.850000000000001</v>
      </c>
      <c r="E6980" s="42">
        <f t="shared" si="134"/>
        <v>-17.850000000000001</v>
      </c>
      <c r="F6980" s="77" t="s">
        <v>1038</v>
      </c>
      <c r="G6980" s="77" t="s">
        <v>195</v>
      </c>
      <c r="H6980" s="77" t="s">
        <v>189</v>
      </c>
      <c r="I6980" s="13">
        <v>1</v>
      </c>
      <c r="J6980" s="14">
        <v>2015</v>
      </c>
      <c r="K6980" s="78" t="s">
        <v>146</v>
      </c>
      <c r="L6980" s="79" t="s">
        <v>3136</v>
      </c>
      <c r="M6980" s="79" t="s">
        <v>302</v>
      </c>
      <c r="N6980" s="15" t="s">
        <v>28</v>
      </c>
      <c r="O6980" s="15" t="s">
        <v>29</v>
      </c>
      <c r="P6980" s="80" t="s">
        <v>3599</v>
      </c>
      <c r="Q6980" s="80" t="s">
        <v>195</v>
      </c>
      <c r="S6980" t="str">
        <f t="shared" si="133"/>
        <v>42015JOHN VINTILA</v>
      </c>
    </row>
    <row r="6981" spans="1:19" hidden="1">
      <c r="A6981" s="12">
        <v>42015</v>
      </c>
      <c r="B6981" t="s">
        <v>3137</v>
      </c>
      <c r="C6981" s="1">
        <v>-3.99</v>
      </c>
      <c r="E6981" s="42">
        <f t="shared" si="134"/>
        <v>3.99</v>
      </c>
      <c r="F6981" s="77" t="s">
        <v>225</v>
      </c>
      <c r="G6981" s="77" t="s">
        <v>195</v>
      </c>
      <c r="H6981" s="77" t="s">
        <v>189</v>
      </c>
      <c r="I6981" s="13">
        <v>1</v>
      </c>
      <c r="J6981" s="14">
        <v>2015</v>
      </c>
      <c r="K6981" s="78" t="s">
        <v>478</v>
      </c>
      <c r="L6981" s="79" t="s">
        <v>57</v>
      </c>
      <c r="M6981" s="79" t="s">
        <v>302</v>
      </c>
      <c r="N6981" s="15" t="s">
        <v>28</v>
      </c>
      <c r="O6981" s="15" t="s">
        <v>29</v>
      </c>
      <c r="P6981" s="80" t="s">
        <v>3598</v>
      </c>
      <c r="Q6981" s="80" t="s">
        <v>195</v>
      </c>
      <c r="S6981" t="str">
        <f t="shared" si="133"/>
        <v>420153D Sellers eBay apps for sellers</v>
      </c>
    </row>
    <row r="6982" spans="1:19" hidden="1">
      <c r="A6982" s="12">
        <v>42015</v>
      </c>
      <c r="B6982" t="s">
        <v>3138</v>
      </c>
      <c r="C6982" s="1">
        <v>119.95</v>
      </c>
      <c r="E6982" s="42">
        <f t="shared" si="134"/>
        <v>-119.95</v>
      </c>
      <c r="F6982" s="77" t="s">
        <v>1038</v>
      </c>
      <c r="G6982" s="77" t="s">
        <v>195</v>
      </c>
      <c r="H6982" s="77" t="s">
        <v>189</v>
      </c>
      <c r="I6982" s="13">
        <v>1</v>
      </c>
      <c r="J6982" s="14">
        <v>2015</v>
      </c>
      <c r="K6982" s="78" t="s">
        <v>146</v>
      </c>
      <c r="L6982" s="79" t="s">
        <v>3138</v>
      </c>
      <c r="M6982" s="79" t="s">
        <v>302</v>
      </c>
      <c r="N6982" s="15" t="s">
        <v>28</v>
      </c>
      <c r="O6982" s="15" t="s">
        <v>29</v>
      </c>
      <c r="P6982" s="80" t="s">
        <v>3599</v>
      </c>
      <c r="Q6982" s="80" t="s">
        <v>195</v>
      </c>
      <c r="S6982" t="str">
        <f t="shared" si="133"/>
        <v>42015PIECeS</v>
      </c>
    </row>
    <row r="6983" spans="1:19" hidden="1">
      <c r="A6983" s="12">
        <v>42015</v>
      </c>
      <c r="B6983" t="s">
        <v>3139</v>
      </c>
      <c r="C6983" s="1">
        <v>53.93</v>
      </c>
      <c r="E6983" s="42">
        <f t="shared" si="134"/>
        <v>-53.93</v>
      </c>
      <c r="F6983" s="77" t="s">
        <v>1038</v>
      </c>
      <c r="G6983" s="77" t="s">
        <v>195</v>
      </c>
      <c r="H6983" s="77" t="s">
        <v>189</v>
      </c>
      <c r="I6983" s="13">
        <v>1</v>
      </c>
      <c r="J6983" s="14">
        <v>2015</v>
      </c>
      <c r="K6983" s="78" t="s">
        <v>146</v>
      </c>
      <c r="L6983" s="79" t="s">
        <v>3139</v>
      </c>
      <c r="M6983" s="79" t="s">
        <v>302</v>
      </c>
      <c r="N6983" s="15" t="s">
        <v>28</v>
      </c>
      <c r="O6983" s="15" t="s">
        <v>29</v>
      </c>
      <c r="P6983" s="80" t="s">
        <v>3599</v>
      </c>
      <c r="Q6983" s="80" t="s">
        <v>195</v>
      </c>
      <c r="S6983" t="str">
        <f t="shared" si="133"/>
        <v>42015TADASHI YOSHINO</v>
      </c>
    </row>
    <row r="6984" spans="1:19" hidden="1">
      <c r="A6984" s="12">
        <v>42015</v>
      </c>
      <c r="B6984" t="s">
        <v>3140</v>
      </c>
      <c r="C6984" s="1">
        <v>56.09</v>
      </c>
      <c r="E6984" s="42">
        <f t="shared" si="134"/>
        <v>-56.09</v>
      </c>
      <c r="F6984" s="77" t="s">
        <v>1038</v>
      </c>
      <c r="G6984" s="77" t="s">
        <v>195</v>
      </c>
      <c r="H6984" s="77" t="s">
        <v>189</v>
      </c>
      <c r="I6984" s="13">
        <v>1</v>
      </c>
      <c r="J6984" s="14">
        <v>2015</v>
      </c>
      <c r="K6984" s="78" t="s">
        <v>146</v>
      </c>
      <c r="L6984" s="79" t="s">
        <v>3140</v>
      </c>
      <c r="M6984" s="79" t="s">
        <v>302</v>
      </c>
      <c r="N6984" s="15" t="s">
        <v>28</v>
      </c>
      <c r="O6984" s="15" t="s">
        <v>29</v>
      </c>
      <c r="P6984" s="80" t="s">
        <v>3599</v>
      </c>
      <c r="Q6984" s="80" t="s">
        <v>195</v>
      </c>
      <c r="S6984" t="str">
        <f t="shared" si="133"/>
        <v>42015Judy Cummings</v>
      </c>
    </row>
    <row r="6985" spans="1:19" hidden="1">
      <c r="A6985" s="12">
        <v>42016</v>
      </c>
      <c r="B6985" t="s">
        <v>3141</v>
      </c>
      <c r="C6985" s="1">
        <v>152.44</v>
      </c>
      <c r="E6985" s="42">
        <f t="shared" si="134"/>
        <v>-152.44</v>
      </c>
      <c r="F6985" s="77" t="s">
        <v>1038</v>
      </c>
      <c r="G6985" s="77" t="s">
        <v>195</v>
      </c>
      <c r="H6985" s="77" t="s">
        <v>189</v>
      </c>
      <c r="I6985" s="13">
        <v>1</v>
      </c>
      <c r="J6985" s="14">
        <v>2015</v>
      </c>
      <c r="K6985" s="78" t="s">
        <v>146</v>
      </c>
      <c r="L6985" s="79" t="s">
        <v>3141</v>
      </c>
      <c r="M6985" s="79" t="s">
        <v>302</v>
      </c>
      <c r="N6985" s="15" t="s">
        <v>28</v>
      </c>
      <c r="O6985" s="15" t="s">
        <v>29</v>
      </c>
      <c r="P6985" s="80" t="s">
        <v>3599</v>
      </c>
      <c r="Q6985" s="80" t="s">
        <v>195</v>
      </c>
      <c r="S6985" t="str">
        <f t="shared" si="133"/>
        <v>42016Davinia Lefroy</v>
      </c>
    </row>
    <row r="6986" spans="1:19" hidden="1">
      <c r="A6986" s="12">
        <v>42016</v>
      </c>
      <c r="B6986" t="s">
        <v>3142</v>
      </c>
      <c r="C6986" s="1">
        <v>-9.5</v>
      </c>
      <c r="E6986" s="42">
        <f t="shared" si="134"/>
        <v>9.5</v>
      </c>
      <c r="F6986" s="77" t="s">
        <v>225</v>
      </c>
      <c r="G6986" s="77" t="s">
        <v>195</v>
      </c>
      <c r="H6986" s="77" t="s">
        <v>189</v>
      </c>
      <c r="I6986" s="13">
        <v>1</v>
      </c>
      <c r="J6986" s="14">
        <v>2015</v>
      </c>
      <c r="K6986" s="78" t="s">
        <v>184</v>
      </c>
      <c r="L6986" s="79" t="s">
        <v>3142</v>
      </c>
      <c r="M6986" s="79" t="s">
        <v>302</v>
      </c>
      <c r="N6986" s="15" t="s">
        <v>28</v>
      </c>
      <c r="O6986" s="15" t="s">
        <v>29</v>
      </c>
      <c r="P6986" s="80" t="s">
        <v>3599</v>
      </c>
      <c r="Q6986" s="80" t="s">
        <v>195</v>
      </c>
      <c r="S6986" t="str">
        <f t="shared" si="133"/>
        <v>42016jeremiah knipe</v>
      </c>
    </row>
    <row r="6987" spans="1:19" hidden="1">
      <c r="A6987" s="12">
        <v>42016</v>
      </c>
      <c r="B6987" t="s">
        <v>3143</v>
      </c>
      <c r="C6987" s="1">
        <v>53.93</v>
      </c>
      <c r="E6987" s="42">
        <f t="shared" si="134"/>
        <v>-53.93</v>
      </c>
      <c r="F6987" s="77" t="s">
        <v>1038</v>
      </c>
      <c r="G6987" s="77" t="s">
        <v>195</v>
      </c>
      <c r="H6987" s="77" t="s">
        <v>189</v>
      </c>
      <c r="I6987" s="13">
        <v>1</v>
      </c>
      <c r="J6987" s="14">
        <v>2015</v>
      </c>
      <c r="K6987" s="78" t="s">
        <v>146</v>
      </c>
      <c r="L6987" s="79" t="s">
        <v>3143</v>
      </c>
      <c r="M6987" s="79" t="s">
        <v>302</v>
      </c>
      <c r="N6987" s="15" t="s">
        <v>28</v>
      </c>
      <c r="O6987" s="15" t="s">
        <v>29</v>
      </c>
      <c r="P6987" s="80" t="s">
        <v>3599</v>
      </c>
      <c r="Q6987" s="80" t="s">
        <v>195</v>
      </c>
      <c r="S6987" t="str">
        <f t="shared" si="133"/>
        <v>42016Gina Callozzo</v>
      </c>
    </row>
    <row r="6988" spans="1:19" hidden="1">
      <c r="A6988" s="12">
        <v>42016</v>
      </c>
      <c r="B6988" t="s">
        <v>3144</v>
      </c>
      <c r="C6988" s="1">
        <v>117.48</v>
      </c>
      <c r="E6988" s="42">
        <f t="shared" si="134"/>
        <v>-117.48</v>
      </c>
      <c r="F6988" s="77" t="s">
        <v>1038</v>
      </c>
      <c r="G6988" s="77" t="s">
        <v>195</v>
      </c>
      <c r="H6988" s="77" t="s">
        <v>189</v>
      </c>
      <c r="I6988" s="13">
        <v>1</v>
      </c>
      <c r="J6988" s="14">
        <v>2015</v>
      </c>
      <c r="K6988" s="78" t="s">
        <v>146</v>
      </c>
      <c r="L6988" s="79" t="s">
        <v>3144</v>
      </c>
      <c r="M6988" s="79" t="s">
        <v>302</v>
      </c>
      <c r="N6988" s="15" t="s">
        <v>28</v>
      </c>
      <c r="O6988" s="15" t="s">
        <v>29</v>
      </c>
      <c r="P6988" s="80" t="s">
        <v>3599</v>
      </c>
      <c r="Q6988" s="80" t="s">
        <v>195</v>
      </c>
      <c r="S6988" t="str">
        <f t="shared" si="133"/>
        <v>42016Big Buttons by Pets-Shows-On-Wheels pets and supplies</v>
      </c>
    </row>
    <row r="6989" spans="1:19" hidden="1">
      <c r="A6989" s="12">
        <v>42017</v>
      </c>
      <c r="B6989" t="s">
        <v>3145</v>
      </c>
      <c r="C6989" s="1">
        <v>10.95</v>
      </c>
      <c r="E6989" s="42">
        <f t="shared" si="134"/>
        <v>-10.95</v>
      </c>
      <c r="F6989" s="77" t="s">
        <v>1038</v>
      </c>
      <c r="G6989" s="77" t="s">
        <v>195</v>
      </c>
      <c r="H6989" s="77" t="s">
        <v>189</v>
      </c>
      <c r="I6989" s="13">
        <v>1</v>
      </c>
      <c r="J6989" s="14">
        <v>2015</v>
      </c>
      <c r="K6989" s="78" t="s">
        <v>146</v>
      </c>
      <c r="L6989" s="79" t="s">
        <v>3145</v>
      </c>
      <c r="M6989" s="79" t="s">
        <v>302</v>
      </c>
      <c r="N6989" s="15" t="s">
        <v>28</v>
      </c>
      <c r="O6989" s="15" t="s">
        <v>29</v>
      </c>
      <c r="P6989" s="80" t="s">
        <v>3599</v>
      </c>
      <c r="Q6989" s="80" t="s">
        <v>195</v>
      </c>
      <c r="S6989" t="str">
        <f t="shared" si="133"/>
        <v>42017Pamela Banis</v>
      </c>
    </row>
    <row r="6990" spans="1:19" hidden="1">
      <c r="A6990" s="12">
        <v>42017</v>
      </c>
      <c r="B6990" t="s">
        <v>3146</v>
      </c>
      <c r="C6990" s="1">
        <v>73.569999999999993</v>
      </c>
      <c r="E6990" s="42">
        <f t="shared" si="134"/>
        <v>-73.569999999999993</v>
      </c>
      <c r="F6990" s="77" t="s">
        <v>1038</v>
      </c>
      <c r="G6990" s="77" t="s">
        <v>195</v>
      </c>
      <c r="H6990" s="77" t="s">
        <v>189</v>
      </c>
      <c r="I6990" s="13">
        <v>1</v>
      </c>
      <c r="J6990" s="14">
        <v>2015</v>
      </c>
      <c r="K6990" s="78" t="s">
        <v>146</v>
      </c>
      <c r="L6990" s="79" t="s">
        <v>3146</v>
      </c>
      <c r="M6990" s="79" t="s">
        <v>302</v>
      </c>
      <c r="N6990" s="15" t="s">
        <v>28</v>
      </c>
      <c r="O6990" s="15" t="s">
        <v>29</v>
      </c>
      <c r="P6990" s="80" t="s">
        <v>3599</v>
      </c>
      <c r="Q6990" s="80" t="s">
        <v>195</v>
      </c>
      <c r="S6990" t="str">
        <f t="shared" si="133"/>
        <v>42017Henna Takatalo</v>
      </c>
    </row>
    <row r="6991" spans="1:19" hidden="1">
      <c r="A6991" s="12">
        <v>42018</v>
      </c>
      <c r="B6991" t="s">
        <v>3147</v>
      </c>
      <c r="C6991" s="1">
        <v>-14.9</v>
      </c>
      <c r="E6991" s="42">
        <f t="shared" si="134"/>
        <v>14.9</v>
      </c>
      <c r="F6991" s="77" t="s">
        <v>225</v>
      </c>
      <c r="G6991" s="77" t="s">
        <v>195</v>
      </c>
      <c r="H6991" s="77" t="s">
        <v>189</v>
      </c>
      <c r="I6991" s="13">
        <v>1</v>
      </c>
      <c r="J6991" s="14">
        <v>2015</v>
      </c>
      <c r="K6991" s="78" t="s">
        <v>184</v>
      </c>
      <c r="L6991" s="79" t="s">
        <v>3147</v>
      </c>
      <c r="M6991" s="79" t="s">
        <v>302</v>
      </c>
      <c r="N6991" s="15" t="s">
        <v>28</v>
      </c>
      <c r="O6991" s="15" t="s">
        <v>29</v>
      </c>
      <c r="P6991" s="80" t="s">
        <v>3599</v>
      </c>
      <c r="Q6991" s="80" t="s">
        <v>195</v>
      </c>
      <c r="S6991" t="str">
        <f t="shared" si="133"/>
        <v>42018Mimi Madayag</v>
      </c>
    </row>
    <row r="6992" spans="1:19" hidden="1">
      <c r="A6992" s="12">
        <v>42018</v>
      </c>
      <c r="B6992" t="s">
        <v>3123</v>
      </c>
      <c r="C6992" s="1">
        <v>59.46</v>
      </c>
      <c r="E6992" s="42">
        <f t="shared" si="134"/>
        <v>-59.46</v>
      </c>
      <c r="F6992" s="77" t="s">
        <v>1038</v>
      </c>
      <c r="G6992" s="77" t="s">
        <v>195</v>
      </c>
      <c r="H6992" s="77" t="s">
        <v>189</v>
      </c>
      <c r="I6992" s="13">
        <v>1</v>
      </c>
      <c r="J6992" s="14">
        <v>2015</v>
      </c>
      <c r="K6992" s="78" t="s">
        <v>146</v>
      </c>
      <c r="L6992" s="79" t="s">
        <v>3123</v>
      </c>
      <c r="M6992" s="79" t="s">
        <v>302</v>
      </c>
      <c r="N6992" s="15" t="s">
        <v>28</v>
      </c>
      <c r="O6992" s="15" t="s">
        <v>29</v>
      </c>
      <c r="P6992" s="80" t="s">
        <v>3599</v>
      </c>
      <c r="Q6992" s="80" t="s">
        <v>195</v>
      </c>
      <c r="S6992" t="str">
        <f t="shared" si="133"/>
        <v>42018Suzette Bourcier</v>
      </c>
    </row>
    <row r="6993" spans="1:19" hidden="1">
      <c r="A6993" s="12">
        <v>42018</v>
      </c>
      <c r="B6993" t="s">
        <v>2617</v>
      </c>
      <c r="C6993" s="1">
        <v>28.12</v>
      </c>
      <c r="E6993" s="42">
        <f t="shared" si="134"/>
        <v>-28.12</v>
      </c>
      <c r="F6993" s="77" t="s">
        <v>1038</v>
      </c>
      <c r="G6993" s="77" t="s">
        <v>195</v>
      </c>
      <c r="H6993" s="77" t="s">
        <v>189</v>
      </c>
      <c r="I6993" s="13">
        <v>1</v>
      </c>
      <c r="J6993" s="14">
        <v>2015</v>
      </c>
      <c r="K6993" s="78" t="s">
        <v>146</v>
      </c>
      <c r="L6993" s="79" t="s">
        <v>3100</v>
      </c>
      <c r="M6993" s="79" t="s">
        <v>302</v>
      </c>
      <c r="N6993" s="15" t="s">
        <v>28</v>
      </c>
      <c r="O6993" s="15" t="s">
        <v>29</v>
      </c>
      <c r="P6993" s="80" t="s">
        <v>3599</v>
      </c>
      <c r="Q6993" s="80" t="s">
        <v>195</v>
      </c>
      <c r="S6993" t="str">
        <f t="shared" si="133"/>
        <v>42018Reversal</v>
      </c>
    </row>
    <row r="6994" spans="1:19" hidden="1">
      <c r="A6994" s="12">
        <v>42019</v>
      </c>
      <c r="B6994" t="s">
        <v>3148</v>
      </c>
      <c r="C6994" s="1">
        <v>56.09</v>
      </c>
      <c r="E6994" s="42">
        <f t="shared" si="134"/>
        <v>-56.09</v>
      </c>
      <c r="F6994" s="77" t="s">
        <v>1038</v>
      </c>
      <c r="G6994" s="77" t="s">
        <v>195</v>
      </c>
      <c r="H6994" s="77" t="s">
        <v>189</v>
      </c>
      <c r="I6994" s="13">
        <v>1</v>
      </c>
      <c r="J6994" s="14">
        <v>2015</v>
      </c>
      <c r="K6994" s="78" t="s">
        <v>146</v>
      </c>
      <c r="L6994" s="79" t="s">
        <v>3148</v>
      </c>
      <c r="M6994" s="79" t="s">
        <v>302</v>
      </c>
      <c r="N6994" s="15" t="s">
        <v>28</v>
      </c>
      <c r="O6994" s="15" t="s">
        <v>29</v>
      </c>
      <c r="P6994" s="80" t="s">
        <v>3599</v>
      </c>
      <c r="Q6994" s="80" t="s">
        <v>195</v>
      </c>
      <c r="S6994" t="str">
        <f t="shared" si="133"/>
        <v>42019Ted Moy</v>
      </c>
    </row>
    <row r="6995" spans="1:19" hidden="1">
      <c r="A6995" s="12">
        <v>42019</v>
      </c>
      <c r="B6995" t="s">
        <v>3149</v>
      </c>
      <c r="C6995" s="1">
        <v>20</v>
      </c>
      <c r="E6995" s="42">
        <f t="shared" si="134"/>
        <v>-20</v>
      </c>
      <c r="F6995" s="77" t="s">
        <v>1038</v>
      </c>
      <c r="G6995" s="77" t="s">
        <v>195</v>
      </c>
      <c r="H6995" s="77" t="s">
        <v>189</v>
      </c>
      <c r="I6995" s="13">
        <v>1</v>
      </c>
      <c r="J6995" s="14">
        <v>2015</v>
      </c>
      <c r="K6995" s="78" t="s">
        <v>146</v>
      </c>
      <c r="L6995" s="79" t="s">
        <v>3149</v>
      </c>
      <c r="M6995" s="79" t="s">
        <v>302</v>
      </c>
      <c r="N6995" s="15" t="s">
        <v>28</v>
      </c>
      <c r="O6995" s="15" t="s">
        <v>29</v>
      </c>
      <c r="P6995" s="80" t="s">
        <v>3599</v>
      </c>
      <c r="Q6995" s="80" t="s">
        <v>195</v>
      </c>
      <c r="S6995" t="str">
        <f t="shared" si="133"/>
        <v>42019james esther</v>
      </c>
    </row>
    <row r="6996" spans="1:19" hidden="1">
      <c r="A6996" s="12">
        <v>42020</v>
      </c>
      <c r="B6996" t="s">
        <v>3150</v>
      </c>
      <c r="C6996" s="1">
        <v>53.51</v>
      </c>
      <c r="E6996" s="42">
        <f t="shared" si="134"/>
        <v>-53.51</v>
      </c>
      <c r="F6996" s="77" t="s">
        <v>1038</v>
      </c>
      <c r="G6996" s="77" t="s">
        <v>195</v>
      </c>
      <c r="H6996" s="77" t="s">
        <v>189</v>
      </c>
      <c r="I6996" s="13">
        <v>1</v>
      </c>
      <c r="J6996" s="14">
        <v>2015</v>
      </c>
      <c r="K6996" s="78" t="s">
        <v>146</v>
      </c>
      <c r="L6996" s="79" t="s">
        <v>3150</v>
      </c>
      <c r="M6996" s="79" t="s">
        <v>302</v>
      </c>
      <c r="N6996" s="15" t="s">
        <v>28</v>
      </c>
      <c r="O6996" s="15" t="s">
        <v>29</v>
      </c>
      <c r="P6996" s="80" t="s">
        <v>3599</v>
      </c>
      <c r="Q6996" s="80" t="s">
        <v>195</v>
      </c>
      <c r="S6996" t="str">
        <f t="shared" si="133"/>
        <v>42020Mikael Koivula</v>
      </c>
    </row>
    <row r="6997" spans="1:19" hidden="1">
      <c r="A6997" s="12">
        <v>42020</v>
      </c>
      <c r="B6997" t="s">
        <v>3151</v>
      </c>
      <c r="C6997" s="1">
        <v>33.56</v>
      </c>
      <c r="E6997" s="42">
        <f t="shared" si="134"/>
        <v>-33.56</v>
      </c>
      <c r="F6997" s="77" t="s">
        <v>1038</v>
      </c>
      <c r="G6997" s="77" t="s">
        <v>195</v>
      </c>
      <c r="H6997" s="77" t="s">
        <v>189</v>
      </c>
      <c r="I6997" s="13">
        <v>1</v>
      </c>
      <c r="J6997" s="14">
        <v>2015</v>
      </c>
      <c r="K6997" s="78" t="s">
        <v>146</v>
      </c>
      <c r="L6997" s="79" t="s">
        <v>3151</v>
      </c>
      <c r="M6997" s="79" t="s">
        <v>302</v>
      </c>
      <c r="N6997" s="15" t="s">
        <v>28</v>
      </c>
      <c r="O6997" s="15" t="s">
        <v>29</v>
      </c>
      <c r="P6997" s="80" t="s">
        <v>3599</v>
      </c>
      <c r="Q6997" s="80" t="s">
        <v>195</v>
      </c>
      <c r="S6997" t="str">
        <f t="shared" si="133"/>
        <v>42020Calli Carboni</v>
      </c>
    </row>
    <row r="6998" spans="1:19" hidden="1">
      <c r="A6998" s="12">
        <v>42020</v>
      </c>
      <c r="B6998" t="s">
        <v>3152</v>
      </c>
      <c r="C6998" s="1">
        <v>84.24</v>
      </c>
      <c r="E6998" s="42">
        <f t="shared" si="134"/>
        <v>-84.24</v>
      </c>
      <c r="F6998" s="77" t="s">
        <v>1038</v>
      </c>
      <c r="G6998" s="77" t="s">
        <v>195</v>
      </c>
      <c r="H6998" s="77" t="s">
        <v>189</v>
      </c>
      <c r="I6998" s="13">
        <v>1</v>
      </c>
      <c r="J6998" s="14">
        <v>2015</v>
      </c>
      <c r="K6998" s="78" t="s">
        <v>146</v>
      </c>
      <c r="L6998" s="79" t="s">
        <v>3152</v>
      </c>
      <c r="M6998" s="79" t="s">
        <v>302</v>
      </c>
      <c r="N6998" s="15" t="s">
        <v>28</v>
      </c>
      <c r="O6998" s="15" t="s">
        <v>29</v>
      </c>
      <c r="P6998" s="80" t="s">
        <v>3599</v>
      </c>
      <c r="Q6998" s="80" t="s">
        <v>195</v>
      </c>
      <c r="S6998" t="str">
        <f t="shared" si="133"/>
        <v>42020Nellie Sheppard</v>
      </c>
    </row>
    <row r="6999" spans="1:19" hidden="1">
      <c r="A6999" s="12">
        <v>42020</v>
      </c>
      <c r="B6999" t="s">
        <v>3153</v>
      </c>
      <c r="C6999" s="1">
        <v>39.950000000000003</v>
      </c>
      <c r="E6999" s="42">
        <f t="shared" si="134"/>
        <v>-39.950000000000003</v>
      </c>
      <c r="F6999" s="77" t="s">
        <v>1038</v>
      </c>
      <c r="G6999" s="77" t="s">
        <v>195</v>
      </c>
      <c r="H6999" s="77" t="s">
        <v>189</v>
      </c>
      <c r="I6999" s="13">
        <v>1</v>
      </c>
      <c r="J6999" s="14">
        <v>2015</v>
      </c>
      <c r="K6999" s="78" t="s">
        <v>146</v>
      </c>
      <c r="L6999" s="79" t="s">
        <v>3153</v>
      </c>
      <c r="M6999" s="79" t="s">
        <v>302</v>
      </c>
      <c r="N6999" s="15" t="s">
        <v>28</v>
      </c>
      <c r="O6999" s="15" t="s">
        <v>29</v>
      </c>
      <c r="P6999" s="80" t="s">
        <v>3599</v>
      </c>
      <c r="Q6999" s="80" t="s">
        <v>195</v>
      </c>
      <c r="S6999" t="str">
        <f t="shared" si="133"/>
        <v>42020gary white</v>
      </c>
    </row>
    <row r="7000" spans="1:19" hidden="1">
      <c r="A7000" s="12">
        <v>42021</v>
      </c>
      <c r="B7000" t="s">
        <v>3154</v>
      </c>
      <c r="C7000" s="1">
        <v>10.95</v>
      </c>
      <c r="E7000" s="42">
        <f t="shared" si="134"/>
        <v>-10.95</v>
      </c>
      <c r="F7000" s="77" t="s">
        <v>1038</v>
      </c>
      <c r="G7000" s="77" t="s">
        <v>195</v>
      </c>
      <c r="H7000" s="77" t="s">
        <v>189</v>
      </c>
      <c r="I7000" s="13">
        <v>1</v>
      </c>
      <c r="J7000" s="14">
        <v>2015</v>
      </c>
      <c r="K7000" s="78" t="s">
        <v>146</v>
      </c>
      <c r="L7000" s="79" t="s">
        <v>3154</v>
      </c>
      <c r="M7000" s="79" t="s">
        <v>302</v>
      </c>
      <c r="N7000" s="15" t="s">
        <v>28</v>
      </c>
      <c r="O7000" s="15" t="s">
        <v>29</v>
      </c>
      <c r="P7000" s="80" t="s">
        <v>3599</v>
      </c>
      <c r="Q7000" s="80" t="s">
        <v>195</v>
      </c>
      <c r="S7000" t="str">
        <f t="shared" si="133"/>
        <v>42021Gregory Gebhardt</v>
      </c>
    </row>
    <row r="7001" spans="1:19" hidden="1">
      <c r="A7001" s="12">
        <v>42021</v>
      </c>
      <c r="B7001" t="s">
        <v>3155</v>
      </c>
      <c r="C7001" s="1">
        <v>9.9499999999999993</v>
      </c>
      <c r="E7001" s="42">
        <f t="shared" si="134"/>
        <v>-9.9499999999999993</v>
      </c>
      <c r="F7001" s="77" t="s">
        <v>1038</v>
      </c>
      <c r="G7001" s="77" t="s">
        <v>195</v>
      </c>
      <c r="H7001" s="77" t="s">
        <v>189</v>
      </c>
      <c r="I7001" s="13">
        <v>1</v>
      </c>
      <c r="J7001" s="14">
        <v>2015</v>
      </c>
      <c r="K7001" s="78" t="s">
        <v>146</v>
      </c>
      <c r="L7001" s="79" t="s">
        <v>3155</v>
      </c>
      <c r="M7001" s="79" t="s">
        <v>302</v>
      </c>
      <c r="N7001" s="15" t="s">
        <v>28</v>
      </c>
      <c r="O7001" s="15" t="s">
        <v>29</v>
      </c>
      <c r="P7001" s="80" t="s">
        <v>3599</v>
      </c>
      <c r="Q7001" s="80" t="s">
        <v>195</v>
      </c>
      <c r="S7001" t="str">
        <f t="shared" si="133"/>
        <v>42021Susan Sowa</v>
      </c>
    </row>
    <row r="7002" spans="1:19" hidden="1">
      <c r="A7002" s="12">
        <v>42022</v>
      </c>
      <c r="B7002" t="s">
        <v>2488</v>
      </c>
      <c r="C7002" s="1">
        <v>-1512.92</v>
      </c>
      <c r="E7002" s="42">
        <f t="shared" si="134"/>
        <v>1512.92</v>
      </c>
      <c r="F7002" s="77" t="s">
        <v>225</v>
      </c>
      <c r="G7002" s="77" t="s">
        <v>195</v>
      </c>
      <c r="H7002" s="77" t="s">
        <v>189</v>
      </c>
      <c r="I7002" s="13">
        <v>1</v>
      </c>
      <c r="J7002" s="14">
        <v>2015</v>
      </c>
      <c r="K7002" s="78" t="s">
        <v>137</v>
      </c>
      <c r="L7002" s="79" t="s">
        <v>39</v>
      </c>
      <c r="M7002" s="79" t="s">
        <v>23</v>
      </c>
      <c r="N7002" s="15" t="s">
        <v>189</v>
      </c>
      <c r="O7002" s="15" t="s">
        <v>24</v>
      </c>
      <c r="P7002" s="80" t="s">
        <v>196</v>
      </c>
      <c r="Q7002" s="80" t="s">
        <v>195</v>
      </c>
      <c r="S7002" t="str">
        <f t="shared" si="133"/>
        <v>42022Bank Account</v>
      </c>
    </row>
    <row r="7003" spans="1:19" hidden="1">
      <c r="A7003" s="12">
        <v>42022</v>
      </c>
      <c r="B7003" t="s">
        <v>3156</v>
      </c>
      <c r="C7003" s="1">
        <v>85.86</v>
      </c>
      <c r="E7003" s="42">
        <f t="shared" si="134"/>
        <v>-85.86</v>
      </c>
      <c r="F7003" s="77" t="s">
        <v>1038</v>
      </c>
      <c r="G7003" s="77" t="s">
        <v>195</v>
      </c>
      <c r="H7003" s="77" t="s">
        <v>189</v>
      </c>
      <c r="I7003" s="13">
        <v>1</v>
      </c>
      <c r="J7003" s="14">
        <v>2015</v>
      </c>
      <c r="K7003" s="78" t="s">
        <v>146</v>
      </c>
      <c r="L7003" s="79" t="s">
        <v>3156</v>
      </c>
      <c r="M7003" s="79" t="s">
        <v>302</v>
      </c>
      <c r="N7003" s="15" t="s">
        <v>28</v>
      </c>
      <c r="O7003" s="15" t="s">
        <v>29</v>
      </c>
      <c r="P7003" s="80" t="s">
        <v>3599</v>
      </c>
      <c r="Q7003" s="80" t="s">
        <v>195</v>
      </c>
      <c r="S7003" t="str">
        <f t="shared" si="133"/>
        <v>42022Thomas Migliore</v>
      </c>
    </row>
    <row r="7004" spans="1:19" hidden="1">
      <c r="A7004" s="12">
        <v>42023</v>
      </c>
      <c r="B7004" t="s">
        <v>3157</v>
      </c>
      <c r="C7004" s="1">
        <v>199.95</v>
      </c>
      <c r="E7004" s="42">
        <f t="shared" si="134"/>
        <v>-199.95</v>
      </c>
      <c r="F7004" s="77" t="s">
        <v>1038</v>
      </c>
      <c r="G7004" s="77" t="s">
        <v>195</v>
      </c>
      <c r="H7004" s="77" t="s">
        <v>189</v>
      </c>
      <c r="I7004" s="13">
        <v>1</v>
      </c>
      <c r="J7004" s="14">
        <v>2015</v>
      </c>
      <c r="K7004" s="78" t="s">
        <v>146</v>
      </c>
      <c r="L7004" s="79" t="s">
        <v>3157</v>
      </c>
      <c r="M7004" s="79" t="s">
        <v>302</v>
      </c>
      <c r="N7004" s="15" t="s">
        <v>28</v>
      </c>
      <c r="O7004" s="15" t="s">
        <v>29</v>
      </c>
      <c r="P7004" s="80" t="s">
        <v>3599</v>
      </c>
      <c r="Q7004" s="80" t="s">
        <v>195</v>
      </c>
      <c r="S7004" t="str">
        <f t="shared" si="133"/>
        <v>42023Vito Modica</v>
      </c>
    </row>
    <row r="7005" spans="1:19" hidden="1">
      <c r="A7005" s="12">
        <v>42023</v>
      </c>
      <c r="B7005" t="s">
        <v>3158</v>
      </c>
      <c r="C7005" s="1">
        <v>9.9499999999999993</v>
      </c>
      <c r="E7005" s="42">
        <f t="shared" si="134"/>
        <v>-9.9499999999999993</v>
      </c>
      <c r="F7005" s="77" t="s">
        <v>1038</v>
      </c>
      <c r="G7005" s="77" t="s">
        <v>195</v>
      </c>
      <c r="H7005" s="77" t="s">
        <v>189</v>
      </c>
      <c r="I7005" s="13">
        <v>1</v>
      </c>
      <c r="J7005" s="14">
        <v>2015</v>
      </c>
      <c r="K7005" s="78" t="s">
        <v>146</v>
      </c>
      <c r="L7005" s="79" t="s">
        <v>3158</v>
      </c>
      <c r="M7005" s="79" t="s">
        <v>302</v>
      </c>
      <c r="N7005" s="15" t="s">
        <v>28</v>
      </c>
      <c r="O7005" s="15" t="s">
        <v>29</v>
      </c>
      <c r="P7005" s="80" t="s">
        <v>3599</v>
      </c>
      <c r="Q7005" s="80" t="s">
        <v>195</v>
      </c>
      <c r="S7005" t="str">
        <f t="shared" si="133"/>
        <v>42023Chris Spencer</v>
      </c>
    </row>
    <row r="7006" spans="1:19" hidden="1">
      <c r="A7006" s="12">
        <v>42024</v>
      </c>
      <c r="B7006" t="s">
        <v>3159</v>
      </c>
      <c r="C7006" s="1">
        <v>45</v>
      </c>
      <c r="E7006" s="42">
        <f t="shared" si="134"/>
        <v>-45</v>
      </c>
      <c r="F7006" s="77" t="s">
        <v>1038</v>
      </c>
      <c r="G7006" s="77" t="s">
        <v>195</v>
      </c>
      <c r="H7006" s="77" t="s">
        <v>189</v>
      </c>
      <c r="I7006" s="13">
        <v>1</v>
      </c>
      <c r="J7006" s="14">
        <v>2015</v>
      </c>
      <c r="K7006" s="78" t="s">
        <v>146</v>
      </c>
      <c r="L7006" s="79" t="s">
        <v>3159</v>
      </c>
      <c r="M7006" s="79" t="s">
        <v>302</v>
      </c>
      <c r="N7006" s="15" t="s">
        <v>28</v>
      </c>
      <c r="O7006" s="15" t="s">
        <v>29</v>
      </c>
      <c r="P7006" s="80" t="s">
        <v>3599</v>
      </c>
      <c r="Q7006" s="80" t="s">
        <v>195</v>
      </c>
      <c r="S7006" t="str">
        <f t="shared" si="133"/>
        <v>42024John Young</v>
      </c>
    </row>
    <row r="7007" spans="1:19" hidden="1">
      <c r="A7007" s="12">
        <v>42024</v>
      </c>
      <c r="B7007" t="s">
        <v>3160</v>
      </c>
      <c r="C7007" s="1">
        <v>13.45</v>
      </c>
      <c r="E7007" s="42">
        <f t="shared" si="134"/>
        <v>-13.45</v>
      </c>
      <c r="F7007" s="77" t="s">
        <v>1038</v>
      </c>
      <c r="G7007" s="77" t="s">
        <v>195</v>
      </c>
      <c r="H7007" s="77" t="s">
        <v>189</v>
      </c>
      <c r="I7007" s="13">
        <v>1</v>
      </c>
      <c r="J7007" s="14">
        <v>2015</v>
      </c>
      <c r="K7007" s="78" t="s">
        <v>146</v>
      </c>
      <c r="L7007" s="79" t="s">
        <v>3160</v>
      </c>
      <c r="M7007" s="79" t="s">
        <v>302</v>
      </c>
      <c r="N7007" s="15" t="s">
        <v>28</v>
      </c>
      <c r="O7007" s="15" t="s">
        <v>29</v>
      </c>
      <c r="P7007" s="80" t="s">
        <v>3599</v>
      </c>
      <c r="Q7007" s="80" t="s">
        <v>195</v>
      </c>
      <c r="S7007" t="str">
        <f t="shared" si="133"/>
        <v>42024Tara Sharum</v>
      </c>
    </row>
    <row r="7008" spans="1:19" hidden="1">
      <c r="A7008" s="12">
        <v>42024</v>
      </c>
      <c r="B7008" t="s">
        <v>3161</v>
      </c>
      <c r="C7008" s="1">
        <v>39.950000000000003</v>
      </c>
      <c r="E7008" s="42">
        <f t="shared" si="134"/>
        <v>-39.950000000000003</v>
      </c>
      <c r="F7008" s="77" t="s">
        <v>1038</v>
      </c>
      <c r="G7008" s="77" t="s">
        <v>195</v>
      </c>
      <c r="H7008" s="77" t="s">
        <v>189</v>
      </c>
      <c r="I7008" s="13">
        <v>1</v>
      </c>
      <c r="J7008" s="14">
        <v>2015</v>
      </c>
      <c r="K7008" s="78" t="s">
        <v>146</v>
      </c>
      <c r="L7008" s="79" t="s">
        <v>3161</v>
      </c>
      <c r="M7008" s="79" t="s">
        <v>302</v>
      </c>
      <c r="N7008" s="15" t="s">
        <v>28</v>
      </c>
      <c r="O7008" s="15" t="s">
        <v>29</v>
      </c>
      <c r="P7008" s="80" t="s">
        <v>3599</v>
      </c>
      <c r="Q7008" s="80" t="s">
        <v>195</v>
      </c>
      <c r="S7008" t="str">
        <f t="shared" si="133"/>
        <v>42024Chris Johnsin</v>
      </c>
    </row>
    <row r="7009" spans="1:19" hidden="1">
      <c r="A7009" s="12">
        <v>42024</v>
      </c>
      <c r="B7009" t="s">
        <v>3162</v>
      </c>
      <c r="C7009" s="1">
        <v>39.950000000000003</v>
      </c>
      <c r="E7009" s="42">
        <f t="shared" si="134"/>
        <v>-39.950000000000003</v>
      </c>
      <c r="F7009" s="77" t="s">
        <v>1038</v>
      </c>
      <c r="G7009" s="77" t="s">
        <v>195</v>
      </c>
      <c r="H7009" s="77" t="s">
        <v>189</v>
      </c>
      <c r="I7009" s="13">
        <v>1</v>
      </c>
      <c r="J7009" s="14">
        <v>2015</v>
      </c>
      <c r="K7009" s="78" t="s">
        <v>146</v>
      </c>
      <c r="L7009" s="79" t="s">
        <v>3162</v>
      </c>
      <c r="M7009" s="79" t="s">
        <v>302</v>
      </c>
      <c r="N7009" s="15" t="s">
        <v>28</v>
      </c>
      <c r="O7009" s="15" t="s">
        <v>29</v>
      </c>
      <c r="P7009" s="80" t="s">
        <v>3599</v>
      </c>
      <c r="Q7009" s="80" t="s">
        <v>195</v>
      </c>
      <c r="S7009" t="str">
        <f t="shared" si="133"/>
        <v>42024Rhonda Coon</v>
      </c>
    </row>
    <row r="7010" spans="1:19" hidden="1">
      <c r="A7010" s="12">
        <v>42026</v>
      </c>
      <c r="B7010" t="s">
        <v>3163</v>
      </c>
      <c r="C7010" s="1">
        <v>13.45</v>
      </c>
      <c r="E7010" s="42">
        <f t="shared" si="134"/>
        <v>-13.45</v>
      </c>
      <c r="F7010" s="77" t="s">
        <v>1038</v>
      </c>
      <c r="G7010" s="77" t="s">
        <v>195</v>
      </c>
      <c r="H7010" s="77" t="s">
        <v>189</v>
      </c>
      <c r="I7010" s="13">
        <v>1</v>
      </c>
      <c r="J7010" s="14">
        <v>2015</v>
      </c>
      <c r="K7010" s="78" t="s">
        <v>146</v>
      </c>
      <c r="L7010" s="79" t="s">
        <v>3163</v>
      </c>
      <c r="M7010" s="79" t="s">
        <v>302</v>
      </c>
      <c r="N7010" s="15" t="s">
        <v>28</v>
      </c>
      <c r="O7010" s="15" t="s">
        <v>29</v>
      </c>
      <c r="P7010" s="80" t="s">
        <v>3599</v>
      </c>
      <c r="Q7010" s="80" t="s">
        <v>195</v>
      </c>
      <c r="S7010" t="str">
        <f t="shared" si="133"/>
        <v>42026Leslie A Mikelson</v>
      </c>
    </row>
    <row r="7011" spans="1:19" hidden="1">
      <c r="A7011" s="12">
        <v>42027</v>
      </c>
      <c r="B7011" t="s">
        <v>3164</v>
      </c>
      <c r="C7011" s="1">
        <v>61.18</v>
      </c>
      <c r="E7011" s="42">
        <f t="shared" si="134"/>
        <v>-61.18</v>
      </c>
      <c r="F7011" s="77" t="s">
        <v>1038</v>
      </c>
      <c r="G7011" s="77" t="s">
        <v>195</v>
      </c>
      <c r="H7011" s="77" t="s">
        <v>189</v>
      </c>
      <c r="I7011" s="13">
        <v>1</v>
      </c>
      <c r="J7011" s="14">
        <v>2015</v>
      </c>
      <c r="K7011" s="78" t="s">
        <v>146</v>
      </c>
      <c r="L7011" s="79" t="s">
        <v>3164</v>
      </c>
      <c r="M7011" s="79" t="s">
        <v>302</v>
      </c>
      <c r="N7011" s="15" t="s">
        <v>28</v>
      </c>
      <c r="O7011" s="15" t="s">
        <v>29</v>
      </c>
      <c r="P7011" s="80" t="s">
        <v>3599</v>
      </c>
      <c r="Q7011" s="80" t="s">
        <v>195</v>
      </c>
      <c r="S7011" t="str">
        <f t="shared" ref="S7011:S7074" si="135">A7011&amp;B7011</f>
        <v>42027jamonte lawson</v>
      </c>
    </row>
    <row r="7012" spans="1:19" hidden="1">
      <c r="A7012" s="12">
        <v>42027</v>
      </c>
      <c r="B7012" t="s">
        <v>3165</v>
      </c>
      <c r="C7012" s="1">
        <v>31.45</v>
      </c>
      <c r="E7012" s="42">
        <f t="shared" si="134"/>
        <v>-31.45</v>
      </c>
      <c r="F7012" s="77" t="s">
        <v>1038</v>
      </c>
      <c r="G7012" s="77" t="s">
        <v>195</v>
      </c>
      <c r="H7012" s="77" t="s">
        <v>189</v>
      </c>
      <c r="I7012" s="13">
        <v>1</v>
      </c>
      <c r="J7012" s="14">
        <v>2015</v>
      </c>
      <c r="K7012" s="78" t="s">
        <v>146</v>
      </c>
      <c r="L7012" s="79" t="s">
        <v>3165</v>
      </c>
      <c r="M7012" s="79" t="s">
        <v>302</v>
      </c>
      <c r="N7012" s="15" t="s">
        <v>28</v>
      </c>
      <c r="O7012" s="15" t="s">
        <v>29</v>
      </c>
      <c r="P7012" s="80" t="s">
        <v>3599</v>
      </c>
      <c r="Q7012" s="80" t="s">
        <v>195</v>
      </c>
      <c r="S7012" t="str">
        <f t="shared" si="135"/>
        <v>42027AAD</v>
      </c>
    </row>
    <row r="7013" spans="1:19" hidden="1">
      <c r="A7013" s="12">
        <v>42027</v>
      </c>
      <c r="B7013" t="s">
        <v>3166</v>
      </c>
      <c r="C7013" s="1">
        <v>-60</v>
      </c>
      <c r="E7013" s="42">
        <f t="shared" si="134"/>
        <v>60</v>
      </c>
      <c r="F7013" s="77" t="s">
        <v>225</v>
      </c>
      <c r="G7013" s="77" t="s">
        <v>195</v>
      </c>
      <c r="H7013" s="77" t="s">
        <v>189</v>
      </c>
      <c r="I7013" s="13">
        <v>1</v>
      </c>
      <c r="J7013" s="14">
        <v>2015</v>
      </c>
      <c r="K7013" s="78" t="s">
        <v>458</v>
      </c>
      <c r="L7013" s="79" t="s">
        <v>1277</v>
      </c>
      <c r="M7013" s="79" t="s">
        <v>23</v>
      </c>
      <c r="N7013" s="15" t="s">
        <v>28</v>
      </c>
      <c r="O7013" s="15" t="s">
        <v>29</v>
      </c>
      <c r="P7013" s="80" t="s">
        <v>3598</v>
      </c>
      <c r="Q7013" s="80" t="s">
        <v>195</v>
      </c>
      <c r="S7013" t="str">
        <f t="shared" si="135"/>
        <v>42027Skype Communications Sarl</v>
      </c>
    </row>
    <row r="7014" spans="1:19" hidden="1">
      <c r="A7014" s="12">
        <v>42027</v>
      </c>
      <c r="B7014" t="s">
        <v>3167</v>
      </c>
      <c r="C7014" s="1">
        <v>12.9</v>
      </c>
      <c r="E7014" s="42">
        <f t="shared" ref="E7014:E7077" si="136">-C7014</f>
        <v>-12.9</v>
      </c>
      <c r="F7014" s="77" t="s">
        <v>1038</v>
      </c>
      <c r="G7014" s="77" t="s">
        <v>195</v>
      </c>
      <c r="H7014" s="77" t="s">
        <v>189</v>
      </c>
      <c r="I7014" s="13">
        <v>1</v>
      </c>
      <c r="J7014" s="14">
        <v>2015</v>
      </c>
      <c r="K7014" s="78" t="s">
        <v>146</v>
      </c>
      <c r="L7014" s="79" t="s">
        <v>3167</v>
      </c>
      <c r="M7014" s="79" t="s">
        <v>302</v>
      </c>
      <c r="N7014" s="15" t="s">
        <v>28</v>
      </c>
      <c r="O7014" s="15" t="s">
        <v>29</v>
      </c>
      <c r="P7014" s="80" t="s">
        <v>3599</v>
      </c>
      <c r="Q7014" s="80" t="s">
        <v>195</v>
      </c>
      <c r="S7014" t="str">
        <f t="shared" si="135"/>
        <v>42027Andrew Wallender</v>
      </c>
    </row>
    <row r="7015" spans="1:19" hidden="1">
      <c r="A7015" s="12">
        <v>42028</v>
      </c>
      <c r="B7015" t="s">
        <v>3168</v>
      </c>
      <c r="C7015" s="1">
        <v>55.96</v>
      </c>
      <c r="E7015" s="42">
        <f t="shared" si="136"/>
        <v>-55.96</v>
      </c>
      <c r="F7015" s="77" t="s">
        <v>1038</v>
      </c>
      <c r="G7015" s="77" t="s">
        <v>195</v>
      </c>
      <c r="H7015" s="77" t="s">
        <v>189</v>
      </c>
      <c r="I7015" s="13">
        <v>1</v>
      </c>
      <c r="J7015" s="14">
        <v>2015</v>
      </c>
      <c r="K7015" s="78" t="s">
        <v>146</v>
      </c>
      <c r="L7015" s="79" t="s">
        <v>3168</v>
      </c>
      <c r="M7015" s="79" t="s">
        <v>302</v>
      </c>
      <c r="N7015" s="15" t="s">
        <v>28</v>
      </c>
      <c r="O7015" s="15" t="s">
        <v>29</v>
      </c>
      <c r="P7015" s="80" t="s">
        <v>3599</v>
      </c>
      <c r="Q7015" s="80" t="s">
        <v>195</v>
      </c>
      <c r="S7015" t="str">
        <f t="shared" si="135"/>
        <v>42028Morgan Seaborn</v>
      </c>
    </row>
    <row r="7016" spans="1:19" hidden="1">
      <c r="A7016" s="12">
        <v>42028</v>
      </c>
      <c r="B7016" t="s">
        <v>3169</v>
      </c>
      <c r="C7016" s="1">
        <v>98.86</v>
      </c>
      <c r="E7016" s="42">
        <f t="shared" si="136"/>
        <v>-98.86</v>
      </c>
      <c r="F7016" s="77" t="s">
        <v>1038</v>
      </c>
      <c r="G7016" s="77" t="s">
        <v>195</v>
      </c>
      <c r="H7016" s="77" t="s">
        <v>189</v>
      </c>
      <c r="I7016" s="13">
        <v>1</v>
      </c>
      <c r="J7016" s="14">
        <v>2015</v>
      </c>
      <c r="K7016" s="78" t="s">
        <v>146</v>
      </c>
      <c r="L7016" s="79" t="s">
        <v>3169</v>
      </c>
      <c r="M7016" s="79" t="s">
        <v>302</v>
      </c>
      <c r="N7016" s="15" t="s">
        <v>28</v>
      </c>
      <c r="O7016" s="15" t="s">
        <v>29</v>
      </c>
      <c r="P7016" s="80" t="s">
        <v>3599</v>
      </c>
      <c r="Q7016" s="80" t="s">
        <v>195</v>
      </c>
      <c r="S7016" t="str">
        <f t="shared" si="135"/>
        <v>42028Sandra Bruyere</v>
      </c>
    </row>
    <row r="7017" spans="1:19" hidden="1">
      <c r="A7017" s="12">
        <v>42029</v>
      </c>
      <c r="B7017" t="s">
        <v>2488</v>
      </c>
      <c r="C7017" s="1">
        <v>-622.49</v>
      </c>
      <c r="E7017" s="42">
        <f t="shared" si="136"/>
        <v>622.49</v>
      </c>
      <c r="F7017" s="77" t="s">
        <v>225</v>
      </c>
      <c r="G7017" s="77" t="s">
        <v>195</v>
      </c>
      <c r="H7017" s="77" t="s">
        <v>189</v>
      </c>
      <c r="I7017" s="13">
        <v>1</v>
      </c>
      <c r="J7017" s="14">
        <v>2015</v>
      </c>
      <c r="K7017" s="78" t="s">
        <v>137</v>
      </c>
      <c r="L7017" s="79" t="s">
        <v>39</v>
      </c>
      <c r="M7017" s="79" t="s">
        <v>23</v>
      </c>
      <c r="N7017" s="15" t="s">
        <v>189</v>
      </c>
      <c r="O7017" s="15" t="s">
        <v>24</v>
      </c>
      <c r="P7017" s="80" t="s">
        <v>196</v>
      </c>
      <c r="Q7017" s="80" t="s">
        <v>195</v>
      </c>
      <c r="S7017" t="str">
        <f t="shared" si="135"/>
        <v>42029Bank Account</v>
      </c>
    </row>
    <row r="7018" spans="1:19" hidden="1">
      <c r="A7018" s="12">
        <v>42029</v>
      </c>
      <c r="B7018" t="s">
        <v>3170</v>
      </c>
      <c r="C7018" s="1">
        <v>62.95</v>
      </c>
      <c r="E7018" s="42">
        <f t="shared" si="136"/>
        <v>-62.95</v>
      </c>
      <c r="F7018" s="77" t="s">
        <v>1038</v>
      </c>
      <c r="G7018" s="77" t="s">
        <v>195</v>
      </c>
      <c r="H7018" s="77" t="s">
        <v>189</v>
      </c>
      <c r="I7018" s="13">
        <v>1</v>
      </c>
      <c r="J7018" s="14">
        <v>2015</v>
      </c>
      <c r="K7018" s="78" t="s">
        <v>146</v>
      </c>
      <c r="L7018" s="79" t="s">
        <v>3170</v>
      </c>
      <c r="M7018" s="79" t="s">
        <v>302</v>
      </c>
      <c r="N7018" s="15" t="s">
        <v>28</v>
      </c>
      <c r="O7018" s="15" t="s">
        <v>29</v>
      </c>
      <c r="P7018" s="80" t="s">
        <v>3599</v>
      </c>
      <c r="Q7018" s="80" t="s">
        <v>195</v>
      </c>
      <c r="S7018" t="str">
        <f t="shared" si="135"/>
        <v>42029Tyler Stockdale</v>
      </c>
    </row>
    <row r="7019" spans="1:19" hidden="1">
      <c r="A7019" s="12">
        <v>42029</v>
      </c>
      <c r="B7019" t="s">
        <v>3171</v>
      </c>
      <c r="C7019" s="1">
        <v>62.95</v>
      </c>
      <c r="E7019" s="42">
        <f t="shared" si="136"/>
        <v>-62.95</v>
      </c>
      <c r="F7019" s="77" t="s">
        <v>1038</v>
      </c>
      <c r="G7019" s="77" t="s">
        <v>195</v>
      </c>
      <c r="H7019" s="77" t="s">
        <v>189</v>
      </c>
      <c r="I7019" s="13">
        <v>1</v>
      </c>
      <c r="J7019" s="14">
        <v>2015</v>
      </c>
      <c r="K7019" s="78" t="s">
        <v>146</v>
      </c>
      <c r="L7019" s="79" t="s">
        <v>3171</v>
      </c>
      <c r="M7019" s="79" t="s">
        <v>302</v>
      </c>
      <c r="N7019" s="15" t="s">
        <v>28</v>
      </c>
      <c r="O7019" s="15" t="s">
        <v>29</v>
      </c>
      <c r="P7019" s="80" t="s">
        <v>3599</v>
      </c>
      <c r="Q7019" s="80" t="s">
        <v>195</v>
      </c>
      <c r="S7019" t="str">
        <f t="shared" si="135"/>
        <v>42029Carlos Morales</v>
      </c>
    </row>
    <row r="7020" spans="1:19" hidden="1">
      <c r="A7020" s="12">
        <v>42030</v>
      </c>
      <c r="B7020" t="s">
        <v>3172</v>
      </c>
      <c r="C7020" s="1">
        <v>-9.99</v>
      </c>
      <c r="E7020" s="42">
        <f t="shared" si="136"/>
        <v>9.99</v>
      </c>
      <c r="F7020" s="77" t="s">
        <v>225</v>
      </c>
      <c r="G7020" s="77" t="s">
        <v>195</v>
      </c>
      <c r="H7020" s="77" t="s">
        <v>189</v>
      </c>
      <c r="I7020" s="13">
        <v>1</v>
      </c>
      <c r="J7020" s="14">
        <v>2015</v>
      </c>
      <c r="K7020" s="78" t="s">
        <v>458</v>
      </c>
      <c r="L7020" s="79" t="s">
        <v>1248</v>
      </c>
      <c r="M7020" s="79" t="s">
        <v>23</v>
      </c>
      <c r="N7020" s="15" t="s">
        <v>28</v>
      </c>
      <c r="O7020" s="15" t="s">
        <v>29</v>
      </c>
      <c r="P7020" s="80" t="s">
        <v>3598</v>
      </c>
      <c r="Q7020" s="80" t="s">
        <v>195</v>
      </c>
      <c r="S7020" t="str">
        <f t="shared" si="135"/>
        <v>42030Spotify USA Inc</v>
      </c>
    </row>
    <row r="7021" spans="1:19" hidden="1">
      <c r="A7021" s="12">
        <v>42030</v>
      </c>
      <c r="B7021" t="s">
        <v>3161</v>
      </c>
      <c r="C7021" s="1">
        <v>-6</v>
      </c>
      <c r="E7021" s="42">
        <f t="shared" si="136"/>
        <v>6</v>
      </c>
      <c r="F7021" s="77" t="s">
        <v>225</v>
      </c>
      <c r="G7021" s="77" t="s">
        <v>195</v>
      </c>
      <c r="H7021" s="77" t="s">
        <v>189</v>
      </c>
      <c r="I7021" s="13">
        <v>1</v>
      </c>
      <c r="J7021" s="14">
        <v>2015</v>
      </c>
      <c r="K7021" s="78" t="s">
        <v>184</v>
      </c>
      <c r="L7021" s="79" t="s">
        <v>3161</v>
      </c>
      <c r="M7021" s="79" t="s">
        <v>302</v>
      </c>
      <c r="N7021" s="15" t="s">
        <v>28</v>
      </c>
      <c r="O7021" s="15" t="s">
        <v>29</v>
      </c>
      <c r="P7021" s="80" t="s">
        <v>3599</v>
      </c>
      <c r="Q7021" s="80" t="s">
        <v>195</v>
      </c>
      <c r="S7021" t="str">
        <f t="shared" si="135"/>
        <v>42030Chris Johnsin</v>
      </c>
    </row>
    <row r="7022" spans="1:19" hidden="1">
      <c r="A7022" s="12">
        <v>42030</v>
      </c>
      <c r="B7022" t="s">
        <v>3173</v>
      </c>
      <c r="C7022" s="1">
        <v>99.85</v>
      </c>
      <c r="E7022" s="42">
        <f t="shared" si="136"/>
        <v>-99.85</v>
      </c>
      <c r="F7022" s="77" t="s">
        <v>1038</v>
      </c>
      <c r="G7022" s="77" t="s">
        <v>195</v>
      </c>
      <c r="H7022" s="77" t="s">
        <v>189</v>
      </c>
      <c r="I7022" s="13">
        <v>1</v>
      </c>
      <c r="J7022" s="14">
        <v>2015</v>
      </c>
      <c r="K7022" s="78" t="s">
        <v>146</v>
      </c>
      <c r="L7022" s="79" t="s">
        <v>3173</v>
      </c>
      <c r="M7022" s="79" t="s">
        <v>302</v>
      </c>
      <c r="N7022" s="15" t="s">
        <v>28</v>
      </c>
      <c r="O7022" s="15" t="s">
        <v>29</v>
      </c>
      <c r="P7022" s="80" t="s">
        <v>3599</v>
      </c>
      <c r="Q7022" s="80" t="s">
        <v>195</v>
      </c>
      <c r="S7022" t="str">
        <f t="shared" si="135"/>
        <v>42030Floyd Huszagh</v>
      </c>
    </row>
    <row r="7023" spans="1:19" hidden="1">
      <c r="A7023" s="12">
        <v>42030</v>
      </c>
      <c r="B7023" t="s">
        <v>3174</v>
      </c>
      <c r="C7023" s="1">
        <v>83.95</v>
      </c>
      <c r="E7023" s="42">
        <f t="shared" si="136"/>
        <v>-83.95</v>
      </c>
      <c r="F7023" s="77" t="s">
        <v>1038</v>
      </c>
      <c r="G7023" s="77" t="s">
        <v>195</v>
      </c>
      <c r="H7023" s="77" t="s">
        <v>189</v>
      </c>
      <c r="I7023" s="13">
        <v>1</v>
      </c>
      <c r="J7023" s="14">
        <v>2015</v>
      </c>
      <c r="K7023" s="78" t="s">
        <v>146</v>
      </c>
      <c r="L7023" s="79" t="s">
        <v>3174</v>
      </c>
      <c r="M7023" s="79" t="s">
        <v>302</v>
      </c>
      <c r="N7023" s="15" t="s">
        <v>28</v>
      </c>
      <c r="O7023" s="15" t="s">
        <v>29</v>
      </c>
      <c r="P7023" s="80" t="s">
        <v>3599</v>
      </c>
      <c r="Q7023" s="80" t="s">
        <v>195</v>
      </c>
      <c r="S7023" t="str">
        <f t="shared" si="135"/>
        <v>42030david riedlinger</v>
      </c>
    </row>
    <row r="7024" spans="1:19" hidden="1">
      <c r="A7024" s="12">
        <v>42030</v>
      </c>
      <c r="B7024" t="s">
        <v>3166</v>
      </c>
      <c r="C7024" s="1">
        <v>60</v>
      </c>
      <c r="E7024" s="42">
        <f t="shared" si="136"/>
        <v>-60</v>
      </c>
      <c r="F7024" s="77" t="s">
        <v>1038</v>
      </c>
      <c r="G7024" s="77" t="s">
        <v>195</v>
      </c>
      <c r="H7024" s="77" t="s">
        <v>189</v>
      </c>
      <c r="I7024" s="13">
        <v>1</v>
      </c>
      <c r="J7024" s="14">
        <v>2015</v>
      </c>
      <c r="K7024" s="78" t="s">
        <v>458</v>
      </c>
      <c r="L7024" s="79" t="s">
        <v>1277</v>
      </c>
      <c r="M7024" s="79" t="s">
        <v>23</v>
      </c>
      <c r="N7024" s="15" t="s">
        <v>28</v>
      </c>
      <c r="O7024" s="15" t="s">
        <v>29</v>
      </c>
      <c r="P7024" s="80" t="s">
        <v>3598</v>
      </c>
      <c r="Q7024" s="80" t="s">
        <v>195</v>
      </c>
      <c r="S7024" t="str">
        <f t="shared" si="135"/>
        <v>42030Skype Communications Sarl</v>
      </c>
    </row>
    <row r="7025" spans="1:19" hidden="1">
      <c r="A7025" s="12">
        <v>42030</v>
      </c>
      <c r="B7025" t="s">
        <v>3166</v>
      </c>
      <c r="C7025" s="1">
        <v>-60</v>
      </c>
      <c r="E7025" s="42">
        <f t="shared" si="136"/>
        <v>60</v>
      </c>
      <c r="F7025" s="77" t="s">
        <v>225</v>
      </c>
      <c r="G7025" s="77" t="s">
        <v>195</v>
      </c>
      <c r="H7025" s="77" t="s">
        <v>189</v>
      </c>
      <c r="I7025" s="13">
        <v>1</v>
      </c>
      <c r="J7025" s="14">
        <v>2015</v>
      </c>
      <c r="K7025" s="78" t="s">
        <v>458</v>
      </c>
      <c r="L7025" s="79" t="s">
        <v>1277</v>
      </c>
      <c r="M7025" s="79" t="s">
        <v>23</v>
      </c>
      <c r="N7025" s="15" t="s">
        <v>28</v>
      </c>
      <c r="O7025" s="15" t="s">
        <v>29</v>
      </c>
      <c r="P7025" s="80" t="s">
        <v>3598</v>
      </c>
      <c r="Q7025" s="80" t="s">
        <v>195</v>
      </c>
      <c r="S7025" t="str">
        <f t="shared" si="135"/>
        <v>42030Skype Communications Sarl</v>
      </c>
    </row>
    <row r="7026" spans="1:19" hidden="1">
      <c r="A7026" s="12">
        <v>42030</v>
      </c>
      <c r="B7026" t="s">
        <v>3175</v>
      </c>
      <c r="C7026" s="1">
        <v>71.94</v>
      </c>
      <c r="E7026" s="42">
        <f t="shared" si="136"/>
        <v>-71.94</v>
      </c>
      <c r="F7026" s="77" t="s">
        <v>1038</v>
      </c>
      <c r="G7026" s="77" t="s">
        <v>195</v>
      </c>
      <c r="H7026" s="77" t="s">
        <v>189</v>
      </c>
      <c r="I7026" s="13">
        <v>1</v>
      </c>
      <c r="J7026" s="14">
        <v>2015</v>
      </c>
      <c r="K7026" s="78" t="s">
        <v>146</v>
      </c>
      <c r="L7026" s="79" t="s">
        <v>3175</v>
      </c>
      <c r="M7026" s="79" t="s">
        <v>302</v>
      </c>
      <c r="N7026" s="15" t="s">
        <v>28</v>
      </c>
      <c r="O7026" s="15" t="s">
        <v>29</v>
      </c>
      <c r="P7026" s="80" t="s">
        <v>3599</v>
      </c>
      <c r="Q7026" s="80" t="s">
        <v>195</v>
      </c>
      <c r="S7026" t="str">
        <f t="shared" si="135"/>
        <v>42030Robert A Dorado</v>
      </c>
    </row>
    <row r="7027" spans="1:19" hidden="1">
      <c r="A7027" s="12">
        <v>42031</v>
      </c>
      <c r="B7027" t="s">
        <v>3176</v>
      </c>
      <c r="C7027" s="1">
        <v>-75.19</v>
      </c>
      <c r="E7027" s="42">
        <f t="shared" si="136"/>
        <v>75.19</v>
      </c>
      <c r="F7027" s="77" t="s">
        <v>225</v>
      </c>
      <c r="G7027" s="77" t="s">
        <v>195</v>
      </c>
      <c r="H7027" s="77" t="s">
        <v>189</v>
      </c>
      <c r="I7027" s="13">
        <v>1</v>
      </c>
      <c r="J7027" s="14">
        <v>2015</v>
      </c>
      <c r="K7027" s="78" t="s">
        <v>184</v>
      </c>
      <c r="L7027" s="79" t="s">
        <v>3176</v>
      </c>
      <c r="M7027" s="79" t="s">
        <v>302</v>
      </c>
      <c r="N7027" s="15" t="s">
        <v>28</v>
      </c>
      <c r="O7027" s="15" t="s">
        <v>29</v>
      </c>
      <c r="P7027" s="80" t="s">
        <v>3599</v>
      </c>
      <c r="Q7027" s="80" t="s">
        <v>195</v>
      </c>
      <c r="S7027" t="str">
        <f t="shared" si="135"/>
        <v>42031Annie dethier</v>
      </c>
    </row>
    <row r="7028" spans="1:19" hidden="1">
      <c r="A7028" s="12">
        <v>42031</v>
      </c>
      <c r="B7028" t="s">
        <v>3177</v>
      </c>
      <c r="C7028" s="1">
        <v>29.33</v>
      </c>
      <c r="E7028" s="42">
        <f t="shared" si="136"/>
        <v>-29.33</v>
      </c>
      <c r="F7028" s="77" t="s">
        <v>1038</v>
      </c>
      <c r="G7028" s="77" t="s">
        <v>195</v>
      </c>
      <c r="H7028" s="77" t="s">
        <v>189</v>
      </c>
      <c r="I7028" s="13">
        <v>1</v>
      </c>
      <c r="J7028" s="14">
        <v>2015</v>
      </c>
      <c r="K7028" s="78" t="s">
        <v>146</v>
      </c>
      <c r="L7028" s="79" t="s">
        <v>3177</v>
      </c>
      <c r="M7028" s="79" t="s">
        <v>302</v>
      </c>
      <c r="N7028" s="15" t="s">
        <v>28</v>
      </c>
      <c r="O7028" s="15" t="s">
        <v>29</v>
      </c>
      <c r="P7028" s="80" t="s">
        <v>3599</v>
      </c>
      <c r="Q7028" s="80" t="s">
        <v>195</v>
      </c>
      <c r="S7028" t="str">
        <f t="shared" si="135"/>
        <v>42031Ashley Cunnington</v>
      </c>
    </row>
    <row r="7029" spans="1:19" hidden="1">
      <c r="A7029" s="12">
        <v>42031</v>
      </c>
      <c r="B7029" t="s">
        <v>3178</v>
      </c>
      <c r="C7029" s="1">
        <v>96.17</v>
      </c>
      <c r="E7029" s="42">
        <f t="shared" si="136"/>
        <v>-96.17</v>
      </c>
      <c r="F7029" s="77" t="s">
        <v>1038</v>
      </c>
      <c r="G7029" s="77" t="s">
        <v>195</v>
      </c>
      <c r="H7029" s="77" t="s">
        <v>189</v>
      </c>
      <c r="I7029" s="13">
        <v>1</v>
      </c>
      <c r="J7029" s="14">
        <v>2015</v>
      </c>
      <c r="K7029" s="78" t="s">
        <v>146</v>
      </c>
      <c r="L7029" s="79" t="s">
        <v>3178</v>
      </c>
      <c r="M7029" s="79" t="s">
        <v>302</v>
      </c>
      <c r="N7029" s="15" t="s">
        <v>28</v>
      </c>
      <c r="O7029" s="15" t="s">
        <v>29</v>
      </c>
      <c r="P7029" s="80" t="s">
        <v>3599</v>
      </c>
      <c r="Q7029" s="80" t="s">
        <v>195</v>
      </c>
      <c r="S7029" t="str">
        <f t="shared" si="135"/>
        <v>42031Megan Battista</v>
      </c>
    </row>
    <row r="7030" spans="1:19" hidden="1">
      <c r="A7030" s="12">
        <v>42032</v>
      </c>
      <c r="B7030" t="s">
        <v>2592</v>
      </c>
      <c r="C7030" s="1">
        <v>-9.9499999999999993</v>
      </c>
      <c r="E7030" s="42">
        <f t="shared" si="136"/>
        <v>9.9499999999999993</v>
      </c>
      <c r="F7030" s="77" t="s">
        <v>225</v>
      </c>
      <c r="G7030" s="77" t="s">
        <v>195</v>
      </c>
      <c r="H7030" s="77" t="s">
        <v>189</v>
      </c>
      <c r="I7030" s="13">
        <v>1</v>
      </c>
      <c r="J7030" s="14">
        <v>2015</v>
      </c>
      <c r="K7030" s="78" t="s">
        <v>146</v>
      </c>
      <c r="L7030" s="79" t="s">
        <v>3100</v>
      </c>
      <c r="M7030" s="79" t="s">
        <v>302</v>
      </c>
      <c r="N7030" s="15" t="s">
        <v>28</v>
      </c>
      <c r="O7030" s="15" t="s">
        <v>29</v>
      </c>
      <c r="P7030" s="80" t="s">
        <v>3599</v>
      </c>
      <c r="Q7030" s="80" t="s">
        <v>195</v>
      </c>
      <c r="S7030" t="str">
        <f t="shared" si="135"/>
        <v>42032eBay Buyer Dispute</v>
      </c>
    </row>
    <row r="7031" spans="1:19" hidden="1">
      <c r="A7031" s="12">
        <v>42032</v>
      </c>
      <c r="B7031" t="s">
        <v>2617</v>
      </c>
      <c r="C7031" s="1">
        <v>9.9499999999999993</v>
      </c>
      <c r="E7031" s="42">
        <f t="shared" si="136"/>
        <v>-9.9499999999999993</v>
      </c>
      <c r="F7031" s="77" t="s">
        <v>1038</v>
      </c>
      <c r="G7031" s="77" t="s">
        <v>195</v>
      </c>
      <c r="H7031" s="77" t="s">
        <v>189</v>
      </c>
      <c r="I7031" s="13">
        <v>1</v>
      </c>
      <c r="J7031" s="14">
        <v>2015</v>
      </c>
      <c r="K7031" s="78" t="s">
        <v>146</v>
      </c>
      <c r="L7031" s="79" t="s">
        <v>3100</v>
      </c>
      <c r="M7031" s="79" t="s">
        <v>302</v>
      </c>
      <c r="N7031" s="15" t="s">
        <v>28</v>
      </c>
      <c r="O7031" s="15" t="s">
        <v>29</v>
      </c>
      <c r="P7031" s="80" t="s">
        <v>3599</v>
      </c>
      <c r="Q7031" s="80" t="s">
        <v>195</v>
      </c>
      <c r="S7031" t="str">
        <f t="shared" si="135"/>
        <v>42032Reversal</v>
      </c>
    </row>
    <row r="7032" spans="1:19" hidden="1">
      <c r="A7032" s="12">
        <v>42032</v>
      </c>
      <c r="B7032" t="s">
        <v>3155</v>
      </c>
      <c r="C7032" s="1">
        <v>-9.9499999999999993</v>
      </c>
      <c r="E7032" s="42">
        <f t="shared" si="136"/>
        <v>9.9499999999999993</v>
      </c>
      <c r="F7032" s="77" t="s">
        <v>225</v>
      </c>
      <c r="G7032" s="77" t="s">
        <v>195</v>
      </c>
      <c r="H7032" s="77" t="s">
        <v>189</v>
      </c>
      <c r="I7032" s="13">
        <v>1</v>
      </c>
      <c r="J7032" s="14">
        <v>2015</v>
      </c>
      <c r="K7032" s="78" t="s">
        <v>184</v>
      </c>
      <c r="L7032" s="79" t="s">
        <v>3155</v>
      </c>
      <c r="M7032" s="79" t="s">
        <v>302</v>
      </c>
      <c r="N7032" s="15" t="s">
        <v>28</v>
      </c>
      <c r="O7032" s="15" t="s">
        <v>29</v>
      </c>
      <c r="P7032" s="80" t="s">
        <v>3599</v>
      </c>
      <c r="Q7032" s="80" t="s">
        <v>195</v>
      </c>
      <c r="S7032" t="str">
        <f t="shared" si="135"/>
        <v>42032Susan Sowa</v>
      </c>
    </row>
    <row r="7033" spans="1:19" hidden="1">
      <c r="A7033" s="12">
        <v>42032</v>
      </c>
      <c r="B7033" t="s">
        <v>3179</v>
      </c>
      <c r="C7033" s="1">
        <v>14.9</v>
      </c>
      <c r="E7033" s="42">
        <f t="shared" si="136"/>
        <v>-14.9</v>
      </c>
      <c r="F7033" s="77" t="s">
        <v>1038</v>
      </c>
      <c r="G7033" s="77" t="s">
        <v>195</v>
      </c>
      <c r="H7033" s="77" t="s">
        <v>189</v>
      </c>
      <c r="I7033" s="13">
        <v>1</v>
      </c>
      <c r="J7033" s="14">
        <v>2015</v>
      </c>
      <c r="K7033" s="78" t="s">
        <v>146</v>
      </c>
      <c r="L7033" s="79" t="s">
        <v>3179</v>
      </c>
      <c r="M7033" s="79" t="s">
        <v>302</v>
      </c>
      <c r="N7033" s="15" t="s">
        <v>28</v>
      </c>
      <c r="O7033" s="15" t="s">
        <v>29</v>
      </c>
      <c r="P7033" s="80" t="s">
        <v>3599</v>
      </c>
      <c r="Q7033" s="80" t="s">
        <v>195</v>
      </c>
      <c r="S7033" t="str">
        <f t="shared" si="135"/>
        <v>42032KRISTINA JAEGER</v>
      </c>
    </row>
    <row r="7034" spans="1:19" hidden="1">
      <c r="A7034" s="12">
        <v>42032</v>
      </c>
      <c r="B7034" t="s">
        <v>3157</v>
      </c>
      <c r="C7034" s="1">
        <v>-199.95</v>
      </c>
      <c r="E7034" s="42">
        <f t="shared" si="136"/>
        <v>199.95</v>
      </c>
      <c r="F7034" s="77" t="s">
        <v>225</v>
      </c>
      <c r="G7034" s="77" t="s">
        <v>195</v>
      </c>
      <c r="H7034" s="77" t="s">
        <v>189</v>
      </c>
      <c r="I7034" s="13">
        <v>1</v>
      </c>
      <c r="J7034" s="14">
        <v>2015</v>
      </c>
      <c r="K7034" s="78" t="s">
        <v>146</v>
      </c>
      <c r="L7034" s="79" t="s">
        <v>3157</v>
      </c>
      <c r="M7034" s="79" t="s">
        <v>302</v>
      </c>
      <c r="N7034" s="15" t="s">
        <v>28</v>
      </c>
      <c r="O7034" s="15" t="s">
        <v>29</v>
      </c>
      <c r="P7034" s="80" t="s">
        <v>3599</v>
      </c>
      <c r="Q7034" s="80" t="s">
        <v>195</v>
      </c>
      <c r="S7034" t="str">
        <f t="shared" si="135"/>
        <v>42032Vito Modica</v>
      </c>
    </row>
    <row r="7035" spans="1:19" hidden="1">
      <c r="A7035" s="12">
        <v>42032</v>
      </c>
      <c r="B7035" t="s">
        <v>3180</v>
      </c>
      <c r="C7035" s="1">
        <v>9.9499999999999993</v>
      </c>
      <c r="E7035" s="42">
        <f t="shared" si="136"/>
        <v>-9.9499999999999993</v>
      </c>
      <c r="F7035" s="77" t="s">
        <v>1038</v>
      </c>
      <c r="G7035" s="77" t="s">
        <v>195</v>
      </c>
      <c r="H7035" s="77" t="s">
        <v>189</v>
      </c>
      <c r="I7035" s="13">
        <v>1</v>
      </c>
      <c r="J7035" s="14">
        <v>2015</v>
      </c>
      <c r="K7035" s="78" t="s">
        <v>146</v>
      </c>
      <c r="L7035" s="79" t="s">
        <v>3180</v>
      </c>
      <c r="M7035" s="79" t="s">
        <v>302</v>
      </c>
      <c r="N7035" s="15" t="s">
        <v>28</v>
      </c>
      <c r="O7035" s="15" t="s">
        <v>29</v>
      </c>
      <c r="P7035" s="80" t="s">
        <v>3599</v>
      </c>
      <c r="Q7035" s="80" t="s">
        <v>195</v>
      </c>
      <c r="S7035" t="str">
        <f t="shared" si="135"/>
        <v>42032katherine defranco</v>
      </c>
    </row>
    <row r="7036" spans="1:19" hidden="1">
      <c r="A7036" s="12">
        <v>42033</v>
      </c>
      <c r="B7036" t="s">
        <v>2488</v>
      </c>
      <c r="C7036" s="1">
        <v>-200</v>
      </c>
      <c r="E7036" s="42">
        <f t="shared" si="136"/>
        <v>200</v>
      </c>
      <c r="F7036" s="77" t="s">
        <v>225</v>
      </c>
      <c r="G7036" s="77" t="s">
        <v>195</v>
      </c>
      <c r="H7036" s="77" t="s">
        <v>189</v>
      </c>
      <c r="I7036" s="13">
        <v>1</v>
      </c>
      <c r="J7036" s="14">
        <v>2015</v>
      </c>
      <c r="K7036" s="78" t="s">
        <v>137</v>
      </c>
      <c r="L7036" s="79" t="s">
        <v>39</v>
      </c>
      <c r="M7036" s="79" t="s">
        <v>23</v>
      </c>
      <c r="N7036" s="15" t="s">
        <v>189</v>
      </c>
      <c r="O7036" s="15" t="s">
        <v>24</v>
      </c>
      <c r="P7036" s="80" t="s">
        <v>196</v>
      </c>
      <c r="Q7036" s="80" t="s">
        <v>195</v>
      </c>
      <c r="S7036" t="str">
        <f t="shared" si="135"/>
        <v>42033Bank Account</v>
      </c>
    </row>
    <row r="7037" spans="1:19" hidden="1">
      <c r="A7037" s="12">
        <v>42033</v>
      </c>
      <c r="B7037" t="s">
        <v>3181</v>
      </c>
      <c r="C7037" s="1">
        <v>124.94</v>
      </c>
      <c r="E7037" s="42">
        <f t="shared" si="136"/>
        <v>-124.94</v>
      </c>
      <c r="F7037" s="77" t="s">
        <v>1038</v>
      </c>
      <c r="G7037" s="77" t="s">
        <v>195</v>
      </c>
      <c r="H7037" s="77" t="s">
        <v>189</v>
      </c>
      <c r="I7037" s="13">
        <v>1</v>
      </c>
      <c r="J7037" s="14">
        <v>2015</v>
      </c>
      <c r="K7037" s="78" t="s">
        <v>146</v>
      </c>
      <c r="L7037" s="79" t="s">
        <v>3181</v>
      </c>
      <c r="M7037" s="79" t="s">
        <v>302</v>
      </c>
      <c r="N7037" s="15" t="s">
        <v>28</v>
      </c>
      <c r="O7037" s="15" t="s">
        <v>29</v>
      </c>
      <c r="P7037" s="80" t="s">
        <v>3599</v>
      </c>
      <c r="Q7037" s="80" t="s">
        <v>195</v>
      </c>
      <c r="S7037" t="str">
        <f t="shared" si="135"/>
        <v>42033Mjaed saeed Alghamdi</v>
      </c>
    </row>
    <row r="7038" spans="1:19" hidden="1">
      <c r="A7038" s="12">
        <v>42034</v>
      </c>
      <c r="B7038" t="s">
        <v>3182</v>
      </c>
      <c r="C7038" s="1">
        <v>9.9499999999999993</v>
      </c>
      <c r="E7038" s="42">
        <f t="shared" si="136"/>
        <v>-9.9499999999999993</v>
      </c>
      <c r="F7038" s="77" t="s">
        <v>1038</v>
      </c>
      <c r="G7038" s="77" t="s">
        <v>195</v>
      </c>
      <c r="H7038" s="77" t="s">
        <v>189</v>
      </c>
      <c r="I7038" s="13">
        <v>1</v>
      </c>
      <c r="J7038" s="14">
        <v>2015</v>
      </c>
      <c r="K7038" s="78" t="s">
        <v>146</v>
      </c>
      <c r="L7038" s="79" t="s">
        <v>3182</v>
      </c>
      <c r="M7038" s="79" t="s">
        <v>302</v>
      </c>
      <c r="N7038" s="15" t="s">
        <v>28</v>
      </c>
      <c r="O7038" s="15" t="s">
        <v>29</v>
      </c>
      <c r="P7038" s="80" t="s">
        <v>3599</v>
      </c>
      <c r="Q7038" s="80" t="s">
        <v>195</v>
      </c>
      <c r="S7038" t="str">
        <f t="shared" si="135"/>
        <v>42034Angelica Arambula</v>
      </c>
    </row>
    <row r="7039" spans="1:19" hidden="1">
      <c r="A7039" s="12">
        <v>42034</v>
      </c>
      <c r="B7039" t="s">
        <v>3157</v>
      </c>
      <c r="C7039" s="1">
        <v>-199.95</v>
      </c>
      <c r="E7039" s="42">
        <f t="shared" si="136"/>
        <v>199.95</v>
      </c>
      <c r="F7039" s="77" t="s">
        <v>225</v>
      </c>
      <c r="G7039" s="77" t="s">
        <v>195</v>
      </c>
      <c r="H7039" s="77" t="s">
        <v>189</v>
      </c>
      <c r="I7039" s="13">
        <v>1</v>
      </c>
      <c r="J7039" s="14">
        <v>2015</v>
      </c>
      <c r="K7039" s="78" t="s">
        <v>146</v>
      </c>
      <c r="L7039" s="79" t="s">
        <v>3157</v>
      </c>
      <c r="M7039" s="79" t="s">
        <v>302</v>
      </c>
      <c r="N7039" s="15" t="s">
        <v>28</v>
      </c>
      <c r="O7039" s="15" t="s">
        <v>29</v>
      </c>
      <c r="P7039" s="80" t="s">
        <v>3599</v>
      </c>
      <c r="Q7039" s="80" t="s">
        <v>195</v>
      </c>
      <c r="S7039" t="str">
        <f t="shared" si="135"/>
        <v>42034Vito Modica</v>
      </c>
    </row>
    <row r="7040" spans="1:19" hidden="1">
      <c r="A7040" s="12">
        <v>42034</v>
      </c>
      <c r="B7040" t="s">
        <v>2617</v>
      </c>
      <c r="C7040" s="1">
        <v>193.85</v>
      </c>
      <c r="E7040" s="42">
        <f t="shared" si="136"/>
        <v>-193.85</v>
      </c>
      <c r="F7040" s="77" t="s">
        <v>1038</v>
      </c>
      <c r="G7040" s="77" t="s">
        <v>195</v>
      </c>
      <c r="H7040" s="77" t="s">
        <v>189</v>
      </c>
      <c r="I7040" s="13">
        <v>1</v>
      </c>
      <c r="J7040" s="14">
        <v>2015</v>
      </c>
      <c r="K7040" s="78" t="s">
        <v>146</v>
      </c>
      <c r="L7040" s="79" t="s">
        <v>3100</v>
      </c>
      <c r="M7040" s="79" t="s">
        <v>302</v>
      </c>
      <c r="N7040" s="15" t="s">
        <v>28</v>
      </c>
      <c r="O7040" s="15" t="s">
        <v>29</v>
      </c>
      <c r="P7040" s="80" t="s">
        <v>3599</v>
      </c>
      <c r="Q7040" s="80" t="s">
        <v>195</v>
      </c>
      <c r="S7040" t="str">
        <f t="shared" si="135"/>
        <v>42034Reversal</v>
      </c>
    </row>
    <row r="7041" spans="1:19" hidden="1">
      <c r="A7041" s="12">
        <v>42034</v>
      </c>
      <c r="B7041" t="s">
        <v>3183</v>
      </c>
      <c r="C7041" s="1">
        <v>65</v>
      </c>
      <c r="E7041" s="42">
        <f t="shared" si="136"/>
        <v>-65</v>
      </c>
      <c r="F7041" s="77" t="s">
        <v>1038</v>
      </c>
      <c r="G7041" s="77" t="s">
        <v>195</v>
      </c>
      <c r="H7041" s="77" t="s">
        <v>189</v>
      </c>
      <c r="I7041" s="13">
        <v>1</v>
      </c>
      <c r="J7041" s="14">
        <v>2015</v>
      </c>
      <c r="K7041" s="78" t="s">
        <v>146</v>
      </c>
      <c r="L7041" s="79" t="s">
        <v>3183</v>
      </c>
      <c r="M7041" s="79" t="s">
        <v>302</v>
      </c>
      <c r="N7041" s="15" t="s">
        <v>28</v>
      </c>
      <c r="O7041" s="15" t="s">
        <v>29</v>
      </c>
      <c r="P7041" s="80" t="s">
        <v>3599</v>
      </c>
      <c r="Q7041" s="80" t="s">
        <v>195</v>
      </c>
      <c r="S7041" t="str">
        <f t="shared" si="135"/>
        <v>42034jack lazar</v>
      </c>
    </row>
    <row r="7042" spans="1:19" hidden="1">
      <c r="A7042" s="12">
        <v>42034</v>
      </c>
      <c r="B7042" t="s">
        <v>3184</v>
      </c>
      <c r="C7042" s="1">
        <v>14.9</v>
      </c>
      <c r="E7042" s="42">
        <f t="shared" si="136"/>
        <v>-14.9</v>
      </c>
      <c r="F7042" s="77" t="s">
        <v>1038</v>
      </c>
      <c r="G7042" s="77" t="s">
        <v>195</v>
      </c>
      <c r="H7042" s="77" t="s">
        <v>189</v>
      </c>
      <c r="I7042" s="13">
        <v>1</v>
      </c>
      <c r="J7042" s="14">
        <v>2015</v>
      </c>
      <c r="K7042" s="78" t="s">
        <v>146</v>
      </c>
      <c r="L7042" s="79" t="s">
        <v>3184</v>
      </c>
      <c r="M7042" s="79" t="s">
        <v>302</v>
      </c>
      <c r="N7042" s="15" t="s">
        <v>28</v>
      </c>
      <c r="O7042" s="15" t="s">
        <v>29</v>
      </c>
      <c r="P7042" s="80" t="s">
        <v>3599</v>
      </c>
      <c r="Q7042" s="80" t="s">
        <v>195</v>
      </c>
      <c r="S7042" t="str">
        <f t="shared" si="135"/>
        <v>42034Andrea Lord</v>
      </c>
    </row>
    <row r="7043" spans="1:19" hidden="1">
      <c r="A7043" s="12">
        <v>42034</v>
      </c>
      <c r="B7043" t="s">
        <v>3185</v>
      </c>
      <c r="C7043" s="1">
        <v>59.92</v>
      </c>
      <c r="E7043" s="42">
        <f t="shared" si="136"/>
        <v>-59.92</v>
      </c>
      <c r="F7043" s="77" t="s">
        <v>1038</v>
      </c>
      <c r="G7043" s="77" t="s">
        <v>195</v>
      </c>
      <c r="H7043" s="77" t="s">
        <v>189</v>
      </c>
      <c r="I7043" s="13">
        <v>1</v>
      </c>
      <c r="J7043" s="14">
        <v>2015</v>
      </c>
      <c r="K7043" s="78" t="s">
        <v>146</v>
      </c>
      <c r="L7043" s="79" t="s">
        <v>3185</v>
      </c>
      <c r="M7043" s="79" t="s">
        <v>302</v>
      </c>
      <c r="N7043" s="15" t="s">
        <v>28</v>
      </c>
      <c r="O7043" s="15" t="s">
        <v>29</v>
      </c>
      <c r="P7043" s="80" t="s">
        <v>3599</v>
      </c>
      <c r="Q7043" s="80" t="s">
        <v>195</v>
      </c>
      <c r="S7043" t="str">
        <f t="shared" si="135"/>
        <v>42034tina spivey</v>
      </c>
    </row>
    <row r="7044" spans="1:19" hidden="1">
      <c r="A7044" s="12">
        <v>42035</v>
      </c>
      <c r="B7044" t="s">
        <v>3186</v>
      </c>
      <c r="C7044" s="1">
        <v>21.54</v>
      </c>
      <c r="E7044" s="42">
        <f t="shared" si="136"/>
        <v>-21.54</v>
      </c>
      <c r="F7044" s="77" t="s">
        <v>1038</v>
      </c>
      <c r="G7044" s="77" t="s">
        <v>195</v>
      </c>
      <c r="H7044" s="77" t="s">
        <v>189</v>
      </c>
      <c r="I7044" s="13">
        <v>1</v>
      </c>
      <c r="J7044" s="14">
        <v>2015</v>
      </c>
      <c r="K7044" s="78" t="s">
        <v>146</v>
      </c>
      <c r="L7044" s="79" t="s">
        <v>3186</v>
      </c>
      <c r="M7044" s="79" t="s">
        <v>302</v>
      </c>
      <c r="N7044" s="15" t="s">
        <v>28</v>
      </c>
      <c r="O7044" s="15" t="s">
        <v>29</v>
      </c>
      <c r="P7044" s="80" t="s">
        <v>3599</v>
      </c>
      <c r="Q7044" s="80" t="s">
        <v>195</v>
      </c>
      <c r="S7044" t="str">
        <f t="shared" si="135"/>
        <v>42035K. McMahon</v>
      </c>
    </row>
    <row r="7045" spans="1:19" hidden="1">
      <c r="A7045" s="12">
        <v>42035</v>
      </c>
      <c r="B7045" t="s">
        <v>3186</v>
      </c>
      <c r="C7045" s="1">
        <v>21.54</v>
      </c>
      <c r="E7045" s="42">
        <f t="shared" si="136"/>
        <v>-21.54</v>
      </c>
      <c r="F7045" s="77" t="s">
        <v>1038</v>
      </c>
      <c r="G7045" s="77" t="s">
        <v>195</v>
      </c>
      <c r="H7045" s="77" t="s">
        <v>189</v>
      </c>
      <c r="I7045" s="13">
        <v>1</v>
      </c>
      <c r="J7045" s="14">
        <v>2015</v>
      </c>
      <c r="K7045" s="78" t="s">
        <v>146</v>
      </c>
      <c r="L7045" s="79" t="s">
        <v>3186</v>
      </c>
      <c r="M7045" s="79" t="s">
        <v>302</v>
      </c>
      <c r="N7045" s="15" t="s">
        <v>28</v>
      </c>
      <c r="O7045" s="15" t="s">
        <v>29</v>
      </c>
      <c r="P7045" s="80" t="s">
        <v>3599</v>
      </c>
      <c r="Q7045" s="80" t="s">
        <v>195</v>
      </c>
      <c r="S7045" t="str">
        <f t="shared" si="135"/>
        <v>42035K. McMahon</v>
      </c>
    </row>
    <row r="7046" spans="1:19" hidden="1">
      <c r="A7046" s="12">
        <v>42036</v>
      </c>
      <c r="B7046" t="s">
        <v>3187</v>
      </c>
      <c r="C7046" s="1">
        <v>61.18</v>
      </c>
      <c r="E7046" s="42">
        <f t="shared" si="136"/>
        <v>-61.18</v>
      </c>
      <c r="F7046" s="77" t="s">
        <v>1038</v>
      </c>
      <c r="G7046" s="77" t="s">
        <v>195</v>
      </c>
      <c r="H7046" s="77" t="s">
        <v>189</v>
      </c>
      <c r="I7046" s="13">
        <v>2</v>
      </c>
      <c r="J7046" s="14">
        <v>2015</v>
      </c>
      <c r="K7046" s="78" t="s">
        <v>146</v>
      </c>
      <c r="L7046" s="79" t="s">
        <v>3187</v>
      </c>
      <c r="M7046" s="79" t="s">
        <v>302</v>
      </c>
      <c r="N7046" s="15" t="s">
        <v>28</v>
      </c>
      <c r="O7046" s="15" t="s">
        <v>29</v>
      </c>
      <c r="P7046" s="80" t="s">
        <v>3599</v>
      </c>
      <c r="Q7046" s="80" t="s">
        <v>195</v>
      </c>
      <c r="S7046" t="str">
        <f t="shared" si="135"/>
        <v>42036Maryna Grabovskiy</v>
      </c>
    </row>
    <row r="7047" spans="1:19" hidden="1">
      <c r="A7047" s="12">
        <v>42036</v>
      </c>
      <c r="B7047" t="s">
        <v>3165</v>
      </c>
      <c r="C7047" s="1">
        <v>31.45</v>
      </c>
      <c r="E7047" s="42">
        <f t="shared" si="136"/>
        <v>-31.45</v>
      </c>
      <c r="F7047" s="77" t="s">
        <v>1038</v>
      </c>
      <c r="G7047" s="77" t="s">
        <v>195</v>
      </c>
      <c r="H7047" s="77" t="s">
        <v>189</v>
      </c>
      <c r="I7047" s="13">
        <v>2</v>
      </c>
      <c r="J7047" s="14">
        <v>2015</v>
      </c>
      <c r="K7047" s="78" t="s">
        <v>146</v>
      </c>
      <c r="L7047" s="79" t="s">
        <v>3165</v>
      </c>
      <c r="M7047" s="79" t="s">
        <v>302</v>
      </c>
      <c r="N7047" s="15" t="s">
        <v>28</v>
      </c>
      <c r="O7047" s="15" t="s">
        <v>29</v>
      </c>
      <c r="P7047" s="80" t="s">
        <v>3599</v>
      </c>
      <c r="Q7047" s="80" t="s">
        <v>195</v>
      </c>
      <c r="S7047" t="str">
        <f t="shared" si="135"/>
        <v>42036AAD</v>
      </c>
    </row>
    <row r="7048" spans="1:19" hidden="1">
      <c r="A7048" s="12">
        <v>42036</v>
      </c>
      <c r="B7048" t="s">
        <v>3188</v>
      </c>
      <c r="C7048" s="1">
        <v>67.41</v>
      </c>
      <c r="E7048" s="42">
        <f t="shared" si="136"/>
        <v>-67.41</v>
      </c>
      <c r="F7048" s="77" t="s">
        <v>1038</v>
      </c>
      <c r="G7048" s="77" t="s">
        <v>195</v>
      </c>
      <c r="H7048" s="77" t="s">
        <v>189</v>
      </c>
      <c r="I7048" s="13">
        <v>2</v>
      </c>
      <c r="J7048" s="14">
        <v>2015</v>
      </c>
      <c r="K7048" s="78" t="s">
        <v>146</v>
      </c>
      <c r="L7048" s="79" t="s">
        <v>3188</v>
      </c>
      <c r="M7048" s="79" t="s">
        <v>302</v>
      </c>
      <c r="N7048" s="15" t="s">
        <v>28</v>
      </c>
      <c r="O7048" s="15" t="s">
        <v>29</v>
      </c>
      <c r="P7048" s="80" t="s">
        <v>3599</v>
      </c>
      <c r="Q7048" s="80" t="s">
        <v>195</v>
      </c>
      <c r="S7048" t="str">
        <f t="shared" si="135"/>
        <v>42036Alejandro Bucio</v>
      </c>
    </row>
    <row r="7049" spans="1:19" hidden="1">
      <c r="A7049" s="12">
        <v>42037</v>
      </c>
      <c r="B7049" t="s">
        <v>3189</v>
      </c>
      <c r="C7049" s="1">
        <v>89.86</v>
      </c>
      <c r="E7049" s="42">
        <f t="shared" si="136"/>
        <v>-89.86</v>
      </c>
      <c r="F7049" s="77" t="s">
        <v>1038</v>
      </c>
      <c r="G7049" s="77" t="s">
        <v>195</v>
      </c>
      <c r="H7049" s="77" t="s">
        <v>189</v>
      </c>
      <c r="I7049" s="13">
        <v>2</v>
      </c>
      <c r="J7049" s="14">
        <v>2015</v>
      </c>
      <c r="K7049" s="78" t="s">
        <v>146</v>
      </c>
      <c r="L7049" s="79" t="s">
        <v>3189</v>
      </c>
      <c r="M7049" s="79" t="s">
        <v>302</v>
      </c>
      <c r="N7049" s="15" t="s">
        <v>28</v>
      </c>
      <c r="O7049" s="15" t="s">
        <v>29</v>
      </c>
      <c r="P7049" s="80" t="s">
        <v>3599</v>
      </c>
      <c r="Q7049" s="80" t="s">
        <v>195</v>
      </c>
      <c r="S7049" t="str">
        <f t="shared" si="135"/>
        <v>42037Hugh Dyer</v>
      </c>
    </row>
    <row r="7050" spans="1:19" hidden="1">
      <c r="A7050" s="12">
        <v>42037</v>
      </c>
      <c r="B7050" t="s">
        <v>3190</v>
      </c>
      <c r="C7050" s="1">
        <v>14.9</v>
      </c>
      <c r="E7050" s="42">
        <f t="shared" si="136"/>
        <v>-14.9</v>
      </c>
      <c r="F7050" s="77" t="s">
        <v>1038</v>
      </c>
      <c r="G7050" s="77" t="s">
        <v>195</v>
      </c>
      <c r="H7050" s="77" t="s">
        <v>189</v>
      </c>
      <c r="I7050" s="13">
        <v>2</v>
      </c>
      <c r="J7050" s="14">
        <v>2015</v>
      </c>
      <c r="K7050" s="78" t="s">
        <v>146</v>
      </c>
      <c r="L7050" s="79" t="s">
        <v>3190</v>
      </c>
      <c r="M7050" s="79" t="s">
        <v>302</v>
      </c>
      <c r="N7050" s="15" t="s">
        <v>28</v>
      </c>
      <c r="O7050" s="15" t="s">
        <v>29</v>
      </c>
      <c r="P7050" s="80" t="s">
        <v>3599</v>
      </c>
      <c r="Q7050" s="80" t="s">
        <v>195</v>
      </c>
      <c r="S7050" t="str">
        <f t="shared" si="135"/>
        <v>42037Troy Cronk</v>
      </c>
    </row>
    <row r="7051" spans="1:19" hidden="1">
      <c r="A7051" s="12">
        <v>42037</v>
      </c>
      <c r="B7051" t="s">
        <v>3191</v>
      </c>
      <c r="C7051" s="1">
        <v>35.9</v>
      </c>
      <c r="E7051" s="42">
        <f t="shared" si="136"/>
        <v>-35.9</v>
      </c>
      <c r="F7051" s="77" t="s">
        <v>1038</v>
      </c>
      <c r="G7051" s="77" t="s">
        <v>195</v>
      </c>
      <c r="H7051" s="77" t="s">
        <v>189</v>
      </c>
      <c r="I7051" s="13">
        <v>2</v>
      </c>
      <c r="J7051" s="14">
        <v>2015</v>
      </c>
      <c r="K7051" s="78" t="s">
        <v>146</v>
      </c>
      <c r="L7051" s="79" t="s">
        <v>3191</v>
      </c>
      <c r="M7051" s="79" t="s">
        <v>302</v>
      </c>
      <c r="N7051" s="15" t="s">
        <v>28</v>
      </c>
      <c r="O7051" s="15" t="s">
        <v>29</v>
      </c>
      <c r="P7051" s="80" t="s">
        <v>3599</v>
      </c>
      <c r="Q7051" s="80" t="s">
        <v>195</v>
      </c>
      <c r="S7051" t="str">
        <f t="shared" si="135"/>
        <v>42037Pedro Leal</v>
      </c>
    </row>
    <row r="7052" spans="1:19" hidden="1">
      <c r="A7052" s="12">
        <v>42037</v>
      </c>
      <c r="B7052" t="s">
        <v>3192</v>
      </c>
      <c r="C7052" s="1">
        <v>9.9499999999999993</v>
      </c>
      <c r="E7052" s="42">
        <f t="shared" si="136"/>
        <v>-9.9499999999999993</v>
      </c>
      <c r="F7052" s="77" t="s">
        <v>1038</v>
      </c>
      <c r="G7052" s="77" t="s">
        <v>195</v>
      </c>
      <c r="H7052" s="77" t="s">
        <v>189</v>
      </c>
      <c r="I7052" s="13">
        <v>2</v>
      </c>
      <c r="J7052" s="14">
        <v>2015</v>
      </c>
      <c r="K7052" s="78" t="s">
        <v>146</v>
      </c>
      <c r="L7052" s="79" t="s">
        <v>3192</v>
      </c>
      <c r="M7052" s="79" t="s">
        <v>302</v>
      </c>
      <c r="N7052" s="15" t="s">
        <v>28</v>
      </c>
      <c r="O7052" s="15" t="s">
        <v>29</v>
      </c>
      <c r="P7052" s="80" t="s">
        <v>3599</v>
      </c>
      <c r="Q7052" s="80" t="s">
        <v>195</v>
      </c>
      <c r="S7052" t="str">
        <f t="shared" si="135"/>
        <v>42037Dominik Chrzan</v>
      </c>
    </row>
    <row r="7053" spans="1:19" hidden="1">
      <c r="A7053" s="12">
        <v>42039</v>
      </c>
      <c r="B7053" t="s">
        <v>3193</v>
      </c>
      <c r="C7053" s="1">
        <v>12.9</v>
      </c>
      <c r="E7053" s="42">
        <f t="shared" si="136"/>
        <v>-12.9</v>
      </c>
      <c r="F7053" s="77" t="s">
        <v>1038</v>
      </c>
      <c r="G7053" s="77" t="s">
        <v>195</v>
      </c>
      <c r="H7053" s="77" t="s">
        <v>189</v>
      </c>
      <c r="I7053" s="13">
        <v>2</v>
      </c>
      <c r="J7053" s="14">
        <v>2015</v>
      </c>
      <c r="K7053" s="78" t="s">
        <v>146</v>
      </c>
      <c r="L7053" s="79" t="s">
        <v>3193</v>
      </c>
      <c r="M7053" s="79" t="s">
        <v>302</v>
      </c>
      <c r="N7053" s="15" t="s">
        <v>28</v>
      </c>
      <c r="O7053" s="15" t="s">
        <v>29</v>
      </c>
      <c r="P7053" s="80" t="s">
        <v>3599</v>
      </c>
      <c r="Q7053" s="80" t="s">
        <v>195</v>
      </c>
      <c r="S7053" t="str">
        <f t="shared" si="135"/>
        <v>42039Ernie Williams</v>
      </c>
    </row>
    <row r="7054" spans="1:19" hidden="1">
      <c r="A7054" s="12">
        <v>42039</v>
      </c>
      <c r="B7054" t="s">
        <v>3187</v>
      </c>
      <c r="C7054" s="1">
        <v>-61.18</v>
      </c>
      <c r="E7054" s="42">
        <f t="shared" si="136"/>
        <v>61.18</v>
      </c>
      <c r="F7054" s="77" t="s">
        <v>225</v>
      </c>
      <c r="G7054" s="77" t="s">
        <v>195</v>
      </c>
      <c r="H7054" s="77" t="s">
        <v>189</v>
      </c>
      <c r="I7054" s="13">
        <v>2</v>
      </c>
      <c r="J7054" s="14">
        <v>2015</v>
      </c>
      <c r="K7054" s="78" t="s">
        <v>184</v>
      </c>
      <c r="L7054" s="79" t="s">
        <v>3187</v>
      </c>
      <c r="M7054" s="79" t="s">
        <v>302</v>
      </c>
      <c r="N7054" s="15" t="s">
        <v>28</v>
      </c>
      <c r="O7054" s="15" t="s">
        <v>29</v>
      </c>
      <c r="P7054" s="80" t="s">
        <v>3599</v>
      </c>
      <c r="Q7054" s="80" t="s">
        <v>195</v>
      </c>
      <c r="S7054" t="str">
        <f t="shared" si="135"/>
        <v>42039Maryna Grabovskiy</v>
      </c>
    </row>
    <row r="7055" spans="1:19" hidden="1">
      <c r="A7055" s="12">
        <v>42039</v>
      </c>
      <c r="B7055" t="s">
        <v>3194</v>
      </c>
      <c r="C7055" s="1">
        <v>10.95</v>
      </c>
      <c r="E7055" s="42">
        <f t="shared" si="136"/>
        <v>-10.95</v>
      </c>
      <c r="F7055" s="77" t="s">
        <v>1038</v>
      </c>
      <c r="G7055" s="77" t="s">
        <v>195</v>
      </c>
      <c r="H7055" s="77" t="s">
        <v>189</v>
      </c>
      <c r="I7055" s="13">
        <v>2</v>
      </c>
      <c r="J7055" s="14">
        <v>2015</v>
      </c>
      <c r="K7055" s="78" t="s">
        <v>146</v>
      </c>
      <c r="L7055" s="79" t="s">
        <v>3194</v>
      </c>
      <c r="M7055" s="79" t="s">
        <v>302</v>
      </c>
      <c r="N7055" s="15" t="s">
        <v>28</v>
      </c>
      <c r="O7055" s="15" t="s">
        <v>29</v>
      </c>
      <c r="P7055" s="80" t="s">
        <v>3599</v>
      </c>
      <c r="Q7055" s="80" t="s">
        <v>195</v>
      </c>
      <c r="S7055" t="str">
        <f t="shared" si="135"/>
        <v>42039iNetworking</v>
      </c>
    </row>
    <row r="7056" spans="1:19" hidden="1">
      <c r="A7056" s="12">
        <v>42039</v>
      </c>
      <c r="B7056" t="s">
        <v>3195</v>
      </c>
      <c r="C7056" s="1">
        <v>15.89</v>
      </c>
      <c r="E7056" s="42">
        <f t="shared" si="136"/>
        <v>-15.89</v>
      </c>
      <c r="F7056" s="77" t="s">
        <v>1038</v>
      </c>
      <c r="G7056" s="77" t="s">
        <v>195</v>
      </c>
      <c r="H7056" s="77" t="s">
        <v>189</v>
      </c>
      <c r="I7056" s="13">
        <v>2</v>
      </c>
      <c r="J7056" s="14">
        <v>2015</v>
      </c>
      <c r="K7056" s="78" t="s">
        <v>146</v>
      </c>
      <c r="L7056" s="79" t="s">
        <v>3195</v>
      </c>
      <c r="M7056" s="79" t="s">
        <v>302</v>
      </c>
      <c r="N7056" s="15" t="s">
        <v>28</v>
      </c>
      <c r="O7056" s="15" t="s">
        <v>29</v>
      </c>
      <c r="P7056" s="80" t="s">
        <v>3599</v>
      </c>
      <c r="Q7056" s="80" t="s">
        <v>195</v>
      </c>
      <c r="S7056" t="str">
        <f t="shared" si="135"/>
        <v>42039Bouncing Wolf Creations</v>
      </c>
    </row>
    <row r="7057" spans="1:19" hidden="1">
      <c r="A7057" s="12">
        <v>42039</v>
      </c>
      <c r="B7057" t="s">
        <v>3196</v>
      </c>
      <c r="C7057" s="1">
        <v>115.66</v>
      </c>
      <c r="E7057" s="42">
        <f t="shared" si="136"/>
        <v>-115.66</v>
      </c>
      <c r="F7057" s="77" t="s">
        <v>1038</v>
      </c>
      <c r="G7057" s="77" t="s">
        <v>195</v>
      </c>
      <c r="H7057" s="77" t="s">
        <v>189</v>
      </c>
      <c r="I7057" s="13">
        <v>2</v>
      </c>
      <c r="J7057" s="14">
        <v>2015</v>
      </c>
      <c r="K7057" s="78" t="s">
        <v>146</v>
      </c>
      <c r="L7057" s="79" t="s">
        <v>3196</v>
      </c>
      <c r="M7057" s="79" t="s">
        <v>302</v>
      </c>
      <c r="N7057" s="15" t="s">
        <v>28</v>
      </c>
      <c r="O7057" s="15" t="s">
        <v>29</v>
      </c>
      <c r="P7057" s="80" t="s">
        <v>3599</v>
      </c>
      <c r="Q7057" s="80" t="s">
        <v>195</v>
      </c>
      <c r="S7057" t="str">
        <f t="shared" si="135"/>
        <v>42039Larry Thompson</v>
      </c>
    </row>
    <row r="7058" spans="1:19" hidden="1">
      <c r="A7058" s="12">
        <v>42039</v>
      </c>
      <c r="B7058" t="s">
        <v>2623</v>
      </c>
      <c r="C7058" s="1">
        <v>12.9</v>
      </c>
      <c r="E7058" s="42">
        <f t="shared" si="136"/>
        <v>-12.9</v>
      </c>
      <c r="F7058" s="77" t="s">
        <v>1038</v>
      </c>
      <c r="G7058" s="77" t="s">
        <v>195</v>
      </c>
      <c r="H7058" s="77" t="s">
        <v>189</v>
      </c>
      <c r="I7058" s="13">
        <v>2</v>
      </c>
      <c r="J7058" s="14">
        <v>2015</v>
      </c>
      <c r="K7058" s="78" t="s">
        <v>146</v>
      </c>
      <c r="L7058" s="79" t="s">
        <v>2623</v>
      </c>
      <c r="M7058" s="79" t="s">
        <v>302</v>
      </c>
      <c r="N7058" s="15" t="s">
        <v>28</v>
      </c>
      <c r="O7058" s="15" t="s">
        <v>29</v>
      </c>
      <c r="P7058" s="80" t="s">
        <v>3599</v>
      </c>
      <c r="Q7058" s="80" t="s">
        <v>195</v>
      </c>
      <c r="S7058" t="str">
        <f t="shared" si="135"/>
        <v>42039Diane Whittaker</v>
      </c>
    </row>
    <row r="7059" spans="1:19" hidden="1">
      <c r="A7059" s="12">
        <v>42039</v>
      </c>
      <c r="B7059" t="s">
        <v>3197</v>
      </c>
      <c r="C7059" s="1">
        <v>97.44</v>
      </c>
      <c r="E7059" s="42">
        <f t="shared" si="136"/>
        <v>-97.44</v>
      </c>
      <c r="F7059" s="77" t="s">
        <v>1038</v>
      </c>
      <c r="G7059" s="77" t="s">
        <v>195</v>
      </c>
      <c r="H7059" s="77" t="s">
        <v>189</v>
      </c>
      <c r="I7059" s="13">
        <v>2</v>
      </c>
      <c r="J7059" s="14">
        <v>2015</v>
      </c>
      <c r="K7059" s="78" t="s">
        <v>146</v>
      </c>
      <c r="L7059" s="79" t="s">
        <v>3197</v>
      </c>
      <c r="M7059" s="79" t="s">
        <v>302</v>
      </c>
      <c r="N7059" s="15" t="s">
        <v>28</v>
      </c>
      <c r="O7059" s="15" t="s">
        <v>29</v>
      </c>
      <c r="P7059" s="80" t="s">
        <v>3599</v>
      </c>
      <c r="Q7059" s="80" t="s">
        <v>195</v>
      </c>
      <c r="S7059" t="str">
        <f t="shared" si="135"/>
        <v>42039Tiffany Ernst</v>
      </c>
    </row>
    <row r="7060" spans="1:19" hidden="1">
      <c r="A7060" s="12">
        <v>42040</v>
      </c>
      <c r="B7060" t="s">
        <v>3198</v>
      </c>
      <c r="C7060" s="1">
        <v>10.95</v>
      </c>
      <c r="E7060" s="42">
        <f t="shared" si="136"/>
        <v>-10.95</v>
      </c>
      <c r="F7060" s="77" t="s">
        <v>1038</v>
      </c>
      <c r="G7060" s="77" t="s">
        <v>195</v>
      </c>
      <c r="H7060" s="77" t="s">
        <v>189</v>
      </c>
      <c r="I7060" s="13">
        <v>2</v>
      </c>
      <c r="J7060" s="14">
        <v>2015</v>
      </c>
      <c r="K7060" s="78" t="s">
        <v>146</v>
      </c>
      <c r="L7060" s="79" t="s">
        <v>3198</v>
      </c>
      <c r="M7060" s="79" t="s">
        <v>302</v>
      </c>
      <c r="N7060" s="15" t="s">
        <v>28</v>
      </c>
      <c r="O7060" s="15" t="s">
        <v>29</v>
      </c>
      <c r="P7060" s="80" t="s">
        <v>3599</v>
      </c>
      <c r="Q7060" s="80" t="s">
        <v>195</v>
      </c>
      <c r="S7060" t="str">
        <f t="shared" si="135"/>
        <v>42040Rachel Pollock</v>
      </c>
    </row>
    <row r="7061" spans="1:19" hidden="1">
      <c r="A7061" s="12">
        <v>42040</v>
      </c>
      <c r="B7061" t="s">
        <v>3199</v>
      </c>
      <c r="C7061" s="1">
        <v>89.27</v>
      </c>
      <c r="E7061" s="42">
        <f t="shared" si="136"/>
        <v>-89.27</v>
      </c>
      <c r="F7061" s="77" t="s">
        <v>1038</v>
      </c>
      <c r="G7061" s="77" t="s">
        <v>195</v>
      </c>
      <c r="H7061" s="77" t="s">
        <v>189</v>
      </c>
      <c r="I7061" s="13">
        <v>2</v>
      </c>
      <c r="J7061" s="14">
        <v>2015</v>
      </c>
      <c r="K7061" s="78" t="s">
        <v>146</v>
      </c>
      <c r="L7061" s="79" t="s">
        <v>3199</v>
      </c>
      <c r="M7061" s="79" t="s">
        <v>302</v>
      </c>
      <c r="N7061" s="15" t="s">
        <v>28</v>
      </c>
      <c r="O7061" s="15" t="s">
        <v>29</v>
      </c>
      <c r="P7061" s="80" t="s">
        <v>3599</v>
      </c>
      <c r="Q7061" s="80" t="s">
        <v>195</v>
      </c>
      <c r="S7061" t="str">
        <f t="shared" si="135"/>
        <v>42040Eoghan Byrne</v>
      </c>
    </row>
    <row r="7062" spans="1:19" hidden="1">
      <c r="A7062" s="12">
        <v>42040</v>
      </c>
      <c r="B7062" t="s">
        <v>3200</v>
      </c>
      <c r="C7062" s="1">
        <v>1995</v>
      </c>
      <c r="E7062" s="42">
        <f t="shared" si="136"/>
        <v>-1995</v>
      </c>
      <c r="F7062" s="77" t="s">
        <v>1038</v>
      </c>
      <c r="G7062" s="77" t="s">
        <v>195</v>
      </c>
      <c r="H7062" s="77" t="s">
        <v>189</v>
      </c>
      <c r="I7062" s="13">
        <v>2</v>
      </c>
      <c r="J7062" s="14">
        <v>2015</v>
      </c>
      <c r="K7062" s="78" t="s">
        <v>146</v>
      </c>
      <c r="L7062" s="79" t="s">
        <v>3200</v>
      </c>
      <c r="M7062" s="79" t="s">
        <v>302</v>
      </c>
      <c r="N7062" s="15" t="s">
        <v>28</v>
      </c>
      <c r="O7062" s="15" t="s">
        <v>29</v>
      </c>
      <c r="P7062" s="80" t="s">
        <v>3599</v>
      </c>
      <c r="Q7062" s="80" t="s">
        <v>195</v>
      </c>
      <c r="S7062" t="str">
        <f t="shared" si="135"/>
        <v>42040_x001A_ _x001A__x001A_</v>
      </c>
    </row>
    <row r="7063" spans="1:19" hidden="1">
      <c r="A7063" s="12">
        <v>42040</v>
      </c>
      <c r="B7063" t="s">
        <v>3200</v>
      </c>
      <c r="C7063" s="1">
        <v>-1995</v>
      </c>
      <c r="E7063" s="42">
        <f t="shared" si="136"/>
        <v>1995</v>
      </c>
      <c r="F7063" s="77" t="s">
        <v>225</v>
      </c>
      <c r="G7063" s="77" t="s">
        <v>195</v>
      </c>
      <c r="H7063" s="77" t="s">
        <v>189</v>
      </c>
      <c r="I7063" s="13">
        <v>2</v>
      </c>
      <c r="J7063" s="14">
        <v>2015</v>
      </c>
      <c r="K7063" s="78" t="s">
        <v>146</v>
      </c>
      <c r="L7063" s="79" t="s">
        <v>3600</v>
      </c>
      <c r="M7063" s="79" t="s">
        <v>302</v>
      </c>
      <c r="N7063" s="15" t="s">
        <v>28</v>
      </c>
      <c r="O7063" s="15" t="s">
        <v>29</v>
      </c>
      <c r="P7063" s="80" t="s">
        <v>3599</v>
      </c>
      <c r="Q7063" s="80" t="s">
        <v>195</v>
      </c>
      <c r="S7063" t="str">
        <f t="shared" si="135"/>
        <v>42040_x001A_ _x001A__x001A_</v>
      </c>
    </row>
    <row r="7064" spans="1:19" hidden="1">
      <c r="A7064" s="12">
        <v>42040</v>
      </c>
      <c r="B7064" t="s">
        <v>3201</v>
      </c>
      <c r="C7064" s="1">
        <v>53.51</v>
      </c>
      <c r="E7064" s="42">
        <f t="shared" si="136"/>
        <v>-53.51</v>
      </c>
      <c r="F7064" s="77" t="s">
        <v>1038</v>
      </c>
      <c r="G7064" s="77" t="s">
        <v>195</v>
      </c>
      <c r="H7064" s="77" t="s">
        <v>189</v>
      </c>
      <c r="I7064" s="13">
        <v>2</v>
      </c>
      <c r="J7064" s="14">
        <v>2015</v>
      </c>
      <c r="K7064" s="78" t="s">
        <v>146</v>
      </c>
      <c r="L7064" s="79" t="s">
        <v>3201</v>
      </c>
      <c r="M7064" s="79" t="s">
        <v>302</v>
      </c>
      <c r="N7064" s="15" t="s">
        <v>28</v>
      </c>
      <c r="O7064" s="15" t="s">
        <v>29</v>
      </c>
      <c r="P7064" s="80" t="s">
        <v>3599</v>
      </c>
      <c r="Q7064" s="80" t="s">
        <v>195</v>
      </c>
      <c r="S7064" t="str">
        <f t="shared" si="135"/>
        <v>42040james rogers</v>
      </c>
    </row>
    <row r="7065" spans="1:19" hidden="1">
      <c r="A7065" s="12">
        <v>42040</v>
      </c>
      <c r="B7065" t="s">
        <v>3202</v>
      </c>
      <c r="C7065" s="1">
        <v>10.95</v>
      </c>
      <c r="E7065" s="42">
        <f t="shared" si="136"/>
        <v>-10.95</v>
      </c>
      <c r="F7065" s="77" t="s">
        <v>1038</v>
      </c>
      <c r="G7065" s="77" t="s">
        <v>195</v>
      </c>
      <c r="H7065" s="77" t="s">
        <v>189</v>
      </c>
      <c r="I7065" s="13">
        <v>2</v>
      </c>
      <c r="J7065" s="14">
        <v>2015</v>
      </c>
      <c r="K7065" s="78" t="s">
        <v>146</v>
      </c>
      <c r="L7065" s="79" t="s">
        <v>3202</v>
      </c>
      <c r="M7065" s="79" t="s">
        <v>302</v>
      </c>
      <c r="N7065" s="15" t="s">
        <v>28</v>
      </c>
      <c r="O7065" s="15" t="s">
        <v>29</v>
      </c>
      <c r="P7065" s="80" t="s">
        <v>3599</v>
      </c>
      <c r="Q7065" s="80" t="s">
        <v>195</v>
      </c>
      <c r="S7065" t="str">
        <f t="shared" si="135"/>
        <v>42040Denise Shifflett</v>
      </c>
    </row>
    <row r="7066" spans="1:19" hidden="1">
      <c r="A7066" s="12">
        <v>42041</v>
      </c>
      <c r="B7066" t="s">
        <v>3203</v>
      </c>
      <c r="C7066" s="1">
        <v>15</v>
      </c>
      <c r="E7066" s="42">
        <f t="shared" si="136"/>
        <v>-15</v>
      </c>
      <c r="F7066" s="77" t="s">
        <v>1038</v>
      </c>
      <c r="G7066" s="77" t="s">
        <v>195</v>
      </c>
      <c r="H7066" s="77" t="s">
        <v>189</v>
      </c>
      <c r="I7066" s="13">
        <v>2</v>
      </c>
      <c r="J7066" s="14">
        <v>2015</v>
      </c>
      <c r="K7066" s="78" t="s">
        <v>146</v>
      </c>
      <c r="L7066" s="79" t="s">
        <v>3203</v>
      </c>
      <c r="M7066" s="79" t="s">
        <v>302</v>
      </c>
      <c r="N7066" s="15" t="s">
        <v>28</v>
      </c>
      <c r="O7066" s="15" t="s">
        <v>29</v>
      </c>
      <c r="P7066" s="80" t="s">
        <v>3599</v>
      </c>
      <c r="Q7066" s="80" t="s">
        <v>195</v>
      </c>
      <c r="S7066" t="str">
        <f t="shared" si="135"/>
        <v>42041Kimberly McGrew</v>
      </c>
    </row>
    <row r="7067" spans="1:19" hidden="1">
      <c r="A7067" s="12">
        <v>42041</v>
      </c>
      <c r="B7067" t="s">
        <v>3196</v>
      </c>
      <c r="C7067" s="1">
        <v>-115.66</v>
      </c>
      <c r="E7067" s="42">
        <f t="shared" si="136"/>
        <v>115.66</v>
      </c>
      <c r="F7067" s="77" t="s">
        <v>225</v>
      </c>
      <c r="G7067" s="77" t="s">
        <v>195</v>
      </c>
      <c r="H7067" s="77" t="s">
        <v>189</v>
      </c>
      <c r="I7067" s="13">
        <v>2</v>
      </c>
      <c r="J7067" s="14">
        <v>2015</v>
      </c>
      <c r="K7067" s="78" t="s">
        <v>184</v>
      </c>
      <c r="L7067" s="79" t="s">
        <v>3196</v>
      </c>
      <c r="M7067" s="79" t="s">
        <v>302</v>
      </c>
      <c r="N7067" s="15" t="s">
        <v>28</v>
      </c>
      <c r="O7067" s="15" t="s">
        <v>29</v>
      </c>
      <c r="P7067" s="80" t="s">
        <v>3599</v>
      </c>
      <c r="Q7067" s="80" t="s">
        <v>195</v>
      </c>
      <c r="S7067" t="str">
        <f t="shared" si="135"/>
        <v>42041Larry Thompson</v>
      </c>
    </row>
    <row r="7068" spans="1:19" hidden="1">
      <c r="A7068" s="12">
        <v>42042</v>
      </c>
      <c r="B7068" t="s">
        <v>3204</v>
      </c>
      <c r="C7068" s="1">
        <v>53.51</v>
      </c>
      <c r="E7068" s="42">
        <f t="shared" si="136"/>
        <v>-53.51</v>
      </c>
      <c r="F7068" s="77" t="s">
        <v>1038</v>
      </c>
      <c r="G7068" s="77" t="s">
        <v>195</v>
      </c>
      <c r="H7068" s="77" t="s">
        <v>189</v>
      </c>
      <c r="I7068" s="13">
        <v>2</v>
      </c>
      <c r="J7068" s="14">
        <v>2015</v>
      </c>
      <c r="K7068" s="78" t="s">
        <v>146</v>
      </c>
      <c r="L7068" s="79" t="s">
        <v>3204</v>
      </c>
      <c r="M7068" s="79" t="s">
        <v>302</v>
      </c>
      <c r="N7068" s="15" t="s">
        <v>28</v>
      </c>
      <c r="O7068" s="15" t="s">
        <v>29</v>
      </c>
      <c r="P7068" s="80" t="s">
        <v>3599</v>
      </c>
      <c r="Q7068" s="80" t="s">
        <v>195</v>
      </c>
      <c r="S7068" t="str">
        <f t="shared" si="135"/>
        <v>42042Brian Casey</v>
      </c>
    </row>
    <row r="7069" spans="1:19" hidden="1">
      <c r="A7069" s="12">
        <v>42042</v>
      </c>
      <c r="B7069" t="s">
        <v>3205</v>
      </c>
      <c r="C7069" s="1">
        <v>97.44</v>
      </c>
      <c r="E7069" s="42">
        <f t="shared" si="136"/>
        <v>-97.44</v>
      </c>
      <c r="F7069" s="77" t="s">
        <v>1038</v>
      </c>
      <c r="G7069" s="77" t="s">
        <v>195</v>
      </c>
      <c r="H7069" s="77" t="s">
        <v>189</v>
      </c>
      <c r="I7069" s="13">
        <v>2</v>
      </c>
      <c r="J7069" s="14">
        <v>2015</v>
      </c>
      <c r="K7069" s="78" t="s">
        <v>146</v>
      </c>
      <c r="L7069" s="79" t="s">
        <v>3205</v>
      </c>
      <c r="M7069" s="79" t="s">
        <v>302</v>
      </c>
      <c r="N7069" s="15" t="s">
        <v>28</v>
      </c>
      <c r="O7069" s="15" t="s">
        <v>29</v>
      </c>
      <c r="P7069" s="80" t="s">
        <v>3599</v>
      </c>
      <c r="Q7069" s="80" t="s">
        <v>195</v>
      </c>
      <c r="S7069" t="str">
        <f t="shared" si="135"/>
        <v>42042miguel aponte</v>
      </c>
    </row>
    <row r="7070" spans="1:19" hidden="1">
      <c r="A7070" s="12">
        <v>42042</v>
      </c>
      <c r="B7070" t="s">
        <v>3206</v>
      </c>
      <c r="C7070" s="1">
        <v>12.9</v>
      </c>
      <c r="E7070" s="42">
        <f t="shared" si="136"/>
        <v>-12.9</v>
      </c>
      <c r="F7070" s="77" t="s">
        <v>1038</v>
      </c>
      <c r="G7070" s="77" t="s">
        <v>195</v>
      </c>
      <c r="H7070" s="77" t="s">
        <v>189</v>
      </c>
      <c r="I7070" s="13">
        <v>2</v>
      </c>
      <c r="J7070" s="14">
        <v>2015</v>
      </c>
      <c r="K7070" s="78" t="s">
        <v>146</v>
      </c>
      <c r="L7070" s="79" t="s">
        <v>3206</v>
      </c>
      <c r="M7070" s="79" t="s">
        <v>302</v>
      </c>
      <c r="N7070" s="15" t="s">
        <v>28</v>
      </c>
      <c r="O7070" s="15" t="s">
        <v>29</v>
      </c>
      <c r="P7070" s="80" t="s">
        <v>3599</v>
      </c>
      <c r="Q7070" s="80" t="s">
        <v>195</v>
      </c>
      <c r="S7070" t="str">
        <f t="shared" si="135"/>
        <v>42042debra anderson</v>
      </c>
    </row>
    <row r="7071" spans="1:19" hidden="1">
      <c r="A7071" s="12">
        <v>42043</v>
      </c>
      <c r="B7071" t="s">
        <v>3207</v>
      </c>
      <c r="C7071" s="1">
        <v>127.2</v>
      </c>
      <c r="E7071" s="42">
        <f t="shared" si="136"/>
        <v>-127.2</v>
      </c>
      <c r="F7071" s="77" t="s">
        <v>1038</v>
      </c>
      <c r="G7071" s="77" t="s">
        <v>195</v>
      </c>
      <c r="H7071" s="77" t="s">
        <v>189</v>
      </c>
      <c r="I7071" s="13">
        <v>2</v>
      </c>
      <c r="J7071" s="14">
        <v>2015</v>
      </c>
      <c r="K7071" s="78" t="s">
        <v>146</v>
      </c>
      <c r="L7071" s="79" t="s">
        <v>3207</v>
      </c>
      <c r="M7071" s="79" t="s">
        <v>302</v>
      </c>
      <c r="N7071" s="15" t="s">
        <v>28</v>
      </c>
      <c r="O7071" s="15" t="s">
        <v>29</v>
      </c>
      <c r="P7071" s="80" t="s">
        <v>3599</v>
      </c>
      <c r="Q7071" s="80" t="s">
        <v>195</v>
      </c>
      <c r="S7071" t="str">
        <f t="shared" si="135"/>
        <v>42043Kenia Sanchez</v>
      </c>
    </row>
    <row r="7072" spans="1:19" hidden="1">
      <c r="A7072" s="12">
        <v>42043</v>
      </c>
      <c r="B7072" t="s">
        <v>3208</v>
      </c>
      <c r="C7072" s="1">
        <v>74.89</v>
      </c>
      <c r="E7072" s="42">
        <f t="shared" si="136"/>
        <v>-74.89</v>
      </c>
      <c r="F7072" s="77" t="s">
        <v>1038</v>
      </c>
      <c r="G7072" s="77" t="s">
        <v>195</v>
      </c>
      <c r="H7072" s="77" t="s">
        <v>189</v>
      </c>
      <c r="I7072" s="13">
        <v>2</v>
      </c>
      <c r="J7072" s="14">
        <v>2015</v>
      </c>
      <c r="K7072" s="78" t="s">
        <v>146</v>
      </c>
      <c r="L7072" s="79" t="s">
        <v>3208</v>
      </c>
      <c r="M7072" s="79" t="s">
        <v>302</v>
      </c>
      <c r="N7072" s="15" t="s">
        <v>28</v>
      </c>
      <c r="O7072" s="15" t="s">
        <v>29</v>
      </c>
      <c r="P7072" s="80" t="s">
        <v>3599</v>
      </c>
      <c r="Q7072" s="80" t="s">
        <v>195</v>
      </c>
      <c r="S7072" t="str">
        <f t="shared" si="135"/>
        <v>42043Jenise Howard</v>
      </c>
    </row>
    <row r="7073" spans="1:19" hidden="1">
      <c r="A7073" s="12">
        <v>42043</v>
      </c>
      <c r="B7073" t="s">
        <v>3209</v>
      </c>
      <c r="C7073" s="1">
        <v>39.950000000000003</v>
      </c>
      <c r="E7073" s="42">
        <f t="shared" si="136"/>
        <v>-39.950000000000003</v>
      </c>
      <c r="F7073" s="77" t="s">
        <v>1038</v>
      </c>
      <c r="G7073" s="77" t="s">
        <v>195</v>
      </c>
      <c r="H7073" s="77" t="s">
        <v>189</v>
      </c>
      <c r="I7073" s="13">
        <v>2</v>
      </c>
      <c r="J7073" s="14">
        <v>2015</v>
      </c>
      <c r="K7073" s="78" t="s">
        <v>146</v>
      </c>
      <c r="L7073" s="79" t="s">
        <v>3209</v>
      </c>
      <c r="M7073" s="79" t="s">
        <v>302</v>
      </c>
      <c r="N7073" s="15" t="s">
        <v>28</v>
      </c>
      <c r="O7073" s="15" t="s">
        <v>29</v>
      </c>
      <c r="P7073" s="80" t="s">
        <v>3599</v>
      </c>
      <c r="Q7073" s="80" t="s">
        <v>195</v>
      </c>
      <c r="S7073" t="str">
        <f t="shared" si="135"/>
        <v>42043william shields</v>
      </c>
    </row>
    <row r="7074" spans="1:19" hidden="1">
      <c r="A7074" s="12">
        <v>42044</v>
      </c>
      <c r="B7074" t="s">
        <v>2488</v>
      </c>
      <c r="C7074" s="1">
        <v>-1276.9100000000001</v>
      </c>
      <c r="E7074" s="42">
        <f t="shared" si="136"/>
        <v>1276.9100000000001</v>
      </c>
      <c r="F7074" s="77" t="s">
        <v>225</v>
      </c>
      <c r="G7074" s="77" t="s">
        <v>195</v>
      </c>
      <c r="H7074" s="77" t="s">
        <v>189</v>
      </c>
      <c r="I7074" s="13">
        <v>2</v>
      </c>
      <c r="J7074" s="14">
        <v>2015</v>
      </c>
      <c r="K7074" s="78" t="s">
        <v>137</v>
      </c>
      <c r="L7074" s="79" t="s">
        <v>39</v>
      </c>
      <c r="M7074" s="79" t="s">
        <v>23</v>
      </c>
      <c r="N7074" s="15" t="s">
        <v>189</v>
      </c>
      <c r="O7074" s="15" t="s">
        <v>24</v>
      </c>
      <c r="P7074" s="80" t="s">
        <v>196</v>
      </c>
      <c r="Q7074" s="80" t="s">
        <v>195</v>
      </c>
      <c r="S7074" t="str">
        <f t="shared" si="135"/>
        <v>42044Bank Account</v>
      </c>
    </row>
    <row r="7075" spans="1:19" hidden="1">
      <c r="A7075" s="12">
        <v>42044</v>
      </c>
      <c r="B7075" t="s">
        <v>3210</v>
      </c>
      <c r="C7075" s="1">
        <v>76.95</v>
      </c>
      <c r="E7075" s="42">
        <f t="shared" si="136"/>
        <v>-76.95</v>
      </c>
      <c r="F7075" s="77" t="s">
        <v>1038</v>
      </c>
      <c r="G7075" s="77" t="s">
        <v>195</v>
      </c>
      <c r="H7075" s="77" t="s">
        <v>189</v>
      </c>
      <c r="I7075" s="13">
        <v>2</v>
      </c>
      <c r="J7075" s="14">
        <v>2015</v>
      </c>
      <c r="K7075" s="78" t="s">
        <v>146</v>
      </c>
      <c r="L7075" s="79" t="s">
        <v>3210</v>
      </c>
      <c r="M7075" s="79" t="s">
        <v>302</v>
      </c>
      <c r="N7075" s="15" t="s">
        <v>28</v>
      </c>
      <c r="O7075" s="15" t="s">
        <v>29</v>
      </c>
      <c r="P7075" s="80" t="s">
        <v>3599</v>
      </c>
      <c r="Q7075" s="80" t="s">
        <v>195</v>
      </c>
      <c r="S7075" t="str">
        <f t="shared" ref="S7075:S7138" si="137">A7075&amp;B7075</f>
        <v>42044kurtis thompson</v>
      </c>
    </row>
    <row r="7076" spans="1:19" hidden="1">
      <c r="A7076" s="12">
        <v>42044</v>
      </c>
      <c r="B7076" t="s">
        <v>2617</v>
      </c>
      <c r="C7076" s="1">
        <v>1916.89</v>
      </c>
      <c r="E7076" s="42">
        <f t="shared" si="136"/>
        <v>-1916.89</v>
      </c>
      <c r="F7076" s="77" t="s">
        <v>1038</v>
      </c>
      <c r="G7076" s="77" t="s">
        <v>195</v>
      </c>
      <c r="H7076" s="77" t="s">
        <v>189</v>
      </c>
      <c r="I7076" s="13">
        <v>2</v>
      </c>
      <c r="J7076" s="14">
        <v>2015</v>
      </c>
      <c r="K7076" s="78" t="s">
        <v>146</v>
      </c>
      <c r="L7076" s="79" t="s">
        <v>3100</v>
      </c>
      <c r="M7076" s="79" t="s">
        <v>302</v>
      </c>
      <c r="N7076" s="15" t="s">
        <v>28</v>
      </c>
      <c r="O7076" s="15" t="s">
        <v>29</v>
      </c>
      <c r="P7076" s="80" t="s">
        <v>3599</v>
      </c>
      <c r="Q7076" s="80" t="s">
        <v>195</v>
      </c>
      <c r="S7076" t="str">
        <f t="shared" si="137"/>
        <v>42044Reversal</v>
      </c>
    </row>
    <row r="7077" spans="1:19" hidden="1">
      <c r="A7077" s="12">
        <v>42044</v>
      </c>
      <c r="B7077" t="s">
        <v>3200</v>
      </c>
      <c r="C7077" s="1">
        <v>-1995</v>
      </c>
      <c r="E7077" s="42">
        <f t="shared" si="136"/>
        <v>1995</v>
      </c>
      <c r="F7077" s="77" t="s">
        <v>225</v>
      </c>
      <c r="G7077" s="77" t="s">
        <v>195</v>
      </c>
      <c r="H7077" s="77" t="s">
        <v>189</v>
      </c>
      <c r="I7077" s="13">
        <v>2</v>
      </c>
      <c r="J7077" s="14">
        <v>2015</v>
      </c>
      <c r="K7077" s="78" t="s">
        <v>146</v>
      </c>
      <c r="L7077" s="79" t="s">
        <v>3600</v>
      </c>
      <c r="M7077" s="79" t="s">
        <v>302</v>
      </c>
      <c r="N7077" s="15" t="s">
        <v>28</v>
      </c>
      <c r="O7077" s="15" t="s">
        <v>29</v>
      </c>
      <c r="P7077" s="80" t="s">
        <v>3599</v>
      </c>
      <c r="Q7077" s="80" t="s">
        <v>195</v>
      </c>
      <c r="S7077" t="str">
        <f t="shared" si="137"/>
        <v>42044_x001A_ _x001A__x001A_</v>
      </c>
    </row>
    <row r="7078" spans="1:19" hidden="1">
      <c r="A7078" s="12">
        <v>42044</v>
      </c>
      <c r="B7078" t="s">
        <v>3156</v>
      </c>
      <c r="C7078" s="1">
        <v>-85.86</v>
      </c>
      <c r="E7078" s="42">
        <f t="shared" ref="E7078:E7141" si="138">-C7078</f>
        <v>85.86</v>
      </c>
      <c r="F7078" s="77" t="s">
        <v>225</v>
      </c>
      <c r="G7078" s="77" t="s">
        <v>195</v>
      </c>
      <c r="H7078" s="77" t="s">
        <v>189</v>
      </c>
      <c r="I7078" s="13">
        <v>2</v>
      </c>
      <c r="J7078" s="14">
        <v>2015</v>
      </c>
      <c r="K7078" s="78" t="s">
        <v>184</v>
      </c>
      <c r="L7078" s="79" t="s">
        <v>3156</v>
      </c>
      <c r="M7078" s="79" t="s">
        <v>302</v>
      </c>
      <c r="N7078" s="15" t="s">
        <v>28</v>
      </c>
      <c r="O7078" s="15" t="s">
        <v>29</v>
      </c>
      <c r="P7078" s="80" t="s">
        <v>3599</v>
      </c>
      <c r="Q7078" s="80" t="s">
        <v>195</v>
      </c>
      <c r="S7078" t="str">
        <f t="shared" si="137"/>
        <v>42044Thomas Migliore</v>
      </c>
    </row>
    <row r="7079" spans="1:19" hidden="1">
      <c r="A7079" s="12">
        <v>42044</v>
      </c>
      <c r="B7079" t="s">
        <v>3211</v>
      </c>
      <c r="C7079" s="1">
        <v>12.9</v>
      </c>
      <c r="E7079" s="42">
        <f t="shared" si="138"/>
        <v>-12.9</v>
      </c>
      <c r="F7079" s="77" t="s">
        <v>1038</v>
      </c>
      <c r="G7079" s="77" t="s">
        <v>195</v>
      </c>
      <c r="H7079" s="77" t="s">
        <v>189</v>
      </c>
      <c r="I7079" s="13">
        <v>2</v>
      </c>
      <c r="J7079" s="14">
        <v>2015</v>
      </c>
      <c r="K7079" s="78" t="s">
        <v>146</v>
      </c>
      <c r="L7079" s="79" t="s">
        <v>3211</v>
      </c>
      <c r="M7079" s="79" t="s">
        <v>302</v>
      </c>
      <c r="N7079" s="15" t="s">
        <v>28</v>
      </c>
      <c r="O7079" s="15" t="s">
        <v>29</v>
      </c>
      <c r="P7079" s="80" t="s">
        <v>3599</v>
      </c>
      <c r="Q7079" s="80" t="s">
        <v>195</v>
      </c>
      <c r="S7079" t="str">
        <f t="shared" si="137"/>
        <v>42044Chimene L Cain</v>
      </c>
    </row>
    <row r="7080" spans="1:19" hidden="1">
      <c r="A7080" s="12">
        <v>42045</v>
      </c>
      <c r="B7080" t="s">
        <v>3212</v>
      </c>
      <c r="C7080" s="1">
        <v>6.25</v>
      </c>
      <c r="E7080" s="42">
        <f t="shared" si="138"/>
        <v>-6.25</v>
      </c>
      <c r="F7080" s="77" t="s">
        <v>1038</v>
      </c>
      <c r="G7080" s="77" t="s">
        <v>195</v>
      </c>
      <c r="H7080" s="77" t="s">
        <v>189</v>
      </c>
      <c r="I7080" s="13">
        <v>2</v>
      </c>
      <c r="J7080" s="14">
        <v>2015</v>
      </c>
      <c r="K7080" s="78" t="s">
        <v>146</v>
      </c>
      <c r="L7080" s="79" t="s">
        <v>3212</v>
      </c>
      <c r="M7080" s="79" t="s">
        <v>302</v>
      </c>
      <c r="N7080" s="15" t="s">
        <v>28</v>
      </c>
      <c r="O7080" s="15" t="s">
        <v>29</v>
      </c>
      <c r="P7080" s="80" t="s">
        <v>3599</v>
      </c>
      <c r="Q7080" s="80" t="s">
        <v>195</v>
      </c>
      <c r="S7080" t="str">
        <f t="shared" si="137"/>
        <v>42045The People's Choice Entertainment Inc</v>
      </c>
    </row>
    <row r="7081" spans="1:19" hidden="1">
      <c r="A7081" s="12">
        <v>42046</v>
      </c>
      <c r="B7081" t="s">
        <v>3137</v>
      </c>
      <c r="C7081" s="1">
        <v>-3.99</v>
      </c>
      <c r="E7081" s="42">
        <f t="shared" si="138"/>
        <v>3.99</v>
      </c>
      <c r="F7081" s="77" t="s">
        <v>225</v>
      </c>
      <c r="G7081" s="77" t="s">
        <v>195</v>
      </c>
      <c r="H7081" s="77" t="s">
        <v>189</v>
      </c>
      <c r="I7081" s="13">
        <v>2</v>
      </c>
      <c r="J7081" s="14">
        <v>2015</v>
      </c>
      <c r="K7081" s="78" t="s">
        <v>478</v>
      </c>
      <c r="L7081" s="79" t="s">
        <v>57</v>
      </c>
      <c r="M7081" s="79" t="s">
        <v>302</v>
      </c>
      <c r="N7081" s="15" t="s">
        <v>28</v>
      </c>
      <c r="O7081" s="15" t="s">
        <v>29</v>
      </c>
      <c r="P7081" s="80" t="s">
        <v>3598</v>
      </c>
      <c r="Q7081" s="80" t="s">
        <v>195</v>
      </c>
      <c r="S7081" t="str">
        <f t="shared" si="137"/>
        <v>420463D Sellers eBay apps for sellers</v>
      </c>
    </row>
    <row r="7082" spans="1:19" hidden="1">
      <c r="A7082" s="12">
        <v>42046</v>
      </c>
      <c r="B7082" t="s">
        <v>3213</v>
      </c>
      <c r="C7082" s="1">
        <v>9.9499999999999993</v>
      </c>
      <c r="E7082" s="42">
        <f t="shared" si="138"/>
        <v>-9.9499999999999993</v>
      </c>
      <c r="F7082" s="77" t="s">
        <v>1038</v>
      </c>
      <c r="G7082" s="77" t="s">
        <v>195</v>
      </c>
      <c r="H7082" s="77" t="s">
        <v>189</v>
      </c>
      <c r="I7082" s="13">
        <v>2</v>
      </c>
      <c r="J7082" s="14">
        <v>2015</v>
      </c>
      <c r="K7082" s="78" t="s">
        <v>146</v>
      </c>
      <c r="L7082" s="79" t="s">
        <v>3213</v>
      </c>
      <c r="M7082" s="79" t="s">
        <v>302</v>
      </c>
      <c r="N7082" s="15" t="s">
        <v>28</v>
      </c>
      <c r="O7082" s="15" t="s">
        <v>29</v>
      </c>
      <c r="P7082" s="80" t="s">
        <v>3599</v>
      </c>
      <c r="Q7082" s="80" t="s">
        <v>195</v>
      </c>
      <c r="S7082" t="str">
        <f t="shared" si="137"/>
        <v>42046Robert Lewis</v>
      </c>
    </row>
    <row r="7083" spans="1:19" hidden="1">
      <c r="A7083" s="12">
        <v>42046</v>
      </c>
      <c r="B7083" t="s">
        <v>3214</v>
      </c>
      <c r="C7083" s="1">
        <v>13.45</v>
      </c>
      <c r="E7083" s="42">
        <f t="shared" si="138"/>
        <v>-13.45</v>
      </c>
      <c r="F7083" s="77" t="s">
        <v>1038</v>
      </c>
      <c r="G7083" s="77" t="s">
        <v>195</v>
      </c>
      <c r="H7083" s="77" t="s">
        <v>189</v>
      </c>
      <c r="I7083" s="13">
        <v>2</v>
      </c>
      <c r="J7083" s="14">
        <v>2015</v>
      </c>
      <c r="K7083" s="78" t="s">
        <v>146</v>
      </c>
      <c r="L7083" s="79" t="s">
        <v>3214</v>
      </c>
      <c r="M7083" s="79" t="s">
        <v>302</v>
      </c>
      <c r="N7083" s="15" t="s">
        <v>28</v>
      </c>
      <c r="O7083" s="15" t="s">
        <v>29</v>
      </c>
      <c r="P7083" s="80" t="s">
        <v>3599</v>
      </c>
      <c r="Q7083" s="80" t="s">
        <v>195</v>
      </c>
      <c r="S7083" t="str">
        <f t="shared" si="137"/>
        <v>42046William Pelton</v>
      </c>
    </row>
    <row r="7084" spans="1:19" hidden="1">
      <c r="A7084" s="12">
        <v>42047</v>
      </c>
      <c r="B7084" t="s">
        <v>3215</v>
      </c>
      <c r="C7084" s="1">
        <v>178.6</v>
      </c>
      <c r="E7084" s="42">
        <f t="shared" si="138"/>
        <v>-178.6</v>
      </c>
      <c r="F7084" s="77" t="s">
        <v>1038</v>
      </c>
      <c r="G7084" s="77" t="s">
        <v>195</v>
      </c>
      <c r="H7084" s="77" t="s">
        <v>189</v>
      </c>
      <c r="I7084" s="13">
        <v>2</v>
      </c>
      <c r="J7084" s="14">
        <v>2015</v>
      </c>
      <c r="K7084" s="78" t="s">
        <v>146</v>
      </c>
      <c r="L7084" s="79" t="s">
        <v>3215</v>
      </c>
      <c r="M7084" s="79" t="s">
        <v>302</v>
      </c>
      <c r="N7084" s="15" t="s">
        <v>28</v>
      </c>
      <c r="O7084" s="15" t="s">
        <v>29</v>
      </c>
      <c r="P7084" s="80" t="s">
        <v>3599</v>
      </c>
      <c r="Q7084" s="80" t="s">
        <v>195</v>
      </c>
      <c r="S7084" t="str">
        <f t="shared" si="137"/>
        <v>42047Ibrahim peri</v>
      </c>
    </row>
    <row r="7085" spans="1:19" hidden="1">
      <c r="A7085" s="12">
        <v>42047</v>
      </c>
      <c r="B7085" t="s">
        <v>3216</v>
      </c>
      <c r="C7085" s="1">
        <v>20</v>
      </c>
      <c r="E7085" s="42">
        <f t="shared" si="138"/>
        <v>-20</v>
      </c>
      <c r="F7085" s="77" t="s">
        <v>1038</v>
      </c>
      <c r="G7085" s="77" t="s">
        <v>195</v>
      </c>
      <c r="H7085" s="77" t="s">
        <v>189</v>
      </c>
      <c r="I7085" s="13">
        <v>2</v>
      </c>
      <c r="J7085" s="14">
        <v>2015</v>
      </c>
      <c r="K7085" s="78" t="s">
        <v>146</v>
      </c>
      <c r="L7085" s="79" t="s">
        <v>3216</v>
      </c>
      <c r="M7085" s="79" t="s">
        <v>302</v>
      </c>
      <c r="N7085" s="15" t="s">
        <v>28</v>
      </c>
      <c r="O7085" s="15" t="s">
        <v>29</v>
      </c>
      <c r="P7085" s="80" t="s">
        <v>3599</v>
      </c>
      <c r="Q7085" s="80" t="s">
        <v>195</v>
      </c>
      <c r="S7085" t="str">
        <f t="shared" si="137"/>
        <v>42047BM CONSULTING</v>
      </c>
    </row>
    <row r="7086" spans="1:19" hidden="1">
      <c r="A7086" s="12">
        <v>42047</v>
      </c>
      <c r="B7086" t="s">
        <v>3165</v>
      </c>
      <c r="C7086" s="1">
        <v>-31.45</v>
      </c>
      <c r="E7086" s="42">
        <f t="shared" si="138"/>
        <v>31.45</v>
      </c>
      <c r="F7086" s="77" t="s">
        <v>225</v>
      </c>
      <c r="G7086" s="77" t="s">
        <v>195</v>
      </c>
      <c r="H7086" s="77" t="s">
        <v>189</v>
      </c>
      <c r="I7086" s="13">
        <v>2</v>
      </c>
      <c r="J7086" s="14">
        <v>2015</v>
      </c>
      <c r="K7086" s="78" t="s">
        <v>184</v>
      </c>
      <c r="L7086" s="79" t="s">
        <v>3165</v>
      </c>
      <c r="M7086" s="79" t="s">
        <v>302</v>
      </c>
      <c r="N7086" s="15" t="s">
        <v>28</v>
      </c>
      <c r="O7086" s="15" t="s">
        <v>29</v>
      </c>
      <c r="P7086" s="80" t="s">
        <v>3599</v>
      </c>
      <c r="Q7086" s="80" t="s">
        <v>195</v>
      </c>
      <c r="S7086" t="str">
        <f t="shared" si="137"/>
        <v>42047AAD</v>
      </c>
    </row>
    <row r="7087" spans="1:19" hidden="1">
      <c r="A7087" s="12">
        <v>42047</v>
      </c>
      <c r="B7087" t="s">
        <v>2481</v>
      </c>
      <c r="C7087" s="1">
        <v>-1.93</v>
      </c>
      <c r="E7087" s="42">
        <f t="shared" si="138"/>
        <v>1.93</v>
      </c>
      <c r="F7087" s="77" t="s">
        <v>225</v>
      </c>
      <c r="G7087" s="77" t="s">
        <v>195</v>
      </c>
      <c r="H7087" s="77" t="s">
        <v>189</v>
      </c>
      <c r="I7087" s="13">
        <v>2</v>
      </c>
      <c r="J7087" s="14">
        <v>2015</v>
      </c>
      <c r="K7087" s="78" t="s">
        <v>231</v>
      </c>
      <c r="L7087" s="79" t="s">
        <v>57</v>
      </c>
      <c r="M7087" s="79" t="s">
        <v>302</v>
      </c>
      <c r="N7087" s="15" t="s">
        <v>28</v>
      </c>
      <c r="O7087" s="15" t="s">
        <v>29</v>
      </c>
      <c r="P7087" s="80" t="s">
        <v>3598</v>
      </c>
      <c r="Q7087" s="80" t="s">
        <v>195</v>
      </c>
      <c r="S7087" t="str">
        <f t="shared" si="137"/>
        <v>42047eBay Inc Shipping</v>
      </c>
    </row>
    <row r="7088" spans="1:19" hidden="1">
      <c r="A7088" s="12">
        <v>42047</v>
      </c>
      <c r="B7088" t="s">
        <v>3217</v>
      </c>
      <c r="C7088" s="1">
        <v>102.76</v>
      </c>
      <c r="E7088" s="42">
        <f t="shared" si="138"/>
        <v>-102.76</v>
      </c>
      <c r="F7088" s="77" t="s">
        <v>1038</v>
      </c>
      <c r="G7088" s="77" t="s">
        <v>195</v>
      </c>
      <c r="H7088" s="77" t="s">
        <v>189</v>
      </c>
      <c r="I7088" s="13">
        <v>2</v>
      </c>
      <c r="J7088" s="14">
        <v>2015</v>
      </c>
      <c r="K7088" s="78" t="s">
        <v>146</v>
      </c>
      <c r="L7088" s="79" t="s">
        <v>3217</v>
      </c>
      <c r="M7088" s="79" t="s">
        <v>302</v>
      </c>
      <c r="N7088" s="15" t="s">
        <v>28</v>
      </c>
      <c r="O7088" s="15" t="s">
        <v>29</v>
      </c>
      <c r="P7088" s="80" t="s">
        <v>3599</v>
      </c>
      <c r="Q7088" s="80" t="s">
        <v>195</v>
      </c>
      <c r="S7088" t="str">
        <f t="shared" si="137"/>
        <v>42047Barbara Twaddle</v>
      </c>
    </row>
    <row r="7089" spans="1:19" hidden="1">
      <c r="A7089" s="12">
        <v>42047</v>
      </c>
      <c r="B7089" t="s">
        <v>2481</v>
      </c>
      <c r="C7089" s="1">
        <v>-38.6</v>
      </c>
      <c r="E7089" s="42">
        <f t="shared" si="138"/>
        <v>38.6</v>
      </c>
      <c r="F7089" s="77" t="s">
        <v>225</v>
      </c>
      <c r="G7089" s="77" t="s">
        <v>195</v>
      </c>
      <c r="H7089" s="77" t="s">
        <v>189</v>
      </c>
      <c r="I7089" s="13">
        <v>2</v>
      </c>
      <c r="J7089" s="14">
        <v>2015</v>
      </c>
      <c r="K7089" s="78" t="s">
        <v>231</v>
      </c>
      <c r="L7089" s="79" t="s">
        <v>57</v>
      </c>
      <c r="M7089" s="79" t="s">
        <v>302</v>
      </c>
      <c r="N7089" s="15" t="s">
        <v>28</v>
      </c>
      <c r="O7089" s="15" t="s">
        <v>29</v>
      </c>
      <c r="P7089" s="80" t="s">
        <v>3598</v>
      </c>
      <c r="Q7089" s="80" t="s">
        <v>195</v>
      </c>
      <c r="S7089" t="str">
        <f t="shared" si="137"/>
        <v>42047eBay Inc Shipping</v>
      </c>
    </row>
    <row r="7090" spans="1:19" hidden="1">
      <c r="A7090" s="12">
        <v>42047</v>
      </c>
      <c r="B7090" t="s">
        <v>3218</v>
      </c>
      <c r="C7090" s="1">
        <v>12.9</v>
      </c>
      <c r="E7090" s="42">
        <f t="shared" si="138"/>
        <v>-12.9</v>
      </c>
      <c r="F7090" s="77" t="s">
        <v>1038</v>
      </c>
      <c r="G7090" s="77" t="s">
        <v>195</v>
      </c>
      <c r="H7090" s="77" t="s">
        <v>189</v>
      </c>
      <c r="I7090" s="13">
        <v>2</v>
      </c>
      <c r="J7090" s="14">
        <v>2015</v>
      </c>
      <c r="K7090" s="78" t="s">
        <v>146</v>
      </c>
      <c r="L7090" s="79" t="s">
        <v>3218</v>
      </c>
      <c r="M7090" s="79" t="s">
        <v>302</v>
      </c>
      <c r="N7090" s="15" t="s">
        <v>28</v>
      </c>
      <c r="O7090" s="15" t="s">
        <v>29</v>
      </c>
      <c r="P7090" s="80" t="s">
        <v>3599</v>
      </c>
      <c r="Q7090" s="80" t="s">
        <v>195</v>
      </c>
      <c r="S7090" t="str">
        <f t="shared" si="137"/>
        <v>42047Richard skinner</v>
      </c>
    </row>
    <row r="7091" spans="1:19" hidden="1">
      <c r="A7091" s="12">
        <v>42047</v>
      </c>
      <c r="B7091" t="s">
        <v>2481</v>
      </c>
      <c r="C7091" s="1">
        <v>-2.09</v>
      </c>
      <c r="E7091" s="42">
        <f t="shared" si="138"/>
        <v>2.09</v>
      </c>
      <c r="F7091" s="77" t="s">
        <v>225</v>
      </c>
      <c r="G7091" s="77" t="s">
        <v>195</v>
      </c>
      <c r="H7091" s="77" t="s">
        <v>189</v>
      </c>
      <c r="I7091" s="13">
        <v>2</v>
      </c>
      <c r="J7091" s="14">
        <v>2015</v>
      </c>
      <c r="K7091" s="78" t="s">
        <v>231</v>
      </c>
      <c r="L7091" s="79" t="s">
        <v>57</v>
      </c>
      <c r="M7091" s="79" t="s">
        <v>302</v>
      </c>
      <c r="N7091" s="15" t="s">
        <v>28</v>
      </c>
      <c r="O7091" s="15" t="s">
        <v>29</v>
      </c>
      <c r="P7091" s="80" t="s">
        <v>3598</v>
      </c>
      <c r="Q7091" s="80" t="s">
        <v>195</v>
      </c>
      <c r="S7091" t="str">
        <f t="shared" si="137"/>
        <v>42047eBay Inc Shipping</v>
      </c>
    </row>
    <row r="7092" spans="1:19" hidden="1">
      <c r="A7092" s="12">
        <v>42047</v>
      </c>
      <c r="B7092" t="s">
        <v>2481</v>
      </c>
      <c r="C7092" s="1">
        <v>-1.93</v>
      </c>
      <c r="E7092" s="42">
        <f t="shared" si="138"/>
        <v>1.93</v>
      </c>
      <c r="F7092" s="77" t="s">
        <v>225</v>
      </c>
      <c r="G7092" s="77" t="s">
        <v>195</v>
      </c>
      <c r="H7092" s="77" t="s">
        <v>189</v>
      </c>
      <c r="I7092" s="13">
        <v>2</v>
      </c>
      <c r="J7092" s="14">
        <v>2015</v>
      </c>
      <c r="K7092" s="78" t="s">
        <v>231</v>
      </c>
      <c r="L7092" s="79" t="s">
        <v>57</v>
      </c>
      <c r="M7092" s="79" t="s">
        <v>302</v>
      </c>
      <c r="N7092" s="15" t="s">
        <v>28</v>
      </c>
      <c r="O7092" s="15" t="s">
        <v>29</v>
      </c>
      <c r="P7092" s="80" t="s">
        <v>3598</v>
      </c>
      <c r="Q7092" s="80" t="s">
        <v>195</v>
      </c>
      <c r="S7092" t="str">
        <f t="shared" si="137"/>
        <v>42047eBay Inc Shipping</v>
      </c>
    </row>
    <row r="7093" spans="1:19" hidden="1">
      <c r="A7093" s="12">
        <v>42047</v>
      </c>
      <c r="B7093" t="s">
        <v>2636</v>
      </c>
      <c r="C7093" s="1">
        <v>14.9</v>
      </c>
      <c r="E7093" s="42">
        <f t="shared" si="138"/>
        <v>-14.9</v>
      </c>
      <c r="F7093" s="77" t="s">
        <v>1038</v>
      </c>
      <c r="G7093" s="77" t="s">
        <v>195</v>
      </c>
      <c r="H7093" s="77" t="s">
        <v>189</v>
      </c>
      <c r="I7093" s="13">
        <v>2</v>
      </c>
      <c r="J7093" s="14">
        <v>2015</v>
      </c>
      <c r="K7093" s="78" t="s">
        <v>146</v>
      </c>
      <c r="L7093" s="79" t="s">
        <v>2636</v>
      </c>
      <c r="M7093" s="79" t="s">
        <v>302</v>
      </c>
      <c r="N7093" s="15" t="s">
        <v>28</v>
      </c>
      <c r="O7093" s="15" t="s">
        <v>29</v>
      </c>
      <c r="P7093" s="80" t="s">
        <v>3599</v>
      </c>
      <c r="Q7093" s="80" t="s">
        <v>195</v>
      </c>
      <c r="S7093" t="str">
        <f t="shared" si="137"/>
        <v>42047Mark Ankenbrand</v>
      </c>
    </row>
    <row r="7094" spans="1:19" hidden="1">
      <c r="A7094" s="12">
        <v>42048</v>
      </c>
      <c r="B7094" t="s">
        <v>3219</v>
      </c>
      <c r="C7094" s="1">
        <v>14.9</v>
      </c>
      <c r="E7094" s="42">
        <f t="shared" si="138"/>
        <v>-14.9</v>
      </c>
      <c r="F7094" s="77" t="s">
        <v>1038</v>
      </c>
      <c r="G7094" s="77" t="s">
        <v>195</v>
      </c>
      <c r="H7094" s="77" t="s">
        <v>189</v>
      </c>
      <c r="I7094" s="13">
        <v>2</v>
      </c>
      <c r="J7094" s="14">
        <v>2015</v>
      </c>
      <c r="K7094" s="78" t="s">
        <v>146</v>
      </c>
      <c r="L7094" s="79" t="s">
        <v>3219</v>
      </c>
      <c r="M7094" s="79" t="s">
        <v>302</v>
      </c>
      <c r="N7094" s="15" t="s">
        <v>28</v>
      </c>
      <c r="O7094" s="15" t="s">
        <v>29</v>
      </c>
      <c r="P7094" s="80" t="s">
        <v>3599</v>
      </c>
      <c r="Q7094" s="80" t="s">
        <v>195</v>
      </c>
      <c r="S7094" t="str">
        <f t="shared" si="137"/>
        <v>42048Karen-Kitty Carroll</v>
      </c>
    </row>
    <row r="7095" spans="1:19" hidden="1">
      <c r="A7095" s="12">
        <v>42048</v>
      </c>
      <c r="B7095" t="s">
        <v>2481</v>
      </c>
      <c r="C7095" s="1">
        <v>-1.93</v>
      </c>
      <c r="E7095" s="42">
        <f t="shared" si="138"/>
        <v>1.93</v>
      </c>
      <c r="F7095" s="77" t="s">
        <v>225</v>
      </c>
      <c r="G7095" s="77" t="s">
        <v>195</v>
      </c>
      <c r="H7095" s="77" t="s">
        <v>189</v>
      </c>
      <c r="I7095" s="13">
        <v>2</v>
      </c>
      <c r="J7095" s="14">
        <v>2015</v>
      </c>
      <c r="K7095" s="78" t="s">
        <v>231</v>
      </c>
      <c r="L7095" s="79" t="s">
        <v>57</v>
      </c>
      <c r="M7095" s="79" t="s">
        <v>302</v>
      </c>
      <c r="N7095" s="15" t="s">
        <v>28</v>
      </c>
      <c r="O7095" s="15" t="s">
        <v>29</v>
      </c>
      <c r="P7095" s="80" t="s">
        <v>3598</v>
      </c>
      <c r="Q7095" s="80" t="s">
        <v>195</v>
      </c>
      <c r="S7095" t="str">
        <f t="shared" si="137"/>
        <v>42048eBay Inc Shipping</v>
      </c>
    </row>
    <row r="7096" spans="1:19" hidden="1">
      <c r="A7096" s="12">
        <v>42048</v>
      </c>
      <c r="B7096" t="s">
        <v>3220</v>
      </c>
      <c r="C7096" s="1">
        <v>25.8</v>
      </c>
      <c r="E7096" s="42">
        <f t="shared" si="138"/>
        <v>-25.8</v>
      </c>
      <c r="F7096" s="77" t="s">
        <v>1038</v>
      </c>
      <c r="G7096" s="77" t="s">
        <v>195</v>
      </c>
      <c r="H7096" s="77" t="s">
        <v>189</v>
      </c>
      <c r="I7096" s="13">
        <v>2</v>
      </c>
      <c r="J7096" s="14">
        <v>2015</v>
      </c>
      <c r="K7096" s="78" t="s">
        <v>146</v>
      </c>
      <c r="L7096" s="79" t="s">
        <v>3220</v>
      </c>
      <c r="M7096" s="79" t="s">
        <v>302</v>
      </c>
      <c r="N7096" s="15" t="s">
        <v>28</v>
      </c>
      <c r="O7096" s="15" t="s">
        <v>29</v>
      </c>
      <c r="P7096" s="80" t="s">
        <v>3599</v>
      </c>
      <c r="Q7096" s="80" t="s">
        <v>195</v>
      </c>
      <c r="S7096" t="str">
        <f t="shared" si="137"/>
        <v>42048Carla Kohle</v>
      </c>
    </row>
    <row r="7097" spans="1:19" hidden="1">
      <c r="A7097" s="12">
        <v>42048</v>
      </c>
      <c r="B7097" t="s">
        <v>3221</v>
      </c>
      <c r="C7097" s="1">
        <v>673.2</v>
      </c>
      <c r="E7097" s="42">
        <f t="shared" si="138"/>
        <v>-673.2</v>
      </c>
      <c r="F7097" s="77" t="s">
        <v>1038</v>
      </c>
      <c r="G7097" s="77" t="s">
        <v>195</v>
      </c>
      <c r="H7097" s="77" t="s">
        <v>189</v>
      </c>
      <c r="I7097" s="13">
        <v>2</v>
      </c>
      <c r="J7097" s="14">
        <v>2015</v>
      </c>
      <c r="K7097" s="78" t="s">
        <v>146</v>
      </c>
      <c r="L7097" s="79" t="s">
        <v>3221</v>
      </c>
      <c r="M7097" s="79" t="s">
        <v>302</v>
      </c>
      <c r="N7097" s="15" t="s">
        <v>28</v>
      </c>
      <c r="O7097" s="15" t="s">
        <v>29</v>
      </c>
      <c r="P7097" s="80" t="s">
        <v>3599</v>
      </c>
      <c r="Q7097" s="80" t="s">
        <v>195</v>
      </c>
      <c r="S7097" t="str">
        <f t="shared" si="137"/>
        <v>42048tim coburn</v>
      </c>
    </row>
    <row r="7098" spans="1:19" hidden="1">
      <c r="A7098" s="12">
        <v>42048</v>
      </c>
      <c r="B7098" t="s">
        <v>3222</v>
      </c>
      <c r="C7098" s="1">
        <v>62.95</v>
      </c>
      <c r="E7098" s="42">
        <f t="shared" si="138"/>
        <v>-62.95</v>
      </c>
      <c r="F7098" s="77" t="s">
        <v>1038</v>
      </c>
      <c r="G7098" s="77" t="s">
        <v>195</v>
      </c>
      <c r="H7098" s="77" t="s">
        <v>189</v>
      </c>
      <c r="I7098" s="13">
        <v>2</v>
      </c>
      <c r="J7098" s="14">
        <v>2015</v>
      </c>
      <c r="K7098" s="78" t="s">
        <v>146</v>
      </c>
      <c r="L7098" s="79" t="s">
        <v>3222</v>
      </c>
      <c r="M7098" s="79" t="s">
        <v>302</v>
      </c>
      <c r="N7098" s="15" t="s">
        <v>28</v>
      </c>
      <c r="O7098" s="15" t="s">
        <v>29</v>
      </c>
      <c r="P7098" s="80" t="s">
        <v>3599</v>
      </c>
      <c r="Q7098" s="80" t="s">
        <v>195</v>
      </c>
      <c r="S7098" t="str">
        <f t="shared" si="137"/>
        <v>42048Gilbert Martin</v>
      </c>
    </row>
    <row r="7099" spans="1:19" hidden="1">
      <c r="A7099" s="12">
        <v>42048</v>
      </c>
      <c r="B7099" t="s">
        <v>3223</v>
      </c>
      <c r="C7099" s="1">
        <v>14.9</v>
      </c>
      <c r="E7099" s="42">
        <f t="shared" si="138"/>
        <v>-14.9</v>
      </c>
      <c r="F7099" s="77" t="s">
        <v>1038</v>
      </c>
      <c r="G7099" s="77" t="s">
        <v>195</v>
      </c>
      <c r="H7099" s="77" t="s">
        <v>189</v>
      </c>
      <c r="I7099" s="13">
        <v>2</v>
      </c>
      <c r="J7099" s="14">
        <v>2015</v>
      </c>
      <c r="K7099" s="78" t="s">
        <v>146</v>
      </c>
      <c r="L7099" s="79" t="s">
        <v>3223</v>
      </c>
      <c r="M7099" s="79" t="s">
        <v>302</v>
      </c>
      <c r="N7099" s="15" t="s">
        <v>28</v>
      </c>
      <c r="O7099" s="15" t="s">
        <v>29</v>
      </c>
      <c r="P7099" s="80" t="s">
        <v>3599</v>
      </c>
      <c r="Q7099" s="80" t="s">
        <v>195</v>
      </c>
      <c r="S7099" t="str">
        <f t="shared" si="137"/>
        <v>42048Amber Arceo</v>
      </c>
    </row>
    <row r="7100" spans="1:19" hidden="1">
      <c r="A7100" s="12">
        <v>42049</v>
      </c>
      <c r="B7100" t="s">
        <v>3224</v>
      </c>
      <c r="C7100" s="1">
        <v>50.97</v>
      </c>
      <c r="E7100" s="42">
        <f t="shared" si="138"/>
        <v>-50.97</v>
      </c>
      <c r="F7100" s="77" t="s">
        <v>1038</v>
      </c>
      <c r="G7100" s="77" t="s">
        <v>195</v>
      </c>
      <c r="H7100" s="77" t="s">
        <v>189</v>
      </c>
      <c r="I7100" s="13">
        <v>2</v>
      </c>
      <c r="J7100" s="14">
        <v>2015</v>
      </c>
      <c r="K7100" s="78" t="s">
        <v>146</v>
      </c>
      <c r="L7100" s="79" t="s">
        <v>3224</v>
      </c>
      <c r="M7100" s="79" t="s">
        <v>302</v>
      </c>
      <c r="N7100" s="15" t="s">
        <v>28</v>
      </c>
      <c r="O7100" s="15" t="s">
        <v>29</v>
      </c>
      <c r="P7100" s="80" t="s">
        <v>3599</v>
      </c>
      <c r="Q7100" s="80" t="s">
        <v>195</v>
      </c>
      <c r="S7100" t="str">
        <f t="shared" si="137"/>
        <v>42049antonio alvarez</v>
      </c>
    </row>
    <row r="7101" spans="1:19" hidden="1">
      <c r="A7101" s="12">
        <v>42051</v>
      </c>
      <c r="B7101" t="s">
        <v>2481</v>
      </c>
      <c r="C7101" s="1">
        <v>-5.0999999999999996</v>
      </c>
      <c r="E7101" s="42">
        <f t="shared" si="138"/>
        <v>5.0999999999999996</v>
      </c>
      <c r="F7101" s="77" t="s">
        <v>225</v>
      </c>
      <c r="G7101" s="77" t="s">
        <v>195</v>
      </c>
      <c r="H7101" s="77" t="s">
        <v>189</v>
      </c>
      <c r="I7101" s="13">
        <v>2</v>
      </c>
      <c r="J7101" s="14">
        <v>2015</v>
      </c>
      <c r="K7101" s="78" t="s">
        <v>231</v>
      </c>
      <c r="L7101" s="79" t="s">
        <v>57</v>
      </c>
      <c r="M7101" s="79" t="s">
        <v>302</v>
      </c>
      <c r="N7101" s="15" t="s">
        <v>28</v>
      </c>
      <c r="O7101" s="15" t="s">
        <v>29</v>
      </c>
      <c r="P7101" s="80" t="s">
        <v>3598</v>
      </c>
      <c r="Q7101" s="80" t="s">
        <v>195</v>
      </c>
      <c r="S7101" t="str">
        <f t="shared" si="137"/>
        <v>42051eBay Inc Shipping</v>
      </c>
    </row>
    <row r="7102" spans="1:19" hidden="1">
      <c r="A7102" s="12">
        <v>42051</v>
      </c>
      <c r="B7102" t="s">
        <v>2481</v>
      </c>
      <c r="C7102" s="1">
        <v>-1.93</v>
      </c>
      <c r="E7102" s="42">
        <f t="shared" si="138"/>
        <v>1.93</v>
      </c>
      <c r="F7102" s="77" t="s">
        <v>225</v>
      </c>
      <c r="G7102" s="77" t="s">
        <v>195</v>
      </c>
      <c r="H7102" s="77" t="s">
        <v>189</v>
      </c>
      <c r="I7102" s="13">
        <v>2</v>
      </c>
      <c r="J7102" s="14">
        <v>2015</v>
      </c>
      <c r="K7102" s="78" t="s">
        <v>231</v>
      </c>
      <c r="L7102" s="79" t="s">
        <v>57</v>
      </c>
      <c r="M7102" s="79" t="s">
        <v>302</v>
      </c>
      <c r="N7102" s="15" t="s">
        <v>28</v>
      </c>
      <c r="O7102" s="15" t="s">
        <v>29</v>
      </c>
      <c r="P7102" s="80" t="s">
        <v>3598</v>
      </c>
      <c r="Q7102" s="80" t="s">
        <v>195</v>
      </c>
      <c r="S7102" t="str">
        <f t="shared" si="137"/>
        <v>42051eBay Inc Shipping</v>
      </c>
    </row>
    <row r="7103" spans="1:19" hidden="1">
      <c r="A7103" s="12">
        <v>42051</v>
      </c>
      <c r="B7103" t="s">
        <v>2488</v>
      </c>
      <c r="C7103" s="1">
        <v>-1075.6400000000001</v>
      </c>
      <c r="E7103" s="42">
        <f t="shared" si="138"/>
        <v>1075.6400000000001</v>
      </c>
      <c r="F7103" s="77" t="s">
        <v>225</v>
      </c>
      <c r="G7103" s="77" t="s">
        <v>195</v>
      </c>
      <c r="H7103" s="77" t="s">
        <v>189</v>
      </c>
      <c r="I7103" s="13">
        <v>2</v>
      </c>
      <c r="J7103" s="14">
        <v>2015</v>
      </c>
      <c r="K7103" s="78" t="s">
        <v>137</v>
      </c>
      <c r="L7103" s="79" t="s">
        <v>39</v>
      </c>
      <c r="M7103" s="79" t="s">
        <v>23</v>
      </c>
      <c r="N7103" s="15" t="s">
        <v>189</v>
      </c>
      <c r="O7103" s="15" t="s">
        <v>24</v>
      </c>
      <c r="P7103" s="80" t="s">
        <v>196</v>
      </c>
      <c r="Q7103" s="80" t="s">
        <v>195</v>
      </c>
      <c r="S7103" t="str">
        <f t="shared" si="137"/>
        <v>42051Bank Account</v>
      </c>
    </row>
    <row r="7104" spans="1:19" hidden="1">
      <c r="A7104" s="12">
        <v>42052</v>
      </c>
      <c r="B7104" t="s">
        <v>2481</v>
      </c>
      <c r="C7104" s="1">
        <v>-1.93</v>
      </c>
      <c r="E7104" s="42">
        <f t="shared" si="138"/>
        <v>1.93</v>
      </c>
      <c r="F7104" s="77" t="s">
        <v>225</v>
      </c>
      <c r="G7104" s="77" t="s">
        <v>195</v>
      </c>
      <c r="H7104" s="77" t="s">
        <v>189</v>
      </c>
      <c r="I7104" s="13">
        <v>2</v>
      </c>
      <c r="J7104" s="14">
        <v>2015</v>
      </c>
      <c r="K7104" s="78" t="s">
        <v>231</v>
      </c>
      <c r="L7104" s="79" t="s">
        <v>57</v>
      </c>
      <c r="M7104" s="79" t="s">
        <v>302</v>
      </c>
      <c r="N7104" s="15" t="s">
        <v>28</v>
      </c>
      <c r="O7104" s="15" t="s">
        <v>29</v>
      </c>
      <c r="P7104" s="80" t="s">
        <v>3598</v>
      </c>
      <c r="Q7104" s="80" t="s">
        <v>195</v>
      </c>
      <c r="S7104" t="str">
        <f t="shared" si="137"/>
        <v>42052eBay Inc Shipping</v>
      </c>
    </row>
    <row r="7105" spans="1:19" hidden="1">
      <c r="A7105" s="12">
        <v>42052</v>
      </c>
      <c r="B7105" t="s">
        <v>3225</v>
      </c>
      <c r="C7105" s="1">
        <v>53.5</v>
      </c>
      <c r="E7105" s="42">
        <f t="shared" si="138"/>
        <v>-53.5</v>
      </c>
      <c r="F7105" s="77" t="s">
        <v>1038</v>
      </c>
      <c r="G7105" s="77" t="s">
        <v>195</v>
      </c>
      <c r="H7105" s="77" t="s">
        <v>189</v>
      </c>
      <c r="I7105" s="13">
        <v>2</v>
      </c>
      <c r="J7105" s="14">
        <v>2015</v>
      </c>
      <c r="K7105" s="78" t="s">
        <v>146</v>
      </c>
      <c r="L7105" s="79" t="s">
        <v>3225</v>
      </c>
      <c r="M7105" s="79" t="s">
        <v>302</v>
      </c>
      <c r="N7105" s="15" t="s">
        <v>28</v>
      </c>
      <c r="O7105" s="15" t="s">
        <v>29</v>
      </c>
      <c r="P7105" s="80" t="s">
        <v>3599</v>
      </c>
      <c r="Q7105" s="80" t="s">
        <v>195</v>
      </c>
      <c r="S7105" t="str">
        <f t="shared" si="137"/>
        <v>42052mary bazoff</v>
      </c>
    </row>
    <row r="7106" spans="1:19" hidden="1">
      <c r="A7106" s="12">
        <v>42052</v>
      </c>
      <c r="B7106" t="s">
        <v>3226</v>
      </c>
      <c r="C7106" s="1">
        <v>80</v>
      </c>
      <c r="E7106" s="42">
        <f t="shared" si="138"/>
        <v>-80</v>
      </c>
      <c r="F7106" s="77" t="s">
        <v>1038</v>
      </c>
      <c r="G7106" s="77" t="s">
        <v>195</v>
      </c>
      <c r="H7106" s="77" t="s">
        <v>189</v>
      </c>
      <c r="I7106" s="13">
        <v>2</v>
      </c>
      <c r="J7106" s="14">
        <v>2015</v>
      </c>
      <c r="K7106" s="78" t="s">
        <v>146</v>
      </c>
      <c r="L7106" s="79" t="s">
        <v>3226</v>
      </c>
      <c r="M7106" s="79" t="s">
        <v>302</v>
      </c>
      <c r="N7106" s="15" t="s">
        <v>28</v>
      </c>
      <c r="O7106" s="15" t="s">
        <v>29</v>
      </c>
      <c r="P7106" s="80" t="s">
        <v>3599</v>
      </c>
      <c r="Q7106" s="80" t="s">
        <v>195</v>
      </c>
      <c r="S7106" t="str">
        <f t="shared" si="137"/>
        <v>42052William T. Parker</v>
      </c>
    </row>
    <row r="7107" spans="1:19" hidden="1">
      <c r="A7107" s="12">
        <v>42052</v>
      </c>
      <c r="B7107" t="s">
        <v>2481</v>
      </c>
      <c r="C7107" s="1">
        <v>-10.18</v>
      </c>
      <c r="E7107" s="42">
        <f t="shared" si="138"/>
        <v>10.18</v>
      </c>
      <c r="F7107" s="77" t="s">
        <v>225</v>
      </c>
      <c r="G7107" s="77" t="s">
        <v>195</v>
      </c>
      <c r="H7107" s="77" t="s">
        <v>189</v>
      </c>
      <c r="I7107" s="13">
        <v>2</v>
      </c>
      <c r="J7107" s="14">
        <v>2015</v>
      </c>
      <c r="K7107" s="78" t="s">
        <v>231</v>
      </c>
      <c r="L7107" s="79" t="s">
        <v>57</v>
      </c>
      <c r="M7107" s="79" t="s">
        <v>302</v>
      </c>
      <c r="N7107" s="15" t="s">
        <v>28</v>
      </c>
      <c r="O7107" s="15" t="s">
        <v>29</v>
      </c>
      <c r="P7107" s="80" t="s">
        <v>3598</v>
      </c>
      <c r="Q7107" s="80" t="s">
        <v>195</v>
      </c>
      <c r="S7107" t="str">
        <f t="shared" si="137"/>
        <v>42052eBay Inc Shipping</v>
      </c>
    </row>
    <row r="7108" spans="1:19" hidden="1">
      <c r="A7108" s="12">
        <v>42052</v>
      </c>
      <c r="B7108" t="s">
        <v>3227</v>
      </c>
      <c r="C7108" s="1">
        <v>35.96</v>
      </c>
      <c r="E7108" s="42">
        <f t="shared" si="138"/>
        <v>-35.96</v>
      </c>
      <c r="F7108" s="77" t="s">
        <v>1038</v>
      </c>
      <c r="G7108" s="77" t="s">
        <v>195</v>
      </c>
      <c r="H7108" s="77" t="s">
        <v>189</v>
      </c>
      <c r="I7108" s="13">
        <v>2</v>
      </c>
      <c r="J7108" s="14">
        <v>2015</v>
      </c>
      <c r="K7108" s="78" t="s">
        <v>146</v>
      </c>
      <c r="L7108" s="79" t="s">
        <v>3227</v>
      </c>
      <c r="M7108" s="79" t="s">
        <v>302</v>
      </c>
      <c r="N7108" s="15" t="s">
        <v>28</v>
      </c>
      <c r="O7108" s="15" t="s">
        <v>29</v>
      </c>
      <c r="P7108" s="80" t="s">
        <v>3599</v>
      </c>
      <c r="Q7108" s="80" t="s">
        <v>195</v>
      </c>
      <c r="S7108" t="str">
        <f t="shared" si="137"/>
        <v>42052Timothy J Bowers Jr</v>
      </c>
    </row>
    <row r="7109" spans="1:19" hidden="1">
      <c r="A7109" s="12">
        <v>42053</v>
      </c>
      <c r="B7109" t="s">
        <v>3228</v>
      </c>
      <c r="C7109" s="1">
        <v>14.9</v>
      </c>
      <c r="E7109" s="42">
        <f t="shared" si="138"/>
        <v>-14.9</v>
      </c>
      <c r="F7109" s="77" t="s">
        <v>1038</v>
      </c>
      <c r="G7109" s="77" t="s">
        <v>195</v>
      </c>
      <c r="H7109" s="77" t="s">
        <v>189</v>
      </c>
      <c r="I7109" s="13">
        <v>2</v>
      </c>
      <c r="J7109" s="14">
        <v>2015</v>
      </c>
      <c r="K7109" s="78" t="s">
        <v>146</v>
      </c>
      <c r="L7109" s="79" t="s">
        <v>3228</v>
      </c>
      <c r="M7109" s="79" t="s">
        <v>302</v>
      </c>
      <c r="N7109" s="15" t="s">
        <v>28</v>
      </c>
      <c r="O7109" s="15" t="s">
        <v>29</v>
      </c>
      <c r="P7109" s="80" t="s">
        <v>3599</v>
      </c>
      <c r="Q7109" s="80" t="s">
        <v>195</v>
      </c>
      <c r="S7109" t="str">
        <f t="shared" si="137"/>
        <v>42053Schenley Hutson Kirk</v>
      </c>
    </row>
    <row r="7110" spans="1:19" hidden="1">
      <c r="A7110" s="12">
        <v>42053</v>
      </c>
      <c r="B7110" t="s">
        <v>2481</v>
      </c>
      <c r="C7110" s="1">
        <v>-1.93</v>
      </c>
      <c r="E7110" s="42">
        <f t="shared" si="138"/>
        <v>1.93</v>
      </c>
      <c r="F7110" s="77" t="s">
        <v>225</v>
      </c>
      <c r="G7110" s="77" t="s">
        <v>195</v>
      </c>
      <c r="H7110" s="77" t="s">
        <v>189</v>
      </c>
      <c r="I7110" s="13">
        <v>2</v>
      </c>
      <c r="J7110" s="14">
        <v>2015</v>
      </c>
      <c r="K7110" s="78" t="s">
        <v>231</v>
      </c>
      <c r="L7110" s="79" t="s">
        <v>57</v>
      </c>
      <c r="M7110" s="79" t="s">
        <v>302</v>
      </c>
      <c r="N7110" s="15" t="s">
        <v>28</v>
      </c>
      <c r="O7110" s="15" t="s">
        <v>29</v>
      </c>
      <c r="P7110" s="80" t="s">
        <v>3598</v>
      </c>
      <c r="Q7110" s="80" t="s">
        <v>195</v>
      </c>
      <c r="S7110" t="str">
        <f t="shared" si="137"/>
        <v>42053eBay Inc Shipping</v>
      </c>
    </row>
    <row r="7111" spans="1:19" hidden="1">
      <c r="A7111" s="12">
        <v>42053</v>
      </c>
      <c r="B7111" t="s">
        <v>3187</v>
      </c>
      <c r="C7111" s="1">
        <v>65.099999999999994</v>
      </c>
      <c r="E7111" s="42">
        <f t="shared" si="138"/>
        <v>-65.099999999999994</v>
      </c>
      <c r="F7111" s="77" t="s">
        <v>1038</v>
      </c>
      <c r="G7111" s="77" t="s">
        <v>195</v>
      </c>
      <c r="H7111" s="77" t="s">
        <v>189</v>
      </c>
      <c r="I7111" s="13">
        <v>2</v>
      </c>
      <c r="J7111" s="14">
        <v>2015</v>
      </c>
      <c r="K7111" s="78" t="s">
        <v>146</v>
      </c>
      <c r="L7111" s="79" t="s">
        <v>3187</v>
      </c>
      <c r="M7111" s="79" t="s">
        <v>302</v>
      </c>
      <c r="N7111" s="15" t="s">
        <v>28</v>
      </c>
      <c r="O7111" s="15" t="s">
        <v>29</v>
      </c>
      <c r="P7111" s="80" t="s">
        <v>3599</v>
      </c>
      <c r="Q7111" s="80" t="s">
        <v>195</v>
      </c>
      <c r="S7111" t="str">
        <f t="shared" si="137"/>
        <v>42053Maryna Grabovskiy</v>
      </c>
    </row>
    <row r="7112" spans="1:19" hidden="1">
      <c r="A7112" s="12">
        <v>42053</v>
      </c>
      <c r="B7112" t="s">
        <v>2592</v>
      </c>
      <c r="C7112" s="1">
        <v>-14.9</v>
      </c>
      <c r="E7112" s="42">
        <f t="shared" si="138"/>
        <v>14.9</v>
      </c>
      <c r="F7112" s="77" t="s">
        <v>225</v>
      </c>
      <c r="G7112" s="77" t="s">
        <v>195</v>
      </c>
      <c r="H7112" s="77" t="s">
        <v>189</v>
      </c>
      <c r="I7112" s="13">
        <v>2</v>
      </c>
      <c r="J7112" s="14">
        <v>2015</v>
      </c>
      <c r="K7112" s="78" t="s">
        <v>146</v>
      </c>
      <c r="L7112" s="79" t="s">
        <v>3100</v>
      </c>
      <c r="M7112" s="79" t="s">
        <v>302</v>
      </c>
      <c r="N7112" s="15" t="s">
        <v>28</v>
      </c>
      <c r="O7112" s="15" t="s">
        <v>29</v>
      </c>
      <c r="P7112" s="80" t="s">
        <v>3599</v>
      </c>
      <c r="Q7112" s="80" t="s">
        <v>195</v>
      </c>
      <c r="S7112" t="str">
        <f t="shared" si="137"/>
        <v>42053eBay Buyer Dispute</v>
      </c>
    </row>
    <row r="7113" spans="1:19" hidden="1">
      <c r="A7113" s="12">
        <v>42054</v>
      </c>
      <c r="B7113" t="s">
        <v>3229</v>
      </c>
      <c r="C7113" s="1">
        <v>73.989999999999995</v>
      </c>
      <c r="E7113" s="42">
        <f t="shared" si="138"/>
        <v>-73.989999999999995</v>
      </c>
      <c r="F7113" s="77" t="s">
        <v>1038</v>
      </c>
      <c r="G7113" s="77" t="s">
        <v>195</v>
      </c>
      <c r="H7113" s="77" t="s">
        <v>189</v>
      </c>
      <c r="I7113" s="13">
        <v>2</v>
      </c>
      <c r="J7113" s="14">
        <v>2015</v>
      </c>
      <c r="K7113" s="78" t="s">
        <v>146</v>
      </c>
      <c r="L7113" s="79" t="s">
        <v>3229</v>
      </c>
      <c r="M7113" s="79" t="s">
        <v>302</v>
      </c>
      <c r="N7113" s="15" t="s">
        <v>28</v>
      </c>
      <c r="O7113" s="15" t="s">
        <v>29</v>
      </c>
      <c r="P7113" s="80" t="s">
        <v>3599</v>
      </c>
      <c r="Q7113" s="80" t="s">
        <v>195</v>
      </c>
      <c r="S7113" t="str">
        <f t="shared" si="137"/>
        <v>42054Strutting Your Stuff Standard Poodles</v>
      </c>
    </row>
    <row r="7114" spans="1:19" hidden="1">
      <c r="A7114" s="12">
        <v>42054</v>
      </c>
      <c r="B7114" t="s">
        <v>2481</v>
      </c>
      <c r="C7114" s="1">
        <v>-13.52</v>
      </c>
      <c r="E7114" s="42">
        <f t="shared" si="138"/>
        <v>13.52</v>
      </c>
      <c r="F7114" s="77" t="s">
        <v>225</v>
      </c>
      <c r="G7114" s="77" t="s">
        <v>195</v>
      </c>
      <c r="H7114" s="77" t="s">
        <v>189</v>
      </c>
      <c r="I7114" s="13">
        <v>2</v>
      </c>
      <c r="J7114" s="14">
        <v>2015</v>
      </c>
      <c r="K7114" s="78" t="s">
        <v>231</v>
      </c>
      <c r="L7114" s="79" t="s">
        <v>57</v>
      </c>
      <c r="M7114" s="79" t="s">
        <v>302</v>
      </c>
      <c r="N7114" s="15" t="s">
        <v>28</v>
      </c>
      <c r="O7114" s="15" t="s">
        <v>29</v>
      </c>
      <c r="P7114" s="80" t="s">
        <v>3598</v>
      </c>
      <c r="Q7114" s="80" t="s">
        <v>195</v>
      </c>
      <c r="S7114" t="str">
        <f t="shared" si="137"/>
        <v>42054eBay Inc Shipping</v>
      </c>
    </row>
    <row r="7115" spans="1:19" hidden="1">
      <c r="A7115" s="12">
        <v>42054</v>
      </c>
      <c r="B7115" t="s">
        <v>2481</v>
      </c>
      <c r="C7115" s="1">
        <v>-2.93</v>
      </c>
      <c r="E7115" s="42">
        <f t="shared" si="138"/>
        <v>2.93</v>
      </c>
      <c r="F7115" s="77" t="s">
        <v>225</v>
      </c>
      <c r="G7115" s="77" t="s">
        <v>195</v>
      </c>
      <c r="H7115" s="77" t="s">
        <v>189</v>
      </c>
      <c r="I7115" s="13">
        <v>2</v>
      </c>
      <c r="J7115" s="14">
        <v>2015</v>
      </c>
      <c r="K7115" s="78" t="s">
        <v>231</v>
      </c>
      <c r="L7115" s="79" t="s">
        <v>57</v>
      </c>
      <c r="M7115" s="79" t="s">
        <v>302</v>
      </c>
      <c r="N7115" s="15" t="s">
        <v>28</v>
      </c>
      <c r="O7115" s="15" t="s">
        <v>29</v>
      </c>
      <c r="P7115" s="80" t="s">
        <v>3598</v>
      </c>
      <c r="Q7115" s="80" t="s">
        <v>195</v>
      </c>
      <c r="S7115" t="str">
        <f t="shared" si="137"/>
        <v>42054eBay Inc Shipping</v>
      </c>
    </row>
    <row r="7116" spans="1:19" hidden="1">
      <c r="A7116" s="12">
        <v>42054</v>
      </c>
      <c r="B7116" t="s">
        <v>3230</v>
      </c>
      <c r="C7116" s="1">
        <v>12.9</v>
      </c>
      <c r="E7116" s="42">
        <f t="shared" si="138"/>
        <v>-12.9</v>
      </c>
      <c r="F7116" s="77" t="s">
        <v>1038</v>
      </c>
      <c r="G7116" s="77" t="s">
        <v>195</v>
      </c>
      <c r="H7116" s="77" t="s">
        <v>189</v>
      </c>
      <c r="I7116" s="13">
        <v>2</v>
      </c>
      <c r="J7116" s="14">
        <v>2015</v>
      </c>
      <c r="K7116" s="78" t="s">
        <v>146</v>
      </c>
      <c r="L7116" s="79" t="s">
        <v>3230</v>
      </c>
      <c r="M7116" s="79" t="s">
        <v>302</v>
      </c>
      <c r="N7116" s="15" t="s">
        <v>28</v>
      </c>
      <c r="O7116" s="15" t="s">
        <v>29</v>
      </c>
      <c r="P7116" s="80" t="s">
        <v>3599</v>
      </c>
      <c r="Q7116" s="80" t="s">
        <v>195</v>
      </c>
      <c r="S7116" t="str">
        <f t="shared" si="137"/>
        <v>42054Robert Rozzi</v>
      </c>
    </row>
    <row r="7117" spans="1:19" hidden="1">
      <c r="A7117" s="12">
        <v>42055</v>
      </c>
      <c r="B7117" t="s">
        <v>3231</v>
      </c>
      <c r="C7117" s="1">
        <v>-23.21</v>
      </c>
      <c r="E7117" s="42">
        <f t="shared" si="138"/>
        <v>23.21</v>
      </c>
      <c r="F7117" s="77" t="s">
        <v>225</v>
      </c>
      <c r="G7117" s="77" t="s">
        <v>195</v>
      </c>
      <c r="H7117" s="77" t="s">
        <v>189</v>
      </c>
      <c r="I7117" s="13">
        <v>2</v>
      </c>
      <c r="J7117" s="14">
        <v>2015</v>
      </c>
      <c r="K7117" s="78" t="s">
        <v>78</v>
      </c>
      <c r="L7117" s="79" t="s">
        <v>3597</v>
      </c>
      <c r="M7117" s="79" t="s">
        <v>302</v>
      </c>
      <c r="N7117" s="15" t="s">
        <v>28</v>
      </c>
      <c r="O7117" s="15" t="s">
        <v>29</v>
      </c>
      <c r="P7117" s="80" t="s">
        <v>3598</v>
      </c>
      <c r="Q7117" s="80" t="s">
        <v>195</v>
      </c>
      <c r="S7117" t="str">
        <f t="shared" si="137"/>
        <v>42055To Euro</v>
      </c>
    </row>
    <row r="7118" spans="1:19" hidden="1">
      <c r="A7118" s="12">
        <v>42055</v>
      </c>
      <c r="B7118" t="s">
        <v>3232</v>
      </c>
      <c r="C7118" s="1">
        <v>19.96</v>
      </c>
      <c r="E7118" s="42">
        <f t="shared" si="138"/>
        <v>-19.96</v>
      </c>
      <c r="F7118" s="77" t="s">
        <v>1038</v>
      </c>
      <c r="G7118" s="77" t="s">
        <v>195</v>
      </c>
      <c r="H7118" s="77" t="s">
        <v>189</v>
      </c>
      <c r="I7118" s="13">
        <v>2</v>
      </c>
      <c r="J7118" s="14">
        <v>2015</v>
      </c>
      <c r="K7118" s="78" t="s">
        <v>78</v>
      </c>
      <c r="L7118" s="79" t="s">
        <v>3597</v>
      </c>
      <c r="M7118" s="79" t="s">
        <v>302</v>
      </c>
      <c r="N7118" s="15" t="s">
        <v>28</v>
      </c>
      <c r="O7118" s="15" t="s">
        <v>29</v>
      </c>
      <c r="P7118" s="80" t="s">
        <v>3598</v>
      </c>
      <c r="Q7118" s="80" t="s">
        <v>195</v>
      </c>
      <c r="S7118" t="str">
        <f t="shared" si="137"/>
        <v>42055From U.S. Dollar</v>
      </c>
    </row>
    <row r="7119" spans="1:19" hidden="1">
      <c r="A7119" s="12">
        <v>42055</v>
      </c>
      <c r="B7119" t="s">
        <v>3106</v>
      </c>
      <c r="C7119" s="1">
        <v>-19.96</v>
      </c>
      <c r="E7119" s="42">
        <f t="shared" si="138"/>
        <v>19.96</v>
      </c>
      <c r="F7119" s="77" t="s">
        <v>225</v>
      </c>
      <c r="G7119" s="77" t="s">
        <v>195</v>
      </c>
      <c r="H7119" s="77" t="s">
        <v>189</v>
      </c>
      <c r="I7119" s="13">
        <v>2</v>
      </c>
      <c r="J7119" s="14">
        <v>2015</v>
      </c>
      <c r="K7119" s="78" t="s">
        <v>78</v>
      </c>
      <c r="L7119" s="79" t="s">
        <v>3597</v>
      </c>
      <c r="M7119" s="79" t="s">
        <v>302</v>
      </c>
      <c r="N7119" s="15" t="s">
        <v>28</v>
      </c>
      <c r="O7119" s="15" t="s">
        <v>29</v>
      </c>
      <c r="P7119" s="80" t="s">
        <v>3598</v>
      </c>
      <c r="Q7119" s="80" t="s">
        <v>195</v>
      </c>
      <c r="S7119" t="str">
        <f t="shared" si="137"/>
        <v>42055Go Daddy Europe Limited</v>
      </c>
    </row>
    <row r="7120" spans="1:19" hidden="1">
      <c r="A7120" s="12">
        <v>42055</v>
      </c>
      <c r="B7120" t="s">
        <v>2481</v>
      </c>
      <c r="C7120" s="1">
        <v>-1.93</v>
      </c>
      <c r="E7120" s="42">
        <f t="shared" si="138"/>
        <v>1.93</v>
      </c>
      <c r="F7120" s="77" t="s">
        <v>225</v>
      </c>
      <c r="G7120" s="77" t="s">
        <v>195</v>
      </c>
      <c r="H7120" s="77" t="s">
        <v>189</v>
      </c>
      <c r="I7120" s="13">
        <v>2</v>
      </c>
      <c r="J7120" s="14">
        <v>2015</v>
      </c>
      <c r="K7120" s="78" t="s">
        <v>231</v>
      </c>
      <c r="L7120" s="79" t="s">
        <v>57</v>
      </c>
      <c r="M7120" s="79" t="s">
        <v>302</v>
      </c>
      <c r="N7120" s="15" t="s">
        <v>28</v>
      </c>
      <c r="O7120" s="15" t="s">
        <v>29</v>
      </c>
      <c r="P7120" s="80" t="s">
        <v>3598</v>
      </c>
      <c r="Q7120" s="80" t="s">
        <v>195</v>
      </c>
      <c r="S7120" t="str">
        <f t="shared" si="137"/>
        <v>42055eBay Inc Shipping</v>
      </c>
    </row>
    <row r="7121" spans="1:19" hidden="1">
      <c r="A7121" s="12">
        <v>42055</v>
      </c>
      <c r="B7121" t="s">
        <v>3233</v>
      </c>
      <c r="C7121" s="1">
        <v>199.95</v>
      </c>
      <c r="E7121" s="42">
        <f t="shared" si="138"/>
        <v>-199.95</v>
      </c>
      <c r="F7121" s="77" t="s">
        <v>1038</v>
      </c>
      <c r="G7121" s="77" t="s">
        <v>195</v>
      </c>
      <c r="H7121" s="77" t="s">
        <v>189</v>
      </c>
      <c r="I7121" s="13">
        <v>2</v>
      </c>
      <c r="J7121" s="14">
        <v>2015</v>
      </c>
      <c r="K7121" s="78" t="s">
        <v>146</v>
      </c>
      <c r="L7121" s="79" t="s">
        <v>3233</v>
      </c>
      <c r="M7121" s="79" t="s">
        <v>302</v>
      </c>
      <c r="N7121" s="15" t="s">
        <v>28</v>
      </c>
      <c r="O7121" s="15" t="s">
        <v>29</v>
      </c>
      <c r="P7121" s="80" t="s">
        <v>3599</v>
      </c>
      <c r="Q7121" s="80" t="s">
        <v>195</v>
      </c>
      <c r="S7121" t="str">
        <f t="shared" si="137"/>
        <v>42055Robert Gay</v>
      </c>
    </row>
    <row r="7122" spans="1:19" hidden="1">
      <c r="A7122" s="12">
        <v>42056</v>
      </c>
      <c r="B7122" t="s">
        <v>3231</v>
      </c>
      <c r="C7122" s="1">
        <v>-5.83</v>
      </c>
      <c r="E7122" s="42">
        <f t="shared" si="138"/>
        <v>5.83</v>
      </c>
      <c r="F7122" s="77" t="s">
        <v>225</v>
      </c>
      <c r="G7122" s="77" t="s">
        <v>195</v>
      </c>
      <c r="H7122" s="77" t="s">
        <v>189</v>
      </c>
      <c r="I7122" s="13">
        <v>2</v>
      </c>
      <c r="J7122" s="14">
        <v>2015</v>
      </c>
      <c r="K7122" s="78" t="s">
        <v>78</v>
      </c>
      <c r="L7122" s="79" t="s">
        <v>3597</v>
      </c>
      <c r="M7122" s="79" t="s">
        <v>302</v>
      </c>
      <c r="N7122" s="15" t="s">
        <v>28</v>
      </c>
      <c r="O7122" s="15" t="s">
        <v>29</v>
      </c>
      <c r="P7122" s="80" t="s">
        <v>3598</v>
      </c>
      <c r="Q7122" s="80" t="s">
        <v>195</v>
      </c>
      <c r="S7122" t="str">
        <f t="shared" si="137"/>
        <v>42056To Euro</v>
      </c>
    </row>
    <row r="7123" spans="1:19" hidden="1">
      <c r="A7123" s="12">
        <v>42056</v>
      </c>
      <c r="B7123" t="s">
        <v>3232</v>
      </c>
      <c r="C7123" s="1">
        <v>4.99</v>
      </c>
      <c r="E7123" s="42">
        <f t="shared" si="138"/>
        <v>-4.99</v>
      </c>
      <c r="F7123" s="77" t="s">
        <v>1038</v>
      </c>
      <c r="G7123" s="77" t="s">
        <v>195</v>
      </c>
      <c r="H7123" s="77" t="s">
        <v>189</v>
      </c>
      <c r="I7123" s="13">
        <v>2</v>
      </c>
      <c r="J7123" s="14">
        <v>2015</v>
      </c>
      <c r="K7123" s="78" t="s">
        <v>78</v>
      </c>
      <c r="L7123" s="79" t="s">
        <v>3597</v>
      </c>
      <c r="M7123" s="79" t="s">
        <v>302</v>
      </c>
      <c r="N7123" s="15" t="s">
        <v>28</v>
      </c>
      <c r="O7123" s="15" t="s">
        <v>29</v>
      </c>
      <c r="P7123" s="80" t="s">
        <v>3598</v>
      </c>
      <c r="Q7123" s="80" t="s">
        <v>195</v>
      </c>
      <c r="S7123" t="str">
        <f t="shared" si="137"/>
        <v>42056From U.S. Dollar</v>
      </c>
    </row>
    <row r="7124" spans="1:19" hidden="1">
      <c r="A7124" s="12">
        <v>42056</v>
      </c>
      <c r="B7124" t="s">
        <v>3106</v>
      </c>
      <c r="C7124" s="1">
        <v>-4.99</v>
      </c>
      <c r="E7124" s="42">
        <f t="shared" si="138"/>
        <v>4.99</v>
      </c>
      <c r="F7124" s="77" t="s">
        <v>225</v>
      </c>
      <c r="G7124" s="77" t="s">
        <v>195</v>
      </c>
      <c r="H7124" s="77" t="s">
        <v>189</v>
      </c>
      <c r="I7124" s="13">
        <v>2</v>
      </c>
      <c r="J7124" s="14">
        <v>2015</v>
      </c>
      <c r="K7124" s="78" t="s">
        <v>78</v>
      </c>
      <c r="L7124" s="79" t="s">
        <v>3597</v>
      </c>
      <c r="M7124" s="79" t="s">
        <v>302</v>
      </c>
      <c r="N7124" s="15" t="s">
        <v>28</v>
      </c>
      <c r="O7124" s="15" t="s">
        <v>29</v>
      </c>
      <c r="P7124" s="80" t="s">
        <v>3598</v>
      </c>
      <c r="Q7124" s="80" t="s">
        <v>195</v>
      </c>
      <c r="S7124" t="str">
        <f t="shared" si="137"/>
        <v>42056Go Daddy Europe Limited</v>
      </c>
    </row>
    <row r="7125" spans="1:19" hidden="1">
      <c r="A7125" s="12">
        <v>42056</v>
      </c>
      <c r="B7125" t="s">
        <v>3234</v>
      </c>
      <c r="C7125" s="1">
        <v>12.9</v>
      </c>
      <c r="E7125" s="42">
        <f t="shared" si="138"/>
        <v>-12.9</v>
      </c>
      <c r="F7125" s="77" t="s">
        <v>1038</v>
      </c>
      <c r="G7125" s="77" t="s">
        <v>195</v>
      </c>
      <c r="H7125" s="77" t="s">
        <v>189</v>
      </c>
      <c r="I7125" s="13">
        <v>2</v>
      </c>
      <c r="J7125" s="14">
        <v>2015</v>
      </c>
      <c r="K7125" s="78" t="s">
        <v>146</v>
      </c>
      <c r="L7125" s="79" t="s">
        <v>3234</v>
      </c>
      <c r="M7125" s="79" t="s">
        <v>302</v>
      </c>
      <c r="N7125" s="15" t="s">
        <v>28</v>
      </c>
      <c r="O7125" s="15" t="s">
        <v>29</v>
      </c>
      <c r="P7125" s="80" t="s">
        <v>3599</v>
      </c>
      <c r="Q7125" s="80" t="s">
        <v>195</v>
      </c>
      <c r="S7125" t="str">
        <f t="shared" si="137"/>
        <v>42056Tyler Newbury</v>
      </c>
    </row>
    <row r="7126" spans="1:19" hidden="1">
      <c r="A7126" s="12">
        <v>42057</v>
      </c>
      <c r="B7126" t="s">
        <v>3235</v>
      </c>
      <c r="C7126" s="1">
        <v>12.9</v>
      </c>
      <c r="E7126" s="42">
        <f t="shared" si="138"/>
        <v>-12.9</v>
      </c>
      <c r="F7126" s="77" t="s">
        <v>1038</v>
      </c>
      <c r="G7126" s="77" t="s">
        <v>195</v>
      </c>
      <c r="H7126" s="77" t="s">
        <v>189</v>
      </c>
      <c r="I7126" s="13">
        <v>2</v>
      </c>
      <c r="J7126" s="14">
        <v>2015</v>
      </c>
      <c r="K7126" s="78" t="s">
        <v>146</v>
      </c>
      <c r="L7126" s="79" t="s">
        <v>3235</v>
      </c>
      <c r="M7126" s="79" t="s">
        <v>302</v>
      </c>
      <c r="N7126" s="15" t="s">
        <v>28</v>
      </c>
      <c r="O7126" s="15" t="s">
        <v>29</v>
      </c>
      <c r="P7126" s="80" t="s">
        <v>3599</v>
      </c>
      <c r="Q7126" s="80" t="s">
        <v>195</v>
      </c>
      <c r="S7126" t="str">
        <f t="shared" si="137"/>
        <v>42057becca mckain</v>
      </c>
    </row>
    <row r="7127" spans="1:19" hidden="1">
      <c r="A7127" s="12">
        <v>42057</v>
      </c>
      <c r="B7127" t="s">
        <v>3236</v>
      </c>
      <c r="C7127" s="1">
        <v>70.11</v>
      </c>
      <c r="E7127" s="42">
        <f t="shared" si="138"/>
        <v>-70.11</v>
      </c>
      <c r="F7127" s="77" t="s">
        <v>1038</v>
      </c>
      <c r="G7127" s="77" t="s">
        <v>195</v>
      </c>
      <c r="H7127" s="77" t="s">
        <v>189</v>
      </c>
      <c r="I7127" s="13">
        <v>2</v>
      </c>
      <c r="J7127" s="14">
        <v>2015</v>
      </c>
      <c r="K7127" s="78" t="s">
        <v>146</v>
      </c>
      <c r="L7127" s="79" t="s">
        <v>3236</v>
      </c>
      <c r="M7127" s="79" t="s">
        <v>302</v>
      </c>
      <c r="N7127" s="15" t="s">
        <v>28</v>
      </c>
      <c r="O7127" s="15" t="s">
        <v>29</v>
      </c>
      <c r="P7127" s="80" t="s">
        <v>3599</v>
      </c>
      <c r="Q7127" s="80" t="s">
        <v>195</v>
      </c>
      <c r="S7127" t="str">
        <f t="shared" si="137"/>
        <v>42057rob chesson</v>
      </c>
    </row>
    <row r="7128" spans="1:19" hidden="1">
      <c r="A7128" s="12">
        <v>42058</v>
      </c>
      <c r="B7128" t="s">
        <v>3237</v>
      </c>
      <c r="C7128" s="1">
        <v>57.05</v>
      </c>
      <c r="E7128" s="42">
        <f t="shared" si="138"/>
        <v>-57.05</v>
      </c>
      <c r="F7128" s="77" t="s">
        <v>1038</v>
      </c>
      <c r="G7128" s="77" t="s">
        <v>195</v>
      </c>
      <c r="H7128" s="77" t="s">
        <v>189</v>
      </c>
      <c r="I7128" s="13">
        <v>2</v>
      </c>
      <c r="J7128" s="14">
        <v>2015</v>
      </c>
      <c r="K7128" s="78" t="s">
        <v>146</v>
      </c>
      <c r="L7128" s="79" t="s">
        <v>3237</v>
      </c>
      <c r="M7128" s="79" t="s">
        <v>302</v>
      </c>
      <c r="N7128" s="15" t="s">
        <v>28</v>
      </c>
      <c r="O7128" s="15" t="s">
        <v>29</v>
      </c>
      <c r="P7128" s="80" t="s">
        <v>3599</v>
      </c>
      <c r="Q7128" s="80" t="s">
        <v>195</v>
      </c>
      <c r="S7128" t="str">
        <f t="shared" si="137"/>
        <v>42058Peter Gonzalez</v>
      </c>
    </row>
    <row r="7129" spans="1:19" hidden="1">
      <c r="A7129" s="12">
        <v>42058</v>
      </c>
      <c r="B7129" t="s">
        <v>2481</v>
      </c>
      <c r="C7129" s="1">
        <v>-5.23</v>
      </c>
      <c r="E7129" s="42">
        <f t="shared" si="138"/>
        <v>5.23</v>
      </c>
      <c r="F7129" s="77" t="s">
        <v>225</v>
      </c>
      <c r="G7129" s="77" t="s">
        <v>195</v>
      </c>
      <c r="H7129" s="77" t="s">
        <v>189</v>
      </c>
      <c r="I7129" s="13">
        <v>2</v>
      </c>
      <c r="J7129" s="14">
        <v>2015</v>
      </c>
      <c r="K7129" s="78" t="s">
        <v>231</v>
      </c>
      <c r="L7129" s="79" t="s">
        <v>57</v>
      </c>
      <c r="M7129" s="79" t="s">
        <v>302</v>
      </c>
      <c r="N7129" s="15" t="s">
        <v>28</v>
      </c>
      <c r="O7129" s="15" t="s">
        <v>29</v>
      </c>
      <c r="P7129" s="80" t="s">
        <v>3598</v>
      </c>
      <c r="Q7129" s="80" t="s">
        <v>195</v>
      </c>
      <c r="S7129" t="str">
        <f t="shared" si="137"/>
        <v>42058eBay Inc Shipping</v>
      </c>
    </row>
    <row r="7130" spans="1:19" hidden="1">
      <c r="A7130" s="12">
        <v>42058</v>
      </c>
      <c r="B7130" t="s">
        <v>2481</v>
      </c>
      <c r="C7130" s="1">
        <v>-3.29</v>
      </c>
      <c r="E7130" s="42">
        <f t="shared" si="138"/>
        <v>3.29</v>
      </c>
      <c r="F7130" s="77" t="s">
        <v>225</v>
      </c>
      <c r="G7130" s="77" t="s">
        <v>195</v>
      </c>
      <c r="H7130" s="77" t="s">
        <v>189</v>
      </c>
      <c r="I7130" s="13">
        <v>2</v>
      </c>
      <c r="J7130" s="14">
        <v>2015</v>
      </c>
      <c r="K7130" s="78" t="s">
        <v>231</v>
      </c>
      <c r="L7130" s="79" t="s">
        <v>57</v>
      </c>
      <c r="M7130" s="79" t="s">
        <v>302</v>
      </c>
      <c r="N7130" s="15" t="s">
        <v>28</v>
      </c>
      <c r="O7130" s="15" t="s">
        <v>29</v>
      </c>
      <c r="P7130" s="80" t="s">
        <v>3598</v>
      </c>
      <c r="Q7130" s="80" t="s">
        <v>195</v>
      </c>
      <c r="S7130" t="str">
        <f t="shared" si="137"/>
        <v>42058eBay Inc Shipping</v>
      </c>
    </row>
    <row r="7131" spans="1:19" hidden="1">
      <c r="A7131" s="12">
        <v>42058</v>
      </c>
      <c r="B7131" t="s">
        <v>2481</v>
      </c>
      <c r="C7131" s="1">
        <v>-1.93</v>
      </c>
      <c r="E7131" s="42">
        <f t="shared" si="138"/>
        <v>1.93</v>
      </c>
      <c r="F7131" s="77" t="s">
        <v>225</v>
      </c>
      <c r="G7131" s="77" t="s">
        <v>195</v>
      </c>
      <c r="H7131" s="77" t="s">
        <v>189</v>
      </c>
      <c r="I7131" s="13">
        <v>2</v>
      </c>
      <c r="J7131" s="14">
        <v>2015</v>
      </c>
      <c r="K7131" s="78" t="s">
        <v>231</v>
      </c>
      <c r="L7131" s="79" t="s">
        <v>57</v>
      </c>
      <c r="M7131" s="79" t="s">
        <v>302</v>
      </c>
      <c r="N7131" s="15" t="s">
        <v>28</v>
      </c>
      <c r="O7131" s="15" t="s">
        <v>29</v>
      </c>
      <c r="P7131" s="80" t="s">
        <v>3598</v>
      </c>
      <c r="Q7131" s="80" t="s">
        <v>195</v>
      </c>
      <c r="S7131" t="str">
        <f t="shared" si="137"/>
        <v>42058eBay Inc Shipping</v>
      </c>
    </row>
    <row r="7132" spans="1:19" hidden="1">
      <c r="A7132" s="12">
        <v>42059</v>
      </c>
      <c r="B7132" t="s">
        <v>3238</v>
      </c>
      <c r="C7132" s="1">
        <v>18</v>
      </c>
      <c r="E7132" s="42">
        <f t="shared" si="138"/>
        <v>-18</v>
      </c>
      <c r="F7132" s="77" t="s">
        <v>1038</v>
      </c>
      <c r="G7132" s="77" t="s">
        <v>195</v>
      </c>
      <c r="H7132" s="77" t="s">
        <v>189</v>
      </c>
      <c r="I7132" s="13">
        <v>2</v>
      </c>
      <c r="J7132" s="14">
        <v>2015</v>
      </c>
      <c r="K7132" s="78" t="s">
        <v>146</v>
      </c>
      <c r="L7132" s="79" t="s">
        <v>3238</v>
      </c>
      <c r="M7132" s="79" t="s">
        <v>302</v>
      </c>
      <c r="N7132" s="15" t="s">
        <v>28</v>
      </c>
      <c r="O7132" s="15" t="s">
        <v>29</v>
      </c>
      <c r="P7132" s="80" t="s">
        <v>3599</v>
      </c>
      <c r="Q7132" s="80" t="s">
        <v>195</v>
      </c>
      <c r="S7132" t="str">
        <f t="shared" si="137"/>
        <v>42059Stanislav Dakhe</v>
      </c>
    </row>
    <row r="7133" spans="1:19" hidden="1">
      <c r="A7133" s="12">
        <v>42059</v>
      </c>
      <c r="B7133" t="s">
        <v>3213</v>
      </c>
      <c r="C7133" s="1">
        <v>-9.9499999999999993</v>
      </c>
      <c r="E7133" s="42">
        <f t="shared" si="138"/>
        <v>9.9499999999999993</v>
      </c>
      <c r="F7133" s="77" t="s">
        <v>225</v>
      </c>
      <c r="G7133" s="77" t="s">
        <v>195</v>
      </c>
      <c r="H7133" s="77" t="s">
        <v>189</v>
      </c>
      <c r="I7133" s="13">
        <v>2</v>
      </c>
      <c r="J7133" s="14">
        <v>2015</v>
      </c>
      <c r="K7133" s="78" t="s">
        <v>184</v>
      </c>
      <c r="L7133" s="79" t="s">
        <v>3213</v>
      </c>
      <c r="M7133" s="79" t="s">
        <v>302</v>
      </c>
      <c r="N7133" s="15" t="s">
        <v>28</v>
      </c>
      <c r="O7133" s="15" t="s">
        <v>29</v>
      </c>
      <c r="P7133" s="80" t="s">
        <v>3599</v>
      </c>
      <c r="Q7133" s="80" t="s">
        <v>195</v>
      </c>
      <c r="S7133" t="str">
        <f t="shared" si="137"/>
        <v>42059Robert Lewis</v>
      </c>
    </row>
    <row r="7134" spans="1:19" hidden="1">
      <c r="A7134" s="12">
        <v>42060</v>
      </c>
      <c r="B7134" t="s">
        <v>3235</v>
      </c>
      <c r="C7134" s="1">
        <v>-1.95</v>
      </c>
      <c r="E7134" s="42">
        <f t="shared" si="138"/>
        <v>1.95</v>
      </c>
      <c r="F7134" s="77" t="s">
        <v>225</v>
      </c>
      <c r="G7134" s="77" t="s">
        <v>195</v>
      </c>
      <c r="H7134" s="77" t="s">
        <v>189</v>
      </c>
      <c r="I7134" s="13">
        <v>2</v>
      </c>
      <c r="J7134" s="14">
        <v>2015</v>
      </c>
      <c r="K7134" s="78" t="s">
        <v>184</v>
      </c>
      <c r="L7134" s="79" t="s">
        <v>3235</v>
      </c>
      <c r="M7134" s="79" t="s">
        <v>302</v>
      </c>
      <c r="N7134" s="15" t="s">
        <v>28</v>
      </c>
      <c r="O7134" s="15" t="s">
        <v>29</v>
      </c>
      <c r="P7134" s="80" t="s">
        <v>3599</v>
      </c>
      <c r="Q7134" s="80" t="s">
        <v>195</v>
      </c>
      <c r="S7134" t="str">
        <f t="shared" si="137"/>
        <v>42060becca mckain</v>
      </c>
    </row>
    <row r="7135" spans="1:19" hidden="1">
      <c r="A7135" s="12">
        <v>42060</v>
      </c>
      <c r="B7135" t="s">
        <v>3239</v>
      </c>
      <c r="C7135" s="1">
        <v>309.70999999999998</v>
      </c>
      <c r="E7135" s="42">
        <f t="shared" si="138"/>
        <v>-309.70999999999998</v>
      </c>
      <c r="F7135" s="77" t="s">
        <v>1038</v>
      </c>
      <c r="G7135" s="77" t="s">
        <v>195</v>
      </c>
      <c r="H7135" s="77" t="s">
        <v>189</v>
      </c>
      <c r="I7135" s="13">
        <v>2</v>
      </c>
      <c r="J7135" s="14">
        <v>2015</v>
      </c>
      <c r="K7135" s="78" t="s">
        <v>146</v>
      </c>
      <c r="L7135" s="79" t="s">
        <v>3239</v>
      </c>
      <c r="M7135" s="79" t="s">
        <v>302</v>
      </c>
      <c r="N7135" s="15" t="s">
        <v>28</v>
      </c>
      <c r="O7135" s="15" t="s">
        <v>29</v>
      </c>
      <c r="P7135" s="80" t="s">
        <v>3599</v>
      </c>
      <c r="Q7135" s="80" t="s">
        <v>195</v>
      </c>
      <c r="S7135" t="str">
        <f t="shared" si="137"/>
        <v>42060richard wrathell</v>
      </c>
    </row>
    <row r="7136" spans="1:19" hidden="1">
      <c r="A7136" s="12">
        <v>42060</v>
      </c>
      <c r="B7136" t="s">
        <v>3240</v>
      </c>
      <c r="C7136" s="1">
        <v>61.18</v>
      </c>
      <c r="E7136" s="42">
        <f t="shared" si="138"/>
        <v>-61.18</v>
      </c>
      <c r="F7136" s="77" t="s">
        <v>1038</v>
      </c>
      <c r="G7136" s="77" t="s">
        <v>195</v>
      </c>
      <c r="H7136" s="77" t="s">
        <v>189</v>
      </c>
      <c r="I7136" s="13">
        <v>2</v>
      </c>
      <c r="J7136" s="14">
        <v>2015</v>
      </c>
      <c r="K7136" s="78" t="s">
        <v>146</v>
      </c>
      <c r="L7136" s="79" t="s">
        <v>3240</v>
      </c>
      <c r="M7136" s="79" t="s">
        <v>302</v>
      </c>
      <c r="N7136" s="15" t="s">
        <v>28</v>
      </c>
      <c r="O7136" s="15" t="s">
        <v>29</v>
      </c>
      <c r="P7136" s="80" t="s">
        <v>3599</v>
      </c>
      <c r="Q7136" s="80" t="s">
        <v>195</v>
      </c>
      <c r="S7136" t="str">
        <f t="shared" si="137"/>
        <v>42060chris chesnes</v>
      </c>
    </row>
    <row r="7137" spans="1:19" hidden="1">
      <c r="A7137" s="12">
        <v>42060</v>
      </c>
      <c r="B7137" t="s">
        <v>3241</v>
      </c>
      <c r="C7137" s="1">
        <v>10.95</v>
      </c>
      <c r="E7137" s="42">
        <f t="shared" si="138"/>
        <v>-10.95</v>
      </c>
      <c r="F7137" s="77" t="s">
        <v>1038</v>
      </c>
      <c r="G7137" s="77" t="s">
        <v>195</v>
      </c>
      <c r="H7137" s="77" t="s">
        <v>189</v>
      </c>
      <c r="I7137" s="13">
        <v>2</v>
      </c>
      <c r="J7137" s="14">
        <v>2015</v>
      </c>
      <c r="K7137" s="78" t="s">
        <v>146</v>
      </c>
      <c r="L7137" s="79" t="s">
        <v>3241</v>
      </c>
      <c r="M7137" s="79" t="s">
        <v>302</v>
      </c>
      <c r="N7137" s="15" t="s">
        <v>28</v>
      </c>
      <c r="O7137" s="15" t="s">
        <v>29</v>
      </c>
      <c r="P7137" s="80" t="s">
        <v>3599</v>
      </c>
      <c r="Q7137" s="80" t="s">
        <v>195</v>
      </c>
      <c r="S7137" t="str">
        <f t="shared" si="137"/>
        <v>42060Lauren Pederson</v>
      </c>
    </row>
    <row r="7138" spans="1:19" hidden="1">
      <c r="A7138" s="12">
        <v>42060</v>
      </c>
      <c r="B7138" t="s">
        <v>3242</v>
      </c>
      <c r="C7138" s="1">
        <v>9.9499999999999993</v>
      </c>
      <c r="E7138" s="42">
        <f t="shared" si="138"/>
        <v>-9.9499999999999993</v>
      </c>
      <c r="F7138" s="77" t="s">
        <v>1038</v>
      </c>
      <c r="G7138" s="77" t="s">
        <v>195</v>
      </c>
      <c r="H7138" s="77" t="s">
        <v>189</v>
      </c>
      <c r="I7138" s="13">
        <v>2</v>
      </c>
      <c r="J7138" s="14">
        <v>2015</v>
      </c>
      <c r="K7138" s="78" t="s">
        <v>146</v>
      </c>
      <c r="L7138" s="79" t="s">
        <v>3242</v>
      </c>
      <c r="M7138" s="79" t="s">
        <v>302</v>
      </c>
      <c r="N7138" s="15" t="s">
        <v>28</v>
      </c>
      <c r="O7138" s="15" t="s">
        <v>29</v>
      </c>
      <c r="P7138" s="80" t="s">
        <v>3599</v>
      </c>
      <c r="Q7138" s="80" t="s">
        <v>195</v>
      </c>
      <c r="S7138" t="str">
        <f t="shared" si="137"/>
        <v>42060Karen Musiak</v>
      </c>
    </row>
    <row r="7139" spans="1:19" hidden="1">
      <c r="A7139" s="12">
        <v>42060</v>
      </c>
      <c r="B7139" t="s">
        <v>3243</v>
      </c>
      <c r="C7139" s="1">
        <v>12.9</v>
      </c>
      <c r="E7139" s="42">
        <f t="shared" si="138"/>
        <v>-12.9</v>
      </c>
      <c r="F7139" s="77" t="s">
        <v>1038</v>
      </c>
      <c r="G7139" s="77" t="s">
        <v>195</v>
      </c>
      <c r="H7139" s="77" t="s">
        <v>189</v>
      </c>
      <c r="I7139" s="13">
        <v>2</v>
      </c>
      <c r="J7139" s="14">
        <v>2015</v>
      </c>
      <c r="K7139" s="78" t="s">
        <v>146</v>
      </c>
      <c r="L7139" s="79" t="s">
        <v>3243</v>
      </c>
      <c r="M7139" s="79" t="s">
        <v>302</v>
      </c>
      <c r="N7139" s="15" t="s">
        <v>28</v>
      </c>
      <c r="O7139" s="15" t="s">
        <v>29</v>
      </c>
      <c r="P7139" s="80" t="s">
        <v>3599</v>
      </c>
      <c r="Q7139" s="80" t="s">
        <v>195</v>
      </c>
      <c r="S7139" t="str">
        <f t="shared" ref="S7139:S7202" si="139">A7139&amp;B7139</f>
        <v>42060Tracy Duplichan</v>
      </c>
    </row>
    <row r="7140" spans="1:19" hidden="1">
      <c r="A7140" s="12">
        <v>42061</v>
      </c>
      <c r="B7140" t="s">
        <v>3172</v>
      </c>
      <c r="C7140" s="1">
        <v>-9.99</v>
      </c>
      <c r="E7140" s="42">
        <f t="shared" si="138"/>
        <v>9.99</v>
      </c>
      <c r="F7140" s="77" t="s">
        <v>225</v>
      </c>
      <c r="G7140" s="77" t="s">
        <v>195</v>
      </c>
      <c r="H7140" s="77" t="s">
        <v>189</v>
      </c>
      <c r="I7140" s="13">
        <v>2</v>
      </c>
      <c r="J7140" s="14">
        <v>2015</v>
      </c>
      <c r="K7140" s="78" t="s">
        <v>458</v>
      </c>
      <c r="L7140" s="79" t="s">
        <v>1248</v>
      </c>
      <c r="M7140" s="79" t="s">
        <v>23</v>
      </c>
      <c r="N7140" s="15" t="s">
        <v>28</v>
      </c>
      <c r="O7140" s="15" t="s">
        <v>29</v>
      </c>
      <c r="P7140" s="80" t="s">
        <v>3598</v>
      </c>
      <c r="Q7140" s="80" t="s">
        <v>195</v>
      </c>
      <c r="S7140" t="str">
        <f t="shared" si="139"/>
        <v>42061Spotify USA Inc</v>
      </c>
    </row>
    <row r="7141" spans="1:19" hidden="1">
      <c r="A7141" s="12">
        <v>42061</v>
      </c>
      <c r="B7141" t="s">
        <v>3244</v>
      </c>
      <c r="C7141" s="1">
        <v>34.049999999999997</v>
      </c>
      <c r="E7141" s="42">
        <f t="shared" si="138"/>
        <v>-34.049999999999997</v>
      </c>
      <c r="F7141" s="77" t="s">
        <v>1038</v>
      </c>
      <c r="G7141" s="77" t="s">
        <v>195</v>
      </c>
      <c r="H7141" s="77" t="s">
        <v>189</v>
      </c>
      <c r="I7141" s="13">
        <v>2</v>
      </c>
      <c r="J7141" s="14">
        <v>2015</v>
      </c>
      <c r="K7141" s="78" t="s">
        <v>146</v>
      </c>
      <c r="L7141" s="79" t="s">
        <v>3244</v>
      </c>
      <c r="M7141" s="79" t="s">
        <v>302</v>
      </c>
      <c r="N7141" s="15" t="s">
        <v>28</v>
      </c>
      <c r="O7141" s="15" t="s">
        <v>29</v>
      </c>
      <c r="P7141" s="80" t="s">
        <v>3599</v>
      </c>
      <c r="Q7141" s="80" t="s">
        <v>195</v>
      </c>
      <c r="S7141" t="str">
        <f t="shared" si="139"/>
        <v>42061Amanda Fisher</v>
      </c>
    </row>
    <row r="7142" spans="1:19" hidden="1">
      <c r="A7142" s="12">
        <v>42061</v>
      </c>
      <c r="B7142" t="s">
        <v>3245</v>
      </c>
      <c r="C7142" s="1">
        <v>114.1</v>
      </c>
      <c r="E7142" s="42">
        <f t="shared" ref="E7142:E7205" si="140">-C7142</f>
        <v>-114.1</v>
      </c>
      <c r="F7142" s="77" t="s">
        <v>1038</v>
      </c>
      <c r="G7142" s="77" t="s">
        <v>195</v>
      </c>
      <c r="H7142" s="77" t="s">
        <v>189</v>
      </c>
      <c r="I7142" s="13">
        <v>2</v>
      </c>
      <c r="J7142" s="14">
        <v>2015</v>
      </c>
      <c r="K7142" s="78" t="s">
        <v>146</v>
      </c>
      <c r="L7142" s="79" t="s">
        <v>3245</v>
      </c>
      <c r="M7142" s="79" t="s">
        <v>302</v>
      </c>
      <c r="N7142" s="15" t="s">
        <v>28</v>
      </c>
      <c r="O7142" s="15" t="s">
        <v>29</v>
      </c>
      <c r="P7142" s="80" t="s">
        <v>3599</v>
      </c>
      <c r="Q7142" s="80" t="s">
        <v>195</v>
      </c>
      <c r="S7142" t="str">
        <f t="shared" si="139"/>
        <v>42061Page Page</v>
      </c>
    </row>
    <row r="7143" spans="1:19" hidden="1">
      <c r="A7143" s="12">
        <v>42061</v>
      </c>
      <c r="B7143" t="s">
        <v>3246</v>
      </c>
      <c r="C7143" s="1">
        <v>53.93</v>
      </c>
      <c r="E7143" s="42">
        <f t="shared" si="140"/>
        <v>-53.93</v>
      </c>
      <c r="F7143" s="77" t="s">
        <v>1038</v>
      </c>
      <c r="G7143" s="77" t="s">
        <v>195</v>
      </c>
      <c r="H7143" s="77" t="s">
        <v>189</v>
      </c>
      <c r="I7143" s="13">
        <v>2</v>
      </c>
      <c r="J7143" s="14">
        <v>2015</v>
      </c>
      <c r="K7143" s="78" t="s">
        <v>146</v>
      </c>
      <c r="L7143" s="79" t="s">
        <v>3246</v>
      </c>
      <c r="M7143" s="79" t="s">
        <v>302</v>
      </c>
      <c r="N7143" s="15" t="s">
        <v>28</v>
      </c>
      <c r="O7143" s="15" t="s">
        <v>29</v>
      </c>
      <c r="P7143" s="80" t="s">
        <v>3599</v>
      </c>
      <c r="Q7143" s="80" t="s">
        <v>195</v>
      </c>
      <c r="S7143" t="str">
        <f t="shared" si="139"/>
        <v>42061Michael Iulo</v>
      </c>
    </row>
    <row r="7144" spans="1:19" hidden="1">
      <c r="A7144" s="12">
        <v>42061</v>
      </c>
      <c r="B7144" t="s">
        <v>3247</v>
      </c>
      <c r="C7144" s="1">
        <v>15.89</v>
      </c>
      <c r="E7144" s="42">
        <f t="shared" si="140"/>
        <v>-15.89</v>
      </c>
      <c r="F7144" s="77" t="s">
        <v>1038</v>
      </c>
      <c r="G7144" s="77" t="s">
        <v>195</v>
      </c>
      <c r="H7144" s="77" t="s">
        <v>189</v>
      </c>
      <c r="I7144" s="13">
        <v>2</v>
      </c>
      <c r="J7144" s="14">
        <v>2015</v>
      </c>
      <c r="K7144" s="78" t="s">
        <v>146</v>
      </c>
      <c r="L7144" s="79" t="s">
        <v>3247</v>
      </c>
      <c r="M7144" s="79" t="s">
        <v>302</v>
      </c>
      <c r="N7144" s="15" t="s">
        <v>28</v>
      </c>
      <c r="O7144" s="15" t="s">
        <v>29</v>
      </c>
      <c r="P7144" s="80" t="s">
        <v>3599</v>
      </c>
      <c r="Q7144" s="80" t="s">
        <v>195</v>
      </c>
      <c r="S7144" t="str">
        <f t="shared" si="139"/>
        <v>42061Alison McCormic</v>
      </c>
    </row>
    <row r="7145" spans="1:19" hidden="1">
      <c r="A7145" s="12">
        <v>42061</v>
      </c>
      <c r="B7145" t="s">
        <v>3248</v>
      </c>
      <c r="C7145" s="1">
        <v>9.9499999999999993</v>
      </c>
      <c r="E7145" s="42">
        <f t="shared" si="140"/>
        <v>-9.9499999999999993</v>
      </c>
      <c r="F7145" s="77" t="s">
        <v>1038</v>
      </c>
      <c r="G7145" s="77" t="s">
        <v>195</v>
      </c>
      <c r="H7145" s="77" t="s">
        <v>189</v>
      </c>
      <c r="I7145" s="13">
        <v>2</v>
      </c>
      <c r="J7145" s="14">
        <v>2015</v>
      </c>
      <c r="K7145" s="78" t="s">
        <v>146</v>
      </c>
      <c r="L7145" s="79" t="s">
        <v>3248</v>
      </c>
      <c r="M7145" s="79" t="s">
        <v>302</v>
      </c>
      <c r="N7145" s="15" t="s">
        <v>28</v>
      </c>
      <c r="O7145" s="15" t="s">
        <v>29</v>
      </c>
      <c r="P7145" s="80" t="s">
        <v>3599</v>
      </c>
      <c r="Q7145" s="80" t="s">
        <v>195</v>
      </c>
      <c r="S7145" t="str">
        <f t="shared" si="139"/>
        <v>42061Jenn Deese</v>
      </c>
    </row>
    <row r="7146" spans="1:19" hidden="1">
      <c r="A7146" s="12">
        <v>42061</v>
      </c>
      <c r="B7146" t="s">
        <v>3249</v>
      </c>
      <c r="C7146" s="1">
        <v>14.9</v>
      </c>
      <c r="E7146" s="42">
        <f t="shared" si="140"/>
        <v>-14.9</v>
      </c>
      <c r="F7146" s="77" t="s">
        <v>1038</v>
      </c>
      <c r="G7146" s="77" t="s">
        <v>195</v>
      </c>
      <c r="H7146" s="77" t="s">
        <v>189</v>
      </c>
      <c r="I7146" s="13">
        <v>2</v>
      </c>
      <c r="J7146" s="14">
        <v>2015</v>
      </c>
      <c r="K7146" s="78" t="s">
        <v>146</v>
      </c>
      <c r="L7146" s="79" t="s">
        <v>3249</v>
      </c>
      <c r="M7146" s="79" t="s">
        <v>302</v>
      </c>
      <c r="N7146" s="15" t="s">
        <v>28</v>
      </c>
      <c r="O7146" s="15" t="s">
        <v>29</v>
      </c>
      <c r="P7146" s="80" t="s">
        <v>3599</v>
      </c>
      <c r="Q7146" s="80" t="s">
        <v>195</v>
      </c>
      <c r="S7146" t="str">
        <f t="shared" si="139"/>
        <v>42061Crissie Gabriel</v>
      </c>
    </row>
    <row r="7147" spans="1:19" hidden="1">
      <c r="A7147" s="12">
        <v>42061</v>
      </c>
      <c r="B7147" t="s">
        <v>2592</v>
      </c>
      <c r="C7147" s="1">
        <v>-127.2</v>
      </c>
      <c r="E7147" s="42">
        <f t="shared" si="140"/>
        <v>127.2</v>
      </c>
      <c r="F7147" s="77" t="s">
        <v>225</v>
      </c>
      <c r="G7147" s="77" t="s">
        <v>195</v>
      </c>
      <c r="H7147" s="77" t="s">
        <v>189</v>
      </c>
      <c r="I7147" s="13">
        <v>2</v>
      </c>
      <c r="J7147" s="14">
        <v>2015</v>
      </c>
      <c r="K7147" s="78" t="s">
        <v>146</v>
      </c>
      <c r="L7147" s="79" t="s">
        <v>3100</v>
      </c>
      <c r="M7147" s="79" t="s">
        <v>302</v>
      </c>
      <c r="N7147" s="15" t="s">
        <v>28</v>
      </c>
      <c r="O7147" s="15" t="s">
        <v>29</v>
      </c>
      <c r="P7147" s="80" t="s">
        <v>3599</v>
      </c>
      <c r="Q7147" s="80" t="s">
        <v>195</v>
      </c>
      <c r="S7147" t="str">
        <f t="shared" si="139"/>
        <v>42061eBay Buyer Dispute</v>
      </c>
    </row>
    <row r="7148" spans="1:19" hidden="1">
      <c r="A7148" s="12">
        <v>42062</v>
      </c>
      <c r="B7148" t="s">
        <v>3250</v>
      </c>
      <c r="C7148" s="1">
        <v>49.24</v>
      </c>
      <c r="E7148" s="42">
        <f t="shared" si="140"/>
        <v>-49.24</v>
      </c>
      <c r="F7148" s="77" t="s">
        <v>1038</v>
      </c>
      <c r="G7148" s="77" t="s">
        <v>195</v>
      </c>
      <c r="H7148" s="77" t="s">
        <v>189</v>
      </c>
      <c r="I7148" s="13">
        <v>2</v>
      </c>
      <c r="J7148" s="14">
        <v>2015</v>
      </c>
      <c r="K7148" s="78" t="s">
        <v>146</v>
      </c>
      <c r="L7148" s="79" t="s">
        <v>3250</v>
      </c>
      <c r="M7148" s="79" t="s">
        <v>302</v>
      </c>
      <c r="N7148" s="15" t="s">
        <v>28</v>
      </c>
      <c r="O7148" s="15" t="s">
        <v>29</v>
      </c>
      <c r="P7148" s="80" t="s">
        <v>3599</v>
      </c>
      <c r="Q7148" s="80" t="s">
        <v>195</v>
      </c>
      <c r="S7148" t="str">
        <f t="shared" si="139"/>
        <v>42062Patricia Hall</v>
      </c>
    </row>
    <row r="7149" spans="1:19" hidden="1">
      <c r="A7149" s="12">
        <v>42062</v>
      </c>
      <c r="B7149" t="s">
        <v>3221</v>
      </c>
      <c r="C7149" s="1">
        <v>-673.2</v>
      </c>
      <c r="E7149" s="42">
        <f t="shared" si="140"/>
        <v>673.2</v>
      </c>
      <c r="F7149" s="77" t="s">
        <v>225</v>
      </c>
      <c r="G7149" s="77" t="s">
        <v>195</v>
      </c>
      <c r="H7149" s="77" t="s">
        <v>189</v>
      </c>
      <c r="I7149" s="13">
        <v>2</v>
      </c>
      <c r="J7149" s="14">
        <v>2015</v>
      </c>
      <c r="K7149" s="78" t="s">
        <v>184</v>
      </c>
      <c r="L7149" s="79" t="s">
        <v>3221</v>
      </c>
      <c r="M7149" s="79" t="s">
        <v>302</v>
      </c>
      <c r="N7149" s="15" t="s">
        <v>28</v>
      </c>
      <c r="O7149" s="15" t="s">
        <v>29</v>
      </c>
      <c r="P7149" s="80" t="s">
        <v>3599</v>
      </c>
      <c r="Q7149" s="80" t="s">
        <v>195</v>
      </c>
      <c r="S7149" t="str">
        <f t="shared" si="139"/>
        <v>42062tim coburn</v>
      </c>
    </row>
    <row r="7150" spans="1:19" hidden="1">
      <c r="A7150" s="12">
        <v>42063</v>
      </c>
      <c r="B7150" t="s">
        <v>3251</v>
      </c>
      <c r="C7150" s="1">
        <v>39.950000000000003</v>
      </c>
      <c r="E7150" s="42">
        <f t="shared" si="140"/>
        <v>-39.950000000000003</v>
      </c>
      <c r="F7150" s="77" t="s">
        <v>1038</v>
      </c>
      <c r="G7150" s="77" t="s">
        <v>195</v>
      </c>
      <c r="H7150" s="77" t="s">
        <v>189</v>
      </c>
      <c r="I7150" s="13">
        <v>2</v>
      </c>
      <c r="J7150" s="14">
        <v>2015</v>
      </c>
      <c r="K7150" s="78" t="s">
        <v>146</v>
      </c>
      <c r="L7150" s="79" t="s">
        <v>3251</v>
      </c>
      <c r="M7150" s="79" t="s">
        <v>302</v>
      </c>
      <c r="N7150" s="15" t="s">
        <v>28</v>
      </c>
      <c r="O7150" s="15" t="s">
        <v>29</v>
      </c>
      <c r="P7150" s="80" t="s">
        <v>3599</v>
      </c>
      <c r="Q7150" s="80" t="s">
        <v>195</v>
      </c>
      <c r="S7150" t="str">
        <f t="shared" si="139"/>
        <v>42063Car 1 Auto Group Inc</v>
      </c>
    </row>
    <row r="7151" spans="1:19" hidden="1">
      <c r="A7151" s="12">
        <v>42063</v>
      </c>
      <c r="B7151" t="s">
        <v>2664</v>
      </c>
      <c r="C7151" s="1">
        <v>39.57</v>
      </c>
      <c r="E7151" s="42">
        <f t="shared" si="140"/>
        <v>-39.57</v>
      </c>
      <c r="F7151" s="77" t="s">
        <v>1038</v>
      </c>
      <c r="G7151" s="77" t="s">
        <v>195</v>
      </c>
      <c r="H7151" s="77" t="s">
        <v>189</v>
      </c>
      <c r="I7151" s="13">
        <v>2</v>
      </c>
      <c r="J7151" s="14">
        <v>2015</v>
      </c>
      <c r="K7151" s="78" t="s">
        <v>146</v>
      </c>
      <c r="L7151" s="79" t="s">
        <v>2664</v>
      </c>
      <c r="M7151" s="79" t="s">
        <v>302</v>
      </c>
      <c r="N7151" s="15" t="s">
        <v>28</v>
      </c>
      <c r="O7151" s="15" t="s">
        <v>29</v>
      </c>
      <c r="P7151" s="80" t="s">
        <v>3599</v>
      </c>
      <c r="Q7151" s="80" t="s">
        <v>195</v>
      </c>
      <c r="S7151" t="str">
        <f t="shared" si="139"/>
        <v>42063Fat cycles</v>
      </c>
    </row>
    <row r="7152" spans="1:19" hidden="1">
      <c r="A7152" s="12">
        <v>42064</v>
      </c>
      <c r="B7152" t="s">
        <v>3252</v>
      </c>
      <c r="C7152" s="1">
        <v>100.64</v>
      </c>
      <c r="E7152" s="42">
        <f t="shared" si="140"/>
        <v>-100.64</v>
      </c>
      <c r="F7152" s="77" t="s">
        <v>1038</v>
      </c>
      <c r="G7152" s="77" t="s">
        <v>195</v>
      </c>
      <c r="H7152" s="77" t="s">
        <v>189</v>
      </c>
      <c r="I7152" s="13">
        <v>3</v>
      </c>
      <c r="J7152" s="14">
        <v>2015</v>
      </c>
      <c r="K7152" s="78" t="s">
        <v>146</v>
      </c>
      <c r="L7152" s="79" t="s">
        <v>3252</v>
      </c>
      <c r="M7152" s="79" t="s">
        <v>302</v>
      </c>
      <c r="N7152" s="15" t="s">
        <v>28</v>
      </c>
      <c r="O7152" s="15" t="s">
        <v>29</v>
      </c>
      <c r="P7152" s="80" t="s">
        <v>3599</v>
      </c>
      <c r="Q7152" s="80" t="s">
        <v>195</v>
      </c>
      <c r="S7152" t="str">
        <f t="shared" si="139"/>
        <v>42064Tonya Grossman</v>
      </c>
    </row>
    <row r="7153" spans="1:19" hidden="1">
      <c r="A7153" s="12">
        <v>42064</v>
      </c>
      <c r="B7153" t="s">
        <v>3253</v>
      </c>
      <c r="C7153" s="1">
        <v>21.25</v>
      </c>
      <c r="E7153" s="42">
        <f t="shared" si="140"/>
        <v>-21.25</v>
      </c>
      <c r="F7153" s="77" t="s">
        <v>1038</v>
      </c>
      <c r="G7153" s="77" t="s">
        <v>195</v>
      </c>
      <c r="H7153" s="77" t="s">
        <v>189</v>
      </c>
      <c r="I7153" s="13">
        <v>3</v>
      </c>
      <c r="J7153" s="14">
        <v>2015</v>
      </c>
      <c r="K7153" s="78" t="s">
        <v>146</v>
      </c>
      <c r="L7153" s="79" t="s">
        <v>3253</v>
      </c>
      <c r="M7153" s="79" t="s">
        <v>302</v>
      </c>
      <c r="N7153" s="15" t="s">
        <v>28</v>
      </c>
      <c r="O7153" s="15" t="s">
        <v>29</v>
      </c>
      <c r="P7153" s="80" t="s">
        <v>3599</v>
      </c>
      <c r="Q7153" s="80" t="s">
        <v>195</v>
      </c>
      <c r="S7153" t="str">
        <f t="shared" si="139"/>
        <v>42064SANJAY CHANDRAHAS</v>
      </c>
    </row>
    <row r="7154" spans="1:19" hidden="1">
      <c r="A7154" s="12">
        <v>42065</v>
      </c>
      <c r="B7154" t="s">
        <v>3254</v>
      </c>
      <c r="C7154" s="1">
        <v>210.97</v>
      </c>
      <c r="E7154" s="42">
        <f t="shared" si="140"/>
        <v>-210.97</v>
      </c>
      <c r="F7154" s="77" t="s">
        <v>1038</v>
      </c>
      <c r="G7154" s="77" t="s">
        <v>195</v>
      </c>
      <c r="H7154" s="77" t="s">
        <v>189</v>
      </c>
      <c r="I7154" s="13">
        <v>3</v>
      </c>
      <c r="J7154" s="14">
        <v>2015</v>
      </c>
      <c r="K7154" s="78" t="s">
        <v>146</v>
      </c>
      <c r="L7154" s="79" t="s">
        <v>3254</v>
      </c>
      <c r="M7154" s="79" t="s">
        <v>302</v>
      </c>
      <c r="N7154" s="15" t="s">
        <v>28</v>
      </c>
      <c r="O7154" s="15" t="s">
        <v>29</v>
      </c>
      <c r="P7154" s="80" t="s">
        <v>3599</v>
      </c>
      <c r="Q7154" s="80" t="s">
        <v>195</v>
      </c>
      <c r="S7154" t="str">
        <f t="shared" si="139"/>
        <v>42065Mike Krieck</v>
      </c>
    </row>
    <row r="7155" spans="1:19" hidden="1">
      <c r="A7155" s="12">
        <v>42065</v>
      </c>
      <c r="B7155" t="s">
        <v>2488</v>
      </c>
      <c r="C7155" s="1">
        <v>-863.38</v>
      </c>
      <c r="E7155" s="42">
        <f t="shared" si="140"/>
        <v>863.38</v>
      </c>
      <c r="F7155" s="77" t="s">
        <v>225</v>
      </c>
      <c r="G7155" s="77" t="s">
        <v>195</v>
      </c>
      <c r="H7155" s="77" t="s">
        <v>189</v>
      </c>
      <c r="I7155" s="13">
        <v>3</v>
      </c>
      <c r="J7155" s="14">
        <v>2015</v>
      </c>
      <c r="K7155" s="78" t="s">
        <v>137</v>
      </c>
      <c r="L7155" s="79" t="s">
        <v>39</v>
      </c>
      <c r="M7155" s="79" t="s">
        <v>23</v>
      </c>
      <c r="N7155" s="15" t="s">
        <v>189</v>
      </c>
      <c r="O7155" s="15" t="s">
        <v>24</v>
      </c>
      <c r="P7155" s="80" t="s">
        <v>196</v>
      </c>
      <c r="Q7155" s="80" t="s">
        <v>195</v>
      </c>
      <c r="S7155" t="str">
        <f t="shared" si="139"/>
        <v>42065Bank Account</v>
      </c>
    </row>
    <row r="7156" spans="1:19" hidden="1">
      <c r="A7156" s="12">
        <v>42065</v>
      </c>
      <c r="B7156" t="s">
        <v>3253</v>
      </c>
      <c r="C7156" s="1">
        <v>-21.25</v>
      </c>
      <c r="E7156" s="42">
        <f t="shared" si="140"/>
        <v>21.25</v>
      </c>
      <c r="F7156" s="77" t="s">
        <v>225</v>
      </c>
      <c r="G7156" s="77" t="s">
        <v>195</v>
      </c>
      <c r="H7156" s="77" t="s">
        <v>189</v>
      </c>
      <c r="I7156" s="13">
        <v>3</v>
      </c>
      <c r="J7156" s="14">
        <v>2015</v>
      </c>
      <c r="K7156" s="78" t="s">
        <v>184</v>
      </c>
      <c r="L7156" s="79" t="s">
        <v>3253</v>
      </c>
      <c r="M7156" s="79" t="s">
        <v>302</v>
      </c>
      <c r="N7156" s="15" t="s">
        <v>28</v>
      </c>
      <c r="O7156" s="15" t="s">
        <v>29</v>
      </c>
      <c r="P7156" s="80" t="s">
        <v>3599</v>
      </c>
      <c r="Q7156" s="80" t="s">
        <v>195</v>
      </c>
      <c r="S7156" t="str">
        <f t="shared" si="139"/>
        <v>42065SANJAY CHANDRAHAS</v>
      </c>
    </row>
    <row r="7157" spans="1:19" hidden="1">
      <c r="A7157" s="12">
        <v>42065</v>
      </c>
      <c r="B7157" t="s">
        <v>3255</v>
      </c>
      <c r="C7157" s="1">
        <v>59.02</v>
      </c>
      <c r="E7157" s="42">
        <f t="shared" si="140"/>
        <v>-59.02</v>
      </c>
      <c r="F7157" s="77" t="s">
        <v>1038</v>
      </c>
      <c r="G7157" s="77" t="s">
        <v>195</v>
      </c>
      <c r="H7157" s="77" t="s">
        <v>189</v>
      </c>
      <c r="I7157" s="13">
        <v>3</v>
      </c>
      <c r="J7157" s="14">
        <v>2015</v>
      </c>
      <c r="K7157" s="78" t="s">
        <v>146</v>
      </c>
      <c r="L7157" s="79" t="s">
        <v>3255</v>
      </c>
      <c r="M7157" s="79" t="s">
        <v>302</v>
      </c>
      <c r="N7157" s="15" t="s">
        <v>28</v>
      </c>
      <c r="O7157" s="15" t="s">
        <v>29</v>
      </c>
      <c r="P7157" s="80" t="s">
        <v>3599</v>
      </c>
      <c r="Q7157" s="80" t="s">
        <v>195</v>
      </c>
      <c r="S7157" t="str">
        <f t="shared" si="139"/>
        <v>42065carlos MURILLO</v>
      </c>
    </row>
    <row r="7158" spans="1:19" hidden="1">
      <c r="A7158" s="12">
        <v>42065</v>
      </c>
      <c r="B7158" t="s">
        <v>3256</v>
      </c>
      <c r="C7158" s="1">
        <v>14.42</v>
      </c>
      <c r="E7158" s="42">
        <f t="shared" si="140"/>
        <v>-14.42</v>
      </c>
      <c r="F7158" s="77" t="s">
        <v>1038</v>
      </c>
      <c r="G7158" s="77" t="s">
        <v>195</v>
      </c>
      <c r="H7158" s="77" t="s">
        <v>189</v>
      </c>
      <c r="I7158" s="13">
        <v>3</v>
      </c>
      <c r="J7158" s="14">
        <v>2015</v>
      </c>
      <c r="K7158" s="78" t="s">
        <v>146</v>
      </c>
      <c r="L7158" s="79" t="s">
        <v>3256</v>
      </c>
      <c r="M7158" s="79" t="s">
        <v>302</v>
      </c>
      <c r="N7158" s="15" t="s">
        <v>28</v>
      </c>
      <c r="O7158" s="15" t="s">
        <v>29</v>
      </c>
      <c r="P7158" s="80" t="s">
        <v>3599</v>
      </c>
      <c r="Q7158" s="80" t="s">
        <v>195</v>
      </c>
      <c r="S7158" t="str">
        <f t="shared" si="139"/>
        <v>42065Pamela Larsen</v>
      </c>
    </row>
    <row r="7159" spans="1:19" hidden="1">
      <c r="A7159" s="12">
        <v>42066</v>
      </c>
      <c r="B7159" t="s">
        <v>3257</v>
      </c>
      <c r="C7159" s="1">
        <v>57.05</v>
      </c>
      <c r="E7159" s="42">
        <f t="shared" si="140"/>
        <v>-57.05</v>
      </c>
      <c r="F7159" s="77" t="s">
        <v>1038</v>
      </c>
      <c r="G7159" s="77" t="s">
        <v>195</v>
      </c>
      <c r="H7159" s="77" t="s">
        <v>189</v>
      </c>
      <c r="I7159" s="13">
        <v>3</v>
      </c>
      <c r="J7159" s="14">
        <v>2015</v>
      </c>
      <c r="K7159" s="78" t="s">
        <v>146</v>
      </c>
      <c r="L7159" s="79" t="s">
        <v>3257</v>
      </c>
      <c r="M7159" s="79" t="s">
        <v>302</v>
      </c>
      <c r="N7159" s="15" t="s">
        <v>28</v>
      </c>
      <c r="O7159" s="15" t="s">
        <v>29</v>
      </c>
      <c r="P7159" s="80" t="s">
        <v>3599</v>
      </c>
      <c r="Q7159" s="80" t="s">
        <v>195</v>
      </c>
      <c r="S7159" t="str">
        <f t="shared" si="139"/>
        <v>42066Lucie Whitcomb-Meeker</v>
      </c>
    </row>
    <row r="7160" spans="1:19" hidden="1">
      <c r="A7160" s="12">
        <v>42066</v>
      </c>
      <c r="B7160" t="s">
        <v>3258</v>
      </c>
      <c r="C7160" s="1">
        <v>9.5</v>
      </c>
      <c r="E7160" s="42">
        <f t="shared" si="140"/>
        <v>-9.5</v>
      </c>
      <c r="F7160" s="77" t="s">
        <v>1038</v>
      </c>
      <c r="G7160" s="77" t="s">
        <v>195</v>
      </c>
      <c r="H7160" s="77" t="s">
        <v>189</v>
      </c>
      <c r="I7160" s="13">
        <v>3</v>
      </c>
      <c r="J7160" s="14">
        <v>2015</v>
      </c>
      <c r="K7160" s="78" t="s">
        <v>146</v>
      </c>
      <c r="L7160" s="79" t="s">
        <v>3258</v>
      </c>
      <c r="M7160" s="79" t="s">
        <v>302</v>
      </c>
      <c r="N7160" s="15" t="s">
        <v>28</v>
      </c>
      <c r="O7160" s="15" t="s">
        <v>29</v>
      </c>
      <c r="P7160" s="80" t="s">
        <v>3599</v>
      </c>
      <c r="Q7160" s="80" t="s">
        <v>195</v>
      </c>
      <c r="S7160" t="str">
        <f t="shared" si="139"/>
        <v>42066Jennifer Wolfe</v>
      </c>
    </row>
    <row r="7161" spans="1:19" hidden="1">
      <c r="A7161" s="12">
        <v>42066</v>
      </c>
      <c r="B7161" t="s">
        <v>3259</v>
      </c>
      <c r="C7161" s="1">
        <v>71.900000000000006</v>
      </c>
      <c r="E7161" s="42">
        <f t="shared" si="140"/>
        <v>-71.900000000000006</v>
      </c>
      <c r="F7161" s="77" t="s">
        <v>1038</v>
      </c>
      <c r="G7161" s="77" t="s">
        <v>195</v>
      </c>
      <c r="H7161" s="77" t="s">
        <v>189</v>
      </c>
      <c r="I7161" s="13">
        <v>3</v>
      </c>
      <c r="J7161" s="14">
        <v>2015</v>
      </c>
      <c r="K7161" s="78" t="s">
        <v>146</v>
      </c>
      <c r="L7161" s="79" t="s">
        <v>3259</v>
      </c>
      <c r="M7161" s="79" t="s">
        <v>302</v>
      </c>
      <c r="N7161" s="15" t="s">
        <v>28</v>
      </c>
      <c r="O7161" s="15" t="s">
        <v>29</v>
      </c>
      <c r="P7161" s="80" t="s">
        <v>3599</v>
      </c>
      <c r="Q7161" s="80" t="s">
        <v>195</v>
      </c>
      <c r="S7161" t="str">
        <f t="shared" si="139"/>
        <v>42066Trading inc</v>
      </c>
    </row>
    <row r="7162" spans="1:19" hidden="1">
      <c r="A7162" s="12">
        <v>42066</v>
      </c>
      <c r="B7162" t="s">
        <v>3260</v>
      </c>
      <c r="C7162" s="1">
        <v>64.5</v>
      </c>
      <c r="E7162" s="42">
        <f t="shared" si="140"/>
        <v>-64.5</v>
      </c>
      <c r="F7162" s="77" t="s">
        <v>1038</v>
      </c>
      <c r="G7162" s="77" t="s">
        <v>195</v>
      </c>
      <c r="H7162" s="77" t="s">
        <v>189</v>
      </c>
      <c r="I7162" s="13">
        <v>3</v>
      </c>
      <c r="J7162" s="14">
        <v>2015</v>
      </c>
      <c r="K7162" s="78" t="s">
        <v>146</v>
      </c>
      <c r="L7162" s="79" t="s">
        <v>3260</v>
      </c>
      <c r="M7162" s="79" t="s">
        <v>302</v>
      </c>
      <c r="N7162" s="15" t="s">
        <v>28</v>
      </c>
      <c r="O7162" s="15" t="s">
        <v>29</v>
      </c>
      <c r="P7162" s="80" t="s">
        <v>3599</v>
      </c>
      <c r="Q7162" s="80" t="s">
        <v>195</v>
      </c>
      <c r="S7162" t="str">
        <f t="shared" si="139"/>
        <v>42066Havoc K-9, Inc.</v>
      </c>
    </row>
    <row r="7163" spans="1:19" hidden="1">
      <c r="A7163" s="12">
        <v>42066</v>
      </c>
      <c r="B7163" t="s">
        <v>3260</v>
      </c>
      <c r="C7163" s="1">
        <v>12.9</v>
      </c>
      <c r="E7163" s="42">
        <f t="shared" si="140"/>
        <v>-12.9</v>
      </c>
      <c r="F7163" s="77" t="s">
        <v>1038</v>
      </c>
      <c r="G7163" s="77" t="s">
        <v>195</v>
      </c>
      <c r="H7163" s="77" t="s">
        <v>189</v>
      </c>
      <c r="I7163" s="13">
        <v>3</v>
      </c>
      <c r="J7163" s="14">
        <v>2015</v>
      </c>
      <c r="K7163" s="78" t="s">
        <v>146</v>
      </c>
      <c r="L7163" s="79" t="s">
        <v>3260</v>
      </c>
      <c r="M7163" s="79" t="s">
        <v>302</v>
      </c>
      <c r="N7163" s="15" t="s">
        <v>28</v>
      </c>
      <c r="O7163" s="15" t="s">
        <v>29</v>
      </c>
      <c r="P7163" s="80" t="s">
        <v>3599</v>
      </c>
      <c r="Q7163" s="80" t="s">
        <v>195</v>
      </c>
      <c r="S7163" t="str">
        <f t="shared" si="139"/>
        <v>42066Havoc K-9, Inc.</v>
      </c>
    </row>
    <row r="7164" spans="1:19" hidden="1">
      <c r="A7164" s="12">
        <v>42066</v>
      </c>
      <c r="B7164" t="s">
        <v>3261</v>
      </c>
      <c r="C7164" s="1">
        <v>27.16</v>
      </c>
      <c r="E7164" s="42">
        <f t="shared" si="140"/>
        <v>-27.16</v>
      </c>
      <c r="F7164" s="77" t="s">
        <v>1038</v>
      </c>
      <c r="G7164" s="77" t="s">
        <v>195</v>
      </c>
      <c r="H7164" s="77" t="s">
        <v>189</v>
      </c>
      <c r="I7164" s="13">
        <v>3</v>
      </c>
      <c r="J7164" s="14">
        <v>2015</v>
      </c>
      <c r="K7164" s="78" t="s">
        <v>146</v>
      </c>
      <c r="L7164" s="79" t="s">
        <v>3261</v>
      </c>
      <c r="M7164" s="79" t="s">
        <v>302</v>
      </c>
      <c r="N7164" s="15" t="s">
        <v>28</v>
      </c>
      <c r="O7164" s="15" t="s">
        <v>29</v>
      </c>
      <c r="P7164" s="80" t="s">
        <v>3599</v>
      </c>
      <c r="Q7164" s="80" t="s">
        <v>195</v>
      </c>
      <c r="S7164" t="str">
        <f t="shared" si="139"/>
        <v>42066Kammerflage Kreations</v>
      </c>
    </row>
    <row r="7165" spans="1:19" hidden="1">
      <c r="A7165" s="12">
        <v>42067</v>
      </c>
      <c r="B7165" t="s">
        <v>3262</v>
      </c>
      <c r="C7165" s="1">
        <v>14.42</v>
      </c>
      <c r="E7165" s="42">
        <f t="shared" si="140"/>
        <v>-14.42</v>
      </c>
      <c r="F7165" s="77" t="s">
        <v>1038</v>
      </c>
      <c r="G7165" s="77" t="s">
        <v>195</v>
      </c>
      <c r="H7165" s="77" t="s">
        <v>189</v>
      </c>
      <c r="I7165" s="13">
        <v>3</v>
      </c>
      <c r="J7165" s="14">
        <v>2015</v>
      </c>
      <c r="K7165" s="78" t="s">
        <v>146</v>
      </c>
      <c r="L7165" s="79" t="s">
        <v>3262</v>
      </c>
      <c r="M7165" s="79" t="s">
        <v>302</v>
      </c>
      <c r="N7165" s="15" t="s">
        <v>28</v>
      </c>
      <c r="O7165" s="15" t="s">
        <v>29</v>
      </c>
      <c r="P7165" s="80" t="s">
        <v>3599</v>
      </c>
      <c r="Q7165" s="80" t="s">
        <v>195</v>
      </c>
      <c r="S7165" t="str">
        <f t="shared" si="139"/>
        <v>42067Mitchell Cardona</v>
      </c>
    </row>
    <row r="7166" spans="1:19" hidden="1">
      <c r="A7166" s="12">
        <v>42067</v>
      </c>
      <c r="B7166" t="s">
        <v>3263</v>
      </c>
      <c r="C7166" s="1">
        <v>14.9</v>
      </c>
      <c r="E7166" s="42">
        <f t="shared" si="140"/>
        <v>-14.9</v>
      </c>
      <c r="F7166" s="77" t="s">
        <v>1038</v>
      </c>
      <c r="G7166" s="77" t="s">
        <v>195</v>
      </c>
      <c r="H7166" s="77" t="s">
        <v>189</v>
      </c>
      <c r="I7166" s="13">
        <v>3</v>
      </c>
      <c r="J7166" s="14">
        <v>2015</v>
      </c>
      <c r="K7166" s="78" t="s">
        <v>146</v>
      </c>
      <c r="L7166" s="79" t="s">
        <v>3263</v>
      </c>
      <c r="M7166" s="79" t="s">
        <v>302</v>
      </c>
      <c r="N7166" s="15" t="s">
        <v>28</v>
      </c>
      <c r="O7166" s="15" t="s">
        <v>29</v>
      </c>
      <c r="P7166" s="80" t="s">
        <v>3599</v>
      </c>
      <c r="Q7166" s="80" t="s">
        <v>195</v>
      </c>
      <c r="S7166" t="str">
        <f t="shared" si="139"/>
        <v>42067Adam Lewis</v>
      </c>
    </row>
    <row r="7167" spans="1:19" hidden="1">
      <c r="A7167" s="12">
        <v>42067</v>
      </c>
      <c r="B7167" t="s">
        <v>3222</v>
      </c>
      <c r="C7167" s="1">
        <v>-55</v>
      </c>
      <c r="E7167" s="42">
        <f t="shared" si="140"/>
        <v>55</v>
      </c>
      <c r="F7167" s="77" t="s">
        <v>225</v>
      </c>
      <c r="G7167" s="77" t="s">
        <v>195</v>
      </c>
      <c r="H7167" s="77" t="s">
        <v>189</v>
      </c>
      <c r="I7167" s="13">
        <v>3</v>
      </c>
      <c r="J7167" s="14">
        <v>2015</v>
      </c>
      <c r="K7167" s="78" t="s">
        <v>184</v>
      </c>
      <c r="L7167" s="79" t="s">
        <v>3222</v>
      </c>
      <c r="M7167" s="79" t="s">
        <v>302</v>
      </c>
      <c r="N7167" s="15" t="s">
        <v>28</v>
      </c>
      <c r="O7167" s="15" t="s">
        <v>29</v>
      </c>
      <c r="P7167" s="80" t="s">
        <v>3599</v>
      </c>
      <c r="Q7167" s="80" t="s">
        <v>195</v>
      </c>
      <c r="S7167" t="str">
        <f t="shared" si="139"/>
        <v>42067Gilbert Martin</v>
      </c>
    </row>
    <row r="7168" spans="1:19" hidden="1">
      <c r="A7168" s="12">
        <v>42067</v>
      </c>
      <c r="B7168" t="s">
        <v>3187</v>
      </c>
      <c r="C7168" s="1">
        <v>-55.15</v>
      </c>
      <c r="E7168" s="42">
        <f t="shared" si="140"/>
        <v>55.15</v>
      </c>
      <c r="F7168" s="77" t="s">
        <v>225</v>
      </c>
      <c r="G7168" s="77" t="s">
        <v>195</v>
      </c>
      <c r="H7168" s="77" t="s">
        <v>189</v>
      </c>
      <c r="I7168" s="13">
        <v>3</v>
      </c>
      <c r="J7168" s="14">
        <v>2015</v>
      </c>
      <c r="K7168" s="78" t="s">
        <v>184</v>
      </c>
      <c r="L7168" s="79" t="s">
        <v>3187</v>
      </c>
      <c r="M7168" s="79" t="s">
        <v>302</v>
      </c>
      <c r="N7168" s="15" t="s">
        <v>28</v>
      </c>
      <c r="O7168" s="15" t="s">
        <v>29</v>
      </c>
      <c r="P7168" s="80" t="s">
        <v>3599</v>
      </c>
      <c r="Q7168" s="80" t="s">
        <v>195</v>
      </c>
      <c r="S7168" t="str">
        <f t="shared" si="139"/>
        <v>42067Maryna Grabovskiy</v>
      </c>
    </row>
    <row r="7169" spans="1:19" hidden="1">
      <c r="A7169" s="12">
        <v>42068</v>
      </c>
      <c r="B7169" t="s">
        <v>3264</v>
      </c>
      <c r="C7169" s="1">
        <v>139.80000000000001</v>
      </c>
      <c r="E7169" s="42">
        <f t="shared" si="140"/>
        <v>-139.80000000000001</v>
      </c>
      <c r="F7169" s="77" t="s">
        <v>1038</v>
      </c>
      <c r="G7169" s="77" t="s">
        <v>195</v>
      </c>
      <c r="H7169" s="77" t="s">
        <v>189</v>
      </c>
      <c r="I7169" s="13">
        <v>3</v>
      </c>
      <c r="J7169" s="14">
        <v>2015</v>
      </c>
      <c r="K7169" s="78" t="s">
        <v>146</v>
      </c>
      <c r="L7169" s="79" t="s">
        <v>3264</v>
      </c>
      <c r="M7169" s="79" t="s">
        <v>302</v>
      </c>
      <c r="N7169" s="15" t="s">
        <v>28</v>
      </c>
      <c r="O7169" s="15" t="s">
        <v>29</v>
      </c>
      <c r="P7169" s="80" t="s">
        <v>3599</v>
      </c>
      <c r="Q7169" s="80" t="s">
        <v>195</v>
      </c>
      <c r="S7169" t="str">
        <f t="shared" si="139"/>
        <v>42068michelle gibson</v>
      </c>
    </row>
    <row r="7170" spans="1:19" hidden="1">
      <c r="A7170" s="12">
        <v>42068</v>
      </c>
      <c r="B7170" t="s">
        <v>3265</v>
      </c>
      <c r="C7170" s="1">
        <v>97.44</v>
      </c>
      <c r="E7170" s="42">
        <f t="shared" si="140"/>
        <v>-97.44</v>
      </c>
      <c r="F7170" s="77" t="s">
        <v>1038</v>
      </c>
      <c r="G7170" s="77" t="s">
        <v>195</v>
      </c>
      <c r="H7170" s="77" t="s">
        <v>189</v>
      </c>
      <c r="I7170" s="13">
        <v>3</v>
      </c>
      <c r="J7170" s="14">
        <v>2015</v>
      </c>
      <c r="K7170" s="78" t="s">
        <v>146</v>
      </c>
      <c r="L7170" s="79" t="s">
        <v>3265</v>
      </c>
      <c r="M7170" s="79" t="s">
        <v>302</v>
      </c>
      <c r="N7170" s="15" t="s">
        <v>28</v>
      </c>
      <c r="O7170" s="15" t="s">
        <v>29</v>
      </c>
      <c r="P7170" s="80" t="s">
        <v>3599</v>
      </c>
      <c r="Q7170" s="80" t="s">
        <v>195</v>
      </c>
      <c r="S7170" t="str">
        <f t="shared" si="139"/>
        <v>42068Carolyn Beach</v>
      </c>
    </row>
    <row r="7171" spans="1:19" hidden="1">
      <c r="A7171" s="12">
        <v>42068</v>
      </c>
      <c r="B7171" t="s">
        <v>3266</v>
      </c>
      <c r="C7171" s="1">
        <v>12.9</v>
      </c>
      <c r="E7171" s="42">
        <f t="shared" si="140"/>
        <v>-12.9</v>
      </c>
      <c r="F7171" s="77" t="s">
        <v>1038</v>
      </c>
      <c r="G7171" s="77" t="s">
        <v>195</v>
      </c>
      <c r="H7171" s="77" t="s">
        <v>189</v>
      </c>
      <c r="I7171" s="13">
        <v>3</v>
      </c>
      <c r="J7171" s="14">
        <v>2015</v>
      </c>
      <c r="K7171" s="78" t="s">
        <v>146</v>
      </c>
      <c r="L7171" s="79" t="s">
        <v>3266</v>
      </c>
      <c r="M7171" s="79" t="s">
        <v>302</v>
      </c>
      <c r="N7171" s="15" t="s">
        <v>28</v>
      </c>
      <c r="O7171" s="15" t="s">
        <v>29</v>
      </c>
      <c r="P7171" s="80" t="s">
        <v>3599</v>
      </c>
      <c r="Q7171" s="80" t="s">
        <v>195</v>
      </c>
      <c r="S7171" t="str">
        <f t="shared" si="139"/>
        <v>42068Lori Rougeau</v>
      </c>
    </row>
    <row r="7172" spans="1:19" hidden="1">
      <c r="A7172" s="12">
        <v>42068</v>
      </c>
      <c r="B7172" t="s">
        <v>2617</v>
      </c>
      <c r="C7172" s="1">
        <v>127.2</v>
      </c>
      <c r="E7172" s="42">
        <f t="shared" si="140"/>
        <v>-127.2</v>
      </c>
      <c r="F7172" s="77" t="s">
        <v>1038</v>
      </c>
      <c r="G7172" s="77" t="s">
        <v>195</v>
      </c>
      <c r="H7172" s="77" t="s">
        <v>189</v>
      </c>
      <c r="I7172" s="13">
        <v>3</v>
      </c>
      <c r="J7172" s="14">
        <v>2015</v>
      </c>
      <c r="K7172" s="78" t="s">
        <v>146</v>
      </c>
      <c r="L7172" s="79" t="s">
        <v>3100</v>
      </c>
      <c r="M7172" s="79" t="s">
        <v>302</v>
      </c>
      <c r="N7172" s="15" t="s">
        <v>28</v>
      </c>
      <c r="O7172" s="15" t="s">
        <v>29</v>
      </c>
      <c r="P7172" s="80" t="s">
        <v>3599</v>
      </c>
      <c r="Q7172" s="80" t="s">
        <v>195</v>
      </c>
      <c r="S7172" t="str">
        <f t="shared" si="139"/>
        <v>42068Reversal</v>
      </c>
    </row>
    <row r="7173" spans="1:19" hidden="1">
      <c r="A7173" s="12">
        <v>42068</v>
      </c>
      <c r="B7173" t="s">
        <v>3267</v>
      </c>
      <c r="C7173" s="1">
        <v>102.45</v>
      </c>
      <c r="E7173" s="42">
        <f t="shared" si="140"/>
        <v>-102.45</v>
      </c>
      <c r="F7173" s="77" t="s">
        <v>1038</v>
      </c>
      <c r="G7173" s="77" t="s">
        <v>195</v>
      </c>
      <c r="H7173" s="77" t="s">
        <v>189</v>
      </c>
      <c r="I7173" s="13">
        <v>3</v>
      </c>
      <c r="J7173" s="14">
        <v>2015</v>
      </c>
      <c r="K7173" s="78" t="s">
        <v>146</v>
      </c>
      <c r="L7173" s="79" t="s">
        <v>3267</v>
      </c>
      <c r="M7173" s="79" t="s">
        <v>302</v>
      </c>
      <c r="N7173" s="15" t="s">
        <v>28</v>
      </c>
      <c r="O7173" s="15" t="s">
        <v>29</v>
      </c>
      <c r="P7173" s="80" t="s">
        <v>3599</v>
      </c>
      <c r="Q7173" s="80" t="s">
        <v>195</v>
      </c>
      <c r="S7173" t="str">
        <f t="shared" si="139"/>
        <v>42068David Chaplin</v>
      </c>
    </row>
    <row r="7174" spans="1:19" hidden="1">
      <c r="A7174" s="12">
        <v>42068</v>
      </c>
      <c r="B7174" t="s">
        <v>3267</v>
      </c>
      <c r="C7174" s="1">
        <v>102.45</v>
      </c>
      <c r="E7174" s="42">
        <f t="shared" si="140"/>
        <v>-102.45</v>
      </c>
      <c r="F7174" s="77" t="s">
        <v>1038</v>
      </c>
      <c r="G7174" s="77" t="s">
        <v>195</v>
      </c>
      <c r="H7174" s="77" t="s">
        <v>189</v>
      </c>
      <c r="I7174" s="13">
        <v>3</v>
      </c>
      <c r="J7174" s="14">
        <v>2015</v>
      </c>
      <c r="K7174" s="78" t="s">
        <v>146</v>
      </c>
      <c r="L7174" s="79" t="s">
        <v>3267</v>
      </c>
      <c r="M7174" s="79" t="s">
        <v>302</v>
      </c>
      <c r="N7174" s="15" t="s">
        <v>28</v>
      </c>
      <c r="O7174" s="15" t="s">
        <v>29</v>
      </c>
      <c r="P7174" s="80" t="s">
        <v>3599</v>
      </c>
      <c r="Q7174" s="80" t="s">
        <v>195</v>
      </c>
      <c r="S7174" t="str">
        <f t="shared" si="139"/>
        <v>42068David Chaplin</v>
      </c>
    </row>
    <row r="7175" spans="1:19" hidden="1">
      <c r="A7175" s="12">
        <v>42068</v>
      </c>
      <c r="B7175" t="s">
        <v>3268</v>
      </c>
      <c r="C7175" s="1">
        <v>44.13</v>
      </c>
      <c r="E7175" s="42">
        <f t="shared" si="140"/>
        <v>-44.13</v>
      </c>
      <c r="F7175" s="77" t="s">
        <v>1038</v>
      </c>
      <c r="G7175" s="77" t="s">
        <v>195</v>
      </c>
      <c r="H7175" s="77" t="s">
        <v>189</v>
      </c>
      <c r="I7175" s="13">
        <v>3</v>
      </c>
      <c r="J7175" s="14">
        <v>2015</v>
      </c>
      <c r="K7175" s="78" t="s">
        <v>146</v>
      </c>
      <c r="L7175" s="79" t="s">
        <v>3268</v>
      </c>
      <c r="M7175" s="79" t="s">
        <v>302</v>
      </c>
      <c r="N7175" s="15" t="s">
        <v>28</v>
      </c>
      <c r="O7175" s="15" t="s">
        <v>29</v>
      </c>
      <c r="P7175" s="80" t="s">
        <v>3599</v>
      </c>
      <c r="Q7175" s="80" t="s">
        <v>195</v>
      </c>
      <c r="S7175" t="str">
        <f t="shared" si="139"/>
        <v>42068christie thomas</v>
      </c>
    </row>
    <row r="7176" spans="1:19" hidden="1">
      <c r="A7176" s="12">
        <v>42069</v>
      </c>
      <c r="B7176" t="s">
        <v>3269</v>
      </c>
      <c r="C7176" s="1">
        <v>125</v>
      </c>
      <c r="E7176" s="42">
        <f t="shared" si="140"/>
        <v>-125</v>
      </c>
      <c r="F7176" s="77" t="s">
        <v>1038</v>
      </c>
      <c r="G7176" s="77" t="s">
        <v>195</v>
      </c>
      <c r="H7176" s="77" t="s">
        <v>189</v>
      </c>
      <c r="I7176" s="13">
        <v>3</v>
      </c>
      <c r="J7176" s="14">
        <v>2015</v>
      </c>
      <c r="K7176" s="78" t="s">
        <v>146</v>
      </c>
      <c r="L7176" s="79" t="s">
        <v>3269</v>
      </c>
      <c r="M7176" s="79" t="s">
        <v>302</v>
      </c>
      <c r="N7176" s="15" t="s">
        <v>28</v>
      </c>
      <c r="O7176" s="15" t="s">
        <v>29</v>
      </c>
      <c r="P7176" s="80" t="s">
        <v>3599</v>
      </c>
      <c r="Q7176" s="80" t="s">
        <v>195</v>
      </c>
      <c r="S7176" t="str">
        <f t="shared" si="139"/>
        <v>42069Paul Frazier</v>
      </c>
    </row>
    <row r="7177" spans="1:19" hidden="1">
      <c r="A7177" s="12">
        <v>42069</v>
      </c>
      <c r="B7177" t="s">
        <v>3270</v>
      </c>
      <c r="C7177" s="1">
        <v>196.91</v>
      </c>
      <c r="E7177" s="42">
        <f t="shared" si="140"/>
        <v>-196.91</v>
      </c>
      <c r="F7177" s="77" t="s">
        <v>1038</v>
      </c>
      <c r="G7177" s="77" t="s">
        <v>195</v>
      </c>
      <c r="H7177" s="77" t="s">
        <v>189</v>
      </c>
      <c r="I7177" s="13">
        <v>3</v>
      </c>
      <c r="J7177" s="14">
        <v>2015</v>
      </c>
      <c r="K7177" s="78" t="s">
        <v>146</v>
      </c>
      <c r="L7177" s="79" t="s">
        <v>3270</v>
      </c>
      <c r="M7177" s="79" t="s">
        <v>302</v>
      </c>
      <c r="N7177" s="15" t="s">
        <v>28</v>
      </c>
      <c r="O7177" s="15" t="s">
        <v>29</v>
      </c>
      <c r="P7177" s="80" t="s">
        <v>3599</v>
      </c>
      <c r="Q7177" s="80" t="s">
        <v>195</v>
      </c>
      <c r="S7177" t="str">
        <f t="shared" si="139"/>
        <v>42069gerald hayes</v>
      </c>
    </row>
    <row r="7178" spans="1:19" hidden="1">
      <c r="A7178" s="12">
        <v>42070</v>
      </c>
      <c r="B7178" t="s">
        <v>3271</v>
      </c>
      <c r="C7178" s="1">
        <v>69.900000000000006</v>
      </c>
      <c r="E7178" s="42">
        <f t="shared" si="140"/>
        <v>-69.900000000000006</v>
      </c>
      <c r="F7178" s="77" t="s">
        <v>1038</v>
      </c>
      <c r="G7178" s="77" t="s">
        <v>195</v>
      </c>
      <c r="H7178" s="77" t="s">
        <v>189</v>
      </c>
      <c r="I7178" s="13">
        <v>3</v>
      </c>
      <c r="J7178" s="14">
        <v>2015</v>
      </c>
      <c r="K7178" s="78" t="s">
        <v>146</v>
      </c>
      <c r="L7178" s="79" t="s">
        <v>3271</v>
      </c>
      <c r="M7178" s="79" t="s">
        <v>302</v>
      </c>
      <c r="N7178" s="15" t="s">
        <v>28</v>
      </c>
      <c r="O7178" s="15" t="s">
        <v>29</v>
      </c>
      <c r="P7178" s="80" t="s">
        <v>3599</v>
      </c>
      <c r="Q7178" s="80" t="s">
        <v>195</v>
      </c>
      <c r="S7178" t="str">
        <f t="shared" si="139"/>
        <v>42070mark nicholls</v>
      </c>
    </row>
    <row r="7179" spans="1:19" hidden="1">
      <c r="A7179" s="12">
        <v>42070</v>
      </c>
      <c r="B7179" t="s">
        <v>3272</v>
      </c>
      <c r="C7179" s="1">
        <v>74.760000000000005</v>
      </c>
      <c r="E7179" s="42">
        <f t="shared" si="140"/>
        <v>-74.760000000000005</v>
      </c>
      <c r="F7179" s="77" t="s">
        <v>1038</v>
      </c>
      <c r="G7179" s="77" t="s">
        <v>195</v>
      </c>
      <c r="H7179" s="77" t="s">
        <v>189</v>
      </c>
      <c r="I7179" s="13">
        <v>3</v>
      </c>
      <c r="J7179" s="14">
        <v>2015</v>
      </c>
      <c r="K7179" s="78" t="s">
        <v>146</v>
      </c>
      <c r="L7179" s="79" t="s">
        <v>3272</v>
      </c>
      <c r="M7179" s="79" t="s">
        <v>302</v>
      </c>
      <c r="N7179" s="15" t="s">
        <v>28</v>
      </c>
      <c r="O7179" s="15" t="s">
        <v>29</v>
      </c>
      <c r="P7179" s="80" t="s">
        <v>3599</v>
      </c>
      <c r="Q7179" s="80" t="s">
        <v>195</v>
      </c>
      <c r="S7179" t="str">
        <f t="shared" si="139"/>
        <v>42070Robert Roy</v>
      </c>
    </row>
    <row r="7180" spans="1:19" hidden="1">
      <c r="A7180" s="12">
        <v>42071</v>
      </c>
      <c r="B7180" t="s">
        <v>2488</v>
      </c>
      <c r="C7180" s="1">
        <v>-1300.06</v>
      </c>
      <c r="E7180" s="42">
        <f t="shared" si="140"/>
        <v>1300.06</v>
      </c>
      <c r="F7180" s="77" t="s">
        <v>225</v>
      </c>
      <c r="G7180" s="77" t="s">
        <v>195</v>
      </c>
      <c r="H7180" s="77" t="s">
        <v>189</v>
      </c>
      <c r="I7180" s="13">
        <v>3</v>
      </c>
      <c r="J7180" s="14">
        <v>2015</v>
      </c>
      <c r="K7180" s="78" t="s">
        <v>137</v>
      </c>
      <c r="L7180" s="79" t="s">
        <v>39</v>
      </c>
      <c r="M7180" s="79" t="s">
        <v>23</v>
      </c>
      <c r="N7180" s="15" t="s">
        <v>189</v>
      </c>
      <c r="O7180" s="15" t="s">
        <v>24</v>
      </c>
      <c r="P7180" s="80" t="s">
        <v>196</v>
      </c>
      <c r="Q7180" s="80" t="s">
        <v>195</v>
      </c>
      <c r="S7180" t="str">
        <f t="shared" si="139"/>
        <v>42071Bank Account</v>
      </c>
    </row>
    <row r="7181" spans="1:19" hidden="1">
      <c r="A7181" s="12">
        <v>42071</v>
      </c>
      <c r="B7181" t="s">
        <v>3273</v>
      </c>
      <c r="C7181" s="1">
        <v>14.9</v>
      </c>
      <c r="E7181" s="42">
        <f t="shared" si="140"/>
        <v>-14.9</v>
      </c>
      <c r="F7181" s="77" t="s">
        <v>1038</v>
      </c>
      <c r="G7181" s="77" t="s">
        <v>195</v>
      </c>
      <c r="H7181" s="77" t="s">
        <v>189</v>
      </c>
      <c r="I7181" s="13">
        <v>3</v>
      </c>
      <c r="J7181" s="14">
        <v>2015</v>
      </c>
      <c r="K7181" s="78" t="s">
        <v>146</v>
      </c>
      <c r="L7181" s="79" t="s">
        <v>3273</v>
      </c>
      <c r="M7181" s="79" t="s">
        <v>302</v>
      </c>
      <c r="N7181" s="15" t="s">
        <v>28</v>
      </c>
      <c r="O7181" s="15" t="s">
        <v>29</v>
      </c>
      <c r="P7181" s="80" t="s">
        <v>3599</v>
      </c>
      <c r="Q7181" s="80" t="s">
        <v>195</v>
      </c>
      <c r="S7181" t="str">
        <f t="shared" si="139"/>
        <v>42071Richard Smith</v>
      </c>
    </row>
    <row r="7182" spans="1:19" hidden="1">
      <c r="A7182" s="12">
        <v>42072</v>
      </c>
      <c r="B7182" t="s">
        <v>3274</v>
      </c>
      <c r="C7182" s="1">
        <v>26.94</v>
      </c>
      <c r="E7182" s="42">
        <f t="shared" si="140"/>
        <v>-26.94</v>
      </c>
      <c r="F7182" s="77" t="s">
        <v>1038</v>
      </c>
      <c r="G7182" s="77" t="s">
        <v>195</v>
      </c>
      <c r="H7182" s="77" t="s">
        <v>189</v>
      </c>
      <c r="I7182" s="13">
        <v>3</v>
      </c>
      <c r="J7182" s="14">
        <v>2015</v>
      </c>
      <c r="K7182" s="78" t="s">
        <v>146</v>
      </c>
      <c r="L7182" s="79" t="s">
        <v>3274</v>
      </c>
      <c r="M7182" s="79" t="s">
        <v>302</v>
      </c>
      <c r="N7182" s="15" t="s">
        <v>28</v>
      </c>
      <c r="O7182" s="15" t="s">
        <v>29</v>
      </c>
      <c r="P7182" s="80" t="s">
        <v>3599</v>
      </c>
      <c r="Q7182" s="80" t="s">
        <v>195</v>
      </c>
      <c r="S7182" t="str">
        <f t="shared" si="139"/>
        <v>42072Geoffrey Robles</v>
      </c>
    </row>
    <row r="7183" spans="1:19" hidden="1">
      <c r="A7183" s="12">
        <v>42072</v>
      </c>
      <c r="B7183" t="s">
        <v>3275</v>
      </c>
      <c r="C7183" s="1">
        <v>9.9499999999999993</v>
      </c>
      <c r="E7183" s="42">
        <f t="shared" si="140"/>
        <v>-9.9499999999999993</v>
      </c>
      <c r="F7183" s="77" t="s">
        <v>1038</v>
      </c>
      <c r="G7183" s="77" t="s">
        <v>195</v>
      </c>
      <c r="H7183" s="77" t="s">
        <v>189</v>
      </c>
      <c r="I7183" s="13">
        <v>3</v>
      </c>
      <c r="J7183" s="14">
        <v>2015</v>
      </c>
      <c r="K7183" s="78" t="s">
        <v>146</v>
      </c>
      <c r="L7183" s="79" t="s">
        <v>3275</v>
      </c>
      <c r="M7183" s="79" t="s">
        <v>302</v>
      </c>
      <c r="N7183" s="15" t="s">
        <v>28</v>
      </c>
      <c r="O7183" s="15" t="s">
        <v>29</v>
      </c>
      <c r="P7183" s="80" t="s">
        <v>3599</v>
      </c>
      <c r="Q7183" s="80" t="s">
        <v>195</v>
      </c>
      <c r="S7183" t="str">
        <f t="shared" si="139"/>
        <v>42072Hope Smith</v>
      </c>
    </row>
    <row r="7184" spans="1:19" hidden="1">
      <c r="A7184" s="12">
        <v>42072</v>
      </c>
      <c r="B7184" t="s">
        <v>3276</v>
      </c>
      <c r="C7184" s="1">
        <v>89.86</v>
      </c>
      <c r="E7184" s="42">
        <f t="shared" si="140"/>
        <v>-89.86</v>
      </c>
      <c r="F7184" s="77" t="s">
        <v>1038</v>
      </c>
      <c r="G7184" s="77" t="s">
        <v>195</v>
      </c>
      <c r="H7184" s="77" t="s">
        <v>189</v>
      </c>
      <c r="I7184" s="13">
        <v>3</v>
      </c>
      <c r="J7184" s="14">
        <v>2015</v>
      </c>
      <c r="K7184" s="78" t="s">
        <v>146</v>
      </c>
      <c r="L7184" s="79" t="s">
        <v>3276</v>
      </c>
      <c r="M7184" s="79" t="s">
        <v>302</v>
      </c>
      <c r="N7184" s="15" t="s">
        <v>28</v>
      </c>
      <c r="O7184" s="15" t="s">
        <v>29</v>
      </c>
      <c r="P7184" s="80" t="s">
        <v>3599</v>
      </c>
      <c r="Q7184" s="80" t="s">
        <v>195</v>
      </c>
      <c r="S7184" t="str">
        <f t="shared" si="139"/>
        <v>42072serafin lorenzo</v>
      </c>
    </row>
    <row r="7185" spans="1:19" hidden="1">
      <c r="A7185" s="12">
        <v>42072</v>
      </c>
      <c r="B7185" t="s">
        <v>3277</v>
      </c>
      <c r="C7185" s="1">
        <v>94.95</v>
      </c>
      <c r="E7185" s="42">
        <f t="shared" si="140"/>
        <v>-94.95</v>
      </c>
      <c r="F7185" s="77" t="s">
        <v>1038</v>
      </c>
      <c r="G7185" s="77" t="s">
        <v>195</v>
      </c>
      <c r="H7185" s="77" t="s">
        <v>189</v>
      </c>
      <c r="I7185" s="13">
        <v>3</v>
      </c>
      <c r="J7185" s="14">
        <v>2015</v>
      </c>
      <c r="K7185" s="78" t="s">
        <v>146</v>
      </c>
      <c r="L7185" s="79" t="s">
        <v>3277</v>
      </c>
      <c r="M7185" s="79" t="s">
        <v>302</v>
      </c>
      <c r="N7185" s="15" t="s">
        <v>28</v>
      </c>
      <c r="O7185" s="15" t="s">
        <v>29</v>
      </c>
      <c r="P7185" s="80" t="s">
        <v>3599</v>
      </c>
      <c r="Q7185" s="80" t="s">
        <v>195</v>
      </c>
      <c r="S7185" t="str">
        <f t="shared" si="139"/>
        <v>42072david langseth</v>
      </c>
    </row>
    <row r="7186" spans="1:19" hidden="1">
      <c r="A7186" s="12">
        <v>42072</v>
      </c>
      <c r="B7186" t="s">
        <v>2733</v>
      </c>
      <c r="C7186" s="1">
        <v>45.32</v>
      </c>
      <c r="E7186" s="42">
        <f t="shared" si="140"/>
        <v>-45.32</v>
      </c>
      <c r="F7186" s="77" t="s">
        <v>1038</v>
      </c>
      <c r="G7186" s="77" t="s">
        <v>195</v>
      </c>
      <c r="H7186" s="77" t="s">
        <v>189</v>
      </c>
      <c r="I7186" s="13">
        <v>3</v>
      </c>
      <c r="J7186" s="14">
        <v>2015</v>
      </c>
      <c r="K7186" s="78" t="s">
        <v>146</v>
      </c>
      <c r="L7186" s="79" t="s">
        <v>2733</v>
      </c>
      <c r="M7186" s="79" t="s">
        <v>302</v>
      </c>
      <c r="N7186" s="15" t="s">
        <v>28</v>
      </c>
      <c r="O7186" s="15" t="s">
        <v>29</v>
      </c>
      <c r="P7186" s="80" t="s">
        <v>3599</v>
      </c>
      <c r="Q7186" s="80" t="s">
        <v>195</v>
      </c>
      <c r="S7186" t="str">
        <f t="shared" si="139"/>
        <v>42072Robert Hoskins</v>
      </c>
    </row>
    <row r="7187" spans="1:19" hidden="1">
      <c r="A7187" s="12">
        <v>42073</v>
      </c>
      <c r="B7187" t="s">
        <v>3278</v>
      </c>
      <c r="C7187" s="1">
        <v>10.95</v>
      </c>
      <c r="E7187" s="42">
        <f t="shared" si="140"/>
        <v>-10.95</v>
      </c>
      <c r="F7187" s="77" t="s">
        <v>1038</v>
      </c>
      <c r="G7187" s="77" t="s">
        <v>195</v>
      </c>
      <c r="H7187" s="77" t="s">
        <v>189</v>
      </c>
      <c r="I7187" s="13">
        <v>3</v>
      </c>
      <c r="J7187" s="14">
        <v>2015</v>
      </c>
      <c r="K7187" s="78" t="s">
        <v>146</v>
      </c>
      <c r="L7187" s="79" t="s">
        <v>3278</v>
      </c>
      <c r="M7187" s="79" t="s">
        <v>302</v>
      </c>
      <c r="N7187" s="15" t="s">
        <v>28</v>
      </c>
      <c r="O7187" s="15" t="s">
        <v>29</v>
      </c>
      <c r="P7187" s="80" t="s">
        <v>3599</v>
      </c>
      <c r="Q7187" s="80" t="s">
        <v>195</v>
      </c>
      <c r="S7187" t="str">
        <f t="shared" si="139"/>
        <v>42073BeBrightSales</v>
      </c>
    </row>
    <row r="7188" spans="1:19" hidden="1">
      <c r="A7188" s="12">
        <v>42073</v>
      </c>
      <c r="B7188" t="s">
        <v>3279</v>
      </c>
      <c r="C7188" s="1">
        <v>14.42</v>
      </c>
      <c r="E7188" s="42">
        <f t="shared" si="140"/>
        <v>-14.42</v>
      </c>
      <c r="F7188" s="77" t="s">
        <v>1038</v>
      </c>
      <c r="G7188" s="77" t="s">
        <v>195</v>
      </c>
      <c r="H7188" s="77" t="s">
        <v>189</v>
      </c>
      <c r="I7188" s="13">
        <v>3</v>
      </c>
      <c r="J7188" s="14">
        <v>2015</v>
      </c>
      <c r="K7188" s="78" t="s">
        <v>146</v>
      </c>
      <c r="L7188" s="79" t="s">
        <v>3279</v>
      </c>
      <c r="M7188" s="79" t="s">
        <v>302</v>
      </c>
      <c r="N7188" s="15" t="s">
        <v>28</v>
      </c>
      <c r="O7188" s="15" t="s">
        <v>29</v>
      </c>
      <c r="P7188" s="80" t="s">
        <v>3599</v>
      </c>
      <c r="Q7188" s="80" t="s">
        <v>195</v>
      </c>
      <c r="S7188" t="str">
        <f t="shared" si="139"/>
        <v>42073Patricia Noffsinger-Hall</v>
      </c>
    </row>
    <row r="7189" spans="1:19" hidden="1">
      <c r="A7189" s="12">
        <v>42073</v>
      </c>
      <c r="B7189" t="s">
        <v>2592</v>
      </c>
      <c r="C7189" s="1">
        <v>-27.16</v>
      </c>
      <c r="E7189" s="42">
        <f t="shared" si="140"/>
        <v>27.16</v>
      </c>
      <c r="F7189" s="77" t="s">
        <v>225</v>
      </c>
      <c r="G7189" s="77" t="s">
        <v>195</v>
      </c>
      <c r="H7189" s="77" t="s">
        <v>189</v>
      </c>
      <c r="I7189" s="13">
        <v>3</v>
      </c>
      <c r="J7189" s="14">
        <v>2015</v>
      </c>
      <c r="K7189" s="78" t="s">
        <v>146</v>
      </c>
      <c r="L7189" s="79" t="s">
        <v>3100</v>
      </c>
      <c r="M7189" s="79" t="s">
        <v>302</v>
      </c>
      <c r="N7189" s="15" t="s">
        <v>28</v>
      </c>
      <c r="O7189" s="15" t="s">
        <v>29</v>
      </c>
      <c r="P7189" s="80" t="s">
        <v>3599</v>
      </c>
      <c r="Q7189" s="80" t="s">
        <v>195</v>
      </c>
      <c r="S7189" t="str">
        <f t="shared" si="139"/>
        <v>42073eBay Buyer Dispute</v>
      </c>
    </row>
    <row r="7190" spans="1:19" hidden="1">
      <c r="A7190" s="12">
        <v>42073</v>
      </c>
      <c r="B7190" t="s">
        <v>3261</v>
      </c>
      <c r="C7190" s="1">
        <v>31.9</v>
      </c>
      <c r="E7190" s="42">
        <f t="shared" si="140"/>
        <v>-31.9</v>
      </c>
      <c r="F7190" s="77" t="s">
        <v>1038</v>
      </c>
      <c r="G7190" s="77" t="s">
        <v>195</v>
      </c>
      <c r="H7190" s="77" t="s">
        <v>189</v>
      </c>
      <c r="I7190" s="13">
        <v>3</v>
      </c>
      <c r="J7190" s="14">
        <v>2015</v>
      </c>
      <c r="K7190" s="78" t="s">
        <v>146</v>
      </c>
      <c r="L7190" s="79" t="s">
        <v>3261</v>
      </c>
      <c r="M7190" s="79" t="s">
        <v>302</v>
      </c>
      <c r="N7190" s="15" t="s">
        <v>28</v>
      </c>
      <c r="O7190" s="15" t="s">
        <v>29</v>
      </c>
      <c r="P7190" s="80" t="s">
        <v>3599</v>
      </c>
      <c r="Q7190" s="80" t="s">
        <v>195</v>
      </c>
      <c r="S7190" t="str">
        <f t="shared" si="139"/>
        <v>42073Kammerflage Kreations</v>
      </c>
    </row>
    <row r="7191" spans="1:19" hidden="1">
      <c r="A7191" s="12">
        <v>42073</v>
      </c>
      <c r="B7191" t="s">
        <v>3280</v>
      </c>
      <c r="C7191" s="1">
        <v>10.95</v>
      </c>
      <c r="E7191" s="42">
        <f t="shared" si="140"/>
        <v>-10.95</v>
      </c>
      <c r="F7191" s="77" t="s">
        <v>1038</v>
      </c>
      <c r="G7191" s="77" t="s">
        <v>195</v>
      </c>
      <c r="H7191" s="77" t="s">
        <v>189</v>
      </c>
      <c r="I7191" s="13">
        <v>3</v>
      </c>
      <c r="J7191" s="14">
        <v>2015</v>
      </c>
      <c r="K7191" s="78" t="s">
        <v>146</v>
      </c>
      <c r="L7191" s="79" t="s">
        <v>3280</v>
      </c>
      <c r="M7191" s="79" t="s">
        <v>302</v>
      </c>
      <c r="N7191" s="15" t="s">
        <v>28</v>
      </c>
      <c r="O7191" s="15" t="s">
        <v>29</v>
      </c>
      <c r="P7191" s="80" t="s">
        <v>3599</v>
      </c>
      <c r="Q7191" s="80" t="s">
        <v>195</v>
      </c>
      <c r="S7191" t="str">
        <f t="shared" si="139"/>
        <v>42073SCOTT BAIR</v>
      </c>
    </row>
    <row r="7192" spans="1:19" hidden="1">
      <c r="A7192" s="12">
        <v>42073</v>
      </c>
      <c r="B7192" t="s">
        <v>2592</v>
      </c>
      <c r="C7192" s="1">
        <v>-35.96</v>
      </c>
      <c r="E7192" s="42">
        <f t="shared" si="140"/>
        <v>35.96</v>
      </c>
      <c r="F7192" s="77" t="s">
        <v>225</v>
      </c>
      <c r="G7192" s="77" t="s">
        <v>195</v>
      </c>
      <c r="H7192" s="77" t="s">
        <v>189</v>
      </c>
      <c r="I7192" s="13">
        <v>3</v>
      </c>
      <c r="J7192" s="14">
        <v>2015</v>
      </c>
      <c r="K7192" s="78" t="s">
        <v>146</v>
      </c>
      <c r="L7192" s="79" t="s">
        <v>3100</v>
      </c>
      <c r="M7192" s="79" t="s">
        <v>302</v>
      </c>
      <c r="N7192" s="15" t="s">
        <v>28</v>
      </c>
      <c r="O7192" s="15" t="s">
        <v>29</v>
      </c>
      <c r="P7192" s="80" t="s">
        <v>3599</v>
      </c>
      <c r="Q7192" s="80" t="s">
        <v>195</v>
      </c>
      <c r="S7192" t="str">
        <f t="shared" si="139"/>
        <v>42073eBay Buyer Dispute</v>
      </c>
    </row>
    <row r="7193" spans="1:19" hidden="1">
      <c r="A7193" s="12">
        <v>42074</v>
      </c>
      <c r="B7193" t="s">
        <v>3281</v>
      </c>
      <c r="C7193" s="1">
        <v>42.85</v>
      </c>
      <c r="E7193" s="42">
        <f t="shared" si="140"/>
        <v>-42.85</v>
      </c>
      <c r="F7193" s="77" t="s">
        <v>1038</v>
      </c>
      <c r="G7193" s="77" t="s">
        <v>195</v>
      </c>
      <c r="H7193" s="77" t="s">
        <v>189</v>
      </c>
      <c r="I7193" s="13">
        <v>3</v>
      </c>
      <c r="J7193" s="14">
        <v>2015</v>
      </c>
      <c r="K7193" s="78" t="s">
        <v>146</v>
      </c>
      <c r="L7193" s="79" t="s">
        <v>3281</v>
      </c>
      <c r="M7193" s="79" t="s">
        <v>302</v>
      </c>
      <c r="N7193" s="15" t="s">
        <v>28</v>
      </c>
      <c r="O7193" s="15" t="s">
        <v>29</v>
      </c>
      <c r="P7193" s="80" t="s">
        <v>3599</v>
      </c>
      <c r="Q7193" s="80" t="s">
        <v>195</v>
      </c>
      <c r="S7193" t="str">
        <f t="shared" si="139"/>
        <v>42074Patrick ORiordan</v>
      </c>
    </row>
    <row r="7194" spans="1:19" hidden="1">
      <c r="A7194" s="12">
        <v>42074</v>
      </c>
      <c r="B7194" t="s">
        <v>3282</v>
      </c>
      <c r="C7194" s="1">
        <v>57.53</v>
      </c>
      <c r="E7194" s="42">
        <f t="shared" si="140"/>
        <v>-57.53</v>
      </c>
      <c r="F7194" s="77" t="s">
        <v>1038</v>
      </c>
      <c r="G7194" s="77" t="s">
        <v>195</v>
      </c>
      <c r="H7194" s="77" t="s">
        <v>189</v>
      </c>
      <c r="I7194" s="13">
        <v>3</v>
      </c>
      <c r="J7194" s="14">
        <v>2015</v>
      </c>
      <c r="K7194" s="78" t="s">
        <v>146</v>
      </c>
      <c r="L7194" s="79" t="s">
        <v>3282</v>
      </c>
      <c r="M7194" s="79" t="s">
        <v>302</v>
      </c>
      <c r="N7194" s="15" t="s">
        <v>28</v>
      </c>
      <c r="O7194" s="15" t="s">
        <v>29</v>
      </c>
      <c r="P7194" s="80" t="s">
        <v>3599</v>
      </c>
      <c r="Q7194" s="80" t="s">
        <v>195</v>
      </c>
      <c r="S7194" t="str">
        <f t="shared" si="139"/>
        <v>42074Bonnie Law</v>
      </c>
    </row>
    <row r="7195" spans="1:19" hidden="1">
      <c r="A7195" s="12">
        <v>42074</v>
      </c>
      <c r="B7195" t="s">
        <v>2481</v>
      </c>
      <c r="C7195" s="1">
        <v>-2.25</v>
      </c>
      <c r="E7195" s="42">
        <f t="shared" si="140"/>
        <v>2.25</v>
      </c>
      <c r="F7195" s="77" t="s">
        <v>225</v>
      </c>
      <c r="G7195" s="77" t="s">
        <v>195</v>
      </c>
      <c r="H7195" s="77" t="s">
        <v>189</v>
      </c>
      <c r="I7195" s="13">
        <v>3</v>
      </c>
      <c r="J7195" s="14">
        <v>2015</v>
      </c>
      <c r="K7195" s="78" t="s">
        <v>231</v>
      </c>
      <c r="L7195" s="79" t="s">
        <v>57</v>
      </c>
      <c r="M7195" s="79" t="s">
        <v>302</v>
      </c>
      <c r="N7195" s="15" t="s">
        <v>28</v>
      </c>
      <c r="O7195" s="15" t="s">
        <v>29</v>
      </c>
      <c r="P7195" s="80" t="s">
        <v>3598</v>
      </c>
      <c r="Q7195" s="80" t="s">
        <v>195</v>
      </c>
      <c r="S7195" t="str">
        <f t="shared" si="139"/>
        <v>42074eBay Inc Shipping</v>
      </c>
    </row>
    <row r="7196" spans="1:19" hidden="1">
      <c r="A7196" s="12">
        <v>42074</v>
      </c>
      <c r="B7196" t="s">
        <v>2481</v>
      </c>
      <c r="C7196" s="1">
        <v>-1.93</v>
      </c>
      <c r="E7196" s="42">
        <f t="shared" si="140"/>
        <v>1.93</v>
      </c>
      <c r="F7196" s="77" t="s">
        <v>225</v>
      </c>
      <c r="G7196" s="77" t="s">
        <v>195</v>
      </c>
      <c r="H7196" s="77" t="s">
        <v>189</v>
      </c>
      <c r="I7196" s="13">
        <v>3</v>
      </c>
      <c r="J7196" s="14">
        <v>2015</v>
      </c>
      <c r="K7196" s="78" t="s">
        <v>231</v>
      </c>
      <c r="L7196" s="79" t="s">
        <v>57</v>
      </c>
      <c r="M7196" s="79" t="s">
        <v>302</v>
      </c>
      <c r="N7196" s="15" t="s">
        <v>28</v>
      </c>
      <c r="O7196" s="15" t="s">
        <v>29</v>
      </c>
      <c r="P7196" s="80" t="s">
        <v>3598</v>
      </c>
      <c r="Q7196" s="80" t="s">
        <v>195</v>
      </c>
      <c r="S7196" t="str">
        <f t="shared" si="139"/>
        <v>42074eBay Inc Shipping</v>
      </c>
    </row>
    <row r="7197" spans="1:19" hidden="1">
      <c r="A7197" s="12">
        <v>42074</v>
      </c>
      <c r="B7197" t="s">
        <v>3137</v>
      </c>
      <c r="C7197" s="1">
        <v>-3.99</v>
      </c>
      <c r="E7197" s="42">
        <f t="shared" si="140"/>
        <v>3.99</v>
      </c>
      <c r="F7197" s="77" t="s">
        <v>225</v>
      </c>
      <c r="G7197" s="77" t="s">
        <v>195</v>
      </c>
      <c r="H7197" s="77" t="s">
        <v>189</v>
      </c>
      <c r="I7197" s="13">
        <v>3</v>
      </c>
      <c r="J7197" s="14">
        <v>2015</v>
      </c>
      <c r="K7197" s="78" t="s">
        <v>478</v>
      </c>
      <c r="L7197" s="79" t="s">
        <v>57</v>
      </c>
      <c r="M7197" s="79" t="s">
        <v>302</v>
      </c>
      <c r="N7197" s="15" t="s">
        <v>28</v>
      </c>
      <c r="O7197" s="15" t="s">
        <v>29</v>
      </c>
      <c r="P7197" s="80" t="s">
        <v>3598</v>
      </c>
      <c r="Q7197" s="80" t="s">
        <v>195</v>
      </c>
      <c r="S7197" t="str">
        <f t="shared" si="139"/>
        <v>420743D Sellers eBay apps for sellers</v>
      </c>
    </row>
    <row r="7198" spans="1:19" hidden="1">
      <c r="A7198" s="12">
        <v>42074</v>
      </c>
      <c r="B7198" t="s">
        <v>3283</v>
      </c>
      <c r="C7198" s="1">
        <v>26</v>
      </c>
      <c r="E7198" s="42">
        <f t="shared" si="140"/>
        <v>-26</v>
      </c>
      <c r="F7198" s="77" t="s">
        <v>1038</v>
      </c>
      <c r="G7198" s="77" t="s">
        <v>195</v>
      </c>
      <c r="H7198" s="77" t="s">
        <v>189</v>
      </c>
      <c r="I7198" s="13">
        <v>3</v>
      </c>
      <c r="J7198" s="14">
        <v>2015</v>
      </c>
      <c r="K7198" s="78" t="s">
        <v>146</v>
      </c>
      <c r="L7198" s="79" t="s">
        <v>3283</v>
      </c>
      <c r="M7198" s="79" t="s">
        <v>302</v>
      </c>
      <c r="N7198" s="15" t="s">
        <v>28</v>
      </c>
      <c r="O7198" s="15" t="s">
        <v>29</v>
      </c>
      <c r="P7198" s="80" t="s">
        <v>3599</v>
      </c>
      <c r="Q7198" s="80" t="s">
        <v>195</v>
      </c>
      <c r="S7198" t="str">
        <f t="shared" si="139"/>
        <v>42074Scot Price</v>
      </c>
    </row>
    <row r="7199" spans="1:19" hidden="1">
      <c r="A7199" s="12">
        <v>42074</v>
      </c>
      <c r="B7199" t="s">
        <v>2617</v>
      </c>
      <c r="C7199" s="1">
        <v>35.96</v>
      </c>
      <c r="E7199" s="42">
        <f t="shared" si="140"/>
        <v>-35.96</v>
      </c>
      <c r="F7199" s="77" t="s">
        <v>1038</v>
      </c>
      <c r="G7199" s="77" t="s">
        <v>195</v>
      </c>
      <c r="H7199" s="77" t="s">
        <v>189</v>
      </c>
      <c r="I7199" s="13">
        <v>3</v>
      </c>
      <c r="J7199" s="14">
        <v>2015</v>
      </c>
      <c r="K7199" s="78" t="s">
        <v>146</v>
      </c>
      <c r="L7199" s="79" t="s">
        <v>3100</v>
      </c>
      <c r="M7199" s="79" t="s">
        <v>302</v>
      </c>
      <c r="N7199" s="15" t="s">
        <v>28</v>
      </c>
      <c r="O7199" s="15" t="s">
        <v>29</v>
      </c>
      <c r="P7199" s="80" t="s">
        <v>3599</v>
      </c>
      <c r="Q7199" s="80" t="s">
        <v>195</v>
      </c>
      <c r="S7199" t="str">
        <f t="shared" si="139"/>
        <v>42074Reversal</v>
      </c>
    </row>
    <row r="7200" spans="1:19" hidden="1">
      <c r="A7200" s="12">
        <v>42074</v>
      </c>
      <c r="B7200" t="s">
        <v>3255</v>
      </c>
      <c r="C7200" s="1">
        <v>53.51</v>
      </c>
      <c r="E7200" s="42">
        <f t="shared" si="140"/>
        <v>-53.51</v>
      </c>
      <c r="F7200" s="77" t="s">
        <v>1038</v>
      </c>
      <c r="G7200" s="77" t="s">
        <v>195</v>
      </c>
      <c r="H7200" s="77" t="s">
        <v>189</v>
      </c>
      <c r="I7200" s="13">
        <v>3</v>
      </c>
      <c r="J7200" s="14">
        <v>2015</v>
      </c>
      <c r="K7200" s="78" t="s">
        <v>146</v>
      </c>
      <c r="L7200" s="79" t="s">
        <v>3255</v>
      </c>
      <c r="M7200" s="79" t="s">
        <v>302</v>
      </c>
      <c r="N7200" s="15" t="s">
        <v>28</v>
      </c>
      <c r="O7200" s="15" t="s">
        <v>29</v>
      </c>
      <c r="P7200" s="80" t="s">
        <v>3599</v>
      </c>
      <c r="Q7200" s="80" t="s">
        <v>195</v>
      </c>
      <c r="S7200" t="str">
        <f t="shared" si="139"/>
        <v>42074carlos MURILLO</v>
      </c>
    </row>
    <row r="7201" spans="1:19" hidden="1">
      <c r="A7201" s="12">
        <v>42075</v>
      </c>
      <c r="B7201" t="s">
        <v>3255</v>
      </c>
      <c r="C7201" s="1">
        <v>-59.02</v>
      </c>
      <c r="E7201" s="42">
        <f t="shared" si="140"/>
        <v>59.02</v>
      </c>
      <c r="F7201" s="77" t="s">
        <v>225</v>
      </c>
      <c r="G7201" s="77" t="s">
        <v>195</v>
      </c>
      <c r="H7201" s="77" t="s">
        <v>189</v>
      </c>
      <c r="I7201" s="13">
        <v>3</v>
      </c>
      <c r="J7201" s="14">
        <v>2015</v>
      </c>
      <c r="K7201" s="78" t="s">
        <v>184</v>
      </c>
      <c r="L7201" s="79" t="s">
        <v>3255</v>
      </c>
      <c r="M7201" s="79" t="s">
        <v>302</v>
      </c>
      <c r="N7201" s="15" t="s">
        <v>28</v>
      </c>
      <c r="O7201" s="15" t="s">
        <v>29</v>
      </c>
      <c r="P7201" s="80" t="s">
        <v>3599</v>
      </c>
      <c r="Q7201" s="80" t="s">
        <v>195</v>
      </c>
      <c r="S7201" t="str">
        <f t="shared" si="139"/>
        <v>42075carlos MURILLO</v>
      </c>
    </row>
    <row r="7202" spans="1:19" hidden="1">
      <c r="A7202" s="12">
        <v>42075</v>
      </c>
      <c r="B7202" t="s">
        <v>3284</v>
      </c>
      <c r="C7202" s="1">
        <v>199.95</v>
      </c>
      <c r="E7202" s="42">
        <f t="shared" si="140"/>
        <v>-199.95</v>
      </c>
      <c r="F7202" s="77" t="s">
        <v>1038</v>
      </c>
      <c r="G7202" s="77" t="s">
        <v>195</v>
      </c>
      <c r="H7202" s="77" t="s">
        <v>189</v>
      </c>
      <c r="I7202" s="13">
        <v>3</v>
      </c>
      <c r="J7202" s="14">
        <v>2015</v>
      </c>
      <c r="K7202" s="78" t="s">
        <v>146</v>
      </c>
      <c r="L7202" s="79" t="s">
        <v>3284</v>
      </c>
      <c r="M7202" s="79" t="s">
        <v>302</v>
      </c>
      <c r="N7202" s="15" t="s">
        <v>28</v>
      </c>
      <c r="O7202" s="15" t="s">
        <v>29</v>
      </c>
      <c r="P7202" s="80" t="s">
        <v>3599</v>
      </c>
      <c r="Q7202" s="80" t="s">
        <v>195</v>
      </c>
      <c r="S7202" t="str">
        <f t="shared" si="139"/>
        <v>42075Roderick Pradilla</v>
      </c>
    </row>
    <row r="7203" spans="1:19" hidden="1">
      <c r="A7203" s="12">
        <v>42075</v>
      </c>
      <c r="B7203" t="s">
        <v>3285</v>
      </c>
      <c r="C7203" s="1">
        <v>97.44</v>
      </c>
      <c r="E7203" s="42">
        <f t="shared" si="140"/>
        <v>-97.44</v>
      </c>
      <c r="F7203" s="77" t="s">
        <v>1038</v>
      </c>
      <c r="G7203" s="77" t="s">
        <v>195</v>
      </c>
      <c r="H7203" s="77" t="s">
        <v>189</v>
      </c>
      <c r="I7203" s="13">
        <v>3</v>
      </c>
      <c r="J7203" s="14">
        <v>2015</v>
      </c>
      <c r="K7203" s="78" t="s">
        <v>146</v>
      </c>
      <c r="L7203" s="79" t="s">
        <v>3285</v>
      </c>
      <c r="M7203" s="79" t="s">
        <v>302</v>
      </c>
      <c r="N7203" s="15" t="s">
        <v>28</v>
      </c>
      <c r="O7203" s="15" t="s">
        <v>29</v>
      </c>
      <c r="P7203" s="80" t="s">
        <v>3599</v>
      </c>
      <c r="Q7203" s="80" t="s">
        <v>195</v>
      </c>
      <c r="S7203" t="str">
        <f t="shared" ref="S7203:S7266" si="141">A7203&amp;B7203</f>
        <v>42075andrew casanova</v>
      </c>
    </row>
    <row r="7204" spans="1:19" hidden="1">
      <c r="A7204" s="12">
        <v>42075</v>
      </c>
      <c r="B7204" t="s">
        <v>3286</v>
      </c>
      <c r="C7204" s="1">
        <v>48</v>
      </c>
      <c r="E7204" s="42">
        <f t="shared" si="140"/>
        <v>-48</v>
      </c>
      <c r="F7204" s="77" t="s">
        <v>1038</v>
      </c>
      <c r="G7204" s="77" t="s">
        <v>195</v>
      </c>
      <c r="H7204" s="77" t="s">
        <v>189</v>
      </c>
      <c r="I7204" s="13">
        <v>3</v>
      </c>
      <c r="J7204" s="14">
        <v>2015</v>
      </c>
      <c r="K7204" s="78" t="s">
        <v>146</v>
      </c>
      <c r="L7204" s="79" t="s">
        <v>3286</v>
      </c>
      <c r="M7204" s="79" t="s">
        <v>302</v>
      </c>
      <c r="N7204" s="15" t="s">
        <v>28</v>
      </c>
      <c r="O7204" s="15" t="s">
        <v>29</v>
      </c>
      <c r="P7204" s="80" t="s">
        <v>3599</v>
      </c>
      <c r="Q7204" s="80" t="s">
        <v>195</v>
      </c>
      <c r="S7204" t="str">
        <f t="shared" si="141"/>
        <v>42075Shelina Johnson</v>
      </c>
    </row>
    <row r="7205" spans="1:19" hidden="1">
      <c r="A7205" s="12">
        <v>42075</v>
      </c>
      <c r="B7205" t="s">
        <v>3287</v>
      </c>
      <c r="C7205" s="1">
        <v>86.26</v>
      </c>
      <c r="E7205" s="42">
        <f t="shared" si="140"/>
        <v>-86.26</v>
      </c>
      <c r="F7205" s="77" t="s">
        <v>1038</v>
      </c>
      <c r="G7205" s="77" t="s">
        <v>195</v>
      </c>
      <c r="H7205" s="77" t="s">
        <v>189</v>
      </c>
      <c r="I7205" s="13">
        <v>3</v>
      </c>
      <c r="J7205" s="14">
        <v>2015</v>
      </c>
      <c r="K7205" s="78" t="s">
        <v>146</v>
      </c>
      <c r="L7205" s="79" t="s">
        <v>3287</v>
      </c>
      <c r="M7205" s="79" t="s">
        <v>302</v>
      </c>
      <c r="N7205" s="15" t="s">
        <v>28</v>
      </c>
      <c r="O7205" s="15" t="s">
        <v>29</v>
      </c>
      <c r="P7205" s="80" t="s">
        <v>3599</v>
      </c>
      <c r="Q7205" s="80" t="s">
        <v>195</v>
      </c>
      <c r="S7205" t="str">
        <f t="shared" si="141"/>
        <v>42075Jose Roman</v>
      </c>
    </row>
    <row r="7206" spans="1:19" hidden="1">
      <c r="A7206" s="12">
        <v>42076</v>
      </c>
      <c r="B7206" t="s">
        <v>2669</v>
      </c>
      <c r="C7206" s="1">
        <v>99.95</v>
      </c>
      <c r="E7206" s="42">
        <f t="shared" ref="E7206:E7269" si="142">-C7206</f>
        <v>-99.95</v>
      </c>
      <c r="F7206" s="77" t="s">
        <v>1038</v>
      </c>
      <c r="G7206" s="77" t="s">
        <v>195</v>
      </c>
      <c r="H7206" s="77" t="s">
        <v>189</v>
      </c>
      <c r="I7206" s="13">
        <v>3</v>
      </c>
      <c r="J7206" s="14">
        <v>2015</v>
      </c>
      <c r="K7206" s="78" t="s">
        <v>146</v>
      </c>
      <c r="L7206" s="79" t="s">
        <v>2669</v>
      </c>
      <c r="M7206" s="79" t="s">
        <v>302</v>
      </c>
      <c r="N7206" s="15" t="s">
        <v>28</v>
      </c>
      <c r="O7206" s="15" t="s">
        <v>29</v>
      </c>
      <c r="P7206" s="80" t="s">
        <v>3599</v>
      </c>
      <c r="Q7206" s="80" t="s">
        <v>195</v>
      </c>
      <c r="S7206" t="str">
        <f t="shared" si="141"/>
        <v>42076robert estores</v>
      </c>
    </row>
    <row r="7207" spans="1:19" hidden="1">
      <c r="A7207" s="12">
        <v>42076</v>
      </c>
      <c r="B7207" t="s">
        <v>3288</v>
      </c>
      <c r="C7207" s="1">
        <v>20</v>
      </c>
      <c r="E7207" s="42">
        <f t="shared" si="142"/>
        <v>-20</v>
      </c>
      <c r="F7207" s="77" t="s">
        <v>1038</v>
      </c>
      <c r="G7207" s="77" t="s">
        <v>195</v>
      </c>
      <c r="H7207" s="77" t="s">
        <v>189</v>
      </c>
      <c r="I7207" s="13">
        <v>3</v>
      </c>
      <c r="J7207" s="14">
        <v>2015</v>
      </c>
      <c r="K7207" s="78" t="s">
        <v>146</v>
      </c>
      <c r="L7207" s="79" t="s">
        <v>3288</v>
      </c>
      <c r="M7207" s="79" t="s">
        <v>302</v>
      </c>
      <c r="N7207" s="15" t="s">
        <v>28</v>
      </c>
      <c r="O7207" s="15" t="s">
        <v>29</v>
      </c>
      <c r="P7207" s="80" t="s">
        <v>3599</v>
      </c>
      <c r="Q7207" s="80" t="s">
        <v>195</v>
      </c>
      <c r="S7207" t="str">
        <f t="shared" si="141"/>
        <v>42076Hellrider</v>
      </c>
    </row>
    <row r="7208" spans="1:19" hidden="1">
      <c r="A7208" s="12">
        <v>42077</v>
      </c>
      <c r="B7208" t="s">
        <v>3289</v>
      </c>
      <c r="C7208" s="1">
        <v>121.33</v>
      </c>
      <c r="E7208" s="42">
        <f t="shared" si="142"/>
        <v>-121.33</v>
      </c>
      <c r="F7208" s="77" t="s">
        <v>1038</v>
      </c>
      <c r="G7208" s="77" t="s">
        <v>195</v>
      </c>
      <c r="H7208" s="77" t="s">
        <v>189</v>
      </c>
      <c r="I7208" s="13">
        <v>3</v>
      </c>
      <c r="J7208" s="14">
        <v>2015</v>
      </c>
      <c r="K7208" s="78" t="s">
        <v>146</v>
      </c>
      <c r="L7208" s="79" t="s">
        <v>3289</v>
      </c>
      <c r="M7208" s="79" t="s">
        <v>302</v>
      </c>
      <c r="N7208" s="15" t="s">
        <v>28</v>
      </c>
      <c r="O7208" s="15" t="s">
        <v>29</v>
      </c>
      <c r="P7208" s="80" t="s">
        <v>3599</v>
      </c>
      <c r="Q7208" s="80" t="s">
        <v>195</v>
      </c>
      <c r="S7208" t="str">
        <f t="shared" si="141"/>
        <v>42077Ferretería el Descuento</v>
      </c>
    </row>
    <row r="7209" spans="1:19" hidden="1">
      <c r="A7209" s="12">
        <v>42078</v>
      </c>
      <c r="B7209" t="s">
        <v>2488</v>
      </c>
      <c r="C7209" s="1">
        <v>-1030.92</v>
      </c>
      <c r="E7209" s="42">
        <f t="shared" si="142"/>
        <v>1030.92</v>
      </c>
      <c r="F7209" s="77" t="s">
        <v>225</v>
      </c>
      <c r="G7209" s="77" t="s">
        <v>195</v>
      </c>
      <c r="H7209" s="77" t="s">
        <v>189</v>
      </c>
      <c r="I7209" s="13">
        <v>3</v>
      </c>
      <c r="J7209" s="14">
        <v>2015</v>
      </c>
      <c r="K7209" s="78" t="s">
        <v>137</v>
      </c>
      <c r="L7209" s="79" t="s">
        <v>39</v>
      </c>
      <c r="M7209" s="79" t="s">
        <v>23</v>
      </c>
      <c r="N7209" s="15" t="s">
        <v>189</v>
      </c>
      <c r="O7209" s="15" t="s">
        <v>24</v>
      </c>
      <c r="P7209" s="80" t="s">
        <v>196</v>
      </c>
      <c r="Q7209" s="80" t="s">
        <v>195</v>
      </c>
      <c r="S7209" t="str">
        <f t="shared" si="141"/>
        <v>42078Bank Account</v>
      </c>
    </row>
    <row r="7210" spans="1:19" hidden="1">
      <c r="A7210" s="12">
        <v>42079</v>
      </c>
      <c r="B7210" t="s">
        <v>3290</v>
      </c>
      <c r="C7210" s="1">
        <v>51.78</v>
      </c>
      <c r="E7210" s="42">
        <f t="shared" si="142"/>
        <v>-51.78</v>
      </c>
      <c r="F7210" s="77" t="s">
        <v>1038</v>
      </c>
      <c r="G7210" s="77" t="s">
        <v>195</v>
      </c>
      <c r="H7210" s="77" t="s">
        <v>189</v>
      </c>
      <c r="I7210" s="13">
        <v>3</v>
      </c>
      <c r="J7210" s="14">
        <v>2015</v>
      </c>
      <c r="K7210" s="78" t="s">
        <v>146</v>
      </c>
      <c r="L7210" s="79" t="s">
        <v>3290</v>
      </c>
      <c r="M7210" s="79" t="s">
        <v>302</v>
      </c>
      <c r="N7210" s="15" t="s">
        <v>28</v>
      </c>
      <c r="O7210" s="15" t="s">
        <v>29</v>
      </c>
      <c r="P7210" s="80" t="s">
        <v>3599</v>
      </c>
      <c r="Q7210" s="80" t="s">
        <v>195</v>
      </c>
      <c r="S7210" t="str">
        <f t="shared" si="141"/>
        <v>42079Christine Renda</v>
      </c>
    </row>
    <row r="7211" spans="1:19" hidden="1">
      <c r="A7211" s="12">
        <v>42079</v>
      </c>
      <c r="B7211" t="s">
        <v>3290</v>
      </c>
      <c r="C7211" s="1">
        <v>50.48</v>
      </c>
      <c r="E7211" s="42">
        <f t="shared" si="142"/>
        <v>-50.48</v>
      </c>
      <c r="F7211" s="77" t="s">
        <v>1038</v>
      </c>
      <c r="G7211" s="77" t="s">
        <v>195</v>
      </c>
      <c r="H7211" s="77" t="s">
        <v>189</v>
      </c>
      <c r="I7211" s="13">
        <v>3</v>
      </c>
      <c r="J7211" s="14">
        <v>2015</v>
      </c>
      <c r="K7211" s="78" t="s">
        <v>146</v>
      </c>
      <c r="L7211" s="79" t="s">
        <v>3290</v>
      </c>
      <c r="M7211" s="79" t="s">
        <v>302</v>
      </c>
      <c r="N7211" s="15" t="s">
        <v>28</v>
      </c>
      <c r="O7211" s="15" t="s">
        <v>29</v>
      </c>
      <c r="P7211" s="80" t="s">
        <v>3599</v>
      </c>
      <c r="Q7211" s="80" t="s">
        <v>195</v>
      </c>
      <c r="S7211" t="str">
        <f t="shared" si="141"/>
        <v>42079Christine Renda</v>
      </c>
    </row>
    <row r="7212" spans="1:19" hidden="1">
      <c r="A7212" s="12">
        <v>42079</v>
      </c>
      <c r="B7212" t="s">
        <v>3282</v>
      </c>
      <c r="C7212" s="1">
        <v>56.09</v>
      </c>
      <c r="E7212" s="42">
        <f t="shared" si="142"/>
        <v>-56.09</v>
      </c>
      <c r="F7212" s="77" t="s">
        <v>1038</v>
      </c>
      <c r="G7212" s="77" t="s">
        <v>195</v>
      </c>
      <c r="H7212" s="77" t="s">
        <v>189</v>
      </c>
      <c r="I7212" s="13">
        <v>3</v>
      </c>
      <c r="J7212" s="14">
        <v>2015</v>
      </c>
      <c r="K7212" s="78" t="s">
        <v>146</v>
      </c>
      <c r="L7212" s="79" t="s">
        <v>3282</v>
      </c>
      <c r="M7212" s="79" t="s">
        <v>302</v>
      </c>
      <c r="N7212" s="15" t="s">
        <v>28</v>
      </c>
      <c r="O7212" s="15" t="s">
        <v>29</v>
      </c>
      <c r="P7212" s="80" t="s">
        <v>3599</v>
      </c>
      <c r="Q7212" s="80" t="s">
        <v>195</v>
      </c>
      <c r="S7212" t="str">
        <f t="shared" si="141"/>
        <v>42079Bonnie Law</v>
      </c>
    </row>
    <row r="7213" spans="1:19" hidden="1">
      <c r="A7213" s="12">
        <v>42080</v>
      </c>
      <c r="B7213" t="s">
        <v>3291</v>
      </c>
      <c r="C7213" s="1">
        <v>24.95</v>
      </c>
      <c r="E7213" s="42">
        <f t="shared" si="142"/>
        <v>-24.95</v>
      </c>
      <c r="F7213" s="77" t="s">
        <v>1038</v>
      </c>
      <c r="G7213" s="77" t="s">
        <v>195</v>
      </c>
      <c r="H7213" s="77" t="s">
        <v>189</v>
      </c>
      <c r="I7213" s="13">
        <v>3</v>
      </c>
      <c r="J7213" s="14">
        <v>2015</v>
      </c>
      <c r="K7213" s="78" t="s">
        <v>146</v>
      </c>
      <c r="L7213" s="79" t="s">
        <v>3291</v>
      </c>
      <c r="M7213" s="79" t="s">
        <v>302</v>
      </c>
      <c r="N7213" s="15" t="s">
        <v>28</v>
      </c>
      <c r="O7213" s="15" t="s">
        <v>29</v>
      </c>
      <c r="P7213" s="80" t="s">
        <v>3599</v>
      </c>
      <c r="Q7213" s="80" t="s">
        <v>195</v>
      </c>
      <c r="S7213" t="str">
        <f t="shared" si="141"/>
        <v>42080sue-ann faucher</v>
      </c>
    </row>
    <row r="7214" spans="1:19" hidden="1">
      <c r="A7214" s="12">
        <v>42080</v>
      </c>
      <c r="B7214" t="s">
        <v>3292</v>
      </c>
      <c r="C7214" s="1">
        <v>53.93</v>
      </c>
      <c r="E7214" s="42">
        <f t="shared" si="142"/>
        <v>-53.93</v>
      </c>
      <c r="F7214" s="77" t="s">
        <v>1038</v>
      </c>
      <c r="G7214" s="77" t="s">
        <v>195</v>
      </c>
      <c r="H7214" s="77" t="s">
        <v>189</v>
      </c>
      <c r="I7214" s="13">
        <v>3</v>
      </c>
      <c r="J7214" s="14">
        <v>2015</v>
      </c>
      <c r="K7214" s="78" t="s">
        <v>146</v>
      </c>
      <c r="L7214" s="79" t="s">
        <v>3292</v>
      </c>
      <c r="M7214" s="79" t="s">
        <v>302</v>
      </c>
      <c r="N7214" s="15" t="s">
        <v>28</v>
      </c>
      <c r="O7214" s="15" t="s">
        <v>29</v>
      </c>
      <c r="P7214" s="80" t="s">
        <v>3599</v>
      </c>
      <c r="Q7214" s="80" t="s">
        <v>195</v>
      </c>
      <c r="S7214" t="str">
        <f t="shared" si="141"/>
        <v>42080Christine Ponti</v>
      </c>
    </row>
    <row r="7215" spans="1:19" hidden="1">
      <c r="A7215" s="12">
        <v>42080</v>
      </c>
      <c r="B7215" t="s">
        <v>3293</v>
      </c>
      <c r="C7215" s="1">
        <v>61.18</v>
      </c>
      <c r="E7215" s="42">
        <f t="shared" si="142"/>
        <v>-61.18</v>
      </c>
      <c r="F7215" s="77" t="s">
        <v>1038</v>
      </c>
      <c r="G7215" s="77" t="s">
        <v>195</v>
      </c>
      <c r="H7215" s="77" t="s">
        <v>189</v>
      </c>
      <c r="I7215" s="13">
        <v>3</v>
      </c>
      <c r="J7215" s="14">
        <v>2015</v>
      </c>
      <c r="K7215" s="78" t="s">
        <v>146</v>
      </c>
      <c r="L7215" s="79" t="s">
        <v>3293</v>
      </c>
      <c r="M7215" s="79" t="s">
        <v>302</v>
      </c>
      <c r="N7215" s="15" t="s">
        <v>28</v>
      </c>
      <c r="O7215" s="15" t="s">
        <v>29</v>
      </c>
      <c r="P7215" s="80" t="s">
        <v>3599</v>
      </c>
      <c r="Q7215" s="80" t="s">
        <v>195</v>
      </c>
      <c r="S7215" t="str">
        <f t="shared" si="141"/>
        <v>42080Fredy Magana</v>
      </c>
    </row>
    <row r="7216" spans="1:19" hidden="1">
      <c r="A7216" s="12">
        <v>42080</v>
      </c>
      <c r="B7216" t="s">
        <v>3294</v>
      </c>
      <c r="C7216" s="1">
        <v>80</v>
      </c>
      <c r="E7216" s="42">
        <f t="shared" si="142"/>
        <v>-80</v>
      </c>
      <c r="F7216" s="77" t="s">
        <v>1038</v>
      </c>
      <c r="G7216" s="77" t="s">
        <v>195</v>
      </c>
      <c r="H7216" s="77" t="s">
        <v>189</v>
      </c>
      <c r="I7216" s="13">
        <v>3</v>
      </c>
      <c r="J7216" s="14">
        <v>2015</v>
      </c>
      <c r="K7216" s="78" t="s">
        <v>146</v>
      </c>
      <c r="L7216" s="79" t="s">
        <v>3294</v>
      </c>
      <c r="M7216" s="79" t="s">
        <v>302</v>
      </c>
      <c r="N7216" s="15" t="s">
        <v>28</v>
      </c>
      <c r="O7216" s="15" t="s">
        <v>29</v>
      </c>
      <c r="P7216" s="80" t="s">
        <v>3599</v>
      </c>
      <c r="Q7216" s="80" t="s">
        <v>195</v>
      </c>
      <c r="S7216" t="str">
        <f t="shared" si="141"/>
        <v>42080Alyssa Chapa</v>
      </c>
    </row>
    <row r="7217" spans="1:19" hidden="1">
      <c r="A7217" s="12">
        <v>42080</v>
      </c>
      <c r="B7217" t="s">
        <v>3295</v>
      </c>
      <c r="C7217" s="1">
        <v>27.8</v>
      </c>
      <c r="E7217" s="42">
        <f t="shared" si="142"/>
        <v>-27.8</v>
      </c>
      <c r="F7217" s="77" t="s">
        <v>1038</v>
      </c>
      <c r="G7217" s="77" t="s">
        <v>195</v>
      </c>
      <c r="H7217" s="77" t="s">
        <v>189</v>
      </c>
      <c r="I7217" s="13">
        <v>3</v>
      </c>
      <c r="J7217" s="14">
        <v>2015</v>
      </c>
      <c r="K7217" s="78" t="s">
        <v>146</v>
      </c>
      <c r="L7217" s="79" t="s">
        <v>3295</v>
      </c>
      <c r="M7217" s="79" t="s">
        <v>302</v>
      </c>
      <c r="N7217" s="15" t="s">
        <v>28</v>
      </c>
      <c r="O7217" s="15" t="s">
        <v>29</v>
      </c>
      <c r="P7217" s="80" t="s">
        <v>3599</v>
      </c>
      <c r="Q7217" s="80" t="s">
        <v>195</v>
      </c>
      <c r="S7217" t="str">
        <f t="shared" si="141"/>
        <v>42080Carroll Alley</v>
      </c>
    </row>
    <row r="7218" spans="1:19" hidden="1">
      <c r="A7218" s="12">
        <v>42081</v>
      </c>
      <c r="B7218" t="s">
        <v>3296</v>
      </c>
      <c r="C7218" s="1">
        <v>57.05</v>
      </c>
      <c r="E7218" s="42">
        <f t="shared" si="142"/>
        <v>-57.05</v>
      </c>
      <c r="F7218" s="77" t="s">
        <v>1038</v>
      </c>
      <c r="G7218" s="77" t="s">
        <v>195</v>
      </c>
      <c r="H7218" s="77" t="s">
        <v>189</v>
      </c>
      <c r="I7218" s="13">
        <v>3</v>
      </c>
      <c r="J7218" s="14">
        <v>2015</v>
      </c>
      <c r="K7218" s="78" t="s">
        <v>146</v>
      </c>
      <c r="L7218" s="79" t="s">
        <v>3296</v>
      </c>
      <c r="M7218" s="79" t="s">
        <v>302</v>
      </c>
      <c r="N7218" s="15" t="s">
        <v>28</v>
      </c>
      <c r="O7218" s="15" t="s">
        <v>29</v>
      </c>
      <c r="P7218" s="80" t="s">
        <v>3599</v>
      </c>
      <c r="Q7218" s="80" t="s">
        <v>195</v>
      </c>
      <c r="S7218" t="str">
        <f t="shared" si="141"/>
        <v>42081melvin hernandez</v>
      </c>
    </row>
    <row r="7219" spans="1:19" hidden="1">
      <c r="A7219" s="12">
        <v>42081</v>
      </c>
      <c r="B7219" t="s">
        <v>3297</v>
      </c>
      <c r="C7219" s="1">
        <v>46</v>
      </c>
      <c r="E7219" s="42">
        <f t="shared" si="142"/>
        <v>-46</v>
      </c>
      <c r="F7219" s="77" t="s">
        <v>1038</v>
      </c>
      <c r="G7219" s="77" t="s">
        <v>195</v>
      </c>
      <c r="H7219" s="77" t="s">
        <v>189</v>
      </c>
      <c r="I7219" s="13">
        <v>3</v>
      </c>
      <c r="J7219" s="14">
        <v>2015</v>
      </c>
      <c r="K7219" s="78" t="s">
        <v>146</v>
      </c>
      <c r="L7219" s="79" t="s">
        <v>3297</v>
      </c>
      <c r="M7219" s="79" t="s">
        <v>302</v>
      </c>
      <c r="N7219" s="15" t="s">
        <v>28</v>
      </c>
      <c r="O7219" s="15" t="s">
        <v>29</v>
      </c>
      <c r="P7219" s="80" t="s">
        <v>3599</v>
      </c>
      <c r="Q7219" s="80" t="s">
        <v>195</v>
      </c>
      <c r="S7219" t="str">
        <f t="shared" si="141"/>
        <v>42081Nil Turkseven</v>
      </c>
    </row>
    <row r="7220" spans="1:19" hidden="1">
      <c r="A7220" s="12">
        <v>42082</v>
      </c>
      <c r="B7220" t="s">
        <v>3227</v>
      </c>
      <c r="C7220" s="1">
        <v>-5.39</v>
      </c>
      <c r="E7220" s="42">
        <f t="shared" si="142"/>
        <v>5.39</v>
      </c>
      <c r="F7220" s="77" t="s">
        <v>225</v>
      </c>
      <c r="G7220" s="77" t="s">
        <v>195</v>
      </c>
      <c r="H7220" s="77" t="s">
        <v>189</v>
      </c>
      <c r="I7220" s="13">
        <v>3</v>
      </c>
      <c r="J7220" s="14">
        <v>2015</v>
      </c>
      <c r="K7220" s="78" t="s">
        <v>184</v>
      </c>
      <c r="L7220" s="79" t="s">
        <v>3227</v>
      </c>
      <c r="M7220" s="79" t="s">
        <v>302</v>
      </c>
      <c r="N7220" s="15" t="s">
        <v>28</v>
      </c>
      <c r="O7220" s="15" t="s">
        <v>29</v>
      </c>
      <c r="P7220" s="80" t="s">
        <v>3599</v>
      </c>
      <c r="Q7220" s="80" t="s">
        <v>195</v>
      </c>
      <c r="S7220" t="str">
        <f t="shared" si="141"/>
        <v>42082Timothy J Bowers Jr</v>
      </c>
    </row>
    <row r="7221" spans="1:19" hidden="1">
      <c r="A7221" s="12">
        <v>42082</v>
      </c>
      <c r="B7221" t="s">
        <v>3298</v>
      </c>
      <c r="C7221" s="1">
        <v>199.95</v>
      </c>
      <c r="E7221" s="42">
        <f t="shared" si="142"/>
        <v>-199.95</v>
      </c>
      <c r="F7221" s="77" t="s">
        <v>1038</v>
      </c>
      <c r="G7221" s="77" t="s">
        <v>195</v>
      </c>
      <c r="H7221" s="77" t="s">
        <v>189</v>
      </c>
      <c r="I7221" s="13">
        <v>3</v>
      </c>
      <c r="J7221" s="14">
        <v>2015</v>
      </c>
      <c r="K7221" s="78" t="s">
        <v>146</v>
      </c>
      <c r="L7221" s="79" t="s">
        <v>3298</v>
      </c>
      <c r="M7221" s="79" t="s">
        <v>302</v>
      </c>
      <c r="N7221" s="15" t="s">
        <v>28</v>
      </c>
      <c r="O7221" s="15" t="s">
        <v>29</v>
      </c>
      <c r="P7221" s="80" t="s">
        <v>3599</v>
      </c>
      <c r="Q7221" s="80" t="s">
        <v>195</v>
      </c>
      <c r="S7221" t="str">
        <f t="shared" si="141"/>
        <v>42082Carey Glover</v>
      </c>
    </row>
    <row r="7222" spans="1:19" hidden="1">
      <c r="A7222" s="12">
        <v>42082</v>
      </c>
      <c r="B7222" t="s">
        <v>3299</v>
      </c>
      <c r="C7222" s="1">
        <v>11.16</v>
      </c>
      <c r="E7222" s="42">
        <f t="shared" si="142"/>
        <v>-11.16</v>
      </c>
      <c r="F7222" s="77" t="s">
        <v>1038</v>
      </c>
      <c r="G7222" s="77" t="s">
        <v>195</v>
      </c>
      <c r="H7222" s="77" t="s">
        <v>189</v>
      </c>
      <c r="I7222" s="13">
        <v>3</v>
      </c>
      <c r="J7222" s="14">
        <v>2015</v>
      </c>
      <c r="K7222" s="78" t="s">
        <v>146</v>
      </c>
      <c r="L7222" s="79" t="s">
        <v>3299</v>
      </c>
      <c r="M7222" s="79" t="s">
        <v>302</v>
      </c>
      <c r="N7222" s="15" t="s">
        <v>28</v>
      </c>
      <c r="O7222" s="15" t="s">
        <v>29</v>
      </c>
      <c r="P7222" s="80" t="s">
        <v>3599</v>
      </c>
      <c r="Q7222" s="80" t="s">
        <v>195</v>
      </c>
      <c r="S7222" t="str">
        <f t="shared" si="141"/>
        <v>42082david oshins</v>
      </c>
    </row>
    <row r="7223" spans="1:19" hidden="1">
      <c r="A7223" s="12">
        <v>42083</v>
      </c>
      <c r="B7223" t="s">
        <v>2617</v>
      </c>
      <c r="C7223" s="1">
        <v>14.9</v>
      </c>
      <c r="E7223" s="42">
        <f t="shared" si="142"/>
        <v>-14.9</v>
      </c>
      <c r="F7223" s="77" t="s">
        <v>1038</v>
      </c>
      <c r="G7223" s="77" t="s">
        <v>195</v>
      </c>
      <c r="H7223" s="77" t="s">
        <v>189</v>
      </c>
      <c r="I7223" s="13">
        <v>3</v>
      </c>
      <c r="J7223" s="14">
        <v>2015</v>
      </c>
      <c r="K7223" s="78" t="s">
        <v>146</v>
      </c>
      <c r="L7223" s="79" t="s">
        <v>3100</v>
      </c>
      <c r="M7223" s="79" t="s">
        <v>302</v>
      </c>
      <c r="N7223" s="15" t="s">
        <v>28</v>
      </c>
      <c r="O7223" s="15" t="s">
        <v>29</v>
      </c>
      <c r="P7223" s="80" t="s">
        <v>3599</v>
      </c>
      <c r="Q7223" s="80" t="s">
        <v>195</v>
      </c>
      <c r="S7223" t="str">
        <f t="shared" si="141"/>
        <v>42083Reversal</v>
      </c>
    </row>
    <row r="7224" spans="1:19" hidden="1">
      <c r="A7224" s="12">
        <v>42083</v>
      </c>
      <c r="B7224" t="s">
        <v>3184</v>
      </c>
      <c r="C7224" s="1">
        <v>-14.9</v>
      </c>
      <c r="E7224" s="42">
        <f t="shared" si="142"/>
        <v>14.9</v>
      </c>
      <c r="F7224" s="77" t="s">
        <v>225</v>
      </c>
      <c r="G7224" s="77" t="s">
        <v>195</v>
      </c>
      <c r="H7224" s="77" t="s">
        <v>189</v>
      </c>
      <c r="I7224" s="13">
        <v>3</v>
      </c>
      <c r="J7224" s="14">
        <v>2015</v>
      </c>
      <c r="K7224" s="78" t="s">
        <v>184</v>
      </c>
      <c r="L7224" s="79" t="s">
        <v>3184</v>
      </c>
      <c r="M7224" s="79" t="s">
        <v>302</v>
      </c>
      <c r="N7224" s="15" t="s">
        <v>28</v>
      </c>
      <c r="O7224" s="15" t="s">
        <v>29</v>
      </c>
      <c r="P7224" s="80" t="s">
        <v>3599</v>
      </c>
      <c r="Q7224" s="80" t="s">
        <v>195</v>
      </c>
      <c r="S7224" t="str">
        <f t="shared" si="141"/>
        <v>42083Andrea Lord</v>
      </c>
    </row>
    <row r="7225" spans="1:19" hidden="1">
      <c r="A7225" s="12">
        <v>42083</v>
      </c>
      <c r="B7225" t="s">
        <v>3252</v>
      </c>
      <c r="C7225" s="1">
        <v>-85.74</v>
      </c>
      <c r="E7225" s="42">
        <f t="shared" si="142"/>
        <v>85.74</v>
      </c>
      <c r="F7225" s="77" t="s">
        <v>225</v>
      </c>
      <c r="G7225" s="77" t="s">
        <v>195</v>
      </c>
      <c r="H7225" s="77" t="s">
        <v>189</v>
      </c>
      <c r="I7225" s="13">
        <v>3</v>
      </c>
      <c r="J7225" s="14">
        <v>2015</v>
      </c>
      <c r="K7225" s="78" t="s">
        <v>184</v>
      </c>
      <c r="L7225" s="79" t="s">
        <v>3252</v>
      </c>
      <c r="M7225" s="79" t="s">
        <v>302</v>
      </c>
      <c r="N7225" s="15" t="s">
        <v>28</v>
      </c>
      <c r="O7225" s="15" t="s">
        <v>29</v>
      </c>
      <c r="P7225" s="80" t="s">
        <v>3599</v>
      </c>
      <c r="Q7225" s="80" t="s">
        <v>195</v>
      </c>
      <c r="S7225" t="str">
        <f t="shared" si="141"/>
        <v>42083Tonya Grossman</v>
      </c>
    </row>
    <row r="7226" spans="1:19" hidden="1">
      <c r="A7226" s="12">
        <v>42083</v>
      </c>
      <c r="B7226" t="s">
        <v>3300</v>
      </c>
      <c r="C7226" s="1">
        <v>72.58</v>
      </c>
      <c r="E7226" s="42">
        <f t="shared" si="142"/>
        <v>-72.58</v>
      </c>
      <c r="F7226" s="77" t="s">
        <v>1038</v>
      </c>
      <c r="G7226" s="77" t="s">
        <v>195</v>
      </c>
      <c r="H7226" s="77" t="s">
        <v>189</v>
      </c>
      <c r="I7226" s="13">
        <v>3</v>
      </c>
      <c r="J7226" s="14">
        <v>2015</v>
      </c>
      <c r="K7226" s="78" t="s">
        <v>146</v>
      </c>
      <c r="L7226" s="79" t="s">
        <v>3300</v>
      </c>
      <c r="M7226" s="79" t="s">
        <v>302</v>
      </c>
      <c r="N7226" s="15" t="s">
        <v>28</v>
      </c>
      <c r="O7226" s="15" t="s">
        <v>29</v>
      </c>
      <c r="P7226" s="80" t="s">
        <v>3599</v>
      </c>
      <c r="Q7226" s="80" t="s">
        <v>195</v>
      </c>
      <c r="S7226" t="str">
        <f t="shared" si="141"/>
        <v>42083J &amp; J Emporium</v>
      </c>
    </row>
    <row r="7227" spans="1:19" hidden="1">
      <c r="A7227" s="12">
        <v>42084</v>
      </c>
      <c r="B7227" t="s">
        <v>3301</v>
      </c>
      <c r="C7227" s="1">
        <v>178.6</v>
      </c>
      <c r="E7227" s="42">
        <f t="shared" si="142"/>
        <v>-178.6</v>
      </c>
      <c r="F7227" s="77" t="s">
        <v>1038</v>
      </c>
      <c r="G7227" s="77" t="s">
        <v>195</v>
      </c>
      <c r="H7227" s="77" t="s">
        <v>189</v>
      </c>
      <c r="I7227" s="13">
        <v>3</v>
      </c>
      <c r="J7227" s="14">
        <v>2015</v>
      </c>
      <c r="K7227" s="78" t="s">
        <v>146</v>
      </c>
      <c r="L7227" s="79" t="s">
        <v>3301</v>
      </c>
      <c r="M7227" s="79" t="s">
        <v>302</v>
      </c>
      <c r="N7227" s="15" t="s">
        <v>28</v>
      </c>
      <c r="O7227" s="15" t="s">
        <v>29</v>
      </c>
      <c r="P7227" s="80" t="s">
        <v>3599</v>
      </c>
      <c r="Q7227" s="80" t="s">
        <v>195</v>
      </c>
      <c r="S7227" t="str">
        <f t="shared" si="141"/>
        <v>42084rizwan ayyub</v>
      </c>
    </row>
    <row r="7228" spans="1:19" hidden="1">
      <c r="A7228" s="12">
        <v>42084</v>
      </c>
      <c r="B7228" t="s">
        <v>3302</v>
      </c>
      <c r="C7228" s="1">
        <v>9.9499999999999993</v>
      </c>
      <c r="E7228" s="42">
        <f t="shared" si="142"/>
        <v>-9.9499999999999993</v>
      </c>
      <c r="F7228" s="77" t="s">
        <v>1038</v>
      </c>
      <c r="G7228" s="77" t="s">
        <v>195</v>
      </c>
      <c r="H7228" s="77" t="s">
        <v>189</v>
      </c>
      <c r="I7228" s="13">
        <v>3</v>
      </c>
      <c r="J7228" s="14">
        <v>2015</v>
      </c>
      <c r="K7228" s="78" t="s">
        <v>146</v>
      </c>
      <c r="L7228" s="79" t="s">
        <v>3302</v>
      </c>
      <c r="M7228" s="79" t="s">
        <v>302</v>
      </c>
      <c r="N7228" s="15" t="s">
        <v>28</v>
      </c>
      <c r="O7228" s="15" t="s">
        <v>29</v>
      </c>
      <c r="P7228" s="80" t="s">
        <v>3599</v>
      </c>
      <c r="Q7228" s="80" t="s">
        <v>195</v>
      </c>
      <c r="S7228" t="str">
        <f t="shared" si="141"/>
        <v>42084Michelle Lee</v>
      </c>
    </row>
    <row r="7229" spans="1:19" hidden="1">
      <c r="A7229" s="12">
        <v>42085</v>
      </c>
      <c r="B7229" t="s">
        <v>2592</v>
      </c>
      <c r="C7229" s="1">
        <v>-99.95</v>
      </c>
      <c r="E7229" s="42">
        <f t="shared" si="142"/>
        <v>99.95</v>
      </c>
      <c r="F7229" s="77" t="s">
        <v>225</v>
      </c>
      <c r="G7229" s="77" t="s">
        <v>195</v>
      </c>
      <c r="H7229" s="77" t="s">
        <v>189</v>
      </c>
      <c r="I7229" s="13">
        <v>3</v>
      </c>
      <c r="J7229" s="14">
        <v>2015</v>
      </c>
      <c r="K7229" s="78" t="s">
        <v>146</v>
      </c>
      <c r="L7229" s="79" t="s">
        <v>3100</v>
      </c>
      <c r="M7229" s="79" t="s">
        <v>302</v>
      </c>
      <c r="N7229" s="15" t="s">
        <v>28</v>
      </c>
      <c r="O7229" s="15" t="s">
        <v>29</v>
      </c>
      <c r="P7229" s="80" t="s">
        <v>3599</v>
      </c>
      <c r="Q7229" s="80" t="s">
        <v>195</v>
      </c>
      <c r="S7229" t="str">
        <f t="shared" si="141"/>
        <v>42085eBay Buyer Dispute</v>
      </c>
    </row>
    <row r="7230" spans="1:19" hidden="1">
      <c r="A7230" s="12">
        <v>42085</v>
      </c>
      <c r="B7230" t="s">
        <v>3303</v>
      </c>
      <c r="C7230" s="1">
        <v>152.44</v>
      </c>
      <c r="E7230" s="42">
        <f t="shared" si="142"/>
        <v>-152.44</v>
      </c>
      <c r="F7230" s="77" t="s">
        <v>1038</v>
      </c>
      <c r="G7230" s="77" t="s">
        <v>195</v>
      </c>
      <c r="H7230" s="77" t="s">
        <v>189</v>
      </c>
      <c r="I7230" s="13">
        <v>3</v>
      </c>
      <c r="J7230" s="14">
        <v>2015</v>
      </c>
      <c r="K7230" s="78" t="s">
        <v>146</v>
      </c>
      <c r="L7230" s="79" t="s">
        <v>3303</v>
      </c>
      <c r="M7230" s="79" t="s">
        <v>302</v>
      </c>
      <c r="N7230" s="15" t="s">
        <v>28</v>
      </c>
      <c r="O7230" s="15" t="s">
        <v>29</v>
      </c>
      <c r="P7230" s="80" t="s">
        <v>3599</v>
      </c>
      <c r="Q7230" s="80" t="s">
        <v>195</v>
      </c>
      <c r="S7230" t="str">
        <f t="shared" si="141"/>
        <v>42085Sally Davidson</v>
      </c>
    </row>
    <row r="7231" spans="1:19" hidden="1">
      <c r="A7231" s="12">
        <v>42086</v>
      </c>
      <c r="B7231" t="s">
        <v>3304</v>
      </c>
      <c r="C7231" s="1">
        <v>62.95</v>
      </c>
      <c r="E7231" s="42">
        <f t="shared" si="142"/>
        <v>-62.95</v>
      </c>
      <c r="F7231" s="77" t="s">
        <v>1038</v>
      </c>
      <c r="G7231" s="77" t="s">
        <v>195</v>
      </c>
      <c r="H7231" s="77" t="s">
        <v>189</v>
      </c>
      <c r="I7231" s="13">
        <v>3</v>
      </c>
      <c r="J7231" s="14">
        <v>2015</v>
      </c>
      <c r="K7231" s="78" t="s">
        <v>146</v>
      </c>
      <c r="L7231" s="79" t="s">
        <v>3304</v>
      </c>
      <c r="M7231" s="79" t="s">
        <v>302</v>
      </c>
      <c r="N7231" s="15" t="s">
        <v>28</v>
      </c>
      <c r="O7231" s="15" t="s">
        <v>29</v>
      </c>
      <c r="P7231" s="80" t="s">
        <v>3599</v>
      </c>
      <c r="Q7231" s="80" t="s">
        <v>195</v>
      </c>
      <c r="S7231" t="str">
        <f t="shared" si="141"/>
        <v>42086Roman Zukowski</v>
      </c>
    </row>
    <row r="7232" spans="1:19" hidden="1">
      <c r="A7232" s="12">
        <v>42086</v>
      </c>
      <c r="B7232" t="s">
        <v>3305</v>
      </c>
      <c r="C7232" s="1">
        <v>49.96</v>
      </c>
      <c r="E7232" s="42">
        <f t="shared" si="142"/>
        <v>-49.96</v>
      </c>
      <c r="F7232" s="77" t="s">
        <v>1038</v>
      </c>
      <c r="G7232" s="77" t="s">
        <v>195</v>
      </c>
      <c r="H7232" s="77" t="s">
        <v>189</v>
      </c>
      <c r="I7232" s="13">
        <v>3</v>
      </c>
      <c r="J7232" s="14">
        <v>2015</v>
      </c>
      <c r="K7232" s="78" t="s">
        <v>146</v>
      </c>
      <c r="L7232" s="79" t="s">
        <v>3305</v>
      </c>
      <c r="M7232" s="79" t="s">
        <v>302</v>
      </c>
      <c r="N7232" s="15" t="s">
        <v>28</v>
      </c>
      <c r="O7232" s="15" t="s">
        <v>29</v>
      </c>
      <c r="P7232" s="80" t="s">
        <v>3599</v>
      </c>
      <c r="Q7232" s="80" t="s">
        <v>195</v>
      </c>
      <c r="S7232" t="str">
        <f t="shared" si="141"/>
        <v>42086Champagne Vanwhy</v>
      </c>
    </row>
    <row r="7233" spans="1:19" hidden="1">
      <c r="A7233" s="12">
        <v>42086</v>
      </c>
      <c r="B7233" t="s">
        <v>3306</v>
      </c>
      <c r="C7233" s="1">
        <v>14.9</v>
      </c>
      <c r="E7233" s="42">
        <f t="shared" si="142"/>
        <v>-14.9</v>
      </c>
      <c r="F7233" s="77" t="s">
        <v>1038</v>
      </c>
      <c r="G7233" s="77" t="s">
        <v>195</v>
      </c>
      <c r="H7233" s="77" t="s">
        <v>189</v>
      </c>
      <c r="I7233" s="13">
        <v>3</v>
      </c>
      <c r="J7233" s="14">
        <v>2015</v>
      </c>
      <c r="K7233" s="78" t="s">
        <v>146</v>
      </c>
      <c r="L7233" s="79" t="s">
        <v>3306</v>
      </c>
      <c r="M7233" s="79" t="s">
        <v>302</v>
      </c>
      <c r="N7233" s="15" t="s">
        <v>28</v>
      </c>
      <c r="O7233" s="15" t="s">
        <v>29</v>
      </c>
      <c r="P7233" s="80" t="s">
        <v>3599</v>
      </c>
      <c r="Q7233" s="80" t="s">
        <v>195</v>
      </c>
      <c r="S7233" t="str">
        <f t="shared" si="141"/>
        <v>42086Blessed Critters All Animal Rescue</v>
      </c>
    </row>
    <row r="7234" spans="1:19" hidden="1">
      <c r="A7234" s="12">
        <v>42087</v>
      </c>
      <c r="B7234" t="s">
        <v>3307</v>
      </c>
      <c r="C7234" s="1">
        <v>39.950000000000003</v>
      </c>
      <c r="E7234" s="42">
        <f t="shared" si="142"/>
        <v>-39.950000000000003</v>
      </c>
      <c r="F7234" s="77" t="s">
        <v>1038</v>
      </c>
      <c r="G7234" s="77" t="s">
        <v>195</v>
      </c>
      <c r="H7234" s="77" t="s">
        <v>189</v>
      </c>
      <c r="I7234" s="13">
        <v>3</v>
      </c>
      <c r="J7234" s="14">
        <v>2015</v>
      </c>
      <c r="K7234" s="78" t="s">
        <v>146</v>
      </c>
      <c r="L7234" s="79" t="s">
        <v>3307</v>
      </c>
      <c r="M7234" s="79" t="s">
        <v>302</v>
      </c>
      <c r="N7234" s="15" t="s">
        <v>28</v>
      </c>
      <c r="O7234" s="15" t="s">
        <v>29</v>
      </c>
      <c r="P7234" s="80" t="s">
        <v>3599</v>
      </c>
      <c r="Q7234" s="80" t="s">
        <v>195</v>
      </c>
      <c r="S7234" t="str">
        <f t="shared" si="141"/>
        <v>42087Donna Saville</v>
      </c>
    </row>
    <row r="7235" spans="1:19" hidden="1">
      <c r="A7235" s="12">
        <v>42087</v>
      </c>
      <c r="B7235" t="s">
        <v>3244</v>
      </c>
      <c r="C7235" s="1">
        <v>-6.81</v>
      </c>
      <c r="E7235" s="42">
        <f t="shared" si="142"/>
        <v>6.81</v>
      </c>
      <c r="F7235" s="77" t="s">
        <v>225</v>
      </c>
      <c r="G7235" s="77" t="s">
        <v>195</v>
      </c>
      <c r="H7235" s="77" t="s">
        <v>189</v>
      </c>
      <c r="I7235" s="13">
        <v>3</v>
      </c>
      <c r="J7235" s="14">
        <v>2015</v>
      </c>
      <c r="K7235" s="78" t="s">
        <v>184</v>
      </c>
      <c r="L7235" s="79" t="s">
        <v>3244</v>
      </c>
      <c r="M7235" s="79" t="s">
        <v>302</v>
      </c>
      <c r="N7235" s="15" t="s">
        <v>28</v>
      </c>
      <c r="O7235" s="15" t="s">
        <v>29</v>
      </c>
      <c r="P7235" s="80" t="s">
        <v>3599</v>
      </c>
      <c r="Q7235" s="80" t="s">
        <v>195</v>
      </c>
      <c r="S7235" t="str">
        <f t="shared" si="141"/>
        <v>42087Amanda Fisher</v>
      </c>
    </row>
    <row r="7236" spans="1:19" hidden="1">
      <c r="A7236" s="12">
        <v>42087</v>
      </c>
      <c r="B7236" t="s">
        <v>3308</v>
      </c>
      <c r="C7236" s="1">
        <v>12.9</v>
      </c>
      <c r="E7236" s="42">
        <f t="shared" si="142"/>
        <v>-12.9</v>
      </c>
      <c r="F7236" s="77" t="s">
        <v>1038</v>
      </c>
      <c r="G7236" s="77" t="s">
        <v>195</v>
      </c>
      <c r="H7236" s="77" t="s">
        <v>189</v>
      </c>
      <c r="I7236" s="13">
        <v>3</v>
      </c>
      <c r="J7236" s="14">
        <v>2015</v>
      </c>
      <c r="K7236" s="78" t="s">
        <v>146</v>
      </c>
      <c r="L7236" s="79" t="s">
        <v>3308</v>
      </c>
      <c r="M7236" s="79" t="s">
        <v>302</v>
      </c>
      <c r="N7236" s="15" t="s">
        <v>28</v>
      </c>
      <c r="O7236" s="15" t="s">
        <v>29</v>
      </c>
      <c r="P7236" s="80" t="s">
        <v>3599</v>
      </c>
      <c r="Q7236" s="80" t="s">
        <v>195</v>
      </c>
      <c r="S7236" t="str">
        <f t="shared" si="141"/>
        <v>42087joshua varela</v>
      </c>
    </row>
    <row r="7237" spans="1:19" hidden="1">
      <c r="A7237" s="12">
        <v>42087</v>
      </c>
      <c r="B7237" t="s">
        <v>3309</v>
      </c>
      <c r="C7237" s="1">
        <v>12.9</v>
      </c>
      <c r="E7237" s="42">
        <f t="shared" si="142"/>
        <v>-12.9</v>
      </c>
      <c r="F7237" s="77" t="s">
        <v>1038</v>
      </c>
      <c r="G7237" s="77" t="s">
        <v>195</v>
      </c>
      <c r="H7237" s="77" t="s">
        <v>189</v>
      </c>
      <c r="I7237" s="13">
        <v>3</v>
      </c>
      <c r="J7237" s="14">
        <v>2015</v>
      </c>
      <c r="K7237" s="78" t="s">
        <v>146</v>
      </c>
      <c r="L7237" s="79" t="s">
        <v>3309</v>
      </c>
      <c r="M7237" s="79" t="s">
        <v>302</v>
      </c>
      <c r="N7237" s="15" t="s">
        <v>28</v>
      </c>
      <c r="O7237" s="15" t="s">
        <v>29</v>
      </c>
      <c r="P7237" s="80" t="s">
        <v>3599</v>
      </c>
      <c r="Q7237" s="80" t="s">
        <v>195</v>
      </c>
      <c r="S7237" t="str">
        <f t="shared" si="141"/>
        <v>42087Animal Resuce</v>
      </c>
    </row>
    <row r="7238" spans="1:19" hidden="1">
      <c r="A7238" s="12">
        <v>42088</v>
      </c>
      <c r="B7238" t="s">
        <v>3310</v>
      </c>
      <c r="C7238" s="1">
        <v>69.95</v>
      </c>
      <c r="E7238" s="42">
        <f t="shared" si="142"/>
        <v>-69.95</v>
      </c>
      <c r="F7238" s="77" t="s">
        <v>1038</v>
      </c>
      <c r="G7238" s="77" t="s">
        <v>195</v>
      </c>
      <c r="H7238" s="77" t="s">
        <v>189</v>
      </c>
      <c r="I7238" s="13">
        <v>3</v>
      </c>
      <c r="J7238" s="14">
        <v>2015</v>
      </c>
      <c r="K7238" s="78" t="s">
        <v>146</v>
      </c>
      <c r="L7238" s="79" t="s">
        <v>3310</v>
      </c>
      <c r="M7238" s="79" t="s">
        <v>302</v>
      </c>
      <c r="N7238" s="15" t="s">
        <v>28</v>
      </c>
      <c r="O7238" s="15" t="s">
        <v>29</v>
      </c>
      <c r="P7238" s="80" t="s">
        <v>3599</v>
      </c>
      <c r="Q7238" s="80" t="s">
        <v>195</v>
      </c>
      <c r="S7238" t="str">
        <f t="shared" si="141"/>
        <v>42088jose balderrama</v>
      </c>
    </row>
    <row r="7239" spans="1:19" hidden="1">
      <c r="A7239" s="12">
        <v>42088</v>
      </c>
      <c r="B7239" t="s">
        <v>3311</v>
      </c>
      <c r="C7239" s="1">
        <v>10.95</v>
      </c>
      <c r="E7239" s="42">
        <f t="shared" si="142"/>
        <v>-10.95</v>
      </c>
      <c r="F7239" s="77" t="s">
        <v>1038</v>
      </c>
      <c r="G7239" s="77" t="s">
        <v>195</v>
      </c>
      <c r="H7239" s="77" t="s">
        <v>189</v>
      </c>
      <c r="I7239" s="13">
        <v>3</v>
      </c>
      <c r="J7239" s="14">
        <v>2015</v>
      </c>
      <c r="K7239" s="78" t="s">
        <v>146</v>
      </c>
      <c r="L7239" s="79" t="s">
        <v>3311</v>
      </c>
      <c r="M7239" s="79" t="s">
        <v>302</v>
      </c>
      <c r="N7239" s="15" t="s">
        <v>28</v>
      </c>
      <c r="O7239" s="15" t="s">
        <v>29</v>
      </c>
      <c r="P7239" s="80" t="s">
        <v>3599</v>
      </c>
      <c r="Q7239" s="80" t="s">
        <v>195</v>
      </c>
      <c r="S7239" t="str">
        <f t="shared" si="141"/>
        <v>42088Deborah Jaynes</v>
      </c>
    </row>
    <row r="7240" spans="1:19" hidden="1">
      <c r="A7240" s="12">
        <v>42088</v>
      </c>
      <c r="B7240" t="s">
        <v>3312</v>
      </c>
      <c r="C7240" s="1">
        <v>10.95</v>
      </c>
      <c r="E7240" s="42">
        <f t="shared" si="142"/>
        <v>-10.95</v>
      </c>
      <c r="F7240" s="77" t="s">
        <v>1038</v>
      </c>
      <c r="G7240" s="77" t="s">
        <v>195</v>
      </c>
      <c r="H7240" s="77" t="s">
        <v>189</v>
      </c>
      <c r="I7240" s="13">
        <v>3</v>
      </c>
      <c r="J7240" s="14">
        <v>2015</v>
      </c>
      <c r="K7240" s="78" t="s">
        <v>146</v>
      </c>
      <c r="L7240" s="79" t="s">
        <v>3312</v>
      </c>
      <c r="M7240" s="79" t="s">
        <v>302</v>
      </c>
      <c r="N7240" s="15" t="s">
        <v>28</v>
      </c>
      <c r="O7240" s="15" t="s">
        <v>29</v>
      </c>
      <c r="P7240" s="80" t="s">
        <v>3599</v>
      </c>
      <c r="Q7240" s="80" t="s">
        <v>195</v>
      </c>
      <c r="S7240" t="str">
        <f t="shared" si="141"/>
        <v>42088Sandra Shuck</v>
      </c>
    </row>
    <row r="7241" spans="1:19" hidden="1">
      <c r="A7241" s="12">
        <v>42089</v>
      </c>
      <c r="B7241" t="s">
        <v>3313</v>
      </c>
      <c r="C7241" s="1">
        <v>11.16</v>
      </c>
      <c r="E7241" s="42">
        <f t="shared" si="142"/>
        <v>-11.16</v>
      </c>
      <c r="F7241" s="77" t="s">
        <v>1038</v>
      </c>
      <c r="G7241" s="77" t="s">
        <v>195</v>
      </c>
      <c r="H7241" s="77" t="s">
        <v>189</v>
      </c>
      <c r="I7241" s="13">
        <v>3</v>
      </c>
      <c r="J7241" s="14">
        <v>2015</v>
      </c>
      <c r="K7241" s="78" t="s">
        <v>146</v>
      </c>
      <c r="L7241" s="79" t="s">
        <v>3313</v>
      </c>
      <c r="M7241" s="79" t="s">
        <v>302</v>
      </c>
      <c r="N7241" s="15" t="s">
        <v>28</v>
      </c>
      <c r="O7241" s="15" t="s">
        <v>29</v>
      </c>
      <c r="P7241" s="80" t="s">
        <v>3599</v>
      </c>
      <c r="Q7241" s="80" t="s">
        <v>195</v>
      </c>
      <c r="S7241" t="str">
        <f t="shared" si="141"/>
        <v>42089barbara lash</v>
      </c>
    </row>
    <row r="7242" spans="1:19" hidden="1">
      <c r="A7242" s="12">
        <v>42089</v>
      </c>
      <c r="B7242" t="s">
        <v>3284</v>
      </c>
      <c r="C7242" s="1">
        <v>-199.95</v>
      </c>
      <c r="E7242" s="42">
        <f t="shared" si="142"/>
        <v>199.95</v>
      </c>
      <c r="F7242" s="77" t="s">
        <v>225</v>
      </c>
      <c r="G7242" s="77" t="s">
        <v>195</v>
      </c>
      <c r="H7242" s="77" t="s">
        <v>189</v>
      </c>
      <c r="I7242" s="13">
        <v>3</v>
      </c>
      <c r="J7242" s="14">
        <v>2015</v>
      </c>
      <c r="K7242" s="78" t="s">
        <v>146</v>
      </c>
      <c r="L7242" s="79" t="s">
        <v>3284</v>
      </c>
      <c r="M7242" s="79" t="s">
        <v>302</v>
      </c>
      <c r="N7242" s="15" t="s">
        <v>28</v>
      </c>
      <c r="O7242" s="15" t="s">
        <v>29</v>
      </c>
      <c r="P7242" s="80" t="s">
        <v>3599</v>
      </c>
      <c r="Q7242" s="80" t="s">
        <v>195</v>
      </c>
      <c r="S7242" t="str">
        <f t="shared" si="141"/>
        <v>42089Roderick Pradilla</v>
      </c>
    </row>
    <row r="7243" spans="1:19" hidden="1">
      <c r="A7243" s="12">
        <v>42089</v>
      </c>
      <c r="B7243" t="s">
        <v>3172</v>
      </c>
      <c r="C7243" s="1">
        <v>-9.99</v>
      </c>
      <c r="E7243" s="42">
        <f t="shared" si="142"/>
        <v>9.99</v>
      </c>
      <c r="F7243" s="77" t="s">
        <v>225</v>
      </c>
      <c r="G7243" s="77" t="s">
        <v>195</v>
      </c>
      <c r="H7243" s="77" t="s">
        <v>189</v>
      </c>
      <c r="I7243" s="13">
        <v>3</v>
      </c>
      <c r="J7243" s="14">
        <v>2015</v>
      </c>
      <c r="K7243" s="78" t="s">
        <v>458</v>
      </c>
      <c r="L7243" s="79" t="s">
        <v>1248</v>
      </c>
      <c r="M7243" s="79" t="s">
        <v>23</v>
      </c>
      <c r="N7243" s="15" t="s">
        <v>28</v>
      </c>
      <c r="O7243" s="15" t="s">
        <v>29</v>
      </c>
      <c r="P7243" s="80" t="s">
        <v>3598</v>
      </c>
      <c r="Q7243" s="80" t="s">
        <v>195</v>
      </c>
      <c r="S7243" t="str">
        <f t="shared" si="141"/>
        <v>42089Spotify USA Inc</v>
      </c>
    </row>
    <row r="7244" spans="1:19" hidden="1">
      <c r="A7244" s="12">
        <v>42089</v>
      </c>
      <c r="B7244" t="s">
        <v>3314</v>
      </c>
      <c r="C7244" s="1">
        <v>249</v>
      </c>
      <c r="E7244" s="42">
        <f t="shared" si="142"/>
        <v>-249</v>
      </c>
      <c r="F7244" s="77" t="s">
        <v>1038</v>
      </c>
      <c r="G7244" s="77" t="s">
        <v>195</v>
      </c>
      <c r="H7244" s="77" t="s">
        <v>189</v>
      </c>
      <c r="I7244" s="13">
        <v>3</v>
      </c>
      <c r="J7244" s="14">
        <v>2015</v>
      </c>
      <c r="K7244" s="78" t="s">
        <v>146</v>
      </c>
      <c r="L7244" s="79" t="s">
        <v>3314</v>
      </c>
      <c r="M7244" s="79" t="s">
        <v>302</v>
      </c>
      <c r="N7244" s="15" t="s">
        <v>28</v>
      </c>
      <c r="O7244" s="15" t="s">
        <v>29</v>
      </c>
      <c r="P7244" s="80" t="s">
        <v>3599</v>
      </c>
      <c r="Q7244" s="80" t="s">
        <v>195</v>
      </c>
      <c r="S7244" t="str">
        <f t="shared" si="141"/>
        <v>42089James Mustoe</v>
      </c>
    </row>
    <row r="7245" spans="1:19" hidden="1">
      <c r="A7245" s="12">
        <v>42090</v>
      </c>
      <c r="B7245" t="s">
        <v>3315</v>
      </c>
      <c r="C7245" s="1">
        <v>89.86</v>
      </c>
      <c r="E7245" s="42">
        <f t="shared" si="142"/>
        <v>-89.86</v>
      </c>
      <c r="F7245" s="77" t="s">
        <v>1038</v>
      </c>
      <c r="G7245" s="77" t="s">
        <v>195</v>
      </c>
      <c r="H7245" s="77" t="s">
        <v>189</v>
      </c>
      <c r="I7245" s="13">
        <v>3</v>
      </c>
      <c r="J7245" s="14">
        <v>2015</v>
      </c>
      <c r="K7245" s="78" t="s">
        <v>146</v>
      </c>
      <c r="L7245" s="79" t="s">
        <v>3315</v>
      </c>
      <c r="M7245" s="79" t="s">
        <v>302</v>
      </c>
      <c r="N7245" s="15" t="s">
        <v>28</v>
      </c>
      <c r="O7245" s="15" t="s">
        <v>29</v>
      </c>
      <c r="P7245" s="80" t="s">
        <v>3599</v>
      </c>
      <c r="Q7245" s="80" t="s">
        <v>195</v>
      </c>
      <c r="S7245" t="str">
        <f t="shared" si="141"/>
        <v>42090Robin Travis</v>
      </c>
    </row>
    <row r="7246" spans="1:19" hidden="1">
      <c r="A7246" s="12">
        <v>42090</v>
      </c>
      <c r="B7246" t="s">
        <v>3316</v>
      </c>
      <c r="C7246" s="1">
        <v>50.48</v>
      </c>
      <c r="E7246" s="42">
        <f t="shared" si="142"/>
        <v>-50.48</v>
      </c>
      <c r="F7246" s="77" t="s">
        <v>1038</v>
      </c>
      <c r="G7246" s="77" t="s">
        <v>195</v>
      </c>
      <c r="H7246" s="77" t="s">
        <v>189</v>
      </c>
      <c r="I7246" s="13">
        <v>3</v>
      </c>
      <c r="J7246" s="14">
        <v>2015</v>
      </c>
      <c r="K7246" s="78" t="s">
        <v>146</v>
      </c>
      <c r="L7246" s="79" t="s">
        <v>3316</v>
      </c>
      <c r="M7246" s="79" t="s">
        <v>302</v>
      </c>
      <c r="N7246" s="15" t="s">
        <v>28</v>
      </c>
      <c r="O7246" s="15" t="s">
        <v>29</v>
      </c>
      <c r="P7246" s="80" t="s">
        <v>3599</v>
      </c>
      <c r="Q7246" s="80" t="s">
        <v>195</v>
      </c>
      <c r="S7246" t="str">
        <f t="shared" si="141"/>
        <v>42090hugh gonder</v>
      </c>
    </row>
    <row r="7247" spans="1:19" hidden="1">
      <c r="A7247" s="12">
        <v>42090</v>
      </c>
      <c r="B7247" t="s">
        <v>2617</v>
      </c>
      <c r="C7247" s="1">
        <v>193.85</v>
      </c>
      <c r="E7247" s="42">
        <f t="shared" si="142"/>
        <v>-193.85</v>
      </c>
      <c r="F7247" s="77" t="s">
        <v>1038</v>
      </c>
      <c r="G7247" s="77" t="s">
        <v>195</v>
      </c>
      <c r="H7247" s="77" t="s">
        <v>189</v>
      </c>
      <c r="I7247" s="13">
        <v>3</v>
      </c>
      <c r="J7247" s="14">
        <v>2015</v>
      </c>
      <c r="K7247" s="78" t="s">
        <v>146</v>
      </c>
      <c r="L7247" s="79" t="s">
        <v>3100</v>
      </c>
      <c r="M7247" s="79" t="s">
        <v>302</v>
      </c>
      <c r="N7247" s="15" t="s">
        <v>28</v>
      </c>
      <c r="O7247" s="15" t="s">
        <v>29</v>
      </c>
      <c r="P7247" s="80" t="s">
        <v>3599</v>
      </c>
      <c r="Q7247" s="80" t="s">
        <v>195</v>
      </c>
      <c r="S7247" t="str">
        <f t="shared" si="141"/>
        <v>42090Reversal</v>
      </c>
    </row>
    <row r="7248" spans="1:19" hidden="1">
      <c r="A7248" s="12">
        <v>42090</v>
      </c>
      <c r="B7248" t="s">
        <v>3284</v>
      </c>
      <c r="C7248" s="1">
        <v>-199.95</v>
      </c>
      <c r="E7248" s="42">
        <f t="shared" si="142"/>
        <v>199.95</v>
      </c>
      <c r="F7248" s="77" t="s">
        <v>225</v>
      </c>
      <c r="G7248" s="77" t="s">
        <v>195</v>
      </c>
      <c r="H7248" s="77" t="s">
        <v>189</v>
      </c>
      <c r="I7248" s="13">
        <v>3</v>
      </c>
      <c r="J7248" s="14">
        <v>2015</v>
      </c>
      <c r="K7248" s="78" t="s">
        <v>146</v>
      </c>
      <c r="L7248" s="79" t="s">
        <v>3284</v>
      </c>
      <c r="M7248" s="79" t="s">
        <v>302</v>
      </c>
      <c r="N7248" s="15" t="s">
        <v>28</v>
      </c>
      <c r="O7248" s="15" t="s">
        <v>29</v>
      </c>
      <c r="P7248" s="80" t="s">
        <v>3599</v>
      </c>
      <c r="Q7248" s="80" t="s">
        <v>195</v>
      </c>
      <c r="S7248" t="str">
        <f t="shared" si="141"/>
        <v>42090Roderick Pradilla</v>
      </c>
    </row>
    <row r="7249" spans="1:19" hidden="1">
      <c r="A7249" s="12">
        <v>42090</v>
      </c>
      <c r="B7249" t="s">
        <v>2488</v>
      </c>
      <c r="C7249" s="1">
        <v>-1356.32</v>
      </c>
      <c r="E7249" s="42">
        <f t="shared" si="142"/>
        <v>1356.32</v>
      </c>
      <c r="F7249" s="77" t="s">
        <v>225</v>
      </c>
      <c r="G7249" s="77" t="s">
        <v>195</v>
      </c>
      <c r="H7249" s="77" t="s">
        <v>189</v>
      </c>
      <c r="I7249" s="13">
        <v>3</v>
      </c>
      <c r="J7249" s="14">
        <v>2015</v>
      </c>
      <c r="K7249" s="78" t="s">
        <v>137</v>
      </c>
      <c r="L7249" s="79" t="s">
        <v>39</v>
      </c>
      <c r="M7249" s="79" t="s">
        <v>23</v>
      </c>
      <c r="N7249" s="15" t="s">
        <v>189</v>
      </c>
      <c r="O7249" s="15" t="s">
        <v>24</v>
      </c>
      <c r="P7249" s="80" t="s">
        <v>196</v>
      </c>
      <c r="Q7249" s="80" t="s">
        <v>195</v>
      </c>
      <c r="S7249" t="str">
        <f t="shared" si="141"/>
        <v>42090Bank Account</v>
      </c>
    </row>
    <row r="7250" spans="1:19" hidden="1">
      <c r="A7250" s="12">
        <v>42090</v>
      </c>
      <c r="B7250" t="s">
        <v>3317</v>
      </c>
      <c r="C7250" s="1">
        <v>19.899999999999999</v>
      </c>
      <c r="E7250" s="42">
        <f t="shared" si="142"/>
        <v>-19.899999999999999</v>
      </c>
      <c r="F7250" s="77" t="s">
        <v>1038</v>
      </c>
      <c r="G7250" s="77" t="s">
        <v>195</v>
      </c>
      <c r="H7250" s="77" t="s">
        <v>189</v>
      </c>
      <c r="I7250" s="13">
        <v>3</v>
      </c>
      <c r="J7250" s="14">
        <v>2015</v>
      </c>
      <c r="K7250" s="78" t="s">
        <v>146</v>
      </c>
      <c r="L7250" s="79" t="s">
        <v>3317</v>
      </c>
      <c r="M7250" s="79" t="s">
        <v>302</v>
      </c>
      <c r="N7250" s="15" t="s">
        <v>28</v>
      </c>
      <c r="O7250" s="15" t="s">
        <v>29</v>
      </c>
      <c r="P7250" s="80" t="s">
        <v>3599</v>
      </c>
      <c r="Q7250" s="80" t="s">
        <v>195</v>
      </c>
      <c r="S7250" t="str">
        <f t="shared" si="141"/>
        <v>42090Samantha Bigelow</v>
      </c>
    </row>
    <row r="7251" spans="1:19" hidden="1">
      <c r="A7251" s="12">
        <v>42090</v>
      </c>
      <c r="B7251" t="s">
        <v>3318</v>
      </c>
      <c r="C7251" s="1">
        <v>172.02</v>
      </c>
      <c r="E7251" s="42">
        <f t="shared" si="142"/>
        <v>-172.02</v>
      </c>
      <c r="F7251" s="77" t="s">
        <v>1038</v>
      </c>
      <c r="G7251" s="77" t="s">
        <v>195</v>
      </c>
      <c r="H7251" s="77" t="s">
        <v>189</v>
      </c>
      <c r="I7251" s="13">
        <v>3</v>
      </c>
      <c r="J7251" s="14">
        <v>2015</v>
      </c>
      <c r="K7251" s="78" t="s">
        <v>146</v>
      </c>
      <c r="L7251" s="79" t="s">
        <v>3318</v>
      </c>
      <c r="M7251" s="79" t="s">
        <v>302</v>
      </c>
      <c r="N7251" s="15" t="s">
        <v>28</v>
      </c>
      <c r="O7251" s="15" t="s">
        <v>29</v>
      </c>
      <c r="P7251" s="80" t="s">
        <v>3599</v>
      </c>
      <c r="Q7251" s="80" t="s">
        <v>195</v>
      </c>
      <c r="S7251" t="str">
        <f t="shared" si="141"/>
        <v>42090Lewis Hays</v>
      </c>
    </row>
    <row r="7252" spans="1:19" hidden="1">
      <c r="A7252" s="12">
        <v>42090</v>
      </c>
      <c r="B7252" t="s">
        <v>3319</v>
      </c>
      <c r="C7252" s="1">
        <v>10.95</v>
      </c>
      <c r="E7252" s="42">
        <f t="shared" si="142"/>
        <v>-10.95</v>
      </c>
      <c r="F7252" s="77" t="s">
        <v>1038</v>
      </c>
      <c r="G7252" s="77" t="s">
        <v>195</v>
      </c>
      <c r="H7252" s="77" t="s">
        <v>189</v>
      </c>
      <c r="I7252" s="13">
        <v>3</v>
      </c>
      <c r="J7252" s="14">
        <v>2015</v>
      </c>
      <c r="K7252" s="78" t="s">
        <v>146</v>
      </c>
      <c r="L7252" s="79" t="s">
        <v>3319</v>
      </c>
      <c r="M7252" s="79" t="s">
        <v>302</v>
      </c>
      <c r="N7252" s="15" t="s">
        <v>28</v>
      </c>
      <c r="O7252" s="15" t="s">
        <v>29</v>
      </c>
      <c r="P7252" s="80" t="s">
        <v>3599</v>
      </c>
      <c r="Q7252" s="80" t="s">
        <v>195</v>
      </c>
      <c r="S7252" t="str">
        <f t="shared" si="141"/>
        <v>42090Kate Szymanski</v>
      </c>
    </row>
    <row r="7253" spans="1:19" hidden="1">
      <c r="A7253" s="12">
        <v>42090</v>
      </c>
      <c r="B7253" t="s">
        <v>3320</v>
      </c>
      <c r="C7253" s="1">
        <v>127.2</v>
      </c>
      <c r="E7253" s="42">
        <f t="shared" si="142"/>
        <v>-127.2</v>
      </c>
      <c r="F7253" s="77" t="s">
        <v>1038</v>
      </c>
      <c r="G7253" s="77" t="s">
        <v>195</v>
      </c>
      <c r="H7253" s="77" t="s">
        <v>189</v>
      </c>
      <c r="I7253" s="13">
        <v>3</v>
      </c>
      <c r="J7253" s="14">
        <v>2015</v>
      </c>
      <c r="K7253" s="78" t="s">
        <v>146</v>
      </c>
      <c r="L7253" s="79" t="s">
        <v>3320</v>
      </c>
      <c r="M7253" s="79" t="s">
        <v>302</v>
      </c>
      <c r="N7253" s="15" t="s">
        <v>28</v>
      </c>
      <c r="O7253" s="15" t="s">
        <v>29</v>
      </c>
      <c r="P7253" s="80" t="s">
        <v>3599</v>
      </c>
      <c r="Q7253" s="80" t="s">
        <v>195</v>
      </c>
      <c r="S7253" t="str">
        <f t="shared" si="141"/>
        <v>42090Manar Aljobori</v>
      </c>
    </row>
    <row r="7254" spans="1:19" hidden="1">
      <c r="A7254" s="12">
        <v>42091</v>
      </c>
      <c r="B7254" t="s">
        <v>3321</v>
      </c>
      <c r="C7254" s="1">
        <v>14.42</v>
      </c>
      <c r="E7254" s="42">
        <f t="shared" si="142"/>
        <v>-14.42</v>
      </c>
      <c r="F7254" s="77" t="s">
        <v>1038</v>
      </c>
      <c r="G7254" s="77" t="s">
        <v>195</v>
      </c>
      <c r="H7254" s="77" t="s">
        <v>189</v>
      </c>
      <c r="I7254" s="13">
        <v>3</v>
      </c>
      <c r="J7254" s="14">
        <v>2015</v>
      </c>
      <c r="K7254" s="78" t="s">
        <v>146</v>
      </c>
      <c r="L7254" s="79" t="s">
        <v>3321</v>
      </c>
      <c r="M7254" s="79" t="s">
        <v>302</v>
      </c>
      <c r="N7254" s="15" t="s">
        <v>28</v>
      </c>
      <c r="O7254" s="15" t="s">
        <v>29</v>
      </c>
      <c r="P7254" s="80" t="s">
        <v>3599</v>
      </c>
      <c r="Q7254" s="80" t="s">
        <v>195</v>
      </c>
      <c r="S7254" t="str">
        <f t="shared" si="141"/>
        <v>42091MaryLee Overley</v>
      </c>
    </row>
    <row r="7255" spans="1:19" hidden="1">
      <c r="A7255" s="12">
        <v>42091</v>
      </c>
      <c r="B7255" t="s">
        <v>3184</v>
      </c>
      <c r="C7255" s="1">
        <v>10.95</v>
      </c>
      <c r="E7255" s="42">
        <f t="shared" si="142"/>
        <v>-10.95</v>
      </c>
      <c r="F7255" s="77" t="s">
        <v>1038</v>
      </c>
      <c r="G7255" s="77" t="s">
        <v>195</v>
      </c>
      <c r="H7255" s="77" t="s">
        <v>189</v>
      </c>
      <c r="I7255" s="13">
        <v>3</v>
      </c>
      <c r="J7255" s="14">
        <v>2015</v>
      </c>
      <c r="K7255" s="78" t="s">
        <v>146</v>
      </c>
      <c r="L7255" s="79" t="s">
        <v>3184</v>
      </c>
      <c r="M7255" s="79" t="s">
        <v>302</v>
      </c>
      <c r="N7255" s="15" t="s">
        <v>28</v>
      </c>
      <c r="O7255" s="15" t="s">
        <v>29</v>
      </c>
      <c r="P7255" s="80" t="s">
        <v>3599</v>
      </c>
      <c r="Q7255" s="80" t="s">
        <v>195</v>
      </c>
      <c r="S7255" t="str">
        <f t="shared" si="141"/>
        <v>42091Andrea Lord</v>
      </c>
    </row>
    <row r="7256" spans="1:19" hidden="1">
      <c r="A7256" s="12">
        <v>42091</v>
      </c>
      <c r="B7256" t="s">
        <v>2592</v>
      </c>
      <c r="C7256" s="1">
        <v>-11.16</v>
      </c>
      <c r="E7256" s="42">
        <f t="shared" si="142"/>
        <v>11.16</v>
      </c>
      <c r="F7256" s="77" t="s">
        <v>225</v>
      </c>
      <c r="G7256" s="77" t="s">
        <v>195</v>
      </c>
      <c r="H7256" s="77" t="s">
        <v>189</v>
      </c>
      <c r="I7256" s="13">
        <v>3</v>
      </c>
      <c r="J7256" s="14">
        <v>2015</v>
      </c>
      <c r="K7256" s="78" t="s">
        <v>146</v>
      </c>
      <c r="L7256" s="79" t="s">
        <v>3100</v>
      </c>
      <c r="M7256" s="79" t="s">
        <v>302</v>
      </c>
      <c r="N7256" s="15" t="s">
        <v>28</v>
      </c>
      <c r="O7256" s="15" t="s">
        <v>29</v>
      </c>
      <c r="P7256" s="80" t="s">
        <v>3599</v>
      </c>
      <c r="Q7256" s="80" t="s">
        <v>195</v>
      </c>
      <c r="S7256" t="str">
        <f t="shared" si="141"/>
        <v>42091eBay Buyer Dispute</v>
      </c>
    </row>
    <row r="7257" spans="1:19" hidden="1">
      <c r="A7257" s="12">
        <v>42091</v>
      </c>
      <c r="B7257" t="s">
        <v>3322</v>
      </c>
      <c r="C7257" s="1">
        <v>71.95</v>
      </c>
      <c r="E7257" s="42">
        <f t="shared" si="142"/>
        <v>-71.95</v>
      </c>
      <c r="F7257" s="77" t="s">
        <v>1038</v>
      </c>
      <c r="G7257" s="77" t="s">
        <v>195</v>
      </c>
      <c r="H7257" s="77" t="s">
        <v>189</v>
      </c>
      <c r="I7257" s="13">
        <v>3</v>
      </c>
      <c r="J7257" s="14">
        <v>2015</v>
      </c>
      <c r="K7257" s="78" t="s">
        <v>146</v>
      </c>
      <c r="L7257" s="79" t="s">
        <v>3322</v>
      </c>
      <c r="M7257" s="79" t="s">
        <v>302</v>
      </c>
      <c r="N7257" s="15" t="s">
        <v>28</v>
      </c>
      <c r="O7257" s="15" t="s">
        <v>29</v>
      </c>
      <c r="P7257" s="80" t="s">
        <v>3599</v>
      </c>
      <c r="Q7257" s="80" t="s">
        <v>195</v>
      </c>
      <c r="S7257" t="str">
        <f t="shared" si="141"/>
        <v>42091albert zagey</v>
      </c>
    </row>
    <row r="7258" spans="1:19" hidden="1">
      <c r="A7258" s="12">
        <v>42092</v>
      </c>
      <c r="B7258" t="s">
        <v>3323</v>
      </c>
      <c r="C7258" s="1">
        <v>10.95</v>
      </c>
      <c r="E7258" s="42">
        <f t="shared" si="142"/>
        <v>-10.95</v>
      </c>
      <c r="F7258" s="77" t="s">
        <v>1038</v>
      </c>
      <c r="G7258" s="77" t="s">
        <v>195</v>
      </c>
      <c r="H7258" s="77" t="s">
        <v>189</v>
      </c>
      <c r="I7258" s="13">
        <v>3</v>
      </c>
      <c r="J7258" s="14">
        <v>2015</v>
      </c>
      <c r="K7258" s="78" t="s">
        <v>146</v>
      </c>
      <c r="L7258" s="79" t="s">
        <v>3323</v>
      </c>
      <c r="M7258" s="79" t="s">
        <v>302</v>
      </c>
      <c r="N7258" s="15" t="s">
        <v>28</v>
      </c>
      <c r="O7258" s="15" t="s">
        <v>29</v>
      </c>
      <c r="P7258" s="80" t="s">
        <v>3599</v>
      </c>
      <c r="Q7258" s="80" t="s">
        <v>195</v>
      </c>
      <c r="S7258" t="str">
        <f t="shared" si="141"/>
        <v>42092Susan Jones</v>
      </c>
    </row>
    <row r="7259" spans="1:19" hidden="1">
      <c r="A7259" s="12">
        <v>42092</v>
      </c>
      <c r="B7259" t="s">
        <v>3324</v>
      </c>
      <c r="C7259" s="1">
        <v>10.95</v>
      </c>
      <c r="E7259" s="42">
        <f t="shared" si="142"/>
        <v>-10.95</v>
      </c>
      <c r="F7259" s="77" t="s">
        <v>1038</v>
      </c>
      <c r="G7259" s="77" t="s">
        <v>195</v>
      </c>
      <c r="H7259" s="77" t="s">
        <v>189</v>
      </c>
      <c r="I7259" s="13">
        <v>3</v>
      </c>
      <c r="J7259" s="14">
        <v>2015</v>
      </c>
      <c r="K7259" s="78" t="s">
        <v>146</v>
      </c>
      <c r="L7259" s="79" t="s">
        <v>3324</v>
      </c>
      <c r="M7259" s="79" t="s">
        <v>302</v>
      </c>
      <c r="N7259" s="15" t="s">
        <v>28</v>
      </c>
      <c r="O7259" s="15" t="s">
        <v>29</v>
      </c>
      <c r="P7259" s="80" t="s">
        <v>3599</v>
      </c>
      <c r="Q7259" s="80" t="s">
        <v>195</v>
      </c>
      <c r="S7259" t="str">
        <f t="shared" si="141"/>
        <v>42092Debra Ramon</v>
      </c>
    </row>
    <row r="7260" spans="1:19" hidden="1">
      <c r="A7260" s="12">
        <v>42092</v>
      </c>
      <c r="B7260" t="s">
        <v>3325</v>
      </c>
      <c r="C7260" s="1">
        <v>43.08</v>
      </c>
      <c r="E7260" s="42">
        <f t="shared" si="142"/>
        <v>-43.08</v>
      </c>
      <c r="F7260" s="77" t="s">
        <v>1038</v>
      </c>
      <c r="G7260" s="77" t="s">
        <v>195</v>
      </c>
      <c r="H7260" s="77" t="s">
        <v>189</v>
      </c>
      <c r="I7260" s="13">
        <v>3</v>
      </c>
      <c r="J7260" s="14">
        <v>2015</v>
      </c>
      <c r="K7260" s="78" t="s">
        <v>146</v>
      </c>
      <c r="L7260" s="79" t="s">
        <v>3325</v>
      </c>
      <c r="M7260" s="79" t="s">
        <v>302</v>
      </c>
      <c r="N7260" s="15" t="s">
        <v>28</v>
      </c>
      <c r="O7260" s="15" t="s">
        <v>29</v>
      </c>
      <c r="P7260" s="80" t="s">
        <v>3599</v>
      </c>
      <c r="Q7260" s="80" t="s">
        <v>195</v>
      </c>
      <c r="S7260" t="str">
        <f t="shared" si="141"/>
        <v>42092Bill Powers</v>
      </c>
    </row>
    <row r="7261" spans="1:19" hidden="1">
      <c r="A7261" s="12">
        <v>42093</v>
      </c>
      <c r="B7261" t="s">
        <v>2617</v>
      </c>
      <c r="C7261" s="1">
        <v>99.95</v>
      </c>
      <c r="E7261" s="42">
        <f t="shared" si="142"/>
        <v>-99.95</v>
      </c>
      <c r="F7261" s="77" t="s">
        <v>1038</v>
      </c>
      <c r="G7261" s="77" t="s">
        <v>195</v>
      </c>
      <c r="H7261" s="77" t="s">
        <v>189</v>
      </c>
      <c r="I7261" s="13">
        <v>3</v>
      </c>
      <c r="J7261" s="14">
        <v>2015</v>
      </c>
      <c r="K7261" s="78" t="s">
        <v>146</v>
      </c>
      <c r="L7261" s="79" t="s">
        <v>3100</v>
      </c>
      <c r="M7261" s="79" t="s">
        <v>302</v>
      </c>
      <c r="N7261" s="15" t="s">
        <v>28</v>
      </c>
      <c r="O7261" s="15" t="s">
        <v>29</v>
      </c>
      <c r="P7261" s="80" t="s">
        <v>3599</v>
      </c>
      <c r="Q7261" s="80" t="s">
        <v>195</v>
      </c>
      <c r="S7261" t="str">
        <f t="shared" si="141"/>
        <v>42093Reversal</v>
      </c>
    </row>
    <row r="7262" spans="1:19" hidden="1">
      <c r="A7262" s="12">
        <v>42093</v>
      </c>
      <c r="B7262" t="s">
        <v>2669</v>
      </c>
      <c r="C7262" s="1">
        <v>-99.95</v>
      </c>
      <c r="E7262" s="42">
        <f t="shared" si="142"/>
        <v>99.95</v>
      </c>
      <c r="F7262" s="77" t="s">
        <v>225</v>
      </c>
      <c r="G7262" s="77" t="s">
        <v>195</v>
      </c>
      <c r="H7262" s="77" t="s">
        <v>189</v>
      </c>
      <c r="I7262" s="13">
        <v>3</v>
      </c>
      <c r="J7262" s="14">
        <v>2015</v>
      </c>
      <c r="K7262" s="78" t="s">
        <v>184</v>
      </c>
      <c r="L7262" s="79" t="s">
        <v>2669</v>
      </c>
      <c r="M7262" s="79" t="s">
        <v>302</v>
      </c>
      <c r="N7262" s="15" t="s">
        <v>28</v>
      </c>
      <c r="O7262" s="15" t="s">
        <v>29</v>
      </c>
      <c r="P7262" s="80" t="s">
        <v>3599</v>
      </c>
      <c r="Q7262" s="80" t="s">
        <v>195</v>
      </c>
      <c r="S7262" t="str">
        <f t="shared" si="141"/>
        <v>42093robert estores</v>
      </c>
    </row>
    <row r="7263" spans="1:19" hidden="1">
      <c r="A7263" s="12">
        <v>42093</v>
      </c>
      <c r="B7263" t="s">
        <v>2617</v>
      </c>
      <c r="C7263" s="1">
        <v>11.16</v>
      </c>
      <c r="E7263" s="42">
        <f t="shared" si="142"/>
        <v>-11.16</v>
      </c>
      <c r="F7263" s="77" t="s">
        <v>1038</v>
      </c>
      <c r="G7263" s="77" t="s">
        <v>195</v>
      </c>
      <c r="H7263" s="77" t="s">
        <v>189</v>
      </c>
      <c r="I7263" s="13">
        <v>3</v>
      </c>
      <c r="J7263" s="14">
        <v>2015</v>
      </c>
      <c r="K7263" s="78" t="s">
        <v>146</v>
      </c>
      <c r="L7263" s="79" t="s">
        <v>3100</v>
      </c>
      <c r="M7263" s="79" t="s">
        <v>302</v>
      </c>
      <c r="N7263" s="15" t="s">
        <v>28</v>
      </c>
      <c r="O7263" s="15" t="s">
        <v>29</v>
      </c>
      <c r="P7263" s="80" t="s">
        <v>3599</v>
      </c>
      <c r="Q7263" s="80" t="s">
        <v>195</v>
      </c>
      <c r="S7263" t="str">
        <f t="shared" si="141"/>
        <v>42093Reversal</v>
      </c>
    </row>
    <row r="7264" spans="1:19" hidden="1">
      <c r="A7264" s="12">
        <v>42093</v>
      </c>
      <c r="B7264" t="s">
        <v>3299</v>
      </c>
      <c r="C7264" s="1">
        <v>-11.16</v>
      </c>
      <c r="E7264" s="42">
        <f t="shared" si="142"/>
        <v>11.16</v>
      </c>
      <c r="F7264" s="77" t="s">
        <v>225</v>
      </c>
      <c r="G7264" s="77" t="s">
        <v>195</v>
      </c>
      <c r="H7264" s="77" t="s">
        <v>189</v>
      </c>
      <c r="I7264" s="13">
        <v>3</v>
      </c>
      <c r="J7264" s="14">
        <v>2015</v>
      </c>
      <c r="K7264" s="78" t="s">
        <v>184</v>
      </c>
      <c r="L7264" s="79" t="s">
        <v>3299</v>
      </c>
      <c r="M7264" s="79" t="s">
        <v>302</v>
      </c>
      <c r="N7264" s="15" t="s">
        <v>28</v>
      </c>
      <c r="O7264" s="15" t="s">
        <v>29</v>
      </c>
      <c r="P7264" s="80" t="s">
        <v>3599</v>
      </c>
      <c r="Q7264" s="80" t="s">
        <v>195</v>
      </c>
      <c r="S7264" t="str">
        <f t="shared" si="141"/>
        <v>42093david oshins</v>
      </c>
    </row>
    <row r="7265" spans="1:19" hidden="1">
      <c r="A7265" s="12">
        <v>42093</v>
      </c>
      <c r="B7265" t="s">
        <v>3250</v>
      </c>
      <c r="C7265" s="1">
        <v>-34.340000000000003</v>
      </c>
      <c r="E7265" s="42">
        <f t="shared" si="142"/>
        <v>34.340000000000003</v>
      </c>
      <c r="F7265" s="77" t="s">
        <v>225</v>
      </c>
      <c r="G7265" s="77" t="s">
        <v>195</v>
      </c>
      <c r="H7265" s="77" t="s">
        <v>189</v>
      </c>
      <c r="I7265" s="13">
        <v>3</v>
      </c>
      <c r="J7265" s="14">
        <v>2015</v>
      </c>
      <c r="K7265" s="78" t="s">
        <v>184</v>
      </c>
      <c r="L7265" s="79" t="s">
        <v>3250</v>
      </c>
      <c r="M7265" s="79" t="s">
        <v>302</v>
      </c>
      <c r="N7265" s="15" t="s">
        <v>28</v>
      </c>
      <c r="O7265" s="15" t="s">
        <v>29</v>
      </c>
      <c r="P7265" s="80" t="s">
        <v>3599</v>
      </c>
      <c r="Q7265" s="80" t="s">
        <v>195</v>
      </c>
      <c r="S7265" t="str">
        <f t="shared" si="141"/>
        <v>42093Patricia Hall</v>
      </c>
    </row>
    <row r="7266" spans="1:19" hidden="1">
      <c r="A7266" s="12">
        <v>42093</v>
      </c>
      <c r="B7266" t="s">
        <v>2617</v>
      </c>
      <c r="C7266" s="1">
        <v>27.16</v>
      </c>
      <c r="E7266" s="42">
        <f t="shared" si="142"/>
        <v>-27.16</v>
      </c>
      <c r="F7266" s="77" t="s">
        <v>1038</v>
      </c>
      <c r="G7266" s="77" t="s">
        <v>195</v>
      </c>
      <c r="H7266" s="77" t="s">
        <v>189</v>
      </c>
      <c r="I7266" s="13">
        <v>3</v>
      </c>
      <c r="J7266" s="14">
        <v>2015</v>
      </c>
      <c r="K7266" s="78" t="s">
        <v>146</v>
      </c>
      <c r="L7266" s="79" t="s">
        <v>3100</v>
      </c>
      <c r="M7266" s="79" t="s">
        <v>302</v>
      </c>
      <c r="N7266" s="15" t="s">
        <v>28</v>
      </c>
      <c r="O7266" s="15" t="s">
        <v>29</v>
      </c>
      <c r="P7266" s="80" t="s">
        <v>3599</v>
      </c>
      <c r="Q7266" s="80" t="s">
        <v>195</v>
      </c>
      <c r="S7266" t="str">
        <f t="shared" si="141"/>
        <v>42093Reversal</v>
      </c>
    </row>
    <row r="7267" spans="1:19" hidden="1">
      <c r="A7267" s="12">
        <v>42093</v>
      </c>
      <c r="B7267" t="s">
        <v>3261</v>
      </c>
      <c r="C7267" s="1">
        <v>-27.16</v>
      </c>
      <c r="E7267" s="42">
        <f t="shared" si="142"/>
        <v>27.16</v>
      </c>
      <c r="F7267" s="77" t="s">
        <v>225</v>
      </c>
      <c r="G7267" s="77" t="s">
        <v>195</v>
      </c>
      <c r="H7267" s="77" t="s">
        <v>189</v>
      </c>
      <c r="I7267" s="13">
        <v>3</v>
      </c>
      <c r="J7267" s="14">
        <v>2015</v>
      </c>
      <c r="K7267" s="78" t="s">
        <v>184</v>
      </c>
      <c r="L7267" s="79" t="s">
        <v>3261</v>
      </c>
      <c r="M7267" s="79" t="s">
        <v>302</v>
      </c>
      <c r="N7267" s="15" t="s">
        <v>28</v>
      </c>
      <c r="O7267" s="15" t="s">
        <v>29</v>
      </c>
      <c r="P7267" s="80" t="s">
        <v>3599</v>
      </c>
      <c r="Q7267" s="80" t="s">
        <v>195</v>
      </c>
      <c r="S7267" t="str">
        <f t="shared" ref="S7267:S7330" si="143">A7267&amp;B7267</f>
        <v>42093Kammerflage Kreations</v>
      </c>
    </row>
    <row r="7268" spans="1:19" hidden="1">
      <c r="A7268" s="12">
        <v>42093</v>
      </c>
      <c r="B7268" t="s">
        <v>3315</v>
      </c>
      <c r="C7268" s="1">
        <v>74.900000000000006</v>
      </c>
      <c r="E7268" s="42">
        <f t="shared" si="142"/>
        <v>-74.900000000000006</v>
      </c>
      <c r="F7268" s="77" t="s">
        <v>1038</v>
      </c>
      <c r="G7268" s="77" t="s">
        <v>195</v>
      </c>
      <c r="H7268" s="77" t="s">
        <v>189</v>
      </c>
      <c r="I7268" s="13">
        <v>3</v>
      </c>
      <c r="J7268" s="14">
        <v>2015</v>
      </c>
      <c r="K7268" s="78" t="s">
        <v>146</v>
      </c>
      <c r="L7268" s="79" t="s">
        <v>3315</v>
      </c>
      <c r="M7268" s="79" t="s">
        <v>302</v>
      </c>
      <c r="N7268" s="15" t="s">
        <v>28</v>
      </c>
      <c r="O7268" s="15" t="s">
        <v>29</v>
      </c>
      <c r="P7268" s="80" t="s">
        <v>3599</v>
      </c>
      <c r="Q7268" s="80" t="s">
        <v>195</v>
      </c>
      <c r="S7268" t="str">
        <f t="shared" si="143"/>
        <v>42093Robin Travis</v>
      </c>
    </row>
    <row r="7269" spans="1:19" hidden="1">
      <c r="A7269" s="12">
        <v>42094</v>
      </c>
      <c r="B7269" t="s">
        <v>3326</v>
      </c>
      <c r="C7269" s="1">
        <v>56.37</v>
      </c>
      <c r="E7269" s="42">
        <f t="shared" si="142"/>
        <v>-56.37</v>
      </c>
      <c r="F7269" s="77" t="s">
        <v>1038</v>
      </c>
      <c r="G7269" s="77" t="s">
        <v>195</v>
      </c>
      <c r="H7269" s="77" t="s">
        <v>189</v>
      </c>
      <c r="I7269" s="13">
        <v>3</v>
      </c>
      <c r="J7269" s="14">
        <v>2015</v>
      </c>
      <c r="K7269" s="78" t="s">
        <v>146</v>
      </c>
      <c r="L7269" s="79" t="s">
        <v>3326</v>
      </c>
      <c r="M7269" s="79" t="s">
        <v>302</v>
      </c>
      <c r="N7269" s="15" t="s">
        <v>28</v>
      </c>
      <c r="O7269" s="15" t="s">
        <v>29</v>
      </c>
      <c r="P7269" s="80" t="s">
        <v>3599</v>
      </c>
      <c r="Q7269" s="80" t="s">
        <v>195</v>
      </c>
      <c r="S7269" t="str">
        <f t="shared" si="143"/>
        <v>42094Joshua Ellis</v>
      </c>
    </row>
    <row r="7270" spans="1:19" hidden="1">
      <c r="A7270" s="12">
        <v>42095</v>
      </c>
      <c r="B7270" t="s">
        <v>3327</v>
      </c>
      <c r="C7270" s="1">
        <v>109.14</v>
      </c>
      <c r="E7270" s="42">
        <f t="shared" ref="E7270:E7333" si="144">-C7270</f>
        <v>-109.14</v>
      </c>
      <c r="F7270" s="77" t="s">
        <v>1038</v>
      </c>
      <c r="G7270" s="77" t="s">
        <v>195</v>
      </c>
      <c r="H7270" s="77" t="s">
        <v>189</v>
      </c>
      <c r="I7270" s="13">
        <v>4</v>
      </c>
      <c r="J7270" s="14">
        <v>2015</v>
      </c>
      <c r="K7270" s="78" t="s">
        <v>146</v>
      </c>
      <c r="L7270" s="79" t="s">
        <v>3327</v>
      </c>
      <c r="M7270" s="79" t="s">
        <v>302</v>
      </c>
      <c r="N7270" s="15" t="s">
        <v>28</v>
      </c>
      <c r="O7270" s="15" t="s">
        <v>29</v>
      </c>
      <c r="P7270" s="80" t="s">
        <v>3599</v>
      </c>
      <c r="Q7270" s="80" t="s">
        <v>195</v>
      </c>
      <c r="S7270" t="str">
        <f t="shared" si="143"/>
        <v>42095ron amid</v>
      </c>
    </row>
    <row r="7271" spans="1:19" hidden="1">
      <c r="A7271" s="12">
        <v>42095</v>
      </c>
      <c r="B7271" t="s">
        <v>3328</v>
      </c>
      <c r="C7271" s="1">
        <v>9.9499999999999993</v>
      </c>
      <c r="E7271" s="42">
        <f t="shared" si="144"/>
        <v>-9.9499999999999993</v>
      </c>
      <c r="F7271" s="77" t="s">
        <v>1038</v>
      </c>
      <c r="G7271" s="77" t="s">
        <v>195</v>
      </c>
      <c r="H7271" s="77" t="s">
        <v>189</v>
      </c>
      <c r="I7271" s="13">
        <v>4</v>
      </c>
      <c r="J7271" s="14">
        <v>2015</v>
      </c>
      <c r="K7271" s="78" t="s">
        <v>146</v>
      </c>
      <c r="L7271" s="79" t="s">
        <v>3328</v>
      </c>
      <c r="M7271" s="79" t="s">
        <v>302</v>
      </c>
      <c r="N7271" s="15" t="s">
        <v>28</v>
      </c>
      <c r="O7271" s="15" t="s">
        <v>29</v>
      </c>
      <c r="P7271" s="80" t="s">
        <v>3599</v>
      </c>
      <c r="Q7271" s="80" t="s">
        <v>195</v>
      </c>
      <c r="S7271" t="str">
        <f t="shared" si="143"/>
        <v>42095Zackery Strudel</v>
      </c>
    </row>
    <row r="7272" spans="1:19" hidden="1">
      <c r="A7272" s="12">
        <v>42095</v>
      </c>
      <c r="B7272" t="s">
        <v>3329</v>
      </c>
      <c r="C7272" s="1">
        <v>64.95</v>
      </c>
      <c r="E7272" s="42">
        <f t="shared" si="144"/>
        <v>-64.95</v>
      </c>
      <c r="F7272" s="77" t="s">
        <v>1038</v>
      </c>
      <c r="G7272" s="77" t="s">
        <v>195</v>
      </c>
      <c r="H7272" s="77" t="s">
        <v>189</v>
      </c>
      <c r="I7272" s="13">
        <v>4</v>
      </c>
      <c r="J7272" s="14">
        <v>2015</v>
      </c>
      <c r="K7272" s="78" t="s">
        <v>146</v>
      </c>
      <c r="L7272" s="79" t="s">
        <v>3329</v>
      </c>
      <c r="M7272" s="79" t="s">
        <v>302</v>
      </c>
      <c r="N7272" s="15" t="s">
        <v>28</v>
      </c>
      <c r="O7272" s="15" t="s">
        <v>29</v>
      </c>
      <c r="P7272" s="80" t="s">
        <v>3599</v>
      </c>
      <c r="Q7272" s="80" t="s">
        <v>195</v>
      </c>
      <c r="S7272" t="str">
        <f t="shared" si="143"/>
        <v>42095CJ Rico</v>
      </c>
    </row>
    <row r="7273" spans="1:19" hidden="1">
      <c r="A7273" s="12">
        <v>42095</v>
      </c>
      <c r="B7273" t="s">
        <v>3330</v>
      </c>
      <c r="C7273" s="1">
        <v>68.39</v>
      </c>
      <c r="E7273" s="42">
        <f t="shared" si="144"/>
        <v>-68.39</v>
      </c>
      <c r="F7273" s="77" t="s">
        <v>1038</v>
      </c>
      <c r="G7273" s="77" t="s">
        <v>195</v>
      </c>
      <c r="H7273" s="77" t="s">
        <v>189</v>
      </c>
      <c r="I7273" s="13">
        <v>4</v>
      </c>
      <c r="J7273" s="14">
        <v>2015</v>
      </c>
      <c r="K7273" s="78" t="s">
        <v>146</v>
      </c>
      <c r="L7273" s="79" t="s">
        <v>3330</v>
      </c>
      <c r="M7273" s="79" t="s">
        <v>302</v>
      </c>
      <c r="N7273" s="15" t="s">
        <v>28</v>
      </c>
      <c r="O7273" s="15" t="s">
        <v>29</v>
      </c>
      <c r="P7273" s="80" t="s">
        <v>3599</v>
      </c>
      <c r="Q7273" s="80" t="s">
        <v>195</v>
      </c>
      <c r="S7273" t="str">
        <f t="shared" si="143"/>
        <v>42095MyFly2Fly</v>
      </c>
    </row>
    <row r="7274" spans="1:19" hidden="1">
      <c r="A7274" s="12">
        <v>42095</v>
      </c>
      <c r="B7274" t="s">
        <v>3331</v>
      </c>
      <c r="C7274" s="1">
        <v>14.9</v>
      </c>
      <c r="E7274" s="42">
        <f t="shared" si="144"/>
        <v>-14.9</v>
      </c>
      <c r="F7274" s="77" t="s">
        <v>1038</v>
      </c>
      <c r="G7274" s="77" t="s">
        <v>195</v>
      </c>
      <c r="H7274" s="77" t="s">
        <v>189</v>
      </c>
      <c r="I7274" s="13">
        <v>4</v>
      </c>
      <c r="J7274" s="14">
        <v>2015</v>
      </c>
      <c r="K7274" s="78" t="s">
        <v>146</v>
      </c>
      <c r="L7274" s="79" t="s">
        <v>3331</v>
      </c>
      <c r="M7274" s="79" t="s">
        <v>302</v>
      </c>
      <c r="N7274" s="15" t="s">
        <v>28</v>
      </c>
      <c r="O7274" s="15" t="s">
        <v>29</v>
      </c>
      <c r="P7274" s="80" t="s">
        <v>3599</v>
      </c>
      <c r="Q7274" s="80" t="s">
        <v>195</v>
      </c>
      <c r="S7274" t="str">
        <f t="shared" si="143"/>
        <v>42095katrina hyde</v>
      </c>
    </row>
    <row r="7275" spans="1:19" hidden="1">
      <c r="A7275" s="12">
        <v>42095</v>
      </c>
      <c r="B7275" t="s">
        <v>3332</v>
      </c>
      <c r="C7275" s="1">
        <v>10.95</v>
      </c>
      <c r="E7275" s="42">
        <f t="shared" si="144"/>
        <v>-10.95</v>
      </c>
      <c r="F7275" s="77" t="s">
        <v>1038</v>
      </c>
      <c r="G7275" s="77" t="s">
        <v>195</v>
      </c>
      <c r="H7275" s="77" t="s">
        <v>189</v>
      </c>
      <c r="I7275" s="13">
        <v>4</v>
      </c>
      <c r="J7275" s="14">
        <v>2015</v>
      </c>
      <c r="K7275" s="78" t="s">
        <v>146</v>
      </c>
      <c r="L7275" s="79" t="s">
        <v>3332</v>
      </c>
      <c r="M7275" s="79" t="s">
        <v>302</v>
      </c>
      <c r="N7275" s="15" t="s">
        <v>28</v>
      </c>
      <c r="O7275" s="15" t="s">
        <v>29</v>
      </c>
      <c r="P7275" s="80" t="s">
        <v>3599</v>
      </c>
      <c r="Q7275" s="80" t="s">
        <v>195</v>
      </c>
      <c r="S7275" t="str">
        <f t="shared" si="143"/>
        <v>42095Kendall Sexton</v>
      </c>
    </row>
    <row r="7276" spans="1:19" hidden="1">
      <c r="A7276" s="12">
        <v>42096</v>
      </c>
      <c r="B7276" t="s">
        <v>3333</v>
      </c>
      <c r="C7276" s="1">
        <v>10.95</v>
      </c>
      <c r="E7276" s="42">
        <f t="shared" si="144"/>
        <v>-10.95</v>
      </c>
      <c r="F7276" s="77" t="s">
        <v>1038</v>
      </c>
      <c r="G7276" s="77" t="s">
        <v>195</v>
      </c>
      <c r="H7276" s="77" t="s">
        <v>189</v>
      </c>
      <c r="I7276" s="13">
        <v>4</v>
      </c>
      <c r="J7276" s="14">
        <v>2015</v>
      </c>
      <c r="K7276" s="78" t="s">
        <v>146</v>
      </c>
      <c r="L7276" s="79" t="s">
        <v>3333</v>
      </c>
      <c r="M7276" s="79" t="s">
        <v>302</v>
      </c>
      <c r="N7276" s="15" t="s">
        <v>28</v>
      </c>
      <c r="O7276" s="15" t="s">
        <v>29</v>
      </c>
      <c r="P7276" s="80" t="s">
        <v>3599</v>
      </c>
      <c r="Q7276" s="80" t="s">
        <v>195</v>
      </c>
      <c r="S7276" t="str">
        <f t="shared" si="143"/>
        <v>42096Donna Logsdon</v>
      </c>
    </row>
    <row r="7277" spans="1:19" hidden="1">
      <c r="A7277" s="12">
        <v>42096</v>
      </c>
      <c r="B7277" t="s">
        <v>3334</v>
      </c>
      <c r="C7277" s="1">
        <v>9.9499999999999993</v>
      </c>
      <c r="E7277" s="42">
        <f t="shared" si="144"/>
        <v>-9.9499999999999993</v>
      </c>
      <c r="F7277" s="77" t="s">
        <v>1038</v>
      </c>
      <c r="G7277" s="77" t="s">
        <v>195</v>
      </c>
      <c r="H7277" s="77" t="s">
        <v>189</v>
      </c>
      <c r="I7277" s="13">
        <v>4</v>
      </c>
      <c r="J7277" s="14">
        <v>2015</v>
      </c>
      <c r="K7277" s="78" t="s">
        <v>146</v>
      </c>
      <c r="L7277" s="79" t="s">
        <v>3334</v>
      </c>
      <c r="M7277" s="79" t="s">
        <v>302</v>
      </c>
      <c r="N7277" s="15" t="s">
        <v>28</v>
      </c>
      <c r="O7277" s="15" t="s">
        <v>29</v>
      </c>
      <c r="P7277" s="80" t="s">
        <v>3599</v>
      </c>
      <c r="Q7277" s="80" t="s">
        <v>195</v>
      </c>
      <c r="S7277" t="str">
        <f t="shared" si="143"/>
        <v>42096Lawrence Neely</v>
      </c>
    </row>
    <row r="7278" spans="1:19" hidden="1">
      <c r="A7278" s="12">
        <v>42096</v>
      </c>
      <c r="B7278" t="s">
        <v>3335</v>
      </c>
      <c r="C7278" s="1">
        <v>66.900000000000006</v>
      </c>
      <c r="E7278" s="42">
        <f t="shared" si="144"/>
        <v>-66.900000000000006</v>
      </c>
      <c r="F7278" s="77" t="s">
        <v>1038</v>
      </c>
      <c r="G7278" s="77" t="s">
        <v>195</v>
      </c>
      <c r="H7278" s="77" t="s">
        <v>189</v>
      </c>
      <c r="I7278" s="13">
        <v>4</v>
      </c>
      <c r="J7278" s="14">
        <v>2015</v>
      </c>
      <c r="K7278" s="78" t="s">
        <v>146</v>
      </c>
      <c r="L7278" s="79" t="s">
        <v>3335</v>
      </c>
      <c r="M7278" s="79" t="s">
        <v>302</v>
      </c>
      <c r="N7278" s="15" t="s">
        <v>28</v>
      </c>
      <c r="O7278" s="15" t="s">
        <v>29</v>
      </c>
      <c r="P7278" s="80" t="s">
        <v>3599</v>
      </c>
      <c r="Q7278" s="80" t="s">
        <v>195</v>
      </c>
      <c r="S7278" t="str">
        <f t="shared" si="143"/>
        <v>42096Michelle Bell</v>
      </c>
    </row>
    <row r="7279" spans="1:19" hidden="1">
      <c r="A7279" s="12">
        <v>42096</v>
      </c>
      <c r="B7279" t="s">
        <v>3336</v>
      </c>
      <c r="C7279" s="1">
        <v>14.9</v>
      </c>
      <c r="E7279" s="42">
        <f t="shared" si="144"/>
        <v>-14.9</v>
      </c>
      <c r="F7279" s="77" t="s">
        <v>1038</v>
      </c>
      <c r="G7279" s="77" t="s">
        <v>195</v>
      </c>
      <c r="H7279" s="77" t="s">
        <v>189</v>
      </c>
      <c r="I7279" s="13">
        <v>4</v>
      </c>
      <c r="J7279" s="14">
        <v>2015</v>
      </c>
      <c r="K7279" s="78" t="s">
        <v>146</v>
      </c>
      <c r="L7279" s="79" t="s">
        <v>3336</v>
      </c>
      <c r="M7279" s="79" t="s">
        <v>302</v>
      </c>
      <c r="N7279" s="15" t="s">
        <v>28</v>
      </c>
      <c r="O7279" s="15" t="s">
        <v>29</v>
      </c>
      <c r="P7279" s="80" t="s">
        <v>3599</v>
      </c>
      <c r="Q7279" s="80" t="s">
        <v>195</v>
      </c>
      <c r="S7279" t="str">
        <f t="shared" si="143"/>
        <v>42096Mike Meado</v>
      </c>
    </row>
    <row r="7280" spans="1:19" hidden="1">
      <c r="A7280" s="12">
        <v>42097</v>
      </c>
      <c r="B7280" t="s">
        <v>3337</v>
      </c>
      <c r="C7280" s="1">
        <v>56.85</v>
      </c>
      <c r="E7280" s="42">
        <f t="shared" si="144"/>
        <v>-56.85</v>
      </c>
      <c r="F7280" s="77" t="s">
        <v>1038</v>
      </c>
      <c r="G7280" s="77" t="s">
        <v>195</v>
      </c>
      <c r="H7280" s="77" t="s">
        <v>189</v>
      </c>
      <c r="I7280" s="13">
        <v>4</v>
      </c>
      <c r="J7280" s="14">
        <v>2015</v>
      </c>
      <c r="K7280" s="78" t="s">
        <v>146</v>
      </c>
      <c r="L7280" s="79" t="s">
        <v>3337</v>
      </c>
      <c r="M7280" s="79" t="s">
        <v>302</v>
      </c>
      <c r="N7280" s="15" t="s">
        <v>28</v>
      </c>
      <c r="O7280" s="15" t="s">
        <v>29</v>
      </c>
      <c r="P7280" s="80" t="s">
        <v>3599</v>
      </c>
      <c r="Q7280" s="80" t="s">
        <v>195</v>
      </c>
      <c r="S7280" t="str">
        <f t="shared" si="143"/>
        <v>42097chet frizzell</v>
      </c>
    </row>
    <row r="7281" spans="1:19" hidden="1">
      <c r="A7281" s="12">
        <v>42097</v>
      </c>
      <c r="B7281" t="s">
        <v>3338</v>
      </c>
      <c r="C7281" s="1">
        <v>10.95</v>
      </c>
      <c r="E7281" s="42">
        <f t="shared" si="144"/>
        <v>-10.95</v>
      </c>
      <c r="F7281" s="77" t="s">
        <v>1038</v>
      </c>
      <c r="G7281" s="77" t="s">
        <v>195</v>
      </c>
      <c r="H7281" s="77" t="s">
        <v>189</v>
      </c>
      <c r="I7281" s="13">
        <v>4</v>
      </c>
      <c r="J7281" s="14">
        <v>2015</v>
      </c>
      <c r="K7281" s="78" t="s">
        <v>146</v>
      </c>
      <c r="L7281" s="79" t="s">
        <v>3338</v>
      </c>
      <c r="M7281" s="79" t="s">
        <v>302</v>
      </c>
      <c r="N7281" s="15" t="s">
        <v>28</v>
      </c>
      <c r="O7281" s="15" t="s">
        <v>29</v>
      </c>
      <c r="P7281" s="80" t="s">
        <v>3599</v>
      </c>
      <c r="Q7281" s="80" t="s">
        <v>195</v>
      </c>
      <c r="S7281" t="str">
        <f t="shared" si="143"/>
        <v>42097Centrex</v>
      </c>
    </row>
    <row r="7282" spans="1:19" hidden="1">
      <c r="A7282" s="12">
        <v>42097</v>
      </c>
      <c r="B7282" t="s">
        <v>3339</v>
      </c>
      <c r="C7282" s="1">
        <v>13.45</v>
      </c>
      <c r="E7282" s="42">
        <f t="shared" si="144"/>
        <v>-13.45</v>
      </c>
      <c r="F7282" s="77" t="s">
        <v>1038</v>
      </c>
      <c r="G7282" s="77" t="s">
        <v>195</v>
      </c>
      <c r="H7282" s="77" t="s">
        <v>189</v>
      </c>
      <c r="I7282" s="13">
        <v>4</v>
      </c>
      <c r="J7282" s="14">
        <v>2015</v>
      </c>
      <c r="K7282" s="78" t="s">
        <v>146</v>
      </c>
      <c r="L7282" s="79" t="s">
        <v>3339</v>
      </c>
      <c r="M7282" s="79" t="s">
        <v>302</v>
      </c>
      <c r="N7282" s="15" t="s">
        <v>28</v>
      </c>
      <c r="O7282" s="15" t="s">
        <v>29</v>
      </c>
      <c r="P7282" s="80" t="s">
        <v>3599</v>
      </c>
      <c r="Q7282" s="80" t="s">
        <v>195</v>
      </c>
      <c r="S7282" t="str">
        <f t="shared" si="143"/>
        <v>42097Donna Gentry</v>
      </c>
    </row>
    <row r="7283" spans="1:19" hidden="1">
      <c r="A7283" s="12">
        <v>42098</v>
      </c>
      <c r="B7283" t="s">
        <v>3340</v>
      </c>
      <c r="C7283" s="1">
        <v>76.55</v>
      </c>
      <c r="E7283" s="42">
        <f t="shared" si="144"/>
        <v>-76.55</v>
      </c>
      <c r="F7283" s="77" t="s">
        <v>1038</v>
      </c>
      <c r="G7283" s="77" t="s">
        <v>195</v>
      </c>
      <c r="H7283" s="77" t="s">
        <v>189</v>
      </c>
      <c r="I7283" s="13">
        <v>4</v>
      </c>
      <c r="J7283" s="14">
        <v>2015</v>
      </c>
      <c r="K7283" s="78" t="s">
        <v>146</v>
      </c>
      <c r="L7283" s="79" t="s">
        <v>3340</v>
      </c>
      <c r="M7283" s="79" t="s">
        <v>302</v>
      </c>
      <c r="N7283" s="15" t="s">
        <v>28</v>
      </c>
      <c r="O7283" s="15" t="s">
        <v>29</v>
      </c>
      <c r="P7283" s="80" t="s">
        <v>3599</v>
      </c>
      <c r="Q7283" s="80" t="s">
        <v>195</v>
      </c>
      <c r="S7283" t="str">
        <f t="shared" si="143"/>
        <v>42098terry ghaney</v>
      </c>
    </row>
    <row r="7284" spans="1:19" hidden="1">
      <c r="A7284" s="12">
        <v>42098</v>
      </c>
      <c r="B7284" t="s">
        <v>3341</v>
      </c>
      <c r="C7284" s="1">
        <v>71.989999999999995</v>
      </c>
      <c r="E7284" s="42">
        <f t="shared" si="144"/>
        <v>-71.989999999999995</v>
      </c>
      <c r="F7284" s="77" t="s">
        <v>1038</v>
      </c>
      <c r="G7284" s="77" t="s">
        <v>195</v>
      </c>
      <c r="H7284" s="77" t="s">
        <v>189</v>
      </c>
      <c r="I7284" s="13">
        <v>4</v>
      </c>
      <c r="J7284" s="14">
        <v>2015</v>
      </c>
      <c r="K7284" s="78" t="s">
        <v>146</v>
      </c>
      <c r="L7284" s="79" t="s">
        <v>3341</v>
      </c>
      <c r="M7284" s="79" t="s">
        <v>302</v>
      </c>
      <c r="N7284" s="15" t="s">
        <v>28</v>
      </c>
      <c r="O7284" s="15" t="s">
        <v>29</v>
      </c>
      <c r="P7284" s="80" t="s">
        <v>3599</v>
      </c>
      <c r="Q7284" s="80" t="s">
        <v>195</v>
      </c>
      <c r="S7284" t="str">
        <f t="shared" si="143"/>
        <v>42098chris norment</v>
      </c>
    </row>
    <row r="7285" spans="1:19" hidden="1">
      <c r="A7285" s="12">
        <v>42098</v>
      </c>
      <c r="B7285" t="s">
        <v>3342</v>
      </c>
      <c r="C7285" s="1">
        <v>61.95</v>
      </c>
      <c r="E7285" s="42">
        <f t="shared" si="144"/>
        <v>-61.95</v>
      </c>
      <c r="F7285" s="77" t="s">
        <v>1038</v>
      </c>
      <c r="G7285" s="77" t="s">
        <v>195</v>
      </c>
      <c r="H7285" s="77" t="s">
        <v>189</v>
      </c>
      <c r="I7285" s="13">
        <v>4</v>
      </c>
      <c r="J7285" s="14">
        <v>2015</v>
      </c>
      <c r="K7285" s="78" t="s">
        <v>146</v>
      </c>
      <c r="L7285" s="79" t="s">
        <v>3342</v>
      </c>
      <c r="M7285" s="79" t="s">
        <v>302</v>
      </c>
      <c r="N7285" s="15" t="s">
        <v>28</v>
      </c>
      <c r="O7285" s="15" t="s">
        <v>29</v>
      </c>
      <c r="P7285" s="80" t="s">
        <v>3599</v>
      </c>
      <c r="Q7285" s="80" t="s">
        <v>195</v>
      </c>
      <c r="S7285" t="str">
        <f t="shared" si="143"/>
        <v>42098aquinas coleman</v>
      </c>
    </row>
    <row r="7286" spans="1:19" hidden="1">
      <c r="A7286" s="12">
        <v>42098</v>
      </c>
      <c r="B7286" t="s">
        <v>3342</v>
      </c>
      <c r="C7286" s="1">
        <v>66.900000000000006</v>
      </c>
      <c r="E7286" s="42">
        <f t="shared" si="144"/>
        <v>-66.900000000000006</v>
      </c>
      <c r="F7286" s="77" t="s">
        <v>1038</v>
      </c>
      <c r="G7286" s="77" t="s">
        <v>195</v>
      </c>
      <c r="H7286" s="77" t="s">
        <v>189</v>
      </c>
      <c r="I7286" s="13">
        <v>4</v>
      </c>
      <c r="J7286" s="14">
        <v>2015</v>
      </c>
      <c r="K7286" s="78" t="s">
        <v>146</v>
      </c>
      <c r="L7286" s="79" t="s">
        <v>3342</v>
      </c>
      <c r="M7286" s="79" t="s">
        <v>302</v>
      </c>
      <c r="N7286" s="15" t="s">
        <v>28</v>
      </c>
      <c r="O7286" s="15" t="s">
        <v>29</v>
      </c>
      <c r="P7286" s="80" t="s">
        <v>3599</v>
      </c>
      <c r="Q7286" s="80" t="s">
        <v>195</v>
      </c>
      <c r="S7286" t="str">
        <f t="shared" si="143"/>
        <v>42098aquinas coleman</v>
      </c>
    </row>
    <row r="7287" spans="1:19" hidden="1">
      <c r="A7287" s="12">
        <v>42098</v>
      </c>
      <c r="B7287" t="s">
        <v>3343</v>
      </c>
      <c r="C7287" s="1">
        <v>15.89</v>
      </c>
      <c r="E7287" s="42">
        <f t="shared" si="144"/>
        <v>-15.89</v>
      </c>
      <c r="F7287" s="77" t="s">
        <v>1038</v>
      </c>
      <c r="G7287" s="77" t="s">
        <v>195</v>
      </c>
      <c r="H7287" s="77" t="s">
        <v>189</v>
      </c>
      <c r="I7287" s="13">
        <v>4</v>
      </c>
      <c r="J7287" s="14">
        <v>2015</v>
      </c>
      <c r="K7287" s="78" t="s">
        <v>146</v>
      </c>
      <c r="L7287" s="79" t="s">
        <v>3343</v>
      </c>
      <c r="M7287" s="79" t="s">
        <v>302</v>
      </c>
      <c r="N7287" s="15" t="s">
        <v>28</v>
      </c>
      <c r="O7287" s="15" t="s">
        <v>29</v>
      </c>
      <c r="P7287" s="80" t="s">
        <v>3599</v>
      </c>
      <c r="Q7287" s="80" t="s">
        <v>195</v>
      </c>
      <c r="S7287" t="str">
        <f t="shared" si="143"/>
        <v>42098TERESA DAVIDSON</v>
      </c>
    </row>
    <row r="7288" spans="1:19" hidden="1">
      <c r="A7288" s="12">
        <v>42099</v>
      </c>
      <c r="B7288" t="s">
        <v>3344</v>
      </c>
      <c r="C7288" s="1">
        <v>87.1</v>
      </c>
      <c r="E7288" s="42">
        <f t="shared" si="144"/>
        <v>-87.1</v>
      </c>
      <c r="F7288" s="77" t="s">
        <v>1038</v>
      </c>
      <c r="G7288" s="77" t="s">
        <v>195</v>
      </c>
      <c r="H7288" s="77" t="s">
        <v>189</v>
      </c>
      <c r="I7288" s="13">
        <v>4</v>
      </c>
      <c r="J7288" s="14">
        <v>2015</v>
      </c>
      <c r="K7288" s="78" t="s">
        <v>146</v>
      </c>
      <c r="L7288" s="79" t="s">
        <v>3344</v>
      </c>
      <c r="M7288" s="79" t="s">
        <v>302</v>
      </c>
      <c r="N7288" s="15" t="s">
        <v>28</v>
      </c>
      <c r="O7288" s="15" t="s">
        <v>29</v>
      </c>
      <c r="P7288" s="80" t="s">
        <v>3599</v>
      </c>
      <c r="Q7288" s="80" t="s">
        <v>195</v>
      </c>
      <c r="S7288" t="str">
        <f t="shared" si="143"/>
        <v>42099RICHARD FREIT</v>
      </c>
    </row>
    <row r="7289" spans="1:19" hidden="1">
      <c r="A7289" s="12">
        <v>42099</v>
      </c>
      <c r="B7289" t="s">
        <v>3345</v>
      </c>
      <c r="C7289" s="1">
        <v>21.54</v>
      </c>
      <c r="E7289" s="42">
        <f t="shared" si="144"/>
        <v>-21.54</v>
      </c>
      <c r="F7289" s="77" t="s">
        <v>1038</v>
      </c>
      <c r="G7289" s="77" t="s">
        <v>195</v>
      </c>
      <c r="H7289" s="77" t="s">
        <v>189</v>
      </c>
      <c r="I7289" s="13">
        <v>4</v>
      </c>
      <c r="J7289" s="14">
        <v>2015</v>
      </c>
      <c r="K7289" s="78" t="s">
        <v>146</v>
      </c>
      <c r="L7289" s="79" t="s">
        <v>3345</v>
      </c>
      <c r="M7289" s="79" t="s">
        <v>302</v>
      </c>
      <c r="N7289" s="15" t="s">
        <v>28</v>
      </c>
      <c r="O7289" s="15" t="s">
        <v>29</v>
      </c>
      <c r="P7289" s="80" t="s">
        <v>3599</v>
      </c>
      <c r="Q7289" s="80" t="s">
        <v>195</v>
      </c>
      <c r="S7289" t="str">
        <f t="shared" si="143"/>
        <v>42099Anne Canton</v>
      </c>
    </row>
    <row r="7290" spans="1:19" hidden="1">
      <c r="A7290" s="12">
        <v>42099</v>
      </c>
      <c r="B7290" t="s">
        <v>3346</v>
      </c>
      <c r="C7290" s="1">
        <v>94.87</v>
      </c>
      <c r="E7290" s="42">
        <f t="shared" si="144"/>
        <v>-94.87</v>
      </c>
      <c r="F7290" s="77" t="s">
        <v>1038</v>
      </c>
      <c r="G7290" s="77" t="s">
        <v>195</v>
      </c>
      <c r="H7290" s="77" t="s">
        <v>189</v>
      </c>
      <c r="I7290" s="13">
        <v>4</v>
      </c>
      <c r="J7290" s="14">
        <v>2015</v>
      </c>
      <c r="K7290" s="78" t="s">
        <v>146</v>
      </c>
      <c r="L7290" s="79" t="s">
        <v>3346</v>
      </c>
      <c r="M7290" s="79" t="s">
        <v>302</v>
      </c>
      <c r="N7290" s="15" t="s">
        <v>28</v>
      </c>
      <c r="O7290" s="15" t="s">
        <v>29</v>
      </c>
      <c r="P7290" s="80" t="s">
        <v>3599</v>
      </c>
      <c r="Q7290" s="80" t="s">
        <v>195</v>
      </c>
      <c r="S7290" t="str">
        <f t="shared" si="143"/>
        <v>42099iveta plihal</v>
      </c>
    </row>
    <row r="7291" spans="1:19" hidden="1">
      <c r="A7291" s="12">
        <v>42100</v>
      </c>
      <c r="B7291" t="s">
        <v>3347</v>
      </c>
      <c r="C7291" s="1">
        <v>13.45</v>
      </c>
      <c r="E7291" s="42">
        <f t="shared" si="144"/>
        <v>-13.45</v>
      </c>
      <c r="F7291" s="77" t="s">
        <v>1038</v>
      </c>
      <c r="G7291" s="77" t="s">
        <v>195</v>
      </c>
      <c r="H7291" s="77" t="s">
        <v>189</v>
      </c>
      <c r="I7291" s="13">
        <v>4</v>
      </c>
      <c r="J7291" s="14">
        <v>2015</v>
      </c>
      <c r="K7291" s="78" t="s">
        <v>146</v>
      </c>
      <c r="L7291" s="79" t="s">
        <v>3347</v>
      </c>
      <c r="M7291" s="79" t="s">
        <v>302</v>
      </c>
      <c r="N7291" s="15" t="s">
        <v>28</v>
      </c>
      <c r="O7291" s="15" t="s">
        <v>29</v>
      </c>
      <c r="P7291" s="80" t="s">
        <v>3599</v>
      </c>
      <c r="Q7291" s="80" t="s">
        <v>195</v>
      </c>
      <c r="S7291" t="str">
        <f t="shared" si="143"/>
        <v>42100Devon Edwards</v>
      </c>
    </row>
    <row r="7292" spans="1:19" hidden="1">
      <c r="A7292" s="12">
        <v>42100</v>
      </c>
      <c r="B7292" t="s">
        <v>3348</v>
      </c>
      <c r="C7292" s="1">
        <v>9.9499999999999993</v>
      </c>
      <c r="E7292" s="42">
        <f t="shared" si="144"/>
        <v>-9.9499999999999993</v>
      </c>
      <c r="F7292" s="77" t="s">
        <v>1038</v>
      </c>
      <c r="G7292" s="77" t="s">
        <v>195</v>
      </c>
      <c r="H7292" s="77" t="s">
        <v>189</v>
      </c>
      <c r="I7292" s="13">
        <v>4</v>
      </c>
      <c r="J7292" s="14">
        <v>2015</v>
      </c>
      <c r="K7292" s="78" t="s">
        <v>146</v>
      </c>
      <c r="L7292" s="79" t="s">
        <v>3348</v>
      </c>
      <c r="M7292" s="79" t="s">
        <v>302</v>
      </c>
      <c r="N7292" s="15" t="s">
        <v>28</v>
      </c>
      <c r="O7292" s="15" t="s">
        <v>29</v>
      </c>
      <c r="P7292" s="80" t="s">
        <v>3599</v>
      </c>
      <c r="Q7292" s="80" t="s">
        <v>195</v>
      </c>
      <c r="S7292" t="str">
        <f t="shared" si="143"/>
        <v>42100MARLA BYRD</v>
      </c>
    </row>
    <row r="7293" spans="1:19" hidden="1">
      <c r="A7293" s="12">
        <v>42100</v>
      </c>
      <c r="B7293" t="s">
        <v>2488</v>
      </c>
      <c r="C7293" s="1">
        <v>-1500</v>
      </c>
      <c r="E7293" s="42">
        <f t="shared" si="144"/>
        <v>1500</v>
      </c>
      <c r="F7293" s="77" t="s">
        <v>225</v>
      </c>
      <c r="G7293" s="77" t="s">
        <v>195</v>
      </c>
      <c r="H7293" s="77" t="s">
        <v>189</v>
      </c>
      <c r="I7293" s="13">
        <v>4</v>
      </c>
      <c r="J7293" s="14">
        <v>2015</v>
      </c>
      <c r="K7293" s="78" t="s">
        <v>137</v>
      </c>
      <c r="L7293" s="79" t="s">
        <v>39</v>
      </c>
      <c r="M7293" s="79" t="s">
        <v>23</v>
      </c>
      <c r="N7293" s="15" t="s">
        <v>189</v>
      </c>
      <c r="O7293" s="15" t="s">
        <v>24</v>
      </c>
      <c r="P7293" s="80" t="s">
        <v>196</v>
      </c>
      <c r="Q7293" s="80" t="s">
        <v>195</v>
      </c>
      <c r="S7293" t="str">
        <f t="shared" si="143"/>
        <v>42100Bank Account</v>
      </c>
    </row>
    <row r="7294" spans="1:19" hidden="1">
      <c r="A7294" s="12">
        <v>42100</v>
      </c>
      <c r="B7294" t="s">
        <v>3283</v>
      </c>
      <c r="C7294" s="1">
        <v>26</v>
      </c>
      <c r="E7294" s="42">
        <f t="shared" si="144"/>
        <v>-26</v>
      </c>
      <c r="F7294" s="77" t="s">
        <v>1038</v>
      </c>
      <c r="G7294" s="77" t="s">
        <v>195</v>
      </c>
      <c r="H7294" s="77" t="s">
        <v>189</v>
      </c>
      <c r="I7294" s="13">
        <v>4</v>
      </c>
      <c r="J7294" s="14">
        <v>2015</v>
      </c>
      <c r="K7294" s="78" t="s">
        <v>146</v>
      </c>
      <c r="L7294" s="79" t="s">
        <v>3283</v>
      </c>
      <c r="M7294" s="79" t="s">
        <v>302</v>
      </c>
      <c r="N7294" s="15" t="s">
        <v>28</v>
      </c>
      <c r="O7294" s="15" t="s">
        <v>29</v>
      </c>
      <c r="P7294" s="80" t="s">
        <v>3599</v>
      </c>
      <c r="Q7294" s="80" t="s">
        <v>195</v>
      </c>
      <c r="S7294" t="str">
        <f t="shared" si="143"/>
        <v>42100Scot Price</v>
      </c>
    </row>
    <row r="7295" spans="1:19" hidden="1">
      <c r="A7295" s="12">
        <v>42101</v>
      </c>
      <c r="B7295" t="s">
        <v>3349</v>
      </c>
      <c r="C7295" s="1">
        <v>177.22</v>
      </c>
      <c r="E7295" s="42">
        <f t="shared" si="144"/>
        <v>-177.22</v>
      </c>
      <c r="F7295" s="77" t="s">
        <v>1038</v>
      </c>
      <c r="G7295" s="77" t="s">
        <v>195</v>
      </c>
      <c r="H7295" s="77" t="s">
        <v>189</v>
      </c>
      <c r="I7295" s="13">
        <v>4</v>
      </c>
      <c r="J7295" s="14">
        <v>2015</v>
      </c>
      <c r="K7295" s="78" t="s">
        <v>146</v>
      </c>
      <c r="L7295" s="79" t="s">
        <v>3349</v>
      </c>
      <c r="M7295" s="79" t="s">
        <v>302</v>
      </c>
      <c r="N7295" s="15" t="s">
        <v>28</v>
      </c>
      <c r="O7295" s="15" t="s">
        <v>29</v>
      </c>
      <c r="P7295" s="80" t="s">
        <v>3599</v>
      </c>
      <c r="Q7295" s="80" t="s">
        <v>195</v>
      </c>
      <c r="S7295" t="str">
        <f t="shared" si="143"/>
        <v>42101Dee Bateman</v>
      </c>
    </row>
    <row r="7296" spans="1:19" hidden="1">
      <c r="A7296" s="12">
        <v>42101</v>
      </c>
      <c r="B7296" t="s">
        <v>3350</v>
      </c>
      <c r="C7296" s="1">
        <v>195.95</v>
      </c>
      <c r="E7296" s="42">
        <f t="shared" si="144"/>
        <v>-195.95</v>
      </c>
      <c r="F7296" s="77" t="s">
        <v>1038</v>
      </c>
      <c r="G7296" s="77" t="s">
        <v>195</v>
      </c>
      <c r="H7296" s="77" t="s">
        <v>189</v>
      </c>
      <c r="I7296" s="13">
        <v>4</v>
      </c>
      <c r="J7296" s="14">
        <v>2015</v>
      </c>
      <c r="K7296" s="78" t="s">
        <v>146</v>
      </c>
      <c r="L7296" s="79" t="s">
        <v>3350</v>
      </c>
      <c r="M7296" s="79" t="s">
        <v>302</v>
      </c>
      <c r="N7296" s="15" t="s">
        <v>28</v>
      </c>
      <c r="O7296" s="15" t="s">
        <v>29</v>
      </c>
      <c r="P7296" s="80" t="s">
        <v>3599</v>
      </c>
      <c r="Q7296" s="80" t="s">
        <v>195</v>
      </c>
      <c r="S7296" t="str">
        <f t="shared" si="143"/>
        <v>42101cody cusack</v>
      </c>
    </row>
    <row r="7297" spans="1:19" hidden="1">
      <c r="A7297" s="12">
        <v>42102</v>
      </c>
      <c r="B7297" t="s">
        <v>3351</v>
      </c>
      <c r="C7297" s="1">
        <v>63.92</v>
      </c>
      <c r="E7297" s="42">
        <f t="shared" si="144"/>
        <v>-63.92</v>
      </c>
      <c r="F7297" s="77" t="s">
        <v>1038</v>
      </c>
      <c r="G7297" s="77" t="s">
        <v>195</v>
      </c>
      <c r="H7297" s="77" t="s">
        <v>189</v>
      </c>
      <c r="I7297" s="13">
        <v>4</v>
      </c>
      <c r="J7297" s="14">
        <v>2015</v>
      </c>
      <c r="K7297" s="78" t="s">
        <v>146</v>
      </c>
      <c r="L7297" s="79" t="s">
        <v>3351</v>
      </c>
      <c r="M7297" s="79" t="s">
        <v>302</v>
      </c>
      <c r="N7297" s="15" t="s">
        <v>28</v>
      </c>
      <c r="O7297" s="15" t="s">
        <v>29</v>
      </c>
      <c r="P7297" s="80" t="s">
        <v>3599</v>
      </c>
      <c r="Q7297" s="80" t="s">
        <v>195</v>
      </c>
      <c r="S7297" t="str">
        <f t="shared" si="143"/>
        <v>42102larissa murray</v>
      </c>
    </row>
    <row r="7298" spans="1:19" hidden="1">
      <c r="A7298" s="12">
        <v>42102</v>
      </c>
      <c r="B7298" t="s">
        <v>3352</v>
      </c>
      <c r="C7298" s="1">
        <v>127.2</v>
      </c>
      <c r="E7298" s="42">
        <f t="shared" si="144"/>
        <v>-127.2</v>
      </c>
      <c r="F7298" s="77" t="s">
        <v>1038</v>
      </c>
      <c r="G7298" s="77" t="s">
        <v>195</v>
      </c>
      <c r="H7298" s="77" t="s">
        <v>189</v>
      </c>
      <c r="I7298" s="13">
        <v>4</v>
      </c>
      <c r="J7298" s="14">
        <v>2015</v>
      </c>
      <c r="K7298" s="78" t="s">
        <v>146</v>
      </c>
      <c r="L7298" s="79" t="s">
        <v>3352</v>
      </c>
      <c r="M7298" s="79" t="s">
        <v>302</v>
      </c>
      <c r="N7298" s="15" t="s">
        <v>28</v>
      </c>
      <c r="O7298" s="15" t="s">
        <v>29</v>
      </c>
      <c r="P7298" s="80" t="s">
        <v>3599</v>
      </c>
      <c r="Q7298" s="80" t="s">
        <v>195</v>
      </c>
      <c r="S7298" t="str">
        <f t="shared" si="143"/>
        <v>42102francis polanco</v>
      </c>
    </row>
    <row r="7299" spans="1:19" hidden="1">
      <c r="A7299" s="12">
        <v>42102</v>
      </c>
      <c r="B7299" t="s">
        <v>3353</v>
      </c>
      <c r="C7299" s="1">
        <v>10.95</v>
      </c>
      <c r="E7299" s="42">
        <f t="shared" si="144"/>
        <v>-10.95</v>
      </c>
      <c r="F7299" s="77" t="s">
        <v>1038</v>
      </c>
      <c r="G7299" s="77" t="s">
        <v>195</v>
      </c>
      <c r="H7299" s="77" t="s">
        <v>189</v>
      </c>
      <c r="I7299" s="13">
        <v>4</v>
      </c>
      <c r="J7299" s="14">
        <v>2015</v>
      </c>
      <c r="K7299" s="78" t="s">
        <v>146</v>
      </c>
      <c r="L7299" s="79" t="s">
        <v>3353</v>
      </c>
      <c r="M7299" s="79" t="s">
        <v>302</v>
      </c>
      <c r="N7299" s="15" t="s">
        <v>28</v>
      </c>
      <c r="O7299" s="15" t="s">
        <v>29</v>
      </c>
      <c r="P7299" s="80" t="s">
        <v>3599</v>
      </c>
      <c r="Q7299" s="80" t="s">
        <v>195</v>
      </c>
      <c r="S7299" t="str">
        <f t="shared" si="143"/>
        <v>42102Erik Viker</v>
      </c>
    </row>
    <row r="7300" spans="1:19" hidden="1">
      <c r="A7300" s="12">
        <v>42103</v>
      </c>
      <c r="B7300" t="s">
        <v>3354</v>
      </c>
      <c r="C7300" s="1">
        <v>62.95</v>
      </c>
      <c r="E7300" s="42">
        <f t="shared" si="144"/>
        <v>-62.95</v>
      </c>
      <c r="F7300" s="77" t="s">
        <v>1038</v>
      </c>
      <c r="G7300" s="77" t="s">
        <v>195</v>
      </c>
      <c r="H7300" s="77" t="s">
        <v>189</v>
      </c>
      <c r="I7300" s="13">
        <v>4</v>
      </c>
      <c r="J7300" s="14">
        <v>2015</v>
      </c>
      <c r="K7300" s="78" t="s">
        <v>146</v>
      </c>
      <c r="L7300" s="79" t="s">
        <v>3354</v>
      </c>
      <c r="M7300" s="79" t="s">
        <v>302</v>
      </c>
      <c r="N7300" s="15" t="s">
        <v>28</v>
      </c>
      <c r="O7300" s="15" t="s">
        <v>29</v>
      </c>
      <c r="P7300" s="80" t="s">
        <v>3599</v>
      </c>
      <c r="Q7300" s="80" t="s">
        <v>195</v>
      </c>
      <c r="S7300" t="str">
        <f t="shared" si="143"/>
        <v>42103Katie Mutzebaugh</v>
      </c>
    </row>
    <row r="7301" spans="1:19" hidden="1">
      <c r="A7301" s="12">
        <v>42103</v>
      </c>
      <c r="B7301" t="s">
        <v>3355</v>
      </c>
      <c r="C7301" s="1">
        <v>59.02</v>
      </c>
      <c r="E7301" s="42">
        <f t="shared" si="144"/>
        <v>-59.02</v>
      </c>
      <c r="F7301" s="77" t="s">
        <v>1038</v>
      </c>
      <c r="G7301" s="77" t="s">
        <v>195</v>
      </c>
      <c r="H7301" s="77" t="s">
        <v>189</v>
      </c>
      <c r="I7301" s="13">
        <v>4</v>
      </c>
      <c r="J7301" s="14">
        <v>2015</v>
      </c>
      <c r="K7301" s="78" t="s">
        <v>146</v>
      </c>
      <c r="L7301" s="79" t="s">
        <v>3355</v>
      </c>
      <c r="M7301" s="79" t="s">
        <v>302</v>
      </c>
      <c r="N7301" s="15" t="s">
        <v>28</v>
      </c>
      <c r="O7301" s="15" t="s">
        <v>29</v>
      </c>
      <c r="P7301" s="80" t="s">
        <v>3599</v>
      </c>
      <c r="Q7301" s="80" t="s">
        <v>195</v>
      </c>
      <c r="S7301" t="str">
        <f t="shared" si="143"/>
        <v>42103Steven Link</v>
      </c>
    </row>
    <row r="7302" spans="1:19" hidden="1">
      <c r="A7302" s="12">
        <v>42103</v>
      </c>
      <c r="B7302" t="s">
        <v>3322</v>
      </c>
      <c r="C7302" s="1">
        <v>69.95</v>
      </c>
      <c r="E7302" s="42">
        <f t="shared" si="144"/>
        <v>-69.95</v>
      </c>
      <c r="F7302" s="77" t="s">
        <v>1038</v>
      </c>
      <c r="G7302" s="77" t="s">
        <v>195</v>
      </c>
      <c r="H7302" s="77" t="s">
        <v>189</v>
      </c>
      <c r="I7302" s="13">
        <v>4</v>
      </c>
      <c r="J7302" s="14">
        <v>2015</v>
      </c>
      <c r="K7302" s="78" t="s">
        <v>146</v>
      </c>
      <c r="L7302" s="79" t="s">
        <v>3322</v>
      </c>
      <c r="M7302" s="79" t="s">
        <v>302</v>
      </c>
      <c r="N7302" s="15" t="s">
        <v>28</v>
      </c>
      <c r="O7302" s="15" t="s">
        <v>29</v>
      </c>
      <c r="P7302" s="80" t="s">
        <v>3599</v>
      </c>
      <c r="Q7302" s="80" t="s">
        <v>195</v>
      </c>
      <c r="S7302" t="str">
        <f t="shared" si="143"/>
        <v>42103albert zagey</v>
      </c>
    </row>
    <row r="7303" spans="1:19" hidden="1">
      <c r="A7303" s="12">
        <v>42103</v>
      </c>
      <c r="B7303" t="s">
        <v>3356</v>
      </c>
      <c r="C7303" s="1">
        <v>34.049999999999997</v>
      </c>
      <c r="E7303" s="42">
        <f t="shared" si="144"/>
        <v>-34.049999999999997</v>
      </c>
      <c r="F7303" s="77" t="s">
        <v>1038</v>
      </c>
      <c r="G7303" s="77" t="s">
        <v>195</v>
      </c>
      <c r="H7303" s="77" t="s">
        <v>189</v>
      </c>
      <c r="I7303" s="13">
        <v>4</v>
      </c>
      <c r="J7303" s="14">
        <v>2015</v>
      </c>
      <c r="K7303" s="78" t="s">
        <v>146</v>
      </c>
      <c r="L7303" s="79" t="s">
        <v>3356</v>
      </c>
      <c r="M7303" s="79" t="s">
        <v>302</v>
      </c>
      <c r="N7303" s="15" t="s">
        <v>28</v>
      </c>
      <c r="O7303" s="15" t="s">
        <v>29</v>
      </c>
      <c r="P7303" s="80" t="s">
        <v>3599</v>
      </c>
      <c r="Q7303" s="80" t="s">
        <v>195</v>
      </c>
      <c r="S7303" t="str">
        <f t="shared" si="143"/>
        <v>42103Feline Friends of North Okaloosa</v>
      </c>
    </row>
    <row r="7304" spans="1:19" hidden="1">
      <c r="A7304" s="12">
        <v>42103</v>
      </c>
      <c r="B7304" t="s">
        <v>3357</v>
      </c>
      <c r="C7304" s="1">
        <v>16</v>
      </c>
      <c r="E7304" s="42">
        <f t="shared" si="144"/>
        <v>-16</v>
      </c>
      <c r="F7304" s="77" t="s">
        <v>1038</v>
      </c>
      <c r="G7304" s="77" t="s">
        <v>195</v>
      </c>
      <c r="H7304" s="77" t="s">
        <v>189</v>
      </c>
      <c r="I7304" s="13">
        <v>4</v>
      </c>
      <c r="J7304" s="14">
        <v>2015</v>
      </c>
      <c r="K7304" s="78" t="s">
        <v>146</v>
      </c>
      <c r="L7304" s="79" t="s">
        <v>3357</v>
      </c>
      <c r="M7304" s="79" t="s">
        <v>302</v>
      </c>
      <c r="N7304" s="15" t="s">
        <v>28</v>
      </c>
      <c r="O7304" s="15" t="s">
        <v>29</v>
      </c>
      <c r="P7304" s="80" t="s">
        <v>3599</v>
      </c>
      <c r="Q7304" s="80" t="s">
        <v>195</v>
      </c>
      <c r="S7304" t="str">
        <f t="shared" si="143"/>
        <v>42103keelan chan</v>
      </c>
    </row>
    <row r="7305" spans="1:19" hidden="1">
      <c r="A7305" s="12">
        <v>42104</v>
      </c>
      <c r="B7305" t="s">
        <v>3358</v>
      </c>
      <c r="C7305" s="1">
        <v>50.48</v>
      </c>
      <c r="E7305" s="42">
        <f t="shared" si="144"/>
        <v>-50.48</v>
      </c>
      <c r="F7305" s="77" t="s">
        <v>1038</v>
      </c>
      <c r="G7305" s="77" t="s">
        <v>195</v>
      </c>
      <c r="H7305" s="77" t="s">
        <v>189</v>
      </c>
      <c r="I7305" s="13">
        <v>4</v>
      </c>
      <c r="J7305" s="14">
        <v>2015</v>
      </c>
      <c r="K7305" s="78" t="s">
        <v>146</v>
      </c>
      <c r="L7305" s="79" t="s">
        <v>3358</v>
      </c>
      <c r="M7305" s="79" t="s">
        <v>302</v>
      </c>
      <c r="N7305" s="15" t="s">
        <v>28</v>
      </c>
      <c r="O7305" s="15" t="s">
        <v>29</v>
      </c>
      <c r="P7305" s="80" t="s">
        <v>3599</v>
      </c>
      <c r="Q7305" s="80" t="s">
        <v>195</v>
      </c>
      <c r="S7305" t="str">
        <f t="shared" si="143"/>
        <v>42104Totally Feathered! Etc...</v>
      </c>
    </row>
    <row r="7306" spans="1:19" hidden="1">
      <c r="A7306" s="12">
        <v>42105</v>
      </c>
      <c r="B7306" t="s">
        <v>3359</v>
      </c>
      <c r="C7306" s="1">
        <v>12.9</v>
      </c>
      <c r="E7306" s="42">
        <f t="shared" si="144"/>
        <v>-12.9</v>
      </c>
      <c r="F7306" s="77" t="s">
        <v>1038</v>
      </c>
      <c r="G7306" s="77" t="s">
        <v>195</v>
      </c>
      <c r="H7306" s="77" t="s">
        <v>189</v>
      </c>
      <c r="I7306" s="13">
        <v>4</v>
      </c>
      <c r="J7306" s="14">
        <v>2015</v>
      </c>
      <c r="K7306" s="78" t="s">
        <v>146</v>
      </c>
      <c r="L7306" s="79" t="s">
        <v>3359</v>
      </c>
      <c r="M7306" s="79" t="s">
        <v>302</v>
      </c>
      <c r="N7306" s="15" t="s">
        <v>28</v>
      </c>
      <c r="O7306" s="15" t="s">
        <v>29</v>
      </c>
      <c r="P7306" s="80" t="s">
        <v>3599</v>
      </c>
      <c r="Q7306" s="80" t="s">
        <v>195</v>
      </c>
      <c r="S7306" t="str">
        <f t="shared" si="143"/>
        <v>42105adam abraham</v>
      </c>
    </row>
    <row r="7307" spans="1:19" hidden="1">
      <c r="A7307" s="12">
        <v>42105</v>
      </c>
      <c r="B7307" t="s">
        <v>3360</v>
      </c>
      <c r="C7307" s="1">
        <v>39.950000000000003</v>
      </c>
      <c r="E7307" s="42">
        <f t="shared" si="144"/>
        <v>-39.950000000000003</v>
      </c>
      <c r="F7307" s="77" t="s">
        <v>1038</v>
      </c>
      <c r="G7307" s="77" t="s">
        <v>195</v>
      </c>
      <c r="H7307" s="77" t="s">
        <v>189</v>
      </c>
      <c r="I7307" s="13">
        <v>4</v>
      </c>
      <c r="J7307" s="14">
        <v>2015</v>
      </c>
      <c r="K7307" s="78" t="s">
        <v>146</v>
      </c>
      <c r="L7307" s="79" t="s">
        <v>3360</v>
      </c>
      <c r="M7307" s="79" t="s">
        <v>302</v>
      </c>
      <c r="N7307" s="15" t="s">
        <v>28</v>
      </c>
      <c r="O7307" s="15" t="s">
        <v>29</v>
      </c>
      <c r="P7307" s="80" t="s">
        <v>3599</v>
      </c>
      <c r="Q7307" s="80" t="s">
        <v>195</v>
      </c>
      <c r="S7307" t="str">
        <f t="shared" si="143"/>
        <v>42105Russ Shore</v>
      </c>
    </row>
    <row r="7308" spans="1:19" hidden="1">
      <c r="A7308" s="12">
        <v>42105</v>
      </c>
      <c r="B7308" t="s">
        <v>2592</v>
      </c>
      <c r="C7308" s="1">
        <v>-63.92</v>
      </c>
      <c r="E7308" s="42">
        <f t="shared" si="144"/>
        <v>63.92</v>
      </c>
      <c r="F7308" s="77" t="s">
        <v>225</v>
      </c>
      <c r="G7308" s="77" t="s">
        <v>195</v>
      </c>
      <c r="H7308" s="77" t="s">
        <v>189</v>
      </c>
      <c r="I7308" s="13">
        <v>4</v>
      </c>
      <c r="J7308" s="14">
        <v>2015</v>
      </c>
      <c r="K7308" s="78" t="s">
        <v>146</v>
      </c>
      <c r="L7308" s="79" t="s">
        <v>3100</v>
      </c>
      <c r="M7308" s="79" t="s">
        <v>302</v>
      </c>
      <c r="N7308" s="15" t="s">
        <v>28</v>
      </c>
      <c r="O7308" s="15" t="s">
        <v>29</v>
      </c>
      <c r="P7308" s="80" t="s">
        <v>3599</v>
      </c>
      <c r="Q7308" s="80" t="s">
        <v>195</v>
      </c>
      <c r="S7308" t="str">
        <f t="shared" si="143"/>
        <v>42105eBay Buyer Dispute</v>
      </c>
    </row>
    <row r="7309" spans="1:19" hidden="1">
      <c r="A7309" s="12">
        <v>42106</v>
      </c>
      <c r="B7309" t="s">
        <v>3361</v>
      </c>
      <c r="C7309" s="1">
        <v>39.950000000000003</v>
      </c>
      <c r="E7309" s="42">
        <f t="shared" si="144"/>
        <v>-39.950000000000003</v>
      </c>
      <c r="F7309" s="77" t="s">
        <v>1038</v>
      </c>
      <c r="G7309" s="77" t="s">
        <v>195</v>
      </c>
      <c r="H7309" s="77" t="s">
        <v>189</v>
      </c>
      <c r="I7309" s="13">
        <v>4</v>
      </c>
      <c r="J7309" s="14">
        <v>2015</v>
      </c>
      <c r="K7309" s="78" t="s">
        <v>146</v>
      </c>
      <c r="L7309" s="79" t="s">
        <v>3361</v>
      </c>
      <c r="M7309" s="79" t="s">
        <v>302</v>
      </c>
      <c r="N7309" s="15" t="s">
        <v>28</v>
      </c>
      <c r="O7309" s="15" t="s">
        <v>29</v>
      </c>
      <c r="P7309" s="80" t="s">
        <v>3599</v>
      </c>
      <c r="Q7309" s="80" t="s">
        <v>195</v>
      </c>
      <c r="S7309" t="str">
        <f t="shared" si="143"/>
        <v>42106Barry Holtry</v>
      </c>
    </row>
    <row r="7310" spans="1:19" hidden="1">
      <c r="A7310" s="12">
        <v>42106</v>
      </c>
      <c r="B7310" t="s">
        <v>3356</v>
      </c>
      <c r="C7310" s="1">
        <v>-34.049999999999997</v>
      </c>
      <c r="E7310" s="42">
        <f t="shared" si="144"/>
        <v>34.049999999999997</v>
      </c>
      <c r="F7310" s="77" t="s">
        <v>225</v>
      </c>
      <c r="G7310" s="77" t="s">
        <v>195</v>
      </c>
      <c r="H7310" s="77" t="s">
        <v>189</v>
      </c>
      <c r="I7310" s="13">
        <v>4</v>
      </c>
      <c r="J7310" s="14">
        <v>2015</v>
      </c>
      <c r="K7310" s="78" t="s">
        <v>184</v>
      </c>
      <c r="L7310" s="79" t="s">
        <v>3356</v>
      </c>
      <c r="M7310" s="79" t="s">
        <v>302</v>
      </c>
      <c r="N7310" s="15" t="s">
        <v>28</v>
      </c>
      <c r="O7310" s="15" t="s">
        <v>29</v>
      </c>
      <c r="P7310" s="80" t="s">
        <v>3599</v>
      </c>
      <c r="Q7310" s="80" t="s">
        <v>195</v>
      </c>
      <c r="S7310" t="str">
        <f t="shared" si="143"/>
        <v>42106Feline Friends of North Okaloosa</v>
      </c>
    </row>
    <row r="7311" spans="1:19" hidden="1">
      <c r="A7311" s="12">
        <v>42107</v>
      </c>
      <c r="B7311" t="s">
        <v>3310</v>
      </c>
      <c r="C7311" s="1">
        <v>-60.84</v>
      </c>
      <c r="E7311" s="42">
        <f t="shared" si="144"/>
        <v>60.84</v>
      </c>
      <c r="F7311" s="77" t="s">
        <v>225</v>
      </c>
      <c r="G7311" s="77" t="s">
        <v>195</v>
      </c>
      <c r="H7311" s="77" t="s">
        <v>189</v>
      </c>
      <c r="I7311" s="13">
        <v>4</v>
      </c>
      <c r="J7311" s="14">
        <v>2015</v>
      </c>
      <c r="K7311" s="78" t="s">
        <v>184</v>
      </c>
      <c r="L7311" s="79" t="s">
        <v>3310</v>
      </c>
      <c r="M7311" s="79" t="s">
        <v>302</v>
      </c>
      <c r="N7311" s="15" t="s">
        <v>28</v>
      </c>
      <c r="O7311" s="15" t="s">
        <v>29</v>
      </c>
      <c r="P7311" s="80" t="s">
        <v>3599</v>
      </c>
      <c r="Q7311" s="80" t="s">
        <v>195</v>
      </c>
      <c r="S7311" t="str">
        <f t="shared" si="143"/>
        <v>42107jose balderrama</v>
      </c>
    </row>
    <row r="7312" spans="1:19" hidden="1">
      <c r="A7312" s="12">
        <v>42107</v>
      </c>
      <c r="B7312" t="s">
        <v>3362</v>
      </c>
      <c r="C7312" s="1">
        <v>130.36000000000001</v>
      </c>
      <c r="E7312" s="42">
        <f t="shared" si="144"/>
        <v>-130.36000000000001</v>
      </c>
      <c r="F7312" s="77" t="s">
        <v>1038</v>
      </c>
      <c r="G7312" s="77" t="s">
        <v>195</v>
      </c>
      <c r="H7312" s="77" t="s">
        <v>189</v>
      </c>
      <c r="I7312" s="13">
        <v>4</v>
      </c>
      <c r="J7312" s="14">
        <v>2015</v>
      </c>
      <c r="K7312" s="78" t="s">
        <v>146</v>
      </c>
      <c r="L7312" s="79" t="s">
        <v>3362</v>
      </c>
      <c r="M7312" s="79" t="s">
        <v>302</v>
      </c>
      <c r="N7312" s="15" t="s">
        <v>28</v>
      </c>
      <c r="O7312" s="15" t="s">
        <v>29</v>
      </c>
      <c r="P7312" s="80" t="s">
        <v>3599</v>
      </c>
      <c r="Q7312" s="80" t="s">
        <v>195</v>
      </c>
      <c r="S7312" t="str">
        <f t="shared" si="143"/>
        <v>42107giuseppa alaimo</v>
      </c>
    </row>
    <row r="7313" spans="1:19" hidden="1">
      <c r="A7313" s="12">
        <v>42107</v>
      </c>
      <c r="B7313" t="s">
        <v>3363</v>
      </c>
      <c r="C7313" s="1">
        <v>12.9</v>
      </c>
      <c r="E7313" s="42">
        <f t="shared" si="144"/>
        <v>-12.9</v>
      </c>
      <c r="F7313" s="77" t="s">
        <v>1038</v>
      </c>
      <c r="G7313" s="77" t="s">
        <v>195</v>
      </c>
      <c r="H7313" s="77" t="s">
        <v>189</v>
      </c>
      <c r="I7313" s="13">
        <v>4</v>
      </c>
      <c r="J7313" s="14">
        <v>2015</v>
      </c>
      <c r="K7313" s="78" t="s">
        <v>146</v>
      </c>
      <c r="L7313" s="79" t="s">
        <v>3363</v>
      </c>
      <c r="M7313" s="79" t="s">
        <v>302</v>
      </c>
      <c r="N7313" s="15" t="s">
        <v>28</v>
      </c>
      <c r="O7313" s="15" t="s">
        <v>29</v>
      </c>
      <c r="P7313" s="80" t="s">
        <v>3599</v>
      </c>
      <c r="Q7313" s="80" t="s">
        <v>195</v>
      </c>
      <c r="S7313" t="str">
        <f t="shared" si="143"/>
        <v>42107Trey Klonower</v>
      </c>
    </row>
    <row r="7314" spans="1:19" hidden="1">
      <c r="A7314" s="12">
        <v>42108</v>
      </c>
      <c r="B7314" t="s">
        <v>2592</v>
      </c>
      <c r="C7314" s="1">
        <v>-10.95</v>
      </c>
      <c r="E7314" s="42">
        <f t="shared" si="144"/>
        <v>10.95</v>
      </c>
      <c r="F7314" s="77" t="s">
        <v>225</v>
      </c>
      <c r="G7314" s="77" t="s">
        <v>195</v>
      </c>
      <c r="H7314" s="77" t="s">
        <v>189</v>
      </c>
      <c r="I7314" s="13">
        <v>4</v>
      </c>
      <c r="J7314" s="14">
        <v>2015</v>
      </c>
      <c r="K7314" s="78" t="s">
        <v>146</v>
      </c>
      <c r="L7314" s="79" t="s">
        <v>3100</v>
      </c>
      <c r="M7314" s="79" t="s">
        <v>302</v>
      </c>
      <c r="N7314" s="15" t="s">
        <v>28</v>
      </c>
      <c r="O7314" s="15" t="s">
        <v>29</v>
      </c>
      <c r="P7314" s="80" t="s">
        <v>3599</v>
      </c>
      <c r="Q7314" s="80" t="s">
        <v>195</v>
      </c>
      <c r="S7314" t="str">
        <f t="shared" si="143"/>
        <v>42108eBay Buyer Dispute</v>
      </c>
    </row>
    <row r="7315" spans="1:19" hidden="1">
      <c r="A7315" s="12">
        <v>42108</v>
      </c>
      <c r="B7315" t="s">
        <v>2617</v>
      </c>
      <c r="C7315" s="1">
        <v>10.95</v>
      </c>
      <c r="E7315" s="42">
        <f t="shared" si="144"/>
        <v>-10.95</v>
      </c>
      <c r="F7315" s="77" t="s">
        <v>1038</v>
      </c>
      <c r="G7315" s="77" t="s">
        <v>195</v>
      </c>
      <c r="H7315" s="77" t="s">
        <v>189</v>
      </c>
      <c r="I7315" s="13">
        <v>4</v>
      </c>
      <c r="J7315" s="14">
        <v>2015</v>
      </c>
      <c r="K7315" s="78" t="s">
        <v>146</v>
      </c>
      <c r="L7315" s="79" t="s">
        <v>3100</v>
      </c>
      <c r="M7315" s="79" t="s">
        <v>302</v>
      </c>
      <c r="N7315" s="15" t="s">
        <v>28</v>
      </c>
      <c r="O7315" s="15" t="s">
        <v>29</v>
      </c>
      <c r="P7315" s="80" t="s">
        <v>3599</v>
      </c>
      <c r="Q7315" s="80" t="s">
        <v>195</v>
      </c>
      <c r="S7315" t="str">
        <f t="shared" si="143"/>
        <v>42108Reversal</v>
      </c>
    </row>
    <row r="7316" spans="1:19" hidden="1">
      <c r="A7316" s="12">
        <v>42108</v>
      </c>
      <c r="B7316" t="s">
        <v>3364</v>
      </c>
      <c r="C7316" s="1">
        <v>49.9</v>
      </c>
      <c r="E7316" s="42">
        <f t="shared" si="144"/>
        <v>-49.9</v>
      </c>
      <c r="F7316" s="77" t="s">
        <v>1038</v>
      </c>
      <c r="G7316" s="77" t="s">
        <v>195</v>
      </c>
      <c r="H7316" s="77" t="s">
        <v>189</v>
      </c>
      <c r="I7316" s="13">
        <v>4</v>
      </c>
      <c r="J7316" s="14">
        <v>2015</v>
      </c>
      <c r="K7316" s="78" t="s">
        <v>146</v>
      </c>
      <c r="L7316" s="79" t="s">
        <v>3364</v>
      </c>
      <c r="M7316" s="79" t="s">
        <v>302</v>
      </c>
      <c r="N7316" s="15" t="s">
        <v>28</v>
      </c>
      <c r="O7316" s="15" t="s">
        <v>29</v>
      </c>
      <c r="P7316" s="80" t="s">
        <v>3599</v>
      </c>
      <c r="Q7316" s="80" t="s">
        <v>195</v>
      </c>
      <c r="S7316" t="str">
        <f t="shared" si="143"/>
        <v>42108donny meadows</v>
      </c>
    </row>
    <row r="7317" spans="1:19" hidden="1">
      <c r="A7317" s="12">
        <v>42109</v>
      </c>
      <c r="B7317" t="s">
        <v>3365</v>
      </c>
      <c r="C7317" s="1">
        <v>72.900000000000006</v>
      </c>
      <c r="E7317" s="42">
        <f t="shared" si="144"/>
        <v>-72.900000000000006</v>
      </c>
      <c r="F7317" s="77" t="s">
        <v>1038</v>
      </c>
      <c r="G7317" s="77" t="s">
        <v>195</v>
      </c>
      <c r="H7317" s="77" t="s">
        <v>189</v>
      </c>
      <c r="I7317" s="13">
        <v>4</v>
      </c>
      <c r="J7317" s="14">
        <v>2015</v>
      </c>
      <c r="K7317" s="78" t="s">
        <v>146</v>
      </c>
      <c r="L7317" s="79" t="s">
        <v>3365</v>
      </c>
      <c r="M7317" s="79" t="s">
        <v>302</v>
      </c>
      <c r="N7317" s="15" t="s">
        <v>28</v>
      </c>
      <c r="O7317" s="15" t="s">
        <v>29</v>
      </c>
      <c r="P7317" s="80" t="s">
        <v>3599</v>
      </c>
      <c r="Q7317" s="80" t="s">
        <v>195</v>
      </c>
      <c r="S7317" t="str">
        <f t="shared" si="143"/>
        <v>42109Janice Zimmer</v>
      </c>
    </row>
    <row r="7318" spans="1:19" hidden="1">
      <c r="A7318" s="12">
        <v>42109</v>
      </c>
      <c r="B7318" t="s">
        <v>3366</v>
      </c>
      <c r="C7318" s="1">
        <v>74.900000000000006</v>
      </c>
      <c r="E7318" s="42">
        <f t="shared" si="144"/>
        <v>-74.900000000000006</v>
      </c>
      <c r="F7318" s="77" t="s">
        <v>1038</v>
      </c>
      <c r="G7318" s="77" t="s">
        <v>195</v>
      </c>
      <c r="H7318" s="77" t="s">
        <v>189</v>
      </c>
      <c r="I7318" s="13">
        <v>4</v>
      </c>
      <c r="J7318" s="14">
        <v>2015</v>
      </c>
      <c r="K7318" s="78" t="s">
        <v>146</v>
      </c>
      <c r="L7318" s="79" t="s">
        <v>3366</v>
      </c>
      <c r="M7318" s="79" t="s">
        <v>302</v>
      </c>
      <c r="N7318" s="15" t="s">
        <v>28</v>
      </c>
      <c r="O7318" s="15" t="s">
        <v>29</v>
      </c>
      <c r="P7318" s="80" t="s">
        <v>3599</v>
      </c>
      <c r="Q7318" s="80" t="s">
        <v>195</v>
      </c>
      <c r="S7318" t="str">
        <f t="shared" si="143"/>
        <v>42109james anderson</v>
      </c>
    </row>
    <row r="7319" spans="1:19" hidden="1">
      <c r="A7319" s="12">
        <v>42109</v>
      </c>
      <c r="B7319" t="s">
        <v>3367</v>
      </c>
      <c r="C7319" s="1">
        <v>70.319999999999993</v>
      </c>
      <c r="E7319" s="42">
        <f t="shared" si="144"/>
        <v>-70.319999999999993</v>
      </c>
      <c r="F7319" s="77" t="s">
        <v>1038</v>
      </c>
      <c r="G7319" s="77" t="s">
        <v>195</v>
      </c>
      <c r="H7319" s="77" t="s">
        <v>189</v>
      </c>
      <c r="I7319" s="13">
        <v>4</v>
      </c>
      <c r="J7319" s="14">
        <v>2015</v>
      </c>
      <c r="K7319" s="78" t="s">
        <v>146</v>
      </c>
      <c r="L7319" s="79" t="s">
        <v>3367</v>
      </c>
      <c r="M7319" s="79" t="s">
        <v>302</v>
      </c>
      <c r="N7319" s="15" t="s">
        <v>28</v>
      </c>
      <c r="O7319" s="15" t="s">
        <v>29</v>
      </c>
      <c r="P7319" s="80" t="s">
        <v>3599</v>
      </c>
      <c r="Q7319" s="80" t="s">
        <v>195</v>
      </c>
      <c r="S7319" t="str">
        <f t="shared" si="143"/>
        <v>42109JB's Redneck Resale</v>
      </c>
    </row>
    <row r="7320" spans="1:19" hidden="1">
      <c r="A7320" s="12">
        <v>42110</v>
      </c>
      <c r="B7320" t="s">
        <v>3368</v>
      </c>
      <c r="C7320" s="1">
        <v>23.96</v>
      </c>
      <c r="E7320" s="42">
        <f t="shared" si="144"/>
        <v>-23.96</v>
      </c>
      <c r="F7320" s="77" t="s">
        <v>1038</v>
      </c>
      <c r="G7320" s="77" t="s">
        <v>195</v>
      </c>
      <c r="H7320" s="77" t="s">
        <v>189</v>
      </c>
      <c r="I7320" s="13">
        <v>4</v>
      </c>
      <c r="J7320" s="14">
        <v>2015</v>
      </c>
      <c r="K7320" s="78" t="s">
        <v>146</v>
      </c>
      <c r="L7320" s="79" t="s">
        <v>3368</v>
      </c>
      <c r="M7320" s="79" t="s">
        <v>302</v>
      </c>
      <c r="N7320" s="15" t="s">
        <v>28</v>
      </c>
      <c r="O7320" s="15" t="s">
        <v>29</v>
      </c>
      <c r="P7320" s="80" t="s">
        <v>3599</v>
      </c>
      <c r="Q7320" s="80" t="s">
        <v>195</v>
      </c>
      <c r="S7320" t="str">
        <f t="shared" si="143"/>
        <v>42110Jill Mitchell</v>
      </c>
    </row>
    <row r="7321" spans="1:19" hidden="1">
      <c r="A7321" s="12">
        <v>42110</v>
      </c>
      <c r="B7321" t="s">
        <v>3369</v>
      </c>
      <c r="C7321" s="1">
        <v>12.9</v>
      </c>
      <c r="E7321" s="42">
        <f t="shared" si="144"/>
        <v>-12.9</v>
      </c>
      <c r="F7321" s="77" t="s">
        <v>1038</v>
      </c>
      <c r="G7321" s="77" t="s">
        <v>195</v>
      </c>
      <c r="H7321" s="77" t="s">
        <v>189</v>
      </c>
      <c r="I7321" s="13">
        <v>4</v>
      </c>
      <c r="J7321" s="14">
        <v>2015</v>
      </c>
      <c r="K7321" s="78" t="s">
        <v>146</v>
      </c>
      <c r="L7321" s="79" t="s">
        <v>3369</v>
      </c>
      <c r="M7321" s="79" t="s">
        <v>302</v>
      </c>
      <c r="N7321" s="15" t="s">
        <v>28</v>
      </c>
      <c r="O7321" s="15" t="s">
        <v>29</v>
      </c>
      <c r="P7321" s="80" t="s">
        <v>3599</v>
      </c>
      <c r="Q7321" s="80" t="s">
        <v>195</v>
      </c>
      <c r="S7321" t="str">
        <f t="shared" si="143"/>
        <v>42110Ruth Jackson Espitia</v>
      </c>
    </row>
    <row r="7322" spans="1:19" hidden="1">
      <c r="A7322" s="12">
        <v>42110</v>
      </c>
      <c r="B7322" t="s">
        <v>3370</v>
      </c>
      <c r="C7322" s="1">
        <v>9.9499999999999993</v>
      </c>
      <c r="E7322" s="42">
        <f t="shared" si="144"/>
        <v>-9.9499999999999993</v>
      </c>
      <c r="F7322" s="77" t="s">
        <v>1038</v>
      </c>
      <c r="G7322" s="77" t="s">
        <v>195</v>
      </c>
      <c r="H7322" s="77" t="s">
        <v>189</v>
      </c>
      <c r="I7322" s="13">
        <v>4</v>
      </c>
      <c r="J7322" s="14">
        <v>2015</v>
      </c>
      <c r="K7322" s="78" t="s">
        <v>146</v>
      </c>
      <c r="L7322" s="79" t="s">
        <v>3370</v>
      </c>
      <c r="M7322" s="79" t="s">
        <v>302</v>
      </c>
      <c r="N7322" s="15" t="s">
        <v>28</v>
      </c>
      <c r="O7322" s="15" t="s">
        <v>29</v>
      </c>
      <c r="P7322" s="80" t="s">
        <v>3599</v>
      </c>
      <c r="Q7322" s="80" t="s">
        <v>195</v>
      </c>
      <c r="S7322" t="str">
        <f t="shared" si="143"/>
        <v>42110Tyler Lindsay</v>
      </c>
    </row>
    <row r="7323" spans="1:19" hidden="1">
      <c r="A7323" s="12">
        <v>42111</v>
      </c>
      <c r="B7323" t="s">
        <v>2617</v>
      </c>
      <c r="C7323" s="1">
        <v>63.92</v>
      </c>
      <c r="E7323" s="42">
        <f t="shared" si="144"/>
        <v>-63.92</v>
      </c>
      <c r="F7323" s="77" t="s">
        <v>1038</v>
      </c>
      <c r="G7323" s="77" t="s">
        <v>195</v>
      </c>
      <c r="H7323" s="77" t="s">
        <v>189</v>
      </c>
      <c r="I7323" s="13">
        <v>4</v>
      </c>
      <c r="J7323" s="14">
        <v>2015</v>
      </c>
      <c r="K7323" s="78" t="s">
        <v>146</v>
      </c>
      <c r="L7323" s="79" t="s">
        <v>3100</v>
      </c>
      <c r="M7323" s="79" t="s">
        <v>302</v>
      </c>
      <c r="N7323" s="15" t="s">
        <v>28</v>
      </c>
      <c r="O7323" s="15" t="s">
        <v>29</v>
      </c>
      <c r="P7323" s="80" t="s">
        <v>3599</v>
      </c>
      <c r="Q7323" s="80" t="s">
        <v>195</v>
      </c>
      <c r="S7323" t="str">
        <f t="shared" si="143"/>
        <v>42111Reversal</v>
      </c>
    </row>
    <row r="7324" spans="1:19" hidden="1">
      <c r="A7324" s="12">
        <v>42111</v>
      </c>
      <c r="B7324" t="s">
        <v>3351</v>
      </c>
      <c r="C7324" s="1">
        <v>-63.92</v>
      </c>
      <c r="E7324" s="42">
        <f t="shared" si="144"/>
        <v>63.92</v>
      </c>
      <c r="F7324" s="77" t="s">
        <v>225</v>
      </c>
      <c r="G7324" s="77" t="s">
        <v>195</v>
      </c>
      <c r="H7324" s="77" t="s">
        <v>189</v>
      </c>
      <c r="I7324" s="13">
        <v>4</v>
      </c>
      <c r="J7324" s="14">
        <v>2015</v>
      </c>
      <c r="K7324" s="78" t="s">
        <v>184</v>
      </c>
      <c r="L7324" s="79" t="s">
        <v>3351</v>
      </c>
      <c r="M7324" s="79" t="s">
        <v>302</v>
      </c>
      <c r="N7324" s="15" t="s">
        <v>28</v>
      </c>
      <c r="O7324" s="15" t="s">
        <v>29</v>
      </c>
      <c r="P7324" s="80" t="s">
        <v>3599</v>
      </c>
      <c r="Q7324" s="80" t="s">
        <v>195</v>
      </c>
      <c r="S7324" t="str">
        <f t="shared" si="143"/>
        <v>42111larissa murray</v>
      </c>
    </row>
    <row r="7325" spans="1:19" hidden="1">
      <c r="A7325" s="12">
        <v>42111</v>
      </c>
      <c r="B7325" t="s">
        <v>3322</v>
      </c>
      <c r="C7325" s="1">
        <v>-71.95</v>
      </c>
      <c r="E7325" s="42">
        <f t="shared" si="144"/>
        <v>71.95</v>
      </c>
      <c r="F7325" s="77" t="s">
        <v>225</v>
      </c>
      <c r="G7325" s="77" t="s">
        <v>195</v>
      </c>
      <c r="H7325" s="77" t="s">
        <v>189</v>
      </c>
      <c r="I7325" s="13">
        <v>4</v>
      </c>
      <c r="J7325" s="14">
        <v>2015</v>
      </c>
      <c r="K7325" s="78" t="s">
        <v>184</v>
      </c>
      <c r="L7325" s="79" t="s">
        <v>3322</v>
      </c>
      <c r="M7325" s="79" t="s">
        <v>302</v>
      </c>
      <c r="N7325" s="15" t="s">
        <v>28</v>
      </c>
      <c r="O7325" s="15" t="s">
        <v>29</v>
      </c>
      <c r="P7325" s="80" t="s">
        <v>3599</v>
      </c>
      <c r="Q7325" s="80" t="s">
        <v>195</v>
      </c>
      <c r="S7325" t="str">
        <f t="shared" si="143"/>
        <v>42111albert zagey</v>
      </c>
    </row>
    <row r="7326" spans="1:19" hidden="1">
      <c r="A7326" s="12">
        <v>42112</v>
      </c>
      <c r="B7326" t="s">
        <v>3371</v>
      </c>
      <c r="C7326" s="1">
        <v>39.950000000000003</v>
      </c>
      <c r="E7326" s="42">
        <f t="shared" si="144"/>
        <v>-39.950000000000003</v>
      </c>
      <c r="F7326" s="77" t="s">
        <v>1038</v>
      </c>
      <c r="G7326" s="77" t="s">
        <v>195</v>
      </c>
      <c r="H7326" s="77" t="s">
        <v>189</v>
      </c>
      <c r="I7326" s="13">
        <v>4</v>
      </c>
      <c r="J7326" s="14">
        <v>2015</v>
      </c>
      <c r="K7326" s="78" t="s">
        <v>146</v>
      </c>
      <c r="L7326" s="79" t="s">
        <v>3371</v>
      </c>
      <c r="M7326" s="79" t="s">
        <v>302</v>
      </c>
      <c r="N7326" s="15" t="s">
        <v>28</v>
      </c>
      <c r="O7326" s="15" t="s">
        <v>29</v>
      </c>
      <c r="P7326" s="80" t="s">
        <v>3599</v>
      </c>
      <c r="Q7326" s="80" t="s">
        <v>195</v>
      </c>
      <c r="S7326" t="str">
        <f t="shared" si="143"/>
        <v>42112Tanya Anderson</v>
      </c>
    </row>
    <row r="7327" spans="1:19" hidden="1">
      <c r="A7327" s="12">
        <v>42112</v>
      </c>
      <c r="B7327" t="s">
        <v>3372</v>
      </c>
      <c r="C7327" s="1">
        <v>50.48</v>
      </c>
      <c r="E7327" s="42">
        <f t="shared" si="144"/>
        <v>-50.48</v>
      </c>
      <c r="F7327" s="77" t="s">
        <v>1038</v>
      </c>
      <c r="G7327" s="77" t="s">
        <v>195</v>
      </c>
      <c r="H7327" s="77" t="s">
        <v>189</v>
      </c>
      <c r="I7327" s="13">
        <v>4</v>
      </c>
      <c r="J7327" s="14">
        <v>2015</v>
      </c>
      <c r="K7327" s="78" t="s">
        <v>146</v>
      </c>
      <c r="L7327" s="79" t="s">
        <v>3372</v>
      </c>
      <c r="M7327" s="79" t="s">
        <v>302</v>
      </c>
      <c r="N7327" s="15" t="s">
        <v>28</v>
      </c>
      <c r="O7327" s="15" t="s">
        <v>29</v>
      </c>
      <c r="P7327" s="80" t="s">
        <v>3599</v>
      </c>
      <c r="Q7327" s="80" t="s">
        <v>195</v>
      </c>
      <c r="S7327" t="str">
        <f t="shared" si="143"/>
        <v>42112Berry Seeder Company, Inc.</v>
      </c>
    </row>
    <row r="7328" spans="1:19" hidden="1">
      <c r="A7328" s="12">
        <v>42112</v>
      </c>
      <c r="B7328" t="s">
        <v>3373</v>
      </c>
      <c r="C7328" s="1">
        <v>50.36</v>
      </c>
      <c r="E7328" s="42">
        <f t="shared" si="144"/>
        <v>-50.36</v>
      </c>
      <c r="F7328" s="77" t="s">
        <v>1038</v>
      </c>
      <c r="G7328" s="77" t="s">
        <v>195</v>
      </c>
      <c r="H7328" s="77" t="s">
        <v>189</v>
      </c>
      <c r="I7328" s="13">
        <v>4</v>
      </c>
      <c r="J7328" s="14">
        <v>2015</v>
      </c>
      <c r="K7328" s="78" t="s">
        <v>146</v>
      </c>
      <c r="L7328" s="79" t="s">
        <v>3373</v>
      </c>
      <c r="M7328" s="79" t="s">
        <v>302</v>
      </c>
      <c r="N7328" s="15" t="s">
        <v>28</v>
      </c>
      <c r="O7328" s="15" t="s">
        <v>29</v>
      </c>
      <c r="P7328" s="80" t="s">
        <v>3599</v>
      </c>
      <c r="Q7328" s="80" t="s">
        <v>195</v>
      </c>
      <c r="S7328" t="str">
        <f t="shared" si="143"/>
        <v>42112Kristin Brown</v>
      </c>
    </row>
    <row r="7329" spans="1:19" hidden="1">
      <c r="A7329" s="12">
        <v>42112</v>
      </c>
      <c r="B7329" t="s">
        <v>3374</v>
      </c>
      <c r="C7329" s="1">
        <v>229.39</v>
      </c>
      <c r="E7329" s="42">
        <f t="shared" si="144"/>
        <v>-229.39</v>
      </c>
      <c r="F7329" s="77" t="s">
        <v>1038</v>
      </c>
      <c r="G7329" s="77" t="s">
        <v>195</v>
      </c>
      <c r="H7329" s="77" t="s">
        <v>189</v>
      </c>
      <c r="I7329" s="13">
        <v>4</v>
      </c>
      <c r="J7329" s="14">
        <v>2015</v>
      </c>
      <c r="K7329" s="78" t="s">
        <v>146</v>
      </c>
      <c r="L7329" s="79" t="s">
        <v>3374</v>
      </c>
      <c r="M7329" s="79" t="s">
        <v>302</v>
      </c>
      <c r="N7329" s="15" t="s">
        <v>28</v>
      </c>
      <c r="O7329" s="15" t="s">
        <v>29</v>
      </c>
      <c r="P7329" s="80" t="s">
        <v>3599</v>
      </c>
      <c r="Q7329" s="80" t="s">
        <v>195</v>
      </c>
      <c r="S7329" t="str">
        <f t="shared" si="143"/>
        <v>42112Vu Lu</v>
      </c>
    </row>
    <row r="7330" spans="1:19" hidden="1">
      <c r="A7330" s="12">
        <v>42113</v>
      </c>
      <c r="B7330" t="s">
        <v>3375</v>
      </c>
      <c r="C7330" s="1">
        <v>65.099999999999994</v>
      </c>
      <c r="E7330" s="42">
        <f t="shared" si="144"/>
        <v>-65.099999999999994</v>
      </c>
      <c r="F7330" s="77" t="s">
        <v>1038</v>
      </c>
      <c r="G7330" s="77" t="s">
        <v>195</v>
      </c>
      <c r="H7330" s="77" t="s">
        <v>189</v>
      </c>
      <c r="I7330" s="13">
        <v>4</v>
      </c>
      <c r="J7330" s="14">
        <v>2015</v>
      </c>
      <c r="K7330" s="78" t="s">
        <v>146</v>
      </c>
      <c r="L7330" s="79" t="s">
        <v>3375</v>
      </c>
      <c r="M7330" s="79" t="s">
        <v>302</v>
      </c>
      <c r="N7330" s="15" t="s">
        <v>28</v>
      </c>
      <c r="O7330" s="15" t="s">
        <v>29</v>
      </c>
      <c r="P7330" s="80" t="s">
        <v>3599</v>
      </c>
      <c r="Q7330" s="80" t="s">
        <v>195</v>
      </c>
      <c r="S7330" t="str">
        <f t="shared" si="143"/>
        <v>42113Ronnie Bouche</v>
      </c>
    </row>
    <row r="7331" spans="1:19" hidden="1">
      <c r="A7331" s="12">
        <v>42113</v>
      </c>
      <c r="B7331" t="s">
        <v>3376</v>
      </c>
      <c r="C7331" s="1">
        <v>12.9</v>
      </c>
      <c r="E7331" s="42">
        <f t="shared" si="144"/>
        <v>-12.9</v>
      </c>
      <c r="F7331" s="77" t="s">
        <v>1038</v>
      </c>
      <c r="G7331" s="77" t="s">
        <v>195</v>
      </c>
      <c r="H7331" s="77" t="s">
        <v>189</v>
      </c>
      <c r="I7331" s="13">
        <v>4</v>
      </c>
      <c r="J7331" s="14">
        <v>2015</v>
      </c>
      <c r="K7331" s="78" t="s">
        <v>146</v>
      </c>
      <c r="L7331" s="79" t="s">
        <v>3376</v>
      </c>
      <c r="M7331" s="79" t="s">
        <v>302</v>
      </c>
      <c r="N7331" s="15" t="s">
        <v>28</v>
      </c>
      <c r="O7331" s="15" t="s">
        <v>29</v>
      </c>
      <c r="P7331" s="80" t="s">
        <v>3599</v>
      </c>
      <c r="Q7331" s="80" t="s">
        <v>195</v>
      </c>
      <c r="S7331" t="str">
        <f t="shared" ref="S7331:S7394" si="145">A7331&amp;B7331</f>
        <v>42113Ross Writer</v>
      </c>
    </row>
    <row r="7332" spans="1:19" hidden="1">
      <c r="A7332" s="12">
        <v>42113</v>
      </c>
      <c r="B7332" t="s">
        <v>3377</v>
      </c>
      <c r="C7332" s="1">
        <v>86.59</v>
      </c>
      <c r="E7332" s="42">
        <f t="shared" si="144"/>
        <v>-86.59</v>
      </c>
      <c r="F7332" s="77" t="s">
        <v>1038</v>
      </c>
      <c r="G7332" s="77" t="s">
        <v>195</v>
      </c>
      <c r="H7332" s="77" t="s">
        <v>189</v>
      </c>
      <c r="I7332" s="13">
        <v>4</v>
      </c>
      <c r="J7332" s="14">
        <v>2015</v>
      </c>
      <c r="K7332" s="78" t="s">
        <v>146</v>
      </c>
      <c r="L7332" s="79" t="s">
        <v>3377</v>
      </c>
      <c r="M7332" s="79" t="s">
        <v>302</v>
      </c>
      <c r="N7332" s="15" t="s">
        <v>28</v>
      </c>
      <c r="O7332" s="15" t="s">
        <v>29</v>
      </c>
      <c r="P7332" s="80" t="s">
        <v>3599</v>
      </c>
      <c r="Q7332" s="80" t="s">
        <v>195</v>
      </c>
      <c r="S7332" t="str">
        <f t="shared" si="145"/>
        <v>42113Mary R Lee</v>
      </c>
    </row>
    <row r="7333" spans="1:19" hidden="1">
      <c r="A7333" s="12">
        <v>42113</v>
      </c>
      <c r="B7333" t="s">
        <v>3378</v>
      </c>
      <c r="C7333" s="1">
        <v>74.900000000000006</v>
      </c>
      <c r="E7333" s="42">
        <f t="shared" si="144"/>
        <v>-74.900000000000006</v>
      </c>
      <c r="F7333" s="77" t="s">
        <v>1038</v>
      </c>
      <c r="G7333" s="77" t="s">
        <v>195</v>
      </c>
      <c r="H7333" s="77" t="s">
        <v>189</v>
      </c>
      <c r="I7333" s="13">
        <v>4</v>
      </c>
      <c r="J7333" s="14">
        <v>2015</v>
      </c>
      <c r="K7333" s="78" t="s">
        <v>146</v>
      </c>
      <c r="L7333" s="79" t="s">
        <v>3378</v>
      </c>
      <c r="M7333" s="79" t="s">
        <v>302</v>
      </c>
      <c r="N7333" s="15" t="s">
        <v>28</v>
      </c>
      <c r="O7333" s="15" t="s">
        <v>29</v>
      </c>
      <c r="P7333" s="80" t="s">
        <v>3599</v>
      </c>
      <c r="Q7333" s="80" t="s">
        <v>195</v>
      </c>
      <c r="S7333" t="str">
        <f t="shared" si="145"/>
        <v>42113Charles Helwig</v>
      </c>
    </row>
    <row r="7334" spans="1:19" hidden="1">
      <c r="A7334" s="12">
        <v>42114</v>
      </c>
      <c r="B7334" t="s">
        <v>3379</v>
      </c>
      <c r="C7334" s="1">
        <v>673.2</v>
      </c>
      <c r="E7334" s="42">
        <f t="shared" ref="E7334:E7397" si="146">-C7334</f>
        <v>-673.2</v>
      </c>
      <c r="F7334" s="77" t="s">
        <v>1038</v>
      </c>
      <c r="G7334" s="77" t="s">
        <v>195</v>
      </c>
      <c r="H7334" s="77" t="s">
        <v>189</v>
      </c>
      <c r="I7334" s="13">
        <v>4</v>
      </c>
      <c r="J7334" s="14">
        <v>2015</v>
      </c>
      <c r="K7334" s="78" t="s">
        <v>146</v>
      </c>
      <c r="L7334" s="79" t="s">
        <v>3379</v>
      </c>
      <c r="M7334" s="79" t="s">
        <v>302</v>
      </c>
      <c r="N7334" s="15" t="s">
        <v>28</v>
      </c>
      <c r="O7334" s="15" t="s">
        <v>29</v>
      </c>
      <c r="P7334" s="80" t="s">
        <v>3599</v>
      </c>
      <c r="Q7334" s="80" t="s">
        <v>195</v>
      </c>
      <c r="S7334" t="str">
        <f t="shared" si="145"/>
        <v>42114Joel Baumgart</v>
      </c>
    </row>
    <row r="7335" spans="1:19" hidden="1">
      <c r="A7335" s="12">
        <v>42114</v>
      </c>
      <c r="B7335" t="s">
        <v>3366</v>
      </c>
      <c r="C7335" s="1">
        <v>71.900000000000006</v>
      </c>
      <c r="E7335" s="42">
        <f t="shared" si="146"/>
        <v>-71.900000000000006</v>
      </c>
      <c r="F7335" s="77" t="s">
        <v>1038</v>
      </c>
      <c r="G7335" s="77" t="s">
        <v>195</v>
      </c>
      <c r="H7335" s="77" t="s">
        <v>189</v>
      </c>
      <c r="I7335" s="13">
        <v>4</v>
      </c>
      <c r="J7335" s="14">
        <v>2015</v>
      </c>
      <c r="K7335" s="78" t="s">
        <v>146</v>
      </c>
      <c r="L7335" s="79" t="s">
        <v>3366</v>
      </c>
      <c r="M7335" s="79" t="s">
        <v>302</v>
      </c>
      <c r="N7335" s="15" t="s">
        <v>28</v>
      </c>
      <c r="O7335" s="15" t="s">
        <v>29</v>
      </c>
      <c r="P7335" s="80" t="s">
        <v>3599</v>
      </c>
      <c r="Q7335" s="80" t="s">
        <v>195</v>
      </c>
      <c r="S7335" t="str">
        <f t="shared" si="145"/>
        <v>42114james anderson</v>
      </c>
    </row>
    <row r="7336" spans="1:19" hidden="1">
      <c r="A7336" s="12">
        <v>42114</v>
      </c>
      <c r="B7336" t="s">
        <v>3380</v>
      </c>
      <c r="C7336" s="1">
        <v>12.9</v>
      </c>
      <c r="E7336" s="42">
        <f t="shared" si="146"/>
        <v>-12.9</v>
      </c>
      <c r="F7336" s="77" t="s">
        <v>1038</v>
      </c>
      <c r="G7336" s="77" t="s">
        <v>195</v>
      </c>
      <c r="H7336" s="77" t="s">
        <v>189</v>
      </c>
      <c r="I7336" s="13">
        <v>4</v>
      </c>
      <c r="J7336" s="14">
        <v>2015</v>
      </c>
      <c r="K7336" s="78" t="s">
        <v>146</v>
      </c>
      <c r="L7336" s="79" t="s">
        <v>3380</v>
      </c>
      <c r="M7336" s="79" t="s">
        <v>302</v>
      </c>
      <c r="N7336" s="15" t="s">
        <v>28</v>
      </c>
      <c r="O7336" s="15" t="s">
        <v>29</v>
      </c>
      <c r="P7336" s="80" t="s">
        <v>3599</v>
      </c>
      <c r="Q7336" s="80" t="s">
        <v>195</v>
      </c>
      <c r="S7336" t="str">
        <f t="shared" si="145"/>
        <v>42114Staci Sattler</v>
      </c>
    </row>
    <row r="7337" spans="1:19" hidden="1">
      <c r="A7337" s="12">
        <v>42115</v>
      </c>
      <c r="B7337" t="s">
        <v>3381</v>
      </c>
      <c r="C7337" s="1">
        <v>97.44</v>
      </c>
      <c r="E7337" s="42">
        <f t="shared" si="146"/>
        <v>-97.44</v>
      </c>
      <c r="F7337" s="77" t="s">
        <v>1038</v>
      </c>
      <c r="G7337" s="77" t="s">
        <v>195</v>
      </c>
      <c r="H7337" s="77" t="s">
        <v>189</v>
      </c>
      <c r="I7337" s="13">
        <v>4</v>
      </c>
      <c r="J7337" s="14">
        <v>2015</v>
      </c>
      <c r="K7337" s="78" t="s">
        <v>146</v>
      </c>
      <c r="L7337" s="79" t="s">
        <v>3381</v>
      </c>
      <c r="M7337" s="79" t="s">
        <v>302</v>
      </c>
      <c r="N7337" s="15" t="s">
        <v>28</v>
      </c>
      <c r="O7337" s="15" t="s">
        <v>29</v>
      </c>
      <c r="P7337" s="80" t="s">
        <v>3599</v>
      </c>
      <c r="Q7337" s="80" t="s">
        <v>195</v>
      </c>
      <c r="S7337" t="str">
        <f t="shared" si="145"/>
        <v>42115janice herold</v>
      </c>
    </row>
    <row r="7338" spans="1:19" hidden="1">
      <c r="A7338" s="12">
        <v>42115</v>
      </c>
      <c r="B7338" t="s">
        <v>3382</v>
      </c>
      <c r="C7338" s="1">
        <v>57.05</v>
      </c>
      <c r="E7338" s="42">
        <f t="shared" si="146"/>
        <v>-57.05</v>
      </c>
      <c r="F7338" s="77" t="s">
        <v>1038</v>
      </c>
      <c r="G7338" s="77" t="s">
        <v>195</v>
      </c>
      <c r="H7338" s="77" t="s">
        <v>189</v>
      </c>
      <c r="I7338" s="13">
        <v>4</v>
      </c>
      <c r="J7338" s="14">
        <v>2015</v>
      </c>
      <c r="K7338" s="78" t="s">
        <v>146</v>
      </c>
      <c r="L7338" s="79" t="s">
        <v>3382</v>
      </c>
      <c r="M7338" s="79" t="s">
        <v>302</v>
      </c>
      <c r="N7338" s="15" t="s">
        <v>28</v>
      </c>
      <c r="O7338" s="15" t="s">
        <v>29</v>
      </c>
      <c r="P7338" s="80" t="s">
        <v>3599</v>
      </c>
      <c r="Q7338" s="80" t="s">
        <v>195</v>
      </c>
      <c r="S7338" t="str">
        <f t="shared" si="145"/>
        <v>42115Trade Warehouse</v>
      </c>
    </row>
    <row r="7339" spans="1:19" hidden="1">
      <c r="A7339" s="12">
        <v>42115</v>
      </c>
      <c r="B7339" t="s">
        <v>3383</v>
      </c>
      <c r="C7339" s="1">
        <v>97.44</v>
      </c>
      <c r="E7339" s="42">
        <f t="shared" si="146"/>
        <v>-97.44</v>
      </c>
      <c r="F7339" s="77" t="s">
        <v>1038</v>
      </c>
      <c r="G7339" s="77" t="s">
        <v>195</v>
      </c>
      <c r="H7339" s="77" t="s">
        <v>189</v>
      </c>
      <c r="I7339" s="13">
        <v>4</v>
      </c>
      <c r="J7339" s="14">
        <v>2015</v>
      </c>
      <c r="K7339" s="78" t="s">
        <v>146</v>
      </c>
      <c r="L7339" s="79" t="s">
        <v>3383</v>
      </c>
      <c r="M7339" s="79" t="s">
        <v>302</v>
      </c>
      <c r="N7339" s="15" t="s">
        <v>28</v>
      </c>
      <c r="O7339" s="15" t="s">
        <v>29</v>
      </c>
      <c r="P7339" s="80" t="s">
        <v>3599</v>
      </c>
      <c r="Q7339" s="80" t="s">
        <v>195</v>
      </c>
      <c r="S7339" t="str">
        <f t="shared" si="145"/>
        <v>42115Susan Kitchen</v>
      </c>
    </row>
    <row r="7340" spans="1:19" hidden="1">
      <c r="A7340" s="12">
        <v>42115</v>
      </c>
      <c r="B7340" t="s">
        <v>2488</v>
      </c>
      <c r="C7340" s="1">
        <v>-2642.29</v>
      </c>
      <c r="E7340" s="42">
        <f t="shared" si="146"/>
        <v>2642.29</v>
      </c>
      <c r="F7340" s="77" t="s">
        <v>225</v>
      </c>
      <c r="G7340" s="77" t="s">
        <v>195</v>
      </c>
      <c r="H7340" s="77" t="s">
        <v>189</v>
      </c>
      <c r="I7340" s="13">
        <v>4</v>
      </c>
      <c r="J7340" s="14">
        <v>2015</v>
      </c>
      <c r="K7340" s="78" t="s">
        <v>137</v>
      </c>
      <c r="L7340" s="79" t="s">
        <v>39</v>
      </c>
      <c r="M7340" s="79" t="s">
        <v>23</v>
      </c>
      <c r="N7340" s="15" t="s">
        <v>189</v>
      </c>
      <c r="O7340" s="15" t="s">
        <v>24</v>
      </c>
      <c r="P7340" s="80" t="s">
        <v>196</v>
      </c>
      <c r="Q7340" s="80" t="s">
        <v>195</v>
      </c>
      <c r="S7340" t="str">
        <f t="shared" si="145"/>
        <v>42115Bank Account</v>
      </c>
    </row>
    <row r="7341" spans="1:19" hidden="1">
      <c r="A7341" s="12">
        <v>42115</v>
      </c>
      <c r="B7341" t="s">
        <v>3384</v>
      </c>
      <c r="C7341" s="1">
        <v>12.9</v>
      </c>
      <c r="E7341" s="42">
        <f t="shared" si="146"/>
        <v>-12.9</v>
      </c>
      <c r="F7341" s="77" t="s">
        <v>1038</v>
      </c>
      <c r="G7341" s="77" t="s">
        <v>195</v>
      </c>
      <c r="H7341" s="77" t="s">
        <v>189</v>
      </c>
      <c r="I7341" s="13">
        <v>4</v>
      </c>
      <c r="J7341" s="14">
        <v>2015</v>
      </c>
      <c r="K7341" s="78" t="s">
        <v>146</v>
      </c>
      <c r="L7341" s="79" t="s">
        <v>3384</v>
      </c>
      <c r="M7341" s="79" t="s">
        <v>302</v>
      </c>
      <c r="N7341" s="15" t="s">
        <v>28</v>
      </c>
      <c r="O7341" s="15" t="s">
        <v>29</v>
      </c>
      <c r="P7341" s="80" t="s">
        <v>3599</v>
      </c>
      <c r="Q7341" s="80" t="s">
        <v>195</v>
      </c>
      <c r="S7341" t="str">
        <f t="shared" si="145"/>
        <v>42115Angelica Lutz</v>
      </c>
    </row>
    <row r="7342" spans="1:19" hidden="1">
      <c r="A7342" s="12">
        <v>42116</v>
      </c>
      <c r="B7342" t="s">
        <v>3286</v>
      </c>
      <c r="C7342" s="1">
        <v>-7.2</v>
      </c>
      <c r="E7342" s="42">
        <f t="shared" si="146"/>
        <v>7.2</v>
      </c>
      <c r="F7342" s="77" t="s">
        <v>225</v>
      </c>
      <c r="G7342" s="77" t="s">
        <v>195</v>
      </c>
      <c r="H7342" s="77" t="s">
        <v>189</v>
      </c>
      <c r="I7342" s="13">
        <v>4</v>
      </c>
      <c r="J7342" s="14">
        <v>2015</v>
      </c>
      <c r="K7342" s="78" t="s">
        <v>184</v>
      </c>
      <c r="L7342" s="79" t="s">
        <v>3286</v>
      </c>
      <c r="M7342" s="79" t="s">
        <v>302</v>
      </c>
      <c r="N7342" s="15" t="s">
        <v>28</v>
      </c>
      <c r="O7342" s="15" t="s">
        <v>29</v>
      </c>
      <c r="P7342" s="80" t="s">
        <v>3599</v>
      </c>
      <c r="Q7342" s="80" t="s">
        <v>195</v>
      </c>
      <c r="S7342" t="str">
        <f t="shared" si="145"/>
        <v>42116Shelina Johnson</v>
      </c>
    </row>
    <row r="7343" spans="1:19" hidden="1">
      <c r="A7343" s="12">
        <v>42116</v>
      </c>
      <c r="B7343" t="s">
        <v>3385</v>
      </c>
      <c r="C7343" s="1">
        <v>9.9499999999999993</v>
      </c>
      <c r="E7343" s="42">
        <f t="shared" si="146"/>
        <v>-9.9499999999999993</v>
      </c>
      <c r="F7343" s="77" t="s">
        <v>1038</v>
      </c>
      <c r="G7343" s="77" t="s">
        <v>195</v>
      </c>
      <c r="H7343" s="77" t="s">
        <v>189</v>
      </c>
      <c r="I7343" s="13">
        <v>4</v>
      </c>
      <c r="J7343" s="14">
        <v>2015</v>
      </c>
      <c r="K7343" s="78" t="s">
        <v>146</v>
      </c>
      <c r="L7343" s="79" t="s">
        <v>3385</v>
      </c>
      <c r="M7343" s="79" t="s">
        <v>302</v>
      </c>
      <c r="N7343" s="15" t="s">
        <v>28</v>
      </c>
      <c r="O7343" s="15" t="s">
        <v>29</v>
      </c>
      <c r="P7343" s="80" t="s">
        <v>3599</v>
      </c>
      <c r="Q7343" s="80" t="s">
        <v>195</v>
      </c>
      <c r="S7343" t="str">
        <f t="shared" si="145"/>
        <v>42116Jessica Bovaird</v>
      </c>
    </row>
    <row r="7344" spans="1:19" hidden="1">
      <c r="A7344" s="12">
        <v>42117</v>
      </c>
      <c r="B7344" t="s">
        <v>3386</v>
      </c>
      <c r="C7344" s="1">
        <v>9.9499999999999993</v>
      </c>
      <c r="E7344" s="42">
        <f t="shared" si="146"/>
        <v>-9.9499999999999993</v>
      </c>
      <c r="F7344" s="77" t="s">
        <v>1038</v>
      </c>
      <c r="G7344" s="77" t="s">
        <v>195</v>
      </c>
      <c r="H7344" s="77" t="s">
        <v>189</v>
      </c>
      <c r="I7344" s="13">
        <v>4</v>
      </c>
      <c r="J7344" s="14">
        <v>2015</v>
      </c>
      <c r="K7344" s="78" t="s">
        <v>146</v>
      </c>
      <c r="L7344" s="79" t="s">
        <v>3386</v>
      </c>
      <c r="M7344" s="79" t="s">
        <v>302</v>
      </c>
      <c r="N7344" s="15" t="s">
        <v>28</v>
      </c>
      <c r="O7344" s="15" t="s">
        <v>29</v>
      </c>
      <c r="P7344" s="80" t="s">
        <v>3599</v>
      </c>
      <c r="Q7344" s="80" t="s">
        <v>195</v>
      </c>
      <c r="S7344" t="str">
        <f t="shared" si="145"/>
        <v>42117Danielle Boraz</v>
      </c>
    </row>
    <row r="7345" spans="1:19" hidden="1">
      <c r="A7345" s="12">
        <v>42117</v>
      </c>
      <c r="B7345" t="s">
        <v>3384</v>
      </c>
      <c r="C7345" s="1">
        <v>102.76</v>
      </c>
      <c r="E7345" s="42">
        <f t="shared" si="146"/>
        <v>-102.76</v>
      </c>
      <c r="F7345" s="77" t="s">
        <v>1038</v>
      </c>
      <c r="G7345" s="77" t="s">
        <v>195</v>
      </c>
      <c r="H7345" s="77" t="s">
        <v>189</v>
      </c>
      <c r="I7345" s="13">
        <v>4</v>
      </c>
      <c r="J7345" s="14">
        <v>2015</v>
      </c>
      <c r="K7345" s="78" t="s">
        <v>146</v>
      </c>
      <c r="L7345" s="79" t="s">
        <v>3384</v>
      </c>
      <c r="M7345" s="79" t="s">
        <v>302</v>
      </c>
      <c r="N7345" s="15" t="s">
        <v>28</v>
      </c>
      <c r="O7345" s="15" t="s">
        <v>29</v>
      </c>
      <c r="P7345" s="80" t="s">
        <v>3599</v>
      </c>
      <c r="Q7345" s="80" t="s">
        <v>195</v>
      </c>
      <c r="S7345" t="str">
        <f t="shared" si="145"/>
        <v>42117Angelica Lutz</v>
      </c>
    </row>
    <row r="7346" spans="1:19" hidden="1">
      <c r="A7346" s="12">
        <v>42117</v>
      </c>
      <c r="B7346" t="s">
        <v>3377</v>
      </c>
      <c r="C7346" s="1">
        <v>80.95</v>
      </c>
      <c r="E7346" s="42">
        <f t="shared" si="146"/>
        <v>-80.95</v>
      </c>
      <c r="F7346" s="77" t="s">
        <v>1038</v>
      </c>
      <c r="G7346" s="77" t="s">
        <v>195</v>
      </c>
      <c r="H7346" s="77" t="s">
        <v>189</v>
      </c>
      <c r="I7346" s="13">
        <v>4</v>
      </c>
      <c r="J7346" s="14">
        <v>2015</v>
      </c>
      <c r="K7346" s="78" t="s">
        <v>146</v>
      </c>
      <c r="L7346" s="79" t="s">
        <v>3377</v>
      </c>
      <c r="M7346" s="79" t="s">
        <v>302</v>
      </c>
      <c r="N7346" s="15" t="s">
        <v>28</v>
      </c>
      <c r="O7346" s="15" t="s">
        <v>29</v>
      </c>
      <c r="P7346" s="80" t="s">
        <v>3599</v>
      </c>
      <c r="Q7346" s="80" t="s">
        <v>195</v>
      </c>
      <c r="S7346" t="str">
        <f t="shared" si="145"/>
        <v>42117Mary R Lee</v>
      </c>
    </row>
    <row r="7347" spans="1:19" hidden="1">
      <c r="A7347" s="12">
        <v>42117</v>
      </c>
      <c r="B7347" t="s">
        <v>3387</v>
      </c>
      <c r="C7347" s="1">
        <v>209.95</v>
      </c>
      <c r="E7347" s="42">
        <f t="shared" si="146"/>
        <v>-209.95</v>
      </c>
      <c r="F7347" s="77" t="s">
        <v>1038</v>
      </c>
      <c r="G7347" s="77" t="s">
        <v>195</v>
      </c>
      <c r="H7347" s="77" t="s">
        <v>189</v>
      </c>
      <c r="I7347" s="13">
        <v>4</v>
      </c>
      <c r="J7347" s="14">
        <v>2015</v>
      </c>
      <c r="K7347" s="78" t="s">
        <v>146</v>
      </c>
      <c r="L7347" s="79" t="s">
        <v>3387</v>
      </c>
      <c r="M7347" s="79" t="s">
        <v>302</v>
      </c>
      <c r="N7347" s="15" t="s">
        <v>28</v>
      </c>
      <c r="O7347" s="15" t="s">
        <v>29</v>
      </c>
      <c r="P7347" s="80" t="s">
        <v>3599</v>
      </c>
      <c r="Q7347" s="80" t="s">
        <v>195</v>
      </c>
      <c r="S7347" t="str">
        <f t="shared" si="145"/>
        <v>42117david gregoire</v>
      </c>
    </row>
    <row r="7348" spans="1:19" hidden="1">
      <c r="A7348" s="12">
        <v>42118</v>
      </c>
      <c r="B7348" t="s">
        <v>3388</v>
      </c>
      <c r="C7348" s="1">
        <v>14.9</v>
      </c>
      <c r="E7348" s="42">
        <f t="shared" si="146"/>
        <v>-14.9</v>
      </c>
      <c r="F7348" s="77" t="s">
        <v>1038</v>
      </c>
      <c r="G7348" s="77" t="s">
        <v>195</v>
      </c>
      <c r="H7348" s="77" t="s">
        <v>189</v>
      </c>
      <c r="I7348" s="13">
        <v>4</v>
      </c>
      <c r="J7348" s="14">
        <v>2015</v>
      </c>
      <c r="K7348" s="78" t="s">
        <v>146</v>
      </c>
      <c r="L7348" s="79" t="s">
        <v>3388</v>
      </c>
      <c r="M7348" s="79" t="s">
        <v>302</v>
      </c>
      <c r="N7348" s="15" t="s">
        <v>28</v>
      </c>
      <c r="O7348" s="15" t="s">
        <v>29</v>
      </c>
      <c r="P7348" s="80" t="s">
        <v>3599</v>
      </c>
      <c r="Q7348" s="80" t="s">
        <v>195</v>
      </c>
      <c r="S7348" t="str">
        <f t="shared" si="145"/>
        <v>42118Jessica Fairbrother</v>
      </c>
    </row>
    <row r="7349" spans="1:19" hidden="1">
      <c r="A7349" s="12">
        <v>42118</v>
      </c>
      <c r="B7349" t="s">
        <v>3389</v>
      </c>
      <c r="C7349" s="1">
        <v>92.38</v>
      </c>
      <c r="E7349" s="42">
        <f t="shared" si="146"/>
        <v>-92.38</v>
      </c>
      <c r="F7349" s="77" t="s">
        <v>1038</v>
      </c>
      <c r="G7349" s="77" t="s">
        <v>195</v>
      </c>
      <c r="H7349" s="77" t="s">
        <v>189</v>
      </c>
      <c r="I7349" s="13">
        <v>4</v>
      </c>
      <c r="J7349" s="14">
        <v>2015</v>
      </c>
      <c r="K7349" s="78" t="s">
        <v>146</v>
      </c>
      <c r="L7349" s="79" t="s">
        <v>3389</v>
      </c>
      <c r="M7349" s="79" t="s">
        <v>302</v>
      </c>
      <c r="N7349" s="15" t="s">
        <v>28</v>
      </c>
      <c r="O7349" s="15" t="s">
        <v>29</v>
      </c>
      <c r="P7349" s="80" t="s">
        <v>3599</v>
      </c>
      <c r="Q7349" s="80" t="s">
        <v>195</v>
      </c>
      <c r="S7349" t="str">
        <f t="shared" si="145"/>
        <v>42118Jeffrey viales</v>
      </c>
    </row>
    <row r="7350" spans="1:19" hidden="1">
      <c r="A7350" s="12">
        <v>42119</v>
      </c>
      <c r="B7350" t="s">
        <v>3390</v>
      </c>
      <c r="C7350" s="1">
        <v>10.95</v>
      </c>
      <c r="E7350" s="42">
        <f t="shared" si="146"/>
        <v>-10.95</v>
      </c>
      <c r="F7350" s="77" t="s">
        <v>1038</v>
      </c>
      <c r="G7350" s="77" t="s">
        <v>195</v>
      </c>
      <c r="H7350" s="77" t="s">
        <v>189</v>
      </c>
      <c r="I7350" s="13">
        <v>4</v>
      </c>
      <c r="J7350" s="14">
        <v>2015</v>
      </c>
      <c r="K7350" s="78" t="s">
        <v>146</v>
      </c>
      <c r="L7350" s="79" t="s">
        <v>3390</v>
      </c>
      <c r="M7350" s="79" t="s">
        <v>302</v>
      </c>
      <c r="N7350" s="15" t="s">
        <v>28</v>
      </c>
      <c r="O7350" s="15" t="s">
        <v>29</v>
      </c>
      <c r="P7350" s="80" t="s">
        <v>3599</v>
      </c>
      <c r="Q7350" s="80" t="s">
        <v>195</v>
      </c>
      <c r="S7350" t="str">
        <f t="shared" si="145"/>
        <v>42119Zachary Sloan</v>
      </c>
    </row>
    <row r="7351" spans="1:19" hidden="1">
      <c r="A7351" s="12">
        <v>42120</v>
      </c>
      <c r="B7351" t="s">
        <v>3391</v>
      </c>
      <c r="C7351" s="1">
        <v>9.9499999999999993</v>
      </c>
      <c r="E7351" s="42">
        <f t="shared" si="146"/>
        <v>-9.9499999999999993</v>
      </c>
      <c r="F7351" s="77" t="s">
        <v>1038</v>
      </c>
      <c r="G7351" s="77" t="s">
        <v>195</v>
      </c>
      <c r="H7351" s="77" t="s">
        <v>189</v>
      </c>
      <c r="I7351" s="13">
        <v>4</v>
      </c>
      <c r="J7351" s="14">
        <v>2015</v>
      </c>
      <c r="K7351" s="78" t="s">
        <v>146</v>
      </c>
      <c r="L7351" s="79" t="s">
        <v>3391</v>
      </c>
      <c r="M7351" s="79" t="s">
        <v>302</v>
      </c>
      <c r="N7351" s="15" t="s">
        <v>28</v>
      </c>
      <c r="O7351" s="15" t="s">
        <v>29</v>
      </c>
      <c r="P7351" s="80" t="s">
        <v>3599</v>
      </c>
      <c r="Q7351" s="80" t="s">
        <v>195</v>
      </c>
      <c r="S7351" t="str">
        <f t="shared" si="145"/>
        <v>42120sandra theis</v>
      </c>
    </row>
    <row r="7352" spans="1:19" hidden="1">
      <c r="A7352" s="12">
        <v>42120</v>
      </c>
      <c r="B7352" t="s">
        <v>3392</v>
      </c>
      <c r="C7352" s="1">
        <v>75.489999999999995</v>
      </c>
      <c r="E7352" s="42">
        <f t="shared" si="146"/>
        <v>-75.489999999999995</v>
      </c>
      <c r="F7352" s="77" t="s">
        <v>1038</v>
      </c>
      <c r="G7352" s="77" t="s">
        <v>195</v>
      </c>
      <c r="H7352" s="77" t="s">
        <v>189</v>
      </c>
      <c r="I7352" s="13">
        <v>4</v>
      </c>
      <c r="J7352" s="14">
        <v>2015</v>
      </c>
      <c r="K7352" s="78" t="s">
        <v>146</v>
      </c>
      <c r="L7352" s="79" t="s">
        <v>3392</v>
      </c>
      <c r="M7352" s="79" t="s">
        <v>302</v>
      </c>
      <c r="N7352" s="15" t="s">
        <v>28</v>
      </c>
      <c r="O7352" s="15" t="s">
        <v>29</v>
      </c>
      <c r="P7352" s="80" t="s">
        <v>3599</v>
      </c>
      <c r="Q7352" s="80" t="s">
        <v>195</v>
      </c>
      <c r="S7352" t="str">
        <f t="shared" si="145"/>
        <v>42120Clelia Martina</v>
      </c>
    </row>
    <row r="7353" spans="1:19" hidden="1">
      <c r="A7353" s="12">
        <v>42120</v>
      </c>
      <c r="B7353" t="s">
        <v>3393</v>
      </c>
      <c r="C7353" s="1">
        <v>97.53</v>
      </c>
      <c r="E7353" s="42">
        <f t="shared" si="146"/>
        <v>-97.53</v>
      </c>
      <c r="F7353" s="77" t="s">
        <v>1038</v>
      </c>
      <c r="G7353" s="77" t="s">
        <v>195</v>
      </c>
      <c r="H7353" s="77" t="s">
        <v>189</v>
      </c>
      <c r="I7353" s="13">
        <v>4</v>
      </c>
      <c r="J7353" s="14">
        <v>2015</v>
      </c>
      <c r="K7353" s="78" t="s">
        <v>146</v>
      </c>
      <c r="L7353" s="79" t="s">
        <v>3393</v>
      </c>
      <c r="M7353" s="79" t="s">
        <v>302</v>
      </c>
      <c r="N7353" s="15" t="s">
        <v>28</v>
      </c>
      <c r="O7353" s="15" t="s">
        <v>29</v>
      </c>
      <c r="P7353" s="80" t="s">
        <v>3599</v>
      </c>
      <c r="Q7353" s="80" t="s">
        <v>195</v>
      </c>
      <c r="S7353" t="str">
        <f t="shared" si="145"/>
        <v>42120JDI Cabling, LLC</v>
      </c>
    </row>
    <row r="7354" spans="1:19" hidden="1">
      <c r="A7354" s="12">
        <v>42120</v>
      </c>
      <c r="B7354" t="s">
        <v>3172</v>
      </c>
      <c r="C7354" s="1">
        <v>-9.99</v>
      </c>
      <c r="E7354" s="42">
        <f t="shared" si="146"/>
        <v>9.99</v>
      </c>
      <c r="F7354" s="77" t="s">
        <v>225</v>
      </c>
      <c r="G7354" s="77" t="s">
        <v>195</v>
      </c>
      <c r="H7354" s="77" t="s">
        <v>189</v>
      </c>
      <c r="I7354" s="13">
        <v>4</v>
      </c>
      <c r="J7354" s="14">
        <v>2015</v>
      </c>
      <c r="K7354" s="78" t="s">
        <v>458</v>
      </c>
      <c r="L7354" s="79" t="s">
        <v>1248</v>
      </c>
      <c r="M7354" s="79" t="s">
        <v>23</v>
      </c>
      <c r="N7354" s="15" t="s">
        <v>28</v>
      </c>
      <c r="O7354" s="15" t="s">
        <v>29</v>
      </c>
      <c r="P7354" s="80" t="s">
        <v>3598</v>
      </c>
      <c r="Q7354" s="80" t="s">
        <v>195</v>
      </c>
      <c r="S7354" t="str">
        <f t="shared" si="145"/>
        <v>42120Spotify USA Inc</v>
      </c>
    </row>
    <row r="7355" spans="1:19" hidden="1">
      <c r="A7355" s="12">
        <v>42120</v>
      </c>
      <c r="B7355" t="s">
        <v>3394</v>
      </c>
      <c r="C7355" s="1">
        <v>15.89</v>
      </c>
      <c r="E7355" s="42">
        <f t="shared" si="146"/>
        <v>-15.89</v>
      </c>
      <c r="F7355" s="77" t="s">
        <v>1038</v>
      </c>
      <c r="G7355" s="77" t="s">
        <v>195</v>
      </c>
      <c r="H7355" s="77" t="s">
        <v>189</v>
      </c>
      <c r="I7355" s="13">
        <v>4</v>
      </c>
      <c r="J7355" s="14">
        <v>2015</v>
      </c>
      <c r="K7355" s="78" t="s">
        <v>146</v>
      </c>
      <c r="L7355" s="79" t="s">
        <v>3394</v>
      </c>
      <c r="M7355" s="79" t="s">
        <v>302</v>
      </c>
      <c r="N7355" s="15" t="s">
        <v>28</v>
      </c>
      <c r="O7355" s="15" t="s">
        <v>29</v>
      </c>
      <c r="P7355" s="80" t="s">
        <v>3599</v>
      </c>
      <c r="Q7355" s="80" t="s">
        <v>195</v>
      </c>
      <c r="S7355" t="str">
        <f t="shared" si="145"/>
        <v>42120Kelly Taylor</v>
      </c>
    </row>
    <row r="7356" spans="1:19" hidden="1">
      <c r="A7356" s="12">
        <v>42120</v>
      </c>
      <c r="B7356" t="s">
        <v>3395</v>
      </c>
      <c r="C7356" s="1">
        <v>12.9</v>
      </c>
      <c r="E7356" s="42">
        <f t="shared" si="146"/>
        <v>-12.9</v>
      </c>
      <c r="F7356" s="77" t="s">
        <v>1038</v>
      </c>
      <c r="G7356" s="77" t="s">
        <v>195</v>
      </c>
      <c r="H7356" s="77" t="s">
        <v>189</v>
      </c>
      <c r="I7356" s="13">
        <v>4</v>
      </c>
      <c r="J7356" s="14">
        <v>2015</v>
      </c>
      <c r="K7356" s="78" t="s">
        <v>146</v>
      </c>
      <c r="L7356" s="79" t="s">
        <v>3395</v>
      </c>
      <c r="M7356" s="79" t="s">
        <v>302</v>
      </c>
      <c r="N7356" s="15" t="s">
        <v>28</v>
      </c>
      <c r="O7356" s="15" t="s">
        <v>29</v>
      </c>
      <c r="P7356" s="80" t="s">
        <v>3599</v>
      </c>
      <c r="Q7356" s="80" t="s">
        <v>195</v>
      </c>
      <c r="S7356" t="str">
        <f t="shared" si="145"/>
        <v>42120Cara paris</v>
      </c>
    </row>
    <row r="7357" spans="1:19" hidden="1">
      <c r="A7357" s="12">
        <v>42120</v>
      </c>
      <c r="B7357" t="s">
        <v>2592</v>
      </c>
      <c r="C7357" s="1">
        <v>-195.95</v>
      </c>
      <c r="E7357" s="42">
        <f t="shared" si="146"/>
        <v>195.95</v>
      </c>
      <c r="F7357" s="77" t="s">
        <v>225</v>
      </c>
      <c r="G7357" s="77" t="s">
        <v>195</v>
      </c>
      <c r="H7357" s="77" t="s">
        <v>189</v>
      </c>
      <c r="I7357" s="13">
        <v>4</v>
      </c>
      <c r="J7357" s="14">
        <v>2015</v>
      </c>
      <c r="K7357" s="78" t="s">
        <v>146</v>
      </c>
      <c r="L7357" s="79" t="s">
        <v>3100</v>
      </c>
      <c r="M7357" s="79" t="s">
        <v>302</v>
      </c>
      <c r="N7357" s="15" t="s">
        <v>28</v>
      </c>
      <c r="O7357" s="15" t="s">
        <v>29</v>
      </c>
      <c r="P7357" s="80" t="s">
        <v>3599</v>
      </c>
      <c r="Q7357" s="80" t="s">
        <v>195</v>
      </c>
      <c r="S7357" t="str">
        <f t="shared" si="145"/>
        <v>42120eBay Buyer Dispute</v>
      </c>
    </row>
    <row r="7358" spans="1:19" hidden="1">
      <c r="A7358" s="12">
        <v>42120</v>
      </c>
      <c r="B7358" t="s">
        <v>3396</v>
      </c>
      <c r="C7358" s="1">
        <v>9.9499999999999993</v>
      </c>
      <c r="E7358" s="42">
        <f t="shared" si="146"/>
        <v>-9.9499999999999993</v>
      </c>
      <c r="F7358" s="77" t="s">
        <v>1038</v>
      </c>
      <c r="G7358" s="77" t="s">
        <v>195</v>
      </c>
      <c r="H7358" s="77" t="s">
        <v>189</v>
      </c>
      <c r="I7358" s="13">
        <v>4</v>
      </c>
      <c r="J7358" s="14">
        <v>2015</v>
      </c>
      <c r="K7358" s="78" t="s">
        <v>146</v>
      </c>
      <c r="L7358" s="79" t="s">
        <v>3396</v>
      </c>
      <c r="M7358" s="79" t="s">
        <v>302</v>
      </c>
      <c r="N7358" s="15" t="s">
        <v>28</v>
      </c>
      <c r="O7358" s="15" t="s">
        <v>29</v>
      </c>
      <c r="P7358" s="80" t="s">
        <v>3599</v>
      </c>
      <c r="Q7358" s="80" t="s">
        <v>195</v>
      </c>
      <c r="S7358" t="str">
        <f t="shared" si="145"/>
        <v>42120Michelle Chan</v>
      </c>
    </row>
    <row r="7359" spans="1:19" hidden="1">
      <c r="A7359" s="12">
        <v>42121</v>
      </c>
      <c r="B7359" t="s">
        <v>2617</v>
      </c>
      <c r="C7359" s="1">
        <v>195.95</v>
      </c>
      <c r="E7359" s="42">
        <f t="shared" si="146"/>
        <v>-195.95</v>
      </c>
      <c r="F7359" s="77" t="s">
        <v>1038</v>
      </c>
      <c r="G7359" s="77" t="s">
        <v>195</v>
      </c>
      <c r="H7359" s="77" t="s">
        <v>189</v>
      </c>
      <c r="I7359" s="13">
        <v>4</v>
      </c>
      <c r="J7359" s="14">
        <v>2015</v>
      </c>
      <c r="K7359" s="78" t="s">
        <v>146</v>
      </c>
      <c r="L7359" s="79" t="s">
        <v>3100</v>
      </c>
      <c r="M7359" s="79" t="s">
        <v>302</v>
      </c>
      <c r="N7359" s="15" t="s">
        <v>28</v>
      </c>
      <c r="O7359" s="15" t="s">
        <v>29</v>
      </c>
      <c r="P7359" s="80" t="s">
        <v>3599</v>
      </c>
      <c r="Q7359" s="80" t="s">
        <v>195</v>
      </c>
      <c r="S7359" t="str">
        <f t="shared" si="145"/>
        <v>42121Reversal</v>
      </c>
    </row>
    <row r="7360" spans="1:19" hidden="1">
      <c r="A7360" s="12">
        <v>42121</v>
      </c>
      <c r="B7360" t="s">
        <v>3350</v>
      </c>
      <c r="C7360" s="1">
        <v>-195.95</v>
      </c>
      <c r="E7360" s="42">
        <f t="shared" si="146"/>
        <v>195.95</v>
      </c>
      <c r="F7360" s="77" t="s">
        <v>225</v>
      </c>
      <c r="G7360" s="77" t="s">
        <v>195</v>
      </c>
      <c r="H7360" s="77" t="s">
        <v>189</v>
      </c>
      <c r="I7360" s="13">
        <v>4</v>
      </c>
      <c r="J7360" s="14">
        <v>2015</v>
      </c>
      <c r="K7360" s="78" t="s">
        <v>184</v>
      </c>
      <c r="L7360" s="79" t="s">
        <v>3350</v>
      </c>
      <c r="M7360" s="79" t="s">
        <v>302</v>
      </c>
      <c r="N7360" s="15" t="s">
        <v>28</v>
      </c>
      <c r="O7360" s="15" t="s">
        <v>29</v>
      </c>
      <c r="P7360" s="80" t="s">
        <v>3599</v>
      </c>
      <c r="Q7360" s="80" t="s">
        <v>195</v>
      </c>
      <c r="S7360" t="str">
        <f t="shared" si="145"/>
        <v>42121cody cusack</v>
      </c>
    </row>
    <row r="7361" spans="1:19" hidden="1">
      <c r="A7361" s="12">
        <v>42121</v>
      </c>
      <c r="B7361" t="s">
        <v>2488</v>
      </c>
      <c r="C7361" s="1">
        <v>-630</v>
      </c>
      <c r="E7361" s="42">
        <f t="shared" si="146"/>
        <v>630</v>
      </c>
      <c r="F7361" s="77" t="s">
        <v>225</v>
      </c>
      <c r="G7361" s="77" t="s">
        <v>195</v>
      </c>
      <c r="H7361" s="77" t="s">
        <v>189</v>
      </c>
      <c r="I7361" s="13">
        <v>4</v>
      </c>
      <c r="J7361" s="14">
        <v>2015</v>
      </c>
      <c r="K7361" s="78" t="s">
        <v>137</v>
      </c>
      <c r="L7361" s="79" t="s">
        <v>39</v>
      </c>
      <c r="M7361" s="79" t="s">
        <v>23</v>
      </c>
      <c r="N7361" s="15" t="s">
        <v>189</v>
      </c>
      <c r="O7361" s="15" t="s">
        <v>24</v>
      </c>
      <c r="P7361" s="80" t="s">
        <v>196</v>
      </c>
      <c r="Q7361" s="80" t="s">
        <v>195</v>
      </c>
      <c r="S7361" t="str">
        <f t="shared" si="145"/>
        <v>42121Bank Account</v>
      </c>
    </row>
    <row r="7362" spans="1:19" hidden="1">
      <c r="A7362" s="12">
        <v>42121</v>
      </c>
      <c r="B7362" t="s">
        <v>3397</v>
      </c>
      <c r="C7362" s="1">
        <v>97.44</v>
      </c>
      <c r="E7362" s="42">
        <f t="shared" si="146"/>
        <v>-97.44</v>
      </c>
      <c r="F7362" s="77" t="s">
        <v>1038</v>
      </c>
      <c r="G7362" s="77" t="s">
        <v>195</v>
      </c>
      <c r="H7362" s="77" t="s">
        <v>189</v>
      </c>
      <c r="I7362" s="13">
        <v>4</v>
      </c>
      <c r="J7362" s="14">
        <v>2015</v>
      </c>
      <c r="K7362" s="78" t="s">
        <v>146</v>
      </c>
      <c r="L7362" s="79" t="s">
        <v>3397</v>
      </c>
      <c r="M7362" s="79" t="s">
        <v>302</v>
      </c>
      <c r="N7362" s="15" t="s">
        <v>28</v>
      </c>
      <c r="O7362" s="15" t="s">
        <v>29</v>
      </c>
      <c r="P7362" s="80" t="s">
        <v>3599</v>
      </c>
      <c r="Q7362" s="80" t="s">
        <v>195</v>
      </c>
      <c r="S7362" t="str">
        <f t="shared" si="145"/>
        <v>42121Debra Johnston</v>
      </c>
    </row>
    <row r="7363" spans="1:19" hidden="1">
      <c r="A7363" s="12">
        <v>42121</v>
      </c>
      <c r="B7363" t="s">
        <v>3398</v>
      </c>
      <c r="C7363" s="1">
        <v>57.7</v>
      </c>
      <c r="E7363" s="42">
        <f t="shared" si="146"/>
        <v>-57.7</v>
      </c>
      <c r="F7363" s="77" t="s">
        <v>1038</v>
      </c>
      <c r="G7363" s="77" t="s">
        <v>195</v>
      </c>
      <c r="H7363" s="77" t="s">
        <v>189</v>
      </c>
      <c r="I7363" s="13">
        <v>4</v>
      </c>
      <c r="J7363" s="14">
        <v>2015</v>
      </c>
      <c r="K7363" s="78" t="s">
        <v>146</v>
      </c>
      <c r="L7363" s="79" t="s">
        <v>3398</v>
      </c>
      <c r="M7363" s="79" t="s">
        <v>302</v>
      </c>
      <c r="N7363" s="15" t="s">
        <v>28</v>
      </c>
      <c r="O7363" s="15" t="s">
        <v>29</v>
      </c>
      <c r="P7363" s="80" t="s">
        <v>3599</v>
      </c>
      <c r="Q7363" s="80" t="s">
        <v>195</v>
      </c>
      <c r="S7363" t="str">
        <f t="shared" si="145"/>
        <v>42121Sharon Sigona</v>
      </c>
    </row>
    <row r="7364" spans="1:19" hidden="1">
      <c r="A7364" s="12">
        <v>42122</v>
      </c>
      <c r="B7364" t="s">
        <v>3351</v>
      </c>
      <c r="C7364" s="1">
        <v>62.32</v>
      </c>
      <c r="E7364" s="42">
        <f t="shared" si="146"/>
        <v>-62.32</v>
      </c>
      <c r="F7364" s="77" t="s">
        <v>1038</v>
      </c>
      <c r="G7364" s="77" t="s">
        <v>195</v>
      </c>
      <c r="H7364" s="77" t="s">
        <v>189</v>
      </c>
      <c r="I7364" s="13">
        <v>4</v>
      </c>
      <c r="J7364" s="14">
        <v>2015</v>
      </c>
      <c r="K7364" s="78" t="s">
        <v>146</v>
      </c>
      <c r="L7364" s="79" t="s">
        <v>3351</v>
      </c>
      <c r="M7364" s="79" t="s">
        <v>302</v>
      </c>
      <c r="N7364" s="15" t="s">
        <v>28</v>
      </c>
      <c r="O7364" s="15" t="s">
        <v>29</v>
      </c>
      <c r="P7364" s="80" t="s">
        <v>3599</v>
      </c>
      <c r="Q7364" s="80" t="s">
        <v>195</v>
      </c>
      <c r="S7364" t="str">
        <f t="shared" si="145"/>
        <v>42122larissa murray</v>
      </c>
    </row>
    <row r="7365" spans="1:19" hidden="1">
      <c r="A7365" s="12">
        <v>42122</v>
      </c>
      <c r="B7365" t="s">
        <v>3399</v>
      </c>
      <c r="C7365" s="1">
        <v>199.95</v>
      </c>
      <c r="E7365" s="42">
        <f t="shared" si="146"/>
        <v>-199.95</v>
      </c>
      <c r="F7365" s="77" t="s">
        <v>1038</v>
      </c>
      <c r="G7365" s="77" t="s">
        <v>195</v>
      </c>
      <c r="H7365" s="77" t="s">
        <v>189</v>
      </c>
      <c r="I7365" s="13">
        <v>4</v>
      </c>
      <c r="J7365" s="14">
        <v>2015</v>
      </c>
      <c r="K7365" s="78" t="s">
        <v>146</v>
      </c>
      <c r="L7365" s="79" t="s">
        <v>3399</v>
      </c>
      <c r="M7365" s="79" t="s">
        <v>302</v>
      </c>
      <c r="N7365" s="15" t="s">
        <v>28</v>
      </c>
      <c r="O7365" s="15" t="s">
        <v>29</v>
      </c>
      <c r="P7365" s="80" t="s">
        <v>3599</v>
      </c>
      <c r="Q7365" s="80" t="s">
        <v>195</v>
      </c>
      <c r="S7365" t="str">
        <f t="shared" si="145"/>
        <v>42122Buscalibre</v>
      </c>
    </row>
    <row r="7366" spans="1:19" hidden="1">
      <c r="A7366" s="12">
        <v>42122</v>
      </c>
      <c r="B7366" t="s">
        <v>3326</v>
      </c>
      <c r="C7366" s="1">
        <v>86.3</v>
      </c>
      <c r="E7366" s="42">
        <f t="shared" si="146"/>
        <v>-86.3</v>
      </c>
      <c r="F7366" s="77" t="s">
        <v>1038</v>
      </c>
      <c r="G7366" s="77" t="s">
        <v>195</v>
      </c>
      <c r="H7366" s="77" t="s">
        <v>189</v>
      </c>
      <c r="I7366" s="13">
        <v>4</v>
      </c>
      <c r="J7366" s="14">
        <v>2015</v>
      </c>
      <c r="K7366" s="78" t="s">
        <v>146</v>
      </c>
      <c r="L7366" s="79" t="s">
        <v>3326</v>
      </c>
      <c r="M7366" s="79" t="s">
        <v>302</v>
      </c>
      <c r="N7366" s="15" t="s">
        <v>28</v>
      </c>
      <c r="O7366" s="15" t="s">
        <v>29</v>
      </c>
      <c r="P7366" s="80" t="s">
        <v>3599</v>
      </c>
      <c r="Q7366" s="80" t="s">
        <v>195</v>
      </c>
      <c r="S7366" t="str">
        <f t="shared" si="145"/>
        <v>42122Joshua Ellis</v>
      </c>
    </row>
    <row r="7367" spans="1:19" hidden="1">
      <c r="A7367" s="12">
        <v>42122</v>
      </c>
      <c r="B7367" t="s">
        <v>3400</v>
      </c>
      <c r="C7367" s="1">
        <v>10.95</v>
      </c>
      <c r="E7367" s="42">
        <f t="shared" si="146"/>
        <v>-10.95</v>
      </c>
      <c r="F7367" s="77" t="s">
        <v>1038</v>
      </c>
      <c r="G7367" s="77" t="s">
        <v>195</v>
      </c>
      <c r="H7367" s="77" t="s">
        <v>189</v>
      </c>
      <c r="I7367" s="13">
        <v>4</v>
      </c>
      <c r="J7367" s="14">
        <v>2015</v>
      </c>
      <c r="K7367" s="78" t="s">
        <v>146</v>
      </c>
      <c r="L7367" s="79" t="s">
        <v>3400</v>
      </c>
      <c r="M7367" s="79" t="s">
        <v>302</v>
      </c>
      <c r="N7367" s="15" t="s">
        <v>28</v>
      </c>
      <c r="O7367" s="15" t="s">
        <v>29</v>
      </c>
      <c r="P7367" s="80" t="s">
        <v>3599</v>
      </c>
      <c r="Q7367" s="80" t="s">
        <v>195</v>
      </c>
      <c r="S7367" t="str">
        <f t="shared" si="145"/>
        <v>42122Jeff Carp</v>
      </c>
    </row>
    <row r="7368" spans="1:19" hidden="1">
      <c r="A7368" s="12">
        <v>42122</v>
      </c>
      <c r="B7368" t="s">
        <v>3401</v>
      </c>
      <c r="C7368" s="1">
        <v>149.9</v>
      </c>
      <c r="E7368" s="42">
        <f t="shared" si="146"/>
        <v>-149.9</v>
      </c>
      <c r="F7368" s="77" t="s">
        <v>1038</v>
      </c>
      <c r="G7368" s="77" t="s">
        <v>195</v>
      </c>
      <c r="H7368" s="77" t="s">
        <v>189</v>
      </c>
      <c r="I7368" s="13">
        <v>4</v>
      </c>
      <c r="J7368" s="14">
        <v>2015</v>
      </c>
      <c r="K7368" s="78" t="s">
        <v>146</v>
      </c>
      <c r="L7368" s="79" t="s">
        <v>3401</v>
      </c>
      <c r="M7368" s="79" t="s">
        <v>302</v>
      </c>
      <c r="N7368" s="15" t="s">
        <v>28</v>
      </c>
      <c r="O7368" s="15" t="s">
        <v>29</v>
      </c>
      <c r="P7368" s="80" t="s">
        <v>3599</v>
      </c>
      <c r="Q7368" s="80" t="s">
        <v>195</v>
      </c>
      <c r="S7368" t="str">
        <f t="shared" si="145"/>
        <v>42122Charles Slate</v>
      </c>
    </row>
    <row r="7369" spans="1:19" hidden="1">
      <c r="A7369" s="12">
        <v>42122</v>
      </c>
      <c r="B7369" t="s">
        <v>3401</v>
      </c>
      <c r="C7369" s="1">
        <v>134.94999999999999</v>
      </c>
      <c r="E7369" s="42">
        <f t="shared" si="146"/>
        <v>-134.94999999999999</v>
      </c>
      <c r="F7369" s="77" t="s">
        <v>1038</v>
      </c>
      <c r="G7369" s="77" t="s">
        <v>195</v>
      </c>
      <c r="H7369" s="77" t="s">
        <v>189</v>
      </c>
      <c r="I7369" s="13">
        <v>4</v>
      </c>
      <c r="J7369" s="14">
        <v>2015</v>
      </c>
      <c r="K7369" s="78" t="s">
        <v>146</v>
      </c>
      <c r="L7369" s="79" t="s">
        <v>3401</v>
      </c>
      <c r="M7369" s="79" t="s">
        <v>302</v>
      </c>
      <c r="N7369" s="15" t="s">
        <v>28</v>
      </c>
      <c r="O7369" s="15" t="s">
        <v>29</v>
      </c>
      <c r="P7369" s="80" t="s">
        <v>3599</v>
      </c>
      <c r="Q7369" s="80" t="s">
        <v>195</v>
      </c>
      <c r="S7369" t="str">
        <f t="shared" si="145"/>
        <v>42122Charles Slate</v>
      </c>
    </row>
    <row r="7370" spans="1:19" hidden="1">
      <c r="A7370" s="12">
        <v>42123</v>
      </c>
      <c r="B7370" t="s">
        <v>3402</v>
      </c>
      <c r="C7370" s="1">
        <v>14.9</v>
      </c>
      <c r="E7370" s="42">
        <f t="shared" si="146"/>
        <v>-14.9</v>
      </c>
      <c r="F7370" s="77" t="s">
        <v>1038</v>
      </c>
      <c r="G7370" s="77" t="s">
        <v>195</v>
      </c>
      <c r="H7370" s="77" t="s">
        <v>189</v>
      </c>
      <c r="I7370" s="13">
        <v>4</v>
      </c>
      <c r="J7370" s="14">
        <v>2015</v>
      </c>
      <c r="K7370" s="78" t="s">
        <v>146</v>
      </c>
      <c r="L7370" s="79" t="s">
        <v>3402</v>
      </c>
      <c r="M7370" s="79" t="s">
        <v>302</v>
      </c>
      <c r="N7370" s="15" t="s">
        <v>28</v>
      </c>
      <c r="O7370" s="15" t="s">
        <v>29</v>
      </c>
      <c r="P7370" s="80" t="s">
        <v>3599</v>
      </c>
      <c r="Q7370" s="80" t="s">
        <v>195</v>
      </c>
      <c r="S7370" t="str">
        <f t="shared" si="145"/>
        <v>42123trisha danula</v>
      </c>
    </row>
    <row r="7371" spans="1:19" hidden="1">
      <c r="A7371" s="12">
        <v>42123</v>
      </c>
      <c r="B7371" t="s">
        <v>3403</v>
      </c>
      <c r="C7371" s="1">
        <v>76.900000000000006</v>
      </c>
      <c r="E7371" s="42">
        <f t="shared" si="146"/>
        <v>-76.900000000000006</v>
      </c>
      <c r="F7371" s="77" t="s">
        <v>1038</v>
      </c>
      <c r="G7371" s="77" t="s">
        <v>195</v>
      </c>
      <c r="H7371" s="77" t="s">
        <v>189</v>
      </c>
      <c r="I7371" s="13">
        <v>4</v>
      </c>
      <c r="J7371" s="14">
        <v>2015</v>
      </c>
      <c r="K7371" s="78" t="s">
        <v>146</v>
      </c>
      <c r="L7371" s="79" t="s">
        <v>3403</v>
      </c>
      <c r="M7371" s="79" t="s">
        <v>302</v>
      </c>
      <c r="N7371" s="15" t="s">
        <v>28</v>
      </c>
      <c r="O7371" s="15" t="s">
        <v>29</v>
      </c>
      <c r="P7371" s="80" t="s">
        <v>3599</v>
      </c>
      <c r="Q7371" s="80" t="s">
        <v>195</v>
      </c>
      <c r="S7371" t="str">
        <f t="shared" si="145"/>
        <v>42123Fred Koster</v>
      </c>
    </row>
    <row r="7372" spans="1:19" hidden="1">
      <c r="A7372" s="12">
        <v>42124</v>
      </c>
      <c r="B7372" t="s">
        <v>3404</v>
      </c>
      <c r="C7372" s="1">
        <v>75.489999999999995</v>
      </c>
      <c r="E7372" s="42">
        <f t="shared" si="146"/>
        <v>-75.489999999999995</v>
      </c>
      <c r="F7372" s="77" t="s">
        <v>1038</v>
      </c>
      <c r="G7372" s="77" t="s">
        <v>195</v>
      </c>
      <c r="H7372" s="77" t="s">
        <v>189</v>
      </c>
      <c r="I7372" s="13">
        <v>4</v>
      </c>
      <c r="J7372" s="14">
        <v>2015</v>
      </c>
      <c r="K7372" s="78" t="s">
        <v>146</v>
      </c>
      <c r="L7372" s="79" t="s">
        <v>3404</v>
      </c>
      <c r="M7372" s="79" t="s">
        <v>302</v>
      </c>
      <c r="N7372" s="15" t="s">
        <v>28</v>
      </c>
      <c r="O7372" s="15" t="s">
        <v>29</v>
      </c>
      <c r="P7372" s="80" t="s">
        <v>3599</v>
      </c>
      <c r="Q7372" s="80" t="s">
        <v>195</v>
      </c>
      <c r="S7372" t="str">
        <f t="shared" si="145"/>
        <v>42124Jan Lingford</v>
      </c>
    </row>
    <row r="7373" spans="1:19" hidden="1">
      <c r="A7373" s="12">
        <v>42124</v>
      </c>
      <c r="B7373" t="s">
        <v>3393</v>
      </c>
      <c r="C7373" s="1">
        <v>-97.53</v>
      </c>
      <c r="E7373" s="42">
        <f t="shared" si="146"/>
        <v>97.53</v>
      </c>
      <c r="F7373" s="77" t="s">
        <v>225</v>
      </c>
      <c r="G7373" s="77" t="s">
        <v>195</v>
      </c>
      <c r="H7373" s="77" t="s">
        <v>189</v>
      </c>
      <c r="I7373" s="13">
        <v>4</v>
      </c>
      <c r="J7373" s="14">
        <v>2015</v>
      </c>
      <c r="K7373" s="78" t="s">
        <v>184</v>
      </c>
      <c r="L7373" s="79" t="s">
        <v>3393</v>
      </c>
      <c r="M7373" s="79" t="s">
        <v>302</v>
      </c>
      <c r="N7373" s="15" t="s">
        <v>28</v>
      </c>
      <c r="O7373" s="15" t="s">
        <v>29</v>
      </c>
      <c r="P7373" s="80" t="s">
        <v>3599</v>
      </c>
      <c r="Q7373" s="80" t="s">
        <v>195</v>
      </c>
      <c r="S7373" t="str">
        <f t="shared" si="145"/>
        <v>42124JDI Cabling, LLC</v>
      </c>
    </row>
    <row r="7374" spans="1:19" hidden="1">
      <c r="A7374" s="12">
        <v>42124</v>
      </c>
      <c r="B7374" t="s">
        <v>3405</v>
      </c>
      <c r="C7374" s="1">
        <v>14.9</v>
      </c>
      <c r="E7374" s="42">
        <f t="shared" si="146"/>
        <v>-14.9</v>
      </c>
      <c r="F7374" s="77" t="s">
        <v>1038</v>
      </c>
      <c r="G7374" s="77" t="s">
        <v>195</v>
      </c>
      <c r="H7374" s="77" t="s">
        <v>189</v>
      </c>
      <c r="I7374" s="13">
        <v>4</v>
      </c>
      <c r="J7374" s="14">
        <v>2015</v>
      </c>
      <c r="K7374" s="78" t="s">
        <v>146</v>
      </c>
      <c r="L7374" s="79" t="s">
        <v>3405</v>
      </c>
      <c r="M7374" s="79" t="s">
        <v>302</v>
      </c>
      <c r="N7374" s="15" t="s">
        <v>28</v>
      </c>
      <c r="O7374" s="15" t="s">
        <v>29</v>
      </c>
      <c r="P7374" s="80" t="s">
        <v>3599</v>
      </c>
      <c r="Q7374" s="80" t="s">
        <v>195</v>
      </c>
      <c r="S7374" t="str">
        <f t="shared" si="145"/>
        <v>42124carey hall</v>
      </c>
    </row>
    <row r="7375" spans="1:19" hidden="1">
      <c r="A7375" s="12">
        <v>42125</v>
      </c>
      <c r="B7375" t="s">
        <v>3374</v>
      </c>
      <c r="C7375" s="1">
        <v>-50</v>
      </c>
      <c r="E7375" s="42">
        <f t="shared" si="146"/>
        <v>50</v>
      </c>
      <c r="F7375" s="77" t="s">
        <v>225</v>
      </c>
      <c r="G7375" s="77" t="s">
        <v>195</v>
      </c>
      <c r="H7375" s="77" t="s">
        <v>189</v>
      </c>
      <c r="I7375" s="13">
        <v>5</v>
      </c>
      <c r="J7375" s="14">
        <v>2015</v>
      </c>
      <c r="K7375" s="78" t="s">
        <v>184</v>
      </c>
      <c r="L7375" s="79" t="s">
        <v>3374</v>
      </c>
      <c r="M7375" s="79" t="s">
        <v>302</v>
      </c>
      <c r="N7375" s="15" t="s">
        <v>28</v>
      </c>
      <c r="O7375" s="15" t="s">
        <v>29</v>
      </c>
      <c r="P7375" s="80" t="s">
        <v>3599</v>
      </c>
      <c r="Q7375" s="80" t="s">
        <v>195</v>
      </c>
      <c r="S7375" t="str">
        <f t="shared" si="145"/>
        <v>42125Vu Lu</v>
      </c>
    </row>
    <row r="7376" spans="1:19" hidden="1">
      <c r="A7376" s="12">
        <v>42125</v>
      </c>
      <c r="B7376" t="s">
        <v>2488</v>
      </c>
      <c r="C7376" s="1">
        <v>-875</v>
      </c>
      <c r="E7376" s="42">
        <f t="shared" si="146"/>
        <v>875</v>
      </c>
      <c r="F7376" s="77" t="s">
        <v>225</v>
      </c>
      <c r="G7376" s="77" t="s">
        <v>195</v>
      </c>
      <c r="H7376" s="77" t="s">
        <v>189</v>
      </c>
      <c r="I7376" s="13">
        <v>5</v>
      </c>
      <c r="J7376" s="14">
        <v>2015</v>
      </c>
      <c r="K7376" s="78" t="s">
        <v>137</v>
      </c>
      <c r="L7376" s="79" t="s">
        <v>39</v>
      </c>
      <c r="M7376" s="79" t="s">
        <v>23</v>
      </c>
      <c r="N7376" s="15" t="s">
        <v>189</v>
      </c>
      <c r="O7376" s="15" t="s">
        <v>24</v>
      </c>
      <c r="P7376" s="80" t="s">
        <v>196</v>
      </c>
      <c r="Q7376" s="80" t="s">
        <v>195</v>
      </c>
      <c r="S7376" t="str">
        <f t="shared" si="145"/>
        <v>42125Bank Account</v>
      </c>
    </row>
    <row r="7377" spans="1:19" hidden="1">
      <c r="A7377" s="12">
        <v>42125</v>
      </c>
      <c r="B7377" t="s">
        <v>3406</v>
      </c>
      <c r="C7377" s="1">
        <v>75.489999999999995</v>
      </c>
      <c r="E7377" s="42">
        <f t="shared" si="146"/>
        <v>-75.489999999999995</v>
      </c>
      <c r="F7377" s="77" t="s">
        <v>1038</v>
      </c>
      <c r="G7377" s="77" t="s">
        <v>195</v>
      </c>
      <c r="H7377" s="77" t="s">
        <v>189</v>
      </c>
      <c r="I7377" s="13">
        <v>5</v>
      </c>
      <c r="J7377" s="14">
        <v>2015</v>
      </c>
      <c r="K7377" s="78" t="s">
        <v>146</v>
      </c>
      <c r="L7377" s="79" t="s">
        <v>3406</v>
      </c>
      <c r="M7377" s="79" t="s">
        <v>302</v>
      </c>
      <c r="N7377" s="15" t="s">
        <v>28</v>
      </c>
      <c r="O7377" s="15" t="s">
        <v>29</v>
      </c>
      <c r="P7377" s="80" t="s">
        <v>3599</v>
      </c>
      <c r="Q7377" s="80" t="s">
        <v>195</v>
      </c>
      <c r="S7377" t="str">
        <f t="shared" si="145"/>
        <v>42125freedomSpirit creations</v>
      </c>
    </row>
    <row r="7378" spans="1:19" hidden="1">
      <c r="A7378" s="12">
        <v>42126</v>
      </c>
      <c r="B7378" t="s">
        <v>3407</v>
      </c>
      <c r="C7378" s="1">
        <v>14.9</v>
      </c>
      <c r="E7378" s="42">
        <f t="shared" si="146"/>
        <v>-14.9</v>
      </c>
      <c r="F7378" s="77" t="s">
        <v>1038</v>
      </c>
      <c r="G7378" s="77" t="s">
        <v>195</v>
      </c>
      <c r="H7378" s="77" t="s">
        <v>189</v>
      </c>
      <c r="I7378" s="13">
        <v>5</v>
      </c>
      <c r="J7378" s="14">
        <v>2015</v>
      </c>
      <c r="K7378" s="78" t="s">
        <v>146</v>
      </c>
      <c r="L7378" s="79" t="s">
        <v>3407</v>
      </c>
      <c r="M7378" s="79" t="s">
        <v>302</v>
      </c>
      <c r="N7378" s="15" t="s">
        <v>28</v>
      </c>
      <c r="O7378" s="15" t="s">
        <v>29</v>
      </c>
      <c r="P7378" s="80" t="s">
        <v>3599</v>
      </c>
      <c r="Q7378" s="80" t="s">
        <v>195</v>
      </c>
      <c r="S7378" t="str">
        <f t="shared" si="145"/>
        <v>42126charles minerva</v>
      </c>
    </row>
    <row r="7379" spans="1:19" hidden="1">
      <c r="A7379" s="12">
        <v>42127</v>
      </c>
      <c r="B7379" t="s">
        <v>3408</v>
      </c>
      <c r="C7379" s="1">
        <v>13.45</v>
      </c>
      <c r="E7379" s="42">
        <f t="shared" si="146"/>
        <v>-13.45</v>
      </c>
      <c r="F7379" s="77" t="s">
        <v>1038</v>
      </c>
      <c r="G7379" s="77" t="s">
        <v>195</v>
      </c>
      <c r="H7379" s="77" t="s">
        <v>189</v>
      </c>
      <c r="I7379" s="13">
        <v>5</v>
      </c>
      <c r="J7379" s="14">
        <v>2015</v>
      </c>
      <c r="K7379" s="78" t="s">
        <v>146</v>
      </c>
      <c r="L7379" s="79" t="s">
        <v>3408</v>
      </c>
      <c r="M7379" s="79" t="s">
        <v>302</v>
      </c>
      <c r="N7379" s="15" t="s">
        <v>28</v>
      </c>
      <c r="O7379" s="15" t="s">
        <v>29</v>
      </c>
      <c r="P7379" s="80" t="s">
        <v>3599</v>
      </c>
      <c r="Q7379" s="80" t="s">
        <v>195</v>
      </c>
      <c r="S7379" t="str">
        <f t="shared" si="145"/>
        <v>42127Sharon Kirkpatrick</v>
      </c>
    </row>
    <row r="7380" spans="1:19" hidden="1">
      <c r="A7380" s="12">
        <v>42128</v>
      </c>
      <c r="B7380" t="s">
        <v>3357</v>
      </c>
      <c r="C7380" s="1">
        <v>21</v>
      </c>
      <c r="E7380" s="42">
        <f t="shared" si="146"/>
        <v>-21</v>
      </c>
      <c r="F7380" s="77" t="s">
        <v>1038</v>
      </c>
      <c r="G7380" s="77" t="s">
        <v>195</v>
      </c>
      <c r="H7380" s="77" t="s">
        <v>189</v>
      </c>
      <c r="I7380" s="13">
        <v>5</v>
      </c>
      <c r="J7380" s="14">
        <v>2015</v>
      </c>
      <c r="K7380" s="78" t="s">
        <v>146</v>
      </c>
      <c r="L7380" s="79" t="s">
        <v>3357</v>
      </c>
      <c r="M7380" s="79" t="s">
        <v>302</v>
      </c>
      <c r="N7380" s="15" t="s">
        <v>28</v>
      </c>
      <c r="O7380" s="15" t="s">
        <v>29</v>
      </c>
      <c r="P7380" s="80" t="s">
        <v>3599</v>
      </c>
      <c r="Q7380" s="80" t="s">
        <v>195</v>
      </c>
      <c r="S7380" t="str">
        <f t="shared" si="145"/>
        <v>42128keelan chan</v>
      </c>
    </row>
    <row r="7381" spans="1:19" hidden="1">
      <c r="A7381" s="12">
        <v>42128</v>
      </c>
      <c r="B7381" t="s">
        <v>3409</v>
      </c>
      <c r="C7381" s="1">
        <v>48.54</v>
      </c>
      <c r="E7381" s="42">
        <f t="shared" si="146"/>
        <v>-48.54</v>
      </c>
      <c r="F7381" s="77" t="s">
        <v>1038</v>
      </c>
      <c r="G7381" s="77" t="s">
        <v>195</v>
      </c>
      <c r="H7381" s="77" t="s">
        <v>189</v>
      </c>
      <c r="I7381" s="13">
        <v>5</v>
      </c>
      <c r="J7381" s="14">
        <v>2015</v>
      </c>
      <c r="K7381" s="78" t="s">
        <v>146</v>
      </c>
      <c r="L7381" s="79" t="s">
        <v>3409</v>
      </c>
      <c r="M7381" s="79" t="s">
        <v>302</v>
      </c>
      <c r="N7381" s="15" t="s">
        <v>28</v>
      </c>
      <c r="O7381" s="15" t="s">
        <v>29</v>
      </c>
      <c r="P7381" s="80" t="s">
        <v>3599</v>
      </c>
      <c r="Q7381" s="80" t="s">
        <v>195</v>
      </c>
      <c r="S7381" t="str">
        <f t="shared" si="145"/>
        <v>42128Norman McGuire</v>
      </c>
    </row>
    <row r="7382" spans="1:19" hidden="1">
      <c r="A7382" s="12">
        <v>42129</v>
      </c>
      <c r="B7382" t="s">
        <v>3410</v>
      </c>
      <c r="C7382" s="1">
        <v>12.9</v>
      </c>
      <c r="E7382" s="42">
        <f t="shared" si="146"/>
        <v>-12.9</v>
      </c>
      <c r="F7382" s="77" t="s">
        <v>1038</v>
      </c>
      <c r="G7382" s="77" t="s">
        <v>195</v>
      </c>
      <c r="H7382" s="77" t="s">
        <v>189</v>
      </c>
      <c r="I7382" s="13">
        <v>5</v>
      </c>
      <c r="J7382" s="14">
        <v>2015</v>
      </c>
      <c r="K7382" s="78" t="s">
        <v>146</v>
      </c>
      <c r="L7382" s="79" t="s">
        <v>3410</v>
      </c>
      <c r="M7382" s="79" t="s">
        <v>302</v>
      </c>
      <c r="N7382" s="15" t="s">
        <v>28</v>
      </c>
      <c r="O7382" s="15" t="s">
        <v>29</v>
      </c>
      <c r="P7382" s="80" t="s">
        <v>3599</v>
      </c>
      <c r="Q7382" s="80" t="s">
        <v>195</v>
      </c>
      <c r="S7382" t="str">
        <f t="shared" si="145"/>
        <v>42129Louie Aceti</v>
      </c>
    </row>
    <row r="7383" spans="1:19" hidden="1">
      <c r="A7383" s="12">
        <v>42129</v>
      </c>
      <c r="B7383" t="s">
        <v>2868</v>
      </c>
      <c r="C7383" s="1">
        <v>11.65</v>
      </c>
      <c r="E7383" s="42">
        <f t="shared" si="146"/>
        <v>-11.65</v>
      </c>
      <c r="F7383" s="77" t="s">
        <v>1038</v>
      </c>
      <c r="G7383" s="77" t="s">
        <v>195</v>
      </c>
      <c r="H7383" s="77" t="s">
        <v>189</v>
      </c>
      <c r="I7383" s="13">
        <v>5</v>
      </c>
      <c r="J7383" s="14">
        <v>2015</v>
      </c>
      <c r="K7383" s="78" t="s">
        <v>146</v>
      </c>
      <c r="L7383" s="79" t="s">
        <v>2868</v>
      </c>
      <c r="M7383" s="79" t="s">
        <v>302</v>
      </c>
      <c r="N7383" s="15" t="s">
        <v>28</v>
      </c>
      <c r="O7383" s="15" t="s">
        <v>29</v>
      </c>
      <c r="P7383" s="80" t="s">
        <v>3599</v>
      </c>
      <c r="Q7383" s="80" t="s">
        <v>195</v>
      </c>
      <c r="S7383" t="str">
        <f t="shared" si="145"/>
        <v>42129Laura Patrick</v>
      </c>
    </row>
    <row r="7384" spans="1:19" hidden="1">
      <c r="A7384" s="12">
        <v>42129</v>
      </c>
      <c r="B7384" t="s">
        <v>3411</v>
      </c>
      <c r="C7384" s="1">
        <v>9.9499999999999993</v>
      </c>
      <c r="E7384" s="42">
        <f t="shared" si="146"/>
        <v>-9.9499999999999993</v>
      </c>
      <c r="F7384" s="77" t="s">
        <v>1038</v>
      </c>
      <c r="G7384" s="77" t="s">
        <v>195</v>
      </c>
      <c r="H7384" s="77" t="s">
        <v>189</v>
      </c>
      <c r="I7384" s="13">
        <v>5</v>
      </c>
      <c r="J7384" s="14">
        <v>2015</v>
      </c>
      <c r="K7384" s="78" t="s">
        <v>146</v>
      </c>
      <c r="L7384" s="79" t="s">
        <v>3411</v>
      </c>
      <c r="M7384" s="79" t="s">
        <v>302</v>
      </c>
      <c r="N7384" s="15" t="s">
        <v>28</v>
      </c>
      <c r="O7384" s="15" t="s">
        <v>29</v>
      </c>
      <c r="P7384" s="80" t="s">
        <v>3599</v>
      </c>
      <c r="Q7384" s="80" t="s">
        <v>195</v>
      </c>
      <c r="S7384" t="str">
        <f t="shared" si="145"/>
        <v>42129Mark Stoehr</v>
      </c>
    </row>
    <row r="7385" spans="1:19" hidden="1">
      <c r="A7385" s="12">
        <v>42129</v>
      </c>
      <c r="B7385" t="s">
        <v>3412</v>
      </c>
      <c r="C7385" s="1">
        <v>128.81</v>
      </c>
      <c r="E7385" s="42">
        <f t="shared" si="146"/>
        <v>-128.81</v>
      </c>
      <c r="F7385" s="77" t="s">
        <v>1038</v>
      </c>
      <c r="G7385" s="77" t="s">
        <v>195</v>
      </c>
      <c r="H7385" s="77" t="s">
        <v>189</v>
      </c>
      <c r="I7385" s="13">
        <v>5</v>
      </c>
      <c r="J7385" s="14">
        <v>2015</v>
      </c>
      <c r="K7385" s="78" t="s">
        <v>146</v>
      </c>
      <c r="L7385" s="79" t="s">
        <v>3412</v>
      </c>
      <c r="M7385" s="79" t="s">
        <v>302</v>
      </c>
      <c r="N7385" s="15" t="s">
        <v>28</v>
      </c>
      <c r="O7385" s="15" t="s">
        <v>29</v>
      </c>
      <c r="P7385" s="80" t="s">
        <v>3599</v>
      </c>
      <c r="Q7385" s="80" t="s">
        <v>195</v>
      </c>
      <c r="S7385" t="str">
        <f t="shared" si="145"/>
        <v>42129natty fox</v>
      </c>
    </row>
    <row r="7386" spans="1:19" hidden="1">
      <c r="A7386" s="12">
        <v>42130</v>
      </c>
      <c r="B7386" t="s">
        <v>3403</v>
      </c>
      <c r="C7386" s="1">
        <v>-19.23</v>
      </c>
      <c r="E7386" s="42">
        <f t="shared" si="146"/>
        <v>19.23</v>
      </c>
      <c r="F7386" s="77" t="s">
        <v>225</v>
      </c>
      <c r="G7386" s="77" t="s">
        <v>195</v>
      </c>
      <c r="H7386" s="77" t="s">
        <v>189</v>
      </c>
      <c r="I7386" s="13">
        <v>5</v>
      </c>
      <c r="J7386" s="14">
        <v>2015</v>
      </c>
      <c r="K7386" s="78" t="s">
        <v>184</v>
      </c>
      <c r="L7386" s="79" t="s">
        <v>3403</v>
      </c>
      <c r="M7386" s="79" t="s">
        <v>302</v>
      </c>
      <c r="N7386" s="15" t="s">
        <v>28</v>
      </c>
      <c r="O7386" s="15" t="s">
        <v>29</v>
      </c>
      <c r="P7386" s="80" t="s">
        <v>3599</v>
      </c>
      <c r="Q7386" s="80" t="s">
        <v>195</v>
      </c>
      <c r="S7386" t="str">
        <f t="shared" si="145"/>
        <v>42130Fred Koster</v>
      </c>
    </row>
    <row r="7387" spans="1:19" hidden="1">
      <c r="A7387" s="12">
        <v>42130</v>
      </c>
      <c r="B7387" t="s">
        <v>3281</v>
      </c>
      <c r="C7387" s="1">
        <v>70.11</v>
      </c>
      <c r="E7387" s="42">
        <f t="shared" si="146"/>
        <v>-70.11</v>
      </c>
      <c r="F7387" s="77" t="s">
        <v>1038</v>
      </c>
      <c r="G7387" s="77" t="s">
        <v>195</v>
      </c>
      <c r="H7387" s="77" t="s">
        <v>189</v>
      </c>
      <c r="I7387" s="13">
        <v>5</v>
      </c>
      <c r="J7387" s="14">
        <v>2015</v>
      </c>
      <c r="K7387" s="78" t="s">
        <v>146</v>
      </c>
      <c r="L7387" s="79" t="s">
        <v>3281</v>
      </c>
      <c r="M7387" s="79" t="s">
        <v>302</v>
      </c>
      <c r="N7387" s="15" t="s">
        <v>28</v>
      </c>
      <c r="O7387" s="15" t="s">
        <v>29</v>
      </c>
      <c r="P7387" s="80" t="s">
        <v>3599</v>
      </c>
      <c r="Q7387" s="80" t="s">
        <v>195</v>
      </c>
      <c r="S7387" t="str">
        <f t="shared" si="145"/>
        <v>42130Patrick ORiordan</v>
      </c>
    </row>
    <row r="7388" spans="1:19" hidden="1">
      <c r="A7388" s="12">
        <v>42130</v>
      </c>
      <c r="B7388" t="s">
        <v>3413</v>
      </c>
      <c r="C7388" s="1">
        <v>9.9499999999999993</v>
      </c>
      <c r="E7388" s="42">
        <f t="shared" si="146"/>
        <v>-9.9499999999999993</v>
      </c>
      <c r="F7388" s="77" t="s">
        <v>1038</v>
      </c>
      <c r="G7388" s="77" t="s">
        <v>195</v>
      </c>
      <c r="H7388" s="77" t="s">
        <v>189</v>
      </c>
      <c r="I7388" s="13">
        <v>5</v>
      </c>
      <c r="J7388" s="14">
        <v>2015</v>
      </c>
      <c r="K7388" s="78" t="s">
        <v>146</v>
      </c>
      <c r="L7388" s="79" t="s">
        <v>3413</v>
      </c>
      <c r="M7388" s="79" t="s">
        <v>302</v>
      </c>
      <c r="N7388" s="15" t="s">
        <v>28</v>
      </c>
      <c r="O7388" s="15" t="s">
        <v>29</v>
      </c>
      <c r="P7388" s="80" t="s">
        <v>3599</v>
      </c>
      <c r="Q7388" s="80" t="s">
        <v>195</v>
      </c>
      <c r="S7388" t="str">
        <f t="shared" si="145"/>
        <v>42130Joseph Wittman</v>
      </c>
    </row>
    <row r="7389" spans="1:19" hidden="1">
      <c r="A7389" s="12">
        <v>42131</v>
      </c>
      <c r="B7389" t="s">
        <v>3414</v>
      </c>
      <c r="C7389" s="1">
        <v>69.900000000000006</v>
      </c>
      <c r="E7389" s="42">
        <f t="shared" si="146"/>
        <v>-69.900000000000006</v>
      </c>
      <c r="F7389" s="77" t="s">
        <v>1038</v>
      </c>
      <c r="G7389" s="77" t="s">
        <v>195</v>
      </c>
      <c r="H7389" s="77" t="s">
        <v>189</v>
      </c>
      <c r="I7389" s="13">
        <v>5</v>
      </c>
      <c r="J7389" s="14">
        <v>2015</v>
      </c>
      <c r="K7389" s="78" t="s">
        <v>146</v>
      </c>
      <c r="L7389" s="79" t="s">
        <v>3414</v>
      </c>
      <c r="M7389" s="79" t="s">
        <v>302</v>
      </c>
      <c r="N7389" s="15" t="s">
        <v>28</v>
      </c>
      <c r="O7389" s="15" t="s">
        <v>29</v>
      </c>
      <c r="P7389" s="80" t="s">
        <v>3599</v>
      </c>
      <c r="Q7389" s="80" t="s">
        <v>195</v>
      </c>
      <c r="S7389" t="str">
        <f t="shared" si="145"/>
        <v>42131John Summerfield</v>
      </c>
    </row>
    <row r="7390" spans="1:19" hidden="1">
      <c r="A7390" s="12">
        <v>42132</v>
      </c>
      <c r="B7390" t="s">
        <v>3415</v>
      </c>
      <c r="C7390" s="1">
        <v>101.85</v>
      </c>
      <c r="E7390" s="42">
        <f t="shared" si="146"/>
        <v>-101.85</v>
      </c>
      <c r="F7390" s="77" t="s">
        <v>1038</v>
      </c>
      <c r="G7390" s="77" t="s">
        <v>195</v>
      </c>
      <c r="H7390" s="77" t="s">
        <v>189</v>
      </c>
      <c r="I7390" s="13">
        <v>5</v>
      </c>
      <c r="J7390" s="14">
        <v>2015</v>
      </c>
      <c r="K7390" s="78" t="s">
        <v>146</v>
      </c>
      <c r="L7390" s="79" t="s">
        <v>3415</v>
      </c>
      <c r="M7390" s="79" t="s">
        <v>302</v>
      </c>
      <c r="N7390" s="15" t="s">
        <v>28</v>
      </c>
      <c r="O7390" s="15" t="s">
        <v>29</v>
      </c>
      <c r="P7390" s="80" t="s">
        <v>3599</v>
      </c>
      <c r="Q7390" s="80" t="s">
        <v>195</v>
      </c>
      <c r="S7390" t="str">
        <f t="shared" si="145"/>
        <v>42132oscar erick vargas franco</v>
      </c>
    </row>
    <row r="7391" spans="1:19" hidden="1">
      <c r="A7391" s="12">
        <v>42133</v>
      </c>
      <c r="B7391" t="s">
        <v>3416</v>
      </c>
      <c r="C7391" s="1">
        <v>39.950000000000003</v>
      </c>
      <c r="E7391" s="42">
        <f t="shared" si="146"/>
        <v>-39.950000000000003</v>
      </c>
      <c r="F7391" s="77" t="s">
        <v>1038</v>
      </c>
      <c r="G7391" s="77" t="s">
        <v>195</v>
      </c>
      <c r="H7391" s="77" t="s">
        <v>189</v>
      </c>
      <c r="I7391" s="13">
        <v>5</v>
      </c>
      <c r="J7391" s="14">
        <v>2015</v>
      </c>
      <c r="K7391" s="78" t="s">
        <v>146</v>
      </c>
      <c r="L7391" s="79" t="s">
        <v>3416</v>
      </c>
      <c r="M7391" s="79" t="s">
        <v>302</v>
      </c>
      <c r="N7391" s="15" t="s">
        <v>28</v>
      </c>
      <c r="O7391" s="15" t="s">
        <v>29</v>
      </c>
      <c r="P7391" s="80" t="s">
        <v>3599</v>
      </c>
      <c r="Q7391" s="80" t="s">
        <v>195</v>
      </c>
      <c r="S7391" t="str">
        <f t="shared" si="145"/>
        <v>42133sue friedlander</v>
      </c>
    </row>
    <row r="7392" spans="1:19" hidden="1">
      <c r="A7392" s="12">
        <v>42134</v>
      </c>
      <c r="B7392" t="s">
        <v>3417</v>
      </c>
      <c r="C7392" s="1">
        <v>35.9</v>
      </c>
      <c r="E7392" s="42">
        <f t="shared" si="146"/>
        <v>-35.9</v>
      </c>
      <c r="F7392" s="77" t="s">
        <v>1038</v>
      </c>
      <c r="G7392" s="77" t="s">
        <v>195</v>
      </c>
      <c r="H7392" s="77" t="s">
        <v>189</v>
      </c>
      <c r="I7392" s="13">
        <v>5</v>
      </c>
      <c r="J7392" s="14">
        <v>2015</v>
      </c>
      <c r="K7392" s="78" t="s">
        <v>146</v>
      </c>
      <c r="L7392" s="79" t="s">
        <v>3417</v>
      </c>
      <c r="M7392" s="79" t="s">
        <v>302</v>
      </c>
      <c r="N7392" s="15" t="s">
        <v>28</v>
      </c>
      <c r="O7392" s="15" t="s">
        <v>29</v>
      </c>
      <c r="P7392" s="80" t="s">
        <v>3599</v>
      </c>
      <c r="Q7392" s="80" t="s">
        <v>195</v>
      </c>
      <c r="S7392" t="str">
        <f t="shared" si="145"/>
        <v>42134cynthia wallace</v>
      </c>
    </row>
    <row r="7393" spans="1:19" hidden="1">
      <c r="A7393" s="12">
        <v>42134</v>
      </c>
      <c r="B7393" t="s">
        <v>3418</v>
      </c>
      <c r="C7393" s="1">
        <v>12.9</v>
      </c>
      <c r="E7393" s="42">
        <f t="shared" si="146"/>
        <v>-12.9</v>
      </c>
      <c r="F7393" s="77" t="s">
        <v>1038</v>
      </c>
      <c r="G7393" s="77" t="s">
        <v>195</v>
      </c>
      <c r="H7393" s="77" t="s">
        <v>189</v>
      </c>
      <c r="I7393" s="13">
        <v>5</v>
      </c>
      <c r="J7393" s="14">
        <v>2015</v>
      </c>
      <c r="K7393" s="78" t="s">
        <v>146</v>
      </c>
      <c r="L7393" s="79" t="s">
        <v>3418</v>
      </c>
      <c r="M7393" s="79" t="s">
        <v>302</v>
      </c>
      <c r="N7393" s="15" t="s">
        <v>28</v>
      </c>
      <c r="O7393" s="15" t="s">
        <v>29</v>
      </c>
      <c r="P7393" s="80" t="s">
        <v>3599</v>
      </c>
      <c r="Q7393" s="80" t="s">
        <v>195</v>
      </c>
      <c r="S7393" t="str">
        <f t="shared" si="145"/>
        <v>42134Daniel Davis</v>
      </c>
    </row>
    <row r="7394" spans="1:19" hidden="1">
      <c r="A7394" s="12">
        <v>42135</v>
      </c>
      <c r="B7394" t="s">
        <v>3418</v>
      </c>
      <c r="C7394" s="1">
        <v>-12.9</v>
      </c>
      <c r="E7394" s="42">
        <f t="shared" si="146"/>
        <v>12.9</v>
      </c>
      <c r="F7394" s="77" t="s">
        <v>225</v>
      </c>
      <c r="G7394" s="77" t="s">
        <v>195</v>
      </c>
      <c r="H7394" s="77" t="s">
        <v>189</v>
      </c>
      <c r="I7394" s="13">
        <v>5</v>
      </c>
      <c r="J7394" s="14">
        <v>2015</v>
      </c>
      <c r="K7394" s="78" t="s">
        <v>184</v>
      </c>
      <c r="L7394" s="79" t="s">
        <v>3418</v>
      </c>
      <c r="M7394" s="79" t="s">
        <v>302</v>
      </c>
      <c r="N7394" s="15" t="s">
        <v>28</v>
      </c>
      <c r="O7394" s="15" t="s">
        <v>29</v>
      </c>
      <c r="P7394" s="80" t="s">
        <v>3599</v>
      </c>
      <c r="Q7394" s="80" t="s">
        <v>195</v>
      </c>
      <c r="S7394" t="str">
        <f t="shared" si="145"/>
        <v>42135Daniel Davis</v>
      </c>
    </row>
    <row r="7395" spans="1:19" hidden="1">
      <c r="A7395" s="12">
        <v>42135</v>
      </c>
      <c r="B7395" t="s">
        <v>3419</v>
      </c>
      <c r="C7395" s="1">
        <v>57.05</v>
      </c>
      <c r="E7395" s="42">
        <f t="shared" si="146"/>
        <v>-57.05</v>
      </c>
      <c r="F7395" s="77" t="s">
        <v>1038</v>
      </c>
      <c r="G7395" s="77" t="s">
        <v>195</v>
      </c>
      <c r="H7395" s="77" t="s">
        <v>189</v>
      </c>
      <c r="I7395" s="13">
        <v>5</v>
      </c>
      <c r="J7395" s="14">
        <v>2015</v>
      </c>
      <c r="K7395" s="78" t="s">
        <v>146</v>
      </c>
      <c r="L7395" s="79" t="s">
        <v>3419</v>
      </c>
      <c r="M7395" s="79" t="s">
        <v>302</v>
      </c>
      <c r="N7395" s="15" t="s">
        <v>28</v>
      </c>
      <c r="O7395" s="15" t="s">
        <v>29</v>
      </c>
      <c r="P7395" s="80" t="s">
        <v>3599</v>
      </c>
      <c r="Q7395" s="80" t="s">
        <v>195</v>
      </c>
      <c r="S7395" t="str">
        <f t="shared" ref="S7395:S7458" si="147">A7395&amp;B7395</f>
        <v>42135curtis foster</v>
      </c>
    </row>
    <row r="7396" spans="1:19" hidden="1">
      <c r="A7396" s="12">
        <v>42136</v>
      </c>
      <c r="B7396" t="s">
        <v>3420</v>
      </c>
      <c r="C7396" s="1">
        <v>274.8</v>
      </c>
      <c r="E7396" s="42">
        <f t="shared" si="146"/>
        <v>-274.8</v>
      </c>
      <c r="F7396" s="77" t="s">
        <v>1038</v>
      </c>
      <c r="G7396" s="77" t="s">
        <v>195</v>
      </c>
      <c r="H7396" s="77" t="s">
        <v>189</v>
      </c>
      <c r="I7396" s="13">
        <v>5</v>
      </c>
      <c r="J7396" s="14">
        <v>2015</v>
      </c>
      <c r="K7396" s="78" t="s">
        <v>146</v>
      </c>
      <c r="L7396" s="79" t="s">
        <v>3420</v>
      </c>
      <c r="M7396" s="79" t="s">
        <v>302</v>
      </c>
      <c r="N7396" s="15" t="s">
        <v>28</v>
      </c>
      <c r="O7396" s="15" t="s">
        <v>29</v>
      </c>
      <c r="P7396" s="80" t="s">
        <v>3599</v>
      </c>
      <c r="Q7396" s="80" t="s">
        <v>195</v>
      </c>
      <c r="S7396" t="str">
        <f t="shared" si="147"/>
        <v>42136Samir Abdulqasimov</v>
      </c>
    </row>
    <row r="7397" spans="1:19" hidden="1">
      <c r="A7397" s="12">
        <v>42136</v>
      </c>
      <c r="B7397" t="s">
        <v>3421</v>
      </c>
      <c r="C7397" s="1">
        <v>31.78</v>
      </c>
      <c r="E7397" s="42">
        <f t="shared" si="146"/>
        <v>-31.78</v>
      </c>
      <c r="F7397" s="77" t="s">
        <v>1038</v>
      </c>
      <c r="G7397" s="77" t="s">
        <v>195</v>
      </c>
      <c r="H7397" s="77" t="s">
        <v>189</v>
      </c>
      <c r="I7397" s="13">
        <v>5</v>
      </c>
      <c r="J7397" s="14">
        <v>2015</v>
      </c>
      <c r="K7397" s="78" t="s">
        <v>146</v>
      </c>
      <c r="L7397" s="79" t="s">
        <v>3421</v>
      </c>
      <c r="M7397" s="79" t="s">
        <v>302</v>
      </c>
      <c r="N7397" s="15" t="s">
        <v>28</v>
      </c>
      <c r="O7397" s="15" t="s">
        <v>29</v>
      </c>
      <c r="P7397" s="80" t="s">
        <v>3599</v>
      </c>
      <c r="Q7397" s="80" t="s">
        <v>195</v>
      </c>
      <c r="S7397" t="str">
        <f t="shared" si="147"/>
        <v>42136Joan Wytman</v>
      </c>
    </row>
    <row r="7398" spans="1:19" hidden="1">
      <c r="A7398" s="12">
        <v>42136</v>
      </c>
      <c r="B7398" t="s">
        <v>3422</v>
      </c>
      <c r="C7398" s="1">
        <v>24.95</v>
      </c>
      <c r="E7398" s="42">
        <f t="shared" ref="E7398:E7461" si="148">-C7398</f>
        <v>-24.95</v>
      </c>
      <c r="F7398" s="77" t="s">
        <v>1038</v>
      </c>
      <c r="G7398" s="77" t="s">
        <v>195</v>
      </c>
      <c r="H7398" s="77" t="s">
        <v>189</v>
      </c>
      <c r="I7398" s="13">
        <v>5</v>
      </c>
      <c r="J7398" s="14">
        <v>2015</v>
      </c>
      <c r="K7398" s="78" t="s">
        <v>146</v>
      </c>
      <c r="L7398" s="79" t="s">
        <v>3422</v>
      </c>
      <c r="M7398" s="79" t="s">
        <v>302</v>
      </c>
      <c r="N7398" s="15" t="s">
        <v>28</v>
      </c>
      <c r="O7398" s="15" t="s">
        <v>29</v>
      </c>
      <c r="P7398" s="80" t="s">
        <v>3599</v>
      </c>
      <c r="Q7398" s="80" t="s">
        <v>195</v>
      </c>
      <c r="S7398" t="str">
        <f t="shared" si="147"/>
        <v>42136john n swain</v>
      </c>
    </row>
    <row r="7399" spans="1:19" hidden="1">
      <c r="A7399" s="12">
        <v>42136</v>
      </c>
      <c r="B7399" t="s">
        <v>3423</v>
      </c>
      <c r="C7399" s="1">
        <v>57.05</v>
      </c>
      <c r="E7399" s="42">
        <f t="shared" si="148"/>
        <v>-57.05</v>
      </c>
      <c r="F7399" s="77" t="s">
        <v>1038</v>
      </c>
      <c r="G7399" s="77" t="s">
        <v>195</v>
      </c>
      <c r="H7399" s="77" t="s">
        <v>189</v>
      </c>
      <c r="I7399" s="13">
        <v>5</v>
      </c>
      <c r="J7399" s="14">
        <v>2015</v>
      </c>
      <c r="K7399" s="78" t="s">
        <v>146</v>
      </c>
      <c r="L7399" s="79" t="s">
        <v>3423</v>
      </c>
      <c r="M7399" s="79" t="s">
        <v>302</v>
      </c>
      <c r="N7399" s="15" t="s">
        <v>28</v>
      </c>
      <c r="O7399" s="15" t="s">
        <v>29</v>
      </c>
      <c r="P7399" s="80" t="s">
        <v>3599</v>
      </c>
      <c r="Q7399" s="80" t="s">
        <v>195</v>
      </c>
      <c r="S7399" t="str">
        <f t="shared" si="147"/>
        <v>42136Rafael torres</v>
      </c>
    </row>
    <row r="7400" spans="1:19" hidden="1">
      <c r="A7400" s="12">
        <v>42137</v>
      </c>
      <c r="B7400" t="s">
        <v>2488</v>
      </c>
      <c r="C7400" s="1">
        <v>-1000</v>
      </c>
      <c r="E7400" s="42">
        <f t="shared" si="148"/>
        <v>1000</v>
      </c>
      <c r="F7400" s="77" t="s">
        <v>225</v>
      </c>
      <c r="G7400" s="77" t="s">
        <v>195</v>
      </c>
      <c r="H7400" s="77" t="s">
        <v>189</v>
      </c>
      <c r="I7400" s="13">
        <v>5</v>
      </c>
      <c r="J7400" s="14">
        <v>2015</v>
      </c>
      <c r="K7400" s="78" t="s">
        <v>137</v>
      </c>
      <c r="L7400" s="79" t="s">
        <v>39</v>
      </c>
      <c r="M7400" s="79" t="s">
        <v>23</v>
      </c>
      <c r="N7400" s="15" t="s">
        <v>189</v>
      </c>
      <c r="O7400" s="15" t="s">
        <v>24</v>
      </c>
      <c r="P7400" s="80" t="s">
        <v>196</v>
      </c>
      <c r="Q7400" s="80" t="s">
        <v>195</v>
      </c>
      <c r="S7400" t="str">
        <f t="shared" si="147"/>
        <v>42137Bank Account</v>
      </c>
    </row>
    <row r="7401" spans="1:19" hidden="1">
      <c r="A7401" s="12">
        <v>42137</v>
      </c>
      <c r="B7401" t="s">
        <v>3424</v>
      </c>
      <c r="C7401" s="1">
        <v>98.87</v>
      </c>
      <c r="E7401" s="42">
        <f t="shared" si="148"/>
        <v>-98.87</v>
      </c>
      <c r="F7401" s="77" t="s">
        <v>1038</v>
      </c>
      <c r="G7401" s="77" t="s">
        <v>195</v>
      </c>
      <c r="H7401" s="77" t="s">
        <v>189</v>
      </c>
      <c r="I7401" s="13">
        <v>5</v>
      </c>
      <c r="J7401" s="14">
        <v>2015</v>
      </c>
      <c r="K7401" s="78" t="s">
        <v>146</v>
      </c>
      <c r="L7401" s="79" t="s">
        <v>3424</v>
      </c>
      <c r="M7401" s="79" t="s">
        <v>302</v>
      </c>
      <c r="N7401" s="15" t="s">
        <v>28</v>
      </c>
      <c r="O7401" s="15" t="s">
        <v>29</v>
      </c>
      <c r="P7401" s="80" t="s">
        <v>3599</v>
      </c>
      <c r="Q7401" s="80" t="s">
        <v>195</v>
      </c>
      <c r="S7401" t="str">
        <f t="shared" si="147"/>
        <v>42137Madeleine Carlo</v>
      </c>
    </row>
    <row r="7402" spans="1:19" hidden="1">
      <c r="A7402" s="12">
        <v>42137</v>
      </c>
      <c r="B7402" t="s">
        <v>3425</v>
      </c>
      <c r="C7402" s="1">
        <v>9.9499999999999993</v>
      </c>
      <c r="E7402" s="42">
        <f t="shared" si="148"/>
        <v>-9.9499999999999993</v>
      </c>
      <c r="F7402" s="77" t="s">
        <v>1038</v>
      </c>
      <c r="G7402" s="77" t="s">
        <v>195</v>
      </c>
      <c r="H7402" s="77" t="s">
        <v>189</v>
      </c>
      <c r="I7402" s="13">
        <v>5</v>
      </c>
      <c r="J7402" s="14">
        <v>2015</v>
      </c>
      <c r="K7402" s="78" t="s">
        <v>146</v>
      </c>
      <c r="L7402" s="79" t="s">
        <v>3425</v>
      </c>
      <c r="M7402" s="79" t="s">
        <v>302</v>
      </c>
      <c r="N7402" s="15" t="s">
        <v>28</v>
      </c>
      <c r="O7402" s="15" t="s">
        <v>29</v>
      </c>
      <c r="P7402" s="80" t="s">
        <v>3599</v>
      </c>
      <c r="Q7402" s="80" t="s">
        <v>195</v>
      </c>
      <c r="S7402" t="str">
        <f t="shared" si="147"/>
        <v>42137Angela Becroft</v>
      </c>
    </row>
    <row r="7403" spans="1:19" hidden="1">
      <c r="A7403" s="12">
        <v>42137</v>
      </c>
      <c r="B7403" t="s">
        <v>3416</v>
      </c>
      <c r="C7403" s="1">
        <v>12.9</v>
      </c>
      <c r="E7403" s="42">
        <f t="shared" si="148"/>
        <v>-12.9</v>
      </c>
      <c r="F7403" s="77" t="s">
        <v>1038</v>
      </c>
      <c r="G7403" s="77" t="s">
        <v>195</v>
      </c>
      <c r="H7403" s="77" t="s">
        <v>189</v>
      </c>
      <c r="I7403" s="13">
        <v>5</v>
      </c>
      <c r="J7403" s="14">
        <v>2015</v>
      </c>
      <c r="K7403" s="78" t="s">
        <v>146</v>
      </c>
      <c r="L7403" s="79" t="s">
        <v>3416</v>
      </c>
      <c r="M7403" s="79" t="s">
        <v>302</v>
      </c>
      <c r="N7403" s="15" t="s">
        <v>28</v>
      </c>
      <c r="O7403" s="15" t="s">
        <v>29</v>
      </c>
      <c r="P7403" s="80" t="s">
        <v>3599</v>
      </c>
      <c r="Q7403" s="80" t="s">
        <v>195</v>
      </c>
      <c r="S7403" t="str">
        <f t="shared" si="147"/>
        <v>42137sue friedlander</v>
      </c>
    </row>
    <row r="7404" spans="1:19" hidden="1">
      <c r="A7404" s="12">
        <v>42138</v>
      </c>
      <c r="B7404" t="s">
        <v>3426</v>
      </c>
      <c r="C7404" s="1">
        <v>173.5</v>
      </c>
      <c r="E7404" s="42">
        <f t="shared" si="148"/>
        <v>-173.5</v>
      </c>
      <c r="F7404" s="77" t="s">
        <v>1038</v>
      </c>
      <c r="G7404" s="77" t="s">
        <v>195</v>
      </c>
      <c r="H7404" s="77" t="s">
        <v>189</v>
      </c>
      <c r="I7404" s="13">
        <v>5</v>
      </c>
      <c r="J7404" s="14">
        <v>2015</v>
      </c>
      <c r="K7404" s="78" t="s">
        <v>146</v>
      </c>
      <c r="L7404" s="79" t="s">
        <v>3426</v>
      </c>
      <c r="M7404" s="79" t="s">
        <v>302</v>
      </c>
      <c r="N7404" s="15" t="s">
        <v>28</v>
      </c>
      <c r="O7404" s="15" t="s">
        <v>29</v>
      </c>
      <c r="P7404" s="80" t="s">
        <v>3599</v>
      </c>
      <c r="Q7404" s="80" t="s">
        <v>195</v>
      </c>
      <c r="S7404" t="str">
        <f t="shared" si="147"/>
        <v>42138mohammad amara</v>
      </c>
    </row>
    <row r="7405" spans="1:19" hidden="1">
      <c r="A7405" s="12">
        <v>42139</v>
      </c>
      <c r="B7405" t="s">
        <v>3427</v>
      </c>
      <c r="C7405" s="1">
        <v>10.95</v>
      </c>
      <c r="E7405" s="42">
        <f t="shared" si="148"/>
        <v>-10.95</v>
      </c>
      <c r="F7405" s="77" t="s">
        <v>1038</v>
      </c>
      <c r="G7405" s="77" t="s">
        <v>195</v>
      </c>
      <c r="H7405" s="77" t="s">
        <v>189</v>
      </c>
      <c r="I7405" s="13">
        <v>5</v>
      </c>
      <c r="J7405" s="14">
        <v>2015</v>
      </c>
      <c r="K7405" s="78" t="s">
        <v>146</v>
      </c>
      <c r="L7405" s="79" t="s">
        <v>3427</v>
      </c>
      <c r="M7405" s="79" t="s">
        <v>302</v>
      </c>
      <c r="N7405" s="15" t="s">
        <v>28</v>
      </c>
      <c r="O7405" s="15" t="s">
        <v>29</v>
      </c>
      <c r="P7405" s="80" t="s">
        <v>3599</v>
      </c>
      <c r="Q7405" s="80" t="s">
        <v>195</v>
      </c>
      <c r="S7405" t="str">
        <f t="shared" si="147"/>
        <v>42139Ryan Parra</v>
      </c>
    </row>
    <row r="7406" spans="1:19" hidden="1">
      <c r="A7406" s="12">
        <v>42139</v>
      </c>
      <c r="B7406" t="s">
        <v>3428</v>
      </c>
      <c r="C7406" s="1">
        <v>45.32</v>
      </c>
      <c r="E7406" s="42">
        <f t="shared" si="148"/>
        <v>-45.32</v>
      </c>
      <c r="F7406" s="77" t="s">
        <v>1038</v>
      </c>
      <c r="G7406" s="77" t="s">
        <v>195</v>
      </c>
      <c r="H7406" s="77" t="s">
        <v>189</v>
      </c>
      <c r="I7406" s="13">
        <v>5</v>
      </c>
      <c r="J7406" s="14">
        <v>2015</v>
      </c>
      <c r="K7406" s="78" t="s">
        <v>146</v>
      </c>
      <c r="L7406" s="79" t="s">
        <v>3428</v>
      </c>
      <c r="M7406" s="79" t="s">
        <v>302</v>
      </c>
      <c r="N7406" s="15" t="s">
        <v>28</v>
      </c>
      <c r="O7406" s="15" t="s">
        <v>29</v>
      </c>
      <c r="P7406" s="80" t="s">
        <v>3599</v>
      </c>
      <c r="Q7406" s="80" t="s">
        <v>195</v>
      </c>
      <c r="S7406" t="str">
        <f t="shared" si="147"/>
        <v>42139DAN WILLIAMSON</v>
      </c>
    </row>
    <row r="7407" spans="1:19" hidden="1">
      <c r="A7407" s="12">
        <v>42139</v>
      </c>
      <c r="B7407" t="s">
        <v>3429</v>
      </c>
      <c r="C7407" s="1">
        <v>97.44</v>
      </c>
      <c r="E7407" s="42">
        <f t="shared" si="148"/>
        <v>-97.44</v>
      </c>
      <c r="F7407" s="77" t="s">
        <v>1038</v>
      </c>
      <c r="G7407" s="77" t="s">
        <v>195</v>
      </c>
      <c r="H7407" s="77" t="s">
        <v>189</v>
      </c>
      <c r="I7407" s="13">
        <v>5</v>
      </c>
      <c r="J7407" s="14">
        <v>2015</v>
      </c>
      <c r="K7407" s="78" t="s">
        <v>146</v>
      </c>
      <c r="L7407" s="79" t="s">
        <v>3429</v>
      </c>
      <c r="M7407" s="79" t="s">
        <v>302</v>
      </c>
      <c r="N7407" s="15" t="s">
        <v>28</v>
      </c>
      <c r="O7407" s="15" t="s">
        <v>29</v>
      </c>
      <c r="P7407" s="80" t="s">
        <v>3599</v>
      </c>
      <c r="Q7407" s="80" t="s">
        <v>195</v>
      </c>
      <c r="S7407" t="str">
        <f t="shared" si="147"/>
        <v>42139Ashley Seitz</v>
      </c>
    </row>
    <row r="7408" spans="1:19" hidden="1">
      <c r="A7408" s="12">
        <v>42140</v>
      </c>
      <c r="B7408" t="s">
        <v>3430</v>
      </c>
      <c r="C7408" s="1">
        <v>36.950000000000003</v>
      </c>
      <c r="E7408" s="42">
        <f t="shared" si="148"/>
        <v>-36.950000000000003</v>
      </c>
      <c r="F7408" s="77" t="s">
        <v>1038</v>
      </c>
      <c r="G7408" s="77" t="s">
        <v>195</v>
      </c>
      <c r="H7408" s="77" t="s">
        <v>189</v>
      </c>
      <c r="I7408" s="13">
        <v>5</v>
      </c>
      <c r="J7408" s="14">
        <v>2015</v>
      </c>
      <c r="K7408" s="78" t="s">
        <v>146</v>
      </c>
      <c r="L7408" s="79" t="s">
        <v>3430</v>
      </c>
      <c r="M7408" s="79" t="s">
        <v>302</v>
      </c>
      <c r="N7408" s="15" t="s">
        <v>28</v>
      </c>
      <c r="O7408" s="15" t="s">
        <v>29</v>
      </c>
      <c r="P7408" s="80" t="s">
        <v>3599</v>
      </c>
      <c r="Q7408" s="80" t="s">
        <v>195</v>
      </c>
      <c r="S7408" t="str">
        <f t="shared" si="147"/>
        <v>42140Jo A Powers</v>
      </c>
    </row>
    <row r="7409" spans="1:19" hidden="1">
      <c r="A7409" s="12">
        <v>42140</v>
      </c>
      <c r="B7409" t="s">
        <v>2814</v>
      </c>
      <c r="C7409" s="1">
        <v>124.82</v>
      </c>
      <c r="E7409" s="42">
        <f t="shared" si="148"/>
        <v>-124.82</v>
      </c>
      <c r="F7409" s="77" t="s">
        <v>1038</v>
      </c>
      <c r="G7409" s="77" t="s">
        <v>195</v>
      </c>
      <c r="H7409" s="77" t="s">
        <v>189</v>
      </c>
      <c r="I7409" s="13">
        <v>5</v>
      </c>
      <c r="J7409" s="14">
        <v>2015</v>
      </c>
      <c r="K7409" s="78" t="s">
        <v>146</v>
      </c>
      <c r="L7409" s="79" t="s">
        <v>2814</v>
      </c>
      <c r="M7409" s="79" t="s">
        <v>302</v>
      </c>
      <c r="N7409" s="15" t="s">
        <v>28</v>
      </c>
      <c r="O7409" s="15" t="s">
        <v>29</v>
      </c>
      <c r="P7409" s="80" t="s">
        <v>3599</v>
      </c>
      <c r="Q7409" s="80" t="s">
        <v>195</v>
      </c>
      <c r="S7409" t="str">
        <f t="shared" si="147"/>
        <v>42140CHRISTINE NACKERS</v>
      </c>
    </row>
    <row r="7410" spans="1:19" hidden="1">
      <c r="A7410" s="12">
        <v>42140</v>
      </c>
      <c r="B7410" t="s">
        <v>2814</v>
      </c>
      <c r="C7410" s="1">
        <v>24.95</v>
      </c>
      <c r="E7410" s="42">
        <f t="shared" si="148"/>
        <v>-24.95</v>
      </c>
      <c r="F7410" s="77" t="s">
        <v>1038</v>
      </c>
      <c r="G7410" s="77" t="s">
        <v>195</v>
      </c>
      <c r="H7410" s="77" t="s">
        <v>189</v>
      </c>
      <c r="I7410" s="13">
        <v>5</v>
      </c>
      <c r="J7410" s="14">
        <v>2015</v>
      </c>
      <c r="K7410" s="78" t="s">
        <v>146</v>
      </c>
      <c r="L7410" s="79" t="s">
        <v>2814</v>
      </c>
      <c r="M7410" s="79" t="s">
        <v>302</v>
      </c>
      <c r="N7410" s="15" t="s">
        <v>28</v>
      </c>
      <c r="O7410" s="15" t="s">
        <v>29</v>
      </c>
      <c r="P7410" s="80" t="s">
        <v>3599</v>
      </c>
      <c r="Q7410" s="80" t="s">
        <v>195</v>
      </c>
      <c r="S7410" t="str">
        <f t="shared" si="147"/>
        <v>42140CHRISTINE NACKERS</v>
      </c>
    </row>
    <row r="7411" spans="1:19" hidden="1">
      <c r="A7411" s="12">
        <v>42140</v>
      </c>
      <c r="B7411" t="s">
        <v>3431</v>
      </c>
      <c r="C7411" s="1">
        <v>66.900000000000006</v>
      </c>
      <c r="E7411" s="42">
        <f t="shared" si="148"/>
        <v>-66.900000000000006</v>
      </c>
      <c r="F7411" s="77" t="s">
        <v>1038</v>
      </c>
      <c r="G7411" s="77" t="s">
        <v>195</v>
      </c>
      <c r="H7411" s="77" t="s">
        <v>189</v>
      </c>
      <c r="I7411" s="13">
        <v>5</v>
      </c>
      <c r="J7411" s="14">
        <v>2015</v>
      </c>
      <c r="K7411" s="78" t="s">
        <v>146</v>
      </c>
      <c r="L7411" s="79" t="s">
        <v>3431</v>
      </c>
      <c r="M7411" s="79" t="s">
        <v>302</v>
      </c>
      <c r="N7411" s="15" t="s">
        <v>28</v>
      </c>
      <c r="O7411" s="15" t="s">
        <v>29</v>
      </c>
      <c r="P7411" s="80" t="s">
        <v>3599</v>
      </c>
      <c r="Q7411" s="80" t="s">
        <v>195</v>
      </c>
      <c r="S7411" t="str">
        <f t="shared" si="147"/>
        <v>42140william moore</v>
      </c>
    </row>
    <row r="7412" spans="1:19" hidden="1">
      <c r="A7412" s="12">
        <v>42140</v>
      </c>
      <c r="B7412" t="s">
        <v>3432</v>
      </c>
      <c r="C7412" s="1">
        <v>14.42</v>
      </c>
      <c r="E7412" s="42">
        <f t="shared" si="148"/>
        <v>-14.42</v>
      </c>
      <c r="F7412" s="77" t="s">
        <v>1038</v>
      </c>
      <c r="G7412" s="77" t="s">
        <v>195</v>
      </c>
      <c r="H7412" s="77" t="s">
        <v>189</v>
      </c>
      <c r="I7412" s="13">
        <v>5</v>
      </c>
      <c r="J7412" s="14">
        <v>2015</v>
      </c>
      <c r="K7412" s="78" t="s">
        <v>146</v>
      </c>
      <c r="L7412" s="79" t="s">
        <v>3432</v>
      </c>
      <c r="M7412" s="79" t="s">
        <v>302</v>
      </c>
      <c r="N7412" s="15" t="s">
        <v>28</v>
      </c>
      <c r="O7412" s="15" t="s">
        <v>29</v>
      </c>
      <c r="P7412" s="80" t="s">
        <v>3599</v>
      </c>
      <c r="Q7412" s="80" t="s">
        <v>195</v>
      </c>
      <c r="S7412" t="str">
        <f t="shared" si="147"/>
        <v>42140vincetta LeFevre</v>
      </c>
    </row>
    <row r="7413" spans="1:19" hidden="1">
      <c r="A7413" s="12">
        <v>42141</v>
      </c>
      <c r="B7413" t="s">
        <v>3433</v>
      </c>
      <c r="C7413" s="1">
        <v>14.9</v>
      </c>
      <c r="E7413" s="42">
        <f t="shared" si="148"/>
        <v>-14.9</v>
      </c>
      <c r="F7413" s="77" t="s">
        <v>1038</v>
      </c>
      <c r="G7413" s="77" t="s">
        <v>195</v>
      </c>
      <c r="H7413" s="77" t="s">
        <v>189</v>
      </c>
      <c r="I7413" s="13">
        <v>5</v>
      </c>
      <c r="J7413" s="14">
        <v>2015</v>
      </c>
      <c r="K7413" s="78" t="s">
        <v>146</v>
      </c>
      <c r="L7413" s="79" t="s">
        <v>3433</v>
      </c>
      <c r="M7413" s="79" t="s">
        <v>302</v>
      </c>
      <c r="N7413" s="15" t="s">
        <v>28</v>
      </c>
      <c r="O7413" s="15" t="s">
        <v>29</v>
      </c>
      <c r="P7413" s="80" t="s">
        <v>3599</v>
      </c>
      <c r="Q7413" s="80" t="s">
        <v>195</v>
      </c>
      <c r="S7413" t="str">
        <f t="shared" si="147"/>
        <v>42141Phillip Ditmore</v>
      </c>
    </row>
    <row r="7414" spans="1:19" hidden="1">
      <c r="A7414" s="12">
        <v>42141</v>
      </c>
      <c r="B7414" t="s">
        <v>3434</v>
      </c>
      <c r="C7414" s="1">
        <v>127.2</v>
      </c>
      <c r="E7414" s="42">
        <f t="shared" si="148"/>
        <v>-127.2</v>
      </c>
      <c r="F7414" s="77" t="s">
        <v>1038</v>
      </c>
      <c r="G7414" s="77" t="s">
        <v>195</v>
      </c>
      <c r="H7414" s="77" t="s">
        <v>189</v>
      </c>
      <c r="I7414" s="13">
        <v>5</v>
      </c>
      <c r="J7414" s="14">
        <v>2015</v>
      </c>
      <c r="K7414" s="78" t="s">
        <v>146</v>
      </c>
      <c r="L7414" s="79" t="s">
        <v>3434</v>
      </c>
      <c r="M7414" s="79" t="s">
        <v>302</v>
      </c>
      <c r="N7414" s="15" t="s">
        <v>28</v>
      </c>
      <c r="O7414" s="15" t="s">
        <v>29</v>
      </c>
      <c r="P7414" s="80" t="s">
        <v>3599</v>
      </c>
      <c r="Q7414" s="80" t="s">
        <v>195</v>
      </c>
      <c r="S7414" t="str">
        <f t="shared" si="147"/>
        <v>42141Esten Millard</v>
      </c>
    </row>
    <row r="7415" spans="1:19" hidden="1">
      <c r="A7415" s="12">
        <v>42141</v>
      </c>
      <c r="B7415" t="s">
        <v>3435</v>
      </c>
      <c r="C7415" s="1">
        <v>59.02</v>
      </c>
      <c r="E7415" s="42">
        <f t="shared" si="148"/>
        <v>-59.02</v>
      </c>
      <c r="F7415" s="77" t="s">
        <v>1038</v>
      </c>
      <c r="G7415" s="77" t="s">
        <v>195</v>
      </c>
      <c r="H7415" s="77" t="s">
        <v>189</v>
      </c>
      <c r="I7415" s="13">
        <v>5</v>
      </c>
      <c r="J7415" s="14">
        <v>2015</v>
      </c>
      <c r="K7415" s="78" t="s">
        <v>146</v>
      </c>
      <c r="L7415" s="79" t="s">
        <v>3435</v>
      </c>
      <c r="M7415" s="79" t="s">
        <v>302</v>
      </c>
      <c r="N7415" s="15" t="s">
        <v>28</v>
      </c>
      <c r="O7415" s="15" t="s">
        <v>29</v>
      </c>
      <c r="P7415" s="80" t="s">
        <v>3599</v>
      </c>
      <c r="Q7415" s="80" t="s">
        <v>195</v>
      </c>
      <c r="S7415" t="str">
        <f t="shared" si="147"/>
        <v>42141william miller</v>
      </c>
    </row>
    <row r="7416" spans="1:19" hidden="1">
      <c r="A7416" s="12">
        <v>42141</v>
      </c>
      <c r="B7416" t="s">
        <v>3426</v>
      </c>
      <c r="C7416" s="1">
        <v>98.05</v>
      </c>
      <c r="E7416" s="42">
        <f t="shared" si="148"/>
        <v>-98.05</v>
      </c>
      <c r="F7416" s="77" t="s">
        <v>1038</v>
      </c>
      <c r="G7416" s="77" t="s">
        <v>195</v>
      </c>
      <c r="H7416" s="77" t="s">
        <v>189</v>
      </c>
      <c r="I7416" s="13">
        <v>5</v>
      </c>
      <c r="J7416" s="14">
        <v>2015</v>
      </c>
      <c r="K7416" s="78" t="s">
        <v>146</v>
      </c>
      <c r="L7416" s="79" t="s">
        <v>3426</v>
      </c>
      <c r="M7416" s="79" t="s">
        <v>302</v>
      </c>
      <c r="N7416" s="15" t="s">
        <v>28</v>
      </c>
      <c r="O7416" s="15" t="s">
        <v>29</v>
      </c>
      <c r="P7416" s="80" t="s">
        <v>3599</v>
      </c>
      <c r="Q7416" s="80" t="s">
        <v>195</v>
      </c>
      <c r="S7416" t="str">
        <f t="shared" si="147"/>
        <v>42141mohammad amara</v>
      </c>
    </row>
    <row r="7417" spans="1:19" hidden="1">
      <c r="A7417" s="12">
        <v>42142</v>
      </c>
      <c r="B7417" t="s">
        <v>2824</v>
      </c>
      <c r="C7417" s="1">
        <v>12.9</v>
      </c>
      <c r="E7417" s="42">
        <f t="shared" si="148"/>
        <v>-12.9</v>
      </c>
      <c r="F7417" s="77" t="s">
        <v>1038</v>
      </c>
      <c r="G7417" s="77" t="s">
        <v>195</v>
      </c>
      <c r="H7417" s="77" t="s">
        <v>189</v>
      </c>
      <c r="I7417" s="13">
        <v>5</v>
      </c>
      <c r="J7417" s="14">
        <v>2015</v>
      </c>
      <c r="K7417" s="78" t="s">
        <v>146</v>
      </c>
      <c r="L7417" s="79" t="s">
        <v>2824</v>
      </c>
      <c r="M7417" s="79" t="s">
        <v>302</v>
      </c>
      <c r="N7417" s="15" t="s">
        <v>28</v>
      </c>
      <c r="O7417" s="15" t="s">
        <v>29</v>
      </c>
      <c r="P7417" s="80" t="s">
        <v>3599</v>
      </c>
      <c r="Q7417" s="80" t="s">
        <v>195</v>
      </c>
      <c r="S7417" t="str">
        <f t="shared" si="147"/>
        <v>42142Christopher Anderson</v>
      </c>
    </row>
    <row r="7418" spans="1:19" hidden="1">
      <c r="A7418" s="12">
        <v>42142</v>
      </c>
      <c r="B7418" t="s">
        <v>2488</v>
      </c>
      <c r="C7418" s="1">
        <v>-1000</v>
      </c>
      <c r="E7418" s="42">
        <f t="shared" si="148"/>
        <v>1000</v>
      </c>
      <c r="F7418" s="77" t="s">
        <v>225</v>
      </c>
      <c r="G7418" s="77" t="s">
        <v>195</v>
      </c>
      <c r="H7418" s="77" t="s">
        <v>189</v>
      </c>
      <c r="I7418" s="13">
        <v>5</v>
      </c>
      <c r="J7418" s="14">
        <v>2015</v>
      </c>
      <c r="K7418" s="78" t="s">
        <v>137</v>
      </c>
      <c r="L7418" s="79" t="s">
        <v>39</v>
      </c>
      <c r="M7418" s="79" t="s">
        <v>23</v>
      </c>
      <c r="N7418" s="15" t="s">
        <v>189</v>
      </c>
      <c r="O7418" s="15" t="s">
        <v>24</v>
      </c>
      <c r="P7418" s="80" t="s">
        <v>196</v>
      </c>
      <c r="Q7418" s="80" t="s">
        <v>195</v>
      </c>
      <c r="S7418" t="str">
        <f t="shared" si="147"/>
        <v>42142Bank Account</v>
      </c>
    </row>
    <row r="7419" spans="1:19" hidden="1">
      <c r="A7419" s="12">
        <v>42142</v>
      </c>
      <c r="B7419" t="s">
        <v>3436</v>
      </c>
      <c r="C7419" s="1">
        <v>19.899999999999999</v>
      </c>
      <c r="E7419" s="42">
        <f t="shared" si="148"/>
        <v>-19.899999999999999</v>
      </c>
      <c r="F7419" s="77" t="s">
        <v>1038</v>
      </c>
      <c r="G7419" s="77" t="s">
        <v>195</v>
      </c>
      <c r="H7419" s="77" t="s">
        <v>189</v>
      </c>
      <c r="I7419" s="13">
        <v>5</v>
      </c>
      <c r="J7419" s="14">
        <v>2015</v>
      </c>
      <c r="K7419" s="78" t="s">
        <v>146</v>
      </c>
      <c r="L7419" s="79" t="s">
        <v>3436</v>
      </c>
      <c r="M7419" s="79" t="s">
        <v>302</v>
      </c>
      <c r="N7419" s="15" t="s">
        <v>28</v>
      </c>
      <c r="O7419" s="15" t="s">
        <v>29</v>
      </c>
      <c r="P7419" s="80" t="s">
        <v>3599</v>
      </c>
      <c r="Q7419" s="80" t="s">
        <v>195</v>
      </c>
      <c r="S7419" t="str">
        <f t="shared" si="147"/>
        <v>42142Rene Rodriguez</v>
      </c>
    </row>
    <row r="7420" spans="1:19" hidden="1">
      <c r="A7420" s="12">
        <v>42142</v>
      </c>
      <c r="B7420" t="s">
        <v>3437</v>
      </c>
      <c r="C7420" s="1">
        <v>9.9499999999999993</v>
      </c>
      <c r="E7420" s="42">
        <f t="shared" si="148"/>
        <v>-9.9499999999999993</v>
      </c>
      <c r="F7420" s="77" t="s">
        <v>1038</v>
      </c>
      <c r="G7420" s="77" t="s">
        <v>195</v>
      </c>
      <c r="H7420" s="77" t="s">
        <v>189</v>
      </c>
      <c r="I7420" s="13">
        <v>5</v>
      </c>
      <c r="J7420" s="14">
        <v>2015</v>
      </c>
      <c r="K7420" s="78" t="s">
        <v>146</v>
      </c>
      <c r="L7420" s="79" t="s">
        <v>3437</v>
      </c>
      <c r="M7420" s="79" t="s">
        <v>302</v>
      </c>
      <c r="N7420" s="15" t="s">
        <v>28</v>
      </c>
      <c r="O7420" s="15" t="s">
        <v>29</v>
      </c>
      <c r="P7420" s="80" t="s">
        <v>3599</v>
      </c>
      <c r="Q7420" s="80" t="s">
        <v>195</v>
      </c>
      <c r="S7420" t="str">
        <f t="shared" si="147"/>
        <v>42142LaTonya Allen</v>
      </c>
    </row>
    <row r="7421" spans="1:19" hidden="1">
      <c r="A7421" s="12">
        <v>42142</v>
      </c>
      <c r="B7421" t="s">
        <v>3438</v>
      </c>
      <c r="C7421" s="1">
        <v>107.02</v>
      </c>
      <c r="E7421" s="42">
        <f t="shared" si="148"/>
        <v>-107.02</v>
      </c>
      <c r="F7421" s="77" t="s">
        <v>1038</v>
      </c>
      <c r="G7421" s="77" t="s">
        <v>195</v>
      </c>
      <c r="H7421" s="77" t="s">
        <v>189</v>
      </c>
      <c r="I7421" s="13">
        <v>5</v>
      </c>
      <c r="J7421" s="14">
        <v>2015</v>
      </c>
      <c r="K7421" s="78" t="s">
        <v>146</v>
      </c>
      <c r="L7421" s="79" t="s">
        <v>3438</v>
      </c>
      <c r="M7421" s="79" t="s">
        <v>302</v>
      </c>
      <c r="N7421" s="15" t="s">
        <v>28</v>
      </c>
      <c r="O7421" s="15" t="s">
        <v>29</v>
      </c>
      <c r="P7421" s="80" t="s">
        <v>3599</v>
      </c>
      <c r="Q7421" s="80" t="s">
        <v>195</v>
      </c>
      <c r="S7421" t="str">
        <f t="shared" si="147"/>
        <v>42142DONNIE STIPE</v>
      </c>
    </row>
    <row r="7422" spans="1:19" hidden="1">
      <c r="A7422" s="12">
        <v>42142</v>
      </c>
      <c r="B7422" t="s">
        <v>2800</v>
      </c>
      <c r="C7422" s="1">
        <v>49.95</v>
      </c>
      <c r="E7422" s="42">
        <f t="shared" si="148"/>
        <v>-49.95</v>
      </c>
      <c r="F7422" s="77" t="s">
        <v>1038</v>
      </c>
      <c r="G7422" s="77" t="s">
        <v>195</v>
      </c>
      <c r="H7422" s="77" t="s">
        <v>189</v>
      </c>
      <c r="I7422" s="13">
        <v>5</v>
      </c>
      <c r="J7422" s="14">
        <v>2015</v>
      </c>
      <c r="K7422" s="78" t="s">
        <v>146</v>
      </c>
      <c r="L7422" s="79" t="s">
        <v>2800</v>
      </c>
      <c r="M7422" s="79" t="s">
        <v>302</v>
      </c>
      <c r="N7422" s="15" t="s">
        <v>28</v>
      </c>
      <c r="O7422" s="15" t="s">
        <v>29</v>
      </c>
      <c r="P7422" s="80" t="s">
        <v>3599</v>
      </c>
      <c r="Q7422" s="80" t="s">
        <v>195</v>
      </c>
      <c r="S7422" t="str">
        <f t="shared" si="147"/>
        <v>42142Geoffrey Goodwin</v>
      </c>
    </row>
    <row r="7423" spans="1:19" hidden="1">
      <c r="A7423" s="12">
        <v>42142</v>
      </c>
      <c r="B7423" t="s">
        <v>3439</v>
      </c>
      <c r="C7423" s="1">
        <v>53.51</v>
      </c>
      <c r="E7423" s="42">
        <f t="shared" si="148"/>
        <v>-53.51</v>
      </c>
      <c r="F7423" s="77" t="s">
        <v>1038</v>
      </c>
      <c r="G7423" s="77" t="s">
        <v>195</v>
      </c>
      <c r="H7423" s="77" t="s">
        <v>189</v>
      </c>
      <c r="I7423" s="13">
        <v>5</v>
      </c>
      <c r="J7423" s="14">
        <v>2015</v>
      </c>
      <c r="K7423" s="78" t="s">
        <v>146</v>
      </c>
      <c r="L7423" s="79" t="s">
        <v>3439</v>
      </c>
      <c r="M7423" s="79" t="s">
        <v>302</v>
      </c>
      <c r="N7423" s="15" t="s">
        <v>28</v>
      </c>
      <c r="O7423" s="15" t="s">
        <v>29</v>
      </c>
      <c r="P7423" s="80" t="s">
        <v>3599</v>
      </c>
      <c r="Q7423" s="80" t="s">
        <v>195</v>
      </c>
      <c r="S7423" t="str">
        <f t="shared" si="147"/>
        <v>42142Justin ERICKSON</v>
      </c>
    </row>
    <row r="7424" spans="1:19" hidden="1">
      <c r="A7424" s="12">
        <v>42143</v>
      </c>
      <c r="B7424" t="s">
        <v>3440</v>
      </c>
      <c r="C7424" s="1">
        <v>85.37</v>
      </c>
      <c r="E7424" s="42">
        <f t="shared" si="148"/>
        <v>-85.37</v>
      </c>
      <c r="F7424" s="77" t="s">
        <v>1038</v>
      </c>
      <c r="G7424" s="77" t="s">
        <v>195</v>
      </c>
      <c r="H7424" s="77" t="s">
        <v>189</v>
      </c>
      <c r="I7424" s="13">
        <v>5</v>
      </c>
      <c r="J7424" s="14">
        <v>2015</v>
      </c>
      <c r="K7424" s="78" t="s">
        <v>146</v>
      </c>
      <c r="L7424" s="79" t="s">
        <v>3440</v>
      </c>
      <c r="M7424" s="79" t="s">
        <v>302</v>
      </c>
      <c r="N7424" s="15" t="s">
        <v>28</v>
      </c>
      <c r="O7424" s="15" t="s">
        <v>29</v>
      </c>
      <c r="P7424" s="80" t="s">
        <v>3599</v>
      </c>
      <c r="Q7424" s="80" t="s">
        <v>195</v>
      </c>
      <c r="S7424" t="str">
        <f t="shared" si="147"/>
        <v>42143Christopher Belanger</v>
      </c>
    </row>
    <row r="7425" spans="1:19" hidden="1">
      <c r="A7425" s="12">
        <v>42143</v>
      </c>
      <c r="B7425" t="s">
        <v>3441</v>
      </c>
      <c r="C7425" s="1">
        <v>61.95</v>
      </c>
      <c r="E7425" s="42">
        <f t="shared" si="148"/>
        <v>-61.95</v>
      </c>
      <c r="F7425" s="77" t="s">
        <v>1038</v>
      </c>
      <c r="G7425" s="77" t="s">
        <v>195</v>
      </c>
      <c r="H7425" s="77" t="s">
        <v>189</v>
      </c>
      <c r="I7425" s="13">
        <v>5</v>
      </c>
      <c r="J7425" s="14">
        <v>2015</v>
      </c>
      <c r="K7425" s="78" t="s">
        <v>146</v>
      </c>
      <c r="L7425" s="79" t="s">
        <v>3441</v>
      </c>
      <c r="M7425" s="79" t="s">
        <v>302</v>
      </c>
      <c r="N7425" s="15" t="s">
        <v>28</v>
      </c>
      <c r="O7425" s="15" t="s">
        <v>29</v>
      </c>
      <c r="P7425" s="80" t="s">
        <v>3599</v>
      </c>
      <c r="Q7425" s="80" t="s">
        <v>195</v>
      </c>
      <c r="S7425" t="str">
        <f t="shared" si="147"/>
        <v>42143Sasha Hohn</v>
      </c>
    </row>
    <row r="7426" spans="1:19" hidden="1">
      <c r="A7426" s="12">
        <v>42143</v>
      </c>
      <c r="B7426" t="s">
        <v>3442</v>
      </c>
      <c r="C7426" s="1">
        <v>39.619999999999997</v>
      </c>
      <c r="E7426" s="42">
        <f t="shared" si="148"/>
        <v>-39.619999999999997</v>
      </c>
      <c r="F7426" s="77" t="s">
        <v>1038</v>
      </c>
      <c r="G7426" s="77" t="s">
        <v>195</v>
      </c>
      <c r="H7426" s="77" t="s">
        <v>189</v>
      </c>
      <c r="I7426" s="13">
        <v>5</v>
      </c>
      <c r="J7426" s="14">
        <v>2015</v>
      </c>
      <c r="K7426" s="78" t="s">
        <v>146</v>
      </c>
      <c r="L7426" s="79" t="s">
        <v>3442</v>
      </c>
      <c r="M7426" s="79" t="s">
        <v>302</v>
      </c>
      <c r="N7426" s="15" t="s">
        <v>28</v>
      </c>
      <c r="O7426" s="15" t="s">
        <v>29</v>
      </c>
      <c r="P7426" s="80" t="s">
        <v>3599</v>
      </c>
      <c r="Q7426" s="80" t="s">
        <v>195</v>
      </c>
      <c r="S7426" t="str">
        <f t="shared" si="147"/>
        <v>42143Nancy Lewis</v>
      </c>
    </row>
    <row r="7427" spans="1:19" hidden="1">
      <c r="A7427" s="12">
        <v>42143</v>
      </c>
      <c r="B7427" t="s">
        <v>3443</v>
      </c>
      <c r="C7427" s="1">
        <v>29.97</v>
      </c>
      <c r="E7427" s="42">
        <f t="shared" si="148"/>
        <v>-29.97</v>
      </c>
      <c r="F7427" s="77" t="s">
        <v>1038</v>
      </c>
      <c r="G7427" s="77" t="s">
        <v>195</v>
      </c>
      <c r="H7427" s="77" t="s">
        <v>189</v>
      </c>
      <c r="I7427" s="13">
        <v>5</v>
      </c>
      <c r="J7427" s="14">
        <v>2015</v>
      </c>
      <c r="K7427" s="78" t="s">
        <v>146</v>
      </c>
      <c r="L7427" s="79" t="s">
        <v>3443</v>
      </c>
      <c r="M7427" s="79" t="s">
        <v>302</v>
      </c>
      <c r="N7427" s="15" t="s">
        <v>28</v>
      </c>
      <c r="O7427" s="15" t="s">
        <v>29</v>
      </c>
      <c r="P7427" s="80" t="s">
        <v>3599</v>
      </c>
      <c r="Q7427" s="80" t="s">
        <v>195</v>
      </c>
      <c r="S7427" t="str">
        <f t="shared" si="147"/>
        <v>42143Pui Li Lim</v>
      </c>
    </row>
    <row r="7428" spans="1:19" hidden="1">
      <c r="A7428" s="12">
        <v>42144</v>
      </c>
      <c r="B7428" t="s">
        <v>3377</v>
      </c>
      <c r="C7428" s="1">
        <v>-68.81</v>
      </c>
      <c r="E7428" s="42">
        <f t="shared" si="148"/>
        <v>68.81</v>
      </c>
      <c r="F7428" s="77" t="s">
        <v>225</v>
      </c>
      <c r="G7428" s="77" t="s">
        <v>195</v>
      </c>
      <c r="H7428" s="77" t="s">
        <v>189</v>
      </c>
      <c r="I7428" s="13">
        <v>5</v>
      </c>
      <c r="J7428" s="14">
        <v>2015</v>
      </c>
      <c r="K7428" s="78" t="s">
        <v>184</v>
      </c>
      <c r="L7428" s="79" t="s">
        <v>3377</v>
      </c>
      <c r="M7428" s="79" t="s">
        <v>302</v>
      </c>
      <c r="N7428" s="15" t="s">
        <v>28</v>
      </c>
      <c r="O7428" s="15" t="s">
        <v>29</v>
      </c>
      <c r="P7428" s="80" t="s">
        <v>3599</v>
      </c>
      <c r="Q7428" s="80" t="s">
        <v>195</v>
      </c>
      <c r="S7428" t="str">
        <f t="shared" si="147"/>
        <v>42144Mary R Lee</v>
      </c>
    </row>
    <row r="7429" spans="1:19" hidden="1">
      <c r="A7429" s="12">
        <v>42145</v>
      </c>
      <c r="B7429" t="s">
        <v>3444</v>
      </c>
      <c r="C7429" s="1">
        <v>29.8</v>
      </c>
      <c r="E7429" s="42">
        <f t="shared" si="148"/>
        <v>-29.8</v>
      </c>
      <c r="F7429" s="77" t="s">
        <v>1038</v>
      </c>
      <c r="G7429" s="77" t="s">
        <v>195</v>
      </c>
      <c r="H7429" s="77" t="s">
        <v>189</v>
      </c>
      <c r="I7429" s="13">
        <v>5</v>
      </c>
      <c r="J7429" s="14">
        <v>2015</v>
      </c>
      <c r="K7429" s="78" t="s">
        <v>146</v>
      </c>
      <c r="L7429" s="79" t="s">
        <v>3444</v>
      </c>
      <c r="M7429" s="79" t="s">
        <v>302</v>
      </c>
      <c r="N7429" s="15" t="s">
        <v>28</v>
      </c>
      <c r="O7429" s="15" t="s">
        <v>29</v>
      </c>
      <c r="P7429" s="80" t="s">
        <v>3599</v>
      </c>
      <c r="Q7429" s="80" t="s">
        <v>195</v>
      </c>
      <c r="S7429" t="str">
        <f t="shared" si="147"/>
        <v>42145Marigold Alvarenga</v>
      </c>
    </row>
    <row r="7430" spans="1:19" hidden="1">
      <c r="A7430" s="12">
        <v>42145</v>
      </c>
      <c r="B7430" t="s">
        <v>3428</v>
      </c>
      <c r="C7430" s="1">
        <v>45.32</v>
      </c>
      <c r="E7430" s="42">
        <f t="shared" si="148"/>
        <v>-45.32</v>
      </c>
      <c r="F7430" s="77" t="s">
        <v>1038</v>
      </c>
      <c r="G7430" s="77" t="s">
        <v>195</v>
      </c>
      <c r="H7430" s="77" t="s">
        <v>189</v>
      </c>
      <c r="I7430" s="13">
        <v>5</v>
      </c>
      <c r="J7430" s="14">
        <v>2015</v>
      </c>
      <c r="K7430" s="78" t="s">
        <v>146</v>
      </c>
      <c r="L7430" s="79" t="s">
        <v>3428</v>
      </c>
      <c r="M7430" s="79" t="s">
        <v>302</v>
      </c>
      <c r="N7430" s="15" t="s">
        <v>28</v>
      </c>
      <c r="O7430" s="15" t="s">
        <v>29</v>
      </c>
      <c r="P7430" s="80" t="s">
        <v>3599</v>
      </c>
      <c r="Q7430" s="80" t="s">
        <v>195</v>
      </c>
      <c r="S7430" t="str">
        <f t="shared" si="147"/>
        <v>42145DAN WILLIAMSON</v>
      </c>
    </row>
    <row r="7431" spans="1:19" hidden="1">
      <c r="A7431" s="12">
        <v>42145</v>
      </c>
      <c r="B7431" t="s">
        <v>3445</v>
      </c>
      <c r="C7431" s="1">
        <v>97.44</v>
      </c>
      <c r="E7431" s="42">
        <f t="shared" si="148"/>
        <v>-97.44</v>
      </c>
      <c r="F7431" s="77" t="s">
        <v>1038</v>
      </c>
      <c r="G7431" s="77" t="s">
        <v>195</v>
      </c>
      <c r="H7431" s="77" t="s">
        <v>189</v>
      </c>
      <c r="I7431" s="13">
        <v>5</v>
      </c>
      <c r="J7431" s="14">
        <v>2015</v>
      </c>
      <c r="K7431" s="78" t="s">
        <v>146</v>
      </c>
      <c r="L7431" s="79" t="s">
        <v>3445</v>
      </c>
      <c r="M7431" s="79" t="s">
        <v>302</v>
      </c>
      <c r="N7431" s="15" t="s">
        <v>28</v>
      </c>
      <c r="O7431" s="15" t="s">
        <v>29</v>
      </c>
      <c r="P7431" s="80" t="s">
        <v>3599</v>
      </c>
      <c r="Q7431" s="80" t="s">
        <v>195</v>
      </c>
      <c r="S7431" t="str">
        <f t="shared" si="147"/>
        <v>42145Leigh ann Colley</v>
      </c>
    </row>
    <row r="7432" spans="1:19" hidden="1">
      <c r="A7432" s="12">
        <v>42145</v>
      </c>
      <c r="B7432" t="s">
        <v>3446</v>
      </c>
      <c r="C7432" s="1">
        <v>53.51</v>
      </c>
      <c r="E7432" s="42">
        <f t="shared" si="148"/>
        <v>-53.51</v>
      </c>
      <c r="F7432" s="77" t="s">
        <v>1038</v>
      </c>
      <c r="G7432" s="77" t="s">
        <v>195</v>
      </c>
      <c r="H7432" s="77" t="s">
        <v>189</v>
      </c>
      <c r="I7432" s="13">
        <v>5</v>
      </c>
      <c r="J7432" s="14">
        <v>2015</v>
      </c>
      <c r="K7432" s="78" t="s">
        <v>146</v>
      </c>
      <c r="L7432" s="79" t="s">
        <v>3446</v>
      </c>
      <c r="M7432" s="79" t="s">
        <v>302</v>
      </c>
      <c r="N7432" s="15" t="s">
        <v>28</v>
      </c>
      <c r="O7432" s="15" t="s">
        <v>29</v>
      </c>
      <c r="P7432" s="80" t="s">
        <v>3599</v>
      </c>
      <c r="Q7432" s="80" t="s">
        <v>195</v>
      </c>
      <c r="S7432" t="str">
        <f t="shared" si="147"/>
        <v>42145Juan Gutierrez</v>
      </c>
    </row>
    <row r="7433" spans="1:19" hidden="1">
      <c r="A7433" s="12">
        <v>42146</v>
      </c>
      <c r="B7433" t="s">
        <v>2733</v>
      </c>
      <c r="C7433" s="1">
        <v>169.31</v>
      </c>
      <c r="E7433" s="42">
        <f t="shared" si="148"/>
        <v>-169.31</v>
      </c>
      <c r="F7433" s="77" t="s">
        <v>1038</v>
      </c>
      <c r="G7433" s="77" t="s">
        <v>195</v>
      </c>
      <c r="H7433" s="77" t="s">
        <v>189</v>
      </c>
      <c r="I7433" s="13">
        <v>5</v>
      </c>
      <c r="J7433" s="14">
        <v>2015</v>
      </c>
      <c r="K7433" s="78" t="s">
        <v>146</v>
      </c>
      <c r="L7433" s="79" t="s">
        <v>2733</v>
      </c>
      <c r="M7433" s="79" t="s">
        <v>302</v>
      </c>
      <c r="N7433" s="15" t="s">
        <v>28</v>
      </c>
      <c r="O7433" s="15" t="s">
        <v>29</v>
      </c>
      <c r="P7433" s="80" t="s">
        <v>3599</v>
      </c>
      <c r="Q7433" s="80" t="s">
        <v>195</v>
      </c>
      <c r="S7433" t="str">
        <f t="shared" si="147"/>
        <v>42146Robert Hoskins</v>
      </c>
    </row>
    <row r="7434" spans="1:19" hidden="1">
      <c r="A7434" s="12">
        <v>42146</v>
      </c>
      <c r="B7434" t="s">
        <v>3281</v>
      </c>
      <c r="C7434" s="1">
        <v>13.45</v>
      </c>
      <c r="E7434" s="42">
        <f t="shared" si="148"/>
        <v>-13.45</v>
      </c>
      <c r="F7434" s="77" t="s">
        <v>1038</v>
      </c>
      <c r="G7434" s="77" t="s">
        <v>195</v>
      </c>
      <c r="H7434" s="77" t="s">
        <v>189</v>
      </c>
      <c r="I7434" s="13">
        <v>5</v>
      </c>
      <c r="J7434" s="14">
        <v>2015</v>
      </c>
      <c r="K7434" s="78" t="s">
        <v>146</v>
      </c>
      <c r="L7434" s="79" t="s">
        <v>3281</v>
      </c>
      <c r="M7434" s="79" t="s">
        <v>302</v>
      </c>
      <c r="N7434" s="15" t="s">
        <v>28</v>
      </c>
      <c r="O7434" s="15" t="s">
        <v>29</v>
      </c>
      <c r="P7434" s="80" t="s">
        <v>3599</v>
      </c>
      <c r="Q7434" s="80" t="s">
        <v>195</v>
      </c>
      <c r="S7434" t="str">
        <f t="shared" si="147"/>
        <v>42146Patrick ORiordan</v>
      </c>
    </row>
    <row r="7435" spans="1:19" hidden="1">
      <c r="A7435" s="12">
        <v>42146</v>
      </c>
      <c r="B7435" t="s">
        <v>3447</v>
      </c>
      <c r="C7435" s="1">
        <v>14.9</v>
      </c>
      <c r="E7435" s="42">
        <f t="shared" si="148"/>
        <v>-14.9</v>
      </c>
      <c r="F7435" s="77" t="s">
        <v>1038</v>
      </c>
      <c r="G7435" s="77" t="s">
        <v>195</v>
      </c>
      <c r="H7435" s="77" t="s">
        <v>189</v>
      </c>
      <c r="I7435" s="13">
        <v>5</v>
      </c>
      <c r="J7435" s="14">
        <v>2015</v>
      </c>
      <c r="K7435" s="78" t="s">
        <v>146</v>
      </c>
      <c r="L7435" s="79" t="s">
        <v>3447</v>
      </c>
      <c r="M7435" s="79" t="s">
        <v>302</v>
      </c>
      <c r="N7435" s="15" t="s">
        <v>28</v>
      </c>
      <c r="O7435" s="15" t="s">
        <v>29</v>
      </c>
      <c r="P7435" s="80" t="s">
        <v>3599</v>
      </c>
      <c r="Q7435" s="80" t="s">
        <v>195</v>
      </c>
      <c r="S7435" t="str">
        <f t="shared" si="147"/>
        <v>42146Teresa Zeigler</v>
      </c>
    </row>
    <row r="7436" spans="1:19" hidden="1">
      <c r="A7436" s="12">
        <v>42147</v>
      </c>
      <c r="B7436" t="s">
        <v>3448</v>
      </c>
      <c r="C7436" s="1">
        <v>12.9</v>
      </c>
      <c r="E7436" s="42">
        <f t="shared" si="148"/>
        <v>-12.9</v>
      </c>
      <c r="F7436" s="77" t="s">
        <v>1038</v>
      </c>
      <c r="G7436" s="77" t="s">
        <v>195</v>
      </c>
      <c r="H7436" s="77" t="s">
        <v>189</v>
      </c>
      <c r="I7436" s="13">
        <v>5</v>
      </c>
      <c r="J7436" s="14">
        <v>2015</v>
      </c>
      <c r="K7436" s="78" t="s">
        <v>146</v>
      </c>
      <c r="L7436" s="79" t="s">
        <v>3448</v>
      </c>
      <c r="M7436" s="79" t="s">
        <v>302</v>
      </c>
      <c r="N7436" s="15" t="s">
        <v>28</v>
      </c>
      <c r="O7436" s="15" t="s">
        <v>29</v>
      </c>
      <c r="P7436" s="80" t="s">
        <v>3599</v>
      </c>
      <c r="Q7436" s="80" t="s">
        <v>195</v>
      </c>
      <c r="S7436" t="str">
        <f t="shared" si="147"/>
        <v>42147Heather Callantine</v>
      </c>
    </row>
    <row r="7437" spans="1:19" hidden="1">
      <c r="A7437" s="12">
        <v>42148</v>
      </c>
      <c r="B7437" t="s">
        <v>3449</v>
      </c>
      <c r="C7437" s="1">
        <v>39.950000000000003</v>
      </c>
      <c r="E7437" s="42">
        <f t="shared" si="148"/>
        <v>-39.950000000000003</v>
      </c>
      <c r="F7437" s="77" t="s">
        <v>1038</v>
      </c>
      <c r="G7437" s="77" t="s">
        <v>195</v>
      </c>
      <c r="H7437" s="77" t="s">
        <v>189</v>
      </c>
      <c r="I7437" s="13">
        <v>5</v>
      </c>
      <c r="J7437" s="14">
        <v>2015</v>
      </c>
      <c r="K7437" s="78" t="s">
        <v>146</v>
      </c>
      <c r="L7437" s="79" t="s">
        <v>3449</v>
      </c>
      <c r="M7437" s="79" t="s">
        <v>302</v>
      </c>
      <c r="N7437" s="15" t="s">
        <v>28</v>
      </c>
      <c r="O7437" s="15" t="s">
        <v>29</v>
      </c>
      <c r="P7437" s="80" t="s">
        <v>3599</v>
      </c>
      <c r="Q7437" s="80" t="s">
        <v>195</v>
      </c>
      <c r="S7437" t="str">
        <f t="shared" si="147"/>
        <v>42148Teresa Lopez</v>
      </c>
    </row>
    <row r="7438" spans="1:19" hidden="1">
      <c r="A7438" s="12">
        <v>42149</v>
      </c>
      <c r="B7438" t="s">
        <v>3416</v>
      </c>
      <c r="C7438" s="1">
        <v>48.54</v>
      </c>
      <c r="E7438" s="42">
        <f t="shared" si="148"/>
        <v>-48.54</v>
      </c>
      <c r="F7438" s="77" t="s">
        <v>1038</v>
      </c>
      <c r="G7438" s="77" t="s">
        <v>195</v>
      </c>
      <c r="H7438" s="77" t="s">
        <v>189</v>
      </c>
      <c r="I7438" s="13">
        <v>5</v>
      </c>
      <c r="J7438" s="14">
        <v>2015</v>
      </c>
      <c r="K7438" s="78" t="s">
        <v>146</v>
      </c>
      <c r="L7438" s="79" t="s">
        <v>3416</v>
      </c>
      <c r="M7438" s="79" t="s">
        <v>302</v>
      </c>
      <c r="N7438" s="15" t="s">
        <v>28</v>
      </c>
      <c r="O7438" s="15" t="s">
        <v>29</v>
      </c>
      <c r="P7438" s="80" t="s">
        <v>3599</v>
      </c>
      <c r="Q7438" s="80" t="s">
        <v>195</v>
      </c>
      <c r="S7438" t="str">
        <f t="shared" si="147"/>
        <v>42149sue friedlander</v>
      </c>
    </row>
    <row r="7439" spans="1:19" hidden="1">
      <c r="A7439" s="12">
        <v>42149</v>
      </c>
      <c r="B7439" t="s">
        <v>3450</v>
      </c>
      <c r="C7439" s="1">
        <v>57.05</v>
      </c>
      <c r="E7439" s="42">
        <f t="shared" si="148"/>
        <v>-57.05</v>
      </c>
      <c r="F7439" s="77" t="s">
        <v>1038</v>
      </c>
      <c r="G7439" s="77" t="s">
        <v>195</v>
      </c>
      <c r="H7439" s="77" t="s">
        <v>189</v>
      </c>
      <c r="I7439" s="13">
        <v>5</v>
      </c>
      <c r="J7439" s="14">
        <v>2015</v>
      </c>
      <c r="K7439" s="78" t="s">
        <v>146</v>
      </c>
      <c r="L7439" s="79" t="s">
        <v>3450</v>
      </c>
      <c r="M7439" s="79" t="s">
        <v>302</v>
      </c>
      <c r="N7439" s="15" t="s">
        <v>28</v>
      </c>
      <c r="O7439" s="15" t="s">
        <v>29</v>
      </c>
      <c r="P7439" s="80" t="s">
        <v>3599</v>
      </c>
      <c r="Q7439" s="80" t="s">
        <v>195</v>
      </c>
      <c r="S7439" t="str">
        <f t="shared" si="147"/>
        <v>42149Gopaul Salick</v>
      </c>
    </row>
    <row r="7440" spans="1:19" hidden="1">
      <c r="A7440" s="12">
        <v>42149</v>
      </c>
      <c r="B7440" t="s">
        <v>2592</v>
      </c>
      <c r="C7440" s="1">
        <v>-49.95</v>
      </c>
      <c r="E7440" s="42">
        <f t="shared" si="148"/>
        <v>49.95</v>
      </c>
      <c r="F7440" s="77" t="s">
        <v>225</v>
      </c>
      <c r="G7440" s="77" t="s">
        <v>195</v>
      </c>
      <c r="H7440" s="77" t="s">
        <v>189</v>
      </c>
      <c r="I7440" s="13">
        <v>5</v>
      </c>
      <c r="J7440" s="14">
        <v>2015</v>
      </c>
      <c r="K7440" s="78" t="s">
        <v>146</v>
      </c>
      <c r="L7440" s="79" t="s">
        <v>3100</v>
      </c>
      <c r="M7440" s="79" t="s">
        <v>302</v>
      </c>
      <c r="N7440" s="15" t="s">
        <v>28</v>
      </c>
      <c r="O7440" s="15" t="s">
        <v>29</v>
      </c>
      <c r="P7440" s="80" t="s">
        <v>3599</v>
      </c>
      <c r="Q7440" s="80" t="s">
        <v>195</v>
      </c>
      <c r="S7440" t="str">
        <f t="shared" si="147"/>
        <v>42149eBay Buyer Dispute</v>
      </c>
    </row>
    <row r="7441" spans="1:19" hidden="1">
      <c r="A7441" s="12">
        <v>42150</v>
      </c>
      <c r="B7441" t="s">
        <v>3440</v>
      </c>
      <c r="C7441" s="1">
        <v>3.92</v>
      </c>
      <c r="E7441" s="42">
        <f t="shared" si="148"/>
        <v>-3.92</v>
      </c>
      <c r="F7441" s="77" t="s">
        <v>1038</v>
      </c>
      <c r="G7441" s="77" t="s">
        <v>195</v>
      </c>
      <c r="H7441" s="77" t="s">
        <v>189</v>
      </c>
      <c r="I7441" s="13">
        <v>5</v>
      </c>
      <c r="J7441" s="14">
        <v>2015</v>
      </c>
      <c r="K7441" s="78" t="s">
        <v>146</v>
      </c>
      <c r="L7441" s="79" t="s">
        <v>3440</v>
      </c>
      <c r="M7441" s="79" t="s">
        <v>302</v>
      </c>
      <c r="N7441" s="15" t="s">
        <v>28</v>
      </c>
      <c r="O7441" s="15" t="s">
        <v>29</v>
      </c>
      <c r="P7441" s="80" t="s">
        <v>3599</v>
      </c>
      <c r="Q7441" s="80" t="s">
        <v>195</v>
      </c>
      <c r="S7441" t="str">
        <f t="shared" si="147"/>
        <v>42150Christopher Belanger</v>
      </c>
    </row>
    <row r="7442" spans="1:19" hidden="1">
      <c r="A7442" s="12">
        <v>42150</v>
      </c>
      <c r="B7442" t="s">
        <v>2592</v>
      </c>
      <c r="C7442" s="1">
        <v>-19.899999999999999</v>
      </c>
      <c r="E7442" s="42">
        <f t="shared" si="148"/>
        <v>19.899999999999999</v>
      </c>
      <c r="F7442" s="77" t="s">
        <v>225</v>
      </c>
      <c r="G7442" s="77" t="s">
        <v>195</v>
      </c>
      <c r="H7442" s="77" t="s">
        <v>189</v>
      </c>
      <c r="I7442" s="13">
        <v>5</v>
      </c>
      <c r="J7442" s="14">
        <v>2015</v>
      </c>
      <c r="K7442" s="78" t="s">
        <v>146</v>
      </c>
      <c r="L7442" s="79" t="s">
        <v>3100</v>
      </c>
      <c r="M7442" s="79" t="s">
        <v>302</v>
      </c>
      <c r="N7442" s="15" t="s">
        <v>28</v>
      </c>
      <c r="O7442" s="15" t="s">
        <v>29</v>
      </c>
      <c r="P7442" s="80" t="s">
        <v>3599</v>
      </c>
      <c r="Q7442" s="80" t="s">
        <v>195</v>
      </c>
      <c r="S7442" t="str">
        <f t="shared" si="147"/>
        <v>42150eBay Buyer Dispute</v>
      </c>
    </row>
    <row r="7443" spans="1:19" hidden="1">
      <c r="A7443" s="12">
        <v>42150</v>
      </c>
      <c r="B7443" t="s">
        <v>3172</v>
      </c>
      <c r="C7443" s="1">
        <v>-9.99</v>
      </c>
      <c r="E7443" s="42">
        <f t="shared" si="148"/>
        <v>9.99</v>
      </c>
      <c r="F7443" s="77" t="s">
        <v>225</v>
      </c>
      <c r="G7443" s="77" t="s">
        <v>195</v>
      </c>
      <c r="H7443" s="77" t="s">
        <v>189</v>
      </c>
      <c r="I7443" s="13">
        <v>5</v>
      </c>
      <c r="J7443" s="14">
        <v>2015</v>
      </c>
      <c r="K7443" s="78" t="s">
        <v>458</v>
      </c>
      <c r="L7443" s="79" t="s">
        <v>1248</v>
      </c>
      <c r="M7443" s="79" t="s">
        <v>23</v>
      </c>
      <c r="N7443" s="15" t="s">
        <v>28</v>
      </c>
      <c r="O7443" s="15" t="s">
        <v>29</v>
      </c>
      <c r="P7443" s="80" t="s">
        <v>3598</v>
      </c>
      <c r="Q7443" s="80" t="s">
        <v>195</v>
      </c>
      <c r="S7443" t="str">
        <f t="shared" si="147"/>
        <v>42150Spotify USA Inc</v>
      </c>
    </row>
    <row r="7444" spans="1:19" hidden="1">
      <c r="A7444" s="12">
        <v>42150</v>
      </c>
      <c r="B7444" t="s">
        <v>2488</v>
      </c>
      <c r="C7444" s="1">
        <v>-400</v>
      </c>
      <c r="E7444" s="42">
        <f t="shared" si="148"/>
        <v>400</v>
      </c>
      <c r="F7444" s="77" t="s">
        <v>225</v>
      </c>
      <c r="G7444" s="77" t="s">
        <v>195</v>
      </c>
      <c r="H7444" s="77" t="s">
        <v>189</v>
      </c>
      <c r="I7444" s="13">
        <v>5</v>
      </c>
      <c r="J7444" s="14">
        <v>2015</v>
      </c>
      <c r="K7444" s="78" t="s">
        <v>137</v>
      </c>
      <c r="L7444" s="79" t="s">
        <v>39</v>
      </c>
      <c r="M7444" s="79" t="s">
        <v>23</v>
      </c>
      <c r="N7444" s="15" t="s">
        <v>189</v>
      </c>
      <c r="O7444" s="15" t="s">
        <v>24</v>
      </c>
      <c r="P7444" s="80" t="s">
        <v>196</v>
      </c>
      <c r="Q7444" s="80" t="s">
        <v>195</v>
      </c>
      <c r="S7444" t="str">
        <f t="shared" si="147"/>
        <v>42150Bank Account</v>
      </c>
    </row>
    <row r="7445" spans="1:19" hidden="1">
      <c r="A7445" s="12">
        <v>42151</v>
      </c>
      <c r="B7445" t="s">
        <v>3451</v>
      </c>
      <c r="C7445" s="1">
        <v>87.1</v>
      </c>
      <c r="E7445" s="42">
        <f t="shared" si="148"/>
        <v>-87.1</v>
      </c>
      <c r="F7445" s="77" t="s">
        <v>1038</v>
      </c>
      <c r="G7445" s="77" t="s">
        <v>195</v>
      </c>
      <c r="H7445" s="77" t="s">
        <v>189</v>
      </c>
      <c r="I7445" s="13">
        <v>5</v>
      </c>
      <c r="J7445" s="14">
        <v>2015</v>
      </c>
      <c r="K7445" s="78" t="s">
        <v>146</v>
      </c>
      <c r="L7445" s="79" t="s">
        <v>3451</v>
      </c>
      <c r="M7445" s="79" t="s">
        <v>302</v>
      </c>
      <c r="N7445" s="15" t="s">
        <v>28</v>
      </c>
      <c r="O7445" s="15" t="s">
        <v>29</v>
      </c>
      <c r="P7445" s="80" t="s">
        <v>3599</v>
      </c>
      <c r="Q7445" s="80" t="s">
        <v>195</v>
      </c>
      <c r="S7445" t="str">
        <f t="shared" si="147"/>
        <v>42151Andreas Kverneland</v>
      </c>
    </row>
    <row r="7446" spans="1:19" hidden="1">
      <c r="A7446" s="12">
        <v>42152</v>
      </c>
      <c r="B7446" t="s">
        <v>2592</v>
      </c>
      <c r="C7446" s="1">
        <v>-9.9499999999999993</v>
      </c>
      <c r="E7446" s="42">
        <f t="shared" si="148"/>
        <v>9.9499999999999993</v>
      </c>
      <c r="F7446" s="77" t="s">
        <v>225</v>
      </c>
      <c r="G7446" s="77" t="s">
        <v>195</v>
      </c>
      <c r="H7446" s="77" t="s">
        <v>189</v>
      </c>
      <c r="I7446" s="13">
        <v>5</v>
      </c>
      <c r="J7446" s="14">
        <v>2015</v>
      </c>
      <c r="K7446" s="78" t="s">
        <v>146</v>
      </c>
      <c r="L7446" s="79" t="s">
        <v>3100</v>
      </c>
      <c r="M7446" s="79" t="s">
        <v>302</v>
      </c>
      <c r="N7446" s="15" t="s">
        <v>28</v>
      </c>
      <c r="O7446" s="15" t="s">
        <v>29</v>
      </c>
      <c r="P7446" s="80" t="s">
        <v>3599</v>
      </c>
      <c r="Q7446" s="80" t="s">
        <v>195</v>
      </c>
      <c r="S7446" t="str">
        <f t="shared" si="147"/>
        <v>42152eBay Buyer Dispute</v>
      </c>
    </row>
    <row r="7447" spans="1:19" hidden="1">
      <c r="A7447" s="12">
        <v>42152</v>
      </c>
      <c r="B7447" t="s">
        <v>3452</v>
      </c>
      <c r="C7447" s="1">
        <v>9.9499999999999993</v>
      </c>
      <c r="E7447" s="42">
        <f t="shared" si="148"/>
        <v>-9.9499999999999993</v>
      </c>
      <c r="F7447" s="77" t="s">
        <v>1038</v>
      </c>
      <c r="G7447" s="77" t="s">
        <v>195</v>
      </c>
      <c r="H7447" s="77" t="s">
        <v>189</v>
      </c>
      <c r="I7447" s="13">
        <v>5</v>
      </c>
      <c r="J7447" s="14">
        <v>2015</v>
      </c>
      <c r="K7447" s="78" t="s">
        <v>146</v>
      </c>
      <c r="L7447" s="79" t="s">
        <v>3452</v>
      </c>
      <c r="M7447" s="79" t="s">
        <v>302</v>
      </c>
      <c r="N7447" s="15" t="s">
        <v>28</v>
      </c>
      <c r="O7447" s="15" t="s">
        <v>29</v>
      </c>
      <c r="P7447" s="80" t="s">
        <v>3599</v>
      </c>
      <c r="Q7447" s="80" t="s">
        <v>195</v>
      </c>
      <c r="S7447" t="str">
        <f t="shared" si="147"/>
        <v>42152EUGENE BRIGGS</v>
      </c>
    </row>
    <row r="7448" spans="1:19" hidden="1">
      <c r="A7448" s="12">
        <v>42152</v>
      </c>
      <c r="B7448" t="s">
        <v>3453</v>
      </c>
      <c r="C7448" s="1">
        <v>10.95</v>
      </c>
      <c r="E7448" s="42">
        <f t="shared" si="148"/>
        <v>-10.95</v>
      </c>
      <c r="F7448" s="77" t="s">
        <v>1038</v>
      </c>
      <c r="G7448" s="77" t="s">
        <v>195</v>
      </c>
      <c r="H7448" s="77" t="s">
        <v>189</v>
      </c>
      <c r="I7448" s="13">
        <v>5</v>
      </c>
      <c r="J7448" s="14">
        <v>2015</v>
      </c>
      <c r="K7448" s="78" t="s">
        <v>146</v>
      </c>
      <c r="L7448" s="79" t="s">
        <v>3453</v>
      </c>
      <c r="M7448" s="79" t="s">
        <v>302</v>
      </c>
      <c r="N7448" s="15" t="s">
        <v>28</v>
      </c>
      <c r="O7448" s="15" t="s">
        <v>29</v>
      </c>
      <c r="P7448" s="80" t="s">
        <v>3599</v>
      </c>
      <c r="Q7448" s="80" t="s">
        <v>195</v>
      </c>
      <c r="S7448" t="str">
        <f t="shared" si="147"/>
        <v>42152Cheryl Key</v>
      </c>
    </row>
    <row r="7449" spans="1:19" hidden="1">
      <c r="A7449" s="12">
        <v>42152</v>
      </c>
      <c r="B7449" t="s">
        <v>3454</v>
      </c>
      <c r="C7449" s="1">
        <v>27.56</v>
      </c>
      <c r="E7449" s="42">
        <f t="shared" si="148"/>
        <v>-27.56</v>
      </c>
      <c r="F7449" s="77" t="s">
        <v>1038</v>
      </c>
      <c r="G7449" s="77" t="s">
        <v>195</v>
      </c>
      <c r="H7449" s="77" t="s">
        <v>189</v>
      </c>
      <c r="I7449" s="13">
        <v>5</v>
      </c>
      <c r="J7449" s="14">
        <v>2015</v>
      </c>
      <c r="K7449" s="78" t="s">
        <v>146</v>
      </c>
      <c r="L7449" s="79" t="s">
        <v>3454</v>
      </c>
      <c r="M7449" s="79" t="s">
        <v>302</v>
      </c>
      <c r="N7449" s="15" t="s">
        <v>28</v>
      </c>
      <c r="O7449" s="15" t="s">
        <v>29</v>
      </c>
      <c r="P7449" s="80" t="s">
        <v>3599</v>
      </c>
      <c r="Q7449" s="80" t="s">
        <v>195</v>
      </c>
      <c r="S7449" t="str">
        <f t="shared" si="147"/>
        <v>42152Roger Passmore</v>
      </c>
    </row>
    <row r="7450" spans="1:19" hidden="1">
      <c r="A7450" s="12">
        <v>42153</v>
      </c>
      <c r="B7450" t="s">
        <v>3455</v>
      </c>
      <c r="C7450" s="1">
        <v>56.09</v>
      </c>
      <c r="E7450" s="42">
        <f t="shared" si="148"/>
        <v>-56.09</v>
      </c>
      <c r="F7450" s="77" t="s">
        <v>1038</v>
      </c>
      <c r="G7450" s="77" t="s">
        <v>195</v>
      </c>
      <c r="H7450" s="77" t="s">
        <v>189</v>
      </c>
      <c r="I7450" s="13">
        <v>5</v>
      </c>
      <c r="J7450" s="14">
        <v>2015</v>
      </c>
      <c r="K7450" s="78" t="s">
        <v>146</v>
      </c>
      <c r="L7450" s="79" t="s">
        <v>3455</v>
      </c>
      <c r="M7450" s="79" t="s">
        <v>302</v>
      </c>
      <c r="N7450" s="15" t="s">
        <v>28</v>
      </c>
      <c r="O7450" s="15" t="s">
        <v>29</v>
      </c>
      <c r="P7450" s="80" t="s">
        <v>3599</v>
      </c>
      <c r="Q7450" s="80" t="s">
        <v>195</v>
      </c>
      <c r="S7450" t="str">
        <f t="shared" si="147"/>
        <v>42153Bonnie Pertl</v>
      </c>
    </row>
    <row r="7451" spans="1:19" hidden="1">
      <c r="A7451" s="12">
        <v>42153</v>
      </c>
      <c r="B7451" t="s">
        <v>3456</v>
      </c>
      <c r="C7451" s="1">
        <v>61.18</v>
      </c>
      <c r="E7451" s="42">
        <f t="shared" si="148"/>
        <v>-61.18</v>
      </c>
      <c r="F7451" s="77" t="s">
        <v>1038</v>
      </c>
      <c r="G7451" s="77" t="s">
        <v>195</v>
      </c>
      <c r="H7451" s="77" t="s">
        <v>189</v>
      </c>
      <c r="I7451" s="13">
        <v>5</v>
      </c>
      <c r="J7451" s="14">
        <v>2015</v>
      </c>
      <c r="K7451" s="78" t="s">
        <v>146</v>
      </c>
      <c r="L7451" s="79" t="s">
        <v>3456</v>
      </c>
      <c r="M7451" s="79" t="s">
        <v>302</v>
      </c>
      <c r="N7451" s="15" t="s">
        <v>28</v>
      </c>
      <c r="O7451" s="15" t="s">
        <v>29</v>
      </c>
      <c r="P7451" s="80" t="s">
        <v>3599</v>
      </c>
      <c r="Q7451" s="80" t="s">
        <v>195</v>
      </c>
      <c r="S7451" t="str">
        <f t="shared" si="147"/>
        <v>42153rich hanners</v>
      </c>
    </row>
    <row r="7452" spans="1:19" hidden="1">
      <c r="A7452" s="12">
        <v>42153</v>
      </c>
      <c r="B7452" t="s">
        <v>3457</v>
      </c>
      <c r="C7452" s="1">
        <v>87.79</v>
      </c>
      <c r="E7452" s="42">
        <f t="shared" si="148"/>
        <v>-87.79</v>
      </c>
      <c r="F7452" s="77" t="s">
        <v>1038</v>
      </c>
      <c r="G7452" s="77" t="s">
        <v>195</v>
      </c>
      <c r="H7452" s="77" t="s">
        <v>189</v>
      </c>
      <c r="I7452" s="13">
        <v>5</v>
      </c>
      <c r="J7452" s="14">
        <v>2015</v>
      </c>
      <c r="K7452" s="78" t="s">
        <v>146</v>
      </c>
      <c r="L7452" s="79" t="s">
        <v>3457</v>
      </c>
      <c r="M7452" s="79" t="s">
        <v>302</v>
      </c>
      <c r="N7452" s="15" t="s">
        <v>28</v>
      </c>
      <c r="O7452" s="15" t="s">
        <v>29</v>
      </c>
      <c r="P7452" s="80" t="s">
        <v>3599</v>
      </c>
      <c r="Q7452" s="80" t="s">
        <v>195</v>
      </c>
      <c r="S7452" t="str">
        <f t="shared" si="147"/>
        <v>42153Tom Nyborg</v>
      </c>
    </row>
    <row r="7453" spans="1:19" hidden="1">
      <c r="A7453" s="12">
        <v>42154</v>
      </c>
      <c r="B7453" t="s">
        <v>3458</v>
      </c>
      <c r="C7453" s="1">
        <v>48.54</v>
      </c>
      <c r="E7453" s="42">
        <f t="shared" si="148"/>
        <v>-48.54</v>
      </c>
      <c r="F7453" s="77" t="s">
        <v>1038</v>
      </c>
      <c r="G7453" s="77" t="s">
        <v>195</v>
      </c>
      <c r="H7453" s="77" t="s">
        <v>189</v>
      </c>
      <c r="I7453" s="13">
        <v>5</v>
      </c>
      <c r="J7453" s="14">
        <v>2015</v>
      </c>
      <c r="K7453" s="78" t="s">
        <v>146</v>
      </c>
      <c r="L7453" s="79" t="s">
        <v>3458</v>
      </c>
      <c r="M7453" s="79" t="s">
        <v>302</v>
      </c>
      <c r="N7453" s="15" t="s">
        <v>28</v>
      </c>
      <c r="O7453" s="15" t="s">
        <v>29</v>
      </c>
      <c r="P7453" s="80" t="s">
        <v>3599</v>
      </c>
      <c r="Q7453" s="80" t="s">
        <v>195</v>
      </c>
      <c r="S7453" t="str">
        <f t="shared" si="147"/>
        <v>42154Erik Porter</v>
      </c>
    </row>
    <row r="7454" spans="1:19" hidden="1">
      <c r="A7454" s="12">
        <v>42156</v>
      </c>
      <c r="B7454" t="s">
        <v>2488</v>
      </c>
      <c r="C7454" s="1">
        <v>-600</v>
      </c>
      <c r="E7454" s="42">
        <f t="shared" si="148"/>
        <v>600</v>
      </c>
      <c r="F7454" s="77" t="s">
        <v>225</v>
      </c>
      <c r="G7454" s="77" t="s">
        <v>195</v>
      </c>
      <c r="H7454" s="77" t="s">
        <v>189</v>
      </c>
      <c r="I7454" s="13">
        <v>6</v>
      </c>
      <c r="J7454" s="14">
        <v>2015</v>
      </c>
      <c r="K7454" s="78" t="s">
        <v>137</v>
      </c>
      <c r="L7454" s="79" t="s">
        <v>39</v>
      </c>
      <c r="M7454" s="79" t="s">
        <v>23</v>
      </c>
      <c r="N7454" s="15" t="s">
        <v>189</v>
      </c>
      <c r="O7454" s="15" t="s">
        <v>24</v>
      </c>
      <c r="P7454" s="80" t="s">
        <v>196</v>
      </c>
      <c r="Q7454" s="80" t="s">
        <v>195</v>
      </c>
      <c r="S7454" t="str">
        <f t="shared" si="147"/>
        <v>42156Bank Account</v>
      </c>
    </row>
    <row r="7455" spans="1:19" hidden="1">
      <c r="A7455" s="12">
        <v>42158</v>
      </c>
      <c r="B7455" t="s">
        <v>2617</v>
      </c>
      <c r="C7455" s="1">
        <v>19.899999999999999</v>
      </c>
      <c r="E7455" s="42">
        <f t="shared" si="148"/>
        <v>-19.899999999999999</v>
      </c>
      <c r="F7455" s="77" t="s">
        <v>1038</v>
      </c>
      <c r="G7455" s="77" t="s">
        <v>195</v>
      </c>
      <c r="H7455" s="77" t="s">
        <v>189</v>
      </c>
      <c r="I7455" s="13">
        <v>6</v>
      </c>
      <c r="J7455" s="14">
        <v>2015</v>
      </c>
      <c r="K7455" s="78" t="s">
        <v>146</v>
      </c>
      <c r="L7455" s="79" t="s">
        <v>3100</v>
      </c>
      <c r="M7455" s="79" t="s">
        <v>302</v>
      </c>
      <c r="N7455" s="15" t="s">
        <v>28</v>
      </c>
      <c r="O7455" s="15" t="s">
        <v>29</v>
      </c>
      <c r="P7455" s="80" t="s">
        <v>3599</v>
      </c>
      <c r="Q7455" s="80" t="s">
        <v>195</v>
      </c>
      <c r="S7455" t="str">
        <f t="shared" si="147"/>
        <v>42158Reversal</v>
      </c>
    </row>
    <row r="7456" spans="1:19" hidden="1">
      <c r="A7456" s="12">
        <v>42158</v>
      </c>
      <c r="B7456" t="s">
        <v>3436</v>
      </c>
      <c r="C7456" s="1">
        <v>-9.9499999999999993</v>
      </c>
      <c r="E7456" s="42">
        <f t="shared" si="148"/>
        <v>9.9499999999999993</v>
      </c>
      <c r="F7456" s="77" t="s">
        <v>225</v>
      </c>
      <c r="G7456" s="77" t="s">
        <v>195</v>
      </c>
      <c r="H7456" s="77" t="s">
        <v>189</v>
      </c>
      <c r="I7456" s="13">
        <v>6</v>
      </c>
      <c r="J7456" s="14">
        <v>2015</v>
      </c>
      <c r="K7456" s="78" t="s">
        <v>184</v>
      </c>
      <c r="L7456" s="79" t="s">
        <v>3436</v>
      </c>
      <c r="M7456" s="79" t="s">
        <v>302</v>
      </c>
      <c r="N7456" s="15" t="s">
        <v>28</v>
      </c>
      <c r="O7456" s="15" t="s">
        <v>29</v>
      </c>
      <c r="P7456" s="80" t="s">
        <v>3599</v>
      </c>
      <c r="Q7456" s="80" t="s">
        <v>195</v>
      </c>
      <c r="S7456" t="str">
        <f t="shared" si="147"/>
        <v>42158Rene Rodriguez</v>
      </c>
    </row>
    <row r="7457" spans="1:19" hidden="1">
      <c r="A7457" s="12">
        <v>42158</v>
      </c>
      <c r="B7457" t="s">
        <v>3428</v>
      </c>
      <c r="C7457" s="1">
        <v>-38.520000000000003</v>
      </c>
      <c r="E7457" s="42">
        <f t="shared" si="148"/>
        <v>38.520000000000003</v>
      </c>
      <c r="F7457" s="77" t="s">
        <v>225</v>
      </c>
      <c r="G7457" s="77" t="s">
        <v>195</v>
      </c>
      <c r="H7457" s="77" t="s">
        <v>189</v>
      </c>
      <c r="I7457" s="13">
        <v>6</v>
      </c>
      <c r="J7457" s="14">
        <v>2015</v>
      </c>
      <c r="K7457" s="78" t="s">
        <v>184</v>
      </c>
      <c r="L7457" s="79" t="s">
        <v>3428</v>
      </c>
      <c r="M7457" s="79" t="s">
        <v>302</v>
      </c>
      <c r="N7457" s="15" t="s">
        <v>28</v>
      </c>
      <c r="O7457" s="15" t="s">
        <v>29</v>
      </c>
      <c r="P7457" s="80" t="s">
        <v>3599</v>
      </c>
      <c r="Q7457" s="80" t="s">
        <v>195</v>
      </c>
      <c r="S7457" t="str">
        <f t="shared" si="147"/>
        <v>42158DAN WILLIAMSON</v>
      </c>
    </row>
    <row r="7458" spans="1:19" hidden="1">
      <c r="A7458" s="12">
        <v>42158</v>
      </c>
      <c r="B7458" t="s">
        <v>3459</v>
      </c>
      <c r="C7458" s="1">
        <v>31.78</v>
      </c>
      <c r="E7458" s="42">
        <f t="shared" si="148"/>
        <v>-31.78</v>
      </c>
      <c r="F7458" s="77" t="s">
        <v>1038</v>
      </c>
      <c r="G7458" s="77" t="s">
        <v>195</v>
      </c>
      <c r="H7458" s="77" t="s">
        <v>189</v>
      </c>
      <c r="I7458" s="13">
        <v>6</v>
      </c>
      <c r="J7458" s="14">
        <v>2015</v>
      </c>
      <c r="K7458" s="78" t="s">
        <v>146</v>
      </c>
      <c r="L7458" s="79" t="s">
        <v>3459</v>
      </c>
      <c r="M7458" s="79" t="s">
        <v>302</v>
      </c>
      <c r="N7458" s="15" t="s">
        <v>28</v>
      </c>
      <c r="O7458" s="15" t="s">
        <v>29</v>
      </c>
      <c r="P7458" s="80" t="s">
        <v>3599</v>
      </c>
      <c r="Q7458" s="80" t="s">
        <v>195</v>
      </c>
      <c r="S7458" t="str">
        <f t="shared" si="147"/>
        <v>42158Linda McLean</v>
      </c>
    </row>
    <row r="7459" spans="1:19" hidden="1">
      <c r="A7459" s="12">
        <v>42158</v>
      </c>
      <c r="B7459" t="s">
        <v>3436</v>
      </c>
      <c r="C7459" s="1">
        <v>14.42</v>
      </c>
      <c r="E7459" s="42">
        <f t="shared" si="148"/>
        <v>-14.42</v>
      </c>
      <c r="F7459" s="77" t="s">
        <v>1038</v>
      </c>
      <c r="G7459" s="77" t="s">
        <v>195</v>
      </c>
      <c r="H7459" s="77" t="s">
        <v>189</v>
      </c>
      <c r="I7459" s="13">
        <v>6</v>
      </c>
      <c r="J7459" s="14">
        <v>2015</v>
      </c>
      <c r="K7459" s="78" t="s">
        <v>146</v>
      </c>
      <c r="L7459" s="79" t="s">
        <v>3436</v>
      </c>
      <c r="M7459" s="79" t="s">
        <v>302</v>
      </c>
      <c r="N7459" s="15" t="s">
        <v>28</v>
      </c>
      <c r="O7459" s="15" t="s">
        <v>29</v>
      </c>
      <c r="P7459" s="80" t="s">
        <v>3599</v>
      </c>
      <c r="Q7459" s="80" t="s">
        <v>195</v>
      </c>
      <c r="S7459" t="str">
        <f t="shared" ref="S7459:S7522" si="149">A7459&amp;B7459</f>
        <v>42158Rene Rodriguez</v>
      </c>
    </row>
    <row r="7460" spans="1:19" hidden="1">
      <c r="A7460" s="12">
        <v>42158</v>
      </c>
      <c r="B7460" t="s">
        <v>3460</v>
      </c>
      <c r="C7460" s="1">
        <v>9.9499999999999993</v>
      </c>
      <c r="E7460" s="42">
        <f t="shared" si="148"/>
        <v>-9.9499999999999993</v>
      </c>
      <c r="F7460" s="77" t="s">
        <v>1038</v>
      </c>
      <c r="G7460" s="77" t="s">
        <v>195</v>
      </c>
      <c r="H7460" s="77" t="s">
        <v>189</v>
      </c>
      <c r="I7460" s="13">
        <v>6</v>
      </c>
      <c r="J7460" s="14">
        <v>2015</v>
      </c>
      <c r="K7460" s="78" t="s">
        <v>146</v>
      </c>
      <c r="L7460" s="79" t="s">
        <v>3460</v>
      </c>
      <c r="M7460" s="79" t="s">
        <v>302</v>
      </c>
      <c r="N7460" s="15" t="s">
        <v>28</v>
      </c>
      <c r="O7460" s="15" t="s">
        <v>29</v>
      </c>
      <c r="P7460" s="80" t="s">
        <v>3599</v>
      </c>
      <c r="Q7460" s="80" t="s">
        <v>195</v>
      </c>
      <c r="S7460" t="str">
        <f t="shared" si="149"/>
        <v>42158Katrina French</v>
      </c>
    </row>
    <row r="7461" spans="1:19" hidden="1">
      <c r="A7461" s="12">
        <v>42159</v>
      </c>
      <c r="B7461" t="s">
        <v>2827</v>
      </c>
      <c r="C7461" s="1">
        <v>57.05</v>
      </c>
      <c r="E7461" s="42">
        <f t="shared" si="148"/>
        <v>-57.05</v>
      </c>
      <c r="F7461" s="77" t="s">
        <v>1038</v>
      </c>
      <c r="G7461" s="77" t="s">
        <v>195</v>
      </c>
      <c r="H7461" s="77" t="s">
        <v>189</v>
      </c>
      <c r="I7461" s="13">
        <v>6</v>
      </c>
      <c r="J7461" s="14">
        <v>2015</v>
      </c>
      <c r="K7461" s="78" t="s">
        <v>146</v>
      </c>
      <c r="L7461" s="79" t="s">
        <v>2827</v>
      </c>
      <c r="M7461" s="79" t="s">
        <v>302</v>
      </c>
      <c r="N7461" s="15" t="s">
        <v>28</v>
      </c>
      <c r="O7461" s="15" t="s">
        <v>29</v>
      </c>
      <c r="P7461" s="80" t="s">
        <v>3599</v>
      </c>
      <c r="Q7461" s="80" t="s">
        <v>195</v>
      </c>
      <c r="S7461" t="str">
        <f t="shared" si="149"/>
        <v>42159deatra stone</v>
      </c>
    </row>
    <row r="7462" spans="1:19" hidden="1">
      <c r="A7462" s="12">
        <v>42160</v>
      </c>
      <c r="B7462" t="s">
        <v>3461</v>
      </c>
      <c r="C7462" s="1">
        <v>44.95</v>
      </c>
      <c r="E7462" s="42">
        <f t="shared" ref="E7462:E7525" si="150">-C7462</f>
        <v>-44.95</v>
      </c>
      <c r="F7462" s="77" t="s">
        <v>1038</v>
      </c>
      <c r="G7462" s="77" t="s">
        <v>195</v>
      </c>
      <c r="H7462" s="77" t="s">
        <v>189</v>
      </c>
      <c r="I7462" s="13">
        <v>6</v>
      </c>
      <c r="J7462" s="14">
        <v>2015</v>
      </c>
      <c r="K7462" s="78" t="s">
        <v>146</v>
      </c>
      <c r="L7462" s="79" t="s">
        <v>3461</v>
      </c>
      <c r="M7462" s="79" t="s">
        <v>302</v>
      </c>
      <c r="N7462" s="15" t="s">
        <v>28</v>
      </c>
      <c r="O7462" s="15" t="s">
        <v>29</v>
      </c>
      <c r="P7462" s="80" t="s">
        <v>3599</v>
      </c>
      <c r="Q7462" s="80" t="s">
        <v>195</v>
      </c>
      <c r="S7462" t="str">
        <f t="shared" si="149"/>
        <v>42160Ms LauraRoach</v>
      </c>
    </row>
    <row r="7463" spans="1:19" hidden="1">
      <c r="A7463" s="12">
        <v>42160</v>
      </c>
      <c r="B7463" t="s">
        <v>2488</v>
      </c>
      <c r="C7463" s="1">
        <v>-150</v>
      </c>
      <c r="E7463" s="42">
        <f t="shared" si="150"/>
        <v>150</v>
      </c>
      <c r="F7463" s="77" t="s">
        <v>225</v>
      </c>
      <c r="G7463" s="77" t="s">
        <v>195</v>
      </c>
      <c r="H7463" s="77" t="s">
        <v>189</v>
      </c>
      <c r="I7463" s="13">
        <v>6</v>
      </c>
      <c r="J7463" s="14">
        <v>2015</v>
      </c>
      <c r="K7463" s="78" t="s">
        <v>137</v>
      </c>
      <c r="L7463" s="79" t="s">
        <v>39</v>
      </c>
      <c r="M7463" s="79" t="s">
        <v>23</v>
      </c>
      <c r="N7463" s="15" t="s">
        <v>189</v>
      </c>
      <c r="O7463" s="15" t="s">
        <v>24</v>
      </c>
      <c r="P7463" s="80" t="s">
        <v>196</v>
      </c>
      <c r="Q7463" s="80" t="s">
        <v>195</v>
      </c>
      <c r="S7463" t="str">
        <f t="shared" si="149"/>
        <v>42160Bank Account</v>
      </c>
    </row>
    <row r="7464" spans="1:19" hidden="1">
      <c r="A7464" s="12">
        <v>42160</v>
      </c>
      <c r="B7464" t="s">
        <v>3462</v>
      </c>
      <c r="C7464" s="1">
        <v>34.380000000000003</v>
      </c>
      <c r="E7464" s="42">
        <f t="shared" si="150"/>
        <v>-34.380000000000003</v>
      </c>
      <c r="F7464" s="77" t="s">
        <v>1038</v>
      </c>
      <c r="G7464" s="77" t="s">
        <v>195</v>
      </c>
      <c r="H7464" s="77" t="s">
        <v>189</v>
      </c>
      <c r="I7464" s="13">
        <v>6</v>
      </c>
      <c r="J7464" s="14">
        <v>2015</v>
      </c>
      <c r="K7464" s="78" t="s">
        <v>146</v>
      </c>
      <c r="L7464" s="79" t="s">
        <v>3462</v>
      </c>
      <c r="M7464" s="79" t="s">
        <v>302</v>
      </c>
      <c r="N7464" s="15" t="s">
        <v>28</v>
      </c>
      <c r="O7464" s="15" t="s">
        <v>29</v>
      </c>
      <c r="P7464" s="80" t="s">
        <v>3599</v>
      </c>
      <c r="Q7464" s="80" t="s">
        <v>195</v>
      </c>
      <c r="S7464" t="str">
        <f t="shared" si="149"/>
        <v>42160Billie Smith</v>
      </c>
    </row>
    <row r="7465" spans="1:19" hidden="1">
      <c r="A7465" s="12">
        <v>42162</v>
      </c>
      <c r="B7465" t="s">
        <v>3463</v>
      </c>
      <c r="C7465" s="1">
        <v>53.36</v>
      </c>
      <c r="E7465" s="42">
        <f t="shared" si="150"/>
        <v>-53.36</v>
      </c>
      <c r="F7465" s="77" t="s">
        <v>1038</v>
      </c>
      <c r="G7465" s="77" t="s">
        <v>195</v>
      </c>
      <c r="H7465" s="77" t="s">
        <v>189</v>
      </c>
      <c r="I7465" s="13">
        <v>6</v>
      </c>
      <c r="J7465" s="14">
        <v>2015</v>
      </c>
      <c r="K7465" s="78" t="s">
        <v>146</v>
      </c>
      <c r="L7465" s="79" t="s">
        <v>3463</v>
      </c>
      <c r="M7465" s="79" t="s">
        <v>302</v>
      </c>
      <c r="N7465" s="15" t="s">
        <v>28</v>
      </c>
      <c r="O7465" s="15" t="s">
        <v>29</v>
      </c>
      <c r="P7465" s="80" t="s">
        <v>3599</v>
      </c>
      <c r="Q7465" s="80" t="s">
        <v>195</v>
      </c>
      <c r="S7465" t="str">
        <f t="shared" si="149"/>
        <v>42162Nella Seivert</v>
      </c>
    </row>
    <row r="7466" spans="1:19" hidden="1">
      <c r="A7466" s="12">
        <v>42162</v>
      </c>
      <c r="B7466" t="s">
        <v>3464</v>
      </c>
      <c r="C7466" s="1">
        <v>133.9</v>
      </c>
      <c r="E7466" s="42">
        <f t="shared" si="150"/>
        <v>-133.9</v>
      </c>
      <c r="F7466" s="77" t="s">
        <v>1038</v>
      </c>
      <c r="G7466" s="77" t="s">
        <v>195</v>
      </c>
      <c r="H7466" s="77" t="s">
        <v>189</v>
      </c>
      <c r="I7466" s="13">
        <v>6</v>
      </c>
      <c r="J7466" s="14">
        <v>2015</v>
      </c>
      <c r="K7466" s="78" t="s">
        <v>146</v>
      </c>
      <c r="L7466" s="79" t="s">
        <v>3464</v>
      </c>
      <c r="M7466" s="79" t="s">
        <v>302</v>
      </c>
      <c r="N7466" s="15" t="s">
        <v>28</v>
      </c>
      <c r="O7466" s="15" t="s">
        <v>29</v>
      </c>
      <c r="P7466" s="80" t="s">
        <v>3599</v>
      </c>
      <c r="Q7466" s="80" t="s">
        <v>195</v>
      </c>
      <c r="S7466" t="str">
        <f t="shared" si="149"/>
        <v>42162Idan Schwartz</v>
      </c>
    </row>
    <row r="7467" spans="1:19" hidden="1">
      <c r="A7467" s="12">
        <v>42163</v>
      </c>
      <c r="B7467" t="s">
        <v>2488</v>
      </c>
      <c r="C7467" s="1">
        <v>-200</v>
      </c>
      <c r="E7467" s="42">
        <f t="shared" si="150"/>
        <v>200</v>
      </c>
      <c r="F7467" s="77" t="s">
        <v>225</v>
      </c>
      <c r="G7467" s="77" t="s">
        <v>195</v>
      </c>
      <c r="H7467" s="77" t="s">
        <v>189</v>
      </c>
      <c r="I7467" s="13">
        <v>6</v>
      </c>
      <c r="J7467" s="14">
        <v>2015</v>
      </c>
      <c r="K7467" s="78" t="s">
        <v>137</v>
      </c>
      <c r="L7467" s="79" t="s">
        <v>39</v>
      </c>
      <c r="M7467" s="79" t="s">
        <v>23</v>
      </c>
      <c r="N7467" s="15" t="s">
        <v>189</v>
      </c>
      <c r="O7467" s="15" t="s">
        <v>24</v>
      </c>
      <c r="P7467" s="80" t="s">
        <v>196</v>
      </c>
      <c r="Q7467" s="80" t="s">
        <v>195</v>
      </c>
      <c r="S7467" t="str">
        <f t="shared" si="149"/>
        <v>42163Bank Account</v>
      </c>
    </row>
    <row r="7468" spans="1:19" hidden="1">
      <c r="A7468" s="12">
        <v>42163</v>
      </c>
      <c r="B7468" t="s">
        <v>3465</v>
      </c>
      <c r="C7468" s="1">
        <v>20</v>
      </c>
      <c r="E7468" s="42">
        <f t="shared" si="150"/>
        <v>-20</v>
      </c>
      <c r="F7468" s="77" t="s">
        <v>1038</v>
      </c>
      <c r="G7468" s="77" t="s">
        <v>195</v>
      </c>
      <c r="H7468" s="77" t="s">
        <v>189</v>
      </c>
      <c r="I7468" s="13">
        <v>6</v>
      </c>
      <c r="J7468" s="14">
        <v>2015</v>
      </c>
      <c r="K7468" s="78" t="s">
        <v>146</v>
      </c>
      <c r="L7468" s="79" t="s">
        <v>3465</v>
      </c>
      <c r="M7468" s="79" t="s">
        <v>302</v>
      </c>
      <c r="N7468" s="15" t="s">
        <v>28</v>
      </c>
      <c r="O7468" s="15" t="s">
        <v>29</v>
      </c>
      <c r="P7468" s="80" t="s">
        <v>3599</v>
      </c>
      <c r="Q7468" s="80" t="s">
        <v>195</v>
      </c>
      <c r="S7468" t="str">
        <f t="shared" si="149"/>
        <v>42163Amber Chrystal</v>
      </c>
    </row>
    <row r="7469" spans="1:19" hidden="1">
      <c r="A7469" s="12">
        <v>42164</v>
      </c>
      <c r="B7469" t="s">
        <v>3428</v>
      </c>
      <c r="C7469" s="1">
        <v>-45.32</v>
      </c>
      <c r="E7469" s="42">
        <f t="shared" si="150"/>
        <v>45.32</v>
      </c>
      <c r="F7469" s="77" t="s">
        <v>225</v>
      </c>
      <c r="G7469" s="77" t="s">
        <v>195</v>
      </c>
      <c r="H7469" s="77" t="s">
        <v>189</v>
      </c>
      <c r="I7469" s="13">
        <v>6</v>
      </c>
      <c r="J7469" s="14">
        <v>2015</v>
      </c>
      <c r="K7469" s="78" t="s">
        <v>184</v>
      </c>
      <c r="L7469" s="79" t="s">
        <v>3428</v>
      </c>
      <c r="M7469" s="79" t="s">
        <v>302</v>
      </c>
      <c r="N7469" s="15" t="s">
        <v>28</v>
      </c>
      <c r="O7469" s="15" t="s">
        <v>29</v>
      </c>
      <c r="P7469" s="80" t="s">
        <v>3599</v>
      </c>
      <c r="Q7469" s="80" t="s">
        <v>195</v>
      </c>
      <c r="S7469" t="str">
        <f t="shared" si="149"/>
        <v>42164DAN WILLIAMSON</v>
      </c>
    </row>
    <row r="7470" spans="1:19" hidden="1">
      <c r="A7470" s="12">
        <v>42165</v>
      </c>
      <c r="B7470" t="s">
        <v>3466</v>
      </c>
      <c r="C7470" s="1">
        <v>9.9499999999999993</v>
      </c>
      <c r="E7470" s="42">
        <f t="shared" si="150"/>
        <v>-9.9499999999999993</v>
      </c>
      <c r="F7470" s="77" t="s">
        <v>1038</v>
      </c>
      <c r="G7470" s="77" t="s">
        <v>195</v>
      </c>
      <c r="H7470" s="77" t="s">
        <v>189</v>
      </c>
      <c r="I7470" s="13">
        <v>6</v>
      </c>
      <c r="J7470" s="14">
        <v>2015</v>
      </c>
      <c r="K7470" s="78" t="s">
        <v>146</v>
      </c>
      <c r="L7470" s="79" t="s">
        <v>3466</v>
      </c>
      <c r="M7470" s="79" t="s">
        <v>302</v>
      </c>
      <c r="N7470" s="15" t="s">
        <v>28</v>
      </c>
      <c r="O7470" s="15" t="s">
        <v>29</v>
      </c>
      <c r="P7470" s="80" t="s">
        <v>3599</v>
      </c>
      <c r="Q7470" s="80" t="s">
        <v>195</v>
      </c>
      <c r="S7470" t="str">
        <f t="shared" si="149"/>
        <v>42165Michel Starnes</v>
      </c>
    </row>
    <row r="7471" spans="1:19" hidden="1">
      <c r="A7471" s="12">
        <v>42166</v>
      </c>
      <c r="B7471" t="s">
        <v>3467</v>
      </c>
      <c r="C7471" s="1">
        <v>91.45</v>
      </c>
      <c r="E7471" s="42">
        <f t="shared" si="150"/>
        <v>-91.45</v>
      </c>
      <c r="F7471" s="77" t="s">
        <v>1038</v>
      </c>
      <c r="G7471" s="77" t="s">
        <v>195</v>
      </c>
      <c r="H7471" s="77" t="s">
        <v>189</v>
      </c>
      <c r="I7471" s="13">
        <v>6</v>
      </c>
      <c r="J7471" s="14">
        <v>2015</v>
      </c>
      <c r="K7471" s="78" t="s">
        <v>146</v>
      </c>
      <c r="L7471" s="79" t="s">
        <v>3467</v>
      </c>
      <c r="M7471" s="79" t="s">
        <v>302</v>
      </c>
      <c r="N7471" s="15" t="s">
        <v>28</v>
      </c>
      <c r="O7471" s="15" t="s">
        <v>29</v>
      </c>
      <c r="P7471" s="80" t="s">
        <v>3599</v>
      </c>
      <c r="Q7471" s="80" t="s">
        <v>195</v>
      </c>
      <c r="S7471" t="str">
        <f t="shared" si="149"/>
        <v>42166Kathryn Bowen</v>
      </c>
    </row>
    <row r="7472" spans="1:19" hidden="1">
      <c r="A7472" s="12">
        <v>42166</v>
      </c>
      <c r="B7472" t="s">
        <v>3468</v>
      </c>
      <c r="C7472" s="1">
        <v>72.900000000000006</v>
      </c>
      <c r="E7472" s="42">
        <f t="shared" si="150"/>
        <v>-72.900000000000006</v>
      </c>
      <c r="F7472" s="77" t="s">
        <v>1038</v>
      </c>
      <c r="G7472" s="77" t="s">
        <v>195</v>
      </c>
      <c r="H7472" s="77" t="s">
        <v>189</v>
      </c>
      <c r="I7472" s="13">
        <v>6</v>
      </c>
      <c r="J7472" s="14">
        <v>2015</v>
      </c>
      <c r="K7472" s="78" t="s">
        <v>146</v>
      </c>
      <c r="L7472" s="79" t="s">
        <v>3468</v>
      </c>
      <c r="M7472" s="79" t="s">
        <v>302</v>
      </c>
      <c r="N7472" s="15" t="s">
        <v>28</v>
      </c>
      <c r="O7472" s="15" t="s">
        <v>29</v>
      </c>
      <c r="P7472" s="80" t="s">
        <v>3599</v>
      </c>
      <c r="Q7472" s="80" t="s">
        <v>195</v>
      </c>
      <c r="S7472" t="str">
        <f t="shared" si="149"/>
        <v>42166Daniel Saldivar</v>
      </c>
    </row>
    <row r="7473" spans="1:19" hidden="1">
      <c r="A7473" s="12">
        <v>42166</v>
      </c>
      <c r="B7473" t="s">
        <v>3469</v>
      </c>
      <c r="C7473" s="1">
        <v>104.8</v>
      </c>
      <c r="E7473" s="42">
        <f t="shared" si="150"/>
        <v>-104.8</v>
      </c>
      <c r="F7473" s="77" t="s">
        <v>1038</v>
      </c>
      <c r="G7473" s="77" t="s">
        <v>195</v>
      </c>
      <c r="H7473" s="77" t="s">
        <v>189</v>
      </c>
      <c r="I7473" s="13">
        <v>6</v>
      </c>
      <c r="J7473" s="14">
        <v>2015</v>
      </c>
      <c r="K7473" s="78" t="s">
        <v>146</v>
      </c>
      <c r="L7473" s="79" t="s">
        <v>3469</v>
      </c>
      <c r="M7473" s="79" t="s">
        <v>302</v>
      </c>
      <c r="N7473" s="15" t="s">
        <v>28</v>
      </c>
      <c r="O7473" s="15" t="s">
        <v>29</v>
      </c>
      <c r="P7473" s="80" t="s">
        <v>3599</v>
      </c>
      <c r="Q7473" s="80" t="s">
        <v>195</v>
      </c>
      <c r="S7473" t="str">
        <f t="shared" si="149"/>
        <v>42166robert dunne</v>
      </c>
    </row>
    <row r="7474" spans="1:19" hidden="1">
      <c r="A7474" s="12">
        <v>42167</v>
      </c>
      <c r="B7474" t="s">
        <v>3469</v>
      </c>
      <c r="C7474" s="1">
        <v>-104.8</v>
      </c>
      <c r="E7474" s="42">
        <f t="shared" si="150"/>
        <v>104.8</v>
      </c>
      <c r="F7474" s="77" t="s">
        <v>225</v>
      </c>
      <c r="G7474" s="77" t="s">
        <v>195</v>
      </c>
      <c r="H7474" s="77" t="s">
        <v>189</v>
      </c>
      <c r="I7474" s="13">
        <v>6</v>
      </c>
      <c r="J7474" s="14">
        <v>2015</v>
      </c>
      <c r="K7474" s="78" t="s">
        <v>184</v>
      </c>
      <c r="L7474" s="79" t="s">
        <v>3469</v>
      </c>
      <c r="M7474" s="79" t="s">
        <v>302</v>
      </c>
      <c r="N7474" s="15" t="s">
        <v>28</v>
      </c>
      <c r="O7474" s="15" t="s">
        <v>29</v>
      </c>
      <c r="P7474" s="80" t="s">
        <v>3599</v>
      </c>
      <c r="Q7474" s="80" t="s">
        <v>195</v>
      </c>
      <c r="S7474" t="str">
        <f t="shared" si="149"/>
        <v>42167robert dunne</v>
      </c>
    </row>
    <row r="7475" spans="1:19" hidden="1">
      <c r="A7475" s="12">
        <v>42167</v>
      </c>
      <c r="B7475" t="s">
        <v>2617</v>
      </c>
      <c r="C7475" s="1">
        <v>49.95</v>
      </c>
      <c r="E7475" s="42">
        <f t="shared" si="150"/>
        <v>-49.95</v>
      </c>
      <c r="F7475" s="77" t="s">
        <v>1038</v>
      </c>
      <c r="G7475" s="77" t="s">
        <v>195</v>
      </c>
      <c r="H7475" s="77" t="s">
        <v>189</v>
      </c>
      <c r="I7475" s="13">
        <v>6</v>
      </c>
      <c r="J7475" s="14">
        <v>2015</v>
      </c>
      <c r="K7475" s="78" t="s">
        <v>146</v>
      </c>
      <c r="L7475" s="79" t="s">
        <v>3100</v>
      </c>
      <c r="M7475" s="79" t="s">
        <v>302</v>
      </c>
      <c r="N7475" s="15" t="s">
        <v>28</v>
      </c>
      <c r="O7475" s="15" t="s">
        <v>29</v>
      </c>
      <c r="P7475" s="80" t="s">
        <v>3599</v>
      </c>
      <c r="Q7475" s="80" t="s">
        <v>195</v>
      </c>
      <c r="S7475" t="str">
        <f t="shared" si="149"/>
        <v>42167Reversal</v>
      </c>
    </row>
    <row r="7476" spans="1:19" hidden="1">
      <c r="A7476" s="12">
        <v>42167</v>
      </c>
      <c r="B7476" t="s">
        <v>2800</v>
      </c>
      <c r="C7476" s="1">
        <v>-49.95</v>
      </c>
      <c r="E7476" s="42">
        <f t="shared" si="150"/>
        <v>49.95</v>
      </c>
      <c r="F7476" s="77" t="s">
        <v>225</v>
      </c>
      <c r="G7476" s="77" t="s">
        <v>195</v>
      </c>
      <c r="H7476" s="77" t="s">
        <v>189</v>
      </c>
      <c r="I7476" s="13">
        <v>6</v>
      </c>
      <c r="J7476" s="14">
        <v>2015</v>
      </c>
      <c r="K7476" s="78" t="s">
        <v>184</v>
      </c>
      <c r="L7476" s="79" t="s">
        <v>2800</v>
      </c>
      <c r="M7476" s="79" t="s">
        <v>302</v>
      </c>
      <c r="N7476" s="15" t="s">
        <v>28</v>
      </c>
      <c r="O7476" s="15" t="s">
        <v>29</v>
      </c>
      <c r="P7476" s="80" t="s">
        <v>3599</v>
      </c>
      <c r="Q7476" s="80" t="s">
        <v>195</v>
      </c>
      <c r="S7476" t="str">
        <f t="shared" si="149"/>
        <v>42167Geoffrey Goodwin</v>
      </c>
    </row>
    <row r="7477" spans="1:19" hidden="1">
      <c r="A7477" s="12">
        <v>42167</v>
      </c>
      <c r="B7477" t="s">
        <v>3470</v>
      </c>
      <c r="C7477" s="1">
        <v>9.9499999999999993</v>
      </c>
      <c r="E7477" s="42">
        <f t="shared" si="150"/>
        <v>-9.9499999999999993</v>
      </c>
      <c r="F7477" s="77" t="s">
        <v>1038</v>
      </c>
      <c r="G7477" s="77" t="s">
        <v>195</v>
      </c>
      <c r="H7477" s="77" t="s">
        <v>189</v>
      </c>
      <c r="I7477" s="13">
        <v>6</v>
      </c>
      <c r="J7477" s="14">
        <v>2015</v>
      </c>
      <c r="K7477" s="78" t="s">
        <v>146</v>
      </c>
      <c r="L7477" s="79" t="s">
        <v>3470</v>
      </c>
      <c r="M7477" s="79" t="s">
        <v>302</v>
      </c>
      <c r="N7477" s="15" t="s">
        <v>28</v>
      </c>
      <c r="O7477" s="15" t="s">
        <v>29</v>
      </c>
      <c r="P7477" s="80" t="s">
        <v>3599</v>
      </c>
      <c r="Q7477" s="80" t="s">
        <v>195</v>
      </c>
      <c r="S7477" t="str">
        <f t="shared" si="149"/>
        <v>42167SHARON NICHOLS</v>
      </c>
    </row>
    <row r="7478" spans="1:19" hidden="1">
      <c r="A7478" s="12">
        <v>42167</v>
      </c>
      <c r="B7478" t="s">
        <v>3471</v>
      </c>
      <c r="C7478" s="1">
        <v>46.55</v>
      </c>
      <c r="E7478" s="42">
        <f t="shared" si="150"/>
        <v>-46.55</v>
      </c>
      <c r="F7478" s="77" t="s">
        <v>1038</v>
      </c>
      <c r="G7478" s="77" t="s">
        <v>195</v>
      </c>
      <c r="H7478" s="77" t="s">
        <v>189</v>
      </c>
      <c r="I7478" s="13">
        <v>6</v>
      </c>
      <c r="J7478" s="14">
        <v>2015</v>
      </c>
      <c r="K7478" s="78" t="s">
        <v>146</v>
      </c>
      <c r="L7478" s="79" t="s">
        <v>3471</v>
      </c>
      <c r="M7478" s="79" t="s">
        <v>302</v>
      </c>
      <c r="N7478" s="15" t="s">
        <v>28</v>
      </c>
      <c r="O7478" s="15" t="s">
        <v>29</v>
      </c>
      <c r="P7478" s="80" t="s">
        <v>3599</v>
      </c>
      <c r="Q7478" s="80" t="s">
        <v>195</v>
      </c>
      <c r="S7478" t="str">
        <f t="shared" si="149"/>
        <v>42167Grimm Bros.</v>
      </c>
    </row>
    <row r="7479" spans="1:19" hidden="1">
      <c r="A7479" s="12">
        <v>42168</v>
      </c>
      <c r="B7479" t="s">
        <v>3472</v>
      </c>
      <c r="C7479" s="1">
        <v>62.9</v>
      </c>
      <c r="E7479" s="42">
        <f t="shared" si="150"/>
        <v>-62.9</v>
      </c>
      <c r="F7479" s="77" t="s">
        <v>1038</v>
      </c>
      <c r="G7479" s="77" t="s">
        <v>195</v>
      </c>
      <c r="H7479" s="77" t="s">
        <v>189</v>
      </c>
      <c r="I7479" s="13">
        <v>6</v>
      </c>
      <c r="J7479" s="14">
        <v>2015</v>
      </c>
      <c r="K7479" s="78" t="s">
        <v>146</v>
      </c>
      <c r="L7479" s="79" t="s">
        <v>3472</v>
      </c>
      <c r="M7479" s="79" t="s">
        <v>302</v>
      </c>
      <c r="N7479" s="15" t="s">
        <v>28</v>
      </c>
      <c r="O7479" s="15" t="s">
        <v>29</v>
      </c>
      <c r="P7479" s="80" t="s">
        <v>3599</v>
      </c>
      <c r="Q7479" s="80" t="s">
        <v>195</v>
      </c>
      <c r="S7479" t="str">
        <f t="shared" si="149"/>
        <v>42168Kamel Farhoud</v>
      </c>
    </row>
    <row r="7480" spans="1:19" hidden="1">
      <c r="A7480" s="12">
        <v>42169</v>
      </c>
      <c r="B7480" t="s">
        <v>3473</v>
      </c>
      <c r="C7480" s="1">
        <v>71.39</v>
      </c>
      <c r="E7480" s="42">
        <f t="shared" si="150"/>
        <v>-71.39</v>
      </c>
      <c r="F7480" s="77" t="s">
        <v>1038</v>
      </c>
      <c r="G7480" s="77" t="s">
        <v>195</v>
      </c>
      <c r="H7480" s="77" t="s">
        <v>189</v>
      </c>
      <c r="I7480" s="13">
        <v>6</v>
      </c>
      <c r="J7480" s="14">
        <v>2015</v>
      </c>
      <c r="K7480" s="78" t="s">
        <v>146</v>
      </c>
      <c r="L7480" s="79" t="s">
        <v>3473</v>
      </c>
      <c r="M7480" s="79" t="s">
        <v>302</v>
      </c>
      <c r="N7480" s="15" t="s">
        <v>28</v>
      </c>
      <c r="O7480" s="15" t="s">
        <v>29</v>
      </c>
      <c r="P7480" s="80" t="s">
        <v>3599</v>
      </c>
      <c r="Q7480" s="80" t="s">
        <v>195</v>
      </c>
      <c r="S7480" t="str">
        <f t="shared" si="149"/>
        <v>42169Kenneth Rogers</v>
      </c>
    </row>
    <row r="7481" spans="1:19" hidden="1">
      <c r="A7481" s="12">
        <v>42170</v>
      </c>
      <c r="B7481" t="s">
        <v>3474</v>
      </c>
      <c r="C7481" s="1">
        <v>57.05</v>
      </c>
      <c r="E7481" s="42">
        <f t="shared" si="150"/>
        <v>-57.05</v>
      </c>
      <c r="F7481" s="77" t="s">
        <v>1038</v>
      </c>
      <c r="G7481" s="77" t="s">
        <v>195</v>
      </c>
      <c r="H7481" s="77" t="s">
        <v>189</v>
      </c>
      <c r="I7481" s="13">
        <v>6</v>
      </c>
      <c r="J7481" s="14">
        <v>2015</v>
      </c>
      <c r="K7481" s="78" t="s">
        <v>146</v>
      </c>
      <c r="L7481" s="79" t="s">
        <v>3474</v>
      </c>
      <c r="M7481" s="79" t="s">
        <v>302</v>
      </c>
      <c r="N7481" s="15" t="s">
        <v>28</v>
      </c>
      <c r="O7481" s="15" t="s">
        <v>29</v>
      </c>
      <c r="P7481" s="80" t="s">
        <v>3599</v>
      </c>
      <c r="Q7481" s="80" t="s">
        <v>195</v>
      </c>
      <c r="S7481" t="str">
        <f t="shared" si="149"/>
        <v>42170michael doerzbacher</v>
      </c>
    </row>
    <row r="7482" spans="1:19" hidden="1">
      <c r="A7482" s="12">
        <v>42170</v>
      </c>
      <c r="B7482" t="s">
        <v>3475</v>
      </c>
      <c r="C7482" s="1">
        <v>127.2</v>
      </c>
      <c r="E7482" s="42">
        <f t="shared" si="150"/>
        <v>-127.2</v>
      </c>
      <c r="F7482" s="77" t="s">
        <v>1038</v>
      </c>
      <c r="G7482" s="77" t="s">
        <v>195</v>
      </c>
      <c r="H7482" s="77" t="s">
        <v>189</v>
      </c>
      <c r="I7482" s="13">
        <v>6</v>
      </c>
      <c r="J7482" s="14">
        <v>2015</v>
      </c>
      <c r="K7482" s="78" t="s">
        <v>146</v>
      </c>
      <c r="L7482" s="79" t="s">
        <v>3475</v>
      </c>
      <c r="M7482" s="79" t="s">
        <v>302</v>
      </c>
      <c r="N7482" s="15" t="s">
        <v>28</v>
      </c>
      <c r="O7482" s="15" t="s">
        <v>29</v>
      </c>
      <c r="P7482" s="80" t="s">
        <v>3599</v>
      </c>
      <c r="Q7482" s="80" t="s">
        <v>195</v>
      </c>
      <c r="S7482" t="str">
        <f t="shared" si="149"/>
        <v>42170Franky Perez</v>
      </c>
    </row>
    <row r="7483" spans="1:19" hidden="1">
      <c r="A7483" s="12">
        <v>42170</v>
      </c>
      <c r="B7483" t="s">
        <v>3476</v>
      </c>
      <c r="C7483" s="1">
        <v>92.11</v>
      </c>
      <c r="E7483" s="42">
        <f t="shared" si="150"/>
        <v>-92.11</v>
      </c>
      <c r="F7483" s="77" t="s">
        <v>1038</v>
      </c>
      <c r="G7483" s="77" t="s">
        <v>195</v>
      </c>
      <c r="H7483" s="77" t="s">
        <v>189</v>
      </c>
      <c r="I7483" s="13">
        <v>6</v>
      </c>
      <c r="J7483" s="14">
        <v>2015</v>
      </c>
      <c r="K7483" s="78" t="s">
        <v>146</v>
      </c>
      <c r="L7483" s="79" t="s">
        <v>3476</v>
      </c>
      <c r="M7483" s="79" t="s">
        <v>302</v>
      </c>
      <c r="N7483" s="15" t="s">
        <v>28</v>
      </c>
      <c r="O7483" s="15" t="s">
        <v>29</v>
      </c>
      <c r="P7483" s="80" t="s">
        <v>3599</v>
      </c>
      <c r="Q7483" s="80" t="s">
        <v>195</v>
      </c>
      <c r="S7483" t="str">
        <f t="shared" si="149"/>
        <v>42170michael bergman</v>
      </c>
    </row>
    <row r="7484" spans="1:19" hidden="1">
      <c r="A7484" s="12">
        <v>42171</v>
      </c>
      <c r="B7484" t="s">
        <v>2488</v>
      </c>
      <c r="C7484" s="1">
        <v>-700</v>
      </c>
      <c r="E7484" s="42">
        <f t="shared" si="150"/>
        <v>700</v>
      </c>
      <c r="F7484" s="77" t="s">
        <v>225</v>
      </c>
      <c r="G7484" s="77" t="s">
        <v>195</v>
      </c>
      <c r="H7484" s="77" t="s">
        <v>189</v>
      </c>
      <c r="I7484" s="13">
        <v>6</v>
      </c>
      <c r="J7484" s="14">
        <v>2015</v>
      </c>
      <c r="K7484" s="78" t="s">
        <v>137</v>
      </c>
      <c r="L7484" s="79" t="s">
        <v>39</v>
      </c>
      <c r="M7484" s="79" t="s">
        <v>23</v>
      </c>
      <c r="N7484" s="15" t="s">
        <v>189</v>
      </c>
      <c r="O7484" s="15" t="s">
        <v>24</v>
      </c>
      <c r="P7484" s="80" t="s">
        <v>196</v>
      </c>
      <c r="Q7484" s="80" t="s">
        <v>195</v>
      </c>
      <c r="S7484" t="str">
        <f t="shared" si="149"/>
        <v>42171Bank Account</v>
      </c>
    </row>
    <row r="7485" spans="1:19" hidden="1">
      <c r="A7485" s="12">
        <v>42171</v>
      </c>
      <c r="B7485" t="s">
        <v>2617</v>
      </c>
      <c r="C7485" s="1">
        <v>9.9499999999999993</v>
      </c>
      <c r="E7485" s="42">
        <f t="shared" si="150"/>
        <v>-9.9499999999999993</v>
      </c>
      <c r="F7485" s="77" t="s">
        <v>1038</v>
      </c>
      <c r="G7485" s="77" t="s">
        <v>195</v>
      </c>
      <c r="H7485" s="77" t="s">
        <v>189</v>
      </c>
      <c r="I7485" s="13">
        <v>6</v>
      </c>
      <c r="J7485" s="14">
        <v>2015</v>
      </c>
      <c r="K7485" s="78" t="s">
        <v>146</v>
      </c>
      <c r="L7485" s="79" t="s">
        <v>3100</v>
      </c>
      <c r="M7485" s="79" t="s">
        <v>302</v>
      </c>
      <c r="N7485" s="15" t="s">
        <v>28</v>
      </c>
      <c r="O7485" s="15" t="s">
        <v>29</v>
      </c>
      <c r="P7485" s="80" t="s">
        <v>3599</v>
      </c>
      <c r="Q7485" s="80" t="s">
        <v>195</v>
      </c>
      <c r="S7485" t="str">
        <f t="shared" si="149"/>
        <v>42171Reversal</v>
      </c>
    </row>
    <row r="7486" spans="1:19" hidden="1">
      <c r="A7486" s="12">
        <v>42171</v>
      </c>
      <c r="B7486" t="s">
        <v>3437</v>
      </c>
      <c r="C7486" s="1">
        <v>-9.9499999999999993</v>
      </c>
      <c r="E7486" s="42">
        <f t="shared" si="150"/>
        <v>9.9499999999999993</v>
      </c>
      <c r="F7486" s="77" t="s">
        <v>225</v>
      </c>
      <c r="G7486" s="77" t="s">
        <v>195</v>
      </c>
      <c r="H7486" s="77" t="s">
        <v>189</v>
      </c>
      <c r="I7486" s="13">
        <v>6</v>
      </c>
      <c r="J7486" s="14">
        <v>2015</v>
      </c>
      <c r="K7486" s="78" t="s">
        <v>184</v>
      </c>
      <c r="L7486" s="79" t="s">
        <v>3437</v>
      </c>
      <c r="M7486" s="79" t="s">
        <v>302</v>
      </c>
      <c r="N7486" s="15" t="s">
        <v>28</v>
      </c>
      <c r="O7486" s="15" t="s">
        <v>29</v>
      </c>
      <c r="P7486" s="80" t="s">
        <v>3599</v>
      </c>
      <c r="Q7486" s="80" t="s">
        <v>195</v>
      </c>
      <c r="S7486" t="str">
        <f t="shared" si="149"/>
        <v>42171LaTonya Allen</v>
      </c>
    </row>
    <row r="7487" spans="1:19" hidden="1">
      <c r="A7487" s="12">
        <v>42171</v>
      </c>
      <c r="B7487" t="s">
        <v>3477</v>
      </c>
      <c r="C7487" s="1">
        <v>32.950000000000003</v>
      </c>
      <c r="E7487" s="42">
        <f t="shared" si="150"/>
        <v>-32.950000000000003</v>
      </c>
      <c r="F7487" s="77" t="s">
        <v>1038</v>
      </c>
      <c r="G7487" s="77" t="s">
        <v>195</v>
      </c>
      <c r="H7487" s="77" t="s">
        <v>189</v>
      </c>
      <c r="I7487" s="13">
        <v>6</v>
      </c>
      <c r="J7487" s="14">
        <v>2015</v>
      </c>
      <c r="K7487" s="78" t="s">
        <v>146</v>
      </c>
      <c r="L7487" s="79" t="s">
        <v>3477</v>
      </c>
      <c r="M7487" s="79" t="s">
        <v>302</v>
      </c>
      <c r="N7487" s="15" t="s">
        <v>28</v>
      </c>
      <c r="O7487" s="15" t="s">
        <v>29</v>
      </c>
      <c r="P7487" s="80" t="s">
        <v>3599</v>
      </c>
      <c r="Q7487" s="80" t="s">
        <v>195</v>
      </c>
      <c r="S7487" t="str">
        <f t="shared" si="149"/>
        <v>42171Jason Brownlee</v>
      </c>
    </row>
    <row r="7488" spans="1:19" hidden="1">
      <c r="A7488" s="12">
        <v>42172</v>
      </c>
      <c r="B7488" t="s">
        <v>3478</v>
      </c>
      <c r="C7488" s="1">
        <v>32.85</v>
      </c>
      <c r="E7488" s="42">
        <f t="shared" si="150"/>
        <v>-32.85</v>
      </c>
      <c r="F7488" s="77" t="s">
        <v>1038</v>
      </c>
      <c r="G7488" s="77" t="s">
        <v>195</v>
      </c>
      <c r="H7488" s="77" t="s">
        <v>189</v>
      </c>
      <c r="I7488" s="13">
        <v>6</v>
      </c>
      <c r="J7488" s="14">
        <v>2015</v>
      </c>
      <c r="K7488" s="78" t="s">
        <v>146</v>
      </c>
      <c r="L7488" s="79" t="s">
        <v>3478</v>
      </c>
      <c r="M7488" s="79" t="s">
        <v>302</v>
      </c>
      <c r="N7488" s="15" t="s">
        <v>28</v>
      </c>
      <c r="O7488" s="15" t="s">
        <v>29</v>
      </c>
      <c r="P7488" s="80" t="s">
        <v>3599</v>
      </c>
      <c r="Q7488" s="80" t="s">
        <v>195</v>
      </c>
      <c r="S7488" t="str">
        <f t="shared" si="149"/>
        <v>42172Nathan Tarte</v>
      </c>
    </row>
    <row r="7489" spans="1:19" hidden="1">
      <c r="A7489" s="12">
        <v>42173</v>
      </c>
      <c r="B7489" t="s">
        <v>3416</v>
      </c>
      <c r="C7489" s="1">
        <v>45.32</v>
      </c>
      <c r="E7489" s="42">
        <f t="shared" si="150"/>
        <v>-45.32</v>
      </c>
      <c r="F7489" s="77" t="s">
        <v>1038</v>
      </c>
      <c r="G7489" s="77" t="s">
        <v>195</v>
      </c>
      <c r="H7489" s="77" t="s">
        <v>189</v>
      </c>
      <c r="I7489" s="13">
        <v>6</v>
      </c>
      <c r="J7489" s="14">
        <v>2015</v>
      </c>
      <c r="K7489" s="78" t="s">
        <v>146</v>
      </c>
      <c r="L7489" s="79" t="s">
        <v>3416</v>
      </c>
      <c r="M7489" s="79" t="s">
        <v>302</v>
      </c>
      <c r="N7489" s="15" t="s">
        <v>28</v>
      </c>
      <c r="O7489" s="15" t="s">
        <v>29</v>
      </c>
      <c r="P7489" s="80" t="s">
        <v>3599</v>
      </c>
      <c r="Q7489" s="80" t="s">
        <v>195</v>
      </c>
      <c r="S7489" t="str">
        <f t="shared" si="149"/>
        <v>42173sue friedlander</v>
      </c>
    </row>
    <row r="7490" spans="1:19" hidden="1">
      <c r="A7490" s="12">
        <v>42173</v>
      </c>
      <c r="B7490" t="s">
        <v>3479</v>
      </c>
      <c r="C7490" s="1">
        <v>35.96</v>
      </c>
      <c r="E7490" s="42">
        <f t="shared" si="150"/>
        <v>-35.96</v>
      </c>
      <c r="F7490" s="77" t="s">
        <v>1038</v>
      </c>
      <c r="G7490" s="77" t="s">
        <v>195</v>
      </c>
      <c r="H7490" s="77" t="s">
        <v>189</v>
      </c>
      <c r="I7490" s="13">
        <v>6</v>
      </c>
      <c r="J7490" s="14">
        <v>2015</v>
      </c>
      <c r="K7490" s="78" t="s">
        <v>146</v>
      </c>
      <c r="L7490" s="79" t="s">
        <v>3479</v>
      </c>
      <c r="M7490" s="79" t="s">
        <v>302</v>
      </c>
      <c r="N7490" s="15" t="s">
        <v>28</v>
      </c>
      <c r="O7490" s="15" t="s">
        <v>29</v>
      </c>
      <c r="P7490" s="80" t="s">
        <v>3599</v>
      </c>
      <c r="Q7490" s="80" t="s">
        <v>195</v>
      </c>
      <c r="S7490" t="str">
        <f t="shared" si="149"/>
        <v>42173eric afan</v>
      </c>
    </row>
    <row r="7491" spans="1:19" hidden="1">
      <c r="A7491" s="12">
        <v>42175</v>
      </c>
      <c r="B7491" t="s">
        <v>2894</v>
      </c>
      <c r="C7491" s="1">
        <v>9.9499999999999993</v>
      </c>
      <c r="E7491" s="42">
        <f t="shared" si="150"/>
        <v>-9.9499999999999993</v>
      </c>
      <c r="F7491" s="77" t="s">
        <v>1038</v>
      </c>
      <c r="G7491" s="77" t="s">
        <v>195</v>
      </c>
      <c r="H7491" s="77" t="s">
        <v>189</v>
      </c>
      <c r="I7491" s="13">
        <v>6</v>
      </c>
      <c r="J7491" s="14">
        <v>2015</v>
      </c>
      <c r="K7491" s="78" t="s">
        <v>146</v>
      </c>
      <c r="L7491" s="79" t="s">
        <v>2894</v>
      </c>
      <c r="M7491" s="79" t="s">
        <v>302</v>
      </c>
      <c r="N7491" s="15" t="s">
        <v>28</v>
      </c>
      <c r="O7491" s="15" t="s">
        <v>29</v>
      </c>
      <c r="P7491" s="80" t="s">
        <v>3599</v>
      </c>
      <c r="Q7491" s="80" t="s">
        <v>195</v>
      </c>
      <c r="S7491" t="str">
        <f t="shared" si="149"/>
        <v>42175Bernadette Tonee Whitfield</v>
      </c>
    </row>
    <row r="7492" spans="1:19" hidden="1">
      <c r="A7492" s="12">
        <v>42175</v>
      </c>
      <c r="B7492" t="s">
        <v>3413</v>
      </c>
      <c r="C7492" s="1">
        <v>-9.9499999999999993</v>
      </c>
      <c r="E7492" s="42">
        <f t="shared" si="150"/>
        <v>9.9499999999999993</v>
      </c>
      <c r="F7492" s="77" t="s">
        <v>225</v>
      </c>
      <c r="G7492" s="77" t="s">
        <v>195</v>
      </c>
      <c r="H7492" s="77" t="s">
        <v>189</v>
      </c>
      <c r="I7492" s="13">
        <v>6</v>
      </c>
      <c r="J7492" s="14">
        <v>2015</v>
      </c>
      <c r="K7492" s="78" t="s">
        <v>146</v>
      </c>
      <c r="L7492" s="79" t="s">
        <v>3413</v>
      </c>
      <c r="M7492" s="79" t="s">
        <v>302</v>
      </c>
      <c r="N7492" s="15" t="s">
        <v>28</v>
      </c>
      <c r="O7492" s="15" t="s">
        <v>29</v>
      </c>
      <c r="P7492" s="80" t="s">
        <v>3599</v>
      </c>
      <c r="Q7492" s="80" t="s">
        <v>195</v>
      </c>
      <c r="S7492" t="str">
        <f t="shared" si="149"/>
        <v>42175Joseph Wittman</v>
      </c>
    </row>
    <row r="7493" spans="1:19" hidden="1">
      <c r="A7493" s="12">
        <v>42176</v>
      </c>
      <c r="B7493" t="s">
        <v>2617</v>
      </c>
      <c r="C7493" s="1">
        <v>9.36</v>
      </c>
      <c r="E7493" s="42">
        <f t="shared" si="150"/>
        <v>-9.36</v>
      </c>
      <c r="F7493" s="77" t="s">
        <v>1038</v>
      </c>
      <c r="G7493" s="77" t="s">
        <v>195</v>
      </c>
      <c r="H7493" s="77" t="s">
        <v>189</v>
      </c>
      <c r="I7493" s="13">
        <v>6</v>
      </c>
      <c r="J7493" s="14">
        <v>2015</v>
      </c>
      <c r="K7493" s="78" t="s">
        <v>146</v>
      </c>
      <c r="L7493" s="79" t="s">
        <v>3100</v>
      </c>
      <c r="M7493" s="79" t="s">
        <v>302</v>
      </c>
      <c r="N7493" s="15" t="s">
        <v>28</v>
      </c>
      <c r="O7493" s="15" t="s">
        <v>29</v>
      </c>
      <c r="P7493" s="80" t="s">
        <v>3599</v>
      </c>
      <c r="Q7493" s="80" t="s">
        <v>195</v>
      </c>
      <c r="S7493" t="str">
        <f t="shared" si="149"/>
        <v>42176Reversal</v>
      </c>
    </row>
    <row r="7494" spans="1:19" hidden="1">
      <c r="A7494" s="12">
        <v>42176</v>
      </c>
      <c r="B7494" t="s">
        <v>3480</v>
      </c>
      <c r="C7494" s="1">
        <v>91.45</v>
      </c>
      <c r="E7494" s="42">
        <f t="shared" si="150"/>
        <v>-91.45</v>
      </c>
      <c r="F7494" s="77" t="s">
        <v>1038</v>
      </c>
      <c r="G7494" s="77" t="s">
        <v>195</v>
      </c>
      <c r="H7494" s="77" t="s">
        <v>189</v>
      </c>
      <c r="I7494" s="13">
        <v>6</v>
      </c>
      <c r="J7494" s="14">
        <v>2015</v>
      </c>
      <c r="K7494" s="78" t="s">
        <v>146</v>
      </c>
      <c r="L7494" s="79" t="s">
        <v>3480</v>
      </c>
      <c r="M7494" s="79" t="s">
        <v>302</v>
      </c>
      <c r="N7494" s="15" t="s">
        <v>28</v>
      </c>
      <c r="O7494" s="15" t="s">
        <v>29</v>
      </c>
      <c r="P7494" s="80" t="s">
        <v>3599</v>
      </c>
      <c r="Q7494" s="80" t="s">
        <v>195</v>
      </c>
      <c r="S7494" t="str">
        <f t="shared" si="149"/>
        <v>42176Tara-Ashley Gable</v>
      </c>
    </row>
    <row r="7495" spans="1:19" hidden="1">
      <c r="A7495" s="12">
        <v>42177</v>
      </c>
      <c r="B7495" t="s">
        <v>2914</v>
      </c>
      <c r="C7495" s="1">
        <v>90</v>
      </c>
      <c r="E7495" s="42">
        <f t="shared" si="150"/>
        <v>-90</v>
      </c>
      <c r="F7495" s="77" t="s">
        <v>1038</v>
      </c>
      <c r="G7495" s="77" t="s">
        <v>195</v>
      </c>
      <c r="H7495" s="77" t="s">
        <v>189</v>
      </c>
      <c r="I7495" s="13">
        <v>6</v>
      </c>
      <c r="J7495" s="14">
        <v>2015</v>
      </c>
      <c r="K7495" s="78" t="s">
        <v>146</v>
      </c>
      <c r="L7495" s="79" t="s">
        <v>2914</v>
      </c>
      <c r="M7495" s="79" t="s">
        <v>302</v>
      </c>
      <c r="N7495" s="15" t="s">
        <v>28</v>
      </c>
      <c r="O7495" s="15" t="s">
        <v>29</v>
      </c>
      <c r="P7495" s="80" t="s">
        <v>3599</v>
      </c>
      <c r="Q7495" s="80" t="s">
        <v>195</v>
      </c>
      <c r="S7495" t="str">
        <f t="shared" si="149"/>
        <v>42177Empire Furniture Home Decor &amp; Gifts</v>
      </c>
    </row>
    <row r="7496" spans="1:19" hidden="1">
      <c r="A7496" s="12">
        <v>42177</v>
      </c>
      <c r="B7496" t="s">
        <v>3122</v>
      </c>
      <c r="C7496" s="1">
        <v>52.82</v>
      </c>
      <c r="E7496" s="42">
        <f t="shared" si="150"/>
        <v>-52.82</v>
      </c>
      <c r="F7496" s="77" t="s">
        <v>1038</v>
      </c>
      <c r="G7496" s="77" t="s">
        <v>195</v>
      </c>
      <c r="H7496" s="77" t="s">
        <v>189</v>
      </c>
      <c r="I7496" s="13">
        <v>6</v>
      </c>
      <c r="J7496" s="14">
        <v>2015</v>
      </c>
      <c r="K7496" s="78" t="s">
        <v>146</v>
      </c>
      <c r="L7496" s="79" t="s">
        <v>3122</v>
      </c>
      <c r="M7496" s="79" t="s">
        <v>302</v>
      </c>
      <c r="N7496" s="15" t="s">
        <v>28</v>
      </c>
      <c r="O7496" s="15" t="s">
        <v>29</v>
      </c>
      <c r="P7496" s="80" t="s">
        <v>3599</v>
      </c>
      <c r="Q7496" s="80" t="s">
        <v>195</v>
      </c>
      <c r="S7496" t="str">
        <f t="shared" si="149"/>
        <v>42177susan nannini</v>
      </c>
    </row>
    <row r="7497" spans="1:19" hidden="1">
      <c r="A7497" s="12">
        <v>42178</v>
      </c>
      <c r="B7497" t="s">
        <v>2488</v>
      </c>
      <c r="C7497" s="1">
        <v>-500</v>
      </c>
      <c r="E7497" s="42">
        <f t="shared" si="150"/>
        <v>500</v>
      </c>
      <c r="F7497" s="77" t="s">
        <v>225</v>
      </c>
      <c r="G7497" s="77" t="s">
        <v>195</v>
      </c>
      <c r="H7497" s="77" t="s">
        <v>189</v>
      </c>
      <c r="I7497" s="13">
        <v>6</v>
      </c>
      <c r="J7497" s="14">
        <v>2015</v>
      </c>
      <c r="K7497" s="78" t="s">
        <v>137</v>
      </c>
      <c r="L7497" s="79" t="s">
        <v>39</v>
      </c>
      <c r="M7497" s="79" t="s">
        <v>23</v>
      </c>
      <c r="N7497" s="15" t="s">
        <v>189</v>
      </c>
      <c r="O7497" s="15" t="s">
        <v>24</v>
      </c>
      <c r="P7497" s="80" t="s">
        <v>196</v>
      </c>
      <c r="Q7497" s="80" t="s">
        <v>195</v>
      </c>
      <c r="S7497" t="str">
        <f t="shared" si="149"/>
        <v>42178Bank Account</v>
      </c>
    </row>
    <row r="7498" spans="1:19" hidden="1">
      <c r="A7498" s="12">
        <v>42178</v>
      </c>
      <c r="B7498" t="s">
        <v>3416</v>
      </c>
      <c r="C7498" s="1">
        <v>11.65</v>
      </c>
      <c r="E7498" s="42">
        <f t="shared" si="150"/>
        <v>-11.65</v>
      </c>
      <c r="F7498" s="77" t="s">
        <v>1038</v>
      </c>
      <c r="G7498" s="77" t="s">
        <v>195</v>
      </c>
      <c r="H7498" s="77" t="s">
        <v>189</v>
      </c>
      <c r="I7498" s="13">
        <v>6</v>
      </c>
      <c r="J7498" s="14">
        <v>2015</v>
      </c>
      <c r="K7498" s="78" t="s">
        <v>146</v>
      </c>
      <c r="L7498" s="79" t="s">
        <v>3416</v>
      </c>
      <c r="M7498" s="79" t="s">
        <v>302</v>
      </c>
      <c r="N7498" s="15" t="s">
        <v>28</v>
      </c>
      <c r="O7498" s="15" t="s">
        <v>29</v>
      </c>
      <c r="P7498" s="80" t="s">
        <v>3599</v>
      </c>
      <c r="Q7498" s="80" t="s">
        <v>195</v>
      </c>
      <c r="S7498" t="str">
        <f t="shared" si="149"/>
        <v>42178sue friedlander</v>
      </c>
    </row>
    <row r="7499" spans="1:19" hidden="1">
      <c r="A7499" s="12">
        <v>42179</v>
      </c>
      <c r="B7499" t="s">
        <v>3481</v>
      </c>
      <c r="C7499" s="1">
        <v>36.950000000000003</v>
      </c>
      <c r="E7499" s="42">
        <f t="shared" si="150"/>
        <v>-36.950000000000003</v>
      </c>
      <c r="F7499" s="77" t="s">
        <v>1038</v>
      </c>
      <c r="G7499" s="77" t="s">
        <v>195</v>
      </c>
      <c r="H7499" s="77" t="s">
        <v>189</v>
      </c>
      <c r="I7499" s="13">
        <v>6</v>
      </c>
      <c r="J7499" s="14">
        <v>2015</v>
      </c>
      <c r="K7499" s="78" t="s">
        <v>146</v>
      </c>
      <c r="L7499" s="79" t="s">
        <v>3601</v>
      </c>
      <c r="M7499" s="79" t="s">
        <v>302</v>
      </c>
      <c r="N7499" s="15" t="s">
        <v>28</v>
      </c>
      <c r="O7499" s="15" t="s">
        <v>29</v>
      </c>
      <c r="P7499" s="80" t="s">
        <v>3599</v>
      </c>
      <c r="Q7499" s="80" t="s">
        <v>195</v>
      </c>
      <c r="S7499" t="str">
        <f t="shared" si="149"/>
        <v xml:space="preserve">42179 </v>
      </c>
    </row>
    <row r="7500" spans="1:19" hidden="1">
      <c r="A7500" s="12">
        <v>42179</v>
      </c>
      <c r="B7500" t="s">
        <v>3482</v>
      </c>
      <c r="C7500" s="1">
        <v>10.95</v>
      </c>
      <c r="E7500" s="42">
        <f t="shared" si="150"/>
        <v>-10.95</v>
      </c>
      <c r="F7500" s="77" t="s">
        <v>1038</v>
      </c>
      <c r="G7500" s="77" t="s">
        <v>195</v>
      </c>
      <c r="H7500" s="77" t="s">
        <v>189</v>
      </c>
      <c r="I7500" s="13">
        <v>6</v>
      </c>
      <c r="J7500" s="14">
        <v>2015</v>
      </c>
      <c r="K7500" s="78" t="s">
        <v>146</v>
      </c>
      <c r="L7500" s="79" t="s">
        <v>3482</v>
      </c>
      <c r="M7500" s="79" t="s">
        <v>302</v>
      </c>
      <c r="N7500" s="15" t="s">
        <v>28</v>
      </c>
      <c r="O7500" s="15" t="s">
        <v>29</v>
      </c>
      <c r="P7500" s="80" t="s">
        <v>3599</v>
      </c>
      <c r="Q7500" s="80" t="s">
        <v>195</v>
      </c>
      <c r="S7500" t="str">
        <f t="shared" si="149"/>
        <v>42179Carol Tam</v>
      </c>
    </row>
    <row r="7501" spans="1:19" hidden="1">
      <c r="A7501" s="12">
        <v>42180</v>
      </c>
      <c r="B7501" t="s">
        <v>3483</v>
      </c>
      <c r="C7501" s="1">
        <v>97.44</v>
      </c>
      <c r="E7501" s="42">
        <f t="shared" si="150"/>
        <v>-97.44</v>
      </c>
      <c r="F7501" s="77" t="s">
        <v>1038</v>
      </c>
      <c r="G7501" s="77" t="s">
        <v>195</v>
      </c>
      <c r="H7501" s="77" t="s">
        <v>189</v>
      </c>
      <c r="I7501" s="13">
        <v>6</v>
      </c>
      <c r="J7501" s="14">
        <v>2015</v>
      </c>
      <c r="K7501" s="78" t="s">
        <v>146</v>
      </c>
      <c r="L7501" s="79" t="s">
        <v>3483</v>
      </c>
      <c r="M7501" s="79" t="s">
        <v>302</v>
      </c>
      <c r="N7501" s="15" t="s">
        <v>28</v>
      </c>
      <c r="O7501" s="15" t="s">
        <v>29</v>
      </c>
      <c r="P7501" s="80" t="s">
        <v>3599</v>
      </c>
      <c r="Q7501" s="80" t="s">
        <v>195</v>
      </c>
      <c r="S7501" t="str">
        <f t="shared" si="149"/>
        <v>42180Jennifer DeSpain</v>
      </c>
    </row>
    <row r="7502" spans="1:19" hidden="1">
      <c r="A7502" s="12">
        <v>42180</v>
      </c>
      <c r="B7502" t="s">
        <v>3484</v>
      </c>
      <c r="C7502" s="1">
        <v>36.950000000000003</v>
      </c>
      <c r="E7502" s="42">
        <f t="shared" si="150"/>
        <v>-36.950000000000003</v>
      </c>
      <c r="F7502" s="77" t="s">
        <v>1038</v>
      </c>
      <c r="G7502" s="77" t="s">
        <v>195</v>
      </c>
      <c r="H7502" s="77" t="s">
        <v>189</v>
      </c>
      <c r="I7502" s="13">
        <v>6</v>
      </c>
      <c r="J7502" s="14">
        <v>2015</v>
      </c>
      <c r="K7502" s="78" t="s">
        <v>146</v>
      </c>
      <c r="L7502" s="79" t="s">
        <v>3484</v>
      </c>
      <c r="M7502" s="79" t="s">
        <v>302</v>
      </c>
      <c r="N7502" s="15" t="s">
        <v>28</v>
      </c>
      <c r="O7502" s="15" t="s">
        <v>29</v>
      </c>
      <c r="P7502" s="80" t="s">
        <v>3599</v>
      </c>
      <c r="Q7502" s="80" t="s">
        <v>195</v>
      </c>
      <c r="S7502" t="str">
        <f t="shared" si="149"/>
        <v>42180Dawn Bradley</v>
      </c>
    </row>
    <row r="7503" spans="1:19" hidden="1">
      <c r="A7503" s="12">
        <v>42181</v>
      </c>
      <c r="B7503" t="s">
        <v>3172</v>
      </c>
      <c r="C7503" s="1">
        <v>-9.99</v>
      </c>
      <c r="E7503" s="42">
        <f t="shared" si="150"/>
        <v>9.99</v>
      </c>
      <c r="F7503" s="77" t="s">
        <v>225</v>
      </c>
      <c r="G7503" s="77" t="s">
        <v>195</v>
      </c>
      <c r="H7503" s="77" t="s">
        <v>189</v>
      </c>
      <c r="I7503" s="13">
        <v>6</v>
      </c>
      <c r="J7503" s="14">
        <v>2015</v>
      </c>
      <c r="K7503" s="78" t="s">
        <v>458</v>
      </c>
      <c r="L7503" s="79" t="s">
        <v>1248</v>
      </c>
      <c r="M7503" s="79" t="s">
        <v>23</v>
      </c>
      <c r="N7503" s="15" t="s">
        <v>28</v>
      </c>
      <c r="O7503" s="15" t="s">
        <v>29</v>
      </c>
      <c r="P7503" s="80" t="s">
        <v>3598</v>
      </c>
      <c r="Q7503" s="80" t="s">
        <v>195</v>
      </c>
      <c r="S7503" t="str">
        <f t="shared" si="149"/>
        <v>42181Spotify USA Inc</v>
      </c>
    </row>
    <row r="7504" spans="1:19" hidden="1">
      <c r="A7504" s="12">
        <v>42181</v>
      </c>
      <c r="B7504" t="s">
        <v>3485</v>
      </c>
      <c r="C7504" s="1">
        <v>48.54</v>
      </c>
      <c r="E7504" s="42">
        <f t="shared" si="150"/>
        <v>-48.54</v>
      </c>
      <c r="F7504" s="77" t="s">
        <v>1038</v>
      </c>
      <c r="G7504" s="77" t="s">
        <v>195</v>
      </c>
      <c r="H7504" s="77" t="s">
        <v>189</v>
      </c>
      <c r="I7504" s="13">
        <v>6</v>
      </c>
      <c r="J7504" s="14">
        <v>2015</v>
      </c>
      <c r="K7504" s="78" t="s">
        <v>146</v>
      </c>
      <c r="L7504" s="79" t="s">
        <v>3485</v>
      </c>
      <c r="M7504" s="79" t="s">
        <v>302</v>
      </c>
      <c r="N7504" s="15" t="s">
        <v>28</v>
      </c>
      <c r="O7504" s="15" t="s">
        <v>29</v>
      </c>
      <c r="P7504" s="80" t="s">
        <v>3599</v>
      </c>
      <c r="Q7504" s="80" t="s">
        <v>195</v>
      </c>
      <c r="S7504" t="str">
        <f t="shared" si="149"/>
        <v>42181Mike Walton</v>
      </c>
    </row>
    <row r="7505" spans="1:19" hidden="1">
      <c r="A7505" s="12">
        <v>42181</v>
      </c>
      <c r="B7505" t="s">
        <v>3486</v>
      </c>
      <c r="C7505" s="1">
        <v>20</v>
      </c>
      <c r="E7505" s="42">
        <f t="shared" si="150"/>
        <v>-20</v>
      </c>
      <c r="F7505" s="77" t="s">
        <v>1038</v>
      </c>
      <c r="G7505" s="77" t="s">
        <v>195</v>
      </c>
      <c r="H7505" s="77" t="s">
        <v>189</v>
      </c>
      <c r="I7505" s="13">
        <v>6</v>
      </c>
      <c r="J7505" s="14">
        <v>2015</v>
      </c>
      <c r="K7505" s="78" t="s">
        <v>146</v>
      </c>
      <c r="L7505" s="79" t="s">
        <v>3486</v>
      </c>
      <c r="M7505" s="79" t="s">
        <v>302</v>
      </c>
      <c r="N7505" s="15" t="s">
        <v>28</v>
      </c>
      <c r="O7505" s="15" t="s">
        <v>29</v>
      </c>
      <c r="P7505" s="80" t="s">
        <v>3599</v>
      </c>
      <c r="Q7505" s="80" t="s">
        <v>195</v>
      </c>
      <c r="S7505" t="str">
        <f t="shared" si="149"/>
        <v>42181john chavez</v>
      </c>
    </row>
    <row r="7506" spans="1:19" hidden="1">
      <c r="A7506" s="12">
        <v>42183</v>
      </c>
      <c r="B7506" t="s">
        <v>3487</v>
      </c>
      <c r="C7506" s="1">
        <v>57.05</v>
      </c>
      <c r="E7506" s="42">
        <f t="shared" si="150"/>
        <v>-57.05</v>
      </c>
      <c r="F7506" s="77" t="s">
        <v>1038</v>
      </c>
      <c r="G7506" s="77" t="s">
        <v>195</v>
      </c>
      <c r="H7506" s="77" t="s">
        <v>189</v>
      </c>
      <c r="I7506" s="13">
        <v>6</v>
      </c>
      <c r="J7506" s="14">
        <v>2015</v>
      </c>
      <c r="K7506" s="78" t="s">
        <v>146</v>
      </c>
      <c r="L7506" s="79" t="s">
        <v>3487</v>
      </c>
      <c r="M7506" s="79" t="s">
        <v>302</v>
      </c>
      <c r="N7506" s="15" t="s">
        <v>28</v>
      </c>
      <c r="O7506" s="15" t="s">
        <v>29</v>
      </c>
      <c r="P7506" s="80" t="s">
        <v>3599</v>
      </c>
      <c r="Q7506" s="80" t="s">
        <v>195</v>
      </c>
      <c r="S7506" t="str">
        <f t="shared" si="149"/>
        <v>42183Jaimey Hatcher</v>
      </c>
    </row>
    <row r="7507" spans="1:19" hidden="1">
      <c r="A7507" s="12">
        <v>42183</v>
      </c>
      <c r="B7507" t="s">
        <v>3387</v>
      </c>
      <c r="C7507" s="1">
        <v>40.94</v>
      </c>
      <c r="E7507" s="42">
        <f t="shared" si="150"/>
        <v>-40.94</v>
      </c>
      <c r="F7507" s="77" t="s">
        <v>1038</v>
      </c>
      <c r="G7507" s="77" t="s">
        <v>195</v>
      </c>
      <c r="H7507" s="77" t="s">
        <v>189</v>
      </c>
      <c r="I7507" s="13">
        <v>6</v>
      </c>
      <c r="J7507" s="14">
        <v>2015</v>
      </c>
      <c r="K7507" s="78" t="s">
        <v>146</v>
      </c>
      <c r="L7507" s="79" t="s">
        <v>3387</v>
      </c>
      <c r="M7507" s="79" t="s">
        <v>302</v>
      </c>
      <c r="N7507" s="15" t="s">
        <v>28</v>
      </c>
      <c r="O7507" s="15" t="s">
        <v>29</v>
      </c>
      <c r="P7507" s="80" t="s">
        <v>3599</v>
      </c>
      <c r="Q7507" s="80" t="s">
        <v>195</v>
      </c>
      <c r="S7507" t="str">
        <f t="shared" si="149"/>
        <v>42183david gregoire</v>
      </c>
    </row>
    <row r="7508" spans="1:19" hidden="1">
      <c r="A7508" s="12">
        <v>42183</v>
      </c>
      <c r="B7508" t="s">
        <v>3488</v>
      </c>
      <c r="C7508" s="1">
        <v>14.42</v>
      </c>
      <c r="E7508" s="42">
        <f t="shared" si="150"/>
        <v>-14.42</v>
      </c>
      <c r="F7508" s="77" t="s">
        <v>1038</v>
      </c>
      <c r="G7508" s="77" t="s">
        <v>195</v>
      </c>
      <c r="H7508" s="77" t="s">
        <v>189</v>
      </c>
      <c r="I7508" s="13">
        <v>6</v>
      </c>
      <c r="J7508" s="14">
        <v>2015</v>
      </c>
      <c r="K7508" s="78" t="s">
        <v>146</v>
      </c>
      <c r="L7508" s="79" t="s">
        <v>3488</v>
      </c>
      <c r="M7508" s="79" t="s">
        <v>302</v>
      </c>
      <c r="N7508" s="15" t="s">
        <v>28</v>
      </c>
      <c r="O7508" s="15" t="s">
        <v>29</v>
      </c>
      <c r="P7508" s="80" t="s">
        <v>3599</v>
      </c>
      <c r="Q7508" s="80" t="s">
        <v>195</v>
      </c>
      <c r="S7508" t="str">
        <f t="shared" si="149"/>
        <v>42183hazen currier</v>
      </c>
    </row>
    <row r="7509" spans="1:19" hidden="1">
      <c r="A7509" s="12">
        <v>42184</v>
      </c>
      <c r="B7509" t="s">
        <v>2911</v>
      </c>
      <c r="C7509" s="1">
        <v>219.8</v>
      </c>
      <c r="E7509" s="42">
        <f t="shared" si="150"/>
        <v>-219.8</v>
      </c>
      <c r="F7509" s="77" t="s">
        <v>1038</v>
      </c>
      <c r="G7509" s="77" t="s">
        <v>195</v>
      </c>
      <c r="H7509" s="77" t="s">
        <v>189</v>
      </c>
      <c r="I7509" s="13">
        <v>6</v>
      </c>
      <c r="J7509" s="14">
        <v>2015</v>
      </c>
      <c r="K7509" s="78" t="s">
        <v>146</v>
      </c>
      <c r="L7509" s="79" t="s">
        <v>2911</v>
      </c>
      <c r="M7509" s="79" t="s">
        <v>302</v>
      </c>
      <c r="N7509" s="15" t="s">
        <v>28</v>
      </c>
      <c r="O7509" s="15" t="s">
        <v>29</v>
      </c>
      <c r="P7509" s="80" t="s">
        <v>3599</v>
      </c>
      <c r="Q7509" s="80" t="s">
        <v>195</v>
      </c>
      <c r="S7509" t="str">
        <f t="shared" si="149"/>
        <v>42184Rasim Aliyev</v>
      </c>
    </row>
    <row r="7510" spans="1:19" hidden="1">
      <c r="A7510" s="12">
        <v>42184</v>
      </c>
      <c r="B7510" t="s">
        <v>2488</v>
      </c>
      <c r="C7510" s="1">
        <v>-550</v>
      </c>
      <c r="E7510" s="42">
        <f t="shared" si="150"/>
        <v>550</v>
      </c>
      <c r="F7510" s="77" t="s">
        <v>225</v>
      </c>
      <c r="G7510" s="77" t="s">
        <v>195</v>
      </c>
      <c r="H7510" s="77" t="s">
        <v>189</v>
      </c>
      <c r="I7510" s="13">
        <v>6</v>
      </c>
      <c r="J7510" s="14">
        <v>2015</v>
      </c>
      <c r="K7510" s="78" t="s">
        <v>137</v>
      </c>
      <c r="L7510" s="79" t="s">
        <v>39</v>
      </c>
      <c r="M7510" s="79" t="s">
        <v>23</v>
      </c>
      <c r="N7510" s="15" t="s">
        <v>189</v>
      </c>
      <c r="O7510" s="15" t="s">
        <v>24</v>
      </c>
      <c r="P7510" s="80" t="s">
        <v>196</v>
      </c>
      <c r="Q7510" s="80" t="s">
        <v>195</v>
      </c>
      <c r="S7510" t="str">
        <f t="shared" si="149"/>
        <v>42184Bank Account</v>
      </c>
    </row>
    <row r="7511" spans="1:19" hidden="1">
      <c r="A7511" s="12">
        <v>42184</v>
      </c>
      <c r="B7511" t="s">
        <v>3416</v>
      </c>
      <c r="C7511" s="1">
        <v>13.45</v>
      </c>
      <c r="E7511" s="42">
        <f t="shared" si="150"/>
        <v>-13.45</v>
      </c>
      <c r="F7511" s="77" t="s">
        <v>1038</v>
      </c>
      <c r="G7511" s="77" t="s">
        <v>195</v>
      </c>
      <c r="H7511" s="77" t="s">
        <v>189</v>
      </c>
      <c r="I7511" s="13">
        <v>6</v>
      </c>
      <c r="J7511" s="14">
        <v>2015</v>
      </c>
      <c r="K7511" s="78" t="s">
        <v>146</v>
      </c>
      <c r="L7511" s="79" t="s">
        <v>3416</v>
      </c>
      <c r="M7511" s="79" t="s">
        <v>302</v>
      </c>
      <c r="N7511" s="15" t="s">
        <v>28</v>
      </c>
      <c r="O7511" s="15" t="s">
        <v>29</v>
      </c>
      <c r="P7511" s="80" t="s">
        <v>3599</v>
      </c>
      <c r="Q7511" s="80" t="s">
        <v>195</v>
      </c>
      <c r="S7511" t="str">
        <f t="shared" si="149"/>
        <v>42184sue friedlander</v>
      </c>
    </row>
    <row r="7512" spans="1:19" hidden="1">
      <c r="A7512" s="12">
        <v>42185</v>
      </c>
      <c r="B7512" t="s">
        <v>3489</v>
      </c>
      <c r="C7512" s="1">
        <v>160.6</v>
      </c>
      <c r="E7512" s="42">
        <f t="shared" si="150"/>
        <v>-160.6</v>
      </c>
      <c r="F7512" s="77" t="s">
        <v>1038</v>
      </c>
      <c r="G7512" s="77" t="s">
        <v>195</v>
      </c>
      <c r="H7512" s="77" t="s">
        <v>189</v>
      </c>
      <c r="I7512" s="13">
        <v>6</v>
      </c>
      <c r="J7512" s="14">
        <v>2015</v>
      </c>
      <c r="K7512" s="78" t="s">
        <v>146</v>
      </c>
      <c r="L7512" s="79" t="s">
        <v>3489</v>
      </c>
      <c r="M7512" s="79" t="s">
        <v>302</v>
      </c>
      <c r="N7512" s="15" t="s">
        <v>28</v>
      </c>
      <c r="O7512" s="15" t="s">
        <v>29</v>
      </c>
      <c r="P7512" s="80" t="s">
        <v>3599</v>
      </c>
      <c r="Q7512" s="80" t="s">
        <v>195</v>
      </c>
      <c r="S7512" t="str">
        <f t="shared" si="149"/>
        <v>42185Kent corado</v>
      </c>
    </row>
    <row r="7513" spans="1:19" hidden="1">
      <c r="A7513" s="12">
        <v>42185</v>
      </c>
      <c r="B7513" t="s">
        <v>3490</v>
      </c>
      <c r="C7513" s="1">
        <v>70.11</v>
      </c>
      <c r="E7513" s="42">
        <f t="shared" si="150"/>
        <v>-70.11</v>
      </c>
      <c r="F7513" s="77" t="s">
        <v>1038</v>
      </c>
      <c r="G7513" s="77" t="s">
        <v>195</v>
      </c>
      <c r="H7513" s="77" t="s">
        <v>189</v>
      </c>
      <c r="I7513" s="13">
        <v>6</v>
      </c>
      <c r="J7513" s="14">
        <v>2015</v>
      </c>
      <c r="K7513" s="78" t="s">
        <v>146</v>
      </c>
      <c r="L7513" s="79" t="s">
        <v>3490</v>
      </c>
      <c r="M7513" s="79" t="s">
        <v>302</v>
      </c>
      <c r="N7513" s="15" t="s">
        <v>28</v>
      </c>
      <c r="O7513" s="15" t="s">
        <v>29</v>
      </c>
      <c r="P7513" s="80" t="s">
        <v>3599</v>
      </c>
      <c r="Q7513" s="80" t="s">
        <v>195</v>
      </c>
      <c r="S7513" t="str">
        <f t="shared" si="149"/>
        <v>42185_x001A_ _x001A_</v>
      </c>
    </row>
    <row r="7514" spans="1:19" hidden="1">
      <c r="A7514" s="12">
        <v>42185</v>
      </c>
      <c r="B7514" t="s">
        <v>3491</v>
      </c>
      <c r="C7514" s="1">
        <v>67.92</v>
      </c>
      <c r="E7514" s="42">
        <f t="shared" si="150"/>
        <v>-67.92</v>
      </c>
      <c r="F7514" s="77" t="s">
        <v>1038</v>
      </c>
      <c r="G7514" s="77" t="s">
        <v>195</v>
      </c>
      <c r="H7514" s="77" t="s">
        <v>189</v>
      </c>
      <c r="I7514" s="13">
        <v>6</v>
      </c>
      <c r="J7514" s="14">
        <v>2015</v>
      </c>
      <c r="K7514" s="78" t="s">
        <v>146</v>
      </c>
      <c r="L7514" s="79" t="s">
        <v>3491</v>
      </c>
      <c r="M7514" s="79" t="s">
        <v>302</v>
      </c>
      <c r="N7514" s="15" t="s">
        <v>28</v>
      </c>
      <c r="O7514" s="15" t="s">
        <v>29</v>
      </c>
      <c r="P7514" s="80" t="s">
        <v>3599</v>
      </c>
      <c r="Q7514" s="80" t="s">
        <v>195</v>
      </c>
      <c r="S7514" t="str">
        <f t="shared" si="149"/>
        <v>42185Amber Roberts</v>
      </c>
    </row>
    <row r="7515" spans="1:19" hidden="1">
      <c r="A7515" s="12">
        <v>42185</v>
      </c>
      <c r="B7515" t="s">
        <v>3492</v>
      </c>
      <c r="C7515" s="1">
        <v>59.02</v>
      </c>
      <c r="E7515" s="42">
        <f t="shared" si="150"/>
        <v>-59.02</v>
      </c>
      <c r="F7515" s="77" t="s">
        <v>1038</v>
      </c>
      <c r="G7515" s="77" t="s">
        <v>195</v>
      </c>
      <c r="H7515" s="77" t="s">
        <v>189</v>
      </c>
      <c r="I7515" s="13">
        <v>6</v>
      </c>
      <c r="J7515" s="14">
        <v>2015</v>
      </c>
      <c r="K7515" s="78" t="s">
        <v>146</v>
      </c>
      <c r="L7515" s="79" t="s">
        <v>3492</v>
      </c>
      <c r="M7515" s="79" t="s">
        <v>302</v>
      </c>
      <c r="N7515" s="15" t="s">
        <v>28</v>
      </c>
      <c r="O7515" s="15" t="s">
        <v>29</v>
      </c>
      <c r="P7515" s="80" t="s">
        <v>3599</v>
      </c>
      <c r="Q7515" s="80" t="s">
        <v>195</v>
      </c>
      <c r="S7515" t="str">
        <f t="shared" si="149"/>
        <v>42185Jason Starkey</v>
      </c>
    </row>
    <row r="7516" spans="1:19" hidden="1">
      <c r="A7516" s="12">
        <v>42186</v>
      </c>
      <c r="B7516" t="s">
        <v>3493</v>
      </c>
      <c r="C7516" s="1">
        <v>376.17</v>
      </c>
      <c r="E7516" s="42">
        <f t="shared" si="150"/>
        <v>-376.17</v>
      </c>
      <c r="F7516" s="77" t="s">
        <v>1038</v>
      </c>
      <c r="G7516" s="77" t="s">
        <v>195</v>
      </c>
      <c r="H7516" s="77" t="s">
        <v>189</v>
      </c>
      <c r="I7516" s="13">
        <v>7</v>
      </c>
      <c r="J7516" s="14">
        <v>2015</v>
      </c>
      <c r="K7516" s="78" t="s">
        <v>146</v>
      </c>
      <c r="L7516" s="79" t="s">
        <v>3493</v>
      </c>
      <c r="M7516" s="79" t="s">
        <v>302</v>
      </c>
      <c r="N7516" s="15" t="s">
        <v>28</v>
      </c>
      <c r="O7516" s="15" t="s">
        <v>29</v>
      </c>
      <c r="P7516" s="80" t="s">
        <v>3599</v>
      </c>
      <c r="Q7516" s="80" t="s">
        <v>195</v>
      </c>
      <c r="S7516" t="str">
        <f t="shared" si="149"/>
        <v>42186Inge Potz</v>
      </c>
    </row>
    <row r="7517" spans="1:19" hidden="1">
      <c r="A7517" s="12">
        <v>42186</v>
      </c>
      <c r="B7517" t="s">
        <v>3494</v>
      </c>
      <c r="C7517" s="1">
        <v>21.54</v>
      </c>
      <c r="E7517" s="42">
        <f t="shared" si="150"/>
        <v>-21.54</v>
      </c>
      <c r="F7517" s="77" t="s">
        <v>1038</v>
      </c>
      <c r="G7517" s="77" t="s">
        <v>195</v>
      </c>
      <c r="H7517" s="77" t="s">
        <v>189</v>
      </c>
      <c r="I7517" s="13">
        <v>7</v>
      </c>
      <c r="J7517" s="14">
        <v>2015</v>
      </c>
      <c r="K7517" s="78" t="s">
        <v>146</v>
      </c>
      <c r="L7517" s="79" t="s">
        <v>3494</v>
      </c>
      <c r="M7517" s="79" t="s">
        <v>302</v>
      </c>
      <c r="N7517" s="15" t="s">
        <v>28</v>
      </c>
      <c r="O7517" s="15" t="s">
        <v>29</v>
      </c>
      <c r="P7517" s="80" t="s">
        <v>3599</v>
      </c>
      <c r="Q7517" s="80" t="s">
        <v>195</v>
      </c>
      <c r="S7517" t="str">
        <f t="shared" si="149"/>
        <v>42186kimberly GENT</v>
      </c>
    </row>
    <row r="7518" spans="1:19" hidden="1">
      <c r="A7518" s="12">
        <v>42187</v>
      </c>
      <c r="B7518" t="s">
        <v>3472</v>
      </c>
      <c r="C7518" s="1">
        <v>-6.29</v>
      </c>
      <c r="E7518" s="42">
        <f t="shared" si="150"/>
        <v>6.29</v>
      </c>
      <c r="F7518" s="77" t="s">
        <v>225</v>
      </c>
      <c r="G7518" s="77" t="s">
        <v>195</v>
      </c>
      <c r="H7518" s="77" t="s">
        <v>189</v>
      </c>
      <c r="I7518" s="13">
        <v>7</v>
      </c>
      <c r="J7518" s="14">
        <v>2015</v>
      </c>
      <c r="K7518" s="78" t="s">
        <v>184</v>
      </c>
      <c r="L7518" s="79" t="s">
        <v>3472</v>
      </c>
      <c r="M7518" s="79" t="s">
        <v>302</v>
      </c>
      <c r="N7518" s="15" t="s">
        <v>28</v>
      </c>
      <c r="O7518" s="15" t="s">
        <v>29</v>
      </c>
      <c r="P7518" s="80" t="s">
        <v>3599</v>
      </c>
      <c r="Q7518" s="80" t="s">
        <v>195</v>
      </c>
      <c r="S7518" t="str">
        <f t="shared" si="149"/>
        <v>42187Kamel Farhoud</v>
      </c>
    </row>
    <row r="7519" spans="1:19" hidden="1">
      <c r="A7519" s="12">
        <v>42187</v>
      </c>
      <c r="B7519" t="s">
        <v>3495</v>
      </c>
      <c r="C7519" s="1">
        <v>20</v>
      </c>
      <c r="E7519" s="42">
        <f t="shared" si="150"/>
        <v>-20</v>
      </c>
      <c r="F7519" s="77" t="s">
        <v>1038</v>
      </c>
      <c r="G7519" s="77" t="s">
        <v>195</v>
      </c>
      <c r="H7519" s="77" t="s">
        <v>189</v>
      </c>
      <c r="I7519" s="13">
        <v>7</v>
      </c>
      <c r="J7519" s="14">
        <v>2015</v>
      </c>
      <c r="K7519" s="78" t="s">
        <v>146</v>
      </c>
      <c r="L7519" s="79" t="s">
        <v>3495</v>
      </c>
      <c r="M7519" s="79" t="s">
        <v>302</v>
      </c>
      <c r="N7519" s="15" t="s">
        <v>28</v>
      </c>
      <c r="O7519" s="15" t="s">
        <v>29</v>
      </c>
      <c r="P7519" s="80" t="s">
        <v>3599</v>
      </c>
      <c r="Q7519" s="80" t="s">
        <v>195</v>
      </c>
      <c r="S7519" t="str">
        <f t="shared" si="149"/>
        <v>42187lloyd whitford</v>
      </c>
    </row>
    <row r="7520" spans="1:19" hidden="1">
      <c r="A7520" s="12">
        <v>42187</v>
      </c>
      <c r="B7520" t="s">
        <v>3496</v>
      </c>
      <c r="C7520" s="1">
        <v>12.9</v>
      </c>
      <c r="E7520" s="42">
        <f t="shared" si="150"/>
        <v>-12.9</v>
      </c>
      <c r="F7520" s="77" t="s">
        <v>1038</v>
      </c>
      <c r="G7520" s="77" t="s">
        <v>195</v>
      </c>
      <c r="H7520" s="77" t="s">
        <v>189</v>
      </c>
      <c r="I7520" s="13">
        <v>7</v>
      </c>
      <c r="J7520" s="14">
        <v>2015</v>
      </c>
      <c r="K7520" s="78" t="s">
        <v>146</v>
      </c>
      <c r="L7520" s="79" t="s">
        <v>3496</v>
      </c>
      <c r="M7520" s="79" t="s">
        <v>302</v>
      </c>
      <c r="N7520" s="15" t="s">
        <v>28</v>
      </c>
      <c r="O7520" s="15" t="s">
        <v>29</v>
      </c>
      <c r="P7520" s="80" t="s">
        <v>3599</v>
      </c>
      <c r="Q7520" s="80" t="s">
        <v>195</v>
      </c>
      <c r="S7520" t="str">
        <f t="shared" si="149"/>
        <v>42187joshua sarver</v>
      </c>
    </row>
    <row r="7521" spans="1:19" hidden="1">
      <c r="A7521" s="12">
        <v>42188</v>
      </c>
      <c r="B7521" t="s">
        <v>3497</v>
      </c>
      <c r="C7521" s="1">
        <v>14.9</v>
      </c>
      <c r="E7521" s="42">
        <f t="shared" si="150"/>
        <v>-14.9</v>
      </c>
      <c r="F7521" s="77" t="s">
        <v>1038</v>
      </c>
      <c r="G7521" s="77" t="s">
        <v>195</v>
      </c>
      <c r="H7521" s="77" t="s">
        <v>189</v>
      </c>
      <c r="I7521" s="13">
        <v>7</v>
      </c>
      <c r="J7521" s="14">
        <v>2015</v>
      </c>
      <c r="K7521" s="78" t="s">
        <v>146</v>
      </c>
      <c r="L7521" s="79" t="s">
        <v>3497</v>
      </c>
      <c r="M7521" s="79" t="s">
        <v>302</v>
      </c>
      <c r="N7521" s="15" t="s">
        <v>28</v>
      </c>
      <c r="O7521" s="15" t="s">
        <v>29</v>
      </c>
      <c r="P7521" s="80" t="s">
        <v>3599</v>
      </c>
      <c r="Q7521" s="80" t="s">
        <v>195</v>
      </c>
      <c r="S7521" t="str">
        <f t="shared" si="149"/>
        <v>42188William Creager</v>
      </c>
    </row>
    <row r="7522" spans="1:19" hidden="1">
      <c r="A7522" s="12">
        <v>42188</v>
      </c>
      <c r="B7522" t="s">
        <v>2488</v>
      </c>
      <c r="C7522" s="1">
        <v>-698</v>
      </c>
      <c r="E7522" s="42">
        <f t="shared" si="150"/>
        <v>698</v>
      </c>
      <c r="F7522" s="77" t="s">
        <v>225</v>
      </c>
      <c r="G7522" s="77" t="s">
        <v>195</v>
      </c>
      <c r="H7522" s="77" t="s">
        <v>189</v>
      </c>
      <c r="I7522" s="13">
        <v>7</v>
      </c>
      <c r="J7522" s="14">
        <v>2015</v>
      </c>
      <c r="K7522" s="78" t="s">
        <v>137</v>
      </c>
      <c r="L7522" s="79" t="s">
        <v>39</v>
      </c>
      <c r="M7522" s="79" t="s">
        <v>23</v>
      </c>
      <c r="N7522" s="15" t="s">
        <v>189</v>
      </c>
      <c r="O7522" s="15" t="s">
        <v>24</v>
      </c>
      <c r="P7522" s="80" t="s">
        <v>196</v>
      </c>
      <c r="Q7522" s="80" t="s">
        <v>195</v>
      </c>
      <c r="S7522" t="str">
        <f t="shared" si="149"/>
        <v>42188Bank Account</v>
      </c>
    </row>
    <row r="7523" spans="1:19" hidden="1">
      <c r="A7523" s="12">
        <v>42188</v>
      </c>
      <c r="B7523" t="s">
        <v>3498</v>
      </c>
      <c r="C7523" s="1">
        <v>39.950000000000003</v>
      </c>
      <c r="E7523" s="42">
        <f t="shared" si="150"/>
        <v>-39.950000000000003</v>
      </c>
      <c r="F7523" s="77" t="s">
        <v>1038</v>
      </c>
      <c r="G7523" s="77" t="s">
        <v>195</v>
      </c>
      <c r="H7523" s="77" t="s">
        <v>189</v>
      </c>
      <c r="I7523" s="13">
        <v>7</v>
      </c>
      <c r="J7523" s="14">
        <v>2015</v>
      </c>
      <c r="K7523" s="78" t="s">
        <v>146</v>
      </c>
      <c r="L7523" s="79" t="s">
        <v>3498</v>
      </c>
      <c r="M7523" s="79" t="s">
        <v>302</v>
      </c>
      <c r="N7523" s="15" t="s">
        <v>28</v>
      </c>
      <c r="O7523" s="15" t="s">
        <v>29</v>
      </c>
      <c r="P7523" s="80" t="s">
        <v>3599</v>
      </c>
      <c r="Q7523" s="80" t="s">
        <v>195</v>
      </c>
      <c r="S7523" t="str">
        <f t="shared" ref="S7523:S7586" si="151">A7523&amp;B7523</f>
        <v>42188BDS</v>
      </c>
    </row>
    <row r="7524" spans="1:19" hidden="1">
      <c r="A7524" s="12">
        <v>42191</v>
      </c>
      <c r="B7524" t="s">
        <v>3499</v>
      </c>
      <c r="C7524" s="1">
        <v>40.94</v>
      </c>
      <c r="E7524" s="42">
        <f t="shared" si="150"/>
        <v>-40.94</v>
      </c>
      <c r="F7524" s="77" t="s">
        <v>1038</v>
      </c>
      <c r="G7524" s="77" t="s">
        <v>195</v>
      </c>
      <c r="H7524" s="77" t="s">
        <v>189</v>
      </c>
      <c r="I7524" s="13">
        <v>7</v>
      </c>
      <c r="J7524" s="14">
        <v>2015</v>
      </c>
      <c r="K7524" s="78" t="s">
        <v>146</v>
      </c>
      <c r="L7524" s="79" t="s">
        <v>3499</v>
      </c>
      <c r="M7524" s="79" t="s">
        <v>302</v>
      </c>
      <c r="N7524" s="15" t="s">
        <v>28</v>
      </c>
      <c r="O7524" s="15" t="s">
        <v>29</v>
      </c>
      <c r="P7524" s="80" t="s">
        <v>3599</v>
      </c>
      <c r="Q7524" s="80" t="s">
        <v>195</v>
      </c>
      <c r="S7524" t="str">
        <f t="shared" si="151"/>
        <v>42191K-9 SOLUTIONS GLOBAL</v>
      </c>
    </row>
    <row r="7525" spans="1:19" hidden="1">
      <c r="A7525" s="12">
        <v>42191</v>
      </c>
      <c r="B7525" t="s">
        <v>3500</v>
      </c>
      <c r="C7525" s="1">
        <v>12.9</v>
      </c>
      <c r="E7525" s="42">
        <f t="shared" si="150"/>
        <v>-12.9</v>
      </c>
      <c r="F7525" s="77" t="s">
        <v>1038</v>
      </c>
      <c r="G7525" s="77" t="s">
        <v>195</v>
      </c>
      <c r="H7525" s="77" t="s">
        <v>189</v>
      </c>
      <c r="I7525" s="13">
        <v>7</v>
      </c>
      <c r="J7525" s="14">
        <v>2015</v>
      </c>
      <c r="K7525" s="78" t="s">
        <v>146</v>
      </c>
      <c r="L7525" s="79" t="s">
        <v>3500</v>
      </c>
      <c r="M7525" s="79" t="s">
        <v>302</v>
      </c>
      <c r="N7525" s="15" t="s">
        <v>28</v>
      </c>
      <c r="O7525" s="15" t="s">
        <v>29</v>
      </c>
      <c r="P7525" s="80" t="s">
        <v>3599</v>
      </c>
      <c r="Q7525" s="80" t="s">
        <v>195</v>
      </c>
      <c r="S7525" t="str">
        <f t="shared" si="151"/>
        <v>42191Hilary Slade</v>
      </c>
    </row>
    <row r="7526" spans="1:19" hidden="1">
      <c r="A7526" s="12">
        <v>42192</v>
      </c>
      <c r="B7526" t="s">
        <v>3501</v>
      </c>
      <c r="C7526" s="1">
        <v>26</v>
      </c>
      <c r="E7526" s="42">
        <f t="shared" ref="E7526:E7589" si="152">-C7526</f>
        <v>-26</v>
      </c>
      <c r="F7526" s="77" t="s">
        <v>1038</v>
      </c>
      <c r="G7526" s="77" t="s">
        <v>195</v>
      </c>
      <c r="H7526" s="77" t="s">
        <v>189</v>
      </c>
      <c r="I7526" s="13">
        <v>7</v>
      </c>
      <c r="J7526" s="14">
        <v>2015</v>
      </c>
      <c r="K7526" s="78" t="s">
        <v>146</v>
      </c>
      <c r="L7526" s="79" t="s">
        <v>3501</v>
      </c>
      <c r="M7526" s="79" t="s">
        <v>302</v>
      </c>
      <c r="N7526" s="15" t="s">
        <v>28</v>
      </c>
      <c r="O7526" s="15" t="s">
        <v>29</v>
      </c>
      <c r="P7526" s="80" t="s">
        <v>3599</v>
      </c>
      <c r="Q7526" s="80" t="s">
        <v>195</v>
      </c>
      <c r="S7526" t="str">
        <f t="shared" si="151"/>
        <v>42192Jaimie Miller</v>
      </c>
    </row>
    <row r="7527" spans="1:19" hidden="1">
      <c r="A7527" s="12">
        <v>42192</v>
      </c>
      <c r="B7527" t="s">
        <v>3502</v>
      </c>
      <c r="C7527" s="1">
        <v>45.32</v>
      </c>
      <c r="E7527" s="42">
        <f t="shared" si="152"/>
        <v>-45.32</v>
      </c>
      <c r="F7527" s="77" t="s">
        <v>1038</v>
      </c>
      <c r="G7527" s="77" t="s">
        <v>195</v>
      </c>
      <c r="H7527" s="77" t="s">
        <v>189</v>
      </c>
      <c r="I7527" s="13">
        <v>7</v>
      </c>
      <c r="J7527" s="14">
        <v>2015</v>
      </c>
      <c r="K7527" s="78" t="s">
        <v>146</v>
      </c>
      <c r="L7527" s="79" t="s">
        <v>3502</v>
      </c>
      <c r="M7527" s="79" t="s">
        <v>302</v>
      </c>
      <c r="N7527" s="15" t="s">
        <v>28</v>
      </c>
      <c r="O7527" s="15" t="s">
        <v>29</v>
      </c>
      <c r="P7527" s="80" t="s">
        <v>3599</v>
      </c>
      <c r="Q7527" s="80" t="s">
        <v>195</v>
      </c>
      <c r="S7527" t="str">
        <f t="shared" si="151"/>
        <v>42192Lyle Strader</v>
      </c>
    </row>
    <row r="7528" spans="1:19" hidden="1">
      <c r="A7528" s="12">
        <v>42193</v>
      </c>
      <c r="B7528" t="s">
        <v>3476</v>
      </c>
      <c r="C7528" s="1">
        <v>-13.82</v>
      </c>
      <c r="E7528" s="42">
        <f t="shared" si="152"/>
        <v>13.82</v>
      </c>
      <c r="F7528" s="77" t="s">
        <v>225</v>
      </c>
      <c r="G7528" s="77" t="s">
        <v>195</v>
      </c>
      <c r="H7528" s="77" t="s">
        <v>189</v>
      </c>
      <c r="I7528" s="13">
        <v>7</v>
      </c>
      <c r="J7528" s="14">
        <v>2015</v>
      </c>
      <c r="K7528" s="78" t="s">
        <v>184</v>
      </c>
      <c r="L7528" s="79" t="s">
        <v>3476</v>
      </c>
      <c r="M7528" s="79" t="s">
        <v>302</v>
      </c>
      <c r="N7528" s="15" t="s">
        <v>28</v>
      </c>
      <c r="O7528" s="15" t="s">
        <v>29</v>
      </c>
      <c r="P7528" s="80" t="s">
        <v>3599</v>
      </c>
      <c r="Q7528" s="80" t="s">
        <v>195</v>
      </c>
      <c r="S7528" t="str">
        <f t="shared" si="151"/>
        <v>42193michael bergman</v>
      </c>
    </row>
    <row r="7529" spans="1:19" hidden="1">
      <c r="A7529" s="12">
        <v>42194</v>
      </c>
      <c r="B7529" t="s">
        <v>2592</v>
      </c>
      <c r="C7529" s="1">
        <v>-94.31</v>
      </c>
      <c r="E7529" s="42">
        <f t="shared" si="152"/>
        <v>94.31</v>
      </c>
      <c r="F7529" s="77" t="s">
        <v>225</v>
      </c>
      <c r="G7529" s="77" t="s">
        <v>195</v>
      </c>
      <c r="H7529" s="77" t="s">
        <v>189</v>
      </c>
      <c r="I7529" s="13">
        <v>7</v>
      </c>
      <c r="J7529" s="14">
        <v>2015</v>
      </c>
      <c r="K7529" s="78" t="s">
        <v>146</v>
      </c>
      <c r="L7529" s="79" t="s">
        <v>3100</v>
      </c>
      <c r="M7529" s="79" t="s">
        <v>302</v>
      </c>
      <c r="N7529" s="15" t="s">
        <v>28</v>
      </c>
      <c r="O7529" s="15" t="s">
        <v>29</v>
      </c>
      <c r="P7529" s="80" t="s">
        <v>3599</v>
      </c>
      <c r="Q7529" s="80" t="s">
        <v>195</v>
      </c>
      <c r="S7529" t="str">
        <f t="shared" si="151"/>
        <v>42194eBay Buyer Dispute</v>
      </c>
    </row>
    <row r="7530" spans="1:19" hidden="1">
      <c r="A7530" s="12">
        <v>42194</v>
      </c>
      <c r="B7530" t="s">
        <v>3503</v>
      </c>
      <c r="C7530" s="1">
        <v>57.05</v>
      </c>
      <c r="E7530" s="42">
        <f t="shared" si="152"/>
        <v>-57.05</v>
      </c>
      <c r="F7530" s="77" t="s">
        <v>1038</v>
      </c>
      <c r="G7530" s="77" t="s">
        <v>195</v>
      </c>
      <c r="H7530" s="77" t="s">
        <v>189</v>
      </c>
      <c r="I7530" s="13">
        <v>7</v>
      </c>
      <c r="J7530" s="14">
        <v>2015</v>
      </c>
      <c r="K7530" s="78" t="s">
        <v>146</v>
      </c>
      <c r="L7530" s="79" t="s">
        <v>3503</v>
      </c>
      <c r="M7530" s="79" t="s">
        <v>302</v>
      </c>
      <c r="N7530" s="15" t="s">
        <v>28</v>
      </c>
      <c r="O7530" s="15" t="s">
        <v>29</v>
      </c>
      <c r="P7530" s="80" t="s">
        <v>3599</v>
      </c>
      <c r="Q7530" s="80" t="s">
        <v>195</v>
      </c>
      <c r="S7530" t="str">
        <f t="shared" si="151"/>
        <v>42194stephen toth</v>
      </c>
    </row>
    <row r="7531" spans="1:19" hidden="1">
      <c r="A7531" s="12">
        <v>42194</v>
      </c>
      <c r="B7531" t="s">
        <v>3504</v>
      </c>
      <c r="C7531" s="1">
        <v>53.51</v>
      </c>
      <c r="E7531" s="42">
        <f t="shared" si="152"/>
        <v>-53.51</v>
      </c>
      <c r="F7531" s="77" t="s">
        <v>1038</v>
      </c>
      <c r="G7531" s="77" t="s">
        <v>195</v>
      </c>
      <c r="H7531" s="77" t="s">
        <v>189</v>
      </c>
      <c r="I7531" s="13">
        <v>7</v>
      </c>
      <c r="J7531" s="14">
        <v>2015</v>
      </c>
      <c r="K7531" s="78" t="s">
        <v>146</v>
      </c>
      <c r="L7531" s="79" t="s">
        <v>3504</v>
      </c>
      <c r="M7531" s="79" t="s">
        <v>302</v>
      </c>
      <c r="N7531" s="15" t="s">
        <v>28</v>
      </c>
      <c r="O7531" s="15" t="s">
        <v>29</v>
      </c>
      <c r="P7531" s="80" t="s">
        <v>3599</v>
      </c>
      <c r="Q7531" s="80" t="s">
        <v>195</v>
      </c>
      <c r="S7531" t="str">
        <f t="shared" si="151"/>
        <v>42194Rich Helberg</v>
      </c>
    </row>
    <row r="7532" spans="1:19" hidden="1">
      <c r="A7532" s="12">
        <v>42194</v>
      </c>
      <c r="B7532" t="s">
        <v>2617</v>
      </c>
      <c r="C7532" s="1">
        <v>94.31</v>
      </c>
      <c r="E7532" s="42">
        <f t="shared" si="152"/>
        <v>-94.31</v>
      </c>
      <c r="F7532" s="77" t="s">
        <v>1038</v>
      </c>
      <c r="G7532" s="77" t="s">
        <v>195</v>
      </c>
      <c r="H7532" s="77" t="s">
        <v>189</v>
      </c>
      <c r="I7532" s="13">
        <v>7</v>
      </c>
      <c r="J7532" s="14">
        <v>2015</v>
      </c>
      <c r="K7532" s="78" t="s">
        <v>146</v>
      </c>
      <c r="L7532" s="79" t="s">
        <v>3100</v>
      </c>
      <c r="M7532" s="79" t="s">
        <v>302</v>
      </c>
      <c r="N7532" s="15" t="s">
        <v>28</v>
      </c>
      <c r="O7532" s="15" t="s">
        <v>29</v>
      </c>
      <c r="P7532" s="80" t="s">
        <v>3599</v>
      </c>
      <c r="Q7532" s="80" t="s">
        <v>195</v>
      </c>
      <c r="S7532" t="str">
        <f t="shared" si="151"/>
        <v>42194Reversal</v>
      </c>
    </row>
    <row r="7533" spans="1:19" hidden="1">
      <c r="A7533" s="12">
        <v>42194</v>
      </c>
      <c r="B7533" t="s">
        <v>3483</v>
      </c>
      <c r="C7533" s="1">
        <v>-97.44</v>
      </c>
      <c r="E7533" s="42">
        <f t="shared" si="152"/>
        <v>97.44</v>
      </c>
      <c r="F7533" s="77" t="s">
        <v>225</v>
      </c>
      <c r="G7533" s="77" t="s">
        <v>195</v>
      </c>
      <c r="H7533" s="77" t="s">
        <v>189</v>
      </c>
      <c r="I7533" s="13">
        <v>7</v>
      </c>
      <c r="J7533" s="14">
        <v>2015</v>
      </c>
      <c r="K7533" s="78" t="s">
        <v>184</v>
      </c>
      <c r="L7533" s="79" t="s">
        <v>3483</v>
      </c>
      <c r="M7533" s="79" t="s">
        <v>302</v>
      </c>
      <c r="N7533" s="15" t="s">
        <v>28</v>
      </c>
      <c r="O7533" s="15" t="s">
        <v>29</v>
      </c>
      <c r="P7533" s="80" t="s">
        <v>3599</v>
      </c>
      <c r="Q7533" s="80" t="s">
        <v>195</v>
      </c>
      <c r="S7533" t="str">
        <f t="shared" si="151"/>
        <v>42194Jennifer DeSpain</v>
      </c>
    </row>
    <row r="7534" spans="1:19" hidden="1">
      <c r="A7534" s="12">
        <v>42195</v>
      </c>
      <c r="B7534" t="s">
        <v>3505</v>
      </c>
      <c r="C7534" s="1">
        <v>15.89</v>
      </c>
      <c r="E7534" s="42">
        <f t="shared" si="152"/>
        <v>-15.89</v>
      </c>
      <c r="F7534" s="77" t="s">
        <v>1038</v>
      </c>
      <c r="G7534" s="77" t="s">
        <v>195</v>
      </c>
      <c r="H7534" s="77" t="s">
        <v>189</v>
      </c>
      <c r="I7534" s="13">
        <v>7</v>
      </c>
      <c r="J7534" s="14">
        <v>2015</v>
      </c>
      <c r="K7534" s="78" t="s">
        <v>146</v>
      </c>
      <c r="L7534" s="79" t="s">
        <v>3505</v>
      </c>
      <c r="M7534" s="79" t="s">
        <v>302</v>
      </c>
      <c r="N7534" s="15" t="s">
        <v>28</v>
      </c>
      <c r="O7534" s="15" t="s">
        <v>29</v>
      </c>
      <c r="P7534" s="80" t="s">
        <v>3599</v>
      </c>
      <c r="Q7534" s="80" t="s">
        <v>195</v>
      </c>
      <c r="S7534" t="str">
        <f t="shared" si="151"/>
        <v>42195Julie Wiseman</v>
      </c>
    </row>
    <row r="7535" spans="1:19" hidden="1">
      <c r="A7535" s="12">
        <v>42197</v>
      </c>
      <c r="B7535" t="s">
        <v>3506</v>
      </c>
      <c r="C7535" s="1">
        <v>181.1</v>
      </c>
      <c r="E7535" s="42">
        <f t="shared" si="152"/>
        <v>-181.1</v>
      </c>
      <c r="F7535" s="77" t="s">
        <v>1038</v>
      </c>
      <c r="G7535" s="77" t="s">
        <v>195</v>
      </c>
      <c r="H7535" s="77" t="s">
        <v>189</v>
      </c>
      <c r="I7535" s="13">
        <v>7</v>
      </c>
      <c r="J7535" s="14">
        <v>2015</v>
      </c>
      <c r="K7535" s="78" t="s">
        <v>146</v>
      </c>
      <c r="L7535" s="79" t="s">
        <v>3506</v>
      </c>
      <c r="M7535" s="79" t="s">
        <v>302</v>
      </c>
      <c r="N7535" s="15" t="s">
        <v>28</v>
      </c>
      <c r="O7535" s="15" t="s">
        <v>29</v>
      </c>
      <c r="P7535" s="80" t="s">
        <v>3599</v>
      </c>
      <c r="Q7535" s="80" t="s">
        <v>195</v>
      </c>
      <c r="S7535" t="str">
        <f t="shared" si="151"/>
        <v>42197Jason Dix</v>
      </c>
    </row>
    <row r="7536" spans="1:19" hidden="1">
      <c r="A7536" s="12">
        <v>42197</v>
      </c>
      <c r="B7536" t="s">
        <v>3507</v>
      </c>
      <c r="C7536" s="1">
        <v>135.69999999999999</v>
      </c>
      <c r="E7536" s="42">
        <f t="shared" si="152"/>
        <v>-135.69999999999999</v>
      </c>
      <c r="F7536" s="77" t="s">
        <v>1038</v>
      </c>
      <c r="G7536" s="77" t="s">
        <v>195</v>
      </c>
      <c r="H7536" s="77" t="s">
        <v>189</v>
      </c>
      <c r="I7536" s="13">
        <v>7</v>
      </c>
      <c r="J7536" s="14">
        <v>2015</v>
      </c>
      <c r="K7536" s="78" t="s">
        <v>146</v>
      </c>
      <c r="L7536" s="79" t="s">
        <v>3507</v>
      </c>
      <c r="M7536" s="79" t="s">
        <v>302</v>
      </c>
      <c r="N7536" s="15" t="s">
        <v>28</v>
      </c>
      <c r="O7536" s="15" t="s">
        <v>29</v>
      </c>
      <c r="P7536" s="80" t="s">
        <v>3599</v>
      </c>
      <c r="Q7536" s="80" t="s">
        <v>195</v>
      </c>
      <c r="S7536" t="str">
        <f t="shared" si="151"/>
        <v>42197JANNIE ENGELBRECHT</v>
      </c>
    </row>
    <row r="7537" spans="1:19" hidden="1">
      <c r="A7537" s="12">
        <v>42198</v>
      </c>
      <c r="B7537" t="s">
        <v>2488</v>
      </c>
      <c r="C7537" s="1">
        <v>-600</v>
      </c>
      <c r="E7537" s="42">
        <f t="shared" si="152"/>
        <v>600</v>
      </c>
      <c r="F7537" s="77" t="s">
        <v>225</v>
      </c>
      <c r="G7537" s="77" t="s">
        <v>195</v>
      </c>
      <c r="H7537" s="77" t="s">
        <v>189</v>
      </c>
      <c r="I7537" s="13">
        <v>7</v>
      </c>
      <c r="J7537" s="14">
        <v>2015</v>
      </c>
      <c r="K7537" s="78" t="s">
        <v>137</v>
      </c>
      <c r="L7537" s="79" t="s">
        <v>39</v>
      </c>
      <c r="M7537" s="79" t="s">
        <v>23</v>
      </c>
      <c r="N7537" s="15" t="s">
        <v>189</v>
      </c>
      <c r="O7537" s="15" t="s">
        <v>24</v>
      </c>
      <c r="P7537" s="80" t="s">
        <v>196</v>
      </c>
      <c r="Q7537" s="80" t="s">
        <v>195</v>
      </c>
      <c r="S7537" t="str">
        <f t="shared" si="151"/>
        <v>42198Bank Account</v>
      </c>
    </row>
    <row r="7538" spans="1:19" hidden="1">
      <c r="A7538" s="12">
        <v>42198</v>
      </c>
      <c r="B7538" t="s">
        <v>2911</v>
      </c>
      <c r="C7538" s="1">
        <v>-19.899999999999999</v>
      </c>
      <c r="E7538" s="42">
        <f t="shared" si="152"/>
        <v>19.899999999999999</v>
      </c>
      <c r="F7538" s="77" t="s">
        <v>225</v>
      </c>
      <c r="G7538" s="77" t="s">
        <v>195</v>
      </c>
      <c r="H7538" s="77" t="s">
        <v>189</v>
      </c>
      <c r="I7538" s="13">
        <v>7</v>
      </c>
      <c r="J7538" s="14">
        <v>2015</v>
      </c>
      <c r="K7538" s="78" t="s">
        <v>184</v>
      </c>
      <c r="L7538" s="79" t="s">
        <v>2911</v>
      </c>
      <c r="M7538" s="79" t="s">
        <v>302</v>
      </c>
      <c r="N7538" s="15" t="s">
        <v>28</v>
      </c>
      <c r="O7538" s="15" t="s">
        <v>29</v>
      </c>
      <c r="P7538" s="80" t="s">
        <v>3599</v>
      </c>
      <c r="Q7538" s="80" t="s">
        <v>195</v>
      </c>
      <c r="S7538" t="str">
        <f t="shared" si="151"/>
        <v>42198Rasim Aliyev</v>
      </c>
    </row>
    <row r="7539" spans="1:19" hidden="1">
      <c r="A7539" s="12">
        <v>42199</v>
      </c>
      <c r="B7539" t="s">
        <v>3508</v>
      </c>
      <c r="C7539" s="1">
        <v>50.48</v>
      </c>
      <c r="E7539" s="42">
        <f t="shared" si="152"/>
        <v>-50.48</v>
      </c>
      <c r="F7539" s="77" t="s">
        <v>1038</v>
      </c>
      <c r="G7539" s="77" t="s">
        <v>195</v>
      </c>
      <c r="H7539" s="77" t="s">
        <v>189</v>
      </c>
      <c r="I7539" s="13">
        <v>7</v>
      </c>
      <c r="J7539" s="14">
        <v>2015</v>
      </c>
      <c r="K7539" s="78" t="s">
        <v>146</v>
      </c>
      <c r="L7539" s="79" t="s">
        <v>3508</v>
      </c>
      <c r="M7539" s="79" t="s">
        <v>302</v>
      </c>
      <c r="N7539" s="15" t="s">
        <v>28</v>
      </c>
      <c r="O7539" s="15" t="s">
        <v>29</v>
      </c>
      <c r="P7539" s="80" t="s">
        <v>3599</v>
      </c>
      <c r="Q7539" s="80" t="s">
        <v>195</v>
      </c>
      <c r="S7539" t="str">
        <f t="shared" si="151"/>
        <v>42199Monika Canaday</v>
      </c>
    </row>
    <row r="7540" spans="1:19" hidden="1">
      <c r="A7540" s="12">
        <v>42199</v>
      </c>
      <c r="B7540" t="s">
        <v>3509</v>
      </c>
      <c r="C7540" s="1">
        <v>57.05</v>
      </c>
      <c r="E7540" s="42">
        <f t="shared" si="152"/>
        <v>-57.05</v>
      </c>
      <c r="F7540" s="77" t="s">
        <v>1038</v>
      </c>
      <c r="G7540" s="77" t="s">
        <v>195</v>
      </c>
      <c r="H7540" s="77" t="s">
        <v>189</v>
      </c>
      <c r="I7540" s="13">
        <v>7</v>
      </c>
      <c r="J7540" s="14">
        <v>2015</v>
      </c>
      <c r="K7540" s="78" t="s">
        <v>146</v>
      </c>
      <c r="L7540" s="79" t="s">
        <v>3509</v>
      </c>
      <c r="M7540" s="79" t="s">
        <v>302</v>
      </c>
      <c r="N7540" s="15" t="s">
        <v>28</v>
      </c>
      <c r="O7540" s="15" t="s">
        <v>29</v>
      </c>
      <c r="P7540" s="80" t="s">
        <v>3599</v>
      </c>
      <c r="Q7540" s="80" t="s">
        <v>195</v>
      </c>
      <c r="S7540" t="str">
        <f t="shared" si="151"/>
        <v>42199Laura Jeffreys</v>
      </c>
    </row>
    <row r="7541" spans="1:19" hidden="1">
      <c r="A7541" s="12">
        <v>42199</v>
      </c>
      <c r="B7541" t="s">
        <v>3510</v>
      </c>
      <c r="C7541" s="1">
        <v>57.05</v>
      </c>
      <c r="E7541" s="42">
        <f t="shared" si="152"/>
        <v>-57.05</v>
      </c>
      <c r="F7541" s="77" t="s">
        <v>1038</v>
      </c>
      <c r="G7541" s="77" t="s">
        <v>195</v>
      </c>
      <c r="H7541" s="77" t="s">
        <v>189</v>
      </c>
      <c r="I7541" s="13">
        <v>7</v>
      </c>
      <c r="J7541" s="14">
        <v>2015</v>
      </c>
      <c r="K7541" s="78" t="s">
        <v>146</v>
      </c>
      <c r="L7541" s="79" t="s">
        <v>3510</v>
      </c>
      <c r="M7541" s="79" t="s">
        <v>302</v>
      </c>
      <c r="N7541" s="15" t="s">
        <v>28</v>
      </c>
      <c r="O7541" s="15" t="s">
        <v>29</v>
      </c>
      <c r="P7541" s="80" t="s">
        <v>3599</v>
      </c>
      <c r="Q7541" s="80" t="s">
        <v>195</v>
      </c>
      <c r="S7541" t="str">
        <f t="shared" si="151"/>
        <v>42199MARCO URESTI</v>
      </c>
    </row>
    <row r="7542" spans="1:19" hidden="1">
      <c r="A7542" s="12">
        <v>42200</v>
      </c>
      <c r="B7542" t="s">
        <v>3511</v>
      </c>
      <c r="C7542" s="1">
        <v>59.95</v>
      </c>
      <c r="E7542" s="42">
        <f t="shared" si="152"/>
        <v>-59.95</v>
      </c>
      <c r="F7542" s="77" t="s">
        <v>1038</v>
      </c>
      <c r="G7542" s="77" t="s">
        <v>195</v>
      </c>
      <c r="H7542" s="77" t="s">
        <v>189</v>
      </c>
      <c r="I7542" s="13">
        <v>7</v>
      </c>
      <c r="J7542" s="14">
        <v>2015</v>
      </c>
      <c r="K7542" s="78" t="s">
        <v>146</v>
      </c>
      <c r="L7542" s="79" t="s">
        <v>3511</v>
      </c>
      <c r="M7542" s="79" t="s">
        <v>302</v>
      </c>
      <c r="N7542" s="15" t="s">
        <v>28</v>
      </c>
      <c r="O7542" s="15" t="s">
        <v>29</v>
      </c>
      <c r="P7542" s="80" t="s">
        <v>3599</v>
      </c>
      <c r="Q7542" s="80" t="s">
        <v>195</v>
      </c>
      <c r="S7542" t="str">
        <f t="shared" si="151"/>
        <v>42200Lonnie Boyer</v>
      </c>
    </row>
    <row r="7543" spans="1:19" hidden="1">
      <c r="A7543" s="12">
        <v>42200</v>
      </c>
      <c r="B7543" t="s">
        <v>3512</v>
      </c>
      <c r="C7543" s="1">
        <v>14.9</v>
      </c>
      <c r="E7543" s="42">
        <f t="shared" si="152"/>
        <v>-14.9</v>
      </c>
      <c r="F7543" s="77" t="s">
        <v>1038</v>
      </c>
      <c r="G7543" s="77" t="s">
        <v>195</v>
      </c>
      <c r="H7543" s="77" t="s">
        <v>189</v>
      </c>
      <c r="I7543" s="13">
        <v>7</v>
      </c>
      <c r="J7543" s="14">
        <v>2015</v>
      </c>
      <c r="K7543" s="78" t="s">
        <v>146</v>
      </c>
      <c r="L7543" s="79" t="s">
        <v>3512</v>
      </c>
      <c r="M7543" s="79" t="s">
        <v>302</v>
      </c>
      <c r="N7543" s="15" t="s">
        <v>28</v>
      </c>
      <c r="O7543" s="15" t="s">
        <v>29</v>
      </c>
      <c r="P7543" s="80" t="s">
        <v>3599</v>
      </c>
      <c r="Q7543" s="80" t="s">
        <v>195</v>
      </c>
      <c r="S7543" t="str">
        <f t="shared" si="151"/>
        <v>42200Justin McFarland</v>
      </c>
    </row>
    <row r="7544" spans="1:19" hidden="1">
      <c r="A7544" s="12">
        <v>42201</v>
      </c>
      <c r="B7544" t="s">
        <v>2978</v>
      </c>
      <c r="C7544" s="1">
        <v>97.44</v>
      </c>
      <c r="E7544" s="42">
        <f t="shared" si="152"/>
        <v>-97.44</v>
      </c>
      <c r="F7544" s="77" t="s">
        <v>1038</v>
      </c>
      <c r="G7544" s="77" t="s">
        <v>195</v>
      </c>
      <c r="H7544" s="77" t="s">
        <v>189</v>
      </c>
      <c r="I7544" s="13">
        <v>7</v>
      </c>
      <c r="J7544" s="14">
        <v>2015</v>
      </c>
      <c r="K7544" s="78" t="s">
        <v>146</v>
      </c>
      <c r="L7544" s="79" t="s">
        <v>2978</v>
      </c>
      <c r="M7544" s="79" t="s">
        <v>302</v>
      </c>
      <c r="N7544" s="15" t="s">
        <v>28</v>
      </c>
      <c r="O7544" s="15" t="s">
        <v>29</v>
      </c>
      <c r="P7544" s="80" t="s">
        <v>3599</v>
      </c>
      <c r="Q7544" s="80" t="s">
        <v>195</v>
      </c>
      <c r="S7544" t="str">
        <f t="shared" si="151"/>
        <v>42201David Marsh</v>
      </c>
    </row>
    <row r="7545" spans="1:19" hidden="1">
      <c r="A7545" s="12">
        <v>42202</v>
      </c>
      <c r="B7545" t="s">
        <v>3513</v>
      </c>
      <c r="C7545" s="1">
        <v>12.9</v>
      </c>
      <c r="E7545" s="42">
        <f t="shared" si="152"/>
        <v>-12.9</v>
      </c>
      <c r="F7545" s="77" t="s">
        <v>1038</v>
      </c>
      <c r="G7545" s="77" t="s">
        <v>195</v>
      </c>
      <c r="H7545" s="77" t="s">
        <v>189</v>
      </c>
      <c r="I7545" s="13">
        <v>7</v>
      </c>
      <c r="J7545" s="14">
        <v>2015</v>
      </c>
      <c r="K7545" s="78" t="s">
        <v>146</v>
      </c>
      <c r="L7545" s="79" t="s">
        <v>3513</v>
      </c>
      <c r="M7545" s="79" t="s">
        <v>302</v>
      </c>
      <c r="N7545" s="15" t="s">
        <v>28</v>
      </c>
      <c r="O7545" s="15" t="s">
        <v>29</v>
      </c>
      <c r="P7545" s="80" t="s">
        <v>3599</v>
      </c>
      <c r="Q7545" s="80" t="s">
        <v>195</v>
      </c>
      <c r="S7545" t="str">
        <f t="shared" si="151"/>
        <v>42202Leigh Gibson</v>
      </c>
    </row>
    <row r="7546" spans="1:19" hidden="1">
      <c r="A7546" s="12">
        <v>42202</v>
      </c>
      <c r="B7546" t="s">
        <v>3514</v>
      </c>
      <c r="C7546" s="1">
        <v>74.900000000000006</v>
      </c>
      <c r="E7546" s="42">
        <f t="shared" si="152"/>
        <v>-74.900000000000006</v>
      </c>
      <c r="F7546" s="77" t="s">
        <v>1038</v>
      </c>
      <c r="G7546" s="77" t="s">
        <v>195</v>
      </c>
      <c r="H7546" s="77" t="s">
        <v>189</v>
      </c>
      <c r="I7546" s="13">
        <v>7</v>
      </c>
      <c r="J7546" s="14">
        <v>2015</v>
      </c>
      <c r="K7546" s="78" t="s">
        <v>146</v>
      </c>
      <c r="L7546" s="79" t="s">
        <v>3514</v>
      </c>
      <c r="M7546" s="79" t="s">
        <v>302</v>
      </c>
      <c r="N7546" s="15" t="s">
        <v>28</v>
      </c>
      <c r="O7546" s="15" t="s">
        <v>29</v>
      </c>
      <c r="P7546" s="80" t="s">
        <v>3599</v>
      </c>
      <c r="Q7546" s="80" t="s">
        <v>195</v>
      </c>
      <c r="S7546" t="str">
        <f t="shared" si="151"/>
        <v>42202Melanie Remington</v>
      </c>
    </row>
    <row r="7547" spans="1:19" hidden="1">
      <c r="A7547" s="12">
        <v>42203</v>
      </c>
      <c r="B7547" t="s">
        <v>3515</v>
      </c>
      <c r="C7547" s="1">
        <v>59.95</v>
      </c>
      <c r="E7547" s="42">
        <f t="shared" si="152"/>
        <v>-59.95</v>
      </c>
      <c r="F7547" s="77" t="s">
        <v>1038</v>
      </c>
      <c r="G7547" s="77" t="s">
        <v>195</v>
      </c>
      <c r="H7547" s="77" t="s">
        <v>189</v>
      </c>
      <c r="I7547" s="13">
        <v>7</v>
      </c>
      <c r="J7547" s="14">
        <v>2015</v>
      </c>
      <c r="K7547" s="78" t="s">
        <v>146</v>
      </c>
      <c r="L7547" s="79" t="s">
        <v>3515</v>
      </c>
      <c r="M7547" s="79" t="s">
        <v>302</v>
      </c>
      <c r="N7547" s="15" t="s">
        <v>28</v>
      </c>
      <c r="O7547" s="15" t="s">
        <v>29</v>
      </c>
      <c r="P7547" s="80" t="s">
        <v>3599</v>
      </c>
      <c r="Q7547" s="80" t="s">
        <v>195</v>
      </c>
      <c r="S7547" t="str">
        <f t="shared" si="151"/>
        <v>42203Cornelius Cloman</v>
      </c>
    </row>
    <row r="7548" spans="1:19" hidden="1">
      <c r="A7548" s="12">
        <v>42204</v>
      </c>
      <c r="B7548" t="s">
        <v>3426</v>
      </c>
      <c r="C7548" s="1">
        <v>287.25</v>
      </c>
      <c r="E7548" s="42">
        <f t="shared" si="152"/>
        <v>-287.25</v>
      </c>
      <c r="F7548" s="77" t="s">
        <v>1038</v>
      </c>
      <c r="G7548" s="77" t="s">
        <v>195</v>
      </c>
      <c r="H7548" s="77" t="s">
        <v>189</v>
      </c>
      <c r="I7548" s="13">
        <v>7</v>
      </c>
      <c r="J7548" s="14">
        <v>2015</v>
      </c>
      <c r="K7548" s="78" t="s">
        <v>146</v>
      </c>
      <c r="L7548" s="79" t="s">
        <v>3426</v>
      </c>
      <c r="M7548" s="79" t="s">
        <v>302</v>
      </c>
      <c r="N7548" s="15" t="s">
        <v>28</v>
      </c>
      <c r="O7548" s="15" t="s">
        <v>29</v>
      </c>
      <c r="P7548" s="80" t="s">
        <v>3599</v>
      </c>
      <c r="Q7548" s="80" t="s">
        <v>195</v>
      </c>
      <c r="S7548" t="str">
        <f t="shared" si="151"/>
        <v>42204mohammad amara</v>
      </c>
    </row>
    <row r="7549" spans="1:19" hidden="1">
      <c r="A7549" s="12">
        <v>42205</v>
      </c>
      <c r="B7549" t="s">
        <v>2488</v>
      </c>
      <c r="C7549" s="1">
        <v>-700</v>
      </c>
      <c r="E7549" s="42">
        <f t="shared" si="152"/>
        <v>700</v>
      </c>
      <c r="F7549" s="77" t="s">
        <v>225</v>
      </c>
      <c r="G7549" s="77" t="s">
        <v>195</v>
      </c>
      <c r="H7549" s="77" t="s">
        <v>189</v>
      </c>
      <c r="I7549" s="13">
        <v>7</v>
      </c>
      <c r="J7549" s="14">
        <v>2015</v>
      </c>
      <c r="K7549" s="78" t="s">
        <v>137</v>
      </c>
      <c r="L7549" s="79" t="s">
        <v>39</v>
      </c>
      <c r="M7549" s="79" t="s">
        <v>23</v>
      </c>
      <c r="N7549" s="15" t="s">
        <v>189</v>
      </c>
      <c r="O7549" s="15" t="s">
        <v>24</v>
      </c>
      <c r="P7549" s="80" t="s">
        <v>196</v>
      </c>
      <c r="Q7549" s="80" t="s">
        <v>195</v>
      </c>
      <c r="S7549" t="str">
        <f t="shared" si="151"/>
        <v>42205Bank Account</v>
      </c>
    </row>
    <row r="7550" spans="1:19" hidden="1">
      <c r="A7550" s="12">
        <v>42206</v>
      </c>
      <c r="B7550" t="s">
        <v>2963</v>
      </c>
      <c r="C7550" s="1">
        <v>12.9</v>
      </c>
      <c r="E7550" s="42">
        <f t="shared" si="152"/>
        <v>-12.9</v>
      </c>
      <c r="F7550" s="77" t="s">
        <v>1038</v>
      </c>
      <c r="G7550" s="77" t="s">
        <v>195</v>
      </c>
      <c r="H7550" s="77" t="s">
        <v>189</v>
      </c>
      <c r="I7550" s="13">
        <v>7</v>
      </c>
      <c r="J7550" s="14">
        <v>2015</v>
      </c>
      <c r="K7550" s="78" t="s">
        <v>146</v>
      </c>
      <c r="L7550" s="79" t="s">
        <v>2963</v>
      </c>
      <c r="M7550" s="79" t="s">
        <v>302</v>
      </c>
      <c r="N7550" s="15" t="s">
        <v>28</v>
      </c>
      <c r="O7550" s="15" t="s">
        <v>29</v>
      </c>
      <c r="P7550" s="80" t="s">
        <v>3599</v>
      </c>
      <c r="Q7550" s="80" t="s">
        <v>195</v>
      </c>
      <c r="S7550" t="str">
        <f t="shared" si="151"/>
        <v>42206lynn roop</v>
      </c>
    </row>
    <row r="7551" spans="1:19" hidden="1">
      <c r="A7551" s="12">
        <v>42207</v>
      </c>
      <c r="B7551" t="s">
        <v>3516</v>
      </c>
      <c r="C7551" s="1">
        <v>62.32</v>
      </c>
      <c r="E7551" s="42">
        <f t="shared" si="152"/>
        <v>-62.32</v>
      </c>
      <c r="F7551" s="77" t="s">
        <v>1038</v>
      </c>
      <c r="G7551" s="77" t="s">
        <v>195</v>
      </c>
      <c r="H7551" s="77" t="s">
        <v>189</v>
      </c>
      <c r="I7551" s="13">
        <v>7</v>
      </c>
      <c r="J7551" s="14">
        <v>2015</v>
      </c>
      <c r="K7551" s="78" t="s">
        <v>146</v>
      </c>
      <c r="L7551" s="79" t="s">
        <v>3516</v>
      </c>
      <c r="M7551" s="79" t="s">
        <v>302</v>
      </c>
      <c r="N7551" s="15" t="s">
        <v>28</v>
      </c>
      <c r="O7551" s="15" t="s">
        <v>29</v>
      </c>
      <c r="P7551" s="80" t="s">
        <v>3599</v>
      </c>
      <c r="Q7551" s="80" t="s">
        <v>195</v>
      </c>
      <c r="S7551" t="str">
        <f t="shared" si="151"/>
        <v>42207canh tran</v>
      </c>
    </row>
    <row r="7552" spans="1:19" hidden="1">
      <c r="A7552" s="12">
        <v>42208</v>
      </c>
      <c r="B7552" t="s">
        <v>3283</v>
      </c>
      <c r="C7552" s="1">
        <v>54.9</v>
      </c>
      <c r="E7552" s="42">
        <f t="shared" si="152"/>
        <v>-54.9</v>
      </c>
      <c r="F7552" s="77" t="s">
        <v>1038</v>
      </c>
      <c r="G7552" s="77" t="s">
        <v>195</v>
      </c>
      <c r="H7552" s="77" t="s">
        <v>189</v>
      </c>
      <c r="I7552" s="13">
        <v>7</v>
      </c>
      <c r="J7552" s="14">
        <v>2015</v>
      </c>
      <c r="K7552" s="78" t="s">
        <v>146</v>
      </c>
      <c r="L7552" s="79" t="s">
        <v>3283</v>
      </c>
      <c r="M7552" s="79" t="s">
        <v>302</v>
      </c>
      <c r="N7552" s="15" t="s">
        <v>28</v>
      </c>
      <c r="O7552" s="15" t="s">
        <v>29</v>
      </c>
      <c r="P7552" s="80" t="s">
        <v>3599</v>
      </c>
      <c r="Q7552" s="80" t="s">
        <v>195</v>
      </c>
      <c r="S7552" t="str">
        <f t="shared" si="151"/>
        <v>42208Scot Price</v>
      </c>
    </row>
    <row r="7553" spans="1:19" hidden="1">
      <c r="A7553" s="12">
        <v>42208</v>
      </c>
      <c r="B7553" t="s">
        <v>3517</v>
      </c>
      <c r="C7553" s="1">
        <v>12.9</v>
      </c>
      <c r="E7553" s="42">
        <f t="shared" si="152"/>
        <v>-12.9</v>
      </c>
      <c r="F7553" s="77" t="s">
        <v>1038</v>
      </c>
      <c r="G7553" s="77" t="s">
        <v>195</v>
      </c>
      <c r="H7553" s="77" t="s">
        <v>189</v>
      </c>
      <c r="I7553" s="13">
        <v>7</v>
      </c>
      <c r="J7553" s="14">
        <v>2015</v>
      </c>
      <c r="K7553" s="78" t="s">
        <v>146</v>
      </c>
      <c r="L7553" s="79" t="s">
        <v>3517</v>
      </c>
      <c r="M7553" s="79" t="s">
        <v>302</v>
      </c>
      <c r="N7553" s="15" t="s">
        <v>28</v>
      </c>
      <c r="O7553" s="15" t="s">
        <v>29</v>
      </c>
      <c r="P7553" s="80" t="s">
        <v>3599</v>
      </c>
      <c r="Q7553" s="80" t="s">
        <v>195</v>
      </c>
      <c r="S7553" t="str">
        <f t="shared" si="151"/>
        <v>42208Heather Applegate</v>
      </c>
    </row>
    <row r="7554" spans="1:19" hidden="1">
      <c r="A7554" s="12">
        <v>42208</v>
      </c>
      <c r="B7554" t="s">
        <v>3518</v>
      </c>
      <c r="C7554" s="1">
        <v>34.049999999999997</v>
      </c>
      <c r="E7554" s="42">
        <f t="shared" si="152"/>
        <v>-34.049999999999997</v>
      </c>
      <c r="F7554" s="77" t="s">
        <v>1038</v>
      </c>
      <c r="G7554" s="77" t="s">
        <v>195</v>
      </c>
      <c r="H7554" s="77" t="s">
        <v>189</v>
      </c>
      <c r="I7554" s="13">
        <v>7</v>
      </c>
      <c r="J7554" s="14">
        <v>2015</v>
      </c>
      <c r="K7554" s="78" t="s">
        <v>146</v>
      </c>
      <c r="L7554" s="79" t="s">
        <v>3518</v>
      </c>
      <c r="M7554" s="79" t="s">
        <v>302</v>
      </c>
      <c r="N7554" s="15" t="s">
        <v>28</v>
      </c>
      <c r="O7554" s="15" t="s">
        <v>29</v>
      </c>
      <c r="P7554" s="80" t="s">
        <v>3599</v>
      </c>
      <c r="Q7554" s="80" t="s">
        <v>195</v>
      </c>
      <c r="S7554" t="str">
        <f t="shared" si="151"/>
        <v>42208Vincent Kresho</v>
      </c>
    </row>
    <row r="7555" spans="1:19" hidden="1">
      <c r="A7555" s="12">
        <v>42209</v>
      </c>
      <c r="B7555" t="s">
        <v>2488</v>
      </c>
      <c r="C7555" s="1">
        <v>-200</v>
      </c>
      <c r="E7555" s="42">
        <f t="shared" si="152"/>
        <v>200</v>
      </c>
      <c r="F7555" s="77" t="s">
        <v>225</v>
      </c>
      <c r="G7555" s="77" t="s">
        <v>195</v>
      </c>
      <c r="H7555" s="77" t="s">
        <v>189</v>
      </c>
      <c r="I7555" s="13">
        <v>7</v>
      </c>
      <c r="J7555" s="14">
        <v>2015</v>
      </c>
      <c r="K7555" s="78" t="s">
        <v>137</v>
      </c>
      <c r="L7555" s="79" t="s">
        <v>39</v>
      </c>
      <c r="M7555" s="79" t="s">
        <v>23</v>
      </c>
      <c r="N7555" s="15" t="s">
        <v>189</v>
      </c>
      <c r="O7555" s="15" t="s">
        <v>24</v>
      </c>
      <c r="P7555" s="80" t="s">
        <v>196</v>
      </c>
      <c r="Q7555" s="80" t="s">
        <v>195</v>
      </c>
      <c r="S7555" t="str">
        <f t="shared" si="151"/>
        <v>42209Bank Account</v>
      </c>
    </row>
    <row r="7556" spans="1:19" hidden="1">
      <c r="A7556" s="12">
        <v>42209</v>
      </c>
      <c r="B7556" t="s">
        <v>3519</v>
      </c>
      <c r="C7556" s="1">
        <v>92.11</v>
      </c>
      <c r="E7556" s="42">
        <f t="shared" si="152"/>
        <v>-92.11</v>
      </c>
      <c r="F7556" s="77" t="s">
        <v>1038</v>
      </c>
      <c r="G7556" s="77" t="s">
        <v>195</v>
      </c>
      <c r="H7556" s="77" t="s">
        <v>189</v>
      </c>
      <c r="I7556" s="13">
        <v>7</v>
      </c>
      <c r="J7556" s="14">
        <v>2015</v>
      </c>
      <c r="K7556" s="78" t="s">
        <v>146</v>
      </c>
      <c r="L7556" s="79" t="s">
        <v>3519</v>
      </c>
      <c r="M7556" s="79" t="s">
        <v>302</v>
      </c>
      <c r="N7556" s="15" t="s">
        <v>28</v>
      </c>
      <c r="O7556" s="15" t="s">
        <v>29</v>
      </c>
      <c r="P7556" s="80" t="s">
        <v>3599</v>
      </c>
      <c r="Q7556" s="80" t="s">
        <v>195</v>
      </c>
      <c r="S7556" t="str">
        <f t="shared" si="151"/>
        <v>42209Roxanne Kastner</v>
      </c>
    </row>
    <row r="7557" spans="1:19" hidden="1">
      <c r="A7557" s="12">
        <v>42210</v>
      </c>
      <c r="B7557" t="s">
        <v>3520</v>
      </c>
      <c r="C7557" s="1">
        <v>9.9499999999999993</v>
      </c>
      <c r="E7557" s="42">
        <f t="shared" si="152"/>
        <v>-9.9499999999999993</v>
      </c>
      <c r="F7557" s="77" t="s">
        <v>1038</v>
      </c>
      <c r="G7557" s="77" t="s">
        <v>195</v>
      </c>
      <c r="H7557" s="77" t="s">
        <v>189</v>
      </c>
      <c r="I7557" s="13">
        <v>7</v>
      </c>
      <c r="J7557" s="14">
        <v>2015</v>
      </c>
      <c r="K7557" s="78" t="s">
        <v>146</v>
      </c>
      <c r="L7557" s="79" t="s">
        <v>3520</v>
      </c>
      <c r="M7557" s="79" t="s">
        <v>302</v>
      </c>
      <c r="N7557" s="15" t="s">
        <v>28</v>
      </c>
      <c r="O7557" s="15" t="s">
        <v>29</v>
      </c>
      <c r="P7557" s="80" t="s">
        <v>3599</v>
      </c>
      <c r="Q7557" s="80" t="s">
        <v>195</v>
      </c>
      <c r="S7557" t="str">
        <f t="shared" si="151"/>
        <v>42210Pam Harman</v>
      </c>
    </row>
    <row r="7558" spans="1:19" hidden="1">
      <c r="A7558" s="12">
        <v>42210</v>
      </c>
      <c r="B7558" t="s">
        <v>3178</v>
      </c>
      <c r="C7558" s="1">
        <v>12.9</v>
      </c>
      <c r="E7558" s="42">
        <f t="shared" si="152"/>
        <v>-12.9</v>
      </c>
      <c r="F7558" s="77" t="s">
        <v>1038</v>
      </c>
      <c r="G7558" s="77" t="s">
        <v>195</v>
      </c>
      <c r="H7558" s="77" t="s">
        <v>189</v>
      </c>
      <c r="I7558" s="13">
        <v>7</v>
      </c>
      <c r="J7558" s="14">
        <v>2015</v>
      </c>
      <c r="K7558" s="78" t="s">
        <v>146</v>
      </c>
      <c r="L7558" s="79" t="s">
        <v>3178</v>
      </c>
      <c r="M7558" s="79" t="s">
        <v>302</v>
      </c>
      <c r="N7558" s="15" t="s">
        <v>28</v>
      </c>
      <c r="O7558" s="15" t="s">
        <v>29</v>
      </c>
      <c r="P7558" s="80" t="s">
        <v>3599</v>
      </c>
      <c r="Q7558" s="80" t="s">
        <v>195</v>
      </c>
      <c r="S7558" t="str">
        <f t="shared" si="151"/>
        <v>42210Megan Battista</v>
      </c>
    </row>
    <row r="7559" spans="1:19" hidden="1">
      <c r="A7559" s="12">
        <v>42210</v>
      </c>
      <c r="B7559" t="s">
        <v>3521</v>
      </c>
      <c r="C7559" s="1">
        <v>29.33</v>
      </c>
      <c r="E7559" s="42">
        <f t="shared" si="152"/>
        <v>-29.33</v>
      </c>
      <c r="F7559" s="77" t="s">
        <v>1038</v>
      </c>
      <c r="G7559" s="77" t="s">
        <v>195</v>
      </c>
      <c r="H7559" s="77" t="s">
        <v>189</v>
      </c>
      <c r="I7559" s="13">
        <v>7</v>
      </c>
      <c r="J7559" s="14">
        <v>2015</v>
      </c>
      <c r="K7559" s="78" t="s">
        <v>146</v>
      </c>
      <c r="L7559" s="79" t="s">
        <v>3521</v>
      </c>
      <c r="M7559" s="79" t="s">
        <v>302</v>
      </c>
      <c r="N7559" s="15" t="s">
        <v>28</v>
      </c>
      <c r="O7559" s="15" t="s">
        <v>29</v>
      </c>
      <c r="P7559" s="80" t="s">
        <v>3599</v>
      </c>
      <c r="Q7559" s="80" t="s">
        <v>195</v>
      </c>
      <c r="S7559" t="str">
        <f t="shared" si="151"/>
        <v>42210Shiraz Khan</v>
      </c>
    </row>
    <row r="7560" spans="1:19" hidden="1">
      <c r="A7560" s="12">
        <v>42211</v>
      </c>
      <c r="B7560" t="s">
        <v>3172</v>
      </c>
      <c r="C7560" s="1">
        <v>-9.99</v>
      </c>
      <c r="E7560" s="42">
        <f t="shared" si="152"/>
        <v>9.99</v>
      </c>
      <c r="F7560" s="77" t="s">
        <v>225</v>
      </c>
      <c r="G7560" s="77" t="s">
        <v>195</v>
      </c>
      <c r="H7560" s="77" t="s">
        <v>189</v>
      </c>
      <c r="I7560" s="13">
        <v>7</v>
      </c>
      <c r="J7560" s="14">
        <v>2015</v>
      </c>
      <c r="K7560" s="78" t="s">
        <v>458</v>
      </c>
      <c r="L7560" s="79" t="s">
        <v>1248</v>
      </c>
      <c r="M7560" s="79" t="s">
        <v>23</v>
      </c>
      <c r="N7560" s="15" t="s">
        <v>28</v>
      </c>
      <c r="O7560" s="15" t="s">
        <v>29</v>
      </c>
      <c r="P7560" s="80" t="s">
        <v>3598</v>
      </c>
      <c r="Q7560" s="80" t="s">
        <v>195</v>
      </c>
      <c r="S7560" t="str">
        <f t="shared" si="151"/>
        <v>42211Spotify USA Inc</v>
      </c>
    </row>
    <row r="7561" spans="1:19" hidden="1">
      <c r="A7561" s="12">
        <v>42211</v>
      </c>
      <c r="B7561" t="s">
        <v>3522</v>
      </c>
      <c r="C7561" s="1">
        <v>287.64</v>
      </c>
      <c r="E7561" s="42">
        <f t="shared" si="152"/>
        <v>-287.64</v>
      </c>
      <c r="F7561" s="77" t="s">
        <v>1038</v>
      </c>
      <c r="G7561" s="77" t="s">
        <v>195</v>
      </c>
      <c r="H7561" s="77" t="s">
        <v>189</v>
      </c>
      <c r="I7561" s="13">
        <v>7</v>
      </c>
      <c r="J7561" s="14">
        <v>2015</v>
      </c>
      <c r="K7561" s="78" t="s">
        <v>146</v>
      </c>
      <c r="L7561" s="79" t="s">
        <v>3522</v>
      </c>
      <c r="M7561" s="79" t="s">
        <v>302</v>
      </c>
      <c r="N7561" s="15" t="s">
        <v>28</v>
      </c>
      <c r="O7561" s="15" t="s">
        <v>29</v>
      </c>
      <c r="P7561" s="80" t="s">
        <v>3599</v>
      </c>
      <c r="Q7561" s="80" t="s">
        <v>195</v>
      </c>
      <c r="S7561" t="str">
        <f t="shared" si="151"/>
        <v>42211michele schols</v>
      </c>
    </row>
    <row r="7562" spans="1:19" hidden="1">
      <c r="A7562" s="12">
        <v>42212</v>
      </c>
      <c r="B7562" t="s">
        <v>3523</v>
      </c>
      <c r="C7562" s="1">
        <v>196.06</v>
      </c>
      <c r="E7562" s="42">
        <f t="shared" si="152"/>
        <v>-196.06</v>
      </c>
      <c r="F7562" s="77" t="s">
        <v>1038</v>
      </c>
      <c r="G7562" s="77" t="s">
        <v>195</v>
      </c>
      <c r="H7562" s="77" t="s">
        <v>189</v>
      </c>
      <c r="I7562" s="13">
        <v>7</v>
      </c>
      <c r="J7562" s="14">
        <v>2015</v>
      </c>
      <c r="K7562" s="78" t="s">
        <v>146</v>
      </c>
      <c r="L7562" s="79" t="s">
        <v>3523</v>
      </c>
      <c r="M7562" s="79" t="s">
        <v>302</v>
      </c>
      <c r="N7562" s="15" t="s">
        <v>28</v>
      </c>
      <c r="O7562" s="15" t="s">
        <v>29</v>
      </c>
      <c r="P7562" s="80" t="s">
        <v>3599</v>
      </c>
      <c r="Q7562" s="80" t="s">
        <v>195</v>
      </c>
      <c r="S7562" t="str">
        <f t="shared" si="151"/>
        <v>42212Timothy Christopher Hooper</v>
      </c>
    </row>
    <row r="7563" spans="1:19" hidden="1">
      <c r="A7563" s="12">
        <v>42213</v>
      </c>
      <c r="B7563" t="s">
        <v>3524</v>
      </c>
      <c r="C7563" s="1">
        <v>62.32</v>
      </c>
      <c r="E7563" s="42">
        <f t="shared" si="152"/>
        <v>-62.32</v>
      </c>
      <c r="F7563" s="77" t="s">
        <v>1038</v>
      </c>
      <c r="G7563" s="77" t="s">
        <v>195</v>
      </c>
      <c r="H7563" s="77" t="s">
        <v>189</v>
      </c>
      <c r="I7563" s="13">
        <v>7</v>
      </c>
      <c r="J7563" s="14">
        <v>2015</v>
      </c>
      <c r="K7563" s="78" t="s">
        <v>146</v>
      </c>
      <c r="L7563" s="79" t="s">
        <v>3524</v>
      </c>
      <c r="M7563" s="79" t="s">
        <v>302</v>
      </c>
      <c r="N7563" s="15" t="s">
        <v>28</v>
      </c>
      <c r="O7563" s="15" t="s">
        <v>29</v>
      </c>
      <c r="P7563" s="80" t="s">
        <v>3599</v>
      </c>
      <c r="Q7563" s="80" t="s">
        <v>195</v>
      </c>
      <c r="S7563" t="str">
        <f t="shared" si="151"/>
        <v>42213Jose Menendez</v>
      </c>
    </row>
    <row r="7564" spans="1:19" hidden="1">
      <c r="A7564" s="12">
        <v>42214</v>
      </c>
      <c r="B7564" t="s">
        <v>3525</v>
      </c>
      <c r="C7564" s="1">
        <v>79.95</v>
      </c>
      <c r="E7564" s="42">
        <f t="shared" si="152"/>
        <v>-79.95</v>
      </c>
      <c r="F7564" s="77" t="s">
        <v>1038</v>
      </c>
      <c r="G7564" s="77" t="s">
        <v>195</v>
      </c>
      <c r="H7564" s="77" t="s">
        <v>189</v>
      </c>
      <c r="I7564" s="13">
        <v>7</v>
      </c>
      <c r="J7564" s="14">
        <v>2015</v>
      </c>
      <c r="K7564" s="78" t="s">
        <v>146</v>
      </c>
      <c r="L7564" s="79" t="s">
        <v>3525</v>
      </c>
      <c r="M7564" s="79" t="s">
        <v>302</v>
      </c>
      <c r="N7564" s="15" t="s">
        <v>28</v>
      </c>
      <c r="O7564" s="15" t="s">
        <v>29</v>
      </c>
      <c r="P7564" s="80" t="s">
        <v>3599</v>
      </c>
      <c r="Q7564" s="80" t="s">
        <v>195</v>
      </c>
      <c r="S7564" t="str">
        <f t="shared" si="151"/>
        <v>42214Doug Houk</v>
      </c>
    </row>
    <row r="7565" spans="1:19" hidden="1">
      <c r="A7565" s="12">
        <v>42215</v>
      </c>
      <c r="B7565" t="s">
        <v>3526</v>
      </c>
      <c r="C7565" s="1">
        <v>22</v>
      </c>
      <c r="E7565" s="42">
        <f t="shared" si="152"/>
        <v>-22</v>
      </c>
      <c r="F7565" s="77" t="s">
        <v>1038</v>
      </c>
      <c r="G7565" s="77" t="s">
        <v>195</v>
      </c>
      <c r="H7565" s="77" t="s">
        <v>189</v>
      </c>
      <c r="I7565" s="13">
        <v>7</v>
      </c>
      <c r="J7565" s="14">
        <v>2015</v>
      </c>
      <c r="K7565" s="78" t="s">
        <v>146</v>
      </c>
      <c r="L7565" s="79" t="s">
        <v>3526</v>
      </c>
      <c r="M7565" s="79" t="s">
        <v>302</v>
      </c>
      <c r="N7565" s="15" t="s">
        <v>28</v>
      </c>
      <c r="O7565" s="15" t="s">
        <v>29</v>
      </c>
      <c r="P7565" s="80" t="s">
        <v>3599</v>
      </c>
      <c r="Q7565" s="80" t="s">
        <v>195</v>
      </c>
      <c r="S7565" t="str">
        <f t="shared" si="151"/>
        <v>42215Mario Knox</v>
      </c>
    </row>
    <row r="7566" spans="1:19" hidden="1">
      <c r="A7566" s="12">
        <v>42215</v>
      </c>
      <c r="B7566" t="s">
        <v>2488</v>
      </c>
      <c r="C7566" s="1">
        <v>-700</v>
      </c>
      <c r="E7566" s="42">
        <f t="shared" si="152"/>
        <v>700</v>
      </c>
      <c r="F7566" s="77" t="s">
        <v>225</v>
      </c>
      <c r="G7566" s="77" t="s">
        <v>195</v>
      </c>
      <c r="H7566" s="77" t="s">
        <v>189</v>
      </c>
      <c r="I7566" s="13">
        <v>7</v>
      </c>
      <c r="J7566" s="14">
        <v>2015</v>
      </c>
      <c r="K7566" s="78" t="s">
        <v>137</v>
      </c>
      <c r="L7566" s="79" t="s">
        <v>39</v>
      </c>
      <c r="M7566" s="79" t="s">
        <v>23</v>
      </c>
      <c r="N7566" s="15" t="s">
        <v>189</v>
      </c>
      <c r="O7566" s="15" t="s">
        <v>24</v>
      </c>
      <c r="P7566" s="80" t="s">
        <v>196</v>
      </c>
      <c r="Q7566" s="80" t="s">
        <v>195</v>
      </c>
      <c r="S7566" t="str">
        <f t="shared" si="151"/>
        <v>42215Bank Account</v>
      </c>
    </row>
    <row r="7567" spans="1:19" hidden="1">
      <c r="A7567" s="12">
        <v>42215</v>
      </c>
      <c r="B7567" t="s">
        <v>3527</v>
      </c>
      <c r="C7567" s="1">
        <v>67.41</v>
      </c>
      <c r="E7567" s="42">
        <f t="shared" si="152"/>
        <v>-67.41</v>
      </c>
      <c r="F7567" s="77" t="s">
        <v>1038</v>
      </c>
      <c r="G7567" s="77" t="s">
        <v>195</v>
      </c>
      <c r="H7567" s="77" t="s">
        <v>189</v>
      </c>
      <c r="I7567" s="13">
        <v>7</v>
      </c>
      <c r="J7567" s="14">
        <v>2015</v>
      </c>
      <c r="K7567" s="78" t="s">
        <v>146</v>
      </c>
      <c r="L7567" s="79" t="s">
        <v>3527</v>
      </c>
      <c r="M7567" s="79" t="s">
        <v>302</v>
      </c>
      <c r="N7567" s="15" t="s">
        <v>28</v>
      </c>
      <c r="O7567" s="15" t="s">
        <v>29</v>
      </c>
      <c r="P7567" s="80" t="s">
        <v>3599</v>
      </c>
      <c r="Q7567" s="80" t="s">
        <v>195</v>
      </c>
      <c r="S7567" t="str">
        <f t="shared" si="151"/>
        <v>42215Timothy Dugin</v>
      </c>
    </row>
    <row r="7568" spans="1:19" hidden="1">
      <c r="A7568" s="12">
        <v>42215</v>
      </c>
      <c r="B7568" t="s">
        <v>3528</v>
      </c>
      <c r="C7568" s="1">
        <v>57.05</v>
      </c>
      <c r="E7568" s="42">
        <f t="shared" si="152"/>
        <v>-57.05</v>
      </c>
      <c r="F7568" s="77" t="s">
        <v>1038</v>
      </c>
      <c r="G7568" s="77" t="s">
        <v>195</v>
      </c>
      <c r="H7568" s="77" t="s">
        <v>189</v>
      </c>
      <c r="I7568" s="13">
        <v>7</v>
      </c>
      <c r="J7568" s="14">
        <v>2015</v>
      </c>
      <c r="K7568" s="78" t="s">
        <v>146</v>
      </c>
      <c r="L7568" s="79" t="s">
        <v>3528</v>
      </c>
      <c r="M7568" s="79" t="s">
        <v>302</v>
      </c>
      <c r="N7568" s="15" t="s">
        <v>28</v>
      </c>
      <c r="O7568" s="15" t="s">
        <v>29</v>
      </c>
      <c r="P7568" s="80" t="s">
        <v>3599</v>
      </c>
      <c r="Q7568" s="80" t="s">
        <v>195</v>
      </c>
      <c r="S7568" t="str">
        <f t="shared" si="151"/>
        <v>42215Omar Osorio</v>
      </c>
    </row>
    <row r="7569" spans="1:19" hidden="1">
      <c r="A7569" s="12">
        <v>42216</v>
      </c>
      <c r="B7569" t="s">
        <v>3529</v>
      </c>
      <c r="C7569" s="1">
        <v>12.9</v>
      </c>
      <c r="E7569" s="42">
        <f t="shared" si="152"/>
        <v>-12.9</v>
      </c>
      <c r="F7569" s="77" t="s">
        <v>1038</v>
      </c>
      <c r="G7569" s="77" t="s">
        <v>195</v>
      </c>
      <c r="H7569" s="77" t="s">
        <v>189</v>
      </c>
      <c r="I7569" s="13">
        <v>7</v>
      </c>
      <c r="J7569" s="14">
        <v>2015</v>
      </c>
      <c r="K7569" s="78" t="s">
        <v>146</v>
      </c>
      <c r="L7569" s="79" t="s">
        <v>3529</v>
      </c>
      <c r="M7569" s="79" t="s">
        <v>302</v>
      </c>
      <c r="N7569" s="15" t="s">
        <v>28</v>
      </c>
      <c r="O7569" s="15" t="s">
        <v>29</v>
      </c>
      <c r="P7569" s="80" t="s">
        <v>3599</v>
      </c>
      <c r="Q7569" s="80" t="s">
        <v>195</v>
      </c>
      <c r="S7569" t="str">
        <f t="shared" si="151"/>
        <v>42216Gordon Wybo</v>
      </c>
    </row>
    <row r="7570" spans="1:19" hidden="1">
      <c r="A7570" s="12">
        <v>42216</v>
      </c>
      <c r="B7570" t="s">
        <v>3530</v>
      </c>
      <c r="C7570" s="1">
        <v>127.2</v>
      </c>
      <c r="E7570" s="42">
        <f t="shared" si="152"/>
        <v>-127.2</v>
      </c>
      <c r="F7570" s="77" t="s">
        <v>1038</v>
      </c>
      <c r="G7570" s="77" t="s">
        <v>195</v>
      </c>
      <c r="H7570" s="77" t="s">
        <v>189</v>
      </c>
      <c r="I7570" s="13">
        <v>7</v>
      </c>
      <c r="J7570" s="14">
        <v>2015</v>
      </c>
      <c r="K7570" s="78" t="s">
        <v>146</v>
      </c>
      <c r="L7570" s="79" t="s">
        <v>3530</v>
      </c>
      <c r="M7570" s="79" t="s">
        <v>302</v>
      </c>
      <c r="N7570" s="15" t="s">
        <v>28</v>
      </c>
      <c r="O7570" s="15" t="s">
        <v>29</v>
      </c>
      <c r="P7570" s="80" t="s">
        <v>3599</v>
      </c>
      <c r="Q7570" s="80" t="s">
        <v>195</v>
      </c>
      <c r="S7570" t="str">
        <f t="shared" si="151"/>
        <v>42216Jerry Xiong</v>
      </c>
    </row>
    <row r="7571" spans="1:19" hidden="1">
      <c r="A7571" s="12">
        <v>42217</v>
      </c>
      <c r="B7571" t="s">
        <v>3519</v>
      </c>
      <c r="C7571" s="1">
        <v>-92.11</v>
      </c>
      <c r="E7571" s="42">
        <f t="shared" si="152"/>
        <v>92.11</v>
      </c>
      <c r="F7571" s="77" t="s">
        <v>225</v>
      </c>
      <c r="G7571" s="77" t="s">
        <v>195</v>
      </c>
      <c r="H7571" s="77" t="s">
        <v>189</v>
      </c>
      <c r="I7571" s="13">
        <v>8</v>
      </c>
      <c r="J7571" s="14">
        <v>2015</v>
      </c>
      <c r="K7571" s="78" t="s">
        <v>184</v>
      </c>
      <c r="L7571" s="79" t="s">
        <v>3519</v>
      </c>
      <c r="M7571" s="79" t="s">
        <v>302</v>
      </c>
      <c r="N7571" s="15" t="s">
        <v>28</v>
      </c>
      <c r="O7571" s="15" t="s">
        <v>29</v>
      </c>
      <c r="P7571" s="80" t="s">
        <v>3599</v>
      </c>
      <c r="Q7571" s="80" t="s">
        <v>195</v>
      </c>
      <c r="S7571" t="str">
        <f t="shared" si="151"/>
        <v>42217Roxanne Kastner</v>
      </c>
    </row>
    <row r="7572" spans="1:19" hidden="1">
      <c r="A7572" s="12">
        <v>42218</v>
      </c>
      <c r="B7572" t="s">
        <v>3531</v>
      </c>
      <c r="C7572" s="1">
        <v>57.05</v>
      </c>
      <c r="E7572" s="42">
        <f t="shared" si="152"/>
        <v>-57.05</v>
      </c>
      <c r="F7572" s="77" t="s">
        <v>1038</v>
      </c>
      <c r="G7572" s="77" t="s">
        <v>195</v>
      </c>
      <c r="H7572" s="77" t="s">
        <v>189</v>
      </c>
      <c r="I7572" s="13">
        <v>8</v>
      </c>
      <c r="J7572" s="14">
        <v>2015</v>
      </c>
      <c r="K7572" s="78" t="s">
        <v>146</v>
      </c>
      <c r="L7572" s="79" t="s">
        <v>3531</v>
      </c>
      <c r="M7572" s="79" t="s">
        <v>302</v>
      </c>
      <c r="N7572" s="15" t="s">
        <v>28</v>
      </c>
      <c r="O7572" s="15" t="s">
        <v>29</v>
      </c>
      <c r="P7572" s="80" t="s">
        <v>3599</v>
      </c>
      <c r="Q7572" s="80" t="s">
        <v>195</v>
      </c>
      <c r="S7572" t="str">
        <f t="shared" si="151"/>
        <v>42218edgar ortega</v>
      </c>
    </row>
    <row r="7573" spans="1:19" hidden="1">
      <c r="A7573" s="12">
        <v>42219</v>
      </c>
      <c r="B7573" t="s">
        <v>2488</v>
      </c>
      <c r="C7573" s="1">
        <v>-250</v>
      </c>
      <c r="E7573" s="42">
        <f t="shared" si="152"/>
        <v>250</v>
      </c>
      <c r="F7573" s="77" t="s">
        <v>225</v>
      </c>
      <c r="G7573" s="77" t="s">
        <v>195</v>
      </c>
      <c r="H7573" s="77" t="s">
        <v>189</v>
      </c>
      <c r="I7573" s="13">
        <v>8</v>
      </c>
      <c r="J7573" s="14">
        <v>2015</v>
      </c>
      <c r="K7573" s="78" t="s">
        <v>137</v>
      </c>
      <c r="L7573" s="79" t="s">
        <v>39</v>
      </c>
      <c r="M7573" s="79" t="s">
        <v>23</v>
      </c>
      <c r="N7573" s="15" t="s">
        <v>189</v>
      </c>
      <c r="O7573" s="15" t="s">
        <v>24</v>
      </c>
      <c r="P7573" s="80" t="s">
        <v>196</v>
      </c>
      <c r="Q7573" s="80" t="s">
        <v>195</v>
      </c>
      <c r="S7573" t="str">
        <f t="shared" si="151"/>
        <v>42219Bank Account</v>
      </c>
    </row>
    <row r="7574" spans="1:19" hidden="1">
      <c r="A7574" s="12">
        <v>42219</v>
      </c>
      <c r="B7574" t="s">
        <v>3532</v>
      </c>
      <c r="C7574" s="1">
        <v>30.31</v>
      </c>
      <c r="E7574" s="42">
        <f t="shared" si="152"/>
        <v>-30.31</v>
      </c>
      <c r="F7574" s="77" t="s">
        <v>1038</v>
      </c>
      <c r="G7574" s="77" t="s">
        <v>195</v>
      </c>
      <c r="H7574" s="77" t="s">
        <v>189</v>
      </c>
      <c r="I7574" s="13">
        <v>8</v>
      </c>
      <c r="J7574" s="14">
        <v>2015</v>
      </c>
      <c r="K7574" s="78" t="s">
        <v>146</v>
      </c>
      <c r="L7574" s="79" t="s">
        <v>3532</v>
      </c>
      <c r="M7574" s="79" t="s">
        <v>302</v>
      </c>
      <c r="N7574" s="15" t="s">
        <v>28</v>
      </c>
      <c r="O7574" s="15" t="s">
        <v>29</v>
      </c>
      <c r="P7574" s="80" t="s">
        <v>3599</v>
      </c>
      <c r="Q7574" s="80" t="s">
        <v>195</v>
      </c>
      <c r="S7574" t="str">
        <f t="shared" si="151"/>
        <v>42219JOSEPH JADER</v>
      </c>
    </row>
    <row r="7575" spans="1:19" hidden="1">
      <c r="A7575" s="12">
        <v>42219</v>
      </c>
      <c r="B7575" t="s">
        <v>3533</v>
      </c>
      <c r="C7575" s="1">
        <v>21.54</v>
      </c>
      <c r="E7575" s="42">
        <f t="shared" si="152"/>
        <v>-21.54</v>
      </c>
      <c r="F7575" s="77" t="s">
        <v>1038</v>
      </c>
      <c r="G7575" s="77" t="s">
        <v>195</v>
      </c>
      <c r="H7575" s="77" t="s">
        <v>189</v>
      </c>
      <c r="I7575" s="13">
        <v>8</v>
      </c>
      <c r="J7575" s="14">
        <v>2015</v>
      </c>
      <c r="K7575" s="78" t="s">
        <v>146</v>
      </c>
      <c r="L7575" s="79" t="s">
        <v>3533</v>
      </c>
      <c r="M7575" s="79" t="s">
        <v>302</v>
      </c>
      <c r="N7575" s="15" t="s">
        <v>28</v>
      </c>
      <c r="O7575" s="15" t="s">
        <v>29</v>
      </c>
      <c r="P7575" s="80" t="s">
        <v>3599</v>
      </c>
      <c r="Q7575" s="80" t="s">
        <v>195</v>
      </c>
      <c r="S7575" t="str">
        <f t="shared" si="151"/>
        <v>42219Suzanne Dube</v>
      </c>
    </row>
    <row r="7576" spans="1:19" hidden="1">
      <c r="A7576" s="12">
        <v>42220</v>
      </c>
      <c r="B7576" t="s">
        <v>3534</v>
      </c>
      <c r="C7576" s="1">
        <v>62.95</v>
      </c>
      <c r="E7576" s="42">
        <f t="shared" si="152"/>
        <v>-62.95</v>
      </c>
      <c r="F7576" s="77" t="s">
        <v>1038</v>
      </c>
      <c r="G7576" s="77" t="s">
        <v>195</v>
      </c>
      <c r="H7576" s="77" t="s">
        <v>189</v>
      </c>
      <c r="I7576" s="13">
        <v>8</v>
      </c>
      <c r="J7576" s="14">
        <v>2015</v>
      </c>
      <c r="K7576" s="78" t="s">
        <v>146</v>
      </c>
      <c r="L7576" s="79" t="s">
        <v>3534</v>
      </c>
      <c r="M7576" s="79" t="s">
        <v>302</v>
      </c>
      <c r="N7576" s="15" t="s">
        <v>28</v>
      </c>
      <c r="O7576" s="15" t="s">
        <v>29</v>
      </c>
      <c r="P7576" s="80" t="s">
        <v>3599</v>
      </c>
      <c r="Q7576" s="80" t="s">
        <v>195</v>
      </c>
      <c r="S7576" t="str">
        <f t="shared" si="151"/>
        <v>42220Brandon Osborn</v>
      </c>
    </row>
    <row r="7577" spans="1:19" hidden="1">
      <c r="A7577" s="12">
        <v>42221</v>
      </c>
      <c r="B7577" t="s">
        <v>3535</v>
      </c>
      <c r="C7577" s="1">
        <v>96.17</v>
      </c>
      <c r="E7577" s="42">
        <f t="shared" si="152"/>
        <v>-96.17</v>
      </c>
      <c r="F7577" s="77" t="s">
        <v>1038</v>
      </c>
      <c r="G7577" s="77" t="s">
        <v>195</v>
      </c>
      <c r="H7577" s="77" t="s">
        <v>189</v>
      </c>
      <c r="I7577" s="13">
        <v>8</v>
      </c>
      <c r="J7577" s="14">
        <v>2015</v>
      </c>
      <c r="K7577" s="78" t="s">
        <v>146</v>
      </c>
      <c r="L7577" s="79" t="s">
        <v>3535</v>
      </c>
      <c r="M7577" s="79" t="s">
        <v>302</v>
      </c>
      <c r="N7577" s="15" t="s">
        <v>28</v>
      </c>
      <c r="O7577" s="15" t="s">
        <v>29</v>
      </c>
      <c r="P7577" s="80" t="s">
        <v>3599</v>
      </c>
      <c r="Q7577" s="80" t="s">
        <v>195</v>
      </c>
      <c r="S7577" t="str">
        <f t="shared" si="151"/>
        <v>42221TIMOTHY FOPPIANO</v>
      </c>
    </row>
    <row r="7578" spans="1:19" hidden="1">
      <c r="A7578" s="12">
        <v>42221</v>
      </c>
      <c r="B7578" t="s">
        <v>3536</v>
      </c>
      <c r="C7578" s="1">
        <v>12.9</v>
      </c>
      <c r="E7578" s="42">
        <f t="shared" si="152"/>
        <v>-12.9</v>
      </c>
      <c r="F7578" s="77" t="s">
        <v>1038</v>
      </c>
      <c r="G7578" s="77" t="s">
        <v>195</v>
      </c>
      <c r="H7578" s="77" t="s">
        <v>189</v>
      </c>
      <c r="I7578" s="13">
        <v>8</v>
      </c>
      <c r="J7578" s="14">
        <v>2015</v>
      </c>
      <c r="K7578" s="78" t="s">
        <v>146</v>
      </c>
      <c r="L7578" s="79" t="s">
        <v>3536</v>
      </c>
      <c r="M7578" s="79" t="s">
        <v>302</v>
      </c>
      <c r="N7578" s="15" t="s">
        <v>28</v>
      </c>
      <c r="O7578" s="15" t="s">
        <v>29</v>
      </c>
      <c r="P7578" s="80" t="s">
        <v>3599</v>
      </c>
      <c r="Q7578" s="80" t="s">
        <v>195</v>
      </c>
      <c r="S7578" t="str">
        <f t="shared" si="151"/>
        <v>42221Daniel Dorrance   II</v>
      </c>
    </row>
    <row r="7579" spans="1:19" hidden="1">
      <c r="A7579" s="12">
        <v>42221</v>
      </c>
      <c r="B7579" t="s">
        <v>3537</v>
      </c>
      <c r="C7579" s="1">
        <v>139.4</v>
      </c>
      <c r="E7579" s="42">
        <f t="shared" si="152"/>
        <v>-139.4</v>
      </c>
      <c r="F7579" s="77" t="s">
        <v>1038</v>
      </c>
      <c r="G7579" s="77" t="s">
        <v>195</v>
      </c>
      <c r="H7579" s="77" t="s">
        <v>189</v>
      </c>
      <c r="I7579" s="13">
        <v>8</v>
      </c>
      <c r="J7579" s="14">
        <v>2015</v>
      </c>
      <c r="K7579" s="78" t="s">
        <v>146</v>
      </c>
      <c r="L7579" s="79" t="s">
        <v>3537</v>
      </c>
      <c r="M7579" s="79" t="s">
        <v>302</v>
      </c>
      <c r="N7579" s="15" t="s">
        <v>28</v>
      </c>
      <c r="O7579" s="15" t="s">
        <v>29</v>
      </c>
      <c r="P7579" s="80" t="s">
        <v>3599</v>
      </c>
      <c r="Q7579" s="80" t="s">
        <v>195</v>
      </c>
      <c r="S7579" t="str">
        <f t="shared" si="151"/>
        <v>42221kevin young</v>
      </c>
    </row>
    <row r="7580" spans="1:19" hidden="1">
      <c r="A7580" s="12">
        <v>42222</v>
      </c>
      <c r="B7580" t="s">
        <v>3538</v>
      </c>
      <c r="C7580" s="1">
        <v>174.52</v>
      </c>
      <c r="E7580" s="42">
        <f t="shared" si="152"/>
        <v>-174.52</v>
      </c>
      <c r="F7580" s="77" t="s">
        <v>1038</v>
      </c>
      <c r="G7580" s="77" t="s">
        <v>195</v>
      </c>
      <c r="H7580" s="77" t="s">
        <v>189</v>
      </c>
      <c r="I7580" s="13">
        <v>8</v>
      </c>
      <c r="J7580" s="14">
        <v>2015</v>
      </c>
      <c r="K7580" s="78" t="s">
        <v>146</v>
      </c>
      <c r="L7580" s="79" t="s">
        <v>3538</v>
      </c>
      <c r="M7580" s="79" t="s">
        <v>302</v>
      </c>
      <c r="N7580" s="15" t="s">
        <v>28</v>
      </c>
      <c r="O7580" s="15" t="s">
        <v>29</v>
      </c>
      <c r="P7580" s="80" t="s">
        <v>3599</v>
      </c>
      <c r="Q7580" s="80" t="s">
        <v>195</v>
      </c>
      <c r="S7580" t="str">
        <f t="shared" si="151"/>
        <v>42222Michelle Upchurch</v>
      </c>
    </row>
    <row r="7581" spans="1:19" hidden="1">
      <c r="A7581" s="12">
        <v>42222</v>
      </c>
      <c r="B7581" t="s">
        <v>3539</v>
      </c>
      <c r="C7581" s="1">
        <v>10.95</v>
      </c>
      <c r="E7581" s="42">
        <f t="shared" si="152"/>
        <v>-10.95</v>
      </c>
      <c r="F7581" s="77" t="s">
        <v>1038</v>
      </c>
      <c r="G7581" s="77" t="s">
        <v>195</v>
      </c>
      <c r="H7581" s="77" t="s">
        <v>189</v>
      </c>
      <c r="I7581" s="13">
        <v>8</v>
      </c>
      <c r="J7581" s="14">
        <v>2015</v>
      </c>
      <c r="K7581" s="78" t="s">
        <v>146</v>
      </c>
      <c r="L7581" s="79" t="s">
        <v>3539</v>
      </c>
      <c r="M7581" s="79" t="s">
        <v>302</v>
      </c>
      <c r="N7581" s="15" t="s">
        <v>28</v>
      </c>
      <c r="O7581" s="15" t="s">
        <v>29</v>
      </c>
      <c r="P7581" s="80" t="s">
        <v>3599</v>
      </c>
      <c r="Q7581" s="80" t="s">
        <v>195</v>
      </c>
      <c r="S7581" t="str">
        <f t="shared" si="151"/>
        <v>42222KCR Products Unlimited LLC</v>
      </c>
    </row>
    <row r="7582" spans="1:19" hidden="1">
      <c r="A7582" s="12">
        <v>42223</v>
      </c>
      <c r="B7582" t="s">
        <v>3540</v>
      </c>
      <c r="C7582" s="1">
        <v>14.42</v>
      </c>
      <c r="E7582" s="42">
        <f t="shared" si="152"/>
        <v>-14.42</v>
      </c>
      <c r="F7582" s="77" t="s">
        <v>1038</v>
      </c>
      <c r="G7582" s="77" t="s">
        <v>195</v>
      </c>
      <c r="H7582" s="77" t="s">
        <v>189</v>
      </c>
      <c r="I7582" s="13">
        <v>8</v>
      </c>
      <c r="J7582" s="14">
        <v>2015</v>
      </c>
      <c r="K7582" s="78" t="s">
        <v>146</v>
      </c>
      <c r="L7582" s="79" t="s">
        <v>3540</v>
      </c>
      <c r="M7582" s="79" t="s">
        <v>302</v>
      </c>
      <c r="N7582" s="15" t="s">
        <v>28</v>
      </c>
      <c r="O7582" s="15" t="s">
        <v>29</v>
      </c>
      <c r="P7582" s="80" t="s">
        <v>3599</v>
      </c>
      <c r="Q7582" s="80" t="s">
        <v>195</v>
      </c>
      <c r="S7582" t="str">
        <f t="shared" si="151"/>
        <v>42223Michel Edes</v>
      </c>
    </row>
    <row r="7583" spans="1:19" hidden="1">
      <c r="A7583" s="12">
        <v>42223</v>
      </c>
      <c r="B7583" t="s">
        <v>3541</v>
      </c>
      <c r="C7583" s="1">
        <v>13.45</v>
      </c>
      <c r="E7583" s="42">
        <f t="shared" si="152"/>
        <v>-13.45</v>
      </c>
      <c r="F7583" s="77" t="s">
        <v>1038</v>
      </c>
      <c r="G7583" s="77" t="s">
        <v>195</v>
      </c>
      <c r="H7583" s="77" t="s">
        <v>189</v>
      </c>
      <c r="I7583" s="13">
        <v>8</v>
      </c>
      <c r="J7583" s="14">
        <v>2015</v>
      </c>
      <c r="K7583" s="78" t="s">
        <v>146</v>
      </c>
      <c r="L7583" s="79" t="s">
        <v>3541</v>
      </c>
      <c r="M7583" s="79" t="s">
        <v>302</v>
      </c>
      <c r="N7583" s="15" t="s">
        <v>28</v>
      </c>
      <c r="O7583" s="15" t="s">
        <v>29</v>
      </c>
      <c r="P7583" s="80" t="s">
        <v>3599</v>
      </c>
      <c r="Q7583" s="80" t="s">
        <v>195</v>
      </c>
      <c r="S7583" t="str">
        <f t="shared" si="151"/>
        <v>42223amanda bessette</v>
      </c>
    </row>
    <row r="7584" spans="1:19" hidden="1">
      <c r="A7584" s="12">
        <v>42224</v>
      </c>
      <c r="B7584" t="s">
        <v>3542</v>
      </c>
      <c r="C7584" s="1">
        <v>100.68</v>
      </c>
      <c r="E7584" s="42">
        <f t="shared" si="152"/>
        <v>-100.68</v>
      </c>
      <c r="F7584" s="77" t="s">
        <v>1038</v>
      </c>
      <c r="G7584" s="77" t="s">
        <v>195</v>
      </c>
      <c r="H7584" s="77" t="s">
        <v>189</v>
      </c>
      <c r="I7584" s="13">
        <v>8</v>
      </c>
      <c r="J7584" s="14">
        <v>2015</v>
      </c>
      <c r="K7584" s="78" t="s">
        <v>146</v>
      </c>
      <c r="L7584" s="79" t="s">
        <v>3542</v>
      </c>
      <c r="M7584" s="79" t="s">
        <v>302</v>
      </c>
      <c r="N7584" s="15" t="s">
        <v>28</v>
      </c>
      <c r="O7584" s="15" t="s">
        <v>29</v>
      </c>
      <c r="P7584" s="80" t="s">
        <v>3599</v>
      </c>
      <c r="Q7584" s="80" t="s">
        <v>195</v>
      </c>
      <c r="S7584" t="str">
        <f t="shared" si="151"/>
        <v>42224Karen Wright</v>
      </c>
    </row>
    <row r="7585" spans="1:19" hidden="1">
      <c r="A7585" s="12">
        <v>42225</v>
      </c>
      <c r="B7585" t="s">
        <v>3543</v>
      </c>
      <c r="C7585" s="1">
        <v>64.38</v>
      </c>
      <c r="E7585" s="42">
        <f t="shared" si="152"/>
        <v>-64.38</v>
      </c>
      <c r="F7585" s="77" t="s">
        <v>1038</v>
      </c>
      <c r="G7585" s="77" t="s">
        <v>195</v>
      </c>
      <c r="H7585" s="77" t="s">
        <v>189</v>
      </c>
      <c r="I7585" s="13">
        <v>8</v>
      </c>
      <c r="J7585" s="14">
        <v>2015</v>
      </c>
      <c r="K7585" s="78" t="s">
        <v>146</v>
      </c>
      <c r="L7585" s="79" t="s">
        <v>3543</v>
      </c>
      <c r="M7585" s="79" t="s">
        <v>302</v>
      </c>
      <c r="N7585" s="15" t="s">
        <v>28</v>
      </c>
      <c r="O7585" s="15" t="s">
        <v>29</v>
      </c>
      <c r="P7585" s="80" t="s">
        <v>3599</v>
      </c>
      <c r="Q7585" s="80" t="s">
        <v>195</v>
      </c>
      <c r="S7585" t="str">
        <f t="shared" si="151"/>
        <v>42225Brandi Taylor</v>
      </c>
    </row>
    <row r="7586" spans="1:19" hidden="1">
      <c r="A7586" s="12">
        <v>42225</v>
      </c>
      <c r="B7586" t="s">
        <v>3544</v>
      </c>
      <c r="C7586" s="1">
        <v>51.78</v>
      </c>
      <c r="E7586" s="42">
        <f t="shared" si="152"/>
        <v>-51.78</v>
      </c>
      <c r="F7586" s="77" t="s">
        <v>1038</v>
      </c>
      <c r="G7586" s="77" t="s">
        <v>195</v>
      </c>
      <c r="H7586" s="77" t="s">
        <v>189</v>
      </c>
      <c r="I7586" s="13">
        <v>8</v>
      </c>
      <c r="J7586" s="14">
        <v>2015</v>
      </c>
      <c r="K7586" s="78" t="s">
        <v>146</v>
      </c>
      <c r="L7586" s="79" t="s">
        <v>3544</v>
      </c>
      <c r="M7586" s="79" t="s">
        <v>302</v>
      </c>
      <c r="N7586" s="15" t="s">
        <v>28</v>
      </c>
      <c r="O7586" s="15" t="s">
        <v>29</v>
      </c>
      <c r="P7586" s="80" t="s">
        <v>3599</v>
      </c>
      <c r="Q7586" s="80" t="s">
        <v>195</v>
      </c>
      <c r="S7586" t="str">
        <f t="shared" si="151"/>
        <v>42225Rachael Carland</v>
      </c>
    </row>
    <row r="7587" spans="1:19" hidden="1">
      <c r="A7587" s="12">
        <v>42226</v>
      </c>
      <c r="B7587" t="s">
        <v>3545</v>
      </c>
      <c r="C7587" s="1">
        <v>22</v>
      </c>
      <c r="E7587" s="42">
        <f t="shared" si="152"/>
        <v>-22</v>
      </c>
      <c r="F7587" s="77" t="s">
        <v>1038</v>
      </c>
      <c r="G7587" s="77" t="s">
        <v>195</v>
      </c>
      <c r="H7587" s="77" t="s">
        <v>189</v>
      </c>
      <c r="I7587" s="13">
        <v>8</v>
      </c>
      <c r="J7587" s="14">
        <v>2015</v>
      </c>
      <c r="K7587" s="78" t="s">
        <v>146</v>
      </c>
      <c r="L7587" s="79" t="s">
        <v>3545</v>
      </c>
      <c r="M7587" s="79" t="s">
        <v>302</v>
      </c>
      <c r="N7587" s="15" t="s">
        <v>28</v>
      </c>
      <c r="O7587" s="15" t="s">
        <v>29</v>
      </c>
      <c r="P7587" s="80" t="s">
        <v>3599</v>
      </c>
      <c r="Q7587" s="80" t="s">
        <v>195</v>
      </c>
      <c r="S7587" t="str">
        <f t="shared" ref="S7587:S7650" si="153">A7587&amp;B7587</f>
        <v>42226luis marrero</v>
      </c>
    </row>
    <row r="7588" spans="1:19" hidden="1">
      <c r="A7588" s="12">
        <v>42226</v>
      </c>
      <c r="B7588" t="s">
        <v>2488</v>
      </c>
      <c r="C7588" s="1">
        <v>-735</v>
      </c>
      <c r="E7588" s="42">
        <f t="shared" si="152"/>
        <v>735</v>
      </c>
      <c r="F7588" s="77" t="s">
        <v>225</v>
      </c>
      <c r="G7588" s="77" t="s">
        <v>195</v>
      </c>
      <c r="H7588" s="77" t="s">
        <v>189</v>
      </c>
      <c r="I7588" s="13">
        <v>8</v>
      </c>
      <c r="J7588" s="14">
        <v>2015</v>
      </c>
      <c r="K7588" s="78" t="s">
        <v>137</v>
      </c>
      <c r="L7588" s="79" t="s">
        <v>39</v>
      </c>
      <c r="M7588" s="79" t="s">
        <v>23</v>
      </c>
      <c r="N7588" s="15" t="s">
        <v>189</v>
      </c>
      <c r="O7588" s="15" t="s">
        <v>24</v>
      </c>
      <c r="P7588" s="80" t="s">
        <v>196</v>
      </c>
      <c r="Q7588" s="80" t="s">
        <v>195</v>
      </c>
      <c r="S7588" t="str">
        <f t="shared" si="153"/>
        <v>42226Bank Account</v>
      </c>
    </row>
    <row r="7589" spans="1:19" hidden="1">
      <c r="A7589" s="12">
        <v>42226</v>
      </c>
      <c r="B7589" t="s">
        <v>3546</v>
      </c>
      <c r="C7589" s="1">
        <v>57.53</v>
      </c>
      <c r="E7589" s="42">
        <f t="shared" si="152"/>
        <v>-57.53</v>
      </c>
      <c r="F7589" s="77" t="s">
        <v>1038</v>
      </c>
      <c r="G7589" s="77" t="s">
        <v>195</v>
      </c>
      <c r="H7589" s="77" t="s">
        <v>189</v>
      </c>
      <c r="I7589" s="13">
        <v>8</v>
      </c>
      <c r="J7589" s="14">
        <v>2015</v>
      </c>
      <c r="K7589" s="78" t="s">
        <v>146</v>
      </c>
      <c r="L7589" s="79" t="s">
        <v>3546</v>
      </c>
      <c r="M7589" s="79" t="s">
        <v>302</v>
      </c>
      <c r="N7589" s="15" t="s">
        <v>28</v>
      </c>
      <c r="O7589" s="15" t="s">
        <v>29</v>
      </c>
      <c r="P7589" s="80" t="s">
        <v>3599</v>
      </c>
      <c r="Q7589" s="80" t="s">
        <v>195</v>
      </c>
      <c r="S7589" t="str">
        <f t="shared" si="153"/>
        <v>42226Debra LLoyd</v>
      </c>
    </row>
    <row r="7590" spans="1:19" hidden="1">
      <c r="A7590" s="12">
        <v>42227</v>
      </c>
      <c r="B7590" t="s">
        <v>3547</v>
      </c>
      <c r="C7590" s="1">
        <v>250.34</v>
      </c>
      <c r="E7590" s="42">
        <f t="shared" ref="E7590:E7653" si="154">-C7590</f>
        <v>-250.34</v>
      </c>
      <c r="F7590" s="77" t="s">
        <v>1038</v>
      </c>
      <c r="G7590" s="77" t="s">
        <v>195</v>
      </c>
      <c r="H7590" s="77" t="s">
        <v>189</v>
      </c>
      <c r="I7590" s="13">
        <v>8</v>
      </c>
      <c r="J7590" s="14">
        <v>2015</v>
      </c>
      <c r="K7590" s="78" t="s">
        <v>146</v>
      </c>
      <c r="L7590" s="79" t="s">
        <v>3547</v>
      </c>
      <c r="M7590" s="79" t="s">
        <v>302</v>
      </c>
      <c r="N7590" s="15" t="s">
        <v>28</v>
      </c>
      <c r="O7590" s="15" t="s">
        <v>29</v>
      </c>
      <c r="P7590" s="80" t="s">
        <v>3599</v>
      </c>
      <c r="Q7590" s="80" t="s">
        <v>195</v>
      </c>
      <c r="S7590" t="str">
        <f t="shared" si="153"/>
        <v>42227Anthony D'Orazio</v>
      </c>
    </row>
    <row r="7591" spans="1:19" hidden="1">
      <c r="A7591" s="12">
        <v>42227</v>
      </c>
      <c r="B7591" t="s">
        <v>3547</v>
      </c>
      <c r="C7591" s="1">
        <v>-34.57</v>
      </c>
      <c r="E7591" s="42">
        <f t="shared" si="154"/>
        <v>34.57</v>
      </c>
      <c r="F7591" s="77" t="s">
        <v>225</v>
      </c>
      <c r="G7591" s="77" t="s">
        <v>195</v>
      </c>
      <c r="H7591" s="77" t="s">
        <v>189</v>
      </c>
      <c r="I7591" s="13">
        <v>8</v>
      </c>
      <c r="J7591" s="14">
        <v>2015</v>
      </c>
      <c r="K7591" s="78" t="s">
        <v>184</v>
      </c>
      <c r="L7591" s="79" t="s">
        <v>3547</v>
      </c>
      <c r="M7591" s="79" t="s">
        <v>302</v>
      </c>
      <c r="N7591" s="15" t="s">
        <v>28</v>
      </c>
      <c r="O7591" s="15" t="s">
        <v>29</v>
      </c>
      <c r="P7591" s="80" t="s">
        <v>3599</v>
      </c>
      <c r="Q7591" s="80" t="s">
        <v>195</v>
      </c>
      <c r="S7591" t="str">
        <f t="shared" si="153"/>
        <v>42227Anthony D'Orazio</v>
      </c>
    </row>
    <row r="7592" spans="1:19" hidden="1">
      <c r="A7592" s="12">
        <v>42227</v>
      </c>
      <c r="B7592" t="s">
        <v>3548</v>
      </c>
      <c r="C7592" s="1">
        <v>39.950000000000003</v>
      </c>
      <c r="E7592" s="42">
        <f t="shared" si="154"/>
        <v>-39.950000000000003</v>
      </c>
      <c r="F7592" s="77" t="s">
        <v>1038</v>
      </c>
      <c r="G7592" s="77" t="s">
        <v>195</v>
      </c>
      <c r="H7592" s="77" t="s">
        <v>189</v>
      </c>
      <c r="I7592" s="13">
        <v>8</v>
      </c>
      <c r="J7592" s="14">
        <v>2015</v>
      </c>
      <c r="K7592" s="78" t="s">
        <v>146</v>
      </c>
      <c r="L7592" s="79" t="s">
        <v>3548</v>
      </c>
      <c r="M7592" s="79" t="s">
        <v>302</v>
      </c>
      <c r="N7592" s="15" t="s">
        <v>28</v>
      </c>
      <c r="O7592" s="15" t="s">
        <v>29</v>
      </c>
      <c r="P7592" s="80" t="s">
        <v>3599</v>
      </c>
      <c r="Q7592" s="80" t="s">
        <v>195</v>
      </c>
      <c r="S7592" t="str">
        <f t="shared" si="153"/>
        <v>42227justin evans</v>
      </c>
    </row>
    <row r="7593" spans="1:19" hidden="1">
      <c r="A7593" s="12">
        <v>42228</v>
      </c>
      <c r="B7593" t="s">
        <v>3549</v>
      </c>
      <c r="C7593" s="1">
        <v>30.87</v>
      </c>
      <c r="E7593" s="42">
        <f t="shared" si="154"/>
        <v>-30.87</v>
      </c>
      <c r="F7593" s="77" t="s">
        <v>1038</v>
      </c>
      <c r="G7593" s="77" t="s">
        <v>195</v>
      </c>
      <c r="H7593" s="77" t="s">
        <v>189</v>
      </c>
      <c r="I7593" s="13">
        <v>8</v>
      </c>
      <c r="J7593" s="14">
        <v>2015</v>
      </c>
      <c r="K7593" s="78" t="s">
        <v>146</v>
      </c>
      <c r="L7593" s="79" t="s">
        <v>3549</v>
      </c>
      <c r="M7593" s="79" t="s">
        <v>302</v>
      </c>
      <c r="N7593" s="15" t="s">
        <v>28</v>
      </c>
      <c r="O7593" s="15" t="s">
        <v>29</v>
      </c>
      <c r="P7593" s="80" t="s">
        <v>3599</v>
      </c>
      <c r="Q7593" s="80" t="s">
        <v>195</v>
      </c>
      <c r="S7593" t="str">
        <f t="shared" si="153"/>
        <v>42228john griffin</v>
      </c>
    </row>
    <row r="7594" spans="1:19" hidden="1">
      <c r="A7594" s="12">
        <v>42228</v>
      </c>
      <c r="B7594" t="s">
        <v>3550</v>
      </c>
      <c r="C7594" s="1">
        <v>69.900000000000006</v>
      </c>
      <c r="E7594" s="42">
        <f t="shared" si="154"/>
        <v>-69.900000000000006</v>
      </c>
      <c r="F7594" s="77" t="s">
        <v>1038</v>
      </c>
      <c r="G7594" s="77" t="s">
        <v>195</v>
      </c>
      <c r="H7594" s="77" t="s">
        <v>189</v>
      </c>
      <c r="I7594" s="13">
        <v>8</v>
      </c>
      <c r="J7594" s="14">
        <v>2015</v>
      </c>
      <c r="K7594" s="78" t="s">
        <v>146</v>
      </c>
      <c r="L7594" s="79" t="s">
        <v>3550</v>
      </c>
      <c r="M7594" s="79" t="s">
        <v>302</v>
      </c>
      <c r="N7594" s="15" t="s">
        <v>28</v>
      </c>
      <c r="O7594" s="15" t="s">
        <v>29</v>
      </c>
      <c r="P7594" s="80" t="s">
        <v>3599</v>
      </c>
      <c r="Q7594" s="80" t="s">
        <v>195</v>
      </c>
      <c r="S7594" t="str">
        <f t="shared" si="153"/>
        <v>42228james comeau</v>
      </c>
    </row>
    <row r="7595" spans="1:19" hidden="1">
      <c r="A7595" s="12">
        <v>42228</v>
      </c>
      <c r="B7595" t="s">
        <v>3551</v>
      </c>
      <c r="C7595" s="1">
        <v>39.57</v>
      </c>
      <c r="E7595" s="42">
        <f t="shared" si="154"/>
        <v>-39.57</v>
      </c>
      <c r="F7595" s="77" t="s">
        <v>1038</v>
      </c>
      <c r="G7595" s="77" t="s">
        <v>195</v>
      </c>
      <c r="H7595" s="77" t="s">
        <v>189</v>
      </c>
      <c r="I7595" s="13">
        <v>8</v>
      </c>
      <c r="J7595" s="14">
        <v>2015</v>
      </c>
      <c r="K7595" s="78" t="s">
        <v>146</v>
      </c>
      <c r="L7595" s="79" t="s">
        <v>3551</v>
      </c>
      <c r="M7595" s="79" t="s">
        <v>302</v>
      </c>
      <c r="N7595" s="15" t="s">
        <v>28</v>
      </c>
      <c r="O7595" s="15" t="s">
        <v>29</v>
      </c>
      <c r="P7595" s="80" t="s">
        <v>3599</v>
      </c>
      <c r="Q7595" s="80" t="s">
        <v>195</v>
      </c>
      <c r="S7595" t="str">
        <f t="shared" si="153"/>
        <v>42228Charles Jones</v>
      </c>
    </row>
    <row r="7596" spans="1:19" hidden="1">
      <c r="A7596" s="12">
        <v>42229</v>
      </c>
      <c r="B7596" t="s">
        <v>2488</v>
      </c>
      <c r="C7596" s="1">
        <v>-438.75</v>
      </c>
      <c r="E7596" s="42">
        <f t="shared" si="154"/>
        <v>438.75</v>
      </c>
      <c r="F7596" s="77" t="s">
        <v>225</v>
      </c>
      <c r="G7596" s="77" t="s">
        <v>195</v>
      </c>
      <c r="H7596" s="77" t="s">
        <v>189</v>
      </c>
      <c r="I7596" s="13">
        <v>8</v>
      </c>
      <c r="J7596" s="14">
        <v>2015</v>
      </c>
      <c r="K7596" s="78" t="s">
        <v>137</v>
      </c>
      <c r="L7596" s="79" t="s">
        <v>39</v>
      </c>
      <c r="M7596" s="79" t="s">
        <v>23</v>
      </c>
      <c r="N7596" s="15" t="s">
        <v>189</v>
      </c>
      <c r="O7596" s="15" t="s">
        <v>24</v>
      </c>
      <c r="P7596" s="80" t="s">
        <v>196</v>
      </c>
      <c r="Q7596" s="80" t="s">
        <v>195</v>
      </c>
      <c r="S7596" t="str">
        <f t="shared" si="153"/>
        <v>42229Bank Account</v>
      </c>
    </row>
    <row r="7597" spans="1:19" hidden="1">
      <c r="A7597" s="12">
        <v>42230</v>
      </c>
      <c r="B7597" t="s">
        <v>3552</v>
      </c>
      <c r="C7597" s="1">
        <v>63.92</v>
      </c>
      <c r="E7597" s="42">
        <f t="shared" si="154"/>
        <v>-63.92</v>
      </c>
      <c r="F7597" s="77" t="s">
        <v>1038</v>
      </c>
      <c r="G7597" s="77" t="s">
        <v>195</v>
      </c>
      <c r="H7597" s="77" t="s">
        <v>189</v>
      </c>
      <c r="I7597" s="13">
        <v>8</v>
      </c>
      <c r="J7597" s="14">
        <v>2015</v>
      </c>
      <c r="K7597" s="78" t="s">
        <v>146</v>
      </c>
      <c r="L7597" s="79" t="s">
        <v>3552</v>
      </c>
      <c r="M7597" s="79" t="s">
        <v>302</v>
      </c>
      <c r="N7597" s="15" t="s">
        <v>28</v>
      </c>
      <c r="O7597" s="15" t="s">
        <v>29</v>
      </c>
      <c r="P7597" s="80" t="s">
        <v>3599</v>
      </c>
      <c r="Q7597" s="80" t="s">
        <v>195</v>
      </c>
      <c r="S7597" t="str">
        <f t="shared" si="153"/>
        <v>42230Jill Bengston</v>
      </c>
    </row>
    <row r="7598" spans="1:19" hidden="1">
      <c r="A7598" s="12">
        <v>42230</v>
      </c>
      <c r="B7598" t="s">
        <v>3553</v>
      </c>
      <c r="C7598" s="1">
        <v>99.95</v>
      </c>
      <c r="E7598" s="42">
        <f t="shared" si="154"/>
        <v>-99.95</v>
      </c>
      <c r="F7598" s="77" t="s">
        <v>1038</v>
      </c>
      <c r="G7598" s="77" t="s">
        <v>195</v>
      </c>
      <c r="H7598" s="77" t="s">
        <v>189</v>
      </c>
      <c r="I7598" s="13">
        <v>8</v>
      </c>
      <c r="J7598" s="14">
        <v>2015</v>
      </c>
      <c r="K7598" s="78" t="s">
        <v>146</v>
      </c>
      <c r="L7598" s="79" t="s">
        <v>3553</v>
      </c>
      <c r="M7598" s="79" t="s">
        <v>302</v>
      </c>
      <c r="N7598" s="15" t="s">
        <v>28</v>
      </c>
      <c r="O7598" s="15" t="s">
        <v>29</v>
      </c>
      <c r="P7598" s="80" t="s">
        <v>3599</v>
      </c>
      <c r="Q7598" s="80" t="s">
        <v>195</v>
      </c>
      <c r="S7598" t="str">
        <f t="shared" si="153"/>
        <v>42230Shelly Lucas</v>
      </c>
    </row>
    <row r="7599" spans="1:19" hidden="1">
      <c r="A7599" s="12">
        <v>42230</v>
      </c>
      <c r="B7599" t="s">
        <v>3543</v>
      </c>
      <c r="C7599" s="1">
        <v>-9.9499999999999993</v>
      </c>
      <c r="E7599" s="42">
        <f t="shared" si="154"/>
        <v>9.9499999999999993</v>
      </c>
      <c r="F7599" s="77" t="s">
        <v>225</v>
      </c>
      <c r="G7599" s="77" t="s">
        <v>195</v>
      </c>
      <c r="H7599" s="77" t="s">
        <v>189</v>
      </c>
      <c r="I7599" s="13">
        <v>8</v>
      </c>
      <c r="J7599" s="14">
        <v>2015</v>
      </c>
      <c r="K7599" s="78" t="s">
        <v>184</v>
      </c>
      <c r="L7599" s="79" t="s">
        <v>3543</v>
      </c>
      <c r="M7599" s="79" t="s">
        <v>302</v>
      </c>
      <c r="N7599" s="15" t="s">
        <v>28</v>
      </c>
      <c r="O7599" s="15" t="s">
        <v>29</v>
      </c>
      <c r="P7599" s="80" t="s">
        <v>3599</v>
      </c>
      <c r="Q7599" s="80" t="s">
        <v>195</v>
      </c>
      <c r="S7599" t="str">
        <f t="shared" si="153"/>
        <v>42230Brandi Taylor</v>
      </c>
    </row>
    <row r="7600" spans="1:19" hidden="1">
      <c r="A7600" s="12">
        <v>42230</v>
      </c>
      <c r="B7600" t="s">
        <v>3462</v>
      </c>
      <c r="C7600" s="1">
        <v>34.380000000000003</v>
      </c>
      <c r="E7600" s="42">
        <f t="shared" si="154"/>
        <v>-34.380000000000003</v>
      </c>
      <c r="F7600" s="77" t="s">
        <v>1038</v>
      </c>
      <c r="G7600" s="77" t="s">
        <v>195</v>
      </c>
      <c r="H7600" s="77" t="s">
        <v>189</v>
      </c>
      <c r="I7600" s="13">
        <v>8</v>
      </c>
      <c r="J7600" s="14">
        <v>2015</v>
      </c>
      <c r="K7600" s="78" t="s">
        <v>146</v>
      </c>
      <c r="L7600" s="79" t="s">
        <v>3462</v>
      </c>
      <c r="M7600" s="79" t="s">
        <v>302</v>
      </c>
      <c r="N7600" s="15" t="s">
        <v>28</v>
      </c>
      <c r="O7600" s="15" t="s">
        <v>29</v>
      </c>
      <c r="P7600" s="80" t="s">
        <v>3599</v>
      </c>
      <c r="Q7600" s="80" t="s">
        <v>195</v>
      </c>
      <c r="S7600" t="str">
        <f t="shared" si="153"/>
        <v>42230Billie Smith</v>
      </c>
    </row>
    <row r="7601" spans="1:19" hidden="1">
      <c r="A7601" s="12">
        <v>42231</v>
      </c>
      <c r="B7601" t="s">
        <v>3554</v>
      </c>
      <c r="C7601" s="1">
        <v>53.93</v>
      </c>
      <c r="E7601" s="42">
        <f t="shared" si="154"/>
        <v>-53.93</v>
      </c>
      <c r="F7601" s="77" t="s">
        <v>1038</v>
      </c>
      <c r="G7601" s="77" t="s">
        <v>195</v>
      </c>
      <c r="H7601" s="77" t="s">
        <v>189</v>
      </c>
      <c r="I7601" s="13">
        <v>8</v>
      </c>
      <c r="J7601" s="14">
        <v>2015</v>
      </c>
      <c r="K7601" s="78" t="s">
        <v>146</v>
      </c>
      <c r="L7601" s="79" t="s">
        <v>3554</v>
      </c>
      <c r="M7601" s="79" t="s">
        <v>302</v>
      </c>
      <c r="N7601" s="15" t="s">
        <v>28</v>
      </c>
      <c r="O7601" s="15" t="s">
        <v>29</v>
      </c>
      <c r="P7601" s="80" t="s">
        <v>3599</v>
      </c>
      <c r="Q7601" s="80" t="s">
        <v>195</v>
      </c>
      <c r="S7601" t="str">
        <f t="shared" si="153"/>
        <v>42231James Robinson</v>
      </c>
    </row>
    <row r="7602" spans="1:19" hidden="1">
      <c r="A7602" s="12">
        <v>42231</v>
      </c>
      <c r="B7602" t="s">
        <v>3555</v>
      </c>
      <c r="C7602" s="1">
        <v>12.9</v>
      </c>
      <c r="E7602" s="42">
        <f t="shared" si="154"/>
        <v>-12.9</v>
      </c>
      <c r="F7602" s="77" t="s">
        <v>1038</v>
      </c>
      <c r="G7602" s="77" t="s">
        <v>195</v>
      </c>
      <c r="H7602" s="77" t="s">
        <v>189</v>
      </c>
      <c r="I7602" s="13">
        <v>8</v>
      </c>
      <c r="J7602" s="14">
        <v>2015</v>
      </c>
      <c r="K7602" s="78" t="s">
        <v>146</v>
      </c>
      <c r="L7602" s="79" t="s">
        <v>3555</v>
      </c>
      <c r="M7602" s="79" t="s">
        <v>302</v>
      </c>
      <c r="N7602" s="15" t="s">
        <v>28</v>
      </c>
      <c r="O7602" s="15" t="s">
        <v>29</v>
      </c>
      <c r="P7602" s="80" t="s">
        <v>3599</v>
      </c>
      <c r="Q7602" s="80" t="s">
        <v>195</v>
      </c>
      <c r="S7602" t="str">
        <f t="shared" si="153"/>
        <v>42231Teah Smith</v>
      </c>
    </row>
    <row r="7603" spans="1:19" hidden="1">
      <c r="A7603" s="12">
        <v>42231</v>
      </c>
      <c r="B7603" t="s">
        <v>3556</v>
      </c>
      <c r="C7603" s="1">
        <v>14.9</v>
      </c>
      <c r="E7603" s="42">
        <f t="shared" si="154"/>
        <v>-14.9</v>
      </c>
      <c r="F7603" s="77" t="s">
        <v>1038</v>
      </c>
      <c r="G7603" s="77" t="s">
        <v>195</v>
      </c>
      <c r="H7603" s="77" t="s">
        <v>189</v>
      </c>
      <c r="I7603" s="13">
        <v>8</v>
      </c>
      <c r="J7603" s="14">
        <v>2015</v>
      </c>
      <c r="K7603" s="78" t="s">
        <v>146</v>
      </c>
      <c r="L7603" s="79" t="s">
        <v>3556</v>
      </c>
      <c r="M7603" s="79" t="s">
        <v>302</v>
      </c>
      <c r="N7603" s="15" t="s">
        <v>28</v>
      </c>
      <c r="O7603" s="15" t="s">
        <v>29</v>
      </c>
      <c r="P7603" s="80" t="s">
        <v>3599</v>
      </c>
      <c r="Q7603" s="80" t="s">
        <v>195</v>
      </c>
      <c r="S7603" t="str">
        <f t="shared" si="153"/>
        <v>42231James Wilson</v>
      </c>
    </row>
    <row r="7604" spans="1:19" hidden="1">
      <c r="A7604" s="12">
        <v>42231</v>
      </c>
      <c r="B7604" t="s">
        <v>3557</v>
      </c>
      <c r="C7604" s="1">
        <v>10.95</v>
      </c>
      <c r="E7604" s="42">
        <f t="shared" si="154"/>
        <v>-10.95</v>
      </c>
      <c r="F7604" s="77" t="s">
        <v>1038</v>
      </c>
      <c r="G7604" s="77" t="s">
        <v>195</v>
      </c>
      <c r="H7604" s="77" t="s">
        <v>189</v>
      </c>
      <c r="I7604" s="13">
        <v>8</v>
      </c>
      <c r="J7604" s="14">
        <v>2015</v>
      </c>
      <c r="K7604" s="78" t="s">
        <v>146</v>
      </c>
      <c r="L7604" s="79" t="s">
        <v>3557</v>
      </c>
      <c r="M7604" s="79" t="s">
        <v>302</v>
      </c>
      <c r="N7604" s="15" t="s">
        <v>28</v>
      </c>
      <c r="O7604" s="15" t="s">
        <v>29</v>
      </c>
      <c r="P7604" s="80" t="s">
        <v>3599</v>
      </c>
      <c r="Q7604" s="80" t="s">
        <v>195</v>
      </c>
      <c r="S7604" t="str">
        <f t="shared" si="153"/>
        <v>42231Robin Berry</v>
      </c>
    </row>
    <row r="7605" spans="1:19" hidden="1">
      <c r="A7605" s="12">
        <v>42231</v>
      </c>
      <c r="B7605" t="s">
        <v>3558</v>
      </c>
      <c r="C7605" s="1">
        <v>215.7</v>
      </c>
      <c r="E7605" s="42">
        <f t="shared" si="154"/>
        <v>-215.7</v>
      </c>
      <c r="F7605" s="77" t="s">
        <v>1038</v>
      </c>
      <c r="G7605" s="77" t="s">
        <v>195</v>
      </c>
      <c r="H7605" s="77" t="s">
        <v>189</v>
      </c>
      <c r="I7605" s="13">
        <v>8</v>
      </c>
      <c r="J7605" s="14">
        <v>2015</v>
      </c>
      <c r="K7605" s="78" t="s">
        <v>146</v>
      </c>
      <c r="L7605" s="79" t="s">
        <v>3558</v>
      </c>
      <c r="M7605" s="79" t="s">
        <v>302</v>
      </c>
      <c r="N7605" s="15" t="s">
        <v>28</v>
      </c>
      <c r="O7605" s="15" t="s">
        <v>29</v>
      </c>
      <c r="P7605" s="80" t="s">
        <v>3599</v>
      </c>
      <c r="Q7605" s="80" t="s">
        <v>195</v>
      </c>
      <c r="S7605" t="str">
        <f t="shared" si="153"/>
        <v>42231Denise Afflerbach</v>
      </c>
    </row>
    <row r="7606" spans="1:19" hidden="1">
      <c r="A7606" s="12">
        <v>42232</v>
      </c>
      <c r="B7606" t="s">
        <v>3559</v>
      </c>
      <c r="C7606" s="1">
        <v>71.989999999999995</v>
      </c>
      <c r="E7606" s="42">
        <f t="shared" si="154"/>
        <v>-71.989999999999995</v>
      </c>
      <c r="F7606" s="77" t="s">
        <v>1038</v>
      </c>
      <c r="G7606" s="77" t="s">
        <v>195</v>
      </c>
      <c r="H7606" s="77" t="s">
        <v>189</v>
      </c>
      <c r="I7606" s="13">
        <v>8</v>
      </c>
      <c r="J7606" s="14">
        <v>2015</v>
      </c>
      <c r="K7606" s="78" t="s">
        <v>146</v>
      </c>
      <c r="L7606" s="79" t="s">
        <v>3559</v>
      </c>
      <c r="M7606" s="79" t="s">
        <v>302</v>
      </c>
      <c r="N7606" s="15" t="s">
        <v>28</v>
      </c>
      <c r="O7606" s="15" t="s">
        <v>29</v>
      </c>
      <c r="P7606" s="80" t="s">
        <v>3599</v>
      </c>
      <c r="Q7606" s="80" t="s">
        <v>195</v>
      </c>
      <c r="S7606" t="str">
        <f t="shared" si="153"/>
        <v>42232david doyle</v>
      </c>
    </row>
    <row r="7607" spans="1:19" hidden="1">
      <c r="A7607" s="12">
        <v>42232</v>
      </c>
      <c r="B7607" t="s">
        <v>3557</v>
      </c>
      <c r="C7607" s="1">
        <v>32.85</v>
      </c>
      <c r="E7607" s="42">
        <f t="shared" si="154"/>
        <v>-32.85</v>
      </c>
      <c r="F7607" s="77" t="s">
        <v>1038</v>
      </c>
      <c r="G7607" s="77" t="s">
        <v>195</v>
      </c>
      <c r="H7607" s="77" t="s">
        <v>189</v>
      </c>
      <c r="I7607" s="13">
        <v>8</v>
      </c>
      <c r="J7607" s="14">
        <v>2015</v>
      </c>
      <c r="K7607" s="78" t="s">
        <v>146</v>
      </c>
      <c r="L7607" s="79" t="s">
        <v>3557</v>
      </c>
      <c r="M7607" s="79" t="s">
        <v>302</v>
      </c>
      <c r="N7607" s="15" t="s">
        <v>28</v>
      </c>
      <c r="O7607" s="15" t="s">
        <v>29</v>
      </c>
      <c r="P7607" s="80" t="s">
        <v>3599</v>
      </c>
      <c r="Q7607" s="80" t="s">
        <v>195</v>
      </c>
      <c r="S7607" t="str">
        <f t="shared" si="153"/>
        <v>42232Robin Berry</v>
      </c>
    </row>
    <row r="7608" spans="1:19" hidden="1">
      <c r="A7608" s="12">
        <v>42233</v>
      </c>
      <c r="B7608" t="s">
        <v>2488</v>
      </c>
      <c r="C7608" s="1">
        <v>-581.08000000000004</v>
      </c>
      <c r="E7608" s="42">
        <f t="shared" si="154"/>
        <v>581.08000000000004</v>
      </c>
      <c r="F7608" s="77" t="s">
        <v>225</v>
      </c>
      <c r="G7608" s="77" t="s">
        <v>195</v>
      </c>
      <c r="H7608" s="77" t="s">
        <v>189</v>
      </c>
      <c r="I7608" s="13">
        <v>8</v>
      </c>
      <c r="J7608" s="14">
        <v>2015</v>
      </c>
      <c r="K7608" s="78" t="s">
        <v>137</v>
      </c>
      <c r="L7608" s="79" t="s">
        <v>39</v>
      </c>
      <c r="M7608" s="79" t="s">
        <v>23</v>
      </c>
      <c r="N7608" s="15" t="s">
        <v>189</v>
      </c>
      <c r="O7608" s="15" t="s">
        <v>24</v>
      </c>
      <c r="P7608" s="80" t="s">
        <v>196</v>
      </c>
      <c r="Q7608" s="80" t="s">
        <v>195</v>
      </c>
      <c r="S7608" t="str">
        <f t="shared" si="153"/>
        <v>42233Bank Account</v>
      </c>
    </row>
    <row r="7609" spans="1:19" hidden="1">
      <c r="A7609" s="12">
        <v>42233</v>
      </c>
      <c r="B7609" t="s">
        <v>3560</v>
      </c>
      <c r="C7609" s="1">
        <v>11.65</v>
      </c>
      <c r="E7609" s="42">
        <f t="shared" si="154"/>
        <v>-11.65</v>
      </c>
      <c r="F7609" s="77" t="s">
        <v>1038</v>
      </c>
      <c r="G7609" s="77" t="s">
        <v>195</v>
      </c>
      <c r="H7609" s="77" t="s">
        <v>189</v>
      </c>
      <c r="I7609" s="13">
        <v>8</v>
      </c>
      <c r="J7609" s="14">
        <v>2015</v>
      </c>
      <c r="K7609" s="78" t="s">
        <v>146</v>
      </c>
      <c r="L7609" s="79" t="s">
        <v>3560</v>
      </c>
      <c r="M7609" s="79" t="s">
        <v>302</v>
      </c>
      <c r="N7609" s="15" t="s">
        <v>28</v>
      </c>
      <c r="O7609" s="15" t="s">
        <v>29</v>
      </c>
      <c r="P7609" s="80" t="s">
        <v>3599</v>
      </c>
      <c r="Q7609" s="80" t="s">
        <v>195</v>
      </c>
      <c r="S7609" t="str">
        <f t="shared" si="153"/>
        <v>42233Kathleen Murray</v>
      </c>
    </row>
    <row r="7610" spans="1:19" hidden="1">
      <c r="A7610" s="12">
        <v>42233</v>
      </c>
      <c r="B7610" t="s">
        <v>3561</v>
      </c>
      <c r="C7610" s="1">
        <v>112.9</v>
      </c>
      <c r="E7610" s="42">
        <f t="shared" si="154"/>
        <v>-112.9</v>
      </c>
      <c r="F7610" s="77" t="s">
        <v>1038</v>
      </c>
      <c r="G7610" s="77" t="s">
        <v>195</v>
      </c>
      <c r="H7610" s="77" t="s">
        <v>189</v>
      </c>
      <c r="I7610" s="13">
        <v>8</v>
      </c>
      <c r="J7610" s="14">
        <v>2015</v>
      </c>
      <c r="K7610" s="78" t="s">
        <v>146</v>
      </c>
      <c r="L7610" s="79" t="s">
        <v>3561</v>
      </c>
      <c r="M7610" s="79" t="s">
        <v>302</v>
      </c>
      <c r="N7610" s="15" t="s">
        <v>28</v>
      </c>
      <c r="O7610" s="15" t="s">
        <v>29</v>
      </c>
      <c r="P7610" s="80" t="s">
        <v>3599</v>
      </c>
      <c r="Q7610" s="80" t="s">
        <v>195</v>
      </c>
      <c r="S7610" t="str">
        <f t="shared" si="153"/>
        <v>42233Davi Lucas</v>
      </c>
    </row>
    <row r="7611" spans="1:19" hidden="1">
      <c r="A7611" s="12">
        <v>42234</v>
      </c>
      <c r="B7611" t="s">
        <v>3562</v>
      </c>
      <c r="C7611" s="1">
        <v>74.900000000000006</v>
      </c>
      <c r="E7611" s="42">
        <f t="shared" si="154"/>
        <v>-74.900000000000006</v>
      </c>
      <c r="F7611" s="77" t="s">
        <v>1038</v>
      </c>
      <c r="G7611" s="77" t="s">
        <v>195</v>
      </c>
      <c r="H7611" s="77" t="s">
        <v>189</v>
      </c>
      <c r="I7611" s="13">
        <v>8</v>
      </c>
      <c r="J7611" s="14">
        <v>2015</v>
      </c>
      <c r="K7611" s="78" t="s">
        <v>146</v>
      </c>
      <c r="L7611" s="79" t="s">
        <v>3562</v>
      </c>
      <c r="M7611" s="79" t="s">
        <v>302</v>
      </c>
      <c r="N7611" s="15" t="s">
        <v>28</v>
      </c>
      <c r="O7611" s="15" t="s">
        <v>29</v>
      </c>
      <c r="P7611" s="80" t="s">
        <v>3599</v>
      </c>
      <c r="Q7611" s="80" t="s">
        <v>195</v>
      </c>
      <c r="S7611" t="str">
        <f t="shared" si="153"/>
        <v>42234david tarason</v>
      </c>
    </row>
    <row r="7612" spans="1:19" hidden="1">
      <c r="A7612" s="12">
        <v>42234</v>
      </c>
      <c r="B7612" t="s">
        <v>3260</v>
      </c>
      <c r="C7612" s="1">
        <v>64.5</v>
      </c>
      <c r="E7612" s="42">
        <f t="shared" si="154"/>
        <v>-64.5</v>
      </c>
      <c r="F7612" s="77" t="s">
        <v>1038</v>
      </c>
      <c r="G7612" s="77" t="s">
        <v>195</v>
      </c>
      <c r="H7612" s="77" t="s">
        <v>189</v>
      </c>
      <c r="I7612" s="13">
        <v>8</v>
      </c>
      <c r="J7612" s="14">
        <v>2015</v>
      </c>
      <c r="K7612" s="78" t="s">
        <v>146</v>
      </c>
      <c r="L7612" s="79" t="s">
        <v>3260</v>
      </c>
      <c r="M7612" s="79" t="s">
        <v>302</v>
      </c>
      <c r="N7612" s="15" t="s">
        <v>28</v>
      </c>
      <c r="O7612" s="15" t="s">
        <v>29</v>
      </c>
      <c r="P7612" s="80" t="s">
        <v>3599</v>
      </c>
      <c r="Q7612" s="80" t="s">
        <v>195</v>
      </c>
      <c r="S7612" t="str">
        <f t="shared" si="153"/>
        <v>42234Havoc K-9, Inc.</v>
      </c>
    </row>
    <row r="7613" spans="1:19" hidden="1">
      <c r="A7613" s="12">
        <v>42234</v>
      </c>
      <c r="B7613" t="s">
        <v>3563</v>
      </c>
      <c r="C7613" s="1">
        <v>14.9</v>
      </c>
      <c r="E7613" s="42">
        <f t="shared" si="154"/>
        <v>-14.9</v>
      </c>
      <c r="F7613" s="77" t="s">
        <v>1038</v>
      </c>
      <c r="G7613" s="77" t="s">
        <v>195</v>
      </c>
      <c r="H7613" s="77" t="s">
        <v>189</v>
      </c>
      <c r="I7613" s="13">
        <v>8</v>
      </c>
      <c r="J7613" s="14">
        <v>2015</v>
      </c>
      <c r="K7613" s="78" t="s">
        <v>146</v>
      </c>
      <c r="L7613" s="79" t="s">
        <v>3563</v>
      </c>
      <c r="M7613" s="79" t="s">
        <v>302</v>
      </c>
      <c r="N7613" s="15" t="s">
        <v>28</v>
      </c>
      <c r="O7613" s="15" t="s">
        <v>29</v>
      </c>
      <c r="P7613" s="80" t="s">
        <v>3599</v>
      </c>
      <c r="Q7613" s="80" t="s">
        <v>195</v>
      </c>
      <c r="S7613" t="str">
        <f t="shared" si="153"/>
        <v>42234James Moloney</v>
      </c>
    </row>
    <row r="7614" spans="1:19" hidden="1">
      <c r="A7614" s="12">
        <v>42235</v>
      </c>
      <c r="B7614" t="s">
        <v>3564</v>
      </c>
      <c r="C7614" s="1">
        <v>39.950000000000003</v>
      </c>
      <c r="E7614" s="42">
        <f t="shared" si="154"/>
        <v>-39.950000000000003</v>
      </c>
      <c r="F7614" s="77" t="s">
        <v>1038</v>
      </c>
      <c r="G7614" s="77" t="s">
        <v>195</v>
      </c>
      <c r="H7614" s="77" t="s">
        <v>189</v>
      </c>
      <c r="I7614" s="13">
        <v>8</v>
      </c>
      <c r="J7614" s="14">
        <v>2015</v>
      </c>
      <c r="K7614" s="78" t="s">
        <v>146</v>
      </c>
      <c r="L7614" s="79" t="s">
        <v>3564</v>
      </c>
      <c r="M7614" s="79" t="s">
        <v>302</v>
      </c>
      <c r="N7614" s="15" t="s">
        <v>28</v>
      </c>
      <c r="O7614" s="15" t="s">
        <v>29</v>
      </c>
      <c r="P7614" s="80" t="s">
        <v>3599</v>
      </c>
      <c r="Q7614" s="80" t="s">
        <v>195</v>
      </c>
      <c r="S7614" t="str">
        <f t="shared" si="153"/>
        <v>42235andrew carbone</v>
      </c>
    </row>
    <row r="7615" spans="1:19" hidden="1">
      <c r="A7615" s="12">
        <v>42235</v>
      </c>
      <c r="B7615" t="s">
        <v>2488</v>
      </c>
      <c r="C7615" s="1">
        <v>-357.76</v>
      </c>
      <c r="E7615" s="42">
        <f t="shared" si="154"/>
        <v>357.76</v>
      </c>
      <c r="F7615" s="77" t="s">
        <v>225</v>
      </c>
      <c r="G7615" s="77" t="s">
        <v>195</v>
      </c>
      <c r="H7615" s="77" t="s">
        <v>189</v>
      </c>
      <c r="I7615" s="13">
        <v>8</v>
      </c>
      <c r="J7615" s="14">
        <v>2015</v>
      </c>
      <c r="K7615" s="78" t="s">
        <v>137</v>
      </c>
      <c r="L7615" s="79" t="s">
        <v>39</v>
      </c>
      <c r="M7615" s="79" t="s">
        <v>23</v>
      </c>
      <c r="N7615" s="15" t="s">
        <v>189</v>
      </c>
      <c r="O7615" s="15" t="s">
        <v>24</v>
      </c>
      <c r="P7615" s="80" t="s">
        <v>196</v>
      </c>
      <c r="Q7615" s="80" t="s">
        <v>195</v>
      </c>
      <c r="S7615" t="str">
        <f t="shared" si="153"/>
        <v>42235Bank Account</v>
      </c>
    </row>
    <row r="7616" spans="1:19" hidden="1">
      <c r="A7616" s="12">
        <v>42236</v>
      </c>
      <c r="B7616" t="s">
        <v>3565</v>
      </c>
      <c r="C7616" s="1">
        <v>159.99</v>
      </c>
      <c r="E7616" s="42">
        <f t="shared" si="154"/>
        <v>-159.99</v>
      </c>
      <c r="F7616" s="77" t="s">
        <v>1038</v>
      </c>
      <c r="G7616" s="77" t="s">
        <v>195</v>
      </c>
      <c r="H7616" s="77" t="s">
        <v>189</v>
      </c>
      <c r="I7616" s="13">
        <v>8</v>
      </c>
      <c r="J7616" s="14">
        <v>2015</v>
      </c>
      <c r="K7616" s="78" t="s">
        <v>146</v>
      </c>
      <c r="L7616" s="79" t="s">
        <v>3565</v>
      </c>
      <c r="M7616" s="79" t="s">
        <v>302</v>
      </c>
      <c r="N7616" s="15" t="s">
        <v>28</v>
      </c>
      <c r="O7616" s="15" t="s">
        <v>29</v>
      </c>
      <c r="P7616" s="80" t="s">
        <v>3599</v>
      </c>
      <c r="Q7616" s="80" t="s">
        <v>195</v>
      </c>
      <c r="S7616" t="str">
        <f t="shared" si="153"/>
        <v>42236Austin Wiser</v>
      </c>
    </row>
    <row r="7617" spans="1:19" hidden="1">
      <c r="A7617" s="12">
        <v>42236</v>
      </c>
      <c r="B7617" t="s">
        <v>2592</v>
      </c>
      <c r="C7617" s="1">
        <v>-38.119999999999997</v>
      </c>
      <c r="E7617" s="42">
        <f t="shared" si="154"/>
        <v>38.119999999999997</v>
      </c>
      <c r="F7617" s="77" t="s">
        <v>225</v>
      </c>
      <c r="G7617" s="77" t="s">
        <v>195</v>
      </c>
      <c r="H7617" s="77" t="s">
        <v>189</v>
      </c>
      <c r="I7617" s="13">
        <v>8</v>
      </c>
      <c r="J7617" s="14">
        <v>2015</v>
      </c>
      <c r="K7617" s="78" t="s">
        <v>146</v>
      </c>
      <c r="L7617" s="79" t="s">
        <v>3100</v>
      </c>
      <c r="M7617" s="79" t="s">
        <v>302</v>
      </c>
      <c r="N7617" s="15" t="s">
        <v>28</v>
      </c>
      <c r="O7617" s="15" t="s">
        <v>29</v>
      </c>
      <c r="P7617" s="80" t="s">
        <v>3599</v>
      </c>
      <c r="Q7617" s="80" t="s">
        <v>195</v>
      </c>
      <c r="S7617" t="str">
        <f t="shared" si="153"/>
        <v>42236eBay Buyer Dispute</v>
      </c>
    </row>
    <row r="7618" spans="1:19" hidden="1">
      <c r="A7618" s="12">
        <v>42237</v>
      </c>
      <c r="B7618" t="s">
        <v>3566</v>
      </c>
      <c r="C7618" s="1">
        <v>39.56</v>
      </c>
      <c r="E7618" s="42">
        <f t="shared" si="154"/>
        <v>-39.56</v>
      </c>
      <c r="F7618" s="77" t="s">
        <v>1038</v>
      </c>
      <c r="G7618" s="77" t="s">
        <v>195</v>
      </c>
      <c r="H7618" s="77" t="s">
        <v>189</v>
      </c>
      <c r="I7618" s="13">
        <v>8</v>
      </c>
      <c r="J7618" s="14">
        <v>2015</v>
      </c>
      <c r="K7618" s="78" t="s">
        <v>146</v>
      </c>
      <c r="L7618" s="79" t="s">
        <v>3566</v>
      </c>
      <c r="M7618" s="79" t="s">
        <v>302</v>
      </c>
      <c r="N7618" s="15" t="s">
        <v>28</v>
      </c>
      <c r="O7618" s="15" t="s">
        <v>29</v>
      </c>
      <c r="P7618" s="80" t="s">
        <v>3599</v>
      </c>
      <c r="Q7618" s="80" t="s">
        <v>195</v>
      </c>
      <c r="S7618" t="str">
        <f t="shared" si="153"/>
        <v>42237susan Lennard</v>
      </c>
    </row>
    <row r="7619" spans="1:19" hidden="1">
      <c r="A7619" s="12">
        <v>42238</v>
      </c>
      <c r="B7619" t="s">
        <v>3567</v>
      </c>
      <c r="C7619" s="1">
        <v>67.45</v>
      </c>
      <c r="E7619" s="42">
        <f t="shared" si="154"/>
        <v>-67.45</v>
      </c>
      <c r="F7619" s="77" t="s">
        <v>1038</v>
      </c>
      <c r="G7619" s="77" t="s">
        <v>195</v>
      </c>
      <c r="H7619" s="77" t="s">
        <v>189</v>
      </c>
      <c r="I7619" s="13">
        <v>8</v>
      </c>
      <c r="J7619" s="14">
        <v>2015</v>
      </c>
      <c r="K7619" s="78" t="s">
        <v>146</v>
      </c>
      <c r="L7619" s="79" t="s">
        <v>3567</v>
      </c>
      <c r="M7619" s="79" t="s">
        <v>302</v>
      </c>
      <c r="N7619" s="15" t="s">
        <v>28</v>
      </c>
      <c r="O7619" s="15" t="s">
        <v>29</v>
      </c>
      <c r="P7619" s="80" t="s">
        <v>3599</v>
      </c>
      <c r="Q7619" s="80" t="s">
        <v>195</v>
      </c>
      <c r="S7619" t="str">
        <f t="shared" si="153"/>
        <v>42238Dwayne T. Jacobson</v>
      </c>
    </row>
    <row r="7620" spans="1:19" hidden="1">
      <c r="A7620" s="12">
        <v>42238</v>
      </c>
      <c r="B7620" t="s">
        <v>3503</v>
      </c>
      <c r="C7620" s="1">
        <v>70.709999999999994</v>
      </c>
      <c r="E7620" s="42">
        <f t="shared" si="154"/>
        <v>-70.709999999999994</v>
      </c>
      <c r="F7620" s="77" t="s">
        <v>1038</v>
      </c>
      <c r="G7620" s="77" t="s">
        <v>195</v>
      </c>
      <c r="H7620" s="77" t="s">
        <v>189</v>
      </c>
      <c r="I7620" s="13">
        <v>8</v>
      </c>
      <c r="J7620" s="14">
        <v>2015</v>
      </c>
      <c r="K7620" s="78" t="s">
        <v>146</v>
      </c>
      <c r="L7620" s="79" t="s">
        <v>3503</v>
      </c>
      <c r="M7620" s="79" t="s">
        <v>302</v>
      </c>
      <c r="N7620" s="15" t="s">
        <v>28</v>
      </c>
      <c r="O7620" s="15" t="s">
        <v>29</v>
      </c>
      <c r="P7620" s="80" t="s">
        <v>3599</v>
      </c>
      <c r="Q7620" s="80" t="s">
        <v>195</v>
      </c>
      <c r="S7620" t="str">
        <f t="shared" si="153"/>
        <v>42238stephen toth</v>
      </c>
    </row>
    <row r="7621" spans="1:19" hidden="1">
      <c r="A7621" s="12">
        <v>42238</v>
      </c>
      <c r="B7621" t="s">
        <v>3568</v>
      </c>
      <c r="C7621" s="1">
        <v>21.9</v>
      </c>
      <c r="E7621" s="42">
        <f t="shared" si="154"/>
        <v>-21.9</v>
      </c>
      <c r="F7621" s="77" t="s">
        <v>1038</v>
      </c>
      <c r="G7621" s="77" t="s">
        <v>195</v>
      </c>
      <c r="H7621" s="77" t="s">
        <v>189</v>
      </c>
      <c r="I7621" s="13">
        <v>8</v>
      </c>
      <c r="J7621" s="14">
        <v>2015</v>
      </c>
      <c r="K7621" s="78" t="s">
        <v>146</v>
      </c>
      <c r="L7621" s="79" t="s">
        <v>3568</v>
      </c>
      <c r="M7621" s="79" t="s">
        <v>302</v>
      </c>
      <c r="N7621" s="15" t="s">
        <v>28</v>
      </c>
      <c r="O7621" s="15" t="s">
        <v>29</v>
      </c>
      <c r="P7621" s="80" t="s">
        <v>3599</v>
      </c>
      <c r="Q7621" s="80" t="s">
        <v>195</v>
      </c>
      <c r="S7621" t="str">
        <f t="shared" si="153"/>
        <v>42238Matthew Mardesich</v>
      </c>
    </row>
    <row r="7622" spans="1:19" hidden="1">
      <c r="A7622" s="12">
        <v>42238</v>
      </c>
      <c r="B7622" t="s">
        <v>3569</v>
      </c>
      <c r="C7622" s="1">
        <v>82.95</v>
      </c>
      <c r="E7622" s="42">
        <f t="shared" si="154"/>
        <v>-82.95</v>
      </c>
      <c r="F7622" s="77" t="s">
        <v>1038</v>
      </c>
      <c r="G7622" s="77" t="s">
        <v>195</v>
      </c>
      <c r="H7622" s="77" t="s">
        <v>189</v>
      </c>
      <c r="I7622" s="13">
        <v>8</v>
      </c>
      <c r="J7622" s="14">
        <v>2015</v>
      </c>
      <c r="K7622" s="78" t="s">
        <v>146</v>
      </c>
      <c r="L7622" s="79" t="s">
        <v>3569</v>
      </c>
      <c r="M7622" s="79" t="s">
        <v>302</v>
      </c>
      <c r="N7622" s="15" t="s">
        <v>28</v>
      </c>
      <c r="O7622" s="15" t="s">
        <v>29</v>
      </c>
      <c r="P7622" s="80" t="s">
        <v>3599</v>
      </c>
      <c r="Q7622" s="80" t="s">
        <v>195</v>
      </c>
      <c r="S7622" t="str">
        <f t="shared" si="153"/>
        <v>42238Susan Ziegelhofer</v>
      </c>
    </row>
    <row r="7623" spans="1:19" hidden="1">
      <c r="A7623" s="12">
        <v>42239</v>
      </c>
      <c r="B7623" t="s">
        <v>3039</v>
      </c>
      <c r="C7623" s="1">
        <v>29.8</v>
      </c>
      <c r="E7623" s="42">
        <f t="shared" si="154"/>
        <v>-29.8</v>
      </c>
      <c r="F7623" s="77" t="s">
        <v>1038</v>
      </c>
      <c r="G7623" s="77" t="s">
        <v>195</v>
      </c>
      <c r="H7623" s="77" t="s">
        <v>189</v>
      </c>
      <c r="I7623" s="13">
        <v>8</v>
      </c>
      <c r="J7623" s="14">
        <v>2015</v>
      </c>
      <c r="K7623" s="78" t="s">
        <v>146</v>
      </c>
      <c r="L7623" s="79" t="s">
        <v>3039</v>
      </c>
      <c r="M7623" s="79" t="s">
        <v>302</v>
      </c>
      <c r="N7623" s="15" t="s">
        <v>28</v>
      </c>
      <c r="O7623" s="15" t="s">
        <v>29</v>
      </c>
      <c r="P7623" s="80" t="s">
        <v>3599</v>
      </c>
      <c r="Q7623" s="80" t="s">
        <v>195</v>
      </c>
      <c r="S7623" t="str">
        <f t="shared" si="153"/>
        <v>42239jose portal</v>
      </c>
    </row>
    <row r="7624" spans="1:19" hidden="1">
      <c r="A7624" s="12">
        <v>42239</v>
      </c>
      <c r="B7624" t="s">
        <v>2488</v>
      </c>
      <c r="C7624" s="1">
        <v>-418.43</v>
      </c>
      <c r="E7624" s="42">
        <f t="shared" si="154"/>
        <v>418.43</v>
      </c>
      <c r="F7624" s="77" t="s">
        <v>225</v>
      </c>
      <c r="G7624" s="77" t="s">
        <v>195</v>
      </c>
      <c r="H7624" s="77" t="s">
        <v>189</v>
      </c>
      <c r="I7624" s="13">
        <v>8</v>
      </c>
      <c r="J7624" s="14">
        <v>2015</v>
      </c>
      <c r="K7624" s="78" t="s">
        <v>137</v>
      </c>
      <c r="L7624" s="79" t="s">
        <v>39</v>
      </c>
      <c r="M7624" s="79" t="s">
        <v>23</v>
      </c>
      <c r="N7624" s="15" t="s">
        <v>189</v>
      </c>
      <c r="O7624" s="15" t="s">
        <v>24</v>
      </c>
      <c r="P7624" s="80" t="s">
        <v>196</v>
      </c>
      <c r="Q7624" s="80" t="s">
        <v>195</v>
      </c>
      <c r="S7624" t="str">
        <f t="shared" si="153"/>
        <v>42239Bank Account</v>
      </c>
    </row>
    <row r="7625" spans="1:19" hidden="1">
      <c r="A7625" s="12">
        <v>42240</v>
      </c>
      <c r="B7625" t="s">
        <v>3570</v>
      </c>
      <c r="C7625" s="1">
        <v>214.95</v>
      </c>
      <c r="E7625" s="42">
        <f t="shared" si="154"/>
        <v>-214.95</v>
      </c>
      <c r="F7625" s="77" t="s">
        <v>1038</v>
      </c>
      <c r="G7625" s="77" t="s">
        <v>195</v>
      </c>
      <c r="H7625" s="77" t="s">
        <v>189</v>
      </c>
      <c r="I7625" s="13">
        <v>8</v>
      </c>
      <c r="J7625" s="14">
        <v>2015</v>
      </c>
      <c r="K7625" s="78" t="s">
        <v>146</v>
      </c>
      <c r="L7625" s="79" t="s">
        <v>3570</v>
      </c>
      <c r="M7625" s="79" t="s">
        <v>302</v>
      </c>
      <c r="N7625" s="15" t="s">
        <v>28</v>
      </c>
      <c r="O7625" s="15" t="s">
        <v>29</v>
      </c>
      <c r="P7625" s="80" t="s">
        <v>3599</v>
      </c>
      <c r="Q7625" s="80" t="s">
        <v>195</v>
      </c>
      <c r="S7625" t="str">
        <f t="shared" si="153"/>
        <v>42240Hussein Mahmoud</v>
      </c>
    </row>
    <row r="7626" spans="1:19" hidden="1">
      <c r="A7626" s="12">
        <v>42240</v>
      </c>
      <c r="B7626" t="s">
        <v>3571</v>
      </c>
      <c r="C7626" s="1">
        <v>14.9</v>
      </c>
      <c r="E7626" s="42">
        <f t="shared" si="154"/>
        <v>-14.9</v>
      </c>
      <c r="F7626" s="77" t="s">
        <v>1038</v>
      </c>
      <c r="G7626" s="77" t="s">
        <v>195</v>
      </c>
      <c r="H7626" s="77" t="s">
        <v>189</v>
      </c>
      <c r="I7626" s="13">
        <v>8</v>
      </c>
      <c r="J7626" s="14">
        <v>2015</v>
      </c>
      <c r="K7626" s="78" t="s">
        <v>146</v>
      </c>
      <c r="L7626" s="79" t="s">
        <v>3571</v>
      </c>
      <c r="M7626" s="79" t="s">
        <v>302</v>
      </c>
      <c r="N7626" s="15" t="s">
        <v>28</v>
      </c>
      <c r="O7626" s="15" t="s">
        <v>29</v>
      </c>
      <c r="P7626" s="80" t="s">
        <v>3599</v>
      </c>
      <c r="Q7626" s="80" t="s">
        <v>195</v>
      </c>
      <c r="S7626" t="str">
        <f t="shared" si="153"/>
        <v>42240Drew Bostock</v>
      </c>
    </row>
    <row r="7627" spans="1:19" hidden="1">
      <c r="A7627" s="12">
        <v>42240</v>
      </c>
      <c r="B7627" t="s">
        <v>2488</v>
      </c>
      <c r="C7627" s="1">
        <v>-212.59</v>
      </c>
      <c r="E7627" s="42">
        <f t="shared" si="154"/>
        <v>212.59</v>
      </c>
      <c r="F7627" s="77" t="s">
        <v>225</v>
      </c>
      <c r="G7627" s="77" t="s">
        <v>195</v>
      </c>
      <c r="H7627" s="77" t="s">
        <v>189</v>
      </c>
      <c r="I7627" s="13">
        <v>8</v>
      </c>
      <c r="J7627" s="14">
        <v>2015</v>
      </c>
      <c r="K7627" s="78" t="s">
        <v>137</v>
      </c>
      <c r="L7627" s="79" t="s">
        <v>39</v>
      </c>
      <c r="M7627" s="79" t="s">
        <v>23</v>
      </c>
      <c r="N7627" s="15" t="s">
        <v>189</v>
      </c>
      <c r="O7627" s="15" t="s">
        <v>24</v>
      </c>
      <c r="P7627" s="80" t="s">
        <v>196</v>
      </c>
      <c r="Q7627" s="80" t="s">
        <v>195</v>
      </c>
      <c r="S7627" t="str">
        <f t="shared" si="153"/>
        <v>42240Bank Account</v>
      </c>
    </row>
    <row r="7628" spans="1:19" hidden="1">
      <c r="A7628" s="12">
        <v>42240</v>
      </c>
      <c r="B7628" t="s">
        <v>3572</v>
      </c>
      <c r="C7628" s="1">
        <v>39.950000000000003</v>
      </c>
      <c r="E7628" s="42">
        <f t="shared" si="154"/>
        <v>-39.950000000000003</v>
      </c>
      <c r="F7628" s="77" t="s">
        <v>1038</v>
      </c>
      <c r="G7628" s="77" t="s">
        <v>195</v>
      </c>
      <c r="H7628" s="77" t="s">
        <v>189</v>
      </c>
      <c r="I7628" s="13">
        <v>8</v>
      </c>
      <c r="J7628" s="14">
        <v>2015</v>
      </c>
      <c r="K7628" s="78" t="s">
        <v>146</v>
      </c>
      <c r="L7628" s="79" t="s">
        <v>3572</v>
      </c>
      <c r="M7628" s="79" t="s">
        <v>302</v>
      </c>
      <c r="N7628" s="15" t="s">
        <v>28</v>
      </c>
      <c r="O7628" s="15" t="s">
        <v>29</v>
      </c>
      <c r="P7628" s="80" t="s">
        <v>3599</v>
      </c>
      <c r="Q7628" s="80" t="s">
        <v>195</v>
      </c>
      <c r="S7628" t="str">
        <f t="shared" si="153"/>
        <v>42240John Ramirez</v>
      </c>
    </row>
    <row r="7629" spans="1:19" hidden="1">
      <c r="A7629" s="12">
        <v>42241</v>
      </c>
      <c r="B7629" t="s">
        <v>3573</v>
      </c>
      <c r="C7629" s="1">
        <v>61.18</v>
      </c>
      <c r="E7629" s="42">
        <f t="shared" si="154"/>
        <v>-61.18</v>
      </c>
      <c r="F7629" s="77" t="s">
        <v>1038</v>
      </c>
      <c r="G7629" s="77" t="s">
        <v>195</v>
      </c>
      <c r="H7629" s="77" t="s">
        <v>189</v>
      </c>
      <c r="I7629" s="13">
        <v>8</v>
      </c>
      <c r="J7629" s="14">
        <v>2015</v>
      </c>
      <c r="K7629" s="78" t="s">
        <v>146</v>
      </c>
      <c r="L7629" s="79" t="s">
        <v>3573</v>
      </c>
      <c r="M7629" s="79" t="s">
        <v>302</v>
      </c>
      <c r="N7629" s="15" t="s">
        <v>28</v>
      </c>
      <c r="O7629" s="15" t="s">
        <v>29</v>
      </c>
      <c r="P7629" s="80" t="s">
        <v>3599</v>
      </c>
      <c r="Q7629" s="80" t="s">
        <v>195</v>
      </c>
      <c r="S7629" t="str">
        <f t="shared" si="153"/>
        <v>42241Mark English</v>
      </c>
    </row>
    <row r="7630" spans="1:19" hidden="1">
      <c r="A7630" s="12">
        <v>42241</v>
      </c>
      <c r="B7630" t="s">
        <v>3574</v>
      </c>
      <c r="C7630" s="1">
        <v>70.45</v>
      </c>
      <c r="E7630" s="42">
        <f t="shared" si="154"/>
        <v>-70.45</v>
      </c>
      <c r="F7630" s="77" t="s">
        <v>1038</v>
      </c>
      <c r="G7630" s="77" t="s">
        <v>195</v>
      </c>
      <c r="H7630" s="77" t="s">
        <v>189</v>
      </c>
      <c r="I7630" s="13">
        <v>8</v>
      </c>
      <c r="J7630" s="14">
        <v>2015</v>
      </c>
      <c r="K7630" s="78" t="s">
        <v>146</v>
      </c>
      <c r="L7630" s="79" t="s">
        <v>3574</v>
      </c>
      <c r="M7630" s="79" t="s">
        <v>302</v>
      </c>
      <c r="N7630" s="15" t="s">
        <v>28</v>
      </c>
      <c r="O7630" s="15" t="s">
        <v>29</v>
      </c>
      <c r="P7630" s="80" t="s">
        <v>3599</v>
      </c>
      <c r="Q7630" s="80" t="s">
        <v>195</v>
      </c>
      <c r="S7630" t="str">
        <f t="shared" si="153"/>
        <v>42241Michael Bradley</v>
      </c>
    </row>
    <row r="7631" spans="1:19" hidden="1">
      <c r="A7631" s="12">
        <v>42242</v>
      </c>
      <c r="B7631" t="s">
        <v>3172</v>
      </c>
      <c r="C7631" s="1">
        <v>-9.99</v>
      </c>
      <c r="E7631" s="42">
        <f t="shared" si="154"/>
        <v>9.99</v>
      </c>
      <c r="F7631" s="77" t="s">
        <v>225</v>
      </c>
      <c r="G7631" s="77" t="s">
        <v>195</v>
      </c>
      <c r="H7631" s="77" t="s">
        <v>189</v>
      </c>
      <c r="I7631" s="13">
        <v>8</v>
      </c>
      <c r="J7631" s="14">
        <v>2015</v>
      </c>
      <c r="K7631" s="78" t="s">
        <v>458</v>
      </c>
      <c r="L7631" s="79" t="s">
        <v>1248</v>
      </c>
      <c r="M7631" s="79" t="s">
        <v>23</v>
      </c>
      <c r="N7631" s="15" t="s">
        <v>28</v>
      </c>
      <c r="O7631" s="15" t="s">
        <v>29</v>
      </c>
      <c r="P7631" s="80" t="s">
        <v>3598</v>
      </c>
      <c r="Q7631" s="80" t="s">
        <v>195</v>
      </c>
      <c r="S7631" t="str">
        <f t="shared" si="153"/>
        <v>42242Spotify USA Inc</v>
      </c>
    </row>
    <row r="7632" spans="1:19" hidden="1">
      <c r="A7632" s="12">
        <v>42242</v>
      </c>
      <c r="B7632" t="s">
        <v>3039</v>
      </c>
      <c r="C7632" s="1">
        <v>29.8</v>
      </c>
      <c r="E7632" s="42">
        <f t="shared" si="154"/>
        <v>-29.8</v>
      </c>
      <c r="F7632" s="77" t="s">
        <v>1038</v>
      </c>
      <c r="G7632" s="77" t="s">
        <v>195</v>
      </c>
      <c r="H7632" s="77" t="s">
        <v>189</v>
      </c>
      <c r="I7632" s="13">
        <v>8</v>
      </c>
      <c r="J7632" s="14">
        <v>2015</v>
      </c>
      <c r="K7632" s="78" t="s">
        <v>146</v>
      </c>
      <c r="L7632" s="79" t="s">
        <v>3039</v>
      </c>
      <c r="M7632" s="79" t="s">
        <v>302</v>
      </c>
      <c r="N7632" s="15" t="s">
        <v>28</v>
      </c>
      <c r="O7632" s="15" t="s">
        <v>29</v>
      </c>
      <c r="P7632" s="80" t="s">
        <v>3599</v>
      </c>
      <c r="Q7632" s="80" t="s">
        <v>195</v>
      </c>
      <c r="S7632" t="str">
        <f t="shared" si="153"/>
        <v>42242jose portal</v>
      </c>
    </row>
    <row r="7633" spans="1:19" hidden="1">
      <c r="A7633" s="12">
        <v>42243</v>
      </c>
      <c r="B7633" t="s">
        <v>2617</v>
      </c>
      <c r="C7633" s="1">
        <v>38.119999999999997</v>
      </c>
      <c r="E7633" s="42">
        <f t="shared" si="154"/>
        <v>-38.119999999999997</v>
      </c>
      <c r="F7633" s="77" t="s">
        <v>1038</v>
      </c>
      <c r="G7633" s="77" t="s">
        <v>195</v>
      </c>
      <c r="H7633" s="77" t="s">
        <v>189</v>
      </c>
      <c r="I7633" s="13">
        <v>8</v>
      </c>
      <c r="J7633" s="14">
        <v>2015</v>
      </c>
      <c r="K7633" s="78" t="s">
        <v>146</v>
      </c>
      <c r="L7633" s="79" t="s">
        <v>3100</v>
      </c>
      <c r="M7633" s="79" t="s">
        <v>302</v>
      </c>
      <c r="N7633" s="15" t="s">
        <v>28</v>
      </c>
      <c r="O7633" s="15" t="s">
        <v>29</v>
      </c>
      <c r="P7633" s="80" t="s">
        <v>3599</v>
      </c>
      <c r="Q7633" s="80" t="s">
        <v>195</v>
      </c>
      <c r="S7633" t="str">
        <f t="shared" si="153"/>
        <v>42243Reversal</v>
      </c>
    </row>
    <row r="7634" spans="1:19" hidden="1">
      <c r="A7634" s="12">
        <v>42243</v>
      </c>
      <c r="B7634" t="s">
        <v>3551</v>
      </c>
      <c r="C7634" s="1">
        <v>-25.18</v>
      </c>
      <c r="E7634" s="42">
        <f t="shared" si="154"/>
        <v>25.18</v>
      </c>
      <c r="F7634" s="77" t="s">
        <v>225</v>
      </c>
      <c r="G7634" s="77" t="s">
        <v>195</v>
      </c>
      <c r="H7634" s="77" t="s">
        <v>189</v>
      </c>
      <c r="I7634" s="13">
        <v>8</v>
      </c>
      <c r="J7634" s="14">
        <v>2015</v>
      </c>
      <c r="K7634" s="78" t="s">
        <v>184</v>
      </c>
      <c r="L7634" s="79" t="s">
        <v>3551</v>
      </c>
      <c r="M7634" s="79" t="s">
        <v>302</v>
      </c>
      <c r="N7634" s="15" t="s">
        <v>28</v>
      </c>
      <c r="O7634" s="15" t="s">
        <v>29</v>
      </c>
      <c r="P7634" s="80" t="s">
        <v>3599</v>
      </c>
      <c r="Q7634" s="80" t="s">
        <v>195</v>
      </c>
      <c r="S7634" t="str">
        <f t="shared" si="153"/>
        <v>42243Charles Jones</v>
      </c>
    </row>
    <row r="7635" spans="1:19" hidden="1">
      <c r="A7635" s="12">
        <v>42244</v>
      </c>
      <c r="B7635" t="s">
        <v>3575</v>
      </c>
      <c r="C7635" s="1">
        <v>89.86</v>
      </c>
      <c r="E7635" s="42">
        <f t="shared" si="154"/>
        <v>-89.86</v>
      </c>
      <c r="F7635" s="77" t="s">
        <v>1038</v>
      </c>
      <c r="G7635" s="77" t="s">
        <v>195</v>
      </c>
      <c r="H7635" s="77" t="s">
        <v>189</v>
      </c>
      <c r="I7635" s="13">
        <v>8</v>
      </c>
      <c r="J7635" s="14">
        <v>2015</v>
      </c>
      <c r="K7635" s="78" t="s">
        <v>146</v>
      </c>
      <c r="L7635" s="79" t="s">
        <v>3575</v>
      </c>
      <c r="M7635" s="79" t="s">
        <v>302</v>
      </c>
      <c r="N7635" s="15" t="s">
        <v>28</v>
      </c>
      <c r="O7635" s="15" t="s">
        <v>29</v>
      </c>
      <c r="P7635" s="80" t="s">
        <v>3599</v>
      </c>
      <c r="Q7635" s="80" t="s">
        <v>195</v>
      </c>
      <c r="S7635" t="str">
        <f t="shared" si="153"/>
        <v>42244sue abo</v>
      </c>
    </row>
    <row r="7636" spans="1:19" hidden="1">
      <c r="A7636" s="12">
        <v>42244</v>
      </c>
      <c r="B7636" t="s">
        <v>3575</v>
      </c>
      <c r="C7636" s="1">
        <v>12.9</v>
      </c>
      <c r="E7636" s="42">
        <f t="shared" si="154"/>
        <v>-12.9</v>
      </c>
      <c r="F7636" s="77" t="s">
        <v>1038</v>
      </c>
      <c r="G7636" s="77" t="s">
        <v>195</v>
      </c>
      <c r="H7636" s="77" t="s">
        <v>189</v>
      </c>
      <c r="I7636" s="13">
        <v>8</v>
      </c>
      <c r="J7636" s="14">
        <v>2015</v>
      </c>
      <c r="K7636" s="78" t="s">
        <v>146</v>
      </c>
      <c r="L7636" s="79" t="s">
        <v>3575</v>
      </c>
      <c r="M7636" s="79" t="s">
        <v>302</v>
      </c>
      <c r="N7636" s="15" t="s">
        <v>28</v>
      </c>
      <c r="O7636" s="15" t="s">
        <v>29</v>
      </c>
      <c r="P7636" s="80" t="s">
        <v>3599</v>
      </c>
      <c r="Q7636" s="80" t="s">
        <v>195</v>
      </c>
      <c r="S7636" t="str">
        <f t="shared" si="153"/>
        <v>42244sue abo</v>
      </c>
    </row>
    <row r="7637" spans="1:19" hidden="1">
      <c r="A7637" s="12">
        <v>42244</v>
      </c>
      <c r="B7637" t="s">
        <v>2488</v>
      </c>
      <c r="C7637" s="1">
        <v>-307.20999999999998</v>
      </c>
      <c r="E7637" s="42">
        <f t="shared" si="154"/>
        <v>307.20999999999998</v>
      </c>
      <c r="F7637" s="77" t="s">
        <v>225</v>
      </c>
      <c r="G7637" s="77" t="s">
        <v>195</v>
      </c>
      <c r="H7637" s="77" t="s">
        <v>189</v>
      </c>
      <c r="I7637" s="13">
        <v>8</v>
      </c>
      <c r="J7637" s="14">
        <v>2015</v>
      </c>
      <c r="K7637" s="78" t="s">
        <v>137</v>
      </c>
      <c r="L7637" s="79" t="s">
        <v>39</v>
      </c>
      <c r="M7637" s="79" t="s">
        <v>23</v>
      </c>
      <c r="N7637" s="15" t="s">
        <v>189</v>
      </c>
      <c r="O7637" s="15" t="s">
        <v>24</v>
      </c>
      <c r="P7637" s="80" t="s">
        <v>196</v>
      </c>
      <c r="Q7637" s="80" t="s">
        <v>195</v>
      </c>
      <c r="S7637" t="str">
        <f t="shared" si="153"/>
        <v>42244Bank Account</v>
      </c>
    </row>
    <row r="7638" spans="1:19" hidden="1">
      <c r="A7638" s="12">
        <v>42244</v>
      </c>
      <c r="B7638" t="s">
        <v>3576</v>
      </c>
      <c r="C7638" s="1">
        <v>39.950000000000003</v>
      </c>
      <c r="E7638" s="42">
        <f t="shared" si="154"/>
        <v>-39.950000000000003</v>
      </c>
      <c r="F7638" s="77" t="s">
        <v>1038</v>
      </c>
      <c r="G7638" s="77" t="s">
        <v>195</v>
      </c>
      <c r="H7638" s="77" t="s">
        <v>189</v>
      </c>
      <c r="I7638" s="13">
        <v>8</v>
      </c>
      <c r="J7638" s="14">
        <v>2015</v>
      </c>
      <c r="K7638" s="78" t="s">
        <v>146</v>
      </c>
      <c r="L7638" s="79" t="s">
        <v>3576</v>
      </c>
      <c r="M7638" s="79" t="s">
        <v>302</v>
      </c>
      <c r="N7638" s="15" t="s">
        <v>28</v>
      </c>
      <c r="O7638" s="15" t="s">
        <v>29</v>
      </c>
      <c r="P7638" s="80" t="s">
        <v>3599</v>
      </c>
      <c r="Q7638" s="80" t="s">
        <v>195</v>
      </c>
      <c r="S7638" t="str">
        <f t="shared" si="153"/>
        <v>42244Yoshi De la Prida</v>
      </c>
    </row>
    <row r="7639" spans="1:19" hidden="1">
      <c r="A7639" s="12">
        <v>42245</v>
      </c>
      <c r="B7639" t="s">
        <v>3577</v>
      </c>
      <c r="C7639" s="1">
        <v>39.950000000000003</v>
      </c>
      <c r="E7639" s="42">
        <f t="shared" si="154"/>
        <v>-39.950000000000003</v>
      </c>
      <c r="F7639" s="77" t="s">
        <v>1038</v>
      </c>
      <c r="G7639" s="77" t="s">
        <v>195</v>
      </c>
      <c r="H7639" s="77" t="s">
        <v>189</v>
      </c>
      <c r="I7639" s="13">
        <v>8</v>
      </c>
      <c r="J7639" s="14">
        <v>2015</v>
      </c>
      <c r="K7639" s="78" t="s">
        <v>146</v>
      </c>
      <c r="L7639" s="79" t="s">
        <v>3577</v>
      </c>
      <c r="M7639" s="79" t="s">
        <v>302</v>
      </c>
      <c r="N7639" s="15" t="s">
        <v>28</v>
      </c>
      <c r="O7639" s="15" t="s">
        <v>29</v>
      </c>
      <c r="P7639" s="80" t="s">
        <v>3599</v>
      </c>
      <c r="Q7639" s="80" t="s">
        <v>195</v>
      </c>
      <c r="S7639" t="str">
        <f t="shared" si="153"/>
        <v>42245Jane Stoutenburg</v>
      </c>
    </row>
    <row r="7640" spans="1:19" hidden="1">
      <c r="A7640" s="12">
        <v>42248</v>
      </c>
      <c r="B7640" t="s">
        <v>3578</v>
      </c>
      <c r="C7640" s="1">
        <v>14.42</v>
      </c>
      <c r="E7640" s="42">
        <f t="shared" si="154"/>
        <v>-14.42</v>
      </c>
      <c r="F7640" s="77" t="s">
        <v>1038</v>
      </c>
      <c r="G7640" s="77" t="s">
        <v>195</v>
      </c>
      <c r="H7640" s="77" t="s">
        <v>189</v>
      </c>
      <c r="I7640" s="13">
        <v>9</v>
      </c>
      <c r="J7640" s="14">
        <v>2015</v>
      </c>
      <c r="K7640" s="78" t="s">
        <v>146</v>
      </c>
      <c r="L7640" s="79" t="s">
        <v>3578</v>
      </c>
      <c r="M7640" s="79" t="s">
        <v>302</v>
      </c>
      <c r="N7640" s="15" t="s">
        <v>28</v>
      </c>
      <c r="O7640" s="15" t="s">
        <v>29</v>
      </c>
      <c r="P7640" s="80" t="s">
        <v>3599</v>
      </c>
      <c r="Q7640" s="80" t="s">
        <v>195</v>
      </c>
      <c r="S7640" t="str">
        <f t="shared" si="153"/>
        <v>42248Ivy Chincarini</v>
      </c>
    </row>
    <row r="7641" spans="1:19" hidden="1">
      <c r="A7641" s="12">
        <v>42248</v>
      </c>
      <c r="B7641" t="s">
        <v>3579</v>
      </c>
      <c r="C7641" s="1">
        <v>89.86</v>
      </c>
      <c r="E7641" s="42">
        <f t="shared" si="154"/>
        <v>-89.86</v>
      </c>
      <c r="F7641" s="77" t="s">
        <v>1038</v>
      </c>
      <c r="G7641" s="77" t="s">
        <v>195</v>
      </c>
      <c r="H7641" s="77" t="s">
        <v>189</v>
      </c>
      <c r="I7641" s="13">
        <v>9</v>
      </c>
      <c r="J7641" s="14">
        <v>2015</v>
      </c>
      <c r="K7641" s="78" t="s">
        <v>146</v>
      </c>
      <c r="L7641" s="79" t="s">
        <v>3579</v>
      </c>
      <c r="M7641" s="79" t="s">
        <v>302</v>
      </c>
      <c r="N7641" s="15" t="s">
        <v>28</v>
      </c>
      <c r="O7641" s="15" t="s">
        <v>29</v>
      </c>
      <c r="P7641" s="80" t="s">
        <v>3599</v>
      </c>
      <c r="Q7641" s="80" t="s">
        <v>195</v>
      </c>
      <c r="S7641" t="str">
        <f t="shared" si="153"/>
        <v>42248Schertz Photography &amp; Gifts</v>
      </c>
    </row>
    <row r="7642" spans="1:19" hidden="1">
      <c r="A7642" s="12">
        <v>42249</v>
      </c>
      <c r="B7642" t="s">
        <v>3580</v>
      </c>
      <c r="C7642" s="1">
        <v>63.92</v>
      </c>
      <c r="E7642" s="42">
        <f t="shared" si="154"/>
        <v>-63.92</v>
      </c>
      <c r="F7642" s="77" t="s">
        <v>1038</v>
      </c>
      <c r="G7642" s="77" t="s">
        <v>195</v>
      </c>
      <c r="H7642" s="77" t="s">
        <v>189</v>
      </c>
      <c r="I7642" s="13">
        <v>9</v>
      </c>
      <c r="J7642" s="14">
        <v>2015</v>
      </c>
      <c r="K7642" s="78" t="s">
        <v>146</v>
      </c>
      <c r="L7642" s="79" t="s">
        <v>3580</v>
      </c>
      <c r="M7642" s="79" t="s">
        <v>302</v>
      </c>
      <c r="N7642" s="15" t="s">
        <v>28</v>
      </c>
      <c r="O7642" s="15" t="s">
        <v>29</v>
      </c>
      <c r="P7642" s="80" t="s">
        <v>3599</v>
      </c>
      <c r="Q7642" s="80" t="s">
        <v>195</v>
      </c>
      <c r="S7642" t="str">
        <f t="shared" si="153"/>
        <v>42249likeit4less</v>
      </c>
    </row>
    <row r="7643" spans="1:19" hidden="1">
      <c r="A7643" s="12">
        <v>42249</v>
      </c>
      <c r="B7643" t="s">
        <v>2488</v>
      </c>
      <c r="C7643" s="1">
        <v>-239.4</v>
      </c>
      <c r="E7643" s="42">
        <f t="shared" si="154"/>
        <v>239.4</v>
      </c>
      <c r="F7643" s="77" t="s">
        <v>225</v>
      </c>
      <c r="G7643" s="77" t="s">
        <v>195</v>
      </c>
      <c r="H7643" s="77" t="s">
        <v>189</v>
      </c>
      <c r="I7643" s="13">
        <v>9</v>
      </c>
      <c r="J7643" s="14">
        <v>2015</v>
      </c>
      <c r="K7643" s="78" t="s">
        <v>137</v>
      </c>
      <c r="L7643" s="79" t="s">
        <v>39</v>
      </c>
      <c r="M7643" s="79" t="s">
        <v>23</v>
      </c>
      <c r="N7643" s="15" t="s">
        <v>189</v>
      </c>
      <c r="O7643" s="15" t="s">
        <v>24</v>
      </c>
      <c r="P7643" s="80" t="s">
        <v>196</v>
      </c>
      <c r="Q7643" s="80" t="s">
        <v>195</v>
      </c>
      <c r="S7643" t="str">
        <f t="shared" si="153"/>
        <v>42249Bank Account</v>
      </c>
    </row>
    <row r="7644" spans="1:19" hidden="1">
      <c r="A7644" s="12">
        <v>42250</v>
      </c>
      <c r="B7644" t="s">
        <v>3581</v>
      </c>
      <c r="C7644" s="1">
        <v>64.95</v>
      </c>
      <c r="E7644" s="42">
        <f t="shared" si="154"/>
        <v>-64.95</v>
      </c>
      <c r="F7644" s="77" t="s">
        <v>1038</v>
      </c>
      <c r="G7644" s="77" t="s">
        <v>195</v>
      </c>
      <c r="H7644" s="77" t="s">
        <v>189</v>
      </c>
      <c r="I7644" s="13">
        <v>9</v>
      </c>
      <c r="J7644" s="14">
        <v>2015</v>
      </c>
      <c r="K7644" s="78" t="s">
        <v>146</v>
      </c>
      <c r="L7644" s="79" t="s">
        <v>3581</v>
      </c>
      <c r="M7644" s="79" t="s">
        <v>302</v>
      </c>
      <c r="N7644" s="15" t="s">
        <v>28</v>
      </c>
      <c r="O7644" s="15" t="s">
        <v>29</v>
      </c>
      <c r="P7644" s="80" t="s">
        <v>3599</v>
      </c>
      <c r="Q7644" s="80" t="s">
        <v>195</v>
      </c>
      <c r="S7644" t="str">
        <f t="shared" si="153"/>
        <v>42250Sybille Phillips</v>
      </c>
    </row>
    <row r="7645" spans="1:19" hidden="1">
      <c r="A7645" s="12">
        <v>42251</v>
      </c>
      <c r="B7645" t="s">
        <v>3582</v>
      </c>
      <c r="C7645" s="1">
        <v>97.44</v>
      </c>
      <c r="E7645" s="42">
        <f t="shared" si="154"/>
        <v>-97.44</v>
      </c>
      <c r="F7645" s="77" t="s">
        <v>1038</v>
      </c>
      <c r="G7645" s="77" t="s">
        <v>195</v>
      </c>
      <c r="H7645" s="77" t="s">
        <v>189</v>
      </c>
      <c r="I7645" s="13">
        <v>9</v>
      </c>
      <c r="J7645" s="14">
        <v>2015</v>
      </c>
      <c r="K7645" s="78" t="s">
        <v>146</v>
      </c>
      <c r="L7645" s="79" t="s">
        <v>3582</v>
      </c>
      <c r="M7645" s="79" t="s">
        <v>302</v>
      </c>
      <c r="N7645" s="15" t="s">
        <v>28</v>
      </c>
      <c r="O7645" s="15" t="s">
        <v>29</v>
      </c>
      <c r="P7645" s="80" t="s">
        <v>3599</v>
      </c>
      <c r="Q7645" s="80" t="s">
        <v>195</v>
      </c>
      <c r="S7645" t="str">
        <f t="shared" si="153"/>
        <v>42251Angela Weikal</v>
      </c>
    </row>
    <row r="7646" spans="1:19" hidden="1">
      <c r="A7646" s="12">
        <v>42252</v>
      </c>
      <c r="B7646" t="s">
        <v>3069</v>
      </c>
      <c r="C7646" s="1">
        <v>12.9</v>
      </c>
      <c r="E7646" s="42">
        <f t="shared" si="154"/>
        <v>-12.9</v>
      </c>
      <c r="F7646" s="77" t="s">
        <v>1038</v>
      </c>
      <c r="G7646" s="77" t="s">
        <v>195</v>
      </c>
      <c r="H7646" s="77" t="s">
        <v>189</v>
      </c>
      <c r="I7646" s="13">
        <v>9</v>
      </c>
      <c r="J7646" s="14">
        <v>2015</v>
      </c>
      <c r="K7646" s="78" t="s">
        <v>146</v>
      </c>
      <c r="L7646" s="79" t="s">
        <v>3069</v>
      </c>
      <c r="M7646" s="79" t="s">
        <v>302</v>
      </c>
      <c r="N7646" s="15" t="s">
        <v>28</v>
      </c>
      <c r="O7646" s="15" t="s">
        <v>29</v>
      </c>
      <c r="P7646" s="80" t="s">
        <v>3599</v>
      </c>
      <c r="Q7646" s="80" t="s">
        <v>195</v>
      </c>
      <c r="S7646" t="str">
        <f t="shared" si="153"/>
        <v>42252Shannon Hiscock</v>
      </c>
    </row>
    <row r="7647" spans="1:19" hidden="1">
      <c r="A7647" s="12">
        <v>42252</v>
      </c>
      <c r="B7647" t="s">
        <v>2488</v>
      </c>
      <c r="C7647" s="1">
        <v>-200</v>
      </c>
      <c r="E7647" s="42">
        <f t="shared" si="154"/>
        <v>200</v>
      </c>
      <c r="F7647" s="77" t="s">
        <v>225</v>
      </c>
      <c r="G7647" s="77" t="s">
        <v>195</v>
      </c>
      <c r="H7647" s="77" t="s">
        <v>189</v>
      </c>
      <c r="I7647" s="13">
        <v>9</v>
      </c>
      <c r="J7647" s="14">
        <v>2015</v>
      </c>
      <c r="K7647" s="78" t="s">
        <v>137</v>
      </c>
      <c r="L7647" s="79" t="s">
        <v>39</v>
      </c>
      <c r="M7647" s="79" t="s">
        <v>23</v>
      </c>
      <c r="N7647" s="15" t="s">
        <v>189</v>
      </c>
      <c r="O7647" s="15" t="s">
        <v>24</v>
      </c>
      <c r="P7647" s="80" t="s">
        <v>196</v>
      </c>
      <c r="Q7647" s="80" t="s">
        <v>195</v>
      </c>
      <c r="S7647" t="str">
        <f t="shared" si="153"/>
        <v>42252Bank Account</v>
      </c>
    </row>
    <row r="7648" spans="1:19" hidden="1">
      <c r="A7648" s="12">
        <v>42252</v>
      </c>
      <c r="B7648" t="s">
        <v>3583</v>
      </c>
      <c r="C7648" s="1">
        <v>97.44</v>
      </c>
      <c r="E7648" s="42">
        <f t="shared" si="154"/>
        <v>-97.44</v>
      </c>
      <c r="F7648" s="77" t="s">
        <v>1038</v>
      </c>
      <c r="G7648" s="77" t="s">
        <v>195</v>
      </c>
      <c r="H7648" s="77" t="s">
        <v>189</v>
      </c>
      <c r="I7648" s="13">
        <v>9</v>
      </c>
      <c r="J7648" s="14">
        <v>2015</v>
      </c>
      <c r="K7648" s="78" t="s">
        <v>146</v>
      </c>
      <c r="L7648" s="79" t="s">
        <v>3583</v>
      </c>
      <c r="M7648" s="79" t="s">
        <v>302</v>
      </c>
      <c r="N7648" s="15" t="s">
        <v>28</v>
      </c>
      <c r="O7648" s="15" t="s">
        <v>29</v>
      </c>
      <c r="P7648" s="80" t="s">
        <v>3599</v>
      </c>
      <c r="Q7648" s="80" t="s">
        <v>195</v>
      </c>
      <c r="S7648" t="str">
        <f t="shared" si="153"/>
        <v>42252Jeffrey S. Johnson</v>
      </c>
    </row>
    <row r="7649" spans="1:19" hidden="1">
      <c r="A7649" s="12">
        <v>42252</v>
      </c>
      <c r="B7649" t="s">
        <v>3583</v>
      </c>
      <c r="C7649" s="1">
        <v>14.9</v>
      </c>
      <c r="E7649" s="42">
        <f t="shared" si="154"/>
        <v>-14.9</v>
      </c>
      <c r="F7649" s="77" t="s">
        <v>1038</v>
      </c>
      <c r="G7649" s="77" t="s">
        <v>195</v>
      </c>
      <c r="H7649" s="77" t="s">
        <v>189</v>
      </c>
      <c r="I7649" s="13">
        <v>9</v>
      </c>
      <c r="J7649" s="14">
        <v>2015</v>
      </c>
      <c r="K7649" s="78" t="s">
        <v>146</v>
      </c>
      <c r="L7649" s="79" t="s">
        <v>3583</v>
      </c>
      <c r="M7649" s="79" t="s">
        <v>302</v>
      </c>
      <c r="N7649" s="15" t="s">
        <v>28</v>
      </c>
      <c r="O7649" s="15" t="s">
        <v>29</v>
      </c>
      <c r="P7649" s="80" t="s">
        <v>3599</v>
      </c>
      <c r="Q7649" s="80" t="s">
        <v>195</v>
      </c>
      <c r="S7649" t="str">
        <f t="shared" si="153"/>
        <v>42252Jeffrey S. Johnson</v>
      </c>
    </row>
    <row r="7650" spans="1:19" hidden="1">
      <c r="A7650" s="12">
        <v>42253</v>
      </c>
      <c r="B7650" t="s">
        <v>3584</v>
      </c>
      <c r="C7650" s="1">
        <v>20</v>
      </c>
      <c r="E7650" s="42">
        <f t="shared" si="154"/>
        <v>-20</v>
      </c>
      <c r="F7650" s="77" t="s">
        <v>1038</v>
      </c>
      <c r="G7650" s="77" t="s">
        <v>195</v>
      </c>
      <c r="H7650" s="77" t="s">
        <v>189</v>
      </c>
      <c r="I7650" s="13">
        <v>9</v>
      </c>
      <c r="J7650" s="14">
        <v>2015</v>
      </c>
      <c r="K7650" s="78" t="s">
        <v>146</v>
      </c>
      <c r="L7650" s="79" t="s">
        <v>3584</v>
      </c>
      <c r="M7650" s="79" t="s">
        <v>302</v>
      </c>
      <c r="N7650" s="15" t="s">
        <v>28</v>
      </c>
      <c r="O7650" s="15" t="s">
        <v>29</v>
      </c>
      <c r="P7650" s="80" t="s">
        <v>3599</v>
      </c>
      <c r="Q7650" s="80" t="s">
        <v>195</v>
      </c>
      <c r="S7650" t="str">
        <f t="shared" si="153"/>
        <v>42253Manuel Aponte</v>
      </c>
    </row>
    <row r="7651" spans="1:19" hidden="1">
      <c r="A7651" s="12">
        <v>42254</v>
      </c>
      <c r="B7651" t="s">
        <v>3585</v>
      </c>
      <c r="C7651" s="1">
        <v>10.95</v>
      </c>
      <c r="E7651" s="42">
        <f t="shared" si="154"/>
        <v>-10.95</v>
      </c>
      <c r="F7651" s="77" t="s">
        <v>1038</v>
      </c>
      <c r="G7651" s="77" t="s">
        <v>195</v>
      </c>
      <c r="H7651" s="77" t="s">
        <v>189</v>
      </c>
      <c r="I7651" s="13">
        <v>9</v>
      </c>
      <c r="J7651" s="14">
        <v>2015</v>
      </c>
      <c r="K7651" s="78" t="s">
        <v>146</v>
      </c>
      <c r="L7651" s="79" t="s">
        <v>3585</v>
      </c>
      <c r="M7651" s="79" t="s">
        <v>302</v>
      </c>
      <c r="N7651" s="15" t="s">
        <v>28</v>
      </c>
      <c r="O7651" s="15" t="s">
        <v>29</v>
      </c>
      <c r="P7651" s="80" t="s">
        <v>3599</v>
      </c>
      <c r="Q7651" s="80" t="s">
        <v>195</v>
      </c>
      <c r="S7651" t="str">
        <f t="shared" ref="S7651:S7671" si="155">A7651&amp;B7651</f>
        <v>42254The Arms Cache</v>
      </c>
    </row>
    <row r="7652" spans="1:19" hidden="1">
      <c r="A7652" s="12">
        <v>42256</v>
      </c>
      <c r="B7652" t="s">
        <v>3586</v>
      </c>
      <c r="C7652" s="1">
        <v>252.4</v>
      </c>
      <c r="E7652" s="42">
        <f t="shared" si="154"/>
        <v>-252.4</v>
      </c>
      <c r="F7652" s="77" t="s">
        <v>1038</v>
      </c>
      <c r="G7652" s="77" t="s">
        <v>195</v>
      </c>
      <c r="H7652" s="77" t="s">
        <v>189</v>
      </c>
      <c r="I7652" s="13">
        <v>9</v>
      </c>
      <c r="J7652" s="14">
        <v>2015</v>
      </c>
      <c r="K7652" s="78" t="s">
        <v>146</v>
      </c>
      <c r="L7652" s="79" t="s">
        <v>3586</v>
      </c>
      <c r="M7652" s="79" t="s">
        <v>302</v>
      </c>
      <c r="N7652" s="15" t="s">
        <v>28</v>
      </c>
      <c r="O7652" s="15" t="s">
        <v>29</v>
      </c>
      <c r="P7652" s="80" t="s">
        <v>3599</v>
      </c>
      <c r="Q7652" s="80" t="s">
        <v>195</v>
      </c>
      <c r="S7652" t="str">
        <f t="shared" si="155"/>
        <v>42256Mark Brulinski</v>
      </c>
    </row>
    <row r="7653" spans="1:19" hidden="1">
      <c r="A7653" s="12">
        <v>42256</v>
      </c>
      <c r="B7653" t="s">
        <v>3068</v>
      </c>
      <c r="C7653" s="1">
        <v>133.61000000000001</v>
      </c>
      <c r="E7653" s="42">
        <f t="shared" si="154"/>
        <v>-133.61000000000001</v>
      </c>
      <c r="F7653" s="77" t="s">
        <v>1038</v>
      </c>
      <c r="G7653" s="77" t="s">
        <v>195</v>
      </c>
      <c r="H7653" s="77" t="s">
        <v>189</v>
      </c>
      <c r="I7653" s="13">
        <v>9</v>
      </c>
      <c r="J7653" s="14">
        <v>2015</v>
      </c>
      <c r="K7653" s="78" t="s">
        <v>146</v>
      </c>
      <c r="L7653" s="79" t="s">
        <v>3068</v>
      </c>
      <c r="M7653" s="79" t="s">
        <v>302</v>
      </c>
      <c r="N7653" s="15" t="s">
        <v>28</v>
      </c>
      <c r="O7653" s="15" t="s">
        <v>29</v>
      </c>
      <c r="P7653" s="80" t="s">
        <v>3599</v>
      </c>
      <c r="Q7653" s="80" t="s">
        <v>195</v>
      </c>
      <c r="S7653" t="str">
        <f t="shared" si="155"/>
        <v>42256Angela Santucci</v>
      </c>
    </row>
    <row r="7654" spans="1:19" hidden="1">
      <c r="A7654" s="12">
        <v>42256</v>
      </c>
      <c r="B7654" t="s">
        <v>3587</v>
      </c>
      <c r="C7654" s="1">
        <v>25.82</v>
      </c>
      <c r="E7654" s="42">
        <f t="shared" ref="E7654:E7717" si="156">-C7654</f>
        <v>-25.82</v>
      </c>
      <c r="F7654" s="77" t="s">
        <v>1038</v>
      </c>
      <c r="G7654" s="77" t="s">
        <v>195</v>
      </c>
      <c r="H7654" s="77" t="s">
        <v>189</v>
      </c>
      <c r="I7654" s="13">
        <v>9</v>
      </c>
      <c r="J7654" s="14">
        <v>2015</v>
      </c>
      <c r="K7654" s="78" t="s">
        <v>146</v>
      </c>
      <c r="L7654" s="79" t="s">
        <v>3587</v>
      </c>
      <c r="M7654" s="79" t="s">
        <v>302</v>
      </c>
      <c r="N7654" s="15" t="s">
        <v>28</v>
      </c>
      <c r="O7654" s="15" t="s">
        <v>29</v>
      </c>
      <c r="P7654" s="80" t="s">
        <v>3599</v>
      </c>
      <c r="Q7654" s="80" t="s">
        <v>195</v>
      </c>
      <c r="S7654" t="str">
        <f t="shared" si="155"/>
        <v>42256Byron Bell</v>
      </c>
    </row>
    <row r="7655" spans="1:19" hidden="1">
      <c r="A7655" s="12">
        <v>42257</v>
      </c>
      <c r="B7655" t="s">
        <v>2488</v>
      </c>
      <c r="C7655" s="1">
        <v>-504.89</v>
      </c>
      <c r="E7655" s="42">
        <f t="shared" si="156"/>
        <v>504.89</v>
      </c>
      <c r="F7655" s="77" t="s">
        <v>225</v>
      </c>
      <c r="G7655" s="77" t="s">
        <v>195</v>
      </c>
      <c r="H7655" s="77" t="s">
        <v>189</v>
      </c>
      <c r="I7655" s="13">
        <v>9</v>
      </c>
      <c r="J7655" s="14">
        <v>2015</v>
      </c>
      <c r="K7655" s="78" t="s">
        <v>137</v>
      </c>
      <c r="L7655" s="79" t="s">
        <v>39</v>
      </c>
      <c r="M7655" s="79" t="s">
        <v>23</v>
      </c>
      <c r="N7655" s="15" t="s">
        <v>189</v>
      </c>
      <c r="O7655" s="15" t="s">
        <v>24</v>
      </c>
      <c r="P7655" s="80" t="s">
        <v>196</v>
      </c>
      <c r="Q7655" s="80" t="s">
        <v>195</v>
      </c>
      <c r="S7655" t="str">
        <f t="shared" si="155"/>
        <v>42257Bank Account</v>
      </c>
    </row>
    <row r="7656" spans="1:19" hidden="1">
      <c r="A7656" s="12">
        <v>42258</v>
      </c>
      <c r="B7656" t="s">
        <v>3588</v>
      </c>
      <c r="C7656" s="1">
        <v>12.9</v>
      </c>
      <c r="E7656" s="42">
        <f t="shared" si="156"/>
        <v>-12.9</v>
      </c>
      <c r="F7656" s="77" t="s">
        <v>1038</v>
      </c>
      <c r="G7656" s="77" t="s">
        <v>195</v>
      </c>
      <c r="H7656" s="77" t="s">
        <v>189</v>
      </c>
      <c r="I7656" s="13">
        <v>9</v>
      </c>
      <c r="J7656" s="14">
        <v>2015</v>
      </c>
      <c r="K7656" s="78" t="s">
        <v>146</v>
      </c>
      <c r="L7656" s="79" t="s">
        <v>3588</v>
      </c>
      <c r="M7656" s="79" t="s">
        <v>302</v>
      </c>
      <c r="N7656" s="15" t="s">
        <v>28</v>
      </c>
      <c r="O7656" s="15" t="s">
        <v>29</v>
      </c>
      <c r="P7656" s="80" t="s">
        <v>3599</v>
      </c>
      <c r="Q7656" s="80" t="s">
        <v>195</v>
      </c>
      <c r="S7656" t="str">
        <f t="shared" si="155"/>
        <v>42258patricia weatherbee</v>
      </c>
    </row>
    <row r="7657" spans="1:19" hidden="1">
      <c r="A7657" s="12">
        <v>42259</v>
      </c>
      <c r="B7657" t="s">
        <v>3589</v>
      </c>
      <c r="C7657" s="1">
        <v>39.950000000000003</v>
      </c>
      <c r="E7657" s="42">
        <f t="shared" si="156"/>
        <v>-39.950000000000003</v>
      </c>
      <c r="F7657" s="77" t="s">
        <v>1038</v>
      </c>
      <c r="G7657" s="77" t="s">
        <v>195</v>
      </c>
      <c r="H7657" s="77" t="s">
        <v>189</v>
      </c>
      <c r="I7657" s="13">
        <v>9</v>
      </c>
      <c r="J7657" s="14">
        <v>2015</v>
      </c>
      <c r="K7657" s="78" t="s">
        <v>146</v>
      </c>
      <c r="L7657" s="79" t="s">
        <v>3589</v>
      </c>
      <c r="M7657" s="79" t="s">
        <v>302</v>
      </c>
      <c r="N7657" s="15" t="s">
        <v>28</v>
      </c>
      <c r="O7657" s="15" t="s">
        <v>29</v>
      </c>
      <c r="P7657" s="80" t="s">
        <v>3599</v>
      </c>
      <c r="Q7657" s="80" t="s">
        <v>195</v>
      </c>
      <c r="S7657" t="str">
        <f t="shared" si="155"/>
        <v>42259Rick Price</v>
      </c>
    </row>
    <row r="7658" spans="1:19" hidden="1">
      <c r="A7658" s="12">
        <v>42259</v>
      </c>
      <c r="B7658" t="s">
        <v>3590</v>
      </c>
      <c r="C7658" s="1">
        <v>51.95</v>
      </c>
      <c r="E7658" s="42">
        <f t="shared" si="156"/>
        <v>-51.95</v>
      </c>
      <c r="F7658" s="77" t="s">
        <v>1038</v>
      </c>
      <c r="G7658" s="77" t="s">
        <v>195</v>
      </c>
      <c r="H7658" s="77" t="s">
        <v>189</v>
      </c>
      <c r="I7658" s="13">
        <v>9</v>
      </c>
      <c r="J7658" s="14">
        <v>2015</v>
      </c>
      <c r="K7658" s="78" t="s">
        <v>146</v>
      </c>
      <c r="L7658" s="79" t="s">
        <v>3590</v>
      </c>
      <c r="M7658" s="79" t="s">
        <v>302</v>
      </c>
      <c r="N7658" s="15" t="s">
        <v>28</v>
      </c>
      <c r="O7658" s="15" t="s">
        <v>29</v>
      </c>
      <c r="P7658" s="80" t="s">
        <v>3599</v>
      </c>
      <c r="Q7658" s="80" t="s">
        <v>195</v>
      </c>
      <c r="S7658" t="str">
        <f t="shared" si="155"/>
        <v>42259vilmos szabo</v>
      </c>
    </row>
    <row r="7659" spans="1:19" hidden="1">
      <c r="A7659" s="12">
        <v>42260</v>
      </c>
      <c r="B7659" t="s">
        <v>2971</v>
      </c>
      <c r="C7659" s="1">
        <v>40.94</v>
      </c>
      <c r="E7659" s="42">
        <f t="shared" si="156"/>
        <v>-40.94</v>
      </c>
      <c r="F7659" s="77" t="s">
        <v>1038</v>
      </c>
      <c r="G7659" s="77" t="s">
        <v>195</v>
      </c>
      <c r="H7659" s="77" t="s">
        <v>189</v>
      </c>
      <c r="I7659" s="13">
        <v>9</v>
      </c>
      <c r="J7659" s="14">
        <v>2015</v>
      </c>
      <c r="K7659" s="78" t="s">
        <v>146</v>
      </c>
      <c r="L7659" s="79" t="s">
        <v>2971</v>
      </c>
      <c r="M7659" s="79" t="s">
        <v>302</v>
      </c>
      <c r="N7659" s="15" t="s">
        <v>28</v>
      </c>
      <c r="O7659" s="15" t="s">
        <v>29</v>
      </c>
      <c r="P7659" s="80" t="s">
        <v>3599</v>
      </c>
      <c r="Q7659" s="80" t="s">
        <v>195</v>
      </c>
      <c r="S7659" t="str">
        <f t="shared" si="155"/>
        <v>42260FROST KENNELS LLP</v>
      </c>
    </row>
    <row r="7660" spans="1:19" hidden="1">
      <c r="A7660" s="12">
        <v>42260</v>
      </c>
      <c r="B7660" t="s">
        <v>3591</v>
      </c>
      <c r="C7660" s="1">
        <v>179.85</v>
      </c>
      <c r="E7660" s="42">
        <f t="shared" si="156"/>
        <v>-179.85</v>
      </c>
      <c r="F7660" s="77" t="s">
        <v>1038</v>
      </c>
      <c r="G7660" s="77" t="s">
        <v>195</v>
      </c>
      <c r="H7660" s="77" t="s">
        <v>189</v>
      </c>
      <c r="I7660" s="13">
        <v>9</v>
      </c>
      <c r="J7660" s="14">
        <v>2015</v>
      </c>
      <c r="K7660" s="78" t="s">
        <v>146</v>
      </c>
      <c r="L7660" s="79" t="s">
        <v>3591</v>
      </c>
      <c r="M7660" s="79" t="s">
        <v>302</v>
      </c>
      <c r="N7660" s="15" t="s">
        <v>28</v>
      </c>
      <c r="O7660" s="15" t="s">
        <v>29</v>
      </c>
      <c r="P7660" s="80" t="s">
        <v>3599</v>
      </c>
      <c r="Q7660" s="80" t="s">
        <v>195</v>
      </c>
      <c r="S7660" t="str">
        <f t="shared" si="155"/>
        <v>42260john backshis</v>
      </c>
    </row>
    <row r="7661" spans="1:19" hidden="1">
      <c r="A7661" s="12">
        <v>42260</v>
      </c>
      <c r="B7661" t="s">
        <v>3592</v>
      </c>
      <c r="C7661" s="1">
        <v>105.48</v>
      </c>
      <c r="E7661" s="42">
        <f t="shared" si="156"/>
        <v>-105.48</v>
      </c>
      <c r="F7661" s="77" t="s">
        <v>1038</v>
      </c>
      <c r="G7661" s="77" t="s">
        <v>195</v>
      </c>
      <c r="H7661" s="77" t="s">
        <v>189</v>
      </c>
      <c r="I7661" s="13">
        <v>9</v>
      </c>
      <c r="J7661" s="14">
        <v>2015</v>
      </c>
      <c r="K7661" s="78" t="s">
        <v>146</v>
      </c>
      <c r="L7661" s="79" t="s">
        <v>3592</v>
      </c>
      <c r="M7661" s="79" t="s">
        <v>302</v>
      </c>
      <c r="N7661" s="15" t="s">
        <v>28</v>
      </c>
      <c r="O7661" s="15" t="s">
        <v>29</v>
      </c>
      <c r="P7661" s="80" t="s">
        <v>3599</v>
      </c>
      <c r="Q7661" s="80" t="s">
        <v>195</v>
      </c>
      <c r="S7661" t="str">
        <f t="shared" si="155"/>
        <v>42260christina fay</v>
      </c>
    </row>
    <row r="7662" spans="1:19" hidden="1">
      <c r="A7662" s="12">
        <v>42261</v>
      </c>
      <c r="B7662" t="s">
        <v>2488</v>
      </c>
      <c r="C7662" s="1">
        <v>-416.76</v>
      </c>
      <c r="E7662" s="42">
        <f t="shared" si="156"/>
        <v>416.76</v>
      </c>
      <c r="F7662" s="77" t="s">
        <v>225</v>
      </c>
      <c r="G7662" s="77" t="s">
        <v>195</v>
      </c>
      <c r="H7662" s="77" t="s">
        <v>189</v>
      </c>
      <c r="I7662" s="13">
        <v>9</v>
      </c>
      <c r="J7662" s="14">
        <v>2015</v>
      </c>
      <c r="K7662" s="78" t="s">
        <v>289</v>
      </c>
      <c r="L7662" s="79" t="s">
        <v>39</v>
      </c>
      <c r="M7662" s="79" t="s">
        <v>23</v>
      </c>
      <c r="N7662" s="15" t="s">
        <v>189</v>
      </c>
      <c r="O7662" s="15" t="s">
        <v>24</v>
      </c>
      <c r="P7662" s="80" t="s">
        <v>3602</v>
      </c>
      <c r="Q7662" s="80" t="s">
        <v>195</v>
      </c>
      <c r="S7662" t="str">
        <f t="shared" si="155"/>
        <v>42261Bank Account</v>
      </c>
    </row>
    <row r="7663" spans="1:19" hidden="1">
      <c r="A7663" s="12">
        <v>42261</v>
      </c>
      <c r="B7663" t="s">
        <v>3593</v>
      </c>
      <c r="C7663" s="1">
        <v>30.9</v>
      </c>
      <c r="E7663" s="42">
        <f t="shared" si="156"/>
        <v>-30.9</v>
      </c>
      <c r="F7663" s="77" t="s">
        <v>1038</v>
      </c>
      <c r="G7663" s="77" t="s">
        <v>195</v>
      </c>
      <c r="H7663" s="77" t="s">
        <v>189</v>
      </c>
      <c r="I7663" s="13">
        <v>9</v>
      </c>
      <c r="J7663" s="14">
        <v>2015</v>
      </c>
      <c r="K7663" s="78" t="s">
        <v>146</v>
      </c>
      <c r="L7663" s="79" t="s">
        <v>3593</v>
      </c>
      <c r="M7663" s="79" t="s">
        <v>302</v>
      </c>
      <c r="N7663" s="15" t="s">
        <v>28</v>
      </c>
      <c r="O7663" s="15" t="s">
        <v>29</v>
      </c>
      <c r="P7663" s="80" t="s">
        <v>3599</v>
      </c>
      <c r="Q7663" s="80" t="s">
        <v>195</v>
      </c>
      <c r="S7663" t="str">
        <f t="shared" si="155"/>
        <v>42261Nancye McCowan</v>
      </c>
    </row>
    <row r="7664" spans="1:19" hidden="1">
      <c r="A7664" s="12">
        <v>42262</v>
      </c>
      <c r="B7664" t="s">
        <v>3594</v>
      </c>
      <c r="C7664" s="1">
        <v>144.35</v>
      </c>
      <c r="E7664" s="42">
        <f t="shared" si="156"/>
        <v>-144.35</v>
      </c>
      <c r="F7664" s="77" t="s">
        <v>1038</v>
      </c>
      <c r="G7664" s="77" t="s">
        <v>195</v>
      </c>
      <c r="H7664" s="77" t="s">
        <v>189</v>
      </c>
      <c r="I7664" s="13">
        <v>9</v>
      </c>
      <c r="J7664" s="14">
        <v>2015</v>
      </c>
      <c r="K7664" s="78" t="s">
        <v>146</v>
      </c>
      <c r="L7664" s="79" t="s">
        <v>3594</v>
      </c>
      <c r="M7664" s="79" t="s">
        <v>302</v>
      </c>
      <c r="N7664" s="15" t="s">
        <v>28</v>
      </c>
      <c r="O7664" s="15" t="s">
        <v>29</v>
      </c>
      <c r="P7664" s="80" t="s">
        <v>3599</v>
      </c>
      <c r="Q7664" s="80" t="s">
        <v>195</v>
      </c>
      <c r="S7664" t="str">
        <f t="shared" si="155"/>
        <v>42262Lyall Jellyman</v>
      </c>
    </row>
    <row r="7665" spans="1:19" hidden="1">
      <c r="A7665" s="12">
        <v>42262</v>
      </c>
      <c r="B7665" t="s">
        <v>3572</v>
      </c>
      <c r="C7665" s="1">
        <v>-31.6</v>
      </c>
      <c r="E7665" s="42">
        <f t="shared" si="156"/>
        <v>31.6</v>
      </c>
      <c r="F7665" s="77" t="s">
        <v>225</v>
      </c>
      <c r="G7665" s="77" t="s">
        <v>195</v>
      </c>
      <c r="H7665" s="77" t="s">
        <v>189</v>
      </c>
      <c r="I7665" s="13">
        <v>9</v>
      </c>
      <c r="J7665" s="14">
        <v>2015</v>
      </c>
      <c r="K7665" s="78" t="s">
        <v>184</v>
      </c>
      <c r="L7665" s="79" t="s">
        <v>3572</v>
      </c>
      <c r="M7665" s="79" t="s">
        <v>302</v>
      </c>
      <c r="N7665" s="15" t="s">
        <v>28</v>
      </c>
      <c r="O7665" s="15" t="s">
        <v>29</v>
      </c>
      <c r="P7665" s="80" t="s">
        <v>3599</v>
      </c>
      <c r="Q7665" s="80" t="s">
        <v>195</v>
      </c>
      <c r="S7665" t="str">
        <f t="shared" si="155"/>
        <v>42262John Ramirez</v>
      </c>
    </row>
    <row r="7666" spans="1:19" hidden="1">
      <c r="A7666" s="12">
        <v>42262</v>
      </c>
      <c r="B7666" t="s">
        <v>3595</v>
      </c>
      <c r="C7666" s="1">
        <v>28.84</v>
      </c>
      <c r="E7666" s="42">
        <f t="shared" si="156"/>
        <v>-28.84</v>
      </c>
      <c r="F7666" s="77" t="s">
        <v>1038</v>
      </c>
      <c r="G7666" s="77" t="s">
        <v>195</v>
      </c>
      <c r="H7666" s="77" t="s">
        <v>189</v>
      </c>
      <c r="I7666" s="13">
        <v>9</v>
      </c>
      <c r="J7666" s="14">
        <v>2015</v>
      </c>
      <c r="K7666" s="78" t="s">
        <v>146</v>
      </c>
      <c r="L7666" s="79" t="s">
        <v>3595</v>
      </c>
      <c r="M7666" s="79" t="s">
        <v>302</v>
      </c>
      <c r="N7666" s="15" t="s">
        <v>28</v>
      </c>
      <c r="O7666" s="15" t="s">
        <v>29</v>
      </c>
      <c r="P7666" s="80" t="s">
        <v>3599</v>
      </c>
      <c r="Q7666" s="80" t="s">
        <v>195</v>
      </c>
      <c r="S7666" t="str">
        <f t="shared" si="155"/>
        <v>42262Edward Cutter</v>
      </c>
    </row>
    <row r="7667" spans="1:19" hidden="1">
      <c r="A7667" s="12">
        <v>42263</v>
      </c>
      <c r="B7667" t="s">
        <v>3586</v>
      </c>
      <c r="C7667" s="1">
        <v>229.85</v>
      </c>
      <c r="E7667" s="42">
        <f t="shared" si="156"/>
        <v>-229.85</v>
      </c>
      <c r="F7667" s="77" t="s">
        <v>1038</v>
      </c>
      <c r="G7667" s="77" t="s">
        <v>195</v>
      </c>
      <c r="H7667" s="77" t="s">
        <v>189</v>
      </c>
      <c r="I7667" s="13">
        <v>9</v>
      </c>
      <c r="J7667" s="14">
        <v>2015</v>
      </c>
      <c r="K7667" s="78" t="s">
        <v>146</v>
      </c>
      <c r="L7667" s="79" t="s">
        <v>3586</v>
      </c>
      <c r="M7667" s="79" t="s">
        <v>302</v>
      </c>
      <c r="N7667" s="15" t="s">
        <v>28</v>
      </c>
      <c r="O7667" s="15" t="s">
        <v>29</v>
      </c>
      <c r="P7667" s="80" t="s">
        <v>3599</v>
      </c>
      <c r="Q7667" s="80" t="s">
        <v>195</v>
      </c>
      <c r="S7667" t="str">
        <f t="shared" si="155"/>
        <v>42263Mark Brulinski</v>
      </c>
    </row>
    <row r="7668" spans="1:19" hidden="1">
      <c r="A7668" s="12">
        <v>42263</v>
      </c>
      <c r="B7668" t="s">
        <v>3596</v>
      </c>
      <c r="C7668" s="1">
        <v>9.9499999999999993</v>
      </c>
      <c r="E7668" s="42">
        <f t="shared" si="156"/>
        <v>-9.9499999999999993</v>
      </c>
      <c r="F7668" s="77" t="s">
        <v>1038</v>
      </c>
      <c r="G7668" s="77" t="s">
        <v>195</v>
      </c>
      <c r="H7668" s="77" t="s">
        <v>189</v>
      </c>
      <c r="I7668" s="13">
        <v>9</v>
      </c>
      <c r="J7668" s="14">
        <v>2015</v>
      </c>
      <c r="K7668" s="78" t="s">
        <v>146</v>
      </c>
      <c r="L7668" s="79" t="s">
        <v>3596</v>
      </c>
      <c r="M7668" s="79" t="s">
        <v>302</v>
      </c>
      <c r="N7668" s="15" t="s">
        <v>28</v>
      </c>
      <c r="O7668" s="15" t="s">
        <v>29</v>
      </c>
      <c r="P7668" s="80" t="s">
        <v>3599</v>
      </c>
      <c r="Q7668" s="80" t="s">
        <v>195</v>
      </c>
      <c r="S7668" t="str">
        <f t="shared" si="155"/>
        <v>42263Diana Klaprod</v>
      </c>
    </row>
    <row r="7669" spans="1:19" hidden="1">
      <c r="A7669" s="12">
        <v>42263</v>
      </c>
      <c r="B7669" t="s">
        <v>3586</v>
      </c>
      <c r="C7669" s="1">
        <v>69.02</v>
      </c>
      <c r="E7669" s="42">
        <f t="shared" si="156"/>
        <v>-69.02</v>
      </c>
      <c r="F7669" s="77" t="s">
        <v>1038</v>
      </c>
      <c r="G7669" s="77" t="s">
        <v>195</v>
      </c>
      <c r="H7669" s="77" t="s">
        <v>189</v>
      </c>
      <c r="I7669" s="13">
        <v>9</v>
      </c>
      <c r="J7669" s="14">
        <v>2015</v>
      </c>
      <c r="K7669" s="78" t="s">
        <v>146</v>
      </c>
      <c r="L7669" s="79" t="s">
        <v>3586</v>
      </c>
      <c r="M7669" s="79" t="s">
        <v>302</v>
      </c>
      <c r="N7669" s="15" t="s">
        <v>28</v>
      </c>
      <c r="O7669" s="15" t="s">
        <v>29</v>
      </c>
      <c r="P7669" s="80" t="s">
        <v>3599</v>
      </c>
      <c r="Q7669" s="80" t="s">
        <v>195</v>
      </c>
      <c r="S7669" t="str">
        <f t="shared" si="155"/>
        <v>42263Mark Brulinski</v>
      </c>
    </row>
    <row r="7670" spans="1:19" hidden="1">
      <c r="A7670" s="12">
        <v>42264</v>
      </c>
      <c r="B7670" t="s">
        <v>3090</v>
      </c>
      <c r="C7670" s="1">
        <v>12.9</v>
      </c>
      <c r="E7670" s="42">
        <f t="shared" si="156"/>
        <v>-12.9</v>
      </c>
      <c r="F7670" s="77" t="s">
        <v>1038</v>
      </c>
      <c r="G7670" s="77" t="s">
        <v>195</v>
      </c>
      <c r="H7670" s="77" t="s">
        <v>189</v>
      </c>
      <c r="I7670" s="13">
        <v>9</v>
      </c>
      <c r="J7670" s="14">
        <v>2015</v>
      </c>
      <c r="K7670" s="78" t="s">
        <v>146</v>
      </c>
      <c r="L7670" s="79" t="s">
        <v>3090</v>
      </c>
      <c r="M7670" s="79" t="s">
        <v>302</v>
      </c>
      <c r="N7670" s="15" t="s">
        <v>28</v>
      </c>
      <c r="O7670" s="15" t="s">
        <v>29</v>
      </c>
      <c r="P7670" s="80" t="s">
        <v>3599</v>
      </c>
      <c r="Q7670" s="80" t="s">
        <v>195</v>
      </c>
      <c r="S7670" t="str">
        <f t="shared" si="155"/>
        <v>42264Mission K9 Rescue</v>
      </c>
    </row>
    <row r="7671" spans="1:19" hidden="1">
      <c r="A7671" s="12">
        <v>42265</v>
      </c>
      <c r="B7671" t="s">
        <v>2488</v>
      </c>
      <c r="C7671" s="1">
        <v>-450</v>
      </c>
      <c r="E7671" s="42">
        <f t="shared" si="156"/>
        <v>450</v>
      </c>
      <c r="F7671" s="77" t="s">
        <v>225</v>
      </c>
      <c r="G7671" s="77" t="s">
        <v>195</v>
      </c>
      <c r="H7671" s="77" t="s">
        <v>189</v>
      </c>
      <c r="I7671" s="13">
        <v>9</v>
      </c>
      <c r="J7671" s="14">
        <v>2015</v>
      </c>
      <c r="K7671" s="78" t="s">
        <v>289</v>
      </c>
      <c r="L7671" s="79" t="s">
        <v>39</v>
      </c>
      <c r="M7671" s="79" t="s">
        <v>23</v>
      </c>
      <c r="N7671" s="15" t="s">
        <v>189</v>
      </c>
      <c r="O7671" s="15" t="s">
        <v>24</v>
      </c>
      <c r="P7671" s="80" t="s">
        <v>3602</v>
      </c>
      <c r="Q7671" s="80" t="s">
        <v>195</v>
      </c>
      <c r="S7671" t="str">
        <f t="shared" si="155"/>
        <v>42265Bank Account</v>
      </c>
    </row>
    <row r="7672" spans="1:19" hidden="1">
      <c r="A7672" s="12">
        <v>42266</v>
      </c>
      <c r="B7672" t="s">
        <v>4168</v>
      </c>
      <c r="C7672" s="1">
        <v>25</v>
      </c>
      <c r="E7672" s="42">
        <f t="shared" si="156"/>
        <v>-25</v>
      </c>
      <c r="F7672" s="77" t="s">
        <v>1038</v>
      </c>
      <c r="G7672" s="77" t="s">
        <v>195</v>
      </c>
      <c r="H7672" s="77" t="s">
        <v>189</v>
      </c>
      <c r="I7672" s="13">
        <v>9</v>
      </c>
      <c r="J7672" s="14">
        <v>2015</v>
      </c>
      <c r="K7672" s="78" t="s">
        <v>146</v>
      </c>
      <c r="L7672" s="79" t="s">
        <v>4168</v>
      </c>
      <c r="M7672" s="79" t="s">
        <v>302</v>
      </c>
      <c r="N7672" s="15" t="s">
        <v>28</v>
      </c>
      <c r="O7672" s="15" t="s">
        <v>29</v>
      </c>
      <c r="P7672" s="80" t="s">
        <v>3599</v>
      </c>
      <c r="Q7672" s="80" t="s">
        <v>195</v>
      </c>
    </row>
    <row r="7673" spans="1:19" hidden="1">
      <c r="A7673" s="12">
        <v>42266</v>
      </c>
      <c r="B7673" t="s">
        <v>4169</v>
      </c>
      <c r="C7673" s="1">
        <v>9.9499999999999993</v>
      </c>
      <c r="E7673" s="42">
        <f t="shared" si="156"/>
        <v>-9.9499999999999993</v>
      </c>
      <c r="F7673" s="77" t="s">
        <v>1038</v>
      </c>
      <c r="G7673" s="77" t="s">
        <v>195</v>
      </c>
      <c r="H7673" s="77" t="s">
        <v>189</v>
      </c>
      <c r="I7673" s="13">
        <v>9</v>
      </c>
      <c r="J7673" s="14">
        <v>2015</v>
      </c>
      <c r="K7673" s="78" t="s">
        <v>146</v>
      </c>
      <c r="L7673" s="79" t="s">
        <v>4169</v>
      </c>
      <c r="M7673" s="79" t="s">
        <v>302</v>
      </c>
      <c r="N7673" s="15" t="s">
        <v>28</v>
      </c>
      <c r="O7673" s="15" t="s">
        <v>29</v>
      </c>
      <c r="P7673" s="80" t="s">
        <v>3599</v>
      </c>
      <c r="Q7673" s="80" t="s">
        <v>195</v>
      </c>
    </row>
    <row r="7674" spans="1:19" hidden="1">
      <c r="A7674" s="12">
        <v>42267</v>
      </c>
      <c r="B7674" t="s">
        <v>4170</v>
      </c>
      <c r="C7674" s="1">
        <v>21.9</v>
      </c>
      <c r="E7674" s="42">
        <f t="shared" si="156"/>
        <v>-21.9</v>
      </c>
      <c r="F7674" s="77" t="s">
        <v>1038</v>
      </c>
      <c r="G7674" s="77" t="s">
        <v>195</v>
      </c>
      <c r="H7674" s="77" t="s">
        <v>189</v>
      </c>
      <c r="I7674" s="13">
        <v>9</v>
      </c>
      <c r="J7674" s="14">
        <v>2015</v>
      </c>
      <c r="K7674" s="78" t="s">
        <v>146</v>
      </c>
      <c r="L7674" s="79" t="s">
        <v>4170</v>
      </c>
      <c r="M7674" s="79" t="s">
        <v>302</v>
      </c>
      <c r="N7674" s="15" t="s">
        <v>28</v>
      </c>
      <c r="O7674" s="15" t="s">
        <v>29</v>
      </c>
      <c r="P7674" s="80" t="s">
        <v>3599</v>
      </c>
      <c r="Q7674" s="80" t="s">
        <v>195</v>
      </c>
    </row>
    <row r="7675" spans="1:19" hidden="1">
      <c r="A7675" s="12">
        <v>42268</v>
      </c>
      <c r="B7675" t="s">
        <v>4171</v>
      </c>
      <c r="C7675" s="1">
        <v>12.9</v>
      </c>
      <c r="E7675" s="42">
        <f t="shared" si="156"/>
        <v>-12.9</v>
      </c>
      <c r="F7675" s="77" t="s">
        <v>1038</v>
      </c>
      <c r="G7675" s="77" t="s">
        <v>195</v>
      </c>
      <c r="H7675" s="77" t="s">
        <v>189</v>
      </c>
      <c r="I7675" s="13">
        <v>9</v>
      </c>
      <c r="J7675" s="14">
        <v>2015</v>
      </c>
      <c r="K7675" s="78" t="s">
        <v>146</v>
      </c>
      <c r="L7675" s="79" t="s">
        <v>4171</v>
      </c>
      <c r="M7675" s="79" t="s">
        <v>302</v>
      </c>
      <c r="N7675" s="15" t="s">
        <v>28</v>
      </c>
      <c r="O7675" s="15" t="s">
        <v>29</v>
      </c>
      <c r="P7675" s="80" t="s">
        <v>3599</v>
      </c>
      <c r="Q7675" s="80" t="s">
        <v>195</v>
      </c>
    </row>
    <row r="7676" spans="1:19" hidden="1">
      <c r="A7676" s="12">
        <v>42269</v>
      </c>
      <c r="B7676" t="s">
        <v>4169</v>
      </c>
      <c r="C7676" s="1">
        <v>-9.9499999999999993</v>
      </c>
      <c r="E7676" s="42">
        <f t="shared" si="156"/>
        <v>9.9499999999999993</v>
      </c>
      <c r="F7676" s="77" t="s">
        <v>225</v>
      </c>
      <c r="G7676" s="77" t="s">
        <v>195</v>
      </c>
      <c r="H7676" s="77" t="s">
        <v>189</v>
      </c>
      <c r="I7676" s="13">
        <v>9</v>
      </c>
      <c r="J7676" s="14">
        <v>2015</v>
      </c>
      <c r="K7676" s="78" t="s">
        <v>184</v>
      </c>
      <c r="L7676" s="79" t="s">
        <v>4169</v>
      </c>
      <c r="M7676" s="79" t="s">
        <v>302</v>
      </c>
      <c r="N7676" s="15" t="s">
        <v>28</v>
      </c>
      <c r="O7676" s="15" t="s">
        <v>29</v>
      </c>
      <c r="P7676" s="80" t="s">
        <v>3598</v>
      </c>
      <c r="Q7676" s="80" t="s">
        <v>195</v>
      </c>
    </row>
    <row r="7677" spans="1:19" hidden="1">
      <c r="A7677" s="12">
        <v>42269</v>
      </c>
      <c r="B7677" t="s">
        <v>4172</v>
      </c>
      <c r="C7677" s="1">
        <v>14.9</v>
      </c>
      <c r="E7677" s="42">
        <f t="shared" si="156"/>
        <v>-14.9</v>
      </c>
      <c r="F7677" s="77" t="s">
        <v>1038</v>
      </c>
      <c r="G7677" s="77" t="s">
        <v>195</v>
      </c>
      <c r="H7677" s="77" t="s">
        <v>189</v>
      </c>
      <c r="I7677" s="13">
        <v>9</v>
      </c>
      <c r="J7677" s="14">
        <v>2015</v>
      </c>
      <c r="K7677" s="78" t="s">
        <v>146</v>
      </c>
      <c r="L7677" s="79" t="s">
        <v>4172</v>
      </c>
      <c r="M7677" s="79" t="s">
        <v>302</v>
      </c>
      <c r="N7677" s="15" t="s">
        <v>28</v>
      </c>
      <c r="O7677" s="15" t="s">
        <v>29</v>
      </c>
      <c r="P7677" s="80" t="s">
        <v>3599</v>
      </c>
      <c r="Q7677" s="80" t="s">
        <v>195</v>
      </c>
    </row>
    <row r="7678" spans="1:19" hidden="1">
      <c r="A7678" s="12">
        <v>42269</v>
      </c>
      <c r="B7678" t="s">
        <v>4173</v>
      </c>
      <c r="C7678" s="1">
        <v>14.9</v>
      </c>
      <c r="E7678" s="42">
        <f t="shared" si="156"/>
        <v>-14.9</v>
      </c>
      <c r="F7678" s="77" t="s">
        <v>1038</v>
      </c>
      <c r="G7678" s="77" t="s">
        <v>195</v>
      </c>
      <c r="H7678" s="77" t="s">
        <v>189</v>
      </c>
      <c r="I7678" s="13">
        <v>9</v>
      </c>
      <c r="J7678" s="14">
        <v>2015</v>
      </c>
      <c r="K7678" s="78" t="s">
        <v>146</v>
      </c>
      <c r="L7678" s="79" t="s">
        <v>4173</v>
      </c>
      <c r="M7678" s="79" t="s">
        <v>302</v>
      </c>
      <c r="N7678" s="15" t="s">
        <v>28</v>
      </c>
      <c r="O7678" s="15" t="s">
        <v>29</v>
      </c>
      <c r="P7678" s="80" t="s">
        <v>3599</v>
      </c>
      <c r="Q7678" s="80" t="s">
        <v>195</v>
      </c>
    </row>
    <row r="7679" spans="1:19" hidden="1">
      <c r="A7679" s="12">
        <v>42269</v>
      </c>
      <c r="B7679" t="s">
        <v>3547</v>
      </c>
      <c r="C7679" s="1">
        <v>237.84</v>
      </c>
      <c r="E7679" s="42">
        <f t="shared" si="156"/>
        <v>-237.84</v>
      </c>
      <c r="F7679" s="77" t="s">
        <v>1038</v>
      </c>
      <c r="G7679" s="77" t="s">
        <v>195</v>
      </c>
      <c r="H7679" s="77" t="s">
        <v>189</v>
      </c>
      <c r="I7679" s="13">
        <v>9</v>
      </c>
      <c r="J7679" s="14">
        <v>2015</v>
      </c>
      <c r="K7679" s="78" t="s">
        <v>146</v>
      </c>
      <c r="L7679" s="79" t="s">
        <v>3547</v>
      </c>
      <c r="M7679" s="79" t="s">
        <v>302</v>
      </c>
      <c r="N7679" s="15" t="s">
        <v>28</v>
      </c>
      <c r="O7679" s="15" t="s">
        <v>29</v>
      </c>
      <c r="P7679" s="80" t="s">
        <v>3599</v>
      </c>
      <c r="Q7679" s="80" t="s">
        <v>195</v>
      </c>
    </row>
    <row r="7680" spans="1:19" hidden="1">
      <c r="A7680" s="12">
        <v>42270</v>
      </c>
      <c r="B7680" t="s">
        <v>3547</v>
      </c>
      <c r="C7680" s="1">
        <v>-32.729999999999997</v>
      </c>
      <c r="E7680" s="42">
        <f t="shared" si="156"/>
        <v>32.729999999999997</v>
      </c>
      <c r="F7680" s="77" t="s">
        <v>225</v>
      </c>
      <c r="G7680" s="77" t="s">
        <v>195</v>
      </c>
      <c r="H7680" s="77" t="s">
        <v>189</v>
      </c>
      <c r="I7680" s="13">
        <v>9</v>
      </c>
      <c r="J7680" s="14">
        <v>2015</v>
      </c>
      <c r="K7680" s="78" t="s">
        <v>184</v>
      </c>
      <c r="L7680" s="79" t="s">
        <v>3547</v>
      </c>
      <c r="M7680" s="79" t="s">
        <v>302</v>
      </c>
      <c r="N7680" s="15" t="s">
        <v>28</v>
      </c>
      <c r="O7680" s="15" t="s">
        <v>29</v>
      </c>
      <c r="P7680" s="80" t="s">
        <v>3598</v>
      </c>
      <c r="Q7680" s="80" t="s">
        <v>195</v>
      </c>
    </row>
    <row r="7681" spans="1:17" hidden="1">
      <c r="A7681" s="12">
        <v>42270</v>
      </c>
      <c r="B7681" t="s">
        <v>4174</v>
      </c>
      <c r="C7681" s="1">
        <v>21.54</v>
      </c>
      <c r="E7681" s="42">
        <f t="shared" si="156"/>
        <v>-21.54</v>
      </c>
      <c r="F7681" s="77" t="s">
        <v>1038</v>
      </c>
      <c r="G7681" s="77" t="s">
        <v>195</v>
      </c>
      <c r="H7681" s="77" t="s">
        <v>189</v>
      </c>
      <c r="I7681" s="13">
        <v>9</v>
      </c>
      <c r="J7681" s="14">
        <v>2015</v>
      </c>
      <c r="K7681" s="78" t="s">
        <v>146</v>
      </c>
      <c r="L7681" s="79" t="s">
        <v>4174</v>
      </c>
      <c r="M7681" s="79" t="s">
        <v>302</v>
      </c>
      <c r="N7681" s="15" t="s">
        <v>28</v>
      </c>
      <c r="O7681" s="15" t="s">
        <v>29</v>
      </c>
      <c r="P7681" s="80" t="s">
        <v>3599</v>
      </c>
      <c r="Q7681" s="80" t="s">
        <v>195</v>
      </c>
    </row>
    <row r="7682" spans="1:17" hidden="1">
      <c r="A7682" s="12">
        <v>42270</v>
      </c>
      <c r="B7682" t="s">
        <v>4174</v>
      </c>
      <c r="C7682" s="1">
        <v>21.54</v>
      </c>
      <c r="E7682" s="42">
        <f t="shared" si="156"/>
        <v>-21.54</v>
      </c>
      <c r="F7682" s="77" t="s">
        <v>1038</v>
      </c>
      <c r="G7682" s="77" t="s">
        <v>195</v>
      </c>
      <c r="H7682" s="77" t="s">
        <v>189</v>
      </c>
      <c r="I7682" s="13">
        <v>9</v>
      </c>
      <c r="J7682" s="14">
        <v>2015</v>
      </c>
      <c r="K7682" s="78" t="s">
        <v>146</v>
      </c>
      <c r="L7682" s="79" t="s">
        <v>4174</v>
      </c>
      <c r="M7682" s="79" t="s">
        <v>302</v>
      </c>
      <c r="N7682" s="15" t="s">
        <v>28</v>
      </c>
      <c r="O7682" s="15" t="s">
        <v>29</v>
      </c>
      <c r="P7682" s="80" t="s">
        <v>3599</v>
      </c>
      <c r="Q7682" s="80" t="s">
        <v>195</v>
      </c>
    </row>
    <row r="7683" spans="1:17" hidden="1">
      <c r="A7683" s="12">
        <v>42270</v>
      </c>
      <c r="B7683" t="s">
        <v>4175</v>
      </c>
      <c r="C7683" s="1">
        <v>62.95</v>
      </c>
      <c r="E7683" s="42">
        <f t="shared" si="156"/>
        <v>-62.95</v>
      </c>
      <c r="F7683" s="77" t="s">
        <v>1038</v>
      </c>
      <c r="G7683" s="77" t="s">
        <v>195</v>
      </c>
      <c r="H7683" s="77" t="s">
        <v>189</v>
      </c>
      <c r="I7683" s="13">
        <v>9</v>
      </c>
      <c r="J7683" s="14">
        <v>2015</v>
      </c>
      <c r="K7683" s="78" t="s">
        <v>146</v>
      </c>
      <c r="L7683" s="79" t="s">
        <v>4175</v>
      </c>
      <c r="M7683" s="79" t="s">
        <v>302</v>
      </c>
      <c r="N7683" s="15" t="s">
        <v>28</v>
      </c>
      <c r="O7683" s="15" t="s">
        <v>29</v>
      </c>
      <c r="P7683" s="80" t="s">
        <v>3599</v>
      </c>
      <c r="Q7683" s="80" t="s">
        <v>195</v>
      </c>
    </row>
    <row r="7684" spans="1:17" hidden="1">
      <c r="A7684" s="12">
        <v>42270</v>
      </c>
      <c r="B7684" t="s">
        <v>2711</v>
      </c>
      <c r="C7684" s="1">
        <v>-199.77</v>
      </c>
      <c r="E7684" s="42">
        <f t="shared" si="156"/>
        <v>199.77</v>
      </c>
      <c r="F7684" s="77" t="s">
        <v>225</v>
      </c>
      <c r="G7684" s="77" t="s">
        <v>195</v>
      </c>
      <c r="H7684" s="77" t="s">
        <v>189</v>
      </c>
      <c r="I7684" s="13">
        <v>9</v>
      </c>
      <c r="J7684" s="14">
        <v>2015</v>
      </c>
      <c r="K7684" s="78" t="s">
        <v>357</v>
      </c>
      <c r="L7684" s="79" t="s">
        <v>1122</v>
      </c>
      <c r="M7684" s="79" t="s">
        <v>23</v>
      </c>
      <c r="N7684" s="15" t="s">
        <v>28</v>
      </c>
      <c r="O7684" s="15" t="s">
        <v>29</v>
      </c>
      <c r="P7684" s="80" t="s">
        <v>3598</v>
      </c>
      <c r="Q7684" s="80" t="s">
        <v>195</v>
      </c>
    </row>
    <row r="7685" spans="1:17" hidden="1">
      <c r="A7685" s="12">
        <v>42272</v>
      </c>
      <c r="B7685" t="s">
        <v>4176</v>
      </c>
      <c r="C7685" s="1">
        <v>59.95</v>
      </c>
      <c r="E7685" s="42">
        <f t="shared" si="156"/>
        <v>-59.95</v>
      </c>
      <c r="F7685" s="77" t="s">
        <v>1038</v>
      </c>
      <c r="G7685" s="77" t="s">
        <v>195</v>
      </c>
      <c r="H7685" s="77" t="s">
        <v>189</v>
      </c>
      <c r="I7685" s="13">
        <v>9</v>
      </c>
      <c r="J7685" s="14">
        <v>2015</v>
      </c>
      <c r="K7685" s="78" t="s">
        <v>146</v>
      </c>
      <c r="L7685" s="79" t="s">
        <v>4176</v>
      </c>
      <c r="M7685" s="79" t="s">
        <v>302</v>
      </c>
      <c r="N7685" s="15" t="s">
        <v>28</v>
      </c>
      <c r="O7685" s="15" t="s">
        <v>29</v>
      </c>
      <c r="P7685" s="80" t="s">
        <v>3599</v>
      </c>
      <c r="Q7685" s="80" t="s">
        <v>195</v>
      </c>
    </row>
    <row r="7686" spans="1:17" hidden="1">
      <c r="A7686" s="12">
        <v>42272</v>
      </c>
      <c r="B7686" t="s">
        <v>4177</v>
      </c>
      <c r="C7686" s="1">
        <v>27.12</v>
      </c>
      <c r="E7686" s="42">
        <f t="shared" si="156"/>
        <v>-27.12</v>
      </c>
      <c r="F7686" s="77" t="s">
        <v>1038</v>
      </c>
      <c r="G7686" s="77" t="s">
        <v>195</v>
      </c>
      <c r="H7686" s="77" t="s">
        <v>189</v>
      </c>
      <c r="I7686" s="13">
        <v>9</v>
      </c>
      <c r="J7686" s="14">
        <v>2015</v>
      </c>
      <c r="K7686" s="78" t="s">
        <v>146</v>
      </c>
      <c r="L7686" s="79" t="s">
        <v>4177</v>
      </c>
      <c r="M7686" s="79" t="s">
        <v>302</v>
      </c>
      <c r="N7686" s="15" t="s">
        <v>28</v>
      </c>
      <c r="O7686" s="15" t="s">
        <v>29</v>
      </c>
      <c r="P7686" s="80" t="s">
        <v>3599</v>
      </c>
      <c r="Q7686" s="80" t="s">
        <v>195</v>
      </c>
    </row>
    <row r="7687" spans="1:17" hidden="1">
      <c r="A7687" s="12">
        <v>42272</v>
      </c>
      <c r="B7687" t="s">
        <v>4178</v>
      </c>
      <c r="C7687" s="1">
        <v>13.45</v>
      </c>
      <c r="E7687" s="42">
        <f t="shared" si="156"/>
        <v>-13.45</v>
      </c>
      <c r="F7687" s="77" t="s">
        <v>1038</v>
      </c>
      <c r="G7687" s="77" t="s">
        <v>195</v>
      </c>
      <c r="H7687" s="77" t="s">
        <v>189</v>
      </c>
      <c r="I7687" s="13">
        <v>9</v>
      </c>
      <c r="J7687" s="14">
        <v>2015</v>
      </c>
      <c r="K7687" s="78" t="s">
        <v>146</v>
      </c>
      <c r="L7687" s="79" t="s">
        <v>4178</v>
      </c>
      <c r="M7687" s="79" t="s">
        <v>302</v>
      </c>
      <c r="N7687" s="15" t="s">
        <v>28</v>
      </c>
      <c r="O7687" s="15" t="s">
        <v>29</v>
      </c>
      <c r="P7687" s="80" t="s">
        <v>3599</v>
      </c>
      <c r="Q7687" s="80" t="s">
        <v>195</v>
      </c>
    </row>
    <row r="7688" spans="1:17" hidden="1">
      <c r="A7688" s="12">
        <v>42273</v>
      </c>
      <c r="B7688" t="s">
        <v>4179</v>
      </c>
      <c r="C7688" s="1">
        <v>12.9</v>
      </c>
      <c r="E7688" s="42">
        <f t="shared" si="156"/>
        <v>-12.9</v>
      </c>
      <c r="F7688" s="77" t="s">
        <v>1038</v>
      </c>
      <c r="G7688" s="77" t="s">
        <v>195</v>
      </c>
      <c r="H7688" s="77" t="s">
        <v>189</v>
      </c>
      <c r="I7688" s="13">
        <v>9</v>
      </c>
      <c r="J7688" s="14">
        <v>2015</v>
      </c>
      <c r="K7688" s="78" t="s">
        <v>146</v>
      </c>
      <c r="L7688" s="79" t="s">
        <v>4179</v>
      </c>
      <c r="M7688" s="79" t="s">
        <v>302</v>
      </c>
      <c r="N7688" s="15" t="s">
        <v>28</v>
      </c>
      <c r="O7688" s="15" t="s">
        <v>29</v>
      </c>
      <c r="P7688" s="80" t="s">
        <v>3599</v>
      </c>
      <c r="Q7688" s="80" t="s">
        <v>195</v>
      </c>
    </row>
    <row r="7689" spans="1:17" hidden="1">
      <c r="A7689" s="12">
        <v>42273</v>
      </c>
      <c r="B7689" t="s">
        <v>3172</v>
      </c>
      <c r="C7689" s="1">
        <v>-9.99</v>
      </c>
      <c r="E7689" s="42">
        <f t="shared" si="156"/>
        <v>9.99</v>
      </c>
      <c r="F7689" s="77" t="s">
        <v>225</v>
      </c>
      <c r="G7689" s="77" t="s">
        <v>195</v>
      </c>
      <c r="H7689" s="77" t="s">
        <v>189</v>
      </c>
      <c r="I7689" s="13">
        <v>9</v>
      </c>
      <c r="J7689" s="14">
        <v>2015</v>
      </c>
      <c r="K7689" s="78" t="s">
        <v>458</v>
      </c>
      <c r="L7689" s="79" t="s">
        <v>1248</v>
      </c>
      <c r="M7689" s="79" t="s">
        <v>23</v>
      </c>
      <c r="N7689" s="15" t="s">
        <v>28</v>
      </c>
      <c r="O7689" s="15" t="s">
        <v>29</v>
      </c>
      <c r="P7689" s="80" t="s">
        <v>3598</v>
      </c>
      <c r="Q7689" s="80" t="s">
        <v>195</v>
      </c>
    </row>
    <row r="7690" spans="1:17" hidden="1">
      <c r="A7690" s="12">
        <v>42273</v>
      </c>
      <c r="B7690" t="s">
        <v>3200</v>
      </c>
      <c r="C7690" s="1">
        <v>3058.95</v>
      </c>
      <c r="E7690" s="42">
        <f t="shared" si="156"/>
        <v>-3058.95</v>
      </c>
      <c r="F7690" s="77" t="s">
        <v>1038</v>
      </c>
      <c r="G7690" s="77" t="s">
        <v>195</v>
      </c>
      <c r="H7690" s="77" t="s">
        <v>189</v>
      </c>
      <c r="I7690" s="13">
        <v>9</v>
      </c>
      <c r="J7690" s="14">
        <v>2015</v>
      </c>
      <c r="K7690" s="78" t="s">
        <v>146</v>
      </c>
      <c r="L7690" s="79" t="s">
        <v>3600</v>
      </c>
      <c r="M7690" s="79" t="s">
        <v>302</v>
      </c>
      <c r="N7690" s="15" t="s">
        <v>28</v>
      </c>
      <c r="O7690" s="15" t="s">
        <v>29</v>
      </c>
      <c r="P7690" s="80" t="s">
        <v>3599</v>
      </c>
      <c r="Q7690" s="80" t="s">
        <v>195</v>
      </c>
    </row>
    <row r="7691" spans="1:17" hidden="1">
      <c r="A7691" s="12">
        <v>42273</v>
      </c>
      <c r="B7691" t="s">
        <v>4180</v>
      </c>
      <c r="C7691" s="1">
        <v>75.13</v>
      </c>
      <c r="E7691" s="42">
        <f t="shared" si="156"/>
        <v>-75.13</v>
      </c>
      <c r="F7691" s="77" t="s">
        <v>1038</v>
      </c>
      <c r="G7691" s="77" t="s">
        <v>195</v>
      </c>
      <c r="H7691" s="77" t="s">
        <v>189</v>
      </c>
      <c r="I7691" s="13">
        <v>9</v>
      </c>
      <c r="J7691" s="14">
        <v>2015</v>
      </c>
      <c r="K7691" s="78" t="s">
        <v>146</v>
      </c>
      <c r="L7691" s="79" t="s">
        <v>4180</v>
      </c>
      <c r="M7691" s="79" t="s">
        <v>302</v>
      </c>
      <c r="N7691" s="15" t="s">
        <v>28</v>
      </c>
      <c r="O7691" s="15" t="s">
        <v>29</v>
      </c>
      <c r="P7691" s="80" t="s">
        <v>3599</v>
      </c>
      <c r="Q7691" s="80" t="s">
        <v>195</v>
      </c>
    </row>
    <row r="7692" spans="1:17" hidden="1">
      <c r="A7692" s="12">
        <v>42274</v>
      </c>
      <c r="B7692" t="s">
        <v>4181</v>
      </c>
      <c r="C7692" s="1">
        <v>57.53</v>
      </c>
      <c r="E7692" s="42">
        <f t="shared" si="156"/>
        <v>-57.53</v>
      </c>
      <c r="F7692" s="77" t="s">
        <v>1038</v>
      </c>
      <c r="G7692" s="77" t="s">
        <v>195</v>
      </c>
      <c r="H7692" s="77" t="s">
        <v>189</v>
      </c>
      <c r="I7692" s="13">
        <v>9</v>
      </c>
      <c r="J7692" s="14">
        <v>2015</v>
      </c>
      <c r="K7692" s="78" t="s">
        <v>146</v>
      </c>
      <c r="L7692" s="79" t="s">
        <v>4181</v>
      </c>
      <c r="M7692" s="79" t="s">
        <v>302</v>
      </c>
      <c r="N7692" s="15" t="s">
        <v>28</v>
      </c>
      <c r="O7692" s="15" t="s">
        <v>29</v>
      </c>
      <c r="P7692" s="80" t="s">
        <v>3599</v>
      </c>
      <c r="Q7692" s="80" t="s">
        <v>195</v>
      </c>
    </row>
    <row r="7693" spans="1:17" hidden="1">
      <c r="A7693" s="12">
        <v>42274</v>
      </c>
      <c r="B7693" t="s">
        <v>2733</v>
      </c>
      <c r="C7693" s="1">
        <v>59.95</v>
      </c>
      <c r="E7693" s="42">
        <f t="shared" si="156"/>
        <v>-59.95</v>
      </c>
      <c r="F7693" s="77" t="s">
        <v>1038</v>
      </c>
      <c r="G7693" s="77" t="s">
        <v>195</v>
      </c>
      <c r="H7693" s="77" t="s">
        <v>189</v>
      </c>
      <c r="I7693" s="13">
        <v>9</v>
      </c>
      <c r="J7693" s="14">
        <v>2015</v>
      </c>
      <c r="K7693" s="78" t="s">
        <v>146</v>
      </c>
      <c r="L7693" s="79" t="s">
        <v>2733</v>
      </c>
      <c r="M7693" s="79" t="s">
        <v>302</v>
      </c>
      <c r="N7693" s="15" t="s">
        <v>28</v>
      </c>
      <c r="O7693" s="15" t="s">
        <v>29</v>
      </c>
      <c r="P7693" s="80" t="s">
        <v>3599</v>
      </c>
      <c r="Q7693" s="80" t="s">
        <v>195</v>
      </c>
    </row>
    <row r="7694" spans="1:17" hidden="1">
      <c r="A7694" s="12">
        <v>42274</v>
      </c>
      <c r="B7694" t="s">
        <v>2733</v>
      </c>
      <c r="C7694" s="1">
        <v>438.09</v>
      </c>
      <c r="E7694" s="42">
        <f t="shared" si="156"/>
        <v>-438.09</v>
      </c>
      <c r="F7694" s="77" t="s">
        <v>1038</v>
      </c>
      <c r="G7694" s="77" t="s">
        <v>195</v>
      </c>
      <c r="H7694" s="77" t="s">
        <v>189</v>
      </c>
      <c r="I7694" s="13">
        <v>9</v>
      </c>
      <c r="J7694" s="14">
        <v>2015</v>
      </c>
      <c r="K7694" s="78" t="s">
        <v>146</v>
      </c>
      <c r="L7694" s="79" t="s">
        <v>2733</v>
      </c>
      <c r="M7694" s="79" t="s">
        <v>302</v>
      </c>
      <c r="N7694" s="15" t="s">
        <v>28</v>
      </c>
      <c r="O7694" s="15" t="s">
        <v>29</v>
      </c>
      <c r="P7694" s="80" t="s">
        <v>3599</v>
      </c>
      <c r="Q7694" s="80" t="s">
        <v>195</v>
      </c>
    </row>
    <row r="7695" spans="1:17" hidden="1">
      <c r="A7695" s="12">
        <v>42274</v>
      </c>
      <c r="B7695" t="s">
        <v>4182</v>
      </c>
      <c r="C7695" s="1">
        <v>89.86</v>
      </c>
      <c r="E7695" s="42">
        <f t="shared" si="156"/>
        <v>-89.86</v>
      </c>
      <c r="F7695" s="77" t="s">
        <v>1038</v>
      </c>
      <c r="G7695" s="77" t="s">
        <v>195</v>
      </c>
      <c r="H7695" s="77" t="s">
        <v>189</v>
      </c>
      <c r="I7695" s="13">
        <v>9</v>
      </c>
      <c r="J7695" s="14">
        <v>2015</v>
      </c>
      <c r="K7695" s="78" t="s">
        <v>146</v>
      </c>
      <c r="L7695" s="79" t="s">
        <v>4182</v>
      </c>
      <c r="M7695" s="79" t="s">
        <v>302</v>
      </c>
      <c r="N7695" s="15" t="s">
        <v>28</v>
      </c>
      <c r="O7695" s="15" t="s">
        <v>29</v>
      </c>
      <c r="P7695" s="80" t="s">
        <v>3599</v>
      </c>
      <c r="Q7695" s="80" t="s">
        <v>195</v>
      </c>
    </row>
    <row r="7696" spans="1:17" hidden="1">
      <c r="A7696" s="12">
        <v>42274</v>
      </c>
      <c r="B7696" t="s">
        <v>4183</v>
      </c>
      <c r="C7696" s="1">
        <v>87.9</v>
      </c>
      <c r="E7696" s="42">
        <f t="shared" si="156"/>
        <v>-87.9</v>
      </c>
      <c r="F7696" s="77" t="s">
        <v>1038</v>
      </c>
      <c r="G7696" s="77" t="s">
        <v>195</v>
      </c>
      <c r="H7696" s="77" t="s">
        <v>189</v>
      </c>
      <c r="I7696" s="13">
        <v>9</v>
      </c>
      <c r="J7696" s="14">
        <v>2015</v>
      </c>
      <c r="K7696" s="78" t="s">
        <v>146</v>
      </c>
      <c r="L7696" s="79" t="s">
        <v>4183</v>
      </c>
      <c r="M7696" s="79" t="s">
        <v>302</v>
      </c>
      <c r="N7696" s="15" t="s">
        <v>28</v>
      </c>
      <c r="O7696" s="15" t="s">
        <v>29</v>
      </c>
      <c r="P7696" s="80" t="s">
        <v>3599</v>
      </c>
      <c r="Q7696" s="80" t="s">
        <v>195</v>
      </c>
    </row>
    <row r="7697" spans="1:17" hidden="1">
      <c r="A7697" s="12">
        <v>42275</v>
      </c>
      <c r="B7697" t="s">
        <v>2488</v>
      </c>
      <c r="C7697" s="1">
        <v>-975.23</v>
      </c>
      <c r="E7697" s="42">
        <f t="shared" si="156"/>
        <v>975.23</v>
      </c>
      <c r="F7697" s="77" t="s">
        <v>225</v>
      </c>
      <c r="G7697" s="77" t="s">
        <v>195</v>
      </c>
      <c r="H7697" s="77" t="s">
        <v>189</v>
      </c>
      <c r="I7697" s="13">
        <v>9</v>
      </c>
      <c r="J7697" s="14">
        <v>2015</v>
      </c>
      <c r="K7697" s="78" t="s">
        <v>137</v>
      </c>
      <c r="L7697" s="79" t="s">
        <v>39</v>
      </c>
      <c r="M7697" s="79" t="s">
        <v>23</v>
      </c>
      <c r="N7697" s="15" t="s">
        <v>189</v>
      </c>
      <c r="O7697" s="15" t="s">
        <v>24</v>
      </c>
      <c r="P7697" s="80" t="s">
        <v>196</v>
      </c>
      <c r="Q7697" s="80" t="s">
        <v>195</v>
      </c>
    </row>
    <row r="7698" spans="1:17" hidden="1">
      <c r="A7698" s="12">
        <v>42275</v>
      </c>
      <c r="B7698" t="s">
        <v>4177</v>
      </c>
      <c r="C7698" s="1">
        <v>-27.12</v>
      </c>
      <c r="E7698" s="42">
        <f t="shared" si="156"/>
        <v>27.12</v>
      </c>
      <c r="F7698" s="77" t="s">
        <v>225</v>
      </c>
      <c r="G7698" s="77" t="s">
        <v>195</v>
      </c>
      <c r="H7698" s="77" t="s">
        <v>189</v>
      </c>
      <c r="I7698" s="13">
        <v>9</v>
      </c>
      <c r="J7698" s="14">
        <v>2015</v>
      </c>
      <c r="K7698" s="78" t="s">
        <v>184</v>
      </c>
      <c r="L7698" s="79" t="s">
        <v>4177</v>
      </c>
      <c r="M7698" s="79" t="s">
        <v>302</v>
      </c>
      <c r="N7698" s="15" t="s">
        <v>28</v>
      </c>
      <c r="O7698" s="15" t="s">
        <v>29</v>
      </c>
      <c r="P7698" s="80" t="s">
        <v>3598</v>
      </c>
      <c r="Q7698" s="80" t="s">
        <v>195</v>
      </c>
    </row>
    <row r="7699" spans="1:17" hidden="1">
      <c r="A7699" s="12">
        <v>42275</v>
      </c>
      <c r="B7699" t="s">
        <v>4184</v>
      </c>
      <c r="C7699" s="1">
        <v>52.82</v>
      </c>
      <c r="E7699" s="42">
        <f t="shared" si="156"/>
        <v>-52.82</v>
      </c>
      <c r="F7699" s="77" t="s">
        <v>1038</v>
      </c>
      <c r="G7699" s="77" t="s">
        <v>195</v>
      </c>
      <c r="H7699" s="77" t="s">
        <v>189</v>
      </c>
      <c r="I7699" s="13">
        <v>9</v>
      </c>
      <c r="J7699" s="14">
        <v>2015</v>
      </c>
      <c r="K7699" s="78" t="s">
        <v>146</v>
      </c>
      <c r="L7699" s="79" t="s">
        <v>4184</v>
      </c>
      <c r="M7699" s="79" t="s">
        <v>302</v>
      </c>
      <c r="N7699" s="15" t="s">
        <v>28</v>
      </c>
      <c r="O7699" s="15" t="s">
        <v>29</v>
      </c>
      <c r="P7699" s="80" t="s">
        <v>3599</v>
      </c>
      <c r="Q7699" s="80" t="s">
        <v>195</v>
      </c>
    </row>
    <row r="7700" spans="1:17" hidden="1">
      <c r="A7700" s="12">
        <v>42275</v>
      </c>
      <c r="B7700" t="s">
        <v>4185</v>
      </c>
      <c r="C7700" s="1">
        <v>63.96</v>
      </c>
      <c r="E7700" s="42">
        <f t="shared" si="156"/>
        <v>-63.96</v>
      </c>
      <c r="F7700" s="77" t="s">
        <v>1038</v>
      </c>
      <c r="G7700" s="77" t="s">
        <v>195</v>
      </c>
      <c r="H7700" s="77" t="s">
        <v>189</v>
      </c>
      <c r="I7700" s="13">
        <v>9</v>
      </c>
      <c r="J7700" s="14">
        <v>2015</v>
      </c>
      <c r="K7700" s="78" t="s">
        <v>146</v>
      </c>
      <c r="L7700" s="79" t="s">
        <v>4185</v>
      </c>
      <c r="M7700" s="79" t="s">
        <v>302</v>
      </c>
      <c r="N7700" s="15" t="s">
        <v>28</v>
      </c>
      <c r="O7700" s="15" t="s">
        <v>29</v>
      </c>
      <c r="P7700" s="80" t="s">
        <v>3599</v>
      </c>
      <c r="Q7700" s="80" t="s">
        <v>195</v>
      </c>
    </row>
    <row r="7701" spans="1:17" hidden="1">
      <c r="A7701" s="12">
        <v>42275</v>
      </c>
      <c r="B7701" t="s">
        <v>4186</v>
      </c>
      <c r="C7701" s="1">
        <v>50.48</v>
      </c>
      <c r="E7701" s="42">
        <f t="shared" si="156"/>
        <v>-50.48</v>
      </c>
      <c r="F7701" s="77" t="s">
        <v>1038</v>
      </c>
      <c r="G7701" s="77" t="s">
        <v>195</v>
      </c>
      <c r="H7701" s="77" t="s">
        <v>189</v>
      </c>
      <c r="I7701" s="13">
        <v>9</v>
      </c>
      <c r="J7701" s="14">
        <v>2015</v>
      </c>
      <c r="K7701" s="78" t="s">
        <v>146</v>
      </c>
      <c r="L7701" s="79" t="s">
        <v>4186</v>
      </c>
      <c r="M7701" s="79" t="s">
        <v>302</v>
      </c>
      <c r="N7701" s="15" t="s">
        <v>28</v>
      </c>
      <c r="O7701" s="15" t="s">
        <v>29</v>
      </c>
      <c r="P7701" s="80" t="s">
        <v>3599</v>
      </c>
      <c r="Q7701" s="80" t="s">
        <v>195</v>
      </c>
    </row>
    <row r="7702" spans="1:17" hidden="1">
      <c r="A7702" s="12">
        <v>42276</v>
      </c>
      <c r="B7702" t="s">
        <v>3547</v>
      </c>
      <c r="C7702" s="1">
        <v>-205.82</v>
      </c>
      <c r="E7702" s="42">
        <f t="shared" si="156"/>
        <v>205.82</v>
      </c>
      <c r="F7702" s="77" t="s">
        <v>225</v>
      </c>
      <c r="G7702" s="77" t="s">
        <v>195</v>
      </c>
      <c r="H7702" s="77" t="s">
        <v>189</v>
      </c>
      <c r="I7702" s="13">
        <v>9</v>
      </c>
      <c r="J7702" s="14">
        <v>2015</v>
      </c>
      <c r="K7702" s="78" t="s">
        <v>184</v>
      </c>
      <c r="L7702" s="79" t="s">
        <v>3547</v>
      </c>
      <c r="M7702" s="79" t="s">
        <v>302</v>
      </c>
      <c r="N7702" s="15" t="s">
        <v>28</v>
      </c>
      <c r="O7702" s="15" t="s">
        <v>29</v>
      </c>
      <c r="P7702" s="80" t="s">
        <v>3598</v>
      </c>
      <c r="Q7702" s="80" t="s">
        <v>195</v>
      </c>
    </row>
    <row r="7703" spans="1:17" hidden="1">
      <c r="A7703" s="12">
        <v>42276</v>
      </c>
      <c r="B7703" t="s">
        <v>2592</v>
      </c>
      <c r="C7703" s="1">
        <v>-2939.35</v>
      </c>
      <c r="E7703" s="42">
        <f t="shared" si="156"/>
        <v>2939.35</v>
      </c>
      <c r="F7703" s="77" t="s">
        <v>225</v>
      </c>
      <c r="G7703" s="77" t="s">
        <v>195</v>
      </c>
      <c r="H7703" s="77" t="s">
        <v>189</v>
      </c>
      <c r="I7703" s="13">
        <v>9</v>
      </c>
      <c r="J7703" s="14">
        <v>2015</v>
      </c>
      <c r="K7703" s="78" t="s">
        <v>146</v>
      </c>
      <c r="L7703" s="79" t="s">
        <v>3600</v>
      </c>
      <c r="M7703" s="79" t="s">
        <v>302</v>
      </c>
      <c r="N7703" s="15" t="s">
        <v>28</v>
      </c>
      <c r="O7703" s="15" t="s">
        <v>29</v>
      </c>
      <c r="P7703" s="80" t="s">
        <v>3599</v>
      </c>
      <c r="Q7703" s="80" t="s">
        <v>195</v>
      </c>
    </row>
    <row r="7704" spans="1:17" hidden="1">
      <c r="A7704" s="12">
        <v>42277</v>
      </c>
      <c r="B7704" t="s">
        <v>4187</v>
      </c>
      <c r="C7704" s="1">
        <v>89.86</v>
      </c>
      <c r="E7704" s="42">
        <f t="shared" si="156"/>
        <v>-89.86</v>
      </c>
      <c r="F7704" s="77" t="s">
        <v>1038</v>
      </c>
      <c r="G7704" s="77" t="s">
        <v>195</v>
      </c>
      <c r="H7704" s="77" t="s">
        <v>189</v>
      </c>
      <c r="I7704" s="13">
        <v>9</v>
      </c>
      <c r="J7704" s="14">
        <v>2015</v>
      </c>
      <c r="K7704" s="78" t="s">
        <v>146</v>
      </c>
      <c r="L7704" s="79" t="s">
        <v>4187</v>
      </c>
      <c r="M7704" s="79" t="s">
        <v>302</v>
      </c>
      <c r="N7704" s="15" t="s">
        <v>28</v>
      </c>
      <c r="O7704" s="15" t="s">
        <v>29</v>
      </c>
      <c r="P7704" s="80" t="s">
        <v>3599</v>
      </c>
      <c r="Q7704" s="80" t="s">
        <v>195</v>
      </c>
    </row>
    <row r="7705" spans="1:17" hidden="1">
      <c r="A7705" s="12">
        <v>42277</v>
      </c>
      <c r="B7705" t="s">
        <v>2617</v>
      </c>
      <c r="C7705" s="1">
        <v>2939.35</v>
      </c>
      <c r="E7705" s="42">
        <f t="shared" si="156"/>
        <v>-2939.35</v>
      </c>
      <c r="F7705" s="77" t="s">
        <v>1038</v>
      </c>
      <c r="G7705" s="77" t="s">
        <v>195</v>
      </c>
      <c r="H7705" s="77" t="s">
        <v>189</v>
      </c>
      <c r="I7705" s="13">
        <v>9</v>
      </c>
      <c r="J7705" s="14">
        <v>2015</v>
      </c>
      <c r="K7705" s="78" t="s">
        <v>146</v>
      </c>
      <c r="L7705" s="79" t="s">
        <v>3600</v>
      </c>
      <c r="M7705" s="79" t="s">
        <v>302</v>
      </c>
      <c r="N7705" s="15" t="s">
        <v>28</v>
      </c>
      <c r="O7705" s="15" t="s">
        <v>29</v>
      </c>
      <c r="P7705" s="80" t="s">
        <v>3599</v>
      </c>
      <c r="Q7705" s="80" t="s">
        <v>195</v>
      </c>
    </row>
    <row r="7706" spans="1:17" hidden="1">
      <c r="A7706" s="12">
        <v>42277</v>
      </c>
      <c r="B7706" t="s">
        <v>3200</v>
      </c>
      <c r="C7706" s="1">
        <v>-3058.95</v>
      </c>
      <c r="E7706" s="42">
        <f t="shared" si="156"/>
        <v>3058.95</v>
      </c>
      <c r="F7706" s="77" t="s">
        <v>225</v>
      </c>
      <c r="G7706" s="77" t="s">
        <v>195</v>
      </c>
      <c r="H7706" s="77" t="s">
        <v>189</v>
      </c>
      <c r="I7706" s="13">
        <v>9</v>
      </c>
      <c r="J7706" s="14">
        <v>2015</v>
      </c>
      <c r="K7706" s="78" t="s">
        <v>184</v>
      </c>
      <c r="L7706" s="79" t="s">
        <v>3600</v>
      </c>
      <c r="M7706" s="79" t="s">
        <v>302</v>
      </c>
      <c r="N7706" s="15" t="s">
        <v>28</v>
      </c>
      <c r="O7706" s="15" t="s">
        <v>29</v>
      </c>
      <c r="P7706" s="80" t="s">
        <v>3599</v>
      </c>
      <c r="Q7706" s="80" t="s">
        <v>195</v>
      </c>
    </row>
    <row r="7707" spans="1:17" hidden="1">
      <c r="A7707" s="12">
        <v>42277</v>
      </c>
      <c r="B7707" t="s">
        <v>4188</v>
      </c>
      <c r="C7707" s="1">
        <v>134.32</v>
      </c>
      <c r="E7707" s="42">
        <f t="shared" si="156"/>
        <v>-134.32</v>
      </c>
      <c r="F7707" s="77" t="s">
        <v>1038</v>
      </c>
      <c r="G7707" s="77" t="s">
        <v>195</v>
      </c>
      <c r="H7707" s="77" t="s">
        <v>189</v>
      </c>
      <c r="I7707" s="13">
        <v>9</v>
      </c>
      <c r="J7707" s="14">
        <v>2015</v>
      </c>
      <c r="K7707" s="78" t="s">
        <v>146</v>
      </c>
      <c r="L7707" s="79" t="s">
        <v>4188</v>
      </c>
      <c r="M7707" s="79" t="s">
        <v>302</v>
      </c>
      <c r="N7707" s="15" t="s">
        <v>28</v>
      </c>
      <c r="O7707" s="15" t="s">
        <v>29</v>
      </c>
      <c r="P7707" s="80" t="s">
        <v>3599</v>
      </c>
      <c r="Q7707" s="80" t="s">
        <v>195</v>
      </c>
    </row>
    <row r="7708" spans="1:17" hidden="1">
      <c r="A7708" s="12">
        <v>42277</v>
      </c>
      <c r="B7708" t="s">
        <v>4189</v>
      </c>
      <c r="C7708" s="1">
        <v>64.95</v>
      </c>
      <c r="E7708" s="42">
        <f t="shared" si="156"/>
        <v>-64.95</v>
      </c>
      <c r="F7708" s="77" t="s">
        <v>1038</v>
      </c>
      <c r="G7708" s="77" t="s">
        <v>195</v>
      </c>
      <c r="H7708" s="77" t="s">
        <v>189</v>
      </c>
      <c r="I7708" s="13">
        <v>9</v>
      </c>
      <c r="J7708" s="14">
        <v>2015</v>
      </c>
      <c r="K7708" s="78" t="s">
        <v>146</v>
      </c>
      <c r="L7708" s="79" t="s">
        <v>4189</v>
      </c>
      <c r="M7708" s="79" t="s">
        <v>302</v>
      </c>
      <c r="N7708" s="15" t="s">
        <v>28</v>
      </c>
      <c r="O7708" s="15" t="s">
        <v>29</v>
      </c>
      <c r="P7708" s="80" t="s">
        <v>3599</v>
      </c>
      <c r="Q7708" s="80" t="s">
        <v>195</v>
      </c>
    </row>
    <row r="7709" spans="1:17" hidden="1">
      <c r="A7709" s="12">
        <v>42278</v>
      </c>
      <c r="B7709" t="s">
        <v>4190</v>
      </c>
      <c r="C7709" s="1">
        <v>52.82</v>
      </c>
      <c r="E7709" s="42">
        <f t="shared" si="156"/>
        <v>-52.82</v>
      </c>
      <c r="F7709" s="77" t="s">
        <v>1038</v>
      </c>
      <c r="G7709" s="77" t="s">
        <v>195</v>
      </c>
      <c r="H7709" s="77" t="s">
        <v>189</v>
      </c>
      <c r="I7709" s="13">
        <v>10</v>
      </c>
      <c r="J7709" s="14">
        <v>2015</v>
      </c>
      <c r="K7709" s="78" t="s">
        <v>146</v>
      </c>
      <c r="L7709" s="79" t="s">
        <v>4190</v>
      </c>
      <c r="M7709" s="79" t="s">
        <v>302</v>
      </c>
      <c r="N7709" s="15" t="s">
        <v>28</v>
      </c>
      <c r="O7709" s="15" t="s">
        <v>29</v>
      </c>
      <c r="P7709" s="80" t="s">
        <v>3599</v>
      </c>
      <c r="Q7709" s="80" t="s">
        <v>195</v>
      </c>
    </row>
    <row r="7710" spans="1:17" hidden="1">
      <c r="A7710" s="12">
        <v>42279</v>
      </c>
      <c r="B7710" t="s">
        <v>4191</v>
      </c>
      <c r="C7710" s="1">
        <v>14.9</v>
      </c>
      <c r="E7710" s="42">
        <f t="shared" si="156"/>
        <v>-14.9</v>
      </c>
      <c r="F7710" s="77" t="s">
        <v>1038</v>
      </c>
      <c r="G7710" s="77" t="s">
        <v>195</v>
      </c>
      <c r="H7710" s="77" t="s">
        <v>189</v>
      </c>
      <c r="I7710" s="13">
        <v>10</v>
      </c>
      <c r="J7710" s="14">
        <v>2015</v>
      </c>
      <c r="K7710" s="78" t="s">
        <v>146</v>
      </c>
      <c r="L7710" s="79" t="s">
        <v>4191</v>
      </c>
      <c r="M7710" s="79" t="s">
        <v>302</v>
      </c>
      <c r="N7710" s="15" t="s">
        <v>28</v>
      </c>
      <c r="O7710" s="15" t="s">
        <v>29</v>
      </c>
      <c r="P7710" s="80" t="s">
        <v>3599</v>
      </c>
      <c r="Q7710" s="80" t="s">
        <v>195</v>
      </c>
    </row>
    <row r="7711" spans="1:17" hidden="1">
      <c r="A7711" s="12">
        <v>42279</v>
      </c>
      <c r="B7711" t="s">
        <v>4192</v>
      </c>
      <c r="C7711" s="1">
        <v>75</v>
      </c>
      <c r="E7711" s="42">
        <f t="shared" si="156"/>
        <v>-75</v>
      </c>
      <c r="F7711" s="77" t="s">
        <v>1038</v>
      </c>
      <c r="G7711" s="77" t="s">
        <v>195</v>
      </c>
      <c r="H7711" s="77" t="s">
        <v>189</v>
      </c>
      <c r="I7711" s="13">
        <v>10</v>
      </c>
      <c r="J7711" s="14">
        <v>2015</v>
      </c>
      <c r="K7711" s="78" t="s">
        <v>146</v>
      </c>
      <c r="L7711" s="79" t="s">
        <v>4192</v>
      </c>
      <c r="M7711" s="79" t="s">
        <v>302</v>
      </c>
      <c r="N7711" s="15" t="s">
        <v>28</v>
      </c>
      <c r="O7711" s="15" t="s">
        <v>29</v>
      </c>
      <c r="P7711" s="80" t="s">
        <v>3599</v>
      </c>
      <c r="Q7711" s="80" t="s">
        <v>195</v>
      </c>
    </row>
    <row r="7712" spans="1:17" hidden="1">
      <c r="A7712" s="12">
        <v>42279</v>
      </c>
      <c r="B7712" t="s">
        <v>3068</v>
      </c>
      <c r="C7712" s="1">
        <v>-133.61000000000001</v>
      </c>
      <c r="E7712" s="42">
        <f t="shared" si="156"/>
        <v>133.61000000000001</v>
      </c>
      <c r="F7712" s="77" t="s">
        <v>225</v>
      </c>
      <c r="G7712" s="77" t="s">
        <v>195</v>
      </c>
      <c r="H7712" s="77" t="s">
        <v>189</v>
      </c>
      <c r="I7712" s="13">
        <v>10</v>
      </c>
      <c r="J7712" s="14">
        <v>2015</v>
      </c>
      <c r="K7712" s="78" t="s">
        <v>146</v>
      </c>
      <c r="L7712" s="79" t="s">
        <v>3068</v>
      </c>
      <c r="M7712" s="79" t="s">
        <v>302</v>
      </c>
      <c r="N7712" s="15" t="s">
        <v>28</v>
      </c>
      <c r="O7712" s="15" t="s">
        <v>29</v>
      </c>
      <c r="P7712" s="80" t="s">
        <v>3599</v>
      </c>
      <c r="Q7712" s="80" t="s">
        <v>195</v>
      </c>
    </row>
    <row r="7713" spans="1:17" hidden="1">
      <c r="A7713" s="12">
        <v>42279</v>
      </c>
      <c r="B7713" t="s">
        <v>4193</v>
      </c>
      <c r="C7713" s="1">
        <v>61.18</v>
      </c>
      <c r="E7713" s="42">
        <f t="shared" si="156"/>
        <v>-61.18</v>
      </c>
      <c r="F7713" s="77" t="s">
        <v>1038</v>
      </c>
      <c r="G7713" s="77" t="s">
        <v>195</v>
      </c>
      <c r="H7713" s="77" t="s">
        <v>189</v>
      </c>
      <c r="I7713" s="13">
        <v>10</v>
      </c>
      <c r="J7713" s="14">
        <v>2015</v>
      </c>
      <c r="K7713" s="78" t="s">
        <v>146</v>
      </c>
      <c r="L7713" s="79" t="s">
        <v>4193</v>
      </c>
      <c r="M7713" s="79" t="s">
        <v>302</v>
      </c>
      <c r="N7713" s="15" t="s">
        <v>28</v>
      </c>
      <c r="O7713" s="15" t="s">
        <v>29</v>
      </c>
      <c r="P7713" s="80" t="s">
        <v>3599</v>
      </c>
      <c r="Q7713" s="80" t="s">
        <v>195</v>
      </c>
    </row>
    <row r="7714" spans="1:17" hidden="1">
      <c r="A7714" s="12">
        <v>42279</v>
      </c>
      <c r="B7714" t="s">
        <v>4194</v>
      </c>
      <c r="C7714" s="1">
        <v>9.9499999999999993</v>
      </c>
      <c r="E7714" s="42">
        <f t="shared" si="156"/>
        <v>-9.9499999999999993</v>
      </c>
      <c r="F7714" s="77" t="s">
        <v>1038</v>
      </c>
      <c r="G7714" s="77" t="s">
        <v>195</v>
      </c>
      <c r="H7714" s="77" t="s">
        <v>189</v>
      </c>
      <c r="I7714" s="13">
        <v>10</v>
      </c>
      <c r="J7714" s="14">
        <v>2015</v>
      </c>
      <c r="K7714" s="78" t="s">
        <v>146</v>
      </c>
      <c r="L7714" s="79" t="s">
        <v>4194</v>
      </c>
      <c r="M7714" s="79" t="s">
        <v>302</v>
      </c>
      <c r="N7714" s="15" t="s">
        <v>28</v>
      </c>
      <c r="O7714" s="15" t="s">
        <v>29</v>
      </c>
      <c r="P7714" s="80" t="s">
        <v>3599</v>
      </c>
      <c r="Q7714" s="80" t="s">
        <v>195</v>
      </c>
    </row>
    <row r="7715" spans="1:17" hidden="1">
      <c r="A7715" s="12">
        <v>42280</v>
      </c>
      <c r="B7715" t="s">
        <v>4195</v>
      </c>
      <c r="C7715" s="1">
        <v>50.36</v>
      </c>
      <c r="E7715" s="42">
        <f t="shared" si="156"/>
        <v>-50.36</v>
      </c>
      <c r="F7715" s="77" t="s">
        <v>1038</v>
      </c>
      <c r="G7715" s="77" t="s">
        <v>195</v>
      </c>
      <c r="H7715" s="77" t="s">
        <v>189</v>
      </c>
      <c r="I7715" s="13">
        <v>10</v>
      </c>
      <c r="J7715" s="14">
        <v>2015</v>
      </c>
      <c r="K7715" s="78" t="s">
        <v>146</v>
      </c>
      <c r="L7715" s="79" t="s">
        <v>4195</v>
      </c>
      <c r="M7715" s="79" t="s">
        <v>302</v>
      </c>
      <c r="N7715" s="15" t="s">
        <v>28</v>
      </c>
      <c r="O7715" s="15" t="s">
        <v>29</v>
      </c>
      <c r="P7715" s="80" t="s">
        <v>3599</v>
      </c>
      <c r="Q7715" s="80" t="s">
        <v>195</v>
      </c>
    </row>
    <row r="7716" spans="1:17" hidden="1">
      <c r="A7716" s="12">
        <v>42280</v>
      </c>
      <c r="B7716" t="s">
        <v>4196</v>
      </c>
      <c r="C7716" s="1">
        <v>119.35</v>
      </c>
      <c r="E7716" s="42">
        <f t="shared" si="156"/>
        <v>-119.35</v>
      </c>
      <c r="F7716" s="77" t="s">
        <v>1038</v>
      </c>
      <c r="G7716" s="77" t="s">
        <v>195</v>
      </c>
      <c r="H7716" s="77" t="s">
        <v>189</v>
      </c>
      <c r="I7716" s="13">
        <v>10</v>
      </c>
      <c r="J7716" s="14">
        <v>2015</v>
      </c>
      <c r="K7716" s="78" t="s">
        <v>146</v>
      </c>
      <c r="L7716" s="79" t="s">
        <v>4196</v>
      </c>
      <c r="M7716" s="79" t="s">
        <v>302</v>
      </c>
      <c r="N7716" s="15" t="s">
        <v>28</v>
      </c>
      <c r="O7716" s="15" t="s">
        <v>29</v>
      </c>
      <c r="P7716" s="80" t="s">
        <v>3599</v>
      </c>
      <c r="Q7716" s="80" t="s">
        <v>195</v>
      </c>
    </row>
    <row r="7717" spans="1:17" hidden="1">
      <c r="A7717" s="12">
        <v>42280</v>
      </c>
      <c r="B7717" t="s">
        <v>4197</v>
      </c>
      <c r="C7717" s="1">
        <v>127.2</v>
      </c>
      <c r="E7717" s="42">
        <f t="shared" si="156"/>
        <v>-127.2</v>
      </c>
      <c r="F7717" s="77" t="s">
        <v>1038</v>
      </c>
      <c r="G7717" s="77" t="s">
        <v>195</v>
      </c>
      <c r="H7717" s="77" t="s">
        <v>189</v>
      </c>
      <c r="I7717" s="13">
        <v>10</v>
      </c>
      <c r="J7717" s="14">
        <v>2015</v>
      </c>
      <c r="K7717" s="78" t="s">
        <v>146</v>
      </c>
      <c r="L7717" s="79" t="s">
        <v>4197</v>
      </c>
      <c r="M7717" s="79" t="s">
        <v>302</v>
      </c>
      <c r="N7717" s="15" t="s">
        <v>28</v>
      </c>
      <c r="O7717" s="15" t="s">
        <v>29</v>
      </c>
      <c r="P7717" s="80" t="s">
        <v>3599</v>
      </c>
      <c r="Q7717" s="80" t="s">
        <v>195</v>
      </c>
    </row>
    <row r="7718" spans="1:17" hidden="1">
      <c r="A7718" s="12">
        <v>42282</v>
      </c>
      <c r="B7718" t="s">
        <v>4198</v>
      </c>
      <c r="C7718" s="1">
        <v>57.05</v>
      </c>
      <c r="E7718" s="42">
        <f t="shared" ref="E7718:E7781" si="157">-C7718</f>
        <v>-57.05</v>
      </c>
      <c r="F7718" s="77" t="s">
        <v>1038</v>
      </c>
      <c r="G7718" s="77" t="s">
        <v>195</v>
      </c>
      <c r="H7718" s="77" t="s">
        <v>189</v>
      </c>
      <c r="I7718" s="13">
        <v>10</v>
      </c>
      <c r="J7718" s="14">
        <v>2015</v>
      </c>
      <c r="K7718" s="78" t="s">
        <v>146</v>
      </c>
      <c r="L7718" s="79" t="s">
        <v>4198</v>
      </c>
      <c r="M7718" s="79" t="s">
        <v>302</v>
      </c>
      <c r="N7718" s="15" t="s">
        <v>28</v>
      </c>
      <c r="O7718" s="15" t="s">
        <v>29</v>
      </c>
      <c r="P7718" s="80" t="s">
        <v>3599</v>
      </c>
      <c r="Q7718" s="80" t="s">
        <v>195</v>
      </c>
    </row>
    <row r="7719" spans="1:17" hidden="1">
      <c r="A7719" s="12">
        <v>42282</v>
      </c>
      <c r="B7719" t="s">
        <v>2488</v>
      </c>
      <c r="C7719" s="1">
        <v>-770</v>
      </c>
      <c r="E7719" s="42">
        <f t="shared" si="157"/>
        <v>770</v>
      </c>
      <c r="F7719" s="77" t="s">
        <v>225</v>
      </c>
      <c r="G7719" s="77" t="s">
        <v>195</v>
      </c>
      <c r="H7719" s="77" t="s">
        <v>189</v>
      </c>
      <c r="I7719" s="13">
        <v>10</v>
      </c>
      <c r="J7719" s="14">
        <v>2015</v>
      </c>
      <c r="K7719" s="78" t="s">
        <v>137</v>
      </c>
      <c r="L7719" s="79" t="s">
        <v>39</v>
      </c>
      <c r="M7719" s="79" t="s">
        <v>23</v>
      </c>
      <c r="N7719" s="15" t="s">
        <v>189</v>
      </c>
      <c r="O7719" s="15" t="s">
        <v>24</v>
      </c>
      <c r="P7719" s="80" t="s">
        <v>196</v>
      </c>
      <c r="Q7719" s="80" t="s">
        <v>195</v>
      </c>
    </row>
    <row r="7720" spans="1:17" hidden="1">
      <c r="A7720" s="12">
        <v>42282</v>
      </c>
      <c r="B7720" t="s">
        <v>4199</v>
      </c>
      <c r="C7720" s="1">
        <v>26</v>
      </c>
      <c r="E7720" s="42">
        <f t="shared" si="157"/>
        <v>-26</v>
      </c>
      <c r="F7720" s="77" t="s">
        <v>1038</v>
      </c>
      <c r="G7720" s="77" t="s">
        <v>195</v>
      </c>
      <c r="H7720" s="77" t="s">
        <v>189</v>
      </c>
      <c r="I7720" s="13">
        <v>10</v>
      </c>
      <c r="J7720" s="14">
        <v>2015</v>
      </c>
      <c r="K7720" s="78" t="s">
        <v>146</v>
      </c>
      <c r="L7720" s="79" t="s">
        <v>4199</v>
      </c>
      <c r="M7720" s="79" t="s">
        <v>302</v>
      </c>
      <c r="N7720" s="15" t="s">
        <v>28</v>
      </c>
      <c r="O7720" s="15" t="s">
        <v>29</v>
      </c>
      <c r="P7720" s="80" t="s">
        <v>3599</v>
      </c>
      <c r="Q7720" s="80" t="s">
        <v>195</v>
      </c>
    </row>
    <row r="7721" spans="1:17" hidden="1">
      <c r="A7721" s="12">
        <v>42282</v>
      </c>
      <c r="B7721" t="s">
        <v>4200</v>
      </c>
      <c r="C7721" s="1">
        <v>71.989999999999995</v>
      </c>
      <c r="E7721" s="42">
        <f t="shared" si="157"/>
        <v>-71.989999999999995</v>
      </c>
      <c r="F7721" s="77" t="s">
        <v>1038</v>
      </c>
      <c r="G7721" s="77" t="s">
        <v>195</v>
      </c>
      <c r="H7721" s="77" t="s">
        <v>189</v>
      </c>
      <c r="I7721" s="13">
        <v>10</v>
      </c>
      <c r="J7721" s="14">
        <v>2015</v>
      </c>
      <c r="K7721" s="78" t="s">
        <v>146</v>
      </c>
      <c r="L7721" s="79" t="s">
        <v>4200</v>
      </c>
      <c r="M7721" s="79" t="s">
        <v>302</v>
      </c>
      <c r="N7721" s="15" t="s">
        <v>28</v>
      </c>
      <c r="O7721" s="15" t="s">
        <v>29</v>
      </c>
      <c r="P7721" s="80" t="s">
        <v>3599</v>
      </c>
      <c r="Q7721" s="80" t="s">
        <v>195</v>
      </c>
    </row>
    <row r="7722" spans="1:17" hidden="1">
      <c r="A7722" s="12">
        <v>42283</v>
      </c>
      <c r="B7722" t="s">
        <v>4194</v>
      </c>
      <c r="C7722" s="1">
        <v>-9.9499999999999993</v>
      </c>
      <c r="E7722" s="42">
        <f t="shared" si="157"/>
        <v>9.9499999999999993</v>
      </c>
      <c r="F7722" s="77" t="s">
        <v>225</v>
      </c>
      <c r="G7722" s="77" t="s">
        <v>195</v>
      </c>
      <c r="H7722" s="77" t="s">
        <v>189</v>
      </c>
      <c r="I7722" s="13">
        <v>10</v>
      </c>
      <c r="J7722" s="14">
        <v>2015</v>
      </c>
      <c r="K7722" s="78" t="s">
        <v>184</v>
      </c>
      <c r="L7722" s="79" t="s">
        <v>4194</v>
      </c>
      <c r="M7722" s="79" t="s">
        <v>302</v>
      </c>
      <c r="N7722" s="15" t="s">
        <v>28</v>
      </c>
      <c r="O7722" s="15" t="s">
        <v>29</v>
      </c>
      <c r="P7722" s="80" t="s">
        <v>3598</v>
      </c>
      <c r="Q7722" s="80" t="s">
        <v>195</v>
      </c>
    </row>
    <row r="7723" spans="1:17" hidden="1">
      <c r="A7723" s="12">
        <v>42283</v>
      </c>
      <c r="B7723" t="s">
        <v>2592</v>
      </c>
      <c r="C7723" s="1">
        <v>-50.99</v>
      </c>
      <c r="E7723" s="42">
        <f t="shared" si="157"/>
        <v>50.99</v>
      </c>
      <c r="F7723" s="77" t="s">
        <v>225</v>
      </c>
      <c r="G7723" s="77" t="s">
        <v>195</v>
      </c>
      <c r="H7723" s="77" t="s">
        <v>189</v>
      </c>
      <c r="I7723" s="13">
        <v>10</v>
      </c>
      <c r="J7723" s="14">
        <v>2015</v>
      </c>
      <c r="K7723" s="78" t="s">
        <v>146</v>
      </c>
      <c r="L7723" s="79" t="s">
        <v>4190</v>
      </c>
      <c r="M7723" s="79" t="s">
        <v>302</v>
      </c>
      <c r="N7723" s="15" t="s">
        <v>28</v>
      </c>
      <c r="O7723" s="15" t="s">
        <v>29</v>
      </c>
      <c r="P7723" s="80" t="s">
        <v>3599</v>
      </c>
      <c r="Q7723" s="80" t="s">
        <v>195</v>
      </c>
    </row>
    <row r="7724" spans="1:17" hidden="1">
      <c r="A7724" s="12">
        <v>42283</v>
      </c>
      <c r="B7724" t="s">
        <v>4201</v>
      </c>
      <c r="C7724" s="1">
        <v>77.569999999999993</v>
      </c>
      <c r="E7724" s="42">
        <f t="shared" si="157"/>
        <v>-77.569999999999993</v>
      </c>
      <c r="F7724" s="77" t="s">
        <v>1038</v>
      </c>
      <c r="G7724" s="77" t="s">
        <v>195</v>
      </c>
      <c r="H7724" s="77" t="s">
        <v>189</v>
      </c>
      <c r="I7724" s="13">
        <v>10</v>
      </c>
      <c r="J7724" s="14">
        <v>2015</v>
      </c>
      <c r="K7724" s="78" t="s">
        <v>146</v>
      </c>
      <c r="L7724" s="79" t="s">
        <v>4201</v>
      </c>
      <c r="M7724" s="79" t="s">
        <v>302</v>
      </c>
      <c r="N7724" s="15" t="s">
        <v>28</v>
      </c>
      <c r="O7724" s="15" t="s">
        <v>29</v>
      </c>
      <c r="P7724" s="80" t="s">
        <v>3599</v>
      </c>
      <c r="Q7724" s="80" t="s">
        <v>195</v>
      </c>
    </row>
    <row r="7725" spans="1:17" hidden="1">
      <c r="A7725" s="12">
        <v>42284</v>
      </c>
      <c r="B7725" t="s">
        <v>4202</v>
      </c>
      <c r="C7725" s="1">
        <v>22</v>
      </c>
      <c r="E7725" s="42">
        <f t="shared" si="157"/>
        <v>-22</v>
      </c>
      <c r="F7725" s="77" t="s">
        <v>1038</v>
      </c>
      <c r="G7725" s="77" t="s">
        <v>195</v>
      </c>
      <c r="H7725" s="77" t="s">
        <v>189</v>
      </c>
      <c r="I7725" s="13">
        <v>10</v>
      </c>
      <c r="J7725" s="14">
        <v>2015</v>
      </c>
      <c r="K7725" s="78" t="s">
        <v>146</v>
      </c>
      <c r="L7725" s="79" t="s">
        <v>4202</v>
      </c>
      <c r="M7725" s="79" t="s">
        <v>302</v>
      </c>
      <c r="N7725" s="15" t="s">
        <v>28</v>
      </c>
      <c r="O7725" s="15" t="s">
        <v>29</v>
      </c>
      <c r="P7725" s="80" t="s">
        <v>3599</v>
      </c>
      <c r="Q7725" s="80" t="s">
        <v>195</v>
      </c>
    </row>
    <row r="7726" spans="1:17" hidden="1">
      <c r="A7726" s="12">
        <v>42284</v>
      </c>
      <c r="B7726" t="s">
        <v>4203</v>
      </c>
      <c r="C7726" s="1">
        <v>80.95</v>
      </c>
      <c r="E7726" s="42">
        <f t="shared" si="157"/>
        <v>-80.95</v>
      </c>
      <c r="F7726" s="77" t="s">
        <v>1038</v>
      </c>
      <c r="G7726" s="77" t="s">
        <v>195</v>
      </c>
      <c r="H7726" s="77" t="s">
        <v>189</v>
      </c>
      <c r="I7726" s="13">
        <v>10</v>
      </c>
      <c r="J7726" s="14">
        <v>2015</v>
      </c>
      <c r="K7726" s="78" t="s">
        <v>146</v>
      </c>
      <c r="L7726" s="79" t="s">
        <v>4203</v>
      </c>
      <c r="M7726" s="79" t="s">
        <v>302</v>
      </c>
      <c r="N7726" s="15" t="s">
        <v>28</v>
      </c>
      <c r="O7726" s="15" t="s">
        <v>29</v>
      </c>
      <c r="P7726" s="80" t="s">
        <v>3599</v>
      </c>
      <c r="Q7726" s="80" t="s">
        <v>195</v>
      </c>
    </row>
    <row r="7727" spans="1:17" hidden="1">
      <c r="A7727" s="12">
        <v>42284</v>
      </c>
      <c r="B7727" t="s">
        <v>4204</v>
      </c>
      <c r="C7727" s="1">
        <v>39.9</v>
      </c>
      <c r="E7727" s="42">
        <f t="shared" si="157"/>
        <v>-39.9</v>
      </c>
      <c r="F7727" s="77" t="s">
        <v>1038</v>
      </c>
      <c r="G7727" s="77" t="s">
        <v>195</v>
      </c>
      <c r="H7727" s="77" t="s">
        <v>189</v>
      </c>
      <c r="I7727" s="13">
        <v>10</v>
      </c>
      <c r="J7727" s="14">
        <v>2015</v>
      </c>
      <c r="K7727" s="78" t="s">
        <v>146</v>
      </c>
      <c r="L7727" s="79" t="s">
        <v>4204</v>
      </c>
      <c r="M7727" s="79" t="s">
        <v>302</v>
      </c>
      <c r="N7727" s="15" t="s">
        <v>28</v>
      </c>
      <c r="O7727" s="15" t="s">
        <v>29</v>
      </c>
      <c r="P7727" s="80" t="s">
        <v>3599</v>
      </c>
      <c r="Q7727" s="80" t="s">
        <v>195</v>
      </c>
    </row>
    <row r="7728" spans="1:17" hidden="1">
      <c r="A7728" s="12">
        <v>42285</v>
      </c>
      <c r="B7728" t="s">
        <v>4205</v>
      </c>
      <c r="C7728" s="1">
        <v>199.95</v>
      </c>
      <c r="E7728" s="42">
        <f t="shared" si="157"/>
        <v>-199.95</v>
      </c>
      <c r="F7728" s="77" t="s">
        <v>1038</v>
      </c>
      <c r="G7728" s="77" t="s">
        <v>195</v>
      </c>
      <c r="H7728" s="77" t="s">
        <v>189</v>
      </c>
      <c r="I7728" s="13">
        <v>10</v>
      </c>
      <c r="J7728" s="14">
        <v>2015</v>
      </c>
      <c r="K7728" s="78" t="s">
        <v>146</v>
      </c>
      <c r="L7728" s="79" t="s">
        <v>4205</v>
      </c>
      <c r="M7728" s="79" t="s">
        <v>302</v>
      </c>
      <c r="N7728" s="15" t="s">
        <v>28</v>
      </c>
      <c r="O7728" s="15" t="s">
        <v>29</v>
      </c>
      <c r="P7728" s="80" t="s">
        <v>3599</v>
      </c>
      <c r="Q7728" s="80" t="s">
        <v>195</v>
      </c>
    </row>
    <row r="7729" spans="1:17" hidden="1">
      <c r="A7729" s="12">
        <v>42285</v>
      </c>
      <c r="B7729" t="s">
        <v>4206</v>
      </c>
      <c r="C7729" s="1">
        <v>50.48</v>
      </c>
      <c r="E7729" s="42">
        <f t="shared" si="157"/>
        <v>-50.48</v>
      </c>
      <c r="F7729" s="77" t="s">
        <v>1038</v>
      </c>
      <c r="G7729" s="77" t="s">
        <v>195</v>
      </c>
      <c r="H7729" s="77" t="s">
        <v>189</v>
      </c>
      <c r="I7729" s="13">
        <v>10</v>
      </c>
      <c r="J7729" s="14">
        <v>2015</v>
      </c>
      <c r="K7729" s="78" t="s">
        <v>146</v>
      </c>
      <c r="L7729" s="79" t="s">
        <v>4206</v>
      </c>
      <c r="M7729" s="79" t="s">
        <v>302</v>
      </c>
      <c r="N7729" s="15" t="s">
        <v>28</v>
      </c>
      <c r="O7729" s="15" t="s">
        <v>29</v>
      </c>
      <c r="P7729" s="80" t="s">
        <v>3599</v>
      </c>
      <c r="Q7729" s="80" t="s">
        <v>195</v>
      </c>
    </row>
    <row r="7730" spans="1:17" hidden="1">
      <c r="A7730" s="12">
        <v>42286</v>
      </c>
      <c r="B7730" t="s">
        <v>4207</v>
      </c>
      <c r="C7730" s="1">
        <v>72.27</v>
      </c>
      <c r="E7730" s="42">
        <f t="shared" si="157"/>
        <v>-72.27</v>
      </c>
      <c r="F7730" s="77" t="s">
        <v>1038</v>
      </c>
      <c r="G7730" s="77" t="s">
        <v>195</v>
      </c>
      <c r="H7730" s="77" t="s">
        <v>189</v>
      </c>
      <c r="I7730" s="13">
        <v>10</v>
      </c>
      <c r="J7730" s="14">
        <v>2015</v>
      </c>
      <c r="K7730" s="78" t="s">
        <v>146</v>
      </c>
      <c r="L7730" s="79" t="s">
        <v>4207</v>
      </c>
      <c r="M7730" s="79" t="s">
        <v>302</v>
      </c>
      <c r="N7730" s="15" t="s">
        <v>28</v>
      </c>
      <c r="O7730" s="15" t="s">
        <v>29</v>
      </c>
      <c r="P7730" s="80" t="s">
        <v>3599</v>
      </c>
      <c r="Q7730" s="80" t="s">
        <v>195</v>
      </c>
    </row>
    <row r="7731" spans="1:17" hidden="1">
      <c r="A7731" s="12">
        <v>42287</v>
      </c>
      <c r="B7731" t="s">
        <v>4208</v>
      </c>
      <c r="C7731" s="1">
        <v>53.93</v>
      </c>
      <c r="E7731" s="42">
        <f t="shared" si="157"/>
        <v>-53.93</v>
      </c>
      <c r="F7731" s="77" t="s">
        <v>1038</v>
      </c>
      <c r="G7731" s="77" t="s">
        <v>195</v>
      </c>
      <c r="H7731" s="77" t="s">
        <v>189</v>
      </c>
      <c r="I7731" s="13">
        <v>10</v>
      </c>
      <c r="J7731" s="14">
        <v>2015</v>
      </c>
      <c r="K7731" s="78" t="s">
        <v>146</v>
      </c>
      <c r="L7731" s="79" t="s">
        <v>4208</v>
      </c>
      <c r="M7731" s="79" t="s">
        <v>302</v>
      </c>
      <c r="N7731" s="15" t="s">
        <v>28</v>
      </c>
      <c r="O7731" s="15" t="s">
        <v>29</v>
      </c>
      <c r="P7731" s="80" t="s">
        <v>3599</v>
      </c>
      <c r="Q7731" s="80" t="s">
        <v>195</v>
      </c>
    </row>
    <row r="7732" spans="1:17" hidden="1">
      <c r="A7732" s="12">
        <v>42288</v>
      </c>
      <c r="B7732" t="s">
        <v>4209</v>
      </c>
      <c r="C7732" s="1">
        <v>79.95</v>
      </c>
      <c r="E7732" s="42">
        <f t="shared" si="157"/>
        <v>-79.95</v>
      </c>
      <c r="F7732" s="77" t="s">
        <v>1038</v>
      </c>
      <c r="G7732" s="77" t="s">
        <v>195</v>
      </c>
      <c r="H7732" s="77" t="s">
        <v>189</v>
      </c>
      <c r="I7732" s="13">
        <v>10</v>
      </c>
      <c r="J7732" s="14">
        <v>2015</v>
      </c>
      <c r="K7732" s="78" t="s">
        <v>146</v>
      </c>
      <c r="L7732" s="79" t="s">
        <v>4209</v>
      </c>
      <c r="M7732" s="79" t="s">
        <v>302</v>
      </c>
      <c r="N7732" s="15" t="s">
        <v>28</v>
      </c>
      <c r="O7732" s="15" t="s">
        <v>29</v>
      </c>
      <c r="P7732" s="80" t="s">
        <v>3599</v>
      </c>
      <c r="Q7732" s="80" t="s">
        <v>195</v>
      </c>
    </row>
    <row r="7733" spans="1:17" hidden="1">
      <c r="A7733" s="12">
        <v>42288</v>
      </c>
      <c r="B7733" t="s">
        <v>4209</v>
      </c>
      <c r="C7733" s="1">
        <v>32.85</v>
      </c>
      <c r="E7733" s="42">
        <f t="shared" si="157"/>
        <v>-32.85</v>
      </c>
      <c r="F7733" s="77" t="s">
        <v>1038</v>
      </c>
      <c r="G7733" s="77" t="s">
        <v>195</v>
      </c>
      <c r="H7733" s="77" t="s">
        <v>189</v>
      </c>
      <c r="I7733" s="13">
        <v>10</v>
      </c>
      <c r="J7733" s="14">
        <v>2015</v>
      </c>
      <c r="K7733" s="78" t="s">
        <v>146</v>
      </c>
      <c r="L7733" s="79" t="s">
        <v>4209</v>
      </c>
      <c r="M7733" s="79" t="s">
        <v>302</v>
      </c>
      <c r="N7733" s="15" t="s">
        <v>28</v>
      </c>
      <c r="O7733" s="15" t="s">
        <v>29</v>
      </c>
      <c r="P7733" s="80" t="s">
        <v>3599</v>
      </c>
      <c r="Q7733" s="80" t="s">
        <v>195</v>
      </c>
    </row>
    <row r="7734" spans="1:17" hidden="1">
      <c r="A7734" s="12">
        <v>42289</v>
      </c>
      <c r="B7734" t="s">
        <v>2488</v>
      </c>
      <c r="C7734" s="1">
        <v>-700</v>
      </c>
      <c r="E7734" s="42">
        <f t="shared" si="157"/>
        <v>700</v>
      </c>
      <c r="F7734" s="77" t="s">
        <v>225</v>
      </c>
      <c r="G7734" s="77" t="s">
        <v>195</v>
      </c>
      <c r="H7734" s="77" t="s">
        <v>189</v>
      </c>
      <c r="I7734" s="13">
        <v>10</v>
      </c>
      <c r="J7734" s="14">
        <v>2015</v>
      </c>
      <c r="K7734" s="78" t="s">
        <v>137</v>
      </c>
      <c r="L7734" s="79" t="s">
        <v>39</v>
      </c>
      <c r="M7734" s="79" t="s">
        <v>23</v>
      </c>
      <c r="N7734" s="15" t="s">
        <v>189</v>
      </c>
      <c r="O7734" s="15" t="s">
        <v>24</v>
      </c>
      <c r="P7734" s="80" t="s">
        <v>196</v>
      </c>
      <c r="Q7734" s="80" t="s">
        <v>195</v>
      </c>
    </row>
    <row r="7735" spans="1:17" hidden="1">
      <c r="A7735" s="12">
        <v>42289</v>
      </c>
      <c r="B7735" t="s">
        <v>4210</v>
      </c>
      <c r="C7735" s="1">
        <v>76.98</v>
      </c>
      <c r="E7735" s="42">
        <f t="shared" si="157"/>
        <v>-76.98</v>
      </c>
      <c r="F7735" s="77" t="s">
        <v>1038</v>
      </c>
      <c r="G7735" s="77" t="s">
        <v>195</v>
      </c>
      <c r="H7735" s="77" t="s">
        <v>189</v>
      </c>
      <c r="I7735" s="13">
        <v>10</v>
      </c>
      <c r="J7735" s="14">
        <v>2015</v>
      </c>
      <c r="K7735" s="78" t="s">
        <v>146</v>
      </c>
      <c r="L7735" s="79" t="s">
        <v>4210</v>
      </c>
      <c r="M7735" s="79" t="s">
        <v>302</v>
      </c>
      <c r="N7735" s="15" t="s">
        <v>28</v>
      </c>
      <c r="O7735" s="15" t="s">
        <v>29</v>
      </c>
      <c r="P7735" s="80" t="s">
        <v>3599</v>
      </c>
      <c r="Q7735" s="80" t="s">
        <v>195</v>
      </c>
    </row>
    <row r="7736" spans="1:17" hidden="1">
      <c r="A7736" s="12">
        <v>42290</v>
      </c>
      <c r="B7736" t="s">
        <v>4211</v>
      </c>
      <c r="C7736" s="1">
        <v>90.94</v>
      </c>
      <c r="E7736" s="42">
        <f t="shared" si="157"/>
        <v>-90.94</v>
      </c>
      <c r="F7736" s="77" t="s">
        <v>1038</v>
      </c>
      <c r="G7736" s="77" t="s">
        <v>195</v>
      </c>
      <c r="H7736" s="77" t="s">
        <v>189</v>
      </c>
      <c r="I7736" s="13">
        <v>10</v>
      </c>
      <c r="J7736" s="14">
        <v>2015</v>
      </c>
      <c r="K7736" s="78" t="s">
        <v>146</v>
      </c>
      <c r="L7736" s="79" t="s">
        <v>4211</v>
      </c>
      <c r="M7736" s="79" t="s">
        <v>302</v>
      </c>
      <c r="N7736" s="15" t="s">
        <v>28</v>
      </c>
      <c r="O7736" s="15" t="s">
        <v>29</v>
      </c>
      <c r="P7736" s="80" t="s">
        <v>3599</v>
      </c>
      <c r="Q7736" s="80" t="s">
        <v>195</v>
      </c>
    </row>
    <row r="7737" spans="1:17" hidden="1">
      <c r="A7737" s="12">
        <v>42290</v>
      </c>
      <c r="B7737" t="s">
        <v>4212</v>
      </c>
      <c r="C7737" s="1">
        <v>14.9</v>
      </c>
      <c r="E7737" s="42">
        <f t="shared" si="157"/>
        <v>-14.9</v>
      </c>
      <c r="F7737" s="77" t="s">
        <v>1038</v>
      </c>
      <c r="G7737" s="77" t="s">
        <v>195</v>
      </c>
      <c r="H7737" s="77" t="s">
        <v>189</v>
      </c>
      <c r="I7737" s="13">
        <v>10</v>
      </c>
      <c r="J7737" s="14">
        <v>2015</v>
      </c>
      <c r="K7737" s="78" t="s">
        <v>146</v>
      </c>
      <c r="L7737" s="79" t="s">
        <v>4212</v>
      </c>
      <c r="M7737" s="79" t="s">
        <v>302</v>
      </c>
      <c r="N7737" s="15" t="s">
        <v>28</v>
      </c>
      <c r="O7737" s="15" t="s">
        <v>29</v>
      </c>
      <c r="P7737" s="80" t="s">
        <v>3599</v>
      </c>
      <c r="Q7737" s="80" t="s">
        <v>195</v>
      </c>
    </row>
    <row r="7738" spans="1:17" hidden="1">
      <c r="A7738" s="12">
        <v>42290</v>
      </c>
      <c r="B7738" t="s">
        <v>4212</v>
      </c>
      <c r="C7738" s="1">
        <v>14.9</v>
      </c>
      <c r="E7738" s="42">
        <f t="shared" si="157"/>
        <v>-14.9</v>
      </c>
      <c r="F7738" s="77" t="s">
        <v>1038</v>
      </c>
      <c r="G7738" s="77" t="s">
        <v>195</v>
      </c>
      <c r="H7738" s="77" t="s">
        <v>189</v>
      </c>
      <c r="I7738" s="13">
        <v>10</v>
      </c>
      <c r="J7738" s="14">
        <v>2015</v>
      </c>
      <c r="K7738" s="78" t="s">
        <v>146</v>
      </c>
      <c r="L7738" s="79" t="s">
        <v>4212</v>
      </c>
      <c r="M7738" s="79" t="s">
        <v>302</v>
      </c>
      <c r="N7738" s="15" t="s">
        <v>28</v>
      </c>
      <c r="O7738" s="15" t="s">
        <v>29</v>
      </c>
      <c r="P7738" s="80" t="s">
        <v>3599</v>
      </c>
      <c r="Q7738" s="80" t="s">
        <v>195</v>
      </c>
    </row>
    <row r="7739" spans="1:17" hidden="1">
      <c r="A7739" s="12">
        <v>42290</v>
      </c>
      <c r="B7739" t="s">
        <v>2488</v>
      </c>
      <c r="C7739" s="1">
        <v>-200</v>
      </c>
      <c r="E7739" s="42">
        <f t="shared" si="157"/>
        <v>200</v>
      </c>
      <c r="F7739" s="77" t="s">
        <v>225</v>
      </c>
      <c r="G7739" s="77" t="s">
        <v>195</v>
      </c>
      <c r="H7739" s="77" t="s">
        <v>189</v>
      </c>
      <c r="I7739" s="13">
        <v>10</v>
      </c>
      <c r="J7739" s="14">
        <v>2015</v>
      </c>
      <c r="K7739" s="78" t="s">
        <v>137</v>
      </c>
      <c r="L7739" s="79" t="s">
        <v>39</v>
      </c>
      <c r="M7739" s="79" t="s">
        <v>23</v>
      </c>
      <c r="N7739" s="15" t="s">
        <v>189</v>
      </c>
      <c r="O7739" s="15" t="s">
        <v>24</v>
      </c>
      <c r="P7739" s="80" t="s">
        <v>196</v>
      </c>
      <c r="Q7739" s="80" t="s">
        <v>195</v>
      </c>
    </row>
    <row r="7740" spans="1:17" hidden="1">
      <c r="A7740" s="12">
        <v>42290</v>
      </c>
      <c r="B7740" t="s">
        <v>4213</v>
      </c>
      <c r="C7740" s="1">
        <v>352.95</v>
      </c>
      <c r="E7740" s="42">
        <f t="shared" si="157"/>
        <v>-352.95</v>
      </c>
      <c r="F7740" s="77" t="s">
        <v>1038</v>
      </c>
      <c r="G7740" s="77" t="s">
        <v>195</v>
      </c>
      <c r="H7740" s="77" t="s">
        <v>189</v>
      </c>
      <c r="I7740" s="13">
        <v>10</v>
      </c>
      <c r="J7740" s="14">
        <v>2015</v>
      </c>
      <c r="K7740" s="78" t="s">
        <v>146</v>
      </c>
      <c r="L7740" s="79" t="s">
        <v>4213</v>
      </c>
      <c r="M7740" s="79" t="s">
        <v>302</v>
      </c>
      <c r="N7740" s="15" t="s">
        <v>28</v>
      </c>
      <c r="O7740" s="15" t="s">
        <v>29</v>
      </c>
      <c r="P7740" s="80" t="s">
        <v>3599</v>
      </c>
      <c r="Q7740" s="80" t="s">
        <v>195</v>
      </c>
    </row>
    <row r="7741" spans="1:17" hidden="1">
      <c r="A7741" s="12">
        <v>42290</v>
      </c>
      <c r="B7741" t="s">
        <v>4214</v>
      </c>
      <c r="C7741" s="1">
        <v>10.95</v>
      </c>
      <c r="E7741" s="42">
        <f t="shared" si="157"/>
        <v>-10.95</v>
      </c>
      <c r="F7741" s="77" t="s">
        <v>1038</v>
      </c>
      <c r="G7741" s="77" t="s">
        <v>195</v>
      </c>
      <c r="H7741" s="77" t="s">
        <v>189</v>
      </c>
      <c r="I7741" s="13">
        <v>10</v>
      </c>
      <c r="J7741" s="14">
        <v>2015</v>
      </c>
      <c r="K7741" s="78" t="s">
        <v>146</v>
      </c>
      <c r="L7741" s="79" t="s">
        <v>4214</v>
      </c>
      <c r="M7741" s="79" t="s">
        <v>302</v>
      </c>
      <c r="N7741" s="15" t="s">
        <v>28</v>
      </c>
      <c r="O7741" s="15" t="s">
        <v>29</v>
      </c>
      <c r="P7741" s="80" t="s">
        <v>3599</v>
      </c>
      <c r="Q7741" s="80" t="s">
        <v>195</v>
      </c>
    </row>
    <row r="7742" spans="1:17" hidden="1">
      <c r="A7742" s="12">
        <v>42291</v>
      </c>
      <c r="B7742" t="s">
        <v>2488</v>
      </c>
      <c r="C7742" s="1">
        <v>-350</v>
      </c>
      <c r="E7742" s="42">
        <f t="shared" si="157"/>
        <v>350</v>
      </c>
      <c r="F7742" s="77" t="s">
        <v>225</v>
      </c>
      <c r="G7742" s="77" t="s">
        <v>195</v>
      </c>
      <c r="H7742" s="77" t="s">
        <v>189</v>
      </c>
      <c r="I7742" s="13">
        <v>10</v>
      </c>
      <c r="J7742" s="14">
        <v>2015</v>
      </c>
      <c r="K7742" s="78" t="s">
        <v>137</v>
      </c>
      <c r="L7742" s="79" t="s">
        <v>39</v>
      </c>
      <c r="M7742" s="79" t="s">
        <v>23</v>
      </c>
      <c r="N7742" s="15" t="s">
        <v>189</v>
      </c>
      <c r="O7742" s="15" t="s">
        <v>24</v>
      </c>
      <c r="P7742" s="80" t="s">
        <v>196</v>
      </c>
      <c r="Q7742" s="80" t="s">
        <v>195</v>
      </c>
    </row>
    <row r="7743" spans="1:17" hidden="1">
      <c r="A7743" s="12">
        <v>42292</v>
      </c>
      <c r="B7743" t="s">
        <v>4215</v>
      </c>
      <c r="C7743" s="1">
        <v>673.2</v>
      </c>
      <c r="E7743" s="42">
        <f t="shared" si="157"/>
        <v>-673.2</v>
      </c>
      <c r="F7743" s="77" t="s">
        <v>1038</v>
      </c>
      <c r="G7743" s="77" t="s">
        <v>195</v>
      </c>
      <c r="H7743" s="77" t="s">
        <v>189</v>
      </c>
      <c r="I7743" s="13">
        <v>10</v>
      </c>
      <c r="J7743" s="14">
        <v>2015</v>
      </c>
      <c r="K7743" s="78" t="s">
        <v>146</v>
      </c>
      <c r="L7743" s="79" t="s">
        <v>4215</v>
      </c>
      <c r="M7743" s="79" t="s">
        <v>302</v>
      </c>
      <c r="N7743" s="15" t="s">
        <v>28</v>
      </c>
      <c r="O7743" s="15" t="s">
        <v>29</v>
      </c>
      <c r="P7743" s="80" t="s">
        <v>3599</v>
      </c>
      <c r="Q7743" s="80" t="s">
        <v>195</v>
      </c>
    </row>
    <row r="7744" spans="1:17" hidden="1">
      <c r="A7744" s="12">
        <v>42293</v>
      </c>
      <c r="B7744" t="s">
        <v>2711</v>
      </c>
      <c r="C7744" s="1">
        <v>-179.89</v>
      </c>
      <c r="E7744" s="42">
        <f t="shared" si="157"/>
        <v>179.89</v>
      </c>
      <c r="F7744" s="77" t="s">
        <v>225</v>
      </c>
      <c r="G7744" s="77" t="s">
        <v>195</v>
      </c>
      <c r="H7744" s="77" t="s">
        <v>189</v>
      </c>
      <c r="I7744" s="13">
        <v>10</v>
      </c>
      <c r="J7744" s="14">
        <v>2015</v>
      </c>
      <c r="K7744" s="78" t="s">
        <v>357</v>
      </c>
      <c r="L7744" s="79" t="s">
        <v>1122</v>
      </c>
      <c r="M7744" s="79" t="s">
        <v>23</v>
      </c>
      <c r="N7744" s="15" t="s">
        <v>28</v>
      </c>
      <c r="O7744" s="15" t="s">
        <v>29</v>
      </c>
      <c r="P7744" s="80" t="s">
        <v>3598</v>
      </c>
      <c r="Q7744" s="80" t="s">
        <v>195</v>
      </c>
    </row>
    <row r="7745" spans="1:17" hidden="1">
      <c r="A7745" s="12">
        <v>42294</v>
      </c>
      <c r="B7745" t="s">
        <v>4216</v>
      </c>
      <c r="C7745" s="1">
        <v>82.67</v>
      </c>
      <c r="E7745" s="42">
        <f t="shared" si="157"/>
        <v>-82.67</v>
      </c>
      <c r="F7745" s="77" t="s">
        <v>1038</v>
      </c>
      <c r="G7745" s="77" t="s">
        <v>195</v>
      </c>
      <c r="H7745" s="77" t="s">
        <v>189</v>
      </c>
      <c r="I7745" s="13">
        <v>10</v>
      </c>
      <c r="J7745" s="14">
        <v>2015</v>
      </c>
      <c r="K7745" s="78" t="s">
        <v>146</v>
      </c>
      <c r="L7745" s="79" t="s">
        <v>4216</v>
      </c>
      <c r="M7745" s="79" t="s">
        <v>302</v>
      </c>
      <c r="N7745" s="15" t="s">
        <v>28</v>
      </c>
      <c r="O7745" s="15" t="s">
        <v>29</v>
      </c>
      <c r="P7745" s="80" t="s">
        <v>3599</v>
      </c>
      <c r="Q7745" s="80" t="s">
        <v>195</v>
      </c>
    </row>
    <row r="7746" spans="1:17" hidden="1">
      <c r="A7746" s="12">
        <v>42295</v>
      </c>
      <c r="B7746" t="s">
        <v>4217</v>
      </c>
      <c r="C7746" s="1">
        <v>99.95</v>
      </c>
      <c r="E7746" s="42">
        <f t="shared" si="157"/>
        <v>-99.95</v>
      </c>
      <c r="F7746" s="77" t="s">
        <v>1038</v>
      </c>
      <c r="G7746" s="77" t="s">
        <v>195</v>
      </c>
      <c r="H7746" s="77" t="s">
        <v>189</v>
      </c>
      <c r="I7746" s="13">
        <v>10</v>
      </c>
      <c r="J7746" s="14">
        <v>2015</v>
      </c>
      <c r="K7746" s="78" t="s">
        <v>146</v>
      </c>
      <c r="L7746" s="79" t="s">
        <v>4217</v>
      </c>
      <c r="M7746" s="79" t="s">
        <v>302</v>
      </c>
      <c r="N7746" s="15" t="s">
        <v>28</v>
      </c>
      <c r="O7746" s="15" t="s">
        <v>29</v>
      </c>
      <c r="P7746" s="80" t="s">
        <v>3599</v>
      </c>
      <c r="Q7746" s="80" t="s">
        <v>195</v>
      </c>
    </row>
    <row r="7747" spans="1:17" hidden="1">
      <c r="A7747" s="12">
        <v>42295</v>
      </c>
      <c r="B7747" t="s">
        <v>4218</v>
      </c>
      <c r="C7747" s="1">
        <v>127.2</v>
      </c>
      <c r="E7747" s="42">
        <f t="shared" si="157"/>
        <v>-127.2</v>
      </c>
      <c r="F7747" s="77" t="s">
        <v>1038</v>
      </c>
      <c r="G7747" s="77" t="s">
        <v>195</v>
      </c>
      <c r="H7747" s="77" t="s">
        <v>189</v>
      </c>
      <c r="I7747" s="13">
        <v>10</v>
      </c>
      <c r="J7747" s="14">
        <v>2015</v>
      </c>
      <c r="K7747" s="78" t="s">
        <v>146</v>
      </c>
      <c r="L7747" s="79" t="s">
        <v>4218</v>
      </c>
      <c r="M7747" s="79" t="s">
        <v>302</v>
      </c>
      <c r="N7747" s="15" t="s">
        <v>28</v>
      </c>
      <c r="O7747" s="15" t="s">
        <v>29</v>
      </c>
      <c r="P7747" s="80" t="s">
        <v>3599</v>
      </c>
      <c r="Q7747" s="80" t="s">
        <v>195</v>
      </c>
    </row>
    <row r="7748" spans="1:17" hidden="1">
      <c r="A7748" s="12">
        <v>42295</v>
      </c>
      <c r="B7748" t="s">
        <v>2488</v>
      </c>
      <c r="C7748" s="1">
        <v>-760.9</v>
      </c>
      <c r="E7748" s="42">
        <f t="shared" si="157"/>
        <v>760.9</v>
      </c>
      <c r="F7748" s="77" t="s">
        <v>225</v>
      </c>
      <c r="G7748" s="77" t="s">
        <v>195</v>
      </c>
      <c r="H7748" s="77" t="s">
        <v>189</v>
      </c>
      <c r="I7748" s="13">
        <v>10</v>
      </c>
      <c r="J7748" s="14">
        <v>2015</v>
      </c>
      <c r="K7748" s="78" t="s">
        <v>137</v>
      </c>
      <c r="L7748" s="79" t="s">
        <v>39</v>
      </c>
      <c r="M7748" s="79" t="s">
        <v>23</v>
      </c>
      <c r="N7748" s="15" t="s">
        <v>189</v>
      </c>
      <c r="O7748" s="15" t="s">
        <v>24</v>
      </c>
      <c r="P7748" s="80" t="s">
        <v>196</v>
      </c>
      <c r="Q7748" s="80" t="s">
        <v>195</v>
      </c>
    </row>
    <row r="7749" spans="1:17" hidden="1">
      <c r="A7749" s="12">
        <v>42295</v>
      </c>
      <c r="B7749" t="s">
        <v>4219</v>
      </c>
      <c r="C7749" s="1">
        <v>14.9</v>
      </c>
      <c r="E7749" s="42">
        <f t="shared" si="157"/>
        <v>-14.9</v>
      </c>
      <c r="F7749" s="77" t="s">
        <v>1038</v>
      </c>
      <c r="G7749" s="77" t="s">
        <v>195</v>
      </c>
      <c r="H7749" s="77" t="s">
        <v>189</v>
      </c>
      <c r="I7749" s="13">
        <v>10</v>
      </c>
      <c r="J7749" s="14">
        <v>2015</v>
      </c>
      <c r="K7749" s="78" t="s">
        <v>146</v>
      </c>
      <c r="L7749" s="79" t="s">
        <v>4219</v>
      </c>
      <c r="M7749" s="79" t="s">
        <v>302</v>
      </c>
      <c r="N7749" s="15" t="s">
        <v>28</v>
      </c>
      <c r="O7749" s="15" t="s">
        <v>29</v>
      </c>
      <c r="P7749" s="80" t="s">
        <v>3599</v>
      </c>
      <c r="Q7749" s="80" t="s">
        <v>195</v>
      </c>
    </row>
    <row r="7750" spans="1:17" hidden="1">
      <c r="A7750" s="12">
        <v>42296</v>
      </c>
      <c r="B7750" t="s">
        <v>3325</v>
      </c>
      <c r="C7750" s="1">
        <v>12.9</v>
      </c>
      <c r="E7750" s="42">
        <f t="shared" si="157"/>
        <v>-12.9</v>
      </c>
      <c r="F7750" s="77" t="s">
        <v>1038</v>
      </c>
      <c r="G7750" s="77" t="s">
        <v>195</v>
      </c>
      <c r="H7750" s="77" t="s">
        <v>189</v>
      </c>
      <c r="I7750" s="13">
        <v>10</v>
      </c>
      <c r="J7750" s="14">
        <v>2015</v>
      </c>
      <c r="K7750" s="78" t="s">
        <v>146</v>
      </c>
      <c r="L7750" s="79" t="s">
        <v>3325</v>
      </c>
      <c r="M7750" s="79" t="s">
        <v>302</v>
      </c>
      <c r="N7750" s="15" t="s">
        <v>28</v>
      </c>
      <c r="O7750" s="15" t="s">
        <v>29</v>
      </c>
      <c r="P7750" s="80" t="s">
        <v>3599</v>
      </c>
      <c r="Q7750" s="80" t="s">
        <v>195</v>
      </c>
    </row>
    <row r="7751" spans="1:17" hidden="1">
      <c r="A7751" s="12">
        <v>42296</v>
      </c>
      <c r="B7751" t="s">
        <v>2488</v>
      </c>
      <c r="C7751" s="1">
        <v>-50</v>
      </c>
      <c r="E7751" s="42">
        <f t="shared" si="157"/>
        <v>50</v>
      </c>
      <c r="F7751" s="77" t="s">
        <v>225</v>
      </c>
      <c r="G7751" s="77" t="s">
        <v>195</v>
      </c>
      <c r="H7751" s="77" t="s">
        <v>189</v>
      </c>
      <c r="I7751" s="13">
        <v>10</v>
      </c>
      <c r="J7751" s="14">
        <v>2015</v>
      </c>
      <c r="K7751" s="78" t="s">
        <v>137</v>
      </c>
      <c r="L7751" s="79" t="s">
        <v>39</v>
      </c>
      <c r="M7751" s="79" t="s">
        <v>23</v>
      </c>
      <c r="N7751" s="15" t="s">
        <v>189</v>
      </c>
      <c r="O7751" s="15" t="s">
        <v>24</v>
      </c>
      <c r="P7751" s="80" t="s">
        <v>196</v>
      </c>
      <c r="Q7751" s="80" t="s">
        <v>195</v>
      </c>
    </row>
    <row r="7752" spans="1:17" hidden="1">
      <c r="A7752" s="12">
        <v>42296</v>
      </c>
      <c r="B7752" t="s">
        <v>4220</v>
      </c>
      <c r="C7752" s="1">
        <v>64.62</v>
      </c>
      <c r="E7752" s="42">
        <f t="shared" si="157"/>
        <v>-64.62</v>
      </c>
      <c r="F7752" s="77" t="s">
        <v>1038</v>
      </c>
      <c r="G7752" s="77" t="s">
        <v>195</v>
      </c>
      <c r="H7752" s="77" t="s">
        <v>189</v>
      </c>
      <c r="I7752" s="13">
        <v>10</v>
      </c>
      <c r="J7752" s="14">
        <v>2015</v>
      </c>
      <c r="K7752" s="78" t="s">
        <v>146</v>
      </c>
      <c r="L7752" s="79" t="s">
        <v>4220</v>
      </c>
      <c r="M7752" s="79" t="s">
        <v>302</v>
      </c>
      <c r="N7752" s="15" t="s">
        <v>28</v>
      </c>
      <c r="O7752" s="15" t="s">
        <v>29</v>
      </c>
      <c r="P7752" s="80" t="s">
        <v>3599</v>
      </c>
      <c r="Q7752" s="80" t="s">
        <v>195</v>
      </c>
    </row>
    <row r="7753" spans="1:17" hidden="1">
      <c r="A7753" s="12">
        <v>42296</v>
      </c>
      <c r="B7753" t="s">
        <v>4217</v>
      </c>
      <c r="C7753" s="1">
        <v>19.52</v>
      </c>
      <c r="E7753" s="42">
        <f t="shared" si="157"/>
        <v>-19.52</v>
      </c>
      <c r="F7753" s="77" t="s">
        <v>1038</v>
      </c>
      <c r="G7753" s="77" t="s">
        <v>195</v>
      </c>
      <c r="H7753" s="77" t="s">
        <v>189</v>
      </c>
      <c r="I7753" s="13">
        <v>10</v>
      </c>
      <c r="J7753" s="14">
        <v>2015</v>
      </c>
      <c r="K7753" s="78" t="s">
        <v>146</v>
      </c>
      <c r="L7753" s="79" t="s">
        <v>4217</v>
      </c>
      <c r="M7753" s="79" t="s">
        <v>302</v>
      </c>
      <c r="N7753" s="15" t="s">
        <v>28</v>
      </c>
      <c r="O7753" s="15" t="s">
        <v>29</v>
      </c>
      <c r="P7753" s="80" t="s">
        <v>3599</v>
      </c>
      <c r="Q7753" s="80" t="s">
        <v>195</v>
      </c>
    </row>
    <row r="7754" spans="1:17" hidden="1">
      <c r="A7754" s="12">
        <v>42296</v>
      </c>
      <c r="B7754" t="s">
        <v>4221</v>
      </c>
      <c r="C7754" s="1">
        <v>26</v>
      </c>
      <c r="E7754" s="42">
        <f t="shared" si="157"/>
        <v>-26</v>
      </c>
      <c r="F7754" s="77" t="s">
        <v>1038</v>
      </c>
      <c r="G7754" s="77" t="s">
        <v>195</v>
      </c>
      <c r="H7754" s="77" t="s">
        <v>189</v>
      </c>
      <c r="I7754" s="13">
        <v>10</v>
      </c>
      <c r="J7754" s="14">
        <v>2015</v>
      </c>
      <c r="K7754" s="78" t="s">
        <v>146</v>
      </c>
      <c r="L7754" s="79" t="s">
        <v>4221</v>
      </c>
      <c r="M7754" s="79" t="s">
        <v>302</v>
      </c>
      <c r="N7754" s="15" t="s">
        <v>28</v>
      </c>
      <c r="O7754" s="15" t="s">
        <v>29</v>
      </c>
      <c r="P7754" s="80" t="s">
        <v>3599</v>
      </c>
      <c r="Q7754" s="80" t="s">
        <v>195</v>
      </c>
    </row>
    <row r="7755" spans="1:17" hidden="1">
      <c r="A7755" s="12">
        <v>42297</v>
      </c>
      <c r="B7755" t="s">
        <v>2677</v>
      </c>
      <c r="C7755" s="1">
        <v>10.95</v>
      </c>
      <c r="E7755" s="42">
        <f t="shared" si="157"/>
        <v>-10.95</v>
      </c>
      <c r="F7755" s="77" t="s">
        <v>1038</v>
      </c>
      <c r="G7755" s="77" t="s">
        <v>195</v>
      </c>
      <c r="H7755" s="77" t="s">
        <v>189</v>
      </c>
      <c r="I7755" s="13">
        <v>10</v>
      </c>
      <c r="J7755" s="14">
        <v>2015</v>
      </c>
      <c r="K7755" s="78" t="s">
        <v>146</v>
      </c>
      <c r="L7755" s="79" t="s">
        <v>2677</v>
      </c>
      <c r="M7755" s="79" t="s">
        <v>302</v>
      </c>
      <c r="N7755" s="15" t="s">
        <v>28</v>
      </c>
      <c r="O7755" s="15" t="s">
        <v>29</v>
      </c>
      <c r="P7755" s="80" t="s">
        <v>3599</v>
      </c>
      <c r="Q7755" s="80" t="s">
        <v>195</v>
      </c>
    </row>
    <row r="7756" spans="1:17" hidden="1">
      <c r="A7756" s="12">
        <v>42297</v>
      </c>
      <c r="B7756" t="s">
        <v>4222</v>
      </c>
      <c r="C7756" s="1">
        <v>12.9</v>
      </c>
      <c r="E7756" s="42">
        <f t="shared" si="157"/>
        <v>-12.9</v>
      </c>
      <c r="F7756" s="77" t="s">
        <v>1038</v>
      </c>
      <c r="G7756" s="77" t="s">
        <v>195</v>
      </c>
      <c r="H7756" s="77" t="s">
        <v>189</v>
      </c>
      <c r="I7756" s="13">
        <v>10</v>
      </c>
      <c r="J7756" s="14">
        <v>2015</v>
      </c>
      <c r="K7756" s="78" t="s">
        <v>146</v>
      </c>
      <c r="L7756" s="79" t="s">
        <v>4222</v>
      </c>
      <c r="M7756" s="79" t="s">
        <v>302</v>
      </c>
      <c r="N7756" s="15" t="s">
        <v>28</v>
      </c>
      <c r="O7756" s="15" t="s">
        <v>29</v>
      </c>
      <c r="P7756" s="80" t="s">
        <v>3599</v>
      </c>
      <c r="Q7756" s="80" t="s">
        <v>195</v>
      </c>
    </row>
    <row r="7757" spans="1:17" hidden="1">
      <c r="A7757" s="12">
        <v>42297</v>
      </c>
      <c r="B7757" t="s">
        <v>4223</v>
      </c>
      <c r="C7757" s="1">
        <v>53.51</v>
      </c>
      <c r="E7757" s="42">
        <f t="shared" si="157"/>
        <v>-53.51</v>
      </c>
      <c r="F7757" s="77" t="s">
        <v>1038</v>
      </c>
      <c r="G7757" s="77" t="s">
        <v>195</v>
      </c>
      <c r="H7757" s="77" t="s">
        <v>189</v>
      </c>
      <c r="I7757" s="13">
        <v>10</v>
      </c>
      <c r="J7757" s="14">
        <v>2015</v>
      </c>
      <c r="K7757" s="78" t="s">
        <v>146</v>
      </c>
      <c r="L7757" s="79" t="s">
        <v>4223</v>
      </c>
      <c r="M7757" s="79" t="s">
        <v>302</v>
      </c>
      <c r="N7757" s="15" t="s">
        <v>28</v>
      </c>
      <c r="O7757" s="15" t="s">
        <v>29</v>
      </c>
      <c r="P7757" s="80" t="s">
        <v>3599</v>
      </c>
      <c r="Q7757" s="80" t="s">
        <v>195</v>
      </c>
    </row>
    <row r="7758" spans="1:17" hidden="1">
      <c r="A7758" s="12">
        <v>42297</v>
      </c>
      <c r="B7758" t="s">
        <v>4224</v>
      </c>
      <c r="C7758" s="1">
        <v>14.25</v>
      </c>
      <c r="E7758" s="42">
        <f t="shared" si="157"/>
        <v>-14.25</v>
      </c>
      <c r="F7758" s="77" t="s">
        <v>1038</v>
      </c>
      <c r="G7758" s="77" t="s">
        <v>195</v>
      </c>
      <c r="H7758" s="77" t="s">
        <v>189</v>
      </c>
      <c r="I7758" s="13">
        <v>10</v>
      </c>
      <c r="J7758" s="14">
        <v>2015</v>
      </c>
      <c r="K7758" s="78" t="s">
        <v>146</v>
      </c>
      <c r="L7758" s="79" t="s">
        <v>4224</v>
      </c>
      <c r="M7758" s="79" t="s">
        <v>302</v>
      </c>
      <c r="N7758" s="15" t="s">
        <v>28</v>
      </c>
      <c r="O7758" s="15" t="s">
        <v>29</v>
      </c>
      <c r="P7758" s="80" t="s">
        <v>3599</v>
      </c>
      <c r="Q7758" s="80" t="s">
        <v>195</v>
      </c>
    </row>
    <row r="7759" spans="1:17" hidden="1">
      <c r="A7759" s="12">
        <v>42298</v>
      </c>
      <c r="B7759" t="s">
        <v>4225</v>
      </c>
      <c r="C7759" s="1">
        <v>71.900000000000006</v>
      </c>
      <c r="E7759" s="42">
        <f t="shared" si="157"/>
        <v>-71.900000000000006</v>
      </c>
      <c r="F7759" s="77" t="s">
        <v>1038</v>
      </c>
      <c r="G7759" s="77" t="s">
        <v>195</v>
      </c>
      <c r="H7759" s="77" t="s">
        <v>189</v>
      </c>
      <c r="I7759" s="13">
        <v>10</v>
      </c>
      <c r="J7759" s="14">
        <v>2015</v>
      </c>
      <c r="K7759" s="78" t="s">
        <v>146</v>
      </c>
      <c r="L7759" s="79" t="s">
        <v>4225</v>
      </c>
      <c r="M7759" s="79" t="s">
        <v>302</v>
      </c>
      <c r="N7759" s="15" t="s">
        <v>28</v>
      </c>
      <c r="O7759" s="15" t="s">
        <v>29</v>
      </c>
      <c r="P7759" s="80" t="s">
        <v>3599</v>
      </c>
      <c r="Q7759" s="80" t="s">
        <v>195</v>
      </c>
    </row>
    <row r="7760" spans="1:17" hidden="1">
      <c r="A7760" s="12">
        <v>42298</v>
      </c>
      <c r="B7760" t="s">
        <v>2488</v>
      </c>
      <c r="C7760" s="1">
        <v>-250</v>
      </c>
      <c r="E7760" s="42">
        <f t="shared" si="157"/>
        <v>250</v>
      </c>
      <c r="F7760" s="77" t="s">
        <v>225</v>
      </c>
      <c r="G7760" s="77" t="s">
        <v>195</v>
      </c>
      <c r="H7760" s="77" t="s">
        <v>189</v>
      </c>
      <c r="I7760" s="13">
        <v>10</v>
      </c>
      <c r="J7760" s="14">
        <v>2015</v>
      </c>
      <c r="K7760" s="78" t="s">
        <v>137</v>
      </c>
      <c r="L7760" s="79" t="s">
        <v>39</v>
      </c>
      <c r="M7760" s="79" t="s">
        <v>23</v>
      </c>
      <c r="N7760" s="15" t="s">
        <v>189</v>
      </c>
      <c r="O7760" s="15" t="s">
        <v>24</v>
      </c>
      <c r="P7760" s="80" t="s">
        <v>196</v>
      </c>
      <c r="Q7760" s="80" t="s">
        <v>195</v>
      </c>
    </row>
    <row r="7761" spans="1:17" hidden="1">
      <c r="A7761" s="12">
        <v>42298</v>
      </c>
      <c r="B7761" t="s">
        <v>4226</v>
      </c>
      <c r="C7761" s="1">
        <v>26</v>
      </c>
      <c r="E7761" s="42">
        <f t="shared" si="157"/>
        <v>-26</v>
      </c>
      <c r="F7761" s="77" t="s">
        <v>1038</v>
      </c>
      <c r="G7761" s="77" t="s">
        <v>195</v>
      </c>
      <c r="H7761" s="77" t="s">
        <v>189</v>
      </c>
      <c r="I7761" s="13">
        <v>10</v>
      </c>
      <c r="J7761" s="14">
        <v>2015</v>
      </c>
      <c r="K7761" s="78" t="s">
        <v>146</v>
      </c>
      <c r="L7761" s="79" t="s">
        <v>4226</v>
      </c>
      <c r="M7761" s="79" t="s">
        <v>302</v>
      </c>
      <c r="N7761" s="15" t="s">
        <v>28</v>
      </c>
      <c r="O7761" s="15" t="s">
        <v>29</v>
      </c>
      <c r="P7761" s="80" t="s">
        <v>3599</v>
      </c>
      <c r="Q7761" s="80" t="s">
        <v>195</v>
      </c>
    </row>
    <row r="7762" spans="1:17" hidden="1">
      <c r="A7762" s="12">
        <v>42299</v>
      </c>
      <c r="B7762" t="s">
        <v>4144</v>
      </c>
      <c r="C7762" s="1">
        <v>14.9</v>
      </c>
      <c r="E7762" s="42">
        <f t="shared" si="157"/>
        <v>-14.9</v>
      </c>
      <c r="F7762" s="77" t="s">
        <v>1038</v>
      </c>
      <c r="G7762" s="77" t="s">
        <v>195</v>
      </c>
      <c r="H7762" s="77" t="s">
        <v>189</v>
      </c>
      <c r="I7762" s="13">
        <v>10</v>
      </c>
      <c r="J7762" s="14">
        <v>2015</v>
      </c>
      <c r="K7762" s="78" t="s">
        <v>146</v>
      </c>
      <c r="L7762" s="79" t="s">
        <v>4144</v>
      </c>
      <c r="M7762" s="79" t="s">
        <v>302</v>
      </c>
      <c r="N7762" s="15" t="s">
        <v>28</v>
      </c>
      <c r="O7762" s="15" t="s">
        <v>29</v>
      </c>
      <c r="P7762" s="80" t="s">
        <v>3599</v>
      </c>
      <c r="Q7762" s="80" t="s">
        <v>195</v>
      </c>
    </row>
    <row r="7763" spans="1:17" hidden="1">
      <c r="A7763" s="12">
        <v>42299</v>
      </c>
      <c r="B7763" t="s">
        <v>3166</v>
      </c>
      <c r="C7763" s="1">
        <v>-60</v>
      </c>
      <c r="E7763" s="42">
        <f t="shared" si="157"/>
        <v>60</v>
      </c>
      <c r="F7763" s="77" t="s">
        <v>225</v>
      </c>
      <c r="G7763" s="77" t="s">
        <v>195</v>
      </c>
      <c r="H7763" s="77" t="s">
        <v>189</v>
      </c>
      <c r="I7763" s="13">
        <v>10</v>
      </c>
      <c r="J7763" s="14">
        <v>2015</v>
      </c>
      <c r="K7763" s="78" t="s">
        <v>458</v>
      </c>
      <c r="L7763" s="79" t="s">
        <v>1277</v>
      </c>
      <c r="M7763" s="79" t="s">
        <v>23</v>
      </c>
      <c r="N7763" s="15" t="s">
        <v>28</v>
      </c>
      <c r="O7763" s="15" t="s">
        <v>29</v>
      </c>
      <c r="P7763" s="80" t="s">
        <v>3598</v>
      </c>
      <c r="Q7763" s="80" t="s">
        <v>195</v>
      </c>
    </row>
    <row r="7764" spans="1:17" hidden="1">
      <c r="A7764" s="12">
        <v>42301</v>
      </c>
      <c r="B7764" t="s">
        <v>4227</v>
      </c>
      <c r="C7764" s="1">
        <v>9.9499999999999993</v>
      </c>
      <c r="E7764" s="42">
        <f t="shared" si="157"/>
        <v>-9.9499999999999993</v>
      </c>
      <c r="F7764" s="77" t="s">
        <v>1038</v>
      </c>
      <c r="G7764" s="77" t="s">
        <v>195</v>
      </c>
      <c r="H7764" s="77" t="s">
        <v>189</v>
      </c>
      <c r="I7764" s="13">
        <v>10</v>
      </c>
      <c r="J7764" s="14">
        <v>2015</v>
      </c>
      <c r="K7764" s="78" t="s">
        <v>146</v>
      </c>
      <c r="L7764" s="79" t="s">
        <v>4227</v>
      </c>
      <c r="M7764" s="79" t="s">
        <v>302</v>
      </c>
      <c r="N7764" s="15" t="s">
        <v>28</v>
      </c>
      <c r="O7764" s="15" t="s">
        <v>29</v>
      </c>
      <c r="P7764" s="80" t="s">
        <v>3599</v>
      </c>
      <c r="Q7764" s="80" t="s">
        <v>195</v>
      </c>
    </row>
    <row r="7765" spans="1:17" hidden="1">
      <c r="A7765" s="12">
        <v>42302</v>
      </c>
      <c r="B7765" t="s">
        <v>4228</v>
      </c>
      <c r="C7765" s="1">
        <v>15.89</v>
      </c>
      <c r="E7765" s="42">
        <f t="shared" si="157"/>
        <v>-15.89</v>
      </c>
      <c r="F7765" s="77" t="s">
        <v>1038</v>
      </c>
      <c r="G7765" s="77" t="s">
        <v>195</v>
      </c>
      <c r="H7765" s="77" t="s">
        <v>189</v>
      </c>
      <c r="I7765" s="13">
        <v>10</v>
      </c>
      <c r="J7765" s="14">
        <v>2015</v>
      </c>
      <c r="K7765" s="78" t="s">
        <v>146</v>
      </c>
      <c r="L7765" s="79" t="s">
        <v>4228</v>
      </c>
      <c r="M7765" s="79" t="s">
        <v>302</v>
      </c>
      <c r="N7765" s="15" t="s">
        <v>28</v>
      </c>
      <c r="O7765" s="15" t="s">
        <v>29</v>
      </c>
      <c r="P7765" s="80" t="s">
        <v>3599</v>
      </c>
      <c r="Q7765" s="80" t="s">
        <v>195</v>
      </c>
    </row>
    <row r="7766" spans="1:17" hidden="1">
      <c r="A7766" s="12">
        <v>42302</v>
      </c>
      <c r="B7766" t="s">
        <v>4150</v>
      </c>
      <c r="C7766" s="1">
        <v>19.45</v>
      </c>
      <c r="E7766" s="42">
        <f t="shared" si="157"/>
        <v>-19.45</v>
      </c>
      <c r="F7766" s="77" t="s">
        <v>1038</v>
      </c>
      <c r="G7766" s="77" t="s">
        <v>195</v>
      </c>
      <c r="H7766" s="77" t="s">
        <v>189</v>
      </c>
      <c r="I7766" s="13">
        <v>10</v>
      </c>
      <c r="J7766" s="14">
        <v>2015</v>
      </c>
      <c r="K7766" s="78" t="s">
        <v>146</v>
      </c>
      <c r="L7766" s="79" t="s">
        <v>4150</v>
      </c>
      <c r="M7766" s="79" t="s">
        <v>302</v>
      </c>
      <c r="N7766" s="15" t="s">
        <v>28</v>
      </c>
      <c r="O7766" s="15" t="s">
        <v>29</v>
      </c>
      <c r="P7766" s="80" t="s">
        <v>3599</v>
      </c>
      <c r="Q7766" s="80" t="s">
        <v>195</v>
      </c>
    </row>
    <row r="7767" spans="1:17" hidden="1">
      <c r="A7767" s="12">
        <v>42303</v>
      </c>
      <c r="B7767" t="s">
        <v>4229</v>
      </c>
      <c r="C7767" s="1">
        <v>12.9</v>
      </c>
      <c r="E7767" s="42">
        <f t="shared" si="157"/>
        <v>-12.9</v>
      </c>
      <c r="F7767" s="77" t="s">
        <v>1038</v>
      </c>
      <c r="G7767" s="77" t="s">
        <v>195</v>
      </c>
      <c r="H7767" s="77" t="s">
        <v>189</v>
      </c>
      <c r="I7767" s="13">
        <v>10</v>
      </c>
      <c r="J7767" s="14">
        <v>2015</v>
      </c>
      <c r="K7767" s="78" t="s">
        <v>146</v>
      </c>
      <c r="L7767" s="79" t="s">
        <v>4229</v>
      </c>
      <c r="M7767" s="79" t="s">
        <v>302</v>
      </c>
      <c r="N7767" s="15" t="s">
        <v>28</v>
      </c>
      <c r="O7767" s="15" t="s">
        <v>29</v>
      </c>
      <c r="P7767" s="80" t="s">
        <v>3599</v>
      </c>
      <c r="Q7767" s="80" t="s">
        <v>195</v>
      </c>
    </row>
    <row r="7768" spans="1:17" hidden="1">
      <c r="A7768" s="12">
        <v>42303</v>
      </c>
      <c r="B7768" t="s">
        <v>3172</v>
      </c>
      <c r="C7768" s="1">
        <v>-9.99</v>
      </c>
      <c r="E7768" s="42">
        <f t="shared" si="157"/>
        <v>9.99</v>
      </c>
      <c r="F7768" s="77" t="s">
        <v>225</v>
      </c>
      <c r="G7768" s="77" t="s">
        <v>195</v>
      </c>
      <c r="H7768" s="77" t="s">
        <v>189</v>
      </c>
      <c r="I7768" s="13">
        <v>10</v>
      </c>
      <c r="J7768" s="14">
        <v>2015</v>
      </c>
      <c r="K7768" s="78" t="s">
        <v>458</v>
      </c>
      <c r="L7768" s="79" t="s">
        <v>1248</v>
      </c>
      <c r="M7768" s="79" t="s">
        <v>23</v>
      </c>
      <c r="N7768" s="15" t="s">
        <v>28</v>
      </c>
      <c r="O7768" s="15" t="s">
        <v>29</v>
      </c>
      <c r="P7768" s="80" t="s">
        <v>3598</v>
      </c>
      <c r="Q7768" s="80" t="s">
        <v>195</v>
      </c>
    </row>
    <row r="7769" spans="1:17" hidden="1">
      <c r="A7769" s="12">
        <v>42303</v>
      </c>
      <c r="B7769" t="s">
        <v>4230</v>
      </c>
      <c r="C7769" s="1">
        <v>52.82</v>
      </c>
      <c r="E7769" s="42">
        <f t="shared" si="157"/>
        <v>-52.82</v>
      </c>
      <c r="F7769" s="77" t="s">
        <v>1038</v>
      </c>
      <c r="G7769" s="77" t="s">
        <v>195</v>
      </c>
      <c r="H7769" s="77" t="s">
        <v>189</v>
      </c>
      <c r="I7769" s="13">
        <v>10</v>
      </c>
      <c r="J7769" s="14">
        <v>2015</v>
      </c>
      <c r="K7769" s="78" t="s">
        <v>146</v>
      </c>
      <c r="L7769" s="79" t="s">
        <v>4230</v>
      </c>
      <c r="M7769" s="79" t="s">
        <v>302</v>
      </c>
      <c r="N7769" s="15" t="s">
        <v>28</v>
      </c>
      <c r="O7769" s="15" t="s">
        <v>29</v>
      </c>
      <c r="P7769" s="80" t="s">
        <v>3599</v>
      </c>
      <c r="Q7769" s="80" t="s">
        <v>195</v>
      </c>
    </row>
    <row r="7770" spans="1:17" hidden="1">
      <c r="A7770" s="12">
        <v>42303</v>
      </c>
      <c r="B7770" t="s">
        <v>4231</v>
      </c>
      <c r="C7770" s="1">
        <v>60.65</v>
      </c>
      <c r="E7770" s="42">
        <f t="shared" si="157"/>
        <v>-60.65</v>
      </c>
      <c r="F7770" s="77" t="s">
        <v>1038</v>
      </c>
      <c r="G7770" s="77" t="s">
        <v>195</v>
      </c>
      <c r="H7770" s="77" t="s">
        <v>189</v>
      </c>
      <c r="I7770" s="13">
        <v>10</v>
      </c>
      <c r="J7770" s="14">
        <v>2015</v>
      </c>
      <c r="K7770" s="78" t="s">
        <v>146</v>
      </c>
      <c r="L7770" s="79" t="s">
        <v>4231</v>
      </c>
      <c r="M7770" s="79" t="s">
        <v>302</v>
      </c>
      <c r="N7770" s="15" t="s">
        <v>28</v>
      </c>
      <c r="O7770" s="15" t="s">
        <v>29</v>
      </c>
      <c r="P7770" s="80" t="s">
        <v>3599</v>
      </c>
      <c r="Q7770" s="80" t="s">
        <v>195</v>
      </c>
    </row>
    <row r="7771" spans="1:17" hidden="1">
      <c r="A7771" s="12">
        <v>42304</v>
      </c>
      <c r="B7771" t="s">
        <v>4150</v>
      </c>
      <c r="C7771" s="1">
        <v>-19.45</v>
      </c>
      <c r="E7771" s="42">
        <f t="shared" si="157"/>
        <v>19.45</v>
      </c>
      <c r="F7771" s="77" t="s">
        <v>225</v>
      </c>
      <c r="G7771" s="77" t="s">
        <v>195</v>
      </c>
      <c r="H7771" s="77" t="s">
        <v>189</v>
      </c>
      <c r="I7771" s="13">
        <v>10</v>
      </c>
      <c r="J7771" s="14">
        <v>2015</v>
      </c>
      <c r="K7771" s="78" t="s">
        <v>184</v>
      </c>
      <c r="L7771" s="79" t="s">
        <v>4150</v>
      </c>
      <c r="M7771" s="79" t="s">
        <v>302</v>
      </c>
      <c r="N7771" s="15" t="s">
        <v>28</v>
      </c>
      <c r="O7771" s="15" t="s">
        <v>29</v>
      </c>
      <c r="P7771" s="80" t="s">
        <v>3598</v>
      </c>
      <c r="Q7771" s="80" t="s">
        <v>195</v>
      </c>
    </row>
    <row r="7772" spans="1:17" hidden="1">
      <c r="A7772" s="12">
        <v>42304</v>
      </c>
      <c r="B7772" t="s">
        <v>4232</v>
      </c>
      <c r="C7772" s="1">
        <v>10.95</v>
      </c>
      <c r="E7772" s="42">
        <f t="shared" si="157"/>
        <v>-10.95</v>
      </c>
      <c r="F7772" s="77" t="s">
        <v>1038</v>
      </c>
      <c r="G7772" s="77" t="s">
        <v>195</v>
      </c>
      <c r="H7772" s="77" t="s">
        <v>189</v>
      </c>
      <c r="I7772" s="13">
        <v>10</v>
      </c>
      <c r="J7772" s="14">
        <v>2015</v>
      </c>
      <c r="K7772" s="78" t="s">
        <v>146</v>
      </c>
      <c r="L7772" s="79" t="s">
        <v>4232</v>
      </c>
      <c r="M7772" s="79" t="s">
        <v>302</v>
      </c>
      <c r="N7772" s="15" t="s">
        <v>28</v>
      </c>
      <c r="O7772" s="15" t="s">
        <v>29</v>
      </c>
      <c r="P7772" s="80" t="s">
        <v>3599</v>
      </c>
      <c r="Q7772" s="80" t="s">
        <v>195</v>
      </c>
    </row>
    <row r="7773" spans="1:17" hidden="1">
      <c r="A7773" s="12">
        <v>42304</v>
      </c>
      <c r="B7773" t="s">
        <v>2488</v>
      </c>
      <c r="C7773" s="1">
        <v>-130</v>
      </c>
      <c r="E7773" s="42">
        <f t="shared" si="157"/>
        <v>130</v>
      </c>
      <c r="F7773" s="77" t="s">
        <v>225</v>
      </c>
      <c r="G7773" s="77" t="s">
        <v>195</v>
      </c>
      <c r="H7773" s="77" t="s">
        <v>189</v>
      </c>
      <c r="I7773" s="13">
        <v>10</v>
      </c>
      <c r="J7773" s="14">
        <v>2015</v>
      </c>
      <c r="K7773" s="78" t="s">
        <v>137</v>
      </c>
      <c r="L7773" s="79" t="s">
        <v>39</v>
      </c>
      <c r="M7773" s="79" t="s">
        <v>23</v>
      </c>
      <c r="N7773" s="15" t="s">
        <v>189</v>
      </c>
      <c r="O7773" s="15" t="s">
        <v>24</v>
      </c>
      <c r="P7773" s="80" t="s">
        <v>196</v>
      </c>
      <c r="Q7773" s="80" t="s">
        <v>195</v>
      </c>
    </row>
    <row r="7774" spans="1:17" hidden="1">
      <c r="A7774" s="12">
        <v>42304</v>
      </c>
      <c r="B7774" t="s">
        <v>4233</v>
      </c>
      <c r="C7774" s="1">
        <v>21.54</v>
      </c>
      <c r="E7774" s="42">
        <f t="shared" si="157"/>
        <v>-21.54</v>
      </c>
      <c r="F7774" s="77" t="s">
        <v>1038</v>
      </c>
      <c r="G7774" s="77" t="s">
        <v>195</v>
      </c>
      <c r="H7774" s="77" t="s">
        <v>189</v>
      </c>
      <c r="I7774" s="13">
        <v>10</v>
      </c>
      <c r="J7774" s="14">
        <v>2015</v>
      </c>
      <c r="K7774" s="78" t="s">
        <v>146</v>
      </c>
      <c r="L7774" s="79" t="s">
        <v>4233</v>
      </c>
      <c r="M7774" s="79" t="s">
        <v>302</v>
      </c>
      <c r="N7774" s="15" t="s">
        <v>28</v>
      </c>
      <c r="O7774" s="15" t="s">
        <v>29</v>
      </c>
      <c r="P7774" s="80" t="s">
        <v>3599</v>
      </c>
      <c r="Q7774" s="80" t="s">
        <v>195</v>
      </c>
    </row>
    <row r="7775" spans="1:17" hidden="1">
      <c r="A7775" s="12">
        <v>42306</v>
      </c>
      <c r="B7775" t="s">
        <v>2592</v>
      </c>
      <c r="C7775" s="1">
        <v>-13.54</v>
      </c>
      <c r="E7775" s="42">
        <f t="shared" si="157"/>
        <v>13.54</v>
      </c>
      <c r="F7775" s="77" t="s">
        <v>225</v>
      </c>
      <c r="G7775" s="77" t="s">
        <v>195</v>
      </c>
      <c r="H7775" s="77" t="s">
        <v>189</v>
      </c>
      <c r="I7775" s="13">
        <v>10</v>
      </c>
      <c r="J7775" s="14">
        <v>2015</v>
      </c>
      <c r="K7775" s="78" t="s">
        <v>146</v>
      </c>
      <c r="L7775" s="79" t="s">
        <v>4224</v>
      </c>
      <c r="M7775" s="79" t="s">
        <v>302</v>
      </c>
      <c r="N7775" s="15" t="s">
        <v>28</v>
      </c>
      <c r="O7775" s="15" t="s">
        <v>29</v>
      </c>
      <c r="P7775" s="80" t="s">
        <v>3599</v>
      </c>
      <c r="Q7775" s="80" t="s">
        <v>195</v>
      </c>
    </row>
    <row r="7776" spans="1:17" hidden="1">
      <c r="A7776" s="12">
        <v>42306</v>
      </c>
      <c r="B7776" t="s">
        <v>4234</v>
      </c>
      <c r="C7776" s="1">
        <v>30.87</v>
      </c>
      <c r="E7776" s="42">
        <f t="shared" si="157"/>
        <v>-30.87</v>
      </c>
      <c r="F7776" s="77" t="s">
        <v>1038</v>
      </c>
      <c r="G7776" s="77" t="s">
        <v>195</v>
      </c>
      <c r="H7776" s="77" t="s">
        <v>189</v>
      </c>
      <c r="I7776" s="13">
        <v>10</v>
      </c>
      <c r="J7776" s="14">
        <v>2015</v>
      </c>
      <c r="K7776" s="78" t="s">
        <v>146</v>
      </c>
      <c r="L7776" s="79" t="s">
        <v>4234</v>
      </c>
      <c r="M7776" s="79" t="s">
        <v>302</v>
      </c>
      <c r="N7776" s="15" t="s">
        <v>28</v>
      </c>
      <c r="O7776" s="15" t="s">
        <v>29</v>
      </c>
      <c r="P7776" s="80" t="s">
        <v>3599</v>
      </c>
      <c r="Q7776" s="80" t="s">
        <v>195</v>
      </c>
    </row>
    <row r="7777" spans="1:17" hidden="1">
      <c r="A7777" s="12">
        <v>42306</v>
      </c>
      <c r="B7777" t="s">
        <v>4235</v>
      </c>
      <c r="C7777" s="1">
        <v>46.97</v>
      </c>
      <c r="E7777" s="42">
        <f t="shared" si="157"/>
        <v>-46.97</v>
      </c>
      <c r="F7777" s="77" t="s">
        <v>1038</v>
      </c>
      <c r="G7777" s="77" t="s">
        <v>195</v>
      </c>
      <c r="H7777" s="77" t="s">
        <v>189</v>
      </c>
      <c r="I7777" s="13">
        <v>10</v>
      </c>
      <c r="J7777" s="14">
        <v>2015</v>
      </c>
      <c r="K7777" s="78" t="s">
        <v>146</v>
      </c>
      <c r="L7777" s="79" t="s">
        <v>4235</v>
      </c>
      <c r="M7777" s="79" t="s">
        <v>302</v>
      </c>
      <c r="N7777" s="15" t="s">
        <v>28</v>
      </c>
      <c r="O7777" s="15" t="s">
        <v>29</v>
      </c>
      <c r="P7777" s="80" t="s">
        <v>3599</v>
      </c>
      <c r="Q7777" s="80" t="s">
        <v>195</v>
      </c>
    </row>
    <row r="7778" spans="1:17" hidden="1">
      <c r="A7778" s="12">
        <v>42307</v>
      </c>
      <c r="B7778" t="s">
        <v>4236</v>
      </c>
      <c r="C7778" s="1">
        <v>9.9499999999999993</v>
      </c>
      <c r="E7778" s="42">
        <f t="shared" si="157"/>
        <v>-9.9499999999999993</v>
      </c>
      <c r="F7778" s="77" t="s">
        <v>1038</v>
      </c>
      <c r="G7778" s="77" t="s">
        <v>195</v>
      </c>
      <c r="H7778" s="77" t="s">
        <v>189</v>
      </c>
      <c r="I7778" s="13">
        <v>10</v>
      </c>
      <c r="J7778" s="14">
        <v>2015</v>
      </c>
      <c r="K7778" s="78" t="s">
        <v>146</v>
      </c>
      <c r="L7778" s="79" t="s">
        <v>4236</v>
      </c>
      <c r="M7778" s="79" t="s">
        <v>302</v>
      </c>
      <c r="N7778" s="15" t="s">
        <v>28</v>
      </c>
      <c r="O7778" s="15" t="s">
        <v>29</v>
      </c>
      <c r="P7778" s="80" t="s">
        <v>3599</v>
      </c>
      <c r="Q7778" s="80" t="s">
        <v>195</v>
      </c>
    </row>
    <row r="7779" spans="1:17" hidden="1">
      <c r="A7779" s="12">
        <v>42309</v>
      </c>
      <c r="B7779" t="s">
        <v>4237</v>
      </c>
      <c r="C7779" s="1">
        <v>12.9</v>
      </c>
      <c r="E7779" s="42">
        <f t="shared" si="157"/>
        <v>-12.9</v>
      </c>
      <c r="F7779" s="77" t="s">
        <v>1038</v>
      </c>
      <c r="G7779" s="77" t="s">
        <v>195</v>
      </c>
      <c r="H7779" s="77" t="s">
        <v>189</v>
      </c>
      <c r="I7779" s="13">
        <v>11</v>
      </c>
      <c r="J7779" s="14">
        <v>2015</v>
      </c>
      <c r="K7779" s="78" t="s">
        <v>146</v>
      </c>
      <c r="L7779" s="79" t="s">
        <v>4237</v>
      </c>
      <c r="M7779" s="79" t="s">
        <v>302</v>
      </c>
      <c r="N7779" s="15" t="s">
        <v>28</v>
      </c>
      <c r="O7779" s="15" t="s">
        <v>29</v>
      </c>
      <c r="P7779" s="80" t="s">
        <v>3599</v>
      </c>
      <c r="Q7779" s="80" t="s">
        <v>195</v>
      </c>
    </row>
    <row r="7780" spans="1:17" hidden="1">
      <c r="A7780" s="12">
        <v>42310</v>
      </c>
      <c r="B7780" t="s">
        <v>2488</v>
      </c>
      <c r="C7780" s="1">
        <v>-100</v>
      </c>
      <c r="E7780" s="42">
        <f t="shared" si="157"/>
        <v>100</v>
      </c>
      <c r="F7780" s="77" t="s">
        <v>225</v>
      </c>
      <c r="G7780" s="77" t="s">
        <v>195</v>
      </c>
      <c r="H7780" s="77" t="s">
        <v>189</v>
      </c>
      <c r="I7780" s="13">
        <v>11</v>
      </c>
      <c r="J7780" s="14">
        <v>2015</v>
      </c>
      <c r="K7780" s="78" t="s">
        <v>137</v>
      </c>
      <c r="L7780" s="79" t="s">
        <v>39</v>
      </c>
      <c r="M7780" s="79" t="s">
        <v>23</v>
      </c>
      <c r="N7780" s="15" t="s">
        <v>189</v>
      </c>
      <c r="O7780" s="15" t="s">
        <v>24</v>
      </c>
      <c r="P7780" s="80" t="s">
        <v>196</v>
      </c>
      <c r="Q7780" s="80" t="s">
        <v>195</v>
      </c>
    </row>
    <row r="7781" spans="1:17" hidden="1">
      <c r="A7781" s="12">
        <v>42310</v>
      </c>
      <c r="B7781" t="s">
        <v>4238</v>
      </c>
      <c r="C7781" s="1">
        <v>12.9</v>
      </c>
      <c r="E7781" s="42">
        <f t="shared" si="157"/>
        <v>-12.9</v>
      </c>
      <c r="F7781" s="77" t="s">
        <v>1038</v>
      </c>
      <c r="G7781" s="77" t="s">
        <v>195</v>
      </c>
      <c r="H7781" s="77" t="s">
        <v>189</v>
      </c>
      <c r="I7781" s="13">
        <v>11</v>
      </c>
      <c r="J7781" s="14">
        <v>2015</v>
      </c>
      <c r="K7781" s="78" t="s">
        <v>146</v>
      </c>
      <c r="L7781" s="79" t="s">
        <v>4238</v>
      </c>
      <c r="M7781" s="79" t="s">
        <v>302</v>
      </c>
      <c r="N7781" s="15" t="s">
        <v>28</v>
      </c>
      <c r="O7781" s="15" t="s">
        <v>29</v>
      </c>
      <c r="P7781" s="80" t="s">
        <v>3599</v>
      </c>
      <c r="Q7781" s="80" t="s">
        <v>195</v>
      </c>
    </row>
    <row r="7782" spans="1:17" hidden="1">
      <c r="A7782" s="12">
        <v>42311</v>
      </c>
      <c r="B7782" t="s">
        <v>4236</v>
      </c>
      <c r="C7782" s="1">
        <v>-9.9499999999999993</v>
      </c>
      <c r="E7782" s="42">
        <f t="shared" ref="E7782:E7845" si="158">-C7782</f>
        <v>9.9499999999999993</v>
      </c>
      <c r="F7782" s="77" t="s">
        <v>225</v>
      </c>
      <c r="G7782" s="77" t="s">
        <v>195</v>
      </c>
      <c r="H7782" s="77" t="s">
        <v>189</v>
      </c>
      <c r="I7782" s="13">
        <v>11</v>
      </c>
      <c r="J7782" s="14">
        <v>2015</v>
      </c>
      <c r="K7782" s="78" t="s">
        <v>184</v>
      </c>
      <c r="L7782" s="79" t="s">
        <v>4236</v>
      </c>
      <c r="M7782" s="79" t="s">
        <v>302</v>
      </c>
      <c r="N7782" s="15" t="s">
        <v>28</v>
      </c>
      <c r="O7782" s="15" t="s">
        <v>29</v>
      </c>
      <c r="P7782" s="80" t="s">
        <v>3598</v>
      </c>
      <c r="Q7782" s="80" t="s">
        <v>195</v>
      </c>
    </row>
    <row r="7783" spans="1:17" hidden="1">
      <c r="A7783" s="12">
        <v>42311</v>
      </c>
      <c r="B7783" t="s">
        <v>4239</v>
      </c>
      <c r="C7783" s="1">
        <v>80.88</v>
      </c>
      <c r="E7783" s="42">
        <f t="shared" si="158"/>
        <v>-80.88</v>
      </c>
      <c r="F7783" s="77" t="s">
        <v>1038</v>
      </c>
      <c r="G7783" s="77" t="s">
        <v>195</v>
      </c>
      <c r="H7783" s="77" t="s">
        <v>189</v>
      </c>
      <c r="I7783" s="13">
        <v>11</v>
      </c>
      <c r="J7783" s="14">
        <v>2015</v>
      </c>
      <c r="K7783" s="78" t="s">
        <v>146</v>
      </c>
      <c r="L7783" s="79" t="s">
        <v>4239</v>
      </c>
      <c r="M7783" s="79" t="s">
        <v>302</v>
      </c>
      <c r="N7783" s="15" t="s">
        <v>28</v>
      </c>
      <c r="O7783" s="15" t="s">
        <v>29</v>
      </c>
      <c r="P7783" s="80" t="s">
        <v>3599</v>
      </c>
      <c r="Q7783" s="80" t="s">
        <v>195</v>
      </c>
    </row>
    <row r="7784" spans="1:17" hidden="1">
      <c r="A7784" s="12">
        <v>42312</v>
      </c>
      <c r="B7784" t="s">
        <v>2488</v>
      </c>
      <c r="C7784" s="1">
        <v>-80</v>
      </c>
      <c r="E7784" s="42">
        <f t="shared" si="158"/>
        <v>80</v>
      </c>
      <c r="F7784" s="77" t="s">
        <v>225</v>
      </c>
      <c r="G7784" s="77" t="s">
        <v>195</v>
      </c>
      <c r="H7784" s="77" t="s">
        <v>189</v>
      </c>
      <c r="I7784" s="13">
        <v>11</v>
      </c>
      <c r="J7784" s="14">
        <v>2015</v>
      </c>
      <c r="K7784" s="78" t="s">
        <v>137</v>
      </c>
      <c r="L7784" s="79" t="s">
        <v>39</v>
      </c>
      <c r="M7784" s="79" t="s">
        <v>23</v>
      </c>
      <c r="N7784" s="15" t="s">
        <v>189</v>
      </c>
      <c r="O7784" s="15" t="s">
        <v>24</v>
      </c>
      <c r="P7784" s="80" t="s">
        <v>196</v>
      </c>
      <c r="Q7784" s="80" t="s">
        <v>195</v>
      </c>
    </row>
    <row r="7785" spans="1:17" hidden="1">
      <c r="A7785" s="12">
        <v>42313</v>
      </c>
      <c r="B7785" t="s">
        <v>4234</v>
      </c>
      <c r="C7785" s="1">
        <v>-30.87</v>
      </c>
      <c r="E7785" s="42">
        <f t="shared" si="158"/>
        <v>30.87</v>
      </c>
      <c r="F7785" s="77" t="s">
        <v>225</v>
      </c>
      <c r="G7785" s="77" t="s">
        <v>195</v>
      </c>
      <c r="H7785" s="77" t="s">
        <v>189</v>
      </c>
      <c r="I7785" s="13">
        <v>11</v>
      </c>
      <c r="J7785" s="14">
        <v>2015</v>
      </c>
      <c r="K7785" s="78" t="s">
        <v>184</v>
      </c>
      <c r="L7785" s="79" t="s">
        <v>4234</v>
      </c>
      <c r="M7785" s="79" t="s">
        <v>302</v>
      </c>
      <c r="N7785" s="15" t="s">
        <v>28</v>
      </c>
      <c r="O7785" s="15" t="s">
        <v>29</v>
      </c>
      <c r="P7785" s="80" t="s">
        <v>3598</v>
      </c>
      <c r="Q7785" s="80" t="s">
        <v>195</v>
      </c>
    </row>
    <row r="7786" spans="1:17" hidden="1">
      <c r="A7786" s="12">
        <v>42313</v>
      </c>
      <c r="B7786" t="s">
        <v>4181</v>
      </c>
      <c r="C7786" s="1">
        <v>14.9</v>
      </c>
      <c r="E7786" s="42">
        <f t="shared" si="158"/>
        <v>-14.9</v>
      </c>
      <c r="F7786" s="77" t="s">
        <v>1038</v>
      </c>
      <c r="G7786" s="77" t="s">
        <v>195</v>
      </c>
      <c r="H7786" s="77" t="s">
        <v>189</v>
      </c>
      <c r="I7786" s="13">
        <v>11</v>
      </c>
      <c r="J7786" s="14">
        <v>2015</v>
      </c>
      <c r="K7786" s="78" t="s">
        <v>146</v>
      </c>
      <c r="L7786" s="79" t="s">
        <v>4181</v>
      </c>
      <c r="M7786" s="79" t="s">
        <v>302</v>
      </c>
      <c r="N7786" s="15" t="s">
        <v>28</v>
      </c>
      <c r="O7786" s="15" t="s">
        <v>29</v>
      </c>
      <c r="P7786" s="80" t="s">
        <v>3599</v>
      </c>
      <c r="Q7786" s="80"/>
    </row>
    <row r="7787" spans="1:17" hidden="1">
      <c r="A7787" s="12">
        <v>42315</v>
      </c>
      <c r="B7787" t="s">
        <v>4686</v>
      </c>
      <c r="C7787" s="1">
        <v>69.95</v>
      </c>
      <c r="E7787" s="42">
        <f t="shared" si="158"/>
        <v>-69.95</v>
      </c>
      <c r="F7787" s="77" t="s">
        <v>1038</v>
      </c>
      <c r="G7787" s="77" t="s">
        <v>195</v>
      </c>
      <c r="H7787" s="77" t="s">
        <v>189</v>
      </c>
      <c r="I7787" s="13">
        <v>11</v>
      </c>
      <c r="J7787" s="14">
        <v>2015</v>
      </c>
      <c r="K7787" s="78" t="s">
        <v>146</v>
      </c>
      <c r="L7787" s="79" t="s">
        <v>4686</v>
      </c>
      <c r="M7787" s="79" t="s">
        <v>302</v>
      </c>
      <c r="N7787" s="15" t="s">
        <v>28</v>
      </c>
      <c r="O7787" s="15" t="s">
        <v>29</v>
      </c>
      <c r="P7787" s="80" t="s">
        <v>3599</v>
      </c>
      <c r="Q7787" s="80"/>
    </row>
    <row r="7788" spans="1:17" hidden="1">
      <c r="A7788" s="12">
        <v>42316</v>
      </c>
      <c r="B7788" t="s">
        <v>4195</v>
      </c>
      <c r="C7788" s="1">
        <v>50.36</v>
      </c>
      <c r="E7788" s="42">
        <f t="shared" si="158"/>
        <v>-50.36</v>
      </c>
      <c r="F7788" s="77" t="s">
        <v>1038</v>
      </c>
      <c r="G7788" s="77" t="s">
        <v>195</v>
      </c>
      <c r="H7788" s="77" t="s">
        <v>189</v>
      </c>
      <c r="I7788" s="13">
        <v>11</v>
      </c>
      <c r="J7788" s="14">
        <v>2015</v>
      </c>
      <c r="K7788" s="78" t="s">
        <v>146</v>
      </c>
      <c r="L7788" s="79" t="s">
        <v>4195</v>
      </c>
      <c r="M7788" s="79" t="s">
        <v>302</v>
      </c>
      <c r="N7788" s="15" t="s">
        <v>28</v>
      </c>
      <c r="O7788" s="15" t="s">
        <v>29</v>
      </c>
      <c r="P7788" s="80" t="s">
        <v>3599</v>
      </c>
      <c r="Q7788" s="80"/>
    </row>
    <row r="7789" spans="1:17" hidden="1">
      <c r="A7789" s="12">
        <v>42316</v>
      </c>
      <c r="B7789" t="s">
        <v>4687</v>
      </c>
      <c r="C7789" s="1">
        <v>21.9</v>
      </c>
      <c r="E7789" s="42">
        <f t="shared" si="158"/>
        <v>-21.9</v>
      </c>
      <c r="F7789" s="77" t="s">
        <v>1038</v>
      </c>
      <c r="G7789" s="77" t="s">
        <v>195</v>
      </c>
      <c r="H7789" s="77" t="s">
        <v>189</v>
      </c>
      <c r="I7789" s="13">
        <v>11</v>
      </c>
      <c r="J7789" s="14">
        <v>2015</v>
      </c>
      <c r="K7789" s="78" t="s">
        <v>146</v>
      </c>
      <c r="L7789" s="79" t="s">
        <v>4687</v>
      </c>
      <c r="M7789" s="79" t="s">
        <v>302</v>
      </c>
      <c r="N7789" s="15" t="s">
        <v>28</v>
      </c>
      <c r="O7789" s="15" t="s">
        <v>29</v>
      </c>
      <c r="P7789" s="80" t="s">
        <v>3599</v>
      </c>
      <c r="Q7789" s="80"/>
    </row>
    <row r="7790" spans="1:17" hidden="1">
      <c r="A7790" s="12">
        <v>42317</v>
      </c>
      <c r="B7790" t="s">
        <v>4688</v>
      </c>
      <c r="C7790" s="1">
        <v>78.3</v>
      </c>
      <c r="E7790" s="42">
        <f t="shared" si="158"/>
        <v>-78.3</v>
      </c>
      <c r="F7790" s="77" t="s">
        <v>1038</v>
      </c>
      <c r="G7790" s="77" t="s">
        <v>195</v>
      </c>
      <c r="H7790" s="77" t="s">
        <v>189</v>
      </c>
      <c r="I7790" s="13">
        <v>11</v>
      </c>
      <c r="J7790" s="14">
        <v>2015</v>
      </c>
      <c r="K7790" s="78" t="s">
        <v>146</v>
      </c>
      <c r="L7790" s="79" t="s">
        <v>4688</v>
      </c>
      <c r="M7790" s="79" t="s">
        <v>302</v>
      </c>
      <c r="N7790" s="15" t="s">
        <v>28</v>
      </c>
      <c r="O7790" s="15" t="s">
        <v>29</v>
      </c>
      <c r="P7790" s="80" t="s">
        <v>3599</v>
      </c>
      <c r="Q7790" s="80"/>
    </row>
    <row r="7791" spans="1:17" hidden="1">
      <c r="A7791" s="12">
        <v>42317</v>
      </c>
      <c r="B7791" t="s">
        <v>4575</v>
      </c>
      <c r="C7791" s="1">
        <v>-314.23</v>
      </c>
      <c r="E7791" s="42">
        <f t="shared" si="158"/>
        <v>314.23</v>
      </c>
      <c r="F7791" s="77" t="s">
        <v>225</v>
      </c>
      <c r="G7791" s="77" t="s">
        <v>195</v>
      </c>
      <c r="H7791" s="77" t="s">
        <v>189</v>
      </c>
      <c r="I7791" s="13">
        <v>11</v>
      </c>
      <c r="J7791" s="14">
        <v>2015</v>
      </c>
      <c r="K7791" s="78" t="s">
        <v>137</v>
      </c>
      <c r="L7791" s="79" t="s">
        <v>39</v>
      </c>
      <c r="M7791" s="79" t="s">
        <v>23</v>
      </c>
      <c r="N7791" s="15" t="s">
        <v>189</v>
      </c>
      <c r="O7791" s="15" t="s">
        <v>24</v>
      </c>
      <c r="P7791" s="80" t="s">
        <v>196</v>
      </c>
      <c r="Q7791" s="80"/>
    </row>
    <row r="7792" spans="1:17" hidden="1">
      <c r="A7792" s="12">
        <v>42317</v>
      </c>
      <c r="B7792" t="s">
        <v>4689</v>
      </c>
      <c r="C7792" s="1">
        <v>21.54</v>
      </c>
      <c r="E7792" s="42">
        <f t="shared" si="158"/>
        <v>-21.54</v>
      </c>
      <c r="F7792" s="77" t="s">
        <v>1038</v>
      </c>
      <c r="G7792" s="77" t="s">
        <v>195</v>
      </c>
      <c r="H7792" s="77" t="s">
        <v>189</v>
      </c>
      <c r="I7792" s="13">
        <v>11</v>
      </c>
      <c r="J7792" s="14">
        <v>2015</v>
      </c>
      <c r="K7792" s="78" t="s">
        <v>146</v>
      </c>
      <c r="L7792" s="79" t="s">
        <v>4689</v>
      </c>
      <c r="M7792" s="79" t="s">
        <v>302</v>
      </c>
      <c r="N7792" s="15" t="s">
        <v>28</v>
      </c>
      <c r="O7792" s="15" t="s">
        <v>29</v>
      </c>
      <c r="P7792" s="80" t="s">
        <v>3599</v>
      </c>
      <c r="Q7792" s="80"/>
    </row>
    <row r="7793" spans="1:17" hidden="1">
      <c r="A7793" s="12">
        <v>42317</v>
      </c>
      <c r="B7793" t="s">
        <v>4690</v>
      </c>
      <c r="C7793" s="1">
        <v>53.51</v>
      </c>
      <c r="E7793" s="42">
        <f t="shared" si="158"/>
        <v>-53.51</v>
      </c>
      <c r="F7793" s="77" t="s">
        <v>1038</v>
      </c>
      <c r="G7793" s="77" t="s">
        <v>195</v>
      </c>
      <c r="H7793" s="77" t="s">
        <v>189</v>
      </c>
      <c r="I7793" s="13">
        <v>11</v>
      </c>
      <c r="J7793" s="14">
        <v>2015</v>
      </c>
      <c r="K7793" s="78" t="s">
        <v>146</v>
      </c>
      <c r="L7793" s="79" t="s">
        <v>4690</v>
      </c>
      <c r="M7793" s="79" t="s">
        <v>302</v>
      </c>
      <c r="N7793" s="15" t="s">
        <v>28</v>
      </c>
      <c r="O7793" s="15" t="s">
        <v>29</v>
      </c>
      <c r="P7793" s="80" t="s">
        <v>3599</v>
      </c>
      <c r="Q7793" s="80"/>
    </row>
    <row r="7794" spans="1:17" hidden="1">
      <c r="A7794" s="12">
        <v>42317</v>
      </c>
      <c r="B7794" t="s">
        <v>4691</v>
      </c>
      <c r="C7794" s="1">
        <v>16.71</v>
      </c>
      <c r="E7794" s="42">
        <f t="shared" si="158"/>
        <v>-16.71</v>
      </c>
      <c r="F7794" s="77" t="s">
        <v>1038</v>
      </c>
      <c r="G7794" s="77" t="s">
        <v>195</v>
      </c>
      <c r="H7794" s="77" t="s">
        <v>189</v>
      </c>
      <c r="I7794" s="13">
        <v>11</v>
      </c>
      <c r="J7794" s="14">
        <v>2015</v>
      </c>
      <c r="K7794" s="78" t="s">
        <v>146</v>
      </c>
      <c r="L7794" s="79" t="s">
        <v>4691</v>
      </c>
      <c r="M7794" s="79" t="s">
        <v>302</v>
      </c>
      <c r="N7794" s="15" t="s">
        <v>28</v>
      </c>
      <c r="O7794" s="15" t="s">
        <v>29</v>
      </c>
      <c r="P7794" s="80" t="s">
        <v>3599</v>
      </c>
      <c r="Q7794" s="80"/>
    </row>
    <row r="7795" spans="1:17" hidden="1">
      <c r="A7795" s="12">
        <v>42318</v>
      </c>
      <c r="B7795" t="s">
        <v>4692</v>
      </c>
      <c r="C7795" s="1">
        <v>84.9</v>
      </c>
      <c r="E7795" s="42">
        <f t="shared" si="158"/>
        <v>-84.9</v>
      </c>
      <c r="F7795" s="77" t="s">
        <v>1038</v>
      </c>
      <c r="G7795" s="77" t="s">
        <v>195</v>
      </c>
      <c r="H7795" s="77" t="s">
        <v>189</v>
      </c>
      <c r="I7795" s="13">
        <v>11</v>
      </c>
      <c r="J7795" s="14">
        <v>2015</v>
      </c>
      <c r="K7795" s="78" t="s">
        <v>146</v>
      </c>
      <c r="L7795" s="79" t="s">
        <v>4692</v>
      </c>
      <c r="M7795" s="79" t="s">
        <v>302</v>
      </c>
      <c r="N7795" s="15" t="s">
        <v>28</v>
      </c>
      <c r="O7795" s="15" t="s">
        <v>29</v>
      </c>
      <c r="P7795" s="80" t="s">
        <v>3599</v>
      </c>
      <c r="Q7795" s="80"/>
    </row>
    <row r="7796" spans="1:17" hidden="1">
      <c r="A7796" s="12">
        <v>42318</v>
      </c>
      <c r="B7796" t="s">
        <v>4218</v>
      </c>
      <c r="C7796" s="1">
        <v>-100.57</v>
      </c>
      <c r="E7796" s="42">
        <f t="shared" si="158"/>
        <v>100.57</v>
      </c>
      <c r="F7796" s="77" t="s">
        <v>225</v>
      </c>
      <c r="G7796" s="77" t="s">
        <v>195</v>
      </c>
      <c r="H7796" s="77" t="s">
        <v>189</v>
      </c>
      <c r="I7796" s="13">
        <v>11</v>
      </c>
      <c r="J7796" s="14">
        <v>2015</v>
      </c>
      <c r="K7796" s="78" t="s">
        <v>146</v>
      </c>
      <c r="L7796" s="79" t="s">
        <v>4218</v>
      </c>
      <c r="M7796" s="79" t="s">
        <v>302</v>
      </c>
      <c r="N7796" s="15" t="s">
        <v>28</v>
      </c>
      <c r="O7796" s="15" t="s">
        <v>29</v>
      </c>
      <c r="P7796" s="80" t="s">
        <v>3598</v>
      </c>
      <c r="Q7796" s="80"/>
    </row>
    <row r="7797" spans="1:17" hidden="1">
      <c r="A7797" s="12">
        <v>42318</v>
      </c>
      <c r="B7797" t="s">
        <v>4230</v>
      </c>
      <c r="C7797" s="1">
        <v>-42.87</v>
      </c>
      <c r="E7797" s="42">
        <f t="shared" si="158"/>
        <v>42.87</v>
      </c>
      <c r="F7797" s="77" t="s">
        <v>225</v>
      </c>
      <c r="G7797" s="77" t="s">
        <v>195</v>
      </c>
      <c r="H7797" s="77" t="s">
        <v>189</v>
      </c>
      <c r="I7797" s="13">
        <v>11</v>
      </c>
      <c r="J7797" s="14">
        <v>2015</v>
      </c>
      <c r="K7797" s="78" t="s">
        <v>146</v>
      </c>
      <c r="L7797" s="79" t="s">
        <v>4230</v>
      </c>
      <c r="M7797" s="79" t="s">
        <v>302</v>
      </c>
      <c r="N7797" s="15" t="s">
        <v>28</v>
      </c>
      <c r="O7797" s="15" t="s">
        <v>29</v>
      </c>
      <c r="P7797" s="80" t="s">
        <v>3598</v>
      </c>
      <c r="Q7797" s="80"/>
    </row>
    <row r="7798" spans="1:17" hidden="1">
      <c r="A7798" s="12">
        <v>42318</v>
      </c>
      <c r="B7798" t="s">
        <v>4693</v>
      </c>
      <c r="C7798" s="1">
        <v>40</v>
      </c>
      <c r="E7798" s="42">
        <f t="shared" si="158"/>
        <v>-40</v>
      </c>
      <c r="F7798" s="77" t="s">
        <v>1038</v>
      </c>
      <c r="G7798" s="77" t="s">
        <v>195</v>
      </c>
      <c r="H7798" s="77" t="s">
        <v>189</v>
      </c>
      <c r="I7798" s="13">
        <v>11</v>
      </c>
      <c r="J7798" s="14">
        <v>2015</v>
      </c>
      <c r="K7798" s="78" t="s">
        <v>146</v>
      </c>
      <c r="L7798" s="79" t="s">
        <v>4693</v>
      </c>
      <c r="M7798" s="79" t="s">
        <v>302</v>
      </c>
      <c r="N7798" s="15" t="s">
        <v>28</v>
      </c>
      <c r="O7798" s="15" t="s">
        <v>29</v>
      </c>
      <c r="P7798" s="80" t="s">
        <v>3599</v>
      </c>
      <c r="Q7798" s="80"/>
    </row>
    <row r="7799" spans="1:17" hidden="1">
      <c r="A7799" s="12">
        <v>42318</v>
      </c>
      <c r="B7799" t="s">
        <v>4694</v>
      </c>
      <c r="C7799" s="1">
        <v>61.18</v>
      </c>
      <c r="E7799" s="42">
        <f t="shared" si="158"/>
        <v>-61.18</v>
      </c>
      <c r="F7799" s="77" t="s">
        <v>1038</v>
      </c>
      <c r="G7799" s="77" t="s">
        <v>195</v>
      </c>
      <c r="H7799" s="77" t="s">
        <v>189</v>
      </c>
      <c r="I7799" s="13">
        <v>11</v>
      </c>
      <c r="J7799" s="14">
        <v>2015</v>
      </c>
      <c r="K7799" s="78" t="s">
        <v>146</v>
      </c>
      <c r="L7799" s="79" t="s">
        <v>4694</v>
      </c>
      <c r="M7799" s="79" t="s">
        <v>302</v>
      </c>
      <c r="N7799" s="15" t="s">
        <v>28</v>
      </c>
      <c r="O7799" s="15" t="s">
        <v>29</v>
      </c>
      <c r="P7799" s="80" t="s">
        <v>3599</v>
      </c>
      <c r="Q7799" s="80"/>
    </row>
    <row r="7800" spans="1:17" hidden="1">
      <c r="A7800" s="12">
        <v>42319</v>
      </c>
      <c r="B7800" t="s">
        <v>4695</v>
      </c>
      <c r="C7800" s="1">
        <v>20</v>
      </c>
      <c r="E7800" s="42">
        <f t="shared" si="158"/>
        <v>-20</v>
      </c>
      <c r="F7800" s="77" t="s">
        <v>1038</v>
      </c>
      <c r="G7800" s="77" t="s">
        <v>195</v>
      </c>
      <c r="H7800" s="77" t="s">
        <v>189</v>
      </c>
      <c r="I7800" s="13">
        <v>11</v>
      </c>
      <c r="J7800" s="14">
        <v>2015</v>
      </c>
      <c r="K7800" s="78" t="s">
        <v>146</v>
      </c>
      <c r="L7800" s="79" t="s">
        <v>4695</v>
      </c>
      <c r="M7800" s="79" t="s">
        <v>302</v>
      </c>
      <c r="N7800" s="15" t="s">
        <v>28</v>
      </c>
      <c r="O7800" s="15" t="s">
        <v>29</v>
      </c>
      <c r="P7800" s="80" t="s">
        <v>3599</v>
      </c>
      <c r="Q7800" s="80"/>
    </row>
    <row r="7801" spans="1:17" hidden="1">
      <c r="A7801" s="12">
        <v>42319</v>
      </c>
      <c r="B7801" t="s">
        <v>4575</v>
      </c>
      <c r="C7801" s="1">
        <v>-150</v>
      </c>
      <c r="E7801" s="42">
        <f t="shared" si="158"/>
        <v>150</v>
      </c>
      <c r="F7801" s="77" t="s">
        <v>225</v>
      </c>
      <c r="G7801" s="77" t="s">
        <v>195</v>
      </c>
      <c r="H7801" s="77" t="s">
        <v>189</v>
      </c>
      <c r="I7801" s="13">
        <v>11</v>
      </c>
      <c r="J7801" s="14">
        <v>2015</v>
      </c>
      <c r="K7801" s="78" t="s">
        <v>137</v>
      </c>
      <c r="L7801" s="79" t="s">
        <v>39</v>
      </c>
      <c r="M7801" s="79" t="s">
        <v>23</v>
      </c>
      <c r="N7801" s="15" t="s">
        <v>189</v>
      </c>
      <c r="O7801" s="15" t="s">
        <v>24</v>
      </c>
      <c r="P7801" s="80" t="s">
        <v>196</v>
      </c>
      <c r="Q7801" s="80"/>
    </row>
    <row r="7802" spans="1:17" hidden="1">
      <c r="A7802" s="12">
        <v>42319</v>
      </c>
      <c r="B7802" t="s">
        <v>4696</v>
      </c>
      <c r="C7802" s="1">
        <v>42.97</v>
      </c>
      <c r="E7802" s="42">
        <f t="shared" si="158"/>
        <v>-42.97</v>
      </c>
      <c r="F7802" s="77" t="s">
        <v>1038</v>
      </c>
      <c r="G7802" s="77" t="s">
        <v>195</v>
      </c>
      <c r="H7802" s="77" t="s">
        <v>189</v>
      </c>
      <c r="I7802" s="13">
        <v>11</v>
      </c>
      <c r="J7802" s="14">
        <v>2015</v>
      </c>
      <c r="K7802" s="78" t="s">
        <v>146</v>
      </c>
      <c r="L7802" s="79" t="s">
        <v>4696</v>
      </c>
      <c r="M7802" s="79" t="s">
        <v>302</v>
      </c>
      <c r="N7802" s="15" t="s">
        <v>28</v>
      </c>
      <c r="O7802" s="15" t="s">
        <v>29</v>
      </c>
      <c r="P7802" s="80" t="s">
        <v>3599</v>
      </c>
      <c r="Q7802" s="80"/>
    </row>
    <row r="7803" spans="1:17" hidden="1">
      <c r="A7803" s="12">
        <v>42319</v>
      </c>
      <c r="B7803" t="s">
        <v>4697</v>
      </c>
      <c r="C7803" s="1">
        <v>21.54</v>
      </c>
      <c r="E7803" s="42">
        <f t="shared" si="158"/>
        <v>-21.54</v>
      </c>
      <c r="F7803" s="77" t="s">
        <v>1038</v>
      </c>
      <c r="G7803" s="77" t="s">
        <v>195</v>
      </c>
      <c r="H7803" s="77" t="s">
        <v>189</v>
      </c>
      <c r="I7803" s="13">
        <v>11</v>
      </c>
      <c r="J7803" s="14">
        <v>2015</v>
      </c>
      <c r="K7803" s="78" t="s">
        <v>146</v>
      </c>
      <c r="L7803" s="79" t="s">
        <v>4697</v>
      </c>
      <c r="M7803" s="79" t="s">
        <v>302</v>
      </c>
      <c r="N7803" s="15" t="s">
        <v>28</v>
      </c>
      <c r="O7803" s="15" t="s">
        <v>29</v>
      </c>
      <c r="P7803" s="80" t="s">
        <v>3599</v>
      </c>
      <c r="Q7803" s="80"/>
    </row>
    <row r="7804" spans="1:17" hidden="1">
      <c r="A7804" s="12">
        <v>42320</v>
      </c>
      <c r="B7804" t="s">
        <v>4235</v>
      </c>
      <c r="C7804" s="1">
        <v>-46.97</v>
      </c>
      <c r="E7804" s="42">
        <f t="shared" si="158"/>
        <v>46.97</v>
      </c>
      <c r="F7804" s="77" t="s">
        <v>225</v>
      </c>
      <c r="G7804" s="77" t="s">
        <v>195</v>
      </c>
      <c r="H7804" s="77" t="s">
        <v>189</v>
      </c>
      <c r="I7804" s="13">
        <v>11</v>
      </c>
      <c r="J7804" s="14">
        <v>2015</v>
      </c>
      <c r="K7804" s="78" t="s">
        <v>146</v>
      </c>
      <c r="L7804" s="79" t="s">
        <v>4235</v>
      </c>
      <c r="M7804" s="79" t="s">
        <v>302</v>
      </c>
      <c r="N7804" s="15" t="s">
        <v>28</v>
      </c>
      <c r="O7804" s="15" t="s">
        <v>29</v>
      </c>
      <c r="P7804" s="80" t="s">
        <v>3599</v>
      </c>
      <c r="Q7804" s="80"/>
    </row>
    <row r="7805" spans="1:17" hidden="1">
      <c r="A7805" s="12">
        <v>42320</v>
      </c>
      <c r="B7805" t="s">
        <v>4698</v>
      </c>
      <c r="C7805" s="1">
        <v>23.85</v>
      </c>
      <c r="E7805" s="42">
        <f t="shared" si="158"/>
        <v>-23.85</v>
      </c>
      <c r="F7805" s="77" t="s">
        <v>1038</v>
      </c>
      <c r="G7805" s="77" t="s">
        <v>195</v>
      </c>
      <c r="H7805" s="77" t="s">
        <v>189</v>
      </c>
      <c r="I7805" s="13">
        <v>11</v>
      </c>
      <c r="J7805" s="14">
        <v>2015</v>
      </c>
      <c r="K7805" s="78" t="s">
        <v>146</v>
      </c>
      <c r="L7805" s="79" t="s">
        <v>4698</v>
      </c>
      <c r="M7805" s="79" t="s">
        <v>302</v>
      </c>
      <c r="N7805" s="15" t="s">
        <v>28</v>
      </c>
      <c r="O7805" s="15" t="s">
        <v>29</v>
      </c>
      <c r="P7805" s="80" t="s">
        <v>3599</v>
      </c>
      <c r="Q7805" s="80"/>
    </row>
    <row r="7806" spans="1:17" hidden="1">
      <c r="A7806" s="12">
        <v>42320</v>
      </c>
      <c r="B7806" t="s">
        <v>4699</v>
      </c>
      <c r="C7806" s="1">
        <v>71.900000000000006</v>
      </c>
      <c r="E7806" s="42">
        <f t="shared" si="158"/>
        <v>-71.900000000000006</v>
      </c>
      <c r="F7806" s="77" t="s">
        <v>1038</v>
      </c>
      <c r="G7806" s="77" t="s">
        <v>195</v>
      </c>
      <c r="H7806" s="77" t="s">
        <v>189</v>
      </c>
      <c r="I7806" s="13">
        <v>11</v>
      </c>
      <c r="J7806" s="14">
        <v>2015</v>
      </c>
      <c r="K7806" s="78" t="s">
        <v>146</v>
      </c>
      <c r="L7806" s="79" t="s">
        <v>4699</v>
      </c>
      <c r="M7806" s="79" t="s">
        <v>302</v>
      </c>
      <c r="N7806" s="15" t="s">
        <v>28</v>
      </c>
      <c r="O7806" s="15" t="s">
        <v>29</v>
      </c>
      <c r="P7806" s="80" t="s">
        <v>3599</v>
      </c>
      <c r="Q7806" s="80"/>
    </row>
    <row r="7807" spans="1:17" hidden="1">
      <c r="A7807" s="12">
        <v>42320</v>
      </c>
      <c r="B7807" t="s">
        <v>4700</v>
      </c>
      <c r="C7807" s="1">
        <v>199.95</v>
      </c>
      <c r="E7807" s="42">
        <f t="shared" si="158"/>
        <v>-199.95</v>
      </c>
      <c r="F7807" s="77" t="s">
        <v>1038</v>
      </c>
      <c r="G7807" s="77" t="s">
        <v>195</v>
      </c>
      <c r="H7807" s="77" t="s">
        <v>189</v>
      </c>
      <c r="I7807" s="13">
        <v>11</v>
      </c>
      <c r="J7807" s="14">
        <v>2015</v>
      </c>
      <c r="K7807" s="78" t="s">
        <v>146</v>
      </c>
      <c r="L7807" s="79" t="s">
        <v>4700</v>
      </c>
      <c r="M7807" s="79" t="s">
        <v>302</v>
      </c>
      <c r="N7807" s="15" t="s">
        <v>28</v>
      </c>
      <c r="O7807" s="15" t="s">
        <v>29</v>
      </c>
      <c r="P7807" s="80" t="s">
        <v>3599</v>
      </c>
      <c r="Q7807" s="80"/>
    </row>
    <row r="7808" spans="1:17" hidden="1">
      <c r="A7808" s="12">
        <v>42320</v>
      </c>
      <c r="B7808" t="s">
        <v>4701</v>
      </c>
      <c r="C7808" s="1">
        <v>10.95</v>
      </c>
      <c r="E7808" s="42">
        <f t="shared" si="158"/>
        <v>-10.95</v>
      </c>
      <c r="F7808" s="77" t="s">
        <v>1038</v>
      </c>
      <c r="G7808" s="77" t="s">
        <v>195</v>
      </c>
      <c r="H7808" s="77" t="s">
        <v>189</v>
      </c>
      <c r="I7808" s="13">
        <v>11</v>
      </c>
      <c r="J7808" s="14">
        <v>2015</v>
      </c>
      <c r="K7808" s="78" t="s">
        <v>146</v>
      </c>
      <c r="L7808" s="79" t="s">
        <v>4701</v>
      </c>
      <c r="M7808" s="79" t="s">
        <v>302</v>
      </c>
      <c r="N7808" s="15" t="s">
        <v>28</v>
      </c>
      <c r="O7808" s="15" t="s">
        <v>29</v>
      </c>
      <c r="P7808" s="80" t="s">
        <v>3599</v>
      </c>
      <c r="Q7808" s="80"/>
    </row>
    <row r="7809" spans="1:17" hidden="1">
      <c r="A7809" s="12">
        <v>42320</v>
      </c>
      <c r="B7809" t="s">
        <v>4702</v>
      </c>
      <c r="C7809" s="1">
        <v>224.85</v>
      </c>
      <c r="E7809" s="42">
        <f t="shared" si="158"/>
        <v>-224.85</v>
      </c>
      <c r="F7809" s="77" t="s">
        <v>1038</v>
      </c>
      <c r="G7809" s="77" t="s">
        <v>195</v>
      </c>
      <c r="H7809" s="77" t="s">
        <v>189</v>
      </c>
      <c r="I7809" s="13">
        <v>11</v>
      </c>
      <c r="J7809" s="14">
        <v>2015</v>
      </c>
      <c r="K7809" s="78" t="s">
        <v>146</v>
      </c>
      <c r="L7809" s="79" t="s">
        <v>4702</v>
      </c>
      <c r="M7809" s="79" t="s">
        <v>302</v>
      </c>
      <c r="N7809" s="15" t="s">
        <v>28</v>
      </c>
      <c r="O7809" s="15" t="s">
        <v>29</v>
      </c>
      <c r="P7809" s="80" t="s">
        <v>3599</v>
      </c>
      <c r="Q7809" s="80"/>
    </row>
    <row r="7810" spans="1:17" hidden="1">
      <c r="A7810" s="12">
        <v>42321</v>
      </c>
      <c r="B7810" t="s">
        <v>4575</v>
      </c>
      <c r="C7810" s="1">
        <v>-574.46</v>
      </c>
      <c r="E7810" s="42">
        <f t="shared" si="158"/>
        <v>574.46</v>
      </c>
      <c r="F7810" s="77" t="s">
        <v>225</v>
      </c>
      <c r="G7810" s="77" t="s">
        <v>195</v>
      </c>
      <c r="H7810" s="77" t="s">
        <v>189</v>
      </c>
      <c r="I7810" s="13">
        <v>11</v>
      </c>
      <c r="J7810" s="14">
        <v>2015</v>
      </c>
      <c r="K7810" s="78" t="s">
        <v>137</v>
      </c>
      <c r="L7810" s="79" t="s">
        <v>39</v>
      </c>
      <c r="M7810" s="79" t="s">
        <v>23</v>
      </c>
      <c r="N7810" s="15" t="s">
        <v>189</v>
      </c>
      <c r="O7810" s="15" t="s">
        <v>24</v>
      </c>
      <c r="P7810" s="80" t="s">
        <v>196</v>
      </c>
      <c r="Q7810" s="80"/>
    </row>
    <row r="7811" spans="1:17" hidden="1">
      <c r="A7811" s="12">
        <v>42321</v>
      </c>
      <c r="B7811" t="s">
        <v>3166</v>
      </c>
      <c r="C7811" s="1">
        <v>60</v>
      </c>
      <c r="E7811" s="42">
        <f t="shared" si="158"/>
        <v>-60</v>
      </c>
      <c r="F7811" s="77" t="s">
        <v>1038</v>
      </c>
      <c r="G7811" s="77" t="s">
        <v>195</v>
      </c>
      <c r="H7811" s="77" t="s">
        <v>189</v>
      </c>
      <c r="I7811" s="13">
        <v>11</v>
      </c>
      <c r="J7811" s="14">
        <v>2015</v>
      </c>
      <c r="K7811" s="78" t="s">
        <v>458</v>
      </c>
      <c r="L7811" s="79" t="s">
        <v>1277</v>
      </c>
      <c r="M7811" s="79" t="s">
        <v>23</v>
      </c>
      <c r="N7811" s="15" t="s">
        <v>28</v>
      </c>
      <c r="O7811" s="15" t="s">
        <v>29</v>
      </c>
      <c r="P7811" s="80" t="s">
        <v>3598</v>
      </c>
      <c r="Q7811" s="80"/>
    </row>
    <row r="7812" spans="1:17" hidden="1">
      <c r="A7812" s="12">
        <v>42321</v>
      </c>
      <c r="B7812" t="s">
        <v>4703</v>
      </c>
      <c r="C7812" s="1">
        <v>12.9</v>
      </c>
      <c r="E7812" s="42">
        <f t="shared" si="158"/>
        <v>-12.9</v>
      </c>
      <c r="F7812" s="77" t="s">
        <v>1038</v>
      </c>
      <c r="G7812" s="77" t="s">
        <v>195</v>
      </c>
      <c r="H7812" s="77" t="s">
        <v>189</v>
      </c>
      <c r="I7812" s="13">
        <v>11</v>
      </c>
      <c r="J7812" s="14">
        <v>2015</v>
      </c>
      <c r="K7812" s="78" t="s">
        <v>146</v>
      </c>
      <c r="L7812" s="79" t="s">
        <v>4703</v>
      </c>
      <c r="M7812" s="79" t="s">
        <v>302</v>
      </c>
      <c r="N7812" s="15" t="s">
        <v>28</v>
      </c>
      <c r="O7812" s="15" t="s">
        <v>29</v>
      </c>
      <c r="P7812" s="80" t="s">
        <v>3599</v>
      </c>
      <c r="Q7812" s="80"/>
    </row>
    <row r="7813" spans="1:17" hidden="1">
      <c r="A7813" s="12">
        <v>42322</v>
      </c>
      <c r="B7813" t="s">
        <v>4688</v>
      </c>
      <c r="C7813" s="1">
        <v>76.16</v>
      </c>
      <c r="E7813" s="42">
        <f t="shared" si="158"/>
        <v>-76.16</v>
      </c>
      <c r="F7813" s="77" t="s">
        <v>1038</v>
      </c>
      <c r="G7813" s="77" t="s">
        <v>195</v>
      </c>
      <c r="H7813" s="77" t="s">
        <v>189</v>
      </c>
      <c r="I7813" s="13">
        <v>11</v>
      </c>
      <c r="J7813" s="14">
        <v>2015</v>
      </c>
      <c r="K7813" s="78" t="s">
        <v>146</v>
      </c>
      <c r="L7813" s="79" t="s">
        <v>4688</v>
      </c>
      <c r="M7813" s="79" t="s">
        <v>302</v>
      </c>
      <c r="N7813" s="15" t="s">
        <v>28</v>
      </c>
      <c r="O7813" s="15" t="s">
        <v>29</v>
      </c>
      <c r="P7813" s="80" t="s">
        <v>3599</v>
      </c>
      <c r="Q7813" s="80"/>
    </row>
    <row r="7814" spans="1:17" hidden="1">
      <c r="A7814" s="12">
        <v>42323</v>
      </c>
      <c r="B7814" t="s">
        <v>4704</v>
      </c>
      <c r="C7814" s="1">
        <v>25.82</v>
      </c>
      <c r="E7814" s="42">
        <f t="shared" si="158"/>
        <v>-25.82</v>
      </c>
      <c r="F7814" s="77" t="s">
        <v>1038</v>
      </c>
      <c r="G7814" s="77" t="s">
        <v>195</v>
      </c>
      <c r="H7814" s="77" t="s">
        <v>189</v>
      </c>
      <c r="I7814" s="13">
        <v>11</v>
      </c>
      <c r="J7814" s="14">
        <v>2015</v>
      </c>
      <c r="K7814" s="78" t="s">
        <v>146</v>
      </c>
      <c r="L7814" s="79" t="s">
        <v>4704</v>
      </c>
      <c r="M7814" s="79" t="s">
        <v>302</v>
      </c>
      <c r="N7814" s="15" t="s">
        <v>28</v>
      </c>
      <c r="O7814" s="15" t="s">
        <v>29</v>
      </c>
      <c r="P7814" s="80" t="s">
        <v>3599</v>
      </c>
      <c r="Q7814" s="80"/>
    </row>
    <row r="7815" spans="1:17" hidden="1">
      <c r="A7815" s="12">
        <v>42323</v>
      </c>
      <c r="B7815" t="s">
        <v>4705</v>
      </c>
      <c r="C7815" s="1">
        <v>66.22</v>
      </c>
      <c r="E7815" s="42">
        <f t="shared" si="158"/>
        <v>-66.22</v>
      </c>
      <c r="F7815" s="77" t="s">
        <v>1038</v>
      </c>
      <c r="G7815" s="77" t="s">
        <v>195</v>
      </c>
      <c r="H7815" s="77" t="s">
        <v>189</v>
      </c>
      <c r="I7815" s="13">
        <v>11</v>
      </c>
      <c r="J7815" s="14">
        <v>2015</v>
      </c>
      <c r="K7815" s="78" t="s">
        <v>146</v>
      </c>
      <c r="L7815" s="79" t="s">
        <v>4705</v>
      </c>
      <c r="M7815" s="79" t="s">
        <v>302</v>
      </c>
      <c r="N7815" s="15" t="s">
        <v>28</v>
      </c>
      <c r="O7815" s="15" t="s">
        <v>29</v>
      </c>
      <c r="P7815" s="80" t="s">
        <v>3599</v>
      </c>
      <c r="Q7815" s="80"/>
    </row>
    <row r="7816" spans="1:17" hidden="1">
      <c r="A7816" s="12">
        <v>42324</v>
      </c>
      <c r="B7816" t="s">
        <v>4224</v>
      </c>
      <c r="C7816" s="1">
        <v>-12.11</v>
      </c>
      <c r="E7816" s="42">
        <f t="shared" si="158"/>
        <v>12.11</v>
      </c>
      <c r="F7816" s="77" t="s">
        <v>225</v>
      </c>
      <c r="G7816" s="77" t="s">
        <v>195</v>
      </c>
      <c r="H7816" s="77" t="s">
        <v>189</v>
      </c>
      <c r="I7816" s="13">
        <v>11</v>
      </c>
      <c r="J7816" s="14">
        <v>2015</v>
      </c>
      <c r="K7816" s="78" t="s">
        <v>146</v>
      </c>
      <c r="L7816" s="79" t="s">
        <v>4224</v>
      </c>
      <c r="M7816" s="79" t="s">
        <v>302</v>
      </c>
      <c r="N7816" s="15" t="s">
        <v>28</v>
      </c>
      <c r="O7816" s="15" t="s">
        <v>29</v>
      </c>
      <c r="P7816" s="80" t="s">
        <v>3599</v>
      </c>
      <c r="Q7816" s="80"/>
    </row>
    <row r="7817" spans="1:17" hidden="1">
      <c r="A7817" s="12">
        <v>42324</v>
      </c>
      <c r="B7817" t="s">
        <v>4688</v>
      </c>
      <c r="C7817" s="1">
        <v>-76.16</v>
      </c>
      <c r="E7817" s="42">
        <f t="shared" si="158"/>
        <v>76.16</v>
      </c>
      <c r="F7817" s="77" t="s">
        <v>225</v>
      </c>
      <c r="G7817" s="77" t="s">
        <v>195</v>
      </c>
      <c r="H7817" s="77" t="s">
        <v>189</v>
      </c>
      <c r="I7817" s="13">
        <v>11</v>
      </c>
      <c r="J7817" s="14">
        <v>2015</v>
      </c>
      <c r="K7817" s="78" t="s">
        <v>146</v>
      </c>
      <c r="L7817" s="79" t="s">
        <v>4688</v>
      </c>
      <c r="M7817" s="79" t="s">
        <v>302</v>
      </c>
      <c r="N7817" s="15" t="s">
        <v>28</v>
      </c>
      <c r="O7817" s="15" t="s">
        <v>29</v>
      </c>
      <c r="P7817" s="80" t="s">
        <v>3599</v>
      </c>
      <c r="Q7817" s="80"/>
    </row>
    <row r="7818" spans="1:17" hidden="1">
      <c r="A7818" s="12">
        <v>42324</v>
      </c>
      <c r="B7818" t="s">
        <v>4706</v>
      </c>
      <c r="C7818" s="1">
        <v>89.87</v>
      </c>
      <c r="E7818" s="42">
        <f t="shared" si="158"/>
        <v>-89.87</v>
      </c>
      <c r="F7818" s="77" t="s">
        <v>1038</v>
      </c>
      <c r="G7818" s="77" t="s">
        <v>195</v>
      </c>
      <c r="H7818" s="77" t="s">
        <v>189</v>
      </c>
      <c r="I7818" s="13">
        <v>11</v>
      </c>
      <c r="J7818" s="14">
        <v>2015</v>
      </c>
      <c r="K7818" s="78" t="s">
        <v>146</v>
      </c>
      <c r="L7818" s="79" t="s">
        <v>4706</v>
      </c>
      <c r="M7818" s="79" t="s">
        <v>302</v>
      </c>
      <c r="N7818" s="15" t="s">
        <v>28</v>
      </c>
      <c r="O7818" s="15" t="s">
        <v>29</v>
      </c>
      <c r="P7818" s="80" t="s">
        <v>3599</v>
      </c>
      <c r="Q7818" s="80"/>
    </row>
    <row r="7819" spans="1:17" hidden="1">
      <c r="A7819" s="12">
        <v>42324</v>
      </c>
      <c r="B7819" t="s">
        <v>4575</v>
      </c>
      <c r="C7819" s="1">
        <v>-250</v>
      </c>
      <c r="E7819" s="42">
        <f t="shared" si="158"/>
        <v>250</v>
      </c>
      <c r="F7819" s="77" t="s">
        <v>225</v>
      </c>
      <c r="G7819" s="77" t="s">
        <v>195</v>
      </c>
      <c r="H7819" s="77" t="s">
        <v>189</v>
      </c>
      <c r="I7819" s="13">
        <v>11</v>
      </c>
      <c r="J7819" s="14">
        <v>2015</v>
      </c>
      <c r="K7819" s="78" t="s">
        <v>137</v>
      </c>
      <c r="L7819" s="79" t="s">
        <v>39</v>
      </c>
      <c r="M7819" s="79" t="s">
        <v>23</v>
      </c>
      <c r="N7819" s="15" t="s">
        <v>189</v>
      </c>
      <c r="O7819" s="15" t="s">
        <v>24</v>
      </c>
      <c r="P7819" s="80" t="s">
        <v>196</v>
      </c>
      <c r="Q7819" s="80"/>
    </row>
    <row r="7820" spans="1:17" hidden="1">
      <c r="A7820" s="12">
        <v>42325</v>
      </c>
      <c r="B7820" t="s">
        <v>4707</v>
      </c>
      <c r="C7820" s="1">
        <v>67.45</v>
      </c>
      <c r="E7820" s="42">
        <f t="shared" si="158"/>
        <v>-67.45</v>
      </c>
      <c r="F7820" s="77" t="s">
        <v>1038</v>
      </c>
      <c r="G7820" s="77" t="s">
        <v>195</v>
      </c>
      <c r="H7820" s="77" t="s">
        <v>189</v>
      </c>
      <c r="I7820" s="13">
        <v>11</v>
      </c>
      <c r="J7820" s="14">
        <v>2015</v>
      </c>
      <c r="K7820" s="78" t="s">
        <v>146</v>
      </c>
      <c r="L7820" s="79" t="s">
        <v>4707</v>
      </c>
      <c r="M7820" s="79" t="s">
        <v>302</v>
      </c>
      <c r="N7820" s="15" t="s">
        <v>28</v>
      </c>
      <c r="O7820" s="15" t="s">
        <v>29</v>
      </c>
      <c r="P7820" s="80" t="s">
        <v>3599</v>
      </c>
      <c r="Q7820" s="80"/>
    </row>
    <row r="7821" spans="1:17" hidden="1">
      <c r="A7821" s="12">
        <v>42325</v>
      </c>
      <c r="B7821" t="s">
        <v>4708</v>
      </c>
      <c r="C7821" s="1">
        <v>14.9</v>
      </c>
      <c r="E7821" s="42">
        <f t="shared" si="158"/>
        <v>-14.9</v>
      </c>
      <c r="F7821" s="77" t="s">
        <v>1038</v>
      </c>
      <c r="G7821" s="77" t="s">
        <v>195</v>
      </c>
      <c r="H7821" s="77" t="s">
        <v>189</v>
      </c>
      <c r="I7821" s="13">
        <v>11</v>
      </c>
      <c r="J7821" s="14">
        <v>2015</v>
      </c>
      <c r="K7821" s="78" t="s">
        <v>146</v>
      </c>
      <c r="L7821" s="79" t="s">
        <v>4708</v>
      </c>
      <c r="M7821" s="79" t="s">
        <v>302</v>
      </c>
      <c r="N7821" s="15" t="s">
        <v>28</v>
      </c>
      <c r="O7821" s="15" t="s">
        <v>29</v>
      </c>
      <c r="P7821" s="80" t="s">
        <v>3599</v>
      </c>
      <c r="Q7821" s="80"/>
    </row>
    <row r="7822" spans="1:17" hidden="1">
      <c r="A7822" s="12">
        <v>42325</v>
      </c>
      <c r="B7822" t="s">
        <v>4709</v>
      </c>
      <c r="C7822" s="1">
        <v>9.9499999999999993</v>
      </c>
      <c r="E7822" s="42">
        <f t="shared" si="158"/>
        <v>-9.9499999999999993</v>
      </c>
      <c r="F7822" s="77" t="s">
        <v>1038</v>
      </c>
      <c r="G7822" s="77" t="s">
        <v>195</v>
      </c>
      <c r="H7822" s="77" t="s">
        <v>189</v>
      </c>
      <c r="I7822" s="13">
        <v>11</v>
      </c>
      <c r="J7822" s="14">
        <v>2015</v>
      </c>
      <c r="K7822" s="78" t="s">
        <v>146</v>
      </c>
      <c r="L7822" s="79" t="s">
        <v>4709</v>
      </c>
      <c r="M7822" s="79" t="s">
        <v>302</v>
      </c>
      <c r="N7822" s="15" t="s">
        <v>28</v>
      </c>
      <c r="O7822" s="15" t="s">
        <v>29</v>
      </c>
      <c r="P7822" s="80" t="s">
        <v>3599</v>
      </c>
      <c r="Q7822" s="80"/>
    </row>
    <row r="7823" spans="1:17" hidden="1">
      <c r="A7823" s="12">
        <v>42327</v>
      </c>
      <c r="B7823" t="s">
        <v>4692</v>
      </c>
      <c r="C7823" s="1">
        <v>16.899999999999999</v>
      </c>
      <c r="E7823" s="42">
        <f t="shared" si="158"/>
        <v>-16.899999999999999</v>
      </c>
      <c r="F7823" s="77" t="s">
        <v>1038</v>
      </c>
      <c r="G7823" s="77" t="s">
        <v>195</v>
      </c>
      <c r="H7823" s="77" t="s">
        <v>189</v>
      </c>
      <c r="I7823" s="13">
        <v>11</v>
      </c>
      <c r="J7823" s="14">
        <v>2015</v>
      </c>
      <c r="K7823" s="78" t="s">
        <v>146</v>
      </c>
      <c r="L7823" s="79" t="s">
        <v>4692</v>
      </c>
      <c r="M7823" s="79" t="s">
        <v>302</v>
      </c>
      <c r="N7823" s="15" t="s">
        <v>28</v>
      </c>
      <c r="O7823" s="15" t="s">
        <v>29</v>
      </c>
      <c r="P7823" s="80" t="s">
        <v>3599</v>
      </c>
      <c r="Q7823" s="80"/>
    </row>
    <row r="7824" spans="1:17" hidden="1">
      <c r="A7824" s="12">
        <v>42327</v>
      </c>
      <c r="B7824" t="s">
        <v>4710</v>
      </c>
      <c r="C7824" s="1">
        <v>10.95</v>
      </c>
      <c r="E7824" s="42">
        <f t="shared" si="158"/>
        <v>-10.95</v>
      </c>
      <c r="F7824" s="77" t="s">
        <v>1038</v>
      </c>
      <c r="G7824" s="77" t="s">
        <v>195</v>
      </c>
      <c r="H7824" s="77" t="s">
        <v>189</v>
      </c>
      <c r="I7824" s="13">
        <v>11</v>
      </c>
      <c r="J7824" s="14">
        <v>2015</v>
      </c>
      <c r="K7824" s="78" t="s">
        <v>146</v>
      </c>
      <c r="L7824" s="79" t="s">
        <v>4710</v>
      </c>
      <c r="M7824" s="79" t="s">
        <v>302</v>
      </c>
      <c r="N7824" s="15" t="s">
        <v>28</v>
      </c>
      <c r="O7824" s="15" t="s">
        <v>29</v>
      </c>
      <c r="P7824" s="80" t="s">
        <v>3599</v>
      </c>
      <c r="Q7824" s="80"/>
    </row>
    <row r="7825" spans="1:17" hidden="1">
      <c r="A7825" s="12">
        <v>42328</v>
      </c>
      <c r="B7825" t="s">
        <v>4690</v>
      </c>
      <c r="C7825" s="1">
        <v>-45.48</v>
      </c>
      <c r="E7825" s="42">
        <f t="shared" si="158"/>
        <v>45.48</v>
      </c>
      <c r="F7825" s="77" t="s">
        <v>225</v>
      </c>
      <c r="G7825" s="77" t="s">
        <v>195</v>
      </c>
      <c r="H7825" s="77" t="s">
        <v>189</v>
      </c>
      <c r="I7825" s="13">
        <v>11</v>
      </c>
      <c r="J7825" s="14">
        <v>2015</v>
      </c>
      <c r="K7825" s="78" t="s">
        <v>146</v>
      </c>
      <c r="L7825" s="79" t="s">
        <v>4690</v>
      </c>
      <c r="M7825" s="79" t="s">
        <v>302</v>
      </c>
      <c r="N7825" s="15" t="s">
        <v>28</v>
      </c>
      <c r="O7825" s="15" t="s">
        <v>29</v>
      </c>
      <c r="P7825" s="80" t="s">
        <v>3599</v>
      </c>
      <c r="Q7825" s="80"/>
    </row>
    <row r="7826" spans="1:17" hidden="1">
      <c r="A7826" s="12">
        <v>42328</v>
      </c>
      <c r="B7826" t="s">
        <v>4711</v>
      </c>
      <c r="C7826" s="1">
        <v>9.9499999999999993</v>
      </c>
      <c r="E7826" s="42">
        <f t="shared" si="158"/>
        <v>-9.9499999999999993</v>
      </c>
      <c r="F7826" s="77" t="s">
        <v>1038</v>
      </c>
      <c r="G7826" s="77" t="s">
        <v>195</v>
      </c>
      <c r="H7826" s="77" t="s">
        <v>189</v>
      </c>
      <c r="I7826" s="13">
        <v>11</v>
      </c>
      <c r="J7826" s="14">
        <v>2015</v>
      </c>
      <c r="K7826" s="78" t="s">
        <v>146</v>
      </c>
      <c r="L7826" s="79" t="s">
        <v>4711</v>
      </c>
      <c r="M7826" s="79" t="s">
        <v>302</v>
      </c>
      <c r="N7826" s="15" t="s">
        <v>28</v>
      </c>
      <c r="O7826" s="15" t="s">
        <v>29</v>
      </c>
      <c r="P7826" s="80" t="s">
        <v>3599</v>
      </c>
      <c r="Q7826" s="80"/>
    </row>
    <row r="7827" spans="1:17" hidden="1">
      <c r="A7827" s="12">
        <v>42328</v>
      </c>
      <c r="B7827" t="s">
        <v>4712</v>
      </c>
      <c r="C7827" s="1">
        <v>89.58</v>
      </c>
      <c r="E7827" s="42">
        <f t="shared" si="158"/>
        <v>-89.58</v>
      </c>
      <c r="F7827" s="77" t="s">
        <v>1038</v>
      </c>
      <c r="G7827" s="77" t="s">
        <v>195</v>
      </c>
      <c r="H7827" s="77" t="s">
        <v>189</v>
      </c>
      <c r="I7827" s="13">
        <v>11</v>
      </c>
      <c r="J7827" s="14">
        <v>2015</v>
      </c>
      <c r="K7827" s="78" t="s">
        <v>146</v>
      </c>
      <c r="L7827" s="79" t="s">
        <v>4712</v>
      </c>
      <c r="M7827" s="79" t="s">
        <v>302</v>
      </c>
      <c r="N7827" s="15" t="s">
        <v>28</v>
      </c>
      <c r="O7827" s="15" t="s">
        <v>29</v>
      </c>
      <c r="P7827" s="80" t="s">
        <v>3599</v>
      </c>
      <c r="Q7827" s="80"/>
    </row>
    <row r="7828" spans="1:17" hidden="1">
      <c r="A7828" s="12">
        <v>42328</v>
      </c>
      <c r="B7828" t="s">
        <v>4713</v>
      </c>
      <c r="C7828" s="1">
        <v>48.82</v>
      </c>
      <c r="E7828" s="42">
        <f t="shared" si="158"/>
        <v>-48.82</v>
      </c>
      <c r="F7828" s="77" t="s">
        <v>1038</v>
      </c>
      <c r="G7828" s="77" t="s">
        <v>195</v>
      </c>
      <c r="H7828" s="77" t="s">
        <v>189</v>
      </c>
      <c r="I7828" s="13">
        <v>11</v>
      </c>
      <c r="J7828" s="14">
        <v>2015</v>
      </c>
      <c r="K7828" s="78" t="s">
        <v>146</v>
      </c>
      <c r="L7828" s="79" t="s">
        <v>4713</v>
      </c>
      <c r="M7828" s="79" t="s">
        <v>302</v>
      </c>
      <c r="N7828" s="15" t="s">
        <v>28</v>
      </c>
      <c r="O7828" s="15" t="s">
        <v>29</v>
      </c>
      <c r="P7828" s="80" t="s">
        <v>3599</v>
      </c>
      <c r="Q7828" s="80"/>
    </row>
    <row r="7829" spans="1:17" hidden="1">
      <c r="A7829" s="12">
        <v>42329</v>
      </c>
      <c r="B7829" t="s">
        <v>4714</v>
      </c>
      <c r="C7829" s="1">
        <v>14.9</v>
      </c>
      <c r="E7829" s="42">
        <f t="shared" si="158"/>
        <v>-14.9</v>
      </c>
      <c r="F7829" s="77" t="s">
        <v>1038</v>
      </c>
      <c r="G7829" s="77" t="s">
        <v>195</v>
      </c>
      <c r="H7829" s="77" t="s">
        <v>189</v>
      </c>
      <c r="I7829" s="13">
        <v>11</v>
      </c>
      <c r="J7829" s="14">
        <v>2015</v>
      </c>
      <c r="K7829" s="78" t="s">
        <v>146</v>
      </c>
      <c r="L7829" s="79" t="s">
        <v>4714</v>
      </c>
      <c r="M7829" s="79" t="s">
        <v>302</v>
      </c>
      <c r="N7829" s="15" t="s">
        <v>28</v>
      </c>
      <c r="O7829" s="15" t="s">
        <v>29</v>
      </c>
      <c r="P7829" s="80" t="s">
        <v>3599</v>
      </c>
      <c r="Q7829" s="80"/>
    </row>
    <row r="7830" spans="1:17" hidden="1">
      <c r="A7830" s="12">
        <v>42330</v>
      </c>
      <c r="B7830" t="s">
        <v>4715</v>
      </c>
      <c r="C7830" s="1">
        <v>59.02</v>
      </c>
      <c r="E7830" s="42">
        <f t="shared" si="158"/>
        <v>-59.02</v>
      </c>
      <c r="F7830" s="77" t="s">
        <v>1038</v>
      </c>
      <c r="G7830" s="77" t="s">
        <v>195</v>
      </c>
      <c r="H7830" s="77" t="s">
        <v>189</v>
      </c>
      <c r="I7830" s="13">
        <v>11</v>
      </c>
      <c r="J7830" s="14">
        <v>2015</v>
      </c>
      <c r="K7830" s="78" t="s">
        <v>146</v>
      </c>
      <c r="L7830" s="79" t="s">
        <v>4715</v>
      </c>
      <c r="M7830" s="79" t="s">
        <v>302</v>
      </c>
      <c r="N7830" s="15" t="s">
        <v>28</v>
      </c>
      <c r="O7830" s="15" t="s">
        <v>29</v>
      </c>
      <c r="P7830" s="80" t="s">
        <v>3599</v>
      </c>
      <c r="Q7830" s="80"/>
    </row>
    <row r="7831" spans="1:17" hidden="1">
      <c r="A7831" s="12">
        <v>42331</v>
      </c>
      <c r="B7831" t="s">
        <v>4716</v>
      </c>
      <c r="C7831" s="1">
        <v>57.05</v>
      </c>
      <c r="E7831" s="42">
        <f t="shared" si="158"/>
        <v>-57.05</v>
      </c>
      <c r="F7831" s="77" t="s">
        <v>1038</v>
      </c>
      <c r="G7831" s="77" t="s">
        <v>195</v>
      </c>
      <c r="H7831" s="77" t="s">
        <v>189</v>
      </c>
      <c r="I7831" s="13">
        <v>11</v>
      </c>
      <c r="J7831" s="14">
        <v>2015</v>
      </c>
      <c r="K7831" s="78" t="s">
        <v>146</v>
      </c>
      <c r="L7831" s="79" t="s">
        <v>4716</v>
      </c>
      <c r="M7831" s="79" t="s">
        <v>302</v>
      </c>
      <c r="N7831" s="15" t="s">
        <v>28</v>
      </c>
      <c r="O7831" s="15" t="s">
        <v>29</v>
      </c>
      <c r="P7831" s="80" t="s">
        <v>3599</v>
      </c>
      <c r="Q7831" s="80"/>
    </row>
    <row r="7832" spans="1:17" hidden="1">
      <c r="A7832" s="12">
        <v>42332</v>
      </c>
      <c r="B7832" t="s">
        <v>4717</v>
      </c>
      <c r="C7832" s="1">
        <v>79.400000000000006</v>
      </c>
      <c r="E7832" s="42">
        <f t="shared" si="158"/>
        <v>-79.400000000000006</v>
      </c>
      <c r="F7832" s="77" t="s">
        <v>1038</v>
      </c>
      <c r="G7832" s="77" t="s">
        <v>195</v>
      </c>
      <c r="H7832" s="77" t="s">
        <v>189</v>
      </c>
      <c r="I7832" s="13">
        <v>11</v>
      </c>
      <c r="J7832" s="14">
        <v>2015</v>
      </c>
      <c r="K7832" s="78" t="s">
        <v>146</v>
      </c>
      <c r="L7832" s="79" t="s">
        <v>4717</v>
      </c>
      <c r="M7832" s="79" t="s">
        <v>302</v>
      </c>
      <c r="N7832" s="15" t="s">
        <v>28</v>
      </c>
      <c r="O7832" s="15" t="s">
        <v>29</v>
      </c>
      <c r="P7832" s="80" t="s">
        <v>3599</v>
      </c>
      <c r="Q7832" s="80"/>
    </row>
    <row r="7833" spans="1:17" hidden="1">
      <c r="A7833" s="12">
        <v>42332</v>
      </c>
      <c r="B7833" t="s">
        <v>4718</v>
      </c>
      <c r="C7833" s="1">
        <v>21.54</v>
      </c>
      <c r="E7833" s="42">
        <f t="shared" si="158"/>
        <v>-21.54</v>
      </c>
      <c r="F7833" s="77" t="s">
        <v>1038</v>
      </c>
      <c r="G7833" s="77" t="s">
        <v>195</v>
      </c>
      <c r="H7833" s="77" t="s">
        <v>189</v>
      </c>
      <c r="I7833" s="13">
        <v>11</v>
      </c>
      <c r="J7833" s="14">
        <v>2015</v>
      </c>
      <c r="K7833" s="78" t="s">
        <v>146</v>
      </c>
      <c r="L7833" s="79" t="s">
        <v>4718</v>
      </c>
      <c r="M7833" s="79" t="s">
        <v>302</v>
      </c>
      <c r="N7833" s="15" t="s">
        <v>28</v>
      </c>
      <c r="O7833" s="15" t="s">
        <v>29</v>
      </c>
      <c r="P7833" s="80" t="s">
        <v>3599</v>
      </c>
      <c r="Q7833" s="80"/>
    </row>
    <row r="7834" spans="1:17" hidden="1">
      <c r="A7834" s="12">
        <v>42332</v>
      </c>
      <c r="B7834" t="s">
        <v>4719</v>
      </c>
      <c r="C7834" s="1">
        <v>14.25</v>
      </c>
      <c r="E7834" s="42">
        <f t="shared" si="158"/>
        <v>-14.25</v>
      </c>
      <c r="F7834" s="77" t="s">
        <v>1038</v>
      </c>
      <c r="G7834" s="77" t="s">
        <v>195</v>
      </c>
      <c r="H7834" s="77" t="s">
        <v>189</v>
      </c>
      <c r="I7834" s="13">
        <v>11</v>
      </c>
      <c r="J7834" s="14">
        <v>2015</v>
      </c>
      <c r="K7834" s="78" t="s">
        <v>146</v>
      </c>
      <c r="L7834" s="79" t="s">
        <v>4719</v>
      </c>
      <c r="M7834" s="79" t="s">
        <v>302</v>
      </c>
      <c r="N7834" s="15" t="s">
        <v>28</v>
      </c>
      <c r="O7834" s="15" t="s">
        <v>29</v>
      </c>
      <c r="P7834" s="80" t="s">
        <v>3599</v>
      </c>
      <c r="Q7834" s="80"/>
    </row>
    <row r="7835" spans="1:17" hidden="1">
      <c r="A7835" s="12">
        <v>42333</v>
      </c>
      <c r="B7835" t="s">
        <v>4688</v>
      </c>
      <c r="C7835" s="1">
        <v>-66.56</v>
      </c>
      <c r="E7835" s="42">
        <f t="shared" si="158"/>
        <v>66.56</v>
      </c>
      <c r="F7835" s="77" t="s">
        <v>225</v>
      </c>
      <c r="G7835" s="77" t="s">
        <v>195</v>
      </c>
      <c r="H7835" s="77" t="s">
        <v>189</v>
      </c>
      <c r="I7835" s="13">
        <v>11</v>
      </c>
      <c r="J7835" s="14">
        <v>2015</v>
      </c>
      <c r="K7835" s="78" t="s">
        <v>146</v>
      </c>
      <c r="L7835" s="79" t="s">
        <v>4688</v>
      </c>
      <c r="M7835" s="79" t="s">
        <v>302</v>
      </c>
      <c r="N7835" s="15" t="s">
        <v>28</v>
      </c>
      <c r="O7835" s="15" t="s">
        <v>29</v>
      </c>
      <c r="P7835" s="80" t="s">
        <v>3599</v>
      </c>
      <c r="Q7835" s="80"/>
    </row>
    <row r="7836" spans="1:17" hidden="1">
      <c r="A7836" s="12">
        <v>42333</v>
      </c>
      <c r="B7836" t="s">
        <v>4720</v>
      </c>
      <c r="C7836" s="1">
        <v>97.44</v>
      </c>
      <c r="E7836" s="42">
        <f t="shared" si="158"/>
        <v>-97.44</v>
      </c>
      <c r="F7836" s="77" t="s">
        <v>1038</v>
      </c>
      <c r="G7836" s="77" t="s">
        <v>195</v>
      </c>
      <c r="H7836" s="77" t="s">
        <v>189</v>
      </c>
      <c r="I7836" s="13">
        <v>11</v>
      </c>
      <c r="J7836" s="14">
        <v>2015</v>
      </c>
      <c r="K7836" s="78" t="s">
        <v>146</v>
      </c>
      <c r="L7836" s="79" t="s">
        <v>4720</v>
      </c>
      <c r="M7836" s="79" t="s">
        <v>302</v>
      </c>
      <c r="N7836" s="15" t="s">
        <v>28</v>
      </c>
      <c r="O7836" s="15" t="s">
        <v>29</v>
      </c>
      <c r="P7836" s="80" t="s">
        <v>3599</v>
      </c>
      <c r="Q7836" s="80"/>
    </row>
    <row r="7837" spans="1:17" hidden="1">
      <c r="A7837" s="12">
        <v>42334</v>
      </c>
      <c r="B7837" t="s">
        <v>3172</v>
      </c>
      <c r="C7837" s="1">
        <v>-9.99</v>
      </c>
      <c r="E7837" s="42">
        <f t="shared" si="158"/>
        <v>9.99</v>
      </c>
      <c r="F7837" s="77" t="s">
        <v>225</v>
      </c>
      <c r="G7837" s="77" t="s">
        <v>195</v>
      </c>
      <c r="H7837" s="77" t="s">
        <v>189</v>
      </c>
      <c r="I7837" s="13">
        <v>11</v>
      </c>
      <c r="J7837" s="14">
        <v>2015</v>
      </c>
      <c r="K7837" s="78" t="s">
        <v>458</v>
      </c>
      <c r="L7837" s="79" t="s">
        <v>1248</v>
      </c>
      <c r="M7837" s="79" t="s">
        <v>23</v>
      </c>
      <c r="N7837" s="15" t="s">
        <v>28</v>
      </c>
      <c r="O7837" s="15" t="s">
        <v>29</v>
      </c>
      <c r="P7837" s="80" t="s">
        <v>3598</v>
      </c>
      <c r="Q7837" s="80"/>
    </row>
    <row r="7838" spans="1:17" hidden="1">
      <c r="A7838" s="12">
        <v>42335</v>
      </c>
      <c r="B7838" t="s">
        <v>4594</v>
      </c>
      <c r="C7838" s="1">
        <v>50.36</v>
      </c>
      <c r="E7838" s="42">
        <f t="shared" si="158"/>
        <v>-50.36</v>
      </c>
      <c r="F7838" s="77" t="s">
        <v>1038</v>
      </c>
      <c r="G7838" s="77" t="s">
        <v>195</v>
      </c>
      <c r="H7838" s="77" t="s">
        <v>189</v>
      </c>
      <c r="I7838" s="13">
        <v>11</v>
      </c>
      <c r="J7838" s="14">
        <v>2015</v>
      </c>
      <c r="K7838" s="78" t="s">
        <v>146</v>
      </c>
      <c r="L7838" s="79" t="s">
        <v>4594</v>
      </c>
      <c r="M7838" s="79" t="s">
        <v>302</v>
      </c>
      <c r="N7838" s="15" t="s">
        <v>28</v>
      </c>
      <c r="O7838" s="15" t="s">
        <v>29</v>
      </c>
      <c r="P7838" s="80" t="s">
        <v>3599</v>
      </c>
      <c r="Q7838" s="80"/>
    </row>
    <row r="7839" spans="1:17" hidden="1">
      <c r="A7839" s="12">
        <v>42336</v>
      </c>
      <c r="B7839" t="s">
        <v>4721</v>
      </c>
      <c r="C7839" s="1">
        <v>55.59</v>
      </c>
      <c r="E7839" s="42">
        <f t="shared" si="158"/>
        <v>-55.59</v>
      </c>
      <c r="F7839" s="77" t="s">
        <v>1038</v>
      </c>
      <c r="G7839" s="77" t="s">
        <v>195</v>
      </c>
      <c r="H7839" s="77" t="s">
        <v>189</v>
      </c>
      <c r="I7839" s="13">
        <v>11</v>
      </c>
      <c r="J7839" s="14">
        <v>2015</v>
      </c>
      <c r="K7839" s="78" t="s">
        <v>146</v>
      </c>
      <c r="L7839" s="79" t="s">
        <v>4721</v>
      </c>
      <c r="M7839" s="79" t="s">
        <v>302</v>
      </c>
      <c r="N7839" s="15" t="s">
        <v>28</v>
      </c>
      <c r="O7839" s="15" t="s">
        <v>29</v>
      </c>
      <c r="P7839" s="80" t="s">
        <v>3599</v>
      </c>
      <c r="Q7839" s="80"/>
    </row>
    <row r="7840" spans="1:17" hidden="1">
      <c r="A7840" s="12">
        <v>42337</v>
      </c>
      <c r="B7840" t="s">
        <v>4722</v>
      </c>
      <c r="C7840" s="1">
        <v>69.900000000000006</v>
      </c>
      <c r="E7840" s="42">
        <f t="shared" si="158"/>
        <v>-69.900000000000006</v>
      </c>
      <c r="F7840" s="77" t="s">
        <v>1038</v>
      </c>
      <c r="G7840" s="77" t="s">
        <v>195</v>
      </c>
      <c r="H7840" s="77" t="s">
        <v>189</v>
      </c>
      <c r="I7840" s="13">
        <v>11</v>
      </c>
      <c r="J7840" s="14">
        <v>2015</v>
      </c>
      <c r="K7840" s="78" t="s">
        <v>146</v>
      </c>
      <c r="L7840" s="79" t="s">
        <v>4722</v>
      </c>
      <c r="M7840" s="79" t="s">
        <v>302</v>
      </c>
      <c r="N7840" s="15" t="s">
        <v>28</v>
      </c>
      <c r="O7840" s="15" t="s">
        <v>29</v>
      </c>
      <c r="P7840" s="80" t="s">
        <v>3599</v>
      </c>
      <c r="Q7840" s="80"/>
    </row>
    <row r="7841" spans="1:17" hidden="1">
      <c r="A7841" s="12">
        <v>42337</v>
      </c>
      <c r="B7841" t="s">
        <v>4723</v>
      </c>
      <c r="C7841" s="1">
        <v>12.9</v>
      </c>
      <c r="E7841" s="42">
        <f t="shared" si="158"/>
        <v>-12.9</v>
      </c>
      <c r="F7841" s="77" t="s">
        <v>1038</v>
      </c>
      <c r="G7841" s="77" t="s">
        <v>195</v>
      </c>
      <c r="H7841" s="77" t="s">
        <v>189</v>
      </c>
      <c r="I7841" s="13">
        <v>11</v>
      </c>
      <c r="J7841" s="14">
        <v>2015</v>
      </c>
      <c r="K7841" s="78" t="s">
        <v>146</v>
      </c>
      <c r="L7841" s="79" t="s">
        <v>4723</v>
      </c>
      <c r="M7841" s="79" t="s">
        <v>302</v>
      </c>
      <c r="N7841" s="15" t="s">
        <v>28</v>
      </c>
      <c r="O7841" s="15" t="s">
        <v>29</v>
      </c>
      <c r="P7841" s="80" t="s">
        <v>3599</v>
      </c>
      <c r="Q7841" s="80"/>
    </row>
    <row r="7842" spans="1:17" hidden="1">
      <c r="A7842" s="12">
        <v>42337</v>
      </c>
      <c r="B7842" t="s">
        <v>4724</v>
      </c>
      <c r="C7842" s="1">
        <v>48.65</v>
      </c>
      <c r="E7842" s="42">
        <f t="shared" si="158"/>
        <v>-48.65</v>
      </c>
      <c r="F7842" s="77" t="s">
        <v>1038</v>
      </c>
      <c r="G7842" s="77" t="s">
        <v>195</v>
      </c>
      <c r="H7842" s="77" t="s">
        <v>189</v>
      </c>
      <c r="I7842" s="13">
        <v>11</v>
      </c>
      <c r="J7842" s="14">
        <v>2015</v>
      </c>
      <c r="K7842" s="78" t="s">
        <v>146</v>
      </c>
      <c r="L7842" s="79" t="s">
        <v>4724</v>
      </c>
      <c r="M7842" s="79" t="s">
        <v>302</v>
      </c>
      <c r="N7842" s="15" t="s">
        <v>28</v>
      </c>
      <c r="O7842" s="15" t="s">
        <v>29</v>
      </c>
      <c r="P7842" s="80" t="s">
        <v>3599</v>
      </c>
      <c r="Q7842" s="80"/>
    </row>
    <row r="7843" spans="1:17" hidden="1">
      <c r="A7843" s="12">
        <v>42338</v>
      </c>
      <c r="B7843" t="s">
        <v>4725</v>
      </c>
      <c r="C7843" s="1">
        <v>34.380000000000003</v>
      </c>
      <c r="E7843" s="42">
        <f t="shared" si="158"/>
        <v>-34.380000000000003</v>
      </c>
      <c r="F7843" s="77" t="s">
        <v>1038</v>
      </c>
      <c r="G7843" s="77" t="s">
        <v>195</v>
      </c>
      <c r="H7843" s="77" t="s">
        <v>189</v>
      </c>
      <c r="I7843" s="13">
        <v>11</v>
      </c>
      <c r="J7843" s="14">
        <v>2015</v>
      </c>
      <c r="K7843" s="78" t="s">
        <v>146</v>
      </c>
      <c r="L7843" s="79" t="s">
        <v>4725</v>
      </c>
      <c r="M7843" s="79" t="s">
        <v>302</v>
      </c>
      <c r="N7843" s="15" t="s">
        <v>28</v>
      </c>
      <c r="O7843" s="15" t="s">
        <v>29</v>
      </c>
      <c r="P7843" s="80" t="s">
        <v>3599</v>
      </c>
      <c r="Q7843" s="80"/>
    </row>
    <row r="7844" spans="1:17" hidden="1">
      <c r="A7844" s="12">
        <v>42338</v>
      </c>
      <c r="B7844" t="s">
        <v>4575</v>
      </c>
      <c r="C7844" s="1">
        <v>-702.81</v>
      </c>
      <c r="E7844" s="42">
        <f t="shared" si="158"/>
        <v>702.81</v>
      </c>
      <c r="F7844" s="77" t="s">
        <v>225</v>
      </c>
      <c r="G7844" s="77" t="s">
        <v>195</v>
      </c>
      <c r="H7844" s="77" t="s">
        <v>189</v>
      </c>
      <c r="I7844" s="13">
        <v>11</v>
      </c>
      <c r="J7844" s="14">
        <v>2015</v>
      </c>
      <c r="K7844" s="78" t="s">
        <v>137</v>
      </c>
      <c r="L7844" s="79" t="s">
        <v>39</v>
      </c>
      <c r="M7844" s="79" t="s">
        <v>23</v>
      </c>
      <c r="N7844" s="15" t="s">
        <v>189</v>
      </c>
      <c r="O7844" s="15" t="s">
        <v>24</v>
      </c>
      <c r="P7844" s="80" t="s">
        <v>196</v>
      </c>
      <c r="Q7844" s="80"/>
    </row>
    <row r="7845" spans="1:17" hidden="1">
      <c r="A7845" s="12">
        <v>42339</v>
      </c>
      <c r="B7845" t="s">
        <v>4726</v>
      </c>
      <c r="C7845" s="1">
        <v>45.41</v>
      </c>
      <c r="E7845" s="42">
        <f t="shared" si="158"/>
        <v>-45.41</v>
      </c>
      <c r="F7845" s="77" t="s">
        <v>1038</v>
      </c>
      <c r="G7845" s="77" t="s">
        <v>195</v>
      </c>
      <c r="H7845" s="77" t="s">
        <v>189</v>
      </c>
      <c r="I7845" s="13">
        <v>12</v>
      </c>
      <c r="J7845" s="14">
        <v>2015</v>
      </c>
      <c r="K7845" s="78" t="s">
        <v>146</v>
      </c>
      <c r="L7845" s="79" t="s">
        <v>4726</v>
      </c>
      <c r="M7845" s="79" t="s">
        <v>302</v>
      </c>
      <c r="N7845" s="15" t="s">
        <v>28</v>
      </c>
      <c r="O7845" s="15" t="s">
        <v>29</v>
      </c>
      <c r="P7845" s="80" t="s">
        <v>3599</v>
      </c>
      <c r="Q7845" s="80"/>
    </row>
    <row r="7846" spans="1:17" hidden="1">
      <c r="A7846" s="12">
        <v>42341</v>
      </c>
      <c r="B7846" t="s">
        <v>3260</v>
      </c>
      <c r="C7846" s="1">
        <v>109.5</v>
      </c>
      <c r="E7846" s="42">
        <f t="shared" ref="E7846:E7909" si="159">-C7846</f>
        <v>-109.5</v>
      </c>
      <c r="F7846" s="77" t="s">
        <v>1038</v>
      </c>
      <c r="G7846" s="77" t="s">
        <v>195</v>
      </c>
      <c r="H7846" s="77" t="s">
        <v>189</v>
      </c>
      <c r="I7846" s="13">
        <v>12</v>
      </c>
      <c r="J7846" s="14">
        <v>2015</v>
      </c>
      <c r="K7846" s="78" t="s">
        <v>146</v>
      </c>
      <c r="L7846" s="79" t="s">
        <v>3260</v>
      </c>
      <c r="M7846" s="79" t="s">
        <v>302</v>
      </c>
      <c r="N7846" s="15" t="s">
        <v>28</v>
      </c>
      <c r="O7846" s="15" t="s">
        <v>29</v>
      </c>
      <c r="P7846" s="80" t="s">
        <v>3599</v>
      </c>
      <c r="Q7846" s="80"/>
    </row>
    <row r="7847" spans="1:17" hidden="1">
      <c r="A7847" s="12">
        <v>42341</v>
      </c>
      <c r="B7847" t="s">
        <v>4727</v>
      </c>
      <c r="C7847" s="1">
        <v>12.9</v>
      </c>
      <c r="E7847" s="42">
        <f t="shared" si="159"/>
        <v>-12.9</v>
      </c>
      <c r="F7847" s="77" t="s">
        <v>1038</v>
      </c>
      <c r="G7847" s="77" t="s">
        <v>195</v>
      </c>
      <c r="H7847" s="77" t="s">
        <v>189</v>
      </c>
      <c r="I7847" s="13">
        <v>12</v>
      </c>
      <c r="J7847" s="14">
        <v>2015</v>
      </c>
      <c r="K7847" s="78" t="s">
        <v>146</v>
      </c>
      <c r="L7847" s="79" t="s">
        <v>4727</v>
      </c>
      <c r="M7847" s="79" t="s">
        <v>302</v>
      </c>
      <c r="N7847" s="15" t="s">
        <v>28</v>
      </c>
      <c r="O7847" s="15" t="s">
        <v>29</v>
      </c>
      <c r="P7847" s="80" t="s">
        <v>3599</v>
      </c>
      <c r="Q7847" s="80"/>
    </row>
    <row r="7848" spans="1:17" hidden="1">
      <c r="A7848" s="12">
        <v>42342</v>
      </c>
      <c r="B7848" t="s">
        <v>2971</v>
      </c>
      <c r="C7848" s="1">
        <v>97.44</v>
      </c>
      <c r="E7848" s="42">
        <f t="shared" si="159"/>
        <v>-97.44</v>
      </c>
      <c r="F7848" s="77" t="s">
        <v>1038</v>
      </c>
      <c r="G7848" s="77" t="s">
        <v>195</v>
      </c>
      <c r="H7848" s="77" t="s">
        <v>189</v>
      </c>
      <c r="I7848" s="13">
        <v>12</v>
      </c>
      <c r="J7848" s="14">
        <v>2015</v>
      </c>
      <c r="K7848" s="78" t="s">
        <v>146</v>
      </c>
      <c r="L7848" s="79" t="s">
        <v>2971</v>
      </c>
      <c r="M7848" s="79" t="s">
        <v>302</v>
      </c>
      <c r="N7848" s="15" t="s">
        <v>28</v>
      </c>
      <c r="O7848" s="15" t="s">
        <v>29</v>
      </c>
      <c r="P7848" s="80" t="s">
        <v>3599</v>
      </c>
      <c r="Q7848" s="80"/>
    </row>
    <row r="7849" spans="1:17" hidden="1">
      <c r="A7849" s="12">
        <v>42343</v>
      </c>
      <c r="B7849" t="s">
        <v>4728</v>
      </c>
      <c r="C7849" s="1">
        <v>14.42</v>
      </c>
      <c r="E7849" s="42">
        <f t="shared" si="159"/>
        <v>-14.42</v>
      </c>
      <c r="F7849" s="77" t="s">
        <v>1038</v>
      </c>
      <c r="G7849" s="77" t="s">
        <v>195</v>
      </c>
      <c r="H7849" s="77" t="s">
        <v>189</v>
      </c>
      <c r="I7849" s="13">
        <v>12</v>
      </c>
      <c r="J7849" s="14">
        <v>2015</v>
      </c>
      <c r="K7849" s="78" t="s">
        <v>146</v>
      </c>
      <c r="L7849" s="79" t="s">
        <v>4728</v>
      </c>
      <c r="M7849" s="79" t="s">
        <v>302</v>
      </c>
      <c r="N7849" s="15" t="s">
        <v>28</v>
      </c>
      <c r="O7849" s="15" t="s">
        <v>29</v>
      </c>
      <c r="P7849" s="80" t="s">
        <v>3599</v>
      </c>
      <c r="Q7849" s="80"/>
    </row>
    <row r="7850" spans="1:17" hidden="1">
      <c r="A7850" s="12">
        <v>42343</v>
      </c>
      <c r="B7850" t="s">
        <v>3387</v>
      </c>
      <c r="C7850" s="1">
        <v>40.94</v>
      </c>
      <c r="E7850" s="42">
        <f t="shared" si="159"/>
        <v>-40.94</v>
      </c>
      <c r="F7850" s="77" t="s">
        <v>1038</v>
      </c>
      <c r="G7850" s="77" t="s">
        <v>195</v>
      </c>
      <c r="H7850" s="77" t="s">
        <v>189</v>
      </c>
      <c r="I7850" s="13">
        <v>12</v>
      </c>
      <c r="J7850" s="14">
        <v>2015</v>
      </c>
      <c r="K7850" s="78" t="s">
        <v>146</v>
      </c>
      <c r="L7850" s="79" t="s">
        <v>3387</v>
      </c>
      <c r="M7850" s="79" t="s">
        <v>302</v>
      </c>
      <c r="N7850" s="15" t="s">
        <v>28</v>
      </c>
      <c r="O7850" s="15" t="s">
        <v>29</v>
      </c>
      <c r="P7850" s="80" t="s">
        <v>3599</v>
      </c>
      <c r="Q7850" s="80"/>
    </row>
    <row r="7851" spans="1:17" hidden="1">
      <c r="A7851" s="12">
        <v>42344</v>
      </c>
      <c r="B7851" t="s">
        <v>4729</v>
      </c>
      <c r="C7851" s="1">
        <v>59.92</v>
      </c>
      <c r="E7851" s="42">
        <f t="shared" si="159"/>
        <v>-59.92</v>
      </c>
      <c r="F7851" s="77" t="s">
        <v>1038</v>
      </c>
      <c r="G7851" s="77" t="s">
        <v>195</v>
      </c>
      <c r="H7851" s="77" t="s">
        <v>189</v>
      </c>
      <c r="I7851" s="13">
        <v>12</v>
      </c>
      <c r="J7851" s="14">
        <v>2015</v>
      </c>
      <c r="K7851" s="78" t="s">
        <v>146</v>
      </c>
      <c r="L7851" s="79" t="s">
        <v>4729</v>
      </c>
      <c r="M7851" s="79" t="s">
        <v>302</v>
      </c>
      <c r="N7851" s="15" t="s">
        <v>28</v>
      </c>
      <c r="O7851" s="15" t="s">
        <v>29</v>
      </c>
      <c r="P7851" s="80" t="s">
        <v>3599</v>
      </c>
      <c r="Q7851" s="80"/>
    </row>
    <row r="7852" spans="1:17" hidden="1">
      <c r="A7852" s="12">
        <v>42344</v>
      </c>
      <c r="B7852" t="s">
        <v>4730</v>
      </c>
      <c r="C7852" s="1">
        <v>29.33</v>
      </c>
      <c r="E7852" s="42">
        <f t="shared" si="159"/>
        <v>-29.33</v>
      </c>
      <c r="F7852" s="77" t="s">
        <v>1038</v>
      </c>
      <c r="G7852" s="77" t="s">
        <v>195</v>
      </c>
      <c r="H7852" s="77" t="s">
        <v>189</v>
      </c>
      <c r="I7852" s="13">
        <v>12</v>
      </c>
      <c r="J7852" s="14">
        <v>2015</v>
      </c>
      <c r="K7852" s="78" t="s">
        <v>146</v>
      </c>
      <c r="L7852" s="79" t="s">
        <v>4730</v>
      </c>
      <c r="M7852" s="79" t="s">
        <v>302</v>
      </c>
      <c r="N7852" s="15" t="s">
        <v>28</v>
      </c>
      <c r="O7852" s="15" t="s">
        <v>29</v>
      </c>
      <c r="P7852" s="80" t="s">
        <v>3599</v>
      </c>
      <c r="Q7852" s="80"/>
    </row>
    <row r="7853" spans="1:17" hidden="1">
      <c r="A7853" s="12">
        <v>42344</v>
      </c>
      <c r="B7853" t="s">
        <v>4731</v>
      </c>
      <c r="C7853" s="1">
        <v>9.9499999999999993</v>
      </c>
      <c r="E7853" s="42">
        <f t="shared" si="159"/>
        <v>-9.9499999999999993</v>
      </c>
      <c r="F7853" s="77" t="s">
        <v>1038</v>
      </c>
      <c r="G7853" s="77" t="s">
        <v>195</v>
      </c>
      <c r="H7853" s="77" t="s">
        <v>189</v>
      </c>
      <c r="I7853" s="13">
        <v>12</v>
      </c>
      <c r="J7853" s="14">
        <v>2015</v>
      </c>
      <c r="K7853" s="78" t="s">
        <v>146</v>
      </c>
      <c r="L7853" s="79" t="s">
        <v>4731</v>
      </c>
      <c r="M7853" s="79" t="s">
        <v>302</v>
      </c>
      <c r="N7853" s="15" t="s">
        <v>28</v>
      </c>
      <c r="O7853" s="15" t="s">
        <v>29</v>
      </c>
      <c r="P7853" s="80" t="s">
        <v>3599</v>
      </c>
      <c r="Q7853" s="80"/>
    </row>
    <row r="7854" spans="1:17" hidden="1">
      <c r="A7854" s="12">
        <v>42345</v>
      </c>
      <c r="B7854" t="s">
        <v>4732</v>
      </c>
      <c r="C7854" s="1">
        <v>9.9499999999999993</v>
      </c>
      <c r="E7854" s="42">
        <f t="shared" si="159"/>
        <v>-9.9499999999999993</v>
      </c>
      <c r="F7854" s="77" t="s">
        <v>1038</v>
      </c>
      <c r="G7854" s="77" t="s">
        <v>195</v>
      </c>
      <c r="H7854" s="77" t="s">
        <v>189</v>
      </c>
      <c r="I7854" s="13">
        <v>12</v>
      </c>
      <c r="J7854" s="14">
        <v>2015</v>
      </c>
      <c r="K7854" s="78" t="s">
        <v>146</v>
      </c>
      <c r="L7854" s="79" t="s">
        <v>4732</v>
      </c>
      <c r="M7854" s="79" t="s">
        <v>302</v>
      </c>
      <c r="N7854" s="15" t="s">
        <v>28</v>
      </c>
      <c r="O7854" s="15" t="s">
        <v>29</v>
      </c>
      <c r="P7854" s="80" t="s">
        <v>3599</v>
      </c>
      <c r="Q7854" s="80"/>
    </row>
    <row r="7855" spans="1:17" hidden="1">
      <c r="A7855" s="12">
        <v>42345</v>
      </c>
      <c r="B7855" t="s">
        <v>4575</v>
      </c>
      <c r="C7855" s="1">
        <v>-370.43</v>
      </c>
      <c r="E7855" s="42">
        <f t="shared" si="159"/>
        <v>370.43</v>
      </c>
      <c r="F7855" s="77" t="s">
        <v>225</v>
      </c>
      <c r="G7855" s="77" t="s">
        <v>195</v>
      </c>
      <c r="H7855" s="77" t="s">
        <v>189</v>
      </c>
      <c r="I7855" s="13">
        <v>12</v>
      </c>
      <c r="J7855" s="14">
        <v>2015</v>
      </c>
      <c r="K7855" s="78" t="s">
        <v>137</v>
      </c>
      <c r="L7855" s="79" t="s">
        <v>39</v>
      </c>
      <c r="M7855" s="79" t="s">
        <v>23</v>
      </c>
      <c r="N7855" s="15" t="s">
        <v>189</v>
      </c>
      <c r="O7855" s="15" t="s">
        <v>24</v>
      </c>
      <c r="P7855" s="80" t="s">
        <v>196</v>
      </c>
      <c r="Q7855" s="80"/>
    </row>
    <row r="7856" spans="1:17" hidden="1">
      <c r="A7856" s="12">
        <v>42345</v>
      </c>
      <c r="B7856" t="s">
        <v>4733</v>
      </c>
      <c r="C7856" s="1">
        <v>59.02</v>
      </c>
      <c r="E7856" s="42">
        <f t="shared" si="159"/>
        <v>-59.02</v>
      </c>
      <c r="F7856" s="77" t="s">
        <v>1038</v>
      </c>
      <c r="G7856" s="77" t="s">
        <v>195</v>
      </c>
      <c r="H7856" s="77" t="s">
        <v>189</v>
      </c>
      <c r="I7856" s="13">
        <v>12</v>
      </c>
      <c r="J7856" s="14">
        <v>2015</v>
      </c>
      <c r="K7856" s="78" t="s">
        <v>146</v>
      </c>
      <c r="L7856" s="79" t="s">
        <v>4733</v>
      </c>
      <c r="M7856" s="79" t="s">
        <v>302</v>
      </c>
      <c r="N7856" s="15" t="s">
        <v>28</v>
      </c>
      <c r="O7856" s="15" t="s">
        <v>29</v>
      </c>
      <c r="P7856" s="80" t="s">
        <v>3599</v>
      </c>
      <c r="Q7856" s="80"/>
    </row>
    <row r="7857" spans="1:17" hidden="1">
      <c r="A7857" s="12">
        <v>42346</v>
      </c>
      <c r="B7857" t="s">
        <v>4734</v>
      </c>
      <c r="C7857" s="1">
        <v>12.9</v>
      </c>
      <c r="E7857" s="42">
        <f t="shared" si="159"/>
        <v>-12.9</v>
      </c>
      <c r="F7857" s="77" t="s">
        <v>1038</v>
      </c>
      <c r="G7857" s="77" t="s">
        <v>195</v>
      </c>
      <c r="H7857" s="77" t="s">
        <v>189</v>
      </c>
      <c r="I7857" s="13">
        <v>12</v>
      </c>
      <c r="J7857" s="14">
        <v>2015</v>
      </c>
      <c r="K7857" s="78" t="s">
        <v>146</v>
      </c>
      <c r="L7857" s="79" t="s">
        <v>4734</v>
      </c>
      <c r="M7857" s="79" t="s">
        <v>302</v>
      </c>
      <c r="N7857" s="15" t="s">
        <v>28</v>
      </c>
      <c r="O7857" s="15" t="s">
        <v>29</v>
      </c>
      <c r="P7857" s="80" t="s">
        <v>3599</v>
      </c>
      <c r="Q7857" s="80"/>
    </row>
    <row r="7858" spans="1:17" hidden="1">
      <c r="A7858" s="12">
        <v>42346</v>
      </c>
      <c r="B7858" t="s">
        <v>4735</v>
      </c>
      <c r="C7858" s="1">
        <v>53.51</v>
      </c>
      <c r="E7858" s="42">
        <f t="shared" si="159"/>
        <v>-53.51</v>
      </c>
      <c r="F7858" s="77" t="s">
        <v>1038</v>
      </c>
      <c r="G7858" s="77" t="s">
        <v>195</v>
      </c>
      <c r="H7858" s="77" t="s">
        <v>189</v>
      </c>
      <c r="I7858" s="13">
        <v>12</v>
      </c>
      <c r="J7858" s="14">
        <v>2015</v>
      </c>
      <c r="K7858" s="78" t="s">
        <v>146</v>
      </c>
      <c r="L7858" s="79" t="s">
        <v>4735</v>
      </c>
      <c r="M7858" s="79" t="s">
        <v>302</v>
      </c>
      <c r="N7858" s="15" t="s">
        <v>28</v>
      </c>
      <c r="O7858" s="15" t="s">
        <v>29</v>
      </c>
      <c r="P7858" s="80" t="s">
        <v>3599</v>
      </c>
      <c r="Q7858" s="80"/>
    </row>
    <row r="7859" spans="1:17" hidden="1">
      <c r="A7859" s="12">
        <v>42347</v>
      </c>
      <c r="B7859" t="s">
        <v>4736</v>
      </c>
      <c r="C7859" s="1">
        <v>56.07</v>
      </c>
      <c r="E7859" s="42">
        <f t="shared" si="159"/>
        <v>-56.07</v>
      </c>
      <c r="F7859" s="77" t="s">
        <v>1038</v>
      </c>
      <c r="G7859" s="77" t="s">
        <v>195</v>
      </c>
      <c r="H7859" s="77" t="s">
        <v>189</v>
      </c>
      <c r="I7859" s="13">
        <v>12</v>
      </c>
      <c r="J7859" s="14">
        <v>2015</v>
      </c>
      <c r="K7859" s="78" t="s">
        <v>146</v>
      </c>
      <c r="L7859" s="79" t="s">
        <v>4736</v>
      </c>
      <c r="M7859" s="79" t="s">
        <v>302</v>
      </c>
      <c r="N7859" s="15" t="s">
        <v>28</v>
      </c>
      <c r="O7859" s="15" t="s">
        <v>29</v>
      </c>
      <c r="P7859" s="80" t="s">
        <v>3599</v>
      </c>
      <c r="Q7859" s="80"/>
    </row>
    <row r="7860" spans="1:17" hidden="1">
      <c r="A7860" s="12">
        <v>42347</v>
      </c>
      <c r="B7860" t="s">
        <v>4644</v>
      </c>
      <c r="C7860" s="1">
        <v>15.89</v>
      </c>
      <c r="E7860" s="42">
        <f t="shared" si="159"/>
        <v>-15.89</v>
      </c>
      <c r="F7860" s="77" t="s">
        <v>1038</v>
      </c>
      <c r="G7860" s="77" t="s">
        <v>195</v>
      </c>
      <c r="H7860" s="77" t="s">
        <v>189</v>
      </c>
      <c r="I7860" s="13">
        <v>12</v>
      </c>
      <c r="J7860" s="14">
        <v>2015</v>
      </c>
      <c r="K7860" s="78" t="s">
        <v>146</v>
      </c>
      <c r="L7860" s="79" t="s">
        <v>4644</v>
      </c>
      <c r="M7860" s="79" t="s">
        <v>302</v>
      </c>
      <c r="N7860" s="15" t="s">
        <v>28</v>
      </c>
      <c r="O7860" s="15" t="s">
        <v>29</v>
      </c>
      <c r="P7860" s="80" t="s">
        <v>3599</v>
      </c>
      <c r="Q7860" s="80"/>
    </row>
    <row r="7861" spans="1:17" hidden="1">
      <c r="A7861" s="12">
        <v>42348</v>
      </c>
      <c r="B7861" t="s">
        <v>4737</v>
      </c>
      <c r="C7861" s="1">
        <v>69.900000000000006</v>
      </c>
      <c r="E7861" s="42">
        <f t="shared" si="159"/>
        <v>-69.900000000000006</v>
      </c>
      <c r="F7861" s="77" t="s">
        <v>1038</v>
      </c>
      <c r="G7861" s="77" t="s">
        <v>195</v>
      </c>
      <c r="H7861" s="77" t="s">
        <v>189</v>
      </c>
      <c r="I7861" s="13">
        <v>12</v>
      </c>
      <c r="J7861" s="14">
        <v>2015</v>
      </c>
      <c r="K7861" s="78" t="s">
        <v>146</v>
      </c>
      <c r="L7861" s="79" t="s">
        <v>4737</v>
      </c>
      <c r="M7861" s="79" t="s">
        <v>302</v>
      </c>
      <c r="N7861" s="15" t="s">
        <v>28</v>
      </c>
      <c r="O7861" s="15" t="s">
        <v>29</v>
      </c>
      <c r="P7861" s="80" t="s">
        <v>3599</v>
      </c>
      <c r="Q7861" s="80"/>
    </row>
    <row r="7862" spans="1:17" hidden="1">
      <c r="A7862" s="12">
        <v>42349</v>
      </c>
      <c r="B7862" t="s">
        <v>4738</v>
      </c>
      <c r="C7862" s="1">
        <v>52.82</v>
      </c>
      <c r="E7862" s="42">
        <f t="shared" si="159"/>
        <v>-52.82</v>
      </c>
      <c r="F7862" s="77" t="s">
        <v>1038</v>
      </c>
      <c r="G7862" s="77" t="s">
        <v>195</v>
      </c>
      <c r="H7862" s="77" t="s">
        <v>189</v>
      </c>
      <c r="I7862" s="13">
        <v>12</v>
      </c>
      <c r="J7862" s="14">
        <v>2015</v>
      </c>
      <c r="K7862" s="78" t="s">
        <v>146</v>
      </c>
      <c r="L7862" s="79" t="s">
        <v>4738</v>
      </c>
      <c r="M7862" s="79" t="s">
        <v>302</v>
      </c>
      <c r="N7862" s="15" t="s">
        <v>28</v>
      </c>
      <c r="O7862" s="15" t="s">
        <v>29</v>
      </c>
      <c r="P7862" s="80" t="s">
        <v>3599</v>
      </c>
      <c r="Q7862" s="80"/>
    </row>
    <row r="7863" spans="1:17" hidden="1">
      <c r="A7863" s="12">
        <v>42349</v>
      </c>
      <c r="B7863" t="s">
        <v>4739</v>
      </c>
      <c r="C7863" s="1">
        <v>15</v>
      </c>
      <c r="E7863" s="42">
        <f t="shared" si="159"/>
        <v>-15</v>
      </c>
      <c r="F7863" s="77" t="s">
        <v>1038</v>
      </c>
      <c r="G7863" s="77" t="s">
        <v>195</v>
      </c>
      <c r="H7863" s="77" t="s">
        <v>189</v>
      </c>
      <c r="I7863" s="13">
        <v>12</v>
      </c>
      <c r="J7863" s="14">
        <v>2015</v>
      </c>
      <c r="K7863" s="78" t="s">
        <v>146</v>
      </c>
      <c r="L7863" s="79" t="s">
        <v>4739</v>
      </c>
      <c r="M7863" s="79" t="s">
        <v>302</v>
      </c>
      <c r="N7863" s="15" t="s">
        <v>28</v>
      </c>
      <c r="O7863" s="15" t="s">
        <v>29</v>
      </c>
      <c r="P7863" s="80" t="s">
        <v>3599</v>
      </c>
      <c r="Q7863" s="80"/>
    </row>
    <row r="7864" spans="1:17" hidden="1">
      <c r="A7864" s="12">
        <v>42349</v>
      </c>
      <c r="B7864" t="s">
        <v>4699</v>
      </c>
      <c r="C7864" s="1">
        <v>-61.11</v>
      </c>
      <c r="E7864" s="42">
        <f t="shared" si="159"/>
        <v>61.11</v>
      </c>
      <c r="F7864" s="77" t="s">
        <v>225</v>
      </c>
      <c r="G7864" s="77" t="s">
        <v>195</v>
      </c>
      <c r="H7864" s="77" t="s">
        <v>189</v>
      </c>
      <c r="I7864" s="13">
        <v>12</v>
      </c>
      <c r="J7864" s="14">
        <v>2015</v>
      </c>
      <c r="K7864" s="78" t="s">
        <v>146</v>
      </c>
      <c r="L7864" s="79" t="s">
        <v>4699</v>
      </c>
      <c r="M7864" s="79" t="s">
        <v>302</v>
      </c>
      <c r="N7864" s="15" t="s">
        <v>28</v>
      </c>
      <c r="O7864" s="15" t="s">
        <v>29</v>
      </c>
      <c r="P7864" s="80" t="s">
        <v>3599</v>
      </c>
      <c r="Q7864" s="80"/>
    </row>
    <row r="7865" spans="1:17" hidden="1">
      <c r="A7865" s="12">
        <v>42350</v>
      </c>
      <c r="B7865" t="s">
        <v>4740</v>
      </c>
      <c r="C7865" s="1">
        <v>83.2</v>
      </c>
      <c r="E7865" s="42">
        <f t="shared" si="159"/>
        <v>-83.2</v>
      </c>
      <c r="F7865" s="77" t="s">
        <v>1038</v>
      </c>
      <c r="G7865" s="77" t="s">
        <v>195</v>
      </c>
      <c r="H7865" s="77" t="s">
        <v>189</v>
      </c>
      <c r="I7865" s="13">
        <v>12</v>
      </c>
      <c r="J7865" s="14">
        <v>2015</v>
      </c>
      <c r="K7865" s="78" t="s">
        <v>146</v>
      </c>
      <c r="L7865" s="79" t="s">
        <v>4740</v>
      </c>
      <c r="M7865" s="79" t="s">
        <v>302</v>
      </c>
      <c r="N7865" s="15" t="s">
        <v>28</v>
      </c>
      <c r="O7865" s="15" t="s">
        <v>29</v>
      </c>
      <c r="P7865" s="80" t="s">
        <v>3599</v>
      </c>
      <c r="Q7865" s="80"/>
    </row>
    <row r="7866" spans="1:17" hidden="1">
      <c r="A7866" s="12">
        <v>42350</v>
      </c>
      <c r="B7866" t="s">
        <v>4741</v>
      </c>
      <c r="C7866" s="1">
        <v>14.9</v>
      </c>
      <c r="E7866" s="42">
        <f t="shared" si="159"/>
        <v>-14.9</v>
      </c>
      <c r="F7866" s="77" t="s">
        <v>1038</v>
      </c>
      <c r="G7866" s="77" t="s">
        <v>195</v>
      </c>
      <c r="H7866" s="77" t="s">
        <v>189</v>
      </c>
      <c r="I7866" s="13">
        <v>12</v>
      </c>
      <c r="J7866" s="14">
        <v>2015</v>
      </c>
      <c r="K7866" s="78" t="s">
        <v>146</v>
      </c>
      <c r="L7866" s="79" t="s">
        <v>4741</v>
      </c>
      <c r="M7866" s="79" t="s">
        <v>302</v>
      </c>
      <c r="N7866" s="15" t="s">
        <v>28</v>
      </c>
      <c r="O7866" s="15" t="s">
        <v>29</v>
      </c>
      <c r="P7866" s="80" t="s">
        <v>3599</v>
      </c>
      <c r="Q7866" s="80"/>
    </row>
    <row r="7867" spans="1:17" hidden="1">
      <c r="A7867" s="12">
        <v>42351</v>
      </c>
      <c r="B7867" t="s">
        <v>4742</v>
      </c>
      <c r="C7867" s="1">
        <v>14.9</v>
      </c>
      <c r="E7867" s="42">
        <f t="shared" si="159"/>
        <v>-14.9</v>
      </c>
      <c r="F7867" s="77" t="s">
        <v>1038</v>
      </c>
      <c r="G7867" s="77" t="s">
        <v>195</v>
      </c>
      <c r="H7867" s="77" t="s">
        <v>189</v>
      </c>
      <c r="I7867" s="13">
        <v>12</v>
      </c>
      <c r="J7867" s="14">
        <v>2015</v>
      </c>
      <c r="K7867" s="78" t="s">
        <v>146</v>
      </c>
      <c r="L7867" s="79" t="s">
        <v>4742</v>
      </c>
      <c r="M7867" s="79" t="s">
        <v>302</v>
      </c>
      <c r="N7867" s="15" t="s">
        <v>28</v>
      </c>
      <c r="O7867" s="15" t="s">
        <v>29</v>
      </c>
      <c r="P7867" s="80" t="s">
        <v>3599</v>
      </c>
      <c r="Q7867" s="80"/>
    </row>
    <row r="7868" spans="1:17" hidden="1">
      <c r="A7868" s="12">
        <v>42352</v>
      </c>
      <c r="B7868" t="s">
        <v>4743</v>
      </c>
      <c r="C7868" s="1">
        <v>44</v>
      </c>
      <c r="E7868" s="42">
        <f t="shared" si="159"/>
        <v>-44</v>
      </c>
      <c r="F7868" s="77" t="s">
        <v>1038</v>
      </c>
      <c r="G7868" s="77" t="s">
        <v>195</v>
      </c>
      <c r="H7868" s="77" t="s">
        <v>189</v>
      </c>
      <c r="I7868" s="13">
        <v>12</v>
      </c>
      <c r="J7868" s="14">
        <v>2015</v>
      </c>
      <c r="K7868" s="78" t="s">
        <v>146</v>
      </c>
      <c r="L7868" s="79" t="s">
        <v>4743</v>
      </c>
      <c r="M7868" s="79" t="s">
        <v>302</v>
      </c>
      <c r="N7868" s="15" t="s">
        <v>28</v>
      </c>
      <c r="O7868" s="15" t="s">
        <v>29</v>
      </c>
      <c r="P7868" s="80" t="s">
        <v>3599</v>
      </c>
      <c r="Q7868" s="80"/>
    </row>
    <row r="7869" spans="1:17" hidden="1">
      <c r="A7869" s="12">
        <v>42352</v>
      </c>
      <c r="B7869" t="s">
        <v>4744</v>
      </c>
      <c r="C7869" s="1">
        <v>14.9</v>
      </c>
      <c r="E7869" s="42">
        <f t="shared" si="159"/>
        <v>-14.9</v>
      </c>
      <c r="F7869" s="77" t="s">
        <v>1038</v>
      </c>
      <c r="G7869" s="77" t="s">
        <v>195</v>
      </c>
      <c r="H7869" s="77" t="s">
        <v>189</v>
      </c>
      <c r="I7869" s="13">
        <v>12</v>
      </c>
      <c r="J7869" s="14">
        <v>2015</v>
      </c>
      <c r="K7869" s="78" t="s">
        <v>146</v>
      </c>
      <c r="L7869" s="79" t="s">
        <v>4744</v>
      </c>
      <c r="M7869" s="79" t="s">
        <v>302</v>
      </c>
      <c r="N7869" s="15" t="s">
        <v>28</v>
      </c>
      <c r="O7869" s="15" t="s">
        <v>29</v>
      </c>
      <c r="P7869" s="80" t="s">
        <v>3599</v>
      </c>
      <c r="Q7869" s="80"/>
    </row>
    <row r="7870" spans="1:17" hidden="1">
      <c r="A7870" s="12">
        <v>42352</v>
      </c>
      <c r="B7870" t="s">
        <v>4575</v>
      </c>
      <c r="C7870" s="1">
        <v>-482.9</v>
      </c>
      <c r="E7870" s="42">
        <f t="shared" si="159"/>
        <v>482.9</v>
      </c>
      <c r="F7870" s="77" t="s">
        <v>225</v>
      </c>
      <c r="G7870" s="77" t="s">
        <v>195</v>
      </c>
      <c r="H7870" s="77" t="s">
        <v>189</v>
      </c>
      <c r="I7870" s="13">
        <v>12</v>
      </c>
      <c r="J7870" s="14">
        <v>2015</v>
      </c>
      <c r="K7870" s="78" t="s">
        <v>137</v>
      </c>
      <c r="L7870" s="79" t="s">
        <v>39</v>
      </c>
      <c r="M7870" s="79" t="s">
        <v>23</v>
      </c>
      <c r="N7870" s="15" t="s">
        <v>189</v>
      </c>
      <c r="O7870" s="15" t="s">
        <v>24</v>
      </c>
      <c r="P7870" s="80" t="s">
        <v>196</v>
      </c>
      <c r="Q7870" s="80"/>
    </row>
    <row r="7871" spans="1:17" hidden="1">
      <c r="A7871" s="12">
        <v>42352</v>
      </c>
      <c r="B7871" t="s">
        <v>4745</v>
      </c>
      <c r="C7871" s="1">
        <v>14.42</v>
      </c>
      <c r="E7871" s="42">
        <f t="shared" si="159"/>
        <v>-14.42</v>
      </c>
      <c r="F7871" s="77" t="s">
        <v>1038</v>
      </c>
      <c r="G7871" s="77" t="s">
        <v>195</v>
      </c>
      <c r="H7871" s="77" t="s">
        <v>189</v>
      </c>
      <c r="I7871" s="13">
        <v>12</v>
      </c>
      <c r="J7871" s="14">
        <v>2015</v>
      </c>
      <c r="K7871" s="78" t="s">
        <v>146</v>
      </c>
      <c r="L7871" s="79" t="s">
        <v>4745</v>
      </c>
      <c r="M7871" s="79" t="s">
        <v>302</v>
      </c>
      <c r="N7871" s="15" t="s">
        <v>28</v>
      </c>
      <c r="O7871" s="15" t="s">
        <v>29</v>
      </c>
      <c r="P7871" s="80" t="s">
        <v>3599</v>
      </c>
      <c r="Q7871" s="80"/>
    </row>
    <row r="7872" spans="1:17" hidden="1">
      <c r="A7872" s="12">
        <v>42353</v>
      </c>
      <c r="B7872" t="s">
        <v>4745</v>
      </c>
      <c r="C7872" s="1">
        <v>5.05</v>
      </c>
      <c r="E7872" s="42">
        <f t="shared" si="159"/>
        <v>-5.05</v>
      </c>
      <c r="F7872" s="77" t="s">
        <v>1038</v>
      </c>
      <c r="G7872" s="77" t="s">
        <v>195</v>
      </c>
      <c r="H7872" s="77" t="s">
        <v>189</v>
      </c>
      <c r="I7872" s="13">
        <v>12</v>
      </c>
      <c r="J7872" s="14">
        <v>2015</v>
      </c>
      <c r="K7872" s="78" t="s">
        <v>146</v>
      </c>
      <c r="L7872" s="79" t="s">
        <v>4745</v>
      </c>
      <c r="M7872" s="79" t="s">
        <v>302</v>
      </c>
      <c r="N7872" s="15" t="s">
        <v>28</v>
      </c>
      <c r="O7872" s="15" t="s">
        <v>29</v>
      </c>
      <c r="P7872" s="80" t="s">
        <v>3599</v>
      </c>
      <c r="Q7872" s="80"/>
    </row>
    <row r="7873" spans="1:17" hidden="1">
      <c r="A7873" s="12">
        <v>42353</v>
      </c>
      <c r="B7873" t="s">
        <v>4746</v>
      </c>
      <c r="C7873" s="1">
        <v>89.86</v>
      </c>
      <c r="E7873" s="42">
        <f t="shared" si="159"/>
        <v>-89.86</v>
      </c>
      <c r="F7873" s="77" t="s">
        <v>1038</v>
      </c>
      <c r="G7873" s="77" t="s">
        <v>195</v>
      </c>
      <c r="H7873" s="77" t="s">
        <v>189</v>
      </c>
      <c r="I7873" s="13">
        <v>12</v>
      </c>
      <c r="J7873" s="14">
        <v>2015</v>
      </c>
      <c r="K7873" s="78" t="s">
        <v>146</v>
      </c>
      <c r="L7873" s="79" t="s">
        <v>4746</v>
      </c>
      <c r="M7873" s="79" t="s">
        <v>302</v>
      </c>
      <c r="N7873" s="15" t="s">
        <v>28</v>
      </c>
      <c r="O7873" s="15" t="s">
        <v>29</v>
      </c>
      <c r="P7873" s="80" t="s">
        <v>3599</v>
      </c>
      <c r="Q7873" s="80"/>
    </row>
    <row r="7874" spans="1:17" hidden="1">
      <c r="A7874" s="12">
        <v>42354</v>
      </c>
      <c r="B7874" t="s">
        <v>4747</v>
      </c>
      <c r="C7874" s="1">
        <v>61.18</v>
      </c>
      <c r="E7874" s="42">
        <f t="shared" si="159"/>
        <v>-61.18</v>
      </c>
      <c r="F7874" s="77" t="s">
        <v>1038</v>
      </c>
      <c r="G7874" s="77" t="s">
        <v>195</v>
      </c>
      <c r="H7874" s="77" t="s">
        <v>189</v>
      </c>
      <c r="I7874" s="13">
        <v>12</v>
      </c>
      <c r="J7874" s="14">
        <v>2015</v>
      </c>
      <c r="K7874" s="78" t="s">
        <v>146</v>
      </c>
      <c r="L7874" s="79" t="s">
        <v>4747</v>
      </c>
      <c r="M7874" s="79" t="s">
        <v>302</v>
      </c>
      <c r="N7874" s="15" t="s">
        <v>28</v>
      </c>
      <c r="O7874" s="15" t="s">
        <v>29</v>
      </c>
      <c r="P7874" s="80" t="s">
        <v>3599</v>
      </c>
      <c r="Q7874" s="80"/>
    </row>
    <row r="7875" spans="1:17" hidden="1">
      <c r="A7875" s="12">
        <v>42354</v>
      </c>
      <c r="B7875" t="s">
        <v>4748</v>
      </c>
      <c r="C7875" s="1">
        <v>51.78</v>
      </c>
      <c r="E7875" s="42">
        <f t="shared" si="159"/>
        <v>-51.78</v>
      </c>
      <c r="F7875" s="77" t="s">
        <v>1038</v>
      </c>
      <c r="G7875" s="77" t="s">
        <v>195</v>
      </c>
      <c r="H7875" s="77" t="s">
        <v>189</v>
      </c>
      <c r="I7875" s="13">
        <v>12</v>
      </c>
      <c r="J7875" s="14">
        <v>2015</v>
      </c>
      <c r="K7875" s="78" t="s">
        <v>146</v>
      </c>
      <c r="L7875" s="79" t="s">
        <v>4748</v>
      </c>
      <c r="M7875" s="79" t="s">
        <v>302</v>
      </c>
      <c r="N7875" s="15" t="s">
        <v>28</v>
      </c>
      <c r="O7875" s="15" t="s">
        <v>29</v>
      </c>
      <c r="P7875" s="80" t="s">
        <v>3599</v>
      </c>
      <c r="Q7875" s="80"/>
    </row>
    <row r="7876" spans="1:17" hidden="1">
      <c r="A7876" s="12">
        <v>42354</v>
      </c>
      <c r="B7876" t="s">
        <v>4749</v>
      </c>
      <c r="C7876" s="1">
        <v>53.51</v>
      </c>
      <c r="E7876" s="42">
        <f t="shared" si="159"/>
        <v>-53.51</v>
      </c>
      <c r="F7876" s="77" t="s">
        <v>1038</v>
      </c>
      <c r="G7876" s="77" t="s">
        <v>195</v>
      </c>
      <c r="H7876" s="77" t="s">
        <v>189</v>
      </c>
      <c r="I7876" s="13">
        <v>12</v>
      </c>
      <c r="J7876" s="14">
        <v>2015</v>
      </c>
      <c r="K7876" s="78" t="s">
        <v>146</v>
      </c>
      <c r="L7876" s="79" t="s">
        <v>4749</v>
      </c>
      <c r="M7876" s="79" t="s">
        <v>302</v>
      </c>
      <c r="N7876" s="15" t="s">
        <v>28</v>
      </c>
      <c r="O7876" s="15" t="s">
        <v>29</v>
      </c>
      <c r="P7876" s="80" t="s">
        <v>3599</v>
      </c>
      <c r="Q7876" s="80"/>
    </row>
    <row r="7877" spans="1:17" hidden="1">
      <c r="A7877" s="12">
        <v>42354</v>
      </c>
      <c r="B7877" t="s">
        <v>4575</v>
      </c>
      <c r="C7877" s="1">
        <v>-350</v>
      </c>
      <c r="E7877" s="42">
        <f t="shared" si="159"/>
        <v>350</v>
      </c>
      <c r="F7877" s="77" t="s">
        <v>225</v>
      </c>
      <c r="G7877" s="77" t="s">
        <v>195</v>
      </c>
      <c r="H7877" s="77" t="s">
        <v>189</v>
      </c>
      <c r="I7877" s="13">
        <v>12</v>
      </c>
      <c r="J7877" s="14">
        <v>2015</v>
      </c>
      <c r="K7877" s="78" t="s">
        <v>137</v>
      </c>
      <c r="L7877" s="79" t="s">
        <v>39</v>
      </c>
      <c r="M7877" s="79" t="s">
        <v>23</v>
      </c>
      <c r="N7877" s="15" t="s">
        <v>189</v>
      </c>
      <c r="O7877" s="15" t="s">
        <v>24</v>
      </c>
      <c r="P7877" s="80" t="s">
        <v>196</v>
      </c>
      <c r="Q7877" s="80"/>
    </row>
    <row r="7878" spans="1:17" hidden="1">
      <c r="A7878" s="12">
        <v>42354</v>
      </c>
      <c r="B7878" t="s">
        <v>4750</v>
      </c>
      <c r="C7878" s="1">
        <v>32.18</v>
      </c>
      <c r="E7878" s="42">
        <f t="shared" si="159"/>
        <v>-32.18</v>
      </c>
      <c r="F7878" s="77" t="s">
        <v>1038</v>
      </c>
      <c r="G7878" s="77" t="s">
        <v>195</v>
      </c>
      <c r="H7878" s="77" t="s">
        <v>189</v>
      </c>
      <c r="I7878" s="13">
        <v>12</v>
      </c>
      <c r="J7878" s="14">
        <v>2015</v>
      </c>
      <c r="K7878" s="78" t="s">
        <v>146</v>
      </c>
      <c r="L7878" s="79" t="s">
        <v>4750</v>
      </c>
      <c r="M7878" s="79" t="s">
        <v>302</v>
      </c>
      <c r="N7878" s="15" t="s">
        <v>28</v>
      </c>
      <c r="O7878" s="15" t="s">
        <v>29</v>
      </c>
      <c r="P7878" s="80" t="s">
        <v>3599</v>
      </c>
      <c r="Q7878" s="80"/>
    </row>
    <row r="7879" spans="1:17" hidden="1">
      <c r="A7879" s="12">
        <v>42354</v>
      </c>
      <c r="B7879" t="s">
        <v>4750</v>
      </c>
      <c r="C7879" s="1">
        <v>-32.18</v>
      </c>
      <c r="E7879" s="42">
        <f t="shared" si="159"/>
        <v>32.18</v>
      </c>
      <c r="F7879" s="77" t="s">
        <v>225</v>
      </c>
      <c r="G7879" s="77" t="s">
        <v>195</v>
      </c>
      <c r="H7879" s="77" t="s">
        <v>189</v>
      </c>
      <c r="I7879" s="13">
        <v>12</v>
      </c>
      <c r="J7879" s="14">
        <v>2015</v>
      </c>
      <c r="K7879" s="78" t="s">
        <v>146</v>
      </c>
      <c r="L7879" s="79" t="s">
        <v>4750</v>
      </c>
      <c r="M7879" s="79" t="s">
        <v>302</v>
      </c>
      <c r="N7879" s="15" t="s">
        <v>28</v>
      </c>
      <c r="O7879" s="15" t="s">
        <v>29</v>
      </c>
      <c r="P7879" s="80" t="s">
        <v>3599</v>
      </c>
      <c r="Q7879" s="80"/>
    </row>
    <row r="7880" spans="1:17" hidden="1">
      <c r="A7880" s="12">
        <v>42354</v>
      </c>
      <c r="B7880" t="s">
        <v>4751</v>
      </c>
      <c r="C7880" s="1">
        <v>120.87</v>
      </c>
      <c r="E7880" s="42">
        <f t="shared" si="159"/>
        <v>-120.87</v>
      </c>
      <c r="F7880" s="77" t="s">
        <v>1038</v>
      </c>
      <c r="G7880" s="77" t="s">
        <v>195</v>
      </c>
      <c r="H7880" s="77" t="s">
        <v>189</v>
      </c>
      <c r="I7880" s="13">
        <v>12</v>
      </c>
      <c r="J7880" s="14">
        <v>2015</v>
      </c>
      <c r="K7880" s="78" t="s">
        <v>146</v>
      </c>
      <c r="L7880" s="79" t="s">
        <v>4751</v>
      </c>
      <c r="M7880" s="79" t="s">
        <v>302</v>
      </c>
      <c r="N7880" s="15" t="s">
        <v>28</v>
      </c>
      <c r="O7880" s="15" t="s">
        <v>29</v>
      </c>
      <c r="P7880" s="80" t="s">
        <v>3599</v>
      </c>
      <c r="Q7880" s="80"/>
    </row>
    <row r="7881" spans="1:17" hidden="1">
      <c r="A7881" s="12">
        <v>42355</v>
      </c>
      <c r="B7881" t="s">
        <v>4752</v>
      </c>
      <c r="C7881" s="1">
        <v>85.86</v>
      </c>
      <c r="E7881" s="42">
        <f t="shared" si="159"/>
        <v>-85.86</v>
      </c>
      <c r="F7881" s="77" t="s">
        <v>1038</v>
      </c>
      <c r="G7881" s="77" t="s">
        <v>195</v>
      </c>
      <c r="H7881" s="77" t="s">
        <v>189</v>
      </c>
      <c r="I7881" s="13">
        <v>12</v>
      </c>
      <c r="J7881" s="14">
        <v>2015</v>
      </c>
      <c r="K7881" s="78" t="s">
        <v>146</v>
      </c>
      <c r="L7881" s="79" t="s">
        <v>4752</v>
      </c>
      <c r="M7881" s="79" t="s">
        <v>302</v>
      </c>
      <c r="N7881" s="15" t="s">
        <v>28</v>
      </c>
      <c r="O7881" s="15" t="s">
        <v>29</v>
      </c>
      <c r="P7881" s="80" t="s">
        <v>3599</v>
      </c>
      <c r="Q7881" s="80"/>
    </row>
    <row r="7882" spans="1:17" hidden="1">
      <c r="A7882" s="12">
        <v>42356</v>
      </c>
      <c r="B7882" t="s">
        <v>4753</v>
      </c>
      <c r="C7882" s="1">
        <v>89.02</v>
      </c>
      <c r="E7882" s="42">
        <f t="shared" si="159"/>
        <v>-89.02</v>
      </c>
      <c r="F7882" s="77" t="s">
        <v>1038</v>
      </c>
      <c r="G7882" s="77" t="s">
        <v>195</v>
      </c>
      <c r="H7882" s="77" t="s">
        <v>189</v>
      </c>
      <c r="I7882" s="13">
        <v>12</v>
      </c>
      <c r="J7882" s="14">
        <v>2015</v>
      </c>
      <c r="K7882" s="78" t="s">
        <v>146</v>
      </c>
      <c r="L7882" s="79" t="s">
        <v>4753</v>
      </c>
      <c r="M7882" s="79" t="s">
        <v>302</v>
      </c>
      <c r="N7882" s="15" t="s">
        <v>28</v>
      </c>
      <c r="O7882" s="15" t="s">
        <v>29</v>
      </c>
      <c r="P7882" s="80" t="s">
        <v>3599</v>
      </c>
      <c r="Q7882" s="80"/>
    </row>
    <row r="7883" spans="1:17" hidden="1">
      <c r="A7883" s="12">
        <v>42356</v>
      </c>
      <c r="B7883" t="s">
        <v>4754</v>
      </c>
      <c r="C7883" s="1">
        <v>15.89</v>
      </c>
      <c r="E7883" s="42">
        <f t="shared" si="159"/>
        <v>-15.89</v>
      </c>
      <c r="F7883" s="77" t="s">
        <v>1038</v>
      </c>
      <c r="G7883" s="77" t="s">
        <v>195</v>
      </c>
      <c r="H7883" s="77" t="s">
        <v>189</v>
      </c>
      <c r="I7883" s="13">
        <v>12</v>
      </c>
      <c r="J7883" s="14">
        <v>2015</v>
      </c>
      <c r="K7883" s="78" t="s">
        <v>146</v>
      </c>
      <c r="L7883" s="79" t="s">
        <v>4754</v>
      </c>
      <c r="M7883" s="79" t="s">
        <v>302</v>
      </c>
      <c r="N7883" s="15" t="s">
        <v>28</v>
      </c>
      <c r="O7883" s="15" t="s">
        <v>29</v>
      </c>
      <c r="P7883" s="80" t="s">
        <v>3599</v>
      </c>
      <c r="Q7883" s="80"/>
    </row>
    <row r="7884" spans="1:17" hidden="1">
      <c r="A7884" s="12">
        <v>42356</v>
      </c>
      <c r="B7884" t="s">
        <v>4575</v>
      </c>
      <c r="C7884" s="1">
        <v>-310</v>
      </c>
      <c r="E7884" s="42">
        <f t="shared" si="159"/>
        <v>310</v>
      </c>
      <c r="F7884" s="77" t="s">
        <v>225</v>
      </c>
      <c r="G7884" s="77" t="s">
        <v>195</v>
      </c>
      <c r="H7884" s="77" t="s">
        <v>189</v>
      </c>
      <c r="I7884" s="13">
        <v>12</v>
      </c>
      <c r="J7884" s="14">
        <v>2015</v>
      </c>
      <c r="K7884" s="78" t="s">
        <v>137</v>
      </c>
      <c r="L7884" s="79" t="s">
        <v>39</v>
      </c>
      <c r="M7884" s="79" t="s">
        <v>23</v>
      </c>
      <c r="N7884" s="15" t="s">
        <v>189</v>
      </c>
      <c r="O7884" s="15" t="s">
        <v>24</v>
      </c>
      <c r="P7884" s="80" t="s">
        <v>196</v>
      </c>
      <c r="Q7884" s="80"/>
    </row>
    <row r="7885" spans="1:17" hidden="1">
      <c r="A7885" s="12">
        <v>42357</v>
      </c>
      <c r="B7885" t="s">
        <v>4755</v>
      </c>
      <c r="C7885" s="1">
        <v>64.95</v>
      </c>
      <c r="E7885" s="42">
        <f t="shared" si="159"/>
        <v>-64.95</v>
      </c>
      <c r="F7885" s="77" t="s">
        <v>1038</v>
      </c>
      <c r="G7885" s="77" t="s">
        <v>195</v>
      </c>
      <c r="H7885" s="77" t="s">
        <v>189</v>
      </c>
      <c r="I7885" s="13">
        <v>12</v>
      </c>
      <c r="J7885" s="14">
        <v>2015</v>
      </c>
      <c r="K7885" s="78" t="s">
        <v>146</v>
      </c>
      <c r="L7885" s="79" t="s">
        <v>4755</v>
      </c>
      <c r="M7885" s="79" t="s">
        <v>302</v>
      </c>
      <c r="N7885" s="15" t="s">
        <v>28</v>
      </c>
      <c r="O7885" s="15" t="s">
        <v>29</v>
      </c>
      <c r="P7885" s="80" t="s">
        <v>3599</v>
      </c>
      <c r="Q7885" s="80"/>
    </row>
    <row r="7886" spans="1:17" hidden="1">
      <c r="A7886" s="12">
        <v>42357</v>
      </c>
      <c r="B7886" t="s">
        <v>4662</v>
      </c>
      <c r="C7886" s="1">
        <v>10.95</v>
      </c>
      <c r="E7886" s="42">
        <f t="shared" si="159"/>
        <v>-10.95</v>
      </c>
      <c r="F7886" s="77" t="s">
        <v>1038</v>
      </c>
      <c r="G7886" s="77" t="s">
        <v>195</v>
      </c>
      <c r="H7886" s="77" t="s">
        <v>189</v>
      </c>
      <c r="I7886" s="13">
        <v>12</v>
      </c>
      <c r="J7886" s="14">
        <v>2015</v>
      </c>
      <c r="K7886" s="78" t="s">
        <v>146</v>
      </c>
      <c r="L7886" s="79" t="s">
        <v>4662</v>
      </c>
      <c r="M7886" s="79" t="s">
        <v>302</v>
      </c>
      <c r="N7886" s="15" t="s">
        <v>28</v>
      </c>
      <c r="O7886" s="15" t="s">
        <v>29</v>
      </c>
      <c r="P7886" s="80" t="s">
        <v>3599</v>
      </c>
      <c r="Q7886" s="80"/>
    </row>
    <row r="7887" spans="1:17" hidden="1">
      <c r="A7887" s="12">
        <v>42358</v>
      </c>
      <c r="B7887" t="s">
        <v>4756</v>
      </c>
      <c r="C7887" s="1">
        <v>132.19999999999999</v>
      </c>
      <c r="E7887" s="42">
        <f t="shared" si="159"/>
        <v>-132.19999999999999</v>
      </c>
      <c r="F7887" s="77" t="s">
        <v>1038</v>
      </c>
      <c r="G7887" s="77" t="s">
        <v>195</v>
      </c>
      <c r="H7887" s="77" t="s">
        <v>189</v>
      </c>
      <c r="I7887" s="13">
        <v>12</v>
      </c>
      <c r="J7887" s="14">
        <v>2015</v>
      </c>
      <c r="K7887" s="78" t="s">
        <v>146</v>
      </c>
      <c r="L7887" s="79" t="s">
        <v>4756</v>
      </c>
      <c r="M7887" s="79" t="s">
        <v>302</v>
      </c>
      <c r="N7887" s="15" t="s">
        <v>28</v>
      </c>
      <c r="O7887" s="15" t="s">
        <v>29</v>
      </c>
      <c r="P7887" s="80" t="s">
        <v>3599</v>
      </c>
      <c r="Q7887" s="80"/>
    </row>
    <row r="7888" spans="1:17" hidden="1">
      <c r="A7888" s="12">
        <v>42358</v>
      </c>
      <c r="B7888" t="s">
        <v>4756</v>
      </c>
      <c r="C7888" s="1">
        <v>137.19999999999999</v>
      </c>
      <c r="E7888" s="42">
        <f t="shared" si="159"/>
        <v>-137.19999999999999</v>
      </c>
      <c r="F7888" s="77" t="s">
        <v>1038</v>
      </c>
      <c r="G7888" s="77" t="s">
        <v>195</v>
      </c>
      <c r="H7888" s="77" t="s">
        <v>189</v>
      </c>
      <c r="I7888" s="13">
        <v>12</v>
      </c>
      <c r="J7888" s="14">
        <v>2015</v>
      </c>
      <c r="K7888" s="78" t="s">
        <v>146</v>
      </c>
      <c r="L7888" s="79" t="s">
        <v>4756</v>
      </c>
      <c r="M7888" s="79" t="s">
        <v>302</v>
      </c>
      <c r="N7888" s="15" t="s">
        <v>28</v>
      </c>
      <c r="O7888" s="15" t="s">
        <v>29</v>
      </c>
      <c r="P7888" s="80" t="s">
        <v>3599</v>
      </c>
      <c r="Q7888" s="80"/>
    </row>
    <row r="7889" spans="1:17" hidden="1">
      <c r="A7889" s="12">
        <v>42359</v>
      </c>
      <c r="B7889" t="s">
        <v>4575</v>
      </c>
      <c r="C7889" s="1">
        <v>-333.6</v>
      </c>
      <c r="E7889" s="42">
        <f t="shared" si="159"/>
        <v>333.6</v>
      </c>
      <c r="F7889" s="77" t="s">
        <v>225</v>
      </c>
      <c r="G7889" s="77" t="s">
        <v>195</v>
      </c>
      <c r="H7889" s="77" t="s">
        <v>189</v>
      </c>
      <c r="I7889" s="13">
        <v>12</v>
      </c>
      <c r="J7889" s="14">
        <v>2015</v>
      </c>
      <c r="K7889" s="78" t="s">
        <v>137</v>
      </c>
      <c r="L7889" s="79" t="s">
        <v>39</v>
      </c>
      <c r="M7889" s="79" t="s">
        <v>23</v>
      </c>
      <c r="N7889" s="15" t="s">
        <v>189</v>
      </c>
      <c r="O7889" s="15" t="s">
        <v>24</v>
      </c>
      <c r="P7889" s="80" t="s">
        <v>196</v>
      </c>
      <c r="Q7889" s="80"/>
    </row>
    <row r="7890" spans="1:17" hidden="1">
      <c r="A7890" s="12">
        <v>42360</v>
      </c>
      <c r="B7890" t="s">
        <v>4757</v>
      </c>
      <c r="C7890" s="1">
        <v>14.9</v>
      </c>
      <c r="E7890" s="42">
        <f t="shared" si="159"/>
        <v>-14.9</v>
      </c>
      <c r="F7890" s="77" t="s">
        <v>1038</v>
      </c>
      <c r="G7890" s="77" t="s">
        <v>195</v>
      </c>
      <c r="H7890" s="77" t="s">
        <v>189</v>
      </c>
      <c r="I7890" s="13">
        <v>12</v>
      </c>
      <c r="J7890" s="14">
        <v>2015</v>
      </c>
      <c r="K7890" s="78" t="s">
        <v>146</v>
      </c>
      <c r="L7890" s="79" t="s">
        <v>4757</v>
      </c>
      <c r="M7890" s="79" t="s">
        <v>302</v>
      </c>
      <c r="N7890" s="15" t="s">
        <v>28</v>
      </c>
      <c r="O7890" s="15" t="s">
        <v>29</v>
      </c>
      <c r="P7890" s="80" t="s">
        <v>3599</v>
      </c>
      <c r="Q7890" s="80"/>
    </row>
    <row r="7891" spans="1:17" hidden="1">
      <c r="A7891" s="12">
        <v>42360</v>
      </c>
      <c r="B7891" t="s">
        <v>4758</v>
      </c>
      <c r="C7891" s="1">
        <v>280.95</v>
      </c>
      <c r="E7891" s="42">
        <f t="shared" si="159"/>
        <v>-280.95</v>
      </c>
      <c r="F7891" s="77" t="s">
        <v>1038</v>
      </c>
      <c r="G7891" s="77" t="s">
        <v>195</v>
      </c>
      <c r="H7891" s="77" t="s">
        <v>189</v>
      </c>
      <c r="I7891" s="13">
        <v>12</v>
      </c>
      <c r="J7891" s="14">
        <v>2015</v>
      </c>
      <c r="K7891" s="78" t="s">
        <v>146</v>
      </c>
      <c r="L7891" s="79" t="s">
        <v>4758</v>
      </c>
      <c r="M7891" s="79" t="s">
        <v>302</v>
      </c>
      <c r="N7891" s="15" t="s">
        <v>28</v>
      </c>
      <c r="O7891" s="15" t="s">
        <v>29</v>
      </c>
      <c r="P7891" s="80" t="s">
        <v>3599</v>
      </c>
      <c r="Q7891" s="80"/>
    </row>
    <row r="7892" spans="1:17" hidden="1">
      <c r="A7892" s="12">
        <v>42361</v>
      </c>
      <c r="B7892" t="s">
        <v>4759</v>
      </c>
      <c r="C7892" s="1">
        <v>127.2</v>
      </c>
      <c r="E7892" s="42">
        <f t="shared" si="159"/>
        <v>-127.2</v>
      </c>
      <c r="F7892" s="77" t="s">
        <v>1038</v>
      </c>
      <c r="G7892" s="77" t="s">
        <v>195</v>
      </c>
      <c r="H7892" s="77" t="s">
        <v>189</v>
      </c>
      <c r="I7892" s="13">
        <v>12</v>
      </c>
      <c r="J7892" s="14">
        <v>2015</v>
      </c>
      <c r="K7892" s="78" t="s">
        <v>146</v>
      </c>
      <c r="L7892" s="79" t="s">
        <v>4759</v>
      </c>
      <c r="M7892" s="79" t="s">
        <v>302</v>
      </c>
      <c r="N7892" s="15" t="s">
        <v>28</v>
      </c>
      <c r="O7892" s="15" t="s">
        <v>29</v>
      </c>
      <c r="P7892" s="80" t="s">
        <v>3599</v>
      </c>
      <c r="Q7892" s="80"/>
    </row>
    <row r="7893" spans="1:17" hidden="1">
      <c r="A7893" s="12">
        <v>42361</v>
      </c>
      <c r="B7893" t="s">
        <v>4575</v>
      </c>
      <c r="C7893" s="1">
        <v>-170</v>
      </c>
      <c r="E7893" s="42">
        <f t="shared" si="159"/>
        <v>170</v>
      </c>
      <c r="F7893" s="77" t="s">
        <v>225</v>
      </c>
      <c r="G7893" s="77" t="s">
        <v>195</v>
      </c>
      <c r="H7893" s="77" t="s">
        <v>189</v>
      </c>
      <c r="I7893" s="13">
        <v>12</v>
      </c>
      <c r="J7893" s="14">
        <v>2015</v>
      </c>
      <c r="K7893" s="78" t="s">
        <v>137</v>
      </c>
      <c r="L7893" s="79" t="s">
        <v>39</v>
      </c>
      <c r="M7893" s="79" t="s">
        <v>23</v>
      </c>
      <c r="N7893" s="15" t="s">
        <v>189</v>
      </c>
      <c r="O7893" s="15" t="s">
        <v>24</v>
      </c>
      <c r="P7893" s="80" t="s">
        <v>196</v>
      </c>
      <c r="Q7893" s="80"/>
    </row>
    <row r="7894" spans="1:17" hidden="1">
      <c r="A7894" s="12">
        <v>42361</v>
      </c>
      <c r="B7894" t="s">
        <v>22</v>
      </c>
      <c r="C7894" s="1">
        <v>233.75</v>
      </c>
      <c r="E7894" s="42">
        <f t="shared" si="159"/>
        <v>-233.75</v>
      </c>
      <c r="F7894" s="77" t="s">
        <v>1038</v>
      </c>
      <c r="G7894" s="77" t="s">
        <v>195</v>
      </c>
      <c r="H7894" s="77" t="s">
        <v>189</v>
      </c>
      <c r="I7894" s="13">
        <v>12</v>
      </c>
      <c r="J7894" s="14">
        <v>2015</v>
      </c>
      <c r="K7894" s="78" t="s">
        <v>97</v>
      </c>
      <c r="L7894" s="79" t="s">
        <v>2802</v>
      </c>
      <c r="M7894" s="79" t="s">
        <v>302</v>
      </c>
      <c r="N7894" s="15" t="s">
        <v>28</v>
      </c>
      <c r="O7894" s="15" t="s">
        <v>24</v>
      </c>
      <c r="P7894" s="80" t="s">
        <v>3598</v>
      </c>
      <c r="Q7894" s="80"/>
    </row>
    <row r="7895" spans="1:17" hidden="1">
      <c r="A7895" s="12">
        <v>42361</v>
      </c>
      <c r="B7895" t="s">
        <v>2802</v>
      </c>
      <c r="C7895" s="1">
        <v>-233.75</v>
      </c>
      <c r="E7895" s="42">
        <f t="shared" si="159"/>
        <v>233.75</v>
      </c>
      <c r="F7895" s="77" t="s">
        <v>225</v>
      </c>
      <c r="G7895" s="77" t="s">
        <v>195</v>
      </c>
      <c r="H7895" s="77" t="s">
        <v>189</v>
      </c>
      <c r="I7895" s="13">
        <v>12</v>
      </c>
      <c r="J7895" s="14">
        <v>2015</v>
      </c>
      <c r="K7895" s="78" t="s">
        <v>97</v>
      </c>
      <c r="L7895" s="79" t="s">
        <v>2802</v>
      </c>
      <c r="M7895" s="79" t="s">
        <v>302</v>
      </c>
      <c r="N7895" s="15" t="s">
        <v>28</v>
      </c>
      <c r="O7895" s="15" t="s">
        <v>24</v>
      </c>
      <c r="P7895" s="80" t="s">
        <v>3598</v>
      </c>
      <c r="Q7895" s="80"/>
    </row>
    <row r="7896" spans="1:17" hidden="1">
      <c r="A7896" s="12">
        <v>42362</v>
      </c>
      <c r="B7896" t="s">
        <v>2677</v>
      </c>
      <c r="C7896" s="1">
        <v>21.9</v>
      </c>
      <c r="E7896" s="42">
        <f t="shared" si="159"/>
        <v>-21.9</v>
      </c>
      <c r="F7896" s="77" t="s">
        <v>1038</v>
      </c>
      <c r="G7896" s="77" t="s">
        <v>195</v>
      </c>
      <c r="H7896" s="77" t="s">
        <v>189</v>
      </c>
      <c r="I7896" s="13">
        <v>12</v>
      </c>
      <c r="J7896" s="14">
        <v>2015</v>
      </c>
      <c r="K7896" s="78" t="s">
        <v>146</v>
      </c>
      <c r="L7896" s="79" t="s">
        <v>2677</v>
      </c>
      <c r="M7896" s="79" t="s">
        <v>302</v>
      </c>
      <c r="N7896" s="15" t="s">
        <v>28</v>
      </c>
      <c r="O7896" s="15" t="s">
        <v>29</v>
      </c>
      <c r="P7896" s="80" t="s">
        <v>3599</v>
      </c>
      <c r="Q7896" s="80"/>
    </row>
    <row r="7897" spans="1:17" hidden="1">
      <c r="A7897" s="12">
        <v>42362</v>
      </c>
      <c r="B7897" t="s">
        <v>4760</v>
      </c>
      <c r="C7897" s="1">
        <v>26</v>
      </c>
      <c r="E7897" s="42">
        <f t="shared" si="159"/>
        <v>-26</v>
      </c>
      <c r="F7897" s="77" t="s">
        <v>1038</v>
      </c>
      <c r="G7897" s="77" t="s">
        <v>195</v>
      </c>
      <c r="H7897" s="77" t="s">
        <v>189</v>
      </c>
      <c r="I7897" s="13">
        <v>12</v>
      </c>
      <c r="J7897" s="14">
        <v>2015</v>
      </c>
      <c r="K7897" s="78" t="s">
        <v>146</v>
      </c>
      <c r="L7897" s="79" t="s">
        <v>4760</v>
      </c>
      <c r="M7897" s="79" t="s">
        <v>302</v>
      </c>
      <c r="N7897" s="15" t="s">
        <v>28</v>
      </c>
      <c r="O7897" s="15" t="s">
        <v>29</v>
      </c>
      <c r="P7897" s="80" t="s">
        <v>3599</v>
      </c>
      <c r="Q7897" s="80"/>
    </row>
    <row r="7898" spans="1:17" hidden="1">
      <c r="A7898" s="12">
        <v>42364</v>
      </c>
      <c r="B7898" t="s">
        <v>3172</v>
      </c>
      <c r="C7898" s="1">
        <v>-9.99</v>
      </c>
      <c r="E7898" s="42">
        <f t="shared" si="159"/>
        <v>9.99</v>
      </c>
      <c r="F7898" s="77" t="s">
        <v>225</v>
      </c>
      <c r="G7898" s="77" t="s">
        <v>195</v>
      </c>
      <c r="H7898" s="77" t="s">
        <v>189</v>
      </c>
      <c r="I7898" s="13">
        <v>12</v>
      </c>
      <c r="J7898" s="14">
        <v>2015</v>
      </c>
      <c r="K7898" s="78" t="s">
        <v>458</v>
      </c>
      <c r="L7898" s="79" t="s">
        <v>1248</v>
      </c>
      <c r="M7898" s="79" t="s">
        <v>23</v>
      </c>
      <c r="N7898" s="15" t="s">
        <v>28</v>
      </c>
      <c r="O7898" s="15" t="s">
        <v>29</v>
      </c>
      <c r="P7898" s="80" t="s">
        <v>3598</v>
      </c>
      <c r="Q7898" s="80"/>
    </row>
    <row r="7899" spans="1:17" hidden="1">
      <c r="A7899" s="12">
        <v>42364</v>
      </c>
      <c r="B7899" t="s">
        <v>4761</v>
      </c>
      <c r="C7899" s="1">
        <v>29.8</v>
      </c>
      <c r="E7899" s="42">
        <f t="shared" si="159"/>
        <v>-29.8</v>
      </c>
      <c r="F7899" s="77" t="s">
        <v>1038</v>
      </c>
      <c r="G7899" s="77" t="s">
        <v>195</v>
      </c>
      <c r="H7899" s="77" t="s">
        <v>189</v>
      </c>
      <c r="I7899" s="13">
        <v>12</v>
      </c>
      <c r="J7899" s="14">
        <v>2015</v>
      </c>
      <c r="K7899" s="78" t="s">
        <v>146</v>
      </c>
      <c r="L7899" s="79" t="s">
        <v>4761</v>
      </c>
      <c r="M7899" s="79" t="s">
        <v>302</v>
      </c>
      <c r="N7899" s="15" t="s">
        <v>28</v>
      </c>
      <c r="O7899" s="15" t="s">
        <v>29</v>
      </c>
      <c r="P7899" s="80" t="s">
        <v>3599</v>
      </c>
      <c r="Q7899" s="80"/>
    </row>
    <row r="7900" spans="1:17" hidden="1">
      <c r="A7900" s="12">
        <v>42365</v>
      </c>
      <c r="B7900" t="s">
        <v>4762</v>
      </c>
      <c r="C7900" s="1">
        <v>56.09</v>
      </c>
      <c r="E7900" s="42">
        <f t="shared" si="159"/>
        <v>-56.09</v>
      </c>
      <c r="F7900" s="77" t="s">
        <v>1038</v>
      </c>
      <c r="G7900" s="77" t="s">
        <v>195</v>
      </c>
      <c r="H7900" s="77" t="s">
        <v>189</v>
      </c>
      <c r="I7900" s="13">
        <v>12</v>
      </c>
      <c r="J7900" s="14">
        <v>2015</v>
      </c>
      <c r="K7900" s="78" t="s">
        <v>146</v>
      </c>
      <c r="L7900" s="79" t="s">
        <v>4762</v>
      </c>
      <c r="M7900" s="79" t="s">
        <v>302</v>
      </c>
      <c r="N7900" s="15" t="s">
        <v>28</v>
      </c>
      <c r="O7900" s="15" t="s">
        <v>29</v>
      </c>
      <c r="P7900" s="80" t="s">
        <v>3599</v>
      </c>
      <c r="Q7900" s="80"/>
    </row>
    <row r="7901" spans="1:17" hidden="1">
      <c r="A7901" s="12">
        <v>42365</v>
      </c>
      <c r="B7901" t="s">
        <v>4763</v>
      </c>
      <c r="C7901" s="1">
        <v>64.95</v>
      </c>
      <c r="E7901" s="42">
        <f t="shared" si="159"/>
        <v>-64.95</v>
      </c>
      <c r="F7901" s="77" t="s">
        <v>1038</v>
      </c>
      <c r="G7901" s="77" t="s">
        <v>195</v>
      </c>
      <c r="H7901" s="77" t="s">
        <v>189</v>
      </c>
      <c r="I7901" s="13">
        <v>12</v>
      </c>
      <c r="J7901" s="14">
        <v>2015</v>
      </c>
      <c r="K7901" s="78" t="s">
        <v>146</v>
      </c>
      <c r="L7901" s="79" t="s">
        <v>4763</v>
      </c>
      <c r="M7901" s="79" t="s">
        <v>302</v>
      </c>
      <c r="N7901" s="15" t="s">
        <v>28</v>
      </c>
      <c r="O7901" s="15" t="s">
        <v>29</v>
      </c>
      <c r="P7901" s="80" t="s">
        <v>3599</v>
      </c>
      <c r="Q7901" s="80"/>
    </row>
    <row r="7902" spans="1:17" hidden="1">
      <c r="A7902" s="12">
        <v>42365</v>
      </c>
      <c r="B7902" t="s">
        <v>4764</v>
      </c>
      <c r="C7902" s="1">
        <v>150</v>
      </c>
      <c r="E7902" s="42">
        <f t="shared" si="159"/>
        <v>-150</v>
      </c>
      <c r="F7902" s="77" t="s">
        <v>1038</v>
      </c>
      <c r="G7902" s="77" t="s">
        <v>195</v>
      </c>
      <c r="H7902" s="77" t="s">
        <v>189</v>
      </c>
      <c r="I7902" s="13">
        <v>12</v>
      </c>
      <c r="J7902" s="14">
        <v>2015</v>
      </c>
      <c r="K7902" s="78" t="s">
        <v>146</v>
      </c>
      <c r="L7902" s="79" t="s">
        <v>4764</v>
      </c>
      <c r="M7902" s="79" t="s">
        <v>302</v>
      </c>
      <c r="N7902" s="15" t="s">
        <v>28</v>
      </c>
      <c r="O7902" s="15" t="s">
        <v>29</v>
      </c>
      <c r="P7902" s="80" t="s">
        <v>3599</v>
      </c>
      <c r="Q7902" s="80"/>
    </row>
    <row r="7903" spans="1:17" hidden="1">
      <c r="A7903" s="12">
        <v>42366</v>
      </c>
      <c r="B7903" t="s">
        <v>4752</v>
      </c>
      <c r="C7903" s="1">
        <v>-85.86</v>
      </c>
      <c r="E7903" s="42">
        <f t="shared" si="159"/>
        <v>85.86</v>
      </c>
      <c r="F7903" s="77" t="s">
        <v>225</v>
      </c>
      <c r="G7903" s="77" t="s">
        <v>195</v>
      </c>
      <c r="H7903" s="77" t="s">
        <v>189</v>
      </c>
      <c r="I7903" s="13">
        <v>12</v>
      </c>
      <c r="J7903" s="14">
        <v>2015</v>
      </c>
      <c r="K7903" s="78" t="s">
        <v>146</v>
      </c>
      <c r="L7903" s="79" t="s">
        <v>4752</v>
      </c>
      <c r="M7903" s="79" t="s">
        <v>302</v>
      </c>
      <c r="N7903" s="15" t="s">
        <v>28</v>
      </c>
      <c r="O7903" s="15" t="s">
        <v>29</v>
      </c>
      <c r="P7903" s="80" t="s">
        <v>3599</v>
      </c>
      <c r="Q7903" s="80"/>
    </row>
    <row r="7904" spans="1:17" hidden="1">
      <c r="A7904" s="12">
        <v>42366</v>
      </c>
      <c r="B7904" t="s">
        <v>4575</v>
      </c>
      <c r="C7904" s="1">
        <v>-160</v>
      </c>
      <c r="E7904" s="42">
        <f t="shared" si="159"/>
        <v>160</v>
      </c>
      <c r="F7904" s="77" t="s">
        <v>225</v>
      </c>
      <c r="G7904" s="77" t="s">
        <v>195</v>
      </c>
      <c r="H7904" s="77" t="s">
        <v>189</v>
      </c>
      <c r="I7904" s="13">
        <v>12</v>
      </c>
      <c r="J7904" s="14">
        <v>2015</v>
      </c>
      <c r="K7904" s="78" t="s">
        <v>137</v>
      </c>
      <c r="L7904" s="79" t="s">
        <v>39</v>
      </c>
      <c r="M7904" s="79" t="s">
        <v>23</v>
      </c>
      <c r="N7904" s="15" t="s">
        <v>189</v>
      </c>
      <c r="O7904" s="15" t="s">
        <v>24</v>
      </c>
      <c r="P7904" s="80" t="s">
        <v>196</v>
      </c>
      <c r="Q7904" s="80"/>
    </row>
    <row r="7905" spans="1:19" hidden="1">
      <c r="A7905" s="12">
        <v>42366</v>
      </c>
      <c r="B7905" t="s">
        <v>4765</v>
      </c>
      <c r="C7905" s="1">
        <v>42.97</v>
      </c>
      <c r="E7905" s="42">
        <f t="shared" si="159"/>
        <v>-42.97</v>
      </c>
      <c r="F7905" s="77" t="s">
        <v>1038</v>
      </c>
      <c r="G7905" s="77" t="s">
        <v>195</v>
      </c>
      <c r="H7905" s="77" t="s">
        <v>189</v>
      </c>
      <c r="I7905" s="13">
        <v>12</v>
      </c>
      <c r="J7905" s="14">
        <v>2015</v>
      </c>
      <c r="K7905" s="78" t="s">
        <v>146</v>
      </c>
      <c r="L7905" s="79" t="s">
        <v>4765</v>
      </c>
      <c r="M7905" s="79" t="s">
        <v>302</v>
      </c>
      <c r="N7905" s="15" t="s">
        <v>28</v>
      </c>
      <c r="O7905" s="15" t="s">
        <v>29</v>
      </c>
      <c r="P7905" s="80" t="s">
        <v>3599</v>
      </c>
      <c r="Q7905" s="80"/>
    </row>
    <row r="7906" spans="1:19" hidden="1">
      <c r="A7906" s="12">
        <v>42367</v>
      </c>
      <c r="B7906" t="s">
        <v>2677</v>
      </c>
      <c r="C7906" s="1">
        <v>-21.9</v>
      </c>
      <c r="E7906" s="42">
        <f t="shared" si="159"/>
        <v>21.9</v>
      </c>
      <c r="F7906" s="77" t="s">
        <v>225</v>
      </c>
      <c r="G7906" s="77" t="s">
        <v>195</v>
      </c>
      <c r="H7906" s="77" t="s">
        <v>189</v>
      </c>
      <c r="I7906" s="13">
        <v>12</v>
      </c>
      <c r="J7906" s="14">
        <v>2015</v>
      </c>
      <c r="K7906" s="78" t="s">
        <v>146</v>
      </c>
      <c r="L7906" s="79" t="s">
        <v>2677</v>
      </c>
      <c r="M7906" s="79" t="s">
        <v>302</v>
      </c>
      <c r="N7906" s="15" t="s">
        <v>28</v>
      </c>
      <c r="O7906" s="15" t="s">
        <v>29</v>
      </c>
      <c r="P7906" s="80" t="s">
        <v>3599</v>
      </c>
      <c r="Q7906" s="80"/>
    </row>
    <row r="7907" spans="1:19" hidden="1">
      <c r="A7907" s="12">
        <v>42367</v>
      </c>
      <c r="B7907" t="s">
        <v>4766</v>
      </c>
      <c r="C7907" s="1">
        <v>97.44</v>
      </c>
      <c r="E7907" s="42">
        <f t="shared" si="159"/>
        <v>-97.44</v>
      </c>
      <c r="F7907" s="77" t="s">
        <v>1038</v>
      </c>
      <c r="G7907" s="77" t="s">
        <v>195</v>
      </c>
      <c r="H7907" s="77" t="s">
        <v>189</v>
      </c>
      <c r="I7907" s="13">
        <v>12</v>
      </c>
      <c r="J7907" s="14">
        <v>2015</v>
      </c>
      <c r="K7907" s="78" t="s">
        <v>146</v>
      </c>
      <c r="L7907" s="79" t="s">
        <v>4766</v>
      </c>
      <c r="M7907" s="79" t="s">
        <v>302</v>
      </c>
      <c r="N7907" s="15" t="s">
        <v>28</v>
      </c>
      <c r="O7907" s="15" t="s">
        <v>29</v>
      </c>
      <c r="P7907" s="80" t="s">
        <v>3599</v>
      </c>
      <c r="Q7907" s="80"/>
    </row>
    <row r="7908" spans="1:19" hidden="1">
      <c r="A7908" s="12">
        <v>42368</v>
      </c>
      <c r="B7908" t="s">
        <v>4766</v>
      </c>
      <c r="C7908" s="1">
        <v>-24.49</v>
      </c>
      <c r="E7908" s="42">
        <f t="shared" si="159"/>
        <v>24.49</v>
      </c>
      <c r="F7908" s="77" t="s">
        <v>225</v>
      </c>
      <c r="G7908" s="77" t="s">
        <v>195</v>
      </c>
      <c r="H7908" s="77" t="s">
        <v>189</v>
      </c>
      <c r="I7908" s="13">
        <v>12</v>
      </c>
      <c r="J7908" s="14">
        <v>2015</v>
      </c>
      <c r="K7908" s="78" t="s">
        <v>146</v>
      </c>
      <c r="L7908" s="79" t="s">
        <v>4766</v>
      </c>
      <c r="M7908" s="79" t="s">
        <v>302</v>
      </c>
      <c r="N7908" s="15" t="s">
        <v>28</v>
      </c>
      <c r="O7908" s="15" t="s">
        <v>29</v>
      </c>
      <c r="P7908" s="80" t="s">
        <v>3599</v>
      </c>
      <c r="Q7908" s="80"/>
    </row>
    <row r="7909" spans="1:19" hidden="1">
      <c r="A7909" s="12">
        <v>42369</v>
      </c>
      <c r="B7909" t="s">
        <v>4575</v>
      </c>
      <c r="C7909" s="1">
        <v>-80</v>
      </c>
      <c r="E7909" s="42">
        <f t="shared" si="159"/>
        <v>80</v>
      </c>
      <c r="F7909" s="77" t="s">
        <v>225</v>
      </c>
      <c r="G7909" s="77" t="s">
        <v>195</v>
      </c>
      <c r="H7909" s="77" t="s">
        <v>189</v>
      </c>
      <c r="I7909" s="13">
        <v>12</v>
      </c>
      <c r="J7909" s="14">
        <v>2015</v>
      </c>
      <c r="K7909" s="78" t="s">
        <v>137</v>
      </c>
      <c r="L7909" s="79" t="s">
        <v>39</v>
      </c>
      <c r="M7909" s="79" t="s">
        <v>23</v>
      </c>
      <c r="N7909" s="15" t="s">
        <v>189</v>
      </c>
      <c r="O7909" s="15" t="s">
        <v>24</v>
      </c>
      <c r="P7909" s="80" t="s">
        <v>196</v>
      </c>
      <c r="Q7909" s="80"/>
    </row>
    <row r="7910" spans="1:19" hidden="1">
      <c r="A7910" s="12">
        <v>42369</v>
      </c>
      <c r="B7910" t="s">
        <v>4767</v>
      </c>
      <c r="C7910" s="1">
        <v>53.93</v>
      </c>
      <c r="E7910" s="42">
        <f>-C7910</f>
        <v>-53.93</v>
      </c>
      <c r="F7910" s="77" t="s">
        <v>1038</v>
      </c>
      <c r="G7910" s="77" t="s">
        <v>195</v>
      </c>
      <c r="H7910" s="77" t="s">
        <v>189</v>
      </c>
      <c r="I7910" s="13">
        <v>12</v>
      </c>
      <c r="J7910" s="14">
        <v>2015</v>
      </c>
      <c r="K7910" s="78" t="s">
        <v>146</v>
      </c>
      <c r="L7910" s="79" t="s">
        <v>4767</v>
      </c>
      <c r="M7910" s="79" t="s">
        <v>302</v>
      </c>
      <c r="N7910" s="15" t="s">
        <v>28</v>
      </c>
      <c r="O7910" s="15" t="s">
        <v>29</v>
      </c>
      <c r="P7910" s="80" t="s">
        <v>3599</v>
      </c>
      <c r="Q7910" s="80"/>
    </row>
    <row r="7911" spans="1:19" hidden="1">
      <c r="A7911" s="12">
        <v>42369</v>
      </c>
      <c r="B7911" t="s">
        <v>4768</v>
      </c>
      <c r="C7911" s="1">
        <v>92.11</v>
      </c>
      <c r="E7911" s="42">
        <f>-C7911</f>
        <v>-92.11</v>
      </c>
      <c r="F7911" s="77" t="s">
        <v>1038</v>
      </c>
      <c r="G7911" s="77" t="s">
        <v>195</v>
      </c>
      <c r="H7911" s="77" t="s">
        <v>189</v>
      </c>
      <c r="I7911" s="13">
        <v>12</v>
      </c>
      <c r="J7911" s="14">
        <v>2015</v>
      </c>
      <c r="K7911" s="78" t="s">
        <v>146</v>
      </c>
      <c r="L7911" s="79" t="s">
        <v>4768</v>
      </c>
      <c r="M7911" s="79" t="s">
        <v>302</v>
      </c>
      <c r="N7911" s="15" t="s">
        <v>28</v>
      </c>
      <c r="O7911" s="15" t="s">
        <v>29</v>
      </c>
      <c r="P7911" s="80" t="s">
        <v>3599</v>
      </c>
      <c r="Q7911" s="80"/>
    </row>
    <row r="7912" spans="1:19" hidden="1">
      <c r="A7912" s="12">
        <v>42369</v>
      </c>
      <c r="B7912" t="s">
        <v>4768</v>
      </c>
      <c r="C7912" s="1">
        <v>-82.73</v>
      </c>
      <c r="E7912" s="42">
        <f>-C7912</f>
        <v>82.73</v>
      </c>
      <c r="F7912" s="77" t="s">
        <v>225</v>
      </c>
      <c r="G7912" s="77" t="s">
        <v>195</v>
      </c>
      <c r="H7912" s="77" t="s">
        <v>189</v>
      </c>
      <c r="I7912" s="13">
        <v>12</v>
      </c>
      <c r="J7912" s="14">
        <v>2015</v>
      </c>
      <c r="K7912" s="78" t="s">
        <v>146</v>
      </c>
      <c r="L7912" s="79" t="s">
        <v>4768</v>
      </c>
      <c r="M7912" s="79" t="s">
        <v>302</v>
      </c>
      <c r="N7912" s="15" t="s">
        <v>28</v>
      </c>
      <c r="O7912" s="15" t="s">
        <v>29</v>
      </c>
      <c r="P7912" s="80" t="s">
        <v>3599</v>
      </c>
      <c r="Q7912" s="80"/>
    </row>
    <row r="7913" spans="1:19" hidden="1">
      <c r="A7913" s="12" t="s">
        <v>17</v>
      </c>
      <c r="S7913" t="str">
        <f>A7913&amp;B7913</f>
        <v>x</v>
      </c>
    </row>
    <row r="7914" spans="1:19" hidden="1">
      <c r="A7914" s="209" t="s">
        <v>4243</v>
      </c>
    </row>
    <row r="7915" spans="1:19" hidden="1">
      <c r="A7915" s="12">
        <v>42005</v>
      </c>
      <c r="B7915" t="s">
        <v>3105</v>
      </c>
      <c r="C7915" s="1">
        <v>0</v>
      </c>
      <c r="E7915" s="42">
        <f t="shared" ref="E7915:E7978" si="160">-C7915</f>
        <v>0</v>
      </c>
      <c r="F7915" s="77" t="s">
        <v>1038</v>
      </c>
      <c r="G7915" s="77" t="s">
        <v>195</v>
      </c>
      <c r="H7915" s="77" t="s">
        <v>189</v>
      </c>
      <c r="I7915" s="13">
        <v>1</v>
      </c>
      <c r="J7915" s="14">
        <v>2015</v>
      </c>
      <c r="K7915" s="78" t="s">
        <v>56</v>
      </c>
      <c r="L7915" s="79" t="s">
        <v>22</v>
      </c>
      <c r="M7915" s="79" t="s">
        <v>302</v>
      </c>
      <c r="N7915" s="15" t="s">
        <v>28</v>
      </c>
      <c r="O7915" s="15" t="s">
        <v>29</v>
      </c>
      <c r="P7915" s="80" t="s">
        <v>3598</v>
      </c>
      <c r="Q7915" s="80" t="s">
        <v>195</v>
      </c>
      <c r="S7915" t="str">
        <f t="shared" ref="S7915:S7956" si="161">A7915&amp;B7915</f>
        <v>42005Credit Card</v>
      </c>
    </row>
    <row r="7916" spans="1:19" hidden="1">
      <c r="A7916" s="12">
        <v>42005</v>
      </c>
      <c r="B7916" t="s">
        <v>3106</v>
      </c>
      <c r="C7916" s="1">
        <v>0</v>
      </c>
      <c r="E7916" s="42">
        <f t="shared" si="160"/>
        <v>0</v>
      </c>
      <c r="F7916" s="77" t="s">
        <v>225</v>
      </c>
      <c r="G7916" s="77" t="s">
        <v>195</v>
      </c>
      <c r="H7916" s="77" t="s">
        <v>189</v>
      </c>
      <c r="I7916" s="13">
        <v>1</v>
      </c>
      <c r="J7916" s="14">
        <v>2015</v>
      </c>
      <c r="K7916" s="78" t="s">
        <v>56</v>
      </c>
      <c r="L7916" s="79" t="s">
        <v>22</v>
      </c>
      <c r="M7916" s="79" t="s">
        <v>302</v>
      </c>
      <c r="N7916" s="15" t="s">
        <v>28</v>
      </c>
      <c r="O7916" s="15" t="s">
        <v>29</v>
      </c>
      <c r="P7916" s="80" t="s">
        <v>3598</v>
      </c>
      <c r="Q7916" s="80" t="s">
        <v>195</v>
      </c>
      <c r="S7916" t="str">
        <f t="shared" si="161"/>
        <v>42005Go Daddy Europe Limited</v>
      </c>
    </row>
    <row r="7917" spans="1:19" hidden="1">
      <c r="A7917" s="12">
        <v>42005</v>
      </c>
      <c r="B7917" t="s">
        <v>3107</v>
      </c>
      <c r="C7917" s="1">
        <v>-0.67</v>
      </c>
      <c r="E7917" s="42">
        <f t="shared" si="160"/>
        <v>0.67</v>
      </c>
      <c r="F7917" s="77" t="s">
        <v>1038</v>
      </c>
      <c r="G7917" s="77" t="s">
        <v>195</v>
      </c>
      <c r="H7917" s="77" t="s">
        <v>189</v>
      </c>
      <c r="I7917" s="13">
        <v>1</v>
      </c>
      <c r="J7917" s="14">
        <v>2015</v>
      </c>
      <c r="K7917" s="78" t="s">
        <v>56</v>
      </c>
      <c r="L7917" s="79" t="s">
        <v>22</v>
      </c>
      <c r="M7917" s="79" t="s">
        <v>302</v>
      </c>
      <c r="N7917" s="15" t="s">
        <v>28</v>
      </c>
      <c r="O7917" s="15" t="s">
        <v>29</v>
      </c>
      <c r="P7917" s="80" t="s">
        <v>3599</v>
      </c>
      <c r="Q7917" s="80" t="s">
        <v>195</v>
      </c>
      <c r="S7917" t="str">
        <f t="shared" si="161"/>
        <v>42005Sam West</v>
      </c>
    </row>
    <row r="7918" spans="1:19" hidden="1">
      <c r="A7918" s="12">
        <v>42005</v>
      </c>
      <c r="B7918" t="s">
        <v>3108</v>
      </c>
      <c r="C7918" s="1">
        <v>-2.13</v>
      </c>
      <c r="E7918" s="42">
        <f t="shared" si="160"/>
        <v>2.13</v>
      </c>
      <c r="F7918" s="77" t="s">
        <v>1038</v>
      </c>
      <c r="G7918" s="77" t="s">
        <v>195</v>
      </c>
      <c r="H7918" s="77" t="s">
        <v>189</v>
      </c>
      <c r="I7918" s="13">
        <v>1</v>
      </c>
      <c r="J7918" s="14">
        <v>2015</v>
      </c>
      <c r="K7918" s="78" t="s">
        <v>56</v>
      </c>
      <c r="L7918" s="79" t="s">
        <v>22</v>
      </c>
      <c r="M7918" s="79" t="s">
        <v>302</v>
      </c>
      <c r="N7918" s="15" t="s">
        <v>28</v>
      </c>
      <c r="O7918" s="15" t="s">
        <v>29</v>
      </c>
      <c r="P7918" s="80" t="s">
        <v>3599</v>
      </c>
      <c r="Q7918" s="80" t="s">
        <v>195</v>
      </c>
      <c r="S7918" t="str">
        <f t="shared" si="161"/>
        <v>42005Steve Wolf</v>
      </c>
    </row>
    <row r="7919" spans="1:19" hidden="1">
      <c r="A7919" s="12">
        <v>42005</v>
      </c>
      <c r="B7919" t="s">
        <v>3109</v>
      </c>
      <c r="C7919" s="1">
        <v>-1.1200000000000001</v>
      </c>
      <c r="E7919" s="42">
        <f t="shared" si="160"/>
        <v>1.1200000000000001</v>
      </c>
      <c r="F7919" s="77" t="s">
        <v>1038</v>
      </c>
      <c r="G7919" s="77" t="s">
        <v>195</v>
      </c>
      <c r="H7919" s="77" t="s">
        <v>189</v>
      </c>
      <c r="I7919" s="13">
        <v>1</v>
      </c>
      <c r="J7919" s="14">
        <v>2015</v>
      </c>
      <c r="K7919" s="78" t="s">
        <v>56</v>
      </c>
      <c r="L7919" s="79" t="s">
        <v>22</v>
      </c>
      <c r="M7919" s="79" t="s">
        <v>302</v>
      </c>
      <c r="N7919" s="15" t="s">
        <v>28</v>
      </c>
      <c r="O7919" s="15" t="s">
        <v>29</v>
      </c>
      <c r="P7919" s="80" t="s">
        <v>3599</v>
      </c>
      <c r="Q7919" s="80" t="s">
        <v>195</v>
      </c>
      <c r="S7919" t="str">
        <f t="shared" si="161"/>
        <v>42005Alejandro Wehber</v>
      </c>
    </row>
    <row r="7920" spans="1:19" hidden="1">
      <c r="A7920" s="12">
        <v>42005</v>
      </c>
      <c r="B7920" t="s">
        <v>3110</v>
      </c>
      <c r="C7920" s="1">
        <v>-0.72</v>
      </c>
      <c r="E7920" s="42">
        <f t="shared" si="160"/>
        <v>0.72</v>
      </c>
      <c r="F7920" s="77" t="s">
        <v>1038</v>
      </c>
      <c r="G7920" s="77" t="s">
        <v>195</v>
      </c>
      <c r="H7920" s="77" t="s">
        <v>189</v>
      </c>
      <c r="I7920" s="13">
        <v>1</v>
      </c>
      <c r="J7920" s="14">
        <v>2015</v>
      </c>
      <c r="K7920" s="78" t="s">
        <v>56</v>
      </c>
      <c r="L7920" s="79" t="s">
        <v>22</v>
      </c>
      <c r="M7920" s="79" t="s">
        <v>302</v>
      </c>
      <c r="N7920" s="15" t="s">
        <v>28</v>
      </c>
      <c r="O7920" s="15" t="s">
        <v>29</v>
      </c>
      <c r="P7920" s="80" t="s">
        <v>3599</v>
      </c>
      <c r="Q7920" s="80" t="s">
        <v>195</v>
      </c>
      <c r="S7920" t="str">
        <f t="shared" si="161"/>
        <v>42005Howard Saylor</v>
      </c>
    </row>
    <row r="7921" spans="1:19" hidden="1">
      <c r="A7921" s="12">
        <v>42005</v>
      </c>
      <c r="B7921" t="s">
        <v>3111</v>
      </c>
      <c r="C7921" s="1">
        <v>-2.5499999999999998</v>
      </c>
      <c r="E7921" s="42">
        <f t="shared" si="160"/>
        <v>2.5499999999999998</v>
      </c>
      <c r="F7921" s="77" t="s">
        <v>1038</v>
      </c>
      <c r="G7921" s="77" t="s">
        <v>195</v>
      </c>
      <c r="H7921" s="77" t="s">
        <v>189</v>
      </c>
      <c r="I7921" s="13">
        <v>1</v>
      </c>
      <c r="J7921" s="14">
        <v>2015</v>
      </c>
      <c r="K7921" s="78" t="s">
        <v>56</v>
      </c>
      <c r="L7921" s="79" t="s">
        <v>22</v>
      </c>
      <c r="M7921" s="79" t="s">
        <v>302</v>
      </c>
      <c r="N7921" s="15" t="s">
        <v>28</v>
      </c>
      <c r="O7921" s="15" t="s">
        <v>29</v>
      </c>
      <c r="P7921" s="80" t="s">
        <v>3599</v>
      </c>
      <c r="Q7921" s="80" t="s">
        <v>195</v>
      </c>
      <c r="S7921" t="str">
        <f t="shared" si="161"/>
        <v>42005Christian Huber</v>
      </c>
    </row>
    <row r="7922" spans="1:19" hidden="1">
      <c r="A7922" s="12">
        <v>42005</v>
      </c>
      <c r="B7922" t="s">
        <v>3112</v>
      </c>
      <c r="C7922" s="1">
        <v>-2.56</v>
      </c>
      <c r="E7922" s="42">
        <f t="shared" si="160"/>
        <v>2.56</v>
      </c>
      <c r="F7922" s="77" t="s">
        <v>1038</v>
      </c>
      <c r="G7922" s="77" t="s">
        <v>195</v>
      </c>
      <c r="H7922" s="77" t="s">
        <v>189</v>
      </c>
      <c r="I7922" s="13">
        <v>1</v>
      </c>
      <c r="J7922" s="14">
        <v>2015</v>
      </c>
      <c r="K7922" s="78" t="s">
        <v>56</v>
      </c>
      <c r="L7922" s="79" t="s">
        <v>22</v>
      </c>
      <c r="M7922" s="79" t="s">
        <v>302</v>
      </c>
      <c r="N7922" s="15" t="s">
        <v>28</v>
      </c>
      <c r="O7922" s="15" t="s">
        <v>29</v>
      </c>
      <c r="P7922" s="80" t="s">
        <v>3599</v>
      </c>
      <c r="Q7922" s="80" t="s">
        <v>195</v>
      </c>
      <c r="S7922" t="str">
        <f t="shared" si="161"/>
        <v>42005Juan Olivarez</v>
      </c>
    </row>
    <row r="7923" spans="1:19" hidden="1">
      <c r="A7923" s="12">
        <v>42006</v>
      </c>
      <c r="B7923" t="s">
        <v>3113</v>
      </c>
      <c r="C7923" s="1">
        <v>-1.76</v>
      </c>
      <c r="E7923" s="42">
        <f t="shared" si="160"/>
        <v>1.76</v>
      </c>
      <c r="F7923" s="77" t="s">
        <v>1038</v>
      </c>
      <c r="G7923" s="77" t="s">
        <v>195</v>
      </c>
      <c r="H7923" s="77" t="s">
        <v>189</v>
      </c>
      <c r="I7923" s="13">
        <v>1</v>
      </c>
      <c r="J7923" s="14">
        <v>2015</v>
      </c>
      <c r="K7923" s="78" t="s">
        <v>56</v>
      </c>
      <c r="L7923" s="79" t="s">
        <v>22</v>
      </c>
      <c r="M7923" s="79" t="s">
        <v>302</v>
      </c>
      <c r="N7923" s="15" t="s">
        <v>28</v>
      </c>
      <c r="O7923" s="15" t="s">
        <v>29</v>
      </c>
      <c r="P7923" s="80" t="s">
        <v>3599</v>
      </c>
      <c r="Q7923" s="80" t="s">
        <v>195</v>
      </c>
      <c r="S7923" t="str">
        <f t="shared" si="161"/>
        <v>42006manuel munos</v>
      </c>
    </row>
    <row r="7924" spans="1:19" hidden="1">
      <c r="A7924" s="12">
        <v>42006</v>
      </c>
      <c r="B7924" t="s">
        <v>3114</v>
      </c>
      <c r="C7924" s="1">
        <v>-0.67</v>
      </c>
      <c r="E7924" s="42">
        <f t="shared" si="160"/>
        <v>0.67</v>
      </c>
      <c r="F7924" s="77" t="s">
        <v>1038</v>
      </c>
      <c r="G7924" s="77" t="s">
        <v>195</v>
      </c>
      <c r="H7924" s="77" t="s">
        <v>189</v>
      </c>
      <c r="I7924" s="13">
        <v>1</v>
      </c>
      <c r="J7924" s="14">
        <v>2015</v>
      </c>
      <c r="K7924" s="78" t="s">
        <v>56</v>
      </c>
      <c r="L7924" s="79" t="s">
        <v>22</v>
      </c>
      <c r="M7924" s="79" t="s">
        <v>302</v>
      </c>
      <c r="N7924" s="15" t="s">
        <v>28</v>
      </c>
      <c r="O7924" s="15" t="s">
        <v>29</v>
      </c>
      <c r="P7924" s="80" t="s">
        <v>3599</v>
      </c>
      <c r="Q7924" s="80" t="s">
        <v>195</v>
      </c>
      <c r="S7924" t="str">
        <f t="shared" si="161"/>
        <v>42006jessee perry</v>
      </c>
    </row>
    <row r="7925" spans="1:19" hidden="1">
      <c r="A7925" s="12">
        <v>42006</v>
      </c>
      <c r="B7925" t="s">
        <v>2487</v>
      </c>
      <c r="C7925" s="1">
        <v>-0.67</v>
      </c>
      <c r="E7925" s="42">
        <f t="shared" si="160"/>
        <v>0.67</v>
      </c>
      <c r="F7925" s="77" t="s">
        <v>1038</v>
      </c>
      <c r="G7925" s="77" t="s">
        <v>195</v>
      </c>
      <c r="H7925" s="77" t="s">
        <v>189</v>
      </c>
      <c r="I7925" s="13">
        <v>1</v>
      </c>
      <c r="J7925" s="14">
        <v>2015</v>
      </c>
      <c r="K7925" s="78" t="s">
        <v>56</v>
      </c>
      <c r="L7925" s="79" t="s">
        <v>22</v>
      </c>
      <c r="M7925" s="79" t="s">
        <v>302</v>
      </c>
      <c r="N7925" s="15" t="s">
        <v>28</v>
      </c>
      <c r="O7925" s="15" t="s">
        <v>29</v>
      </c>
      <c r="P7925" s="80" t="s">
        <v>3599</v>
      </c>
      <c r="Q7925" s="80" t="s">
        <v>195</v>
      </c>
      <c r="S7925" t="str">
        <f t="shared" si="161"/>
        <v>42006Steven Walker</v>
      </c>
    </row>
    <row r="7926" spans="1:19" hidden="1">
      <c r="A7926" s="12">
        <v>42007</v>
      </c>
      <c r="B7926" t="s">
        <v>3115</v>
      </c>
      <c r="C7926" s="1">
        <v>-2.29</v>
      </c>
      <c r="E7926" s="42">
        <f t="shared" si="160"/>
        <v>2.29</v>
      </c>
      <c r="F7926" s="77" t="s">
        <v>1038</v>
      </c>
      <c r="G7926" s="77" t="s">
        <v>195</v>
      </c>
      <c r="H7926" s="77" t="s">
        <v>189</v>
      </c>
      <c r="I7926" s="13">
        <v>1</v>
      </c>
      <c r="J7926" s="14">
        <v>2015</v>
      </c>
      <c r="K7926" s="78" t="s">
        <v>56</v>
      </c>
      <c r="L7926" s="79" t="s">
        <v>22</v>
      </c>
      <c r="M7926" s="79" t="s">
        <v>302</v>
      </c>
      <c r="N7926" s="15" t="s">
        <v>28</v>
      </c>
      <c r="O7926" s="15" t="s">
        <v>29</v>
      </c>
      <c r="P7926" s="80" t="s">
        <v>3599</v>
      </c>
      <c r="Q7926" s="80" t="s">
        <v>195</v>
      </c>
      <c r="S7926" t="str">
        <f t="shared" si="161"/>
        <v>42007Ruben Moreno</v>
      </c>
    </row>
    <row r="7927" spans="1:19" hidden="1">
      <c r="A7927" s="12">
        <v>42008</v>
      </c>
      <c r="B7927" t="s">
        <v>3116</v>
      </c>
      <c r="C7927" s="1">
        <v>-0.92</v>
      </c>
      <c r="E7927" s="42">
        <f t="shared" si="160"/>
        <v>0.92</v>
      </c>
      <c r="F7927" s="77" t="s">
        <v>1038</v>
      </c>
      <c r="G7927" s="77" t="s">
        <v>195</v>
      </c>
      <c r="H7927" s="77" t="s">
        <v>189</v>
      </c>
      <c r="I7927" s="13">
        <v>1</v>
      </c>
      <c r="J7927" s="14">
        <v>2015</v>
      </c>
      <c r="K7927" s="78" t="s">
        <v>56</v>
      </c>
      <c r="L7927" s="79" t="s">
        <v>22</v>
      </c>
      <c r="M7927" s="79" t="s">
        <v>302</v>
      </c>
      <c r="N7927" s="15" t="s">
        <v>28</v>
      </c>
      <c r="O7927" s="15" t="s">
        <v>29</v>
      </c>
      <c r="P7927" s="80" t="s">
        <v>3599</v>
      </c>
      <c r="Q7927" s="80" t="s">
        <v>195</v>
      </c>
      <c r="S7927" t="str">
        <f t="shared" si="161"/>
        <v>42008char thompson</v>
      </c>
    </row>
    <row r="7928" spans="1:19" hidden="1">
      <c r="A7928" s="12">
        <v>42008</v>
      </c>
      <c r="B7928" t="s">
        <v>3117</v>
      </c>
      <c r="C7928" s="1">
        <v>-1.95</v>
      </c>
      <c r="E7928" s="42">
        <f t="shared" si="160"/>
        <v>1.95</v>
      </c>
      <c r="F7928" s="77" t="s">
        <v>1038</v>
      </c>
      <c r="G7928" s="77" t="s">
        <v>195</v>
      </c>
      <c r="H7928" s="77" t="s">
        <v>189</v>
      </c>
      <c r="I7928" s="13">
        <v>1</v>
      </c>
      <c r="J7928" s="14">
        <v>2015</v>
      </c>
      <c r="K7928" s="78" t="s">
        <v>56</v>
      </c>
      <c r="L7928" s="79" t="s">
        <v>22</v>
      </c>
      <c r="M7928" s="79" t="s">
        <v>302</v>
      </c>
      <c r="N7928" s="15" t="s">
        <v>28</v>
      </c>
      <c r="O7928" s="15" t="s">
        <v>29</v>
      </c>
      <c r="P7928" s="80" t="s">
        <v>3599</v>
      </c>
      <c r="Q7928" s="80" t="s">
        <v>195</v>
      </c>
      <c r="S7928" t="str">
        <f t="shared" si="161"/>
        <v>42008ICC GEB</v>
      </c>
    </row>
    <row r="7929" spans="1:19" hidden="1">
      <c r="A7929" s="12">
        <v>42009</v>
      </c>
      <c r="B7929" t="s">
        <v>2488</v>
      </c>
      <c r="C7929" s="1">
        <v>0</v>
      </c>
      <c r="E7929" s="42">
        <f t="shared" si="160"/>
        <v>0</v>
      </c>
      <c r="F7929" s="77" t="s">
        <v>225</v>
      </c>
      <c r="G7929" s="77" t="s">
        <v>195</v>
      </c>
      <c r="H7929" s="77" t="s">
        <v>189</v>
      </c>
      <c r="I7929" s="13">
        <v>1</v>
      </c>
      <c r="J7929" s="14">
        <v>2015</v>
      </c>
      <c r="K7929" s="78" t="s">
        <v>56</v>
      </c>
      <c r="L7929" s="79" t="s">
        <v>22</v>
      </c>
      <c r="M7929" s="79" t="s">
        <v>23</v>
      </c>
      <c r="N7929" s="15" t="s">
        <v>189</v>
      </c>
      <c r="O7929" s="15" t="s">
        <v>24</v>
      </c>
      <c r="P7929" s="80" t="s">
        <v>196</v>
      </c>
      <c r="Q7929" s="80" t="s">
        <v>195</v>
      </c>
      <c r="S7929" t="str">
        <f t="shared" si="161"/>
        <v>42009Bank Account</v>
      </c>
    </row>
    <row r="7930" spans="1:19" hidden="1">
      <c r="A7930" s="12">
        <v>42009</v>
      </c>
      <c r="B7930" t="s">
        <v>2481</v>
      </c>
      <c r="C7930" s="1">
        <v>0</v>
      </c>
      <c r="E7930" s="42">
        <f t="shared" si="160"/>
        <v>0</v>
      </c>
      <c r="F7930" s="77" t="s">
        <v>225</v>
      </c>
      <c r="G7930" s="77" t="s">
        <v>195</v>
      </c>
      <c r="H7930" s="77" t="s">
        <v>189</v>
      </c>
      <c r="I7930" s="13">
        <v>1</v>
      </c>
      <c r="J7930" s="14">
        <v>2015</v>
      </c>
      <c r="K7930" s="78" t="s">
        <v>56</v>
      </c>
      <c r="L7930" s="79" t="s">
        <v>22</v>
      </c>
      <c r="M7930" s="79" t="s">
        <v>302</v>
      </c>
      <c r="N7930" s="15" t="s">
        <v>28</v>
      </c>
      <c r="O7930" s="15" t="s">
        <v>29</v>
      </c>
      <c r="P7930" s="80" t="s">
        <v>3598</v>
      </c>
      <c r="Q7930" s="80" t="s">
        <v>195</v>
      </c>
      <c r="S7930" t="str">
        <f t="shared" si="161"/>
        <v>42009eBay Inc Shipping</v>
      </c>
    </row>
    <row r="7931" spans="1:19" hidden="1">
      <c r="A7931" s="12">
        <v>42009</v>
      </c>
      <c r="B7931" t="s">
        <v>3118</v>
      </c>
      <c r="C7931" s="1">
        <v>-3.52</v>
      </c>
      <c r="E7931" s="42">
        <f t="shared" si="160"/>
        <v>3.52</v>
      </c>
      <c r="F7931" s="77" t="s">
        <v>1038</v>
      </c>
      <c r="G7931" s="77" t="s">
        <v>195</v>
      </c>
      <c r="H7931" s="77" t="s">
        <v>189</v>
      </c>
      <c r="I7931" s="13">
        <v>1</v>
      </c>
      <c r="J7931" s="14">
        <v>2015</v>
      </c>
      <c r="K7931" s="78" t="s">
        <v>56</v>
      </c>
      <c r="L7931" s="79" t="s">
        <v>22</v>
      </c>
      <c r="M7931" s="79" t="s">
        <v>302</v>
      </c>
      <c r="N7931" s="15" t="s">
        <v>28</v>
      </c>
      <c r="O7931" s="15" t="s">
        <v>29</v>
      </c>
      <c r="P7931" s="80" t="s">
        <v>3599</v>
      </c>
      <c r="Q7931" s="80" t="s">
        <v>195</v>
      </c>
      <c r="S7931" t="str">
        <f t="shared" si="161"/>
        <v>42009Michael Davis</v>
      </c>
    </row>
    <row r="7932" spans="1:19" hidden="1">
      <c r="A7932" s="12">
        <v>42009</v>
      </c>
      <c r="B7932" t="s">
        <v>3119</v>
      </c>
      <c r="C7932" s="1">
        <v>-0.67</v>
      </c>
      <c r="E7932" s="42">
        <f t="shared" si="160"/>
        <v>0.67</v>
      </c>
      <c r="F7932" s="77" t="s">
        <v>1038</v>
      </c>
      <c r="G7932" s="77" t="s">
        <v>195</v>
      </c>
      <c r="H7932" s="77" t="s">
        <v>189</v>
      </c>
      <c r="I7932" s="13">
        <v>1</v>
      </c>
      <c r="J7932" s="14">
        <v>2015</v>
      </c>
      <c r="K7932" s="78" t="s">
        <v>56</v>
      </c>
      <c r="L7932" s="79" t="s">
        <v>22</v>
      </c>
      <c r="M7932" s="79" t="s">
        <v>302</v>
      </c>
      <c r="N7932" s="15" t="s">
        <v>28</v>
      </c>
      <c r="O7932" s="15" t="s">
        <v>29</v>
      </c>
      <c r="P7932" s="80" t="s">
        <v>3599</v>
      </c>
      <c r="Q7932" s="80" t="s">
        <v>195</v>
      </c>
      <c r="S7932" t="str">
        <f t="shared" si="161"/>
        <v>42009carolina vielma</v>
      </c>
    </row>
    <row r="7933" spans="1:19" hidden="1">
      <c r="A7933" s="12">
        <v>42010</v>
      </c>
      <c r="B7933" t="s">
        <v>3120</v>
      </c>
      <c r="C7933" s="1">
        <v>-1.75</v>
      </c>
      <c r="E7933" s="42">
        <f t="shared" si="160"/>
        <v>1.75</v>
      </c>
      <c r="F7933" s="77" t="s">
        <v>1038</v>
      </c>
      <c r="G7933" s="77" t="s">
        <v>195</v>
      </c>
      <c r="H7933" s="77" t="s">
        <v>189</v>
      </c>
      <c r="I7933" s="13">
        <v>1</v>
      </c>
      <c r="J7933" s="14">
        <v>2015</v>
      </c>
      <c r="K7933" s="78" t="s">
        <v>56</v>
      </c>
      <c r="L7933" s="79" t="s">
        <v>22</v>
      </c>
      <c r="M7933" s="79" t="s">
        <v>302</v>
      </c>
      <c r="N7933" s="15" t="s">
        <v>28</v>
      </c>
      <c r="O7933" s="15" t="s">
        <v>29</v>
      </c>
      <c r="P7933" s="80" t="s">
        <v>3599</v>
      </c>
      <c r="Q7933" s="80" t="s">
        <v>195</v>
      </c>
      <c r="S7933" t="str">
        <f t="shared" si="161"/>
        <v>42010Marsha Gift</v>
      </c>
    </row>
    <row r="7934" spans="1:19" hidden="1">
      <c r="A7934" s="12">
        <v>42010</v>
      </c>
      <c r="B7934" t="s">
        <v>3121</v>
      </c>
      <c r="C7934" s="1">
        <v>-0.73</v>
      </c>
      <c r="E7934" s="42">
        <f t="shared" si="160"/>
        <v>0.73</v>
      </c>
      <c r="F7934" s="77" t="s">
        <v>1038</v>
      </c>
      <c r="G7934" s="77" t="s">
        <v>195</v>
      </c>
      <c r="H7934" s="77" t="s">
        <v>189</v>
      </c>
      <c r="I7934" s="13">
        <v>1</v>
      </c>
      <c r="J7934" s="14">
        <v>2015</v>
      </c>
      <c r="K7934" s="78" t="s">
        <v>56</v>
      </c>
      <c r="L7934" s="79" t="s">
        <v>22</v>
      </c>
      <c r="M7934" s="79" t="s">
        <v>302</v>
      </c>
      <c r="N7934" s="15" t="s">
        <v>28</v>
      </c>
      <c r="O7934" s="15" t="s">
        <v>29</v>
      </c>
      <c r="P7934" s="80" t="s">
        <v>3599</v>
      </c>
      <c r="Q7934" s="80" t="s">
        <v>195</v>
      </c>
      <c r="S7934" t="str">
        <f t="shared" si="161"/>
        <v>42010Jacklyn Jacobson</v>
      </c>
    </row>
    <row r="7935" spans="1:19" hidden="1">
      <c r="A7935" s="12">
        <v>42010</v>
      </c>
      <c r="B7935" t="s">
        <v>3122</v>
      </c>
      <c r="C7935" s="1">
        <v>2.31</v>
      </c>
      <c r="E7935" s="42">
        <f t="shared" si="160"/>
        <v>-2.31</v>
      </c>
      <c r="F7935" s="77" t="s">
        <v>225</v>
      </c>
      <c r="G7935" s="77" t="s">
        <v>195</v>
      </c>
      <c r="H7935" s="77" t="s">
        <v>189</v>
      </c>
      <c r="I7935" s="13">
        <v>1</v>
      </c>
      <c r="J7935" s="14">
        <v>2015</v>
      </c>
      <c r="K7935" s="78" t="s">
        <v>56</v>
      </c>
      <c r="L7935" s="79" t="s">
        <v>22</v>
      </c>
      <c r="M7935" s="79" t="s">
        <v>302</v>
      </c>
      <c r="N7935" s="15" t="s">
        <v>28</v>
      </c>
      <c r="O7935" s="15" t="s">
        <v>29</v>
      </c>
      <c r="P7935" s="80" t="s">
        <v>3599</v>
      </c>
      <c r="Q7935" s="80" t="s">
        <v>195</v>
      </c>
      <c r="S7935" t="str">
        <f t="shared" si="161"/>
        <v>42010susan nannini</v>
      </c>
    </row>
    <row r="7936" spans="1:19" hidden="1">
      <c r="A7936" s="12">
        <v>42010</v>
      </c>
      <c r="B7936" t="s">
        <v>3123</v>
      </c>
      <c r="C7936" s="1">
        <v>-1.92</v>
      </c>
      <c r="E7936" s="42">
        <f t="shared" si="160"/>
        <v>1.92</v>
      </c>
      <c r="F7936" s="77" t="s">
        <v>1038</v>
      </c>
      <c r="G7936" s="77" t="s">
        <v>195</v>
      </c>
      <c r="H7936" s="77" t="s">
        <v>189</v>
      </c>
      <c r="I7936" s="13">
        <v>1</v>
      </c>
      <c r="J7936" s="14">
        <v>2015</v>
      </c>
      <c r="K7936" s="78" t="s">
        <v>56</v>
      </c>
      <c r="L7936" s="79" t="s">
        <v>22</v>
      </c>
      <c r="M7936" s="79" t="s">
        <v>302</v>
      </c>
      <c r="N7936" s="15" t="s">
        <v>28</v>
      </c>
      <c r="O7936" s="15" t="s">
        <v>29</v>
      </c>
      <c r="P7936" s="80" t="s">
        <v>3599</v>
      </c>
      <c r="Q7936" s="80" t="s">
        <v>195</v>
      </c>
      <c r="S7936" t="str">
        <f t="shared" si="161"/>
        <v>42010Suzette Bourcier</v>
      </c>
    </row>
    <row r="7937" spans="1:19" hidden="1">
      <c r="A7937" s="12">
        <v>42010</v>
      </c>
      <c r="B7937" t="s">
        <v>3124</v>
      </c>
      <c r="C7937" s="1">
        <v>-1.17</v>
      </c>
      <c r="E7937" s="42">
        <f t="shared" si="160"/>
        <v>1.17</v>
      </c>
      <c r="F7937" s="77" t="s">
        <v>1038</v>
      </c>
      <c r="G7937" s="77" t="s">
        <v>195</v>
      </c>
      <c r="H7937" s="77" t="s">
        <v>189</v>
      </c>
      <c r="I7937" s="13">
        <v>1</v>
      </c>
      <c r="J7937" s="14">
        <v>2015</v>
      </c>
      <c r="K7937" s="78" t="s">
        <v>56</v>
      </c>
      <c r="L7937" s="79" t="s">
        <v>22</v>
      </c>
      <c r="M7937" s="79" t="s">
        <v>302</v>
      </c>
      <c r="N7937" s="15" t="s">
        <v>28</v>
      </c>
      <c r="O7937" s="15" t="s">
        <v>29</v>
      </c>
      <c r="P7937" s="80" t="s">
        <v>3599</v>
      </c>
      <c r="Q7937" s="80" t="s">
        <v>195</v>
      </c>
      <c r="S7937" t="str">
        <f t="shared" si="161"/>
        <v>42010Annie Baker</v>
      </c>
    </row>
    <row r="7938" spans="1:19" hidden="1">
      <c r="A7938" s="12">
        <v>42011</v>
      </c>
      <c r="B7938" t="s">
        <v>3122</v>
      </c>
      <c r="C7938" s="1">
        <v>2.0099999999999998</v>
      </c>
      <c r="E7938" s="42">
        <f t="shared" si="160"/>
        <v>-2.0099999999999998</v>
      </c>
      <c r="F7938" s="77" t="s">
        <v>225</v>
      </c>
      <c r="G7938" s="77" t="s">
        <v>195</v>
      </c>
      <c r="H7938" s="77" t="s">
        <v>189</v>
      </c>
      <c r="I7938" s="13">
        <v>1</v>
      </c>
      <c r="J7938" s="14">
        <v>2015</v>
      </c>
      <c r="K7938" s="78" t="s">
        <v>56</v>
      </c>
      <c r="L7938" s="79" t="s">
        <v>22</v>
      </c>
      <c r="M7938" s="79" t="s">
        <v>302</v>
      </c>
      <c r="N7938" s="15" t="s">
        <v>28</v>
      </c>
      <c r="O7938" s="15" t="s">
        <v>29</v>
      </c>
      <c r="P7938" s="80" t="s">
        <v>3599</v>
      </c>
      <c r="Q7938" s="80" t="s">
        <v>195</v>
      </c>
      <c r="S7938" t="str">
        <f t="shared" si="161"/>
        <v>42011susan nannini</v>
      </c>
    </row>
    <row r="7939" spans="1:19" hidden="1">
      <c r="A7939" s="12">
        <v>42011</v>
      </c>
      <c r="B7939" t="s">
        <v>2617</v>
      </c>
      <c r="C7939" s="1">
        <v>0</v>
      </c>
      <c r="E7939" s="42">
        <f t="shared" si="160"/>
        <v>0</v>
      </c>
      <c r="F7939" s="77" t="s">
        <v>1038</v>
      </c>
      <c r="G7939" s="77" t="s">
        <v>195</v>
      </c>
      <c r="H7939" s="77" t="s">
        <v>189</v>
      </c>
      <c r="I7939" s="13">
        <v>1</v>
      </c>
      <c r="J7939" s="14">
        <v>2015</v>
      </c>
      <c r="K7939" s="78" t="s">
        <v>56</v>
      </c>
      <c r="L7939" s="79" t="s">
        <v>22</v>
      </c>
      <c r="M7939" s="79" t="s">
        <v>302</v>
      </c>
      <c r="N7939" s="15" t="s">
        <v>28</v>
      </c>
      <c r="O7939" s="15" t="s">
        <v>29</v>
      </c>
      <c r="P7939" s="80" t="s">
        <v>3599</v>
      </c>
      <c r="Q7939" s="80" t="s">
        <v>195</v>
      </c>
      <c r="S7939" t="str">
        <f t="shared" si="161"/>
        <v>42011Reversal</v>
      </c>
    </row>
    <row r="7940" spans="1:19" hidden="1">
      <c r="A7940" s="12">
        <v>42011</v>
      </c>
      <c r="B7940" t="s">
        <v>3125</v>
      </c>
      <c r="C7940" s="1">
        <v>0.82</v>
      </c>
      <c r="E7940" s="42">
        <f t="shared" si="160"/>
        <v>-0.82</v>
      </c>
      <c r="F7940" s="77" t="s">
        <v>225</v>
      </c>
      <c r="G7940" s="77" t="s">
        <v>195</v>
      </c>
      <c r="H7940" s="77" t="s">
        <v>189</v>
      </c>
      <c r="I7940" s="13">
        <v>1</v>
      </c>
      <c r="J7940" s="14">
        <v>2015</v>
      </c>
      <c r="K7940" s="78" t="s">
        <v>56</v>
      </c>
      <c r="L7940" s="79" t="s">
        <v>22</v>
      </c>
      <c r="M7940" s="79" t="s">
        <v>302</v>
      </c>
      <c r="N7940" s="15" t="s">
        <v>28</v>
      </c>
      <c r="O7940" s="15" t="s">
        <v>29</v>
      </c>
      <c r="P7940" s="80" t="s">
        <v>3599</v>
      </c>
      <c r="Q7940" s="80" t="s">
        <v>195</v>
      </c>
      <c r="S7940" t="str">
        <f t="shared" si="161"/>
        <v>42011Daniel Mahoney</v>
      </c>
    </row>
    <row r="7941" spans="1:19" hidden="1">
      <c r="A7941" s="12">
        <v>42011</v>
      </c>
      <c r="B7941" t="s">
        <v>2592</v>
      </c>
      <c r="C7941" s="1">
        <v>0</v>
      </c>
      <c r="E7941" s="42">
        <f t="shared" si="160"/>
        <v>0</v>
      </c>
      <c r="F7941" s="77" t="s">
        <v>225</v>
      </c>
      <c r="G7941" s="77" t="s">
        <v>195</v>
      </c>
      <c r="H7941" s="77" t="s">
        <v>189</v>
      </c>
      <c r="I7941" s="13">
        <v>1</v>
      </c>
      <c r="J7941" s="14">
        <v>2015</v>
      </c>
      <c r="K7941" s="78" t="s">
        <v>56</v>
      </c>
      <c r="L7941" s="79" t="s">
        <v>22</v>
      </c>
      <c r="M7941" s="79" t="s">
        <v>302</v>
      </c>
      <c r="N7941" s="15" t="s">
        <v>28</v>
      </c>
      <c r="O7941" s="15" t="s">
        <v>29</v>
      </c>
      <c r="P7941" s="80" t="s">
        <v>3599</v>
      </c>
      <c r="Q7941" s="80" t="s">
        <v>195</v>
      </c>
      <c r="S7941" t="str">
        <f t="shared" si="161"/>
        <v>42011eBay Buyer Dispute</v>
      </c>
    </row>
    <row r="7942" spans="1:19" hidden="1">
      <c r="A7942" s="12">
        <v>42012</v>
      </c>
      <c r="B7942" t="s">
        <v>3126</v>
      </c>
      <c r="C7942" s="1">
        <v>-0.73</v>
      </c>
      <c r="E7942" s="42">
        <f t="shared" si="160"/>
        <v>0.73</v>
      </c>
      <c r="F7942" s="77" t="s">
        <v>1038</v>
      </c>
      <c r="G7942" s="77" t="s">
        <v>195</v>
      </c>
      <c r="H7942" s="77" t="s">
        <v>189</v>
      </c>
      <c r="I7942" s="13">
        <v>1</v>
      </c>
      <c r="J7942" s="14">
        <v>2015</v>
      </c>
      <c r="K7942" s="78" t="s">
        <v>56</v>
      </c>
      <c r="L7942" s="79" t="s">
        <v>22</v>
      </c>
      <c r="M7942" s="79" t="s">
        <v>302</v>
      </c>
      <c r="N7942" s="15" t="s">
        <v>28</v>
      </c>
      <c r="O7942" s="15" t="s">
        <v>29</v>
      </c>
      <c r="P7942" s="80" t="s">
        <v>3599</v>
      </c>
      <c r="Q7942" s="80" t="s">
        <v>195</v>
      </c>
      <c r="S7942" t="str">
        <f t="shared" si="161"/>
        <v>42012sergio vergara</v>
      </c>
    </row>
    <row r="7943" spans="1:19" hidden="1">
      <c r="A7943" s="12">
        <v>42012</v>
      </c>
      <c r="B7943" t="s">
        <v>3127</v>
      </c>
      <c r="C7943" s="1">
        <v>-1.1599999999999999</v>
      </c>
      <c r="E7943" s="42">
        <f t="shared" si="160"/>
        <v>1.1599999999999999</v>
      </c>
      <c r="F7943" s="77" t="s">
        <v>1038</v>
      </c>
      <c r="G7943" s="77" t="s">
        <v>195</v>
      </c>
      <c r="H7943" s="77" t="s">
        <v>189</v>
      </c>
      <c r="I7943" s="13">
        <v>1</v>
      </c>
      <c r="J7943" s="14">
        <v>2015</v>
      </c>
      <c r="K7943" s="78" t="s">
        <v>56</v>
      </c>
      <c r="L7943" s="79" t="s">
        <v>22</v>
      </c>
      <c r="M7943" s="79" t="s">
        <v>302</v>
      </c>
      <c r="N7943" s="15" t="s">
        <v>28</v>
      </c>
      <c r="O7943" s="15" t="s">
        <v>29</v>
      </c>
      <c r="P7943" s="80" t="s">
        <v>3599</v>
      </c>
      <c r="Q7943" s="80" t="s">
        <v>195</v>
      </c>
      <c r="S7943" t="str">
        <f t="shared" si="161"/>
        <v>42012Emilio Fernandez</v>
      </c>
    </row>
    <row r="7944" spans="1:19" hidden="1">
      <c r="A7944" s="12">
        <v>42012</v>
      </c>
      <c r="B7944" t="s">
        <v>3128</v>
      </c>
      <c r="C7944" s="1">
        <v>-1.95</v>
      </c>
      <c r="E7944" s="42">
        <f t="shared" si="160"/>
        <v>1.95</v>
      </c>
      <c r="F7944" s="77" t="s">
        <v>1038</v>
      </c>
      <c r="G7944" s="77" t="s">
        <v>195</v>
      </c>
      <c r="H7944" s="77" t="s">
        <v>189</v>
      </c>
      <c r="I7944" s="13">
        <v>1</v>
      </c>
      <c r="J7944" s="14">
        <v>2015</v>
      </c>
      <c r="K7944" s="78" t="s">
        <v>56</v>
      </c>
      <c r="L7944" s="79" t="s">
        <v>22</v>
      </c>
      <c r="M7944" s="79" t="s">
        <v>302</v>
      </c>
      <c r="N7944" s="15" t="s">
        <v>28</v>
      </c>
      <c r="O7944" s="15" t="s">
        <v>29</v>
      </c>
      <c r="P7944" s="80" t="s">
        <v>3599</v>
      </c>
      <c r="Q7944" s="80" t="s">
        <v>195</v>
      </c>
      <c r="S7944" t="str">
        <f t="shared" si="161"/>
        <v>42012Richard Stairs</v>
      </c>
    </row>
    <row r="7945" spans="1:19" hidden="1">
      <c r="A7945" s="12">
        <v>42012</v>
      </c>
      <c r="B7945" t="s">
        <v>3129</v>
      </c>
      <c r="C7945" s="1">
        <v>-0.88</v>
      </c>
      <c r="E7945" s="42">
        <f t="shared" si="160"/>
        <v>0.88</v>
      </c>
      <c r="F7945" s="77" t="s">
        <v>1038</v>
      </c>
      <c r="G7945" s="77" t="s">
        <v>195</v>
      </c>
      <c r="H7945" s="77" t="s">
        <v>189</v>
      </c>
      <c r="I7945" s="13">
        <v>1</v>
      </c>
      <c r="J7945" s="14">
        <v>2015</v>
      </c>
      <c r="K7945" s="78" t="s">
        <v>56</v>
      </c>
      <c r="L7945" s="79" t="s">
        <v>22</v>
      </c>
      <c r="M7945" s="79" t="s">
        <v>302</v>
      </c>
      <c r="N7945" s="15" t="s">
        <v>28</v>
      </c>
      <c r="O7945" s="15" t="s">
        <v>29</v>
      </c>
      <c r="P7945" s="80" t="s">
        <v>3599</v>
      </c>
      <c r="Q7945" s="80" t="s">
        <v>195</v>
      </c>
      <c r="S7945" t="str">
        <f t="shared" si="161"/>
        <v>42012Tiffani Lanier</v>
      </c>
    </row>
    <row r="7946" spans="1:19" hidden="1">
      <c r="A7946" s="12">
        <v>42012</v>
      </c>
      <c r="B7946" t="s">
        <v>3130</v>
      </c>
      <c r="C7946" s="1">
        <v>-0.73</v>
      </c>
      <c r="E7946" s="42">
        <f t="shared" si="160"/>
        <v>0.73</v>
      </c>
      <c r="F7946" s="77" t="s">
        <v>1038</v>
      </c>
      <c r="G7946" s="77" t="s">
        <v>195</v>
      </c>
      <c r="H7946" s="77" t="s">
        <v>189</v>
      </c>
      <c r="I7946" s="13">
        <v>1</v>
      </c>
      <c r="J7946" s="14">
        <v>2015</v>
      </c>
      <c r="K7946" s="78" t="s">
        <v>56</v>
      </c>
      <c r="L7946" s="79" t="s">
        <v>22</v>
      </c>
      <c r="M7946" s="79" t="s">
        <v>302</v>
      </c>
      <c r="N7946" s="15" t="s">
        <v>28</v>
      </c>
      <c r="O7946" s="15" t="s">
        <v>29</v>
      </c>
      <c r="P7946" s="80" t="s">
        <v>3599</v>
      </c>
      <c r="Q7946" s="80" t="s">
        <v>195</v>
      </c>
      <c r="S7946" t="str">
        <f t="shared" si="161"/>
        <v>42012Daniel LaPorta</v>
      </c>
    </row>
    <row r="7947" spans="1:19" hidden="1">
      <c r="A7947" s="12">
        <v>42013</v>
      </c>
      <c r="B7947" t="s">
        <v>3131</v>
      </c>
      <c r="C7947" s="1">
        <v>-1.61</v>
      </c>
      <c r="E7947" s="42">
        <f t="shared" si="160"/>
        <v>1.61</v>
      </c>
      <c r="F7947" s="77" t="s">
        <v>1038</v>
      </c>
      <c r="G7947" s="77" t="s">
        <v>195</v>
      </c>
      <c r="H7947" s="77" t="s">
        <v>189</v>
      </c>
      <c r="I7947" s="13">
        <v>1</v>
      </c>
      <c r="J7947" s="14">
        <v>2015</v>
      </c>
      <c r="K7947" s="78" t="s">
        <v>56</v>
      </c>
      <c r="L7947" s="79" t="s">
        <v>22</v>
      </c>
      <c r="M7947" s="79" t="s">
        <v>302</v>
      </c>
      <c r="N7947" s="15" t="s">
        <v>28</v>
      </c>
      <c r="O7947" s="15" t="s">
        <v>29</v>
      </c>
      <c r="P7947" s="80" t="s">
        <v>3599</v>
      </c>
      <c r="Q7947" s="80" t="s">
        <v>195</v>
      </c>
      <c r="S7947" t="str">
        <f t="shared" si="161"/>
        <v>42013joseph stillman</v>
      </c>
    </row>
    <row r="7948" spans="1:19" hidden="1">
      <c r="A7948" s="12">
        <v>42013</v>
      </c>
      <c r="B7948" t="s">
        <v>3132</v>
      </c>
      <c r="C7948" s="1">
        <v>-1.8</v>
      </c>
      <c r="E7948" s="42">
        <f t="shared" si="160"/>
        <v>1.8</v>
      </c>
      <c r="F7948" s="77" t="s">
        <v>1038</v>
      </c>
      <c r="G7948" s="77" t="s">
        <v>195</v>
      </c>
      <c r="H7948" s="77" t="s">
        <v>189</v>
      </c>
      <c r="I7948" s="13">
        <v>1</v>
      </c>
      <c r="J7948" s="14">
        <v>2015</v>
      </c>
      <c r="K7948" s="78" t="s">
        <v>56</v>
      </c>
      <c r="L7948" s="79" t="s">
        <v>22</v>
      </c>
      <c r="M7948" s="79" t="s">
        <v>302</v>
      </c>
      <c r="N7948" s="15" t="s">
        <v>28</v>
      </c>
      <c r="O7948" s="15" t="s">
        <v>29</v>
      </c>
      <c r="P7948" s="80" t="s">
        <v>3599</v>
      </c>
      <c r="Q7948" s="80" t="s">
        <v>195</v>
      </c>
      <c r="S7948" t="str">
        <f t="shared" si="161"/>
        <v>42013Thomas VanHoesen</v>
      </c>
    </row>
    <row r="7949" spans="1:19" hidden="1">
      <c r="A7949" s="12">
        <v>42013</v>
      </c>
      <c r="B7949" t="s">
        <v>3133</v>
      </c>
      <c r="C7949" s="1">
        <v>-2.62</v>
      </c>
      <c r="E7949" s="42">
        <f t="shared" si="160"/>
        <v>2.62</v>
      </c>
      <c r="F7949" s="77" t="s">
        <v>1038</v>
      </c>
      <c r="G7949" s="77" t="s">
        <v>195</v>
      </c>
      <c r="H7949" s="77" t="s">
        <v>189</v>
      </c>
      <c r="I7949" s="13">
        <v>1</v>
      </c>
      <c r="J7949" s="14">
        <v>2015</v>
      </c>
      <c r="K7949" s="78" t="s">
        <v>56</v>
      </c>
      <c r="L7949" s="79" t="s">
        <v>22</v>
      </c>
      <c r="M7949" s="79" t="s">
        <v>302</v>
      </c>
      <c r="N7949" s="15" t="s">
        <v>28</v>
      </c>
      <c r="O7949" s="15" t="s">
        <v>29</v>
      </c>
      <c r="P7949" s="80" t="s">
        <v>3599</v>
      </c>
      <c r="Q7949" s="80" t="s">
        <v>195</v>
      </c>
      <c r="S7949" t="str">
        <f t="shared" si="161"/>
        <v>42013Russell Steele</v>
      </c>
    </row>
    <row r="7950" spans="1:19" hidden="1">
      <c r="A7950" s="12">
        <v>42013</v>
      </c>
      <c r="B7950" t="s">
        <v>3134</v>
      </c>
      <c r="C7950" s="1">
        <v>-2.64</v>
      </c>
      <c r="E7950" s="42">
        <f t="shared" si="160"/>
        <v>2.64</v>
      </c>
      <c r="F7950" s="77" t="s">
        <v>1038</v>
      </c>
      <c r="G7950" s="77" t="s">
        <v>195</v>
      </c>
      <c r="H7950" s="77" t="s">
        <v>189</v>
      </c>
      <c r="I7950" s="13">
        <v>1</v>
      </c>
      <c r="J7950" s="14">
        <v>2015</v>
      </c>
      <c r="K7950" s="78" t="s">
        <v>56</v>
      </c>
      <c r="L7950" s="79" t="s">
        <v>22</v>
      </c>
      <c r="M7950" s="79" t="s">
        <v>302</v>
      </c>
      <c r="N7950" s="15" t="s">
        <v>28</v>
      </c>
      <c r="O7950" s="15" t="s">
        <v>29</v>
      </c>
      <c r="P7950" s="80" t="s">
        <v>3599</v>
      </c>
      <c r="Q7950" s="80" t="s">
        <v>195</v>
      </c>
      <c r="S7950" t="str">
        <f t="shared" si="161"/>
        <v>42013Dirk Randol</v>
      </c>
    </row>
    <row r="7951" spans="1:19" hidden="1">
      <c r="A7951" s="12">
        <v>42014</v>
      </c>
      <c r="B7951" t="s">
        <v>3135</v>
      </c>
      <c r="C7951" s="1">
        <v>-0.67</v>
      </c>
      <c r="E7951" s="42">
        <f t="shared" si="160"/>
        <v>0.67</v>
      </c>
      <c r="F7951" s="77" t="s">
        <v>1038</v>
      </c>
      <c r="G7951" s="77" t="s">
        <v>195</v>
      </c>
      <c r="H7951" s="77" t="s">
        <v>189</v>
      </c>
      <c r="I7951" s="13">
        <v>1</v>
      </c>
      <c r="J7951" s="14">
        <v>2015</v>
      </c>
      <c r="K7951" s="78" t="s">
        <v>56</v>
      </c>
      <c r="L7951" s="79" t="s">
        <v>22</v>
      </c>
      <c r="M7951" s="79" t="s">
        <v>302</v>
      </c>
      <c r="N7951" s="15" t="s">
        <v>28</v>
      </c>
      <c r="O7951" s="15" t="s">
        <v>29</v>
      </c>
      <c r="P7951" s="80" t="s">
        <v>3599</v>
      </c>
      <c r="Q7951" s="80" t="s">
        <v>195</v>
      </c>
      <c r="S7951" t="str">
        <f t="shared" si="161"/>
        <v>42014Angie Forslund</v>
      </c>
    </row>
    <row r="7952" spans="1:19" hidden="1">
      <c r="A7952" s="12">
        <v>42015</v>
      </c>
      <c r="B7952" t="s">
        <v>3136</v>
      </c>
      <c r="C7952" s="1">
        <v>-0.82</v>
      </c>
      <c r="E7952" s="42">
        <f t="shared" si="160"/>
        <v>0.82</v>
      </c>
      <c r="F7952" s="77" t="s">
        <v>1038</v>
      </c>
      <c r="G7952" s="77" t="s">
        <v>195</v>
      </c>
      <c r="H7952" s="77" t="s">
        <v>189</v>
      </c>
      <c r="I7952" s="13">
        <v>1</v>
      </c>
      <c r="J7952" s="14">
        <v>2015</v>
      </c>
      <c r="K7952" s="78" t="s">
        <v>56</v>
      </c>
      <c r="L7952" s="79" t="s">
        <v>22</v>
      </c>
      <c r="M7952" s="79" t="s">
        <v>302</v>
      </c>
      <c r="N7952" s="15" t="s">
        <v>28</v>
      </c>
      <c r="O7952" s="15" t="s">
        <v>29</v>
      </c>
      <c r="P7952" s="80" t="s">
        <v>3599</v>
      </c>
      <c r="Q7952" s="80" t="s">
        <v>195</v>
      </c>
      <c r="S7952" t="str">
        <f t="shared" si="161"/>
        <v>42015JOHN VINTILA</v>
      </c>
    </row>
    <row r="7953" spans="1:19" hidden="1">
      <c r="A7953" s="12">
        <v>42015</v>
      </c>
      <c r="B7953" t="s">
        <v>3137</v>
      </c>
      <c r="C7953" s="1">
        <v>0</v>
      </c>
      <c r="E7953" s="42">
        <f t="shared" si="160"/>
        <v>0</v>
      </c>
      <c r="F7953" s="77" t="s">
        <v>225</v>
      </c>
      <c r="G7953" s="77" t="s">
        <v>195</v>
      </c>
      <c r="H7953" s="77" t="s">
        <v>189</v>
      </c>
      <c r="I7953" s="13">
        <v>1</v>
      </c>
      <c r="J7953" s="14">
        <v>2015</v>
      </c>
      <c r="K7953" s="78" t="s">
        <v>56</v>
      </c>
      <c r="L7953" s="79" t="s">
        <v>22</v>
      </c>
      <c r="M7953" s="79" t="s">
        <v>302</v>
      </c>
      <c r="N7953" s="15" t="s">
        <v>28</v>
      </c>
      <c r="O7953" s="15" t="s">
        <v>29</v>
      </c>
      <c r="P7953" s="80" t="s">
        <v>3598</v>
      </c>
      <c r="Q7953" s="80" t="s">
        <v>195</v>
      </c>
      <c r="S7953" t="str">
        <f t="shared" si="161"/>
        <v>420153D Sellers eBay apps for sellers</v>
      </c>
    </row>
    <row r="7954" spans="1:19" hidden="1">
      <c r="A7954" s="12">
        <v>42015</v>
      </c>
      <c r="B7954" t="s">
        <v>3138</v>
      </c>
      <c r="C7954" s="1">
        <v>-3.78</v>
      </c>
      <c r="E7954" s="42">
        <f t="shared" si="160"/>
        <v>3.78</v>
      </c>
      <c r="F7954" s="77" t="s">
        <v>1038</v>
      </c>
      <c r="G7954" s="77" t="s">
        <v>195</v>
      </c>
      <c r="H7954" s="77" t="s">
        <v>189</v>
      </c>
      <c r="I7954" s="13">
        <v>1</v>
      </c>
      <c r="J7954" s="14">
        <v>2015</v>
      </c>
      <c r="K7954" s="78" t="s">
        <v>56</v>
      </c>
      <c r="L7954" s="79" t="s">
        <v>22</v>
      </c>
      <c r="M7954" s="79" t="s">
        <v>302</v>
      </c>
      <c r="N7954" s="15" t="s">
        <v>28</v>
      </c>
      <c r="O7954" s="15" t="s">
        <v>29</v>
      </c>
      <c r="P7954" s="80" t="s">
        <v>3599</v>
      </c>
      <c r="Q7954" s="80" t="s">
        <v>195</v>
      </c>
      <c r="S7954" t="str">
        <f t="shared" si="161"/>
        <v>42015PIECeS</v>
      </c>
    </row>
    <row r="7955" spans="1:19" hidden="1">
      <c r="A7955" s="12">
        <v>42015</v>
      </c>
      <c r="B7955" t="s">
        <v>3139</v>
      </c>
      <c r="C7955" s="1">
        <v>-1.86</v>
      </c>
      <c r="E7955" s="42">
        <f t="shared" si="160"/>
        <v>1.86</v>
      </c>
      <c r="F7955" s="77" t="s">
        <v>1038</v>
      </c>
      <c r="G7955" s="77" t="s">
        <v>195</v>
      </c>
      <c r="H7955" s="77" t="s">
        <v>189</v>
      </c>
      <c r="I7955" s="13">
        <v>1</v>
      </c>
      <c r="J7955" s="14">
        <v>2015</v>
      </c>
      <c r="K7955" s="78" t="s">
        <v>56</v>
      </c>
      <c r="L7955" s="79" t="s">
        <v>22</v>
      </c>
      <c r="M7955" s="79" t="s">
        <v>302</v>
      </c>
      <c r="N7955" s="15" t="s">
        <v>28</v>
      </c>
      <c r="O7955" s="15" t="s">
        <v>29</v>
      </c>
      <c r="P7955" s="80" t="s">
        <v>3599</v>
      </c>
      <c r="Q7955" s="80" t="s">
        <v>195</v>
      </c>
      <c r="S7955" t="str">
        <f t="shared" si="161"/>
        <v>42015TADASHI YOSHINO</v>
      </c>
    </row>
    <row r="7956" spans="1:19" hidden="1">
      <c r="A7956" s="12">
        <v>42015</v>
      </c>
      <c r="B7956" t="s">
        <v>3140</v>
      </c>
      <c r="C7956" s="1">
        <v>-1.93</v>
      </c>
      <c r="E7956" s="42">
        <f t="shared" si="160"/>
        <v>1.93</v>
      </c>
      <c r="F7956" s="77" t="s">
        <v>1038</v>
      </c>
      <c r="G7956" s="77" t="s">
        <v>195</v>
      </c>
      <c r="H7956" s="77" t="s">
        <v>189</v>
      </c>
      <c r="I7956" s="13">
        <v>1</v>
      </c>
      <c r="J7956" s="14">
        <v>2015</v>
      </c>
      <c r="K7956" s="78" t="s">
        <v>56</v>
      </c>
      <c r="L7956" s="79" t="s">
        <v>22</v>
      </c>
      <c r="M7956" s="79" t="s">
        <v>302</v>
      </c>
      <c r="N7956" s="15" t="s">
        <v>28</v>
      </c>
      <c r="O7956" s="15" t="s">
        <v>29</v>
      </c>
      <c r="P7956" s="80" t="s">
        <v>3599</v>
      </c>
      <c r="Q7956" s="80" t="s">
        <v>195</v>
      </c>
      <c r="S7956" t="str">
        <f t="shared" si="161"/>
        <v>42015Judy Cummings</v>
      </c>
    </row>
    <row r="7957" spans="1:19" hidden="1">
      <c r="A7957" s="12">
        <v>42016</v>
      </c>
      <c r="B7957" t="s">
        <v>3141</v>
      </c>
      <c r="C7957" s="1">
        <v>-6.25</v>
      </c>
      <c r="E7957" s="42">
        <f t="shared" si="160"/>
        <v>6.25</v>
      </c>
      <c r="F7957" s="77" t="s">
        <v>1038</v>
      </c>
      <c r="G7957" s="77" t="s">
        <v>195</v>
      </c>
      <c r="H7957" s="77" t="s">
        <v>189</v>
      </c>
      <c r="I7957" s="13">
        <v>1</v>
      </c>
      <c r="J7957" s="14">
        <v>2015</v>
      </c>
      <c r="K7957" s="78" t="s">
        <v>56</v>
      </c>
      <c r="L7957" s="79" t="s">
        <v>22</v>
      </c>
      <c r="M7957" s="79" t="s">
        <v>302</v>
      </c>
      <c r="N7957" s="15" t="s">
        <v>28</v>
      </c>
      <c r="O7957" s="15" t="s">
        <v>29</v>
      </c>
      <c r="P7957" s="80" t="s">
        <v>3599</v>
      </c>
      <c r="Q7957" s="80" t="s">
        <v>195</v>
      </c>
      <c r="S7957" t="str">
        <f t="shared" ref="S7957:S8020" si="162">A7957&amp;B7957</f>
        <v>42016Davinia Lefroy</v>
      </c>
    </row>
    <row r="7958" spans="1:19" hidden="1">
      <c r="A7958" s="12">
        <v>42016</v>
      </c>
      <c r="B7958" t="s">
        <v>3142</v>
      </c>
      <c r="C7958" s="1">
        <v>0.27</v>
      </c>
      <c r="E7958" s="42">
        <f t="shared" si="160"/>
        <v>-0.27</v>
      </c>
      <c r="F7958" s="77" t="s">
        <v>225</v>
      </c>
      <c r="G7958" s="77" t="s">
        <v>195</v>
      </c>
      <c r="H7958" s="77" t="s">
        <v>189</v>
      </c>
      <c r="I7958" s="13">
        <v>1</v>
      </c>
      <c r="J7958" s="14">
        <v>2015</v>
      </c>
      <c r="K7958" s="78" t="s">
        <v>56</v>
      </c>
      <c r="L7958" s="79" t="s">
        <v>22</v>
      </c>
      <c r="M7958" s="79" t="s">
        <v>302</v>
      </c>
      <c r="N7958" s="15" t="s">
        <v>28</v>
      </c>
      <c r="O7958" s="15" t="s">
        <v>29</v>
      </c>
      <c r="P7958" s="80" t="s">
        <v>3599</v>
      </c>
      <c r="Q7958" s="80" t="s">
        <v>195</v>
      </c>
      <c r="S7958" t="str">
        <f t="shared" si="162"/>
        <v>42016jeremiah knipe</v>
      </c>
    </row>
    <row r="7959" spans="1:19" hidden="1">
      <c r="A7959" s="12">
        <v>42016</v>
      </c>
      <c r="B7959" t="s">
        <v>3143</v>
      </c>
      <c r="C7959" s="1">
        <v>-1.86</v>
      </c>
      <c r="E7959" s="42">
        <f t="shared" si="160"/>
        <v>1.86</v>
      </c>
      <c r="F7959" s="77" t="s">
        <v>1038</v>
      </c>
      <c r="G7959" s="77" t="s">
        <v>195</v>
      </c>
      <c r="H7959" s="77" t="s">
        <v>189</v>
      </c>
      <c r="I7959" s="13">
        <v>1</v>
      </c>
      <c r="J7959" s="14">
        <v>2015</v>
      </c>
      <c r="K7959" s="78" t="s">
        <v>56</v>
      </c>
      <c r="L7959" s="79" t="s">
        <v>22</v>
      </c>
      <c r="M7959" s="79" t="s">
        <v>302</v>
      </c>
      <c r="N7959" s="15" t="s">
        <v>28</v>
      </c>
      <c r="O7959" s="15" t="s">
        <v>29</v>
      </c>
      <c r="P7959" s="80" t="s">
        <v>3599</v>
      </c>
      <c r="Q7959" s="80" t="s">
        <v>195</v>
      </c>
      <c r="S7959" t="str">
        <f t="shared" si="162"/>
        <v>42016Gina Callozzo</v>
      </c>
    </row>
    <row r="7960" spans="1:19" hidden="1">
      <c r="A7960" s="12">
        <v>42016</v>
      </c>
      <c r="B7960" t="s">
        <v>3144</v>
      </c>
      <c r="C7960" s="1">
        <v>-4.88</v>
      </c>
      <c r="E7960" s="42">
        <f t="shared" si="160"/>
        <v>4.88</v>
      </c>
      <c r="F7960" s="77" t="s">
        <v>1038</v>
      </c>
      <c r="G7960" s="77" t="s">
        <v>195</v>
      </c>
      <c r="H7960" s="77" t="s">
        <v>189</v>
      </c>
      <c r="I7960" s="13">
        <v>1</v>
      </c>
      <c r="J7960" s="14">
        <v>2015</v>
      </c>
      <c r="K7960" s="78" t="s">
        <v>56</v>
      </c>
      <c r="L7960" s="79" t="s">
        <v>22</v>
      </c>
      <c r="M7960" s="79" t="s">
        <v>302</v>
      </c>
      <c r="N7960" s="15" t="s">
        <v>28</v>
      </c>
      <c r="O7960" s="15" t="s">
        <v>29</v>
      </c>
      <c r="P7960" s="80" t="s">
        <v>3599</v>
      </c>
      <c r="Q7960" s="80" t="s">
        <v>195</v>
      </c>
      <c r="S7960" t="str">
        <f t="shared" si="162"/>
        <v>42016Big Buttons by Pets-Shows-On-Wheels pets and supplies</v>
      </c>
    </row>
    <row r="7961" spans="1:19" hidden="1">
      <c r="A7961" s="12">
        <v>42017</v>
      </c>
      <c r="B7961" t="s">
        <v>3145</v>
      </c>
      <c r="C7961" s="1">
        <v>-0.62</v>
      </c>
      <c r="E7961" s="42">
        <f t="shared" si="160"/>
        <v>0.62</v>
      </c>
      <c r="F7961" s="77" t="s">
        <v>1038</v>
      </c>
      <c r="G7961" s="77" t="s">
        <v>195</v>
      </c>
      <c r="H7961" s="77" t="s">
        <v>189</v>
      </c>
      <c r="I7961" s="13">
        <v>1</v>
      </c>
      <c r="J7961" s="14">
        <v>2015</v>
      </c>
      <c r="K7961" s="78" t="s">
        <v>56</v>
      </c>
      <c r="L7961" s="79" t="s">
        <v>22</v>
      </c>
      <c r="M7961" s="79" t="s">
        <v>302</v>
      </c>
      <c r="N7961" s="15" t="s">
        <v>28</v>
      </c>
      <c r="O7961" s="15" t="s">
        <v>29</v>
      </c>
      <c r="P7961" s="80" t="s">
        <v>3599</v>
      </c>
      <c r="Q7961" s="80" t="s">
        <v>195</v>
      </c>
      <c r="S7961" t="str">
        <f t="shared" si="162"/>
        <v>42017Pamela Banis</v>
      </c>
    </row>
    <row r="7962" spans="1:19" hidden="1">
      <c r="A7962" s="12">
        <v>42017</v>
      </c>
      <c r="B7962" t="s">
        <v>3146</v>
      </c>
      <c r="C7962" s="1">
        <v>-3.17</v>
      </c>
      <c r="E7962" s="42">
        <f t="shared" si="160"/>
        <v>3.17</v>
      </c>
      <c r="F7962" s="77" t="s">
        <v>1038</v>
      </c>
      <c r="G7962" s="77" t="s">
        <v>195</v>
      </c>
      <c r="H7962" s="77" t="s">
        <v>189</v>
      </c>
      <c r="I7962" s="13">
        <v>1</v>
      </c>
      <c r="J7962" s="14">
        <v>2015</v>
      </c>
      <c r="K7962" s="78" t="s">
        <v>56</v>
      </c>
      <c r="L7962" s="79" t="s">
        <v>22</v>
      </c>
      <c r="M7962" s="79" t="s">
        <v>302</v>
      </c>
      <c r="N7962" s="15" t="s">
        <v>28</v>
      </c>
      <c r="O7962" s="15" t="s">
        <v>29</v>
      </c>
      <c r="P7962" s="80" t="s">
        <v>3599</v>
      </c>
      <c r="Q7962" s="80" t="s">
        <v>195</v>
      </c>
      <c r="S7962" t="str">
        <f t="shared" si="162"/>
        <v>42017Henna Takatalo</v>
      </c>
    </row>
    <row r="7963" spans="1:19" hidden="1">
      <c r="A7963" s="12">
        <v>42018</v>
      </c>
      <c r="B7963" t="s">
        <v>3147</v>
      </c>
      <c r="C7963" s="1">
        <v>0.43</v>
      </c>
      <c r="E7963" s="42">
        <f t="shared" si="160"/>
        <v>-0.43</v>
      </c>
      <c r="F7963" s="77" t="s">
        <v>225</v>
      </c>
      <c r="G7963" s="77" t="s">
        <v>195</v>
      </c>
      <c r="H7963" s="77" t="s">
        <v>189</v>
      </c>
      <c r="I7963" s="13">
        <v>1</v>
      </c>
      <c r="J7963" s="14">
        <v>2015</v>
      </c>
      <c r="K7963" s="78" t="s">
        <v>56</v>
      </c>
      <c r="L7963" s="79" t="s">
        <v>22</v>
      </c>
      <c r="M7963" s="79" t="s">
        <v>302</v>
      </c>
      <c r="N7963" s="15" t="s">
        <v>28</v>
      </c>
      <c r="O7963" s="15" t="s">
        <v>29</v>
      </c>
      <c r="P7963" s="80" t="s">
        <v>3599</v>
      </c>
      <c r="Q7963" s="80" t="s">
        <v>195</v>
      </c>
      <c r="S7963" t="str">
        <f t="shared" si="162"/>
        <v>42018Mimi Madayag</v>
      </c>
    </row>
    <row r="7964" spans="1:19" hidden="1">
      <c r="A7964" s="12">
        <v>42018</v>
      </c>
      <c r="B7964" t="s">
        <v>3123</v>
      </c>
      <c r="C7964" s="1">
        <v>-2.02</v>
      </c>
      <c r="E7964" s="42">
        <f t="shared" si="160"/>
        <v>2.02</v>
      </c>
      <c r="F7964" s="77" t="s">
        <v>1038</v>
      </c>
      <c r="G7964" s="77" t="s">
        <v>195</v>
      </c>
      <c r="H7964" s="77" t="s">
        <v>189</v>
      </c>
      <c r="I7964" s="13">
        <v>1</v>
      </c>
      <c r="J7964" s="14">
        <v>2015</v>
      </c>
      <c r="K7964" s="78" t="s">
        <v>56</v>
      </c>
      <c r="L7964" s="79" t="s">
        <v>22</v>
      </c>
      <c r="M7964" s="79" t="s">
        <v>302</v>
      </c>
      <c r="N7964" s="15" t="s">
        <v>28</v>
      </c>
      <c r="O7964" s="15" t="s">
        <v>29</v>
      </c>
      <c r="P7964" s="80" t="s">
        <v>3599</v>
      </c>
      <c r="Q7964" s="80" t="s">
        <v>195</v>
      </c>
      <c r="S7964" t="str">
        <f t="shared" si="162"/>
        <v>42018Suzette Bourcier</v>
      </c>
    </row>
    <row r="7965" spans="1:19" hidden="1">
      <c r="A7965" s="12">
        <v>42018</v>
      </c>
      <c r="B7965" t="s">
        <v>2617</v>
      </c>
      <c r="C7965" s="1">
        <v>0</v>
      </c>
      <c r="E7965" s="42">
        <f t="shared" si="160"/>
        <v>0</v>
      </c>
      <c r="F7965" s="77" t="s">
        <v>1038</v>
      </c>
      <c r="G7965" s="77" t="s">
        <v>195</v>
      </c>
      <c r="H7965" s="77" t="s">
        <v>189</v>
      </c>
      <c r="I7965" s="13">
        <v>1</v>
      </c>
      <c r="J7965" s="14">
        <v>2015</v>
      </c>
      <c r="K7965" s="78" t="s">
        <v>56</v>
      </c>
      <c r="L7965" s="79" t="s">
        <v>22</v>
      </c>
      <c r="M7965" s="79" t="s">
        <v>302</v>
      </c>
      <c r="N7965" s="15" t="s">
        <v>28</v>
      </c>
      <c r="O7965" s="15" t="s">
        <v>29</v>
      </c>
      <c r="P7965" s="80" t="s">
        <v>3599</v>
      </c>
      <c r="Q7965" s="80" t="s">
        <v>195</v>
      </c>
      <c r="S7965" t="str">
        <f t="shared" si="162"/>
        <v>42018Reversal</v>
      </c>
    </row>
    <row r="7966" spans="1:19" hidden="1">
      <c r="A7966" s="12">
        <v>42019</v>
      </c>
      <c r="B7966" t="s">
        <v>3148</v>
      </c>
      <c r="C7966" s="1">
        <v>-1.93</v>
      </c>
      <c r="E7966" s="42">
        <f t="shared" si="160"/>
        <v>1.93</v>
      </c>
      <c r="F7966" s="77" t="s">
        <v>1038</v>
      </c>
      <c r="G7966" s="77" t="s">
        <v>195</v>
      </c>
      <c r="H7966" s="77" t="s">
        <v>189</v>
      </c>
      <c r="I7966" s="13">
        <v>1</v>
      </c>
      <c r="J7966" s="14">
        <v>2015</v>
      </c>
      <c r="K7966" s="78" t="s">
        <v>56</v>
      </c>
      <c r="L7966" s="79" t="s">
        <v>22</v>
      </c>
      <c r="M7966" s="79" t="s">
        <v>302</v>
      </c>
      <c r="N7966" s="15" t="s">
        <v>28</v>
      </c>
      <c r="O7966" s="15" t="s">
        <v>29</v>
      </c>
      <c r="P7966" s="80" t="s">
        <v>3599</v>
      </c>
      <c r="Q7966" s="80" t="s">
        <v>195</v>
      </c>
      <c r="S7966" t="str">
        <f t="shared" si="162"/>
        <v>42019Ted Moy</v>
      </c>
    </row>
    <row r="7967" spans="1:19" hidden="1">
      <c r="A7967" s="12">
        <v>42019</v>
      </c>
      <c r="B7967" t="s">
        <v>3149</v>
      </c>
      <c r="C7967" s="1">
        <v>-0.88</v>
      </c>
      <c r="E7967" s="42">
        <f t="shared" si="160"/>
        <v>0.88</v>
      </c>
      <c r="F7967" s="77" t="s">
        <v>1038</v>
      </c>
      <c r="G7967" s="77" t="s">
        <v>195</v>
      </c>
      <c r="H7967" s="77" t="s">
        <v>189</v>
      </c>
      <c r="I7967" s="13">
        <v>1</v>
      </c>
      <c r="J7967" s="14">
        <v>2015</v>
      </c>
      <c r="K7967" s="78" t="s">
        <v>56</v>
      </c>
      <c r="L7967" s="79" t="s">
        <v>22</v>
      </c>
      <c r="M7967" s="79" t="s">
        <v>302</v>
      </c>
      <c r="N7967" s="15" t="s">
        <v>28</v>
      </c>
      <c r="O7967" s="15" t="s">
        <v>29</v>
      </c>
      <c r="P7967" s="80" t="s">
        <v>3599</v>
      </c>
      <c r="Q7967" s="80" t="s">
        <v>195</v>
      </c>
      <c r="S7967" t="str">
        <f t="shared" si="162"/>
        <v>42019james esther</v>
      </c>
    </row>
    <row r="7968" spans="1:19" hidden="1">
      <c r="A7968" s="12">
        <v>42020</v>
      </c>
      <c r="B7968" t="s">
        <v>3150</v>
      </c>
      <c r="C7968" s="1">
        <v>-1.85</v>
      </c>
      <c r="E7968" s="42">
        <f t="shared" si="160"/>
        <v>1.85</v>
      </c>
      <c r="F7968" s="77" t="s">
        <v>1038</v>
      </c>
      <c r="G7968" s="77" t="s">
        <v>195</v>
      </c>
      <c r="H7968" s="77" t="s">
        <v>189</v>
      </c>
      <c r="I7968" s="13">
        <v>1</v>
      </c>
      <c r="J7968" s="14">
        <v>2015</v>
      </c>
      <c r="K7968" s="78" t="s">
        <v>56</v>
      </c>
      <c r="L7968" s="79" t="s">
        <v>22</v>
      </c>
      <c r="M7968" s="79" t="s">
        <v>302</v>
      </c>
      <c r="N7968" s="15" t="s">
        <v>28</v>
      </c>
      <c r="O7968" s="15" t="s">
        <v>29</v>
      </c>
      <c r="P7968" s="80" t="s">
        <v>3599</v>
      </c>
      <c r="Q7968" s="80" t="s">
        <v>195</v>
      </c>
      <c r="S7968" t="str">
        <f t="shared" si="162"/>
        <v>42020Mikael Koivula</v>
      </c>
    </row>
    <row r="7969" spans="1:19" hidden="1">
      <c r="A7969" s="12">
        <v>42020</v>
      </c>
      <c r="B7969" t="s">
        <v>3151</v>
      </c>
      <c r="C7969" s="1">
        <v>-1.27</v>
      </c>
      <c r="E7969" s="42">
        <f t="shared" si="160"/>
        <v>1.27</v>
      </c>
      <c r="F7969" s="77" t="s">
        <v>1038</v>
      </c>
      <c r="G7969" s="77" t="s">
        <v>195</v>
      </c>
      <c r="H7969" s="77" t="s">
        <v>189</v>
      </c>
      <c r="I7969" s="13">
        <v>1</v>
      </c>
      <c r="J7969" s="14">
        <v>2015</v>
      </c>
      <c r="K7969" s="78" t="s">
        <v>56</v>
      </c>
      <c r="L7969" s="79" t="s">
        <v>22</v>
      </c>
      <c r="M7969" s="79" t="s">
        <v>302</v>
      </c>
      <c r="N7969" s="15" t="s">
        <v>28</v>
      </c>
      <c r="O7969" s="15" t="s">
        <v>29</v>
      </c>
      <c r="P7969" s="80" t="s">
        <v>3599</v>
      </c>
      <c r="Q7969" s="80" t="s">
        <v>195</v>
      </c>
      <c r="S7969" t="str">
        <f t="shared" si="162"/>
        <v>42020Calli Carboni</v>
      </c>
    </row>
    <row r="7970" spans="1:19" hidden="1">
      <c r="A7970" s="12">
        <v>42020</v>
      </c>
      <c r="B7970" t="s">
        <v>3152</v>
      </c>
      <c r="C7970" s="1">
        <v>-3.59</v>
      </c>
      <c r="E7970" s="42">
        <f t="shared" si="160"/>
        <v>3.59</v>
      </c>
      <c r="F7970" s="77" t="s">
        <v>1038</v>
      </c>
      <c r="G7970" s="77" t="s">
        <v>195</v>
      </c>
      <c r="H7970" s="77" t="s">
        <v>189</v>
      </c>
      <c r="I7970" s="13">
        <v>1</v>
      </c>
      <c r="J7970" s="14">
        <v>2015</v>
      </c>
      <c r="K7970" s="78" t="s">
        <v>56</v>
      </c>
      <c r="L7970" s="79" t="s">
        <v>22</v>
      </c>
      <c r="M7970" s="79" t="s">
        <v>302</v>
      </c>
      <c r="N7970" s="15" t="s">
        <v>28</v>
      </c>
      <c r="O7970" s="15" t="s">
        <v>29</v>
      </c>
      <c r="P7970" s="80" t="s">
        <v>3599</v>
      </c>
      <c r="Q7970" s="80" t="s">
        <v>195</v>
      </c>
      <c r="S7970" t="str">
        <f t="shared" si="162"/>
        <v>42020Nellie Sheppard</v>
      </c>
    </row>
    <row r="7971" spans="1:19" hidden="1">
      <c r="A7971" s="12">
        <v>42020</v>
      </c>
      <c r="B7971" t="s">
        <v>3153</v>
      </c>
      <c r="C7971" s="1">
        <v>-1.46</v>
      </c>
      <c r="E7971" s="42">
        <f t="shared" si="160"/>
        <v>1.46</v>
      </c>
      <c r="F7971" s="77" t="s">
        <v>1038</v>
      </c>
      <c r="G7971" s="77" t="s">
        <v>195</v>
      </c>
      <c r="H7971" s="77" t="s">
        <v>189</v>
      </c>
      <c r="I7971" s="13">
        <v>1</v>
      </c>
      <c r="J7971" s="14">
        <v>2015</v>
      </c>
      <c r="K7971" s="78" t="s">
        <v>56</v>
      </c>
      <c r="L7971" s="79" t="s">
        <v>22</v>
      </c>
      <c r="M7971" s="79" t="s">
        <v>302</v>
      </c>
      <c r="N7971" s="15" t="s">
        <v>28</v>
      </c>
      <c r="O7971" s="15" t="s">
        <v>29</v>
      </c>
      <c r="P7971" s="80" t="s">
        <v>3599</v>
      </c>
      <c r="Q7971" s="80" t="s">
        <v>195</v>
      </c>
      <c r="S7971" t="str">
        <f t="shared" si="162"/>
        <v>42020gary white</v>
      </c>
    </row>
    <row r="7972" spans="1:19" hidden="1">
      <c r="A7972" s="12">
        <v>42021</v>
      </c>
      <c r="B7972" t="s">
        <v>3154</v>
      </c>
      <c r="C7972" s="1">
        <v>-0.62</v>
      </c>
      <c r="E7972" s="42">
        <f t="shared" si="160"/>
        <v>0.62</v>
      </c>
      <c r="F7972" s="77" t="s">
        <v>1038</v>
      </c>
      <c r="G7972" s="77" t="s">
        <v>195</v>
      </c>
      <c r="H7972" s="77" t="s">
        <v>189</v>
      </c>
      <c r="I7972" s="13">
        <v>1</v>
      </c>
      <c r="J7972" s="14">
        <v>2015</v>
      </c>
      <c r="K7972" s="78" t="s">
        <v>56</v>
      </c>
      <c r="L7972" s="79" t="s">
        <v>22</v>
      </c>
      <c r="M7972" s="79" t="s">
        <v>302</v>
      </c>
      <c r="N7972" s="15" t="s">
        <v>28</v>
      </c>
      <c r="O7972" s="15" t="s">
        <v>29</v>
      </c>
      <c r="P7972" s="80" t="s">
        <v>3599</v>
      </c>
      <c r="Q7972" s="80" t="s">
        <v>195</v>
      </c>
      <c r="S7972" t="str">
        <f t="shared" si="162"/>
        <v>42021Gregory Gebhardt</v>
      </c>
    </row>
    <row r="7973" spans="1:19" hidden="1">
      <c r="A7973" s="12">
        <v>42021</v>
      </c>
      <c r="B7973" t="s">
        <v>3155</v>
      </c>
      <c r="C7973" s="1">
        <v>-0.59</v>
      </c>
      <c r="E7973" s="42">
        <f t="shared" si="160"/>
        <v>0.59</v>
      </c>
      <c r="F7973" s="77" t="s">
        <v>1038</v>
      </c>
      <c r="G7973" s="77" t="s">
        <v>195</v>
      </c>
      <c r="H7973" s="77" t="s">
        <v>189</v>
      </c>
      <c r="I7973" s="13">
        <v>1</v>
      </c>
      <c r="J7973" s="14">
        <v>2015</v>
      </c>
      <c r="K7973" s="78" t="s">
        <v>56</v>
      </c>
      <c r="L7973" s="79" t="s">
        <v>22</v>
      </c>
      <c r="M7973" s="79" t="s">
        <v>302</v>
      </c>
      <c r="N7973" s="15" t="s">
        <v>28</v>
      </c>
      <c r="O7973" s="15" t="s">
        <v>29</v>
      </c>
      <c r="P7973" s="80" t="s">
        <v>3599</v>
      </c>
      <c r="Q7973" s="80" t="s">
        <v>195</v>
      </c>
      <c r="S7973" t="str">
        <f t="shared" si="162"/>
        <v>42021Susan Sowa</v>
      </c>
    </row>
    <row r="7974" spans="1:19" hidden="1">
      <c r="A7974" s="12">
        <v>42022</v>
      </c>
      <c r="B7974" t="s">
        <v>2488</v>
      </c>
      <c r="C7974" s="1">
        <v>0</v>
      </c>
      <c r="E7974" s="42">
        <f t="shared" si="160"/>
        <v>0</v>
      </c>
      <c r="F7974" s="77" t="s">
        <v>225</v>
      </c>
      <c r="G7974" s="77" t="s">
        <v>195</v>
      </c>
      <c r="H7974" s="77" t="s">
        <v>189</v>
      </c>
      <c r="I7974" s="13">
        <v>1</v>
      </c>
      <c r="J7974" s="14">
        <v>2015</v>
      </c>
      <c r="K7974" s="78" t="s">
        <v>56</v>
      </c>
      <c r="L7974" s="79" t="s">
        <v>22</v>
      </c>
      <c r="M7974" s="79" t="s">
        <v>23</v>
      </c>
      <c r="N7974" s="15" t="s">
        <v>189</v>
      </c>
      <c r="O7974" s="15" t="s">
        <v>24</v>
      </c>
      <c r="P7974" s="80" t="s">
        <v>196</v>
      </c>
      <c r="Q7974" s="80" t="s">
        <v>195</v>
      </c>
      <c r="S7974" t="str">
        <f t="shared" si="162"/>
        <v>42022Bank Account</v>
      </c>
    </row>
    <row r="7975" spans="1:19" hidden="1">
      <c r="A7975" s="12">
        <v>42022</v>
      </c>
      <c r="B7975" t="s">
        <v>3156</v>
      </c>
      <c r="C7975" s="1">
        <v>-2.79</v>
      </c>
      <c r="E7975" s="42">
        <f t="shared" si="160"/>
        <v>2.79</v>
      </c>
      <c r="F7975" s="77" t="s">
        <v>1038</v>
      </c>
      <c r="G7975" s="77" t="s">
        <v>195</v>
      </c>
      <c r="H7975" s="77" t="s">
        <v>189</v>
      </c>
      <c r="I7975" s="13">
        <v>1</v>
      </c>
      <c r="J7975" s="14">
        <v>2015</v>
      </c>
      <c r="K7975" s="78" t="s">
        <v>56</v>
      </c>
      <c r="L7975" s="79" t="s">
        <v>22</v>
      </c>
      <c r="M7975" s="79" t="s">
        <v>302</v>
      </c>
      <c r="N7975" s="15" t="s">
        <v>28</v>
      </c>
      <c r="O7975" s="15" t="s">
        <v>29</v>
      </c>
      <c r="P7975" s="80" t="s">
        <v>3599</v>
      </c>
      <c r="Q7975" s="80" t="s">
        <v>195</v>
      </c>
      <c r="S7975" t="str">
        <f t="shared" si="162"/>
        <v>42022Thomas Migliore</v>
      </c>
    </row>
    <row r="7976" spans="1:19" hidden="1">
      <c r="A7976" s="12">
        <v>42023</v>
      </c>
      <c r="B7976" t="s">
        <v>3157</v>
      </c>
      <c r="C7976" s="1">
        <v>-6.1</v>
      </c>
      <c r="E7976" s="42">
        <f t="shared" si="160"/>
        <v>6.1</v>
      </c>
      <c r="F7976" s="77" t="s">
        <v>1038</v>
      </c>
      <c r="G7976" s="77" t="s">
        <v>195</v>
      </c>
      <c r="H7976" s="77" t="s">
        <v>189</v>
      </c>
      <c r="I7976" s="13">
        <v>1</v>
      </c>
      <c r="J7976" s="14">
        <v>2015</v>
      </c>
      <c r="K7976" s="78" t="s">
        <v>56</v>
      </c>
      <c r="L7976" s="79" t="s">
        <v>22</v>
      </c>
      <c r="M7976" s="79" t="s">
        <v>302</v>
      </c>
      <c r="N7976" s="15" t="s">
        <v>28</v>
      </c>
      <c r="O7976" s="15" t="s">
        <v>29</v>
      </c>
      <c r="P7976" s="80" t="s">
        <v>3599</v>
      </c>
      <c r="Q7976" s="80" t="s">
        <v>195</v>
      </c>
      <c r="S7976" t="str">
        <f t="shared" si="162"/>
        <v>42023Vito Modica</v>
      </c>
    </row>
    <row r="7977" spans="1:19" hidden="1">
      <c r="A7977" s="12">
        <v>42023</v>
      </c>
      <c r="B7977" t="s">
        <v>3158</v>
      </c>
      <c r="C7977" s="1">
        <v>-0.59</v>
      </c>
      <c r="E7977" s="42">
        <f t="shared" si="160"/>
        <v>0.59</v>
      </c>
      <c r="F7977" s="77" t="s">
        <v>1038</v>
      </c>
      <c r="G7977" s="77" t="s">
        <v>195</v>
      </c>
      <c r="H7977" s="77" t="s">
        <v>189</v>
      </c>
      <c r="I7977" s="13">
        <v>1</v>
      </c>
      <c r="J7977" s="14">
        <v>2015</v>
      </c>
      <c r="K7977" s="78" t="s">
        <v>56</v>
      </c>
      <c r="L7977" s="79" t="s">
        <v>22</v>
      </c>
      <c r="M7977" s="79" t="s">
        <v>302</v>
      </c>
      <c r="N7977" s="15" t="s">
        <v>28</v>
      </c>
      <c r="O7977" s="15" t="s">
        <v>29</v>
      </c>
      <c r="P7977" s="80" t="s">
        <v>3599</v>
      </c>
      <c r="Q7977" s="80" t="s">
        <v>195</v>
      </c>
      <c r="S7977" t="str">
        <f t="shared" si="162"/>
        <v>42023Chris Spencer</v>
      </c>
    </row>
    <row r="7978" spans="1:19" hidden="1">
      <c r="A7978" s="12">
        <v>42024</v>
      </c>
      <c r="B7978" t="s">
        <v>3159</v>
      </c>
      <c r="C7978" s="1">
        <v>-1.61</v>
      </c>
      <c r="E7978" s="42">
        <f t="shared" si="160"/>
        <v>1.61</v>
      </c>
      <c r="F7978" s="77" t="s">
        <v>1038</v>
      </c>
      <c r="G7978" s="77" t="s">
        <v>195</v>
      </c>
      <c r="H7978" s="77" t="s">
        <v>189</v>
      </c>
      <c r="I7978" s="13">
        <v>1</v>
      </c>
      <c r="J7978" s="14">
        <v>2015</v>
      </c>
      <c r="K7978" s="78" t="s">
        <v>56</v>
      </c>
      <c r="L7978" s="79" t="s">
        <v>22</v>
      </c>
      <c r="M7978" s="79" t="s">
        <v>302</v>
      </c>
      <c r="N7978" s="15" t="s">
        <v>28</v>
      </c>
      <c r="O7978" s="15" t="s">
        <v>29</v>
      </c>
      <c r="P7978" s="80" t="s">
        <v>3599</v>
      </c>
      <c r="Q7978" s="80" t="s">
        <v>195</v>
      </c>
      <c r="S7978" t="str">
        <f t="shared" si="162"/>
        <v>42024John Young</v>
      </c>
    </row>
    <row r="7979" spans="1:19" hidden="1">
      <c r="A7979" s="12">
        <v>42024</v>
      </c>
      <c r="B7979" t="s">
        <v>3160</v>
      </c>
      <c r="C7979" s="1">
        <v>-0.69</v>
      </c>
      <c r="E7979" s="42">
        <f t="shared" ref="E7979:E8042" si="163">-C7979</f>
        <v>0.69</v>
      </c>
      <c r="F7979" s="77" t="s">
        <v>1038</v>
      </c>
      <c r="G7979" s="77" t="s">
        <v>195</v>
      </c>
      <c r="H7979" s="77" t="s">
        <v>189</v>
      </c>
      <c r="I7979" s="13">
        <v>1</v>
      </c>
      <c r="J7979" s="14">
        <v>2015</v>
      </c>
      <c r="K7979" s="78" t="s">
        <v>56</v>
      </c>
      <c r="L7979" s="79" t="s">
        <v>22</v>
      </c>
      <c r="M7979" s="79" t="s">
        <v>302</v>
      </c>
      <c r="N7979" s="15" t="s">
        <v>28</v>
      </c>
      <c r="O7979" s="15" t="s">
        <v>29</v>
      </c>
      <c r="P7979" s="80" t="s">
        <v>3599</v>
      </c>
      <c r="Q7979" s="80" t="s">
        <v>195</v>
      </c>
      <c r="S7979" t="str">
        <f t="shared" si="162"/>
        <v>42024Tara Sharum</v>
      </c>
    </row>
    <row r="7980" spans="1:19" hidden="1">
      <c r="A7980" s="12">
        <v>42024</v>
      </c>
      <c r="B7980" t="s">
        <v>3161</v>
      </c>
      <c r="C7980" s="1">
        <v>-1.46</v>
      </c>
      <c r="E7980" s="42">
        <f t="shared" si="163"/>
        <v>1.46</v>
      </c>
      <c r="F7980" s="77" t="s">
        <v>1038</v>
      </c>
      <c r="G7980" s="77" t="s">
        <v>195</v>
      </c>
      <c r="H7980" s="77" t="s">
        <v>189</v>
      </c>
      <c r="I7980" s="13">
        <v>1</v>
      </c>
      <c r="J7980" s="14">
        <v>2015</v>
      </c>
      <c r="K7980" s="78" t="s">
        <v>56</v>
      </c>
      <c r="L7980" s="79" t="s">
        <v>22</v>
      </c>
      <c r="M7980" s="79" t="s">
        <v>302</v>
      </c>
      <c r="N7980" s="15" t="s">
        <v>28</v>
      </c>
      <c r="O7980" s="15" t="s">
        <v>29</v>
      </c>
      <c r="P7980" s="80" t="s">
        <v>3599</v>
      </c>
      <c r="Q7980" s="80" t="s">
        <v>195</v>
      </c>
      <c r="S7980" t="str">
        <f t="shared" si="162"/>
        <v>42024Chris Johnsin</v>
      </c>
    </row>
    <row r="7981" spans="1:19" hidden="1">
      <c r="A7981" s="12">
        <v>42024</v>
      </c>
      <c r="B7981" t="s">
        <v>3162</v>
      </c>
      <c r="C7981" s="1">
        <v>-1.46</v>
      </c>
      <c r="E7981" s="42">
        <f t="shared" si="163"/>
        <v>1.46</v>
      </c>
      <c r="F7981" s="77" t="s">
        <v>1038</v>
      </c>
      <c r="G7981" s="77" t="s">
        <v>195</v>
      </c>
      <c r="H7981" s="77" t="s">
        <v>189</v>
      </c>
      <c r="I7981" s="13">
        <v>1</v>
      </c>
      <c r="J7981" s="14">
        <v>2015</v>
      </c>
      <c r="K7981" s="78" t="s">
        <v>56</v>
      </c>
      <c r="L7981" s="79" t="s">
        <v>22</v>
      </c>
      <c r="M7981" s="79" t="s">
        <v>302</v>
      </c>
      <c r="N7981" s="15" t="s">
        <v>28</v>
      </c>
      <c r="O7981" s="15" t="s">
        <v>29</v>
      </c>
      <c r="P7981" s="80" t="s">
        <v>3599</v>
      </c>
      <c r="Q7981" s="80" t="s">
        <v>195</v>
      </c>
      <c r="S7981" t="str">
        <f t="shared" si="162"/>
        <v>42024Rhonda Coon</v>
      </c>
    </row>
    <row r="7982" spans="1:19" hidden="1">
      <c r="A7982" s="12">
        <v>42026</v>
      </c>
      <c r="B7982" t="s">
        <v>3163</v>
      </c>
      <c r="C7982" s="1">
        <v>-0.69</v>
      </c>
      <c r="E7982" s="42">
        <f t="shared" si="163"/>
        <v>0.69</v>
      </c>
      <c r="F7982" s="77" t="s">
        <v>1038</v>
      </c>
      <c r="G7982" s="77" t="s">
        <v>195</v>
      </c>
      <c r="H7982" s="77" t="s">
        <v>189</v>
      </c>
      <c r="I7982" s="13">
        <v>1</v>
      </c>
      <c r="J7982" s="14">
        <v>2015</v>
      </c>
      <c r="K7982" s="78" t="s">
        <v>56</v>
      </c>
      <c r="L7982" s="79" t="s">
        <v>22</v>
      </c>
      <c r="M7982" s="79" t="s">
        <v>302</v>
      </c>
      <c r="N7982" s="15" t="s">
        <v>28</v>
      </c>
      <c r="O7982" s="15" t="s">
        <v>29</v>
      </c>
      <c r="P7982" s="80" t="s">
        <v>3599</v>
      </c>
      <c r="Q7982" s="80" t="s">
        <v>195</v>
      </c>
      <c r="S7982" t="str">
        <f t="shared" si="162"/>
        <v>42026Leslie A Mikelson</v>
      </c>
    </row>
    <row r="7983" spans="1:19" hidden="1">
      <c r="A7983" s="12">
        <v>42027</v>
      </c>
      <c r="B7983" t="s">
        <v>3164</v>
      </c>
      <c r="C7983" s="1">
        <v>-2.0699999999999998</v>
      </c>
      <c r="E7983" s="42">
        <f t="shared" si="163"/>
        <v>2.0699999999999998</v>
      </c>
      <c r="F7983" s="77" t="s">
        <v>1038</v>
      </c>
      <c r="G7983" s="77" t="s">
        <v>195</v>
      </c>
      <c r="H7983" s="77" t="s">
        <v>189</v>
      </c>
      <c r="I7983" s="13">
        <v>1</v>
      </c>
      <c r="J7983" s="14">
        <v>2015</v>
      </c>
      <c r="K7983" s="78" t="s">
        <v>56</v>
      </c>
      <c r="L7983" s="79" t="s">
        <v>22</v>
      </c>
      <c r="M7983" s="79" t="s">
        <v>302</v>
      </c>
      <c r="N7983" s="15" t="s">
        <v>28</v>
      </c>
      <c r="O7983" s="15" t="s">
        <v>29</v>
      </c>
      <c r="P7983" s="80" t="s">
        <v>3599</v>
      </c>
      <c r="Q7983" s="80" t="s">
        <v>195</v>
      </c>
      <c r="S7983" t="str">
        <f t="shared" si="162"/>
        <v>42027jamonte lawson</v>
      </c>
    </row>
    <row r="7984" spans="1:19" hidden="1">
      <c r="A7984" s="12">
        <v>42027</v>
      </c>
      <c r="B7984" t="s">
        <v>3165</v>
      </c>
      <c r="C7984" s="1">
        <v>-1.21</v>
      </c>
      <c r="E7984" s="42">
        <f t="shared" si="163"/>
        <v>1.21</v>
      </c>
      <c r="F7984" s="77" t="s">
        <v>1038</v>
      </c>
      <c r="G7984" s="77" t="s">
        <v>195</v>
      </c>
      <c r="H7984" s="77" t="s">
        <v>189</v>
      </c>
      <c r="I7984" s="13">
        <v>1</v>
      </c>
      <c r="J7984" s="14">
        <v>2015</v>
      </c>
      <c r="K7984" s="78" t="s">
        <v>56</v>
      </c>
      <c r="L7984" s="79" t="s">
        <v>22</v>
      </c>
      <c r="M7984" s="79" t="s">
        <v>302</v>
      </c>
      <c r="N7984" s="15" t="s">
        <v>28</v>
      </c>
      <c r="O7984" s="15" t="s">
        <v>29</v>
      </c>
      <c r="P7984" s="80" t="s">
        <v>3599</v>
      </c>
      <c r="Q7984" s="80" t="s">
        <v>195</v>
      </c>
      <c r="S7984" t="str">
        <f t="shared" si="162"/>
        <v>42027AAD</v>
      </c>
    </row>
    <row r="7985" spans="1:19" hidden="1">
      <c r="A7985" s="12">
        <v>42027</v>
      </c>
      <c r="B7985" t="s">
        <v>3166</v>
      </c>
      <c r="C7985" s="1">
        <v>0</v>
      </c>
      <c r="E7985" s="42">
        <f t="shared" si="163"/>
        <v>0</v>
      </c>
      <c r="F7985" s="77" t="s">
        <v>225</v>
      </c>
      <c r="G7985" s="77" t="s">
        <v>195</v>
      </c>
      <c r="H7985" s="77" t="s">
        <v>189</v>
      </c>
      <c r="I7985" s="13">
        <v>1</v>
      </c>
      <c r="J7985" s="14">
        <v>2015</v>
      </c>
      <c r="K7985" s="78" t="s">
        <v>56</v>
      </c>
      <c r="L7985" s="79" t="s">
        <v>22</v>
      </c>
      <c r="M7985" s="79" t="s">
        <v>23</v>
      </c>
      <c r="N7985" s="15" t="s">
        <v>28</v>
      </c>
      <c r="O7985" s="15" t="s">
        <v>29</v>
      </c>
      <c r="P7985" s="80" t="s">
        <v>3598</v>
      </c>
      <c r="Q7985" s="80" t="s">
        <v>195</v>
      </c>
      <c r="S7985" t="str">
        <f t="shared" si="162"/>
        <v>42027Skype Communications Sarl</v>
      </c>
    </row>
    <row r="7986" spans="1:19" hidden="1">
      <c r="A7986" s="12">
        <v>42027</v>
      </c>
      <c r="B7986" t="s">
        <v>3167</v>
      </c>
      <c r="C7986" s="1">
        <v>-0.67</v>
      </c>
      <c r="E7986" s="42">
        <f t="shared" si="163"/>
        <v>0.67</v>
      </c>
      <c r="F7986" s="77" t="s">
        <v>1038</v>
      </c>
      <c r="G7986" s="77" t="s">
        <v>195</v>
      </c>
      <c r="H7986" s="77" t="s">
        <v>189</v>
      </c>
      <c r="I7986" s="13">
        <v>1</v>
      </c>
      <c r="J7986" s="14">
        <v>2015</v>
      </c>
      <c r="K7986" s="78" t="s">
        <v>56</v>
      </c>
      <c r="L7986" s="79" t="s">
        <v>22</v>
      </c>
      <c r="M7986" s="79" t="s">
        <v>302</v>
      </c>
      <c r="N7986" s="15" t="s">
        <v>28</v>
      </c>
      <c r="O7986" s="15" t="s">
        <v>29</v>
      </c>
      <c r="P7986" s="80" t="s">
        <v>3599</v>
      </c>
      <c r="Q7986" s="80" t="s">
        <v>195</v>
      </c>
      <c r="S7986" t="str">
        <f t="shared" si="162"/>
        <v>42027Andrew Wallender</v>
      </c>
    </row>
    <row r="7987" spans="1:19" hidden="1">
      <c r="A7987" s="12">
        <v>42028</v>
      </c>
      <c r="B7987" t="s">
        <v>3168</v>
      </c>
      <c r="C7987" s="1">
        <v>-1.92</v>
      </c>
      <c r="E7987" s="42">
        <f t="shared" si="163"/>
        <v>1.92</v>
      </c>
      <c r="F7987" s="77" t="s">
        <v>1038</v>
      </c>
      <c r="G7987" s="77" t="s">
        <v>195</v>
      </c>
      <c r="H7987" s="77" t="s">
        <v>189</v>
      </c>
      <c r="I7987" s="13">
        <v>1</v>
      </c>
      <c r="J7987" s="14">
        <v>2015</v>
      </c>
      <c r="K7987" s="78" t="s">
        <v>56</v>
      </c>
      <c r="L7987" s="79" t="s">
        <v>22</v>
      </c>
      <c r="M7987" s="79" t="s">
        <v>302</v>
      </c>
      <c r="N7987" s="15" t="s">
        <v>28</v>
      </c>
      <c r="O7987" s="15" t="s">
        <v>29</v>
      </c>
      <c r="P7987" s="80" t="s">
        <v>3599</v>
      </c>
      <c r="Q7987" s="80" t="s">
        <v>195</v>
      </c>
      <c r="S7987" t="str">
        <f t="shared" si="162"/>
        <v>42028Morgan Seaborn</v>
      </c>
    </row>
    <row r="7988" spans="1:19" hidden="1">
      <c r="A7988" s="12">
        <v>42028</v>
      </c>
      <c r="B7988" t="s">
        <v>3169</v>
      </c>
      <c r="C7988" s="1">
        <v>-4.16</v>
      </c>
      <c r="E7988" s="42">
        <f t="shared" si="163"/>
        <v>4.16</v>
      </c>
      <c r="F7988" s="77" t="s">
        <v>1038</v>
      </c>
      <c r="G7988" s="77" t="s">
        <v>195</v>
      </c>
      <c r="H7988" s="77" t="s">
        <v>189</v>
      </c>
      <c r="I7988" s="13">
        <v>1</v>
      </c>
      <c r="J7988" s="14">
        <v>2015</v>
      </c>
      <c r="K7988" s="78" t="s">
        <v>56</v>
      </c>
      <c r="L7988" s="79" t="s">
        <v>22</v>
      </c>
      <c r="M7988" s="79" t="s">
        <v>302</v>
      </c>
      <c r="N7988" s="15" t="s">
        <v>28</v>
      </c>
      <c r="O7988" s="15" t="s">
        <v>29</v>
      </c>
      <c r="P7988" s="80" t="s">
        <v>3599</v>
      </c>
      <c r="Q7988" s="80" t="s">
        <v>195</v>
      </c>
      <c r="S7988" t="str">
        <f t="shared" si="162"/>
        <v>42028Sandra Bruyere</v>
      </c>
    </row>
    <row r="7989" spans="1:19" hidden="1">
      <c r="A7989" s="12">
        <v>42029</v>
      </c>
      <c r="B7989" t="s">
        <v>2488</v>
      </c>
      <c r="C7989" s="1">
        <v>0</v>
      </c>
      <c r="E7989" s="42">
        <f t="shared" si="163"/>
        <v>0</v>
      </c>
      <c r="F7989" s="77" t="s">
        <v>225</v>
      </c>
      <c r="G7989" s="77" t="s">
        <v>195</v>
      </c>
      <c r="H7989" s="77" t="s">
        <v>189</v>
      </c>
      <c r="I7989" s="13">
        <v>1</v>
      </c>
      <c r="J7989" s="14">
        <v>2015</v>
      </c>
      <c r="K7989" s="78" t="s">
        <v>56</v>
      </c>
      <c r="L7989" s="79" t="s">
        <v>22</v>
      </c>
      <c r="M7989" s="79" t="s">
        <v>23</v>
      </c>
      <c r="N7989" s="15" t="s">
        <v>189</v>
      </c>
      <c r="O7989" s="15" t="s">
        <v>24</v>
      </c>
      <c r="P7989" s="80" t="s">
        <v>196</v>
      </c>
      <c r="Q7989" s="80" t="s">
        <v>195</v>
      </c>
      <c r="S7989" t="str">
        <f t="shared" si="162"/>
        <v>42029Bank Account</v>
      </c>
    </row>
    <row r="7990" spans="1:19" hidden="1">
      <c r="A7990" s="12">
        <v>42029</v>
      </c>
      <c r="B7990" t="s">
        <v>3170</v>
      </c>
      <c r="C7990" s="1">
        <v>-2.13</v>
      </c>
      <c r="E7990" s="42">
        <f t="shared" si="163"/>
        <v>2.13</v>
      </c>
      <c r="F7990" s="77" t="s">
        <v>1038</v>
      </c>
      <c r="G7990" s="77" t="s">
        <v>195</v>
      </c>
      <c r="H7990" s="77" t="s">
        <v>189</v>
      </c>
      <c r="I7990" s="13">
        <v>1</v>
      </c>
      <c r="J7990" s="14">
        <v>2015</v>
      </c>
      <c r="K7990" s="78" t="s">
        <v>56</v>
      </c>
      <c r="L7990" s="79" t="s">
        <v>22</v>
      </c>
      <c r="M7990" s="79" t="s">
        <v>302</v>
      </c>
      <c r="N7990" s="15" t="s">
        <v>28</v>
      </c>
      <c r="O7990" s="15" t="s">
        <v>29</v>
      </c>
      <c r="P7990" s="80" t="s">
        <v>3599</v>
      </c>
      <c r="Q7990" s="80" t="s">
        <v>195</v>
      </c>
      <c r="S7990" t="str">
        <f t="shared" si="162"/>
        <v>42029Tyler Stockdale</v>
      </c>
    </row>
    <row r="7991" spans="1:19" hidden="1">
      <c r="A7991" s="12">
        <v>42029</v>
      </c>
      <c r="B7991" t="s">
        <v>3171</v>
      </c>
      <c r="C7991" s="1">
        <v>-2.13</v>
      </c>
      <c r="E7991" s="42">
        <f t="shared" si="163"/>
        <v>2.13</v>
      </c>
      <c r="F7991" s="77" t="s">
        <v>1038</v>
      </c>
      <c r="G7991" s="77" t="s">
        <v>195</v>
      </c>
      <c r="H7991" s="77" t="s">
        <v>189</v>
      </c>
      <c r="I7991" s="13">
        <v>1</v>
      </c>
      <c r="J7991" s="14">
        <v>2015</v>
      </c>
      <c r="K7991" s="78" t="s">
        <v>56</v>
      </c>
      <c r="L7991" s="79" t="s">
        <v>22</v>
      </c>
      <c r="M7991" s="79" t="s">
        <v>302</v>
      </c>
      <c r="N7991" s="15" t="s">
        <v>28</v>
      </c>
      <c r="O7991" s="15" t="s">
        <v>29</v>
      </c>
      <c r="P7991" s="80" t="s">
        <v>3599</v>
      </c>
      <c r="Q7991" s="80" t="s">
        <v>195</v>
      </c>
      <c r="S7991" t="str">
        <f t="shared" si="162"/>
        <v>42029Carlos Morales</v>
      </c>
    </row>
    <row r="7992" spans="1:19" hidden="1">
      <c r="A7992" s="12">
        <v>42030</v>
      </c>
      <c r="B7992" t="s">
        <v>3172</v>
      </c>
      <c r="C7992" s="1">
        <v>0</v>
      </c>
      <c r="E7992" s="42">
        <f t="shared" si="163"/>
        <v>0</v>
      </c>
      <c r="F7992" s="77" t="s">
        <v>225</v>
      </c>
      <c r="G7992" s="77" t="s">
        <v>195</v>
      </c>
      <c r="H7992" s="77" t="s">
        <v>189</v>
      </c>
      <c r="I7992" s="13">
        <v>1</v>
      </c>
      <c r="J7992" s="14">
        <v>2015</v>
      </c>
      <c r="K7992" s="78" t="s">
        <v>56</v>
      </c>
      <c r="L7992" s="79" t="s">
        <v>22</v>
      </c>
      <c r="M7992" s="79" t="s">
        <v>23</v>
      </c>
      <c r="N7992" s="15" t="s">
        <v>28</v>
      </c>
      <c r="O7992" s="15" t="s">
        <v>29</v>
      </c>
      <c r="P7992" s="80" t="s">
        <v>3598</v>
      </c>
      <c r="Q7992" s="80" t="s">
        <v>195</v>
      </c>
      <c r="S7992" t="str">
        <f t="shared" si="162"/>
        <v>42030Spotify USA Inc</v>
      </c>
    </row>
    <row r="7993" spans="1:19" hidden="1">
      <c r="A7993" s="12">
        <v>42030</v>
      </c>
      <c r="B7993" t="s">
        <v>3161</v>
      </c>
      <c r="C7993" s="1">
        <v>0.18</v>
      </c>
      <c r="E7993" s="42">
        <f t="shared" si="163"/>
        <v>-0.18</v>
      </c>
      <c r="F7993" s="77" t="s">
        <v>225</v>
      </c>
      <c r="G7993" s="77" t="s">
        <v>195</v>
      </c>
      <c r="H7993" s="77" t="s">
        <v>189</v>
      </c>
      <c r="I7993" s="13">
        <v>1</v>
      </c>
      <c r="J7993" s="14">
        <v>2015</v>
      </c>
      <c r="K7993" s="78" t="s">
        <v>56</v>
      </c>
      <c r="L7993" s="79" t="s">
        <v>22</v>
      </c>
      <c r="M7993" s="79" t="s">
        <v>302</v>
      </c>
      <c r="N7993" s="15" t="s">
        <v>28</v>
      </c>
      <c r="O7993" s="15" t="s">
        <v>29</v>
      </c>
      <c r="P7993" s="80" t="s">
        <v>3599</v>
      </c>
      <c r="Q7993" s="80" t="s">
        <v>195</v>
      </c>
      <c r="S7993" t="str">
        <f t="shared" si="162"/>
        <v>42030Chris Johnsin</v>
      </c>
    </row>
    <row r="7994" spans="1:19" hidden="1">
      <c r="A7994" s="12">
        <v>42030</v>
      </c>
      <c r="B7994" t="s">
        <v>3173</v>
      </c>
      <c r="C7994" s="1">
        <v>-3.2</v>
      </c>
      <c r="E7994" s="42">
        <f t="shared" si="163"/>
        <v>3.2</v>
      </c>
      <c r="F7994" s="77" t="s">
        <v>1038</v>
      </c>
      <c r="G7994" s="77" t="s">
        <v>195</v>
      </c>
      <c r="H7994" s="77" t="s">
        <v>189</v>
      </c>
      <c r="I7994" s="13">
        <v>1</v>
      </c>
      <c r="J7994" s="14">
        <v>2015</v>
      </c>
      <c r="K7994" s="78" t="s">
        <v>56</v>
      </c>
      <c r="L7994" s="79" t="s">
        <v>22</v>
      </c>
      <c r="M7994" s="79" t="s">
        <v>302</v>
      </c>
      <c r="N7994" s="15" t="s">
        <v>28</v>
      </c>
      <c r="O7994" s="15" t="s">
        <v>29</v>
      </c>
      <c r="P7994" s="80" t="s">
        <v>3599</v>
      </c>
      <c r="Q7994" s="80" t="s">
        <v>195</v>
      </c>
      <c r="S7994" t="str">
        <f t="shared" si="162"/>
        <v>42030Floyd Huszagh</v>
      </c>
    </row>
    <row r="7995" spans="1:19" hidden="1">
      <c r="A7995" s="12">
        <v>42030</v>
      </c>
      <c r="B7995" t="s">
        <v>3174</v>
      </c>
      <c r="C7995" s="1">
        <v>-2.73</v>
      </c>
      <c r="E7995" s="42">
        <f t="shared" si="163"/>
        <v>2.73</v>
      </c>
      <c r="F7995" s="77" t="s">
        <v>1038</v>
      </c>
      <c r="G7995" s="77" t="s">
        <v>195</v>
      </c>
      <c r="H7995" s="77" t="s">
        <v>189</v>
      </c>
      <c r="I7995" s="13">
        <v>1</v>
      </c>
      <c r="J7995" s="14">
        <v>2015</v>
      </c>
      <c r="K7995" s="78" t="s">
        <v>56</v>
      </c>
      <c r="L7995" s="79" t="s">
        <v>22</v>
      </c>
      <c r="M7995" s="79" t="s">
        <v>302</v>
      </c>
      <c r="N7995" s="15" t="s">
        <v>28</v>
      </c>
      <c r="O7995" s="15" t="s">
        <v>29</v>
      </c>
      <c r="P7995" s="80" t="s">
        <v>3599</v>
      </c>
      <c r="Q7995" s="80" t="s">
        <v>195</v>
      </c>
      <c r="S7995" t="str">
        <f t="shared" si="162"/>
        <v>42030david riedlinger</v>
      </c>
    </row>
    <row r="7996" spans="1:19" hidden="1">
      <c r="A7996" s="12">
        <v>42030</v>
      </c>
      <c r="B7996" t="s">
        <v>3166</v>
      </c>
      <c r="C7996" s="1">
        <v>0</v>
      </c>
      <c r="E7996" s="42">
        <f t="shared" si="163"/>
        <v>0</v>
      </c>
      <c r="F7996" s="77" t="s">
        <v>1038</v>
      </c>
      <c r="G7996" s="77" t="s">
        <v>195</v>
      </c>
      <c r="H7996" s="77" t="s">
        <v>189</v>
      </c>
      <c r="I7996" s="13">
        <v>1</v>
      </c>
      <c r="J7996" s="14">
        <v>2015</v>
      </c>
      <c r="K7996" s="78" t="s">
        <v>56</v>
      </c>
      <c r="L7996" s="79" t="s">
        <v>22</v>
      </c>
      <c r="M7996" s="79" t="s">
        <v>23</v>
      </c>
      <c r="N7996" s="15" t="s">
        <v>28</v>
      </c>
      <c r="O7996" s="15" t="s">
        <v>29</v>
      </c>
      <c r="P7996" s="80" t="s">
        <v>3598</v>
      </c>
      <c r="Q7996" s="80" t="s">
        <v>195</v>
      </c>
      <c r="S7996" t="str">
        <f t="shared" si="162"/>
        <v>42030Skype Communications Sarl</v>
      </c>
    </row>
    <row r="7997" spans="1:19" hidden="1">
      <c r="A7997" s="12">
        <v>42030</v>
      </c>
      <c r="B7997" t="s">
        <v>3166</v>
      </c>
      <c r="C7997" s="1">
        <v>0</v>
      </c>
      <c r="E7997" s="42">
        <f t="shared" si="163"/>
        <v>0</v>
      </c>
      <c r="F7997" s="77" t="s">
        <v>225</v>
      </c>
      <c r="G7997" s="77" t="s">
        <v>195</v>
      </c>
      <c r="H7997" s="77" t="s">
        <v>189</v>
      </c>
      <c r="I7997" s="13">
        <v>1</v>
      </c>
      <c r="J7997" s="14">
        <v>2015</v>
      </c>
      <c r="K7997" s="78" t="s">
        <v>56</v>
      </c>
      <c r="L7997" s="79" t="s">
        <v>22</v>
      </c>
      <c r="M7997" s="79" t="s">
        <v>23</v>
      </c>
      <c r="N7997" s="15" t="s">
        <v>28</v>
      </c>
      <c r="O7997" s="15" t="s">
        <v>29</v>
      </c>
      <c r="P7997" s="80" t="s">
        <v>3598</v>
      </c>
      <c r="Q7997" s="80" t="s">
        <v>195</v>
      </c>
      <c r="S7997" t="str">
        <f t="shared" si="162"/>
        <v>42030Skype Communications Sarl</v>
      </c>
    </row>
    <row r="7998" spans="1:19" hidden="1">
      <c r="A7998" s="12">
        <v>42030</v>
      </c>
      <c r="B7998" t="s">
        <v>3175</v>
      </c>
      <c r="C7998" s="1">
        <v>-2.39</v>
      </c>
      <c r="E7998" s="42">
        <f t="shared" si="163"/>
        <v>2.39</v>
      </c>
      <c r="F7998" s="77" t="s">
        <v>1038</v>
      </c>
      <c r="G7998" s="77" t="s">
        <v>195</v>
      </c>
      <c r="H7998" s="77" t="s">
        <v>189</v>
      </c>
      <c r="I7998" s="13">
        <v>1</v>
      </c>
      <c r="J7998" s="14">
        <v>2015</v>
      </c>
      <c r="K7998" s="78" t="s">
        <v>56</v>
      </c>
      <c r="L7998" s="79" t="s">
        <v>22</v>
      </c>
      <c r="M7998" s="79" t="s">
        <v>302</v>
      </c>
      <c r="N7998" s="15" t="s">
        <v>28</v>
      </c>
      <c r="O7998" s="15" t="s">
        <v>29</v>
      </c>
      <c r="P7998" s="80" t="s">
        <v>3599</v>
      </c>
      <c r="Q7998" s="80" t="s">
        <v>195</v>
      </c>
      <c r="S7998" t="str">
        <f t="shared" si="162"/>
        <v>42030Robert A Dorado</v>
      </c>
    </row>
    <row r="7999" spans="1:19" hidden="1">
      <c r="A7999" s="12">
        <v>42031</v>
      </c>
      <c r="B7999" t="s">
        <v>3176</v>
      </c>
      <c r="C7999" s="1">
        <v>2.93</v>
      </c>
      <c r="E7999" s="42">
        <f t="shared" si="163"/>
        <v>-2.93</v>
      </c>
      <c r="F7999" s="77" t="s">
        <v>225</v>
      </c>
      <c r="G7999" s="77" t="s">
        <v>195</v>
      </c>
      <c r="H7999" s="77" t="s">
        <v>189</v>
      </c>
      <c r="I7999" s="13">
        <v>1</v>
      </c>
      <c r="J7999" s="14">
        <v>2015</v>
      </c>
      <c r="K7999" s="78" t="s">
        <v>56</v>
      </c>
      <c r="L7999" s="79" t="s">
        <v>22</v>
      </c>
      <c r="M7999" s="79" t="s">
        <v>302</v>
      </c>
      <c r="N7999" s="15" t="s">
        <v>28</v>
      </c>
      <c r="O7999" s="15" t="s">
        <v>29</v>
      </c>
      <c r="P7999" s="80" t="s">
        <v>3599</v>
      </c>
      <c r="Q7999" s="80" t="s">
        <v>195</v>
      </c>
      <c r="S7999" t="str">
        <f t="shared" si="162"/>
        <v>42031Annie dethier</v>
      </c>
    </row>
    <row r="8000" spans="1:19" hidden="1">
      <c r="A8000" s="12">
        <v>42031</v>
      </c>
      <c r="B8000" t="s">
        <v>3177</v>
      </c>
      <c r="C8000" s="1">
        <v>-1.1499999999999999</v>
      </c>
      <c r="E8000" s="42">
        <f t="shared" si="163"/>
        <v>1.1499999999999999</v>
      </c>
      <c r="F8000" s="77" t="s">
        <v>1038</v>
      </c>
      <c r="G8000" s="77" t="s">
        <v>195</v>
      </c>
      <c r="H8000" s="77" t="s">
        <v>189</v>
      </c>
      <c r="I8000" s="13">
        <v>1</v>
      </c>
      <c r="J8000" s="14">
        <v>2015</v>
      </c>
      <c r="K8000" s="78" t="s">
        <v>56</v>
      </c>
      <c r="L8000" s="79" t="s">
        <v>22</v>
      </c>
      <c r="M8000" s="79" t="s">
        <v>302</v>
      </c>
      <c r="N8000" s="15" t="s">
        <v>28</v>
      </c>
      <c r="O8000" s="15" t="s">
        <v>29</v>
      </c>
      <c r="P8000" s="80" t="s">
        <v>3599</v>
      </c>
      <c r="Q8000" s="80" t="s">
        <v>195</v>
      </c>
      <c r="S8000" t="str">
        <f t="shared" si="162"/>
        <v>42031Ashley Cunnington</v>
      </c>
    </row>
    <row r="8001" spans="1:19" hidden="1">
      <c r="A8001" s="12">
        <v>42031</v>
      </c>
      <c r="B8001" t="s">
        <v>3178</v>
      </c>
      <c r="C8001" s="1">
        <v>-3.09</v>
      </c>
      <c r="E8001" s="42">
        <f t="shared" si="163"/>
        <v>3.09</v>
      </c>
      <c r="F8001" s="77" t="s">
        <v>1038</v>
      </c>
      <c r="G8001" s="77" t="s">
        <v>195</v>
      </c>
      <c r="H8001" s="77" t="s">
        <v>189</v>
      </c>
      <c r="I8001" s="13">
        <v>1</v>
      </c>
      <c r="J8001" s="14">
        <v>2015</v>
      </c>
      <c r="K8001" s="78" t="s">
        <v>56</v>
      </c>
      <c r="L8001" s="79" t="s">
        <v>22</v>
      </c>
      <c r="M8001" s="79" t="s">
        <v>302</v>
      </c>
      <c r="N8001" s="15" t="s">
        <v>28</v>
      </c>
      <c r="O8001" s="15" t="s">
        <v>29</v>
      </c>
      <c r="P8001" s="80" t="s">
        <v>3599</v>
      </c>
      <c r="Q8001" s="80" t="s">
        <v>195</v>
      </c>
      <c r="S8001" t="str">
        <f t="shared" si="162"/>
        <v>42031Megan Battista</v>
      </c>
    </row>
    <row r="8002" spans="1:19" hidden="1">
      <c r="A8002" s="12">
        <v>42032</v>
      </c>
      <c r="B8002" t="s">
        <v>2592</v>
      </c>
      <c r="C8002" s="1">
        <v>0</v>
      </c>
      <c r="E8002" s="42">
        <f t="shared" si="163"/>
        <v>0</v>
      </c>
      <c r="F8002" s="77" t="s">
        <v>225</v>
      </c>
      <c r="G8002" s="77" t="s">
        <v>195</v>
      </c>
      <c r="H8002" s="77" t="s">
        <v>189</v>
      </c>
      <c r="I8002" s="13">
        <v>1</v>
      </c>
      <c r="J8002" s="14">
        <v>2015</v>
      </c>
      <c r="K8002" s="78" t="s">
        <v>56</v>
      </c>
      <c r="L8002" s="79" t="s">
        <v>22</v>
      </c>
      <c r="M8002" s="79" t="s">
        <v>302</v>
      </c>
      <c r="N8002" s="15" t="s">
        <v>28</v>
      </c>
      <c r="O8002" s="15" t="s">
        <v>29</v>
      </c>
      <c r="P8002" s="80" t="s">
        <v>3599</v>
      </c>
      <c r="Q8002" s="80" t="s">
        <v>195</v>
      </c>
      <c r="S8002" t="str">
        <f t="shared" si="162"/>
        <v>42032eBay Buyer Dispute</v>
      </c>
    </row>
    <row r="8003" spans="1:19" hidden="1">
      <c r="A8003" s="12">
        <v>42032</v>
      </c>
      <c r="B8003" t="s">
        <v>2617</v>
      </c>
      <c r="C8003" s="1">
        <v>0</v>
      </c>
      <c r="E8003" s="42">
        <f t="shared" si="163"/>
        <v>0</v>
      </c>
      <c r="F8003" s="77" t="s">
        <v>1038</v>
      </c>
      <c r="G8003" s="77" t="s">
        <v>195</v>
      </c>
      <c r="H8003" s="77" t="s">
        <v>189</v>
      </c>
      <c r="I8003" s="13">
        <v>1</v>
      </c>
      <c r="J8003" s="14">
        <v>2015</v>
      </c>
      <c r="K8003" s="78" t="s">
        <v>56</v>
      </c>
      <c r="L8003" s="79" t="s">
        <v>22</v>
      </c>
      <c r="M8003" s="79" t="s">
        <v>302</v>
      </c>
      <c r="N8003" s="15" t="s">
        <v>28</v>
      </c>
      <c r="O8003" s="15" t="s">
        <v>29</v>
      </c>
      <c r="P8003" s="80" t="s">
        <v>3599</v>
      </c>
      <c r="Q8003" s="80" t="s">
        <v>195</v>
      </c>
      <c r="S8003" t="str">
        <f t="shared" si="162"/>
        <v>42032Reversal</v>
      </c>
    </row>
    <row r="8004" spans="1:19" hidden="1">
      <c r="A8004" s="12">
        <v>42032</v>
      </c>
      <c r="B8004" t="s">
        <v>3155</v>
      </c>
      <c r="C8004" s="1">
        <v>0.28999999999999998</v>
      </c>
      <c r="E8004" s="42">
        <f t="shared" si="163"/>
        <v>-0.28999999999999998</v>
      </c>
      <c r="F8004" s="77" t="s">
        <v>225</v>
      </c>
      <c r="G8004" s="77" t="s">
        <v>195</v>
      </c>
      <c r="H8004" s="77" t="s">
        <v>189</v>
      </c>
      <c r="I8004" s="13">
        <v>1</v>
      </c>
      <c r="J8004" s="14">
        <v>2015</v>
      </c>
      <c r="K8004" s="78" t="s">
        <v>56</v>
      </c>
      <c r="L8004" s="79" t="s">
        <v>22</v>
      </c>
      <c r="M8004" s="79" t="s">
        <v>302</v>
      </c>
      <c r="N8004" s="15" t="s">
        <v>28</v>
      </c>
      <c r="O8004" s="15" t="s">
        <v>29</v>
      </c>
      <c r="P8004" s="80" t="s">
        <v>3599</v>
      </c>
      <c r="Q8004" s="80" t="s">
        <v>195</v>
      </c>
      <c r="S8004" t="str">
        <f t="shared" si="162"/>
        <v>42032Susan Sowa</v>
      </c>
    </row>
    <row r="8005" spans="1:19" hidden="1">
      <c r="A8005" s="12">
        <v>42032</v>
      </c>
      <c r="B8005" t="s">
        <v>3179</v>
      </c>
      <c r="C8005" s="1">
        <v>-0.73</v>
      </c>
      <c r="E8005" s="42">
        <f t="shared" si="163"/>
        <v>0.73</v>
      </c>
      <c r="F8005" s="77" t="s">
        <v>1038</v>
      </c>
      <c r="G8005" s="77" t="s">
        <v>195</v>
      </c>
      <c r="H8005" s="77" t="s">
        <v>189</v>
      </c>
      <c r="I8005" s="13">
        <v>1</v>
      </c>
      <c r="J8005" s="14">
        <v>2015</v>
      </c>
      <c r="K8005" s="78" t="s">
        <v>56</v>
      </c>
      <c r="L8005" s="79" t="s">
        <v>22</v>
      </c>
      <c r="M8005" s="79" t="s">
        <v>302</v>
      </c>
      <c r="N8005" s="15" t="s">
        <v>28</v>
      </c>
      <c r="O8005" s="15" t="s">
        <v>29</v>
      </c>
      <c r="P8005" s="80" t="s">
        <v>3599</v>
      </c>
      <c r="Q8005" s="80" t="s">
        <v>195</v>
      </c>
      <c r="S8005" t="str">
        <f t="shared" si="162"/>
        <v>42032KRISTINA JAEGER</v>
      </c>
    </row>
    <row r="8006" spans="1:19" hidden="1">
      <c r="A8006" s="12">
        <v>42032</v>
      </c>
      <c r="B8006" t="s">
        <v>3157</v>
      </c>
      <c r="C8006" s="1">
        <v>6.1</v>
      </c>
      <c r="E8006" s="42">
        <f t="shared" si="163"/>
        <v>-6.1</v>
      </c>
      <c r="F8006" s="77" t="s">
        <v>225</v>
      </c>
      <c r="G8006" s="77" t="s">
        <v>195</v>
      </c>
      <c r="H8006" s="77" t="s">
        <v>189</v>
      </c>
      <c r="I8006" s="13">
        <v>1</v>
      </c>
      <c r="J8006" s="14">
        <v>2015</v>
      </c>
      <c r="K8006" s="78" t="s">
        <v>56</v>
      </c>
      <c r="L8006" s="79" t="s">
        <v>22</v>
      </c>
      <c r="M8006" s="79" t="s">
        <v>302</v>
      </c>
      <c r="N8006" s="15" t="s">
        <v>28</v>
      </c>
      <c r="O8006" s="15" t="s">
        <v>29</v>
      </c>
      <c r="P8006" s="80" t="s">
        <v>3599</v>
      </c>
      <c r="Q8006" s="80" t="s">
        <v>195</v>
      </c>
      <c r="S8006" t="str">
        <f t="shared" si="162"/>
        <v>42032Vito Modica</v>
      </c>
    </row>
    <row r="8007" spans="1:19" hidden="1">
      <c r="A8007" s="12">
        <v>42032</v>
      </c>
      <c r="B8007" t="s">
        <v>3180</v>
      </c>
      <c r="C8007" s="1">
        <v>-0.59</v>
      </c>
      <c r="E8007" s="42">
        <f t="shared" si="163"/>
        <v>0.59</v>
      </c>
      <c r="F8007" s="77" t="s">
        <v>1038</v>
      </c>
      <c r="G8007" s="77" t="s">
        <v>195</v>
      </c>
      <c r="H8007" s="77" t="s">
        <v>189</v>
      </c>
      <c r="I8007" s="13">
        <v>1</v>
      </c>
      <c r="J8007" s="14">
        <v>2015</v>
      </c>
      <c r="K8007" s="78" t="s">
        <v>56</v>
      </c>
      <c r="L8007" s="79" t="s">
        <v>22</v>
      </c>
      <c r="M8007" s="79" t="s">
        <v>302</v>
      </c>
      <c r="N8007" s="15" t="s">
        <v>28</v>
      </c>
      <c r="O8007" s="15" t="s">
        <v>29</v>
      </c>
      <c r="P8007" s="80" t="s">
        <v>3599</v>
      </c>
      <c r="Q8007" s="80" t="s">
        <v>195</v>
      </c>
      <c r="S8007" t="str">
        <f t="shared" si="162"/>
        <v>42032katherine defranco</v>
      </c>
    </row>
    <row r="8008" spans="1:19" hidden="1">
      <c r="A8008" s="12">
        <v>42033</v>
      </c>
      <c r="B8008" t="s">
        <v>2488</v>
      </c>
      <c r="C8008" s="1">
        <v>0</v>
      </c>
      <c r="E8008" s="42">
        <f t="shared" si="163"/>
        <v>0</v>
      </c>
      <c r="F8008" s="77" t="s">
        <v>225</v>
      </c>
      <c r="G8008" s="77" t="s">
        <v>195</v>
      </c>
      <c r="H8008" s="77" t="s">
        <v>189</v>
      </c>
      <c r="I8008" s="13">
        <v>1</v>
      </c>
      <c r="J8008" s="14">
        <v>2015</v>
      </c>
      <c r="K8008" s="78" t="s">
        <v>56</v>
      </c>
      <c r="L8008" s="79" t="s">
        <v>22</v>
      </c>
      <c r="M8008" s="79" t="s">
        <v>23</v>
      </c>
      <c r="N8008" s="15" t="s">
        <v>189</v>
      </c>
      <c r="O8008" s="15" t="s">
        <v>24</v>
      </c>
      <c r="P8008" s="80" t="s">
        <v>196</v>
      </c>
      <c r="Q8008" s="80" t="s">
        <v>195</v>
      </c>
      <c r="S8008" t="str">
        <f t="shared" si="162"/>
        <v>42033Bank Account</v>
      </c>
    </row>
    <row r="8009" spans="1:19" hidden="1">
      <c r="A8009" s="12">
        <v>42033</v>
      </c>
      <c r="B8009" t="s">
        <v>3181</v>
      </c>
      <c r="C8009" s="1">
        <v>-3.92</v>
      </c>
      <c r="E8009" s="42">
        <f t="shared" si="163"/>
        <v>3.92</v>
      </c>
      <c r="F8009" s="77" t="s">
        <v>1038</v>
      </c>
      <c r="G8009" s="77" t="s">
        <v>195</v>
      </c>
      <c r="H8009" s="77" t="s">
        <v>189</v>
      </c>
      <c r="I8009" s="13">
        <v>1</v>
      </c>
      <c r="J8009" s="14">
        <v>2015</v>
      </c>
      <c r="K8009" s="78" t="s">
        <v>56</v>
      </c>
      <c r="L8009" s="79" t="s">
        <v>22</v>
      </c>
      <c r="M8009" s="79" t="s">
        <v>302</v>
      </c>
      <c r="N8009" s="15" t="s">
        <v>28</v>
      </c>
      <c r="O8009" s="15" t="s">
        <v>29</v>
      </c>
      <c r="P8009" s="80" t="s">
        <v>3599</v>
      </c>
      <c r="Q8009" s="80" t="s">
        <v>195</v>
      </c>
      <c r="S8009" t="str">
        <f t="shared" si="162"/>
        <v>42033Mjaed saeed Alghamdi</v>
      </c>
    </row>
    <row r="8010" spans="1:19" hidden="1">
      <c r="A8010" s="12">
        <v>42034</v>
      </c>
      <c r="B8010" t="s">
        <v>3182</v>
      </c>
      <c r="C8010" s="1">
        <v>-0.59</v>
      </c>
      <c r="E8010" s="42">
        <f t="shared" si="163"/>
        <v>0.59</v>
      </c>
      <c r="F8010" s="77" t="s">
        <v>1038</v>
      </c>
      <c r="G8010" s="77" t="s">
        <v>195</v>
      </c>
      <c r="H8010" s="77" t="s">
        <v>189</v>
      </c>
      <c r="I8010" s="13">
        <v>1</v>
      </c>
      <c r="J8010" s="14">
        <v>2015</v>
      </c>
      <c r="K8010" s="78" t="s">
        <v>56</v>
      </c>
      <c r="L8010" s="79" t="s">
        <v>22</v>
      </c>
      <c r="M8010" s="79" t="s">
        <v>302</v>
      </c>
      <c r="N8010" s="15" t="s">
        <v>28</v>
      </c>
      <c r="O8010" s="15" t="s">
        <v>29</v>
      </c>
      <c r="P8010" s="80" t="s">
        <v>3599</v>
      </c>
      <c r="Q8010" s="80" t="s">
        <v>195</v>
      </c>
      <c r="S8010" t="str">
        <f t="shared" si="162"/>
        <v>42034Angelica Arambula</v>
      </c>
    </row>
    <row r="8011" spans="1:19" hidden="1">
      <c r="A8011" s="12">
        <v>42034</v>
      </c>
      <c r="B8011" t="s">
        <v>3157</v>
      </c>
      <c r="C8011" s="1">
        <v>5.8</v>
      </c>
      <c r="E8011" s="42">
        <f t="shared" si="163"/>
        <v>-5.8</v>
      </c>
      <c r="F8011" s="77" t="s">
        <v>225</v>
      </c>
      <c r="G8011" s="77" t="s">
        <v>195</v>
      </c>
      <c r="H8011" s="77" t="s">
        <v>189</v>
      </c>
      <c r="I8011" s="13">
        <v>1</v>
      </c>
      <c r="J8011" s="14">
        <v>2015</v>
      </c>
      <c r="K8011" s="78" t="s">
        <v>56</v>
      </c>
      <c r="L8011" s="79" t="s">
        <v>22</v>
      </c>
      <c r="M8011" s="79" t="s">
        <v>302</v>
      </c>
      <c r="N8011" s="15" t="s">
        <v>28</v>
      </c>
      <c r="O8011" s="15" t="s">
        <v>29</v>
      </c>
      <c r="P8011" s="80" t="s">
        <v>3599</v>
      </c>
      <c r="Q8011" s="80" t="s">
        <v>195</v>
      </c>
      <c r="S8011" t="str">
        <f t="shared" si="162"/>
        <v>42034Vito Modica</v>
      </c>
    </row>
    <row r="8012" spans="1:19" hidden="1">
      <c r="A8012" s="12">
        <v>42034</v>
      </c>
      <c r="B8012" t="s">
        <v>2617</v>
      </c>
      <c r="C8012" s="1">
        <v>0</v>
      </c>
      <c r="E8012" s="42">
        <f t="shared" si="163"/>
        <v>0</v>
      </c>
      <c r="F8012" s="77" t="s">
        <v>1038</v>
      </c>
      <c r="G8012" s="77" t="s">
        <v>195</v>
      </c>
      <c r="H8012" s="77" t="s">
        <v>189</v>
      </c>
      <c r="I8012" s="13">
        <v>1</v>
      </c>
      <c r="J8012" s="14">
        <v>2015</v>
      </c>
      <c r="K8012" s="78" t="s">
        <v>56</v>
      </c>
      <c r="L8012" s="79" t="s">
        <v>22</v>
      </c>
      <c r="M8012" s="79" t="s">
        <v>302</v>
      </c>
      <c r="N8012" s="15" t="s">
        <v>28</v>
      </c>
      <c r="O8012" s="15" t="s">
        <v>29</v>
      </c>
      <c r="P8012" s="80" t="s">
        <v>3599</v>
      </c>
      <c r="Q8012" s="80" t="s">
        <v>195</v>
      </c>
      <c r="S8012" t="str">
        <f t="shared" si="162"/>
        <v>42034Reversal</v>
      </c>
    </row>
    <row r="8013" spans="1:19" hidden="1">
      <c r="A8013" s="12">
        <v>42034</v>
      </c>
      <c r="B8013" t="s">
        <v>3183</v>
      </c>
      <c r="C8013" s="1">
        <v>-2.19</v>
      </c>
      <c r="E8013" s="42">
        <f t="shared" si="163"/>
        <v>2.19</v>
      </c>
      <c r="F8013" s="77" t="s">
        <v>1038</v>
      </c>
      <c r="G8013" s="77" t="s">
        <v>195</v>
      </c>
      <c r="H8013" s="77" t="s">
        <v>189</v>
      </c>
      <c r="I8013" s="13">
        <v>1</v>
      </c>
      <c r="J8013" s="14">
        <v>2015</v>
      </c>
      <c r="K8013" s="78" t="s">
        <v>56</v>
      </c>
      <c r="L8013" s="79" t="s">
        <v>22</v>
      </c>
      <c r="M8013" s="79" t="s">
        <v>302</v>
      </c>
      <c r="N8013" s="15" t="s">
        <v>28</v>
      </c>
      <c r="O8013" s="15" t="s">
        <v>29</v>
      </c>
      <c r="P8013" s="80" t="s">
        <v>3599</v>
      </c>
      <c r="Q8013" s="80" t="s">
        <v>195</v>
      </c>
      <c r="S8013" t="str">
        <f t="shared" si="162"/>
        <v>42034jack lazar</v>
      </c>
    </row>
    <row r="8014" spans="1:19" hidden="1">
      <c r="A8014" s="12">
        <v>42034</v>
      </c>
      <c r="B8014" t="s">
        <v>3184</v>
      </c>
      <c r="C8014" s="1">
        <v>-0.73</v>
      </c>
      <c r="E8014" s="42">
        <f t="shared" si="163"/>
        <v>0.73</v>
      </c>
      <c r="F8014" s="77" t="s">
        <v>1038</v>
      </c>
      <c r="G8014" s="77" t="s">
        <v>195</v>
      </c>
      <c r="H8014" s="77" t="s">
        <v>189</v>
      </c>
      <c r="I8014" s="13">
        <v>1</v>
      </c>
      <c r="J8014" s="14">
        <v>2015</v>
      </c>
      <c r="K8014" s="78" t="s">
        <v>56</v>
      </c>
      <c r="L8014" s="79" t="s">
        <v>22</v>
      </c>
      <c r="M8014" s="79" t="s">
        <v>302</v>
      </c>
      <c r="N8014" s="15" t="s">
        <v>28</v>
      </c>
      <c r="O8014" s="15" t="s">
        <v>29</v>
      </c>
      <c r="P8014" s="80" t="s">
        <v>3599</v>
      </c>
      <c r="Q8014" s="80" t="s">
        <v>195</v>
      </c>
      <c r="S8014" t="str">
        <f t="shared" si="162"/>
        <v>42034Andrea Lord</v>
      </c>
    </row>
    <row r="8015" spans="1:19" hidden="1">
      <c r="A8015" s="12">
        <v>42034</v>
      </c>
      <c r="B8015" t="s">
        <v>3185</v>
      </c>
      <c r="C8015" s="1">
        <v>-2.04</v>
      </c>
      <c r="E8015" s="42">
        <f t="shared" si="163"/>
        <v>2.04</v>
      </c>
      <c r="F8015" s="77" t="s">
        <v>1038</v>
      </c>
      <c r="G8015" s="77" t="s">
        <v>195</v>
      </c>
      <c r="H8015" s="77" t="s">
        <v>189</v>
      </c>
      <c r="I8015" s="13">
        <v>1</v>
      </c>
      <c r="J8015" s="14">
        <v>2015</v>
      </c>
      <c r="K8015" s="78" t="s">
        <v>56</v>
      </c>
      <c r="L8015" s="79" t="s">
        <v>22</v>
      </c>
      <c r="M8015" s="79" t="s">
        <v>302</v>
      </c>
      <c r="N8015" s="15" t="s">
        <v>28</v>
      </c>
      <c r="O8015" s="15" t="s">
        <v>29</v>
      </c>
      <c r="P8015" s="80" t="s">
        <v>3599</v>
      </c>
      <c r="Q8015" s="80" t="s">
        <v>195</v>
      </c>
      <c r="S8015" t="str">
        <f t="shared" si="162"/>
        <v>42034tina spivey</v>
      </c>
    </row>
    <row r="8016" spans="1:19" hidden="1">
      <c r="A8016" s="12">
        <v>42035</v>
      </c>
      <c r="B8016" t="s">
        <v>3186</v>
      </c>
      <c r="C8016" s="1">
        <v>-0.92</v>
      </c>
      <c r="E8016" s="42">
        <f t="shared" si="163"/>
        <v>0.92</v>
      </c>
      <c r="F8016" s="77" t="s">
        <v>1038</v>
      </c>
      <c r="G8016" s="77" t="s">
        <v>195</v>
      </c>
      <c r="H8016" s="77" t="s">
        <v>189</v>
      </c>
      <c r="I8016" s="13">
        <v>1</v>
      </c>
      <c r="J8016" s="14">
        <v>2015</v>
      </c>
      <c r="K8016" s="78" t="s">
        <v>56</v>
      </c>
      <c r="L8016" s="79" t="s">
        <v>22</v>
      </c>
      <c r="M8016" s="79" t="s">
        <v>302</v>
      </c>
      <c r="N8016" s="15" t="s">
        <v>28</v>
      </c>
      <c r="O8016" s="15" t="s">
        <v>29</v>
      </c>
      <c r="P8016" s="80" t="s">
        <v>3599</v>
      </c>
      <c r="Q8016" s="80" t="s">
        <v>195</v>
      </c>
      <c r="S8016" t="str">
        <f t="shared" si="162"/>
        <v>42035K. McMahon</v>
      </c>
    </row>
    <row r="8017" spans="1:19" hidden="1">
      <c r="A8017" s="12">
        <v>42035</v>
      </c>
      <c r="B8017" t="s">
        <v>3186</v>
      </c>
      <c r="C8017" s="1">
        <v>-0.92</v>
      </c>
      <c r="E8017" s="42">
        <f t="shared" si="163"/>
        <v>0.92</v>
      </c>
      <c r="F8017" s="77" t="s">
        <v>1038</v>
      </c>
      <c r="G8017" s="77" t="s">
        <v>195</v>
      </c>
      <c r="H8017" s="77" t="s">
        <v>189</v>
      </c>
      <c r="I8017" s="13">
        <v>1</v>
      </c>
      <c r="J8017" s="14">
        <v>2015</v>
      </c>
      <c r="K8017" s="78" t="s">
        <v>56</v>
      </c>
      <c r="L8017" s="79" t="s">
        <v>22</v>
      </c>
      <c r="M8017" s="79" t="s">
        <v>302</v>
      </c>
      <c r="N8017" s="15" t="s">
        <v>28</v>
      </c>
      <c r="O8017" s="15" t="s">
        <v>29</v>
      </c>
      <c r="P8017" s="80" t="s">
        <v>3599</v>
      </c>
      <c r="Q8017" s="80" t="s">
        <v>195</v>
      </c>
      <c r="S8017" t="str">
        <f t="shared" si="162"/>
        <v>42035K. McMahon</v>
      </c>
    </row>
    <row r="8018" spans="1:19" hidden="1">
      <c r="A8018" s="12">
        <v>42036</v>
      </c>
      <c r="B8018" t="s">
        <v>3187</v>
      </c>
      <c r="C8018" s="1">
        <v>-2.0699999999999998</v>
      </c>
      <c r="E8018" s="42">
        <f t="shared" si="163"/>
        <v>2.0699999999999998</v>
      </c>
      <c r="F8018" s="77" t="s">
        <v>1038</v>
      </c>
      <c r="G8018" s="77" t="s">
        <v>195</v>
      </c>
      <c r="H8018" s="77" t="s">
        <v>189</v>
      </c>
      <c r="I8018" s="13">
        <v>2</v>
      </c>
      <c r="J8018" s="14">
        <v>2015</v>
      </c>
      <c r="K8018" s="78" t="s">
        <v>56</v>
      </c>
      <c r="L8018" s="79" t="s">
        <v>22</v>
      </c>
      <c r="M8018" s="79" t="s">
        <v>302</v>
      </c>
      <c r="N8018" s="15" t="s">
        <v>28</v>
      </c>
      <c r="O8018" s="15" t="s">
        <v>29</v>
      </c>
      <c r="P8018" s="80" t="s">
        <v>3599</v>
      </c>
      <c r="Q8018" s="80" t="s">
        <v>195</v>
      </c>
      <c r="S8018" t="str">
        <f t="shared" si="162"/>
        <v>42036Maryna Grabovskiy</v>
      </c>
    </row>
    <row r="8019" spans="1:19" hidden="1">
      <c r="A8019" s="12">
        <v>42036</v>
      </c>
      <c r="B8019" t="s">
        <v>3165</v>
      </c>
      <c r="C8019" s="1">
        <v>-1.21</v>
      </c>
      <c r="E8019" s="42">
        <f t="shared" si="163"/>
        <v>1.21</v>
      </c>
      <c r="F8019" s="77" t="s">
        <v>1038</v>
      </c>
      <c r="G8019" s="77" t="s">
        <v>195</v>
      </c>
      <c r="H8019" s="77" t="s">
        <v>189</v>
      </c>
      <c r="I8019" s="13">
        <v>2</v>
      </c>
      <c r="J8019" s="14">
        <v>2015</v>
      </c>
      <c r="K8019" s="78" t="s">
        <v>56</v>
      </c>
      <c r="L8019" s="79" t="s">
        <v>22</v>
      </c>
      <c r="M8019" s="79" t="s">
        <v>302</v>
      </c>
      <c r="N8019" s="15" t="s">
        <v>28</v>
      </c>
      <c r="O8019" s="15" t="s">
        <v>29</v>
      </c>
      <c r="P8019" s="80" t="s">
        <v>3599</v>
      </c>
      <c r="Q8019" s="80" t="s">
        <v>195</v>
      </c>
      <c r="S8019" t="str">
        <f t="shared" si="162"/>
        <v>42036AAD</v>
      </c>
    </row>
    <row r="8020" spans="1:19" hidden="1">
      <c r="A8020" s="12">
        <v>42036</v>
      </c>
      <c r="B8020" t="s">
        <v>3188</v>
      </c>
      <c r="C8020" s="1">
        <v>-2.25</v>
      </c>
      <c r="E8020" s="42">
        <f t="shared" si="163"/>
        <v>2.25</v>
      </c>
      <c r="F8020" s="77" t="s">
        <v>1038</v>
      </c>
      <c r="G8020" s="77" t="s">
        <v>195</v>
      </c>
      <c r="H8020" s="77" t="s">
        <v>189</v>
      </c>
      <c r="I8020" s="13">
        <v>2</v>
      </c>
      <c r="J8020" s="14">
        <v>2015</v>
      </c>
      <c r="K8020" s="78" t="s">
        <v>56</v>
      </c>
      <c r="L8020" s="79" t="s">
        <v>22</v>
      </c>
      <c r="M8020" s="79" t="s">
        <v>302</v>
      </c>
      <c r="N8020" s="15" t="s">
        <v>28</v>
      </c>
      <c r="O8020" s="15" t="s">
        <v>29</v>
      </c>
      <c r="P8020" s="80" t="s">
        <v>3599</v>
      </c>
      <c r="Q8020" s="80" t="s">
        <v>195</v>
      </c>
      <c r="S8020" t="str">
        <f t="shared" si="162"/>
        <v>42036Alejandro Bucio</v>
      </c>
    </row>
    <row r="8021" spans="1:19" hidden="1">
      <c r="A8021" s="12">
        <v>42037</v>
      </c>
      <c r="B8021" t="s">
        <v>3189</v>
      </c>
      <c r="C8021" s="1">
        <v>-2.91</v>
      </c>
      <c r="E8021" s="42">
        <f t="shared" si="163"/>
        <v>2.91</v>
      </c>
      <c r="F8021" s="77" t="s">
        <v>1038</v>
      </c>
      <c r="G8021" s="77" t="s">
        <v>195</v>
      </c>
      <c r="H8021" s="77" t="s">
        <v>189</v>
      </c>
      <c r="I8021" s="13">
        <v>2</v>
      </c>
      <c r="J8021" s="14">
        <v>2015</v>
      </c>
      <c r="K8021" s="78" t="s">
        <v>56</v>
      </c>
      <c r="L8021" s="79" t="s">
        <v>22</v>
      </c>
      <c r="M8021" s="79" t="s">
        <v>302</v>
      </c>
      <c r="N8021" s="15" t="s">
        <v>28</v>
      </c>
      <c r="O8021" s="15" t="s">
        <v>29</v>
      </c>
      <c r="P8021" s="80" t="s">
        <v>3599</v>
      </c>
      <c r="Q8021" s="80" t="s">
        <v>195</v>
      </c>
      <c r="S8021" t="str">
        <f t="shared" ref="S8021:S8084" si="164">A8021&amp;B8021</f>
        <v>42037Hugh Dyer</v>
      </c>
    </row>
    <row r="8022" spans="1:19" hidden="1">
      <c r="A8022" s="12">
        <v>42037</v>
      </c>
      <c r="B8022" t="s">
        <v>3190</v>
      </c>
      <c r="C8022" s="1">
        <v>-0.73</v>
      </c>
      <c r="E8022" s="42">
        <f t="shared" si="163"/>
        <v>0.73</v>
      </c>
      <c r="F8022" s="77" t="s">
        <v>1038</v>
      </c>
      <c r="G8022" s="77" t="s">
        <v>195</v>
      </c>
      <c r="H8022" s="77" t="s">
        <v>189</v>
      </c>
      <c r="I8022" s="13">
        <v>2</v>
      </c>
      <c r="J8022" s="14">
        <v>2015</v>
      </c>
      <c r="K8022" s="78" t="s">
        <v>56</v>
      </c>
      <c r="L8022" s="79" t="s">
        <v>22</v>
      </c>
      <c r="M8022" s="79" t="s">
        <v>302</v>
      </c>
      <c r="N8022" s="15" t="s">
        <v>28</v>
      </c>
      <c r="O8022" s="15" t="s">
        <v>29</v>
      </c>
      <c r="P8022" s="80" t="s">
        <v>3599</v>
      </c>
      <c r="Q8022" s="80" t="s">
        <v>195</v>
      </c>
      <c r="S8022" t="str">
        <f t="shared" si="164"/>
        <v>42037Troy Cronk</v>
      </c>
    </row>
    <row r="8023" spans="1:19" hidden="1">
      <c r="A8023" s="12">
        <v>42037</v>
      </c>
      <c r="B8023" t="s">
        <v>3191</v>
      </c>
      <c r="C8023" s="1">
        <v>-1.34</v>
      </c>
      <c r="E8023" s="42">
        <f t="shared" si="163"/>
        <v>1.34</v>
      </c>
      <c r="F8023" s="77" t="s">
        <v>1038</v>
      </c>
      <c r="G8023" s="77" t="s">
        <v>195</v>
      </c>
      <c r="H8023" s="77" t="s">
        <v>189</v>
      </c>
      <c r="I8023" s="13">
        <v>2</v>
      </c>
      <c r="J8023" s="14">
        <v>2015</v>
      </c>
      <c r="K8023" s="78" t="s">
        <v>56</v>
      </c>
      <c r="L8023" s="79" t="s">
        <v>22</v>
      </c>
      <c r="M8023" s="79" t="s">
        <v>302</v>
      </c>
      <c r="N8023" s="15" t="s">
        <v>28</v>
      </c>
      <c r="O8023" s="15" t="s">
        <v>29</v>
      </c>
      <c r="P8023" s="80" t="s">
        <v>3599</v>
      </c>
      <c r="Q8023" s="80" t="s">
        <v>195</v>
      </c>
      <c r="S8023" t="str">
        <f t="shared" si="164"/>
        <v>42037Pedro Leal</v>
      </c>
    </row>
    <row r="8024" spans="1:19" hidden="1">
      <c r="A8024" s="12">
        <v>42037</v>
      </c>
      <c r="B8024" t="s">
        <v>3192</v>
      </c>
      <c r="C8024" s="1">
        <v>-0.59</v>
      </c>
      <c r="E8024" s="42">
        <f t="shared" si="163"/>
        <v>0.59</v>
      </c>
      <c r="F8024" s="77" t="s">
        <v>1038</v>
      </c>
      <c r="G8024" s="77" t="s">
        <v>195</v>
      </c>
      <c r="H8024" s="77" t="s">
        <v>189</v>
      </c>
      <c r="I8024" s="13">
        <v>2</v>
      </c>
      <c r="J8024" s="14">
        <v>2015</v>
      </c>
      <c r="K8024" s="78" t="s">
        <v>56</v>
      </c>
      <c r="L8024" s="79" t="s">
        <v>22</v>
      </c>
      <c r="M8024" s="79" t="s">
        <v>302</v>
      </c>
      <c r="N8024" s="15" t="s">
        <v>28</v>
      </c>
      <c r="O8024" s="15" t="s">
        <v>29</v>
      </c>
      <c r="P8024" s="80" t="s">
        <v>3599</v>
      </c>
      <c r="Q8024" s="80" t="s">
        <v>195</v>
      </c>
      <c r="S8024" t="str">
        <f t="shared" si="164"/>
        <v>42037Dominik Chrzan</v>
      </c>
    </row>
    <row r="8025" spans="1:19" hidden="1">
      <c r="A8025" s="12">
        <v>42039</v>
      </c>
      <c r="B8025" t="s">
        <v>3193</v>
      </c>
      <c r="C8025" s="1">
        <v>-0.67</v>
      </c>
      <c r="E8025" s="42">
        <f t="shared" si="163"/>
        <v>0.67</v>
      </c>
      <c r="F8025" s="77" t="s">
        <v>1038</v>
      </c>
      <c r="G8025" s="77" t="s">
        <v>195</v>
      </c>
      <c r="H8025" s="77" t="s">
        <v>189</v>
      </c>
      <c r="I8025" s="13">
        <v>2</v>
      </c>
      <c r="J8025" s="14">
        <v>2015</v>
      </c>
      <c r="K8025" s="78" t="s">
        <v>56</v>
      </c>
      <c r="L8025" s="79" t="s">
        <v>22</v>
      </c>
      <c r="M8025" s="79" t="s">
        <v>302</v>
      </c>
      <c r="N8025" s="15" t="s">
        <v>28</v>
      </c>
      <c r="O8025" s="15" t="s">
        <v>29</v>
      </c>
      <c r="P8025" s="80" t="s">
        <v>3599</v>
      </c>
      <c r="Q8025" s="80" t="s">
        <v>195</v>
      </c>
      <c r="S8025" t="str">
        <f t="shared" si="164"/>
        <v>42039Ernie Williams</v>
      </c>
    </row>
    <row r="8026" spans="1:19" hidden="1">
      <c r="A8026" s="12">
        <v>42039</v>
      </c>
      <c r="B8026" t="s">
        <v>3187</v>
      </c>
      <c r="C8026" s="1">
        <v>1.77</v>
      </c>
      <c r="E8026" s="42">
        <f t="shared" si="163"/>
        <v>-1.77</v>
      </c>
      <c r="F8026" s="77" t="s">
        <v>225</v>
      </c>
      <c r="G8026" s="77" t="s">
        <v>195</v>
      </c>
      <c r="H8026" s="77" t="s">
        <v>189</v>
      </c>
      <c r="I8026" s="13">
        <v>2</v>
      </c>
      <c r="J8026" s="14">
        <v>2015</v>
      </c>
      <c r="K8026" s="78" t="s">
        <v>56</v>
      </c>
      <c r="L8026" s="79" t="s">
        <v>22</v>
      </c>
      <c r="M8026" s="79" t="s">
        <v>302</v>
      </c>
      <c r="N8026" s="15" t="s">
        <v>28</v>
      </c>
      <c r="O8026" s="15" t="s">
        <v>29</v>
      </c>
      <c r="P8026" s="80" t="s">
        <v>3599</v>
      </c>
      <c r="Q8026" s="80" t="s">
        <v>195</v>
      </c>
      <c r="S8026" t="str">
        <f t="shared" si="164"/>
        <v>42039Maryna Grabovskiy</v>
      </c>
    </row>
    <row r="8027" spans="1:19" hidden="1">
      <c r="A8027" s="12">
        <v>42039</v>
      </c>
      <c r="B8027" t="s">
        <v>3194</v>
      </c>
      <c r="C8027" s="1">
        <v>-0.62</v>
      </c>
      <c r="E8027" s="42">
        <f t="shared" si="163"/>
        <v>0.62</v>
      </c>
      <c r="F8027" s="77" t="s">
        <v>1038</v>
      </c>
      <c r="G8027" s="77" t="s">
        <v>195</v>
      </c>
      <c r="H8027" s="77" t="s">
        <v>189</v>
      </c>
      <c r="I8027" s="13">
        <v>2</v>
      </c>
      <c r="J8027" s="14">
        <v>2015</v>
      </c>
      <c r="K8027" s="78" t="s">
        <v>56</v>
      </c>
      <c r="L8027" s="79" t="s">
        <v>22</v>
      </c>
      <c r="M8027" s="79" t="s">
        <v>302</v>
      </c>
      <c r="N8027" s="15" t="s">
        <v>28</v>
      </c>
      <c r="O8027" s="15" t="s">
        <v>29</v>
      </c>
      <c r="P8027" s="80" t="s">
        <v>3599</v>
      </c>
      <c r="Q8027" s="80" t="s">
        <v>195</v>
      </c>
      <c r="S8027" t="str">
        <f t="shared" si="164"/>
        <v>42039iNetworking</v>
      </c>
    </row>
    <row r="8028" spans="1:19" hidden="1">
      <c r="A8028" s="12">
        <v>42039</v>
      </c>
      <c r="B8028" t="s">
        <v>3195</v>
      </c>
      <c r="C8028" s="1">
        <v>-0.76</v>
      </c>
      <c r="E8028" s="42">
        <f t="shared" si="163"/>
        <v>0.76</v>
      </c>
      <c r="F8028" s="77" t="s">
        <v>1038</v>
      </c>
      <c r="G8028" s="77" t="s">
        <v>195</v>
      </c>
      <c r="H8028" s="77" t="s">
        <v>189</v>
      </c>
      <c r="I8028" s="13">
        <v>2</v>
      </c>
      <c r="J8028" s="14">
        <v>2015</v>
      </c>
      <c r="K8028" s="78" t="s">
        <v>56</v>
      </c>
      <c r="L8028" s="79" t="s">
        <v>22</v>
      </c>
      <c r="M8028" s="79" t="s">
        <v>302</v>
      </c>
      <c r="N8028" s="15" t="s">
        <v>28</v>
      </c>
      <c r="O8028" s="15" t="s">
        <v>29</v>
      </c>
      <c r="P8028" s="80" t="s">
        <v>3599</v>
      </c>
      <c r="Q8028" s="80" t="s">
        <v>195</v>
      </c>
      <c r="S8028" t="str">
        <f t="shared" si="164"/>
        <v>42039Bouncing Wolf Creations</v>
      </c>
    </row>
    <row r="8029" spans="1:19" hidden="1">
      <c r="A8029" s="12">
        <v>42039</v>
      </c>
      <c r="B8029" t="s">
        <v>3196</v>
      </c>
      <c r="C8029" s="1">
        <v>-3.65</v>
      </c>
      <c r="E8029" s="42">
        <f t="shared" si="163"/>
        <v>3.65</v>
      </c>
      <c r="F8029" s="77" t="s">
        <v>1038</v>
      </c>
      <c r="G8029" s="77" t="s">
        <v>195</v>
      </c>
      <c r="H8029" s="77" t="s">
        <v>189</v>
      </c>
      <c r="I8029" s="13">
        <v>2</v>
      </c>
      <c r="J8029" s="14">
        <v>2015</v>
      </c>
      <c r="K8029" s="78" t="s">
        <v>56</v>
      </c>
      <c r="L8029" s="79" t="s">
        <v>22</v>
      </c>
      <c r="M8029" s="79" t="s">
        <v>302</v>
      </c>
      <c r="N8029" s="15" t="s">
        <v>28</v>
      </c>
      <c r="O8029" s="15" t="s">
        <v>29</v>
      </c>
      <c r="P8029" s="80" t="s">
        <v>3599</v>
      </c>
      <c r="Q8029" s="80" t="s">
        <v>195</v>
      </c>
      <c r="S8029" t="str">
        <f t="shared" si="164"/>
        <v>42039Larry Thompson</v>
      </c>
    </row>
    <row r="8030" spans="1:19" hidden="1">
      <c r="A8030" s="12">
        <v>42039</v>
      </c>
      <c r="B8030" t="s">
        <v>2623</v>
      </c>
      <c r="C8030" s="1">
        <v>-0.67</v>
      </c>
      <c r="E8030" s="42">
        <f t="shared" si="163"/>
        <v>0.67</v>
      </c>
      <c r="F8030" s="77" t="s">
        <v>1038</v>
      </c>
      <c r="G8030" s="77" t="s">
        <v>195</v>
      </c>
      <c r="H8030" s="77" t="s">
        <v>189</v>
      </c>
      <c r="I8030" s="13">
        <v>2</v>
      </c>
      <c r="J8030" s="14">
        <v>2015</v>
      </c>
      <c r="K8030" s="78" t="s">
        <v>56</v>
      </c>
      <c r="L8030" s="79" t="s">
        <v>22</v>
      </c>
      <c r="M8030" s="79" t="s">
        <v>302</v>
      </c>
      <c r="N8030" s="15" t="s">
        <v>28</v>
      </c>
      <c r="O8030" s="15" t="s">
        <v>29</v>
      </c>
      <c r="P8030" s="80" t="s">
        <v>3599</v>
      </c>
      <c r="Q8030" s="80" t="s">
        <v>195</v>
      </c>
      <c r="S8030" t="str">
        <f t="shared" si="164"/>
        <v>42039Diane Whittaker</v>
      </c>
    </row>
    <row r="8031" spans="1:19" hidden="1">
      <c r="A8031" s="12">
        <v>42039</v>
      </c>
      <c r="B8031" t="s">
        <v>3197</v>
      </c>
      <c r="C8031" s="1">
        <v>-3.13</v>
      </c>
      <c r="E8031" s="42">
        <f t="shared" si="163"/>
        <v>3.13</v>
      </c>
      <c r="F8031" s="77" t="s">
        <v>1038</v>
      </c>
      <c r="G8031" s="77" t="s">
        <v>195</v>
      </c>
      <c r="H8031" s="77" t="s">
        <v>189</v>
      </c>
      <c r="I8031" s="13">
        <v>2</v>
      </c>
      <c r="J8031" s="14">
        <v>2015</v>
      </c>
      <c r="K8031" s="78" t="s">
        <v>56</v>
      </c>
      <c r="L8031" s="79" t="s">
        <v>22</v>
      </c>
      <c r="M8031" s="79" t="s">
        <v>302</v>
      </c>
      <c r="N8031" s="15" t="s">
        <v>28</v>
      </c>
      <c r="O8031" s="15" t="s">
        <v>29</v>
      </c>
      <c r="P8031" s="80" t="s">
        <v>3599</v>
      </c>
      <c r="Q8031" s="80" t="s">
        <v>195</v>
      </c>
      <c r="S8031" t="str">
        <f t="shared" si="164"/>
        <v>42039Tiffany Ernst</v>
      </c>
    </row>
    <row r="8032" spans="1:19" hidden="1">
      <c r="A8032" s="12">
        <v>42040</v>
      </c>
      <c r="B8032" t="s">
        <v>3198</v>
      </c>
      <c r="C8032" s="1">
        <v>-0.62</v>
      </c>
      <c r="E8032" s="42">
        <f t="shared" si="163"/>
        <v>0.62</v>
      </c>
      <c r="F8032" s="77" t="s">
        <v>1038</v>
      </c>
      <c r="G8032" s="77" t="s">
        <v>195</v>
      </c>
      <c r="H8032" s="77" t="s">
        <v>189</v>
      </c>
      <c r="I8032" s="13">
        <v>2</v>
      </c>
      <c r="J8032" s="14">
        <v>2015</v>
      </c>
      <c r="K8032" s="78" t="s">
        <v>56</v>
      </c>
      <c r="L8032" s="79" t="s">
        <v>22</v>
      </c>
      <c r="M8032" s="79" t="s">
        <v>302</v>
      </c>
      <c r="N8032" s="15" t="s">
        <v>28</v>
      </c>
      <c r="O8032" s="15" t="s">
        <v>29</v>
      </c>
      <c r="P8032" s="80" t="s">
        <v>3599</v>
      </c>
      <c r="Q8032" s="80" t="s">
        <v>195</v>
      </c>
      <c r="S8032" t="str">
        <f t="shared" si="164"/>
        <v>42040Rachel Pollock</v>
      </c>
    </row>
    <row r="8033" spans="1:19" hidden="1">
      <c r="A8033" s="12">
        <v>42040</v>
      </c>
      <c r="B8033" t="s">
        <v>3199</v>
      </c>
      <c r="C8033" s="1">
        <v>-3.78</v>
      </c>
      <c r="E8033" s="42">
        <f t="shared" si="163"/>
        <v>3.78</v>
      </c>
      <c r="F8033" s="77" t="s">
        <v>1038</v>
      </c>
      <c r="G8033" s="77" t="s">
        <v>195</v>
      </c>
      <c r="H8033" s="77" t="s">
        <v>189</v>
      </c>
      <c r="I8033" s="13">
        <v>2</v>
      </c>
      <c r="J8033" s="14">
        <v>2015</v>
      </c>
      <c r="K8033" s="78" t="s">
        <v>56</v>
      </c>
      <c r="L8033" s="79" t="s">
        <v>22</v>
      </c>
      <c r="M8033" s="79" t="s">
        <v>302</v>
      </c>
      <c r="N8033" s="15" t="s">
        <v>28</v>
      </c>
      <c r="O8033" s="15" t="s">
        <v>29</v>
      </c>
      <c r="P8033" s="80" t="s">
        <v>3599</v>
      </c>
      <c r="Q8033" s="80" t="s">
        <v>195</v>
      </c>
      <c r="S8033" t="str">
        <f t="shared" si="164"/>
        <v>42040Eoghan Byrne</v>
      </c>
    </row>
    <row r="8034" spans="1:19" hidden="1">
      <c r="A8034" s="12">
        <v>42040</v>
      </c>
      <c r="B8034" t="s">
        <v>3200</v>
      </c>
      <c r="C8034" s="1">
        <v>-78.11</v>
      </c>
      <c r="E8034" s="42">
        <f t="shared" si="163"/>
        <v>78.11</v>
      </c>
      <c r="F8034" s="77" t="s">
        <v>1038</v>
      </c>
      <c r="G8034" s="77" t="s">
        <v>195</v>
      </c>
      <c r="H8034" s="77" t="s">
        <v>189</v>
      </c>
      <c r="I8034" s="13">
        <v>2</v>
      </c>
      <c r="J8034" s="14">
        <v>2015</v>
      </c>
      <c r="K8034" s="78" t="s">
        <v>56</v>
      </c>
      <c r="L8034" s="79" t="s">
        <v>22</v>
      </c>
      <c r="M8034" s="79" t="s">
        <v>302</v>
      </c>
      <c r="N8034" s="15" t="s">
        <v>28</v>
      </c>
      <c r="O8034" s="15" t="s">
        <v>29</v>
      </c>
      <c r="P8034" s="80" t="s">
        <v>3599</v>
      </c>
      <c r="Q8034" s="80" t="s">
        <v>195</v>
      </c>
      <c r="S8034" t="str">
        <f t="shared" si="164"/>
        <v>42040_x001A_ _x001A__x001A_</v>
      </c>
    </row>
    <row r="8035" spans="1:19" hidden="1">
      <c r="A8035" s="12">
        <v>42040</v>
      </c>
      <c r="B8035" t="s">
        <v>3200</v>
      </c>
      <c r="C8035" s="1">
        <v>78.11</v>
      </c>
      <c r="E8035" s="42">
        <f t="shared" si="163"/>
        <v>-78.11</v>
      </c>
      <c r="F8035" s="77" t="s">
        <v>225</v>
      </c>
      <c r="G8035" s="77" t="s">
        <v>195</v>
      </c>
      <c r="H8035" s="77" t="s">
        <v>189</v>
      </c>
      <c r="I8035" s="13">
        <v>2</v>
      </c>
      <c r="J8035" s="14">
        <v>2015</v>
      </c>
      <c r="K8035" s="78" t="s">
        <v>56</v>
      </c>
      <c r="L8035" s="79" t="s">
        <v>22</v>
      </c>
      <c r="M8035" s="79" t="s">
        <v>302</v>
      </c>
      <c r="N8035" s="15" t="s">
        <v>28</v>
      </c>
      <c r="O8035" s="15" t="s">
        <v>29</v>
      </c>
      <c r="P8035" s="80" t="s">
        <v>3599</v>
      </c>
      <c r="Q8035" s="80" t="s">
        <v>195</v>
      </c>
      <c r="S8035" t="str">
        <f t="shared" si="164"/>
        <v>42040_x001A_ _x001A__x001A_</v>
      </c>
    </row>
    <row r="8036" spans="1:19" hidden="1">
      <c r="A8036" s="12">
        <v>42040</v>
      </c>
      <c r="B8036" t="s">
        <v>3201</v>
      </c>
      <c r="C8036" s="1">
        <v>-1.85</v>
      </c>
      <c r="E8036" s="42">
        <f t="shared" si="163"/>
        <v>1.85</v>
      </c>
      <c r="F8036" s="77" t="s">
        <v>1038</v>
      </c>
      <c r="G8036" s="77" t="s">
        <v>195</v>
      </c>
      <c r="H8036" s="77" t="s">
        <v>189</v>
      </c>
      <c r="I8036" s="13">
        <v>2</v>
      </c>
      <c r="J8036" s="14">
        <v>2015</v>
      </c>
      <c r="K8036" s="78" t="s">
        <v>56</v>
      </c>
      <c r="L8036" s="79" t="s">
        <v>22</v>
      </c>
      <c r="M8036" s="79" t="s">
        <v>302</v>
      </c>
      <c r="N8036" s="15" t="s">
        <v>28</v>
      </c>
      <c r="O8036" s="15" t="s">
        <v>29</v>
      </c>
      <c r="P8036" s="80" t="s">
        <v>3599</v>
      </c>
      <c r="Q8036" s="80" t="s">
        <v>195</v>
      </c>
      <c r="S8036" t="str">
        <f t="shared" si="164"/>
        <v>42040james rogers</v>
      </c>
    </row>
    <row r="8037" spans="1:19" hidden="1">
      <c r="A8037" s="12">
        <v>42040</v>
      </c>
      <c r="B8037" t="s">
        <v>3202</v>
      </c>
      <c r="C8037" s="1">
        <v>-0.62</v>
      </c>
      <c r="E8037" s="42">
        <f t="shared" si="163"/>
        <v>0.62</v>
      </c>
      <c r="F8037" s="77" t="s">
        <v>1038</v>
      </c>
      <c r="G8037" s="77" t="s">
        <v>195</v>
      </c>
      <c r="H8037" s="77" t="s">
        <v>189</v>
      </c>
      <c r="I8037" s="13">
        <v>2</v>
      </c>
      <c r="J8037" s="14">
        <v>2015</v>
      </c>
      <c r="K8037" s="78" t="s">
        <v>56</v>
      </c>
      <c r="L8037" s="79" t="s">
        <v>22</v>
      </c>
      <c r="M8037" s="79" t="s">
        <v>302</v>
      </c>
      <c r="N8037" s="15" t="s">
        <v>28</v>
      </c>
      <c r="O8037" s="15" t="s">
        <v>29</v>
      </c>
      <c r="P8037" s="80" t="s">
        <v>3599</v>
      </c>
      <c r="Q8037" s="80" t="s">
        <v>195</v>
      </c>
      <c r="S8037" t="str">
        <f t="shared" si="164"/>
        <v>42040Denise Shifflett</v>
      </c>
    </row>
    <row r="8038" spans="1:19" hidden="1">
      <c r="A8038" s="12">
        <v>42041</v>
      </c>
      <c r="B8038" t="s">
        <v>3203</v>
      </c>
      <c r="C8038" s="1">
        <v>-0.74</v>
      </c>
      <c r="E8038" s="42">
        <f t="shared" si="163"/>
        <v>0.74</v>
      </c>
      <c r="F8038" s="77" t="s">
        <v>1038</v>
      </c>
      <c r="G8038" s="77" t="s">
        <v>195</v>
      </c>
      <c r="H8038" s="77" t="s">
        <v>189</v>
      </c>
      <c r="I8038" s="13">
        <v>2</v>
      </c>
      <c r="J8038" s="14">
        <v>2015</v>
      </c>
      <c r="K8038" s="78" t="s">
        <v>56</v>
      </c>
      <c r="L8038" s="79" t="s">
        <v>22</v>
      </c>
      <c r="M8038" s="79" t="s">
        <v>302</v>
      </c>
      <c r="N8038" s="15" t="s">
        <v>28</v>
      </c>
      <c r="O8038" s="15" t="s">
        <v>29</v>
      </c>
      <c r="P8038" s="80" t="s">
        <v>3599</v>
      </c>
      <c r="Q8038" s="80" t="s">
        <v>195</v>
      </c>
      <c r="S8038" t="str">
        <f t="shared" si="164"/>
        <v>42041Kimberly McGrew</v>
      </c>
    </row>
    <row r="8039" spans="1:19" hidden="1">
      <c r="A8039" s="12">
        <v>42041</v>
      </c>
      <c r="B8039" t="s">
        <v>3196</v>
      </c>
      <c r="C8039" s="1">
        <v>3.35</v>
      </c>
      <c r="E8039" s="42">
        <f t="shared" si="163"/>
        <v>-3.35</v>
      </c>
      <c r="F8039" s="77" t="s">
        <v>225</v>
      </c>
      <c r="G8039" s="77" t="s">
        <v>195</v>
      </c>
      <c r="H8039" s="77" t="s">
        <v>189</v>
      </c>
      <c r="I8039" s="13">
        <v>2</v>
      </c>
      <c r="J8039" s="14">
        <v>2015</v>
      </c>
      <c r="K8039" s="78" t="s">
        <v>56</v>
      </c>
      <c r="L8039" s="79" t="s">
        <v>22</v>
      </c>
      <c r="M8039" s="79" t="s">
        <v>302</v>
      </c>
      <c r="N8039" s="15" t="s">
        <v>28</v>
      </c>
      <c r="O8039" s="15" t="s">
        <v>29</v>
      </c>
      <c r="P8039" s="80" t="s">
        <v>3599</v>
      </c>
      <c r="Q8039" s="80" t="s">
        <v>195</v>
      </c>
      <c r="S8039" t="str">
        <f t="shared" si="164"/>
        <v>42041Larry Thompson</v>
      </c>
    </row>
    <row r="8040" spans="1:19" hidden="1">
      <c r="A8040" s="12">
        <v>42042</v>
      </c>
      <c r="B8040" t="s">
        <v>3204</v>
      </c>
      <c r="C8040" s="1">
        <v>-1.85</v>
      </c>
      <c r="E8040" s="42">
        <f t="shared" si="163"/>
        <v>1.85</v>
      </c>
      <c r="F8040" s="77" t="s">
        <v>1038</v>
      </c>
      <c r="G8040" s="77" t="s">
        <v>195</v>
      </c>
      <c r="H8040" s="77" t="s">
        <v>189</v>
      </c>
      <c r="I8040" s="13">
        <v>2</v>
      </c>
      <c r="J8040" s="14">
        <v>2015</v>
      </c>
      <c r="K8040" s="78" t="s">
        <v>56</v>
      </c>
      <c r="L8040" s="79" t="s">
        <v>22</v>
      </c>
      <c r="M8040" s="79" t="s">
        <v>302</v>
      </c>
      <c r="N8040" s="15" t="s">
        <v>28</v>
      </c>
      <c r="O8040" s="15" t="s">
        <v>29</v>
      </c>
      <c r="P8040" s="80" t="s">
        <v>3599</v>
      </c>
      <c r="Q8040" s="80" t="s">
        <v>195</v>
      </c>
      <c r="S8040" t="str">
        <f t="shared" si="164"/>
        <v>42042Brian Casey</v>
      </c>
    </row>
    <row r="8041" spans="1:19" hidden="1">
      <c r="A8041" s="12">
        <v>42042</v>
      </c>
      <c r="B8041" t="s">
        <v>3205</v>
      </c>
      <c r="C8041" s="1">
        <v>-3.13</v>
      </c>
      <c r="E8041" s="42">
        <f t="shared" si="163"/>
        <v>3.13</v>
      </c>
      <c r="F8041" s="77" t="s">
        <v>1038</v>
      </c>
      <c r="G8041" s="77" t="s">
        <v>195</v>
      </c>
      <c r="H8041" s="77" t="s">
        <v>189</v>
      </c>
      <c r="I8041" s="13">
        <v>2</v>
      </c>
      <c r="J8041" s="14">
        <v>2015</v>
      </c>
      <c r="K8041" s="78" t="s">
        <v>56</v>
      </c>
      <c r="L8041" s="79" t="s">
        <v>22</v>
      </c>
      <c r="M8041" s="79" t="s">
        <v>302</v>
      </c>
      <c r="N8041" s="15" t="s">
        <v>28</v>
      </c>
      <c r="O8041" s="15" t="s">
        <v>29</v>
      </c>
      <c r="P8041" s="80" t="s">
        <v>3599</v>
      </c>
      <c r="Q8041" s="80" t="s">
        <v>195</v>
      </c>
      <c r="S8041" t="str">
        <f t="shared" si="164"/>
        <v>42042miguel aponte</v>
      </c>
    </row>
    <row r="8042" spans="1:19" hidden="1">
      <c r="A8042" s="12">
        <v>42042</v>
      </c>
      <c r="B8042" t="s">
        <v>3206</v>
      </c>
      <c r="C8042" s="1">
        <v>-0.67</v>
      </c>
      <c r="E8042" s="42">
        <f t="shared" si="163"/>
        <v>0.67</v>
      </c>
      <c r="F8042" s="77" t="s">
        <v>1038</v>
      </c>
      <c r="G8042" s="77" t="s">
        <v>195</v>
      </c>
      <c r="H8042" s="77" t="s">
        <v>189</v>
      </c>
      <c r="I8042" s="13">
        <v>2</v>
      </c>
      <c r="J8042" s="14">
        <v>2015</v>
      </c>
      <c r="K8042" s="78" t="s">
        <v>56</v>
      </c>
      <c r="L8042" s="79" t="s">
        <v>22</v>
      </c>
      <c r="M8042" s="79" t="s">
        <v>302</v>
      </c>
      <c r="N8042" s="15" t="s">
        <v>28</v>
      </c>
      <c r="O8042" s="15" t="s">
        <v>29</v>
      </c>
      <c r="P8042" s="80" t="s">
        <v>3599</v>
      </c>
      <c r="Q8042" s="80" t="s">
        <v>195</v>
      </c>
      <c r="S8042" t="str">
        <f t="shared" si="164"/>
        <v>42042debra anderson</v>
      </c>
    </row>
    <row r="8043" spans="1:19" hidden="1">
      <c r="A8043" s="12">
        <v>42043</v>
      </c>
      <c r="B8043" t="s">
        <v>3207</v>
      </c>
      <c r="C8043" s="1">
        <v>-3.99</v>
      </c>
      <c r="E8043" s="42">
        <f t="shared" ref="E8043:E8106" si="165">-C8043</f>
        <v>3.99</v>
      </c>
      <c r="F8043" s="77" t="s">
        <v>1038</v>
      </c>
      <c r="G8043" s="77" t="s">
        <v>195</v>
      </c>
      <c r="H8043" s="77" t="s">
        <v>189</v>
      </c>
      <c r="I8043" s="13">
        <v>2</v>
      </c>
      <c r="J8043" s="14">
        <v>2015</v>
      </c>
      <c r="K8043" s="78" t="s">
        <v>56</v>
      </c>
      <c r="L8043" s="79" t="s">
        <v>22</v>
      </c>
      <c r="M8043" s="79" t="s">
        <v>302</v>
      </c>
      <c r="N8043" s="15" t="s">
        <v>28</v>
      </c>
      <c r="O8043" s="15" t="s">
        <v>29</v>
      </c>
      <c r="P8043" s="80" t="s">
        <v>3599</v>
      </c>
      <c r="Q8043" s="80" t="s">
        <v>195</v>
      </c>
      <c r="S8043" t="str">
        <f t="shared" si="164"/>
        <v>42043Kenia Sanchez</v>
      </c>
    </row>
    <row r="8044" spans="1:19" hidden="1">
      <c r="A8044" s="12">
        <v>42043</v>
      </c>
      <c r="B8044" t="s">
        <v>3208</v>
      </c>
      <c r="C8044" s="1">
        <v>-2.4700000000000002</v>
      </c>
      <c r="E8044" s="42">
        <f t="shared" si="165"/>
        <v>2.4700000000000002</v>
      </c>
      <c r="F8044" s="77" t="s">
        <v>1038</v>
      </c>
      <c r="G8044" s="77" t="s">
        <v>195</v>
      </c>
      <c r="H8044" s="77" t="s">
        <v>189</v>
      </c>
      <c r="I8044" s="13">
        <v>2</v>
      </c>
      <c r="J8044" s="14">
        <v>2015</v>
      </c>
      <c r="K8044" s="78" t="s">
        <v>56</v>
      </c>
      <c r="L8044" s="79" t="s">
        <v>22</v>
      </c>
      <c r="M8044" s="79" t="s">
        <v>302</v>
      </c>
      <c r="N8044" s="15" t="s">
        <v>28</v>
      </c>
      <c r="O8044" s="15" t="s">
        <v>29</v>
      </c>
      <c r="P8044" s="80" t="s">
        <v>3599</v>
      </c>
      <c r="Q8044" s="80" t="s">
        <v>195</v>
      </c>
      <c r="S8044" t="str">
        <f t="shared" si="164"/>
        <v>42043Jenise Howard</v>
      </c>
    </row>
    <row r="8045" spans="1:19" hidden="1">
      <c r="A8045" s="12">
        <v>42043</v>
      </c>
      <c r="B8045" t="s">
        <v>3209</v>
      </c>
      <c r="C8045" s="1">
        <v>-1.46</v>
      </c>
      <c r="E8045" s="42">
        <f t="shared" si="165"/>
        <v>1.46</v>
      </c>
      <c r="F8045" s="77" t="s">
        <v>1038</v>
      </c>
      <c r="G8045" s="77" t="s">
        <v>195</v>
      </c>
      <c r="H8045" s="77" t="s">
        <v>189</v>
      </c>
      <c r="I8045" s="13">
        <v>2</v>
      </c>
      <c r="J8045" s="14">
        <v>2015</v>
      </c>
      <c r="K8045" s="78" t="s">
        <v>56</v>
      </c>
      <c r="L8045" s="79" t="s">
        <v>22</v>
      </c>
      <c r="M8045" s="79" t="s">
        <v>302</v>
      </c>
      <c r="N8045" s="15" t="s">
        <v>28</v>
      </c>
      <c r="O8045" s="15" t="s">
        <v>29</v>
      </c>
      <c r="P8045" s="80" t="s">
        <v>3599</v>
      </c>
      <c r="Q8045" s="80" t="s">
        <v>195</v>
      </c>
      <c r="S8045" t="str">
        <f t="shared" si="164"/>
        <v>42043william shields</v>
      </c>
    </row>
    <row r="8046" spans="1:19" hidden="1">
      <c r="A8046" s="12">
        <v>42044</v>
      </c>
      <c r="B8046" t="s">
        <v>2488</v>
      </c>
      <c r="C8046" s="1">
        <v>0</v>
      </c>
      <c r="E8046" s="42">
        <f t="shared" si="165"/>
        <v>0</v>
      </c>
      <c r="F8046" s="77" t="s">
        <v>225</v>
      </c>
      <c r="G8046" s="77" t="s">
        <v>195</v>
      </c>
      <c r="H8046" s="77" t="s">
        <v>189</v>
      </c>
      <c r="I8046" s="13">
        <v>2</v>
      </c>
      <c r="J8046" s="14">
        <v>2015</v>
      </c>
      <c r="K8046" s="78" t="s">
        <v>56</v>
      </c>
      <c r="L8046" s="79" t="s">
        <v>22</v>
      </c>
      <c r="M8046" s="79" t="s">
        <v>23</v>
      </c>
      <c r="N8046" s="15" t="s">
        <v>189</v>
      </c>
      <c r="O8046" s="15" t="s">
        <v>24</v>
      </c>
      <c r="P8046" s="80" t="s">
        <v>196</v>
      </c>
      <c r="Q8046" s="80" t="s">
        <v>195</v>
      </c>
      <c r="S8046" t="str">
        <f t="shared" si="164"/>
        <v>42044Bank Account</v>
      </c>
    </row>
    <row r="8047" spans="1:19" hidden="1">
      <c r="A8047" s="12">
        <v>42044</v>
      </c>
      <c r="B8047" t="s">
        <v>3210</v>
      </c>
      <c r="C8047" s="1">
        <v>-2.5299999999999998</v>
      </c>
      <c r="E8047" s="42">
        <f t="shared" si="165"/>
        <v>2.5299999999999998</v>
      </c>
      <c r="F8047" s="77" t="s">
        <v>1038</v>
      </c>
      <c r="G8047" s="77" t="s">
        <v>195</v>
      </c>
      <c r="H8047" s="77" t="s">
        <v>189</v>
      </c>
      <c r="I8047" s="13">
        <v>2</v>
      </c>
      <c r="J8047" s="14">
        <v>2015</v>
      </c>
      <c r="K8047" s="78" t="s">
        <v>56</v>
      </c>
      <c r="L8047" s="79" t="s">
        <v>22</v>
      </c>
      <c r="M8047" s="79" t="s">
        <v>302</v>
      </c>
      <c r="N8047" s="15" t="s">
        <v>28</v>
      </c>
      <c r="O8047" s="15" t="s">
        <v>29</v>
      </c>
      <c r="P8047" s="80" t="s">
        <v>3599</v>
      </c>
      <c r="Q8047" s="80" t="s">
        <v>195</v>
      </c>
      <c r="S8047" t="str">
        <f t="shared" si="164"/>
        <v>42044kurtis thompson</v>
      </c>
    </row>
    <row r="8048" spans="1:19" hidden="1">
      <c r="A8048" s="12">
        <v>42044</v>
      </c>
      <c r="B8048" t="s">
        <v>2617</v>
      </c>
      <c r="C8048" s="1">
        <v>0</v>
      </c>
      <c r="E8048" s="42">
        <f t="shared" si="165"/>
        <v>0</v>
      </c>
      <c r="F8048" s="77" t="s">
        <v>1038</v>
      </c>
      <c r="G8048" s="77" t="s">
        <v>195</v>
      </c>
      <c r="H8048" s="77" t="s">
        <v>189</v>
      </c>
      <c r="I8048" s="13">
        <v>2</v>
      </c>
      <c r="J8048" s="14">
        <v>2015</v>
      </c>
      <c r="K8048" s="78" t="s">
        <v>56</v>
      </c>
      <c r="L8048" s="79" t="s">
        <v>22</v>
      </c>
      <c r="M8048" s="79" t="s">
        <v>302</v>
      </c>
      <c r="N8048" s="15" t="s">
        <v>28</v>
      </c>
      <c r="O8048" s="15" t="s">
        <v>29</v>
      </c>
      <c r="P8048" s="80" t="s">
        <v>3599</v>
      </c>
      <c r="Q8048" s="80" t="s">
        <v>195</v>
      </c>
      <c r="S8048" t="str">
        <f t="shared" si="164"/>
        <v>42044Reversal</v>
      </c>
    </row>
    <row r="8049" spans="1:19" hidden="1">
      <c r="A8049" s="12">
        <v>42044</v>
      </c>
      <c r="B8049" t="s">
        <v>3200</v>
      </c>
      <c r="C8049" s="1">
        <v>77.81</v>
      </c>
      <c r="E8049" s="42">
        <f t="shared" si="165"/>
        <v>-77.81</v>
      </c>
      <c r="F8049" s="77" t="s">
        <v>225</v>
      </c>
      <c r="G8049" s="77" t="s">
        <v>195</v>
      </c>
      <c r="H8049" s="77" t="s">
        <v>189</v>
      </c>
      <c r="I8049" s="13">
        <v>2</v>
      </c>
      <c r="J8049" s="14">
        <v>2015</v>
      </c>
      <c r="K8049" s="78" t="s">
        <v>56</v>
      </c>
      <c r="L8049" s="79" t="s">
        <v>22</v>
      </c>
      <c r="M8049" s="79" t="s">
        <v>302</v>
      </c>
      <c r="N8049" s="15" t="s">
        <v>28</v>
      </c>
      <c r="O8049" s="15" t="s">
        <v>29</v>
      </c>
      <c r="P8049" s="80" t="s">
        <v>3599</v>
      </c>
      <c r="Q8049" s="80" t="s">
        <v>195</v>
      </c>
      <c r="S8049" t="str">
        <f t="shared" si="164"/>
        <v>42044_x001A_ _x001A__x001A_</v>
      </c>
    </row>
    <row r="8050" spans="1:19" hidden="1">
      <c r="A8050" s="12">
        <v>42044</v>
      </c>
      <c r="B8050" t="s">
        <v>3156</v>
      </c>
      <c r="C8050" s="1">
        <v>2.4900000000000002</v>
      </c>
      <c r="E8050" s="42">
        <f t="shared" si="165"/>
        <v>-2.4900000000000002</v>
      </c>
      <c r="F8050" s="77" t="s">
        <v>225</v>
      </c>
      <c r="G8050" s="77" t="s">
        <v>195</v>
      </c>
      <c r="H8050" s="77" t="s">
        <v>189</v>
      </c>
      <c r="I8050" s="13">
        <v>2</v>
      </c>
      <c r="J8050" s="14">
        <v>2015</v>
      </c>
      <c r="K8050" s="78" t="s">
        <v>56</v>
      </c>
      <c r="L8050" s="79" t="s">
        <v>22</v>
      </c>
      <c r="M8050" s="79" t="s">
        <v>302</v>
      </c>
      <c r="N8050" s="15" t="s">
        <v>28</v>
      </c>
      <c r="O8050" s="15" t="s">
        <v>29</v>
      </c>
      <c r="P8050" s="80" t="s">
        <v>3599</v>
      </c>
      <c r="Q8050" s="80" t="s">
        <v>195</v>
      </c>
      <c r="S8050" t="str">
        <f t="shared" si="164"/>
        <v>42044Thomas Migliore</v>
      </c>
    </row>
    <row r="8051" spans="1:19" hidden="1">
      <c r="A8051" s="12">
        <v>42044</v>
      </c>
      <c r="B8051" t="s">
        <v>3211</v>
      </c>
      <c r="C8051" s="1">
        <v>-0.67</v>
      </c>
      <c r="E8051" s="42">
        <f t="shared" si="165"/>
        <v>0.67</v>
      </c>
      <c r="F8051" s="77" t="s">
        <v>1038</v>
      </c>
      <c r="G8051" s="77" t="s">
        <v>195</v>
      </c>
      <c r="H8051" s="77" t="s">
        <v>189</v>
      </c>
      <c r="I8051" s="13">
        <v>2</v>
      </c>
      <c r="J8051" s="14">
        <v>2015</v>
      </c>
      <c r="K8051" s="78" t="s">
        <v>56</v>
      </c>
      <c r="L8051" s="79" t="s">
        <v>22</v>
      </c>
      <c r="M8051" s="79" t="s">
        <v>302</v>
      </c>
      <c r="N8051" s="15" t="s">
        <v>28</v>
      </c>
      <c r="O8051" s="15" t="s">
        <v>29</v>
      </c>
      <c r="P8051" s="80" t="s">
        <v>3599</v>
      </c>
      <c r="Q8051" s="80" t="s">
        <v>195</v>
      </c>
      <c r="S8051" t="str">
        <f t="shared" si="164"/>
        <v>42044Chimene L Cain</v>
      </c>
    </row>
    <row r="8052" spans="1:19" hidden="1">
      <c r="A8052" s="12">
        <v>42045</v>
      </c>
      <c r="B8052" t="s">
        <v>3212</v>
      </c>
      <c r="C8052" s="1">
        <v>-0.48</v>
      </c>
      <c r="E8052" s="42">
        <f t="shared" si="165"/>
        <v>0.48</v>
      </c>
      <c r="F8052" s="77" t="s">
        <v>1038</v>
      </c>
      <c r="G8052" s="77" t="s">
        <v>195</v>
      </c>
      <c r="H8052" s="77" t="s">
        <v>189</v>
      </c>
      <c r="I8052" s="13">
        <v>2</v>
      </c>
      <c r="J8052" s="14">
        <v>2015</v>
      </c>
      <c r="K8052" s="78" t="s">
        <v>56</v>
      </c>
      <c r="L8052" s="79" t="s">
        <v>22</v>
      </c>
      <c r="M8052" s="79" t="s">
        <v>302</v>
      </c>
      <c r="N8052" s="15" t="s">
        <v>28</v>
      </c>
      <c r="O8052" s="15" t="s">
        <v>29</v>
      </c>
      <c r="P8052" s="80" t="s">
        <v>3599</v>
      </c>
      <c r="Q8052" s="80" t="s">
        <v>195</v>
      </c>
      <c r="S8052" t="str">
        <f t="shared" si="164"/>
        <v>42045The People's Choice Entertainment Inc</v>
      </c>
    </row>
    <row r="8053" spans="1:19" hidden="1">
      <c r="A8053" s="12">
        <v>42046</v>
      </c>
      <c r="B8053" t="s">
        <v>3137</v>
      </c>
      <c r="C8053" s="1">
        <v>0</v>
      </c>
      <c r="E8053" s="42">
        <f t="shared" si="165"/>
        <v>0</v>
      </c>
      <c r="F8053" s="77" t="s">
        <v>225</v>
      </c>
      <c r="G8053" s="77" t="s">
        <v>195</v>
      </c>
      <c r="H8053" s="77" t="s">
        <v>189</v>
      </c>
      <c r="I8053" s="13">
        <v>2</v>
      </c>
      <c r="J8053" s="14">
        <v>2015</v>
      </c>
      <c r="K8053" s="78" t="s">
        <v>56</v>
      </c>
      <c r="L8053" s="79" t="s">
        <v>22</v>
      </c>
      <c r="M8053" s="79" t="s">
        <v>302</v>
      </c>
      <c r="N8053" s="15" t="s">
        <v>28</v>
      </c>
      <c r="O8053" s="15" t="s">
        <v>29</v>
      </c>
      <c r="P8053" s="80" t="s">
        <v>3598</v>
      </c>
      <c r="Q8053" s="80" t="s">
        <v>195</v>
      </c>
      <c r="S8053" t="str">
        <f t="shared" si="164"/>
        <v>420463D Sellers eBay apps for sellers</v>
      </c>
    </row>
    <row r="8054" spans="1:19" hidden="1">
      <c r="A8054" s="12">
        <v>42046</v>
      </c>
      <c r="B8054" t="s">
        <v>3213</v>
      </c>
      <c r="C8054" s="1">
        <v>-0.59</v>
      </c>
      <c r="E8054" s="42">
        <f t="shared" si="165"/>
        <v>0.59</v>
      </c>
      <c r="F8054" s="77" t="s">
        <v>1038</v>
      </c>
      <c r="G8054" s="77" t="s">
        <v>195</v>
      </c>
      <c r="H8054" s="77" t="s">
        <v>189</v>
      </c>
      <c r="I8054" s="13">
        <v>2</v>
      </c>
      <c r="J8054" s="14">
        <v>2015</v>
      </c>
      <c r="K8054" s="78" t="s">
        <v>56</v>
      </c>
      <c r="L8054" s="79" t="s">
        <v>22</v>
      </c>
      <c r="M8054" s="79" t="s">
        <v>302</v>
      </c>
      <c r="N8054" s="15" t="s">
        <v>28</v>
      </c>
      <c r="O8054" s="15" t="s">
        <v>29</v>
      </c>
      <c r="P8054" s="80" t="s">
        <v>3599</v>
      </c>
      <c r="Q8054" s="80" t="s">
        <v>195</v>
      </c>
      <c r="S8054" t="str">
        <f t="shared" si="164"/>
        <v>42046Robert Lewis</v>
      </c>
    </row>
    <row r="8055" spans="1:19" hidden="1">
      <c r="A8055" s="12">
        <v>42046</v>
      </c>
      <c r="B8055" t="s">
        <v>3214</v>
      </c>
      <c r="C8055" s="1">
        <v>-0.69</v>
      </c>
      <c r="E8055" s="42">
        <f t="shared" si="165"/>
        <v>0.69</v>
      </c>
      <c r="F8055" s="77" t="s">
        <v>1038</v>
      </c>
      <c r="G8055" s="77" t="s">
        <v>195</v>
      </c>
      <c r="H8055" s="77" t="s">
        <v>189</v>
      </c>
      <c r="I8055" s="13">
        <v>2</v>
      </c>
      <c r="J8055" s="14">
        <v>2015</v>
      </c>
      <c r="K8055" s="78" t="s">
        <v>56</v>
      </c>
      <c r="L8055" s="79" t="s">
        <v>22</v>
      </c>
      <c r="M8055" s="79" t="s">
        <v>302</v>
      </c>
      <c r="N8055" s="15" t="s">
        <v>28</v>
      </c>
      <c r="O8055" s="15" t="s">
        <v>29</v>
      </c>
      <c r="P8055" s="80" t="s">
        <v>3599</v>
      </c>
      <c r="Q8055" s="80" t="s">
        <v>195</v>
      </c>
      <c r="S8055" t="str">
        <f t="shared" si="164"/>
        <v>42046William Pelton</v>
      </c>
    </row>
    <row r="8056" spans="1:19" hidden="1">
      <c r="A8056" s="12">
        <v>42047</v>
      </c>
      <c r="B8056" t="s">
        <v>3215</v>
      </c>
      <c r="C8056" s="1">
        <v>-7.27</v>
      </c>
      <c r="E8056" s="42">
        <f t="shared" si="165"/>
        <v>7.27</v>
      </c>
      <c r="F8056" s="77" t="s">
        <v>1038</v>
      </c>
      <c r="G8056" s="77" t="s">
        <v>195</v>
      </c>
      <c r="H8056" s="77" t="s">
        <v>189</v>
      </c>
      <c r="I8056" s="13">
        <v>2</v>
      </c>
      <c r="J8056" s="14">
        <v>2015</v>
      </c>
      <c r="K8056" s="78" t="s">
        <v>56</v>
      </c>
      <c r="L8056" s="79" t="s">
        <v>22</v>
      </c>
      <c r="M8056" s="79" t="s">
        <v>302</v>
      </c>
      <c r="N8056" s="15" t="s">
        <v>28</v>
      </c>
      <c r="O8056" s="15" t="s">
        <v>29</v>
      </c>
      <c r="P8056" s="80" t="s">
        <v>3599</v>
      </c>
      <c r="Q8056" s="80" t="s">
        <v>195</v>
      </c>
      <c r="S8056" t="str">
        <f t="shared" si="164"/>
        <v>42047Ibrahim peri</v>
      </c>
    </row>
    <row r="8057" spans="1:19" hidden="1">
      <c r="A8057" s="12">
        <v>42047</v>
      </c>
      <c r="B8057" t="s">
        <v>3216</v>
      </c>
      <c r="C8057" s="1">
        <v>-0.88</v>
      </c>
      <c r="E8057" s="42">
        <f t="shared" si="165"/>
        <v>0.88</v>
      </c>
      <c r="F8057" s="77" t="s">
        <v>1038</v>
      </c>
      <c r="G8057" s="77" t="s">
        <v>195</v>
      </c>
      <c r="H8057" s="77" t="s">
        <v>189</v>
      </c>
      <c r="I8057" s="13">
        <v>2</v>
      </c>
      <c r="J8057" s="14">
        <v>2015</v>
      </c>
      <c r="K8057" s="78" t="s">
        <v>56</v>
      </c>
      <c r="L8057" s="79" t="s">
        <v>22</v>
      </c>
      <c r="M8057" s="79" t="s">
        <v>302</v>
      </c>
      <c r="N8057" s="15" t="s">
        <v>28</v>
      </c>
      <c r="O8057" s="15" t="s">
        <v>29</v>
      </c>
      <c r="P8057" s="80" t="s">
        <v>3599</v>
      </c>
      <c r="Q8057" s="80" t="s">
        <v>195</v>
      </c>
      <c r="S8057" t="str">
        <f t="shared" si="164"/>
        <v>42047BM CONSULTING</v>
      </c>
    </row>
    <row r="8058" spans="1:19" hidden="1">
      <c r="A8058" s="12">
        <v>42047</v>
      </c>
      <c r="B8058" t="s">
        <v>3165</v>
      </c>
      <c r="C8058" s="1">
        <v>0.91</v>
      </c>
      <c r="E8058" s="42">
        <f t="shared" si="165"/>
        <v>-0.91</v>
      </c>
      <c r="F8058" s="77" t="s">
        <v>225</v>
      </c>
      <c r="G8058" s="77" t="s">
        <v>195</v>
      </c>
      <c r="H8058" s="77" t="s">
        <v>189</v>
      </c>
      <c r="I8058" s="13">
        <v>2</v>
      </c>
      <c r="J8058" s="14">
        <v>2015</v>
      </c>
      <c r="K8058" s="78" t="s">
        <v>56</v>
      </c>
      <c r="L8058" s="79" t="s">
        <v>22</v>
      </c>
      <c r="M8058" s="79" t="s">
        <v>302</v>
      </c>
      <c r="N8058" s="15" t="s">
        <v>28</v>
      </c>
      <c r="O8058" s="15" t="s">
        <v>29</v>
      </c>
      <c r="P8058" s="80" t="s">
        <v>3599</v>
      </c>
      <c r="Q8058" s="80" t="s">
        <v>195</v>
      </c>
      <c r="S8058" t="str">
        <f t="shared" si="164"/>
        <v>42047AAD</v>
      </c>
    </row>
    <row r="8059" spans="1:19" hidden="1">
      <c r="A8059" s="12">
        <v>42047</v>
      </c>
      <c r="B8059" t="s">
        <v>2481</v>
      </c>
      <c r="C8059" s="1">
        <v>0</v>
      </c>
      <c r="E8059" s="42">
        <f t="shared" si="165"/>
        <v>0</v>
      </c>
      <c r="F8059" s="77" t="s">
        <v>225</v>
      </c>
      <c r="G8059" s="77" t="s">
        <v>195</v>
      </c>
      <c r="H8059" s="77" t="s">
        <v>189</v>
      </c>
      <c r="I8059" s="13">
        <v>2</v>
      </c>
      <c r="J8059" s="14">
        <v>2015</v>
      </c>
      <c r="K8059" s="78" t="s">
        <v>56</v>
      </c>
      <c r="L8059" s="79" t="s">
        <v>22</v>
      </c>
      <c r="M8059" s="79" t="s">
        <v>302</v>
      </c>
      <c r="N8059" s="15" t="s">
        <v>28</v>
      </c>
      <c r="O8059" s="15" t="s">
        <v>29</v>
      </c>
      <c r="P8059" s="80" t="s">
        <v>3598</v>
      </c>
      <c r="Q8059" s="80" t="s">
        <v>195</v>
      </c>
      <c r="S8059" t="str">
        <f t="shared" si="164"/>
        <v>42047eBay Inc Shipping</v>
      </c>
    </row>
    <row r="8060" spans="1:19" hidden="1">
      <c r="A8060" s="12">
        <v>42047</v>
      </c>
      <c r="B8060" t="s">
        <v>3217</v>
      </c>
      <c r="C8060" s="1">
        <v>-3.28</v>
      </c>
      <c r="E8060" s="42">
        <f t="shared" si="165"/>
        <v>3.28</v>
      </c>
      <c r="F8060" s="77" t="s">
        <v>1038</v>
      </c>
      <c r="G8060" s="77" t="s">
        <v>195</v>
      </c>
      <c r="H8060" s="77" t="s">
        <v>189</v>
      </c>
      <c r="I8060" s="13">
        <v>2</v>
      </c>
      <c r="J8060" s="14">
        <v>2015</v>
      </c>
      <c r="K8060" s="78" t="s">
        <v>56</v>
      </c>
      <c r="L8060" s="79" t="s">
        <v>22</v>
      </c>
      <c r="M8060" s="79" t="s">
        <v>302</v>
      </c>
      <c r="N8060" s="15" t="s">
        <v>28</v>
      </c>
      <c r="O8060" s="15" t="s">
        <v>29</v>
      </c>
      <c r="P8060" s="80" t="s">
        <v>3599</v>
      </c>
      <c r="Q8060" s="80" t="s">
        <v>195</v>
      </c>
      <c r="S8060" t="str">
        <f t="shared" si="164"/>
        <v>42047Barbara Twaddle</v>
      </c>
    </row>
    <row r="8061" spans="1:19" hidden="1">
      <c r="A8061" s="12">
        <v>42047</v>
      </c>
      <c r="B8061" t="s">
        <v>2481</v>
      </c>
      <c r="C8061" s="1">
        <v>0</v>
      </c>
      <c r="E8061" s="42">
        <f t="shared" si="165"/>
        <v>0</v>
      </c>
      <c r="F8061" s="77" t="s">
        <v>225</v>
      </c>
      <c r="G8061" s="77" t="s">
        <v>195</v>
      </c>
      <c r="H8061" s="77" t="s">
        <v>189</v>
      </c>
      <c r="I8061" s="13">
        <v>2</v>
      </c>
      <c r="J8061" s="14">
        <v>2015</v>
      </c>
      <c r="K8061" s="78" t="s">
        <v>56</v>
      </c>
      <c r="L8061" s="79" t="s">
        <v>22</v>
      </c>
      <c r="M8061" s="79" t="s">
        <v>302</v>
      </c>
      <c r="N8061" s="15" t="s">
        <v>28</v>
      </c>
      <c r="O8061" s="15" t="s">
        <v>29</v>
      </c>
      <c r="P8061" s="80" t="s">
        <v>3598</v>
      </c>
      <c r="Q8061" s="80" t="s">
        <v>195</v>
      </c>
      <c r="S8061" t="str">
        <f t="shared" si="164"/>
        <v>42047eBay Inc Shipping</v>
      </c>
    </row>
    <row r="8062" spans="1:19" hidden="1">
      <c r="A8062" s="12">
        <v>42047</v>
      </c>
      <c r="B8062" t="s">
        <v>3218</v>
      </c>
      <c r="C8062" s="1">
        <v>-0.67</v>
      </c>
      <c r="E8062" s="42">
        <f t="shared" si="165"/>
        <v>0.67</v>
      </c>
      <c r="F8062" s="77" t="s">
        <v>1038</v>
      </c>
      <c r="G8062" s="77" t="s">
        <v>195</v>
      </c>
      <c r="H8062" s="77" t="s">
        <v>189</v>
      </c>
      <c r="I8062" s="13">
        <v>2</v>
      </c>
      <c r="J8062" s="14">
        <v>2015</v>
      </c>
      <c r="K8062" s="78" t="s">
        <v>56</v>
      </c>
      <c r="L8062" s="79" t="s">
        <v>22</v>
      </c>
      <c r="M8062" s="79" t="s">
        <v>302</v>
      </c>
      <c r="N8062" s="15" t="s">
        <v>28</v>
      </c>
      <c r="O8062" s="15" t="s">
        <v>29</v>
      </c>
      <c r="P8062" s="80" t="s">
        <v>3599</v>
      </c>
      <c r="Q8062" s="80" t="s">
        <v>195</v>
      </c>
      <c r="S8062" t="str">
        <f t="shared" si="164"/>
        <v>42047Richard skinner</v>
      </c>
    </row>
    <row r="8063" spans="1:19" hidden="1">
      <c r="A8063" s="12">
        <v>42047</v>
      </c>
      <c r="B8063" t="s">
        <v>2481</v>
      </c>
      <c r="C8063" s="1">
        <v>0</v>
      </c>
      <c r="E8063" s="42">
        <f t="shared" si="165"/>
        <v>0</v>
      </c>
      <c r="F8063" s="77" t="s">
        <v>225</v>
      </c>
      <c r="G8063" s="77" t="s">
        <v>195</v>
      </c>
      <c r="H8063" s="77" t="s">
        <v>189</v>
      </c>
      <c r="I8063" s="13">
        <v>2</v>
      </c>
      <c r="J8063" s="14">
        <v>2015</v>
      </c>
      <c r="K8063" s="78" t="s">
        <v>56</v>
      </c>
      <c r="L8063" s="79" t="s">
        <v>22</v>
      </c>
      <c r="M8063" s="79" t="s">
        <v>302</v>
      </c>
      <c r="N8063" s="15" t="s">
        <v>28</v>
      </c>
      <c r="O8063" s="15" t="s">
        <v>29</v>
      </c>
      <c r="P8063" s="80" t="s">
        <v>3598</v>
      </c>
      <c r="Q8063" s="80" t="s">
        <v>195</v>
      </c>
      <c r="S8063" t="str">
        <f t="shared" si="164"/>
        <v>42047eBay Inc Shipping</v>
      </c>
    </row>
    <row r="8064" spans="1:19" hidden="1">
      <c r="A8064" s="12">
        <v>42047</v>
      </c>
      <c r="B8064" t="s">
        <v>2481</v>
      </c>
      <c r="C8064" s="1">
        <v>0</v>
      </c>
      <c r="E8064" s="42">
        <f t="shared" si="165"/>
        <v>0</v>
      </c>
      <c r="F8064" s="77" t="s">
        <v>225</v>
      </c>
      <c r="G8064" s="77" t="s">
        <v>195</v>
      </c>
      <c r="H8064" s="77" t="s">
        <v>189</v>
      </c>
      <c r="I8064" s="13">
        <v>2</v>
      </c>
      <c r="J8064" s="14">
        <v>2015</v>
      </c>
      <c r="K8064" s="78" t="s">
        <v>56</v>
      </c>
      <c r="L8064" s="79" t="s">
        <v>22</v>
      </c>
      <c r="M8064" s="79" t="s">
        <v>302</v>
      </c>
      <c r="N8064" s="15" t="s">
        <v>28</v>
      </c>
      <c r="O8064" s="15" t="s">
        <v>29</v>
      </c>
      <c r="P8064" s="80" t="s">
        <v>3598</v>
      </c>
      <c r="Q8064" s="80" t="s">
        <v>195</v>
      </c>
      <c r="S8064" t="str">
        <f t="shared" si="164"/>
        <v>42047eBay Inc Shipping</v>
      </c>
    </row>
    <row r="8065" spans="1:19" hidden="1">
      <c r="A8065" s="12">
        <v>42047</v>
      </c>
      <c r="B8065" t="s">
        <v>2636</v>
      </c>
      <c r="C8065" s="1">
        <v>-0.73</v>
      </c>
      <c r="E8065" s="42">
        <f t="shared" si="165"/>
        <v>0.73</v>
      </c>
      <c r="F8065" s="77" t="s">
        <v>1038</v>
      </c>
      <c r="G8065" s="77" t="s">
        <v>195</v>
      </c>
      <c r="H8065" s="77" t="s">
        <v>189</v>
      </c>
      <c r="I8065" s="13">
        <v>2</v>
      </c>
      <c r="J8065" s="14">
        <v>2015</v>
      </c>
      <c r="K8065" s="78" t="s">
        <v>56</v>
      </c>
      <c r="L8065" s="79" t="s">
        <v>22</v>
      </c>
      <c r="M8065" s="79" t="s">
        <v>302</v>
      </c>
      <c r="N8065" s="15" t="s">
        <v>28</v>
      </c>
      <c r="O8065" s="15" t="s">
        <v>29</v>
      </c>
      <c r="P8065" s="80" t="s">
        <v>3599</v>
      </c>
      <c r="Q8065" s="80" t="s">
        <v>195</v>
      </c>
      <c r="S8065" t="str">
        <f t="shared" si="164"/>
        <v>42047Mark Ankenbrand</v>
      </c>
    </row>
    <row r="8066" spans="1:19" hidden="1">
      <c r="A8066" s="12">
        <v>42048</v>
      </c>
      <c r="B8066" t="s">
        <v>3219</v>
      </c>
      <c r="C8066" s="1">
        <v>-0.73</v>
      </c>
      <c r="E8066" s="42">
        <f t="shared" si="165"/>
        <v>0.73</v>
      </c>
      <c r="F8066" s="77" t="s">
        <v>1038</v>
      </c>
      <c r="G8066" s="77" t="s">
        <v>195</v>
      </c>
      <c r="H8066" s="77" t="s">
        <v>189</v>
      </c>
      <c r="I8066" s="13">
        <v>2</v>
      </c>
      <c r="J8066" s="14">
        <v>2015</v>
      </c>
      <c r="K8066" s="78" t="s">
        <v>56</v>
      </c>
      <c r="L8066" s="79" t="s">
        <v>22</v>
      </c>
      <c r="M8066" s="79" t="s">
        <v>302</v>
      </c>
      <c r="N8066" s="15" t="s">
        <v>28</v>
      </c>
      <c r="O8066" s="15" t="s">
        <v>29</v>
      </c>
      <c r="P8066" s="80" t="s">
        <v>3599</v>
      </c>
      <c r="Q8066" s="80" t="s">
        <v>195</v>
      </c>
      <c r="S8066" t="str">
        <f t="shared" si="164"/>
        <v>42048Karen-Kitty Carroll</v>
      </c>
    </row>
    <row r="8067" spans="1:19" hidden="1">
      <c r="A8067" s="12">
        <v>42048</v>
      </c>
      <c r="B8067" t="s">
        <v>2481</v>
      </c>
      <c r="C8067" s="1">
        <v>0</v>
      </c>
      <c r="E8067" s="42">
        <f t="shared" si="165"/>
        <v>0</v>
      </c>
      <c r="F8067" s="77" t="s">
        <v>225</v>
      </c>
      <c r="G8067" s="77" t="s">
        <v>195</v>
      </c>
      <c r="H8067" s="77" t="s">
        <v>189</v>
      </c>
      <c r="I8067" s="13">
        <v>2</v>
      </c>
      <c r="J8067" s="14">
        <v>2015</v>
      </c>
      <c r="K8067" s="78" t="s">
        <v>56</v>
      </c>
      <c r="L8067" s="79" t="s">
        <v>22</v>
      </c>
      <c r="M8067" s="79" t="s">
        <v>302</v>
      </c>
      <c r="N8067" s="15" t="s">
        <v>28</v>
      </c>
      <c r="O8067" s="15" t="s">
        <v>29</v>
      </c>
      <c r="P8067" s="80" t="s">
        <v>3598</v>
      </c>
      <c r="Q8067" s="80" t="s">
        <v>195</v>
      </c>
      <c r="S8067" t="str">
        <f t="shared" si="164"/>
        <v>42048eBay Inc Shipping</v>
      </c>
    </row>
    <row r="8068" spans="1:19" hidden="1">
      <c r="A8068" s="12">
        <v>42048</v>
      </c>
      <c r="B8068" t="s">
        <v>3220</v>
      </c>
      <c r="C8068" s="1">
        <v>-1.05</v>
      </c>
      <c r="E8068" s="42">
        <f t="shared" si="165"/>
        <v>1.05</v>
      </c>
      <c r="F8068" s="77" t="s">
        <v>1038</v>
      </c>
      <c r="G8068" s="77" t="s">
        <v>195</v>
      </c>
      <c r="H8068" s="77" t="s">
        <v>189</v>
      </c>
      <c r="I8068" s="13">
        <v>2</v>
      </c>
      <c r="J8068" s="14">
        <v>2015</v>
      </c>
      <c r="K8068" s="78" t="s">
        <v>56</v>
      </c>
      <c r="L8068" s="79" t="s">
        <v>22</v>
      </c>
      <c r="M8068" s="79" t="s">
        <v>302</v>
      </c>
      <c r="N8068" s="15" t="s">
        <v>28</v>
      </c>
      <c r="O8068" s="15" t="s">
        <v>29</v>
      </c>
      <c r="P8068" s="80" t="s">
        <v>3599</v>
      </c>
      <c r="Q8068" s="80" t="s">
        <v>195</v>
      </c>
      <c r="S8068" t="str">
        <f t="shared" si="164"/>
        <v>42048Carla Kohle</v>
      </c>
    </row>
    <row r="8069" spans="1:19" hidden="1">
      <c r="A8069" s="12">
        <v>42048</v>
      </c>
      <c r="B8069" t="s">
        <v>3221</v>
      </c>
      <c r="C8069" s="1">
        <v>-19.82</v>
      </c>
      <c r="E8069" s="42">
        <f t="shared" si="165"/>
        <v>19.82</v>
      </c>
      <c r="F8069" s="77" t="s">
        <v>1038</v>
      </c>
      <c r="G8069" s="77" t="s">
        <v>195</v>
      </c>
      <c r="H8069" s="77" t="s">
        <v>189</v>
      </c>
      <c r="I8069" s="13">
        <v>2</v>
      </c>
      <c r="J8069" s="14">
        <v>2015</v>
      </c>
      <c r="K8069" s="78" t="s">
        <v>56</v>
      </c>
      <c r="L8069" s="79" t="s">
        <v>22</v>
      </c>
      <c r="M8069" s="79" t="s">
        <v>302</v>
      </c>
      <c r="N8069" s="15" t="s">
        <v>28</v>
      </c>
      <c r="O8069" s="15" t="s">
        <v>29</v>
      </c>
      <c r="P8069" s="80" t="s">
        <v>3599</v>
      </c>
      <c r="Q8069" s="80" t="s">
        <v>195</v>
      </c>
      <c r="S8069" t="str">
        <f t="shared" si="164"/>
        <v>42048tim coburn</v>
      </c>
    </row>
    <row r="8070" spans="1:19" hidden="1">
      <c r="A8070" s="12">
        <v>42048</v>
      </c>
      <c r="B8070" t="s">
        <v>3222</v>
      </c>
      <c r="C8070" s="1">
        <v>-2.13</v>
      </c>
      <c r="E8070" s="42">
        <f t="shared" si="165"/>
        <v>2.13</v>
      </c>
      <c r="F8070" s="77" t="s">
        <v>1038</v>
      </c>
      <c r="G8070" s="77" t="s">
        <v>195</v>
      </c>
      <c r="H8070" s="77" t="s">
        <v>189</v>
      </c>
      <c r="I8070" s="13">
        <v>2</v>
      </c>
      <c r="J8070" s="14">
        <v>2015</v>
      </c>
      <c r="K8070" s="78" t="s">
        <v>56</v>
      </c>
      <c r="L8070" s="79" t="s">
        <v>22</v>
      </c>
      <c r="M8070" s="79" t="s">
        <v>302</v>
      </c>
      <c r="N8070" s="15" t="s">
        <v>28</v>
      </c>
      <c r="O8070" s="15" t="s">
        <v>29</v>
      </c>
      <c r="P8070" s="80" t="s">
        <v>3599</v>
      </c>
      <c r="Q8070" s="80" t="s">
        <v>195</v>
      </c>
      <c r="S8070" t="str">
        <f t="shared" si="164"/>
        <v>42048Gilbert Martin</v>
      </c>
    </row>
    <row r="8071" spans="1:19" hidden="1">
      <c r="A8071" s="12">
        <v>42048</v>
      </c>
      <c r="B8071" t="s">
        <v>3223</v>
      </c>
      <c r="C8071" s="1">
        <v>-0.73</v>
      </c>
      <c r="E8071" s="42">
        <f t="shared" si="165"/>
        <v>0.73</v>
      </c>
      <c r="F8071" s="77" t="s">
        <v>1038</v>
      </c>
      <c r="G8071" s="77" t="s">
        <v>195</v>
      </c>
      <c r="H8071" s="77" t="s">
        <v>189</v>
      </c>
      <c r="I8071" s="13">
        <v>2</v>
      </c>
      <c r="J8071" s="14">
        <v>2015</v>
      </c>
      <c r="K8071" s="78" t="s">
        <v>56</v>
      </c>
      <c r="L8071" s="79" t="s">
        <v>22</v>
      </c>
      <c r="M8071" s="79" t="s">
        <v>302</v>
      </c>
      <c r="N8071" s="15" t="s">
        <v>28</v>
      </c>
      <c r="O8071" s="15" t="s">
        <v>29</v>
      </c>
      <c r="P8071" s="80" t="s">
        <v>3599</v>
      </c>
      <c r="Q8071" s="80" t="s">
        <v>195</v>
      </c>
      <c r="S8071" t="str">
        <f t="shared" si="164"/>
        <v>42048Amber Arceo</v>
      </c>
    </row>
    <row r="8072" spans="1:19" hidden="1">
      <c r="A8072" s="12">
        <v>42049</v>
      </c>
      <c r="B8072" t="s">
        <v>3224</v>
      </c>
      <c r="C8072" s="1">
        <v>-1.78</v>
      </c>
      <c r="E8072" s="42">
        <f t="shared" si="165"/>
        <v>1.78</v>
      </c>
      <c r="F8072" s="77" t="s">
        <v>1038</v>
      </c>
      <c r="G8072" s="77" t="s">
        <v>195</v>
      </c>
      <c r="H8072" s="77" t="s">
        <v>189</v>
      </c>
      <c r="I8072" s="13">
        <v>2</v>
      </c>
      <c r="J8072" s="14">
        <v>2015</v>
      </c>
      <c r="K8072" s="78" t="s">
        <v>56</v>
      </c>
      <c r="L8072" s="79" t="s">
        <v>22</v>
      </c>
      <c r="M8072" s="79" t="s">
        <v>302</v>
      </c>
      <c r="N8072" s="15" t="s">
        <v>28</v>
      </c>
      <c r="O8072" s="15" t="s">
        <v>29</v>
      </c>
      <c r="P8072" s="80" t="s">
        <v>3599</v>
      </c>
      <c r="Q8072" s="80" t="s">
        <v>195</v>
      </c>
      <c r="S8072" t="str">
        <f t="shared" si="164"/>
        <v>42049antonio alvarez</v>
      </c>
    </row>
    <row r="8073" spans="1:19" hidden="1">
      <c r="A8073" s="12">
        <v>42051</v>
      </c>
      <c r="B8073" t="s">
        <v>2481</v>
      </c>
      <c r="C8073" s="1">
        <v>0</v>
      </c>
      <c r="E8073" s="42">
        <f t="shared" si="165"/>
        <v>0</v>
      </c>
      <c r="F8073" s="77" t="s">
        <v>225</v>
      </c>
      <c r="G8073" s="77" t="s">
        <v>195</v>
      </c>
      <c r="H8073" s="77" t="s">
        <v>189</v>
      </c>
      <c r="I8073" s="13">
        <v>2</v>
      </c>
      <c r="J8073" s="14">
        <v>2015</v>
      </c>
      <c r="K8073" s="78" t="s">
        <v>56</v>
      </c>
      <c r="L8073" s="79" t="s">
        <v>22</v>
      </c>
      <c r="M8073" s="79" t="s">
        <v>302</v>
      </c>
      <c r="N8073" s="15" t="s">
        <v>28</v>
      </c>
      <c r="O8073" s="15" t="s">
        <v>29</v>
      </c>
      <c r="P8073" s="80" t="s">
        <v>3598</v>
      </c>
      <c r="Q8073" s="80" t="s">
        <v>195</v>
      </c>
      <c r="S8073" t="str">
        <f t="shared" si="164"/>
        <v>42051eBay Inc Shipping</v>
      </c>
    </row>
    <row r="8074" spans="1:19" hidden="1">
      <c r="A8074" s="12">
        <v>42051</v>
      </c>
      <c r="B8074" t="s">
        <v>2481</v>
      </c>
      <c r="C8074" s="1">
        <v>0</v>
      </c>
      <c r="E8074" s="42">
        <f t="shared" si="165"/>
        <v>0</v>
      </c>
      <c r="F8074" s="77" t="s">
        <v>225</v>
      </c>
      <c r="G8074" s="77" t="s">
        <v>195</v>
      </c>
      <c r="H8074" s="77" t="s">
        <v>189</v>
      </c>
      <c r="I8074" s="13">
        <v>2</v>
      </c>
      <c r="J8074" s="14">
        <v>2015</v>
      </c>
      <c r="K8074" s="78" t="s">
        <v>56</v>
      </c>
      <c r="L8074" s="79" t="s">
        <v>22</v>
      </c>
      <c r="M8074" s="79" t="s">
        <v>302</v>
      </c>
      <c r="N8074" s="15" t="s">
        <v>28</v>
      </c>
      <c r="O8074" s="15" t="s">
        <v>29</v>
      </c>
      <c r="P8074" s="80" t="s">
        <v>3598</v>
      </c>
      <c r="Q8074" s="80" t="s">
        <v>195</v>
      </c>
      <c r="S8074" t="str">
        <f t="shared" si="164"/>
        <v>42051eBay Inc Shipping</v>
      </c>
    </row>
    <row r="8075" spans="1:19" hidden="1">
      <c r="A8075" s="12">
        <v>42051</v>
      </c>
      <c r="B8075" t="s">
        <v>2488</v>
      </c>
      <c r="C8075" s="1">
        <v>0</v>
      </c>
      <c r="E8075" s="42">
        <f t="shared" si="165"/>
        <v>0</v>
      </c>
      <c r="F8075" s="77" t="s">
        <v>225</v>
      </c>
      <c r="G8075" s="77" t="s">
        <v>195</v>
      </c>
      <c r="H8075" s="77" t="s">
        <v>189</v>
      </c>
      <c r="I8075" s="13">
        <v>2</v>
      </c>
      <c r="J8075" s="14">
        <v>2015</v>
      </c>
      <c r="K8075" s="78" t="s">
        <v>56</v>
      </c>
      <c r="L8075" s="79" t="s">
        <v>22</v>
      </c>
      <c r="M8075" s="79" t="s">
        <v>23</v>
      </c>
      <c r="N8075" s="15" t="s">
        <v>189</v>
      </c>
      <c r="O8075" s="15" t="s">
        <v>24</v>
      </c>
      <c r="P8075" s="80" t="s">
        <v>196</v>
      </c>
      <c r="Q8075" s="80" t="s">
        <v>195</v>
      </c>
      <c r="S8075" t="str">
        <f t="shared" si="164"/>
        <v>42051Bank Account</v>
      </c>
    </row>
    <row r="8076" spans="1:19" hidden="1">
      <c r="A8076" s="12">
        <v>42052</v>
      </c>
      <c r="B8076" t="s">
        <v>2481</v>
      </c>
      <c r="C8076" s="1">
        <v>0</v>
      </c>
      <c r="E8076" s="42">
        <f t="shared" si="165"/>
        <v>0</v>
      </c>
      <c r="F8076" s="77" t="s">
        <v>225</v>
      </c>
      <c r="G8076" s="77" t="s">
        <v>195</v>
      </c>
      <c r="H8076" s="77" t="s">
        <v>189</v>
      </c>
      <c r="I8076" s="13">
        <v>2</v>
      </c>
      <c r="J8076" s="14">
        <v>2015</v>
      </c>
      <c r="K8076" s="78" t="s">
        <v>56</v>
      </c>
      <c r="L8076" s="79" t="s">
        <v>22</v>
      </c>
      <c r="M8076" s="79" t="s">
        <v>302</v>
      </c>
      <c r="N8076" s="15" t="s">
        <v>28</v>
      </c>
      <c r="O8076" s="15" t="s">
        <v>29</v>
      </c>
      <c r="P8076" s="80" t="s">
        <v>3598</v>
      </c>
      <c r="Q8076" s="80" t="s">
        <v>195</v>
      </c>
      <c r="S8076" t="str">
        <f t="shared" si="164"/>
        <v>42052eBay Inc Shipping</v>
      </c>
    </row>
    <row r="8077" spans="1:19" hidden="1">
      <c r="A8077" s="12">
        <v>42052</v>
      </c>
      <c r="B8077" t="s">
        <v>3225</v>
      </c>
      <c r="C8077" s="1">
        <v>-1.85</v>
      </c>
      <c r="E8077" s="42">
        <f t="shared" si="165"/>
        <v>1.85</v>
      </c>
      <c r="F8077" s="77" t="s">
        <v>1038</v>
      </c>
      <c r="G8077" s="77" t="s">
        <v>195</v>
      </c>
      <c r="H8077" s="77" t="s">
        <v>189</v>
      </c>
      <c r="I8077" s="13">
        <v>2</v>
      </c>
      <c r="J8077" s="14">
        <v>2015</v>
      </c>
      <c r="K8077" s="78" t="s">
        <v>56</v>
      </c>
      <c r="L8077" s="79" t="s">
        <v>22</v>
      </c>
      <c r="M8077" s="79" t="s">
        <v>302</v>
      </c>
      <c r="N8077" s="15" t="s">
        <v>28</v>
      </c>
      <c r="O8077" s="15" t="s">
        <v>29</v>
      </c>
      <c r="P8077" s="80" t="s">
        <v>3599</v>
      </c>
      <c r="Q8077" s="80" t="s">
        <v>195</v>
      </c>
      <c r="S8077" t="str">
        <f t="shared" si="164"/>
        <v>42052mary bazoff</v>
      </c>
    </row>
    <row r="8078" spans="1:19" hidden="1">
      <c r="A8078" s="12">
        <v>42052</v>
      </c>
      <c r="B8078" t="s">
        <v>3226</v>
      </c>
      <c r="C8078" s="1">
        <v>-2.62</v>
      </c>
      <c r="E8078" s="42">
        <f t="shared" si="165"/>
        <v>2.62</v>
      </c>
      <c r="F8078" s="77" t="s">
        <v>1038</v>
      </c>
      <c r="G8078" s="77" t="s">
        <v>195</v>
      </c>
      <c r="H8078" s="77" t="s">
        <v>189</v>
      </c>
      <c r="I8078" s="13">
        <v>2</v>
      </c>
      <c r="J8078" s="14">
        <v>2015</v>
      </c>
      <c r="K8078" s="78" t="s">
        <v>56</v>
      </c>
      <c r="L8078" s="79" t="s">
        <v>22</v>
      </c>
      <c r="M8078" s="79" t="s">
        <v>302</v>
      </c>
      <c r="N8078" s="15" t="s">
        <v>28</v>
      </c>
      <c r="O8078" s="15" t="s">
        <v>29</v>
      </c>
      <c r="P8078" s="80" t="s">
        <v>3599</v>
      </c>
      <c r="Q8078" s="80" t="s">
        <v>195</v>
      </c>
      <c r="S8078" t="str">
        <f t="shared" si="164"/>
        <v>42052William T. Parker</v>
      </c>
    </row>
    <row r="8079" spans="1:19" hidden="1">
      <c r="A8079" s="12">
        <v>42052</v>
      </c>
      <c r="B8079" t="s">
        <v>2481</v>
      </c>
      <c r="C8079" s="1">
        <v>0</v>
      </c>
      <c r="E8079" s="42">
        <f t="shared" si="165"/>
        <v>0</v>
      </c>
      <c r="F8079" s="77" t="s">
        <v>225</v>
      </c>
      <c r="G8079" s="77" t="s">
        <v>195</v>
      </c>
      <c r="H8079" s="77" t="s">
        <v>189</v>
      </c>
      <c r="I8079" s="13">
        <v>2</v>
      </c>
      <c r="J8079" s="14">
        <v>2015</v>
      </c>
      <c r="K8079" s="78" t="s">
        <v>56</v>
      </c>
      <c r="L8079" s="79" t="s">
        <v>22</v>
      </c>
      <c r="M8079" s="79" t="s">
        <v>302</v>
      </c>
      <c r="N8079" s="15" t="s">
        <v>28</v>
      </c>
      <c r="O8079" s="15" t="s">
        <v>29</v>
      </c>
      <c r="P8079" s="80" t="s">
        <v>3598</v>
      </c>
      <c r="Q8079" s="80" t="s">
        <v>195</v>
      </c>
      <c r="S8079" t="str">
        <f t="shared" si="164"/>
        <v>42052eBay Inc Shipping</v>
      </c>
    </row>
    <row r="8080" spans="1:19" hidden="1">
      <c r="A8080" s="12">
        <v>42052</v>
      </c>
      <c r="B8080" t="s">
        <v>3227</v>
      </c>
      <c r="C8080" s="1">
        <v>-1.34</v>
      </c>
      <c r="E8080" s="42">
        <f t="shared" si="165"/>
        <v>1.34</v>
      </c>
      <c r="F8080" s="77" t="s">
        <v>1038</v>
      </c>
      <c r="G8080" s="77" t="s">
        <v>195</v>
      </c>
      <c r="H8080" s="77" t="s">
        <v>189</v>
      </c>
      <c r="I8080" s="13">
        <v>2</v>
      </c>
      <c r="J8080" s="14">
        <v>2015</v>
      </c>
      <c r="K8080" s="78" t="s">
        <v>56</v>
      </c>
      <c r="L8080" s="79" t="s">
        <v>22</v>
      </c>
      <c r="M8080" s="79" t="s">
        <v>302</v>
      </c>
      <c r="N8080" s="15" t="s">
        <v>28</v>
      </c>
      <c r="O8080" s="15" t="s">
        <v>29</v>
      </c>
      <c r="P8080" s="80" t="s">
        <v>3599</v>
      </c>
      <c r="Q8080" s="80" t="s">
        <v>195</v>
      </c>
      <c r="S8080" t="str">
        <f t="shared" si="164"/>
        <v>42052Timothy J Bowers Jr</v>
      </c>
    </row>
    <row r="8081" spans="1:19" hidden="1">
      <c r="A8081" s="12">
        <v>42053</v>
      </c>
      <c r="B8081" t="s">
        <v>3228</v>
      </c>
      <c r="C8081" s="1">
        <v>-0.73</v>
      </c>
      <c r="E8081" s="42">
        <f t="shared" si="165"/>
        <v>0.73</v>
      </c>
      <c r="F8081" s="77" t="s">
        <v>1038</v>
      </c>
      <c r="G8081" s="77" t="s">
        <v>195</v>
      </c>
      <c r="H8081" s="77" t="s">
        <v>189</v>
      </c>
      <c r="I8081" s="13">
        <v>2</v>
      </c>
      <c r="J8081" s="14">
        <v>2015</v>
      </c>
      <c r="K8081" s="78" t="s">
        <v>56</v>
      </c>
      <c r="L8081" s="79" t="s">
        <v>22</v>
      </c>
      <c r="M8081" s="79" t="s">
        <v>302</v>
      </c>
      <c r="N8081" s="15" t="s">
        <v>28</v>
      </c>
      <c r="O8081" s="15" t="s">
        <v>29</v>
      </c>
      <c r="P8081" s="80" t="s">
        <v>3599</v>
      </c>
      <c r="Q8081" s="80" t="s">
        <v>195</v>
      </c>
      <c r="S8081" t="str">
        <f t="shared" si="164"/>
        <v>42053Schenley Hutson Kirk</v>
      </c>
    </row>
    <row r="8082" spans="1:19" hidden="1">
      <c r="A8082" s="12">
        <v>42053</v>
      </c>
      <c r="B8082" t="s">
        <v>2481</v>
      </c>
      <c r="C8082" s="1">
        <v>0</v>
      </c>
      <c r="E8082" s="42">
        <f t="shared" si="165"/>
        <v>0</v>
      </c>
      <c r="F8082" s="77" t="s">
        <v>225</v>
      </c>
      <c r="G8082" s="77" t="s">
        <v>195</v>
      </c>
      <c r="H8082" s="77" t="s">
        <v>189</v>
      </c>
      <c r="I8082" s="13">
        <v>2</v>
      </c>
      <c r="J8082" s="14">
        <v>2015</v>
      </c>
      <c r="K8082" s="78" t="s">
        <v>56</v>
      </c>
      <c r="L8082" s="79" t="s">
        <v>22</v>
      </c>
      <c r="M8082" s="79" t="s">
        <v>302</v>
      </c>
      <c r="N8082" s="15" t="s">
        <v>28</v>
      </c>
      <c r="O8082" s="15" t="s">
        <v>29</v>
      </c>
      <c r="P8082" s="80" t="s">
        <v>3598</v>
      </c>
      <c r="Q8082" s="80" t="s">
        <v>195</v>
      </c>
      <c r="S8082" t="str">
        <f t="shared" si="164"/>
        <v>42053eBay Inc Shipping</v>
      </c>
    </row>
    <row r="8083" spans="1:19" hidden="1">
      <c r="A8083" s="12">
        <v>42053</v>
      </c>
      <c r="B8083" t="s">
        <v>3187</v>
      </c>
      <c r="C8083" s="1">
        <v>-2.19</v>
      </c>
      <c r="E8083" s="42">
        <f t="shared" si="165"/>
        <v>2.19</v>
      </c>
      <c r="F8083" s="77" t="s">
        <v>1038</v>
      </c>
      <c r="G8083" s="77" t="s">
        <v>195</v>
      </c>
      <c r="H8083" s="77" t="s">
        <v>189</v>
      </c>
      <c r="I8083" s="13">
        <v>2</v>
      </c>
      <c r="J8083" s="14">
        <v>2015</v>
      </c>
      <c r="K8083" s="78" t="s">
        <v>56</v>
      </c>
      <c r="L8083" s="79" t="s">
        <v>22</v>
      </c>
      <c r="M8083" s="79" t="s">
        <v>302</v>
      </c>
      <c r="N8083" s="15" t="s">
        <v>28</v>
      </c>
      <c r="O8083" s="15" t="s">
        <v>29</v>
      </c>
      <c r="P8083" s="80" t="s">
        <v>3599</v>
      </c>
      <c r="Q8083" s="80" t="s">
        <v>195</v>
      </c>
      <c r="S8083" t="str">
        <f t="shared" si="164"/>
        <v>42053Maryna Grabovskiy</v>
      </c>
    </row>
    <row r="8084" spans="1:19" hidden="1">
      <c r="A8084" s="12">
        <v>42053</v>
      </c>
      <c r="B8084" t="s">
        <v>2592</v>
      </c>
      <c r="C8084" s="1">
        <v>0</v>
      </c>
      <c r="E8084" s="42">
        <f t="shared" si="165"/>
        <v>0</v>
      </c>
      <c r="F8084" s="77" t="s">
        <v>225</v>
      </c>
      <c r="G8084" s="77" t="s">
        <v>195</v>
      </c>
      <c r="H8084" s="77" t="s">
        <v>189</v>
      </c>
      <c r="I8084" s="13">
        <v>2</v>
      </c>
      <c r="J8084" s="14">
        <v>2015</v>
      </c>
      <c r="K8084" s="78" t="s">
        <v>56</v>
      </c>
      <c r="L8084" s="79" t="s">
        <v>22</v>
      </c>
      <c r="M8084" s="79" t="s">
        <v>302</v>
      </c>
      <c r="N8084" s="15" t="s">
        <v>28</v>
      </c>
      <c r="O8084" s="15" t="s">
        <v>29</v>
      </c>
      <c r="P8084" s="80" t="s">
        <v>3599</v>
      </c>
      <c r="Q8084" s="80" t="s">
        <v>195</v>
      </c>
      <c r="S8084" t="str">
        <f t="shared" si="164"/>
        <v>42053eBay Buyer Dispute</v>
      </c>
    </row>
    <row r="8085" spans="1:19" hidden="1">
      <c r="A8085" s="12">
        <v>42054</v>
      </c>
      <c r="B8085" t="s">
        <v>3229</v>
      </c>
      <c r="C8085" s="1">
        <v>-2.4500000000000002</v>
      </c>
      <c r="E8085" s="42">
        <f t="shared" si="165"/>
        <v>2.4500000000000002</v>
      </c>
      <c r="F8085" s="77" t="s">
        <v>1038</v>
      </c>
      <c r="G8085" s="77" t="s">
        <v>195</v>
      </c>
      <c r="H8085" s="77" t="s">
        <v>189</v>
      </c>
      <c r="I8085" s="13">
        <v>2</v>
      </c>
      <c r="J8085" s="14">
        <v>2015</v>
      </c>
      <c r="K8085" s="78" t="s">
        <v>56</v>
      </c>
      <c r="L8085" s="79" t="s">
        <v>22</v>
      </c>
      <c r="M8085" s="79" t="s">
        <v>302</v>
      </c>
      <c r="N8085" s="15" t="s">
        <v>28</v>
      </c>
      <c r="O8085" s="15" t="s">
        <v>29</v>
      </c>
      <c r="P8085" s="80" t="s">
        <v>3599</v>
      </c>
      <c r="Q8085" s="80" t="s">
        <v>195</v>
      </c>
      <c r="S8085" t="str">
        <f t="shared" ref="S8085:S8148" si="166">A8085&amp;B8085</f>
        <v>42054Strutting Your Stuff Standard Poodles</v>
      </c>
    </row>
    <row r="8086" spans="1:19" hidden="1">
      <c r="A8086" s="12">
        <v>42054</v>
      </c>
      <c r="B8086" t="s">
        <v>2481</v>
      </c>
      <c r="C8086" s="1">
        <v>0</v>
      </c>
      <c r="E8086" s="42">
        <f t="shared" si="165"/>
        <v>0</v>
      </c>
      <c r="F8086" s="77" t="s">
        <v>225</v>
      </c>
      <c r="G8086" s="77" t="s">
        <v>195</v>
      </c>
      <c r="H8086" s="77" t="s">
        <v>189</v>
      </c>
      <c r="I8086" s="13">
        <v>2</v>
      </c>
      <c r="J8086" s="14">
        <v>2015</v>
      </c>
      <c r="K8086" s="78" t="s">
        <v>56</v>
      </c>
      <c r="L8086" s="79" t="s">
        <v>22</v>
      </c>
      <c r="M8086" s="79" t="s">
        <v>302</v>
      </c>
      <c r="N8086" s="15" t="s">
        <v>28</v>
      </c>
      <c r="O8086" s="15" t="s">
        <v>29</v>
      </c>
      <c r="P8086" s="80" t="s">
        <v>3598</v>
      </c>
      <c r="Q8086" s="80" t="s">
        <v>195</v>
      </c>
      <c r="S8086" t="str">
        <f t="shared" si="166"/>
        <v>42054eBay Inc Shipping</v>
      </c>
    </row>
    <row r="8087" spans="1:19" hidden="1">
      <c r="A8087" s="12">
        <v>42054</v>
      </c>
      <c r="B8087" t="s">
        <v>2481</v>
      </c>
      <c r="C8087" s="1">
        <v>0</v>
      </c>
      <c r="E8087" s="42">
        <f t="shared" si="165"/>
        <v>0</v>
      </c>
      <c r="F8087" s="77" t="s">
        <v>225</v>
      </c>
      <c r="G8087" s="77" t="s">
        <v>195</v>
      </c>
      <c r="H8087" s="77" t="s">
        <v>189</v>
      </c>
      <c r="I8087" s="13">
        <v>2</v>
      </c>
      <c r="J8087" s="14">
        <v>2015</v>
      </c>
      <c r="K8087" s="78" t="s">
        <v>56</v>
      </c>
      <c r="L8087" s="79" t="s">
        <v>22</v>
      </c>
      <c r="M8087" s="79" t="s">
        <v>302</v>
      </c>
      <c r="N8087" s="15" t="s">
        <v>28</v>
      </c>
      <c r="O8087" s="15" t="s">
        <v>29</v>
      </c>
      <c r="P8087" s="80" t="s">
        <v>3598</v>
      </c>
      <c r="Q8087" s="80" t="s">
        <v>195</v>
      </c>
      <c r="S8087" t="str">
        <f t="shared" si="166"/>
        <v>42054eBay Inc Shipping</v>
      </c>
    </row>
    <row r="8088" spans="1:19" hidden="1">
      <c r="A8088" s="12">
        <v>42054</v>
      </c>
      <c r="B8088" t="s">
        <v>3230</v>
      </c>
      <c r="C8088" s="1">
        <v>-0.67</v>
      </c>
      <c r="E8088" s="42">
        <f t="shared" si="165"/>
        <v>0.67</v>
      </c>
      <c r="F8088" s="77" t="s">
        <v>1038</v>
      </c>
      <c r="G8088" s="77" t="s">
        <v>195</v>
      </c>
      <c r="H8088" s="77" t="s">
        <v>189</v>
      </c>
      <c r="I8088" s="13">
        <v>2</v>
      </c>
      <c r="J8088" s="14">
        <v>2015</v>
      </c>
      <c r="K8088" s="78" t="s">
        <v>56</v>
      </c>
      <c r="L8088" s="79" t="s">
        <v>22</v>
      </c>
      <c r="M8088" s="79" t="s">
        <v>302</v>
      </c>
      <c r="N8088" s="15" t="s">
        <v>28</v>
      </c>
      <c r="O8088" s="15" t="s">
        <v>29</v>
      </c>
      <c r="P8088" s="80" t="s">
        <v>3599</v>
      </c>
      <c r="Q8088" s="80" t="s">
        <v>195</v>
      </c>
      <c r="S8088" t="str">
        <f t="shared" si="166"/>
        <v>42054Robert Rozzi</v>
      </c>
    </row>
    <row r="8089" spans="1:19" hidden="1">
      <c r="A8089" s="12">
        <v>42055</v>
      </c>
      <c r="B8089" t="s">
        <v>3231</v>
      </c>
      <c r="C8089" s="1">
        <v>0</v>
      </c>
      <c r="E8089" s="42">
        <f t="shared" si="165"/>
        <v>0</v>
      </c>
      <c r="F8089" s="77" t="s">
        <v>225</v>
      </c>
      <c r="G8089" s="77" t="s">
        <v>195</v>
      </c>
      <c r="H8089" s="77" t="s">
        <v>189</v>
      </c>
      <c r="I8089" s="13">
        <v>2</v>
      </c>
      <c r="J8089" s="14">
        <v>2015</v>
      </c>
      <c r="K8089" s="78" t="s">
        <v>56</v>
      </c>
      <c r="L8089" s="79" t="s">
        <v>22</v>
      </c>
      <c r="M8089" s="79" t="s">
        <v>302</v>
      </c>
      <c r="N8089" s="15" t="s">
        <v>28</v>
      </c>
      <c r="O8089" s="15" t="s">
        <v>29</v>
      </c>
      <c r="P8089" s="80" t="s">
        <v>3598</v>
      </c>
      <c r="Q8089" s="80" t="s">
        <v>195</v>
      </c>
      <c r="S8089" t="str">
        <f t="shared" si="166"/>
        <v>42055To Euro</v>
      </c>
    </row>
    <row r="8090" spans="1:19" hidden="1">
      <c r="A8090" s="12">
        <v>42055</v>
      </c>
      <c r="B8090" t="s">
        <v>3232</v>
      </c>
      <c r="C8090" s="1">
        <v>0</v>
      </c>
      <c r="E8090" s="42">
        <f t="shared" si="165"/>
        <v>0</v>
      </c>
      <c r="F8090" s="77" t="s">
        <v>1038</v>
      </c>
      <c r="G8090" s="77" t="s">
        <v>195</v>
      </c>
      <c r="H8090" s="77" t="s">
        <v>189</v>
      </c>
      <c r="I8090" s="13">
        <v>2</v>
      </c>
      <c r="J8090" s="14">
        <v>2015</v>
      </c>
      <c r="K8090" s="78" t="s">
        <v>56</v>
      </c>
      <c r="L8090" s="79" t="s">
        <v>22</v>
      </c>
      <c r="M8090" s="79" t="s">
        <v>302</v>
      </c>
      <c r="N8090" s="15" t="s">
        <v>28</v>
      </c>
      <c r="O8090" s="15" t="s">
        <v>29</v>
      </c>
      <c r="P8090" s="80" t="s">
        <v>3598</v>
      </c>
      <c r="Q8090" s="80" t="s">
        <v>195</v>
      </c>
      <c r="S8090" t="str">
        <f t="shared" si="166"/>
        <v>42055From U.S. Dollar</v>
      </c>
    </row>
    <row r="8091" spans="1:19" hidden="1">
      <c r="A8091" s="12">
        <v>42055</v>
      </c>
      <c r="B8091" t="s">
        <v>3106</v>
      </c>
      <c r="C8091" s="1">
        <v>0</v>
      </c>
      <c r="E8091" s="42">
        <f t="shared" si="165"/>
        <v>0</v>
      </c>
      <c r="F8091" s="77" t="s">
        <v>225</v>
      </c>
      <c r="G8091" s="77" t="s">
        <v>195</v>
      </c>
      <c r="H8091" s="77" t="s">
        <v>189</v>
      </c>
      <c r="I8091" s="13">
        <v>2</v>
      </c>
      <c r="J8091" s="14">
        <v>2015</v>
      </c>
      <c r="K8091" s="78" t="s">
        <v>56</v>
      </c>
      <c r="L8091" s="79" t="s">
        <v>22</v>
      </c>
      <c r="M8091" s="79" t="s">
        <v>302</v>
      </c>
      <c r="N8091" s="15" t="s">
        <v>28</v>
      </c>
      <c r="O8091" s="15" t="s">
        <v>29</v>
      </c>
      <c r="P8091" s="80" t="s">
        <v>3598</v>
      </c>
      <c r="Q8091" s="80" t="s">
        <v>195</v>
      </c>
      <c r="S8091" t="str">
        <f t="shared" si="166"/>
        <v>42055Go Daddy Europe Limited</v>
      </c>
    </row>
    <row r="8092" spans="1:19" hidden="1">
      <c r="A8092" s="12">
        <v>42055</v>
      </c>
      <c r="B8092" t="s">
        <v>2481</v>
      </c>
      <c r="C8092" s="1">
        <v>0</v>
      </c>
      <c r="E8092" s="42">
        <f t="shared" si="165"/>
        <v>0</v>
      </c>
      <c r="F8092" s="77" t="s">
        <v>225</v>
      </c>
      <c r="G8092" s="77" t="s">
        <v>195</v>
      </c>
      <c r="H8092" s="77" t="s">
        <v>189</v>
      </c>
      <c r="I8092" s="13">
        <v>2</v>
      </c>
      <c r="J8092" s="14">
        <v>2015</v>
      </c>
      <c r="K8092" s="78" t="s">
        <v>56</v>
      </c>
      <c r="L8092" s="79" t="s">
        <v>22</v>
      </c>
      <c r="M8092" s="79" t="s">
        <v>302</v>
      </c>
      <c r="N8092" s="15" t="s">
        <v>28</v>
      </c>
      <c r="O8092" s="15" t="s">
        <v>29</v>
      </c>
      <c r="P8092" s="80" t="s">
        <v>3598</v>
      </c>
      <c r="Q8092" s="80" t="s">
        <v>195</v>
      </c>
      <c r="S8092" t="str">
        <f t="shared" si="166"/>
        <v>42055eBay Inc Shipping</v>
      </c>
    </row>
    <row r="8093" spans="1:19" hidden="1">
      <c r="A8093" s="12">
        <v>42055</v>
      </c>
      <c r="B8093" t="s">
        <v>3233</v>
      </c>
      <c r="C8093" s="1">
        <v>-6.1</v>
      </c>
      <c r="E8093" s="42">
        <f t="shared" si="165"/>
        <v>6.1</v>
      </c>
      <c r="F8093" s="77" t="s">
        <v>1038</v>
      </c>
      <c r="G8093" s="77" t="s">
        <v>195</v>
      </c>
      <c r="H8093" s="77" t="s">
        <v>189</v>
      </c>
      <c r="I8093" s="13">
        <v>2</v>
      </c>
      <c r="J8093" s="14">
        <v>2015</v>
      </c>
      <c r="K8093" s="78" t="s">
        <v>56</v>
      </c>
      <c r="L8093" s="79" t="s">
        <v>22</v>
      </c>
      <c r="M8093" s="79" t="s">
        <v>302</v>
      </c>
      <c r="N8093" s="15" t="s">
        <v>28</v>
      </c>
      <c r="O8093" s="15" t="s">
        <v>29</v>
      </c>
      <c r="P8093" s="80" t="s">
        <v>3599</v>
      </c>
      <c r="Q8093" s="80" t="s">
        <v>195</v>
      </c>
      <c r="S8093" t="str">
        <f t="shared" si="166"/>
        <v>42055Robert Gay</v>
      </c>
    </row>
    <row r="8094" spans="1:19" hidden="1">
      <c r="A8094" s="12">
        <v>42056</v>
      </c>
      <c r="B8094" t="s">
        <v>3231</v>
      </c>
      <c r="C8094" s="1">
        <v>0</v>
      </c>
      <c r="E8094" s="42">
        <f t="shared" si="165"/>
        <v>0</v>
      </c>
      <c r="F8094" s="77" t="s">
        <v>225</v>
      </c>
      <c r="G8094" s="77" t="s">
        <v>195</v>
      </c>
      <c r="H8094" s="77" t="s">
        <v>189</v>
      </c>
      <c r="I8094" s="13">
        <v>2</v>
      </c>
      <c r="J8094" s="14">
        <v>2015</v>
      </c>
      <c r="K8094" s="78" t="s">
        <v>56</v>
      </c>
      <c r="L8094" s="79" t="s">
        <v>22</v>
      </c>
      <c r="M8094" s="79" t="s">
        <v>302</v>
      </c>
      <c r="N8094" s="15" t="s">
        <v>28</v>
      </c>
      <c r="O8094" s="15" t="s">
        <v>29</v>
      </c>
      <c r="P8094" s="80" t="s">
        <v>3598</v>
      </c>
      <c r="Q8094" s="80" t="s">
        <v>195</v>
      </c>
      <c r="S8094" t="str">
        <f t="shared" si="166"/>
        <v>42056To Euro</v>
      </c>
    </row>
    <row r="8095" spans="1:19" hidden="1">
      <c r="A8095" s="12">
        <v>42056</v>
      </c>
      <c r="B8095" t="s">
        <v>3232</v>
      </c>
      <c r="C8095" s="1">
        <v>0</v>
      </c>
      <c r="E8095" s="42">
        <f t="shared" si="165"/>
        <v>0</v>
      </c>
      <c r="F8095" s="77" t="s">
        <v>1038</v>
      </c>
      <c r="G8095" s="77" t="s">
        <v>195</v>
      </c>
      <c r="H8095" s="77" t="s">
        <v>189</v>
      </c>
      <c r="I8095" s="13">
        <v>2</v>
      </c>
      <c r="J8095" s="14">
        <v>2015</v>
      </c>
      <c r="K8095" s="78" t="s">
        <v>56</v>
      </c>
      <c r="L8095" s="79" t="s">
        <v>22</v>
      </c>
      <c r="M8095" s="79" t="s">
        <v>302</v>
      </c>
      <c r="N8095" s="15" t="s">
        <v>28</v>
      </c>
      <c r="O8095" s="15" t="s">
        <v>29</v>
      </c>
      <c r="P8095" s="80" t="s">
        <v>3598</v>
      </c>
      <c r="Q8095" s="80" t="s">
        <v>195</v>
      </c>
      <c r="S8095" t="str">
        <f t="shared" si="166"/>
        <v>42056From U.S. Dollar</v>
      </c>
    </row>
    <row r="8096" spans="1:19" hidden="1">
      <c r="A8096" s="12">
        <v>42056</v>
      </c>
      <c r="B8096" t="s">
        <v>3106</v>
      </c>
      <c r="C8096" s="1">
        <v>0</v>
      </c>
      <c r="E8096" s="42">
        <f t="shared" si="165"/>
        <v>0</v>
      </c>
      <c r="F8096" s="77" t="s">
        <v>225</v>
      </c>
      <c r="G8096" s="77" t="s">
        <v>195</v>
      </c>
      <c r="H8096" s="77" t="s">
        <v>189</v>
      </c>
      <c r="I8096" s="13">
        <v>2</v>
      </c>
      <c r="J8096" s="14">
        <v>2015</v>
      </c>
      <c r="K8096" s="78" t="s">
        <v>56</v>
      </c>
      <c r="L8096" s="79" t="s">
        <v>22</v>
      </c>
      <c r="M8096" s="79" t="s">
        <v>302</v>
      </c>
      <c r="N8096" s="15" t="s">
        <v>28</v>
      </c>
      <c r="O8096" s="15" t="s">
        <v>29</v>
      </c>
      <c r="P8096" s="80" t="s">
        <v>3598</v>
      </c>
      <c r="Q8096" s="80" t="s">
        <v>195</v>
      </c>
      <c r="S8096" t="str">
        <f t="shared" si="166"/>
        <v>42056Go Daddy Europe Limited</v>
      </c>
    </row>
    <row r="8097" spans="1:19" hidden="1">
      <c r="A8097" s="12">
        <v>42056</v>
      </c>
      <c r="B8097" t="s">
        <v>3234</v>
      </c>
      <c r="C8097" s="1">
        <v>-0.67</v>
      </c>
      <c r="E8097" s="42">
        <f t="shared" si="165"/>
        <v>0.67</v>
      </c>
      <c r="F8097" s="77" t="s">
        <v>1038</v>
      </c>
      <c r="G8097" s="77" t="s">
        <v>195</v>
      </c>
      <c r="H8097" s="77" t="s">
        <v>189</v>
      </c>
      <c r="I8097" s="13">
        <v>2</v>
      </c>
      <c r="J8097" s="14">
        <v>2015</v>
      </c>
      <c r="K8097" s="78" t="s">
        <v>56</v>
      </c>
      <c r="L8097" s="79" t="s">
        <v>22</v>
      </c>
      <c r="M8097" s="79" t="s">
        <v>302</v>
      </c>
      <c r="N8097" s="15" t="s">
        <v>28</v>
      </c>
      <c r="O8097" s="15" t="s">
        <v>29</v>
      </c>
      <c r="P8097" s="80" t="s">
        <v>3599</v>
      </c>
      <c r="Q8097" s="80" t="s">
        <v>195</v>
      </c>
      <c r="S8097" t="str">
        <f t="shared" si="166"/>
        <v>42056Tyler Newbury</v>
      </c>
    </row>
    <row r="8098" spans="1:19" hidden="1">
      <c r="A8098" s="12">
        <v>42057</v>
      </c>
      <c r="B8098" t="s">
        <v>3235</v>
      </c>
      <c r="C8098" s="1">
        <v>-0.67</v>
      </c>
      <c r="E8098" s="42">
        <f t="shared" si="165"/>
        <v>0.67</v>
      </c>
      <c r="F8098" s="77" t="s">
        <v>1038</v>
      </c>
      <c r="G8098" s="77" t="s">
        <v>195</v>
      </c>
      <c r="H8098" s="77" t="s">
        <v>189</v>
      </c>
      <c r="I8098" s="13">
        <v>2</v>
      </c>
      <c r="J8098" s="14">
        <v>2015</v>
      </c>
      <c r="K8098" s="78" t="s">
        <v>56</v>
      </c>
      <c r="L8098" s="79" t="s">
        <v>22</v>
      </c>
      <c r="M8098" s="79" t="s">
        <v>302</v>
      </c>
      <c r="N8098" s="15" t="s">
        <v>28</v>
      </c>
      <c r="O8098" s="15" t="s">
        <v>29</v>
      </c>
      <c r="P8098" s="80" t="s">
        <v>3599</v>
      </c>
      <c r="Q8098" s="80" t="s">
        <v>195</v>
      </c>
      <c r="S8098" t="str">
        <f t="shared" si="166"/>
        <v>42057becca mckain</v>
      </c>
    </row>
    <row r="8099" spans="1:19" hidden="1">
      <c r="A8099" s="12">
        <v>42057</v>
      </c>
      <c r="B8099" t="s">
        <v>3236</v>
      </c>
      <c r="C8099" s="1">
        <v>-2.33</v>
      </c>
      <c r="E8099" s="42">
        <f t="shared" si="165"/>
        <v>2.33</v>
      </c>
      <c r="F8099" s="77" t="s">
        <v>1038</v>
      </c>
      <c r="G8099" s="77" t="s">
        <v>195</v>
      </c>
      <c r="H8099" s="77" t="s">
        <v>189</v>
      </c>
      <c r="I8099" s="13">
        <v>2</v>
      </c>
      <c r="J8099" s="14">
        <v>2015</v>
      </c>
      <c r="K8099" s="78" t="s">
        <v>56</v>
      </c>
      <c r="L8099" s="79" t="s">
        <v>22</v>
      </c>
      <c r="M8099" s="79" t="s">
        <v>302</v>
      </c>
      <c r="N8099" s="15" t="s">
        <v>28</v>
      </c>
      <c r="O8099" s="15" t="s">
        <v>29</v>
      </c>
      <c r="P8099" s="80" t="s">
        <v>3599</v>
      </c>
      <c r="Q8099" s="80" t="s">
        <v>195</v>
      </c>
      <c r="S8099" t="str">
        <f t="shared" si="166"/>
        <v>42057rob chesson</v>
      </c>
    </row>
    <row r="8100" spans="1:19" hidden="1">
      <c r="A8100" s="12">
        <v>42058</v>
      </c>
      <c r="B8100" t="s">
        <v>3237</v>
      </c>
      <c r="C8100" s="1">
        <v>-1.95</v>
      </c>
      <c r="E8100" s="42">
        <f t="shared" si="165"/>
        <v>1.95</v>
      </c>
      <c r="F8100" s="77" t="s">
        <v>1038</v>
      </c>
      <c r="G8100" s="77" t="s">
        <v>195</v>
      </c>
      <c r="H8100" s="77" t="s">
        <v>189</v>
      </c>
      <c r="I8100" s="13">
        <v>2</v>
      </c>
      <c r="J8100" s="14">
        <v>2015</v>
      </c>
      <c r="K8100" s="78" t="s">
        <v>56</v>
      </c>
      <c r="L8100" s="79" t="s">
        <v>22</v>
      </c>
      <c r="M8100" s="79" t="s">
        <v>302</v>
      </c>
      <c r="N8100" s="15" t="s">
        <v>28</v>
      </c>
      <c r="O8100" s="15" t="s">
        <v>29</v>
      </c>
      <c r="P8100" s="80" t="s">
        <v>3599</v>
      </c>
      <c r="Q8100" s="80" t="s">
        <v>195</v>
      </c>
      <c r="S8100" t="str">
        <f t="shared" si="166"/>
        <v>42058Peter Gonzalez</v>
      </c>
    </row>
    <row r="8101" spans="1:19" hidden="1">
      <c r="A8101" s="12">
        <v>42058</v>
      </c>
      <c r="B8101" t="s">
        <v>2481</v>
      </c>
      <c r="C8101" s="1">
        <v>0</v>
      </c>
      <c r="E8101" s="42">
        <f t="shared" si="165"/>
        <v>0</v>
      </c>
      <c r="F8101" s="77" t="s">
        <v>225</v>
      </c>
      <c r="G8101" s="77" t="s">
        <v>195</v>
      </c>
      <c r="H8101" s="77" t="s">
        <v>189</v>
      </c>
      <c r="I8101" s="13">
        <v>2</v>
      </c>
      <c r="J8101" s="14">
        <v>2015</v>
      </c>
      <c r="K8101" s="78" t="s">
        <v>56</v>
      </c>
      <c r="L8101" s="79" t="s">
        <v>22</v>
      </c>
      <c r="M8101" s="79" t="s">
        <v>302</v>
      </c>
      <c r="N8101" s="15" t="s">
        <v>28</v>
      </c>
      <c r="O8101" s="15" t="s">
        <v>29</v>
      </c>
      <c r="P8101" s="80" t="s">
        <v>3598</v>
      </c>
      <c r="Q8101" s="80" t="s">
        <v>195</v>
      </c>
      <c r="S8101" t="str">
        <f t="shared" si="166"/>
        <v>42058eBay Inc Shipping</v>
      </c>
    </row>
    <row r="8102" spans="1:19" hidden="1">
      <c r="A8102" s="12">
        <v>42058</v>
      </c>
      <c r="B8102" t="s">
        <v>2481</v>
      </c>
      <c r="C8102" s="1">
        <v>0</v>
      </c>
      <c r="E8102" s="42">
        <f t="shared" si="165"/>
        <v>0</v>
      </c>
      <c r="F8102" s="77" t="s">
        <v>225</v>
      </c>
      <c r="G8102" s="77" t="s">
        <v>195</v>
      </c>
      <c r="H8102" s="77" t="s">
        <v>189</v>
      </c>
      <c r="I8102" s="13">
        <v>2</v>
      </c>
      <c r="J8102" s="14">
        <v>2015</v>
      </c>
      <c r="K8102" s="78" t="s">
        <v>56</v>
      </c>
      <c r="L8102" s="79" t="s">
        <v>22</v>
      </c>
      <c r="M8102" s="79" t="s">
        <v>302</v>
      </c>
      <c r="N8102" s="15" t="s">
        <v>28</v>
      </c>
      <c r="O8102" s="15" t="s">
        <v>29</v>
      </c>
      <c r="P8102" s="80" t="s">
        <v>3598</v>
      </c>
      <c r="Q8102" s="80" t="s">
        <v>195</v>
      </c>
      <c r="S8102" t="str">
        <f t="shared" si="166"/>
        <v>42058eBay Inc Shipping</v>
      </c>
    </row>
    <row r="8103" spans="1:19" hidden="1">
      <c r="A8103" s="12">
        <v>42058</v>
      </c>
      <c r="B8103" t="s">
        <v>2481</v>
      </c>
      <c r="C8103" s="1">
        <v>0</v>
      </c>
      <c r="E8103" s="42">
        <f t="shared" si="165"/>
        <v>0</v>
      </c>
      <c r="F8103" s="77" t="s">
        <v>225</v>
      </c>
      <c r="G8103" s="77" t="s">
        <v>195</v>
      </c>
      <c r="H8103" s="77" t="s">
        <v>189</v>
      </c>
      <c r="I8103" s="13">
        <v>2</v>
      </c>
      <c r="J8103" s="14">
        <v>2015</v>
      </c>
      <c r="K8103" s="78" t="s">
        <v>56</v>
      </c>
      <c r="L8103" s="79" t="s">
        <v>22</v>
      </c>
      <c r="M8103" s="79" t="s">
        <v>302</v>
      </c>
      <c r="N8103" s="15" t="s">
        <v>28</v>
      </c>
      <c r="O8103" s="15" t="s">
        <v>29</v>
      </c>
      <c r="P8103" s="80" t="s">
        <v>3598</v>
      </c>
      <c r="Q8103" s="80" t="s">
        <v>195</v>
      </c>
      <c r="S8103" t="str">
        <f t="shared" si="166"/>
        <v>42058eBay Inc Shipping</v>
      </c>
    </row>
    <row r="8104" spans="1:19" hidden="1">
      <c r="A8104" s="12">
        <v>42059</v>
      </c>
      <c r="B8104" t="s">
        <v>3238</v>
      </c>
      <c r="C8104" s="1">
        <v>-0.82</v>
      </c>
      <c r="E8104" s="42">
        <f t="shared" si="165"/>
        <v>0.82</v>
      </c>
      <c r="F8104" s="77" t="s">
        <v>1038</v>
      </c>
      <c r="G8104" s="77" t="s">
        <v>195</v>
      </c>
      <c r="H8104" s="77" t="s">
        <v>189</v>
      </c>
      <c r="I8104" s="13">
        <v>2</v>
      </c>
      <c r="J8104" s="14">
        <v>2015</v>
      </c>
      <c r="K8104" s="78" t="s">
        <v>56</v>
      </c>
      <c r="L8104" s="79" t="s">
        <v>22</v>
      </c>
      <c r="M8104" s="79" t="s">
        <v>302</v>
      </c>
      <c r="N8104" s="15" t="s">
        <v>28</v>
      </c>
      <c r="O8104" s="15" t="s">
        <v>29</v>
      </c>
      <c r="P8104" s="80" t="s">
        <v>3599</v>
      </c>
      <c r="Q8104" s="80" t="s">
        <v>195</v>
      </c>
      <c r="S8104" t="str">
        <f t="shared" si="166"/>
        <v>42059Stanislav Dakhe</v>
      </c>
    </row>
    <row r="8105" spans="1:19" hidden="1">
      <c r="A8105" s="12">
        <v>42059</v>
      </c>
      <c r="B8105" t="s">
        <v>3213</v>
      </c>
      <c r="C8105" s="1">
        <v>0.28999999999999998</v>
      </c>
      <c r="E8105" s="42">
        <f t="shared" si="165"/>
        <v>-0.28999999999999998</v>
      </c>
      <c r="F8105" s="77" t="s">
        <v>225</v>
      </c>
      <c r="G8105" s="77" t="s">
        <v>195</v>
      </c>
      <c r="H8105" s="77" t="s">
        <v>189</v>
      </c>
      <c r="I8105" s="13">
        <v>2</v>
      </c>
      <c r="J8105" s="14">
        <v>2015</v>
      </c>
      <c r="K8105" s="78" t="s">
        <v>56</v>
      </c>
      <c r="L8105" s="79" t="s">
        <v>22</v>
      </c>
      <c r="M8105" s="79" t="s">
        <v>302</v>
      </c>
      <c r="N8105" s="15" t="s">
        <v>28</v>
      </c>
      <c r="O8105" s="15" t="s">
        <v>29</v>
      </c>
      <c r="P8105" s="80" t="s">
        <v>3599</v>
      </c>
      <c r="Q8105" s="80" t="s">
        <v>195</v>
      </c>
      <c r="S8105" t="str">
        <f t="shared" si="166"/>
        <v>42059Robert Lewis</v>
      </c>
    </row>
    <row r="8106" spans="1:19" hidden="1">
      <c r="A8106" s="12">
        <v>42060</v>
      </c>
      <c r="B8106" t="s">
        <v>3235</v>
      </c>
      <c r="C8106" s="1">
        <v>0.05</v>
      </c>
      <c r="E8106" s="42">
        <f t="shared" si="165"/>
        <v>-0.05</v>
      </c>
      <c r="F8106" s="77" t="s">
        <v>225</v>
      </c>
      <c r="G8106" s="77" t="s">
        <v>195</v>
      </c>
      <c r="H8106" s="77" t="s">
        <v>189</v>
      </c>
      <c r="I8106" s="13">
        <v>2</v>
      </c>
      <c r="J8106" s="14">
        <v>2015</v>
      </c>
      <c r="K8106" s="78" t="s">
        <v>56</v>
      </c>
      <c r="L8106" s="79" t="s">
        <v>22</v>
      </c>
      <c r="M8106" s="79" t="s">
        <v>302</v>
      </c>
      <c r="N8106" s="15" t="s">
        <v>28</v>
      </c>
      <c r="O8106" s="15" t="s">
        <v>29</v>
      </c>
      <c r="P8106" s="80" t="s">
        <v>3599</v>
      </c>
      <c r="Q8106" s="80" t="s">
        <v>195</v>
      </c>
      <c r="S8106" t="str">
        <f t="shared" si="166"/>
        <v>42060becca mckain</v>
      </c>
    </row>
    <row r="8107" spans="1:19" hidden="1">
      <c r="A8107" s="12">
        <v>42060</v>
      </c>
      <c r="B8107" t="s">
        <v>3239</v>
      </c>
      <c r="C8107" s="1">
        <v>-9.2799999999999994</v>
      </c>
      <c r="E8107" s="42">
        <f t="shared" ref="E8107:E8170" si="167">-C8107</f>
        <v>9.2799999999999994</v>
      </c>
      <c r="F8107" s="77" t="s">
        <v>1038</v>
      </c>
      <c r="G8107" s="77" t="s">
        <v>195</v>
      </c>
      <c r="H8107" s="77" t="s">
        <v>189</v>
      </c>
      <c r="I8107" s="13">
        <v>2</v>
      </c>
      <c r="J8107" s="14">
        <v>2015</v>
      </c>
      <c r="K8107" s="78" t="s">
        <v>56</v>
      </c>
      <c r="L8107" s="79" t="s">
        <v>22</v>
      </c>
      <c r="M8107" s="79" t="s">
        <v>302</v>
      </c>
      <c r="N8107" s="15" t="s">
        <v>28</v>
      </c>
      <c r="O8107" s="15" t="s">
        <v>29</v>
      </c>
      <c r="P8107" s="80" t="s">
        <v>3599</v>
      </c>
      <c r="Q8107" s="80" t="s">
        <v>195</v>
      </c>
      <c r="S8107" t="str">
        <f t="shared" si="166"/>
        <v>42060richard wrathell</v>
      </c>
    </row>
    <row r="8108" spans="1:19" hidden="1">
      <c r="A8108" s="12">
        <v>42060</v>
      </c>
      <c r="B8108" t="s">
        <v>3240</v>
      </c>
      <c r="C8108" s="1">
        <v>-2.0699999999999998</v>
      </c>
      <c r="E8108" s="42">
        <f t="shared" si="167"/>
        <v>2.0699999999999998</v>
      </c>
      <c r="F8108" s="77" t="s">
        <v>1038</v>
      </c>
      <c r="G8108" s="77" t="s">
        <v>195</v>
      </c>
      <c r="H8108" s="77" t="s">
        <v>189</v>
      </c>
      <c r="I8108" s="13">
        <v>2</v>
      </c>
      <c r="J8108" s="14">
        <v>2015</v>
      </c>
      <c r="K8108" s="78" t="s">
        <v>56</v>
      </c>
      <c r="L8108" s="79" t="s">
        <v>22</v>
      </c>
      <c r="M8108" s="79" t="s">
        <v>302</v>
      </c>
      <c r="N8108" s="15" t="s">
        <v>28</v>
      </c>
      <c r="O8108" s="15" t="s">
        <v>29</v>
      </c>
      <c r="P8108" s="80" t="s">
        <v>3599</v>
      </c>
      <c r="Q8108" s="80" t="s">
        <v>195</v>
      </c>
      <c r="S8108" t="str">
        <f t="shared" si="166"/>
        <v>42060chris chesnes</v>
      </c>
    </row>
    <row r="8109" spans="1:19" hidden="1">
      <c r="A8109" s="12">
        <v>42060</v>
      </c>
      <c r="B8109" t="s">
        <v>3241</v>
      </c>
      <c r="C8109" s="1">
        <v>-0.62</v>
      </c>
      <c r="E8109" s="42">
        <f t="shared" si="167"/>
        <v>0.62</v>
      </c>
      <c r="F8109" s="77" t="s">
        <v>1038</v>
      </c>
      <c r="G8109" s="77" t="s">
        <v>195</v>
      </c>
      <c r="H8109" s="77" t="s">
        <v>189</v>
      </c>
      <c r="I8109" s="13">
        <v>2</v>
      </c>
      <c r="J8109" s="14">
        <v>2015</v>
      </c>
      <c r="K8109" s="78" t="s">
        <v>56</v>
      </c>
      <c r="L8109" s="79" t="s">
        <v>22</v>
      </c>
      <c r="M8109" s="79" t="s">
        <v>302</v>
      </c>
      <c r="N8109" s="15" t="s">
        <v>28</v>
      </c>
      <c r="O8109" s="15" t="s">
        <v>29</v>
      </c>
      <c r="P8109" s="80" t="s">
        <v>3599</v>
      </c>
      <c r="Q8109" s="80" t="s">
        <v>195</v>
      </c>
      <c r="S8109" t="str">
        <f t="shared" si="166"/>
        <v>42060Lauren Pederson</v>
      </c>
    </row>
    <row r="8110" spans="1:19" hidden="1">
      <c r="A8110" s="12">
        <v>42060</v>
      </c>
      <c r="B8110" t="s">
        <v>3242</v>
      </c>
      <c r="C8110" s="1">
        <v>-0.59</v>
      </c>
      <c r="E8110" s="42">
        <f t="shared" si="167"/>
        <v>0.59</v>
      </c>
      <c r="F8110" s="77" t="s">
        <v>1038</v>
      </c>
      <c r="G8110" s="77" t="s">
        <v>195</v>
      </c>
      <c r="H8110" s="77" t="s">
        <v>189</v>
      </c>
      <c r="I8110" s="13">
        <v>2</v>
      </c>
      <c r="J8110" s="14">
        <v>2015</v>
      </c>
      <c r="K8110" s="78" t="s">
        <v>56</v>
      </c>
      <c r="L8110" s="79" t="s">
        <v>22</v>
      </c>
      <c r="M8110" s="79" t="s">
        <v>302</v>
      </c>
      <c r="N8110" s="15" t="s">
        <v>28</v>
      </c>
      <c r="O8110" s="15" t="s">
        <v>29</v>
      </c>
      <c r="P8110" s="80" t="s">
        <v>3599</v>
      </c>
      <c r="Q8110" s="80" t="s">
        <v>195</v>
      </c>
      <c r="S8110" t="str">
        <f t="shared" si="166"/>
        <v>42060Karen Musiak</v>
      </c>
    </row>
    <row r="8111" spans="1:19" hidden="1">
      <c r="A8111" s="12">
        <v>42060</v>
      </c>
      <c r="B8111" t="s">
        <v>3243</v>
      </c>
      <c r="C8111" s="1">
        <v>-0.67</v>
      </c>
      <c r="E8111" s="42">
        <f t="shared" si="167"/>
        <v>0.67</v>
      </c>
      <c r="F8111" s="77" t="s">
        <v>1038</v>
      </c>
      <c r="G8111" s="77" t="s">
        <v>195</v>
      </c>
      <c r="H8111" s="77" t="s">
        <v>189</v>
      </c>
      <c r="I8111" s="13">
        <v>2</v>
      </c>
      <c r="J8111" s="14">
        <v>2015</v>
      </c>
      <c r="K8111" s="78" t="s">
        <v>56</v>
      </c>
      <c r="L8111" s="79" t="s">
        <v>22</v>
      </c>
      <c r="M8111" s="79" t="s">
        <v>302</v>
      </c>
      <c r="N8111" s="15" t="s">
        <v>28</v>
      </c>
      <c r="O8111" s="15" t="s">
        <v>29</v>
      </c>
      <c r="P8111" s="80" t="s">
        <v>3599</v>
      </c>
      <c r="Q8111" s="80" t="s">
        <v>195</v>
      </c>
      <c r="S8111" t="str">
        <f t="shared" si="166"/>
        <v>42060Tracy Duplichan</v>
      </c>
    </row>
    <row r="8112" spans="1:19" hidden="1">
      <c r="A8112" s="12">
        <v>42061</v>
      </c>
      <c r="B8112" t="s">
        <v>3172</v>
      </c>
      <c r="C8112" s="1">
        <v>0</v>
      </c>
      <c r="E8112" s="42">
        <f t="shared" si="167"/>
        <v>0</v>
      </c>
      <c r="F8112" s="77" t="s">
        <v>225</v>
      </c>
      <c r="G8112" s="77" t="s">
        <v>195</v>
      </c>
      <c r="H8112" s="77" t="s">
        <v>189</v>
      </c>
      <c r="I8112" s="13">
        <v>2</v>
      </c>
      <c r="J8112" s="14">
        <v>2015</v>
      </c>
      <c r="K8112" s="78" t="s">
        <v>56</v>
      </c>
      <c r="L8112" s="79" t="s">
        <v>22</v>
      </c>
      <c r="M8112" s="79" t="s">
        <v>23</v>
      </c>
      <c r="N8112" s="15" t="s">
        <v>28</v>
      </c>
      <c r="O8112" s="15" t="s">
        <v>29</v>
      </c>
      <c r="P8112" s="80" t="s">
        <v>3598</v>
      </c>
      <c r="Q8112" s="80" t="s">
        <v>195</v>
      </c>
      <c r="S8112" t="str">
        <f t="shared" si="166"/>
        <v>42061Spotify USA Inc</v>
      </c>
    </row>
    <row r="8113" spans="1:19" hidden="1">
      <c r="A8113" s="12">
        <v>42061</v>
      </c>
      <c r="B8113" t="s">
        <v>3244</v>
      </c>
      <c r="C8113" s="1">
        <v>-1.29</v>
      </c>
      <c r="E8113" s="42">
        <f t="shared" si="167"/>
        <v>1.29</v>
      </c>
      <c r="F8113" s="77" t="s">
        <v>1038</v>
      </c>
      <c r="G8113" s="77" t="s">
        <v>195</v>
      </c>
      <c r="H8113" s="77" t="s">
        <v>189</v>
      </c>
      <c r="I8113" s="13">
        <v>2</v>
      </c>
      <c r="J8113" s="14">
        <v>2015</v>
      </c>
      <c r="K8113" s="78" t="s">
        <v>56</v>
      </c>
      <c r="L8113" s="79" t="s">
        <v>22</v>
      </c>
      <c r="M8113" s="79" t="s">
        <v>302</v>
      </c>
      <c r="N8113" s="15" t="s">
        <v>28</v>
      </c>
      <c r="O8113" s="15" t="s">
        <v>29</v>
      </c>
      <c r="P8113" s="80" t="s">
        <v>3599</v>
      </c>
      <c r="Q8113" s="80" t="s">
        <v>195</v>
      </c>
      <c r="S8113" t="str">
        <f t="shared" si="166"/>
        <v>42061Amanda Fisher</v>
      </c>
    </row>
    <row r="8114" spans="1:19" hidden="1">
      <c r="A8114" s="12">
        <v>42061</v>
      </c>
      <c r="B8114" t="s">
        <v>3245</v>
      </c>
      <c r="C8114" s="1">
        <v>-3.61</v>
      </c>
      <c r="E8114" s="42">
        <f t="shared" si="167"/>
        <v>3.61</v>
      </c>
      <c r="F8114" s="77" t="s">
        <v>1038</v>
      </c>
      <c r="G8114" s="77" t="s">
        <v>195</v>
      </c>
      <c r="H8114" s="77" t="s">
        <v>189</v>
      </c>
      <c r="I8114" s="13">
        <v>2</v>
      </c>
      <c r="J8114" s="14">
        <v>2015</v>
      </c>
      <c r="K8114" s="78" t="s">
        <v>56</v>
      </c>
      <c r="L8114" s="79" t="s">
        <v>22</v>
      </c>
      <c r="M8114" s="79" t="s">
        <v>302</v>
      </c>
      <c r="N8114" s="15" t="s">
        <v>28</v>
      </c>
      <c r="O8114" s="15" t="s">
        <v>29</v>
      </c>
      <c r="P8114" s="80" t="s">
        <v>3599</v>
      </c>
      <c r="Q8114" s="80" t="s">
        <v>195</v>
      </c>
      <c r="S8114" t="str">
        <f t="shared" si="166"/>
        <v>42061Page Page</v>
      </c>
    </row>
    <row r="8115" spans="1:19" hidden="1">
      <c r="A8115" s="12">
        <v>42061</v>
      </c>
      <c r="B8115" t="s">
        <v>3246</v>
      </c>
      <c r="C8115" s="1">
        <v>-1.86</v>
      </c>
      <c r="E8115" s="42">
        <f t="shared" si="167"/>
        <v>1.86</v>
      </c>
      <c r="F8115" s="77" t="s">
        <v>1038</v>
      </c>
      <c r="G8115" s="77" t="s">
        <v>195</v>
      </c>
      <c r="H8115" s="77" t="s">
        <v>189</v>
      </c>
      <c r="I8115" s="13">
        <v>2</v>
      </c>
      <c r="J8115" s="14">
        <v>2015</v>
      </c>
      <c r="K8115" s="78" t="s">
        <v>56</v>
      </c>
      <c r="L8115" s="79" t="s">
        <v>22</v>
      </c>
      <c r="M8115" s="79" t="s">
        <v>302</v>
      </c>
      <c r="N8115" s="15" t="s">
        <v>28</v>
      </c>
      <c r="O8115" s="15" t="s">
        <v>29</v>
      </c>
      <c r="P8115" s="80" t="s">
        <v>3599</v>
      </c>
      <c r="Q8115" s="80" t="s">
        <v>195</v>
      </c>
      <c r="S8115" t="str">
        <f t="shared" si="166"/>
        <v>42061Michael Iulo</v>
      </c>
    </row>
    <row r="8116" spans="1:19" hidden="1">
      <c r="A8116" s="12">
        <v>42061</v>
      </c>
      <c r="B8116" t="s">
        <v>3247</v>
      </c>
      <c r="C8116" s="1">
        <v>-0.76</v>
      </c>
      <c r="E8116" s="42">
        <f t="shared" si="167"/>
        <v>0.76</v>
      </c>
      <c r="F8116" s="77" t="s">
        <v>1038</v>
      </c>
      <c r="G8116" s="77" t="s">
        <v>195</v>
      </c>
      <c r="H8116" s="77" t="s">
        <v>189</v>
      </c>
      <c r="I8116" s="13">
        <v>2</v>
      </c>
      <c r="J8116" s="14">
        <v>2015</v>
      </c>
      <c r="K8116" s="78" t="s">
        <v>56</v>
      </c>
      <c r="L8116" s="79" t="s">
        <v>22</v>
      </c>
      <c r="M8116" s="79" t="s">
        <v>302</v>
      </c>
      <c r="N8116" s="15" t="s">
        <v>28</v>
      </c>
      <c r="O8116" s="15" t="s">
        <v>29</v>
      </c>
      <c r="P8116" s="80" t="s">
        <v>3599</v>
      </c>
      <c r="Q8116" s="80" t="s">
        <v>195</v>
      </c>
      <c r="S8116" t="str">
        <f t="shared" si="166"/>
        <v>42061Alison McCormic</v>
      </c>
    </row>
    <row r="8117" spans="1:19" hidden="1">
      <c r="A8117" s="12">
        <v>42061</v>
      </c>
      <c r="B8117" t="s">
        <v>3248</v>
      </c>
      <c r="C8117" s="1">
        <v>-0.59</v>
      </c>
      <c r="E8117" s="42">
        <f t="shared" si="167"/>
        <v>0.59</v>
      </c>
      <c r="F8117" s="77" t="s">
        <v>1038</v>
      </c>
      <c r="G8117" s="77" t="s">
        <v>195</v>
      </c>
      <c r="H8117" s="77" t="s">
        <v>189</v>
      </c>
      <c r="I8117" s="13">
        <v>2</v>
      </c>
      <c r="J8117" s="14">
        <v>2015</v>
      </c>
      <c r="K8117" s="78" t="s">
        <v>56</v>
      </c>
      <c r="L8117" s="79" t="s">
        <v>22</v>
      </c>
      <c r="M8117" s="79" t="s">
        <v>302</v>
      </c>
      <c r="N8117" s="15" t="s">
        <v>28</v>
      </c>
      <c r="O8117" s="15" t="s">
        <v>29</v>
      </c>
      <c r="P8117" s="80" t="s">
        <v>3599</v>
      </c>
      <c r="Q8117" s="80" t="s">
        <v>195</v>
      </c>
      <c r="S8117" t="str">
        <f t="shared" si="166"/>
        <v>42061Jenn Deese</v>
      </c>
    </row>
    <row r="8118" spans="1:19" hidden="1">
      <c r="A8118" s="12">
        <v>42061</v>
      </c>
      <c r="B8118" t="s">
        <v>3249</v>
      </c>
      <c r="C8118" s="1">
        <v>-0.73</v>
      </c>
      <c r="E8118" s="42">
        <f t="shared" si="167"/>
        <v>0.73</v>
      </c>
      <c r="F8118" s="77" t="s">
        <v>1038</v>
      </c>
      <c r="G8118" s="77" t="s">
        <v>195</v>
      </c>
      <c r="H8118" s="77" t="s">
        <v>189</v>
      </c>
      <c r="I8118" s="13">
        <v>2</v>
      </c>
      <c r="J8118" s="14">
        <v>2015</v>
      </c>
      <c r="K8118" s="78" t="s">
        <v>56</v>
      </c>
      <c r="L8118" s="79" t="s">
        <v>22</v>
      </c>
      <c r="M8118" s="79" t="s">
        <v>302</v>
      </c>
      <c r="N8118" s="15" t="s">
        <v>28</v>
      </c>
      <c r="O8118" s="15" t="s">
        <v>29</v>
      </c>
      <c r="P8118" s="80" t="s">
        <v>3599</v>
      </c>
      <c r="Q8118" s="80" t="s">
        <v>195</v>
      </c>
      <c r="S8118" t="str">
        <f t="shared" si="166"/>
        <v>42061Crissie Gabriel</v>
      </c>
    </row>
    <row r="8119" spans="1:19" hidden="1">
      <c r="A8119" s="12">
        <v>42061</v>
      </c>
      <c r="B8119" t="s">
        <v>2592</v>
      </c>
      <c r="C8119" s="1">
        <v>0</v>
      </c>
      <c r="E8119" s="42">
        <f t="shared" si="167"/>
        <v>0</v>
      </c>
      <c r="F8119" s="77" t="s">
        <v>225</v>
      </c>
      <c r="G8119" s="77" t="s">
        <v>195</v>
      </c>
      <c r="H8119" s="77" t="s">
        <v>189</v>
      </c>
      <c r="I8119" s="13">
        <v>2</v>
      </c>
      <c r="J8119" s="14">
        <v>2015</v>
      </c>
      <c r="K8119" s="78" t="s">
        <v>56</v>
      </c>
      <c r="L8119" s="79" t="s">
        <v>22</v>
      </c>
      <c r="M8119" s="79" t="s">
        <v>302</v>
      </c>
      <c r="N8119" s="15" t="s">
        <v>28</v>
      </c>
      <c r="O8119" s="15" t="s">
        <v>29</v>
      </c>
      <c r="P8119" s="80" t="s">
        <v>3599</v>
      </c>
      <c r="Q8119" s="80" t="s">
        <v>195</v>
      </c>
      <c r="S8119" t="str">
        <f t="shared" si="166"/>
        <v>42061eBay Buyer Dispute</v>
      </c>
    </row>
    <row r="8120" spans="1:19" hidden="1">
      <c r="A8120" s="12">
        <v>42062</v>
      </c>
      <c r="B8120" t="s">
        <v>3250</v>
      </c>
      <c r="C8120" s="1">
        <v>-1.73</v>
      </c>
      <c r="E8120" s="42">
        <f t="shared" si="167"/>
        <v>1.73</v>
      </c>
      <c r="F8120" s="77" t="s">
        <v>1038</v>
      </c>
      <c r="G8120" s="77" t="s">
        <v>195</v>
      </c>
      <c r="H8120" s="77" t="s">
        <v>189</v>
      </c>
      <c r="I8120" s="13">
        <v>2</v>
      </c>
      <c r="J8120" s="14">
        <v>2015</v>
      </c>
      <c r="K8120" s="78" t="s">
        <v>56</v>
      </c>
      <c r="L8120" s="79" t="s">
        <v>22</v>
      </c>
      <c r="M8120" s="79" t="s">
        <v>302</v>
      </c>
      <c r="N8120" s="15" t="s">
        <v>28</v>
      </c>
      <c r="O8120" s="15" t="s">
        <v>29</v>
      </c>
      <c r="P8120" s="80" t="s">
        <v>3599</v>
      </c>
      <c r="Q8120" s="80" t="s">
        <v>195</v>
      </c>
      <c r="S8120" t="str">
        <f t="shared" si="166"/>
        <v>42062Patricia Hall</v>
      </c>
    </row>
    <row r="8121" spans="1:19" hidden="1">
      <c r="A8121" s="12">
        <v>42062</v>
      </c>
      <c r="B8121" t="s">
        <v>3221</v>
      </c>
      <c r="C8121" s="1">
        <v>19.52</v>
      </c>
      <c r="E8121" s="42">
        <f t="shared" si="167"/>
        <v>-19.52</v>
      </c>
      <c r="F8121" s="77" t="s">
        <v>225</v>
      </c>
      <c r="G8121" s="77" t="s">
        <v>195</v>
      </c>
      <c r="H8121" s="77" t="s">
        <v>189</v>
      </c>
      <c r="I8121" s="13">
        <v>2</v>
      </c>
      <c r="J8121" s="14">
        <v>2015</v>
      </c>
      <c r="K8121" s="78" t="s">
        <v>56</v>
      </c>
      <c r="L8121" s="79" t="s">
        <v>22</v>
      </c>
      <c r="M8121" s="79" t="s">
        <v>302</v>
      </c>
      <c r="N8121" s="15" t="s">
        <v>28</v>
      </c>
      <c r="O8121" s="15" t="s">
        <v>29</v>
      </c>
      <c r="P8121" s="80" t="s">
        <v>3599</v>
      </c>
      <c r="Q8121" s="80" t="s">
        <v>195</v>
      </c>
      <c r="S8121" t="str">
        <f t="shared" si="166"/>
        <v>42062tim coburn</v>
      </c>
    </row>
    <row r="8122" spans="1:19" hidden="1">
      <c r="A8122" s="12">
        <v>42063</v>
      </c>
      <c r="B8122" t="s">
        <v>3251</v>
      </c>
      <c r="C8122" s="1">
        <v>-1.46</v>
      </c>
      <c r="E8122" s="42">
        <f t="shared" si="167"/>
        <v>1.46</v>
      </c>
      <c r="F8122" s="77" t="s">
        <v>1038</v>
      </c>
      <c r="G8122" s="77" t="s">
        <v>195</v>
      </c>
      <c r="H8122" s="77" t="s">
        <v>189</v>
      </c>
      <c r="I8122" s="13">
        <v>2</v>
      </c>
      <c r="J8122" s="14">
        <v>2015</v>
      </c>
      <c r="K8122" s="78" t="s">
        <v>56</v>
      </c>
      <c r="L8122" s="79" t="s">
        <v>22</v>
      </c>
      <c r="M8122" s="79" t="s">
        <v>302</v>
      </c>
      <c r="N8122" s="15" t="s">
        <v>28</v>
      </c>
      <c r="O8122" s="15" t="s">
        <v>29</v>
      </c>
      <c r="P8122" s="80" t="s">
        <v>3599</v>
      </c>
      <c r="Q8122" s="80" t="s">
        <v>195</v>
      </c>
      <c r="S8122" t="str">
        <f t="shared" si="166"/>
        <v>42063Car 1 Auto Group Inc</v>
      </c>
    </row>
    <row r="8123" spans="1:19" hidden="1">
      <c r="A8123" s="12">
        <v>42063</v>
      </c>
      <c r="B8123" t="s">
        <v>2664</v>
      </c>
      <c r="C8123" s="1">
        <v>-1.45</v>
      </c>
      <c r="E8123" s="42">
        <f t="shared" si="167"/>
        <v>1.45</v>
      </c>
      <c r="F8123" s="77" t="s">
        <v>1038</v>
      </c>
      <c r="G8123" s="77" t="s">
        <v>195</v>
      </c>
      <c r="H8123" s="77" t="s">
        <v>189</v>
      </c>
      <c r="I8123" s="13">
        <v>2</v>
      </c>
      <c r="J8123" s="14">
        <v>2015</v>
      </c>
      <c r="K8123" s="78" t="s">
        <v>56</v>
      </c>
      <c r="L8123" s="79" t="s">
        <v>22</v>
      </c>
      <c r="M8123" s="79" t="s">
        <v>302</v>
      </c>
      <c r="N8123" s="15" t="s">
        <v>28</v>
      </c>
      <c r="O8123" s="15" t="s">
        <v>29</v>
      </c>
      <c r="P8123" s="80" t="s">
        <v>3599</v>
      </c>
      <c r="Q8123" s="80" t="s">
        <v>195</v>
      </c>
      <c r="S8123" t="str">
        <f t="shared" si="166"/>
        <v>42063Fat cycles</v>
      </c>
    </row>
    <row r="8124" spans="1:19" hidden="1">
      <c r="A8124" s="12">
        <v>42064</v>
      </c>
      <c r="B8124" t="s">
        <v>3252</v>
      </c>
      <c r="C8124" s="1">
        <v>-3.22</v>
      </c>
      <c r="E8124" s="42">
        <f t="shared" si="167"/>
        <v>3.22</v>
      </c>
      <c r="F8124" s="77" t="s">
        <v>1038</v>
      </c>
      <c r="G8124" s="77" t="s">
        <v>195</v>
      </c>
      <c r="H8124" s="77" t="s">
        <v>189</v>
      </c>
      <c r="I8124" s="13">
        <v>3</v>
      </c>
      <c r="J8124" s="14">
        <v>2015</v>
      </c>
      <c r="K8124" s="78" t="s">
        <v>56</v>
      </c>
      <c r="L8124" s="79" t="s">
        <v>22</v>
      </c>
      <c r="M8124" s="79" t="s">
        <v>302</v>
      </c>
      <c r="N8124" s="15" t="s">
        <v>28</v>
      </c>
      <c r="O8124" s="15" t="s">
        <v>29</v>
      </c>
      <c r="P8124" s="80" t="s">
        <v>3599</v>
      </c>
      <c r="Q8124" s="80" t="s">
        <v>195</v>
      </c>
      <c r="S8124" t="str">
        <f t="shared" si="166"/>
        <v>42064Tonya Grossman</v>
      </c>
    </row>
    <row r="8125" spans="1:19" hidden="1">
      <c r="A8125" s="12">
        <v>42064</v>
      </c>
      <c r="B8125" t="s">
        <v>3253</v>
      </c>
      <c r="C8125" s="1">
        <v>-0.92</v>
      </c>
      <c r="E8125" s="42">
        <f t="shared" si="167"/>
        <v>0.92</v>
      </c>
      <c r="F8125" s="77" t="s">
        <v>1038</v>
      </c>
      <c r="G8125" s="77" t="s">
        <v>195</v>
      </c>
      <c r="H8125" s="77" t="s">
        <v>189</v>
      </c>
      <c r="I8125" s="13">
        <v>3</v>
      </c>
      <c r="J8125" s="14">
        <v>2015</v>
      </c>
      <c r="K8125" s="78" t="s">
        <v>56</v>
      </c>
      <c r="L8125" s="79" t="s">
        <v>22</v>
      </c>
      <c r="M8125" s="79" t="s">
        <v>302</v>
      </c>
      <c r="N8125" s="15" t="s">
        <v>28</v>
      </c>
      <c r="O8125" s="15" t="s">
        <v>29</v>
      </c>
      <c r="P8125" s="80" t="s">
        <v>3599</v>
      </c>
      <c r="Q8125" s="80" t="s">
        <v>195</v>
      </c>
      <c r="S8125" t="str">
        <f t="shared" si="166"/>
        <v>42064SANJAY CHANDRAHAS</v>
      </c>
    </row>
    <row r="8126" spans="1:19" hidden="1">
      <c r="A8126" s="12">
        <v>42065</v>
      </c>
      <c r="B8126" t="s">
        <v>3254</v>
      </c>
      <c r="C8126" s="1">
        <v>-8.5299999999999994</v>
      </c>
      <c r="E8126" s="42">
        <f t="shared" si="167"/>
        <v>8.5299999999999994</v>
      </c>
      <c r="F8126" s="77" t="s">
        <v>1038</v>
      </c>
      <c r="G8126" s="77" t="s">
        <v>195</v>
      </c>
      <c r="H8126" s="77" t="s">
        <v>189</v>
      </c>
      <c r="I8126" s="13">
        <v>3</v>
      </c>
      <c r="J8126" s="14">
        <v>2015</v>
      </c>
      <c r="K8126" s="78" t="s">
        <v>56</v>
      </c>
      <c r="L8126" s="79" t="s">
        <v>22</v>
      </c>
      <c r="M8126" s="79" t="s">
        <v>302</v>
      </c>
      <c r="N8126" s="15" t="s">
        <v>28</v>
      </c>
      <c r="O8126" s="15" t="s">
        <v>29</v>
      </c>
      <c r="P8126" s="80" t="s">
        <v>3599</v>
      </c>
      <c r="Q8126" s="80" t="s">
        <v>195</v>
      </c>
      <c r="S8126" t="str">
        <f t="shared" si="166"/>
        <v>42065Mike Krieck</v>
      </c>
    </row>
    <row r="8127" spans="1:19" hidden="1">
      <c r="A8127" s="12">
        <v>42065</v>
      </c>
      <c r="B8127" t="s">
        <v>2488</v>
      </c>
      <c r="C8127" s="1">
        <v>0</v>
      </c>
      <c r="E8127" s="42">
        <f t="shared" si="167"/>
        <v>0</v>
      </c>
      <c r="F8127" s="77" t="s">
        <v>225</v>
      </c>
      <c r="G8127" s="77" t="s">
        <v>195</v>
      </c>
      <c r="H8127" s="77" t="s">
        <v>189</v>
      </c>
      <c r="I8127" s="13">
        <v>3</v>
      </c>
      <c r="J8127" s="14">
        <v>2015</v>
      </c>
      <c r="K8127" s="78" t="s">
        <v>56</v>
      </c>
      <c r="L8127" s="79" t="s">
        <v>22</v>
      </c>
      <c r="M8127" s="79" t="s">
        <v>23</v>
      </c>
      <c r="N8127" s="15" t="s">
        <v>189</v>
      </c>
      <c r="O8127" s="15" t="s">
        <v>24</v>
      </c>
      <c r="P8127" s="80" t="s">
        <v>196</v>
      </c>
      <c r="Q8127" s="80" t="s">
        <v>195</v>
      </c>
      <c r="S8127" t="str">
        <f t="shared" si="166"/>
        <v>42065Bank Account</v>
      </c>
    </row>
    <row r="8128" spans="1:19" hidden="1">
      <c r="A8128" s="12">
        <v>42065</v>
      </c>
      <c r="B8128" t="s">
        <v>3253</v>
      </c>
      <c r="C8128" s="1">
        <v>0.62</v>
      </c>
      <c r="E8128" s="42">
        <f t="shared" si="167"/>
        <v>-0.62</v>
      </c>
      <c r="F8128" s="77" t="s">
        <v>225</v>
      </c>
      <c r="G8128" s="77" t="s">
        <v>195</v>
      </c>
      <c r="H8128" s="77" t="s">
        <v>189</v>
      </c>
      <c r="I8128" s="13">
        <v>3</v>
      </c>
      <c r="J8128" s="14">
        <v>2015</v>
      </c>
      <c r="K8128" s="78" t="s">
        <v>56</v>
      </c>
      <c r="L8128" s="79" t="s">
        <v>22</v>
      </c>
      <c r="M8128" s="79" t="s">
        <v>302</v>
      </c>
      <c r="N8128" s="15" t="s">
        <v>28</v>
      </c>
      <c r="O8128" s="15" t="s">
        <v>29</v>
      </c>
      <c r="P8128" s="80" t="s">
        <v>3599</v>
      </c>
      <c r="Q8128" s="80" t="s">
        <v>195</v>
      </c>
      <c r="S8128" t="str">
        <f t="shared" si="166"/>
        <v>42065SANJAY CHANDRAHAS</v>
      </c>
    </row>
    <row r="8129" spans="1:19" hidden="1">
      <c r="A8129" s="12">
        <v>42065</v>
      </c>
      <c r="B8129" t="s">
        <v>3255</v>
      </c>
      <c r="C8129" s="1">
        <v>-2.0099999999999998</v>
      </c>
      <c r="E8129" s="42">
        <f t="shared" si="167"/>
        <v>2.0099999999999998</v>
      </c>
      <c r="F8129" s="77" t="s">
        <v>1038</v>
      </c>
      <c r="G8129" s="77" t="s">
        <v>195</v>
      </c>
      <c r="H8129" s="77" t="s">
        <v>189</v>
      </c>
      <c r="I8129" s="13">
        <v>3</v>
      </c>
      <c r="J8129" s="14">
        <v>2015</v>
      </c>
      <c r="K8129" s="78" t="s">
        <v>56</v>
      </c>
      <c r="L8129" s="79" t="s">
        <v>22</v>
      </c>
      <c r="M8129" s="79" t="s">
        <v>302</v>
      </c>
      <c r="N8129" s="15" t="s">
        <v>28</v>
      </c>
      <c r="O8129" s="15" t="s">
        <v>29</v>
      </c>
      <c r="P8129" s="80" t="s">
        <v>3599</v>
      </c>
      <c r="Q8129" s="80" t="s">
        <v>195</v>
      </c>
      <c r="S8129" t="str">
        <f t="shared" si="166"/>
        <v>42065carlos MURILLO</v>
      </c>
    </row>
    <row r="8130" spans="1:19" hidden="1">
      <c r="A8130" s="12">
        <v>42065</v>
      </c>
      <c r="B8130" t="s">
        <v>3256</v>
      </c>
      <c r="C8130" s="1">
        <v>-0.72</v>
      </c>
      <c r="E8130" s="42">
        <f t="shared" si="167"/>
        <v>0.72</v>
      </c>
      <c r="F8130" s="77" t="s">
        <v>1038</v>
      </c>
      <c r="G8130" s="77" t="s">
        <v>195</v>
      </c>
      <c r="H8130" s="77" t="s">
        <v>189</v>
      </c>
      <c r="I8130" s="13">
        <v>3</v>
      </c>
      <c r="J8130" s="14">
        <v>2015</v>
      </c>
      <c r="K8130" s="78" t="s">
        <v>56</v>
      </c>
      <c r="L8130" s="79" t="s">
        <v>22</v>
      </c>
      <c r="M8130" s="79" t="s">
        <v>302</v>
      </c>
      <c r="N8130" s="15" t="s">
        <v>28</v>
      </c>
      <c r="O8130" s="15" t="s">
        <v>29</v>
      </c>
      <c r="P8130" s="80" t="s">
        <v>3599</v>
      </c>
      <c r="Q8130" s="80" t="s">
        <v>195</v>
      </c>
      <c r="S8130" t="str">
        <f t="shared" si="166"/>
        <v>42065Pamela Larsen</v>
      </c>
    </row>
    <row r="8131" spans="1:19" hidden="1">
      <c r="A8131" s="12">
        <v>42066</v>
      </c>
      <c r="B8131" t="s">
        <v>3257</v>
      </c>
      <c r="C8131" s="1">
        <v>-1.95</v>
      </c>
      <c r="E8131" s="42">
        <f t="shared" si="167"/>
        <v>1.95</v>
      </c>
      <c r="F8131" s="77" t="s">
        <v>1038</v>
      </c>
      <c r="G8131" s="77" t="s">
        <v>195</v>
      </c>
      <c r="H8131" s="77" t="s">
        <v>189</v>
      </c>
      <c r="I8131" s="13">
        <v>3</v>
      </c>
      <c r="J8131" s="14">
        <v>2015</v>
      </c>
      <c r="K8131" s="78" t="s">
        <v>56</v>
      </c>
      <c r="L8131" s="79" t="s">
        <v>22</v>
      </c>
      <c r="M8131" s="79" t="s">
        <v>302</v>
      </c>
      <c r="N8131" s="15" t="s">
        <v>28</v>
      </c>
      <c r="O8131" s="15" t="s">
        <v>29</v>
      </c>
      <c r="P8131" s="80" t="s">
        <v>3599</v>
      </c>
      <c r="Q8131" s="80" t="s">
        <v>195</v>
      </c>
      <c r="S8131" t="str">
        <f t="shared" si="166"/>
        <v>42066Lucie Whitcomb-Meeker</v>
      </c>
    </row>
    <row r="8132" spans="1:19" hidden="1">
      <c r="A8132" s="12">
        <v>42066</v>
      </c>
      <c r="B8132" t="s">
        <v>3258</v>
      </c>
      <c r="C8132" s="1">
        <v>-0.57999999999999996</v>
      </c>
      <c r="E8132" s="42">
        <f t="shared" si="167"/>
        <v>0.57999999999999996</v>
      </c>
      <c r="F8132" s="77" t="s">
        <v>1038</v>
      </c>
      <c r="G8132" s="77" t="s">
        <v>195</v>
      </c>
      <c r="H8132" s="77" t="s">
        <v>189</v>
      </c>
      <c r="I8132" s="13">
        <v>3</v>
      </c>
      <c r="J8132" s="14">
        <v>2015</v>
      </c>
      <c r="K8132" s="78" t="s">
        <v>56</v>
      </c>
      <c r="L8132" s="79" t="s">
        <v>22</v>
      </c>
      <c r="M8132" s="79" t="s">
        <v>302</v>
      </c>
      <c r="N8132" s="15" t="s">
        <v>28</v>
      </c>
      <c r="O8132" s="15" t="s">
        <v>29</v>
      </c>
      <c r="P8132" s="80" t="s">
        <v>3599</v>
      </c>
      <c r="Q8132" s="80" t="s">
        <v>195</v>
      </c>
      <c r="S8132" t="str">
        <f t="shared" si="166"/>
        <v>42066Jennifer Wolfe</v>
      </c>
    </row>
    <row r="8133" spans="1:19" hidden="1">
      <c r="A8133" s="12">
        <v>42066</v>
      </c>
      <c r="B8133" t="s">
        <v>3259</v>
      </c>
      <c r="C8133" s="1">
        <v>-2.39</v>
      </c>
      <c r="E8133" s="42">
        <f t="shared" si="167"/>
        <v>2.39</v>
      </c>
      <c r="F8133" s="77" t="s">
        <v>1038</v>
      </c>
      <c r="G8133" s="77" t="s">
        <v>195</v>
      </c>
      <c r="H8133" s="77" t="s">
        <v>189</v>
      </c>
      <c r="I8133" s="13">
        <v>3</v>
      </c>
      <c r="J8133" s="14">
        <v>2015</v>
      </c>
      <c r="K8133" s="78" t="s">
        <v>56</v>
      </c>
      <c r="L8133" s="79" t="s">
        <v>22</v>
      </c>
      <c r="M8133" s="79" t="s">
        <v>302</v>
      </c>
      <c r="N8133" s="15" t="s">
        <v>28</v>
      </c>
      <c r="O8133" s="15" t="s">
        <v>29</v>
      </c>
      <c r="P8133" s="80" t="s">
        <v>3599</v>
      </c>
      <c r="Q8133" s="80" t="s">
        <v>195</v>
      </c>
      <c r="S8133" t="str">
        <f t="shared" si="166"/>
        <v>42066Trading inc</v>
      </c>
    </row>
    <row r="8134" spans="1:19" hidden="1">
      <c r="A8134" s="12">
        <v>42066</v>
      </c>
      <c r="B8134" t="s">
        <v>3260</v>
      </c>
      <c r="C8134" s="1">
        <v>-2.17</v>
      </c>
      <c r="E8134" s="42">
        <f t="shared" si="167"/>
        <v>2.17</v>
      </c>
      <c r="F8134" s="77" t="s">
        <v>1038</v>
      </c>
      <c r="G8134" s="77" t="s">
        <v>195</v>
      </c>
      <c r="H8134" s="77" t="s">
        <v>189</v>
      </c>
      <c r="I8134" s="13">
        <v>3</v>
      </c>
      <c r="J8134" s="14">
        <v>2015</v>
      </c>
      <c r="K8134" s="78" t="s">
        <v>56</v>
      </c>
      <c r="L8134" s="79" t="s">
        <v>22</v>
      </c>
      <c r="M8134" s="79" t="s">
        <v>302</v>
      </c>
      <c r="N8134" s="15" t="s">
        <v>28</v>
      </c>
      <c r="O8134" s="15" t="s">
        <v>29</v>
      </c>
      <c r="P8134" s="80" t="s">
        <v>3599</v>
      </c>
      <c r="Q8134" s="80" t="s">
        <v>195</v>
      </c>
      <c r="S8134" t="str">
        <f t="shared" si="166"/>
        <v>42066Havoc K-9, Inc.</v>
      </c>
    </row>
    <row r="8135" spans="1:19" hidden="1">
      <c r="A8135" s="12">
        <v>42066</v>
      </c>
      <c r="B8135" t="s">
        <v>3260</v>
      </c>
      <c r="C8135" s="1">
        <v>-0.67</v>
      </c>
      <c r="E8135" s="42">
        <f t="shared" si="167"/>
        <v>0.67</v>
      </c>
      <c r="F8135" s="77" t="s">
        <v>1038</v>
      </c>
      <c r="G8135" s="77" t="s">
        <v>195</v>
      </c>
      <c r="H8135" s="77" t="s">
        <v>189</v>
      </c>
      <c r="I8135" s="13">
        <v>3</v>
      </c>
      <c r="J8135" s="14">
        <v>2015</v>
      </c>
      <c r="K8135" s="78" t="s">
        <v>56</v>
      </c>
      <c r="L8135" s="79" t="s">
        <v>22</v>
      </c>
      <c r="M8135" s="79" t="s">
        <v>302</v>
      </c>
      <c r="N8135" s="15" t="s">
        <v>28</v>
      </c>
      <c r="O8135" s="15" t="s">
        <v>29</v>
      </c>
      <c r="P8135" s="80" t="s">
        <v>3599</v>
      </c>
      <c r="Q8135" s="80" t="s">
        <v>195</v>
      </c>
      <c r="S8135" t="str">
        <f t="shared" si="166"/>
        <v>42066Havoc K-9, Inc.</v>
      </c>
    </row>
    <row r="8136" spans="1:19" hidden="1">
      <c r="A8136" s="12">
        <v>42066</v>
      </c>
      <c r="B8136" t="s">
        <v>3261</v>
      </c>
      <c r="C8136" s="1">
        <v>-1.0900000000000001</v>
      </c>
      <c r="E8136" s="42">
        <f t="shared" si="167"/>
        <v>1.0900000000000001</v>
      </c>
      <c r="F8136" s="77" t="s">
        <v>1038</v>
      </c>
      <c r="G8136" s="77" t="s">
        <v>195</v>
      </c>
      <c r="H8136" s="77" t="s">
        <v>189</v>
      </c>
      <c r="I8136" s="13">
        <v>3</v>
      </c>
      <c r="J8136" s="14">
        <v>2015</v>
      </c>
      <c r="K8136" s="78" t="s">
        <v>56</v>
      </c>
      <c r="L8136" s="79" t="s">
        <v>22</v>
      </c>
      <c r="M8136" s="79" t="s">
        <v>302</v>
      </c>
      <c r="N8136" s="15" t="s">
        <v>28</v>
      </c>
      <c r="O8136" s="15" t="s">
        <v>29</v>
      </c>
      <c r="P8136" s="80" t="s">
        <v>3599</v>
      </c>
      <c r="Q8136" s="80" t="s">
        <v>195</v>
      </c>
      <c r="S8136" t="str">
        <f t="shared" si="166"/>
        <v>42066Kammerflage Kreations</v>
      </c>
    </row>
    <row r="8137" spans="1:19" hidden="1">
      <c r="A8137" s="12">
        <v>42067</v>
      </c>
      <c r="B8137" t="s">
        <v>3262</v>
      </c>
      <c r="C8137" s="1">
        <v>-0.72</v>
      </c>
      <c r="E8137" s="42">
        <f t="shared" si="167"/>
        <v>0.72</v>
      </c>
      <c r="F8137" s="77" t="s">
        <v>1038</v>
      </c>
      <c r="G8137" s="77" t="s">
        <v>195</v>
      </c>
      <c r="H8137" s="77" t="s">
        <v>189</v>
      </c>
      <c r="I8137" s="13">
        <v>3</v>
      </c>
      <c r="J8137" s="14">
        <v>2015</v>
      </c>
      <c r="K8137" s="78" t="s">
        <v>56</v>
      </c>
      <c r="L8137" s="79" t="s">
        <v>22</v>
      </c>
      <c r="M8137" s="79" t="s">
        <v>302</v>
      </c>
      <c r="N8137" s="15" t="s">
        <v>28</v>
      </c>
      <c r="O8137" s="15" t="s">
        <v>29</v>
      </c>
      <c r="P8137" s="80" t="s">
        <v>3599</v>
      </c>
      <c r="Q8137" s="80" t="s">
        <v>195</v>
      </c>
      <c r="S8137" t="str">
        <f t="shared" si="166"/>
        <v>42067Mitchell Cardona</v>
      </c>
    </row>
    <row r="8138" spans="1:19" hidden="1">
      <c r="A8138" s="12">
        <v>42067</v>
      </c>
      <c r="B8138" t="s">
        <v>3263</v>
      </c>
      <c r="C8138" s="1">
        <v>-0.73</v>
      </c>
      <c r="E8138" s="42">
        <f t="shared" si="167"/>
        <v>0.73</v>
      </c>
      <c r="F8138" s="77" t="s">
        <v>1038</v>
      </c>
      <c r="G8138" s="77" t="s">
        <v>195</v>
      </c>
      <c r="H8138" s="77" t="s">
        <v>189</v>
      </c>
      <c r="I8138" s="13">
        <v>3</v>
      </c>
      <c r="J8138" s="14">
        <v>2015</v>
      </c>
      <c r="K8138" s="78" t="s">
        <v>56</v>
      </c>
      <c r="L8138" s="79" t="s">
        <v>22</v>
      </c>
      <c r="M8138" s="79" t="s">
        <v>302</v>
      </c>
      <c r="N8138" s="15" t="s">
        <v>28</v>
      </c>
      <c r="O8138" s="15" t="s">
        <v>29</v>
      </c>
      <c r="P8138" s="80" t="s">
        <v>3599</v>
      </c>
      <c r="Q8138" s="80" t="s">
        <v>195</v>
      </c>
      <c r="S8138" t="str">
        <f t="shared" si="166"/>
        <v>42067Adam Lewis</v>
      </c>
    </row>
    <row r="8139" spans="1:19" hidden="1">
      <c r="A8139" s="12">
        <v>42067</v>
      </c>
      <c r="B8139" t="s">
        <v>3222</v>
      </c>
      <c r="C8139" s="1">
        <v>1.6</v>
      </c>
      <c r="E8139" s="42">
        <f t="shared" si="167"/>
        <v>-1.6</v>
      </c>
      <c r="F8139" s="77" t="s">
        <v>225</v>
      </c>
      <c r="G8139" s="77" t="s">
        <v>195</v>
      </c>
      <c r="H8139" s="77" t="s">
        <v>189</v>
      </c>
      <c r="I8139" s="13">
        <v>3</v>
      </c>
      <c r="J8139" s="14">
        <v>2015</v>
      </c>
      <c r="K8139" s="78" t="s">
        <v>56</v>
      </c>
      <c r="L8139" s="79" t="s">
        <v>22</v>
      </c>
      <c r="M8139" s="79" t="s">
        <v>302</v>
      </c>
      <c r="N8139" s="15" t="s">
        <v>28</v>
      </c>
      <c r="O8139" s="15" t="s">
        <v>29</v>
      </c>
      <c r="P8139" s="80" t="s">
        <v>3599</v>
      </c>
      <c r="Q8139" s="80" t="s">
        <v>195</v>
      </c>
      <c r="S8139" t="str">
        <f t="shared" si="166"/>
        <v>42067Gilbert Martin</v>
      </c>
    </row>
    <row r="8140" spans="1:19" hidden="1">
      <c r="A8140" s="12">
        <v>42067</v>
      </c>
      <c r="B8140" t="s">
        <v>3187</v>
      </c>
      <c r="C8140" s="1">
        <v>1.6</v>
      </c>
      <c r="E8140" s="42">
        <f t="shared" si="167"/>
        <v>-1.6</v>
      </c>
      <c r="F8140" s="77" t="s">
        <v>225</v>
      </c>
      <c r="G8140" s="77" t="s">
        <v>195</v>
      </c>
      <c r="H8140" s="77" t="s">
        <v>189</v>
      </c>
      <c r="I8140" s="13">
        <v>3</v>
      </c>
      <c r="J8140" s="14">
        <v>2015</v>
      </c>
      <c r="K8140" s="78" t="s">
        <v>56</v>
      </c>
      <c r="L8140" s="79" t="s">
        <v>22</v>
      </c>
      <c r="M8140" s="79" t="s">
        <v>302</v>
      </c>
      <c r="N8140" s="15" t="s">
        <v>28</v>
      </c>
      <c r="O8140" s="15" t="s">
        <v>29</v>
      </c>
      <c r="P8140" s="80" t="s">
        <v>3599</v>
      </c>
      <c r="Q8140" s="80" t="s">
        <v>195</v>
      </c>
      <c r="S8140" t="str">
        <f t="shared" si="166"/>
        <v>42067Maryna Grabovskiy</v>
      </c>
    </row>
    <row r="8141" spans="1:19" hidden="1">
      <c r="A8141" s="12">
        <v>42068</v>
      </c>
      <c r="B8141" t="s">
        <v>3264</v>
      </c>
      <c r="C8141" s="1">
        <v>-4.3499999999999996</v>
      </c>
      <c r="E8141" s="42">
        <f t="shared" si="167"/>
        <v>4.3499999999999996</v>
      </c>
      <c r="F8141" s="77" t="s">
        <v>1038</v>
      </c>
      <c r="G8141" s="77" t="s">
        <v>195</v>
      </c>
      <c r="H8141" s="77" t="s">
        <v>189</v>
      </c>
      <c r="I8141" s="13">
        <v>3</v>
      </c>
      <c r="J8141" s="14">
        <v>2015</v>
      </c>
      <c r="K8141" s="78" t="s">
        <v>56</v>
      </c>
      <c r="L8141" s="79" t="s">
        <v>22</v>
      </c>
      <c r="M8141" s="79" t="s">
        <v>302</v>
      </c>
      <c r="N8141" s="15" t="s">
        <v>28</v>
      </c>
      <c r="O8141" s="15" t="s">
        <v>29</v>
      </c>
      <c r="P8141" s="80" t="s">
        <v>3599</v>
      </c>
      <c r="Q8141" s="80" t="s">
        <v>195</v>
      </c>
      <c r="S8141" t="str">
        <f t="shared" si="166"/>
        <v>42068michelle gibson</v>
      </c>
    </row>
    <row r="8142" spans="1:19" hidden="1">
      <c r="A8142" s="12">
        <v>42068</v>
      </c>
      <c r="B8142" t="s">
        <v>3265</v>
      </c>
      <c r="C8142" s="1">
        <v>-3.13</v>
      </c>
      <c r="E8142" s="42">
        <f t="shared" si="167"/>
        <v>3.13</v>
      </c>
      <c r="F8142" s="77" t="s">
        <v>1038</v>
      </c>
      <c r="G8142" s="77" t="s">
        <v>195</v>
      </c>
      <c r="H8142" s="77" t="s">
        <v>189</v>
      </c>
      <c r="I8142" s="13">
        <v>3</v>
      </c>
      <c r="J8142" s="14">
        <v>2015</v>
      </c>
      <c r="K8142" s="78" t="s">
        <v>56</v>
      </c>
      <c r="L8142" s="79" t="s">
        <v>22</v>
      </c>
      <c r="M8142" s="79" t="s">
        <v>302</v>
      </c>
      <c r="N8142" s="15" t="s">
        <v>28</v>
      </c>
      <c r="O8142" s="15" t="s">
        <v>29</v>
      </c>
      <c r="P8142" s="80" t="s">
        <v>3599</v>
      </c>
      <c r="Q8142" s="80" t="s">
        <v>195</v>
      </c>
      <c r="S8142" t="str">
        <f t="shared" si="166"/>
        <v>42068Carolyn Beach</v>
      </c>
    </row>
    <row r="8143" spans="1:19" hidden="1">
      <c r="A8143" s="12">
        <v>42068</v>
      </c>
      <c r="B8143" t="s">
        <v>3266</v>
      </c>
      <c r="C8143" s="1">
        <v>-0.67</v>
      </c>
      <c r="E8143" s="42">
        <f t="shared" si="167"/>
        <v>0.67</v>
      </c>
      <c r="F8143" s="77" t="s">
        <v>1038</v>
      </c>
      <c r="G8143" s="77" t="s">
        <v>195</v>
      </c>
      <c r="H8143" s="77" t="s">
        <v>189</v>
      </c>
      <c r="I8143" s="13">
        <v>3</v>
      </c>
      <c r="J8143" s="14">
        <v>2015</v>
      </c>
      <c r="K8143" s="78" t="s">
        <v>56</v>
      </c>
      <c r="L8143" s="79" t="s">
        <v>22</v>
      </c>
      <c r="M8143" s="79" t="s">
        <v>302</v>
      </c>
      <c r="N8143" s="15" t="s">
        <v>28</v>
      </c>
      <c r="O8143" s="15" t="s">
        <v>29</v>
      </c>
      <c r="P8143" s="80" t="s">
        <v>3599</v>
      </c>
      <c r="Q8143" s="80" t="s">
        <v>195</v>
      </c>
      <c r="S8143" t="str">
        <f t="shared" si="166"/>
        <v>42068Lori Rougeau</v>
      </c>
    </row>
    <row r="8144" spans="1:19" hidden="1">
      <c r="A8144" s="12">
        <v>42068</v>
      </c>
      <c r="B8144" t="s">
        <v>2617</v>
      </c>
      <c r="C8144" s="1">
        <v>0</v>
      </c>
      <c r="E8144" s="42">
        <f t="shared" si="167"/>
        <v>0</v>
      </c>
      <c r="F8144" s="77" t="s">
        <v>1038</v>
      </c>
      <c r="G8144" s="77" t="s">
        <v>195</v>
      </c>
      <c r="H8144" s="77" t="s">
        <v>189</v>
      </c>
      <c r="I8144" s="13">
        <v>3</v>
      </c>
      <c r="J8144" s="14">
        <v>2015</v>
      </c>
      <c r="K8144" s="78" t="s">
        <v>56</v>
      </c>
      <c r="L8144" s="79" t="s">
        <v>22</v>
      </c>
      <c r="M8144" s="79" t="s">
        <v>302</v>
      </c>
      <c r="N8144" s="15" t="s">
        <v>28</v>
      </c>
      <c r="O8144" s="15" t="s">
        <v>29</v>
      </c>
      <c r="P8144" s="80" t="s">
        <v>3599</v>
      </c>
      <c r="Q8144" s="80" t="s">
        <v>195</v>
      </c>
      <c r="S8144" t="str">
        <f t="shared" si="166"/>
        <v>42068Reversal</v>
      </c>
    </row>
    <row r="8145" spans="1:19" hidden="1">
      <c r="A8145" s="12">
        <v>42068</v>
      </c>
      <c r="B8145" t="s">
        <v>3267</v>
      </c>
      <c r="C8145" s="1">
        <v>-4.3</v>
      </c>
      <c r="E8145" s="42">
        <f t="shared" si="167"/>
        <v>4.3</v>
      </c>
      <c r="F8145" s="77" t="s">
        <v>1038</v>
      </c>
      <c r="G8145" s="77" t="s">
        <v>195</v>
      </c>
      <c r="H8145" s="77" t="s">
        <v>189</v>
      </c>
      <c r="I8145" s="13">
        <v>3</v>
      </c>
      <c r="J8145" s="14">
        <v>2015</v>
      </c>
      <c r="K8145" s="78" t="s">
        <v>56</v>
      </c>
      <c r="L8145" s="79" t="s">
        <v>22</v>
      </c>
      <c r="M8145" s="79" t="s">
        <v>302</v>
      </c>
      <c r="N8145" s="15" t="s">
        <v>28</v>
      </c>
      <c r="O8145" s="15" t="s">
        <v>29</v>
      </c>
      <c r="P8145" s="80" t="s">
        <v>3599</v>
      </c>
      <c r="Q8145" s="80" t="s">
        <v>195</v>
      </c>
      <c r="S8145" t="str">
        <f t="shared" si="166"/>
        <v>42068David Chaplin</v>
      </c>
    </row>
    <row r="8146" spans="1:19" hidden="1">
      <c r="A8146" s="12">
        <v>42068</v>
      </c>
      <c r="B8146" t="s">
        <v>3267</v>
      </c>
      <c r="C8146" s="1">
        <v>-4.3</v>
      </c>
      <c r="E8146" s="42">
        <f t="shared" si="167"/>
        <v>4.3</v>
      </c>
      <c r="F8146" s="77" t="s">
        <v>1038</v>
      </c>
      <c r="G8146" s="77" t="s">
        <v>195</v>
      </c>
      <c r="H8146" s="77" t="s">
        <v>189</v>
      </c>
      <c r="I8146" s="13">
        <v>3</v>
      </c>
      <c r="J8146" s="14">
        <v>2015</v>
      </c>
      <c r="K8146" s="78" t="s">
        <v>56</v>
      </c>
      <c r="L8146" s="79" t="s">
        <v>22</v>
      </c>
      <c r="M8146" s="79" t="s">
        <v>302</v>
      </c>
      <c r="N8146" s="15" t="s">
        <v>28</v>
      </c>
      <c r="O8146" s="15" t="s">
        <v>29</v>
      </c>
      <c r="P8146" s="80" t="s">
        <v>3599</v>
      </c>
      <c r="Q8146" s="80" t="s">
        <v>195</v>
      </c>
      <c r="S8146" t="str">
        <f t="shared" si="166"/>
        <v>42068David Chaplin</v>
      </c>
    </row>
    <row r="8147" spans="1:19" hidden="1">
      <c r="A8147" s="12">
        <v>42068</v>
      </c>
      <c r="B8147" t="s">
        <v>3268</v>
      </c>
      <c r="C8147" s="1">
        <v>-1.58</v>
      </c>
      <c r="E8147" s="42">
        <f t="shared" si="167"/>
        <v>1.58</v>
      </c>
      <c r="F8147" s="77" t="s">
        <v>1038</v>
      </c>
      <c r="G8147" s="77" t="s">
        <v>195</v>
      </c>
      <c r="H8147" s="77" t="s">
        <v>189</v>
      </c>
      <c r="I8147" s="13">
        <v>3</v>
      </c>
      <c r="J8147" s="14">
        <v>2015</v>
      </c>
      <c r="K8147" s="78" t="s">
        <v>56</v>
      </c>
      <c r="L8147" s="79" t="s">
        <v>22</v>
      </c>
      <c r="M8147" s="79" t="s">
        <v>302</v>
      </c>
      <c r="N8147" s="15" t="s">
        <v>28</v>
      </c>
      <c r="O8147" s="15" t="s">
        <v>29</v>
      </c>
      <c r="P8147" s="80" t="s">
        <v>3599</v>
      </c>
      <c r="Q8147" s="80" t="s">
        <v>195</v>
      </c>
      <c r="S8147" t="str">
        <f t="shared" si="166"/>
        <v>42068christie thomas</v>
      </c>
    </row>
    <row r="8148" spans="1:19" hidden="1">
      <c r="A8148" s="12">
        <v>42069</v>
      </c>
      <c r="B8148" t="s">
        <v>3269</v>
      </c>
      <c r="C8148" s="1">
        <v>-3.93</v>
      </c>
      <c r="E8148" s="42">
        <f t="shared" si="167"/>
        <v>3.93</v>
      </c>
      <c r="F8148" s="77" t="s">
        <v>1038</v>
      </c>
      <c r="G8148" s="77" t="s">
        <v>195</v>
      </c>
      <c r="H8148" s="77" t="s">
        <v>189</v>
      </c>
      <c r="I8148" s="13">
        <v>3</v>
      </c>
      <c r="J8148" s="14">
        <v>2015</v>
      </c>
      <c r="K8148" s="78" t="s">
        <v>56</v>
      </c>
      <c r="L8148" s="79" t="s">
        <v>22</v>
      </c>
      <c r="M8148" s="79" t="s">
        <v>302</v>
      </c>
      <c r="N8148" s="15" t="s">
        <v>28</v>
      </c>
      <c r="O8148" s="15" t="s">
        <v>29</v>
      </c>
      <c r="P8148" s="80" t="s">
        <v>3599</v>
      </c>
      <c r="Q8148" s="80" t="s">
        <v>195</v>
      </c>
      <c r="S8148" t="str">
        <f t="shared" si="166"/>
        <v>42069Paul Frazier</v>
      </c>
    </row>
    <row r="8149" spans="1:19" hidden="1">
      <c r="A8149" s="12">
        <v>42069</v>
      </c>
      <c r="B8149" t="s">
        <v>3270</v>
      </c>
      <c r="C8149" s="1">
        <v>-7.98</v>
      </c>
      <c r="E8149" s="42">
        <f t="shared" si="167"/>
        <v>7.98</v>
      </c>
      <c r="F8149" s="77" t="s">
        <v>1038</v>
      </c>
      <c r="G8149" s="77" t="s">
        <v>195</v>
      </c>
      <c r="H8149" s="77" t="s">
        <v>189</v>
      </c>
      <c r="I8149" s="13">
        <v>3</v>
      </c>
      <c r="J8149" s="14">
        <v>2015</v>
      </c>
      <c r="K8149" s="78" t="s">
        <v>56</v>
      </c>
      <c r="L8149" s="79" t="s">
        <v>22</v>
      </c>
      <c r="M8149" s="79" t="s">
        <v>302</v>
      </c>
      <c r="N8149" s="15" t="s">
        <v>28</v>
      </c>
      <c r="O8149" s="15" t="s">
        <v>29</v>
      </c>
      <c r="P8149" s="80" t="s">
        <v>3599</v>
      </c>
      <c r="Q8149" s="80" t="s">
        <v>195</v>
      </c>
      <c r="S8149" t="str">
        <f t="shared" ref="S8149:S8212" si="168">A8149&amp;B8149</f>
        <v>42069gerald hayes</v>
      </c>
    </row>
    <row r="8150" spans="1:19" hidden="1">
      <c r="A8150" s="12">
        <v>42070</v>
      </c>
      <c r="B8150" t="s">
        <v>3271</v>
      </c>
      <c r="C8150" s="1">
        <v>-2.33</v>
      </c>
      <c r="E8150" s="42">
        <f t="shared" si="167"/>
        <v>2.33</v>
      </c>
      <c r="F8150" s="77" t="s">
        <v>1038</v>
      </c>
      <c r="G8150" s="77" t="s">
        <v>195</v>
      </c>
      <c r="H8150" s="77" t="s">
        <v>189</v>
      </c>
      <c r="I8150" s="13">
        <v>3</v>
      </c>
      <c r="J8150" s="14">
        <v>2015</v>
      </c>
      <c r="K8150" s="78" t="s">
        <v>56</v>
      </c>
      <c r="L8150" s="79" t="s">
        <v>22</v>
      </c>
      <c r="M8150" s="79" t="s">
        <v>302</v>
      </c>
      <c r="N8150" s="15" t="s">
        <v>28</v>
      </c>
      <c r="O8150" s="15" t="s">
        <v>29</v>
      </c>
      <c r="P8150" s="80" t="s">
        <v>3599</v>
      </c>
      <c r="Q8150" s="80" t="s">
        <v>195</v>
      </c>
      <c r="S8150" t="str">
        <f t="shared" si="168"/>
        <v>42070mark nicholls</v>
      </c>
    </row>
    <row r="8151" spans="1:19" hidden="1">
      <c r="A8151" s="12">
        <v>42070</v>
      </c>
      <c r="B8151" t="s">
        <v>3272</v>
      </c>
      <c r="C8151" s="1">
        <v>-2.4700000000000002</v>
      </c>
      <c r="E8151" s="42">
        <f t="shared" si="167"/>
        <v>2.4700000000000002</v>
      </c>
      <c r="F8151" s="77" t="s">
        <v>1038</v>
      </c>
      <c r="G8151" s="77" t="s">
        <v>195</v>
      </c>
      <c r="H8151" s="77" t="s">
        <v>189</v>
      </c>
      <c r="I8151" s="13">
        <v>3</v>
      </c>
      <c r="J8151" s="14">
        <v>2015</v>
      </c>
      <c r="K8151" s="78" t="s">
        <v>56</v>
      </c>
      <c r="L8151" s="79" t="s">
        <v>22</v>
      </c>
      <c r="M8151" s="79" t="s">
        <v>302</v>
      </c>
      <c r="N8151" s="15" t="s">
        <v>28</v>
      </c>
      <c r="O8151" s="15" t="s">
        <v>29</v>
      </c>
      <c r="P8151" s="80" t="s">
        <v>3599</v>
      </c>
      <c r="Q8151" s="80" t="s">
        <v>195</v>
      </c>
      <c r="S8151" t="str">
        <f t="shared" si="168"/>
        <v>42070Robert Roy</v>
      </c>
    </row>
    <row r="8152" spans="1:19" hidden="1">
      <c r="A8152" s="12">
        <v>42071</v>
      </c>
      <c r="B8152" t="s">
        <v>2488</v>
      </c>
      <c r="C8152" s="1">
        <v>0</v>
      </c>
      <c r="E8152" s="42">
        <f t="shared" si="167"/>
        <v>0</v>
      </c>
      <c r="F8152" s="77" t="s">
        <v>225</v>
      </c>
      <c r="G8152" s="77" t="s">
        <v>195</v>
      </c>
      <c r="H8152" s="77" t="s">
        <v>189</v>
      </c>
      <c r="I8152" s="13">
        <v>3</v>
      </c>
      <c r="J8152" s="14">
        <v>2015</v>
      </c>
      <c r="K8152" s="78" t="s">
        <v>56</v>
      </c>
      <c r="L8152" s="79" t="s">
        <v>22</v>
      </c>
      <c r="M8152" s="79" t="s">
        <v>23</v>
      </c>
      <c r="N8152" s="15" t="s">
        <v>189</v>
      </c>
      <c r="O8152" s="15" t="s">
        <v>24</v>
      </c>
      <c r="P8152" s="80" t="s">
        <v>196</v>
      </c>
      <c r="Q8152" s="80" t="s">
        <v>195</v>
      </c>
      <c r="S8152" t="str">
        <f t="shared" si="168"/>
        <v>42071Bank Account</v>
      </c>
    </row>
    <row r="8153" spans="1:19" hidden="1">
      <c r="A8153" s="12">
        <v>42071</v>
      </c>
      <c r="B8153" t="s">
        <v>3273</v>
      </c>
      <c r="C8153" s="1">
        <v>-0.73</v>
      </c>
      <c r="E8153" s="42">
        <f t="shared" si="167"/>
        <v>0.73</v>
      </c>
      <c r="F8153" s="77" t="s">
        <v>1038</v>
      </c>
      <c r="G8153" s="77" t="s">
        <v>195</v>
      </c>
      <c r="H8153" s="77" t="s">
        <v>189</v>
      </c>
      <c r="I8153" s="13">
        <v>3</v>
      </c>
      <c r="J8153" s="14">
        <v>2015</v>
      </c>
      <c r="K8153" s="78" t="s">
        <v>56</v>
      </c>
      <c r="L8153" s="79" t="s">
        <v>22</v>
      </c>
      <c r="M8153" s="79" t="s">
        <v>302</v>
      </c>
      <c r="N8153" s="15" t="s">
        <v>28</v>
      </c>
      <c r="O8153" s="15" t="s">
        <v>29</v>
      </c>
      <c r="P8153" s="80" t="s">
        <v>3599</v>
      </c>
      <c r="Q8153" s="80" t="s">
        <v>195</v>
      </c>
      <c r="S8153" t="str">
        <f t="shared" si="168"/>
        <v>42071Richard Smith</v>
      </c>
    </row>
    <row r="8154" spans="1:19" hidden="1">
      <c r="A8154" s="12">
        <v>42072</v>
      </c>
      <c r="B8154" t="s">
        <v>3274</v>
      </c>
      <c r="C8154" s="1">
        <v>-1.08</v>
      </c>
      <c r="E8154" s="42">
        <f t="shared" si="167"/>
        <v>1.08</v>
      </c>
      <c r="F8154" s="77" t="s">
        <v>1038</v>
      </c>
      <c r="G8154" s="77" t="s">
        <v>195</v>
      </c>
      <c r="H8154" s="77" t="s">
        <v>189</v>
      </c>
      <c r="I8154" s="13">
        <v>3</v>
      </c>
      <c r="J8154" s="14">
        <v>2015</v>
      </c>
      <c r="K8154" s="78" t="s">
        <v>56</v>
      </c>
      <c r="L8154" s="79" t="s">
        <v>22</v>
      </c>
      <c r="M8154" s="79" t="s">
        <v>302</v>
      </c>
      <c r="N8154" s="15" t="s">
        <v>28</v>
      </c>
      <c r="O8154" s="15" t="s">
        <v>29</v>
      </c>
      <c r="P8154" s="80" t="s">
        <v>3599</v>
      </c>
      <c r="Q8154" s="80" t="s">
        <v>195</v>
      </c>
      <c r="S8154" t="str">
        <f t="shared" si="168"/>
        <v>42072Geoffrey Robles</v>
      </c>
    </row>
    <row r="8155" spans="1:19" hidden="1">
      <c r="A8155" s="12">
        <v>42072</v>
      </c>
      <c r="B8155" t="s">
        <v>3275</v>
      </c>
      <c r="C8155" s="1">
        <v>-0.59</v>
      </c>
      <c r="E8155" s="42">
        <f t="shared" si="167"/>
        <v>0.59</v>
      </c>
      <c r="F8155" s="77" t="s">
        <v>1038</v>
      </c>
      <c r="G8155" s="77" t="s">
        <v>195</v>
      </c>
      <c r="H8155" s="77" t="s">
        <v>189</v>
      </c>
      <c r="I8155" s="13">
        <v>3</v>
      </c>
      <c r="J8155" s="14">
        <v>2015</v>
      </c>
      <c r="K8155" s="78" t="s">
        <v>56</v>
      </c>
      <c r="L8155" s="79" t="s">
        <v>22</v>
      </c>
      <c r="M8155" s="79" t="s">
        <v>302</v>
      </c>
      <c r="N8155" s="15" t="s">
        <v>28</v>
      </c>
      <c r="O8155" s="15" t="s">
        <v>29</v>
      </c>
      <c r="P8155" s="80" t="s">
        <v>3599</v>
      </c>
      <c r="Q8155" s="80" t="s">
        <v>195</v>
      </c>
      <c r="S8155" t="str">
        <f t="shared" si="168"/>
        <v>42072Hope Smith</v>
      </c>
    </row>
    <row r="8156" spans="1:19" hidden="1">
      <c r="A8156" s="12">
        <v>42072</v>
      </c>
      <c r="B8156" t="s">
        <v>3276</v>
      </c>
      <c r="C8156" s="1">
        <v>-2.91</v>
      </c>
      <c r="E8156" s="42">
        <f t="shared" si="167"/>
        <v>2.91</v>
      </c>
      <c r="F8156" s="77" t="s">
        <v>1038</v>
      </c>
      <c r="G8156" s="77" t="s">
        <v>195</v>
      </c>
      <c r="H8156" s="77" t="s">
        <v>189</v>
      </c>
      <c r="I8156" s="13">
        <v>3</v>
      </c>
      <c r="J8156" s="14">
        <v>2015</v>
      </c>
      <c r="K8156" s="78" t="s">
        <v>56</v>
      </c>
      <c r="L8156" s="79" t="s">
        <v>22</v>
      </c>
      <c r="M8156" s="79" t="s">
        <v>302</v>
      </c>
      <c r="N8156" s="15" t="s">
        <v>28</v>
      </c>
      <c r="O8156" s="15" t="s">
        <v>29</v>
      </c>
      <c r="P8156" s="80" t="s">
        <v>3599</v>
      </c>
      <c r="Q8156" s="80" t="s">
        <v>195</v>
      </c>
      <c r="S8156" t="str">
        <f t="shared" si="168"/>
        <v>42072serafin lorenzo</v>
      </c>
    </row>
    <row r="8157" spans="1:19" hidden="1">
      <c r="A8157" s="12">
        <v>42072</v>
      </c>
      <c r="B8157" t="s">
        <v>3277</v>
      </c>
      <c r="C8157" s="1">
        <v>-3.05</v>
      </c>
      <c r="E8157" s="42">
        <f t="shared" si="167"/>
        <v>3.05</v>
      </c>
      <c r="F8157" s="77" t="s">
        <v>1038</v>
      </c>
      <c r="G8157" s="77" t="s">
        <v>195</v>
      </c>
      <c r="H8157" s="77" t="s">
        <v>189</v>
      </c>
      <c r="I8157" s="13">
        <v>3</v>
      </c>
      <c r="J8157" s="14">
        <v>2015</v>
      </c>
      <c r="K8157" s="78" t="s">
        <v>56</v>
      </c>
      <c r="L8157" s="79" t="s">
        <v>22</v>
      </c>
      <c r="M8157" s="79" t="s">
        <v>302</v>
      </c>
      <c r="N8157" s="15" t="s">
        <v>28</v>
      </c>
      <c r="O8157" s="15" t="s">
        <v>29</v>
      </c>
      <c r="P8157" s="80" t="s">
        <v>3599</v>
      </c>
      <c r="Q8157" s="80" t="s">
        <v>195</v>
      </c>
      <c r="S8157" t="str">
        <f t="shared" si="168"/>
        <v>42072david langseth</v>
      </c>
    </row>
    <row r="8158" spans="1:19" hidden="1">
      <c r="A8158" s="12">
        <v>42072</v>
      </c>
      <c r="B8158" t="s">
        <v>2733</v>
      </c>
      <c r="C8158" s="1">
        <v>-1.61</v>
      </c>
      <c r="E8158" s="42">
        <f t="shared" si="167"/>
        <v>1.61</v>
      </c>
      <c r="F8158" s="77" t="s">
        <v>1038</v>
      </c>
      <c r="G8158" s="77" t="s">
        <v>195</v>
      </c>
      <c r="H8158" s="77" t="s">
        <v>189</v>
      </c>
      <c r="I8158" s="13">
        <v>3</v>
      </c>
      <c r="J8158" s="14">
        <v>2015</v>
      </c>
      <c r="K8158" s="78" t="s">
        <v>56</v>
      </c>
      <c r="L8158" s="79" t="s">
        <v>22</v>
      </c>
      <c r="M8158" s="79" t="s">
        <v>302</v>
      </c>
      <c r="N8158" s="15" t="s">
        <v>28</v>
      </c>
      <c r="O8158" s="15" t="s">
        <v>29</v>
      </c>
      <c r="P8158" s="80" t="s">
        <v>3599</v>
      </c>
      <c r="Q8158" s="80" t="s">
        <v>195</v>
      </c>
      <c r="S8158" t="str">
        <f t="shared" si="168"/>
        <v>42072Robert Hoskins</v>
      </c>
    </row>
    <row r="8159" spans="1:19" hidden="1">
      <c r="A8159" s="12">
        <v>42073</v>
      </c>
      <c r="B8159" t="s">
        <v>3278</v>
      </c>
      <c r="C8159" s="1">
        <v>-0.62</v>
      </c>
      <c r="E8159" s="42">
        <f t="shared" si="167"/>
        <v>0.62</v>
      </c>
      <c r="F8159" s="77" t="s">
        <v>1038</v>
      </c>
      <c r="G8159" s="77" t="s">
        <v>195</v>
      </c>
      <c r="H8159" s="77" t="s">
        <v>189</v>
      </c>
      <c r="I8159" s="13">
        <v>3</v>
      </c>
      <c r="J8159" s="14">
        <v>2015</v>
      </c>
      <c r="K8159" s="78" t="s">
        <v>56</v>
      </c>
      <c r="L8159" s="79" t="s">
        <v>22</v>
      </c>
      <c r="M8159" s="79" t="s">
        <v>302</v>
      </c>
      <c r="N8159" s="15" t="s">
        <v>28</v>
      </c>
      <c r="O8159" s="15" t="s">
        <v>29</v>
      </c>
      <c r="P8159" s="80" t="s">
        <v>3599</v>
      </c>
      <c r="Q8159" s="80" t="s">
        <v>195</v>
      </c>
      <c r="S8159" t="str">
        <f t="shared" si="168"/>
        <v>42073BeBrightSales</v>
      </c>
    </row>
    <row r="8160" spans="1:19" hidden="1">
      <c r="A8160" s="12">
        <v>42073</v>
      </c>
      <c r="B8160" t="s">
        <v>3279</v>
      </c>
      <c r="C8160" s="1">
        <v>-0.72</v>
      </c>
      <c r="E8160" s="42">
        <f t="shared" si="167"/>
        <v>0.72</v>
      </c>
      <c r="F8160" s="77" t="s">
        <v>1038</v>
      </c>
      <c r="G8160" s="77" t="s">
        <v>195</v>
      </c>
      <c r="H8160" s="77" t="s">
        <v>189</v>
      </c>
      <c r="I8160" s="13">
        <v>3</v>
      </c>
      <c r="J8160" s="14">
        <v>2015</v>
      </c>
      <c r="K8160" s="78" t="s">
        <v>56</v>
      </c>
      <c r="L8160" s="79" t="s">
        <v>22</v>
      </c>
      <c r="M8160" s="79" t="s">
        <v>302</v>
      </c>
      <c r="N8160" s="15" t="s">
        <v>28</v>
      </c>
      <c r="O8160" s="15" t="s">
        <v>29</v>
      </c>
      <c r="P8160" s="80" t="s">
        <v>3599</v>
      </c>
      <c r="Q8160" s="80" t="s">
        <v>195</v>
      </c>
      <c r="S8160" t="str">
        <f t="shared" si="168"/>
        <v>42073Patricia Noffsinger-Hall</v>
      </c>
    </row>
    <row r="8161" spans="1:19" hidden="1">
      <c r="A8161" s="12">
        <v>42073</v>
      </c>
      <c r="B8161" t="s">
        <v>2592</v>
      </c>
      <c r="C8161" s="1">
        <v>0</v>
      </c>
      <c r="E8161" s="42">
        <f t="shared" si="167"/>
        <v>0</v>
      </c>
      <c r="F8161" s="77" t="s">
        <v>225</v>
      </c>
      <c r="G8161" s="77" t="s">
        <v>195</v>
      </c>
      <c r="H8161" s="77" t="s">
        <v>189</v>
      </c>
      <c r="I8161" s="13">
        <v>3</v>
      </c>
      <c r="J8161" s="14">
        <v>2015</v>
      </c>
      <c r="K8161" s="78" t="s">
        <v>56</v>
      </c>
      <c r="L8161" s="79" t="s">
        <v>22</v>
      </c>
      <c r="M8161" s="79" t="s">
        <v>302</v>
      </c>
      <c r="N8161" s="15" t="s">
        <v>28</v>
      </c>
      <c r="O8161" s="15" t="s">
        <v>29</v>
      </c>
      <c r="P8161" s="80" t="s">
        <v>3599</v>
      </c>
      <c r="Q8161" s="80" t="s">
        <v>195</v>
      </c>
      <c r="S8161" t="str">
        <f t="shared" si="168"/>
        <v>42073eBay Buyer Dispute</v>
      </c>
    </row>
    <row r="8162" spans="1:19" hidden="1">
      <c r="A8162" s="12">
        <v>42073</v>
      </c>
      <c r="B8162" t="s">
        <v>3261</v>
      </c>
      <c r="C8162" s="1">
        <v>-1.23</v>
      </c>
      <c r="E8162" s="42">
        <f t="shared" si="167"/>
        <v>1.23</v>
      </c>
      <c r="F8162" s="77" t="s">
        <v>1038</v>
      </c>
      <c r="G8162" s="77" t="s">
        <v>195</v>
      </c>
      <c r="H8162" s="77" t="s">
        <v>189</v>
      </c>
      <c r="I8162" s="13">
        <v>3</v>
      </c>
      <c r="J8162" s="14">
        <v>2015</v>
      </c>
      <c r="K8162" s="78" t="s">
        <v>56</v>
      </c>
      <c r="L8162" s="79" t="s">
        <v>22</v>
      </c>
      <c r="M8162" s="79" t="s">
        <v>302</v>
      </c>
      <c r="N8162" s="15" t="s">
        <v>28</v>
      </c>
      <c r="O8162" s="15" t="s">
        <v>29</v>
      </c>
      <c r="P8162" s="80" t="s">
        <v>3599</v>
      </c>
      <c r="Q8162" s="80" t="s">
        <v>195</v>
      </c>
      <c r="S8162" t="str">
        <f t="shared" si="168"/>
        <v>42073Kammerflage Kreations</v>
      </c>
    </row>
    <row r="8163" spans="1:19" hidden="1">
      <c r="A8163" s="12">
        <v>42073</v>
      </c>
      <c r="B8163" t="s">
        <v>3280</v>
      </c>
      <c r="C8163" s="1">
        <v>-0.62</v>
      </c>
      <c r="E8163" s="42">
        <f t="shared" si="167"/>
        <v>0.62</v>
      </c>
      <c r="F8163" s="77" t="s">
        <v>1038</v>
      </c>
      <c r="G8163" s="77" t="s">
        <v>195</v>
      </c>
      <c r="H8163" s="77" t="s">
        <v>189</v>
      </c>
      <c r="I8163" s="13">
        <v>3</v>
      </c>
      <c r="J8163" s="14">
        <v>2015</v>
      </c>
      <c r="K8163" s="78" t="s">
        <v>56</v>
      </c>
      <c r="L8163" s="79" t="s">
        <v>22</v>
      </c>
      <c r="M8163" s="79" t="s">
        <v>302</v>
      </c>
      <c r="N8163" s="15" t="s">
        <v>28</v>
      </c>
      <c r="O8163" s="15" t="s">
        <v>29</v>
      </c>
      <c r="P8163" s="80" t="s">
        <v>3599</v>
      </c>
      <c r="Q8163" s="80" t="s">
        <v>195</v>
      </c>
      <c r="S8163" t="str">
        <f t="shared" si="168"/>
        <v>42073SCOTT BAIR</v>
      </c>
    </row>
    <row r="8164" spans="1:19" hidden="1">
      <c r="A8164" s="12">
        <v>42073</v>
      </c>
      <c r="B8164" t="s">
        <v>2592</v>
      </c>
      <c r="C8164" s="1">
        <v>0</v>
      </c>
      <c r="E8164" s="42">
        <f t="shared" si="167"/>
        <v>0</v>
      </c>
      <c r="F8164" s="77" t="s">
        <v>225</v>
      </c>
      <c r="G8164" s="77" t="s">
        <v>195</v>
      </c>
      <c r="H8164" s="77" t="s">
        <v>189</v>
      </c>
      <c r="I8164" s="13">
        <v>3</v>
      </c>
      <c r="J8164" s="14">
        <v>2015</v>
      </c>
      <c r="K8164" s="78" t="s">
        <v>56</v>
      </c>
      <c r="L8164" s="79" t="s">
        <v>22</v>
      </c>
      <c r="M8164" s="79" t="s">
        <v>302</v>
      </c>
      <c r="N8164" s="15" t="s">
        <v>28</v>
      </c>
      <c r="O8164" s="15" t="s">
        <v>29</v>
      </c>
      <c r="P8164" s="80" t="s">
        <v>3599</v>
      </c>
      <c r="Q8164" s="80" t="s">
        <v>195</v>
      </c>
      <c r="S8164" t="str">
        <f t="shared" si="168"/>
        <v>42073eBay Buyer Dispute</v>
      </c>
    </row>
    <row r="8165" spans="1:19" hidden="1">
      <c r="A8165" s="12">
        <v>42074</v>
      </c>
      <c r="B8165" t="s">
        <v>3281</v>
      </c>
      <c r="C8165" s="1">
        <v>-1.54</v>
      </c>
      <c r="E8165" s="42">
        <f t="shared" si="167"/>
        <v>1.54</v>
      </c>
      <c r="F8165" s="77" t="s">
        <v>1038</v>
      </c>
      <c r="G8165" s="77" t="s">
        <v>195</v>
      </c>
      <c r="H8165" s="77" t="s">
        <v>189</v>
      </c>
      <c r="I8165" s="13">
        <v>3</v>
      </c>
      <c r="J8165" s="14">
        <v>2015</v>
      </c>
      <c r="K8165" s="78" t="s">
        <v>56</v>
      </c>
      <c r="L8165" s="79" t="s">
        <v>22</v>
      </c>
      <c r="M8165" s="79" t="s">
        <v>302</v>
      </c>
      <c r="N8165" s="15" t="s">
        <v>28</v>
      </c>
      <c r="O8165" s="15" t="s">
        <v>29</v>
      </c>
      <c r="P8165" s="80" t="s">
        <v>3599</v>
      </c>
      <c r="Q8165" s="80" t="s">
        <v>195</v>
      </c>
      <c r="S8165" t="str">
        <f t="shared" si="168"/>
        <v>42074Patrick ORiordan</v>
      </c>
    </row>
    <row r="8166" spans="1:19" hidden="1">
      <c r="A8166" s="12">
        <v>42074</v>
      </c>
      <c r="B8166" t="s">
        <v>3282</v>
      </c>
      <c r="C8166" s="1">
        <v>-1.97</v>
      </c>
      <c r="E8166" s="42">
        <f t="shared" si="167"/>
        <v>1.97</v>
      </c>
      <c r="F8166" s="77" t="s">
        <v>1038</v>
      </c>
      <c r="G8166" s="77" t="s">
        <v>195</v>
      </c>
      <c r="H8166" s="77" t="s">
        <v>189</v>
      </c>
      <c r="I8166" s="13">
        <v>3</v>
      </c>
      <c r="J8166" s="14">
        <v>2015</v>
      </c>
      <c r="K8166" s="78" t="s">
        <v>56</v>
      </c>
      <c r="L8166" s="79" t="s">
        <v>22</v>
      </c>
      <c r="M8166" s="79" t="s">
        <v>302</v>
      </c>
      <c r="N8166" s="15" t="s">
        <v>28</v>
      </c>
      <c r="O8166" s="15" t="s">
        <v>29</v>
      </c>
      <c r="P8166" s="80" t="s">
        <v>3599</v>
      </c>
      <c r="Q8166" s="80" t="s">
        <v>195</v>
      </c>
      <c r="S8166" t="str">
        <f t="shared" si="168"/>
        <v>42074Bonnie Law</v>
      </c>
    </row>
    <row r="8167" spans="1:19" hidden="1">
      <c r="A8167" s="12">
        <v>42074</v>
      </c>
      <c r="B8167" t="s">
        <v>2481</v>
      </c>
      <c r="C8167" s="1">
        <v>0</v>
      </c>
      <c r="E8167" s="42">
        <f t="shared" si="167"/>
        <v>0</v>
      </c>
      <c r="F8167" s="77" t="s">
        <v>225</v>
      </c>
      <c r="G8167" s="77" t="s">
        <v>195</v>
      </c>
      <c r="H8167" s="77" t="s">
        <v>189</v>
      </c>
      <c r="I8167" s="13">
        <v>3</v>
      </c>
      <c r="J8167" s="14">
        <v>2015</v>
      </c>
      <c r="K8167" s="78" t="s">
        <v>56</v>
      </c>
      <c r="L8167" s="79" t="s">
        <v>22</v>
      </c>
      <c r="M8167" s="79" t="s">
        <v>302</v>
      </c>
      <c r="N8167" s="15" t="s">
        <v>28</v>
      </c>
      <c r="O8167" s="15" t="s">
        <v>29</v>
      </c>
      <c r="P8167" s="80" t="s">
        <v>3598</v>
      </c>
      <c r="Q8167" s="80" t="s">
        <v>195</v>
      </c>
      <c r="S8167" t="str">
        <f t="shared" si="168"/>
        <v>42074eBay Inc Shipping</v>
      </c>
    </row>
    <row r="8168" spans="1:19" hidden="1">
      <c r="A8168" s="12">
        <v>42074</v>
      </c>
      <c r="B8168" t="s">
        <v>2481</v>
      </c>
      <c r="C8168" s="1">
        <v>0</v>
      </c>
      <c r="E8168" s="42">
        <f t="shared" si="167"/>
        <v>0</v>
      </c>
      <c r="F8168" s="77" t="s">
        <v>225</v>
      </c>
      <c r="G8168" s="77" t="s">
        <v>195</v>
      </c>
      <c r="H8168" s="77" t="s">
        <v>189</v>
      </c>
      <c r="I8168" s="13">
        <v>3</v>
      </c>
      <c r="J8168" s="14">
        <v>2015</v>
      </c>
      <c r="K8168" s="78" t="s">
        <v>56</v>
      </c>
      <c r="L8168" s="79" t="s">
        <v>22</v>
      </c>
      <c r="M8168" s="79" t="s">
        <v>302</v>
      </c>
      <c r="N8168" s="15" t="s">
        <v>28</v>
      </c>
      <c r="O8168" s="15" t="s">
        <v>29</v>
      </c>
      <c r="P8168" s="80" t="s">
        <v>3598</v>
      </c>
      <c r="Q8168" s="80" t="s">
        <v>195</v>
      </c>
      <c r="S8168" t="str">
        <f t="shared" si="168"/>
        <v>42074eBay Inc Shipping</v>
      </c>
    </row>
    <row r="8169" spans="1:19" hidden="1">
      <c r="A8169" s="12">
        <v>42074</v>
      </c>
      <c r="B8169" t="s">
        <v>3137</v>
      </c>
      <c r="C8169" s="1">
        <v>0</v>
      </c>
      <c r="E8169" s="42">
        <f t="shared" si="167"/>
        <v>0</v>
      </c>
      <c r="F8169" s="77" t="s">
        <v>225</v>
      </c>
      <c r="G8169" s="77" t="s">
        <v>195</v>
      </c>
      <c r="H8169" s="77" t="s">
        <v>189</v>
      </c>
      <c r="I8169" s="13">
        <v>3</v>
      </c>
      <c r="J8169" s="14">
        <v>2015</v>
      </c>
      <c r="K8169" s="78" t="s">
        <v>56</v>
      </c>
      <c r="L8169" s="79" t="s">
        <v>22</v>
      </c>
      <c r="M8169" s="79" t="s">
        <v>302</v>
      </c>
      <c r="N8169" s="15" t="s">
        <v>28</v>
      </c>
      <c r="O8169" s="15" t="s">
        <v>29</v>
      </c>
      <c r="P8169" s="80" t="s">
        <v>3598</v>
      </c>
      <c r="Q8169" s="80" t="s">
        <v>195</v>
      </c>
      <c r="S8169" t="str">
        <f t="shared" si="168"/>
        <v>420743D Sellers eBay apps for sellers</v>
      </c>
    </row>
    <row r="8170" spans="1:19" hidden="1">
      <c r="A8170" s="12">
        <v>42074</v>
      </c>
      <c r="B8170" t="s">
        <v>3283</v>
      </c>
      <c r="C8170" s="1">
        <v>-1.05</v>
      </c>
      <c r="E8170" s="42">
        <f t="shared" si="167"/>
        <v>1.05</v>
      </c>
      <c r="F8170" s="77" t="s">
        <v>1038</v>
      </c>
      <c r="G8170" s="77" t="s">
        <v>195</v>
      </c>
      <c r="H8170" s="77" t="s">
        <v>189</v>
      </c>
      <c r="I8170" s="13">
        <v>3</v>
      </c>
      <c r="J8170" s="14">
        <v>2015</v>
      </c>
      <c r="K8170" s="78" t="s">
        <v>56</v>
      </c>
      <c r="L8170" s="79" t="s">
        <v>22</v>
      </c>
      <c r="M8170" s="79" t="s">
        <v>302</v>
      </c>
      <c r="N8170" s="15" t="s">
        <v>28</v>
      </c>
      <c r="O8170" s="15" t="s">
        <v>29</v>
      </c>
      <c r="P8170" s="80" t="s">
        <v>3599</v>
      </c>
      <c r="Q8170" s="80" t="s">
        <v>195</v>
      </c>
      <c r="S8170" t="str">
        <f t="shared" si="168"/>
        <v>42074Scot Price</v>
      </c>
    </row>
    <row r="8171" spans="1:19" hidden="1">
      <c r="A8171" s="12">
        <v>42074</v>
      </c>
      <c r="B8171" t="s">
        <v>2617</v>
      </c>
      <c r="C8171" s="1">
        <v>0</v>
      </c>
      <c r="E8171" s="42">
        <f t="shared" ref="E8171:E8234" si="169">-C8171</f>
        <v>0</v>
      </c>
      <c r="F8171" s="77" t="s">
        <v>1038</v>
      </c>
      <c r="G8171" s="77" t="s">
        <v>195</v>
      </c>
      <c r="H8171" s="77" t="s">
        <v>189</v>
      </c>
      <c r="I8171" s="13">
        <v>3</v>
      </c>
      <c r="J8171" s="14">
        <v>2015</v>
      </c>
      <c r="K8171" s="78" t="s">
        <v>56</v>
      </c>
      <c r="L8171" s="79" t="s">
        <v>22</v>
      </c>
      <c r="M8171" s="79" t="s">
        <v>302</v>
      </c>
      <c r="N8171" s="15" t="s">
        <v>28</v>
      </c>
      <c r="O8171" s="15" t="s">
        <v>29</v>
      </c>
      <c r="P8171" s="80" t="s">
        <v>3599</v>
      </c>
      <c r="Q8171" s="80" t="s">
        <v>195</v>
      </c>
      <c r="S8171" t="str">
        <f t="shared" si="168"/>
        <v>42074Reversal</v>
      </c>
    </row>
    <row r="8172" spans="1:19" hidden="1">
      <c r="A8172" s="12">
        <v>42074</v>
      </c>
      <c r="B8172" t="s">
        <v>3255</v>
      </c>
      <c r="C8172" s="1">
        <v>-1.85</v>
      </c>
      <c r="E8172" s="42">
        <f t="shared" si="169"/>
        <v>1.85</v>
      </c>
      <c r="F8172" s="77" t="s">
        <v>1038</v>
      </c>
      <c r="G8172" s="77" t="s">
        <v>195</v>
      </c>
      <c r="H8172" s="77" t="s">
        <v>189</v>
      </c>
      <c r="I8172" s="13">
        <v>3</v>
      </c>
      <c r="J8172" s="14">
        <v>2015</v>
      </c>
      <c r="K8172" s="78" t="s">
        <v>56</v>
      </c>
      <c r="L8172" s="79" t="s">
        <v>22</v>
      </c>
      <c r="M8172" s="79" t="s">
        <v>302</v>
      </c>
      <c r="N8172" s="15" t="s">
        <v>28</v>
      </c>
      <c r="O8172" s="15" t="s">
        <v>29</v>
      </c>
      <c r="P8172" s="80" t="s">
        <v>3599</v>
      </c>
      <c r="Q8172" s="80" t="s">
        <v>195</v>
      </c>
      <c r="S8172" t="str">
        <f t="shared" si="168"/>
        <v>42074carlos MURILLO</v>
      </c>
    </row>
    <row r="8173" spans="1:19" hidden="1">
      <c r="A8173" s="12">
        <v>42075</v>
      </c>
      <c r="B8173" t="s">
        <v>3255</v>
      </c>
      <c r="C8173" s="1">
        <v>1.71</v>
      </c>
      <c r="E8173" s="42">
        <f t="shared" si="169"/>
        <v>-1.71</v>
      </c>
      <c r="F8173" s="77" t="s">
        <v>225</v>
      </c>
      <c r="G8173" s="77" t="s">
        <v>195</v>
      </c>
      <c r="H8173" s="77" t="s">
        <v>189</v>
      </c>
      <c r="I8173" s="13">
        <v>3</v>
      </c>
      <c r="J8173" s="14">
        <v>2015</v>
      </c>
      <c r="K8173" s="78" t="s">
        <v>56</v>
      </c>
      <c r="L8173" s="79" t="s">
        <v>22</v>
      </c>
      <c r="M8173" s="79" t="s">
        <v>302</v>
      </c>
      <c r="N8173" s="15" t="s">
        <v>28</v>
      </c>
      <c r="O8173" s="15" t="s">
        <v>29</v>
      </c>
      <c r="P8173" s="80" t="s">
        <v>3599</v>
      </c>
      <c r="Q8173" s="80" t="s">
        <v>195</v>
      </c>
      <c r="S8173" t="str">
        <f t="shared" si="168"/>
        <v>42075carlos MURILLO</v>
      </c>
    </row>
    <row r="8174" spans="1:19" hidden="1">
      <c r="A8174" s="12">
        <v>42075</v>
      </c>
      <c r="B8174" t="s">
        <v>3284</v>
      </c>
      <c r="C8174" s="1">
        <v>-6.1</v>
      </c>
      <c r="E8174" s="42">
        <f t="shared" si="169"/>
        <v>6.1</v>
      </c>
      <c r="F8174" s="77" t="s">
        <v>1038</v>
      </c>
      <c r="G8174" s="77" t="s">
        <v>195</v>
      </c>
      <c r="H8174" s="77" t="s">
        <v>189</v>
      </c>
      <c r="I8174" s="13">
        <v>3</v>
      </c>
      <c r="J8174" s="14">
        <v>2015</v>
      </c>
      <c r="K8174" s="78" t="s">
        <v>56</v>
      </c>
      <c r="L8174" s="79" t="s">
        <v>22</v>
      </c>
      <c r="M8174" s="79" t="s">
        <v>302</v>
      </c>
      <c r="N8174" s="15" t="s">
        <v>28</v>
      </c>
      <c r="O8174" s="15" t="s">
        <v>29</v>
      </c>
      <c r="P8174" s="80" t="s">
        <v>3599</v>
      </c>
      <c r="Q8174" s="80" t="s">
        <v>195</v>
      </c>
      <c r="S8174" t="str">
        <f t="shared" si="168"/>
        <v>42075Roderick Pradilla</v>
      </c>
    </row>
    <row r="8175" spans="1:19" hidden="1">
      <c r="A8175" s="12">
        <v>42075</v>
      </c>
      <c r="B8175" t="s">
        <v>3285</v>
      </c>
      <c r="C8175" s="1">
        <v>-3.13</v>
      </c>
      <c r="E8175" s="42">
        <f t="shared" si="169"/>
        <v>3.13</v>
      </c>
      <c r="F8175" s="77" t="s">
        <v>1038</v>
      </c>
      <c r="G8175" s="77" t="s">
        <v>195</v>
      </c>
      <c r="H8175" s="77" t="s">
        <v>189</v>
      </c>
      <c r="I8175" s="13">
        <v>3</v>
      </c>
      <c r="J8175" s="14">
        <v>2015</v>
      </c>
      <c r="K8175" s="78" t="s">
        <v>56</v>
      </c>
      <c r="L8175" s="79" t="s">
        <v>22</v>
      </c>
      <c r="M8175" s="79" t="s">
        <v>302</v>
      </c>
      <c r="N8175" s="15" t="s">
        <v>28</v>
      </c>
      <c r="O8175" s="15" t="s">
        <v>29</v>
      </c>
      <c r="P8175" s="80" t="s">
        <v>3599</v>
      </c>
      <c r="Q8175" s="80" t="s">
        <v>195</v>
      </c>
      <c r="S8175" t="str">
        <f t="shared" si="168"/>
        <v>42075andrew casanova</v>
      </c>
    </row>
    <row r="8176" spans="1:19" hidden="1">
      <c r="A8176" s="12">
        <v>42075</v>
      </c>
      <c r="B8176" t="s">
        <v>3286</v>
      </c>
      <c r="C8176" s="1">
        <v>-1.69</v>
      </c>
      <c r="E8176" s="42">
        <f t="shared" si="169"/>
        <v>1.69</v>
      </c>
      <c r="F8176" s="77" t="s">
        <v>1038</v>
      </c>
      <c r="G8176" s="77" t="s">
        <v>195</v>
      </c>
      <c r="H8176" s="77" t="s">
        <v>189</v>
      </c>
      <c r="I8176" s="13">
        <v>3</v>
      </c>
      <c r="J8176" s="14">
        <v>2015</v>
      </c>
      <c r="K8176" s="78" t="s">
        <v>56</v>
      </c>
      <c r="L8176" s="79" t="s">
        <v>22</v>
      </c>
      <c r="M8176" s="79" t="s">
        <v>302</v>
      </c>
      <c r="N8176" s="15" t="s">
        <v>28</v>
      </c>
      <c r="O8176" s="15" t="s">
        <v>29</v>
      </c>
      <c r="P8176" s="80" t="s">
        <v>3599</v>
      </c>
      <c r="Q8176" s="80" t="s">
        <v>195</v>
      </c>
      <c r="S8176" t="str">
        <f t="shared" si="168"/>
        <v>42075Shelina Johnson</v>
      </c>
    </row>
    <row r="8177" spans="1:19" hidden="1">
      <c r="A8177" s="12">
        <v>42075</v>
      </c>
      <c r="B8177" t="s">
        <v>3287</v>
      </c>
      <c r="C8177" s="1">
        <v>-2.8</v>
      </c>
      <c r="E8177" s="42">
        <f t="shared" si="169"/>
        <v>2.8</v>
      </c>
      <c r="F8177" s="77" t="s">
        <v>1038</v>
      </c>
      <c r="G8177" s="77" t="s">
        <v>195</v>
      </c>
      <c r="H8177" s="77" t="s">
        <v>189</v>
      </c>
      <c r="I8177" s="13">
        <v>3</v>
      </c>
      <c r="J8177" s="14">
        <v>2015</v>
      </c>
      <c r="K8177" s="78" t="s">
        <v>56</v>
      </c>
      <c r="L8177" s="79" t="s">
        <v>22</v>
      </c>
      <c r="M8177" s="79" t="s">
        <v>302</v>
      </c>
      <c r="N8177" s="15" t="s">
        <v>28</v>
      </c>
      <c r="O8177" s="15" t="s">
        <v>29</v>
      </c>
      <c r="P8177" s="80" t="s">
        <v>3599</v>
      </c>
      <c r="Q8177" s="80" t="s">
        <v>195</v>
      </c>
      <c r="S8177" t="str">
        <f t="shared" si="168"/>
        <v>42075Jose Roman</v>
      </c>
    </row>
    <row r="8178" spans="1:19" hidden="1">
      <c r="A8178" s="12">
        <v>42076</v>
      </c>
      <c r="B8178" t="s">
        <v>2669</v>
      </c>
      <c r="C8178" s="1">
        <v>-3.2</v>
      </c>
      <c r="E8178" s="42">
        <f t="shared" si="169"/>
        <v>3.2</v>
      </c>
      <c r="F8178" s="77" t="s">
        <v>1038</v>
      </c>
      <c r="G8178" s="77" t="s">
        <v>195</v>
      </c>
      <c r="H8178" s="77" t="s">
        <v>189</v>
      </c>
      <c r="I8178" s="13">
        <v>3</v>
      </c>
      <c r="J8178" s="14">
        <v>2015</v>
      </c>
      <c r="K8178" s="78" t="s">
        <v>56</v>
      </c>
      <c r="L8178" s="79" t="s">
        <v>22</v>
      </c>
      <c r="M8178" s="79" t="s">
        <v>302</v>
      </c>
      <c r="N8178" s="15" t="s">
        <v>28</v>
      </c>
      <c r="O8178" s="15" t="s">
        <v>29</v>
      </c>
      <c r="P8178" s="80" t="s">
        <v>3599</v>
      </c>
      <c r="Q8178" s="80" t="s">
        <v>195</v>
      </c>
      <c r="S8178" t="str">
        <f t="shared" si="168"/>
        <v>42076robert estores</v>
      </c>
    </row>
    <row r="8179" spans="1:19" hidden="1">
      <c r="A8179" s="12">
        <v>42076</v>
      </c>
      <c r="B8179" t="s">
        <v>3288</v>
      </c>
      <c r="C8179" s="1">
        <v>-0.88</v>
      </c>
      <c r="E8179" s="42">
        <f t="shared" si="169"/>
        <v>0.88</v>
      </c>
      <c r="F8179" s="77" t="s">
        <v>1038</v>
      </c>
      <c r="G8179" s="77" t="s">
        <v>195</v>
      </c>
      <c r="H8179" s="77" t="s">
        <v>189</v>
      </c>
      <c r="I8179" s="13">
        <v>3</v>
      </c>
      <c r="J8179" s="14">
        <v>2015</v>
      </c>
      <c r="K8179" s="78" t="s">
        <v>56</v>
      </c>
      <c r="L8179" s="79" t="s">
        <v>22</v>
      </c>
      <c r="M8179" s="79" t="s">
        <v>302</v>
      </c>
      <c r="N8179" s="15" t="s">
        <v>28</v>
      </c>
      <c r="O8179" s="15" t="s">
        <v>29</v>
      </c>
      <c r="P8179" s="80" t="s">
        <v>3599</v>
      </c>
      <c r="Q8179" s="80" t="s">
        <v>195</v>
      </c>
      <c r="S8179" t="str">
        <f t="shared" si="168"/>
        <v>42076Hellrider</v>
      </c>
    </row>
    <row r="8180" spans="1:19" hidden="1">
      <c r="A8180" s="12">
        <v>42077</v>
      </c>
      <c r="B8180" t="s">
        <v>3289</v>
      </c>
      <c r="C8180" s="1">
        <v>-5.03</v>
      </c>
      <c r="E8180" s="42">
        <f t="shared" si="169"/>
        <v>5.03</v>
      </c>
      <c r="F8180" s="77" t="s">
        <v>1038</v>
      </c>
      <c r="G8180" s="77" t="s">
        <v>195</v>
      </c>
      <c r="H8180" s="77" t="s">
        <v>189</v>
      </c>
      <c r="I8180" s="13">
        <v>3</v>
      </c>
      <c r="J8180" s="14">
        <v>2015</v>
      </c>
      <c r="K8180" s="78" t="s">
        <v>56</v>
      </c>
      <c r="L8180" s="79" t="s">
        <v>22</v>
      </c>
      <c r="M8180" s="79" t="s">
        <v>302</v>
      </c>
      <c r="N8180" s="15" t="s">
        <v>28</v>
      </c>
      <c r="O8180" s="15" t="s">
        <v>29</v>
      </c>
      <c r="P8180" s="80" t="s">
        <v>3599</v>
      </c>
      <c r="Q8180" s="80" t="s">
        <v>195</v>
      </c>
      <c r="S8180" t="str">
        <f t="shared" si="168"/>
        <v>42077Ferretería el Descuento</v>
      </c>
    </row>
    <row r="8181" spans="1:19" hidden="1">
      <c r="A8181" s="12">
        <v>42078</v>
      </c>
      <c r="B8181" t="s">
        <v>2488</v>
      </c>
      <c r="C8181" s="1">
        <v>0</v>
      </c>
      <c r="E8181" s="42">
        <f t="shared" si="169"/>
        <v>0</v>
      </c>
      <c r="F8181" s="77" t="s">
        <v>225</v>
      </c>
      <c r="G8181" s="77" t="s">
        <v>195</v>
      </c>
      <c r="H8181" s="77" t="s">
        <v>189</v>
      </c>
      <c r="I8181" s="13">
        <v>3</v>
      </c>
      <c r="J8181" s="14">
        <v>2015</v>
      </c>
      <c r="K8181" s="78" t="s">
        <v>56</v>
      </c>
      <c r="L8181" s="79" t="s">
        <v>22</v>
      </c>
      <c r="M8181" s="79" t="s">
        <v>23</v>
      </c>
      <c r="N8181" s="15" t="s">
        <v>189</v>
      </c>
      <c r="O8181" s="15" t="s">
        <v>24</v>
      </c>
      <c r="P8181" s="80" t="s">
        <v>196</v>
      </c>
      <c r="Q8181" s="80" t="s">
        <v>195</v>
      </c>
      <c r="S8181" t="str">
        <f t="shared" si="168"/>
        <v>42078Bank Account</v>
      </c>
    </row>
    <row r="8182" spans="1:19" hidden="1">
      <c r="A8182" s="12">
        <v>42079</v>
      </c>
      <c r="B8182" t="s">
        <v>3290</v>
      </c>
      <c r="C8182" s="1">
        <v>-1.8</v>
      </c>
      <c r="E8182" s="42">
        <f t="shared" si="169"/>
        <v>1.8</v>
      </c>
      <c r="F8182" s="77" t="s">
        <v>1038</v>
      </c>
      <c r="G8182" s="77" t="s">
        <v>195</v>
      </c>
      <c r="H8182" s="77" t="s">
        <v>189</v>
      </c>
      <c r="I8182" s="13">
        <v>3</v>
      </c>
      <c r="J8182" s="14">
        <v>2015</v>
      </c>
      <c r="K8182" s="78" t="s">
        <v>56</v>
      </c>
      <c r="L8182" s="79" t="s">
        <v>22</v>
      </c>
      <c r="M8182" s="79" t="s">
        <v>302</v>
      </c>
      <c r="N8182" s="15" t="s">
        <v>28</v>
      </c>
      <c r="O8182" s="15" t="s">
        <v>29</v>
      </c>
      <c r="P8182" s="80" t="s">
        <v>3599</v>
      </c>
      <c r="Q8182" s="80" t="s">
        <v>195</v>
      </c>
      <c r="S8182" t="str">
        <f t="shared" si="168"/>
        <v>42079Christine Renda</v>
      </c>
    </row>
    <row r="8183" spans="1:19" hidden="1">
      <c r="A8183" s="12">
        <v>42079</v>
      </c>
      <c r="B8183" t="s">
        <v>3290</v>
      </c>
      <c r="C8183" s="1">
        <v>-1.76</v>
      </c>
      <c r="E8183" s="42">
        <f t="shared" si="169"/>
        <v>1.76</v>
      </c>
      <c r="F8183" s="77" t="s">
        <v>1038</v>
      </c>
      <c r="G8183" s="77" t="s">
        <v>195</v>
      </c>
      <c r="H8183" s="77" t="s">
        <v>189</v>
      </c>
      <c r="I8183" s="13">
        <v>3</v>
      </c>
      <c r="J8183" s="14">
        <v>2015</v>
      </c>
      <c r="K8183" s="78" t="s">
        <v>56</v>
      </c>
      <c r="L8183" s="79" t="s">
        <v>22</v>
      </c>
      <c r="M8183" s="79" t="s">
        <v>302</v>
      </c>
      <c r="N8183" s="15" t="s">
        <v>28</v>
      </c>
      <c r="O8183" s="15" t="s">
        <v>29</v>
      </c>
      <c r="P8183" s="80" t="s">
        <v>3599</v>
      </c>
      <c r="Q8183" s="80" t="s">
        <v>195</v>
      </c>
      <c r="S8183" t="str">
        <f t="shared" si="168"/>
        <v>42079Christine Renda</v>
      </c>
    </row>
    <row r="8184" spans="1:19" hidden="1">
      <c r="A8184" s="12">
        <v>42079</v>
      </c>
      <c r="B8184" t="s">
        <v>3282</v>
      </c>
      <c r="C8184" s="1">
        <v>-1.93</v>
      </c>
      <c r="E8184" s="42">
        <f t="shared" si="169"/>
        <v>1.93</v>
      </c>
      <c r="F8184" s="77" t="s">
        <v>1038</v>
      </c>
      <c r="G8184" s="77" t="s">
        <v>195</v>
      </c>
      <c r="H8184" s="77" t="s">
        <v>189</v>
      </c>
      <c r="I8184" s="13">
        <v>3</v>
      </c>
      <c r="J8184" s="14">
        <v>2015</v>
      </c>
      <c r="K8184" s="78" t="s">
        <v>56</v>
      </c>
      <c r="L8184" s="79" t="s">
        <v>22</v>
      </c>
      <c r="M8184" s="79" t="s">
        <v>302</v>
      </c>
      <c r="N8184" s="15" t="s">
        <v>28</v>
      </c>
      <c r="O8184" s="15" t="s">
        <v>29</v>
      </c>
      <c r="P8184" s="80" t="s">
        <v>3599</v>
      </c>
      <c r="Q8184" s="80" t="s">
        <v>195</v>
      </c>
      <c r="S8184" t="str">
        <f t="shared" si="168"/>
        <v>42079Bonnie Law</v>
      </c>
    </row>
    <row r="8185" spans="1:19" hidden="1">
      <c r="A8185" s="12">
        <v>42080</v>
      </c>
      <c r="B8185" t="s">
        <v>3291</v>
      </c>
      <c r="C8185" s="1">
        <v>-1.02</v>
      </c>
      <c r="E8185" s="42">
        <f t="shared" si="169"/>
        <v>1.02</v>
      </c>
      <c r="F8185" s="77" t="s">
        <v>1038</v>
      </c>
      <c r="G8185" s="77" t="s">
        <v>195</v>
      </c>
      <c r="H8185" s="77" t="s">
        <v>189</v>
      </c>
      <c r="I8185" s="13">
        <v>3</v>
      </c>
      <c r="J8185" s="14">
        <v>2015</v>
      </c>
      <c r="K8185" s="78" t="s">
        <v>56</v>
      </c>
      <c r="L8185" s="79" t="s">
        <v>22</v>
      </c>
      <c r="M8185" s="79" t="s">
        <v>302</v>
      </c>
      <c r="N8185" s="15" t="s">
        <v>28</v>
      </c>
      <c r="O8185" s="15" t="s">
        <v>29</v>
      </c>
      <c r="P8185" s="80" t="s">
        <v>3599</v>
      </c>
      <c r="Q8185" s="80" t="s">
        <v>195</v>
      </c>
      <c r="S8185" t="str">
        <f t="shared" si="168"/>
        <v>42080sue-ann faucher</v>
      </c>
    </row>
    <row r="8186" spans="1:19" hidden="1">
      <c r="A8186" s="12">
        <v>42080</v>
      </c>
      <c r="B8186" t="s">
        <v>3292</v>
      </c>
      <c r="C8186" s="1">
        <v>-1.86</v>
      </c>
      <c r="E8186" s="42">
        <f t="shared" si="169"/>
        <v>1.86</v>
      </c>
      <c r="F8186" s="77" t="s">
        <v>1038</v>
      </c>
      <c r="G8186" s="77" t="s">
        <v>195</v>
      </c>
      <c r="H8186" s="77" t="s">
        <v>189</v>
      </c>
      <c r="I8186" s="13">
        <v>3</v>
      </c>
      <c r="J8186" s="14">
        <v>2015</v>
      </c>
      <c r="K8186" s="78" t="s">
        <v>56</v>
      </c>
      <c r="L8186" s="79" t="s">
        <v>22</v>
      </c>
      <c r="M8186" s="79" t="s">
        <v>302</v>
      </c>
      <c r="N8186" s="15" t="s">
        <v>28</v>
      </c>
      <c r="O8186" s="15" t="s">
        <v>29</v>
      </c>
      <c r="P8186" s="80" t="s">
        <v>3599</v>
      </c>
      <c r="Q8186" s="80" t="s">
        <v>195</v>
      </c>
      <c r="S8186" t="str">
        <f t="shared" si="168"/>
        <v>42080Christine Ponti</v>
      </c>
    </row>
    <row r="8187" spans="1:19" hidden="1">
      <c r="A8187" s="12">
        <v>42080</v>
      </c>
      <c r="B8187" t="s">
        <v>3293</v>
      </c>
      <c r="C8187" s="1">
        <v>-2.0699999999999998</v>
      </c>
      <c r="E8187" s="42">
        <f t="shared" si="169"/>
        <v>2.0699999999999998</v>
      </c>
      <c r="F8187" s="77" t="s">
        <v>1038</v>
      </c>
      <c r="G8187" s="77" t="s">
        <v>195</v>
      </c>
      <c r="H8187" s="77" t="s">
        <v>189</v>
      </c>
      <c r="I8187" s="13">
        <v>3</v>
      </c>
      <c r="J8187" s="14">
        <v>2015</v>
      </c>
      <c r="K8187" s="78" t="s">
        <v>56</v>
      </c>
      <c r="L8187" s="79" t="s">
        <v>22</v>
      </c>
      <c r="M8187" s="79" t="s">
        <v>302</v>
      </c>
      <c r="N8187" s="15" t="s">
        <v>28</v>
      </c>
      <c r="O8187" s="15" t="s">
        <v>29</v>
      </c>
      <c r="P8187" s="80" t="s">
        <v>3599</v>
      </c>
      <c r="Q8187" s="80" t="s">
        <v>195</v>
      </c>
      <c r="S8187" t="str">
        <f t="shared" si="168"/>
        <v>42080Fredy Magana</v>
      </c>
    </row>
    <row r="8188" spans="1:19" hidden="1">
      <c r="A8188" s="12">
        <v>42080</v>
      </c>
      <c r="B8188" t="s">
        <v>3294</v>
      </c>
      <c r="C8188" s="1">
        <v>-2.62</v>
      </c>
      <c r="E8188" s="42">
        <f t="shared" si="169"/>
        <v>2.62</v>
      </c>
      <c r="F8188" s="77" t="s">
        <v>1038</v>
      </c>
      <c r="G8188" s="77" t="s">
        <v>195</v>
      </c>
      <c r="H8188" s="77" t="s">
        <v>189</v>
      </c>
      <c r="I8188" s="13">
        <v>3</v>
      </c>
      <c r="J8188" s="14">
        <v>2015</v>
      </c>
      <c r="K8188" s="78" t="s">
        <v>56</v>
      </c>
      <c r="L8188" s="79" t="s">
        <v>22</v>
      </c>
      <c r="M8188" s="79" t="s">
        <v>302</v>
      </c>
      <c r="N8188" s="15" t="s">
        <v>28</v>
      </c>
      <c r="O8188" s="15" t="s">
        <v>29</v>
      </c>
      <c r="P8188" s="80" t="s">
        <v>3599</v>
      </c>
      <c r="Q8188" s="80" t="s">
        <v>195</v>
      </c>
      <c r="S8188" t="str">
        <f t="shared" si="168"/>
        <v>42080Alyssa Chapa</v>
      </c>
    </row>
    <row r="8189" spans="1:19" hidden="1">
      <c r="A8189" s="12">
        <v>42080</v>
      </c>
      <c r="B8189" t="s">
        <v>3295</v>
      </c>
      <c r="C8189" s="1">
        <v>-1.1100000000000001</v>
      </c>
      <c r="E8189" s="42">
        <f t="shared" si="169"/>
        <v>1.1100000000000001</v>
      </c>
      <c r="F8189" s="77" t="s">
        <v>1038</v>
      </c>
      <c r="G8189" s="77" t="s">
        <v>195</v>
      </c>
      <c r="H8189" s="77" t="s">
        <v>189</v>
      </c>
      <c r="I8189" s="13">
        <v>3</v>
      </c>
      <c r="J8189" s="14">
        <v>2015</v>
      </c>
      <c r="K8189" s="78" t="s">
        <v>56</v>
      </c>
      <c r="L8189" s="79" t="s">
        <v>22</v>
      </c>
      <c r="M8189" s="79" t="s">
        <v>302</v>
      </c>
      <c r="N8189" s="15" t="s">
        <v>28</v>
      </c>
      <c r="O8189" s="15" t="s">
        <v>29</v>
      </c>
      <c r="P8189" s="80" t="s">
        <v>3599</v>
      </c>
      <c r="Q8189" s="80" t="s">
        <v>195</v>
      </c>
      <c r="S8189" t="str">
        <f t="shared" si="168"/>
        <v>42080Carroll Alley</v>
      </c>
    </row>
    <row r="8190" spans="1:19" hidden="1">
      <c r="A8190" s="12">
        <v>42081</v>
      </c>
      <c r="B8190" t="s">
        <v>3296</v>
      </c>
      <c r="C8190" s="1">
        <v>-1.95</v>
      </c>
      <c r="E8190" s="42">
        <f t="shared" si="169"/>
        <v>1.95</v>
      </c>
      <c r="F8190" s="77" t="s">
        <v>1038</v>
      </c>
      <c r="G8190" s="77" t="s">
        <v>195</v>
      </c>
      <c r="H8190" s="77" t="s">
        <v>189</v>
      </c>
      <c r="I8190" s="13">
        <v>3</v>
      </c>
      <c r="J8190" s="14">
        <v>2015</v>
      </c>
      <c r="K8190" s="78" t="s">
        <v>56</v>
      </c>
      <c r="L8190" s="79" t="s">
        <v>22</v>
      </c>
      <c r="M8190" s="79" t="s">
        <v>302</v>
      </c>
      <c r="N8190" s="15" t="s">
        <v>28</v>
      </c>
      <c r="O8190" s="15" t="s">
        <v>29</v>
      </c>
      <c r="P8190" s="80" t="s">
        <v>3599</v>
      </c>
      <c r="Q8190" s="80" t="s">
        <v>195</v>
      </c>
      <c r="S8190" t="str">
        <f t="shared" si="168"/>
        <v>42081melvin hernandez</v>
      </c>
    </row>
    <row r="8191" spans="1:19" hidden="1">
      <c r="A8191" s="12">
        <v>42081</v>
      </c>
      <c r="B8191" t="s">
        <v>3297</v>
      </c>
      <c r="C8191" s="1">
        <v>-1.63</v>
      </c>
      <c r="E8191" s="42">
        <f t="shared" si="169"/>
        <v>1.63</v>
      </c>
      <c r="F8191" s="77" t="s">
        <v>1038</v>
      </c>
      <c r="G8191" s="77" t="s">
        <v>195</v>
      </c>
      <c r="H8191" s="77" t="s">
        <v>189</v>
      </c>
      <c r="I8191" s="13">
        <v>3</v>
      </c>
      <c r="J8191" s="14">
        <v>2015</v>
      </c>
      <c r="K8191" s="78" t="s">
        <v>56</v>
      </c>
      <c r="L8191" s="79" t="s">
        <v>22</v>
      </c>
      <c r="M8191" s="79" t="s">
        <v>302</v>
      </c>
      <c r="N8191" s="15" t="s">
        <v>28</v>
      </c>
      <c r="O8191" s="15" t="s">
        <v>29</v>
      </c>
      <c r="P8191" s="80" t="s">
        <v>3599</v>
      </c>
      <c r="Q8191" s="80" t="s">
        <v>195</v>
      </c>
      <c r="S8191" t="str">
        <f t="shared" si="168"/>
        <v>42081Nil Turkseven</v>
      </c>
    </row>
    <row r="8192" spans="1:19" hidden="1">
      <c r="A8192" s="12">
        <v>42082</v>
      </c>
      <c r="B8192" t="s">
        <v>3227</v>
      </c>
      <c r="C8192" s="1">
        <v>0.15</v>
      </c>
      <c r="E8192" s="42">
        <f t="shared" si="169"/>
        <v>-0.15</v>
      </c>
      <c r="F8192" s="77" t="s">
        <v>225</v>
      </c>
      <c r="G8192" s="77" t="s">
        <v>195</v>
      </c>
      <c r="H8192" s="77" t="s">
        <v>189</v>
      </c>
      <c r="I8192" s="13">
        <v>3</v>
      </c>
      <c r="J8192" s="14">
        <v>2015</v>
      </c>
      <c r="K8192" s="78" t="s">
        <v>56</v>
      </c>
      <c r="L8192" s="79" t="s">
        <v>22</v>
      </c>
      <c r="M8192" s="79" t="s">
        <v>302</v>
      </c>
      <c r="N8192" s="15" t="s">
        <v>28</v>
      </c>
      <c r="O8192" s="15" t="s">
        <v>29</v>
      </c>
      <c r="P8192" s="80" t="s">
        <v>3599</v>
      </c>
      <c r="Q8192" s="80" t="s">
        <v>195</v>
      </c>
      <c r="S8192" t="str">
        <f t="shared" si="168"/>
        <v>42082Timothy J Bowers Jr</v>
      </c>
    </row>
    <row r="8193" spans="1:19" hidden="1">
      <c r="A8193" s="12">
        <v>42082</v>
      </c>
      <c r="B8193" t="s">
        <v>3298</v>
      </c>
      <c r="C8193" s="1">
        <v>-6.1</v>
      </c>
      <c r="E8193" s="42">
        <f t="shared" si="169"/>
        <v>6.1</v>
      </c>
      <c r="F8193" s="77" t="s">
        <v>1038</v>
      </c>
      <c r="G8193" s="77" t="s">
        <v>195</v>
      </c>
      <c r="H8193" s="77" t="s">
        <v>189</v>
      </c>
      <c r="I8193" s="13">
        <v>3</v>
      </c>
      <c r="J8193" s="14">
        <v>2015</v>
      </c>
      <c r="K8193" s="78" t="s">
        <v>56</v>
      </c>
      <c r="L8193" s="79" t="s">
        <v>22</v>
      </c>
      <c r="M8193" s="79" t="s">
        <v>302</v>
      </c>
      <c r="N8193" s="15" t="s">
        <v>28</v>
      </c>
      <c r="O8193" s="15" t="s">
        <v>29</v>
      </c>
      <c r="P8193" s="80" t="s">
        <v>3599</v>
      </c>
      <c r="Q8193" s="80" t="s">
        <v>195</v>
      </c>
      <c r="S8193" t="str">
        <f t="shared" si="168"/>
        <v>42082Carey Glover</v>
      </c>
    </row>
    <row r="8194" spans="1:19" hidden="1">
      <c r="A8194" s="12">
        <v>42082</v>
      </c>
      <c r="B8194" t="s">
        <v>3299</v>
      </c>
      <c r="C8194" s="1">
        <v>-0.62</v>
      </c>
      <c r="E8194" s="42">
        <f t="shared" si="169"/>
        <v>0.62</v>
      </c>
      <c r="F8194" s="77" t="s">
        <v>1038</v>
      </c>
      <c r="G8194" s="77" t="s">
        <v>195</v>
      </c>
      <c r="H8194" s="77" t="s">
        <v>189</v>
      </c>
      <c r="I8194" s="13">
        <v>3</v>
      </c>
      <c r="J8194" s="14">
        <v>2015</v>
      </c>
      <c r="K8194" s="78" t="s">
        <v>56</v>
      </c>
      <c r="L8194" s="79" t="s">
        <v>22</v>
      </c>
      <c r="M8194" s="79" t="s">
        <v>302</v>
      </c>
      <c r="N8194" s="15" t="s">
        <v>28</v>
      </c>
      <c r="O8194" s="15" t="s">
        <v>29</v>
      </c>
      <c r="P8194" s="80" t="s">
        <v>3599</v>
      </c>
      <c r="Q8194" s="80" t="s">
        <v>195</v>
      </c>
      <c r="S8194" t="str">
        <f t="shared" si="168"/>
        <v>42082david oshins</v>
      </c>
    </row>
    <row r="8195" spans="1:19" hidden="1">
      <c r="A8195" s="12">
        <v>42083</v>
      </c>
      <c r="B8195" t="s">
        <v>2617</v>
      </c>
      <c r="C8195" s="1">
        <v>0</v>
      </c>
      <c r="E8195" s="42">
        <f t="shared" si="169"/>
        <v>0</v>
      </c>
      <c r="F8195" s="77" t="s">
        <v>1038</v>
      </c>
      <c r="G8195" s="77" t="s">
        <v>195</v>
      </c>
      <c r="H8195" s="77" t="s">
        <v>189</v>
      </c>
      <c r="I8195" s="13">
        <v>3</v>
      </c>
      <c r="J8195" s="14">
        <v>2015</v>
      </c>
      <c r="K8195" s="78" t="s">
        <v>56</v>
      </c>
      <c r="L8195" s="79" t="s">
        <v>22</v>
      </c>
      <c r="M8195" s="79" t="s">
        <v>302</v>
      </c>
      <c r="N8195" s="15" t="s">
        <v>28</v>
      </c>
      <c r="O8195" s="15" t="s">
        <v>29</v>
      </c>
      <c r="P8195" s="80" t="s">
        <v>3599</v>
      </c>
      <c r="Q8195" s="80" t="s">
        <v>195</v>
      </c>
      <c r="S8195" t="str">
        <f t="shared" si="168"/>
        <v>42083Reversal</v>
      </c>
    </row>
    <row r="8196" spans="1:19" hidden="1">
      <c r="A8196" s="12">
        <v>42083</v>
      </c>
      <c r="B8196" t="s">
        <v>3184</v>
      </c>
      <c r="C8196" s="1">
        <v>0.43</v>
      </c>
      <c r="E8196" s="42">
        <f t="shared" si="169"/>
        <v>-0.43</v>
      </c>
      <c r="F8196" s="77" t="s">
        <v>225</v>
      </c>
      <c r="G8196" s="77" t="s">
        <v>195</v>
      </c>
      <c r="H8196" s="77" t="s">
        <v>189</v>
      </c>
      <c r="I8196" s="13">
        <v>3</v>
      </c>
      <c r="J8196" s="14">
        <v>2015</v>
      </c>
      <c r="K8196" s="78" t="s">
        <v>56</v>
      </c>
      <c r="L8196" s="79" t="s">
        <v>22</v>
      </c>
      <c r="M8196" s="79" t="s">
        <v>302</v>
      </c>
      <c r="N8196" s="15" t="s">
        <v>28</v>
      </c>
      <c r="O8196" s="15" t="s">
        <v>29</v>
      </c>
      <c r="P8196" s="80" t="s">
        <v>3599</v>
      </c>
      <c r="Q8196" s="80" t="s">
        <v>195</v>
      </c>
      <c r="S8196" t="str">
        <f t="shared" si="168"/>
        <v>42083Andrea Lord</v>
      </c>
    </row>
    <row r="8197" spans="1:19" hidden="1">
      <c r="A8197" s="12">
        <v>42083</v>
      </c>
      <c r="B8197" t="s">
        <v>3252</v>
      </c>
      <c r="C8197" s="1">
        <v>2.4900000000000002</v>
      </c>
      <c r="E8197" s="42">
        <f t="shared" si="169"/>
        <v>-2.4900000000000002</v>
      </c>
      <c r="F8197" s="77" t="s">
        <v>225</v>
      </c>
      <c r="G8197" s="77" t="s">
        <v>195</v>
      </c>
      <c r="H8197" s="77" t="s">
        <v>189</v>
      </c>
      <c r="I8197" s="13">
        <v>3</v>
      </c>
      <c r="J8197" s="14">
        <v>2015</v>
      </c>
      <c r="K8197" s="78" t="s">
        <v>56</v>
      </c>
      <c r="L8197" s="79" t="s">
        <v>22</v>
      </c>
      <c r="M8197" s="79" t="s">
        <v>302</v>
      </c>
      <c r="N8197" s="15" t="s">
        <v>28</v>
      </c>
      <c r="O8197" s="15" t="s">
        <v>29</v>
      </c>
      <c r="P8197" s="80" t="s">
        <v>3599</v>
      </c>
      <c r="Q8197" s="80" t="s">
        <v>195</v>
      </c>
      <c r="S8197" t="str">
        <f t="shared" si="168"/>
        <v>42083Tonya Grossman</v>
      </c>
    </row>
    <row r="8198" spans="1:19" hidden="1">
      <c r="A8198" s="12">
        <v>42083</v>
      </c>
      <c r="B8198" t="s">
        <v>3300</v>
      </c>
      <c r="C8198" s="1">
        <v>-2.4</v>
      </c>
      <c r="E8198" s="42">
        <f t="shared" si="169"/>
        <v>2.4</v>
      </c>
      <c r="F8198" s="77" t="s">
        <v>1038</v>
      </c>
      <c r="G8198" s="77" t="s">
        <v>195</v>
      </c>
      <c r="H8198" s="77" t="s">
        <v>189</v>
      </c>
      <c r="I8198" s="13">
        <v>3</v>
      </c>
      <c r="J8198" s="14">
        <v>2015</v>
      </c>
      <c r="K8198" s="78" t="s">
        <v>56</v>
      </c>
      <c r="L8198" s="79" t="s">
        <v>22</v>
      </c>
      <c r="M8198" s="79" t="s">
        <v>302</v>
      </c>
      <c r="N8198" s="15" t="s">
        <v>28</v>
      </c>
      <c r="O8198" s="15" t="s">
        <v>29</v>
      </c>
      <c r="P8198" s="80" t="s">
        <v>3599</v>
      </c>
      <c r="Q8198" s="80" t="s">
        <v>195</v>
      </c>
      <c r="S8198" t="str">
        <f t="shared" si="168"/>
        <v>42083J &amp; J Emporium</v>
      </c>
    </row>
    <row r="8199" spans="1:19" hidden="1">
      <c r="A8199" s="12">
        <v>42084</v>
      </c>
      <c r="B8199" t="s">
        <v>3301</v>
      </c>
      <c r="C8199" s="1">
        <v>-7.27</v>
      </c>
      <c r="E8199" s="42">
        <f t="shared" si="169"/>
        <v>7.27</v>
      </c>
      <c r="F8199" s="77" t="s">
        <v>1038</v>
      </c>
      <c r="G8199" s="77" t="s">
        <v>195</v>
      </c>
      <c r="H8199" s="77" t="s">
        <v>189</v>
      </c>
      <c r="I8199" s="13">
        <v>3</v>
      </c>
      <c r="J8199" s="14">
        <v>2015</v>
      </c>
      <c r="K8199" s="78" t="s">
        <v>56</v>
      </c>
      <c r="L8199" s="79" t="s">
        <v>22</v>
      </c>
      <c r="M8199" s="79" t="s">
        <v>302</v>
      </c>
      <c r="N8199" s="15" t="s">
        <v>28</v>
      </c>
      <c r="O8199" s="15" t="s">
        <v>29</v>
      </c>
      <c r="P8199" s="80" t="s">
        <v>3599</v>
      </c>
      <c r="Q8199" s="80" t="s">
        <v>195</v>
      </c>
      <c r="S8199" t="str">
        <f t="shared" si="168"/>
        <v>42084rizwan ayyub</v>
      </c>
    </row>
    <row r="8200" spans="1:19" hidden="1">
      <c r="A8200" s="12">
        <v>42084</v>
      </c>
      <c r="B8200" t="s">
        <v>3302</v>
      </c>
      <c r="C8200" s="1">
        <v>-0.59</v>
      </c>
      <c r="E8200" s="42">
        <f t="shared" si="169"/>
        <v>0.59</v>
      </c>
      <c r="F8200" s="77" t="s">
        <v>1038</v>
      </c>
      <c r="G8200" s="77" t="s">
        <v>195</v>
      </c>
      <c r="H8200" s="77" t="s">
        <v>189</v>
      </c>
      <c r="I8200" s="13">
        <v>3</v>
      </c>
      <c r="J8200" s="14">
        <v>2015</v>
      </c>
      <c r="K8200" s="78" t="s">
        <v>56</v>
      </c>
      <c r="L8200" s="79" t="s">
        <v>22</v>
      </c>
      <c r="M8200" s="79" t="s">
        <v>302</v>
      </c>
      <c r="N8200" s="15" t="s">
        <v>28</v>
      </c>
      <c r="O8200" s="15" t="s">
        <v>29</v>
      </c>
      <c r="P8200" s="80" t="s">
        <v>3599</v>
      </c>
      <c r="Q8200" s="80" t="s">
        <v>195</v>
      </c>
      <c r="S8200" t="str">
        <f t="shared" si="168"/>
        <v>42084Michelle Lee</v>
      </c>
    </row>
    <row r="8201" spans="1:19" hidden="1">
      <c r="A8201" s="12">
        <v>42085</v>
      </c>
      <c r="B8201" t="s">
        <v>2592</v>
      </c>
      <c r="C8201" s="1">
        <v>0</v>
      </c>
      <c r="E8201" s="42">
        <f t="shared" si="169"/>
        <v>0</v>
      </c>
      <c r="F8201" s="77" t="s">
        <v>225</v>
      </c>
      <c r="G8201" s="77" t="s">
        <v>195</v>
      </c>
      <c r="H8201" s="77" t="s">
        <v>189</v>
      </c>
      <c r="I8201" s="13">
        <v>3</v>
      </c>
      <c r="J8201" s="14">
        <v>2015</v>
      </c>
      <c r="K8201" s="78" t="s">
        <v>56</v>
      </c>
      <c r="L8201" s="79" t="s">
        <v>22</v>
      </c>
      <c r="M8201" s="79" t="s">
        <v>302</v>
      </c>
      <c r="N8201" s="15" t="s">
        <v>28</v>
      </c>
      <c r="O8201" s="15" t="s">
        <v>29</v>
      </c>
      <c r="P8201" s="80" t="s">
        <v>3599</v>
      </c>
      <c r="Q8201" s="80" t="s">
        <v>195</v>
      </c>
      <c r="S8201" t="str">
        <f t="shared" si="168"/>
        <v>42085eBay Buyer Dispute</v>
      </c>
    </row>
    <row r="8202" spans="1:19" hidden="1">
      <c r="A8202" s="12">
        <v>42085</v>
      </c>
      <c r="B8202" t="s">
        <v>3303</v>
      </c>
      <c r="C8202" s="1">
        <v>-6.25</v>
      </c>
      <c r="E8202" s="42">
        <f t="shared" si="169"/>
        <v>6.25</v>
      </c>
      <c r="F8202" s="77" t="s">
        <v>1038</v>
      </c>
      <c r="G8202" s="77" t="s">
        <v>195</v>
      </c>
      <c r="H8202" s="77" t="s">
        <v>189</v>
      </c>
      <c r="I8202" s="13">
        <v>3</v>
      </c>
      <c r="J8202" s="14">
        <v>2015</v>
      </c>
      <c r="K8202" s="78" t="s">
        <v>56</v>
      </c>
      <c r="L8202" s="79" t="s">
        <v>22</v>
      </c>
      <c r="M8202" s="79" t="s">
        <v>302</v>
      </c>
      <c r="N8202" s="15" t="s">
        <v>28</v>
      </c>
      <c r="O8202" s="15" t="s">
        <v>29</v>
      </c>
      <c r="P8202" s="80" t="s">
        <v>3599</v>
      </c>
      <c r="Q8202" s="80" t="s">
        <v>195</v>
      </c>
      <c r="S8202" t="str">
        <f t="shared" si="168"/>
        <v>42085Sally Davidson</v>
      </c>
    </row>
    <row r="8203" spans="1:19" hidden="1">
      <c r="A8203" s="12">
        <v>42086</v>
      </c>
      <c r="B8203" t="s">
        <v>3304</v>
      </c>
      <c r="C8203" s="1">
        <v>-2.13</v>
      </c>
      <c r="E8203" s="42">
        <f t="shared" si="169"/>
        <v>2.13</v>
      </c>
      <c r="F8203" s="77" t="s">
        <v>1038</v>
      </c>
      <c r="G8203" s="77" t="s">
        <v>195</v>
      </c>
      <c r="H8203" s="77" t="s">
        <v>189</v>
      </c>
      <c r="I8203" s="13">
        <v>3</v>
      </c>
      <c r="J8203" s="14">
        <v>2015</v>
      </c>
      <c r="K8203" s="78" t="s">
        <v>56</v>
      </c>
      <c r="L8203" s="79" t="s">
        <v>22</v>
      </c>
      <c r="M8203" s="79" t="s">
        <v>302</v>
      </c>
      <c r="N8203" s="15" t="s">
        <v>28</v>
      </c>
      <c r="O8203" s="15" t="s">
        <v>29</v>
      </c>
      <c r="P8203" s="80" t="s">
        <v>3599</v>
      </c>
      <c r="Q8203" s="80" t="s">
        <v>195</v>
      </c>
      <c r="S8203" t="str">
        <f t="shared" si="168"/>
        <v>42086Roman Zukowski</v>
      </c>
    </row>
    <row r="8204" spans="1:19" hidden="1">
      <c r="A8204" s="12">
        <v>42086</v>
      </c>
      <c r="B8204" t="s">
        <v>3305</v>
      </c>
      <c r="C8204" s="1">
        <v>-1.75</v>
      </c>
      <c r="E8204" s="42">
        <f t="shared" si="169"/>
        <v>1.75</v>
      </c>
      <c r="F8204" s="77" t="s">
        <v>1038</v>
      </c>
      <c r="G8204" s="77" t="s">
        <v>195</v>
      </c>
      <c r="H8204" s="77" t="s">
        <v>189</v>
      </c>
      <c r="I8204" s="13">
        <v>3</v>
      </c>
      <c r="J8204" s="14">
        <v>2015</v>
      </c>
      <c r="K8204" s="78" t="s">
        <v>56</v>
      </c>
      <c r="L8204" s="79" t="s">
        <v>22</v>
      </c>
      <c r="M8204" s="79" t="s">
        <v>302</v>
      </c>
      <c r="N8204" s="15" t="s">
        <v>28</v>
      </c>
      <c r="O8204" s="15" t="s">
        <v>29</v>
      </c>
      <c r="P8204" s="80" t="s">
        <v>3599</v>
      </c>
      <c r="Q8204" s="80" t="s">
        <v>195</v>
      </c>
      <c r="S8204" t="str">
        <f t="shared" si="168"/>
        <v>42086Champagne Vanwhy</v>
      </c>
    </row>
    <row r="8205" spans="1:19" hidden="1">
      <c r="A8205" s="12">
        <v>42086</v>
      </c>
      <c r="B8205" t="s">
        <v>3306</v>
      </c>
      <c r="C8205" s="1">
        <v>-0.73</v>
      </c>
      <c r="E8205" s="42">
        <f t="shared" si="169"/>
        <v>0.73</v>
      </c>
      <c r="F8205" s="77" t="s">
        <v>1038</v>
      </c>
      <c r="G8205" s="77" t="s">
        <v>195</v>
      </c>
      <c r="H8205" s="77" t="s">
        <v>189</v>
      </c>
      <c r="I8205" s="13">
        <v>3</v>
      </c>
      <c r="J8205" s="14">
        <v>2015</v>
      </c>
      <c r="K8205" s="78" t="s">
        <v>56</v>
      </c>
      <c r="L8205" s="79" t="s">
        <v>22</v>
      </c>
      <c r="M8205" s="79" t="s">
        <v>302</v>
      </c>
      <c r="N8205" s="15" t="s">
        <v>28</v>
      </c>
      <c r="O8205" s="15" t="s">
        <v>29</v>
      </c>
      <c r="P8205" s="80" t="s">
        <v>3599</v>
      </c>
      <c r="Q8205" s="80" t="s">
        <v>195</v>
      </c>
      <c r="S8205" t="str">
        <f t="shared" si="168"/>
        <v>42086Blessed Critters All Animal Rescue</v>
      </c>
    </row>
    <row r="8206" spans="1:19" hidden="1">
      <c r="A8206" s="12">
        <v>42087</v>
      </c>
      <c r="B8206" t="s">
        <v>3307</v>
      </c>
      <c r="C8206" s="1">
        <v>-1.46</v>
      </c>
      <c r="E8206" s="42">
        <f t="shared" si="169"/>
        <v>1.46</v>
      </c>
      <c r="F8206" s="77" t="s">
        <v>1038</v>
      </c>
      <c r="G8206" s="77" t="s">
        <v>195</v>
      </c>
      <c r="H8206" s="77" t="s">
        <v>189</v>
      </c>
      <c r="I8206" s="13">
        <v>3</v>
      </c>
      <c r="J8206" s="14">
        <v>2015</v>
      </c>
      <c r="K8206" s="78" t="s">
        <v>56</v>
      </c>
      <c r="L8206" s="79" t="s">
        <v>22</v>
      </c>
      <c r="M8206" s="79" t="s">
        <v>302</v>
      </c>
      <c r="N8206" s="15" t="s">
        <v>28</v>
      </c>
      <c r="O8206" s="15" t="s">
        <v>29</v>
      </c>
      <c r="P8206" s="80" t="s">
        <v>3599</v>
      </c>
      <c r="Q8206" s="80" t="s">
        <v>195</v>
      </c>
      <c r="S8206" t="str">
        <f t="shared" si="168"/>
        <v>42087Donna Saville</v>
      </c>
    </row>
    <row r="8207" spans="1:19" hidden="1">
      <c r="A8207" s="12">
        <v>42087</v>
      </c>
      <c r="B8207" t="s">
        <v>3244</v>
      </c>
      <c r="C8207" s="1">
        <v>0.2</v>
      </c>
      <c r="E8207" s="42">
        <f t="shared" si="169"/>
        <v>-0.2</v>
      </c>
      <c r="F8207" s="77" t="s">
        <v>225</v>
      </c>
      <c r="G8207" s="77" t="s">
        <v>195</v>
      </c>
      <c r="H8207" s="77" t="s">
        <v>189</v>
      </c>
      <c r="I8207" s="13">
        <v>3</v>
      </c>
      <c r="J8207" s="14">
        <v>2015</v>
      </c>
      <c r="K8207" s="78" t="s">
        <v>56</v>
      </c>
      <c r="L8207" s="79" t="s">
        <v>22</v>
      </c>
      <c r="M8207" s="79" t="s">
        <v>302</v>
      </c>
      <c r="N8207" s="15" t="s">
        <v>28</v>
      </c>
      <c r="O8207" s="15" t="s">
        <v>29</v>
      </c>
      <c r="P8207" s="80" t="s">
        <v>3599</v>
      </c>
      <c r="Q8207" s="80" t="s">
        <v>195</v>
      </c>
      <c r="S8207" t="str">
        <f t="shared" si="168"/>
        <v>42087Amanda Fisher</v>
      </c>
    </row>
    <row r="8208" spans="1:19" hidden="1">
      <c r="A8208" s="12">
        <v>42087</v>
      </c>
      <c r="B8208" t="s">
        <v>3308</v>
      </c>
      <c r="C8208" s="1">
        <v>-0.67</v>
      </c>
      <c r="E8208" s="42">
        <f t="shared" si="169"/>
        <v>0.67</v>
      </c>
      <c r="F8208" s="77" t="s">
        <v>1038</v>
      </c>
      <c r="G8208" s="77" t="s">
        <v>195</v>
      </c>
      <c r="H8208" s="77" t="s">
        <v>189</v>
      </c>
      <c r="I8208" s="13">
        <v>3</v>
      </c>
      <c r="J8208" s="14">
        <v>2015</v>
      </c>
      <c r="K8208" s="78" t="s">
        <v>56</v>
      </c>
      <c r="L8208" s="79" t="s">
        <v>22</v>
      </c>
      <c r="M8208" s="79" t="s">
        <v>302</v>
      </c>
      <c r="N8208" s="15" t="s">
        <v>28</v>
      </c>
      <c r="O8208" s="15" t="s">
        <v>29</v>
      </c>
      <c r="P8208" s="80" t="s">
        <v>3599</v>
      </c>
      <c r="Q8208" s="80" t="s">
        <v>195</v>
      </c>
      <c r="S8208" t="str">
        <f t="shared" si="168"/>
        <v>42087joshua varela</v>
      </c>
    </row>
    <row r="8209" spans="1:19" hidden="1">
      <c r="A8209" s="12">
        <v>42087</v>
      </c>
      <c r="B8209" t="s">
        <v>3309</v>
      </c>
      <c r="C8209" s="1">
        <v>-0.67</v>
      </c>
      <c r="E8209" s="42">
        <f t="shared" si="169"/>
        <v>0.67</v>
      </c>
      <c r="F8209" s="77" t="s">
        <v>1038</v>
      </c>
      <c r="G8209" s="77" t="s">
        <v>195</v>
      </c>
      <c r="H8209" s="77" t="s">
        <v>189</v>
      </c>
      <c r="I8209" s="13">
        <v>3</v>
      </c>
      <c r="J8209" s="14">
        <v>2015</v>
      </c>
      <c r="K8209" s="78" t="s">
        <v>56</v>
      </c>
      <c r="L8209" s="79" t="s">
        <v>22</v>
      </c>
      <c r="M8209" s="79" t="s">
        <v>302</v>
      </c>
      <c r="N8209" s="15" t="s">
        <v>28</v>
      </c>
      <c r="O8209" s="15" t="s">
        <v>29</v>
      </c>
      <c r="P8209" s="80" t="s">
        <v>3599</v>
      </c>
      <c r="Q8209" s="80" t="s">
        <v>195</v>
      </c>
      <c r="S8209" t="str">
        <f t="shared" si="168"/>
        <v>42087Animal Resuce</v>
      </c>
    </row>
    <row r="8210" spans="1:19" hidden="1">
      <c r="A8210" s="12">
        <v>42088</v>
      </c>
      <c r="B8210" t="s">
        <v>3310</v>
      </c>
      <c r="C8210" s="1">
        <v>-2.33</v>
      </c>
      <c r="E8210" s="42">
        <f t="shared" si="169"/>
        <v>2.33</v>
      </c>
      <c r="F8210" s="77" t="s">
        <v>1038</v>
      </c>
      <c r="G8210" s="77" t="s">
        <v>195</v>
      </c>
      <c r="H8210" s="77" t="s">
        <v>189</v>
      </c>
      <c r="I8210" s="13">
        <v>3</v>
      </c>
      <c r="J8210" s="14">
        <v>2015</v>
      </c>
      <c r="K8210" s="78" t="s">
        <v>56</v>
      </c>
      <c r="L8210" s="79" t="s">
        <v>22</v>
      </c>
      <c r="M8210" s="79" t="s">
        <v>302</v>
      </c>
      <c r="N8210" s="15" t="s">
        <v>28</v>
      </c>
      <c r="O8210" s="15" t="s">
        <v>29</v>
      </c>
      <c r="P8210" s="80" t="s">
        <v>3599</v>
      </c>
      <c r="Q8210" s="80" t="s">
        <v>195</v>
      </c>
      <c r="S8210" t="str">
        <f t="shared" si="168"/>
        <v>42088jose balderrama</v>
      </c>
    </row>
    <row r="8211" spans="1:19" hidden="1">
      <c r="A8211" s="12">
        <v>42088</v>
      </c>
      <c r="B8211" t="s">
        <v>3311</v>
      </c>
      <c r="C8211" s="1">
        <v>-0.62</v>
      </c>
      <c r="E8211" s="42">
        <f t="shared" si="169"/>
        <v>0.62</v>
      </c>
      <c r="F8211" s="77" t="s">
        <v>1038</v>
      </c>
      <c r="G8211" s="77" t="s">
        <v>195</v>
      </c>
      <c r="H8211" s="77" t="s">
        <v>189</v>
      </c>
      <c r="I8211" s="13">
        <v>3</v>
      </c>
      <c r="J8211" s="14">
        <v>2015</v>
      </c>
      <c r="K8211" s="78" t="s">
        <v>56</v>
      </c>
      <c r="L8211" s="79" t="s">
        <v>22</v>
      </c>
      <c r="M8211" s="79" t="s">
        <v>302</v>
      </c>
      <c r="N8211" s="15" t="s">
        <v>28</v>
      </c>
      <c r="O8211" s="15" t="s">
        <v>29</v>
      </c>
      <c r="P8211" s="80" t="s">
        <v>3599</v>
      </c>
      <c r="Q8211" s="80" t="s">
        <v>195</v>
      </c>
      <c r="S8211" t="str">
        <f t="shared" si="168"/>
        <v>42088Deborah Jaynes</v>
      </c>
    </row>
    <row r="8212" spans="1:19" hidden="1">
      <c r="A8212" s="12">
        <v>42088</v>
      </c>
      <c r="B8212" t="s">
        <v>3312</v>
      </c>
      <c r="C8212" s="1">
        <v>-0.62</v>
      </c>
      <c r="E8212" s="42">
        <f t="shared" si="169"/>
        <v>0.62</v>
      </c>
      <c r="F8212" s="77" t="s">
        <v>1038</v>
      </c>
      <c r="G8212" s="77" t="s">
        <v>195</v>
      </c>
      <c r="H8212" s="77" t="s">
        <v>189</v>
      </c>
      <c r="I8212" s="13">
        <v>3</v>
      </c>
      <c r="J8212" s="14">
        <v>2015</v>
      </c>
      <c r="K8212" s="78" t="s">
        <v>56</v>
      </c>
      <c r="L8212" s="79" t="s">
        <v>22</v>
      </c>
      <c r="M8212" s="79" t="s">
        <v>302</v>
      </c>
      <c r="N8212" s="15" t="s">
        <v>28</v>
      </c>
      <c r="O8212" s="15" t="s">
        <v>29</v>
      </c>
      <c r="P8212" s="80" t="s">
        <v>3599</v>
      </c>
      <c r="Q8212" s="80" t="s">
        <v>195</v>
      </c>
      <c r="S8212" t="str">
        <f t="shared" si="168"/>
        <v>42088Sandra Shuck</v>
      </c>
    </row>
    <row r="8213" spans="1:19" hidden="1">
      <c r="A8213" s="12">
        <v>42089</v>
      </c>
      <c r="B8213" t="s">
        <v>3313</v>
      </c>
      <c r="C8213" s="1">
        <v>-0.62</v>
      </c>
      <c r="E8213" s="42">
        <f t="shared" si="169"/>
        <v>0.62</v>
      </c>
      <c r="F8213" s="77" t="s">
        <v>1038</v>
      </c>
      <c r="G8213" s="77" t="s">
        <v>195</v>
      </c>
      <c r="H8213" s="77" t="s">
        <v>189</v>
      </c>
      <c r="I8213" s="13">
        <v>3</v>
      </c>
      <c r="J8213" s="14">
        <v>2015</v>
      </c>
      <c r="K8213" s="78" t="s">
        <v>56</v>
      </c>
      <c r="L8213" s="79" t="s">
        <v>22</v>
      </c>
      <c r="M8213" s="79" t="s">
        <v>302</v>
      </c>
      <c r="N8213" s="15" t="s">
        <v>28</v>
      </c>
      <c r="O8213" s="15" t="s">
        <v>29</v>
      </c>
      <c r="P8213" s="80" t="s">
        <v>3599</v>
      </c>
      <c r="Q8213" s="80" t="s">
        <v>195</v>
      </c>
      <c r="S8213" t="str">
        <f t="shared" ref="S8213:S8276" si="170">A8213&amp;B8213</f>
        <v>42089barbara lash</v>
      </c>
    </row>
    <row r="8214" spans="1:19" hidden="1">
      <c r="A8214" s="12">
        <v>42089</v>
      </c>
      <c r="B8214" t="s">
        <v>3284</v>
      </c>
      <c r="C8214" s="1">
        <v>6.1</v>
      </c>
      <c r="E8214" s="42">
        <f t="shared" si="169"/>
        <v>-6.1</v>
      </c>
      <c r="F8214" s="77" t="s">
        <v>225</v>
      </c>
      <c r="G8214" s="77" t="s">
        <v>195</v>
      </c>
      <c r="H8214" s="77" t="s">
        <v>189</v>
      </c>
      <c r="I8214" s="13">
        <v>3</v>
      </c>
      <c r="J8214" s="14">
        <v>2015</v>
      </c>
      <c r="K8214" s="78" t="s">
        <v>56</v>
      </c>
      <c r="L8214" s="79" t="s">
        <v>22</v>
      </c>
      <c r="M8214" s="79" t="s">
        <v>302</v>
      </c>
      <c r="N8214" s="15" t="s">
        <v>28</v>
      </c>
      <c r="O8214" s="15" t="s">
        <v>29</v>
      </c>
      <c r="P8214" s="80" t="s">
        <v>3599</v>
      </c>
      <c r="Q8214" s="80" t="s">
        <v>195</v>
      </c>
      <c r="S8214" t="str">
        <f t="shared" si="170"/>
        <v>42089Roderick Pradilla</v>
      </c>
    </row>
    <row r="8215" spans="1:19" hidden="1">
      <c r="A8215" s="12">
        <v>42089</v>
      </c>
      <c r="B8215" t="s">
        <v>3172</v>
      </c>
      <c r="C8215" s="1">
        <v>0</v>
      </c>
      <c r="E8215" s="42">
        <f t="shared" si="169"/>
        <v>0</v>
      </c>
      <c r="F8215" s="77" t="s">
        <v>225</v>
      </c>
      <c r="G8215" s="77" t="s">
        <v>195</v>
      </c>
      <c r="H8215" s="77" t="s">
        <v>189</v>
      </c>
      <c r="I8215" s="13">
        <v>3</v>
      </c>
      <c r="J8215" s="14">
        <v>2015</v>
      </c>
      <c r="K8215" s="78" t="s">
        <v>56</v>
      </c>
      <c r="L8215" s="79" t="s">
        <v>22</v>
      </c>
      <c r="M8215" s="79" t="s">
        <v>23</v>
      </c>
      <c r="N8215" s="15" t="s">
        <v>28</v>
      </c>
      <c r="O8215" s="15" t="s">
        <v>29</v>
      </c>
      <c r="P8215" s="80" t="s">
        <v>3598</v>
      </c>
      <c r="Q8215" s="80" t="s">
        <v>195</v>
      </c>
      <c r="S8215" t="str">
        <f t="shared" si="170"/>
        <v>42089Spotify USA Inc</v>
      </c>
    </row>
    <row r="8216" spans="1:19" hidden="1">
      <c r="A8216" s="12">
        <v>42089</v>
      </c>
      <c r="B8216" t="s">
        <v>3314</v>
      </c>
      <c r="C8216" s="1">
        <v>-7.52</v>
      </c>
      <c r="E8216" s="42">
        <f t="shared" si="169"/>
        <v>7.52</v>
      </c>
      <c r="F8216" s="77" t="s">
        <v>1038</v>
      </c>
      <c r="G8216" s="77" t="s">
        <v>195</v>
      </c>
      <c r="H8216" s="77" t="s">
        <v>189</v>
      </c>
      <c r="I8216" s="13">
        <v>3</v>
      </c>
      <c r="J8216" s="14">
        <v>2015</v>
      </c>
      <c r="K8216" s="78" t="s">
        <v>56</v>
      </c>
      <c r="L8216" s="79" t="s">
        <v>22</v>
      </c>
      <c r="M8216" s="79" t="s">
        <v>302</v>
      </c>
      <c r="N8216" s="15" t="s">
        <v>28</v>
      </c>
      <c r="O8216" s="15" t="s">
        <v>29</v>
      </c>
      <c r="P8216" s="80" t="s">
        <v>3599</v>
      </c>
      <c r="Q8216" s="80" t="s">
        <v>195</v>
      </c>
      <c r="S8216" t="str">
        <f t="shared" si="170"/>
        <v>42089James Mustoe</v>
      </c>
    </row>
    <row r="8217" spans="1:19" hidden="1">
      <c r="A8217" s="12">
        <v>42090</v>
      </c>
      <c r="B8217" t="s">
        <v>3315</v>
      </c>
      <c r="C8217" s="1">
        <v>-2.91</v>
      </c>
      <c r="E8217" s="42">
        <f t="shared" si="169"/>
        <v>2.91</v>
      </c>
      <c r="F8217" s="77" t="s">
        <v>1038</v>
      </c>
      <c r="G8217" s="77" t="s">
        <v>195</v>
      </c>
      <c r="H8217" s="77" t="s">
        <v>189</v>
      </c>
      <c r="I8217" s="13">
        <v>3</v>
      </c>
      <c r="J8217" s="14">
        <v>2015</v>
      </c>
      <c r="K8217" s="78" t="s">
        <v>56</v>
      </c>
      <c r="L8217" s="79" t="s">
        <v>22</v>
      </c>
      <c r="M8217" s="79" t="s">
        <v>302</v>
      </c>
      <c r="N8217" s="15" t="s">
        <v>28</v>
      </c>
      <c r="O8217" s="15" t="s">
        <v>29</v>
      </c>
      <c r="P8217" s="80" t="s">
        <v>3599</v>
      </c>
      <c r="Q8217" s="80" t="s">
        <v>195</v>
      </c>
      <c r="S8217" t="str">
        <f t="shared" si="170"/>
        <v>42090Robin Travis</v>
      </c>
    </row>
    <row r="8218" spans="1:19" hidden="1">
      <c r="A8218" s="12">
        <v>42090</v>
      </c>
      <c r="B8218" t="s">
        <v>3316</v>
      </c>
      <c r="C8218" s="1">
        <v>-1.76</v>
      </c>
      <c r="E8218" s="42">
        <f t="shared" si="169"/>
        <v>1.76</v>
      </c>
      <c r="F8218" s="77" t="s">
        <v>1038</v>
      </c>
      <c r="G8218" s="77" t="s">
        <v>195</v>
      </c>
      <c r="H8218" s="77" t="s">
        <v>189</v>
      </c>
      <c r="I8218" s="13">
        <v>3</v>
      </c>
      <c r="J8218" s="14">
        <v>2015</v>
      </c>
      <c r="K8218" s="78" t="s">
        <v>56</v>
      </c>
      <c r="L8218" s="79" t="s">
        <v>22</v>
      </c>
      <c r="M8218" s="79" t="s">
        <v>302</v>
      </c>
      <c r="N8218" s="15" t="s">
        <v>28</v>
      </c>
      <c r="O8218" s="15" t="s">
        <v>29</v>
      </c>
      <c r="P8218" s="80" t="s">
        <v>3599</v>
      </c>
      <c r="Q8218" s="80" t="s">
        <v>195</v>
      </c>
      <c r="S8218" t="str">
        <f t="shared" si="170"/>
        <v>42090hugh gonder</v>
      </c>
    </row>
    <row r="8219" spans="1:19" hidden="1">
      <c r="A8219" s="12">
        <v>42090</v>
      </c>
      <c r="B8219" t="s">
        <v>2617</v>
      </c>
      <c r="C8219" s="1">
        <v>0</v>
      </c>
      <c r="E8219" s="42">
        <f t="shared" si="169"/>
        <v>0</v>
      </c>
      <c r="F8219" s="77" t="s">
        <v>1038</v>
      </c>
      <c r="G8219" s="77" t="s">
        <v>195</v>
      </c>
      <c r="H8219" s="77" t="s">
        <v>189</v>
      </c>
      <c r="I8219" s="13">
        <v>3</v>
      </c>
      <c r="J8219" s="14">
        <v>2015</v>
      </c>
      <c r="K8219" s="78" t="s">
        <v>56</v>
      </c>
      <c r="L8219" s="79" t="s">
        <v>22</v>
      </c>
      <c r="M8219" s="79" t="s">
        <v>302</v>
      </c>
      <c r="N8219" s="15" t="s">
        <v>28</v>
      </c>
      <c r="O8219" s="15" t="s">
        <v>29</v>
      </c>
      <c r="P8219" s="80" t="s">
        <v>3599</v>
      </c>
      <c r="Q8219" s="80" t="s">
        <v>195</v>
      </c>
      <c r="S8219" t="str">
        <f t="shared" si="170"/>
        <v>42090Reversal</v>
      </c>
    </row>
    <row r="8220" spans="1:19" hidden="1">
      <c r="A8220" s="12">
        <v>42090</v>
      </c>
      <c r="B8220" t="s">
        <v>3284</v>
      </c>
      <c r="C8220" s="1">
        <v>5.8</v>
      </c>
      <c r="E8220" s="42">
        <f t="shared" si="169"/>
        <v>-5.8</v>
      </c>
      <c r="F8220" s="77" t="s">
        <v>225</v>
      </c>
      <c r="G8220" s="77" t="s">
        <v>195</v>
      </c>
      <c r="H8220" s="77" t="s">
        <v>189</v>
      </c>
      <c r="I8220" s="13">
        <v>3</v>
      </c>
      <c r="J8220" s="14">
        <v>2015</v>
      </c>
      <c r="K8220" s="78" t="s">
        <v>56</v>
      </c>
      <c r="L8220" s="79" t="s">
        <v>22</v>
      </c>
      <c r="M8220" s="79" t="s">
        <v>302</v>
      </c>
      <c r="N8220" s="15" t="s">
        <v>28</v>
      </c>
      <c r="O8220" s="15" t="s">
        <v>29</v>
      </c>
      <c r="P8220" s="80" t="s">
        <v>3599</v>
      </c>
      <c r="Q8220" s="80" t="s">
        <v>195</v>
      </c>
      <c r="S8220" t="str">
        <f t="shared" si="170"/>
        <v>42090Roderick Pradilla</v>
      </c>
    </row>
    <row r="8221" spans="1:19" hidden="1">
      <c r="A8221" s="12">
        <v>42090</v>
      </c>
      <c r="B8221" t="s">
        <v>2488</v>
      </c>
      <c r="C8221" s="1">
        <v>0</v>
      </c>
      <c r="E8221" s="42">
        <f t="shared" si="169"/>
        <v>0</v>
      </c>
      <c r="F8221" s="77" t="s">
        <v>225</v>
      </c>
      <c r="G8221" s="77" t="s">
        <v>195</v>
      </c>
      <c r="H8221" s="77" t="s">
        <v>189</v>
      </c>
      <c r="I8221" s="13">
        <v>3</v>
      </c>
      <c r="J8221" s="14">
        <v>2015</v>
      </c>
      <c r="K8221" s="78" t="s">
        <v>56</v>
      </c>
      <c r="L8221" s="79" t="s">
        <v>22</v>
      </c>
      <c r="M8221" s="79" t="s">
        <v>23</v>
      </c>
      <c r="N8221" s="15" t="s">
        <v>189</v>
      </c>
      <c r="O8221" s="15" t="s">
        <v>24</v>
      </c>
      <c r="P8221" s="80" t="s">
        <v>196</v>
      </c>
      <c r="Q8221" s="80" t="s">
        <v>195</v>
      </c>
      <c r="S8221" t="str">
        <f t="shared" si="170"/>
        <v>42090Bank Account</v>
      </c>
    </row>
    <row r="8222" spans="1:19" hidden="1">
      <c r="A8222" s="12">
        <v>42090</v>
      </c>
      <c r="B8222" t="s">
        <v>3317</v>
      </c>
      <c r="C8222" s="1">
        <v>-0.88</v>
      </c>
      <c r="E8222" s="42">
        <f t="shared" si="169"/>
        <v>0.88</v>
      </c>
      <c r="F8222" s="77" t="s">
        <v>1038</v>
      </c>
      <c r="G8222" s="77" t="s">
        <v>195</v>
      </c>
      <c r="H8222" s="77" t="s">
        <v>189</v>
      </c>
      <c r="I8222" s="13">
        <v>3</v>
      </c>
      <c r="J8222" s="14">
        <v>2015</v>
      </c>
      <c r="K8222" s="78" t="s">
        <v>56</v>
      </c>
      <c r="L8222" s="79" t="s">
        <v>22</v>
      </c>
      <c r="M8222" s="79" t="s">
        <v>302</v>
      </c>
      <c r="N8222" s="15" t="s">
        <v>28</v>
      </c>
      <c r="O8222" s="15" t="s">
        <v>29</v>
      </c>
      <c r="P8222" s="80" t="s">
        <v>3599</v>
      </c>
      <c r="Q8222" s="80" t="s">
        <v>195</v>
      </c>
      <c r="S8222" t="str">
        <f t="shared" si="170"/>
        <v>42090Samantha Bigelow</v>
      </c>
    </row>
    <row r="8223" spans="1:19" hidden="1">
      <c r="A8223" s="12">
        <v>42090</v>
      </c>
      <c r="B8223" t="s">
        <v>3318</v>
      </c>
      <c r="C8223" s="1">
        <v>-5.29</v>
      </c>
      <c r="E8223" s="42">
        <f t="shared" si="169"/>
        <v>5.29</v>
      </c>
      <c r="F8223" s="77" t="s">
        <v>1038</v>
      </c>
      <c r="G8223" s="77" t="s">
        <v>195</v>
      </c>
      <c r="H8223" s="77" t="s">
        <v>189</v>
      </c>
      <c r="I8223" s="13">
        <v>3</v>
      </c>
      <c r="J8223" s="14">
        <v>2015</v>
      </c>
      <c r="K8223" s="78" t="s">
        <v>56</v>
      </c>
      <c r="L8223" s="79" t="s">
        <v>22</v>
      </c>
      <c r="M8223" s="79" t="s">
        <v>302</v>
      </c>
      <c r="N8223" s="15" t="s">
        <v>28</v>
      </c>
      <c r="O8223" s="15" t="s">
        <v>29</v>
      </c>
      <c r="P8223" s="80" t="s">
        <v>3599</v>
      </c>
      <c r="Q8223" s="80" t="s">
        <v>195</v>
      </c>
      <c r="S8223" t="str">
        <f t="shared" si="170"/>
        <v>42090Lewis Hays</v>
      </c>
    </row>
    <row r="8224" spans="1:19" hidden="1">
      <c r="A8224" s="12">
        <v>42090</v>
      </c>
      <c r="B8224" t="s">
        <v>3319</v>
      </c>
      <c r="C8224" s="1">
        <v>-0.62</v>
      </c>
      <c r="E8224" s="42">
        <f t="shared" si="169"/>
        <v>0.62</v>
      </c>
      <c r="F8224" s="77" t="s">
        <v>1038</v>
      </c>
      <c r="G8224" s="77" t="s">
        <v>195</v>
      </c>
      <c r="H8224" s="77" t="s">
        <v>189</v>
      </c>
      <c r="I8224" s="13">
        <v>3</v>
      </c>
      <c r="J8224" s="14">
        <v>2015</v>
      </c>
      <c r="K8224" s="78" t="s">
        <v>56</v>
      </c>
      <c r="L8224" s="79" t="s">
        <v>22</v>
      </c>
      <c r="M8224" s="79" t="s">
        <v>302</v>
      </c>
      <c r="N8224" s="15" t="s">
        <v>28</v>
      </c>
      <c r="O8224" s="15" t="s">
        <v>29</v>
      </c>
      <c r="P8224" s="80" t="s">
        <v>3599</v>
      </c>
      <c r="Q8224" s="80" t="s">
        <v>195</v>
      </c>
      <c r="S8224" t="str">
        <f t="shared" si="170"/>
        <v>42090Kate Szymanski</v>
      </c>
    </row>
    <row r="8225" spans="1:19" hidden="1">
      <c r="A8225" s="12">
        <v>42090</v>
      </c>
      <c r="B8225" t="s">
        <v>3320</v>
      </c>
      <c r="C8225" s="1">
        <v>-3.99</v>
      </c>
      <c r="E8225" s="42">
        <f t="shared" si="169"/>
        <v>3.99</v>
      </c>
      <c r="F8225" s="77" t="s">
        <v>1038</v>
      </c>
      <c r="G8225" s="77" t="s">
        <v>195</v>
      </c>
      <c r="H8225" s="77" t="s">
        <v>189</v>
      </c>
      <c r="I8225" s="13">
        <v>3</v>
      </c>
      <c r="J8225" s="14">
        <v>2015</v>
      </c>
      <c r="K8225" s="78" t="s">
        <v>56</v>
      </c>
      <c r="L8225" s="79" t="s">
        <v>22</v>
      </c>
      <c r="M8225" s="79" t="s">
        <v>302</v>
      </c>
      <c r="N8225" s="15" t="s">
        <v>28</v>
      </c>
      <c r="O8225" s="15" t="s">
        <v>29</v>
      </c>
      <c r="P8225" s="80" t="s">
        <v>3599</v>
      </c>
      <c r="Q8225" s="80" t="s">
        <v>195</v>
      </c>
      <c r="S8225" t="str">
        <f t="shared" si="170"/>
        <v>42090Manar Aljobori</v>
      </c>
    </row>
    <row r="8226" spans="1:19" hidden="1">
      <c r="A8226" s="12">
        <v>42091</v>
      </c>
      <c r="B8226" t="s">
        <v>3321</v>
      </c>
      <c r="C8226" s="1">
        <v>-0.72</v>
      </c>
      <c r="E8226" s="42">
        <f t="shared" si="169"/>
        <v>0.72</v>
      </c>
      <c r="F8226" s="77" t="s">
        <v>1038</v>
      </c>
      <c r="G8226" s="77" t="s">
        <v>195</v>
      </c>
      <c r="H8226" s="77" t="s">
        <v>189</v>
      </c>
      <c r="I8226" s="13">
        <v>3</v>
      </c>
      <c r="J8226" s="14">
        <v>2015</v>
      </c>
      <c r="K8226" s="78" t="s">
        <v>56</v>
      </c>
      <c r="L8226" s="79" t="s">
        <v>22</v>
      </c>
      <c r="M8226" s="79" t="s">
        <v>302</v>
      </c>
      <c r="N8226" s="15" t="s">
        <v>28</v>
      </c>
      <c r="O8226" s="15" t="s">
        <v>29</v>
      </c>
      <c r="P8226" s="80" t="s">
        <v>3599</v>
      </c>
      <c r="Q8226" s="80" t="s">
        <v>195</v>
      </c>
      <c r="S8226" t="str">
        <f t="shared" si="170"/>
        <v>42091MaryLee Overley</v>
      </c>
    </row>
    <row r="8227" spans="1:19" hidden="1">
      <c r="A8227" s="12">
        <v>42091</v>
      </c>
      <c r="B8227" t="s">
        <v>3184</v>
      </c>
      <c r="C8227" s="1">
        <v>-0.62</v>
      </c>
      <c r="E8227" s="42">
        <f t="shared" si="169"/>
        <v>0.62</v>
      </c>
      <c r="F8227" s="77" t="s">
        <v>1038</v>
      </c>
      <c r="G8227" s="77" t="s">
        <v>195</v>
      </c>
      <c r="H8227" s="77" t="s">
        <v>189</v>
      </c>
      <c r="I8227" s="13">
        <v>3</v>
      </c>
      <c r="J8227" s="14">
        <v>2015</v>
      </c>
      <c r="K8227" s="78" t="s">
        <v>56</v>
      </c>
      <c r="L8227" s="79" t="s">
        <v>22</v>
      </c>
      <c r="M8227" s="79" t="s">
        <v>302</v>
      </c>
      <c r="N8227" s="15" t="s">
        <v>28</v>
      </c>
      <c r="O8227" s="15" t="s">
        <v>29</v>
      </c>
      <c r="P8227" s="80" t="s">
        <v>3599</v>
      </c>
      <c r="Q8227" s="80" t="s">
        <v>195</v>
      </c>
      <c r="S8227" t="str">
        <f t="shared" si="170"/>
        <v>42091Andrea Lord</v>
      </c>
    </row>
    <row r="8228" spans="1:19" hidden="1">
      <c r="A8228" s="12">
        <v>42091</v>
      </c>
      <c r="B8228" t="s">
        <v>2592</v>
      </c>
      <c r="C8228" s="1">
        <v>0</v>
      </c>
      <c r="E8228" s="42">
        <f t="shared" si="169"/>
        <v>0</v>
      </c>
      <c r="F8228" s="77" t="s">
        <v>225</v>
      </c>
      <c r="G8228" s="77" t="s">
        <v>195</v>
      </c>
      <c r="H8228" s="77" t="s">
        <v>189</v>
      </c>
      <c r="I8228" s="13">
        <v>3</v>
      </c>
      <c r="J8228" s="14">
        <v>2015</v>
      </c>
      <c r="K8228" s="78" t="s">
        <v>56</v>
      </c>
      <c r="L8228" s="79" t="s">
        <v>22</v>
      </c>
      <c r="M8228" s="79" t="s">
        <v>302</v>
      </c>
      <c r="N8228" s="15" t="s">
        <v>28</v>
      </c>
      <c r="O8228" s="15" t="s">
        <v>29</v>
      </c>
      <c r="P8228" s="80" t="s">
        <v>3599</v>
      </c>
      <c r="Q8228" s="80" t="s">
        <v>195</v>
      </c>
      <c r="S8228" t="str">
        <f t="shared" si="170"/>
        <v>42091eBay Buyer Dispute</v>
      </c>
    </row>
    <row r="8229" spans="1:19" hidden="1">
      <c r="A8229" s="12">
        <v>42091</v>
      </c>
      <c r="B8229" t="s">
        <v>3322</v>
      </c>
      <c r="C8229" s="1">
        <v>-2.39</v>
      </c>
      <c r="E8229" s="42">
        <f t="shared" si="169"/>
        <v>2.39</v>
      </c>
      <c r="F8229" s="77" t="s">
        <v>1038</v>
      </c>
      <c r="G8229" s="77" t="s">
        <v>195</v>
      </c>
      <c r="H8229" s="77" t="s">
        <v>189</v>
      </c>
      <c r="I8229" s="13">
        <v>3</v>
      </c>
      <c r="J8229" s="14">
        <v>2015</v>
      </c>
      <c r="K8229" s="78" t="s">
        <v>56</v>
      </c>
      <c r="L8229" s="79" t="s">
        <v>22</v>
      </c>
      <c r="M8229" s="79" t="s">
        <v>302</v>
      </c>
      <c r="N8229" s="15" t="s">
        <v>28</v>
      </c>
      <c r="O8229" s="15" t="s">
        <v>29</v>
      </c>
      <c r="P8229" s="80" t="s">
        <v>3599</v>
      </c>
      <c r="Q8229" s="80" t="s">
        <v>195</v>
      </c>
      <c r="S8229" t="str">
        <f t="shared" si="170"/>
        <v>42091albert zagey</v>
      </c>
    </row>
    <row r="8230" spans="1:19" hidden="1">
      <c r="A8230" s="12">
        <v>42092</v>
      </c>
      <c r="B8230" t="s">
        <v>3323</v>
      </c>
      <c r="C8230" s="1">
        <v>-0.62</v>
      </c>
      <c r="E8230" s="42">
        <f t="shared" si="169"/>
        <v>0.62</v>
      </c>
      <c r="F8230" s="77" t="s">
        <v>1038</v>
      </c>
      <c r="G8230" s="77" t="s">
        <v>195</v>
      </c>
      <c r="H8230" s="77" t="s">
        <v>189</v>
      </c>
      <c r="I8230" s="13">
        <v>3</v>
      </c>
      <c r="J8230" s="14">
        <v>2015</v>
      </c>
      <c r="K8230" s="78" t="s">
        <v>56</v>
      </c>
      <c r="L8230" s="79" t="s">
        <v>22</v>
      </c>
      <c r="M8230" s="79" t="s">
        <v>302</v>
      </c>
      <c r="N8230" s="15" t="s">
        <v>28</v>
      </c>
      <c r="O8230" s="15" t="s">
        <v>29</v>
      </c>
      <c r="P8230" s="80" t="s">
        <v>3599</v>
      </c>
      <c r="Q8230" s="80" t="s">
        <v>195</v>
      </c>
      <c r="S8230" t="str">
        <f t="shared" si="170"/>
        <v>42092Susan Jones</v>
      </c>
    </row>
    <row r="8231" spans="1:19" hidden="1">
      <c r="A8231" s="12">
        <v>42092</v>
      </c>
      <c r="B8231" t="s">
        <v>3324</v>
      </c>
      <c r="C8231" s="1">
        <v>-0.62</v>
      </c>
      <c r="E8231" s="42">
        <f t="shared" si="169"/>
        <v>0.62</v>
      </c>
      <c r="F8231" s="77" t="s">
        <v>1038</v>
      </c>
      <c r="G8231" s="77" t="s">
        <v>195</v>
      </c>
      <c r="H8231" s="77" t="s">
        <v>189</v>
      </c>
      <c r="I8231" s="13">
        <v>3</v>
      </c>
      <c r="J8231" s="14">
        <v>2015</v>
      </c>
      <c r="K8231" s="78" t="s">
        <v>56</v>
      </c>
      <c r="L8231" s="79" t="s">
        <v>22</v>
      </c>
      <c r="M8231" s="79" t="s">
        <v>302</v>
      </c>
      <c r="N8231" s="15" t="s">
        <v>28</v>
      </c>
      <c r="O8231" s="15" t="s">
        <v>29</v>
      </c>
      <c r="P8231" s="80" t="s">
        <v>3599</v>
      </c>
      <c r="Q8231" s="80" t="s">
        <v>195</v>
      </c>
      <c r="S8231" t="str">
        <f t="shared" si="170"/>
        <v>42092Debra Ramon</v>
      </c>
    </row>
    <row r="8232" spans="1:19" hidden="1">
      <c r="A8232" s="12">
        <v>42092</v>
      </c>
      <c r="B8232" t="s">
        <v>3325</v>
      </c>
      <c r="C8232" s="1">
        <v>-1.55</v>
      </c>
      <c r="E8232" s="42">
        <f t="shared" si="169"/>
        <v>1.55</v>
      </c>
      <c r="F8232" s="77" t="s">
        <v>1038</v>
      </c>
      <c r="G8232" s="77" t="s">
        <v>195</v>
      </c>
      <c r="H8232" s="77" t="s">
        <v>189</v>
      </c>
      <c r="I8232" s="13">
        <v>3</v>
      </c>
      <c r="J8232" s="14">
        <v>2015</v>
      </c>
      <c r="K8232" s="78" t="s">
        <v>56</v>
      </c>
      <c r="L8232" s="79" t="s">
        <v>22</v>
      </c>
      <c r="M8232" s="79" t="s">
        <v>302</v>
      </c>
      <c r="N8232" s="15" t="s">
        <v>28</v>
      </c>
      <c r="O8232" s="15" t="s">
        <v>29</v>
      </c>
      <c r="P8232" s="80" t="s">
        <v>3599</v>
      </c>
      <c r="Q8232" s="80" t="s">
        <v>195</v>
      </c>
      <c r="S8232" t="str">
        <f t="shared" si="170"/>
        <v>42092Bill Powers</v>
      </c>
    </row>
    <row r="8233" spans="1:19" hidden="1">
      <c r="A8233" s="12">
        <v>42093</v>
      </c>
      <c r="B8233" t="s">
        <v>2617</v>
      </c>
      <c r="C8233" s="1">
        <v>0</v>
      </c>
      <c r="E8233" s="42">
        <f t="shared" si="169"/>
        <v>0</v>
      </c>
      <c r="F8233" s="77" t="s">
        <v>1038</v>
      </c>
      <c r="G8233" s="77" t="s">
        <v>195</v>
      </c>
      <c r="H8233" s="77" t="s">
        <v>189</v>
      </c>
      <c r="I8233" s="13">
        <v>3</v>
      </c>
      <c r="J8233" s="14">
        <v>2015</v>
      </c>
      <c r="K8233" s="78" t="s">
        <v>56</v>
      </c>
      <c r="L8233" s="79" t="s">
        <v>22</v>
      </c>
      <c r="M8233" s="79" t="s">
        <v>302</v>
      </c>
      <c r="N8233" s="15" t="s">
        <v>28</v>
      </c>
      <c r="O8233" s="15" t="s">
        <v>29</v>
      </c>
      <c r="P8233" s="80" t="s">
        <v>3599</v>
      </c>
      <c r="Q8233" s="80" t="s">
        <v>195</v>
      </c>
      <c r="S8233" t="str">
        <f t="shared" si="170"/>
        <v>42093Reversal</v>
      </c>
    </row>
    <row r="8234" spans="1:19" hidden="1">
      <c r="A8234" s="12">
        <v>42093</v>
      </c>
      <c r="B8234" t="s">
        <v>2669</v>
      </c>
      <c r="C8234" s="1">
        <v>2.9</v>
      </c>
      <c r="E8234" s="42">
        <f t="shared" si="169"/>
        <v>-2.9</v>
      </c>
      <c r="F8234" s="77" t="s">
        <v>225</v>
      </c>
      <c r="G8234" s="77" t="s">
        <v>195</v>
      </c>
      <c r="H8234" s="77" t="s">
        <v>189</v>
      </c>
      <c r="I8234" s="13">
        <v>3</v>
      </c>
      <c r="J8234" s="14">
        <v>2015</v>
      </c>
      <c r="K8234" s="78" t="s">
        <v>56</v>
      </c>
      <c r="L8234" s="79" t="s">
        <v>22</v>
      </c>
      <c r="M8234" s="79" t="s">
        <v>302</v>
      </c>
      <c r="N8234" s="15" t="s">
        <v>28</v>
      </c>
      <c r="O8234" s="15" t="s">
        <v>29</v>
      </c>
      <c r="P8234" s="80" t="s">
        <v>3599</v>
      </c>
      <c r="Q8234" s="80" t="s">
        <v>195</v>
      </c>
      <c r="S8234" t="str">
        <f t="shared" si="170"/>
        <v>42093robert estores</v>
      </c>
    </row>
    <row r="8235" spans="1:19" hidden="1">
      <c r="A8235" s="12">
        <v>42093</v>
      </c>
      <c r="B8235" t="s">
        <v>2617</v>
      </c>
      <c r="C8235" s="1">
        <v>0</v>
      </c>
      <c r="E8235" s="42">
        <f t="shared" ref="E8235:E8298" si="171">-C8235</f>
        <v>0</v>
      </c>
      <c r="F8235" s="77" t="s">
        <v>1038</v>
      </c>
      <c r="G8235" s="77" t="s">
        <v>195</v>
      </c>
      <c r="H8235" s="77" t="s">
        <v>189</v>
      </c>
      <c r="I8235" s="13">
        <v>3</v>
      </c>
      <c r="J8235" s="14">
        <v>2015</v>
      </c>
      <c r="K8235" s="78" t="s">
        <v>56</v>
      </c>
      <c r="L8235" s="79" t="s">
        <v>22</v>
      </c>
      <c r="M8235" s="79" t="s">
        <v>302</v>
      </c>
      <c r="N8235" s="15" t="s">
        <v>28</v>
      </c>
      <c r="O8235" s="15" t="s">
        <v>29</v>
      </c>
      <c r="P8235" s="80" t="s">
        <v>3599</v>
      </c>
      <c r="Q8235" s="80" t="s">
        <v>195</v>
      </c>
      <c r="S8235" t="str">
        <f t="shared" si="170"/>
        <v>42093Reversal</v>
      </c>
    </row>
    <row r="8236" spans="1:19" hidden="1">
      <c r="A8236" s="12">
        <v>42093</v>
      </c>
      <c r="B8236" t="s">
        <v>3299</v>
      </c>
      <c r="C8236" s="1">
        <v>0.32</v>
      </c>
      <c r="E8236" s="42">
        <f t="shared" si="171"/>
        <v>-0.32</v>
      </c>
      <c r="F8236" s="77" t="s">
        <v>225</v>
      </c>
      <c r="G8236" s="77" t="s">
        <v>195</v>
      </c>
      <c r="H8236" s="77" t="s">
        <v>189</v>
      </c>
      <c r="I8236" s="13">
        <v>3</v>
      </c>
      <c r="J8236" s="14">
        <v>2015</v>
      </c>
      <c r="K8236" s="78" t="s">
        <v>56</v>
      </c>
      <c r="L8236" s="79" t="s">
        <v>22</v>
      </c>
      <c r="M8236" s="79" t="s">
        <v>302</v>
      </c>
      <c r="N8236" s="15" t="s">
        <v>28</v>
      </c>
      <c r="O8236" s="15" t="s">
        <v>29</v>
      </c>
      <c r="P8236" s="80" t="s">
        <v>3599</v>
      </c>
      <c r="Q8236" s="80" t="s">
        <v>195</v>
      </c>
      <c r="S8236" t="str">
        <f t="shared" si="170"/>
        <v>42093david oshins</v>
      </c>
    </row>
    <row r="8237" spans="1:19" hidden="1">
      <c r="A8237" s="12">
        <v>42093</v>
      </c>
      <c r="B8237" t="s">
        <v>3250</v>
      </c>
      <c r="C8237" s="1">
        <v>1</v>
      </c>
      <c r="E8237" s="42">
        <f t="shared" si="171"/>
        <v>-1</v>
      </c>
      <c r="F8237" s="77" t="s">
        <v>225</v>
      </c>
      <c r="G8237" s="77" t="s">
        <v>195</v>
      </c>
      <c r="H8237" s="77" t="s">
        <v>189</v>
      </c>
      <c r="I8237" s="13">
        <v>3</v>
      </c>
      <c r="J8237" s="14">
        <v>2015</v>
      </c>
      <c r="K8237" s="78" t="s">
        <v>56</v>
      </c>
      <c r="L8237" s="79" t="s">
        <v>22</v>
      </c>
      <c r="M8237" s="79" t="s">
        <v>302</v>
      </c>
      <c r="N8237" s="15" t="s">
        <v>28</v>
      </c>
      <c r="O8237" s="15" t="s">
        <v>29</v>
      </c>
      <c r="P8237" s="80" t="s">
        <v>3599</v>
      </c>
      <c r="Q8237" s="80" t="s">
        <v>195</v>
      </c>
      <c r="S8237" t="str">
        <f t="shared" si="170"/>
        <v>42093Patricia Hall</v>
      </c>
    </row>
    <row r="8238" spans="1:19" hidden="1">
      <c r="A8238" s="12">
        <v>42093</v>
      </c>
      <c r="B8238" t="s">
        <v>2617</v>
      </c>
      <c r="C8238" s="1">
        <v>0</v>
      </c>
      <c r="E8238" s="42">
        <f t="shared" si="171"/>
        <v>0</v>
      </c>
      <c r="F8238" s="77" t="s">
        <v>1038</v>
      </c>
      <c r="G8238" s="77" t="s">
        <v>195</v>
      </c>
      <c r="H8238" s="77" t="s">
        <v>189</v>
      </c>
      <c r="I8238" s="13">
        <v>3</v>
      </c>
      <c r="J8238" s="14">
        <v>2015</v>
      </c>
      <c r="K8238" s="78" t="s">
        <v>56</v>
      </c>
      <c r="L8238" s="79" t="s">
        <v>22</v>
      </c>
      <c r="M8238" s="79" t="s">
        <v>302</v>
      </c>
      <c r="N8238" s="15" t="s">
        <v>28</v>
      </c>
      <c r="O8238" s="15" t="s">
        <v>29</v>
      </c>
      <c r="P8238" s="80" t="s">
        <v>3599</v>
      </c>
      <c r="Q8238" s="80" t="s">
        <v>195</v>
      </c>
      <c r="S8238" t="str">
        <f t="shared" si="170"/>
        <v>42093Reversal</v>
      </c>
    </row>
    <row r="8239" spans="1:19" hidden="1">
      <c r="A8239" s="12">
        <v>42093</v>
      </c>
      <c r="B8239" t="s">
        <v>3261</v>
      </c>
      <c r="C8239" s="1">
        <v>0.79</v>
      </c>
      <c r="E8239" s="42">
        <f t="shared" si="171"/>
        <v>-0.79</v>
      </c>
      <c r="F8239" s="77" t="s">
        <v>225</v>
      </c>
      <c r="G8239" s="77" t="s">
        <v>195</v>
      </c>
      <c r="H8239" s="77" t="s">
        <v>189</v>
      </c>
      <c r="I8239" s="13">
        <v>3</v>
      </c>
      <c r="J8239" s="14">
        <v>2015</v>
      </c>
      <c r="K8239" s="78" t="s">
        <v>56</v>
      </c>
      <c r="L8239" s="79" t="s">
        <v>22</v>
      </c>
      <c r="M8239" s="79" t="s">
        <v>302</v>
      </c>
      <c r="N8239" s="15" t="s">
        <v>28</v>
      </c>
      <c r="O8239" s="15" t="s">
        <v>29</v>
      </c>
      <c r="P8239" s="80" t="s">
        <v>3599</v>
      </c>
      <c r="Q8239" s="80" t="s">
        <v>195</v>
      </c>
      <c r="S8239" t="str">
        <f t="shared" si="170"/>
        <v>42093Kammerflage Kreations</v>
      </c>
    </row>
    <row r="8240" spans="1:19" hidden="1">
      <c r="A8240" s="12">
        <v>42093</v>
      </c>
      <c r="B8240" t="s">
        <v>3315</v>
      </c>
      <c r="C8240" s="1">
        <v>-2.4700000000000002</v>
      </c>
      <c r="E8240" s="42">
        <f t="shared" si="171"/>
        <v>2.4700000000000002</v>
      </c>
      <c r="F8240" s="77" t="s">
        <v>1038</v>
      </c>
      <c r="G8240" s="77" t="s">
        <v>195</v>
      </c>
      <c r="H8240" s="77" t="s">
        <v>189</v>
      </c>
      <c r="I8240" s="13">
        <v>3</v>
      </c>
      <c r="J8240" s="14">
        <v>2015</v>
      </c>
      <c r="K8240" s="78" t="s">
        <v>56</v>
      </c>
      <c r="L8240" s="79" t="s">
        <v>22</v>
      </c>
      <c r="M8240" s="79" t="s">
        <v>302</v>
      </c>
      <c r="N8240" s="15" t="s">
        <v>28</v>
      </c>
      <c r="O8240" s="15" t="s">
        <v>29</v>
      </c>
      <c r="P8240" s="80" t="s">
        <v>3599</v>
      </c>
      <c r="Q8240" s="80" t="s">
        <v>195</v>
      </c>
      <c r="S8240" t="str">
        <f t="shared" si="170"/>
        <v>42093Robin Travis</v>
      </c>
    </row>
    <row r="8241" spans="1:19" hidden="1">
      <c r="A8241" s="12">
        <v>42094</v>
      </c>
      <c r="B8241" t="s">
        <v>3326</v>
      </c>
      <c r="C8241" s="1">
        <v>-1.93</v>
      </c>
      <c r="E8241" s="42">
        <f t="shared" si="171"/>
        <v>1.93</v>
      </c>
      <c r="F8241" s="77" t="s">
        <v>1038</v>
      </c>
      <c r="G8241" s="77" t="s">
        <v>195</v>
      </c>
      <c r="H8241" s="77" t="s">
        <v>189</v>
      </c>
      <c r="I8241" s="13">
        <v>3</v>
      </c>
      <c r="J8241" s="14">
        <v>2015</v>
      </c>
      <c r="K8241" s="78" t="s">
        <v>56</v>
      </c>
      <c r="L8241" s="79" t="s">
        <v>22</v>
      </c>
      <c r="M8241" s="79" t="s">
        <v>302</v>
      </c>
      <c r="N8241" s="15" t="s">
        <v>28</v>
      </c>
      <c r="O8241" s="15" t="s">
        <v>29</v>
      </c>
      <c r="P8241" s="80" t="s">
        <v>3599</v>
      </c>
      <c r="Q8241" s="80" t="s">
        <v>195</v>
      </c>
      <c r="S8241" t="str">
        <f t="shared" si="170"/>
        <v>42094Joshua Ellis</v>
      </c>
    </row>
    <row r="8242" spans="1:19" hidden="1">
      <c r="A8242" s="12">
        <v>42095</v>
      </c>
      <c r="B8242" t="s">
        <v>3327</v>
      </c>
      <c r="C8242" s="1">
        <v>-4.5599999999999996</v>
      </c>
      <c r="E8242" s="42">
        <f t="shared" si="171"/>
        <v>4.5599999999999996</v>
      </c>
      <c r="F8242" s="77" t="s">
        <v>1038</v>
      </c>
      <c r="G8242" s="77" t="s">
        <v>195</v>
      </c>
      <c r="H8242" s="77" t="s">
        <v>189</v>
      </c>
      <c r="I8242" s="13">
        <v>4</v>
      </c>
      <c r="J8242" s="14">
        <v>2015</v>
      </c>
      <c r="K8242" s="78" t="s">
        <v>56</v>
      </c>
      <c r="L8242" s="79" t="s">
        <v>22</v>
      </c>
      <c r="M8242" s="79" t="s">
        <v>302</v>
      </c>
      <c r="N8242" s="15" t="s">
        <v>28</v>
      </c>
      <c r="O8242" s="15" t="s">
        <v>29</v>
      </c>
      <c r="P8242" s="80" t="s">
        <v>3599</v>
      </c>
      <c r="Q8242" s="80" t="s">
        <v>195</v>
      </c>
      <c r="S8242" t="str">
        <f t="shared" si="170"/>
        <v>42095ron amid</v>
      </c>
    </row>
    <row r="8243" spans="1:19" hidden="1">
      <c r="A8243" s="12">
        <v>42095</v>
      </c>
      <c r="B8243" t="s">
        <v>3328</v>
      </c>
      <c r="C8243" s="1">
        <v>-0.59</v>
      </c>
      <c r="E8243" s="42">
        <f t="shared" si="171"/>
        <v>0.59</v>
      </c>
      <c r="F8243" s="77" t="s">
        <v>1038</v>
      </c>
      <c r="G8243" s="77" t="s">
        <v>195</v>
      </c>
      <c r="H8243" s="77" t="s">
        <v>189</v>
      </c>
      <c r="I8243" s="13">
        <v>4</v>
      </c>
      <c r="J8243" s="14">
        <v>2015</v>
      </c>
      <c r="K8243" s="78" t="s">
        <v>56</v>
      </c>
      <c r="L8243" s="79" t="s">
        <v>22</v>
      </c>
      <c r="M8243" s="79" t="s">
        <v>302</v>
      </c>
      <c r="N8243" s="15" t="s">
        <v>28</v>
      </c>
      <c r="O8243" s="15" t="s">
        <v>29</v>
      </c>
      <c r="P8243" s="80" t="s">
        <v>3599</v>
      </c>
      <c r="Q8243" s="80" t="s">
        <v>195</v>
      </c>
      <c r="S8243" t="str">
        <f t="shared" si="170"/>
        <v>42095Zackery Strudel</v>
      </c>
    </row>
    <row r="8244" spans="1:19" hidden="1">
      <c r="A8244" s="12">
        <v>42095</v>
      </c>
      <c r="B8244" t="s">
        <v>3329</v>
      </c>
      <c r="C8244" s="1">
        <v>-2.1800000000000002</v>
      </c>
      <c r="E8244" s="42">
        <f t="shared" si="171"/>
        <v>2.1800000000000002</v>
      </c>
      <c r="F8244" s="77" t="s">
        <v>1038</v>
      </c>
      <c r="G8244" s="77" t="s">
        <v>195</v>
      </c>
      <c r="H8244" s="77" t="s">
        <v>189</v>
      </c>
      <c r="I8244" s="13">
        <v>4</v>
      </c>
      <c r="J8244" s="14">
        <v>2015</v>
      </c>
      <c r="K8244" s="78" t="s">
        <v>56</v>
      </c>
      <c r="L8244" s="79" t="s">
        <v>22</v>
      </c>
      <c r="M8244" s="79" t="s">
        <v>302</v>
      </c>
      <c r="N8244" s="15" t="s">
        <v>28</v>
      </c>
      <c r="O8244" s="15" t="s">
        <v>29</v>
      </c>
      <c r="P8244" s="80" t="s">
        <v>3599</v>
      </c>
      <c r="Q8244" s="80" t="s">
        <v>195</v>
      </c>
      <c r="S8244" t="str">
        <f t="shared" si="170"/>
        <v>42095CJ Rico</v>
      </c>
    </row>
    <row r="8245" spans="1:19" hidden="1">
      <c r="A8245" s="12">
        <v>42095</v>
      </c>
      <c r="B8245" t="s">
        <v>3330</v>
      </c>
      <c r="C8245" s="1">
        <v>-2.2799999999999998</v>
      </c>
      <c r="E8245" s="42">
        <f t="shared" si="171"/>
        <v>2.2799999999999998</v>
      </c>
      <c r="F8245" s="77" t="s">
        <v>1038</v>
      </c>
      <c r="G8245" s="77" t="s">
        <v>195</v>
      </c>
      <c r="H8245" s="77" t="s">
        <v>189</v>
      </c>
      <c r="I8245" s="13">
        <v>4</v>
      </c>
      <c r="J8245" s="14">
        <v>2015</v>
      </c>
      <c r="K8245" s="78" t="s">
        <v>56</v>
      </c>
      <c r="L8245" s="79" t="s">
        <v>22</v>
      </c>
      <c r="M8245" s="79" t="s">
        <v>302</v>
      </c>
      <c r="N8245" s="15" t="s">
        <v>28</v>
      </c>
      <c r="O8245" s="15" t="s">
        <v>29</v>
      </c>
      <c r="P8245" s="80" t="s">
        <v>3599</v>
      </c>
      <c r="Q8245" s="80" t="s">
        <v>195</v>
      </c>
      <c r="S8245" t="str">
        <f t="shared" si="170"/>
        <v>42095MyFly2Fly</v>
      </c>
    </row>
    <row r="8246" spans="1:19" hidden="1">
      <c r="A8246" s="12">
        <v>42095</v>
      </c>
      <c r="B8246" t="s">
        <v>3331</v>
      </c>
      <c r="C8246" s="1">
        <v>-0.73</v>
      </c>
      <c r="E8246" s="42">
        <f t="shared" si="171"/>
        <v>0.73</v>
      </c>
      <c r="F8246" s="77" t="s">
        <v>1038</v>
      </c>
      <c r="G8246" s="77" t="s">
        <v>195</v>
      </c>
      <c r="H8246" s="77" t="s">
        <v>189</v>
      </c>
      <c r="I8246" s="13">
        <v>4</v>
      </c>
      <c r="J8246" s="14">
        <v>2015</v>
      </c>
      <c r="K8246" s="78" t="s">
        <v>56</v>
      </c>
      <c r="L8246" s="79" t="s">
        <v>22</v>
      </c>
      <c r="M8246" s="79" t="s">
        <v>302</v>
      </c>
      <c r="N8246" s="15" t="s">
        <v>28</v>
      </c>
      <c r="O8246" s="15" t="s">
        <v>29</v>
      </c>
      <c r="P8246" s="80" t="s">
        <v>3599</v>
      </c>
      <c r="Q8246" s="80" t="s">
        <v>195</v>
      </c>
      <c r="S8246" t="str">
        <f t="shared" si="170"/>
        <v>42095katrina hyde</v>
      </c>
    </row>
    <row r="8247" spans="1:19" hidden="1">
      <c r="A8247" s="12">
        <v>42095</v>
      </c>
      <c r="B8247" t="s">
        <v>3332</v>
      </c>
      <c r="C8247" s="1">
        <v>-0.62</v>
      </c>
      <c r="E8247" s="42">
        <f t="shared" si="171"/>
        <v>0.62</v>
      </c>
      <c r="F8247" s="77" t="s">
        <v>1038</v>
      </c>
      <c r="G8247" s="77" t="s">
        <v>195</v>
      </c>
      <c r="H8247" s="77" t="s">
        <v>189</v>
      </c>
      <c r="I8247" s="13">
        <v>4</v>
      </c>
      <c r="J8247" s="14">
        <v>2015</v>
      </c>
      <c r="K8247" s="78" t="s">
        <v>56</v>
      </c>
      <c r="L8247" s="79" t="s">
        <v>22</v>
      </c>
      <c r="M8247" s="79" t="s">
        <v>302</v>
      </c>
      <c r="N8247" s="15" t="s">
        <v>28</v>
      </c>
      <c r="O8247" s="15" t="s">
        <v>29</v>
      </c>
      <c r="P8247" s="80" t="s">
        <v>3599</v>
      </c>
      <c r="Q8247" s="80" t="s">
        <v>195</v>
      </c>
      <c r="S8247" t="str">
        <f t="shared" si="170"/>
        <v>42095Kendall Sexton</v>
      </c>
    </row>
    <row r="8248" spans="1:19" hidden="1">
      <c r="A8248" s="12">
        <v>42096</v>
      </c>
      <c r="B8248" t="s">
        <v>3333</v>
      </c>
      <c r="C8248" s="1">
        <v>-0.62</v>
      </c>
      <c r="E8248" s="42">
        <f t="shared" si="171"/>
        <v>0.62</v>
      </c>
      <c r="F8248" s="77" t="s">
        <v>1038</v>
      </c>
      <c r="G8248" s="77" t="s">
        <v>195</v>
      </c>
      <c r="H8248" s="77" t="s">
        <v>189</v>
      </c>
      <c r="I8248" s="13">
        <v>4</v>
      </c>
      <c r="J8248" s="14">
        <v>2015</v>
      </c>
      <c r="K8248" s="78" t="s">
        <v>56</v>
      </c>
      <c r="L8248" s="79" t="s">
        <v>22</v>
      </c>
      <c r="M8248" s="79" t="s">
        <v>302</v>
      </c>
      <c r="N8248" s="15" t="s">
        <v>28</v>
      </c>
      <c r="O8248" s="15" t="s">
        <v>29</v>
      </c>
      <c r="P8248" s="80" t="s">
        <v>3599</v>
      </c>
      <c r="Q8248" s="80" t="s">
        <v>195</v>
      </c>
      <c r="S8248" t="str">
        <f t="shared" si="170"/>
        <v>42096Donna Logsdon</v>
      </c>
    </row>
    <row r="8249" spans="1:19" hidden="1">
      <c r="A8249" s="12">
        <v>42096</v>
      </c>
      <c r="B8249" t="s">
        <v>3334</v>
      </c>
      <c r="C8249" s="1">
        <v>-0.59</v>
      </c>
      <c r="E8249" s="42">
        <f t="shared" si="171"/>
        <v>0.59</v>
      </c>
      <c r="F8249" s="77" t="s">
        <v>1038</v>
      </c>
      <c r="G8249" s="77" t="s">
        <v>195</v>
      </c>
      <c r="H8249" s="77" t="s">
        <v>189</v>
      </c>
      <c r="I8249" s="13">
        <v>4</v>
      </c>
      <c r="J8249" s="14">
        <v>2015</v>
      </c>
      <c r="K8249" s="78" t="s">
        <v>56</v>
      </c>
      <c r="L8249" s="79" t="s">
        <v>22</v>
      </c>
      <c r="M8249" s="79" t="s">
        <v>302</v>
      </c>
      <c r="N8249" s="15" t="s">
        <v>28</v>
      </c>
      <c r="O8249" s="15" t="s">
        <v>29</v>
      </c>
      <c r="P8249" s="80" t="s">
        <v>3599</v>
      </c>
      <c r="Q8249" s="80" t="s">
        <v>195</v>
      </c>
      <c r="S8249" t="str">
        <f t="shared" si="170"/>
        <v>42096Lawrence Neely</v>
      </c>
    </row>
    <row r="8250" spans="1:19" hidden="1">
      <c r="A8250" s="12">
        <v>42096</v>
      </c>
      <c r="B8250" t="s">
        <v>3335</v>
      </c>
      <c r="C8250" s="1">
        <v>-2.2400000000000002</v>
      </c>
      <c r="E8250" s="42">
        <f t="shared" si="171"/>
        <v>2.2400000000000002</v>
      </c>
      <c r="F8250" s="77" t="s">
        <v>1038</v>
      </c>
      <c r="G8250" s="77" t="s">
        <v>195</v>
      </c>
      <c r="H8250" s="77" t="s">
        <v>189</v>
      </c>
      <c r="I8250" s="13">
        <v>4</v>
      </c>
      <c r="J8250" s="14">
        <v>2015</v>
      </c>
      <c r="K8250" s="78" t="s">
        <v>56</v>
      </c>
      <c r="L8250" s="79" t="s">
        <v>22</v>
      </c>
      <c r="M8250" s="79" t="s">
        <v>302</v>
      </c>
      <c r="N8250" s="15" t="s">
        <v>28</v>
      </c>
      <c r="O8250" s="15" t="s">
        <v>29</v>
      </c>
      <c r="P8250" s="80" t="s">
        <v>3599</v>
      </c>
      <c r="Q8250" s="80" t="s">
        <v>195</v>
      </c>
      <c r="S8250" t="str">
        <f t="shared" si="170"/>
        <v>42096Michelle Bell</v>
      </c>
    </row>
    <row r="8251" spans="1:19" hidden="1">
      <c r="A8251" s="12">
        <v>42096</v>
      </c>
      <c r="B8251" t="s">
        <v>3336</v>
      </c>
      <c r="C8251" s="1">
        <v>-0.73</v>
      </c>
      <c r="E8251" s="42">
        <f t="shared" si="171"/>
        <v>0.73</v>
      </c>
      <c r="F8251" s="77" t="s">
        <v>1038</v>
      </c>
      <c r="G8251" s="77" t="s">
        <v>195</v>
      </c>
      <c r="H8251" s="77" t="s">
        <v>189</v>
      </c>
      <c r="I8251" s="13">
        <v>4</v>
      </c>
      <c r="J8251" s="14">
        <v>2015</v>
      </c>
      <c r="K8251" s="78" t="s">
        <v>56</v>
      </c>
      <c r="L8251" s="79" t="s">
        <v>22</v>
      </c>
      <c r="M8251" s="79" t="s">
        <v>302</v>
      </c>
      <c r="N8251" s="15" t="s">
        <v>28</v>
      </c>
      <c r="O8251" s="15" t="s">
        <v>29</v>
      </c>
      <c r="P8251" s="80" t="s">
        <v>3599</v>
      </c>
      <c r="Q8251" s="80" t="s">
        <v>195</v>
      </c>
      <c r="S8251" t="str">
        <f t="shared" si="170"/>
        <v>42096Mike Meado</v>
      </c>
    </row>
    <row r="8252" spans="1:19" hidden="1">
      <c r="A8252" s="12">
        <v>42097</v>
      </c>
      <c r="B8252" t="s">
        <v>3337</v>
      </c>
      <c r="C8252" s="1">
        <v>-1.95</v>
      </c>
      <c r="E8252" s="42">
        <f t="shared" si="171"/>
        <v>1.95</v>
      </c>
      <c r="F8252" s="77" t="s">
        <v>1038</v>
      </c>
      <c r="G8252" s="77" t="s">
        <v>195</v>
      </c>
      <c r="H8252" s="77" t="s">
        <v>189</v>
      </c>
      <c r="I8252" s="13">
        <v>4</v>
      </c>
      <c r="J8252" s="14">
        <v>2015</v>
      </c>
      <c r="K8252" s="78" t="s">
        <v>56</v>
      </c>
      <c r="L8252" s="79" t="s">
        <v>22</v>
      </c>
      <c r="M8252" s="79" t="s">
        <v>302</v>
      </c>
      <c r="N8252" s="15" t="s">
        <v>28</v>
      </c>
      <c r="O8252" s="15" t="s">
        <v>29</v>
      </c>
      <c r="P8252" s="80" t="s">
        <v>3599</v>
      </c>
      <c r="Q8252" s="80" t="s">
        <v>195</v>
      </c>
      <c r="S8252" t="str">
        <f t="shared" si="170"/>
        <v>42097chet frizzell</v>
      </c>
    </row>
    <row r="8253" spans="1:19" hidden="1">
      <c r="A8253" s="12">
        <v>42097</v>
      </c>
      <c r="B8253" t="s">
        <v>3338</v>
      </c>
      <c r="C8253" s="1">
        <v>-0.62</v>
      </c>
      <c r="E8253" s="42">
        <f t="shared" si="171"/>
        <v>0.62</v>
      </c>
      <c r="F8253" s="77" t="s">
        <v>1038</v>
      </c>
      <c r="G8253" s="77" t="s">
        <v>195</v>
      </c>
      <c r="H8253" s="77" t="s">
        <v>189</v>
      </c>
      <c r="I8253" s="13">
        <v>4</v>
      </c>
      <c r="J8253" s="14">
        <v>2015</v>
      </c>
      <c r="K8253" s="78" t="s">
        <v>56</v>
      </c>
      <c r="L8253" s="79" t="s">
        <v>22</v>
      </c>
      <c r="M8253" s="79" t="s">
        <v>302</v>
      </c>
      <c r="N8253" s="15" t="s">
        <v>28</v>
      </c>
      <c r="O8253" s="15" t="s">
        <v>29</v>
      </c>
      <c r="P8253" s="80" t="s">
        <v>3599</v>
      </c>
      <c r="Q8253" s="80" t="s">
        <v>195</v>
      </c>
      <c r="S8253" t="str">
        <f t="shared" si="170"/>
        <v>42097Centrex</v>
      </c>
    </row>
    <row r="8254" spans="1:19" hidden="1">
      <c r="A8254" s="12">
        <v>42097</v>
      </c>
      <c r="B8254" t="s">
        <v>3339</v>
      </c>
      <c r="C8254" s="1">
        <v>-0.69</v>
      </c>
      <c r="E8254" s="42">
        <f t="shared" si="171"/>
        <v>0.69</v>
      </c>
      <c r="F8254" s="77" t="s">
        <v>1038</v>
      </c>
      <c r="G8254" s="77" t="s">
        <v>195</v>
      </c>
      <c r="H8254" s="77" t="s">
        <v>189</v>
      </c>
      <c r="I8254" s="13">
        <v>4</v>
      </c>
      <c r="J8254" s="14">
        <v>2015</v>
      </c>
      <c r="K8254" s="78" t="s">
        <v>56</v>
      </c>
      <c r="L8254" s="79" t="s">
        <v>22</v>
      </c>
      <c r="M8254" s="79" t="s">
        <v>302</v>
      </c>
      <c r="N8254" s="15" t="s">
        <v>28</v>
      </c>
      <c r="O8254" s="15" t="s">
        <v>29</v>
      </c>
      <c r="P8254" s="80" t="s">
        <v>3599</v>
      </c>
      <c r="Q8254" s="80" t="s">
        <v>195</v>
      </c>
      <c r="S8254" t="str">
        <f t="shared" si="170"/>
        <v>42097Donna Gentry</v>
      </c>
    </row>
    <row r="8255" spans="1:19" hidden="1">
      <c r="A8255" s="12">
        <v>42098</v>
      </c>
      <c r="B8255" t="s">
        <v>3340</v>
      </c>
      <c r="C8255" s="1">
        <v>-3.29</v>
      </c>
      <c r="E8255" s="42">
        <f t="shared" si="171"/>
        <v>3.29</v>
      </c>
      <c r="F8255" s="77" t="s">
        <v>1038</v>
      </c>
      <c r="G8255" s="77" t="s">
        <v>195</v>
      </c>
      <c r="H8255" s="77" t="s">
        <v>189</v>
      </c>
      <c r="I8255" s="13">
        <v>4</v>
      </c>
      <c r="J8255" s="14">
        <v>2015</v>
      </c>
      <c r="K8255" s="78" t="s">
        <v>56</v>
      </c>
      <c r="L8255" s="79" t="s">
        <v>22</v>
      </c>
      <c r="M8255" s="79" t="s">
        <v>302</v>
      </c>
      <c r="N8255" s="15" t="s">
        <v>28</v>
      </c>
      <c r="O8255" s="15" t="s">
        <v>29</v>
      </c>
      <c r="P8255" s="80" t="s">
        <v>3599</v>
      </c>
      <c r="Q8255" s="80" t="s">
        <v>195</v>
      </c>
      <c r="S8255" t="str">
        <f t="shared" si="170"/>
        <v>42098terry ghaney</v>
      </c>
    </row>
    <row r="8256" spans="1:19" hidden="1">
      <c r="A8256" s="12">
        <v>42098</v>
      </c>
      <c r="B8256" t="s">
        <v>3341</v>
      </c>
      <c r="C8256" s="1">
        <v>-2.39</v>
      </c>
      <c r="E8256" s="42">
        <f t="shared" si="171"/>
        <v>2.39</v>
      </c>
      <c r="F8256" s="77" t="s">
        <v>1038</v>
      </c>
      <c r="G8256" s="77" t="s">
        <v>195</v>
      </c>
      <c r="H8256" s="77" t="s">
        <v>189</v>
      </c>
      <c r="I8256" s="13">
        <v>4</v>
      </c>
      <c r="J8256" s="14">
        <v>2015</v>
      </c>
      <c r="K8256" s="78" t="s">
        <v>56</v>
      </c>
      <c r="L8256" s="79" t="s">
        <v>22</v>
      </c>
      <c r="M8256" s="79" t="s">
        <v>302</v>
      </c>
      <c r="N8256" s="15" t="s">
        <v>28</v>
      </c>
      <c r="O8256" s="15" t="s">
        <v>29</v>
      </c>
      <c r="P8256" s="80" t="s">
        <v>3599</v>
      </c>
      <c r="Q8256" s="80" t="s">
        <v>195</v>
      </c>
      <c r="S8256" t="str">
        <f t="shared" si="170"/>
        <v>42098chris norment</v>
      </c>
    </row>
    <row r="8257" spans="1:19" hidden="1">
      <c r="A8257" s="12">
        <v>42098</v>
      </c>
      <c r="B8257" t="s">
        <v>3342</v>
      </c>
      <c r="C8257" s="1">
        <v>-2.1</v>
      </c>
      <c r="E8257" s="42">
        <f t="shared" si="171"/>
        <v>2.1</v>
      </c>
      <c r="F8257" s="77" t="s">
        <v>1038</v>
      </c>
      <c r="G8257" s="77" t="s">
        <v>195</v>
      </c>
      <c r="H8257" s="77" t="s">
        <v>189</v>
      </c>
      <c r="I8257" s="13">
        <v>4</v>
      </c>
      <c r="J8257" s="14">
        <v>2015</v>
      </c>
      <c r="K8257" s="78" t="s">
        <v>56</v>
      </c>
      <c r="L8257" s="79" t="s">
        <v>22</v>
      </c>
      <c r="M8257" s="79" t="s">
        <v>302</v>
      </c>
      <c r="N8257" s="15" t="s">
        <v>28</v>
      </c>
      <c r="O8257" s="15" t="s">
        <v>29</v>
      </c>
      <c r="P8257" s="80" t="s">
        <v>3599</v>
      </c>
      <c r="Q8257" s="80" t="s">
        <v>195</v>
      </c>
      <c r="S8257" t="str">
        <f t="shared" si="170"/>
        <v>42098aquinas coleman</v>
      </c>
    </row>
    <row r="8258" spans="1:19" hidden="1">
      <c r="A8258" s="12">
        <v>42098</v>
      </c>
      <c r="B8258" t="s">
        <v>3342</v>
      </c>
      <c r="C8258" s="1">
        <v>-2.2400000000000002</v>
      </c>
      <c r="E8258" s="42">
        <f t="shared" si="171"/>
        <v>2.2400000000000002</v>
      </c>
      <c r="F8258" s="77" t="s">
        <v>1038</v>
      </c>
      <c r="G8258" s="77" t="s">
        <v>195</v>
      </c>
      <c r="H8258" s="77" t="s">
        <v>189</v>
      </c>
      <c r="I8258" s="13">
        <v>4</v>
      </c>
      <c r="J8258" s="14">
        <v>2015</v>
      </c>
      <c r="K8258" s="78" t="s">
        <v>56</v>
      </c>
      <c r="L8258" s="79" t="s">
        <v>22</v>
      </c>
      <c r="M8258" s="79" t="s">
        <v>302</v>
      </c>
      <c r="N8258" s="15" t="s">
        <v>28</v>
      </c>
      <c r="O8258" s="15" t="s">
        <v>29</v>
      </c>
      <c r="P8258" s="80" t="s">
        <v>3599</v>
      </c>
      <c r="Q8258" s="80" t="s">
        <v>195</v>
      </c>
      <c r="S8258" t="str">
        <f t="shared" si="170"/>
        <v>42098aquinas coleman</v>
      </c>
    </row>
    <row r="8259" spans="1:19" hidden="1">
      <c r="A8259" s="12">
        <v>42098</v>
      </c>
      <c r="B8259" t="s">
        <v>3343</v>
      </c>
      <c r="C8259" s="1">
        <v>-0.76</v>
      </c>
      <c r="E8259" s="42">
        <f t="shared" si="171"/>
        <v>0.76</v>
      </c>
      <c r="F8259" s="77" t="s">
        <v>1038</v>
      </c>
      <c r="G8259" s="77" t="s">
        <v>195</v>
      </c>
      <c r="H8259" s="77" t="s">
        <v>189</v>
      </c>
      <c r="I8259" s="13">
        <v>4</v>
      </c>
      <c r="J8259" s="14">
        <v>2015</v>
      </c>
      <c r="K8259" s="78" t="s">
        <v>56</v>
      </c>
      <c r="L8259" s="79" t="s">
        <v>22</v>
      </c>
      <c r="M8259" s="79" t="s">
        <v>302</v>
      </c>
      <c r="N8259" s="15" t="s">
        <v>28</v>
      </c>
      <c r="O8259" s="15" t="s">
        <v>29</v>
      </c>
      <c r="P8259" s="80" t="s">
        <v>3599</v>
      </c>
      <c r="Q8259" s="80" t="s">
        <v>195</v>
      </c>
      <c r="S8259" t="str">
        <f t="shared" si="170"/>
        <v>42098TERESA DAVIDSON</v>
      </c>
    </row>
    <row r="8260" spans="1:19" hidden="1">
      <c r="A8260" s="12">
        <v>42099</v>
      </c>
      <c r="B8260" t="s">
        <v>3344</v>
      </c>
      <c r="C8260" s="1">
        <v>-2.83</v>
      </c>
      <c r="E8260" s="42">
        <f t="shared" si="171"/>
        <v>2.83</v>
      </c>
      <c r="F8260" s="77" t="s">
        <v>1038</v>
      </c>
      <c r="G8260" s="77" t="s">
        <v>195</v>
      </c>
      <c r="H8260" s="77" t="s">
        <v>189</v>
      </c>
      <c r="I8260" s="13">
        <v>4</v>
      </c>
      <c r="J8260" s="14">
        <v>2015</v>
      </c>
      <c r="K8260" s="78" t="s">
        <v>56</v>
      </c>
      <c r="L8260" s="79" t="s">
        <v>22</v>
      </c>
      <c r="M8260" s="79" t="s">
        <v>302</v>
      </c>
      <c r="N8260" s="15" t="s">
        <v>28</v>
      </c>
      <c r="O8260" s="15" t="s">
        <v>29</v>
      </c>
      <c r="P8260" s="80" t="s">
        <v>3599</v>
      </c>
      <c r="Q8260" s="80" t="s">
        <v>195</v>
      </c>
      <c r="S8260" t="str">
        <f t="shared" si="170"/>
        <v>42099RICHARD FREIT</v>
      </c>
    </row>
    <row r="8261" spans="1:19" hidden="1">
      <c r="A8261" s="12">
        <v>42099</v>
      </c>
      <c r="B8261" t="s">
        <v>3345</v>
      </c>
      <c r="C8261" s="1">
        <v>-0.92</v>
      </c>
      <c r="E8261" s="42">
        <f t="shared" si="171"/>
        <v>0.92</v>
      </c>
      <c r="F8261" s="77" t="s">
        <v>1038</v>
      </c>
      <c r="G8261" s="77" t="s">
        <v>195</v>
      </c>
      <c r="H8261" s="77" t="s">
        <v>189</v>
      </c>
      <c r="I8261" s="13">
        <v>4</v>
      </c>
      <c r="J8261" s="14">
        <v>2015</v>
      </c>
      <c r="K8261" s="78" t="s">
        <v>56</v>
      </c>
      <c r="L8261" s="79" t="s">
        <v>22</v>
      </c>
      <c r="M8261" s="79" t="s">
        <v>302</v>
      </c>
      <c r="N8261" s="15" t="s">
        <v>28</v>
      </c>
      <c r="O8261" s="15" t="s">
        <v>29</v>
      </c>
      <c r="P8261" s="80" t="s">
        <v>3599</v>
      </c>
      <c r="Q8261" s="80" t="s">
        <v>195</v>
      </c>
      <c r="S8261" t="str">
        <f t="shared" si="170"/>
        <v>42099Anne Canton</v>
      </c>
    </row>
    <row r="8262" spans="1:19" hidden="1">
      <c r="A8262" s="12">
        <v>42099</v>
      </c>
      <c r="B8262" t="s">
        <v>3346</v>
      </c>
      <c r="C8262" s="1">
        <v>-4</v>
      </c>
      <c r="E8262" s="42">
        <f t="shared" si="171"/>
        <v>4</v>
      </c>
      <c r="F8262" s="77" t="s">
        <v>1038</v>
      </c>
      <c r="G8262" s="77" t="s">
        <v>195</v>
      </c>
      <c r="H8262" s="77" t="s">
        <v>189</v>
      </c>
      <c r="I8262" s="13">
        <v>4</v>
      </c>
      <c r="J8262" s="14">
        <v>2015</v>
      </c>
      <c r="K8262" s="78" t="s">
        <v>56</v>
      </c>
      <c r="L8262" s="79" t="s">
        <v>22</v>
      </c>
      <c r="M8262" s="79" t="s">
        <v>302</v>
      </c>
      <c r="N8262" s="15" t="s">
        <v>28</v>
      </c>
      <c r="O8262" s="15" t="s">
        <v>29</v>
      </c>
      <c r="P8262" s="80" t="s">
        <v>3599</v>
      </c>
      <c r="Q8262" s="80" t="s">
        <v>195</v>
      </c>
      <c r="S8262" t="str">
        <f t="shared" si="170"/>
        <v>42099iveta plihal</v>
      </c>
    </row>
    <row r="8263" spans="1:19" hidden="1">
      <c r="A8263" s="12">
        <v>42100</v>
      </c>
      <c r="B8263" t="s">
        <v>3347</v>
      </c>
      <c r="C8263" s="1">
        <v>-0.69</v>
      </c>
      <c r="E8263" s="42">
        <f t="shared" si="171"/>
        <v>0.69</v>
      </c>
      <c r="F8263" s="77" t="s">
        <v>1038</v>
      </c>
      <c r="G8263" s="77" t="s">
        <v>195</v>
      </c>
      <c r="H8263" s="77" t="s">
        <v>189</v>
      </c>
      <c r="I8263" s="13">
        <v>4</v>
      </c>
      <c r="J8263" s="14">
        <v>2015</v>
      </c>
      <c r="K8263" s="78" t="s">
        <v>56</v>
      </c>
      <c r="L8263" s="79" t="s">
        <v>22</v>
      </c>
      <c r="M8263" s="79" t="s">
        <v>302</v>
      </c>
      <c r="N8263" s="15" t="s">
        <v>28</v>
      </c>
      <c r="O8263" s="15" t="s">
        <v>29</v>
      </c>
      <c r="P8263" s="80" t="s">
        <v>3599</v>
      </c>
      <c r="Q8263" s="80" t="s">
        <v>195</v>
      </c>
      <c r="S8263" t="str">
        <f t="shared" si="170"/>
        <v>42100Devon Edwards</v>
      </c>
    </row>
    <row r="8264" spans="1:19" hidden="1">
      <c r="A8264" s="12">
        <v>42100</v>
      </c>
      <c r="B8264" t="s">
        <v>3348</v>
      </c>
      <c r="C8264" s="1">
        <v>-0.59</v>
      </c>
      <c r="E8264" s="42">
        <f t="shared" si="171"/>
        <v>0.59</v>
      </c>
      <c r="F8264" s="77" t="s">
        <v>1038</v>
      </c>
      <c r="G8264" s="77" t="s">
        <v>195</v>
      </c>
      <c r="H8264" s="77" t="s">
        <v>189</v>
      </c>
      <c r="I8264" s="13">
        <v>4</v>
      </c>
      <c r="J8264" s="14">
        <v>2015</v>
      </c>
      <c r="K8264" s="78" t="s">
        <v>56</v>
      </c>
      <c r="L8264" s="79" t="s">
        <v>22</v>
      </c>
      <c r="M8264" s="79" t="s">
        <v>302</v>
      </c>
      <c r="N8264" s="15" t="s">
        <v>28</v>
      </c>
      <c r="O8264" s="15" t="s">
        <v>29</v>
      </c>
      <c r="P8264" s="80" t="s">
        <v>3599</v>
      </c>
      <c r="Q8264" s="80" t="s">
        <v>195</v>
      </c>
      <c r="S8264" t="str">
        <f t="shared" si="170"/>
        <v>42100MARLA BYRD</v>
      </c>
    </row>
    <row r="8265" spans="1:19" hidden="1">
      <c r="A8265" s="12">
        <v>42100</v>
      </c>
      <c r="B8265" t="s">
        <v>2488</v>
      </c>
      <c r="C8265" s="1">
        <v>0</v>
      </c>
      <c r="E8265" s="42">
        <f t="shared" si="171"/>
        <v>0</v>
      </c>
      <c r="F8265" s="77" t="s">
        <v>225</v>
      </c>
      <c r="G8265" s="77" t="s">
        <v>195</v>
      </c>
      <c r="H8265" s="77" t="s">
        <v>189</v>
      </c>
      <c r="I8265" s="13">
        <v>4</v>
      </c>
      <c r="J8265" s="14">
        <v>2015</v>
      </c>
      <c r="K8265" s="78" t="s">
        <v>56</v>
      </c>
      <c r="L8265" s="79" t="s">
        <v>22</v>
      </c>
      <c r="M8265" s="79" t="s">
        <v>23</v>
      </c>
      <c r="N8265" s="15" t="s">
        <v>189</v>
      </c>
      <c r="O8265" s="15" t="s">
        <v>24</v>
      </c>
      <c r="P8265" s="80" t="s">
        <v>196</v>
      </c>
      <c r="Q8265" s="80" t="s">
        <v>195</v>
      </c>
      <c r="S8265" t="str">
        <f t="shared" si="170"/>
        <v>42100Bank Account</v>
      </c>
    </row>
    <row r="8266" spans="1:19" hidden="1">
      <c r="A8266" s="12">
        <v>42100</v>
      </c>
      <c r="B8266" t="s">
        <v>3283</v>
      </c>
      <c r="C8266" s="1">
        <v>-1.05</v>
      </c>
      <c r="E8266" s="42">
        <f t="shared" si="171"/>
        <v>1.05</v>
      </c>
      <c r="F8266" s="77" t="s">
        <v>1038</v>
      </c>
      <c r="G8266" s="77" t="s">
        <v>195</v>
      </c>
      <c r="H8266" s="77" t="s">
        <v>189</v>
      </c>
      <c r="I8266" s="13">
        <v>4</v>
      </c>
      <c r="J8266" s="14">
        <v>2015</v>
      </c>
      <c r="K8266" s="78" t="s">
        <v>56</v>
      </c>
      <c r="L8266" s="79" t="s">
        <v>22</v>
      </c>
      <c r="M8266" s="79" t="s">
        <v>302</v>
      </c>
      <c r="N8266" s="15" t="s">
        <v>28</v>
      </c>
      <c r="O8266" s="15" t="s">
        <v>29</v>
      </c>
      <c r="P8266" s="80" t="s">
        <v>3599</v>
      </c>
      <c r="Q8266" s="80" t="s">
        <v>195</v>
      </c>
      <c r="S8266" t="str">
        <f t="shared" si="170"/>
        <v>42100Scot Price</v>
      </c>
    </row>
    <row r="8267" spans="1:19" hidden="1">
      <c r="A8267" s="12">
        <v>42101</v>
      </c>
      <c r="B8267" t="s">
        <v>3349</v>
      </c>
      <c r="C8267" s="1">
        <v>-5.44</v>
      </c>
      <c r="E8267" s="42">
        <f t="shared" si="171"/>
        <v>5.44</v>
      </c>
      <c r="F8267" s="77" t="s">
        <v>1038</v>
      </c>
      <c r="G8267" s="77" t="s">
        <v>195</v>
      </c>
      <c r="H8267" s="77" t="s">
        <v>189</v>
      </c>
      <c r="I8267" s="13">
        <v>4</v>
      </c>
      <c r="J8267" s="14">
        <v>2015</v>
      </c>
      <c r="K8267" s="78" t="s">
        <v>56</v>
      </c>
      <c r="L8267" s="79" t="s">
        <v>22</v>
      </c>
      <c r="M8267" s="79" t="s">
        <v>302</v>
      </c>
      <c r="N8267" s="15" t="s">
        <v>28</v>
      </c>
      <c r="O8267" s="15" t="s">
        <v>29</v>
      </c>
      <c r="P8267" s="80" t="s">
        <v>3599</v>
      </c>
      <c r="Q8267" s="80" t="s">
        <v>195</v>
      </c>
      <c r="S8267" t="str">
        <f t="shared" si="170"/>
        <v>42101Dee Bateman</v>
      </c>
    </row>
    <row r="8268" spans="1:19" hidden="1">
      <c r="A8268" s="12">
        <v>42101</v>
      </c>
      <c r="B8268" t="s">
        <v>3350</v>
      </c>
      <c r="C8268" s="1">
        <v>-7.94</v>
      </c>
      <c r="E8268" s="42">
        <f t="shared" si="171"/>
        <v>7.94</v>
      </c>
      <c r="F8268" s="77" t="s">
        <v>1038</v>
      </c>
      <c r="G8268" s="77" t="s">
        <v>195</v>
      </c>
      <c r="H8268" s="77" t="s">
        <v>189</v>
      </c>
      <c r="I8268" s="13">
        <v>4</v>
      </c>
      <c r="J8268" s="14">
        <v>2015</v>
      </c>
      <c r="K8268" s="78" t="s">
        <v>56</v>
      </c>
      <c r="L8268" s="79" t="s">
        <v>22</v>
      </c>
      <c r="M8268" s="79" t="s">
        <v>302</v>
      </c>
      <c r="N8268" s="15" t="s">
        <v>28</v>
      </c>
      <c r="O8268" s="15" t="s">
        <v>29</v>
      </c>
      <c r="P8268" s="80" t="s">
        <v>3599</v>
      </c>
      <c r="Q8268" s="80" t="s">
        <v>195</v>
      </c>
      <c r="S8268" t="str">
        <f t="shared" si="170"/>
        <v>42101cody cusack</v>
      </c>
    </row>
    <row r="8269" spans="1:19" hidden="1">
      <c r="A8269" s="12">
        <v>42102</v>
      </c>
      <c r="B8269" t="s">
        <v>3351</v>
      </c>
      <c r="C8269" s="1">
        <v>-2.15</v>
      </c>
      <c r="E8269" s="42">
        <f t="shared" si="171"/>
        <v>2.15</v>
      </c>
      <c r="F8269" s="77" t="s">
        <v>1038</v>
      </c>
      <c r="G8269" s="77" t="s">
        <v>195</v>
      </c>
      <c r="H8269" s="77" t="s">
        <v>189</v>
      </c>
      <c r="I8269" s="13">
        <v>4</v>
      </c>
      <c r="J8269" s="14">
        <v>2015</v>
      </c>
      <c r="K8269" s="78" t="s">
        <v>56</v>
      </c>
      <c r="L8269" s="79" t="s">
        <v>22</v>
      </c>
      <c r="M8269" s="79" t="s">
        <v>302</v>
      </c>
      <c r="N8269" s="15" t="s">
        <v>28</v>
      </c>
      <c r="O8269" s="15" t="s">
        <v>29</v>
      </c>
      <c r="P8269" s="80" t="s">
        <v>3599</v>
      </c>
      <c r="Q8269" s="80" t="s">
        <v>195</v>
      </c>
      <c r="S8269" t="str">
        <f t="shared" si="170"/>
        <v>42102larissa murray</v>
      </c>
    </row>
    <row r="8270" spans="1:19" hidden="1">
      <c r="A8270" s="12">
        <v>42102</v>
      </c>
      <c r="B8270" t="s">
        <v>3352</v>
      </c>
      <c r="C8270" s="1">
        <v>-3.99</v>
      </c>
      <c r="E8270" s="42">
        <f t="shared" si="171"/>
        <v>3.99</v>
      </c>
      <c r="F8270" s="77" t="s">
        <v>1038</v>
      </c>
      <c r="G8270" s="77" t="s">
        <v>195</v>
      </c>
      <c r="H8270" s="77" t="s">
        <v>189</v>
      </c>
      <c r="I8270" s="13">
        <v>4</v>
      </c>
      <c r="J8270" s="14">
        <v>2015</v>
      </c>
      <c r="K8270" s="78" t="s">
        <v>56</v>
      </c>
      <c r="L8270" s="79" t="s">
        <v>22</v>
      </c>
      <c r="M8270" s="79" t="s">
        <v>302</v>
      </c>
      <c r="N8270" s="15" t="s">
        <v>28</v>
      </c>
      <c r="O8270" s="15" t="s">
        <v>29</v>
      </c>
      <c r="P8270" s="80" t="s">
        <v>3599</v>
      </c>
      <c r="Q8270" s="80" t="s">
        <v>195</v>
      </c>
      <c r="S8270" t="str">
        <f t="shared" si="170"/>
        <v>42102francis polanco</v>
      </c>
    </row>
    <row r="8271" spans="1:19" hidden="1">
      <c r="A8271" s="12">
        <v>42102</v>
      </c>
      <c r="B8271" t="s">
        <v>3353</v>
      </c>
      <c r="C8271" s="1">
        <v>-0.62</v>
      </c>
      <c r="E8271" s="42">
        <f t="shared" si="171"/>
        <v>0.62</v>
      </c>
      <c r="F8271" s="77" t="s">
        <v>1038</v>
      </c>
      <c r="G8271" s="77" t="s">
        <v>195</v>
      </c>
      <c r="H8271" s="77" t="s">
        <v>189</v>
      </c>
      <c r="I8271" s="13">
        <v>4</v>
      </c>
      <c r="J8271" s="14">
        <v>2015</v>
      </c>
      <c r="K8271" s="78" t="s">
        <v>56</v>
      </c>
      <c r="L8271" s="79" t="s">
        <v>22</v>
      </c>
      <c r="M8271" s="79" t="s">
        <v>302</v>
      </c>
      <c r="N8271" s="15" t="s">
        <v>28</v>
      </c>
      <c r="O8271" s="15" t="s">
        <v>29</v>
      </c>
      <c r="P8271" s="80" t="s">
        <v>3599</v>
      </c>
      <c r="Q8271" s="80" t="s">
        <v>195</v>
      </c>
      <c r="S8271" t="str">
        <f t="shared" si="170"/>
        <v>42102Erik Viker</v>
      </c>
    </row>
    <row r="8272" spans="1:19" hidden="1">
      <c r="A8272" s="12">
        <v>42103</v>
      </c>
      <c r="B8272" t="s">
        <v>3354</v>
      </c>
      <c r="C8272" s="1">
        <v>-2.13</v>
      </c>
      <c r="E8272" s="42">
        <f t="shared" si="171"/>
        <v>2.13</v>
      </c>
      <c r="F8272" s="77" t="s">
        <v>1038</v>
      </c>
      <c r="G8272" s="77" t="s">
        <v>195</v>
      </c>
      <c r="H8272" s="77" t="s">
        <v>189</v>
      </c>
      <c r="I8272" s="13">
        <v>4</v>
      </c>
      <c r="J8272" s="14">
        <v>2015</v>
      </c>
      <c r="K8272" s="78" t="s">
        <v>56</v>
      </c>
      <c r="L8272" s="79" t="s">
        <v>22</v>
      </c>
      <c r="M8272" s="79" t="s">
        <v>302</v>
      </c>
      <c r="N8272" s="15" t="s">
        <v>28</v>
      </c>
      <c r="O8272" s="15" t="s">
        <v>29</v>
      </c>
      <c r="P8272" s="80" t="s">
        <v>3599</v>
      </c>
      <c r="Q8272" s="80" t="s">
        <v>195</v>
      </c>
      <c r="S8272" t="str">
        <f t="shared" si="170"/>
        <v>42103Katie Mutzebaugh</v>
      </c>
    </row>
    <row r="8273" spans="1:19" hidden="1">
      <c r="A8273" s="12">
        <v>42103</v>
      </c>
      <c r="B8273" t="s">
        <v>3355</v>
      </c>
      <c r="C8273" s="1">
        <v>-2.0099999999999998</v>
      </c>
      <c r="E8273" s="42">
        <f t="shared" si="171"/>
        <v>2.0099999999999998</v>
      </c>
      <c r="F8273" s="77" t="s">
        <v>1038</v>
      </c>
      <c r="G8273" s="77" t="s">
        <v>195</v>
      </c>
      <c r="H8273" s="77" t="s">
        <v>189</v>
      </c>
      <c r="I8273" s="13">
        <v>4</v>
      </c>
      <c r="J8273" s="14">
        <v>2015</v>
      </c>
      <c r="K8273" s="78" t="s">
        <v>56</v>
      </c>
      <c r="L8273" s="79" t="s">
        <v>22</v>
      </c>
      <c r="M8273" s="79" t="s">
        <v>302</v>
      </c>
      <c r="N8273" s="15" t="s">
        <v>28</v>
      </c>
      <c r="O8273" s="15" t="s">
        <v>29</v>
      </c>
      <c r="P8273" s="80" t="s">
        <v>3599</v>
      </c>
      <c r="Q8273" s="80" t="s">
        <v>195</v>
      </c>
      <c r="S8273" t="str">
        <f t="shared" si="170"/>
        <v>42103Steven Link</v>
      </c>
    </row>
    <row r="8274" spans="1:19" hidden="1">
      <c r="A8274" s="12">
        <v>42103</v>
      </c>
      <c r="B8274" t="s">
        <v>3322</v>
      </c>
      <c r="C8274" s="1">
        <v>-2.33</v>
      </c>
      <c r="E8274" s="42">
        <f t="shared" si="171"/>
        <v>2.33</v>
      </c>
      <c r="F8274" s="77" t="s">
        <v>1038</v>
      </c>
      <c r="G8274" s="77" t="s">
        <v>195</v>
      </c>
      <c r="H8274" s="77" t="s">
        <v>189</v>
      </c>
      <c r="I8274" s="13">
        <v>4</v>
      </c>
      <c r="J8274" s="14">
        <v>2015</v>
      </c>
      <c r="K8274" s="78" t="s">
        <v>56</v>
      </c>
      <c r="L8274" s="79" t="s">
        <v>22</v>
      </c>
      <c r="M8274" s="79" t="s">
        <v>302</v>
      </c>
      <c r="N8274" s="15" t="s">
        <v>28</v>
      </c>
      <c r="O8274" s="15" t="s">
        <v>29</v>
      </c>
      <c r="P8274" s="80" t="s">
        <v>3599</v>
      </c>
      <c r="Q8274" s="80" t="s">
        <v>195</v>
      </c>
      <c r="S8274" t="str">
        <f t="shared" si="170"/>
        <v>42103albert zagey</v>
      </c>
    </row>
    <row r="8275" spans="1:19" hidden="1">
      <c r="A8275" s="12">
        <v>42103</v>
      </c>
      <c r="B8275" t="s">
        <v>3356</v>
      </c>
      <c r="C8275" s="1">
        <v>-1.29</v>
      </c>
      <c r="E8275" s="42">
        <f t="shared" si="171"/>
        <v>1.29</v>
      </c>
      <c r="F8275" s="77" t="s">
        <v>1038</v>
      </c>
      <c r="G8275" s="77" t="s">
        <v>195</v>
      </c>
      <c r="H8275" s="77" t="s">
        <v>189</v>
      </c>
      <c r="I8275" s="13">
        <v>4</v>
      </c>
      <c r="J8275" s="14">
        <v>2015</v>
      </c>
      <c r="K8275" s="78" t="s">
        <v>56</v>
      </c>
      <c r="L8275" s="79" t="s">
        <v>22</v>
      </c>
      <c r="M8275" s="79" t="s">
        <v>302</v>
      </c>
      <c r="N8275" s="15" t="s">
        <v>28</v>
      </c>
      <c r="O8275" s="15" t="s">
        <v>29</v>
      </c>
      <c r="P8275" s="80" t="s">
        <v>3599</v>
      </c>
      <c r="Q8275" s="80" t="s">
        <v>195</v>
      </c>
      <c r="S8275" t="str">
        <f t="shared" si="170"/>
        <v>42103Feline Friends of North Okaloosa</v>
      </c>
    </row>
    <row r="8276" spans="1:19" hidden="1">
      <c r="A8276" s="12">
        <v>42103</v>
      </c>
      <c r="B8276" t="s">
        <v>3357</v>
      </c>
      <c r="C8276" s="1">
        <v>-0.76</v>
      </c>
      <c r="E8276" s="42">
        <f t="shared" si="171"/>
        <v>0.76</v>
      </c>
      <c r="F8276" s="77" t="s">
        <v>1038</v>
      </c>
      <c r="G8276" s="77" t="s">
        <v>195</v>
      </c>
      <c r="H8276" s="77" t="s">
        <v>189</v>
      </c>
      <c r="I8276" s="13">
        <v>4</v>
      </c>
      <c r="J8276" s="14">
        <v>2015</v>
      </c>
      <c r="K8276" s="78" t="s">
        <v>56</v>
      </c>
      <c r="L8276" s="79" t="s">
        <v>22</v>
      </c>
      <c r="M8276" s="79" t="s">
        <v>302</v>
      </c>
      <c r="N8276" s="15" t="s">
        <v>28</v>
      </c>
      <c r="O8276" s="15" t="s">
        <v>29</v>
      </c>
      <c r="P8276" s="80" t="s">
        <v>3599</v>
      </c>
      <c r="Q8276" s="80" t="s">
        <v>195</v>
      </c>
      <c r="S8276" t="str">
        <f t="shared" si="170"/>
        <v>42103keelan chan</v>
      </c>
    </row>
    <row r="8277" spans="1:19" hidden="1">
      <c r="A8277" s="12">
        <v>42104</v>
      </c>
      <c r="B8277" t="s">
        <v>3358</v>
      </c>
      <c r="C8277" s="1">
        <v>-1.76</v>
      </c>
      <c r="E8277" s="42">
        <f t="shared" si="171"/>
        <v>1.76</v>
      </c>
      <c r="F8277" s="77" t="s">
        <v>1038</v>
      </c>
      <c r="G8277" s="77" t="s">
        <v>195</v>
      </c>
      <c r="H8277" s="77" t="s">
        <v>189</v>
      </c>
      <c r="I8277" s="13">
        <v>4</v>
      </c>
      <c r="J8277" s="14">
        <v>2015</v>
      </c>
      <c r="K8277" s="78" t="s">
        <v>56</v>
      </c>
      <c r="L8277" s="79" t="s">
        <v>22</v>
      </c>
      <c r="M8277" s="79" t="s">
        <v>302</v>
      </c>
      <c r="N8277" s="15" t="s">
        <v>28</v>
      </c>
      <c r="O8277" s="15" t="s">
        <v>29</v>
      </c>
      <c r="P8277" s="80" t="s">
        <v>3599</v>
      </c>
      <c r="Q8277" s="80" t="s">
        <v>195</v>
      </c>
      <c r="S8277" t="str">
        <f t="shared" ref="S8277:S8340" si="172">A8277&amp;B8277</f>
        <v>42104Totally Feathered! Etc...</v>
      </c>
    </row>
    <row r="8278" spans="1:19" hidden="1">
      <c r="A8278" s="12">
        <v>42105</v>
      </c>
      <c r="B8278" t="s">
        <v>3359</v>
      </c>
      <c r="C8278" s="1">
        <v>-0.67</v>
      </c>
      <c r="E8278" s="42">
        <f t="shared" si="171"/>
        <v>0.67</v>
      </c>
      <c r="F8278" s="77" t="s">
        <v>1038</v>
      </c>
      <c r="G8278" s="77" t="s">
        <v>195</v>
      </c>
      <c r="H8278" s="77" t="s">
        <v>189</v>
      </c>
      <c r="I8278" s="13">
        <v>4</v>
      </c>
      <c r="J8278" s="14">
        <v>2015</v>
      </c>
      <c r="K8278" s="78" t="s">
        <v>56</v>
      </c>
      <c r="L8278" s="79" t="s">
        <v>22</v>
      </c>
      <c r="M8278" s="79" t="s">
        <v>302</v>
      </c>
      <c r="N8278" s="15" t="s">
        <v>28</v>
      </c>
      <c r="O8278" s="15" t="s">
        <v>29</v>
      </c>
      <c r="P8278" s="80" t="s">
        <v>3599</v>
      </c>
      <c r="Q8278" s="80" t="s">
        <v>195</v>
      </c>
      <c r="S8278" t="str">
        <f t="shared" si="172"/>
        <v>42105adam abraham</v>
      </c>
    </row>
    <row r="8279" spans="1:19" hidden="1">
      <c r="A8279" s="12">
        <v>42105</v>
      </c>
      <c r="B8279" t="s">
        <v>3360</v>
      </c>
      <c r="C8279" s="1">
        <v>-1.46</v>
      </c>
      <c r="E8279" s="42">
        <f t="shared" si="171"/>
        <v>1.46</v>
      </c>
      <c r="F8279" s="77" t="s">
        <v>1038</v>
      </c>
      <c r="G8279" s="77" t="s">
        <v>195</v>
      </c>
      <c r="H8279" s="77" t="s">
        <v>189</v>
      </c>
      <c r="I8279" s="13">
        <v>4</v>
      </c>
      <c r="J8279" s="14">
        <v>2015</v>
      </c>
      <c r="K8279" s="78" t="s">
        <v>56</v>
      </c>
      <c r="L8279" s="79" t="s">
        <v>22</v>
      </c>
      <c r="M8279" s="79" t="s">
        <v>302</v>
      </c>
      <c r="N8279" s="15" t="s">
        <v>28</v>
      </c>
      <c r="O8279" s="15" t="s">
        <v>29</v>
      </c>
      <c r="P8279" s="80" t="s">
        <v>3599</v>
      </c>
      <c r="Q8279" s="80" t="s">
        <v>195</v>
      </c>
      <c r="S8279" t="str">
        <f t="shared" si="172"/>
        <v>42105Russ Shore</v>
      </c>
    </row>
    <row r="8280" spans="1:19" hidden="1">
      <c r="A8280" s="12">
        <v>42105</v>
      </c>
      <c r="B8280" t="s">
        <v>2592</v>
      </c>
      <c r="C8280" s="1">
        <v>0</v>
      </c>
      <c r="E8280" s="42">
        <f t="shared" si="171"/>
        <v>0</v>
      </c>
      <c r="F8280" s="77" t="s">
        <v>225</v>
      </c>
      <c r="G8280" s="77" t="s">
        <v>195</v>
      </c>
      <c r="H8280" s="77" t="s">
        <v>189</v>
      </c>
      <c r="I8280" s="13">
        <v>4</v>
      </c>
      <c r="J8280" s="14">
        <v>2015</v>
      </c>
      <c r="K8280" s="78" t="s">
        <v>56</v>
      </c>
      <c r="L8280" s="79" t="s">
        <v>22</v>
      </c>
      <c r="M8280" s="79" t="s">
        <v>302</v>
      </c>
      <c r="N8280" s="15" t="s">
        <v>28</v>
      </c>
      <c r="O8280" s="15" t="s">
        <v>29</v>
      </c>
      <c r="P8280" s="80" t="s">
        <v>3599</v>
      </c>
      <c r="Q8280" s="80" t="s">
        <v>195</v>
      </c>
      <c r="S8280" t="str">
        <f t="shared" si="172"/>
        <v>42105eBay Buyer Dispute</v>
      </c>
    </row>
    <row r="8281" spans="1:19" hidden="1">
      <c r="A8281" s="12">
        <v>42106</v>
      </c>
      <c r="B8281" t="s">
        <v>3361</v>
      </c>
      <c r="C8281" s="1">
        <v>-1.46</v>
      </c>
      <c r="E8281" s="42">
        <f t="shared" si="171"/>
        <v>1.46</v>
      </c>
      <c r="F8281" s="77" t="s">
        <v>1038</v>
      </c>
      <c r="G8281" s="77" t="s">
        <v>195</v>
      </c>
      <c r="H8281" s="77" t="s">
        <v>189</v>
      </c>
      <c r="I8281" s="13">
        <v>4</v>
      </c>
      <c r="J8281" s="14">
        <v>2015</v>
      </c>
      <c r="K8281" s="78" t="s">
        <v>56</v>
      </c>
      <c r="L8281" s="79" t="s">
        <v>22</v>
      </c>
      <c r="M8281" s="79" t="s">
        <v>302</v>
      </c>
      <c r="N8281" s="15" t="s">
        <v>28</v>
      </c>
      <c r="O8281" s="15" t="s">
        <v>29</v>
      </c>
      <c r="P8281" s="80" t="s">
        <v>3599</v>
      </c>
      <c r="Q8281" s="80" t="s">
        <v>195</v>
      </c>
      <c r="S8281" t="str">
        <f t="shared" si="172"/>
        <v>42106Barry Holtry</v>
      </c>
    </row>
    <row r="8282" spans="1:19" hidden="1">
      <c r="A8282" s="12">
        <v>42106</v>
      </c>
      <c r="B8282" t="s">
        <v>3356</v>
      </c>
      <c r="C8282" s="1">
        <v>0.99</v>
      </c>
      <c r="E8282" s="42">
        <f t="shared" si="171"/>
        <v>-0.99</v>
      </c>
      <c r="F8282" s="77" t="s">
        <v>225</v>
      </c>
      <c r="G8282" s="77" t="s">
        <v>195</v>
      </c>
      <c r="H8282" s="77" t="s">
        <v>189</v>
      </c>
      <c r="I8282" s="13">
        <v>4</v>
      </c>
      <c r="J8282" s="14">
        <v>2015</v>
      </c>
      <c r="K8282" s="78" t="s">
        <v>56</v>
      </c>
      <c r="L8282" s="79" t="s">
        <v>22</v>
      </c>
      <c r="M8282" s="79" t="s">
        <v>302</v>
      </c>
      <c r="N8282" s="15" t="s">
        <v>28</v>
      </c>
      <c r="O8282" s="15" t="s">
        <v>29</v>
      </c>
      <c r="P8282" s="80" t="s">
        <v>3599</v>
      </c>
      <c r="Q8282" s="80" t="s">
        <v>195</v>
      </c>
      <c r="S8282" t="str">
        <f t="shared" si="172"/>
        <v>42106Feline Friends of North Okaloosa</v>
      </c>
    </row>
    <row r="8283" spans="1:19" hidden="1">
      <c r="A8283" s="12">
        <v>42107</v>
      </c>
      <c r="B8283" t="s">
        <v>3310</v>
      </c>
      <c r="C8283" s="1">
        <v>1.77</v>
      </c>
      <c r="E8283" s="42">
        <f t="shared" si="171"/>
        <v>-1.77</v>
      </c>
      <c r="F8283" s="77" t="s">
        <v>225</v>
      </c>
      <c r="G8283" s="77" t="s">
        <v>195</v>
      </c>
      <c r="H8283" s="77" t="s">
        <v>189</v>
      </c>
      <c r="I8283" s="13">
        <v>4</v>
      </c>
      <c r="J8283" s="14">
        <v>2015</v>
      </c>
      <c r="K8283" s="78" t="s">
        <v>56</v>
      </c>
      <c r="L8283" s="79" t="s">
        <v>22</v>
      </c>
      <c r="M8283" s="79" t="s">
        <v>302</v>
      </c>
      <c r="N8283" s="15" t="s">
        <v>28</v>
      </c>
      <c r="O8283" s="15" t="s">
        <v>29</v>
      </c>
      <c r="P8283" s="80" t="s">
        <v>3599</v>
      </c>
      <c r="Q8283" s="80" t="s">
        <v>195</v>
      </c>
      <c r="S8283" t="str">
        <f t="shared" si="172"/>
        <v>42107jose balderrama</v>
      </c>
    </row>
    <row r="8284" spans="1:19" hidden="1">
      <c r="A8284" s="12">
        <v>42107</v>
      </c>
      <c r="B8284" t="s">
        <v>3362</v>
      </c>
      <c r="C8284" s="1">
        <v>-5.38</v>
      </c>
      <c r="E8284" s="42">
        <f t="shared" si="171"/>
        <v>5.38</v>
      </c>
      <c r="F8284" s="77" t="s">
        <v>1038</v>
      </c>
      <c r="G8284" s="77" t="s">
        <v>195</v>
      </c>
      <c r="H8284" s="77" t="s">
        <v>189</v>
      </c>
      <c r="I8284" s="13">
        <v>4</v>
      </c>
      <c r="J8284" s="14">
        <v>2015</v>
      </c>
      <c r="K8284" s="78" t="s">
        <v>56</v>
      </c>
      <c r="L8284" s="79" t="s">
        <v>22</v>
      </c>
      <c r="M8284" s="79" t="s">
        <v>302</v>
      </c>
      <c r="N8284" s="15" t="s">
        <v>28</v>
      </c>
      <c r="O8284" s="15" t="s">
        <v>29</v>
      </c>
      <c r="P8284" s="80" t="s">
        <v>3599</v>
      </c>
      <c r="Q8284" s="80" t="s">
        <v>195</v>
      </c>
      <c r="S8284" t="str">
        <f t="shared" si="172"/>
        <v>42107giuseppa alaimo</v>
      </c>
    </row>
    <row r="8285" spans="1:19" hidden="1">
      <c r="A8285" s="12">
        <v>42107</v>
      </c>
      <c r="B8285" t="s">
        <v>3363</v>
      </c>
      <c r="C8285" s="1">
        <v>-0.67</v>
      </c>
      <c r="E8285" s="42">
        <f t="shared" si="171"/>
        <v>0.67</v>
      </c>
      <c r="F8285" s="77" t="s">
        <v>1038</v>
      </c>
      <c r="G8285" s="77" t="s">
        <v>195</v>
      </c>
      <c r="H8285" s="77" t="s">
        <v>189</v>
      </c>
      <c r="I8285" s="13">
        <v>4</v>
      </c>
      <c r="J8285" s="14">
        <v>2015</v>
      </c>
      <c r="K8285" s="78" t="s">
        <v>56</v>
      </c>
      <c r="L8285" s="79" t="s">
        <v>22</v>
      </c>
      <c r="M8285" s="79" t="s">
        <v>302</v>
      </c>
      <c r="N8285" s="15" t="s">
        <v>28</v>
      </c>
      <c r="O8285" s="15" t="s">
        <v>29</v>
      </c>
      <c r="P8285" s="80" t="s">
        <v>3599</v>
      </c>
      <c r="Q8285" s="80" t="s">
        <v>195</v>
      </c>
      <c r="S8285" t="str">
        <f t="shared" si="172"/>
        <v>42107Trey Klonower</v>
      </c>
    </row>
    <row r="8286" spans="1:19" hidden="1">
      <c r="A8286" s="12">
        <v>42108</v>
      </c>
      <c r="B8286" t="s">
        <v>2592</v>
      </c>
      <c r="C8286" s="1">
        <v>0</v>
      </c>
      <c r="E8286" s="42">
        <f t="shared" si="171"/>
        <v>0</v>
      </c>
      <c r="F8286" s="77" t="s">
        <v>225</v>
      </c>
      <c r="G8286" s="77" t="s">
        <v>195</v>
      </c>
      <c r="H8286" s="77" t="s">
        <v>189</v>
      </c>
      <c r="I8286" s="13">
        <v>4</v>
      </c>
      <c r="J8286" s="14">
        <v>2015</v>
      </c>
      <c r="K8286" s="78" t="s">
        <v>56</v>
      </c>
      <c r="L8286" s="79" t="s">
        <v>22</v>
      </c>
      <c r="M8286" s="79" t="s">
        <v>302</v>
      </c>
      <c r="N8286" s="15" t="s">
        <v>28</v>
      </c>
      <c r="O8286" s="15" t="s">
        <v>29</v>
      </c>
      <c r="P8286" s="80" t="s">
        <v>3599</v>
      </c>
      <c r="Q8286" s="80" t="s">
        <v>195</v>
      </c>
      <c r="S8286" t="str">
        <f t="shared" si="172"/>
        <v>42108eBay Buyer Dispute</v>
      </c>
    </row>
    <row r="8287" spans="1:19" hidden="1">
      <c r="A8287" s="12">
        <v>42108</v>
      </c>
      <c r="B8287" t="s">
        <v>2617</v>
      </c>
      <c r="C8287" s="1">
        <v>0</v>
      </c>
      <c r="E8287" s="42">
        <f t="shared" si="171"/>
        <v>0</v>
      </c>
      <c r="F8287" s="77" t="s">
        <v>1038</v>
      </c>
      <c r="G8287" s="77" t="s">
        <v>195</v>
      </c>
      <c r="H8287" s="77" t="s">
        <v>189</v>
      </c>
      <c r="I8287" s="13">
        <v>4</v>
      </c>
      <c r="J8287" s="14">
        <v>2015</v>
      </c>
      <c r="K8287" s="78" t="s">
        <v>56</v>
      </c>
      <c r="L8287" s="79" t="s">
        <v>22</v>
      </c>
      <c r="M8287" s="79" t="s">
        <v>302</v>
      </c>
      <c r="N8287" s="15" t="s">
        <v>28</v>
      </c>
      <c r="O8287" s="15" t="s">
        <v>29</v>
      </c>
      <c r="P8287" s="80" t="s">
        <v>3599</v>
      </c>
      <c r="Q8287" s="80" t="s">
        <v>195</v>
      </c>
      <c r="S8287" t="str">
        <f t="shared" si="172"/>
        <v>42108Reversal</v>
      </c>
    </row>
    <row r="8288" spans="1:19" hidden="1">
      <c r="A8288" s="12">
        <v>42108</v>
      </c>
      <c r="B8288" t="s">
        <v>3364</v>
      </c>
      <c r="C8288" s="1">
        <v>-1.75</v>
      </c>
      <c r="E8288" s="42">
        <f t="shared" si="171"/>
        <v>1.75</v>
      </c>
      <c r="F8288" s="77" t="s">
        <v>1038</v>
      </c>
      <c r="G8288" s="77" t="s">
        <v>195</v>
      </c>
      <c r="H8288" s="77" t="s">
        <v>189</v>
      </c>
      <c r="I8288" s="13">
        <v>4</v>
      </c>
      <c r="J8288" s="14">
        <v>2015</v>
      </c>
      <c r="K8288" s="78" t="s">
        <v>56</v>
      </c>
      <c r="L8288" s="79" t="s">
        <v>22</v>
      </c>
      <c r="M8288" s="79" t="s">
        <v>302</v>
      </c>
      <c r="N8288" s="15" t="s">
        <v>28</v>
      </c>
      <c r="O8288" s="15" t="s">
        <v>29</v>
      </c>
      <c r="P8288" s="80" t="s">
        <v>3599</v>
      </c>
      <c r="Q8288" s="80" t="s">
        <v>195</v>
      </c>
      <c r="S8288" t="str">
        <f t="shared" si="172"/>
        <v>42108donny meadows</v>
      </c>
    </row>
    <row r="8289" spans="1:19" hidden="1">
      <c r="A8289" s="12">
        <v>42109</v>
      </c>
      <c r="B8289" t="s">
        <v>3365</v>
      </c>
      <c r="C8289" s="1">
        <v>-2.41</v>
      </c>
      <c r="E8289" s="42">
        <f t="shared" si="171"/>
        <v>2.41</v>
      </c>
      <c r="F8289" s="77" t="s">
        <v>1038</v>
      </c>
      <c r="G8289" s="77" t="s">
        <v>195</v>
      </c>
      <c r="H8289" s="77" t="s">
        <v>189</v>
      </c>
      <c r="I8289" s="13">
        <v>4</v>
      </c>
      <c r="J8289" s="14">
        <v>2015</v>
      </c>
      <c r="K8289" s="78" t="s">
        <v>56</v>
      </c>
      <c r="L8289" s="79" t="s">
        <v>22</v>
      </c>
      <c r="M8289" s="79" t="s">
        <v>302</v>
      </c>
      <c r="N8289" s="15" t="s">
        <v>28</v>
      </c>
      <c r="O8289" s="15" t="s">
        <v>29</v>
      </c>
      <c r="P8289" s="80" t="s">
        <v>3599</v>
      </c>
      <c r="Q8289" s="80" t="s">
        <v>195</v>
      </c>
      <c r="S8289" t="str">
        <f t="shared" si="172"/>
        <v>42109Janice Zimmer</v>
      </c>
    </row>
    <row r="8290" spans="1:19" hidden="1">
      <c r="A8290" s="12">
        <v>42109</v>
      </c>
      <c r="B8290" t="s">
        <v>3366</v>
      </c>
      <c r="C8290" s="1">
        <v>-2.4700000000000002</v>
      </c>
      <c r="E8290" s="42">
        <f t="shared" si="171"/>
        <v>2.4700000000000002</v>
      </c>
      <c r="F8290" s="77" t="s">
        <v>1038</v>
      </c>
      <c r="G8290" s="77" t="s">
        <v>195</v>
      </c>
      <c r="H8290" s="77" t="s">
        <v>189</v>
      </c>
      <c r="I8290" s="13">
        <v>4</v>
      </c>
      <c r="J8290" s="14">
        <v>2015</v>
      </c>
      <c r="K8290" s="78" t="s">
        <v>56</v>
      </c>
      <c r="L8290" s="79" t="s">
        <v>22</v>
      </c>
      <c r="M8290" s="79" t="s">
        <v>302</v>
      </c>
      <c r="N8290" s="15" t="s">
        <v>28</v>
      </c>
      <c r="O8290" s="15" t="s">
        <v>29</v>
      </c>
      <c r="P8290" s="80" t="s">
        <v>3599</v>
      </c>
      <c r="Q8290" s="80" t="s">
        <v>195</v>
      </c>
      <c r="S8290" t="str">
        <f t="shared" si="172"/>
        <v>42109james anderson</v>
      </c>
    </row>
    <row r="8291" spans="1:19" hidden="1">
      <c r="A8291" s="12">
        <v>42109</v>
      </c>
      <c r="B8291" t="s">
        <v>3367</v>
      </c>
      <c r="C8291" s="1">
        <v>-2.34</v>
      </c>
      <c r="E8291" s="42">
        <f t="shared" si="171"/>
        <v>2.34</v>
      </c>
      <c r="F8291" s="77" t="s">
        <v>1038</v>
      </c>
      <c r="G8291" s="77" t="s">
        <v>195</v>
      </c>
      <c r="H8291" s="77" t="s">
        <v>189</v>
      </c>
      <c r="I8291" s="13">
        <v>4</v>
      </c>
      <c r="J8291" s="14">
        <v>2015</v>
      </c>
      <c r="K8291" s="78" t="s">
        <v>56</v>
      </c>
      <c r="L8291" s="79" t="s">
        <v>22</v>
      </c>
      <c r="M8291" s="79" t="s">
        <v>302</v>
      </c>
      <c r="N8291" s="15" t="s">
        <v>28</v>
      </c>
      <c r="O8291" s="15" t="s">
        <v>29</v>
      </c>
      <c r="P8291" s="80" t="s">
        <v>3599</v>
      </c>
      <c r="Q8291" s="80" t="s">
        <v>195</v>
      </c>
      <c r="S8291" t="str">
        <f t="shared" si="172"/>
        <v>42109JB's Redneck Resale</v>
      </c>
    </row>
    <row r="8292" spans="1:19" hidden="1">
      <c r="A8292" s="12">
        <v>42110</v>
      </c>
      <c r="B8292" t="s">
        <v>3368</v>
      </c>
      <c r="C8292" s="1">
        <v>-0.99</v>
      </c>
      <c r="E8292" s="42">
        <f t="shared" si="171"/>
        <v>0.99</v>
      </c>
      <c r="F8292" s="77" t="s">
        <v>1038</v>
      </c>
      <c r="G8292" s="77" t="s">
        <v>195</v>
      </c>
      <c r="H8292" s="77" t="s">
        <v>189</v>
      </c>
      <c r="I8292" s="13">
        <v>4</v>
      </c>
      <c r="J8292" s="14">
        <v>2015</v>
      </c>
      <c r="K8292" s="78" t="s">
        <v>56</v>
      </c>
      <c r="L8292" s="79" t="s">
        <v>22</v>
      </c>
      <c r="M8292" s="79" t="s">
        <v>302</v>
      </c>
      <c r="N8292" s="15" t="s">
        <v>28</v>
      </c>
      <c r="O8292" s="15" t="s">
        <v>29</v>
      </c>
      <c r="P8292" s="80" t="s">
        <v>3599</v>
      </c>
      <c r="Q8292" s="80" t="s">
        <v>195</v>
      </c>
      <c r="S8292" t="str">
        <f t="shared" si="172"/>
        <v>42110Jill Mitchell</v>
      </c>
    </row>
    <row r="8293" spans="1:19" hidden="1">
      <c r="A8293" s="12">
        <v>42110</v>
      </c>
      <c r="B8293" t="s">
        <v>3369</v>
      </c>
      <c r="C8293" s="1">
        <v>-0.67</v>
      </c>
      <c r="E8293" s="42">
        <f t="shared" si="171"/>
        <v>0.67</v>
      </c>
      <c r="F8293" s="77" t="s">
        <v>1038</v>
      </c>
      <c r="G8293" s="77" t="s">
        <v>195</v>
      </c>
      <c r="H8293" s="77" t="s">
        <v>189</v>
      </c>
      <c r="I8293" s="13">
        <v>4</v>
      </c>
      <c r="J8293" s="14">
        <v>2015</v>
      </c>
      <c r="K8293" s="78" t="s">
        <v>56</v>
      </c>
      <c r="L8293" s="79" t="s">
        <v>22</v>
      </c>
      <c r="M8293" s="79" t="s">
        <v>302</v>
      </c>
      <c r="N8293" s="15" t="s">
        <v>28</v>
      </c>
      <c r="O8293" s="15" t="s">
        <v>29</v>
      </c>
      <c r="P8293" s="80" t="s">
        <v>3599</v>
      </c>
      <c r="Q8293" s="80" t="s">
        <v>195</v>
      </c>
      <c r="S8293" t="str">
        <f t="shared" si="172"/>
        <v>42110Ruth Jackson Espitia</v>
      </c>
    </row>
    <row r="8294" spans="1:19" hidden="1">
      <c r="A8294" s="12">
        <v>42110</v>
      </c>
      <c r="B8294" t="s">
        <v>3370</v>
      </c>
      <c r="C8294" s="1">
        <v>-0.59</v>
      </c>
      <c r="E8294" s="42">
        <f t="shared" si="171"/>
        <v>0.59</v>
      </c>
      <c r="F8294" s="77" t="s">
        <v>1038</v>
      </c>
      <c r="G8294" s="77" t="s">
        <v>195</v>
      </c>
      <c r="H8294" s="77" t="s">
        <v>189</v>
      </c>
      <c r="I8294" s="13">
        <v>4</v>
      </c>
      <c r="J8294" s="14">
        <v>2015</v>
      </c>
      <c r="K8294" s="78" t="s">
        <v>56</v>
      </c>
      <c r="L8294" s="79" t="s">
        <v>22</v>
      </c>
      <c r="M8294" s="79" t="s">
        <v>302</v>
      </c>
      <c r="N8294" s="15" t="s">
        <v>28</v>
      </c>
      <c r="O8294" s="15" t="s">
        <v>29</v>
      </c>
      <c r="P8294" s="80" t="s">
        <v>3599</v>
      </c>
      <c r="Q8294" s="80" t="s">
        <v>195</v>
      </c>
      <c r="S8294" t="str">
        <f t="shared" si="172"/>
        <v>42110Tyler Lindsay</v>
      </c>
    </row>
    <row r="8295" spans="1:19" hidden="1">
      <c r="A8295" s="12">
        <v>42111</v>
      </c>
      <c r="B8295" t="s">
        <v>2617</v>
      </c>
      <c r="C8295" s="1">
        <v>0</v>
      </c>
      <c r="E8295" s="42">
        <f t="shared" si="171"/>
        <v>0</v>
      </c>
      <c r="F8295" s="77" t="s">
        <v>1038</v>
      </c>
      <c r="G8295" s="77" t="s">
        <v>195</v>
      </c>
      <c r="H8295" s="77" t="s">
        <v>189</v>
      </c>
      <c r="I8295" s="13">
        <v>4</v>
      </c>
      <c r="J8295" s="14">
        <v>2015</v>
      </c>
      <c r="K8295" s="78" t="s">
        <v>56</v>
      </c>
      <c r="L8295" s="79" t="s">
        <v>22</v>
      </c>
      <c r="M8295" s="79" t="s">
        <v>302</v>
      </c>
      <c r="N8295" s="15" t="s">
        <v>28</v>
      </c>
      <c r="O8295" s="15" t="s">
        <v>29</v>
      </c>
      <c r="P8295" s="80" t="s">
        <v>3599</v>
      </c>
      <c r="Q8295" s="80" t="s">
        <v>195</v>
      </c>
      <c r="S8295" t="str">
        <f t="shared" si="172"/>
        <v>42111Reversal</v>
      </c>
    </row>
    <row r="8296" spans="1:19" hidden="1">
      <c r="A8296" s="12">
        <v>42111</v>
      </c>
      <c r="B8296" t="s">
        <v>3351</v>
      </c>
      <c r="C8296" s="1">
        <v>1.85</v>
      </c>
      <c r="E8296" s="42">
        <f t="shared" si="171"/>
        <v>-1.85</v>
      </c>
      <c r="F8296" s="77" t="s">
        <v>225</v>
      </c>
      <c r="G8296" s="77" t="s">
        <v>195</v>
      </c>
      <c r="H8296" s="77" t="s">
        <v>189</v>
      </c>
      <c r="I8296" s="13">
        <v>4</v>
      </c>
      <c r="J8296" s="14">
        <v>2015</v>
      </c>
      <c r="K8296" s="78" t="s">
        <v>56</v>
      </c>
      <c r="L8296" s="79" t="s">
        <v>22</v>
      </c>
      <c r="M8296" s="79" t="s">
        <v>302</v>
      </c>
      <c r="N8296" s="15" t="s">
        <v>28</v>
      </c>
      <c r="O8296" s="15" t="s">
        <v>29</v>
      </c>
      <c r="P8296" s="80" t="s">
        <v>3599</v>
      </c>
      <c r="Q8296" s="80" t="s">
        <v>195</v>
      </c>
      <c r="S8296" t="str">
        <f t="shared" si="172"/>
        <v>42111larissa murray</v>
      </c>
    </row>
    <row r="8297" spans="1:19" hidden="1">
      <c r="A8297" s="12">
        <v>42111</v>
      </c>
      <c r="B8297" t="s">
        <v>3322</v>
      </c>
      <c r="C8297" s="1">
        <v>2.09</v>
      </c>
      <c r="E8297" s="42">
        <f t="shared" si="171"/>
        <v>-2.09</v>
      </c>
      <c r="F8297" s="77" t="s">
        <v>225</v>
      </c>
      <c r="G8297" s="77" t="s">
        <v>195</v>
      </c>
      <c r="H8297" s="77" t="s">
        <v>189</v>
      </c>
      <c r="I8297" s="13">
        <v>4</v>
      </c>
      <c r="J8297" s="14">
        <v>2015</v>
      </c>
      <c r="K8297" s="78" t="s">
        <v>56</v>
      </c>
      <c r="L8297" s="79" t="s">
        <v>22</v>
      </c>
      <c r="M8297" s="79" t="s">
        <v>302</v>
      </c>
      <c r="N8297" s="15" t="s">
        <v>28</v>
      </c>
      <c r="O8297" s="15" t="s">
        <v>29</v>
      </c>
      <c r="P8297" s="80" t="s">
        <v>3599</v>
      </c>
      <c r="Q8297" s="80" t="s">
        <v>195</v>
      </c>
      <c r="S8297" t="str">
        <f t="shared" si="172"/>
        <v>42111albert zagey</v>
      </c>
    </row>
    <row r="8298" spans="1:19" hidden="1">
      <c r="A8298" s="12">
        <v>42112</v>
      </c>
      <c r="B8298" t="s">
        <v>3371</v>
      </c>
      <c r="C8298" s="1">
        <v>-1.46</v>
      </c>
      <c r="E8298" s="42">
        <f t="shared" si="171"/>
        <v>1.46</v>
      </c>
      <c r="F8298" s="77" t="s">
        <v>1038</v>
      </c>
      <c r="G8298" s="77" t="s">
        <v>195</v>
      </c>
      <c r="H8298" s="77" t="s">
        <v>189</v>
      </c>
      <c r="I8298" s="13">
        <v>4</v>
      </c>
      <c r="J8298" s="14">
        <v>2015</v>
      </c>
      <c r="K8298" s="78" t="s">
        <v>56</v>
      </c>
      <c r="L8298" s="79" t="s">
        <v>22</v>
      </c>
      <c r="M8298" s="79" t="s">
        <v>302</v>
      </c>
      <c r="N8298" s="15" t="s">
        <v>28</v>
      </c>
      <c r="O8298" s="15" t="s">
        <v>29</v>
      </c>
      <c r="P8298" s="80" t="s">
        <v>3599</v>
      </c>
      <c r="Q8298" s="80" t="s">
        <v>195</v>
      </c>
      <c r="S8298" t="str">
        <f t="shared" si="172"/>
        <v>42112Tanya Anderson</v>
      </c>
    </row>
    <row r="8299" spans="1:19" hidden="1">
      <c r="A8299" s="12">
        <v>42112</v>
      </c>
      <c r="B8299" t="s">
        <v>3372</v>
      </c>
      <c r="C8299" s="1">
        <v>-1.76</v>
      </c>
      <c r="E8299" s="42">
        <f t="shared" ref="E8299:E8362" si="173">-C8299</f>
        <v>1.76</v>
      </c>
      <c r="F8299" s="77" t="s">
        <v>1038</v>
      </c>
      <c r="G8299" s="77" t="s">
        <v>195</v>
      </c>
      <c r="H8299" s="77" t="s">
        <v>189</v>
      </c>
      <c r="I8299" s="13">
        <v>4</v>
      </c>
      <c r="J8299" s="14">
        <v>2015</v>
      </c>
      <c r="K8299" s="78" t="s">
        <v>56</v>
      </c>
      <c r="L8299" s="79" t="s">
        <v>22</v>
      </c>
      <c r="M8299" s="79" t="s">
        <v>302</v>
      </c>
      <c r="N8299" s="15" t="s">
        <v>28</v>
      </c>
      <c r="O8299" s="15" t="s">
        <v>29</v>
      </c>
      <c r="P8299" s="80" t="s">
        <v>3599</v>
      </c>
      <c r="Q8299" s="80" t="s">
        <v>195</v>
      </c>
      <c r="S8299" t="str">
        <f t="shared" si="172"/>
        <v>42112Berry Seeder Company, Inc.</v>
      </c>
    </row>
    <row r="8300" spans="1:19" hidden="1">
      <c r="A8300" s="12">
        <v>42112</v>
      </c>
      <c r="B8300" t="s">
        <v>3373</v>
      </c>
      <c r="C8300" s="1">
        <v>-1.76</v>
      </c>
      <c r="E8300" s="42">
        <f t="shared" si="173"/>
        <v>1.76</v>
      </c>
      <c r="F8300" s="77" t="s">
        <v>1038</v>
      </c>
      <c r="G8300" s="77" t="s">
        <v>195</v>
      </c>
      <c r="H8300" s="77" t="s">
        <v>189</v>
      </c>
      <c r="I8300" s="13">
        <v>4</v>
      </c>
      <c r="J8300" s="14">
        <v>2015</v>
      </c>
      <c r="K8300" s="78" t="s">
        <v>56</v>
      </c>
      <c r="L8300" s="79" t="s">
        <v>22</v>
      </c>
      <c r="M8300" s="79" t="s">
        <v>302</v>
      </c>
      <c r="N8300" s="15" t="s">
        <v>28</v>
      </c>
      <c r="O8300" s="15" t="s">
        <v>29</v>
      </c>
      <c r="P8300" s="80" t="s">
        <v>3599</v>
      </c>
      <c r="Q8300" s="80" t="s">
        <v>195</v>
      </c>
      <c r="S8300" t="str">
        <f t="shared" si="172"/>
        <v>42112Kristin Brown</v>
      </c>
    </row>
    <row r="8301" spans="1:19" hidden="1">
      <c r="A8301" s="12">
        <v>42112</v>
      </c>
      <c r="B8301" t="s">
        <v>3374</v>
      </c>
      <c r="C8301" s="1">
        <v>-6.95</v>
      </c>
      <c r="E8301" s="42">
        <f t="shared" si="173"/>
        <v>6.95</v>
      </c>
      <c r="F8301" s="77" t="s">
        <v>1038</v>
      </c>
      <c r="G8301" s="77" t="s">
        <v>195</v>
      </c>
      <c r="H8301" s="77" t="s">
        <v>189</v>
      </c>
      <c r="I8301" s="13">
        <v>4</v>
      </c>
      <c r="J8301" s="14">
        <v>2015</v>
      </c>
      <c r="K8301" s="78" t="s">
        <v>56</v>
      </c>
      <c r="L8301" s="79" t="s">
        <v>22</v>
      </c>
      <c r="M8301" s="79" t="s">
        <v>302</v>
      </c>
      <c r="N8301" s="15" t="s">
        <v>28</v>
      </c>
      <c r="O8301" s="15" t="s">
        <v>29</v>
      </c>
      <c r="P8301" s="80" t="s">
        <v>3599</v>
      </c>
      <c r="Q8301" s="80" t="s">
        <v>195</v>
      </c>
      <c r="S8301" t="str">
        <f t="shared" si="172"/>
        <v>42112Vu Lu</v>
      </c>
    </row>
    <row r="8302" spans="1:19" hidden="1">
      <c r="A8302" s="12">
        <v>42113</v>
      </c>
      <c r="B8302" t="s">
        <v>3375</v>
      </c>
      <c r="C8302" s="1">
        <v>-2.19</v>
      </c>
      <c r="E8302" s="42">
        <f t="shared" si="173"/>
        <v>2.19</v>
      </c>
      <c r="F8302" s="77" t="s">
        <v>1038</v>
      </c>
      <c r="G8302" s="77" t="s">
        <v>195</v>
      </c>
      <c r="H8302" s="77" t="s">
        <v>189</v>
      </c>
      <c r="I8302" s="13">
        <v>4</v>
      </c>
      <c r="J8302" s="14">
        <v>2015</v>
      </c>
      <c r="K8302" s="78" t="s">
        <v>56</v>
      </c>
      <c r="L8302" s="79" t="s">
        <v>22</v>
      </c>
      <c r="M8302" s="79" t="s">
        <v>302</v>
      </c>
      <c r="N8302" s="15" t="s">
        <v>28</v>
      </c>
      <c r="O8302" s="15" t="s">
        <v>29</v>
      </c>
      <c r="P8302" s="80" t="s">
        <v>3599</v>
      </c>
      <c r="Q8302" s="80" t="s">
        <v>195</v>
      </c>
      <c r="S8302" t="str">
        <f t="shared" si="172"/>
        <v>42113Ronnie Bouche</v>
      </c>
    </row>
    <row r="8303" spans="1:19" hidden="1">
      <c r="A8303" s="12">
        <v>42113</v>
      </c>
      <c r="B8303" t="s">
        <v>3376</v>
      </c>
      <c r="C8303" s="1">
        <v>-0.67</v>
      </c>
      <c r="E8303" s="42">
        <f t="shared" si="173"/>
        <v>0.67</v>
      </c>
      <c r="F8303" s="77" t="s">
        <v>1038</v>
      </c>
      <c r="G8303" s="77" t="s">
        <v>195</v>
      </c>
      <c r="H8303" s="77" t="s">
        <v>189</v>
      </c>
      <c r="I8303" s="13">
        <v>4</v>
      </c>
      <c r="J8303" s="14">
        <v>2015</v>
      </c>
      <c r="K8303" s="78" t="s">
        <v>56</v>
      </c>
      <c r="L8303" s="79" t="s">
        <v>22</v>
      </c>
      <c r="M8303" s="79" t="s">
        <v>302</v>
      </c>
      <c r="N8303" s="15" t="s">
        <v>28</v>
      </c>
      <c r="O8303" s="15" t="s">
        <v>29</v>
      </c>
      <c r="P8303" s="80" t="s">
        <v>3599</v>
      </c>
      <c r="Q8303" s="80" t="s">
        <v>195</v>
      </c>
      <c r="S8303" t="str">
        <f t="shared" si="172"/>
        <v>42113Ross Writer</v>
      </c>
    </row>
    <row r="8304" spans="1:19" hidden="1">
      <c r="A8304" s="12">
        <v>42113</v>
      </c>
      <c r="B8304" t="s">
        <v>3377</v>
      </c>
      <c r="C8304" s="1">
        <v>-2.81</v>
      </c>
      <c r="E8304" s="42">
        <f t="shared" si="173"/>
        <v>2.81</v>
      </c>
      <c r="F8304" s="77" t="s">
        <v>1038</v>
      </c>
      <c r="G8304" s="77" t="s">
        <v>195</v>
      </c>
      <c r="H8304" s="77" t="s">
        <v>189</v>
      </c>
      <c r="I8304" s="13">
        <v>4</v>
      </c>
      <c r="J8304" s="14">
        <v>2015</v>
      </c>
      <c r="K8304" s="78" t="s">
        <v>56</v>
      </c>
      <c r="L8304" s="79" t="s">
        <v>22</v>
      </c>
      <c r="M8304" s="79" t="s">
        <v>302</v>
      </c>
      <c r="N8304" s="15" t="s">
        <v>28</v>
      </c>
      <c r="O8304" s="15" t="s">
        <v>29</v>
      </c>
      <c r="P8304" s="80" t="s">
        <v>3599</v>
      </c>
      <c r="Q8304" s="80" t="s">
        <v>195</v>
      </c>
      <c r="S8304" t="str">
        <f t="shared" si="172"/>
        <v>42113Mary R Lee</v>
      </c>
    </row>
    <row r="8305" spans="1:19" hidden="1">
      <c r="A8305" s="12">
        <v>42113</v>
      </c>
      <c r="B8305" t="s">
        <v>3378</v>
      </c>
      <c r="C8305" s="1">
        <v>-2.4700000000000002</v>
      </c>
      <c r="E8305" s="42">
        <f t="shared" si="173"/>
        <v>2.4700000000000002</v>
      </c>
      <c r="F8305" s="77" t="s">
        <v>1038</v>
      </c>
      <c r="G8305" s="77" t="s">
        <v>195</v>
      </c>
      <c r="H8305" s="77" t="s">
        <v>189</v>
      </c>
      <c r="I8305" s="13">
        <v>4</v>
      </c>
      <c r="J8305" s="14">
        <v>2015</v>
      </c>
      <c r="K8305" s="78" t="s">
        <v>56</v>
      </c>
      <c r="L8305" s="79" t="s">
        <v>22</v>
      </c>
      <c r="M8305" s="79" t="s">
        <v>302</v>
      </c>
      <c r="N8305" s="15" t="s">
        <v>28</v>
      </c>
      <c r="O8305" s="15" t="s">
        <v>29</v>
      </c>
      <c r="P8305" s="80" t="s">
        <v>3599</v>
      </c>
      <c r="Q8305" s="80" t="s">
        <v>195</v>
      </c>
      <c r="S8305" t="str">
        <f t="shared" si="172"/>
        <v>42113Charles Helwig</v>
      </c>
    </row>
    <row r="8306" spans="1:19" hidden="1">
      <c r="A8306" s="12">
        <v>42114</v>
      </c>
      <c r="B8306" t="s">
        <v>3379</v>
      </c>
      <c r="C8306" s="1">
        <v>-19.82</v>
      </c>
      <c r="E8306" s="42">
        <f t="shared" si="173"/>
        <v>19.82</v>
      </c>
      <c r="F8306" s="77" t="s">
        <v>1038</v>
      </c>
      <c r="G8306" s="77" t="s">
        <v>195</v>
      </c>
      <c r="H8306" s="77" t="s">
        <v>189</v>
      </c>
      <c r="I8306" s="13">
        <v>4</v>
      </c>
      <c r="J8306" s="14">
        <v>2015</v>
      </c>
      <c r="K8306" s="78" t="s">
        <v>56</v>
      </c>
      <c r="L8306" s="79" t="s">
        <v>22</v>
      </c>
      <c r="M8306" s="79" t="s">
        <v>302</v>
      </c>
      <c r="N8306" s="15" t="s">
        <v>28</v>
      </c>
      <c r="O8306" s="15" t="s">
        <v>29</v>
      </c>
      <c r="P8306" s="80" t="s">
        <v>3599</v>
      </c>
      <c r="Q8306" s="80" t="s">
        <v>195</v>
      </c>
      <c r="S8306" t="str">
        <f t="shared" si="172"/>
        <v>42114Joel Baumgart</v>
      </c>
    </row>
    <row r="8307" spans="1:19" hidden="1">
      <c r="A8307" s="12">
        <v>42114</v>
      </c>
      <c r="B8307" t="s">
        <v>3366</v>
      </c>
      <c r="C8307" s="1">
        <v>-2.39</v>
      </c>
      <c r="E8307" s="42">
        <f t="shared" si="173"/>
        <v>2.39</v>
      </c>
      <c r="F8307" s="77" t="s">
        <v>1038</v>
      </c>
      <c r="G8307" s="77" t="s">
        <v>195</v>
      </c>
      <c r="H8307" s="77" t="s">
        <v>189</v>
      </c>
      <c r="I8307" s="13">
        <v>4</v>
      </c>
      <c r="J8307" s="14">
        <v>2015</v>
      </c>
      <c r="K8307" s="78" t="s">
        <v>56</v>
      </c>
      <c r="L8307" s="79" t="s">
        <v>22</v>
      </c>
      <c r="M8307" s="79" t="s">
        <v>302</v>
      </c>
      <c r="N8307" s="15" t="s">
        <v>28</v>
      </c>
      <c r="O8307" s="15" t="s">
        <v>29</v>
      </c>
      <c r="P8307" s="80" t="s">
        <v>3599</v>
      </c>
      <c r="Q8307" s="80" t="s">
        <v>195</v>
      </c>
      <c r="S8307" t="str">
        <f t="shared" si="172"/>
        <v>42114james anderson</v>
      </c>
    </row>
    <row r="8308" spans="1:19" hidden="1">
      <c r="A8308" s="12">
        <v>42114</v>
      </c>
      <c r="B8308" t="s">
        <v>3380</v>
      </c>
      <c r="C8308" s="1">
        <v>-0.67</v>
      </c>
      <c r="E8308" s="42">
        <f t="shared" si="173"/>
        <v>0.67</v>
      </c>
      <c r="F8308" s="77" t="s">
        <v>1038</v>
      </c>
      <c r="G8308" s="77" t="s">
        <v>195</v>
      </c>
      <c r="H8308" s="77" t="s">
        <v>189</v>
      </c>
      <c r="I8308" s="13">
        <v>4</v>
      </c>
      <c r="J8308" s="14">
        <v>2015</v>
      </c>
      <c r="K8308" s="78" t="s">
        <v>56</v>
      </c>
      <c r="L8308" s="79" t="s">
        <v>22</v>
      </c>
      <c r="M8308" s="79" t="s">
        <v>302</v>
      </c>
      <c r="N8308" s="15" t="s">
        <v>28</v>
      </c>
      <c r="O8308" s="15" t="s">
        <v>29</v>
      </c>
      <c r="P8308" s="80" t="s">
        <v>3599</v>
      </c>
      <c r="Q8308" s="80" t="s">
        <v>195</v>
      </c>
      <c r="S8308" t="str">
        <f t="shared" si="172"/>
        <v>42114Staci Sattler</v>
      </c>
    </row>
    <row r="8309" spans="1:19" hidden="1">
      <c r="A8309" s="12">
        <v>42115</v>
      </c>
      <c r="B8309" t="s">
        <v>3381</v>
      </c>
      <c r="C8309" s="1">
        <v>-3.13</v>
      </c>
      <c r="E8309" s="42">
        <f t="shared" si="173"/>
        <v>3.13</v>
      </c>
      <c r="F8309" s="77" t="s">
        <v>1038</v>
      </c>
      <c r="G8309" s="77" t="s">
        <v>195</v>
      </c>
      <c r="H8309" s="77" t="s">
        <v>189</v>
      </c>
      <c r="I8309" s="13">
        <v>4</v>
      </c>
      <c r="J8309" s="14">
        <v>2015</v>
      </c>
      <c r="K8309" s="78" t="s">
        <v>56</v>
      </c>
      <c r="L8309" s="79" t="s">
        <v>22</v>
      </c>
      <c r="M8309" s="79" t="s">
        <v>302</v>
      </c>
      <c r="N8309" s="15" t="s">
        <v>28</v>
      </c>
      <c r="O8309" s="15" t="s">
        <v>29</v>
      </c>
      <c r="P8309" s="80" t="s">
        <v>3599</v>
      </c>
      <c r="Q8309" s="80" t="s">
        <v>195</v>
      </c>
      <c r="S8309" t="str">
        <f t="shared" si="172"/>
        <v>42115janice herold</v>
      </c>
    </row>
    <row r="8310" spans="1:19" hidden="1">
      <c r="A8310" s="12">
        <v>42115</v>
      </c>
      <c r="B8310" t="s">
        <v>3382</v>
      </c>
      <c r="C8310" s="1">
        <v>-1.95</v>
      </c>
      <c r="E8310" s="42">
        <f t="shared" si="173"/>
        <v>1.95</v>
      </c>
      <c r="F8310" s="77" t="s">
        <v>1038</v>
      </c>
      <c r="G8310" s="77" t="s">
        <v>195</v>
      </c>
      <c r="H8310" s="77" t="s">
        <v>189</v>
      </c>
      <c r="I8310" s="13">
        <v>4</v>
      </c>
      <c r="J8310" s="14">
        <v>2015</v>
      </c>
      <c r="K8310" s="78" t="s">
        <v>56</v>
      </c>
      <c r="L8310" s="79" t="s">
        <v>22</v>
      </c>
      <c r="M8310" s="79" t="s">
        <v>302</v>
      </c>
      <c r="N8310" s="15" t="s">
        <v>28</v>
      </c>
      <c r="O8310" s="15" t="s">
        <v>29</v>
      </c>
      <c r="P8310" s="80" t="s">
        <v>3599</v>
      </c>
      <c r="Q8310" s="80" t="s">
        <v>195</v>
      </c>
      <c r="S8310" t="str">
        <f t="shared" si="172"/>
        <v>42115Trade Warehouse</v>
      </c>
    </row>
    <row r="8311" spans="1:19" hidden="1">
      <c r="A8311" s="12">
        <v>42115</v>
      </c>
      <c r="B8311" t="s">
        <v>3383</v>
      </c>
      <c r="C8311" s="1">
        <v>-3.13</v>
      </c>
      <c r="E8311" s="42">
        <f t="shared" si="173"/>
        <v>3.13</v>
      </c>
      <c r="F8311" s="77" t="s">
        <v>1038</v>
      </c>
      <c r="G8311" s="77" t="s">
        <v>195</v>
      </c>
      <c r="H8311" s="77" t="s">
        <v>189</v>
      </c>
      <c r="I8311" s="13">
        <v>4</v>
      </c>
      <c r="J8311" s="14">
        <v>2015</v>
      </c>
      <c r="K8311" s="78" t="s">
        <v>56</v>
      </c>
      <c r="L8311" s="79" t="s">
        <v>22</v>
      </c>
      <c r="M8311" s="79" t="s">
        <v>302</v>
      </c>
      <c r="N8311" s="15" t="s">
        <v>28</v>
      </c>
      <c r="O8311" s="15" t="s">
        <v>29</v>
      </c>
      <c r="P8311" s="80" t="s">
        <v>3599</v>
      </c>
      <c r="Q8311" s="80" t="s">
        <v>195</v>
      </c>
      <c r="S8311" t="str">
        <f t="shared" si="172"/>
        <v>42115Susan Kitchen</v>
      </c>
    </row>
    <row r="8312" spans="1:19" hidden="1">
      <c r="A8312" s="12">
        <v>42115</v>
      </c>
      <c r="B8312" t="s">
        <v>2488</v>
      </c>
      <c r="C8312" s="1">
        <v>0</v>
      </c>
      <c r="E8312" s="42">
        <f t="shared" si="173"/>
        <v>0</v>
      </c>
      <c r="F8312" s="77" t="s">
        <v>225</v>
      </c>
      <c r="G8312" s="77" t="s">
        <v>195</v>
      </c>
      <c r="H8312" s="77" t="s">
        <v>189</v>
      </c>
      <c r="I8312" s="13">
        <v>4</v>
      </c>
      <c r="J8312" s="14">
        <v>2015</v>
      </c>
      <c r="K8312" s="78" t="s">
        <v>56</v>
      </c>
      <c r="L8312" s="79" t="s">
        <v>22</v>
      </c>
      <c r="M8312" s="79" t="s">
        <v>23</v>
      </c>
      <c r="N8312" s="15" t="s">
        <v>189</v>
      </c>
      <c r="O8312" s="15" t="s">
        <v>24</v>
      </c>
      <c r="P8312" s="80" t="s">
        <v>196</v>
      </c>
      <c r="Q8312" s="80" t="s">
        <v>195</v>
      </c>
      <c r="S8312" t="str">
        <f t="shared" si="172"/>
        <v>42115Bank Account</v>
      </c>
    </row>
    <row r="8313" spans="1:19" hidden="1">
      <c r="A8313" s="12">
        <v>42115</v>
      </c>
      <c r="B8313" t="s">
        <v>3384</v>
      </c>
      <c r="C8313" s="1">
        <v>-0.67</v>
      </c>
      <c r="E8313" s="42">
        <f t="shared" si="173"/>
        <v>0.67</v>
      </c>
      <c r="F8313" s="77" t="s">
        <v>1038</v>
      </c>
      <c r="G8313" s="77" t="s">
        <v>195</v>
      </c>
      <c r="H8313" s="77" t="s">
        <v>189</v>
      </c>
      <c r="I8313" s="13">
        <v>4</v>
      </c>
      <c r="J8313" s="14">
        <v>2015</v>
      </c>
      <c r="K8313" s="78" t="s">
        <v>56</v>
      </c>
      <c r="L8313" s="79" t="s">
        <v>22</v>
      </c>
      <c r="M8313" s="79" t="s">
        <v>302</v>
      </c>
      <c r="N8313" s="15" t="s">
        <v>28</v>
      </c>
      <c r="O8313" s="15" t="s">
        <v>29</v>
      </c>
      <c r="P8313" s="80" t="s">
        <v>3599</v>
      </c>
      <c r="Q8313" s="80" t="s">
        <v>195</v>
      </c>
      <c r="S8313" t="str">
        <f t="shared" si="172"/>
        <v>42115Angelica Lutz</v>
      </c>
    </row>
    <row r="8314" spans="1:19" hidden="1">
      <c r="A8314" s="12">
        <v>42116</v>
      </c>
      <c r="B8314" t="s">
        <v>3286</v>
      </c>
      <c r="C8314" s="1">
        <v>0.21</v>
      </c>
      <c r="E8314" s="42">
        <f t="shared" si="173"/>
        <v>-0.21</v>
      </c>
      <c r="F8314" s="77" t="s">
        <v>225</v>
      </c>
      <c r="G8314" s="77" t="s">
        <v>195</v>
      </c>
      <c r="H8314" s="77" t="s">
        <v>189</v>
      </c>
      <c r="I8314" s="13">
        <v>4</v>
      </c>
      <c r="J8314" s="14">
        <v>2015</v>
      </c>
      <c r="K8314" s="78" t="s">
        <v>56</v>
      </c>
      <c r="L8314" s="79" t="s">
        <v>22</v>
      </c>
      <c r="M8314" s="79" t="s">
        <v>302</v>
      </c>
      <c r="N8314" s="15" t="s">
        <v>28</v>
      </c>
      <c r="O8314" s="15" t="s">
        <v>29</v>
      </c>
      <c r="P8314" s="80" t="s">
        <v>3599</v>
      </c>
      <c r="Q8314" s="80" t="s">
        <v>195</v>
      </c>
      <c r="S8314" t="str">
        <f t="shared" si="172"/>
        <v>42116Shelina Johnson</v>
      </c>
    </row>
    <row r="8315" spans="1:19" hidden="1">
      <c r="A8315" s="12">
        <v>42116</v>
      </c>
      <c r="B8315" t="s">
        <v>3385</v>
      </c>
      <c r="C8315" s="1">
        <v>-0.59</v>
      </c>
      <c r="E8315" s="42">
        <f t="shared" si="173"/>
        <v>0.59</v>
      </c>
      <c r="F8315" s="77" t="s">
        <v>1038</v>
      </c>
      <c r="G8315" s="77" t="s">
        <v>195</v>
      </c>
      <c r="H8315" s="77" t="s">
        <v>189</v>
      </c>
      <c r="I8315" s="13">
        <v>4</v>
      </c>
      <c r="J8315" s="14">
        <v>2015</v>
      </c>
      <c r="K8315" s="78" t="s">
        <v>56</v>
      </c>
      <c r="L8315" s="79" t="s">
        <v>22</v>
      </c>
      <c r="M8315" s="79" t="s">
        <v>302</v>
      </c>
      <c r="N8315" s="15" t="s">
        <v>28</v>
      </c>
      <c r="O8315" s="15" t="s">
        <v>29</v>
      </c>
      <c r="P8315" s="80" t="s">
        <v>3599</v>
      </c>
      <c r="Q8315" s="80" t="s">
        <v>195</v>
      </c>
      <c r="S8315" t="str">
        <f t="shared" si="172"/>
        <v>42116Jessica Bovaird</v>
      </c>
    </row>
    <row r="8316" spans="1:19" hidden="1">
      <c r="A8316" s="12">
        <v>42117</v>
      </c>
      <c r="B8316" t="s">
        <v>3386</v>
      </c>
      <c r="C8316" s="1">
        <v>-0.59</v>
      </c>
      <c r="E8316" s="42">
        <f t="shared" si="173"/>
        <v>0.59</v>
      </c>
      <c r="F8316" s="77" t="s">
        <v>1038</v>
      </c>
      <c r="G8316" s="77" t="s">
        <v>195</v>
      </c>
      <c r="H8316" s="77" t="s">
        <v>189</v>
      </c>
      <c r="I8316" s="13">
        <v>4</v>
      </c>
      <c r="J8316" s="14">
        <v>2015</v>
      </c>
      <c r="K8316" s="78" t="s">
        <v>56</v>
      </c>
      <c r="L8316" s="79" t="s">
        <v>22</v>
      </c>
      <c r="M8316" s="79" t="s">
        <v>302</v>
      </c>
      <c r="N8316" s="15" t="s">
        <v>28</v>
      </c>
      <c r="O8316" s="15" t="s">
        <v>29</v>
      </c>
      <c r="P8316" s="80" t="s">
        <v>3599</v>
      </c>
      <c r="Q8316" s="80" t="s">
        <v>195</v>
      </c>
      <c r="S8316" t="str">
        <f t="shared" si="172"/>
        <v>42117Danielle Boraz</v>
      </c>
    </row>
    <row r="8317" spans="1:19" hidden="1">
      <c r="A8317" s="12">
        <v>42117</v>
      </c>
      <c r="B8317" t="s">
        <v>3384</v>
      </c>
      <c r="C8317" s="1">
        <v>-3.28</v>
      </c>
      <c r="E8317" s="42">
        <f t="shared" si="173"/>
        <v>3.28</v>
      </c>
      <c r="F8317" s="77" t="s">
        <v>1038</v>
      </c>
      <c r="G8317" s="77" t="s">
        <v>195</v>
      </c>
      <c r="H8317" s="77" t="s">
        <v>189</v>
      </c>
      <c r="I8317" s="13">
        <v>4</v>
      </c>
      <c r="J8317" s="14">
        <v>2015</v>
      </c>
      <c r="K8317" s="78" t="s">
        <v>56</v>
      </c>
      <c r="L8317" s="79" t="s">
        <v>22</v>
      </c>
      <c r="M8317" s="79" t="s">
        <v>302</v>
      </c>
      <c r="N8317" s="15" t="s">
        <v>28</v>
      </c>
      <c r="O8317" s="15" t="s">
        <v>29</v>
      </c>
      <c r="P8317" s="80" t="s">
        <v>3599</v>
      </c>
      <c r="Q8317" s="80" t="s">
        <v>195</v>
      </c>
      <c r="S8317" t="str">
        <f t="shared" si="172"/>
        <v>42117Angelica Lutz</v>
      </c>
    </row>
    <row r="8318" spans="1:19" hidden="1">
      <c r="A8318" s="12">
        <v>42117</v>
      </c>
      <c r="B8318" t="s">
        <v>3377</v>
      </c>
      <c r="C8318" s="1">
        <v>-2.65</v>
      </c>
      <c r="E8318" s="42">
        <f t="shared" si="173"/>
        <v>2.65</v>
      </c>
      <c r="F8318" s="77" t="s">
        <v>1038</v>
      </c>
      <c r="G8318" s="77" t="s">
        <v>195</v>
      </c>
      <c r="H8318" s="77" t="s">
        <v>189</v>
      </c>
      <c r="I8318" s="13">
        <v>4</v>
      </c>
      <c r="J8318" s="14">
        <v>2015</v>
      </c>
      <c r="K8318" s="78" t="s">
        <v>56</v>
      </c>
      <c r="L8318" s="79" t="s">
        <v>22</v>
      </c>
      <c r="M8318" s="79" t="s">
        <v>302</v>
      </c>
      <c r="N8318" s="15" t="s">
        <v>28</v>
      </c>
      <c r="O8318" s="15" t="s">
        <v>29</v>
      </c>
      <c r="P8318" s="80" t="s">
        <v>3599</v>
      </c>
      <c r="Q8318" s="80" t="s">
        <v>195</v>
      </c>
      <c r="S8318" t="str">
        <f t="shared" si="172"/>
        <v>42117Mary R Lee</v>
      </c>
    </row>
    <row r="8319" spans="1:19" hidden="1">
      <c r="A8319" s="12">
        <v>42117</v>
      </c>
      <c r="B8319" t="s">
        <v>3387</v>
      </c>
      <c r="C8319" s="1">
        <v>-6.39</v>
      </c>
      <c r="E8319" s="42">
        <f t="shared" si="173"/>
        <v>6.39</v>
      </c>
      <c r="F8319" s="77" t="s">
        <v>1038</v>
      </c>
      <c r="G8319" s="77" t="s">
        <v>195</v>
      </c>
      <c r="H8319" s="77" t="s">
        <v>189</v>
      </c>
      <c r="I8319" s="13">
        <v>4</v>
      </c>
      <c r="J8319" s="14">
        <v>2015</v>
      </c>
      <c r="K8319" s="78" t="s">
        <v>56</v>
      </c>
      <c r="L8319" s="79" t="s">
        <v>22</v>
      </c>
      <c r="M8319" s="79" t="s">
        <v>302</v>
      </c>
      <c r="N8319" s="15" t="s">
        <v>28</v>
      </c>
      <c r="O8319" s="15" t="s">
        <v>29</v>
      </c>
      <c r="P8319" s="80" t="s">
        <v>3599</v>
      </c>
      <c r="Q8319" s="80" t="s">
        <v>195</v>
      </c>
      <c r="S8319" t="str">
        <f t="shared" si="172"/>
        <v>42117david gregoire</v>
      </c>
    </row>
    <row r="8320" spans="1:19" hidden="1">
      <c r="A8320" s="12">
        <v>42118</v>
      </c>
      <c r="B8320" t="s">
        <v>3388</v>
      </c>
      <c r="C8320" s="1">
        <v>-0.73</v>
      </c>
      <c r="E8320" s="42">
        <f t="shared" si="173"/>
        <v>0.73</v>
      </c>
      <c r="F8320" s="77" t="s">
        <v>1038</v>
      </c>
      <c r="G8320" s="77" t="s">
        <v>195</v>
      </c>
      <c r="H8320" s="77" t="s">
        <v>189</v>
      </c>
      <c r="I8320" s="13">
        <v>4</v>
      </c>
      <c r="J8320" s="14">
        <v>2015</v>
      </c>
      <c r="K8320" s="78" t="s">
        <v>56</v>
      </c>
      <c r="L8320" s="79" t="s">
        <v>22</v>
      </c>
      <c r="M8320" s="79" t="s">
        <v>302</v>
      </c>
      <c r="N8320" s="15" t="s">
        <v>28</v>
      </c>
      <c r="O8320" s="15" t="s">
        <v>29</v>
      </c>
      <c r="P8320" s="80" t="s">
        <v>3599</v>
      </c>
      <c r="Q8320" s="80" t="s">
        <v>195</v>
      </c>
      <c r="S8320" t="str">
        <f t="shared" si="172"/>
        <v>42118Jessica Fairbrother</v>
      </c>
    </row>
    <row r="8321" spans="1:19" hidden="1">
      <c r="A8321" s="12">
        <v>42118</v>
      </c>
      <c r="B8321" t="s">
        <v>3389</v>
      </c>
      <c r="C8321" s="1">
        <v>-2.98</v>
      </c>
      <c r="E8321" s="42">
        <f t="shared" si="173"/>
        <v>2.98</v>
      </c>
      <c r="F8321" s="77" t="s">
        <v>1038</v>
      </c>
      <c r="G8321" s="77" t="s">
        <v>195</v>
      </c>
      <c r="H8321" s="77" t="s">
        <v>189</v>
      </c>
      <c r="I8321" s="13">
        <v>4</v>
      </c>
      <c r="J8321" s="14">
        <v>2015</v>
      </c>
      <c r="K8321" s="78" t="s">
        <v>56</v>
      </c>
      <c r="L8321" s="79" t="s">
        <v>22</v>
      </c>
      <c r="M8321" s="79" t="s">
        <v>302</v>
      </c>
      <c r="N8321" s="15" t="s">
        <v>28</v>
      </c>
      <c r="O8321" s="15" t="s">
        <v>29</v>
      </c>
      <c r="P8321" s="80" t="s">
        <v>3599</v>
      </c>
      <c r="Q8321" s="80" t="s">
        <v>195</v>
      </c>
      <c r="S8321" t="str">
        <f t="shared" si="172"/>
        <v>42118Jeffrey viales</v>
      </c>
    </row>
    <row r="8322" spans="1:19" hidden="1">
      <c r="A8322" s="12">
        <v>42119</v>
      </c>
      <c r="B8322" t="s">
        <v>3390</v>
      </c>
      <c r="C8322" s="1">
        <v>-0.62</v>
      </c>
      <c r="E8322" s="42">
        <f t="shared" si="173"/>
        <v>0.62</v>
      </c>
      <c r="F8322" s="77" t="s">
        <v>1038</v>
      </c>
      <c r="G8322" s="77" t="s">
        <v>195</v>
      </c>
      <c r="H8322" s="77" t="s">
        <v>189</v>
      </c>
      <c r="I8322" s="13">
        <v>4</v>
      </c>
      <c r="J8322" s="14">
        <v>2015</v>
      </c>
      <c r="K8322" s="78" t="s">
        <v>56</v>
      </c>
      <c r="L8322" s="79" t="s">
        <v>22</v>
      </c>
      <c r="M8322" s="79" t="s">
        <v>302</v>
      </c>
      <c r="N8322" s="15" t="s">
        <v>28</v>
      </c>
      <c r="O8322" s="15" t="s">
        <v>29</v>
      </c>
      <c r="P8322" s="80" t="s">
        <v>3599</v>
      </c>
      <c r="Q8322" s="80" t="s">
        <v>195</v>
      </c>
      <c r="S8322" t="str">
        <f t="shared" si="172"/>
        <v>42119Zachary Sloan</v>
      </c>
    </row>
    <row r="8323" spans="1:19" hidden="1">
      <c r="A8323" s="12">
        <v>42120</v>
      </c>
      <c r="B8323" t="s">
        <v>3391</v>
      </c>
      <c r="C8323" s="1">
        <v>-0.59</v>
      </c>
      <c r="E8323" s="42">
        <f t="shared" si="173"/>
        <v>0.59</v>
      </c>
      <c r="F8323" s="77" t="s">
        <v>1038</v>
      </c>
      <c r="G8323" s="77" t="s">
        <v>195</v>
      </c>
      <c r="H8323" s="77" t="s">
        <v>189</v>
      </c>
      <c r="I8323" s="13">
        <v>4</v>
      </c>
      <c r="J8323" s="14">
        <v>2015</v>
      </c>
      <c r="K8323" s="78" t="s">
        <v>56</v>
      </c>
      <c r="L8323" s="79" t="s">
        <v>22</v>
      </c>
      <c r="M8323" s="79" t="s">
        <v>302</v>
      </c>
      <c r="N8323" s="15" t="s">
        <v>28</v>
      </c>
      <c r="O8323" s="15" t="s">
        <v>29</v>
      </c>
      <c r="P8323" s="80" t="s">
        <v>3599</v>
      </c>
      <c r="Q8323" s="80" t="s">
        <v>195</v>
      </c>
      <c r="S8323" t="str">
        <f t="shared" si="172"/>
        <v>42120sandra theis</v>
      </c>
    </row>
    <row r="8324" spans="1:19" hidden="1">
      <c r="A8324" s="12">
        <v>42120</v>
      </c>
      <c r="B8324" t="s">
        <v>3392</v>
      </c>
      <c r="C8324" s="1">
        <v>-3.24</v>
      </c>
      <c r="E8324" s="42">
        <f t="shared" si="173"/>
        <v>3.24</v>
      </c>
      <c r="F8324" s="77" t="s">
        <v>1038</v>
      </c>
      <c r="G8324" s="77" t="s">
        <v>195</v>
      </c>
      <c r="H8324" s="77" t="s">
        <v>189</v>
      </c>
      <c r="I8324" s="13">
        <v>4</v>
      </c>
      <c r="J8324" s="14">
        <v>2015</v>
      </c>
      <c r="K8324" s="78" t="s">
        <v>56</v>
      </c>
      <c r="L8324" s="79" t="s">
        <v>22</v>
      </c>
      <c r="M8324" s="79" t="s">
        <v>302</v>
      </c>
      <c r="N8324" s="15" t="s">
        <v>28</v>
      </c>
      <c r="O8324" s="15" t="s">
        <v>29</v>
      </c>
      <c r="P8324" s="80" t="s">
        <v>3599</v>
      </c>
      <c r="Q8324" s="80" t="s">
        <v>195</v>
      </c>
      <c r="S8324" t="str">
        <f t="shared" si="172"/>
        <v>42120Clelia Martina</v>
      </c>
    </row>
    <row r="8325" spans="1:19" hidden="1">
      <c r="A8325" s="12">
        <v>42120</v>
      </c>
      <c r="B8325" t="s">
        <v>3393</v>
      </c>
      <c r="C8325" s="1">
        <v>-3.13</v>
      </c>
      <c r="E8325" s="42">
        <f t="shared" si="173"/>
        <v>3.13</v>
      </c>
      <c r="F8325" s="77" t="s">
        <v>1038</v>
      </c>
      <c r="G8325" s="77" t="s">
        <v>195</v>
      </c>
      <c r="H8325" s="77" t="s">
        <v>189</v>
      </c>
      <c r="I8325" s="13">
        <v>4</v>
      </c>
      <c r="J8325" s="14">
        <v>2015</v>
      </c>
      <c r="K8325" s="78" t="s">
        <v>56</v>
      </c>
      <c r="L8325" s="79" t="s">
        <v>22</v>
      </c>
      <c r="M8325" s="79" t="s">
        <v>302</v>
      </c>
      <c r="N8325" s="15" t="s">
        <v>28</v>
      </c>
      <c r="O8325" s="15" t="s">
        <v>29</v>
      </c>
      <c r="P8325" s="80" t="s">
        <v>3599</v>
      </c>
      <c r="Q8325" s="80" t="s">
        <v>195</v>
      </c>
      <c r="S8325" t="str">
        <f t="shared" si="172"/>
        <v>42120JDI Cabling, LLC</v>
      </c>
    </row>
    <row r="8326" spans="1:19" hidden="1">
      <c r="A8326" s="12">
        <v>42120</v>
      </c>
      <c r="B8326" t="s">
        <v>3172</v>
      </c>
      <c r="C8326" s="1">
        <v>0</v>
      </c>
      <c r="E8326" s="42">
        <f t="shared" si="173"/>
        <v>0</v>
      </c>
      <c r="F8326" s="77" t="s">
        <v>225</v>
      </c>
      <c r="G8326" s="77" t="s">
        <v>195</v>
      </c>
      <c r="H8326" s="77" t="s">
        <v>189</v>
      </c>
      <c r="I8326" s="13">
        <v>4</v>
      </c>
      <c r="J8326" s="14">
        <v>2015</v>
      </c>
      <c r="K8326" s="78" t="s">
        <v>56</v>
      </c>
      <c r="L8326" s="79" t="s">
        <v>22</v>
      </c>
      <c r="M8326" s="79" t="s">
        <v>23</v>
      </c>
      <c r="N8326" s="15" t="s">
        <v>28</v>
      </c>
      <c r="O8326" s="15" t="s">
        <v>29</v>
      </c>
      <c r="P8326" s="80" t="s">
        <v>3598</v>
      </c>
      <c r="Q8326" s="80" t="s">
        <v>195</v>
      </c>
      <c r="S8326" t="str">
        <f t="shared" si="172"/>
        <v>42120Spotify USA Inc</v>
      </c>
    </row>
    <row r="8327" spans="1:19" hidden="1">
      <c r="A8327" s="12">
        <v>42120</v>
      </c>
      <c r="B8327" t="s">
        <v>3394</v>
      </c>
      <c r="C8327" s="1">
        <v>-0.76</v>
      </c>
      <c r="E8327" s="42">
        <f t="shared" si="173"/>
        <v>0.76</v>
      </c>
      <c r="F8327" s="77" t="s">
        <v>1038</v>
      </c>
      <c r="G8327" s="77" t="s">
        <v>195</v>
      </c>
      <c r="H8327" s="77" t="s">
        <v>189</v>
      </c>
      <c r="I8327" s="13">
        <v>4</v>
      </c>
      <c r="J8327" s="14">
        <v>2015</v>
      </c>
      <c r="K8327" s="78" t="s">
        <v>56</v>
      </c>
      <c r="L8327" s="79" t="s">
        <v>22</v>
      </c>
      <c r="M8327" s="79" t="s">
        <v>302</v>
      </c>
      <c r="N8327" s="15" t="s">
        <v>28</v>
      </c>
      <c r="O8327" s="15" t="s">
        <v>29</v>
      </c>
      <c r="P8327" s="80" t="s">
        <v>3599</v>
      </c>
      <c r="Q8327" s="80" t="s">
        <v>195</v>
      </c>
      <c r="S8327" t="str">
        <f t="shared" si="172"/>
        <v>42120Kelly Taylor</v>
      </c>
    </row>
    <row r="8328" spans="1:19" hidden="1">
      <c r="A8328" s="12">
        <v>42120</v>
      </c>
      <c r="B8328" t="s">
        <v>3395</v>
      </c>
      <c r="C8328" s="1">
        <v>-0.67</v>
      </c>
      <c r="E8328" s="42">
        <f t="shared" si="173"/>
        <v>0.67</v>
      </c>
      <c r="F8328" s="77" t="s">
        <v>1038</v>
      </c>
      <c r="G8328" s="77" t="s">
        <v>195</v>
      </c>
      <c r="H8328" s="77" t="s">
        <v>189</v>
      </c>
      <c r="I8328" s="13">
        <v>4</v>
      </c>
      <c r="J8328" s="14">
        <v>2015</v>
      </c>
      <c r="K8328" s="78" t="s">
        <v>56</v>
      </c>
      <c r="L8328" s="79" t="s">
        <v>22</v>
      </c>
      <c r="M8328" s="79" t="s">
        <v>302</v>
      </c>
      <c r="N8328" s="15" t="s">
        <v>28</v>
      </c>
      <c r="O8328" s="15" t="s">
        <v>29</v>
      </c>
      <c r="P8328" s="80" t="s">
        <v>3599</v>
      </c>
      <c r="Q8328" s="80" t="s">
        <v>195</v>
      </c>
      <c r="S8328" t="str">
        <f t="shared" si="172"/>
        <v>42120Cara paris</v>
      </c>
    </row>
    <row r="8329" spans="1:19" hidden="1">
      <c r="A8329" s="12">
        <v>42120</v>
      </c>
      <c r="B8329" t="s">
        <v>2592</v>
      </c>
      <c r="C8329" s="1">
        <v>0</v>
      </c>
      <c r="E8329" s="42">
        <f t="shared" si="173"/>
        <v>0</v>
      </c>
      <c r="F8329" s="77" t="s">
        <v>225</v>
      </c>
      <c r="G8329" s="77" t="s">
        <v>195</v>
      </c>
      <c r="H8329" s="77" t="s">
        <v>189</v>
      </c>
      <c r="I8329" s="13">
        <v>4</v>
      </c>
      <c r="J8329" s="14">
        <v>2015</v>
      </c>
      <c r="K8329" s="78" t="s">
        <v>56</v>
      </c>
      <c r="L8329" s="79" t="s">
        <v>22</v>
      </c>
      <c r="M8329" s="79" t="s">
        <v>302</v>
      </c>
      <c r="N8329" s="15" t="s">
        <v>28</v>
      </c>
      <c r="O8329" s="15" t="s">
        <v>29</v>
      </c>
      <c r="P8329" s="80" t="s">
        <v>3599</v>
      </c>
      <c r="Q8329" s="80" t="s">
        <v>195</v>
      </c>
      <c r="S8329" t="str">
        <f t="shared" si="172"/>
        <v>42120eBay Buyer Dispute</v>
      </c>
    </row>
    <row r="8330" spans="1:19" hidden="1">
      <c r="A8330" s="12">
        <v>42120</v>
      </c>
      <c r="B8330" t="s">
        <v>3396</v>
      </c>
      <c r="C8330" s="1">
        <v>-0.59</v>
      </c>
      <c r="E8330" s="42">
        <f t="shared" si="173"/>
        <v>0.59</v>
      </c>
      <c r="F8330" s="77" t="s">
        <v>1038</v>
      </c>
      <c r="G8330" s="77" t="s">
        <v>195</v>
      </c>
      <c r="H8330" s="77" t="s">
        <v>189</v>
      </c>
      <c r="I8330" s="13">
        <v>4</v>
      </c>
      <c r="J8330" s="14">
        <v>2015</v>
      </c>
      <c r="K8330" s="78" t="s">
        <v>56</v>
      </c>
      <c r="L8330" s="79" t="s">
        <v>22</v>
      </c>
      <c r="M8330" s="79" t="s">
        <v>302</v>
      </c>
      <c r="N8330" s="15" t="s">
        <v>28</v>
      </c>
      <c r="O8330" s="15" t="s">
        <v>29</v>
      </c>
      <c r="P8330" s="80" t="s">
        <v>3599</v>
      </c>
      <c r="Q8330" s="80" t="s">
        <v>195</v>
      </c>
      <c r="S8330" t="str">
        <f t="shared" si="172"/>
        <v>42120Michelle Chan</v>
      </c>
    </row>
    <row r="8331" spans="1:19" hidden="1">
      <c r="A8331" s="12">
        <v>42121</v>
      </c>
      <c r="B8331" t="s">
        <v>2617</v>
      </c>
      <c r="C8331" s="1">
        <v>0</v>
      </c>
      <c r="E8331" s="42">
        <f t="shared" si="173"/>
        <v>0</v>
      </c>
      <c r="F8331" s="77" t="s">
        <v>1038</v>
      </c>
      <c r="G8331" s="77" t="s">
        <v>195</v>
      </c>
      <c r="H8331" s="77" t="s">
        <v>189</v>
      </c>
      <c r="I8331" s="13">
        <v>4</v>
      </c>
      <c r="J8331" s="14">
        <v>2015</v>
      </c>
      <c r="K8331" s="78" t="s">
        <v>56</v>
      </c>
      <c r="L8331" s="79" t="s">
        <v>22</v>
      </c>
      <c r="M8331" s="79" t="s">
        <v>302</v>
      </c>
      <c r="N8331" s="15" t="s">
        <v>28</v>
      </c>
      <c r="O8331" s="15" t="s">
        <v>29</v>
      </c>
      <c r="P8331" s="80" t="s">
        <v>3599</v>
      </c>
      <c r="Q8331" s="80" t="s">
        <v>195</v>
      </c>
      <c r="S8331" t="str">
        <f t="shared" si="172"/>
        <v>42121Reversal</v>
      </c>
    </row>
    <row r="8332" spans="1:19" hidden="1">
      <c r="A8332" s="12">
        <v>42121</v>
      </c>
      <c r="B8332" t="s">
        <v>3350</v>
      </c>
      <c r="C8332" s="1">
        <v>7.64</v>
      </c>
      <c r="E8332" s="42">
        <f t="shared" si="173"/>
        <v>-7.64</v>
      </c>
      <c r="F8332" s="77" t="s">
        <v>225</v>
      </c>
      <c r="G8332" s="77" t="s">
        <v>195</v>
      </c>
      <c r="H8332" s="77" t="s">
        <v>189</v>
      </c>
      <c r="I8332" s="13">
        <v>4</v>
      </c>
      <c r="J8332" s="14">
        <v>2015</v>
      </c>
      <c r="K8332" s="78" t="s">
        <v>56</v>
      </c>
      <c r="L8332" s="79" t="s">
        <v>22</v>
      </c>
      <c r="M8332" s="79" t="s">
        <v>302</v>
      </c>
      <c r="N8332" s="15" t="s">
        <v>28</v>
      </c>
      <c r="O8332" s="15" t="s">
        <v>29</v>
      </c>
      <c r="P8332" s="80" t="s">
        <v>3599</v>
      </c>
      <c r="Q8332" s="80" t="s">
        <v>195</v>
      </c>
      <c r="S8332" t="str">
        <f t="shared" si="172"/>
        <v>42121cody cusack</v>
      </c>
    </row>
    <row r="8333" spans="1:19" hidden="1">
      <c r="A8333" s="12">
        <v>42121</v>
      </c>
      <c r="B8333" t="s">
        <v>2488</v>
      </c>
      <c r="C8333" s="1">
        <v>0</v>
      </c>
      <c r="E8333" s="42">
        <f t="shared" si="173"/>
        <v>0</v>
      </c>
      <c r="F8333" s="77" t="s">
        <v>225</v>
      </c>
      <c r="G8333" s="77" t="s">
        <v>195</v>
      </c>
      <c r="H8333" s="77" t="s">
        <v>189</v>
      </c>
      <c r="I8333" s="13">
        <v>4</v>
      </c>
      <c r="J8333" s="14">
        <v>2015</v>
      </c>
      <c r="K8333" s="78" t="s">
        <v>56</v>
      </c>
      <c r="L8333" s="79" t="s">
        <v>22</v>
      </c>
      <c r="M8333" s="79" t="s">
        <v>23</v>
      </c>
      <c r="N8333" s="15" t="s">
        <v>189</v>
      </c>
      <c r="O8333" s="15" t="s">
        <v>24</v>
      </c>
      <c r="P8333" s="80" t="s">
        <v>196</v>
      </c>
      <c r="Q8333" s="80" t="s">
        <v>195</v>
      </c>
      <c r="S8333" t="str">
        <f t="shared" si="172"/>
        <v>42121Bank Account</v>
      </c>
    </row>
    <row r="8334" spans="1:19" hidden="1">
      <c r="A8334" s="12">
        <v>42121</v>
      </c>
      <c r="B8334" t="s">
        <v>3397</v>
      </c>
      <c r="C8334" s="1">
        <v>-3.13</v>
      </c>
      <c r="E8334" s="42">
        <f t="shared" si="173"/>
        <v>3.13</v>
      </c>
      <c r="F8334" s="77" t="s">
        <v>1038</v>
      </c>
      <c r="G8334" s="77" t="s">
        <v>195</v>
      </c>
      <c r="H8334" s="77" t="s">
        <v>189</v>
      </c>
      <c r="I8334" s="13">
        <v>4</v>
      </c>
      <c r="J8334" s="14">
        <v>2015</v>
      </c>
      <c r="K8334" s="78" t="s">
        <v>56</v>
      </c>
      <c r="L8334" s="79" t="s">
        <v>22</v>
      </c>
      <c r="M8334" s="79" t="s">
        <v>302</v>
      </c>
      <c r="N8334" s="15" t="s">
        <v>28</v>
      </c>
      <c r="O8334" s="15" t="s">
        <v>29</v>
      </c>
      <c r="P8334" s="80" t="s">
        <v>3599</v>
      </c>
      <c r="Q8334" s="80" t="s">
        <v>195</v>
      </c>
      <c r="S8334" t="str">
        <f t="shared" si="172"/>
        <v>42121Debra Johnston</v>
      </c>
    </row>
    <row r="8335" spans="1:19" hidden="1">
      <c r="A8335" s="12">
        <v>42121</v>
      </c>
      <c r="B8335" t="s">
        <v>3398</v>
      </c>
      <c r="C8335" s="1">
        <v>-1.97</v>
      </c>
      <c r="E8335" s="42">
        <f t="shared" si="173"/>
        <v>1.97</v>
      </c>
      <c r="F8335" s="77" t="s">
        <v>1038</v>
      </c>
      <c r="G8335" s="77" t="s">
        <v>195</v>
      </c>
      <c r="H8335" s="77" t="s">
        <v>189</v>
      </c>
      <c r="I8335" s="13">
        <v>4</v>
      </c>
      <c r="J8335" s="14">
        <v>2015</v>
      </c>
      <c r="K8335" s="78" t="s">
        <v>56</v>
      </c>
      <c r="L8335" s="79" t="s">
        <v>22</v>
      </c>
      <c r="M8335" s="79" t="s">
        <v>302</v>
      </c>
      <c r="N8335" s="15" t="s">
        <v>28</v>
      </c>
      <c r="O8335" s="15" t="s">
        <v>29</v>
      </c>
      <c r="P8335" s="80" t="s">
        <v>3599</v>
      </c>
      <c r="Q8335" s="80" t="s">
        <v>195</v>
      </c>
      <c r="S8335" t="str">
        <f t="shared" si="172"/>
        <v>42121Sharon Sigona</v>
      </c>
    </row>
    <row r="8336" spans="1:19" hidden="1">
      <c r="A8336" s="12">
        <v>42122</v>
      </c>
      <c r="B8336" t="s">
        <v>3351</v>
      </c>
      <c r="C8336" s="1">
        <v>-2.11</v>
      </c>
      <c r="E8336" s="42">
        <f t="shared" si="173"/>
        <v>2.11</v>
      </c>
      <c r="F8336" s="77" t="s">
        <v>1038</v>
      </c>
      <c r="G8336" s="77" t="s">
        <v>195</v>
      </c>
      <c r="H8336" s="77" t="s">
        <v>189</v>
      </c>
      <c r="I8336" s="13">
        <v>4</v>
      </c>
      <c r="J8336" s="14">
        <v>2015</v>
      </c>
      <c r="K8336" s="78" t="s">
        <v>56</v>
      </c>
      <c r="L8336" s="79" t="s">
        <v>22</v>
      </c>
      <c r="M8336" s="79" t="s">
        <v>302</v>
      </c>
      <c r="N8336" s="15" t="s">
        <v>28</v>
      </c>
      <c r="O8336" s="15" t="s">
        <v>29</v>
      </c>
      <c r="P8336" s="80" t="s">
        <v>3599</v>
      </c>
      <c r="Q8336" s="80" t="s">
        <v>195</v>
      </c>
      <c r="S8336" t="str">
        <f t="shared" si="172"/>
        <v>42122larissa murray</v>
      </c>
    </row>
    <row r="8337" spans="1:19" hidden="1">
      <c r="A8337" s="12">
        <v>42122</v>
      </c>
      <c r="B8337" t="s">
        <v>3399</v>
      </c>
      <c r="C8337" s="1">
        <v>-8.1</v>
      </c>
      <c r="E8337" s="42">
        <f t="shared" si="173"/>
        <v>8.1</v>
      </c>
      <c r="F8337" s="77" t="s">
        <v>1038</v>
      </c>
      <c r="G8337" s="77" t="s">
        <v>195</v>
      </c>
      <c r="H8337" s="77" t="s">
        <v>189</v>
      </c>
      <c r="I8337" s="13">
        <v>4</v>
      </c>
      <c r="J8337" s="14">
        <v>2015</v>
      </c>
      <c r="K8337" s="78" t="s">
        <v>56</v>
      </c>
      <c r="L8337" s="79" t="s">
        <v>22</v>
      </c>
      <c r="M8337" s="79" t="s">
        <v>302</v>
      </c>
      <c r="N8337" s="15" t="s">
        <v>28</v>
      </c>
      <c r="O8337" s="15" t="s">
        <v>29</v>
      </c>
      <c r="P8337" s="80" t="s">
        <v>3599</v>
      </c>
      <c r="Q8337" s="80" t="s">
        <v>195</v>
      </c>
      <c r="S8337" t="str">
        <f t="shared" si="172"/>
        <v>42122Buscalibre</v>
      </c>
    </row>
    <row r="8338" spans="1:19" hidden="1">
      <c r="A8338" s="12">
        <v>42122</v>
      </c>
      <c r="B8338" t="s">
        <v>3326</v>
      </c>
      <c r="C8338" s="1">
        <v>-2.8</v>
      </c>
      <c r="E8338" s="42">
        <f t="shared" si="173"/>
        <v>2.8</v>
      </c>
      <c r="F8338" s="77" t="s">
        <v>1038</v>
      </c>
      <c r="G8338" s="77" t="s">
        <v>195</v>
      </c>
      <c r="H8338" s="77" t="s">
        <v>189</v>
      </c>
      <c r="I8338" s="13">
        <v>4</v>
      </c>
      <c r="J8338" s="14">
        <v>2015</v>
      </c>
      <c r="K8338" s="78" t="s">
        <v>56</v>
      </c>
      <c r="L8338" s="79" t="s">
        <v>22</v>
      </c>
      <c r="M8338" s="79" t="s">
        <v>302</v>
      </c>
      <c r="N8338" s="15" t="s">
        <v>28</v>
      </c>
      <c r="O8338" s="15" t="s">
        <v>29</v>
      </c>
      <c r="P8338" s="80" t="s">
        <v>3599</v>
      </c>
      <c r="Q8338" s="80" t="s">
        <v>195</v>
      </c>
      <c r="S8338" t="str">
        <f t="shared" si="172"/>
        <v>42122Joshua Ellis</v>
      </c>
    </row>
    <row r="8339" spans="1:19" hidden="1">
      <c r="A8339" s="12">
        <v>42122</v>
      </c>
      <c r="B8339" t="s">
        <v>3400</v>
      </c>
      <c r="C8339" s="1">
        <v>-0.62</v>
      </c>
      <c r="E8339" s="42">
        <f t="shared" si="173"/>
        <v>0.62</v>
      </c>
      <c r="F8339" s="77" t="s">
        <v>1038</v>
      </c>
      <c r="G8339" s="77" t="s">
        <v>195</v>
      </c>
      <c r="H8339" s="77" t="s">
        <v>189</v>
      </c>
      <c r="I8339" s="13">
        <v>4</v>
      </c>
      <c r="J8339" s="14">
        <v>2015</v>
      </c>
      <c r="K8339" s="78" t="s">
        <v>56</v>
      </c>
      <c r="L8339" s="79" t="s">
        <v>22</v>
      </c>
      <c r="M8339" s="79" t="s">
        <v>302</v>
      </c>
      <c r="N8339" s="15" t="s">
        <v>28</v>
      </c>
      <c r="O8339" s="15" t="s">
        <v>29</v>
      </c>
      <c r="P8339" s="80" t="s">
        <v>3599</v>
      </c>
      <c r="Q8339" s="80" t="s">
        <v>195</v>
      </c>
      <c r="S8339" t="str">
        <f t="shared" si="172"/>
        <v>42122Jeff Carp</v>
      </c>
    </row>
    <row r="8340" spans="1:19" hidden="1">
      <c r="A8340" s="12">
        <v>42122</v>
      </c>
      <c r="B8340" t="s">
        <v>3401</v>
      </c>
      <c r="C8340" s="1">
        <v>-4.6500000000000004</v>
      </c>
      <c r="E8340" s="42">
        <f t="shared" si="173"/>
        <v>4.6500000000000004</v>
      </c>
      <c r="F8340" s="77" t="s">
        <v>1038</v>
      </c>
      <c r="G8340" s="77" t="s">
        <v>195</v>
      </c>
      <c r="H8340" s="77" t="s">
        <v>189</v>
      </c>
      <c r="I8340" s="13">
        <v>4</v>
      </c>
      <c r="J8340" s="14">
        <v>2015</v>
      </c>
      <c r="K8340" s="78" t="s">
        <v>56</v>
      </c>
      <c r="L8340" s="79" t="s">
        <v>22</v>
      </c>
      <c r="M8340" s="79" t="s">
        <v>302</v>
      </c>
      <c r="N8340" s="15" t="s">
        <v>28</v>
      </c>
      <c r="O8340" s="15" t="s">
        <v>29</v>
      </c>
      <c r="P8340" s="80" t="s">
        <v>3599</v>
      </c>
      <c r="Q8340" s="80" t="s">
        <v>195</v>
      </c>
      <c r="S8340" t="str">
        <f t="shared" si="172"/>
        <v>42122Charles Slate</v>
      </c>
    </row>
    <row r="8341" spans="1:19" hidden="1">
      <c r="A8341" s="12">
        <v>42122</v>
      </c>
      <c r="B8341" t="s">
        <v>3401</v>
      </c>
      <c r="C8341" s="1">
        <v>-4.21</v>
      </c>
      <c r="E8341" s="42">
        <f t="shared" si="173"/>
        <v>4.21</v>
      </c>
      <c r="F8341" s="77" t="s">
        <v>1038</v>
      </c>
      <c r="G8341" s="77" t="s">
        <v>195</v>
      </c>
      <c r="H8341" s="77" t="s">
        <v>189</v>
      </c>
      <c r="I8341" s="13">
        <v>4</v>
      </c>
      <c r="J8341" s="14">
        <v>2015</v>
      </c>
      <c r="K8341" s="78" t="s">
        <v>56</v>
      </c>
      <c r="L8341" s="79" t="s">
        <v>22</v>
      </c>
      <c r="M8341" s="79" t="s">
        <v>302</v>
      </c>
      <c r="N8341" s="15" t="s">
        <v>28</v>
      </c>
      <c r="O8341" s="15" t="s">
        <v>29</v>
      </c>
      <c r="P8341" s="80" t="s">
        <v>3599</v>
      </c>
      <c r="Q8341" s="80" t="s">
        <v>195</v>
      </c>
      <c r="S8341" t="str">
        <f t="shared" ref="S8341:S8404" si="174">A8341&amp;B8341</f>
        <v>42122Charles Slate</v>
      </c>
    </row>
    <row r="8342" spans="1:19" hidden="1">
      <c r="A8342" s="12">
        <v>42123</v>
      </c>
      <c r="B8342" t="s">
        <v>3402</v>
      </c>
      <c r="C8342" s="1">
        <v>-0.73</v>
      </c>
      <c r="E8342" s="42">
        <f t="shared" si="173"/>
        <v>0.73</v>
      </c>
      <c r="F8342" s="77" t="s">
        <v>1038</v>
      </c>
      <c r="G8342" s="77" t="s">
        <v>195</v>
      </c>
      <c r="H8342" s="77" t="s">
        <v>189</v>
      </c>
      <c r="I8342" s="13">
        <v>4</v>
      </c>
      <c r="J8342" s="14">
        <v>2015</v>
      </c>
      <c r="K8342" s="78" t="s">
        <v>56</v>
      </c>
      <c r="L8342" s="79" t="s">
        <v>22</v>
      </c>
      <c r="M8342" s="79" t="s">
        <v>302</v>
      </c>
      <c r="N8342" s="15" t="s">
        <v>28</v>
      </c>
      <c r="O8342" s="15" t="s">
        <v>29</v>
      </c>
      <c r="P8342" s="80" t="s">
        <v>3599</v>
      </c>
      <c r="Q8342" s="80" t="s">
        <v>195</v>
      </c>
      <c r="S8342" t="str">
        <f t="shared" si="174"/>
        <v>42123trisha danula</v>
      </c>
    </row>
    <row r="8343" spans="1:19" hidden="1">
      <c r="A8343" s="12">
        <v>42123</v>
      </c>
      <c r="B8343" t="s">
        <v>3403</v>
      </c>
      <c r="C8343" s="1">
        <v>-2.5299999999999998</v>
      </c>
      <c r="E8343" s="42">
        <f t="shared" si="173"/>
        <v>2.5299999999999998</v>
      </c>
      <c r="F8343" s="77" t="s">
        <v>1038</v>
      </c>
      <c r="G8343" s="77" t="s">
        <v>195</v>
      </c>
      <c r="H8343" s="77" t="s">
        <v>189</v>
      </c>
      <c r="I8343" s="13">
        <v>4</v>
      </c>
      <c r="J8343" s="14">
        <v>2015</v>
      </c>
      <c r="K8343" s="78" t="s">
        <v>56</v>
      </c>
      <c r="L8343" s="79" t="s">
        <v>22</v>
      </c>
      <c r="M8343" s="79" t="s">
        <v>302</v>
      </c>
      <c r="N8343" s="15" t="s">
        <v>28</v>
      </c>
      <c r="O8343" s="15" t="s">
        <v>29</v>
      </c>
      <c r="P8343" s="80" t="s">
        <v>3599</v>
      </c>
      <c r="Q8343" s="80" t="s">
        <v>195</v>
      </c>
      <c r="S8343" t="str">
        <f t="shared" si="174"/>
        <v>42123Fred Koster</v>
      </c>
    </row>
    <row r="8344" spans="1:19" hidden="1">
      <c r="A8344" s="12">
        <v>42124</v>
      </c>
      <c r="B8344" t="s">
        <v>3404</v>
      </c>
      <c r="C8344" s="1">
        <v>-3.24</v>
      </c>
      <c r="E8344" s="42">
        <f t="shared" si="173"/>
        <v>3.24</v>
      </c>
      <c r="F8344" s="77" t="s">
        <v>1038</v>
      </c>
      <c r="G8344" s="77" t="s">
        <v>195</v>
      </c>
      <c r="H8344" s="77" t="s">
        <v>189</v>
      </c>
      <c r="I8344" s="13">
        <v>4</v>
      </c>
      <c r="J8344" s="14">
        <v>2015</v>
      </c>
      <c r="K8344" s="78" t="s">
        <v>56</v>
      </c>
      <c r="L8344" s="79" t="s">
        <v>22</v>
      </c>
      <c r="M8344" s="79" t="s">
        <v>302</v>
      </c>
      <c r="N8344" s="15" t="s">
        <v>28</v>
      </c>
      <c r="O8344" s="15" t="s">
        <v>29</v>
      </c>
      <c r="P8344" s="80" t="s">
        <v>3599</v>
      </c>
      <c r="Q8344" s="80" t="s">
        <v>195</v>
      </c>
      <c r="S8344" t="str">
        <f t="shared" si="174"/>
        <v>42124Jan Lingford</v>
      </c>
    </row>
    <row r="8345" spans="1:19" hidden="1">
      <c r="A8345" s="12">
        <v>42124</v>
      </c>
      <c r="B8345" t="s">
        <v>3393</v>
      </c>
      <c r="C8345" s="1">
        <v>2.83</v>
      </c>
      <c r="E8345" s="42">
        <f t="shared" si="173"/>
        <v>-2.83</v>
      </c>
      <c r="F8345" s="77" t="s">
        <v>225</v>
      </c>
      <c r="G8345" s="77" t="s">
        <v>195</v>
      </c>
      <c r="H8345" s="77" t="s">
        <v>189</v>
      </c>
      <c r="I8345" s="13">
        <v>4</v>
      </c>
      <c r="J8345" s="14">
        <v>2015</v>
      </c>
      <c r="K8345" s="78" t="s">
        <v>56</v>
      </c>
      <c r="L8345" s="79" t="s">
        <v>22</v>
      </c>
      <c r="M8345" s="79" t="s">
        <v>302</v>
      </c>
      <c r="N8345" s="15" t="s">
        <v>28</v>
      </c>
      <c r="O8345" s="15" t="s">
        <v>29</v>
      </c>
      <c r="P8345" s="80" t="s">
        <v>3599</v>
      </c>
      <c r="Q8345" s="80" t="s">
        <v>195</v>
      </c>
      <c r="S8345" t="str">
        <f t="shared" si="174"/>
        <v>42124JDI Cabling, LLC</v>
      </c>
    </row>
    <row r="8346" spans="1:19" hidden="1">
      <c r="A8346" s="12">
        <v>42124</v>
      </c>
      <c r="B8346" t="s">
        <v>3405</v>
      </c>
      <c r="C8346" s="1">
        <v>-0.73</v>
      </c>
      <c r="E8346" s="42">
        <f t="shared" si="173"/>
        <v>0.73</v>
      </c>
      <c r="F8346" s="77" t="s">
        <v>1038</v>
      </c>
      <c r="G8346" s="77" t="s">
        <v>195</v>
      </c>
      <c r="H8346" s="77" t="s">
        <v>189</v>
      </c>
      <c r="I8346" s="13">
        <v>4</v>
      </c>
      <c r="J8346" s="14">
        <v>2015</v>
      </c>
      <c r="K8346" s="78" t="s">
        <v>56</v>
      </c>
      <c r="L8346" s="79" t="s">
        <v>22</v>
      </c>
      <c r="M8346" s="79" t="s">
        <v>302</v>
      </c>
      <c r="N8346" s="15" t="s">
        <v>28</v>
      </c>
      <c r="O8346" s="15" t="s">
        <v>29</v>
      </c>
      <c r="P8346" s="80" t="s">
        <v>3599</v>
      </c>
      <c r="Q8346" s="80" t="s">
        <v>195</v>
      </c>
      <c r="S8346" t="str">
        <f t="shared" si="174"/>
        <v>42124carey hall</v>
      </c>
    </row>
    <row r="8347" spans="1:19" hidden="1">
      <c r="A8347" s="12">
        <v>42125</v>
      </c>
      <c r="B8347" t="s">
        <v>3374</v>
      </c>
      <c r="C8347" s="1">
        <v>1.45</v>
      </c>
      <c r="E8347" s="42">
        <f t="shared" si="173"/>
        <v>-1.45</v>
      </c>
      <c r="F8347" s="77" t="s">
        <v>225</v>
      </c>
      <c r="G8347" s="77" t="s">
        <v>195</v>
      </c>
      <c r="H8347" s="77" t="s">
        <v>189</v>
      </c>
      <c r="I8347" s="13">
        <v>5</v>
      </c>
      <c r="J8347" s="14">
        <v>2015</v>
      </c>
      <c r="K8347" s="78" t="s">
        <v>56</v>
      </c>
      <c r="L8347" s="79" t="s">
        <v>22</v>
      </c>
      <c r="M8347" s="79" t="s">
        <v>302</v>
      </c>
      <c r="N8347" s="15" t="s">
        <v>28</v>
      </c>
      <c r="O8347" s="15" t="s">
        <v>29</v>
      </c>
      <c r="P8347" s="80" t="s">
        <v>3599</v>
      </c>
      <c r="Q8347" s="80" t="s">
        <v>195</v>
      </c>
      <c r="S8347" t="str">
        <f t="shared" si="174"/>
        <v>42125Vu Lu</v>
      </c>
    </row>
    <row r="8348" spans="1:19" hidden="1">
      <c r="A8348" s="12">
        <v>42125</v>
      </c>
      <c r="B8348" t="s">
        <v>2488</v>
      </c>
      <c r="C8348" s="1">
        <v>0</v>
      </c>
      <c r="E8348" s="42">
        <f t="shared" si="173"/>
        <v>0</v>
      </c>
      <c r="F8348" s="77" t="s">
        <v>225</v>
      </c>
      <c r="G8348" s="77" t="s">
        <v>195</v>
      </c>
      <c r="H8348" s="77" t="s">
        <v>189</v>
      </c>
      <c r="I8348" s="13">
        <v>5</v>
      </c>
      <c r="J8348" s="14">
        <v>2015</v>
      </c>
      <c r="K8348" s="78" t="s">
        <v>56</v>
      </c>
      <c r="L8348" s="79" t="s">
        <v>22</v>
      </c>
      <c r="M8348" s="79" t="s">
        <v>23</v>
      </c>
      <c r="N8348" s="15" t="s">
        <v>189</v>
      </c>
      <c r="O8348" s="15" t="s">
        <v>24</v>
      </c>
      <c r="P8348" s="80" t="s">
        <v>196</v>
      </c>
      <c r="Q8348" s="80" t="s">
        <v>195</v>
      </c>
      <c r="S8348" t="str">
        <f t="shared" si="174"/>
        <v>42125Bank Account</v>
      </c>
    </row>
    <row r="8349" spans="1:19" hidden="1">
      <c r="A8349" s="12">
        <v>42125</v>
      </c>
      <c r="B8349" t="s">
        <v>3406</v>
      </c>
      <c r="C8349" s="1">
        <v>-3.24</v>
      </c>
      <c r="E8349" s="42">
        <f t="shared" si="173"/>
        <v>3.24</v>
      </c>
      <c r="F8349" s="77" t="s">
        <v>1038</v>
      </c>
      <c r="G8349" s="77" t="s">
        <v>195</v>
      </c>
      <c r="H8349" s="77" t="s">
        <v>189</v>
      </c>
      <c r="I8349" s="13">
        <v>5</v>
      </c>
      <c r="J8349" s="14">
        <v>2015</v>
      </c>
      <c r="K8349" s="78" t="s">
        <v>56</v>
      </c>
      <c r="L8349" s="79" t="s">
        <v>22</v>
      </c>
      <c r="M8349" s="79" t="s">
        <v>302</v>
      </c>
      <c r="N8349" s="15" t="s">
        <v>28</v>
      </c>
      <c r="O8349" s="15" t="s">
        <v>29</v>
      </c>
      <c r="P8349" s="80" t="s">
        <v>3599</v>
      </c>
      <c r="Q8349" s="80" t="s">
        <v>195</v>
      </c>
      <c r="S8349" t="str">
        <f t="shared" si="174"/>
        <v>42125freedomSpirit creations</v>
      </c>
    </row>
    <row r="8350" spans="1:19" hidden="1">
      <c r="A8350" s="12">
        <v>42126</v>
      </c>
      <c r="B8350" t="s">
        <v>3407</v>
      </c>
      <c r="C8350" s="1">
        <v>-0.73</v>
      </c>
      <c r="E8350" s="42">
        <f t="shared" si="173"/>
        <v>0.73</v>
      </c>
      <c r="F8350" s="77" t="s">
        <v>1038</v>
      </c>
      <c r="G8350" s="77" t="s">
        <v>195</v>
      </c>
      <c r="H8350" s="77" t="s">
        <v>189</v>
      </c>
      <c r="I8350" s="13">
        <v>5</v>
      </c>
      <c r="J8350" s="14">
        <v>2015</v>
      </c>
      <c r="K8350" s="78" t="s">
        <v>56</v>
      </c>
      <c r="L8350" s="79" t="s">
        <v>22</v>
      </c>
      <c r="M8350" s="79" t="s">
        <v>302</v>
      </c>
      <c r="N8350" s="15" t="s">
        <v>28</v>
      </c>
      <c r="O8350" s="15" t="s">
        <v>29</v>
      </c>
      <c r="P8350" s="80" t="s">
        <v>3599</v>
      </c>
      <c r="Q8350" s="80" t="s">
        <v>195</v>
      </c>
      <c r="S8350" t="str">
        <f t="shared" si="174"/>
        <v>42126charles minerva</v>
      </c>
    </row>
    <row r="8351" spans="1:19" hidden="1">
      <c r="A8351" s="12">
        <v>42127</v>
      </c>
      <c r="B8351" t="s">
        <v>3408</v>
      </c>
      <c r="C8351" s="1">
        <v>-0.69</v>
      </c>
      <c r="E8351" s="42">
        <f t="shared" si="173"/>
        <v>0.69</v>
      </c>
      <c r="F8351" s="77" t="s">
        <v>1038</v>
      </c>
      <c r="G8351" s="77" t="s">
        <v>195</v>
      </c>
      <c r="H8351" s="77" t="s">
        <v>189</v>
      </c>
      <c r="I8351" s="13">
        <v>5</v>
      </c>
      <c r="J8351" s="14">
        <v>2015</v>
      </c>
      <c r="K8351" s="78" t="s">
        <v>56</v>
      </c>
      <c r="L8351" s="79" t="s">
        <v>22</v>
      </c>
      <c r="M8351" s="79" t="s">
        <v>302</v>
      </c>
      <c r="N8351" s="15" t="s">
        <v>28</v>
      </c>
      <c r="O8351" s="15" t="s">
        <v>29</v>
      </c>
      <c r="P8351" s="80" t="s">
        <v>3599</v>
      </c>
      <c r="Q8351" s="80" t="s">
        <v>195</v>
      </c>
      <c r="S8351" t="str">
        <f t="shared" si="174"/>
        <v>42127Sharon Kirkpatrick</v>
      </c>
    </row>
    <row r="8352" spans="1:19" hidden="1">
      <c r="A8352" s="12">
        <v>42128</v>
      </c>
      <c r="B8352" t="s">
        <v>3357</v>
      </c>
      <c r="C8352" s="1">
        <v>-0.91</v>
      </c>
      <c r="E8352" s="42">
        <f t="shared" si="173"/>
        <v>0.91</v>
      </c>
      <c r="F8352" s="77" t="s">
        <v>1038</v>
      </c>
      <c r="G8352" s="77" t="s">
        <v>195</v>
      </c>
      <c r="H8352" s="77" t="s">
        <v>189</v>
      </c>
      <c r="I8352" s="13">
        <v>5</v>
      </c>
      <c r="J8352" s="14">
        <v>2015</v>
      </c>
      <c r="K8352" s="78" t="s">
        <v>56</v>
      </c>
      <c r="L8352" s="79" t="s">
        <v>22</v>
      </c>
      <c r="M8352" s="79" t="s">
        <v>302</v>
      </c>
      <c r="N8352" s="15" t="s">
        <v>28</v>
      </c>
      <c r="O8352" s="15" t="s">
        <v>29</v>
      </c>
      <c r="P8352" s="80" t="s">
        <v>3599</v>
      </c>
      <c r="Q8352" s="80" t="s">
        <v>195</v>
      </c>
      <c r="S8352" t="str">
        <f t="shared" si="174"/>
        <v>42128keelan chan</v>
      </c>
    </row>
    <row r="8353" spans="1:19" hidden="1">
      <c r="A8353" s="12">
        <v>42128</v>
      </c>
      <c r="B8353" t="s">
        <v>3409</v>
      </c>
      <c r="C8353" s="1">
        <v>-1.71</v>
      </c>
      <c r="E8353" s="42">
        <f t="shared" si="173"/>
        <v>1.71</v>
      </c>
      <c r="F8353" s="77" t="s">
        <v>1038</v>
      </c>
      <c r="G8353" s="77" t="s">
        <v>195</v>
      </c>
      <c r="H8353" s="77" t="s">
        <v>189</v>
      </c>
      <c r="I8353" s="13">
        <v>5</v>
      </c>
      <c r="J8353" s="14">
        <v>2015</v>
      </c>
      <c r="K8353" s="78" t="s">
        <v>56</v>
      </c>
      <c r="L8353" s="79" t="s">
        <v>22</v>
      </c>
      <c r="M8353" s="79" t="s">
        <v>302</v>
      </c>
      <c r="N8353" s="15" t="s">
        <v>28</v>
      </c>
      <c r="O8353" s="15" t="s">
        <v>29</v>
      </c>
      <c r="P8353" s="80" t="s">
        <v>3599</v>
      </c>
      <c r="Q8353" s="80" t="s">
        <v>195</v>
      </c>
      <c r="S8353" t="str">
        <f t="shared" si="174"/>
        <v>42128Norman McGuire</v>
      </c>
    </row>
    <row r="8354" spans="1:19" hidden="1">
      <c r="A8354" s="12">
        <v>42129</v>
      </c>
      <c r="B8354" t="s">
        <v>3410</v>
      </c>
      <c r="C8354" s="1">
        <v>-0.67</v>
      </c>
      <c r="E8354" s="42">
        <f t="shared" si="173"/>
        <v>0.67</v>
      </c>
      <c r="F8354" s="77" t="s">
        <v>1038</v>
      </c>
      <c r="G8354" s="77" t="s">
        <v>195</v>
      </c>
      <c r="H8354" s="77" t="s">
        <v>189</v>
      </c>
      <c r="I8354" s="13">
        <v>5</v>
      </c>
      <c r="J8354" s="14">
        <v>2015</v>
      </c>
      <c r="K8354" s="78" t="s">
        <v>56</v>
      </c>
      <c r="L8354" s="79" t="s">
        <v>22</v>
      </c>
      <c r="M8354" s="79" t="s">
        <v>302</v>
      </c>
      <c r="N8354" s="15" t="s">
        <v>28</v>
      </c>
      <c r="O8354" s="15" t="s">
        <v>29</v>
      </c>
      <c r="P8354" s="80" t="s">
        <v>3599</v>
      </c>
      <c r="Q8354" s="80" t="s">
        <v>195</v>
      </c>
      <c r="S8354" t="str">
        <f t="shared" si="174"/>
        <v>42129Louie Aceti</v>
      </c>
    </row>
    <row r="8355" spans="1:19" hidden="1">
      <c r="A8355" s="12">
        <v>42129</v>
      </c>
      <c r="B8355" t="s">
        <v>2868</v>
      </c>
      <c r="C8355" s="1">
        <v>-0.64</v>
      </c>
      <c r="E8355" s="42">
        <f t="shared" si="173"/>
        <v>0.64</v>
      </c>
      <c r="F8355" s="77" t="s">
        <v>1038</v>
      </c>
      <c r="G8355" s="77" t="s">
        <v>195</v>
      </c>
      <c r="H8355" s="77" t="s">
        <v>189</v>
      </c>
      <c r="I8355" s="13">
        <v>5</v>
      </c>
      <c r="J8355" s="14">
        <v>2015</v>
      </c>
      <c r="K8355" s="78" t="s">
        <v>56</v>
      </c>
      <c r="L8355" s="79" t="s">
        <v>22</v>
      </c>
      <c r="M8355" s="79" t="s">
        <v>302</v>
      </c>
      <c r="N8355" s="15" t="s">
        <v>28</v>
      </c>
      <c r="O8355" s="15" t="s">
        <v>29</v>
      </c>
      <c r="P8355" s="80" t="s">
        <v>3599</v>
      </c>
      <c r="Q8355" s="80" t="s">
        <v>195</v>
      </c>
      <c r="S8355" t="str">
        <f t="shared" si="174"/>
        <v>42129Laura Patrick</v>
      </c>
    </row>
    <row r="8356" spans="1:19" hidden="1">
      <c r="A8356" s="12">
        <v>42129</v>
      </c>
      <c r="B8356" t="s">
        <v>3411</v>
      </c>
      <c r="C8356" s="1">
        <v>-0.59</v>
      </c>
      <c r="E8356" s="42">
        <f t="shared" si="173"/>
        <v>0.59</v>
      </c>
      <c r="F8356" s="77" t="s">
        <v>1038</v>
      </c>
      <c r="G8356" s="77" t="s">
        <v>195</v>
      </c>
      <c r="H8356" s="77" t="s">
        <v>189</v>
      </c>
      <c r="I8356" s="13">
        <v>5</v>
      </c>
      <c r="J8356" s="14">
        <v>2015</v>
      </c>
      <c r="K8356" s="78" t="s">
        <v>56</v>
      </c>
      <c r="L8356" s="79" t="s">
        <v>22</v>
      </c>
      <c r="M8356" s="79" t="s">
        <v>302</v>
      </c>
      <c r="N8356" s="15" t="s">
        <v>28</v>
      </c>
      <c r="O8356" s="15" t="s">
        <v>29</v>
      </c>
      <c r="P8356" s="80" t="s">
        <v>3599</v>
      </c>
      <c r="Q8356" s="80" t="s">
        <v>195</v>
      </c>
      <c r="S8356" t="str">
        <f t="shared" si="174"/>
        <v>42129Mark Stoehr</v>
      </c>
    </row>
    <row r="8357" spans="1:19" hidden="1">
      <c r="A8357" s="12">
        <v>42129</v>
      </c>
      <c r="B8357" t="s">
        <v>3412</v>
      </c>
      <c r="C8357" s="1">
        <v>-5.32</v>
      </c>
      <c r="E8357" s="42">
        <f t="shared" si="173"/>
        <v>5.32</v>
      </c>
      <c r="F8357" s="77" t="s">
        <v>1038</v>
      </c>
      <c r="G8357" s="77" t="s">
        <v>195</v>
      </c>
      <c r="H8357" s="77" t="s">
        <v>189</v>
      </c>
      <c r="I8357" s="13">
        <v>5</v>
      </c>
      <c r="J8357" s="14">
        <v>2015</v>
      </c>
      <c r="K8357" s="78" t="s">
        <v>56</v>
      </c>
      <c r="L8357" s="79" t="s">
        <v>22</v>
      </c>
      <c r="M8357" s="79" t="s">
        <v>302</v>
      </c>
      <c r="N8357" s="15" t="s">
        <v>28</v>
      </c>
      <c r="O8357" s="15" t="s">
        <v>29</v>
      </c>
      <c r="P8357" s="80" t="s">
        <v>3599</v>
      </c>
      <c r="Q8357" s="80" t="s">
        <v>195</v>
      </c>
      <c r="S8357" t="str">
        <f t="shared" si="174"/>
        <v>42129natty fox</v>
      </c>
    </row>
    <row r="8358" spans="1:19" hidden="1">
      <c r="A8358" s="12">
        <v>42130</v>
      </c>
      <c r="B8358" t="s">
        <v>3403</v>
      </c>
      <c r="C8358" s="1">
        <v>0.56000000000000005</v>
      </c>
      <c r="E8358" s="42">
        <f t="shared" si="173"/>
        <v>-0.56000000000000005</v>
      </c>
      <c r="F8358" s="77" t="s">
        <v>225</v>
      </c>
      <c r="G8358" s="77" t="s">
        <v>195</v>
      </c>
      <c r="H8358" s="77" t="s">
        <v>189</v>
      </c>
      <c r="I8358" s="13">
        <v>5</v>
      </c>
      <c r="J8358" s="14">
        <v>2015</v>
      </c>
      <c r="K8358" s="78" t="s">
        <v>56</v>
      </c>
      <c r="L8358" s="79" t="s">
        <v>22</v>
      </c>
      <c r="M8358" s="79" t="s">
        <v>302</v>
      </c>
      <c r="N8358" s="15" t="s">
        <v>28</v>
      </c>
      <c r="O8358" s="15" t="s">
        <v>29</v>
      </c>
      <c r="P8358" s="80" t="s">
        <v>3599</v>
      </c>
      <c r="Q8358" s="80" t="s">
        <v>195</v>
      </c>
      <c r="S8358" t="str">
        <f t="shared" si="174"/>
        <v>42130Fred Koster</v>
      </c>
    </row>
    <row r="8359" spans="1:19" hidden="1">
      <c r="A8359" s="12">
        <v>42130</v>
      </c>
      <c r="B8359" t="s">
        <v>3281</v>
      </c>
      <c r="C8359" s="1">
        <v>-2.33</v>
      </c>
      <c r="E8359" s="42">
        <f t="shared" si="173"/>
        <v>2.33</v>
      </c>
      <c r="F8359" s="77" t="s">
        <v>1038</v>
      </c>
      <c r="G8359" s="77" t="s">
        <v>195</v>
      </c>
      <c r="H8359" s="77" t="s">
        <v>189</v>
      </c>
      <c r="I8359" s="13">
        <v>5</v>
      </c>
      <c r="J8359" s="14">
        <v>2015</v>
      </c>
      <c r="K8359" s="78" t="s">
        <v>56</v>
      </c>
      <c r="L8359" s="79" t="s">
        <v>22</v>
      </c>
      <c r="M8359" s="79" t="s">
        <v>302</v>
      </c>
      <c r="N8359" s="15" t="s">
        <v>28</v>
      </c>
      <c r="O8359" s="15" t="s">
        <v>29</v>
      </c>
      <c r="P8359" s="80" t="s">
        <v>3599</v>
      </c>
      <c r="Q8359" s="80" t="s">
        <v>195</v>
      </c>
      <c r="S8359" t="str">
        <f t="shared" si="174"/>
        <v>42130Patrick ORiordan</v>
      </c>
    </row>
    <row r="8360" spans="1:19" hidden="1">
      <c r="A8360" s="12">
        <v>42130</v>
      </c>
      <c r="B8360" t="s">
        <v>3413</v>
      </c>
      <c r="C8360" s="1">
        <v>-0.59</v>
      </c>
      <c r="E8360" s="42">
        <f t="shared" si="173"/>
        <v>0.59</v>
      </c>
      <c r="F8360" s="77" t="s">
        <v>1038</v>
      </c>
      <c r="G8360" s="77" t="s">
        <v>195</v>
      </c>
      <c r="H8360" s="77" t="s">
        <v>189</v>
      </c>
      <c r="I8360" s="13">
        <v>5</v>
      </c>
      <c r="J8360" s="14">
        <v>2015</v>
      </c>
      <c r="K8360" s="78" t="s">
        <v>56</v>
      </c>
      <c r="L8360" s="79" t="s">
        <v>22</v>
      </c>
      <c r="M8360" s="79" t="s">
        <v>302</v>
      </c>
      <c r="N8360" s="15" t="s">
        <v>28</v>
      </c>
      <c r="O8360" s="15" t="s">
        <v>29</v>
      </c>
      <c r="P8360" s="80" t="s">
        <v>3599</v>
      </c>
      <c r="Q8360" s="80" t="s">
        <v>195</v>
      </c>
      <c r="S8360" t="str">
        <f t="shared" si="174"/>
        <v>42130Joseph Wittman</v>
      </c>
    </row>
    <row r="8361" spans="1:19" hidden="1">
      <c r="A8361" s="12">
        <v>42131</v>
      </c>
      <c r="B8361" t="s">
        <v>3414</v>
      </c>
      <c r="C8361" s="1">
        <v>-2.33</v>
      </c>
      <c r="E8361" s="42">
        <f t="shared" si="173"/>
        <v>2.33</v>
      </c>
      <c r="F8361" s="77" t="s">
        <v>1038</v>
      </c>
      <c r="G8361" s="77" t="s">
        <v>195</v>
      </c>
      <c r="H8361" s="77" t="s">
        <v>189</v>
      </c>
      <c r="I8361" s="13">
        <v>5</v>
      </c>
      <c r="J8361" s="14">
        <v>2015</v>
      </c>
      <c r="K8361" s="78" t="s">
        <v>56</v>
      </c>
      <c r="L8361" s="79" t="s">
        <v>22</v>
      </c>
      <c r="M8361" s="79" t="s">
        <v>302</v>
      </c>
      <c r="N8361" s="15" t="s">
        <v>28</v>
      </c>
      <c r="O8361" s="15" t="s">
        <v>29</v>
      </c>
      <c r="P8361" s="80" t="s">
        <v>3599</v>
      </c>
      <c r="Q8361" s="80" t="s">
        <v>195</v>
      </c>
      <c r="S8361" t="str">
        <f t="shared" si="174"/>
        <v>42131John Summerfield</v>
      </c>
    </row>
    <row r="8362" spans="1:19" hidden="1">
      <c r="A8362" s="12">
        <v>42132</v>
      </c>
      <c r="B8362" t="s">
        <v>3415</v>
      </c>
      <c r="C8362" s="1">
        <v>-4.2699999999999996</v>
      </c>
      <c r="E8362" s="42">
        <f t="shared" si="173"/>
        <v>4.2699999999999996</v>
      </c>
      <c r="F8362" s="77" t="s">
        <v>1038</v>
      </c>
      <c r="G8362" s="77" t="s">
        <v>195</v>
      </c>
      <c r="H8362" s="77" t="s">
        <v>189</v>
      </c>
      <c r="I8362" s="13">
        <v>5</v>
      </c>
      <c r="J8362" s="14">
        <v>2015</v>
      </c>
      <c r="K8362" s="78" t="s">
        <v>56</v>
      </c>
      <c r="L8362" s="79" t="s">
        <v>22</v>
      </c>
      <c r="M8362" s="79" t="s">
        <v>302</v>
      </c>
      <c r="N8362" s="15" t="s">
        <v>28</v>
      </c>
      <c r="O8362" s="15" t="s">
        <v>29</v>
      </c>
      <c r="P8362" s="80" t="s">
        <v>3599</v>
      </c>
      <c r="Q8362" s="80" t="s">
        <v>195</v>
      </c>
      <c r="S8362" t="str">
        <f t="shared" si="174"/>
        <v>42132oscar erick vargas franco</v>
      </c>
    </row>
    <row r="8363" spans="1:19" hidden="1">
      <c r="A8363" s="12">
        <v>42133</v>
      </c>
      <c r="B8363" t="s">
        <v>3416</v>
      </c>
      <c r="C8363" s="1">
        <v>-1.46</v>
      </c>
      <c r="E8363" s="42">
        <f t="shared" ref="E8363:E8426" si="175">-C8363</f>
        <v>1.46</v>
      </c>
      <c r="F8363" s="77" t="s">
        <v>1038</v>
      </c>
      <c r="G8363" s="77" t="s">
        <v>195</v>
      </c>
      <c r="H8363" s="77" t="s">
        <v>189</v>
      </c>
      <c r="I8363" s="13">
        <v>5</v>
      </c>
      <c r="J8363" s="14">
        <v>2015</v>
      </c>
      <c r="K8363" s="78" t="s">
        <v>56</v>
      </c>
      <c r="L8363" s="79" t="s">
        <v>22</v>
      </c>
      <c r="M8363" s="79" t="s">
        <v>302</v>
      </c>
      <c r="N8363" s="15" t="s">
        <v>28</v>
      </c>
      <c r="O8363" s="15" t="s">
        <v>29</v>
      </c>
      <c r="P8363" s="80" t="s">
        <v>3599</v>
      </c>
      <c r="Q8363" s="80" t="s">
        <v>195</v>
      </c>
      <c r="S8363" t="str">
        <f t="shared" si="174"/>
        <v>42133sue friedlander</v>
      </c>
    </row>
    <row r="8364" spans="1:19" hidden="1">
      <c r="A8364" s="12">
        <v>42134</v>
      </c>
      <c r="B8364" t="s">
        <v>3417</v>
      </c>
      <c r="C8364" s="1">
        <v>-1.34</v>
      </c>
      <c r="E8364" s="42">
        <f t="shared" si="175"/>
        <v>1.34</v>
      </c>
      <c r="F8364" s="77" t="s">
        <v>1038</v>
      </c>
      <c r="G8364" s="77" t="s">
        <v>195</v>
      </c>
      <c r="H8364" s="77" t="s">
        <v>189</v>
      </c>
      <c r="I8364" s="13">
        <v>5</v>
      </c>
      <c r="J8364" s="14">
        <v>2015</v>
      </c>
      <c r="K8364" s="78" t="s">
        <v>56</v>
      </c>
      <c r="L8364" s="79" t="s">
        <v>22</v>
      </c>
      <c r="M8364" s="79" t="s">
        <v>302</v>
      </c>
      <c r="N8364" s="15" t="s">
        <v>28</v>
      </c>
      <c r="O8364" s="15" t="s">
        <v>29</v>
      </c>
      <c r="P8364" s="80" t="s">
        <v>3599</v>
      </c>
      <c r="Q8364" s="80" t="s">
        <v>195</v>
      </c>
      <c r="S8364" t="str">
        <f t="shared" si="174"/>
        <v>42134cynthia wallace</v>
      </c>
    </row>
    <row r="8365" spans="1:19" hidden="1">
      <c r="A8365" s="12">
        <v>42134</v>
      </c>
      <c r="B8365" t="s">
        <v>3418</v>
      </c>
      <c r="C8365" s="1">
        <v>-0.67</v>
      </c>
      <c r="E8365" s="42">
        <f t="shared" si="175"/>
        <v>0.67</v>
      </c>
      <c r="F8365" s="77" t="s">
        <v>1038</v>
      </c>
      <c r="G8365" s="77" t="s">
        <v>195</v>
      </c>
      <c r="H8365" s="77" t="s">
        <v>189</v>
      </c>
      <c r="I8365" s="13">
        <v>5</v>
      </c>
      <c r="J8365" s="14">
        <v>2015</v>
      </c>
      <c r="K8365" s="78" t="s">
        <v>56</v>
      </c>
      <c r="L8365" s="79" t="s">
        <v>22</v>
      </c>
      <c r="M8365" s="79" t="s">
        <v>302</v>
      </c>
      <c r="N8365" s="15" t="s">
        <v>28</v>
      </c>
      <c r="O8365" s="15" t="s">
        <v>29</v>
      </c>
      <c r="P8365" s="80" t="s">
        <v>3599</v>
      </c>
      <c r="Q8365" s="80" t="s">
        <v>195</v>
      </c>
      <c r="S8365" t="str">
        <f t="shared" si="174"/>
        <v>42134Daniel Davis</v>
      </c>
    </row>
    <row r="8366" spans="1:19" hidden="1">
      <c r="A8366" s="12">
        <v>42135</v>
      </c>
      <c r="B8366" t="s">
        <v>3418</v>
      </c>
      <c r="C8366" s="1">
        <v>0.37</v>
      </c>
      <c r="E8366" s="42">
        <f t="shared" si="175"/>
        <v>-0.37</v>
      </c>
      <c r="F8366" s="77" t="s">
        <v>225</v>
      </c>
      <c r="G8366" s="77" t="s">
        <v>195</v>
      </c>
      <c r="H8366" s="77" t="s">
        <v>189</v>
      </c>
      <c r="I8366" s="13">
        <v>5</v>
      </c>
      <c r="J8366" s="14">
        <v>2015</v>
      </c>
      <c r="K8366" s="78" t="s">
        <v>56</v>
      </c>
      <c r="L8366" s="79" t="s">
        <v>22</v>
      </c>
      <c r="M8366" s="79" t="s">
        <v>302</v>
      </c>
      <c r="N8366" s="15" t="s">
        <v>28</v>
      </c>
      <c r="O8366" s="15" t="s">
        <v>29</v>
      </c>
      <c r="P8366" s="80" t="s">
        <v>3599</v>
      </c>
      <c r="Q8366" s="80" t="s">
        <v>195</v>
      </c>
      <c r="S8366" t="str">
        <f t="shared" si="174"/>
        <v>42135Daniel Davis</v>
      </c>
    </row>
    <row r="8367" spans="1:19" hidden="1">
      <c r="A8367" s="12">
        <v>42135</v>
      </c>
      <c r="B8367" t="s">
        <v>3419</v>
      </c>
      <c r="C8367" s="1">
        <v>-1.95</v>
      </c>
      <c r="E8367" s="42">
        <f t="shared" si="175"/>
        <v>1.95</v>
      </c>
      <c r="F8367" s="77" t="s">
        <v>1038</v>
      </c>
      <c r="G8367" s="77" t="s">
        <v>195</v>
      </c>
      <c r="H8367" s="77" t="s">
        <v>189</v>
      </c>
      <c r="I8367" s="13">
        <v>5</v>
      </c>
      <c r="J8367" s="14">
        <v>2015</v>
      </c>
      <c r="K8367" s="78" t="s">
        <v>56</v>
      </c>
      <c r="L8367" s="79" t="s">
        <v>22</v>
      </c>
      <c r="M8367" s="79" t="s">
        <v>302</v>
      </c>
      <c r="N8367" s="15" t="s">
        <v>28</v>
      </c>
      <c r="O8367" s="15" t="s">
        <v>29</v>
      </c>
      <c r="P8367" s="80" t="s">
        <v>3599</v>
      </c>
      <c r="Q8367" s="80" t="s">
        <v>195</v>
      </c>
      <c r="S8367" t="str">
        <f t="shared" si="174"/>
        <v>42135curtis foster</v>
      </c>
    </row>
    <row r="8368" spans="1:19" hidden="1">
      <c r="A8368" s="12">
        <v>42136</v>
      </c>
      <c r="B8368" t="s">
        <v>3420</v>
      </c>
      <c r="C8368" s="1">
        <v>-11.02</v>
      </c>
      <c r="E8368" s="42">
        <f t="shared" si="175"/>
        <v>11.02</v>
      </c>
      <c r="F8368" s="77" t="s">
        <v>1038</v>
      </c>
      <c r="G8368" s="77" t="s">
        <v>195</v>
      </c>
      <c r="H8368" s="77" t="s">
        <v>189</v>
      </c>
      <c r="I8368" s="13">
        <v>5</v>
      </c>
      <c r="J8368" s="14">
        <v>2015</v>
      </c>
      <c r="K8368" s="78" t="s">
        <v>56</v>
      </c>
      <c r="L8368" s="79" t="s">
        <v>22</v>
      </c>
      <c r="M8368" s="79" t="s">
        <v>302</v>
      </c>
      <c r="N8368" s="15" t="s">
        <v>28</v>
      </c>
      <c r="O8368" s="15" t="s">
        <v>29</v>
      </c>
      <c r="P8368" s="80" t="s">
        <v>3599</v>
      </c>
      <c r="Q8368" s="80" t="s">
        <v>195</v>
      </c>
      <c r="S8368" t="str">
        <f t="shared" si="174"/>
        <v>42136Samir Abdulqasimov</v>
      </c>
    </row>
    <row r="8369" spans="1:19" hidden="1">
      <c r="A8369" s="12">
        <v>42136</v>
      </c>
      <c r="B8369" t="s">
        <v>3421</v>
      </c>
      <c r="C8369" s="1">
        <v>-1.22</v>
      </c>
      <c r="E8369" s="42">
        <f t="shared" si="175"/>
        <v>1.22</v>
      </c>
      <c r="F8369" s="77" t="s">
        <v>1038</v>
      </c>
      <c r="G8369" s="77" t="s">
        <v>195</v>
      </c>
      <c r="H8369" s="77" t="s">
        <v>189</v>
      </c>
      <c r="I8369" s="13">
        <v>5</v>
      </c>
      <c r="J8369" s="14">
        <v>2015</v>
      </c>
      <c r="K8369" s="78" t="s">
        <v>56</v>
      </c>
      <c r="L8369" s="79" t="s">
        <v>22</v>
      </c>
      <c r="M8369" s="79" t="s">
        <v>302</v>
      </c>
      <c r="N8369" s="15" t="s">
        <v>28</v>
      </c>
      <c r="O8369" s="15" t="s">
        <v>29</v>
      </c>
      <c r="P8369" s="80" t="s">
        <v>3599</v>
      </c>
      <c r="Q8369" s="80" t="s">
        <v>195</v>
      </c>
      <c r="S8369" t="str">
        <f t="shared" si="174"/>
        <v>42136Joan Wytman</v>
      </c>
    </row>
    <row r="8370" spans="1:19" hidden="1">
      <c r="A8370" s="12">
        <v>42136</v>
      </c>
      <c r="B8370" t="s">
        <v>3422</v>
      </c>
      <c r="C8370" s="1">
        <v>-1.02</v>
      </c>
      <c r="E8370" s="42">
        <f t="shared" si="175"/>
        <v>1.02</v>
      </c>
      <c r="F8370" s="77" t="s">
        <v>1038</v>
      </c>
      <c r="G8370" s="77" t="s">
        <v>195</v>
      </c>
      <c r="H8370" s="77" t="s">
        <v>189</v>
      </c>
      <c r="I8370" s="13">
        <v>5</v>
      </c>
      <c r="J8370" s="14">
        <v>2015</v>
      </c>
      <c r="K8370" s="78" t="s">
        <v>56</v>
      </c>
      <c r="L8370" s="79" t="s">
        <v>22</v>
      </c>
      <c r="M8370" s="79" t="s">
        <v>302</v>
      </c>
      <c r="N8370" s="15" t="s">
        <v>28</v>
      </c>
      <c r="O8370" s="15" t="s">
        <v>29</v>
      </c>
      <c r="P8370" s="80" t="s">
        <v>3599</v>
      </c>
      <c r="Q8370" s="80" t="s">
        <v>195</v>
      </c>
      <c r="S8370" t="str">
        <f t="shared" si="174"/>
        <v>42136john n swain</v>
      </c>
    </row>
    <row r="8371" spans="1:19" hidden="1">
      <c r="A8371" s="12">
        <v>42136</v>
      </c>
      <c r="B8371" t="s">
        <v>3423</v>
      </c>
      <c r="C8371" s="1">
        <v>-1.95</v>
      </c>
      <c r="E8371" s="42">
        <f t="shared" si="175"/>
        <v>1.95</v>
      </c>
      <c r="F8371" s="77" t="s">
        <v>1038</v>
      </c>
      <c r="G8371" s="77" t="s">
        <v>195</v>
      </c>
      <c r="H8371" s="77" t="s">
        <v>189</v>
      </c>
      <c r="I8371" s="13">
        <v>5</v>
      </c>
      <c r="J8371" s="14">
        <v>2015</v>
      </c>
      <c r="K8371" s="78" t="s">
        <v>56</v>
      </c>
      <c r="L8371" s="79" t="s">
        <v>22</v>
      </c>
      <c r="M8371" s="79" t="s">
        <v>302</v>
      </c>
      <c r="N8371" s="15" t="s">
        <v>28</v>
      </c>
      <c r="O8371" s="15" t="s">
        <v>29</v>
      </c>
      <c r="P8371" s="80" t="s">
        <v>3599</v>
      </c>
      <c r="Q8371" s="80" t="s">
        <v>195</v>
      </c>
      <c r="S8371" t="str">
        <f t="shared" si="174"/>
        <v>42136Rafael torres</v>
      </c>
    </row>
    <row r="8372" spans="1:19" hidden="1">
      <c r="A8372" s="12">
        <v>42137</v>
      </c>
      <c r="B8372" t="s">
        <v>2488</v>
      </c>
      <c r="C8372" s="1">
        <v>0</v>
      </c>
      <c r="E8372" s="42">
        <f t="shared" si="175"/>
        <v>0</v>
      </c>
      <c r="F8372" s="77" t="s">
        <v>225</v>
      </c>
      <c r="G8372" s="77" t="s">
        <v>195</v>
      </c>
      <c r="H8372" s="77" t="s">
        <v>189</v>
      </c>
      <c r="I8372" s="13">
        <v>5</v>
      </c>
      <c r="J8372" s="14">
        <v>2015</v>
      </c>
      <c r="K8372" s="78" t="s">
        <v>56</v>
      </c>
      <c r="L8372" s="79" t="s">
        <v>22</v>
      </c>
      <c r="M8372" s="79" t="s">
        <v>23</v>
      </c>
      <c r="N8372" s="15" t="s">
        <v>189</v>
      </c>
      <c r="O8372" s="15" t="s">
        <v>24</v>
      </c>
      <c r="P8372" s="80" t="s">
        <v>196</v>
      </c>
      <c r="Q8372" s="80" t="s">
        <v>195</v>
      </c>
      <c r="S8372" t="str">
        <f t="shared" si="174"/>
        <v>42137Bank Account</v>
      </c>
    </row>
    <row r="8373" spans="1:19" hidden="1">
      <c r="A8373" s="12">
        <v>42137</v>
      </c>
      <c r="B8373" t="s">
        <v>3424</v>
      </c>
      <c r="C8373" s="1">
        <v>-3.17</v>
      </c>
      <c r="E8373" s="42">
        <f t="shared" si="175"/>
        <v>3.17</v>
      </c>
      <c r="F8373" s="77" t="s">
        <v>1038</v>
      </c>
      <c r="G8373" s="77" t="s">
        <v>195</v>
      </c>
      <c r="H8373" s="77" t="s">
        <v>189</v>
      </c>
      <c r="I8373" s="13">
        <v>5</v>
      </c>
      <c r="J8373" s="14">
        <v>2015</v>
      </c>
      <c r="K8373" s="78" t="s">
        <v>56</v>
      </c>
      <c r="L8373" s="79" t="s">
        <v>22</v>
      </c>
      <c r="M8373" s="79" t="s">
        <v>302</v>
      </c>
      <c r="N8373" s="15" t="s">
        <v>28</v>
      </c>
      <c r="O8373" s="15" t="s">
        <v>29</v>
      </c>
      <c r="P8373" s="80" t="s">
        <v>3599</v>
      </c>
      <c r="Q8373" s="80" t="s">
        <v>195</v>
      </c>
      <c r="S8373" t="str">
        <f t="shared" si="174"/>
        <v>42137Madeleine Carlo</v>
      </c>
    </row>
    <row r="8374" spans="1:19" hidden="1">
      <c r="A8374" s="12">
        <v>42137</v>
      </c>
      <c r="B8374" t="s">
        <v>3425</v>
      </c>
      <c r="C8374" s="1">
        <v>-0.59</v>
      </c>
      <c r="E8374" s="42">
        <f t="shared" si="175"/>
        <v>0.59</v>
      </c>
      <c r="F8374" s="77" t="s">
        <v>1038</v>
      </c>
      <c r="G8374" s="77" t="s">
        <v>195</v>
      </c>
      <c r="H8374" s="77" t="s">
        <v>189</v>
      </c>
      <c r="I8374" s="13">
        <v>5</v>
      </c>
      <c r="J8374" s="14">
        <v>2015</v>
      </c>
      <c r="K8374" s="78" t="s">
        <v>56</v>
      </c>
      <c r="L8374" s="79" t="s">
        <v>22</v>
      </c>
      <c r="M8374" s="79" t="s">
        <v>302</v>
      </c>
      <c r="N8374" s="15" t="s">
        <v>28</v>
      </c>
      <c r="O8374" s="15" t="s">
        <v>29</v>
      </c>
      <c r="P8374" s="80" t="s">
        <v>3599</v>
      </c>
      <c r="Q8374" s="80" t="s">
        <v>195</v>
      </c>
      <c r="S8374" t="str">
        <f t="shared" si="174"/>
        <v>42137Angela Becroft</v>
      </c>
    </row>
    <row r="8375" spans="1:19" hidden="1">
      <c r="A8375" s="12">
        <v>42137</v>
      </c>
      <c r="B8375" t="s">
        <v>3416</v>
      </c>
      <c r="C8375" s="1">
        <v>-0.67</v>
      </c>
      <c r="E8375" s="42">
        <f t="shared" si="175"/>
        <v>0.67</v>
      </c>
      <c r="F8375" s="77" t="s">
        <v>1038</v>
      </c>
      <c r="G8375" s="77" t="s">
        <v>195</v>
      </c>
      <c r="H8375" s="77" t="s">
        <v>189</v>
      </c>
      <c r="I8375" s="13">
        <v>5</v>
      </c>
      <c r="J8375" s="14">
        <v>2015</v>
      </c>
      <c r="K8375" s="78" t="s">
        <v>56</v>
      </c>
      <c r="L8375" s="79" t="s">
        <v>22</v>
      </c>
      <c r="M8375" s="79" t="s">
        <v>302</v>
      </c>
      <c r="N8375" s="15" t="s">
        <v>28</v>
      </c>
      <c r="O8375" s="15" t="s">
        <v>29</v>
      </c>
      <c r="P8375" s="80" t="s">
        <v>3599</v>
      </c>
      <c r="Q8375" s="80" t="s">
        <v>195</v>
      </c>
      <c r="S8375" t="str">
        <f t="shared" si="174"/>
        <v>42137sue friedlander</v>
      </c>
    </row>
    <row r="8376" spans="1:19" hidden="1">
      <c r="A8376" s="12">
        <v>42138</v>
      </c>
      <c r="B8376" t="s">
        <v>3426</v>
      </c>
      <c r="C8376" s="1">
        <v>-7.07</v>
      </c>
      <c r="E8376" s="42">
        <f t="shared" si="175"/>
        <v>7.07</v>
      </c>
      <c r="F8376" s="77" t="s">
        <v>1038</v>
      </c>
      <c r="G8376" s="77" t="s">
        <v>195</v>
      </c>
      <c r="H8376" s="77" t="s">
        <v>189</v>
      </c>
      <c r="I8376" s="13">
        <v>5</v>
      </c>
      <c r="J8376" s="14">
        <v>2015</v>
      </c>
      <c r="K8376" s="78" t="s">
        <v>56</v>
      </c>
      <c r="L8376" s="79" t="s">
        <v>22</v>
      </c>
      <c r="M8376" s="79" t="s">
        <v>302</v>
      </c>
      <c r="N8376" s="15" t="s">
        <v>28</v>
      </c>
      <c r="O8376" s="15" t="s">
        <v>29</v>
      </c>
      <c r="P8376" s="80" t="s">
        <v>3599</v>
      </c>
      <c r="Q8376" s="80" t="s">
        <v>195</v>
      </c>
      <c r="S8376" t="str">
        <f t="shared" si="174"/>
        <v>42138mohammad amara</v>
      </c>
    </row>
    <row r="8377" spans="1:19" hidden="1">
      <c r="A8377" s="12">
        <v>42139</v>
      </c>
      <c r="B8377" t="s">
        <v>3427</v>
      </c>
      <c r="C8377" s="1">
        <v>-0.62</v>
      </c>
      <c r="E8377" s="42">
        <f t="shared" si="175"/>
        <v>0.62</v>
      </c>
      <c r="F8377" s="77" t="s">
        <v>1038</v>
      </c>
      <c r="G8377" s="77" t="s">
        <v>195</v>
      </c>
      <c r="H8377" s="77" t="s">
        <v>189</v>
      </c>
      <c r="I8377" s="13">
        <v>5</v>
      </c>
      <c r="J8377" s="14">
        <v>2015</v>
      </c>
      <c r="K8377" s="78" t="s">
        <v>56</v>
      </c>
      <c r="L8377" s="79" t="s">
        <v>22</v>
      </c>
      <c r="M8377" s="79" t="s">
        <v>302</v>
      </c>
      <c r="N8377" s="15" t="s">
        <v>28</v>
      </c>
      <c r="O8377" s="15" t="s">
        <v>29</v>
      </c>
      <c r="P8377" s="80" t="s">
        <v>3599</v>
      </c>
      <c r="Q8377" s="80" t="s">
        <v>195</v>
      </c>
      <c r="S8377" t="str">
        <f t="shared" si="174"/>
        <v>42139Ryan Parra</v>
      </c>
    </row>
    <row r="8378" spans="1:19" hidden="1">
      <c r="A8378" s="12">
        <v>42139</v>
      </c>
      <c r="B8378" t="s">
        <v>3428</v>
      </c>
      <c r="C8378" s="1">
        <v>-1.61</v>
      </c>
      <c r="E8378" s="42">
        <f t="shared" si="175"/>
        <v>1.61</v>
      </c>
      <c r="F8378" s="77" t="s">
        <v>1038</v>
      </c>
      <c r="G8378" s="77" t="s">
        <v>195</v>
      </c>
      <c r="H8378" s="77" t="s">
        <v>189</v>
      </c>
      <c r="I8378" s="13">
        <v>5</v>
      </c>
      <c r="J8378" s="14">
        <v>2015</v>
      </c>
      <c r="K8378" s="78" t="s">
        <v>56</v>
      </c>
      <c r="L8378" s="79" t="s">
        <v>22</v>
      </c>
      <c r="M8378" s="79" t="s">
        <v>302</v>
      </c>
      <c r="N8378" s="15" t="s">
        <v>28</v>
      </c>
      <c r="O8378" s="15" t="s">
        <v>29</v>
      </c>
      <c r="P8378" s="80" t="s">
        <v>3599</v>
      </c>
      <c r="Q8378" s="80" t="s">
        <v>195</v>
      </c>
      <c r="S8378" t="str">
        <f t="shared" si="174"/>
        <v>42139DAN WILLIAMSON</v>
      </c>
    </row>
    <row r="8379" spans="1:19" hidden="1">
      <c r="A8379" s="12">
        <v>42139</v>
      </c>
      <c r="B8379" t="s">
        <v>3429</v>
      </c>
      <c r="C8379" s="1">
        <v>-3.13</v>
      </c>
      <c r="E8379" s="42">
        <f t="shared" si="175"/>
        <v>3.13</v>
      </c>
      <c r="F8379" s="77" t="s">
        <v>1038</v>
      </c>
      <c r="G8379" s="77" t="s">
        <v>195</v>
      </c>
      <c r="H8379" s="77" t="s">
        <v>189</v>
      </c>
      <c r="I8379" s="13">
        <v>5</v>
      </c>
      <c r="J8379" s="14">
        <v>2015</v>
      </c>
      <c r="K8379" s="78" t="s">
        <v>56</v>
      </c>
      <c r="L8379" s="79" t="s">
        <v>22</v>
      </c>
      <c r="M8379" s="79" t="s">
        <v>302</v>
      </c>
      <c r="N8379" s="15" t="s">
        <v>28</v>
      </c>
      <c r="O8379" s="15" t="s">
        <v>29</v>
      </c>
      <c r="P8379" s="80" t="s">
        <v>3599</v>
      </c>
      <c r="Q8379" s="80" t="s">
        <v>195</v>
      </c>
      <c r="S8379" t="str">
        <f t="shared" si="174"/>
        <v>42139Ashley Seitz</v>
      </c>
    </row>
    <row r="8380" spans="1:19" hidden="1">
      <c r="A8380" s="12">
        <v>42140</v>
      </c>
      <c r="B8380" t="s">
        <v>3430</v>
      </c>
      <c r="C8380" s="1">
        <v>-1.37</v>
      </c>
      <c r="E8380" s="42">
        <f t="shared" si="175"/>
        <v>1.37</v>
      </c>
      <c r="F8380" s="77" t="s">
        <v>1038</v>
      </c>
      <c r="G8380" s="77" t="s">
        <v>195</v>
      </c>
      <c r="H8380" s="77" t="s">
        <v>189</v>
      </c>
      <c r="I8380" s="13">
        <v>5</v>
      </c>
      <c r="J8380" s="14">
        <v>2015</v>
      </c>
      <c r="K8380" s="78" t="s">
        <v>56</v>
      </c>
      <c r="L8380" s="79" t="s">
        <v>22</v>
      </c>
      <c r="M8380" s="79" t="s">
        <v>302</v>
      </c>
      <c r="N8380" s="15" t="s">
        <v>28</v>
      </c>
      <c r="O8380" s="15" t="s">
        <v>29</v>
      </c>
      <c r="P8380" s="80" t="s">
        <v>3599</v>
      </c>
      <c r="Q8380" s="80" t="s">
        <v>195</v>
      </c>
      <c r="S8380" t="str">
        <f t="shared" si="174"/>
        <v>42140Jo A Powers</v>
      </c>
    </row>
    <row r="8381" spans="1:19" hidden="1">
      <c r="A8381" s="12">
        <v>42140</v>
      </c>
      <c r="B8381" t="s">
        <v>2814</v>
      </c>
      <c r="C8381" s="1">
        <v>-3.92</v>
      </c>
      <c r="E8381" s="42">
        <f t="shared" si="175"/>
        <v>3.92</v>
      </c>
      <c r="F8381" s="77" t="s">
        <v>1038</v>
      </c>
      <c r="G8381" s="77" t="s">
        <v>195</v>
      </c>
      <c r="H8381" s="77" t="s">
        <v>189</v>
      </c>
      <c r="I8381" s="13">
        <v>5</v>
      </c>
      <c r="J8381" s="14">
        <v>2015</v>
      </c>
      <c r="K8381" s="78" t="s">
        <v>56</v>
      </c>
      <c r="L8381" s="79" t="s">
        <v>22</v>
      </c>
      <c r="M8381" s="79" t="s">
        <v>302</v>
      </c>
      <c r="N8381" s="15" t="s">
        <v>28</v>
      </c>
      <c r="O8381" s="15" t="s">
        <v>29</v>
      </c>
      <c r="P8381" s="80" t="s">
        <v>3599</v>
      </c>
      <c r="Q8381" s="80" t="s">
        <v>195</v>
      </c>
      <c r="S8381" t="str">
        <f t="shared" si="174"/>
        <v>42140CHRISTINE NACKERS</v>
      </c>
    </row>
    <row r="8382" spans="1:19" hidden="1">
      <c r="A8382" s="12">
        <v>42140</v>
      </c>
      <c r="B8382" t="s">
        <v>2814</v>
      </c>
      <c r="C8382" s="1">
        <v>-1.02</v>
      </c>
      <c r="E8382" s="42">
        <f t="shared" si="175"/>
        <v>1.02</v>
      </c>
      <c r="F8382" s="77" t="s">
        <v>1038</v>
      </c>
      <c r="G8382" s="77" t="s">
        <v>195</v>
      </c>
      <c r="H8382" s="77" t="s">
        <v>189</v>
      </c>
      <c r="I8382" s="13">
        <v>5</v>
      </c>
      <c r="J8382" s="14">
        <v>2015</v>
      </c>
      <c r="K8382" s="78" t="s">
        <v>56</v>
      </c>
      <c r="L8382" s="79" t="s">
        <v>22</v>
      </c>
      <c r="M8382" s="79" t="s">
        <v>302</v>
      </c>
      <c r="N8382" s="15" t="s">
        <v>28</v>
      </c>
      <c r="O8382" s="15" t="s">
        <v>29</v>
      </c>
      <c r="P8382" s="80" t="s">
        <v>3599</v>
      </c>
      <c r="Q8382" s="80" t="s">
        <v>195</v>
      </c>
      <c r="S8382" t="str">
        <f t="shared" si="174"/>
        <v>42140CHRISTINE NACKERS</v>
      </c>
    </row>
    <row r="8383" spans="1:19" hidden="1">
      <c r="A8383" s="12">
        <v>42140</v>
      </c>
      <c r="B8383" t="s">
        <v>3431</v>
      </c>
      <c r="C8383" s="1">
        <v>-2.2400000000000002</v>
      </c>
      <c r="E8383" s="42">
        <f t="shared" si="175"/>
        <v>2.2400000000000002</v>
      </c>
      <c r="F8383" s="77" t="s">
        <v>1038</v>
      </c>
      <c r="G8383" s="77" t="s">
        <v>195</v>
      </c>
      <c r="H8383" s="77" t="s">
        <v>189</v>
      </c>
      <c r="I8383" s="13">
        <v>5</v>
      </c>
      <c r="J8383" s="14">
        <v>2015</v>
      </c>
      <c r="K8383" s="78" t="s">
        <v>56</v>
      </c>
      <c r="L8383" s="79" t="s">
        <v>22</v>
      </c>
      <c r="M8383" s="79" t="s">
        <v>302</v>
      </c>
      <c r="N8383" s="15" t="s">
        <v>28</v>
      </c>
      <c r="O8383" s="15" t="s">
        <v>29</v>
      </c>
      <c r="P8383" s="80" t="s">
        <v>3599</v>
      </c>
      <c r="Q8383" s="80" t="s">
        <v>195</v>
      </c>
      <c r="S8383" t="str">
        <f t="shared" si="174"/>
        <v>42140william moore</v>
      </c>
    </row>
    <row r="8384" spans="1:19" hidden="1">
      <c r="A8384" s="12">
        <v>42140</v>
      </c>
      <c r="B8384" t="s">
        <v>3432</v>
      </c>
      <c r="C8384" s="1">
        <v>-0.72</v>
      </c>
      <c r="E8384" s="42">
        <f t="shared" si="175"/>
        <v>0.72</v>
      </c>
      <c r="F8384" s="77" t="s">
        <v>1038</v>
      </c>
      <c r="G8384" s="77" t="s">
        <v>195</v>
      </c>
      <c r="H8384" s="77" t="s">
        <v>189</v>
      </c>
      <c r="I8384" s="13">
        <v>5</v>
      </c>
      <c r="J8384" s="14">
        <v>2015</v>
      </c>
      <c r="K8384" s="78" t="s">
        <v>56</v>
      </c>
      <c r="L8384" s="79" t="s">
        <v>22</v>
      </c>
      <c r="M8384" s="79" t="s">
        <v>302</v>
      </c>
      <c r="N8384" s="15" t="s">
        <v>28</v>
      </c>
      <c r="O8384" s="15" t="s">
        <v>29</v>
      </c>
      <c r="P8384" s="80" t="s">
        <v>3599</v>
      </c>
      <c r="Q8384" s="80" t="s">
        <v>195</v>
      </c>
      <c r="S8384" t="str">
        <f t="shared" si="174"/>
        <v>42140vincetta LeFevre</v>
      </c>
    </row>
    <row r="8385" spans="1:19" hidden="1">
      <c r="A8385" s="12">
        <v>42141</v>
      </c>
      <c r="B8385" t="s">
        <v>3433</v>
      </c>
      <c r="C8385" s="1">
        <v>-0.73</v>
      </c>
      <c r="E8385" s="42">
        <f t="shared" si="175"/>
        <v>0.73</v>
      </c>
      <c r="F8385" s="77" t="s">
        <v>1038</v>
      </c>
      <c r="G8385" s="77" t="s">
        <v>195</v>
      </c>
      <c r="H8385" s="77" t="s">
        <v>189</v>
      </c>
      <c r="I8385" s="13">
        <v>5</v>
      </c>
      <c r="J8385" s="14">
        <v>2015</v>
      </c>
      <c r="K8385" s="78" t="s">
        <v>56</v>
      </c>
      <c r="L8385" s="79" t="s">
        <v>22</v>
      </c>
      <c r="M8385" s="79" t="s">
        <v>302</v>
      </c>
      <c r="N8385" s="15" t="s">
        <v>28</v>
      </c>
      <c r="O8385" s="15" t="s">
        <v>29</v>
      </c>
      <c r="P8385" s="80" t="s">
        <v>3599</v>
      </c>
      <c r="Q8385" s="80" t="s">
        <v>195</v>
      </c>
      <c r="S8385" t="str">
        <f t="shared" si="174"/>
        <v>42141Phillip Ditmore</v>
      </c>
    </row>
    <row r="8386" spans="1:19" hidden="1">
      <c r="A8386" s="12">
        <v>42141</v>
      </c>
      <c r="B8386" t="s">
        <v>3434</v>
      </c>
      <c r="C8386" s="1">
        <v>-3.99</v>
      </c>
      <c r="E8386" s="42">
        <f t="shared" si="175"/>
        <v>3.99</v>
      </c>
      <c r="F8386" s="77" t="s">
        <v>1038</v>
      </c>
      <c r="G8386" s="77" t="s">
        <v>195</v>
      </c>
      <c r="H8386" s="77" t="s">
        <v>189</v>
      </c>
      <c r="I8386" s="13">
        <v>5</v>
      </c>
      <c r="J8386" s="14">
        <v>2015</v>
      </c>
      <c r="K8386" s="78" t="s">
        <v>56</v>
      </c>
      <c r="L8386" s="79" t="s">
        <v>22</v>
      </c>
      <c r="M8386" s="79" t="s">
        <v>302</v>
      </c>
      <c r="N8386" s="15" t="s">
        <v>28</v>
      </c>
      <c r="O8386" s="15" t="s">
        <v>29</v>
      </c>
      <c r="P8386" s="80" t="s">
        <v>3599</v>
      </c>
      <c r="Q8386" s="80" t="s">
        <v>195</v>
      </c>
      <c r="S8386" t="str">
        <f t="shared" si="174"/>
        <v>42141Esten Millard</v>
      </c>
    </row>
    <row r="8387" spans="1:19" hidden="1">
      <c r="A8387" s="12">
        <v>42141</v>
      </c>
      <c r="B8387" t="s">
        <v>3435</v>
      </c>
      <c r="C8387" s="1">
        <v>-2.0099999999999998</v>
      </c>
      <c r="E8387" s="42">
        <f t="shared" si="175"/>
        <v>2.0099999999999998</v>
      </c>
      <c r="F8387" s="77" t="s">
        <v>1038</v>
      </c>
      <c r="G8387" s="77" t="s">
        <v>195</v>
      </c>
      <c r="H8387" s="77" t="s">
        <v>189</v>
      </c>
      <c r="I8387" s="13">
        <v>5</v>
      </c>
      <c r="J8387" s="14">
        <v>2015</v>
      </c>
      <c r="K8387" s="78" t="s">
        <v>56</v>
      </c>
      <c r="L8387" s="79" t="s">
        <v>22</v>
      </c>
      <c r="M8387" s="79" t="s">
        <v>302</v>
      </c>
      <c r="N8387" s="15" t="s">
        <v>28</v>
      </c>
      <c r="O8387" s="15" t="s">
        <v>29</v>
      </c>
      <c r="P8387" s="80" t="s">
        <v>3599</v>
      </c>
      <c r="Q8387" s="80" t="s">
        <v>195</v>
      </c>
      <c r="S8387" t="str">
        <f t="shared" si="174"/>
        <v>42141william miller</v>
      </c>
    </row>
    <row r="8388" spans="1:19" hidden="1">
      <c r="A8388" s="12">
        <v>42141</v>
      </c>
      <c r="B8388" t="s">
        <v>3426</v>
      </c>
      <c r="C8388" s="1">
        <v>-4.12</v>
      </c>
      <c r="E8388" s="42">
        <f t="shared" si="175"/>
        <v>4.12</v>
      </c>
      <c r="F8388" s="77" t="s">
        <v>1038</v>
      </c>
      <c r="G8388" s="77" t="s">
        <v>195</v>
      </c>
      <c r="H8388" s="77" t="s">
        <v>189</v>
      </c>
      <c r="I8388" s="13">
        <v>5</v>
      </c>
      <c r="J8388" s="14">
        <v>2015</v>
      </c>
      <c r="K8388" s="78" t="s">
        <v>56</v>
      </c>
      <c r="L8388" s="79" t="s">
        <v>22</v>
      </c>
      <c r="M8388" s="79" t="s">
        <v>302</v>
      </c>
      <c r="N8388" s="15" t="s">
        <v>28</v>
      </c>
      <c r="O8388" s="15" t="s">
        <v>29</v>
      </c>
      <c r="P8388" s="80" t="s">
        <v>3599</v>
      </c>
      <c r="Q8388" s="80" t="s">
        <v>195</v>
      </c>
      <c r="S8388" t="str">
        <f t="shared" si="174"/>
        <v>42141mohammad amara</v>
      </c>
    </row>
    <row r="8389" spans="1:19" hidden="1">
      <c r="A8389" s="12">
        <v>42142</v>
      </c>
      <c r="B8389" t="s">
        <v>2824</v>
      </c>
      <c r="C8389" s="1">
        <v>-0.67</v>
      </c>
      <c r="E8389" s="42">
        <f t="shared" si="175"/>
        <v>0.67</v>
      </c>
      <c r="F8389" s="77" t="s">
        <v>1038</v>
      </c>
      <c r="G8389" s="77" t="s">
        <v>195</v>
      </c>
      <c r="H8389" s="77" t="s">
        <v>189</v>
      </c>
      <c r="I8389" s="13">
        <v>5</v>
      </c>
      <c r="J8389" s="14">
        <v>2015</v>
      </c>
      <c r="K8389" s="78" t="s">
        <v>56</v>
      </c>
      <c r="L8389" s="79" t="s">
        <v>22</v>
      </c>
      <c r="M8389" s="79" t="s">
        <v>302</v>
      </c>
      <c r="N8389" s="15" t="s">
        <v>28</v>
      </c>
      <c r="O8389" s="15" t="s">
        <v>29</v>
      </c>
      <c r="P8389" s="80" t="s">
        <v>3599</v>
      </c>
      <c r="Q8389" s="80" t="s">
        <v>195</v>
      </c>
      <c r="S8389" t="str">
        <f t="shared" si="174"/>
        <v>42142Christopher Anderson</v>
      </c>
    </row>
    <row r="8390" spans="1:19" hidden="1">
      <c r="A8390" s="12">
        <v>42142</v>
      </c>
      <c r="B8390" t="s">
        <v>2488</v>
      </c>
      <c r="C8390" s="1">
        <v>0</v>
      </c>
      <c r="E8390" s="42">
        <f t="shared" si="175"/>
        <v>0</v>
      </c>
      <c r="F8390" s="77" t="s">
        <v>225</v>
      </c>
      <c r="G8390" s="77" t="s">
        <v>195</v>
      </c>
      <c r="H8390" s="77" t="s">
        <v>189</v>
      </c>
      <c r="I8390" s="13">
        <v>5</v>
      </c>
      <c r="J8390" s="14">
        <v>2015</v>
      </c>
      <c r="K8390" s="78" t="s">
        <v>56</v>
      </c>
      <c r="L8390" s="79" t="s">
        <v>22</v>
      </c>
      <c r="M8390" s="79" t="s">
        <v>23</v>
      </c>
      <c r="N8390" s="15" t="s">
        <v>189</v>
      </c>
      <c r="O8390" s="15" t="s">
        <v>24</v>
      </c>
      <c r="P8390" s="80" t="s">
        <v>196</v>
      </c>
      <c r="Q8390" s="80" t="s">
        <v>195</v>
      </c>
      <c r="S8390" t="str">
        <f t="shared" si="174"/>
        <v>42142Bank Account</v>
      </c>
    </row>
    <row r="8391" spans="1:19" hidden="1">
      <c r="A8391" s="12">
        <v>42142</v>
      </c>
      <c r="B8391" t="s">
        <v>3436</v>
      </c>
      <c r="C8391" s="1">
        <v>-0.88</v>
      </c>
      <c r="E8391" s="42">
        <f t="shared" si="175"/>
        <v>0.88</v>
      </c>
      <c r="F8391" s="77" t="s">
        <v>1038</v>
      </c>
      <c r="G8391" s="77" t="s">
        <v>195</v>
      </c>
      <c r="H8391" s="77" t="s">
        <v>189</v>
      </c>
      <c r="I8391" s="13">
        <v>5</v>
      </c>
      <c r="J8391" s="14">
        <v>2015</v>
      </c>
      <c r="K8391" s="78" t="s">
        <v>56</v>
      </c>
      <c r="L8391" s="79" t="s">
        <v>22</v>
      </c>
      <c r="M8391" s="79" t="s">
        <v>302</v>
      </c>
      <c r="N8391" s="15" t="s">
        <v>28</v>
      </c>
      <c r="O8391" s="15" t="s">
        <v>29</v>
      </c>
      <c r="P8391" s="80" t="s">
        <v>3599</v>
      </c>
      <c r="Q8391" s="80" t="s">
        <v>195</v>
      </c>
      <c r="S8391" t="str">
        <f t="shared" si="174"/>
        <v>42142Rene Rodriguez</v>
      </c>
    </row>
    <row r="8392" spans="1:19" hidden="1">
      <c r="A8392" s="12">
        <v>42142</v>
      </c>
      <c r="B8392" t="s">
        <v>3437</v>
      </c>
      <c r="C8392" s="1">
        <v>-0.59</v>
      </c>
      <c r="E8392" s="42">
        <f t="shared" si="175"/>
        <v>0.59</v>
      </c>
      <c r="F8392" s="77" t="s">
        <v>1038</v>
      </c>
      <c r="G8392" s="77" t="s">
        <v>195</v>
      </c>
      <c r="H8392" s="77" t="s">
        <v>189</v>
      </c>
      <c r="I8392" s="13">
        <v>5</v>
      </c>
      <c r="J8392" s="14">
        <v>2015</v>
      </c>
      <c r="K8392" s="78" t="s">
        <v>56</v>
      </c>
      <c r="L8392" s="79" t="s">
        <v>22</v>
      </c>
      <c r="M8392" s="79" t="s">
        <v>302</v>
      </c>
      <c r="N8392" s="15" t="s">
        <v>28</v>
      </c>
      <c r="O8392" s="15" t="s">
        <v>29</v>
      </c>
      <c r="P8392" s="80" t="s">
        <v>3599</v>
      </c>
      <c r="Q8392" s="80" t="s">
        <v>195</v>
      </c>
      <c r="S8392" t="str">
        <f t="shared" si="174"/>
        <v>42142LaTonya Allen</v>
      </c>
    </row>
    <row r="8393" spans="1:19" hidden="1">
      <c r="A8393" s="12">
        <v>42142</v>
      </c>
      <c r="B8393" t="s">
        <v>3438</v>
      </c>
      <c r="C8393" s="1">
        <v>-3.4</v>
      </c>
      <c r="E8393" s="42">
        <f t="shared" si="175"/>
        <v>3.4</v>
      </c>
      <c r="F8393" s="77" t="s">
        <v>1038</v>
      </c>
      <c r="G8393" s="77" t="s">
        <v>195</v>
      </c>
      <c r="H8393" s="77" t="s">
        <v>189</v>
      </c>
      <c r="I8393" s="13">
        <v>5</v>
      </c>
      <c r="J8393" s="14">
        <v>2015</v>
      </c>
      <c r="K8393" s="78" t="s">
        <v>56</v>
      </c>
      <c r="L8393" s="79" t="s">
        <v>22</v>
      </c>
      <c r="M8393" s="79" t="s">
        <v>302</v>
      </c>
      <c r="N8393" s="15" t="s">
        <v>28</v>
      </c>
      <c r="O8393" s="15" t="s">
        <v>29</v>
      </c>
      <c r="P8393" s="80" t="s">
        <v>3599</v>
      </c>
      <c r="Q8393" s="80" t="s">
        <v>195</v>
      </c>
      <c r="S8393" t="str">
        <f t="shared" si="174"/>
        <v>42142DONNIE STIPE</v>
      </c>
    </row>
    <row r="8394" spans="1:19" hidden="1">
      <c r="A8394" s="12">
        <v>42142</v>
      </c>
      <c r="B8394" t="s">
        <v>2800</v>
      </c>
      <c r="C8394" s="1">
        <v>-1.75</v>
      </c>
      <c r="E8394" s="42">
        <f t="shared" si="175"/>
        <v>1.75</v>
      </c>
      <c r="F8394" s="77" t="s">
        <v>1038</v>
      </c>
      <c r="G8394" s="77" t="s">
        <v>195</v>
      </c>
      <c r="H8394" s="77" t="s">
        <v>189</v>
      </c>
      <c r="I8394" s="13">
        <v>5</v>
      </c>
      <c r="J8394" s="14">
        <v>2015</v>
      </c>
      <c r="K8394" s="78" t="s">
        <v>56</v>
      </c>
      <c r="L8394" s="79" t="s">
        <v>22</v>
      </c>
      <c r="M8394" s="79" t="s">
        <v>302</v>
      </c>
      <c r="N8394" s="15" t="s">
        <v>28</v>
      </c>
      <c r="O8394" s="15" t="s">
        <v>29</v>
      </c>
      <c r="P8394" s="80" t="s">
        <v>3599</v>
      </c>
      <c r="Q8394" s="80" t="s">
        <v>195</v>
      </c>
      <c r="S8394" t="str">
        <f t="shared" si="174"/>
        <v>42142Geoffrey Goodwin</v>
      </c>
    </row>
    <row r="8395" spans="1:19" hidden="1">
      <c r="A8395" s="12">
        <v>42142</v>
      </c>
      <c r="B8395" t="s">
        <v>3439</v>
      </c>
      <c r="C8395" s="1">
        <v>-1.85</v>
      </c>
      <c r="E8395" s="42">
        <f t="shared" si="175"/>
        <v>1.85</v>
      </c>
      <c r="F8395" s="77" t="s">
        <v>1038</v>
      </c>
      <c r="G8395" s="77" t="s">
        <v>195</v>
      </c>
      <c r="H8395" s="77" t="s">
        <v>189</v>
      </c>
      <c r="I8395" s="13">
        <v>5</v>
      </c>
      <c r="J8395" s="14">
        <v>2015</v>
      </c>
      <c r="K8395" s="78" t="s">
        <v>56</v>
      </c>
      <c r="L8395" s="79" t="s">
        <v>22</v>
      </c>
      <c r="M8395" s="79" t="s">
        <v>302</v>
      </c>
      <c r="N8395" s="15" t="s">
        <v>28</v>
      </c>
      <c r="O8395" s="15" t="s">
        <v>29</v>
      </c>
      <c r="P8395" s="80" t="s">
        <v>3599</v>
      </c>
      <c r="Q8395" s="80" t="s">
        <v>195</v>
      </c>
      <c r="S8395" t="str">
        <f t="shared" si="174"/>
        <v>42142Justin ERICKSON</v>
      </c>
    </row>
    <row r="8396" spans="1:19" hidden="1">
      <c r="A8396" s="12">
        <v>42143</v>
      </c>
      <c r="B8396" t="s">
        <v>3440</v>
      </c>
      <c r="C8396" s="1">
        <v>-2.78</v>
      </c>
      <c r="E8396" s="42">
        <f t="shared" si="175"/>
        <v>2.78</v>
      </c>
      <c r="F8396" s="77" t="s">
        <v>1038</v>
      </c>
      <c r="G8396" s="77" t="s">
        <v>195</v>
      </c>
      <c r="H8396" s="77" t="s">
        <v>189</v>
      </c>
      <c r="I8396" s="13">
        <v>5</v>
      </c>
      <c r="J8396" s="14">
        <v>2015</v>
      </c>
      <c r="K8396" s="78" t="s">
        <v>56</v>
      </c>
      <c r="L8396" s="79" t="s">
        <v>22</v>
      </c>
      <c r="M8396" s="79" t="s">
        <v>302</v>
      </c>
      <c r="N8396" s="15" t="s">
        <v>28</v>
      </c>
      <c r="O8396" s="15" t="s">
        <v>29</v>
      </c>
      <c r="P8396" s="80" t="s">
        <v>3599</v>
      </c>
      <c r="Q8396" s="80" t="s">
        <v>195</v>
      </c>
      <c r="S8396" t="str">
        <f t="shared" si="174"/>
        <v>42143Christopher Belanger</v>
      </c>
    </row>
    <row r="8397" spans="1:19" hidden="1">
      <c r="A8397" s="12">
        <v>42143</v>
      </c>
      <c r="B8397" t="s">
        <v>3441</v>
      </c>
      <c r="C8397" s="1">
        <v>-2.1</v>
      </c>
      <c r="E8397" s="42">
        <f t="shared" si="175"/>
        <v>2.1</v>
      </c>
      <c r="F8397" s="77" t="s">
        <v>1038</v>
      </c>
      <c r="G8397" s="77" t="s">
        <v>195</v>
      </c>
      <c r="H8397" s="77" t="s">
        <v>189</v>
      </c>
      <c r="I8397" s="13">
        <v>5</v>
      </c>
      <c r="J8397" s="14">
        <v>2015</v>
      </c>
      <c r="K8397" s="78" t="s">
        <v>56</v>
      </c>
      <c r="L8397" s="79" t="s">
        <v>22</v>
      </c>
      <c r="M8397" s="79" t="s">
        <v>302</v>
      </c>
      <c r="N8397" s="15" t="s">
        <v>28</v>
      </c>
      <c r="O8397" s="15" t="s">
        <v>29</v>
      </c>
      <c r="P8397" s="80" t="s">
        <v>3599</v>
      </c>
      <c r="Q8397" s="80" t="s">
        <v>195</v>
      </c>
      <c r="S8397" t="str">
        <f t="shared" si="174"/>
        <v>42143Sasha Hohn</v>
      </c>
    </row>
    <row r="8398" spans="1:19" hidden="1">
      <c r="A8398" s="12">
        <v>42143</v>
      </c>
      <c r="B8398" t="s">
        <v>3442</v>
      </c>
      <c r="C8398" s="1">
        <v>-1.45</v>
      </c>
      <c r="E8398" s="42">
        <f t="shared" si="175"/>
        <v>1.45</v>
      </c>
      <c r="F8398" s="77" t="s">
        <v>1038</v>
      </c>
      <c r="G8398" s="77" t="s">
        <v>195</v>
      </c>
      <c r="H8398" s="77" t="s">
        <v>189</v>
      </c>
      <c r="I8398" s="13">
        <v>5</v>
      </c>
      <c r="J8398" s="14">
        <v>2015</v>
      </c>
      <c r="K8398" s="78" t="s">
        <v>56</v>
      </c>
      <c r="L8398" s="79" t="s">
        <v>22</v>
      </c>
      <c r="M8398" s="79" t="s">
        <v>302</v>
      </c>
      <c r="N8398" s="15" t="s">
        <v>28</v>
      </c>
      <c r="O8398" s="15" t="s">
        <v>29</v>
      </c>
      <c r="P8398" s="80" t="s">
        <v>3599</v>
      </c>
      <c r="Q8398" s="80" t="s">
        <v>195</v>
      </c>
      <c r="S8398" t="str">
        <f t="shared" si="174"/>
        <v>42143Nancy Lewis</v>
      </c>
    </row>
    <row r="8399" spans="1:19" hidden="1">
      <c r="A8399" s="12">
        <v>42143</v>
      </c>
      <c r="B8399" t="s">
        <v>3443</v>
      </c>
      <c r="C8399" s="1">
        <v>-1.17</v>
      </c>
      <c r="E8399" s="42">
        <f t="shared" si="175"/>
        <v>1.17</v>
      </c>
      <c r="F8399" s="77" t="s">
        <v>1038</v>
      </c>
      <c r="G8399" s="77" t="s">
        <v>195</v>
      </c>
      <c r="H8399" s="77" t="s">
        <v>189</v>
      </c>
      <c r="I8399" s="13">
        <v>5</v>
      </c>
      <c r="J8399" s="14">
        <v>2015</v>
      </c>
      <c r="K8399" s="78" t="s">
        <v>56</v>
      </c>
      <c r="L8399" s="79" t="s">
        <v>22</v>
      </c>
      <c r="M8399" s="79" t="s">
        <v>302</v>
      </c>
      <c r="N8399" s="15" t="s">
        <v>28</v>
      </c>
      <c r="O8399" s="15" t="s">
        <v>29</v>
      </c>
      <c r="P8399" s="80" t="s">
        <v>3599</v>
      </c>
      <c r="Q8399" s="80" t="s">
        <v>195</v>
      </c>
      <c r="S8399" t="str">
        <f t="shared" si="174"/>
        <v>42143Pui Li Lim</v>
      </c>
    </row>
    <row r="8400" spans="1:19" hidden="1">
      <c r="A8400" s="12">
        <v>42144</v>
      </c>
      <c r="B8400" t="s">
        <v>3377</v>
      </c>
      <c r="C8400" s="1">
        <v>2</v>
      </c>
      <c r="E8400" s="42">
        <f t="shared" si="175"/>
        <v>-2</v>
      </c>
      <c r="F8400" s="77" t="s">
        <v>225</v>
      </c>
      <c r="G8400" s="77" t="s">
        <v>195</v>
      </c>
      <c r="H8400" s="77" t="s">
        <v>189</v>
      </c>
      <c r="I8400" s="13">
        <v>5</v>
      </c>
      <c r="J8400" s="14">
        <v>2015</v>
      </c>
      <c r="K8400" s="78" t="s">
        <v>56</v>
      </c>
      <c r="L8400" s="79" t="s">
        <v>22</v>
      </c>
      <c r="M8400" s="79" t="s">
        <v>302</v>
      </c>
      <c r="N8400" s="15" t="s">
        <v>28</v>
      </c>
      <c r="O8400" s="15" t="s">
        <v>29</v>
      </c>
      <c r="P8400" s="80" t="s">
        <v>3599</v>
      </c>
      <c r="Q8400" s="80" t="s">
        <v>195</v>
      </c>
      <c r="S8400" t="str">
        <f t="shared" si="174"/>
        <v>42144Mary R Lee</v>
      </c>
    </row>
    <row r="8401" spans="1:19" hidden="1">
      <c r="A8401" s="12">
        <v>42145</v>
      </c>
      <c r="B8401" t="s">
        <v>3444</v>
      </c>
      <c r="C8401" s="1">
        <v>-1.1599999999999999</v>
      </c>
      <c r="E8401" s="42">
        <f t="shared" si="175"/>
        <v>1.1599999999999999</v>
      </c>
      <c r="F8401" s="77" t="s">
        <v>1038</v>
      </c>
      <c r="G8401" s="77" t="s">
        <v>195</v>
      </c>
      <c r="H8401" s="77" t="s">
        <v>189</v>
      </c>
      <c r="I8401" s="13">
        <v>5</v>
      </c>
      <c r="J8401" s="14">
        <v>2015</v>
      </c>
      <c r="K8401" s="78" t="s">
        <v>56</v>
      </c>
      <c r="L8401" s="79" t="s">
        <v>22</v>
      </c>
      <c r="M8401" s="79" t="s">
        <v>302</v>
      </c>
      <c r="N8401" s="15" t="s">
        <v>28</v>
      </c>
      <c r="O8401" s="15" t="s">
        <v>29</v>
      </c>
      <c r="P8401" s="80" t="s">
        <v>3599</v>
      </c>
      <c r="Q8401" s="80" t="s">
        <v>195</v>
      </c>
      <c r="S8401" t="str">
        <f t="shared" si="174"/>
        <v>42145Marigold Alvarenga</v>
      </c>
    </row>
    <row r="8402" spans="1:19" hidden="1">
      <c r="A8402" s="12">
        <v>42145</v>
      </c>
      <c r="B8402" t="s">
        <v>3428</v>
      </c>
      <c r="C8402" s="1">
        <v>-1.61</v>
      </c>
      <c r="E8402" s="42">
        <f t="shared" si="175"/>
        <v>1.61</v>
      </c>
      <c r="F8402" s="77" t="s">
        <v>1038</v>
      </c>
      <c r="G8402" s="77" t="s">
        <v>195</v>
      </c>
      <c r="H8402" s="77" t="s">
        <v>189</v>
      </c>
      <c r="I8402" s="13">
        <v>5</v>
      </c>
      <c r="J8402" s="14">
        <v>2015</v>
      </c>
      <c r="K8402" s="78" t="s">
        <v>56</v>
      </c>
      <c r="L8402" s="79" t="s">
        <v>22</v>
      </c>
      <c r="M8402" s="79" t="s">
        <v>302</v>
      </c>
      <c r="N8402" s="15" t="s">
        <v>28</v>
      </c>
      <c r="O8402" s="15" t="s">
        <v>29</v>
      </c>
      <c r="P8402" s="80" t="s">
        <v>3599</v>
      </c>
      <c r="Q8402" s="80" t="s">
        <v>195</v>
      </c>
      <c r="S8402" t="str">
        <f t="shared" si="174"/>
        <v>42145DAN WILLIAMSON</v>
      </c>
    </row>
    <row r="8403" spans="1:19" hidden="1">
      <c r="A8403" s="12">
        <v>42145</v>
      </c>
      <c r="B8403" t="s">
        <v>3445</v>
      </c>
      <c r="C8403" s="1">
        <v>-3.13</v>
      </c>
      <c r="E8403" s="42">
        <f t="shared" si="175"/>
        <v>3.13</v>
      </c>
      <c r="F8403" s="77" t="s">
        <v>1038</v>
      </c>
      <c r="G8403" s="77" t="s">
        <v>195</v>
      </c>
      <c r="H8403" s="77" t="s">
        <v>189</v>
      </c>
      <c r="I8403" s="13">
        <v>5</v>
      </c>
      <c r="J8403" s="14">
        <v>2015</v>
      </c>
      <c r="K8403" s="78" t="s">
        <v>56</v>
      </c>
      <c r="L8403" s="79" t="s">
        <v>22</v>
      </c>
      <c r="M8403" s="79" t="s">
        <v>302</v>
      </c>
      <c r="N8403" s="15" t="s">
        <v>28</v>
      </c>
      <c r="O8403" s="15" t="s">
        <v>29</v>
      </c>
      <c r="P8403" s="80" t="s">
        <v>3599</v>
      </c>
      <c r="Q8403" s="80" t="s">
        <v>195</v>
      </c>
      <c r="S8403" t="str">
        <f t="shared" si="174"/>
        <v>42145Leigh ann Colley</v>
      </c>
    </row>
    <row r="8404" spans="1:19" hidden="1">
      <c r="A8404" s="12">
        <v>42145</v>
      </c>
      <c r="B8404" t="s">
        <v>3446</v>
      </c>
      <c r="C8404" s="1">
        <v>-1.85</v>
      </c>
      <c r="E8404" s="42">
        <f t="shared" si="175"/>
        <v>1.85</v>
      </c>
      <c r="F8404" s="77" t="s">
        <v>1038</v>
      </c>
      <c r="G8404" s="77" t="s">
        <v>195</v>
      </c>
      <c r="H8404" s="77" t="s">
        <v>189</v>
      </c>
      <c r="I8404" s="13">
        <v>5</v>
      </c>
      <c r="J8404" s="14">
        <v>2015</v>
      </c>
      <c r="K8404" s="78" t="s">
        <v>56</v>
      </c>
      <c r="L8404" s="79" t="s">
        <v>22</v>
      </c>
      <c r="M8404" s="79" t="s">
        <v>302</v>
      </c>
      <c r="N8404" s="15" t="s">
        <v>28</v>
      </c>
      <c r="O8404" s="15" t="s">
        <v>29</v>
      </c>
      <c r="P8404" s="80" t="s">
        <v>3599</v>
      </c>
      <c r="Q8404" s="80" t="s">
        <v>195</v>
      </c>
      <c r="S8404" t="str">
        <f t="shared" si="174"/>
        <v>42145Juan Gutierrez</v>
      </c>
    </row>
    <row r="8405" spans="1:19" hidden="1">
      <c r="A8405" s="12">
        <v>42146</v>
      </c>
      <c r="B8405" t="s">
        <v>2733</v>
      </c>
      <c r="C8405" s="1">
        <v>-5.21</v>
      </c>
      <c r="E8405" s="42">
        <f t="shared" si="175"/>
        <v>5.21</v>
      </c>
      <c r="F8405" s="77" t="s">
        <v>1038</v>
      </c>
      <c r="G8405" s="77" t="s">
        <v>195</v>
      </c>
      <c r="H8405" s="77" t="s">
        <v>189</v>
      </c>
      <c r="I8405" s="13">
        <v>5</v>
      </c>
      <c r="J8405" s="14">
        <v>2015</v>
      </c>
      <c r="K8405" s="78" t="s">
        <v>56</v>
      </c>
      <c r="L8405" s="79" t="s">
        <v>22</v>
      </c>
      <c r="M8405" s="79" t="s">
        <v>302</v>
      </c>
      <c r="N8405" s="15" t="s">
        <v>28</v>
      </c>
      <c r="O8405" s="15" t="s">
        <v>29</v>
      </c>
      <c r="P8405" s="80" t="s">
        <v>3599</v>
      </c>
      <c r="Q8405" s="80" t="s">
        <v>195</v>
      </c>
      <c r="S8405" t="str">
        <f t="shared" ref="S8405:S8468" si="176">A8405&amp;B8405</f>
        <v>42146Robert Hoskins</v>
      </c>
    </row>
    <row r="8406" spans="1:19" hidden="1">
      <c r="A8406" s="12">
        <v>42146</v>
      </c>
      <c r="B8406" t="s">
        <v>3281</v>
      </c>
      <c r="C8406" s="1">
        <v>-0.69</v>
      </c>
      <c r="E8406" s="42">
        <f t="shared" si="175"/>
        <v>0.69</v>
      </c>
      <c r="F8406" s="77" t="s">
        <v>1038</v>
      </c>
      <c r="G8406" s="77" t="s">
        <v>195</v>
      </c>
      <c r="H8406" s="77" t="s">
        <v>189</v>
      </c>
      <c r="I8406" s="13">
        <v>5</v>
      </c>
      <c r="J8406" s="14">
        <v>2015</v>
      </c>
      <c r="K8406" s="78" t="s">
        <v>56</v>
      </c>
      <c r="L8406" s="79" t="s">
        <v>22</v>
      </c>
      <c r="M8406" s="79" t="s">
        <v>302</v>
      </c>
      <c r="N8406" s="15" t="s">
        <v>28</v>
      </c>
      <c r="O8406" s="15" t="s">
        <v>29</v>
      </c>
      <c r="P8406" s="80" t="s">
        <v>3599</v>
      </c>
      <c r="Q8406" s="80" t="s">
        <v>195</v>
      </c>
      <c r="S8406" t="str">
        <f t="shared" si="176"/>
        <v>42146Patrick ORiordan</v>
      </c>
    </row>
    <row r="8407" spans="1:19" hidden="1">
      <c r="A8407" s="12">
        <v>42146</v>
      </c>
      <c r="B8407" t="s">
        <v>3447</v>
      </c>
      <c r="C8407" s="1">
        <v>-0.73</v>
      </c>
      <c r="E8407" s="42">
        <f t="shared" si="175"/>
        <v>0.73</v>
      </c>
      <c r="F8407" s="77" t="s">
        <v>1038</v>
      </c>
      <c r="G8407" s="77" t="s">
        <v>195</v>
      </c>
      <c r="H8407" s="77" t="s">
        <v>189</v>
      </c>
      <c r="I8407" s="13">
        <v>5</v>
      </c>
      <c r="J8407" s="14">
        <v>2015</v>
      </c>
      <c r="K8407" s="78" t="s">
        <v>56</v>
      </c>
      <c r="L8407" s="79" t="s">
        <v>22</v>
      </c>
      <c r="M8407" s="79" t="s">
        <v>302</v>
      </c>
      <c r="N8407" s="15" t="s">
        <v>28</v>
      </c>
      <c r="O8407" s="15" t="s">
        <v>29</v>
      </c>
      <c r="P8407" s="80" t="s">
        <v>3599</v>
      </c>
      <c r="Q8407" s="80" t="s">
        <v>195</v>
      </c>
      <c r="S8407" t="str">
        <f t="shared" si="176"/>
        <v>42146Teresa Zeigler</v>
      </c>
    </row>
    <row r="8408" spans="1:19" hidden="1">
      <c r="A8408" s="12">
        <v>42147</v>
      </c>
      <c r="B8408" t="s">
        <v>3448</v>
      </c>
      <c r="C8408" s="1">
        <v>-0.67</v>
      </c>
      <c r="E8408" s="42">
        <f t="shared" si="175"/>
        <v>0.67</v>
      </c>
      <c r="F8408" s="77" t="s">
        <v>1038</v>
      </c>
      <c r="G8408" s="77" t="s">
        <v>195</v>
      </c>
      <c r="H8408" s="77" t="s">
        <v>189</v>
      </c>
      <c r="I8408" s="13">
        <v>5</v>
      </c>
      <c r="J8408" s="14">
        <v>2015</v>
      </c>
      <c r="K8408" s="78" t="s">
        <v>56</v>
      </c>
      <c r="L8408" s="79" t="s">
        <v>22</v>
      </c>
      <c r="M8408" s="79" t="s">
        <v>302</v>
      </c>
      <c r="N8408" s="15" t="s">
        <v>28</v>
      </c>
      <c r="O8408" s="15" t="s">
        <v>29</v>
      </c>
      <c r="P8408" s="80" t="s">
        <v>3599</v>
      </c>
      <c r="Q8408" s="80" t="s">
        <v>195</v>
      </c>
      <c r="S8408" t="str">
        <f t="shared" si="176"/>
        <v>42147Heather Callantine</v>
      </c>
    </row>
    <row r="8409" spans="1:19" hidden="1">
      <c r="A8409" s="12">
        <v>42148</v>
      </c>
      <c r="B8409" t="s">
        <v>3449</v>
      </c>
      <c r="C8409" s="1">
        <v>-1.46</v>
      </c>
      <c r="E8409" s="42">
        <f t="shared" si="175"/>
        <v>1.46</v>
      </c>
      <c r="F8409" s="77" t="s">
        <v>1038</v>
      </c>
      <c r="G8409" s="77" t="s">
        <v>195</v>
      </c>
      <c r="H8409" s="77" t="s">
        <v>189</v>
      </c>
      <c r="I8409" s="13">
        <v>5</v>
      </c>
      <c r="J8409" s="14">
        <v>2015</v>
      </c>
      <c r="K8409" s="78" t="s">
        <v>56</v>
      </c>
      <c r="L8409" s="79" t="s">
        <v>22</v>
      </c>
      <c r="M8409" s="79" t="s">
        <v>302</v>
      </c>
      <c r="N8409" s="15" t="s">
        <v>28</v>
      </c>
      <c r="O8409" s="15" t="s">
        <v>29</v>
      </c>
      <c r="P8409" s="80" t="s">
        <v>3599</v>
      </c>
      <c r="Q8409" s="80" t="s">
        <v>195</v>
      </c>
      <c r="S8409" t="str">
        <f t="shared" si="176"/>
        <v>42148Teresa Lopez</v>
      </c>
    </row>
    <row r="8410" spans="1:19" hidden="1">
      <c r="A8410" s="12">
        <v>42149</v>
      </c>
      <c r="B8410" t="s">
        <v>3416</v>
      </c>
      <c r="C8410" s="1">
        <v>-1.71</v>
      </c>
      <c r="E8410" s="42">
        <f t="shared" si="175"/>
        <v>1.71</v>
      </c>
      <c r="F8410" s="77" t="s">
        <v>1038</v>
      </c>
      <c r="G8410" s="77" t="s">
        <v>195</v>
      </c>
      <c r="H8410" s="77" t="s">
        <v>189</v>
      </c>
      <c r="I8410" s="13">
        <v>5</v>
      </c>
      <c r="J8410" s="14">
        <v>2015</v>
      </c>
      <c r="K8410" s="78" t="s">
        <v>56</v>
      </c>
      <c r="L8410" s="79" t="s">
        <v>22</v>
      </c>
      <c r="M8410" s="79" t="s">
        <v>302</v>
      </c>
      <c r="N8410" s="15" t="s">
        <v>28</v>
      </c>
      <c r="O8410" s="15" t="s">
        <v>29</v>
      </c>
      <c r="P8410" s="80" t="s">
        <v>3599</v>
      </c>
      <c r="Q8410" s="80" t="s">
        <v>195</v>
      </c>
      <c r="S8410" t="str">
        <f t="shared" si="176"/>
        <v>42149sue friedlander</v>
      </c>
    </row>
    <row r="8411" spans="1:19" hidden="1">
      <c r="A8411" s="12">
        <v>42149</v>
      </c>
      <c r="B8411" t="s">
        <v>3450</v>
      </c>
      <c r="C8411" s="1">
        <v>-1.95</v>
      </c>
      <c r="E8411" s="42">
        <f t="shared" si="175"/>
        <v>1.95</v>
      </c>
      <c r="F8411" s="77" t="s">
        <v>1038</v>
      </c>
      <c r="G8411" s="77" t="s">
        <v>195</v>
      </c>
      <c r="H8411" s="77" t="s">
        <v>189</v>
      </c>
      <c r="I8411" s="13">
        <v>5</v>
      </c>
      <c r="J8411" s="14">
        <v>2015</v>
      </c>
      <c r="K8411" s="78" t="s">
        <v>56</v>
      </c>
      <c r="L8411" s="79" t="s">
        <v>22</v>
      </c>
      <c r="M8411" s="79" t="s">
        <v>302</v>
      </c>
      <c r="N8411" s="15" t="s">
        <v>28</v>
      </c>
      <c r="O8411" s="15" t="s">
        <v>29</v>
      </c>
      <c r="P8411" s="80" t="s">
        <v>3599</v>
      </c>
      <c r="Q8411" s="80" t="s">
        <v>195</v>
      </c>
      <c r="S8411" t="str">
        <f t="shared" si="176"/>
        <v>42149Gopaul Salick</v>
      </c>
    </row>
    <row r="8412" spans="1:19" hidden="1">
      <c r="A8412" s="12">
        <v>42149</v>
      </c>
      <c r="B8412" t="s">
        <v>2592</v>
      </c>
      <c r="C8412" s="1">
        <v>0</v>
      </c>
      <c r="E8412" s="42">
        <f t="shared" si="175"/>
        <v>0</v>
      </c>
      <c r="F8412" s="77" t="s">
        <v>225</v>
      </c>
      <c r="G8412" s="77" t="s">
        <v>195</v>
      </c>
      <c r="H8412" s="77" t="s">
        <v>189</v>
      </c>
      <c r="I8412" s="13">
        <v>5</v>
      </c>
      <c r="J8412" s="14">
        <v>2015</v>
      </c>
      <c r="K8412" s="78" t="s">
        <v>56</v>
      </c>
      <c r="L8412" s="79" t="s">
        <v>22</v>
      </c>
      <c r="M8412" s="79" t="s">
        <v>302</v>
      </c>
      <c r="N8412" s="15" t="s">
        <v>28</v>
      </c>
      <c r="O8412" s="15" t="s">
        <v>29</v>
      </c>
      <c r="P8412" s="80" t="s">
        <v>3599</v>
      </c>
      <c r="Q8412" s="80" t="s">
        <v>195</v>
      </c>
      <c r="S8412" t="str">
        <f t="shared" si="176"/>
        <v>42149eBay Buyer Dispute</v>
      </c>
    </row>
    <row r="8413" spans="1:19" hidden="1">
      <c r="A8413" s="12">
        <v>42150</v>
      </c>
      <c r="B8413" t="s">
        <v>3440</v>
      </c>
      <c r="C8413" s="1">
        <v>-0.41</v>
      </c>
      <c r="E8413" s="42">
        <f t="shared" si="175"/>
        <v>0.41</v>
      </c>
      <c r="F8413" s="77" t="s">
        <v>1038</v>
      </c>
      <c r="G8413" s="77" t="s">
        <v>195</v>
      </c>
      <c r="H8413" s="77" t="s">
        <v>189</v>
      </c>
      <c r="I8413" s="13">
        <v>5</v>
      </c>
      <c r="J8413" s="14">
        <v>2015</v>
      </c>
      <c r="K8413" s="78" t="s">
        <v>56</v>
      </c>
      <c r="L8413" s="79" t="s">
        <v>22</v>
      </c>
      <c r="M8413" s="79" t="s">
        <v>302</v>
      </c>
      <c r="N8413" s="15" t="s">
        <v>28</v>
      </c>
      <c r="O8413" s="15" t="s">
        <v>29</v>
      </c>
      <c r="P8413" s="80" t="s">
        <v>3599</v>
      </c>
      <c r="Q8413" s="80" t="s">
        <v>195</v>
      </c>
      <c r="S8413" t="str">
        <f t="shared" si="176"/>
        <v>42150Christopher Belanger</v>
      </c>
    </row>
    <row r="8414" spans="1:19" hidden="1">
      <c r="A8414" s="12">
        <v>42150</v>
      </c>
      <c r="B8414" t="s">
        <v>2592</v>
      </c>
      <c r="C8414" s="1">
        <v>0</v>
      </c>
      <c r="E8414" s="42">
        <f t="shared" si="175"/>
        <v>0</v>
      </c>
      <c r="F8414" s="77" t="s">
        <v>225</v>
      </c>
      <c r="G8414" s="77" t="s">
        <v>195</v>
      </c>
      <c r="H8414" s="77" t="s">
        <v>189</v>
      </c>
      <c r="I8414" s="13">
        <v>5</v>
      </c>
      <c r="J8414" s="14">
        <v>2015</v>
      </c>
      <c r="K8414" s="78" t="s">
        <v>56</v>
      </c>
      <c r="L8414" s="79" t="s">
        <v>22</v>
      </c>
      <c r="M8414" s="79" t="s">
        <v>302</v>
      </c>
      <c r="N8414" s="15" t="s">
        <v>28</v>
      </c>
      <c r="O8414" s="15" t="s">
        <v>29</v>
      </c>
      <c r="P8414" s="80" t="s">
        <v>3599</v>
      </c>
      <c r="Q8414" s="80" t="s">
        <v>195</v>
      </c>
      <c r="S8414" t="str">
        <f t="shared" si="176"/>
        <v>42150eBay Buyer Dispute</v>
      </c>
    </row>
    <row r="8415" spans="1:19" hidden="1">
      <c r="A8415" s="12">
        <v>42150</v>
      </c>
      <c r="B8415" t="s">
        <v>3172</v>
      </c>
      <c r="C8415" s="1">
        <v>0</v>
      </c>
      <c r="E8415" s="42">
        <f t="shared" si="175"/>
        <v>0</v>
      </c>
      <c r="F8415" s="77" t="s">
        <v>225</v>
      </c>
      <c r="G8415" s="77" t="s">
        <v>195</v>
      </c>
      <c r="H8415" s="77" t="s">
        <v>189</v>
      </c>
      <c r="I8415" s="13">
        <v>5</v>
      </c>
      <c r="J8415" s="14">
        <v>2015</v>
      </c>
      <c r="K8415" s="78" t="s">
        <v>56</v>
      </c>
      <c r="L8415" s="79" t="s">
        <v>22</v>
      </c>
      <c r="M8415" s="79" t="s">
        <v>23</v>
      </c>
      <c r="N8415" s="15" t="s">
        <v>28</v>
      </c>
      <c r="O8415" s="15" t="s">
        <v>29</v>
      </c>
      <c r="P8415" s="80" t="s">
        <v>3598</v>
      </c>
      <c r="Q8415" s="80" t="s">
        <v>195</v>
      </c>
      <c r="S8415" t="str">
        <f t="shared" si="176"/>
        <v>42150Spotify USA Inc</v>
      </c>
    </row>
    <row r="8416" spans="1:19" hidden="1">
      <c r="A8416" s="12">
        <v>42150</v>
      </c>
      <c r="B8416" t="s">
        <v>2488</v>
      </c>
      <c r="C8416" s="1">
        <v>0</v>
      </c>
      <c r="E8416" s="42">
        <f t="shared" si="175"/>
        <v>0</v>
      </c>
      <c r="F8416" s="77" t="s">
        <v>225</v>
      </c>
      <c r="G8416" s="77" t="s">
        <v>195</v>
      </c>
      <c r="H8416" s="77" t="s">
        <v>189</v>
      </c>
      <c r="I8416" s="13">
        <v>5</v>
      </c>
      <c r="J8416" s="14">
        <v>2015</v>
      </c>
      <c r="K8416" s="78" t="s">
        <v>56</v>
      </c>
      <c r="L8416" s="79" t="s">
        <v>22</v>
      </c>
      <c r="M8416" s="79" t="s">
        <v>23</v>
      </c>
      <c r="N8416" s="15" t="s">
        <v>189</v>
      </c>
      <c r="O8416" s="15" t="s">
        <v>24</v>
      </c>
      <c r="P8416" s="80" t="s">
        <v>196</v>
      </c>
      <c r="Q8416" s="80" t="s">
        <v>195</v>
      </c>
      <c r="S8416" t="str">
        <f t="shared" si="176"/>
        <v>42150Bank Account</v>
      </c>
    </row>
    <row r="8417" spans="1:19" hidden="1">
      <c r="A8417" s="12">
        <v>42151</v>
      </c>
      <c r="B8417" t="s">
        <v>3451</v>
      </c>
      <c r="C8417" s="1">
        <v>-3.7</v>
      </c>
      <c r="E8417" s="42">
        <f t="shared" si="175"/>
        <v>3.7</v>
      </c>
      <c r="F8417" s="77" t="s">
        <v>1038</v>
      </c>
      <c r="G8417" s="77" t="s">
        <v>195</v>
      </c>
      <c r="H8417" s="77" t="s">
        <v>189</v>
      </c>
      <c r="I8417" s="13">
        <v>5</v>
      </c>
      <c r="J8417" s="14">
        <v>2015</v>
      </c>
      <c r="K8417" s="78" t="s">
        <v>56</v>
      </c>
      <c r="L8417" s="79" t="s">
        <v>22</v>
      </c>
      <c r="M8417" s="79" t="s">
        <v>302</v>
      </c>
      <c r="N8417" s="15" t="s">
        <v>28</v>
      </c>
      <c r="O8417" s="15" t="s">
        <v>29</v>
      </c>
      <c r="P8417" s="80" t="s">
        <v>3599</v>
      </c>
      <c r="Q8417" s="80" t="s">
        <v>195</v>
      </c>
      <c r="S8417" t="str">
        <f t="shared" si="176"/>
        <v>42151Andreas Kverneland</v>
      </c>
    </row>
    <row r="8418" spans="1:19" hidden="1">
      <c r="A8418" s="12">
        <v>42152</v>
      </c>
      <c r="B8418" t="s">
        <v>2592</v>
      </c>
      <c r="C8418" s="1">
        <v>0</v>
      </c>
      <c r="E8418" s="42">
        <f t="shared" si="175"/>
        <v>0</v>
      </c>
      <c r="F8418" s="77" t="s">
        <v>225</v>
      </c>
      <c r="G8418" s="77" t="s">
        <v>195</v>
      </c>
      <c r="H8418" s="77" t="s">
        <v>189</v>
      </c>
      <c r="I8418" s="13">
        <v>5</v>
      </c>
      <c r="J8418" s="14">
        <v>2015</v>
      </c>
      <c r="K8418" s="78" t="s">
        <v>56</v>
      </c>
      <c r="L8418" s="79" t="s">
        <v>22</v>
      </c>
      <c r="M8418" s="79" t="s">
        <v>302</v>
      </c>
      <c r="N8418" s="15" t="s">
        <v>28</v>
      </c>
      <c r="O8418" s="15" t="s">
        <v>29</v>
      </c>
      <c r="P8418" s="80" t="s">
        <v>3599</v>
      </c>
      <c r="Q8418" s="80" t="s">
        <v>195</v>
      </c>
      <c r="S8418" t="str">
        <f t="shared" si="176"/>
        <v>42152eBay Buyer Dispute</v>
      </c>
    </row>
    <row r="8419" spans="1:19" hidden="1">
      <c r="A8419" s="12">
        <v>42152</v>
      </c>
      <c r="B8419" t="s">
        <v>3452</v>
      </c>
      <c r="C8419" s="1">
        <v>-0.59</v>
      </c>
      <c r="E8419" s="42">
        <f t="shared" si="175"/>
        <v>0.59</v>
      </c>
      <c r="F8419" s="77" t="s">
        <v>1038</v>
      </c>
      <c r="G8419" s="77" t="s">
        <v>195</v>
      </c>
      <c r="H8419" s="77" t="s">
        <v>189</v>
      </c>
      <c r="I8419" s="13">
        <v>5</v>
      </c>
      <c r="J8419" s="14">
        <v>2015</v>
      </c>
      <c r="K8419" s="78" t="s">
        <v>56</v>
      </c>
      <c r="L8419" s="79" t="s">
        <v>22</v>
      </c>
      <c r="M8419" s="79" t="s">
        <v>302</v>
      </c>
      <c r="N8419" s="15" t="s">
        <v>28</v>
      </c>
      <c r="O8419" s="15" t="s">
        <v>29</v>
      </c>
      <c r="P8419" s="80" t="s">
        <v>3599</v>
      </c>
      <c r="Q8419" s="80" t="s">
        <v>195</v>
      </c>
      <c r="S8419" t="str">
        <f t="shared" si="176"/>
        <v>42152EUGENE BRIGGS</v>
      </c>
    </row>
    <row r="8420" spans="1:19" hidden="1">
      <c r="A8420" s="12">
        <v>42152</v>
      </c>
      <c r="B8420" t="s">
        <v>3453</v>
      </c>
      <c r="C8420" s="1">
        <v>-0.62</v>
      </c>
      <c r="E8420" s="42">
        <f t="shared" si="175"/>
        <v>0.62</v>
      </c>
      <c r="F8420" s="77" t="s">
        <v>1038</v>
      </c>
      <c r="G8420" s="77" t="s">
        <v>195</v>
      </c>
      <c r="H8420" s="77" t="s">
        <v>189</v>
      </c>
      <c r="I8420" s="13">
        <v>5</v>
      </c>
      <c r="J8420" s="14">
        <v>2015</v>
      </c>
      <c r="K8420" s="78" t="s">
        <v>56</v>
      </c>
      <c r="L8420" s="79" t="s">
        <v>22</v>
      </c>
      <c r="M8420" s="79" t="s">
        <v>302</v>
      </c>
      <c r="N8420" s="15" t="s">
        <v>28</v>
      </c>
      <c r="O8420" s="15" t="s">
        <v>29</v>
      </c>
      <c r="P8420" s="80" t="s">
        <v>3599</v>
      </c>
      <c r="Q8420" s="80" t="s">
        <v>195</v>
      </c>
      <c r="S8420" t="str">
        <f t="shared" si="176"/>
        <v>42152Cheryl Key</v>
      </c>
    </row>
    <row r="8421" spans="1:19" hidden="1">
      <c r="A8421" s="12">
        <v>42152</v>
      </c>
      <c r="B8421" t="s">
        <v>3454</v>
      </c>
      <c r="C8421" s="1">
        <v>-1.1000000000000001</v>
      </c>
      <c r="E8421" s="42">
        <f t="shared" si="175"/>
        <v>1.1000000000000001</v>
      </c>
      <c r="F8421" s="77" t="s">
        <v>1038</v>
      </c>
      <c r="G8421" s="77" t="s">
        <v>195</v>
      </c>
      <c r="H8421" s="77" t="s">
        <v>189</v>
      </c>
      <c r="I8421" s="13">
        <v>5</v>
      </c>
      <c r="J8421" s="14">
        <v>2015</v>
      </c>
      <c r="K8421" s="78" t="s">
        <v>56</v>
      </c>
      <c r="L8421" s="79" t="s">
        <v>22</v>
      </c>
      <c r="M8421" s="79" t="s">
        <v>302</v>
      </c>
      <c r="N8421" s="15" t="s">
        <v>28</v>
      </c>
      <c r="O8421" s="15" t="s">
        <v>29</v>
      </c>
      <c r="P8421" s="80" t="s">
        <v>3599</v>
      </c>
      <c r="Q8421" s="80" t="s">
        <v>195</v>
      </c>
      <c r="S8421" t="str">
        <f t="shared" si="176"/>
        <v>42152Roger Passmore</v>
      </c>
    </row>
    <row r="8422" spans="1:19" hidden="1">
      <c r="A8422" s="12">
        <v>42153</v>
      </c>
      <c r="B8422" t="s">
        <v>3455</v>
      </c>
      <c r="C8422" s="1">
        <v>-1.93</v>
      </c>
      <c r="E8422" s="42">
        <f t="shared" si="175"/>
        <v>1.93</v>
      </c>
      <c r="F8422" s="77" t="s">
        <v>1038</v>
      </c>
      <c r="G8422" s="77" t="s">
        <v>195</v>
      </c>
      <c r="H8422" s="77" t="s">
        <v>189</v>
      </c>
      <c r="I8422" s="13">
        <v>5</v>
      </c>
      <c r="J8422" s="14">
        <v>2015</v>
      </c>
      <c r="K8422" s="78" t="s">
        <v>56</v>
      </c>
      <c r="L8422" s="79" t="s">
        <v>22</v>
      </c>
      <c r="M8422" s="79" t="s">
        <v>302</v>
      </c>
      <c r="N8422" s="15" t="s">
        <v>28</v>
      </c>
      <c r="O8422" s="15" t="s">
        <v>29</v>
      </c>
      <c r="P8422" s="80" t="s">
        <v>3599</v>
      </c>
      <c r="Q8422" s="80" t="s">
        <v>195</v>
      </c>
      <c r="S8422" t="str">
        <f t="shared" si="176"/>
        <v>42153Bonnie Pertl</v>
      </c>
    </row>
    <row r="8423" spans="1:19" hidden="1">
      <c r="A8423" s="12">
        <v>42153</v>
      </c>
      <c r="B8423" t="s">
        <v>3456</v>
      </c>
      <c r="C8423" s="1">
        <v>-2.0699999999999998</v>
      </c>
      <c r="E8423" s="42">
        <f t="shared" si="175"/>
        <v>2.0699999999999998</v>
      </c>
      <c r="F8423" s="77" t="s">
        <v>1038</v>
      </c>
      <c r="G8423" s="77" t="s">
        <v>195</v>
      </c>
      <c r="H8423" s="77" t="s">
        <v>189</v>
      </c>
      <c r="I8423" s="13">
        <v>5</v>
      </c>
      <c r="J8423" s="14">
        <v>2015</v>
      </c>
      <c r="K8423" s="78" t="s">
        <v>56</v>
      </c>
      <c r="L8423" s="79" t="s">
        <v>22</v>
      </c>
      <c r="M8423" s="79" t="s">
        <v>302</v>
      </c>
      <c r="N8423" s="15" t="s">
        <v>28</v>
      </c>
      <c r="O8423" s="15" t="s">
        <v>29</v>
      </c>
      <c r="P8423" s="80" t="s">
        <v>3599</v>
      </c>
      <c r="Q8423" s="80" t="s">
        <v>195</v>
      </c>
      <c r="S8423" t="str">
        <f t="shared" si="176"/>
        <v>42153rich hanners</v>
      </c>
    </row>
    <row r="8424" spans="1:19" hidden="1">
      <c r="A8424" s="12">
        <v>42153</v>
      </c>
      <c r="B8424" t="s">
        <v>3457</v>
      </c>
      <c r="C8424" s="1">
        <v>-3.72</v>
      </c>
      <c r="E8424" s="42">
        <f t="shared" si="175"/>
        <v>3.72</v>
      </c>
      <c r="F8424" s="77" t="s">
        <v>1038</v>
      </c>
      <c r="G8424" s="77" t="s">
        <v>195</v>
      </c>
      <c r="H8424" s="77" t="s">
        <v>189</v>
      </c>
      <c r="I8424" s="13">
        <v>5</v>
      </c>
      <c r="J8424" s="14">
        <v>2015</v>
      </c>
      <c r="K8424" s="78" t="s">
        <v>56</v>
      </c>
      <c r="L8424" s="79" t="s">
        <v>22</v>
      </c>
      <c r="M8424" s="79" t="s">
        <v>302</v>
      </c>
      <c r="N8424" s="15" t="s">
        <v>28</v>
      </c>
      <c r="O8424" s="15" t="s">
        <v>29</v>
      </c>
      <c r="P8424" s="80" t="s">
        <v>3599</v>
      </c>
      <c r="Q8424" s="80" t="s">
        <v>195</v>
      </c>
      <c r="S8424" t="str">
        <f t="shared" si="176"/>
        <v>42153Tom Nyborg</v>
      </c>
    </row>
    <row r="8425" spans="1:19" hidden="1">
      <c r="A8425" s="12">
        <v>42154</v>
      </c>
      <c r="B8425" t="s">
        <v>3458</v>
      </c>
      <c r="C8425" s="1">
        <v>-1.71</v>
      </c>
      <c r="E8425" s="42">
        <f t="shared" si="175"/>
        <v>1.71</v>
      </c>
      <c r="F8425" s="77" t="s">
        <v>1038</v>
      </c>
      <c r="G8425" s="77" t="s">
        <v>195</v>
      </c>
      <c r="H8425" s="77" t="s">
        <v>189</v>
      </c>
      <c r="I8425" s="13">
        <v>5</v>
      </c>
      <c r="J8425" s="14">
        <v>2015</v>
      </c>
      <c r="K8425" s="78" t="s">
        <v>56</v>
      </c>
      <c r="L8425" s="79" t="s">
        <v>22</v>
      </c>
      <c r="M8425" s="79" t="s">
        <v>302</v>
      </c>
      <c r="N8425" s="15" t="s">
        <v>28</v>
      </c>
      <c r="O8425" s="15" t="s">
        <v>29</v>
      </c>
      <c r="P8425" s="80" t="s">
        <v>3599</v>
      </c>
      <c r="Q8425" s="80" t="s">
        <v>195</v>
      </c>
      <c r="S8425" t="str">
        <f t="shared" si="176"/>
        <v>42154Erik Porter</v>
      </c>
    </row>
    <row r="8426" spans="1:19" hidden="1">
      <c r="A8426" s="12">
        <v>42156</v>
      </c>
      <c r="B8426" t="s">
        <v>2488</v>
      </c>
      <c r="C8426" s="1">
        <v>0</v>
      </c>
      <c r="E8426" s="42">
        <f t="shared" si="175"/>
        <v>0</v>
      </c>
      <c r="F8426" s="77" t="s">
        <v>225</v>
      </c>
      <c r="G8426" s="77" t="s">
        <v>195</v>
      </c>
      <c r="H8426" s="77" t="s">
        <v>189</v>
      </c>
      <c r="I8426" s="13">
        <v>6</v>
      </c>
      <c r="J8426" s="14">
        <v>2015</v>
      </c>
      <c r="K8426" s="78" t="s">
        <v>56</v>
      </c>
      <c r="L8426" s="79" t="s">
        <v>22</v>
      </c>
      <c r="M8426" s="79" t="s">
        <v>23</v>
      </c>
      <c r="N8426" s="15" t="s">
        <v>189</v>
      </c>
      <c r="O8426" s="15" t="s">
        <v>24</v>
      </c>
      <c r="P8426" s="80" t="s">
        <v>196</v>
      </c>
      <c r="Q8426" s="80" t="s">
        <v>195</v>
      </c>
      <c r="S8426" t="str">
        <f t="shared" si="176"/>
        <v>42156Bank Account</v>
      </c>
    </row>
    <row r="8427" spans="1:19" hidden="1">
      <c r="A8427" s="12">
        <v>42158</v>
      </c>
      <c r="B8427" t="s">
        <v>2617</v>
      </c>
      <c r="C8427" s="1">
        <v>0</v>
      </c>
      <c r="E8427" s="42">
        <f t="shared" ref="E8427:E8490" si="177">-C8427</f>
        <v>0</v>
      </c>
      <c r="F8427" s="77" t="s">
        <v>1038</v>
      </c>
      <c r="G8427" s="77" t="s">
        <v>195</v>
      </c>
      <c r="H8427" s="77" t="s">
        <v>189</v>
      </c>
      <c r="I8427" s="13">
        <v>6</v>
      </c>
      <c r="J8427" s="14">
        <v>2015</v>
      </c>
      <c r="K8427" s="78" t="s">
        <v>56</v>
      </c>
      <c r="L8427" s="79" t="s">
        <v>22</v>
      </c>
      <c r="M8427" s="79" t="s">
        <v>302</v>
      </c>
      <c r="N8427" s="15" t="s">
        <v>28</v>
      </c>
      <c r="O8427" s="15" t="s">
        <v>29</v>
      </c>
      <c r="P8427" s="80" t="s">
        <v>3599</v>
      </c>
      <c r="Q8427" s="80" t="s">
        <v>195</v>
      </c>
      <c r="S8427" t="str">
        <f t="shared" si="176"/>
        <v>42158Reversal</v>
      </c>
    </row>
    <row r="8428" spans="1:19" hidden="1">
      <c r="A8428" s="12">
        <v>42158</v>
      </c>
      <c r="B8428" t="s">
        <v>3436</v>
      </c>
      <c r="C8428" s="1">
        <v>0.28999999999999998</v>
      </c>
      <c r="E8428" s="42">
        <f t="shared" si="177"/>
        <v>-0.28999999999999998</v>
      </c>
      <c r="F8428" s="77" t="s">
        <v>225</v>
      </c>
      <c r="G8428" s="77" t="s">
        <v>195</v>
      </c>
      <c r="H8428" s="77" t="s">
        <v>189</v>
      </c>
      <c r="I8428" s="13">
        <v>6</v>
      </c>
      <c r="J8428" s="14">
        <v>2015</v>
      </c>
      <c r="K8428" s="78" t="s">
        <v>56</v>
      </c>
      <c r="L8428" s="79" t="s">
        <v>22</v>
      </c>
      <c r="M8428" s="79" t="s">
        <v>302</v>
      </c>
      <c r="N8428" s="15" t="s">
        <v>28</v>
      </c>
      <c r="O8428" s="15" t="s">
        <v>29</v>
      </c>
      <c r="P8428" s="80" t="s">
        <v>3599</v>
      </c>
      <c r="Q8428" s="80" t="s">
        <v>195</v>
      </c>
      <c r="S8428" t="str">
        <f t="shared" si="176"/>
        <v>42158Rene Rodriguez</v>
      </c>
    </row>
    <row r="8429" spans="1:19" hidden="1">
      <c r="A8429" s="12">
        <v>42158</v>
      </c>
      <c r="B8429" t="s">
        <v>3428</v>
      </c>
      <c r="C8429" s="1">
        <v>1.1100000000000001</v>
      </c>
      <c r="E8429" s="42">
        <f t="shared" si="177"/>
        <v>-1.1100000000000001</v>
      </c>
      <c r="F8429" s="77" t="s">
        <v>225</v>
      </c>
      <c r="G8429" s="77" t="s">
        <v>195</v>
      </c>
      <c r="H8429" s="77" t="s">
        <v>189</v>
      </c>
      <c r="I8429" s="13">
        <v>6</v>
      </c>
      <c r="J8429" s="14">
        <v>2015</v>
      </c>
      <c r="K8429" s="78" t="s">
        <v>56</v>
      </c>
      <c r="L8429" s="79" t="s">
        <v>22</v>
      </c>
      <c r="M8429" s="79" t="s">
        <v>302</v>
      </c>
      <c r="N8429" s="15" t="s">
        <v>28</v>
      </c>
      <c r="O8429" s="15" t="s">
        <v>29</v>
      </c>
      <c r="P8429" s="80" t="s">
        <v>3599</v>
      </c>
      <c r="Q8429" s="80" t="s">
        <v>195</v>
      </c>
      <c r="S8429" t="str">
        <f t="shared" si="176"/>
        <v>42158DAN WILLIAMSON</v>
      </c>
    </row>
    <row r="8430" spans="1:19" hidden="1">
      <c r="A8430" s="12">
        <v>42158</v>
      </c>
      <c r="B8430" t="s">
        <v>3459</v>
      </c>
      <c r="C8430" s="1">
        <v>-1.22</v>
      </c>
      <c r="E8430" s="42">
        <f t="shared" si="177"/>
        <v>1.22</v>
      </c>
      <c r="F8430" s="77" t="s">
        <v>1038</v>
      </c>
      <c r="G8430" s="77" t="s">
        <v>195</v>
      </c>
      <c r="H8430" s="77" t="s">
        <v>189</v>
      </c>
      <c r="I8430" s="13">
        <v>6</v>
      </c>
      <c r="J8430" s="14">
        <v>2015</v>
      </c>
      <c r="K8430" s="78" t="s">
        <v>56</v>
      </c>
      <c r="L8430" s="79" t="s">
        <v>22</v>
      </c>
      <c r="M8430" s="79" t="s">
        <v>302</v>
      </c>
      <c r="N8430" s="15" t="s">
        <v>28</v>
      </c>
      <c r="O8430" s="15" t="s">
        <v>29</v>
      </c>
      <c r="P8430" s="80" t="s">
        <v>3599</v>
      </c>
      <c r="Q8430" s="80" t="s">
        <v>195</v>
      </c>
      <c r="S8430" t="str">
        <f t="shared" si="176"/>
        <v>42158Linda McLean</v>
      </c>
    </row>
    <row r="8431" spans="1:19" hidden="1">
      <c r="A8431" s="12">
        <v>42158</v>
      </c>
      <c r="B8431" t="s">
        <v>3436</v>
      </c>
      <c r="C8431" s="1">
        <v>-0.72</v>
      </c>
      <c r="E8431" s="42">
        <f t="shared" si="177"/>
        <v>0.72</v>
      </c>
      <c r="F8431" s="77" t="s">
        <v>1038</v>
      </c>
      <c r="G8431" s="77" t="s">
        <v>195</v>
      </c>
      <c r="H8431" s="77" t="s">
        <v>189</v>
      </c>
      <c r="I8431" s="13">
        <v>6</v>
      </c>
      <c r="J8431" s="14">
        <v>2015</v>
      </c>
      <c r="K8431" s="78" t="s">
        <v>56</v>
      </c>
      <c r="L8431" s="79" t="s">
        <v>22</v>
      </c>
      <c r="M8431" s="79" t="s">
        <v>302</v>
      </c>
      <c r="N8431" s="15" t="s">
        <v>28</v>
      </c>
      <c r="O8431" s="15" t="s">
        <v>29</v>
      </c>
      <c r="P8431" s="80" t="s">
        <v>3599</v>
      </c>
      <c r="Q8431" s="80" t="s">
        <v>195</v>
      </c>
      <c r="S8431" t="str">
        <f t="shared" si="176"/>
        <v>42158Rene Rodriguez</v>
      </c>
    </row>
    <row r="8432" spans="1:19" hidden="1">
      <c r="A8432" s="12">
        <v>42158</v>
      </c>
      <c r="B8432" t="s">
        <v>3460</v>
      </c>
      <c r="C8432" s="1">
        <v>-0.59</v>
      </c>
      <c r="E8432" s="42">
        <f t="shared" si="177"/>
        <v>0.59</v>
      </c>
      <c r="F8432" s="77" t="s">
        <v>1038</v>
      </c>
      <c r="G8432" s="77" t="s">
        <v>195</v>
      </c>
      <c r="H8432" s="77" t="s">
        <v>189</v>
      </c>
      <c r="I8432" s="13">
        <v>6</v>
      </c>
      <c r="J8432" s="14">
        <v>2015</v>
      </c>
      <c r="K8432" s="78" t="s">
        <v>56</v>
      </c>
      <c r="L8432" s="79" t="s">
        <v>22</v>
      </c>
      <c r="M8432" s="79" t="s">
        <v>302</v>
      </c>
      <c r="N8432" s="15" t="s">
        <v>28</v>
      </c>
      <c r="O8432" s="15" t="s">
        <v>29</v>
      </c>
      <c r="P8432" s="80" t="s">
        <v>3599</v>
      </c>
      <c r="Q8432" s="80" t="s">
        <v>195</v>
      </c>
      <c r="S8432" t="str">
        <f t="shared" si="176"/>
        <v>42158Katrina French</v>
      </c>
    </row>
    <row r="8433" spans="1:19" hidden="1">
      <c r="A8433" s="12">
        <v>42159</v>
      </c>
      <c r="B8433" t="s">
        <v>2827</v>
      </c>
      <c r="C8433" s="1">
        <v>-1.95</v>
      </c>
      <c r="E8433" s="42">
        <f t="shared" si="177"/>
        <v>1.95</v>
      </c>
      <c r="F8433" s="77" t="s">
        <v>1038</v>
      </c>
      <c r="G8433" s="77" t="s">
        <v>195</v>
      </c>
      <c r="H8433" s="77" t="s">
        <v>189</v>
      </c>
      <c r="I8433" s="13">
        <v>6</v>
      </c>
      <c r="J8433" s="14">
        <v>2015</v>
      </c>
      <c r="K8433" s="78" t="s">
        <v>56</v>
      </c>
      <c r="L8433" s="79" t="s">
        <v>22</v>
      </c>
      <c r="M8433" s="79" t="s">
        <v>302</v>
      </c>
      <c r="N8433" s="15" t="s">
        <v>28</v>
      </c>
      <c r="O8433" s="15" t="s">
        <v>29</v>
      </c>
      <c r="P8433" s="80" t="s">
        <v>3599</v>
      </c>
      <c r="Q8433" s="80" t="s">
        <v>195</v>
      </c>
      <c r="S8433" t="str">
        <f t="shared" si="176"/>
        <v>42159deatra stone</v>
      </c>
    </row>
    <row r="8434" spans="1:19" hidden="1">
      <c r="A8434" s="12">
        <v>42160</v>
      </c>
      <c r="B8434" t="s">
        <v>3461</v>
      </c>
      <c r="C8434" s="1">
        <v>-1.6</v>
      </c>
      <c r="E8434" s="42">
        <f t="shared" si="177"/>
        <v>1.6</v>
      </c>
      <c r="F8434" s="77" t="s">
        <v>1038</v>
      </c>
      <c r="G8434" s="77" t="s">
        <v>195</v>
      </c>
      <c r="H8434" s="77" t="s">
        <v>189</v>
      </c>
      <c r="I8434" s="13">
        <v>6</v>
      </c>
      <c r="J8434" s="14">
        <v>2015</v>
      </c>
      <c r="K8434" s="78" t="s">
        <v>56</v>
      </c>
      <c r="L8434" s="79" t="s">
        <v>22</v>
      </c>
      <c r="M8434" s="79" t="s">
        <v>302</v>
      </c>
      <c r="N8434" s="15" t="s">
        <v>28</v>
      </c>
      <c r="O8434" s="15" t="s">
        <v>29</v>
      </c>
      <c r="P8434" s="80" t="s">
        <v>3599</v>
      </c>
      <c r="Q8434" s="80" t="s">
        <v>195</v>
      </c>
      <c r="S8434" t="str">
        <f t="shared" si="176"/>
        <v>42160Ms LauraRoach</v>
      </c>
    </row>
    <row r="8435" spans="1:19" hidden="1">
      <c r="A8435" s="12">
        <v>42160</v>
      </c>
      <c r="B8435" t="s">
        <v>2488</v>
      </c>
      <c r="C8435" s="1">
        <v>0</v>
      </c>
      <c r="E8435" s="42">
        <f t="shared" si="177"/>
        <v>0</v>
      </c>
      <c r="F8435" s="77" t="s">
        <v>225</v>
      </c>
      <c r="G8435" s="77" t="s">
        <v>195</v>
      </c>
      <c r="H8435" s="77" t="s">
        <v>189</v>
      </c>
      <c r="I8435" s="13">
        <v>6</v>
      </c>
      <c r="J8435" s="14">
        <v>2015</v>
      </c>
      <c r="K8435" s="78" t="s">
        <v>56</v>
      </c>
      <c r="L8435" s="79" t="s">
        <v>22</v>
      </c>
      <c r="M8435" s="79" t="s">
        <v>23</v>
      </c>
      <c r="N8435" s="15" t="s">
        <v>189</v>
      </c>
      <c r="O8435" s="15" t="s">
        <v>24</v>
      </c>
      <c r="P8435" s="80" t="s">
        <v>196</v>
      </c>
      <c r="Q8435" s="80" t="s">
        <v>195</v>
      </c>
      <c r="S8435" t="str">
        <f t="shared" si="176"/>
        <v>42160Bank Account</v>
      </c>
    </row>
    <row r="8436" spans="1:19" hidden="1">
      <c r="A8436" s="12">
        <v>42160</v>
      </c>
      <c r="B8436" t="s">
        <v>3462</v>
      </c>
      <c r="C8436" s="1">
        <v>-1.3</v>
      </c>
      <c r="E8436" s="42">
        <f t="shared" si="177"/>
        <v>1.3</v>
      </c>
      <c r="F8436" s="77" t="s">
        <v>1038</v>
      </c>
      <c r="G8436" s="77" t="s">
        <v>195</v>
      </c>
      <c r="H8436" s="77" t="s">
        <v>189</v>
      </c>
      <c r="I8436" s="13">
        <v>6</v>
      </c>
      <c r="J8436" s="14">
        <v>2015</v>
      </c>
      <c r="K8436" s="78" t="s">
        <v>56</v>
      </c>
      <c r="L8436" s="79" t="s">
        <v>22</v>
      </c>
      <c r="M8436" s="79" t="s">
        <v>302</v>
      </c>
      <c r="N8436" s="15" t="s">
        <v>28</v>
      </c>
      <c r="O8436" s="15" t="s">
        <v>29</v>
      </c>
      <c r="P8436" s="80" t="s">
        <v>3599</v>
      </c>
      <c r="Q8436" s="80" t="s">
        <v>195</v>
      </c>
      <c r="S8436" t="str">
        <f t="shared" si="176"/>
        <v>42160Billie Smith</v>
      </c>
    </row>
    <row r="8437" spans="1:19" hidden="1">
      <c r="A8437" s="12">
        <v>42162</v>
      </c>
      <c r="B8437" t="s">
        <v>3463</v>
      </c>
      <c r="C8437" s="1">
        <v>-1.85</v>
      </c>
      <c r="E8437" s="42">
        <f t="shared" si="177"/>
        <v>1.85</v>
      </c>
      <c r="F8437" s="77" t="s">
        <v>1038</v>
      </c>
      <c r="G8437" s="77" t="s">
        <v>195</v>
      </c>
      <c r="H8437" s="77" t="s">
        <v>189</v>
      </c>
      <c r="I8437" s="13">
        <v>6</v>
      </c>
      <c r="J8437" s="14">
        <v>2015</v>
      </c>
      <c r="K8437" s="78" t="s">
        <v>56</v>
      </c>
      <c r="L8437" s="79" t="s">
        <v>22</v>
      </c>
      <c r="M8437" s="79" t="s">
        <v>302</v>
      </c>
      <c r="N8437" s="15" t="s">
        <v>28</v>
      </c>
      <c r="O8437" s="15" t="s">
        <v>29</v>
      </c>
      <c r="P8437" s="80" t="s">
        <v>3599</v>
      </c>
      <c r="Q8437" s="80" t="s">
        <v>195</v>
      </c>
      <c r="S8437" t="str">
        <f t="shared" si="176"/>
        <v>42162Nella Seivert</v>
      </c>
    </row>
    <row r="8438" spans="1:19" hidden="1">
      <c r="A8438" s="12">
        <v>42162</v>
      </c>
      <c r="B8438" t="s">
        <v>3464</v>
      </c>
      <c r="C8438" s="1">
        <v>-4.18</v>
      </c>
      <c r="E8438" s="42">
        <f t="shared" si="177"/>
        <v>4.18</v>
      </c>
      <c r="F8438" s="77" t="s">
        <v>1038</v>
      </c>
      <c r="G8438" s="77" t="s">
        <v>195</v>
      </c>
      <c r="H8438" s="77" t="s">
        <v>189</v>
      </c>
      <c r="I8438" s="13">
        <v>6</v>
      </c>
      <c r="J8438" s="14">
        <v>2015</v>
      </c>
      <c r="K8438" s="78" t="s">
        <v>56</v>
      </c>
      <c r="L8438" s="79" t="s">
        <v>22</v>
      </c>
      <c r="M8438" s="79" t="s">
        <v>302</v>
      </c>
      <c r="N8438" s="15" t="s">
        <v>28</v>
      </c>
      <c r="O8438" s="15" t="s">
        <v>29</v>
      </c>
      <c r="P8438" s="80" t="s">
        <v>3599</v>
      </c>
      <c r="Q8438" s="80" t="s">
        <v>195</v>
      </c>
      <c r="S8438" t="str">
        <f t="shared" si="176"/>
        <v>42162Idan Schwartz</v>
      </c>
    </row>
    <row r="8439" spans="1:19" hidden="1">
      <c r="A8439" s="12">
        <v>42163</v>
      </c>
      <c r="B8439" t="s">
        <v>2488</v>
      </c>
      <c r="C8439" s="1">
        <v>0</v>
      </c>
      <c r="E8439" s="42">
        <f t="shared" si="177"/>
        <v>0</v>
      </c>
      <c r="F8439" s="77" t="s">
        <v>225</v>
      </c>
      <c r="G8439" s="77" t="s">
        <v>195</v>
      </c>
      <c r="H8439" s="77" t="s">
        <v>189</v>
      </c>
      <c r="I8439" s="13">
        <v>6</v>
      </c>
      <c r="J8439" s="14">
        <v>2015</v>
      </c>
      <c r="K8439" s="78" t="s">
        <v>56</v>
      </c>
      <c r="L8439" s="79" t="s">
        <v>22</v>
      </c>
      <c r="M8439" s="79" t="s">
        <v>23</v>
      </c>
      <c r="N8439" s="15" t="s">
        <v>189</v>
      </c>
      <c r="O8439" s="15" t="s">
        <v>24</v>
      </c>
      <c r="P8439" s="80" t="s">
        <v>196</v>
      </c>
      <c r="Q8439" s="80" t="s">
        <v>195</v>
      </c>
      <c r="S8439" t="str">
        <f t="shared" si="176"/>
        <v>42163Bank Account</v>
      </c>
    </row>
    <row r="8440" spans="1:19" hidden="1">
      <c r="A8440" s="12">
        <v>42163</v>
      </c>
      <c r="B8440" t="s">
        <v>3465</v>
      </c>
      <c r="C8440" s="1">
        <v>-0.88</v>
      </c>
      <c r="E8440" s="42">
        <f t="shared" si="177"/>
        <v>0.88</v>
      </c>
      <c r="F8440" s="77" t="s">
        <v>1038</v>
      </c>
      <c r="G8440" s="77" t="s">
        <v>195</v>
      </c>
      <c r="H8440" s="77" t="s">
        <v>189</v>
      </c>
      <c r="I8440" s="13">
        <v>6</v>
      </c>
      <c r="J8440" s="14">
        <v>2015</v>
      </c>
      <c r="K8440" s="78" t="s">
        <v>56</v>
      </c>
      <c r="L8440" s="79" t="s">
        <v>22</v>
      </c>
      <c r="M8440" s="79" t="s">
        <v>302</v>
      </c>
      <c r="N8440" s="15" t="s">
        <v>28</v>
      </c>
      <c r="O8440" s="15" t="s">
        <v>29</v>
      </c>
      <c r="P8440" s="80" t="s">
        <v>3599</v>
      </c>
      <c r="Q8440" s="80" t="s">
        <v>195</v>
      </c>
      <c r="S8440" t="str">
        <f t="shared" si="176"/>
        <v>42163Amber Chrystal</v>
      </c>
    </row>
    <row r="8441" spans="1:19" hidden="1">
      <c r="A8441" s="12">
        <v>42164</v>
      </c>
      <c r="B8441" t="s">
        <v>3428</v>
      </c>
      <c r="C8441" s="1">
        <v>1.31</v>
      </c>
      <c r="E8441" s="42">
        <f t="shared" si="177"/>
        <v>-1.31</v>
      </c>
      <c r="F8441" s="77" t="s">
        <v>225</v>
      </c>
      <c r="G8441" s="77" t="s">
        <v>195</v>
      </c>
      <c r="H8441" s="77" t="s">
        <v>189</v>
      </c>
      <c r="I8441" s="13">
        <v>6</v>
      </c>
      <c r="J8441" s="14">
        <v>2015</v>
      </c>
      <c r="K8441" s="78" t="s">
        <v>56</v>
      </c>
      <c r="L8441" s="79" t="s">
        <v>22</v>
      </c>
      <c r="M8441" s="79" t="s">
        <v>302</v>
      </c>
      <c r="N8441" s="15" t="s">
        <v>28</v>
      </c>
      <c r="O8441" s="15" t="s">
        <v>29</v>
      </c>
      <c r="P8441" s="80" t="s">
        <v>3599</v>
      </c>
      <c r="Q8441" s="80" t="s">
        <v>195</v>
      </c>
      <c r="S8441" t="str">
        <f t="shared" si="176"/>
        <v>42164DAN WILLIAMSON</v>
      </c>
    </row>
    <row r="8442" spans="1:19" hidden="1">
      <c r="A8442" s="12">
        <v>42165</v>
      </c>
      <c r="B8442" t="s">
        <v>3466</v>
      </c>
      <c r="C8442" s="1">
        <v>-0.59</v>
      </c>
      <c r="E8442" s="42">
        <f t="shared" si="177"/>
        <v>0.59</v>
      </c>
      <c r="F8442" s="77" t="s">
        <v>1038</v>
      </c>
      <c r="G8442" s="77" t="s">
        <v>195</v>
      </c>
      <c r="H8442" s="77" t="s">
        <v>189</v>
      </c>
      <c r="I8442" s="13">
        <v>6</v>
      </c>
      <c r="J8442" s="14">
        <v>2015</v>
      </c>
      <c r="K8442" s="78" t="s">
        <v>56</v>
      </c>
      <c r="L8442" s="79" t="s">
        <v>22</v>
      </c>
      <c r="M8442" s="79" t="s">
        <v>302</v>
      </c>
      <c r="N8442" s="15" t="s">
        <v>28</v>
      </c>
      <c r="O8442" s="15" t="s">
        <v>29</v>
      </c>
      <c r="P8442" s="80" t="s">
        <v>3599</v>
      </c>
      <c r="Q8442" s="80" t="s">
        <v>195</v>
      </c>
      <c r="S8442" t="str">
        <f t="shared" si="176"/>
        <v>42165Michel Starnes</v>
      </c>
    </row>
    <row r="8443" spans="1:19" hidden="1">
      <c r="A8443" s="12">
        <v>42166</v>
      </c>
      <c r="B8443" t="s">
        <v>3467</v>
      </c>
      <c r="C8443" s="1">
        <v>-2.95</v>
      </c>
      <c r="E8443" s="42">
        <f t="shared" si="177"/>
        <v>2.95</v>
      </c>
      <c r="F8443" s="77" t="s">
        <v>1038</v>
      </c>
      <c r="G8443" s="77" t="s">
        <v>195</v>
      </c>
      <c r="H8443" s="77" t="s">
        <v>189</v>
      </c>
      <c r="I8443" s="13">
        <v>6</v>
      </c>
      <c r="J8443" s="14">
        <v>2015</v>
      </c>
      <c r="K8443" s="78" t="s">
        <v>56</v>
      </c>
      <c r="L8443" s="79" t="s">
        <v>22</v>
      </c>
      <c r="M8443" s="79" t="s">
        <v>302</v>
      </c>
      <c r="N8443" s="15" t="s">
        <v>28</v>
      </c>
      <c r="O8443" s="15" t="s">
        <v>29</v>
      </c>
      <c r="P8443" s="80" t="s">
        <v>3599</v>
      </c>
      <c r="Q8443" s="80" t="s">
        <v>195</v>
      </c>
      <c r="S8443" t="str">
        <f t="shared" si="176"/>
        <v>42166Kathryn Bowen</v>
      </c>
    </row>
    <row r="8444" spans="1:19" hidden="1">
      <c r="A8444" s="12">
        <v>42166</v>
      </c>
      <c r="B8444" t="s">
        <v>3468</v>
      </c>
      <c r="C8444" s="1">
        <v>-2.41</v>
      </c>
      <c r="E8444" s="42">
        <f t="shared" si="177"/>
        <v>2.41</v>
      </c>
      <c r="F8444" s="77" t="s">
        <v>1038</v>
      </c>
      <c r="G8444" s="77" t="s">
        <v>195</v>
      </c>
      <c r="H8444" s="77" t="s">
        <v>189</v>
      </c>
      <c r="I8444" s="13">
        <v>6</v>
      </c>
      <c r="J8444" s="14">
        <v>2015</v>
      </c>
      <c r="K8444" s="78" t="s">
        <v>56</v>
      </c>
      <c r="L8444" s="79" t="s">
        <v>22</v>
      </c>
      <c r="M8444" s="79" t="s">
        <v>302</v>
      </c>
      <c r="N8444" s="15" t="s">
        <v>28</v>
      </c>
      <c r="O8444" s="15" t="s">
        <v>29</v>
      </c>
      <c r="P8444" s="80" t="s">
        <v>3599</v>
      </c>
      <c r="Q8444" s="80" t="s">
        <v>195</v>
      </c>
      <c r="S8444" t="str">
        <f t="shared" si="176"/>
        <v>42166Daniel Saldivar</v>
      </c>
    </row>
    <row r="8445" spans="1:19" hidden="1">
      <c r="A8445" s="12">
        <v>42166</v>
      </c>
      <c r="B8445" t="s">
        <v>3469</v>
      </c>
      <c r="C8445" s="1">
        <v>-3.34</v>
      </c>
      <c r="E8445" s="42">
        <f t="shared" si="177"/>
        <v>3.34</v>
      </c>
      <c r="F8445" s="77" t="s">
        <v>1038</v>
      </c>
      <c r="G8445" s="77" t="s">
        <v>195</v>
      </c>
      <c r="H8445" s="77" t="s">
        <v>189</v>
      </c>
      <c r="I8445" s="13">
        <v>6</v>
      </c>
      <c r="J8445" s="14">
        <v>2015</v>
      </c>
      <c r="K8445" s="78" t="s">
        <v>56</v>
      </c>
      <c r="L8445" s="79" t="s">
        <v>22</v>
      </c>
      <c r="M8445" s="79" t="s">
        <v>302</v>
      </c>
      <c r="N8445" s="15" t="s">
        <v>28</v>
      </c>
      <c r="O8445" s="15" t="s">
        <v>29</v>
      </c>
      <c r="P8445" s="80" t="s">
        <v>3599</v>
      </c>
      <c r="Q8445" s="80" t="s">
        <v>195</v>
      </c>
      <c r="S8445" t="str">
        <f t="shared" si="176"/>
        <v>42166robert dunne</v>
      </c>
    </row>
    <row r="8446" spans="1:19" hidden="1">
      <c r="A8446" s="12">
        <v>42167</v>
      </c>
      <c r="B8446" t="s">
        <v>3469</v>
      </c>
      <c r="C8446" s="1">
        <v>3.04</v>
      </c>
      <c r="E8446" s="42">
        <f t="shared" si="177"/>
        <v>-3.04</v>
      </c>
      <c r="F8446" s="77" t="s">
        <v>225</v>
      </c>
      <c r="G8446" s="77" t="s">
        <v>195</v>
      </c>
      <c r="H8446" s="77" t="s">
        <v>189</v>
      </c>
      <c r="I8446" s="13">
        <v>6</v>
      </c>
      <c r="J8446" s="14">
        <v>2015</v>
      </c>
      <c r="K8446" s="78" t="s">
        <v>56</v>
      </c>
      <c r="L8446" s="79" t="s">
        <v>22</v>
      </c>
      <c r="M8446" s="79" t="s">
        <v>302</v>
      </c>
      <c r="N8446" s="15" t="s">
        <v>28</v>
      </c>
      <c r="O8446" s="15" t="s">
        <v>29</v>
      </c>
      <c r="P8446" s="80" t="s">
        <v>3599</v>
      </c>
      <c r="Q8446" s="80" t="s">
        <v>195</v>
      </c>
      <c r="S8446" t="str">
        <f t="shared" si="176"/>
        <v>42167robert dunne</v>
      </c>
    </row>
    <row r="8447" spans="1:19" hidden="1">
      <c r="A8447" s="12">
        <v>42167</v>
      </c>
      <c r="B8447" t="s">
        <v>2617</v>
      </c>
      <c r="C8447" s="1">
        <v>0</v>
      </c>
      <c r="E8447" s="42">
        <f t="shared" si="177"/>
        <v>0</v>
      </c>
      <c r="F8447" s="77" t="s">
        <v>1038</v>
      </c>
      <c r="G8447" s="77" t="s">
        <v>195</v>
      </c>
      <c r="H8447" s="77" t="s">
        <v>189</v>
      </c>
      <c r="I8447" s="13">
        <v>6</v>
      </c>
      <c r="J8447" s="14">
        <v>2015</v>
      </c>
      <c r="K8447" s="78" t="s">
        <v>56</v>
      </c>
      <c r="L8447" s="79" t="s">
        <v>22</v>
      </c>
      <c r="M8447" s="79" t="s">
        <v>302</v>
      </c>
      <c r="N8447" s="15" t="s">
        <v>28</v>
      </c>
      <c r="O8447" s="15" t="s">
        <v>29</v>
      </c>
      <c r="P8447" s="80" t="s">
        <v>3599</v>
      </c>
      <c r="Q8447" s="80" t="s">
        <v>195</v>
      </c>
      <c r="S8447" t="str">
        <f t="shared" si="176"/>
        <v>42167Reversal</v>
      </c>
    </row>
    <row r="8448" spans="1:19" hidden="1">
      <c r="A8448" s="12">
        <v>42167</v>
      </c>
      <c r="B8448" t="s">
        <v>2800</v>
      </c>
      <c r="C8448" s="1">
        <v>1.45</v>
      </c>
      <c r="E8448" s="42">
        <f t="shared" si="177"/>
        <v>-1.45</v>
      </c>
      <c r="F8448" s="77" t="s">
        <v>225</v>
      </c>
      <c r="G8448" s="77" t="s">
        <v>195</v>
      </c>
      <c r="H8448" s="77" t="s">
        <v>189</v>
      </c>
      <c r="I8448" s="13">
        <v>6</v>
      </c>
      <c r="J8448" s="14">
        <v>2015</v>
      </c>
      <c r="K8448" s="78" t="s">
        <v>56</v>
      </c>
      <c r="L8448" s="79" t="s">
        <v>22</v>
      </c>
      <c r="M8448" s="79" t="s">
        <v>302</v>
      </c>
      <c r="N8448" s="15" t="s">
        <v>28</v>
      </c>
      <c r="O8448" s="15" t="s">
        <v>29</v>
      </c>
      <c r="P8448" s="80" t="s">
        <v>3599</v>
      </c>
      <c r="Q8448" s="80" t="s">
        <v>195</v>
      </c>
      <c r="S8448" t="str">
        <f t="shared" si="176"/>
        <v>42167Geoffrey Goodwin</v>
      </c>
    </row>
    <row r="8449" spans="1:19" hidden="1">
      <c r="A8449" s="12">
        <v>42167</v>
      </c>
      <c r="B8449" t="s">
        <v>3470</v>
      </c>
      <c r="C8449" s="1">
        <v>-0.59</v>
      </c>
      <c r="E8449" s="42">
        <f t="shared" si="177"/>
        <v>0.59</v>
      </c>
      <c r="F8449" s="77" t="s">
        <v>1038</v>
      </c>
      <c r="G8449" s="77" t="s">
        <v>195</v>
      </c>
      <c r="H8449" s="77" t="s">
        <v>189</v>
      </c>
      <c r="I8449" s="13">
        <v>6</v>
      </c>
      <c r="J8449" s="14">
        <v>2015</v>
      </c>
      <c r="K8449" s="78" t="s">
        <v>56</v>
      </c>
      <c r="L8449" s="79" t="s">
        <v>22</v>
      </c>
      <c r="M8449" s="79" t="s">
        <v>302</v>
      </c>
      <c r="N8449" s="15" t="s">
        <v>28</v>
      </c>
      <c r="O8449" s="15" t="s">
        <v>29</v>
      </c>
      <c r="P8449" s="80" t="s">
        <v>3599</v>
      </c>
      <c r="Q8449" s="80" t="s">
        <v>195</v>
      </c>
      <c r="S8449" t="str">
        <f t="shared" si="176"/>
        <v>42167SHARON NICHOLS</v>
      </c>
    </row>
    <row r="8450" spans="1:19" hidden="1">
      <c r="A8450" s="12">
        <v>42167</v>
      </c>
      <c r="B8450" t="s">
        <v>3471</v>
      </c>
      <c r="C8450" s="1">
        <v>-1.65</v>
      </c>
      <c r="E8450" s="42">
        <f t="shared" si="177"/>
        <v>1.65</v>
      </c>
      <c r="F8450" s="77" t="s">
        <v>1038</v>
      </c>
      <c r="G8450" s="77" t="s">
        <v>195</v>
      </c>
      <c r="H8450" s="77" t="s">
        <v>189</v>
      </c>
      <c r="I8450" s="13">
        <v>6</v>
      </c>
      <c r="J8450" s="14">
        <v>2015</v>
      </c>
      <c r="K8450" s="78" t="s">
        <v>56</v>
      </c>
      <c r="L8450" s="79" t="s">
        <v>22</v>
      </c>
      <c r="M8450" s="79" t="s">
        <v>302</v>
      </c>
      <c r="N8450" s="15" t="s">
        <v>28</v>
      </c>
      <c r="O8450" s="15" t="s">
        <v>29</v>
      </c>
      <c r="P8450" s="80" t="s">
        <v>3599</v>
      </c>
      <c r="Q8450" s="80" t="s">
        <v>195</v>
      </c>
      <c r="S8450" t="str">
        <f t="shared" si="176"/>
        <v>42167Grimm Bros.</v>
      </c>
    </row>
    <row r="8451" spans="1:19" hidden="1">
      <c r="A8451" s="12">
        <v>42168</v>
      </c>
      <c r="B8451" t="s">
        <v>3472</v>
      </c>
      <c r="C8451" s="1">
        <v>-2.75</v>
      </c>
      <c r="E8451" s="42">
        <f t="shared" si="177"/>
        <v>2.75</v>
      </c>
      <c r="F8451" s="77" t="s">
        <v>1038</v>
      </c>
      <c r="G8451" s="77" t="s">
        <v>195</v>
      </c>
      <c r="H8451" s="77" t="s">
        <v>189</v>
      </c>
      <c r="I8451" s="13">
        <v>6</v>
      </c>
      <c r="J8451" s="14">
        <v>2015</v>
      </c>
      <c r="K8451" s="78" t="s">
        <v>56</v>
      </c>
      <c r="L8451" s="79" t="s">
        <v>22</v>
      </c>
      <c r="M8451" s="79" t="s">
        <v>302</v>
      </c>
      <c r="N8451" s="15" t="s">
        <v>28</v>
      </c>
      <c r="O8451" s="15" t="s">
        <v>29</v>
      </c>
      <c r="P8451" s="80" t="s">
        <v>3599</v>
      </c>
      <c r="Q8451" s="80" t="s">
        <v>195</v>
      </c>
      <c r="S8451" t="str">
        <f t="shared" si="176"/>
        <v>42168Kamel Farhoud</v>
      </c>
    </row>
    <row r="8452" spans="1:19" hidden="1">
      <c r="A8452" s="12">
        <v>42169</v>
      </c>
      <c r="B8452" t="s">
        <v>3473</v>
      </c>
      <c r="C8452" s="1">
        <v>-2.37</v>
      </c>
      <c r="E8452" s="42">
        <f t="shared" si="177"/>
        <v>2.37</v>
      </c>
      <c r="F8452" s="77" t="s">
        <v>1038</v>
      </c>
      <c r="G8452" s="77" t="s">
        <v>195</v>
      </c>
      <c r="H8452" s="77" t="s">
        <v>189</v>
      </c>
      <c r="I8452" s="13">
        <v>6</v>
      </c>
      <c r="J8452" s="14">
        <v>2015</v>
      </c>
      <c r="K8452" s="78" t="s">
        <v>56</v>
      </c>
      <c r="L8452" s="79" t="s">
        <v>22</v>
      </c>
      <c r="M8452" s="79" t="s">
        <v>302</v>
      </c>
      <c r="N8452" s="15" t="s">
        <v>28</v>
      </c>
      <c r="O8452" s="15" t="s">
        <v>29</v>
      </c>
      <c r="P8452" s="80" t="s">
        <v>3599</v>
      </c>
      <c r="Q8452" s="80" t="s">
        <v>195</v>
      </c>
      <c r="S8452" t="str">
        <f t="shared" si="176"/>
        <v>42169Kenneth Rogers</v>
      </c>
    </row>
    <row r="8453" spans="1:19" hidden="1">
      <c r="A8453" s="12">
        <v>42170</v>
      </c>
      <c r="B8453" t="s">
        <v>3474</v>
      </c>
      <c r="C8453" s="1">
        <v>-1.95</v>
      </c>
      <c r="E8453" s="42">
        <f t="shared" si="177"/>
        <v>1.95</v>
      </c>
      <c r="F8453" s="77" t="s">
        <v>1038</v>
      </c>
      <c r="G8453" s="77" t="s">
        <v>195</v>
      </c>
      <c r="H8453" s="77" t="s">
        <v>189</v>
      </c>
      <c r="I8453" s="13">
        <v>6</v>
      </c>
      <c r="J8453" s="14">
        <v>2015</v>
      </c>
      <c r="K8453" s="78" t="s">
        <v>56</v>
      </c>
      <c r="L8453" s="79" t="s">
        <v>22</v>
      </c>
      <c r="M8453" s="79" t="s">
        <v>302</v>
      </c>
      <c r="N8453" s="15" t="s">
        <v>28</v>
      </c>
      <c r="O8453" s="15" t="s">
        <v>29</v>
      </c>
      <c r="P8453" s="80" t="s">
        <v>3599</v>
      </c>
      <c r="Q8453" s="80" t="s">
        <v>195</v>
      </c>
      <c r="S8453" t="str">
        <f t="shared" si="176"/>
        <v>42170michael doerzbacher</v>
      </c>
    </row>
    <row r="8454" spans="1:19" hidden="1">
      <c r="A8454" s="12">
        <v>42170</v>
      </c>
      <c r="B8454" t="s">
        <v>3475</v>
      </c>
      <c r="C8454" s="1">
        <v>-3.99</v>
      </c>
      <c r="E8454" s="42">
        <f t="shared" si="177"/>
        <v>3.99</v>
      </c>
      <c r="F8454" s="77" t="s">
        <v>1038</v>
      </c>
      <c r="G8454" s="77" t="s">
        <v>195</v>
      </c>
      <c r="H8454" s="77" t="s">
        <v>189</v>
      </c>
      <c r="I8454" s="13">
        <v>6</v>
      </c>
      <c r="J8454" s="14">
        <v>2015</v>
      </c>
      <c r="K8454" s="78" t="s">
        <v>56</v>
      </c>
      <c r="L8454" s="79" t="s">
        <v>22</v>
      </c>
      <c r="M8454" s="79" t="s">
        <v>302</v>
      </c>
      <c r="N8454" s="15" t="s">
        <v>28</v>
      </c>
      <c r="O8454" s="15" t="s">
        <v>29</v>
      </c>
      <c r="P8454" s="80" t="s">
        <v>3599</v>
      </c>
      <c r="Q8454" s="80" t="s">
        <v>195</v>
      </c>
      <c r="S8454" t="str">
        <f t="shared" si="176"/>
        <v>42170Franky Perez</v>
      </c>
    </row>
    <row r="8455" spans="1:19" hidden="1">
      <c r="A8455" s="12">
        <v>42170</v>
      </c>
      <c r="B8455" t="s">
        <v>3476</v>
      </c>
      <c r="C8455" s="1">
        <v>-2.97</v>
      </c>
      <c r="E8455" s="42">
        <f t="shared" si="177"/>
        <v>2.97</v>
      </c>
      <c r="F8455" s="77" t="s">
        <v>1038</v>
      </c>
      <c r="G8455" s="77" t="s">
        <v>195</v>
      </c>
      <c r="H8455" s="77" t="s">
        <v>189</v>
      </c>
      <c r="I8455" s="13">
        <v>6</v>
      </c>
      <c r="J8455" s="14">
        <v>2015</v>
      </c>
      <c r="K8455" s="78" t="s">
        <v>56</v>
      </c>
      <c r="L8455" s="79" t="s">
        <v>22</v>
      </c>
      <c r="M8455" s="79" t="s">
        <v>302</v>
      </c>
      <c r="N8455" s="15" t="s">
        <v>28</v>
      </c>
      <c r="O8455" s="15" t="s">
        <v>29</v>
      </c>
      <c r="P8455" s="80" t="s">
        <v>3599</v>
      </c>
      <c r="Q8455" s="80" t="s">
        <v>195</v>
      </c>
      <c r="S8455" t="str">
        <f t="shared" si="176"/>
        <v>42170michael bergman</v>
      </c>
    </row>
    <row r="8456" spans="1:19" hidden="1">
      <c r="A8456" s="12">
        <v>42171</v>
      </c>
      <c r="B8456" t="s">
        <v>2488</v>
      </c>
      <c r="C8456" s="1">
        <v>0</v>
      </c>
      <c r="E8456" s="42">
        <f t="shared" si="177"/>
        <v>0</v>
      </c>
      <c r="F8456" s="77" t="s">
        <v>225</v>
      </c>
      <c r="G8456" s="77" t="s">
        <v>195</v>
      </c>
      <c r="H8456" s="77" t="s">
        <v>189</v>
      </c>
      <c r="I8456" s="13">
        <v>6</v>
      </c>
      <c r="J8456" s="14">
        <v>2015</v>
      </c>
      <c r="K8456" s="78" t="s">
        <v>56</v>
      </c>
      <c r="L8456" s="79" t="s">
        <v>22</v>
      </c>
      <c r="M8456" s="79" t="s">
        <v>23</v>
      </c>
      <c r="N8456" s="15" t="s">
        <v>189</v>
      </c>
      <c r="O8456" s="15" t="s">
        <v>24</v>
      </c>
      <c r="P8456" s="80" t="s">
        <v>196</v>
      </c>
      <c r="Q8456" s="80" t="s">
        <v>195</v>
      </c>
      <c r="S8456" t="str">
        <f t="shared" si="176"/>
        <v>42171Bank Account</v>
      </c>
    </row>
    <row r="8457" spans="1:19" hidden="1">
      <c r="A8457" s="12">
        <v>42171</v>
      </c>
      <c r="B8457" t="s">
        <v>2617</v>
      </c>
      <c r="C8457" s="1">
        <v>0</v>
      </c>
      <c r="E8457" s="42">
        <f t="shared" si="177"/>
        <v>0</v>
      </c>
      <c r="F8457" s="77" t="s">
        <v>1038</v>
      </c>
      <c r="G8457" s="77" t="s">
        <v>195</v>
      </c>
      <c r="H8457" s="77" t="s">
        <v>189</v>
      </c>
      <c r="I8457" s="13">
        <v>6</v>
      </c>
      <c r="J8457" s="14">
        <v>2015</v>
      </c>
      <c r="K8457" s="78" t="s">
        <v>56</v>
      </c>
      <c r="L8457" s="79" t="s">
        <v>22</v>
      </c>
      <c r="M8457" s="79" t="s">
        <v>302</v>
      </c>
      <c r="N8457" s="15" t="s">
        <v>28</v>
      </c>
      <c r="O8457" s="15" t="s">
        <v>29</v>
      </c>
      <c r="P8457" s="80" t="s">
        <v>3599</v>
      </c>
      <c r="Q8457" s="80" t="s">
        <v>195</v>
      </c>
      <c r="S8457" t="str">
        <f t="shared" si="176"/>
        <v>42171Reversal</v>
      </c>
    </row>
    <row r="8458" spans="1:19" hidden="1">
      <c r="A8458" s="12">
        <v>42171</v>
      </c>
      <c r="B8458" t="s">
        <v>3437</v>
      </c>
      <c r="C8458" s="1">
        <v>0.28999999999999998</v>
      </c>
      <c r="E8458" s="42">
        <f t="shared" si="177"/>
        <v>-0.28999999999999998</v>
      </c>
      <c r="F8458" s="77" t="s">
        <v>225</v>
      </c>
      <c r="G8458" s="77" t="s">
        <v>195</v>
      </c>
      <c r="H8458" s="77" t="s">
        <v>189</v>
      </c>
      <c r="I8458" s="13">
        <v>6</v>
      </c>
      <c r="J8458" s="14">
        <v>2015</v>
      </c>
      <c r="K8458" s="78" t="s">
        <v>56</v>
      </c>
      <c r="L8458" s="79" t="s">
        <v>22</v>
      </c>
      <c r="M8458" s="79" t="s">
        <v>302</v>
      </c>
      <c r="N8458" s="15" t="s">
        <v>28</v>
      </c>
      <c r="O8458" s="15" t="s">
        <v>29</v>
      </c>
      <c r="P8458" s="80" t="s">
        <v>3599</v>
      </c>
      <c r="Q8458" s="80" t="s">
        <v>195</v>
      </c>
      <c r="S8458" t="str">
        <f t="shared" si="176"/>
        <v>42171LaTonya Allen</v>
      </c>
    </row>
    <row r="8459" spans="1:19" hidden="1">
      <c r="A8459" s="12">
        <v>42171</v>
      </c>
      <c r="B8459" t="s">
        <v>3477</v>
      </c>
      <c r="C8459" s="1">
        <v>-1.26</v>
      </c>
      <c r="E8459" s="42">
        <f t="shared" si="177"/>
        <v>1.26</v>
      </c>
      <c r="F8459" s="77" t="s">
        <v>1038</v>
      </c>
      <c r="G8459" s="77" t="s">
        <v>195</v>
      </c>
      <c r="H8459" s="77" t="s">
        <v>189</v>
      </c>
      <c r="I8459" s="13">
        <v>6</v>
      </c>
      <c r="J8459" s="14">
        <v>2015</v>
      </c>
      <c r="K8459" s="78" t="s">
        <v>56</v>
      </c>
      <c r="L8459" s="79" t="s">
        <v>22</v>
      </c>
      <c r="M8459" s="79" t="s">
        <v>302</v>
      </c>
      <c r="N8459" s="15" t="s">
        <v>28</v>
      </c>
      <c r="O8459" s="15" t="s">
        <v>29</v>
      </c>
      <c r="P8459" s="80" t="s">
        <v>3599</v>
      </c>
      <c r="Q8459" s="80" t="s">
        <v>195</v>
      </c>
      <c r="S8459" t="str">
        <f t="shared" si="176"/>
        <v>42171Jason Brownlee</v>
      </c>
    </row>
    <row r="8460" spans="1:19" hidden="1">
      <c r="A8460" s="12">
        <v>42172</v>
      </c>
      <c r="B8460" t="s">
        <v>3478</v>
      </c>
      <c r="C8460" s="1">
        <v>-1.25</v>
      </c>
      <c r="E8460" s="42">
        <f t="shared" si="177"/>
        <v>1.25</v>
      </c>
      <c r="F8460" s="77" t="s">
        <v>1038</v>
      </c>
      <c r="G8460" s="77" t="s">
        <v>195</v>
      </c>
      <c r="H8460" s="77" t="s">
        <v>189</v>
      </c>
      <c r="I8460" s="13">
        <v>6</v>
      </c>
      <c r="J8460" s="14">
        <v>2015</v>
      </c>
      <c r="K8460" s="78" t="s">
        <v>56</v>
      </c>
      <c r="L8460" s="79" t="s">
        <v>22</v>
      </c>
      <c r="M8460" s="79" t="s">
        <v>302</v>
      </c>
      <c r="N8460" s="15" t="s">
        <v>28</v>
      </c>
      <c r="O8460" s="15" t="s">
        <v>29</v>
      </c>
      <c r="P8460" s="80" t="s">
        <v>3599</v>
      </c>
      <c r="Q8460" s="80" t="s">
        <v>195</v>
      </c>
      <c r="S8460" t="str">
        <f t="shared" si="176"/>
        <v>42172Nathan Tarte</v>
      </c>
    </row>
    <row r="8461" spans="1:19" hidden="1">
      <c r="A8461" s="12">
        <v>42173</v>
      </c>
      <c r="B8461" t="s">
        <v>3416</v>
      </c>
      <c r="C8461" s="1">
        <v>-1.61</v>
      </c>
      <c r="E8461" s="42">
        <f t="shared" si="177"/>
        <v>1.61</v>
      </c>
      <c r="F8461" s="77" t="s">
        <v>1038</v>
      </c>
      <c r="G8461" s="77" t="s">
        <v>195</v>
      </c>
      <c r="H8461" s="77" t="s">
        <v>189</v>
      </c>
      <c r="I8461" s="13">
        <v>6</v>
      </c>
      <c r="J8461" s="14">
        <v>2015</v>
      </c>
      <c r="K8461" s="78" t="s">
        <v>56</v>
      </c>
      <c r="L8461" s="79" t="s">
        <v>22</v>
      </c>
      <c r="M8461" s="79" t="s">
        <v>302</v>
      </c>
      <c r="N8461" s="15" t="s">
        <v>28</v>
      </c>
      <c r="O8461" s="15" t="s">
        <v>29</v>
      </c>
      <c r="P8461" s="80" t="s">
        <v>3599</v>
      </c>
      <c r="Q8461" s="80" t="s">
        <v>195</v>
      </c>
      <c r="S8461" t="str">
        <f t="shared" si="176"/>
        <v>42173sue friedlander</v>
      </c>
    </row>
    <row r="8462" spans="1:19" hidden="1">
      <c r="A8462" s="12">
        <v>42173</v>
      </c>
      <c r="B8462" t="s">
        <v>3479</v>
      </c>
      <c r="C8462" s="1">
        <v>-1.34</v>
      </c>
      <c r="E8462" s="42">
        <f t="shared" si="177"/>
        <v>1.34</v>
      </c>
      <c r="F8462" s="77" t="s">
        <v>1038</v>
      </c>
      <c r="G8462" s="77" t="s">
        <v>195</v>
      </c>
      <c r="H8462" s="77" t="s">
        <v>189</v>
      </c>
      <c r="I8462" s="13">
        <v>6</v>
      </c>
      <c r="J8462" s="14">
        <v>2015</v>
      </c>
      <c r="K8462" s="78" t="s">
        <v>56</v>
      </c>
      <c r="L8462" s="79" t="s">
        <v>22</v>
      </c>
      <c r="M8462" s="79" t="s">
        <v>302</v>
      </c>
      <c r="N8462" s="15" t="s">
        <v>28</v>
      </c>
      <c r="O8462" s="15" t="s">
        <v>29</v>
      </c>
      <c r="P8462" s="80" t="s">
        <v>3599</v>
      </c>
      <c r="Q8462" s="80" t="s">
        <v>195</v>
      </c>
      <c r="S8462" t="str">
        <f t="shared" si="176"/>
        <v>42173eric afan</v>
      </c>
    </row>
    <row r="8463" spans="1:19" hidden="1">
      <c r="A8463" s="12">
        <v>42175</v>
      </c>
      <c r="B8463" t="s">
        <v>2894</v>
      </c>
      <c r="C8463" s="1">
        <v>-0.59</v>
      </c>
      <c r="E8463" s="42">
        <f t="shared" si="177"/>
        <v>0.59</v>
      </c>
      <c r="F8463" s="77" t="s">
        <v>1038</v>
      </c>
      <c r="G8463" s="77" t="s">
        <v>195</v>
      </c>
      <c r="H8463" s="77" t="s">
        <v>189</v>
      </c>
      <c r="I8463" s="13">
        <v>6</v>
      </c>
      <c r="J8463" s="14">
        <v>2015</v>
      </c>
      <c r="K8463" s="78" t="s">
        <v>56</v>
      </c>
      <c r="L8463" s="79" t="s">
        <v>22</v>
      </c>
      <c r="M8463" s="79" t="s">
        <v>302</v>
      </c>
      <c r="N8463" s="15" t="s">
        <v>28</v>
      </c>
      <c r="O8463" s="15" t="s">
        <v>29</v>
      </c>
      <c r="P8463" s="80" t="s">
        <v>3599</v>
      </c>
      <c r="Q8463" s="80" t="s">
        <v>195</v>
      </c>
      <c r="S8463" t="str">
        <f t="shared" si="176"/>
        <v>42175Bernadette Tonee Whitfield</v>
      </c>
    </row>
    <row r="8464" spans="1:19" hidden="1">
      <c r="A8464" s="12">
        <v>42175</v>
      </c>
      <c r="B8464" t="s">
        <v>3413</v>
      </c>
      <c r="C8464" s="1">
        <v>0.59</v>
      </c>
      <c r="E8464" s="42">
        <f t="shared" si="177"/>
        <v>-0.59</v>
      </c>
      <c r="F8464" s="77" t="s">
        <v>225</v>
      </c>
      <c r="G8464" s="77" t="s">
        <v>195</v>
      </c>
      <c r="H8464" s="77" t="s">
        <v>189</v>
      </c>
      <c r="I8464" s="13">
        <v>6</v>
      </c>
      <c r="J8464" s="14">
        <v>2015</v>
      </c>
      <c r="K8464" s="78" t="s">
        <v>56</v>
      </c>
      <c r="L8464" s="79" t="s">
        <v>22</v>
      </c>
      <c r="M8464" s="79" t="s">
        <v>302</v>
      </c>
      <c r="N8464" s="15" t="s">
        <v>28</v>
      </c>
      <c r="O8464" s="15" t="s">
        <v>29</v>
      </c>
      <c r="P8464" s="80" t="s">
        <v>3599</v>
      </c>
      <c r="Q8464" s="80" t="s">
        <v>195</v>
      </c>
      <c r="S8464" t="str">
        <f t="shared" si="176"/>
        <v>42175Joseph Wittman</v>
      </c>
    </row>
    <row r="8465" spans="1:19" hidden="1">
      <c r="A8465" s="12">
        <v>42176</v>
      </c>
      <c r="B8465" t="s">
        <v>2617</v>
      </c>
      <c r="C8465" s="1">
        <v>0</v>
      </c>
      <c r="E8465" s="42">
        <f t="shared" si="177"/>
        <v>0</v>
      </c>
      <c r="F8465" s="77" t="s">
        <v>1038</v>
      </c>
      <c r="G8465" s="77" t="s">
        <v>195</v>
      </c>
      <c r="H8465" s="77" t="s">
        <v>189</v>
      </c>
      <c r="I8465" s="13">
        <v>6</v>
      </c>
      <c r="J8465" s="14">
        <v>2015</v>
      </c>
      <c r="K8465" s="78" t="s">
        <v>56</v>
      </c>
      <c r="L8465" s="79" t="s">
        <v>22</v>
      </c>
      <c r="M8465" s="79" t="s">
        <v>302</v>
      </c>
      <c r="N8465" s="15" t="s">
        <v>28</v>
      </c>
      <c r="O8465" s="15" t="s">
        <v>29</v>
      </c>
      <c r="P8465" s="80" t="s">
        <v>3599</v>
      </c>
      <c r="Q8465" s="80" t="s">
        <v>195</v>
      </c>
      <c r="S8465" t="str">
        <f t="shared" si="176"/>
        <v>42176Reversal</v>
      </c>
    </row>
    <row r="8466" spans="1:19" hidden="1">
      <c r="A8466" s="12">
        <v>42176</v>
      </c>
      <c r="B8466" t="s">
        <v>3480</v>
      </c>
      <c r="C8466" s="1">
        <v>-2.95</v>
      </c>
      <c r="E8466" s="42">
        <f t="shared" si="177"/>
        <v>2.95</v>
      </c>
      <c r="F8466" s="77" t="s">
        <v>1038</v>
      </c>
      <c r="G8466" s="77" t="s">
        <v>195</v>
      </c>
      <c r="H8466" s="77" t="s">
        <v>189</v>
      </c>
      <c r="I8466" s="13">
        <v>6</v>
      </c>
      <c r="J8466" s="14">
        <v>2015</v>
      </c>
      <c r="K8466" s="78" t="s">
        <v>56</v>
      </c>
      <c r="L8466" s="79" t="s">
        <v>22</v>
      </c>
      <c r="M8466" s="79" t="s">
        <v>302</v>
      </c>
      <c r="N8466" s="15" t="s">
        <v>28</v>
      </c>
      <c r="O8466" s="15" t="s">
        <v>29</v>
      </c>
      <c r="P8466" s="80" t="s">
        <v>3599</v>
      </c>
      <c r="Q8466" s="80" t="s">
        <v>195</v>
      </c>
      <c r="S8466" t="str">
        <f t="shared" si="176"/>
        <v>42176Tara-Ashley Gable</v>
      </c>
    </row>
    <row r="8467" spans="1:19" hidden="1">
      <c r="A8467" s="12">
        <v>42177</v>
      </c>
      <c r="B8467" t="s">
        <v>2914</v>
      </c>
      <c r="C8467" s="1">
        <v>-2.91</v>
      </c>
      <c r="E8467" s="42">
        <f t="shared" si="177"/>
        <v>2.91</v>
      </c>
      <c r="F8467" s="77" t="s">
        <v>1038</v>
      </c>
      <c r="G8467" s="77" t="s">
        <v>195</v>
      </c>
      <c r="H8467" s="77" t="s">
        <v>189</v>
      </c>
      <c r="I8467" s="13">
        <v>6</v>
      </c>
      <c r="J8467" s="14">
        <v>2015</v>
      </c>
      <c r="K8467" s="78" t="s">
        <v>56</v>
      </c>
      <c r="L8467" s="79" t="s">
        <v>22</v>
      </c>
      <c r="M8467" s="79" t="s">
        <v>302</v>
      </c>
      <c r="N8467" s="15" t="s">
        <v>28</v>
      </c>
      <c r="O8467" s="15" t="s">
        <v>29</v>
      </c>
      <c r="P8467" s="80" t="s">
        <v>3599</v>
      </c>
      <c r="Q8467" s="80" t="s">
        <v>195</v>
      </c>
      <c r="S8467" t="str">
        <f t="shared" si="176"/>
        <v>42177Empire Furniture Home Decor &amp; Gifts</v>
      </c>
    </row>
    <row r="8468" spans="1:19" hidden="1">
      <c r="A8468" s="12">
        <v>42177</v>
      </c>
      <c r="B8468" t="s">
        <v>3122</v>
      </c>
      <c r="C8468" s="1">
        <v>-1.83</v>
      </c>
      <c r="E8468" s="42">
        <f t="shared" si="177"/>
        <v>1.83</v>
      </c>
      <c r="F8468" s="77" t="s">
        <v>1038</v>
      </c>
      <c r="G8468" s="77" t="s">
        <v>195</v>
      </c>
      <c r="H8468" s="77" t="s">
        <v>189</v>
      </c>
      <c r="I8468" s="13">
        <v>6</v>
      </c>
      <c r="J8468" s="14">
        <v>2015</v>
      </c>
      <c r="K8468" s="78" t="s">
        <v>56</v>
      </c>
      <c r="L8468" s="79" t="s">
        <v>22</v>
      </c>
      <c r="M8468" s="79" t="s">
        <v>302</v>
      </c>
      <c r="N8468" s="15" t="s">
        <v>28</v>
      </c>
      <c r="O8468" s="15" t="s">
        <v>29</v>
      </c>
      <c r="P8468" s="80" t="s">
        <v>3599</v>
      </c>
      <c r="Q8468" s="80" t="s">
        <v>195</v>
      </c>
      <c r="S8468" t="str">
        <f t="shared" si="176"/>
        <v>42177susan nannini</v>
      </c>
    </row>
    <row r="8469" spans="1:19" hidden="1">
      <c r="A8469" s="12">
        <v>42178</v>
      </c>
      <c r="B8469" t="s">
        <v>2488</v>
      </c>
      <c r="C8469" s="1">
        <v>0</v>
      </c>
      <c r="E8469" s="42">
        <f t="shared" si="177"/>
        <v>0</v>
      </c>
      <c r="F8469" s="77" t="s">
        <v>225</v>
      </c>
      <c r="G8469" s="77" t="s">
        <v>195</v>
      </c>
      <c r="H8469" s="77" t="s">
        <v>189</v>
      </c>
      <c r="I8469" s="13">
        <v>6</v>
      </c>
      <c r="J8469" s="14">
        <v>2015</v>
      </c>
      <c r="K8469" s="78" t="s">
        <v>56</v>
      </c>
      <c r="L8469" s="79" t="s">
        <v>22</v>
      </c>
      <c r="M8469" s="79" t="s">
        <v>23</v>
      </c>
      <c r="N8469" s="15" t="s">
        <v>189</v>
      </c>
      <c r="O8469" s="15" t="s">
        <v>24</v>
      </c>
      <c r="P8469" s="80" t="s">
        <v>196</v>
      </c>
      <c r="Q8469" s="80" t="s">
        <v>195</v>
      </c>
      <c r="S8469" t="str">
        <f t="shared" ref="S8469:S8532" si="178">A8469&amp;B8469</f>
        <v>42178Bank Account</v>
      </c>
    </row>
    <row r="8470" spans="1:19" hidden="1">
      <c r="A8470" s="12">
        <v>42178</v>
      </c>
      <c r="B8470" t="s">
        <v>3416</v>
      </c>
      <c r="C8470" s="1">
        <v>-0.64</v>
      </c>
      <c r="E8470" s="42">
        <f t="shared" si="177"/>
        <v>0.64</v>
      </c>
      <c r="F8470" s="77" t="s">
        <v>1038</v>
      </c>
      <c r="G8470" s="77" t="s">
        <v>195</v>
      </c>
      <c r="H8470" s="77" t="s">
        <v>189</v>
      </c>
      <c r="I8470" s="13">
        <v>6</v>
      </c>
      <c r="J8470" s="14">
        <v>2015</v>
      </c>
      <c r="K8470" s="78" t="s">
        <v>56</v>
      </c>
      <c r="L8470" s="79" t="s">
        <v>22</v>
      </c>
      <c r="M8470" s="79" t="s">
        <v>302</v>
      </c>
      <c r="N8470" s="15" t="s">
        <v>28</v>
      </c>
      <c r="O8470" s="15" t="s">
        <v>29</v>
      </c>
      <c r="P8470" s="80" t="s">
        <v>3599</v>
      </c>
      <c r="Q8470" s="80" t="s">
        <v>195</v>
      </c>
      <c r="S8470" t="str">
        <f t="shared" si="178"/>
        <v>42178sue friedlander</v>
      </c>
    </row>
    <row r="8471" spans="1:19" hidden="1">
      <c r="A8471" s="12">
        <v>42179</v>
      </c>
      <c r="B8471" t="s">
        <v>3481</v>
      </c>
      <c r="C8471" s="1">
        <v>-1.37</v>
      </c>
      <c r="E8471" s="42">
        <f t="shared" si="177"/>
        <v>1.37</v>
      </c>
      <c r="F8471" s="77" t="s">
        <v>1038</v>
      </c>
      <c r="G8471" s="77" t="s">
        <v>195</v>
      </c>
      <c r="H8471" s="77" t="s">
        <v>189</v>
      </c>
      <c r="I8471" s="13">
        <v>6</v>
      </c>
      <c r="J8471" s="14">
        <v>2015</v>
      </c>
      <c r="K8471" s="78" t="s">
        <v>56</v>
      </c>
      <c r="L8471" s="79" t="s">
        <v>22</v>
      </c>
      <c r="M8471" s="79" t="s">
        <v>302</v>
      </c>
      <c r="N8471" s="15" t="s">
        <v>28</v>
      </c>
      <c r="O8471" s="15" t="s">
        <v>29</v>
      </c>
      <c r="P8471" s="80" t="s">
        <v>3599</v>
      </c>
      <c r="Q8471" s="80" t="s">
        <v>195</v>
      </c>
      <c r="S8471" t="str">
        <f t="shared" si="178"/>
        <v xml:space="preserve">42179 </v>
      </c>
    </row>
    <row r="8472" spans="1:19" hidden="1">
      <c r="A8472" s="12">
        <v>42179</v>
      </c>
      <c r="B8472" t="s">
        <v>3482</v>
      </c>
      <c r="C8472" s="1">
        <v>-0.62</v>
      </c>
      <c r="E8472" s="42">
        <f t="shared" si="177"/>
        <v>0.62</v>
      </c>
      <c r="F8472" s="77" t="s">
        <v>1038</v>
      </c>
      <c r="G8472" s="77" t="s">
        <v>195</v>
      </c>
      <c r="H8472" s="77" t="s">
        <v>189</v>
      </c>
      <c r="I8472" s="13">
        <v>6</v>
      </c>
      <c r="J8472" s="14">
        <v>2015</v>
      </c>
      <c r="K8472" s="78" t="s">
        <v>56</v>
      </c>
      <c r="L8472" s="79" t="s">
        <v>22</v>
      </c>
      <c r="M8472" s="79" t="s">
        <v>302</v>
      </c>
      <c r="N8472" s="15" t="s">
        <v>28</v>
      </c>
      <c r="O8472" s="15" t="s">
        <v>29</v>
      </c>
      <c r="P8472" s="80" t="s">
        <v>3599</v>
      </c>
      <c r="Q8472" s="80" t="s">
        <v>195</v>
      </c>
      <c r="S8472" t="str">
        <f t="shared" si="178"/>
        <v>42179Carol Tam</v>
      </c>
    </row>
    <row r="8473" spans="1:19" hidden="1">
      <c r="A8473" s="12">
        <v>42180</v>
      </c>
      <c r="B8473" t="s">
        <v>3483</v>
      </c>
      <c r="C8473" s="1">
        <v>-3.13</v>
      </c>
      <c r="E8473" s="42">
        <f t="shared" si="177"/>
        <v>3.13</v>
      </c>
      <c r="F8473" s="77" t="s">
        <v>1038</v>
      </c>
      <c r="G8473" s="77" t="s">
        <v>195</v>
      </c>
      <c r="H8473" s="77" t="s">
        <v>189</v>
      </c>
      <c r="I8473" s="13">
        <v>6</v>
      </c>
      <c r="J8473" s="14">
        <v>2015</v>
      </c>
      <c r="K8473" s="78" t="s">
        <v>56</v>
      </c>
      <c r="L8473" s="79" t="s">
        <v>22</v>
      </c>
      <c r="M8473" s="79" t="s">
        <v>302</v>
      </c>
      <c r="N8473" s="15" t="s">
        <v>28</v>
      </c>
      <c r="O8473" s="15" t="s">
        <v>29</v>
      </c>
      <c r="P8473" s="80" t="s">
        <v>3599</v>
      </c>
      <c r="Q8473" s="80" t="s">
        <v>195</v>
      </c>
      <c r="S8473" t="str">
        <f t="shared" si="178"/>
        <v>42180Jennifer DeSpain</v>
      </c>
    </row>
    <row r="8474" spans="1:19" hidden="1">
      <c r="A8474" s="12">
        <v>42180</v>
      </c>
      <c r="B8474" t="s">
        <v>3484</v>
      </c>
      <c r="C8474" s="1">
        <v>-1.37</v>
      </c>
      <c r="E8474" s="42">
        <f t="shared" si="177"/>
        <v>1.37</v>
      </c>
      <c r="F8474" s="77" t="s">
        <v>1038</v>
      </c>
      <c r="G8474" s="77" t="s">
        <v>195</v>
      </c>
      <c r="H8474" s="77" t="s">
        <v>189</v>
      </c>
      <c r="I8474" s="13">
        <v>6</v>
      </c>
      <c r="J8474" s="14">
        <v>2015</v>
      </c>
      <c r="K8474" s="78" t="s">
        <v>56</v>
      </c>
      <c r="L8474" s="79" t="s">
        <v>22</v>
      </c>
      <c r="M8474" s="79" t="s">
        <v>302</v>
      </c>
      <c r="N8474" s="15" t="s">
        <v>28</v>
      </c>
      <c r="O8474" s="15" t="s">
        <v>29</v>
      </c>
      <c r="P8474" s="80" t="s">
        <v>3599</v>
      </c>
      <c r="Q8474" s="80" t="s">
        <v>195</v>
      </c>
      <c r="S8474" t="str">
        <f t="shared" si="178"/>
        <v>42180Dawn Bradley</v>
      </c>
    </row>
    <row r="8475" spans="1:19" hidden="1">
      <c r="A8475" s="12">
        <v>42181</v>
      </c>
      <c r="B8475" t="s">
        <v>3172</v>
      </c>
      <c r="C8475" s="1">
        <v>0</v>
      </c>
      <c r="E8475" s="42">
        <f t="shared" si="177"/>
        <v>0</v>
      </c>
      <c r="F8475" s="77" t="s">
        <v>225</v>
      </c>
      <c r="G8475" s="77" t="s">
        <v>195</v>
      </c>
      <c r="H8475" s="77" t="s">
        <v>189</v>
      </c>
      <c r="I8475" s="13">
        <v>6</v>
      </c>
      <c r="J8475" s="14">
        <v>2015</v>
      </c>
      <c r="K8475" s="78" t="s">
        <v>56</v>
      </c>
      <c r="L8475" s="79" t="s">
        <v>22</v>
      </c>
      <c r="M8475" s="79" t="s">
        <v>23</v>
      </c>
      <c r="N8475" s="15" t="s">
        <v>28</v>
      </c>
      <c r="O8475" s="15" t="s">
        <v>29</v>
      </c>
      <c r="P8475" s="80" t="s">
        <v>3598</v>
      </c>
      <c r="Q8475" s="80" t="s">
        <v>195</v>
      </c>
      <c r="S8475" t="str">
        <f t="shared" si="178"/>
        <v>42181Spotify USA Inc</v>
      </c>
    </row>
    <row r="8476" spans="1:19" hidden="1">
      <c r="A8476" s="12">
        <v>42181</v>
      </c>
      <c r="B8476" t="s">
        <v>3485</v>
      </c>
      <c r="C8476" s="1">
        <v>-1.71</v>
      </c>
      <c r="E8476" s="42">
        <f t="shared" si="177"/>
        <v>1.71</v>
      </c>
      <c r="F8476" s="77" t="s">
        <v>1038</v>
      </c>
      <c r="G8476" s="77" t="s">
        <v>195</v>
      </c>
      <c r="H8476" s="77" t="s">
        <v>189</v>
      </c>
      <c r="I8476" s="13">
        <v>6</v>
      </c>
      <c r="J8476" s="14">
        <v>2015</v>
      </c>
      <c r="K8476" s="78" t="s">
        <v>56</v>
      </c>
      <c r="L8476" s="79" t="s">
        <v>22</v>
      </c>
      <c r="M8476" s="79" t="s">
        <v>302</v>
      </c>
      <c r="N8476" s="15" t="s">
        <v>28</v>
      </c>
      <c r="O8476" s="15" t="s">
        <v>29</v>
      </c>
      <c r="P8476" s="80" t="s">
        <v>3599</v>
      </c>
      <c r="Q8476" s="80" t="s">
        <v>195</v>
      </c>
      <c r="S8476" t="str">
        <f t="shared" si="178"/>
        <v>42181Mike Walton</v>
      </c>
    </row>
    <row r="8477" spans="1:19" hidden="1">
      <c r="A8477" s="12">
        <v>42181</v>
      </c>
      <c r="B8477" t="s">
        <v>3486</v>
      </c>
      <c r="C8477" s="1">
        <v>-0.88</v>
      </c>
      <c r="E8477" s="42">
        <f t="shared" si="177"/>
        <v>0.88</v>
      </c>
      <c r="F8477" s="77" t="s">
        <v>1038</v>
      </c>
      <c r="G8477" s="77" t="s">
        <v>195</v>
      </c>
      <c r="H8477" s="77" t="s">
        <v>189</v>
      </c>
      <c r="I8477" s="13">
        <v>6</v>
      </c>
      <c r="J8477" s="14">
        <v>2015</v>
      </c>
      <c r="K8477" s="78" t="s">
        <v>56</v>
      </c>
      <c r="L8477" s="79" t="s">
        <v>22</v>
      </c>
      <c r="M8477" s="79" t="s">
        <v>302</v>
      </c>
      <c r="N8477" s="15" t="s">
        <v>28</v>
      </c>
      <c r="O8477" s="15" t="s">
        <v>29</v>
      </c>
      <c r="P8477" s="80" t="s">
        <v>3599</v>
      </c>
      <c r="Q8477" s="80" t="s">
        <v>195</v>
      </c>
      <c r="S8477" t="str">
        <f t="shared" si="178"/>
        <v>42181john chavez</v>
      </c>
    </row>
    <row r="8478" spans="1:19" hidden="1">
      <c r="A8478" s="12">
        <v>42183</v>
      </c>
      <c r="B8478" t="s">
        <v>3487</v>
      </c>
      <c r="C8478" s="1">
        <v>-1.95</v>
      </c>
      <c r="E8478" s="42">
        <f t="shared" si="177"/>
        <v>1.95</v>
      </c>
      <c r="F8478" s="77" t="s">
        <v>1038</v>
      </c>
      <c r="G8478" s="77" t="s">
        <v>195</v>
      </c>
      <c r="H8478" s="77" t="s">
        <v>189</v>
      </c>
      <c r="I8478" s="13">
        <v>6</v>
      </c>
      <c r="J8478" s="14">
        <v>2015</v>
      </c>
      <c r="K8478" s="78" t="s">
        <v>56</v>
      </c>
      <c r="L8478" s="79" t="s">
        <v>22</v>
      </c>
      <c r="M8478" s="79" t="s">
        <v>302</v>
      </c>
      <c r="N8478" s="15" t="s">
        <v>28</v>
      </c>
      <c r="O8478" s="15" t="s">
        <v>29</v>
      </c>
      <c r="P8478" s="80" t="s">
        <v>3599</v>
      </c>
      <c r="Q8478" s="80" t="s">
        <v>195</v>
      </c>
      <c r="S8478" t="str">
        <f t="shared" si="178"/>
        <v>42183Jaimey Hatcher</v>
      </c>
    </row>
    <row r="8479" spans="1:19" hidden="1">
      <c r="A8479" s="12">
        <v>42183</v>
      </c>
      <c r="B8479" t="s">
        <v>3387</v>
      </c>
      <c r="C8479" s="1">
        <v>-1.49</v>
      </c>
      <c r="E8479" s="42">
        <f t="shared" si="177"/>
        <v>1.49</v>
      </c>
      <c r="F8479" s="77" t="s">
        <v>1038</v>
      </c>
      <c r="G8479" s="77" t="s">
        <v>195</v>
      </c>
      <c r="H8479" s="77" t="s">
        <v>189</v>
      </c>
      <c r="I8479" s="13">
        <v>6</v>
      </c>
      <c r="J8479" s="14">
        <v>2015</v>
      </c>
      <c r="K8479" s="78" t="s">
        <v>56</v>
      </c>
      <c r="L8479" s="79" t="s">
        <v>22</v>
      </c>
      <c r="M8479" s="79" t="s">
        <v>302</v>
      </c>
      <c r="N8479" s="15" t="s">
        <v>28</v>
      </c>
      <c r="O8479" s="15" t="s">
        <v>29</v>
      </c>
      <c r="P8479" s="80" t="s">
        <v>3599</v>
      </c>
      <c r="Q8479" s="80" t="s">
        <v>195</v>
      </c>
      <c r="S8479" t="str">
        <f t="shared" si="178"/>
        <v>42183david gregoire</v>
      </c>
    </row>
    <row r="8480" spans="1:19" hidden="1">
      <c r="A8480" s="12">
        <v>42183</v>
      </c>
      <c r="B8480" t="s">
        <v>3488</v>
      </c>
      <c r="C8480" s="1">
        <v>-0.72</v>
      </c>
      <c r="E8480" s="42">
        <f t="shared" si="177"/>
        <v>0.72</v>
      </c>
      <c r="F8480" s="77" t="s">
        <v>1038</v>
      </c>
      <c r="G8480" s="77" t="s">
        <v>195</v>
      </c>
      <c r="H8480" s="77" t="s">
        <v>189</v>
      </c>
      <c r="I8480" s="13">
        <v>6</v>
      </c>
      <c r="J8480" s="14">
        <v>2015</v>
      </c>
      <c r="K8480" s="78" t="s">
        <v>56</v>
      </c>
      <c r="L8480" s="79" t="s">
        <v>22</v>
      </c>
      <c r="M8480" s="79" t="s">
        <v>302</v>
      </c>
      <c r="N8480" s="15" t="s">
        <v>28</v>
      </c>
      <c r="O8480" s="15" t="s">
        <v>29</v>
      </c>
      <c r="P8480" s="80" t="s">
        <v>3599</v>
      </c>
      <c r="Q8480" s="80" t="s">
        <v>195</v>
      </c>
      <c r="S8480" t="str">
        <f t="shared" si="178"/>
        <v>42183hazen currier</v>
      </c>
    </row>
    <row r="8481" spans="1:19" hidden="1">
      <c r="A8481" s="12">
        <v>42184</v>
      </c>
      <c r="B8481" t="s">
        <v>2911</v>
      </c>
      <c r="C8481" s="1">
        <v>-8.8699999999999992</v>
      </c>
      <c r="E8481" s="42">
        <f t="shared" si="177"/>
        <v>8.8699999999999992</v>
      </c>
      <c r="F8481" s="77" t="s">
        <v>1038</v>
      </c>
      <c r="G8481" s="77" t="s">
        <v>195</v>
      </c>
      <c r="H8481" s="77" t="s">
        <v>189</v>
      </c>
      <c r="I8481" s="13">
        <v>6</v>
      </c>
      <c r="J8481" s="14">
        <v>2015</v>
      </c>
      <c r="K8481" s="78" t="s">
        <v>56</v>
      </c>
      <c r="L8481" s="79" t="s">
        <v>22</v>
      </c>
      <c r="M8481" s="79" t="s">
        <v>302</v>
      </c>
      <c r="N8481" s="15" t="s">
        <v>28</v>
      </c>
      <c r="O8481" s="15" t="s">
        <v>29</v>
      </c>
      <c r="P8481" s="80" t="s">
        <v>3599</v>
      </c>
      <c r="Q8481" s="80" t="s">
        <v>195</v>
      </c>
      <c r="S8481" t="str">
        <f t="shared" si="178"/>
        <v>42184Rasim Aliyev</v>
      </c>
    </row>
    <row r="8482" spans="1:19" hidden="1">
      <c r="A8482" s="12">
        <v>42184</v>
      </c>
      <c r="B8482" t="s">
        <v>2488</v>
      </c>
      <c r="C8482" s="1">
        <v>0</v>
      </c>
      <c r="E8482" s="42">
        <f t="shared" si="177"/>
        <v>0</v>
      </c>
      <c r="F8482" s="77" t="s">
        <v>225</v>
      </c>
      <c r="G8482" s="77" t="s">
        <v>195</v>
      </c>
      <c r="H8482" s="77" t="s">
        <v>189</v>
      </c>
      <c r="I8482" s="13">
        <v>6</v>
      </c>
      <c r="J8482" s="14">
        <v>2015</v>
      </c>
      <c r="K8482" s="78" t="s">
        <v>56</v>
      </c>
      <c r="L8482" s="79" t="s">
        <v>22</v>
      </c>
      <c r="M8482" s="79" t="s">
        <v>23</v>
      </c>
      <c r="N8482" s="15" t="s">
        <v>189</v>
      </c>
      <c r="O8482" s="15" t="s">
        <v>24</v>
      </c>
      <c r="P8482" s="80" t="s">
        <v>196</v>
      </c>
      <c r="Q8482" s="80" t="s">
        <v>195</v>
      </c>
      <c r="S8482" t="str">
        <f t="shared" si="178"/>
        <v>42184Bank Account</v>
      </c>
    </row>
    <row r="8483" spans="1:19" hidden="1">
      <c r="A8483" s="12">
        <v>42184</v>
      </c>
      <c r="B8483" t="s">
        <v>3416</v>
      </c>
      <c r="C8483" s="1">
        <v>-0.69</v>
      </c>
      <c r="E8483" s="42">
        <f t="shared" si="177"/>
        <v>0.69</v>
      </c>
      <c r="F8483" s="77" t="s">
        <v>1038</v>
      </c>
      <c r="G8483" s="77" t="s">
        <v>195</v>
      </c>
      <c r="H8483" s="77" t="s">
        <v>189</v>
      </c>
      <c r="I8483" s="13">
        <v>6</v>
      </c>
      <c r="J8483" s="14">
        <v>2015</v>
      </c>
      <c r="K8483" s="78" t="s">
        <v>56</v>
      </c>
      <c r="L8483" s="79" t="s">
        <v>22</v>
      </c>
      <c r="M8483" s="79" t="s">
        <v>302</v>
      </c>
      <c r="N8483" s="15" t="s">
        <v>28</v>
      </c>
      <c r="O8483" s="15" t="s">
        <v>29</v>
      </c>
      <c r="P8483" s="80" t="s">
        <v>3599</v>
      </c>
      <c r="Q8483" s="80" t="s">
        <v>195</v>
      </c>
      <c r="S8483" t="str">
        <f t="shared" si="178"/>
        <v>42184sue friedlander</v>
      </c>
    </row>
    <row r="8484" spans="1:19" hidden="1">
      <c r="A8484" s="12">
        <v>42185</v>
      </c>
      <c r="B8484" t="s">
        <v>3489</v>
      </c>
      <c r="C8484" s="1">
        <v>-4.96</v>
      </c>
      <c r="E8484" s="42">
        <f t="shared" si="177"/>
        <v>4.96</v>
      </c>
      <c r="F8484" s="77" t="s">
        <v>1038</v>
      </c>
      <c r="G8484" s="77" t="s">
        <v>195</v>
      </c>
      <c r="H8484" s="77" t="s">
        <v>189</v>
      </c>
      <c r="I8484" s="13">
        <v>6</v>
      </c>
      <c r="J8484" s="14">
        <v>2015</v>
      </c>
      <c r="K8484" s="78" t="s">
        <v>56</v>
      </c>
      <c r="L8484" s="79" t="s">
        <v>22</v>
      </c>
      <c r="M8484" s="79" t="s">
        <v>302</v>
      </c>
      <c r="N8484" s="15" t="s">
        <v>28</v>
      </c>
      <c r="O8484" s="15" t="s">
        <v>29</v>
      </c>
      <c r="P8484" s="80" t="s">
        <v>3599</v>
      </c>
      <c r="Q8484" s="80" t="s">
        <v>195</v>
      </c>
      <c r="S8484" t="str">
        <f t="shared" si="178"/>
        <v>42185Kent corado</v>
      </c>
    </row>
    <row r="8485" spans="1:19" hidden="1">
      <c r="A8485" s="12">
        <v>42185</v>
      </c>
      <c r="B8485" t="s">
        <v>3490</v>
      </c>
      <c r="C8485" s="1">
        <v>-3.03</v>
      </c>
      <c r="E8485" s="42">
        <f t="shared" si="177"/>
        <v>3.03</v>
      </c>
      <c r="F8485" s="77" t="s">
        <v>1038</v>
      </c>
      <c r="G8485" s="77" t="s">
        <v>195</v>
      </c>
      <c r="H8485" s="77" t="s">
        <v>189</v>
      </c>
      <c r="I8485" s="13">
        <v>6</v>
      </c>
      <c r="J8485" s="14">
        <v>2015</v>
      </c>
      <c r="K8485" s="78" t="s">
        <v>56</v>
      </c>
      <c r="L8485" s="79" t="s">
        <v>22</v>
      </c>
      <c r="M8485" s="79" t="s">
        <v>302</v>
      </c>
      <c r="N8485" s="15" t="s">
        <v>28</v>
      </c>
      <c r="O8485" s="15" t="s">
        <v>29</v>
      </c>
      <c r="P8485" s="80" t="s">
        <v>3599</v>
      </c>
      <c r="Q8485" s="80" t="s">
        <v>195</v>
      </c>
      <c r="S8485" t="str">
        <f t="shared" si="178"/>
        <v>42185_x001A_ _x001A_</v>
      </c>
    </row>
    <row r="8486" spans="1:19" hidden="1">
      <c r="A8486" s="12">
        <v>42185</v>
      </c>
      <c r="B8486" t="s">
        <v>3491</v>
      </c>
      <c r="C8486" s="1">
        <v>-2.27</v>
      </c>
      <c r="E8486" s="42">
        <f t="shared" si="177"/>
        <v>2.27</v>
      </c>
      <c r="F8486" s="77" t="s">
        <v>1038</v>
      </c>
      <c r="G8486" s="77" t="s">
        <v>195</v>
      </c>
      <c r="H8486" s="77" t="s">
        <v>189</v>
      </c>
      <c r="I8486" s="13">
        <v>6</v>
      </c>
      <c r="J8486" s="14">
        <v>2015</v>
      </c>
      <c r="K8486" s="78" t="s">
        <v>56</v>
      </c>
      <c r="L8486" s="79" t="s">
        <v>22</v>
      </c>
      <c r="M8486" s="79" t="s">
        <v>302</v>
      </c>
      <c r="N8486" s="15" t="s">
        <v>28</v>
      </c>
      <c r="O8486" s="15" t="s">
        <v>29</v>
      </c>
      <c r="P8486" s="80" t="s">
        <v>3599</v>
      </c>
      <c r="Q8486" s="80" t="s">
        <v>195</v>
      </c>
      <c r="S8486" t="str">
        <f t="shared" si="178"/>
        <v>42185Amber Roberts</v>
      </c>
    </row>
    <row r="8487" spans="1:19" hidden="1">
      <c r="A8487" s="12">
        <v>42185</v>
      </c>
      <c r="B8487" t="s">
        <v>3492</v>
      </c>
      <c r="C8487" s="1">
        <v>-2.0099999999999998</v>
      </c>
      <c r="E8487" s="42">
        <f t="shared" si="177"/>
        <v>2.0099999999999998</v>
      </c>
      <c r="F8487" s="77" t="s">
        <v>1038</v>
      </c>
      <c r="G8487" s="77" t="s">
        <v>195</v>
      </c>
      <c r="H8487" s="77" t="s">
        <v>189</v>
      </c>
      <c r="I8487" s="13">
        <v>6</v>
      </c>
      <c r="J8487" s="14">
        <v>2015</v>
      </c>
      <c r="K8487" s="78" t="s">
        <v>56</v>
      </c>
      <c r="L8487" s="79" t="s">
        <v>22</v>
      </c>
      <c r="M8487" s="79" t="s">
        <v>302</v>
      </c>
      <c r="N8487" s="15" t="s">
        <v>28</v>
      </c>
      <c r="O8487" s="15" t="s">
        <v>29</v>
      </c>
      <c r="P8487" s="80" t="s">
        <v>3599</v>
      </c>
      <c r="Q8487" s="80" t="s">
        <v>195</v>
      </c>
      <c r="S8487" t="str">
        <f t="shared" si="178"/>
        <v>42185Jason Starkey</v>
      </c>
    </row>
    <row r="8488" spans="1:19" hidden="1">
      <c r="A8488" s="12">
        <v>42186</v>
      </c>
      <c r="B8488" t="s">
        <v>3493</v>
      </c>
      <c r="C8488" s="1">
        <v>-14.97</v>
      </c>
      <c r="E8488" s="42">
        <f t="shared" si="177"/>
        <v>14.97</v>
      </c>
      <c r="F8488" s="77" t="s">
        <v>1038</v>
      </c>
      <c r="G8488" s="77" t="s">
        <v>195</v>
      </c>
      <c r="H8488" s="77" t="s">
        <v>189</v>
      </c>
      <c r="I8488" s="13">
        <v>7</v>
      </c>
      <c r="J8488" s="14">
        <v>2015</v>
      </c>
      <c r="K8488" s="78" t="s">
        <v>56</v>
      </c>
      <c r="L8488" s="79" t="s">
        <v>22</v>
      </c>
      <c r="M8488" s="79" t="s">
        <v>302</v>
      </c>
      <c r="N8488" s="15" t="s">
        <v>28</v>
      </c>
      <c r="O8488" s="15" t="s">
        <v>29</v>
      </c>
      <c r="P8488" s="80" t="s">
        <v>3599</v>
      </c>
      <c r="Q8488" s="80" t="s">
        <v>195</v>
      </c>
      <c r="S8488" t="str">
        <f t="shared" si="178"/>
        <v>42186Inge Potz</v>
      </c>
    </row>
    <row r="8489" spans="1:19" hidden="1">
      <c r="A8489" s="12">
        <v>42186</v>
      </c>
      <c r="B8489" t="s">
        <v>3494</v>
      </c>
      <c r="C8489" s="1">
        <v>-0.92</v>
      </c>
      <c r="E8489" s="42">
        <f t="shared" si="177"/>
        <v>0.92</v>
      </c>
      <c r="F8489" s="77" t="s">
        <v>1038</v>
      </c>
      <c r="G8489" s="77" t="s">
        <v>195</v>
      </c>
      <c r="H8489" s="77" t="s">
        <v>189</v>
      </c>
      <c r="I8489" s="13">
        <v>7</v>
      </c>
      <c r="J8489" s="14">
        <v>2015</v>
      </c>
      <c r="K8489" s="78" t="s">
        <v>56</v>
      </c>
      <c r="L8489" s="79" t="s">
        <v>22</v>
      </c>
      <c r="M8489" s="79" t="s">
        <v>302</v>
      </c>
      <c r="N8489" s="15" t="s">
        <v>28</v>
      </c>
      <c r="O8489" s="15" t="s">
        <v>29</v>
      </c>
      <c r="P8489" s="80" t="s">
        <v>3599</v>
      </c>
      <c r="Q8489" s="80" t="s">
        <v>195</v>
      </c>
      <c r="S8489" t="str">
        <f t="shared" si="178"/>
        <v>42186kimberly GENT</v>
      </c>
    </row>
    <row r="8490" spans="1:19" hidden="1">
      <c r="A8490" s="12">
        <v>42187</v>
      </c>
      <c r="B8490" t="s">
        <v>3472</v>
      </c>
      <c r="C8490" s="1">
        <v>0.24</v>
      </c>
      <c r="E8490" s="42">
        <f t="shared" si="177"/>
        <v>-0.24</v>
      </c>
      <c r="F8490" s="77" t="s">
        <v>225</v>
      </c>
      <c r="G8490" s="77" t="s">
        <v>195</v>
      </c>
      <c r="H8490" s="77" t="s">
        <v>189</v>
      </c>
      <c r="I8490" s="13">
        <v>7</v>
      </c>
      <c r="J8490" s="14">
        <v>2015</v>
      </c>
      <c r="K8490" s="78" t="s">
        <v>56</v>
      </c>
      <c r="L8490" s="79" t="s">
        <v>22</v>
      </c>
      <c r="M8490" s="79" t="s">
        <v>302</v>
      </c>
      <c r="N8490" s="15" t="s">
        <v>28</v>
      </c>
      <c r="O8490" s="15" t="s">
        <v>29</v>
      </c>
      <c r="P8490" s="80" t="s">
        <v>3599</v>
      </c>
      <c r="Q8490" s="80" t="s">
        <v>195</v>
      </c>
      <c r="S8490" t="str">
        <f t="shared" si="178"/>
        <v>42187Kamel Farhoud</v>
      </c>
    </row>
    <row r="8491" spans="1:19" hidden="1">
      <c r="A8491" s="12">
        <v>42187</v>
      </c>
      <c r="B8491" t="s">
        <v>3495</v>
      </c>
      <c r="C8491" s="1">
        <v>-0.88</v>
      </c>
      <c r="E8491" s="42">
        <f t="shared" ref="E8491:E8554" si="179">-C8491</f>
        <v>0.88</v>
      </c>
      <c r="F8491" s="77" t="s">
        <v>1038</v>
      </c>
      <c r="G8491" s="77" t="s">
        <v>195</v>
      </c>
      <c r="H8491" s="77" t="s">
        <v>189</v>
      </c>
      <c r="I8491" s="13">
        <v>7</v>
      </c>
      <c r="J8491" s="14">
        <v>2015</v>
      </c>
      <c r="K8491" s="78" t="s">
        <v>56</v>
      </c>
      <c r="L8491" s="79" t="s">
        <v>22</v>
      </c>
      <c r="M8491" s="79" t="s">
        <v>302</v>
      </c>
      <c r="N8491" s="15" t="s">
        <v>28</v>
      </c>
      <c r="O8491" s="15" t="s">
        <v>29</v>
      </c>
      <c r="P8491" s="80" t="s">
        <v>3599</v>
      </c>
      <c r="Q8491" s="80" t="s">
        <v>195</v>
      </c>
      <c r="S8491" t="str">
        <f t="shared" si="178"/>
        <v>42187lloyd whitford</v>
      </c>
    </row>
    <row r="8492" spans="1:19" hidden="1">
      <c r="A8492" s="12">
        <v>42187</v>
      </c>
      <c r="B8492" t="s">
        <v>3496</v>
      </c>
      <c r="C8492" s="1">
        <v>-0.67</v>
      </c>
      <c r="E8492" s="42">
        <f t="shared" si="179"/>
        <v>0.67</v>
      </c>
      <c r="F8492" s="77" t="s">
        <v>1038</v>
      </c>
      <c r="G8492" s="77" t="s">
        <v>195</v>
      </c>
      <c r="H8492" s="77" t="s">
        <v>189</v>
      </c>
      <c r="I8492" s="13">
        <v>7</v>
      </c>
      <c r="J8492" s="14">
        <v>2015</v>
      </c>
      <c r="K8492" s="78" t="s">
        <v>56</v>
      </c>
      <c r="L8492" s="79" t="s">
        <v>22</v>
      </c>
      <c r="M8492" s="79" t="s">
        <v>302</v>
      </c>
      <c r="N8492" s="15" t="s">
        <v>28</v>
      </c>
      <c r="O8492" s="15" t="s">
        <v>29</v>
      </c>
      <c r="P8492" s="80" t="s">
        <v>3599</v>
      </c>
      <c r="Q8492" s="80" t="s">
        <v>195</v>
      </c>
      <c r="S8492" t="str">
        <f t="shared" si="178"/>
        <v>42187joshua sarver</v>
      </c>
    </row>
    <row r="8493" spans="1:19" hidden="1">
      <c r="A8493" s="12">
        <v>42188</v>
      </c>
      <c r="B8493" t="s">
        <v>3497</v>
      </c>
      <c r="C8493" s="1">
        <v>-0.73</v>
      </c>
      <c r="E8493" s="42">
        <f t="shared" si="179"/>
        <v>0.73</v>
      </c>
      <c r="F8493" s="77" t="s">
        <v>1038</v>
      </c>
      <c r="G8493" s="77" t="s">
        <v>195</v>
      </c>
      <c r="H8493" s="77" t="s">
        <v>189</v>
      </c>
      <c r="I8493" s="13">
        <v>7</v>
      </c>
      <c r="J8493" s="14">
        <v>2015</v>
      </c>
      <c r="K8493" s="78" t="s">
        <v>56</v>
      </c>
      <c r="L8493" s="79" t="s">
        <v>22</v>
      </c>
      <c r="M8493" s="79" t="s">
        <v>302</v>
      </c>
      <c r="N8493" s="15" t="s">
        <v>28</v>
      </c>
      <c r="O8493" s="15" t="s">
        <v>29</v>
      </c>
      <c r="P8493" s="80" t="s">
        <v>3599</v>
      </c>
      <c r="Q8493" s="80" t="s">
        <v>195</v>
      </c>
      <c r="S8493" t="str">
        <f t="shared" si="178"/>
        <v>42188William Creager</v>
      </c>
    </row>
    <row r="8494" spans="1:19" hidden="1">
      <c r="A8494" s="12">
        <v>42188</v>
      </c>
      <c r="B8494" t="s">
        <v>2488</v>
      </c>
      <c r="C8494" s="1">
        <v>0</v>
      </c>
      <c r="E8494" s="42">
        <f t="shared" si="179"/>
        <v>0</v>
      </c>
      <c r="F8494" s="77" t="s">
        <v>225</v>
      </c>
      <c r="G8494" s="77" t="s">
        <v>195</v>
      </c>
      <c r="H8494" s="77" t="s">
        <v>189</v>
      </c>
      <c r="I8494" s="13">
        <v>7</v>
      </c>
      <c r="J8494" s="14">
        <v>2015</v>
      </c>
      <c r="K8494" s="78" t="s">
        <v>56</v>
      </c>
      <c r="L8494" s="79" t="s">
        <v>22</v>
      </c>
      <c r="M8494" s="79" t="s">
        <v>23</v>
      </c>
      <c r="N8494" s="15" t="s">
        <v>189</v>
      </c>
      <c r="O8494" s="15" t="s">
        <v>24</v>
      </c>
      <c r="P8494" s="80" t="s">
        <v>196</v>
      </c>
      <c r="Q8494" s="80" t="s">
        <v>195</v>
      </c>
      <c r="S8494" t="str">
        <f t="shared" si="178"/>
        <v>42188Bank Account</v>
      </c>
    </row>
    <row r="8495" spans="1:19" hidden="1">
      <c r="A8495" s="12">
        <v>42188</v>
      </c>
      <c r="B8495" t="s">
        <v>3498</v>
      </c>
      <c r="C8495" s="1">
        <v>-1.46</v>
      </c>
      <c r="E8495" s="42">
        <f t="shared" si="179"/>
        <v>1.46</v>
      </c>
      <c r="F8495" s="77" t="s">
        <v>1038</v>
      </c>
      <c r="G8495" s="77" t="s">
        <v>195</v>
      </c>
      <c r="H8495" s="77" t="s">
        <v>189</v>
      </c>
      <c r="I8495" s="13">
        <v>7</v>
      </c>
      <c r="J8495" s="14">
        <v>2015</v>
      </c>
      <c r="K8495" s="78" t="s">
        <v>56</v>
      </c>
      <c r="L8495" s="79" t="s">
        <v>22</v>
      </c>
      <c r="M8495" s="79" t="s">
        <v>302</v>
      </c>
      <c r="N8495" s="15" t="s">
        <v>28</v>
      </c>
      <c r="O8495" s="15" t="s">
        <v>29</v>
      </c>
      <c r="P8495" s="80" t="s">
        <v>3599</v>
      </c>
      <c r="Q8495" s="80" t="s">
        <v>195</v>
      </c>
      <c r="S8495" t="str">
        <f t="shared" si="178"/>
        <v>42188BDS</v>
      </c>
    </row>
    <row r="8496" spans="1:19" hidden="1">
      <c r="A8496" s="12">
        <v>42191</v>
      </c>
      <c r="B8496" t="s">
        <v>3499</v>
      </c>
      <c r="C8496" s="1">
        <v>-1.49</v>
      </c>
      <c r="E8496" s="42">
        <f t="shared" si="179"/>
        <v>1.49</v>
      </c>
      <c r="F8496" s="77" t="s">
        <v>1038</v>
      </c>
      <c r="G8496" s="77" t="s">
        <v>195</v>
      </c>
      <c r="H8496" s="77" t="s">
        <v>189</v>
      </c>
      <c r="I8496" s="13">
        <v>7</v>
      </c>
      <c r="J8496" s="14">
        <v>2015</v>
      </c>
      <c r="K8496" s="78" t="s">
        <v>56</v>
      </c>
      <c r="L8496" s="79" t="s">
        <v>22</v>
      </c>
      <c r="M8496" s="79" t="s">
        <v>302</v>
      </c>
      <c r="N8496" s="15" t="s">
        <v>28</v>
      </c>
      <c r="O8496" s="15" t="s">
        <v>29</v>
      </c>
      <c r="P8496" s="80" t="s">
        <v>3599</v>
      </c>
      <c r="Q8496" s="80" t="s">
        <v>195</v>
      </c>
      <c r="S8496" t="str">
        <f t="shared" si="178"/>
        <v>42191K-9 SOLUTIONS GLOBAL</v>
      </c>
    </row>
    <row r="8497" spans="1:19" hidden="1">
      <c r="A8497" s="12">
        <v>42191</v>
      </c>
      <c r="B8497" t="s">
        <v>3500</v>
      </c>
      <c r="C8497" s="1">
        <v>-0.67</v>
      </c>
      <c r="E8497" s="42">
        <f t="shared" si="179"/>
        <v>0.67</v>
      </c>
      <c r="F8497" s="77" t="s">
        <v>1038</v>
      </c>
      <c r="G8497" s="77" t="s">
        <v>195</v>
      </c>
      <c r="H8497" s="77" t="s">
        <v>189</v>
      </c>
      <c r="I8497" s="13">
        <v>7</v>
      </c>
      <c r="J8497" s="14">
        <v>2015</v>
      </c>
      <c r="K8497" s="78" t="s">
        <v>56</v>
      </c>
      <c r="L8497" s="79" t="s">
        <v>22</v>
      </c>
      <c r="M8497" s="79" t="s">
        <v>302</v>
      </c>
      <c r="N8497" s="15" t="s">
        <v>28</v>
      </c>
      <c r="O8497" s="15" t="s">
        <v>29</v>
      </c>
      <c r="P8497" s="80" t="s">
        <v>3599</v>
      </c>
      <c r="Q8497" s="80" t="s">
        <v>195</v>
      </c>
      <c r="S8497" t="str">
        <f t="shared" si="178"/>
        <v>42191Hilary Slade</v>
      </c>
    </row>
    <row r="8498" spans="1:19" hidden="1">
      <c r="A8498" s="12">
        <v>42192</v>
      </c>
      <c r="B8498" t="s">
        <v>3501</v>
      </c>
      <c r="C8498" s="1">
        <v>-1.05</v>
      </c>
      <c r="E8498" s="42">
        <f t="shared" si="179"/>
        <v>1.05</v>
      </c>
      <c r="F8498" s="77" t="s">
        <v>1038</v>
      </c>
      <c r="G8498" s="77" t="s">
        <v>195</v>
      </c>
      <c r="H8498" s="77" t="s">
        <v>189</v>
      </c>
      <c r="I8498" s="13">
        <v>7</v>
      </c>
      <c r="J8498" s="14">
        <v>2015</v>
      </c>
      <c r="K8498" s="78" t="s">
        <v>56</v>
      </c>
      <c r="L8498" s="79" t="s">
        <v>22</v>
      </c>
      <c r="M8498" s="79" t="s">
        <v>302</v>
      </c>
      <c r="N8498" s="15" t="s">
        <v>28</v>
      </c>
      <c r="O8498" s="15" t="s">
        <v>29</v>
      </c>
      <c r="P8498" s="80" t="s">
        <v>3599</v>
      </c>
      <c r="Q8498" s="80" t="s">
        <v>195</v>
      </c>
      <c r="S8498" t="str">
        <f t="shared" si="178"/>
        <v>42192Jaimie Miller</v>
      </c>
    </row>
    <row r="8499" spans="1:19" hidden="1">
      <c r="A8499" s="12">
        <v>42192</v>
      </c>
      <c r="B8499" t="s">
        <v>3502</v>
      </c>
      <c r="C8499" s="1">
        <v>-1.61</v>
      </c>
      <c r="E8499" s="42">
        <f t="shared" si="179"/>
        <v>1.61</v>
      </c>
      <c r="F8499" s="77" t="s">
        <v>1038</v>
      </c>
      <c r="G8499" s="77" t="s">
        <v>195</v>
      </c>
      <c r="H8499" s="77" t="s">
        <v>189</v>
      </c>
      <c r="I8499" s="13">
        <v>7</v>
      </c>
      <c r="J8499" s="14">
        <v>2015</v>
      </c>
      <c r="K8499" s="78" t="s">
        <v>56</v>
      </c>
      <c r="L8499" s="79" t="s">
        <v>22</v>
      </c>
      <c r="M8499" s="79" t="s">
        <v>302</v>
      </c>
      <c r="N8499" s="15" t="s">
        <v>28</v>
      </c>
      <c r="O8499" s="15" t="s">
        <v>29</v>
      </c>
      <c r="P8499" s="80" t="s">
        <v>3599</v>
      </c>
      <c r="Q8499" s="80" t="s">
        <v>195</v>
      </c>
      <c r="S8499" t="str">
        <f t="shared" si="178"/>
        <v>42192Lyle Strader</v>
      </c>
    </row>
    <row r="8500" spans="1:19" hidden="1">
      <c r="A8500" s="12">
        <v>42193</v>
      </c>
      <c r="B8500" t="s">
        <v>3476</v>
      </c>
      <c r="C8500" s="1">
        <v>0.4</v>
      </c>
      <c r="E8500" s="42">
        <f t="shared" si="179"/>
        <v>-0.4</v>
      </c>
      <c r="F8500" s="77" t="s">
        <v>225</v>
      </c>
      <c r="G8500" s="77" t="s">
        <v>195</v>
      </c>
      <c r="H8500" s="77" t="s">
        <v>189</v>
      </c>
      <c r="I8500" s="13">
        <v>7</v>
      </c>
      <c r="J8500" s="14">
        <v>2015</v>
      </c>
      <c r="K8500" s="78" t="s">
        <v>56</v>
      </c>
      <c r="L8500" s="79" t="s">
        <v>22</v>
      </c>
      <c r="M8500" s="79" t="s">
        <v>302</v>
      </c>
      <c r="N8500" s="15" t="s">
        <v>28</v>
      </c>
      <c r="O8500" s="15" t="s">
        <v>29</v>
      </c>
      <c r="P8500" s="80" t="s">
        <v>3599</v>
      </c>
      <c r="Q8500" s="80" t="s">
        <v>195</v>
      </c>
      <c r="S8500" t="str">
        <f t="shared" si="178"/>
        <v>42193michael bergman</v>
      </c>
    </row>
    <row r="8501" spans="1:19" hidden="1">
      <c r="A8501" s="12">
        <v>42194</v>
      </c>
      <c r="B8501" t="s">
        <v>2592</v>
      </c>
      <c r="C8501" s="1">
        <v>0</v>
      </c>
      <c r="E8501" s="42">
        <f t="shared" si="179"/>
        <v>0</v>
      </c>
      <c r="F8501" s="77" t="s">
        <v>225</v>
      </c>
      <c r="G8501" s="77" t="s">
        <v>195</v>
      </c>
      <c r="H8501" s="77" t="s">
        <v>189</v>
      </c>
      <c r="I8501" s="13">
        <v>7</v>
      </c>
      <c r="J8501" s="14">
        <v>2015</v>
      </c>
      <c r="K8501" s="78" t="s">
        <v>56</v>
      </c>
      <c r="L8501" s="79" t="s">
        <v>22</v>
      </c>
      <c r="M8501" s="79" t="s">
        <v>302</v>
      </c>
      <c r="N8501" s="15" t="s">
        <v>28</v>
      </c>
      <c r="O8501" s="15" t="s">
        <v>29</v>
      </c>
      <c r="P8501" s="80" t="s">
        <v>3599</v>
      </c>
      <c r="Q8501" s="80" t="s">
        <v>195</v>
      </c>
      <c r="S8501" t="str">
        <f t="shared" si="178"/>
        <v>42194eBay Buyer Dispute</v>
      </c>
    </row>
    <row r="8502" spans="1:19" hidden="1">
      <c r="A8502" s="12">
        <v>42194</v>
      </c>
      <c r="B8502" t="s">
        <v>3503</v>
      </c>
      <c r="C8502" s="1">
        <v>-1.95</v>
      </c>
      <c r="E8502" s="42">
        <f t="shared" si="179"/>
        <v>1.95</v>
      </c>
      <c r="F8502" s="77" t="s">
        <v>1038</v>
      </c>
      <c r="G8502" s="77" t="s">
        <v>195</v>
      </c>
      <c r="H8502" s="77" t="s">
        <v>189</v>
      </c>
      <c r="I8502" s="13">
        <v>7</v>
      </c>
      <c r="J8502" s="14">
        <v>2015</v>
      </c>
      <c r="K8502" s="78" t="s">
        <v>56</v>
      </c>
      <c r="L8502" s="79" t="s">
        <v>22</v>
      </c>
      <c r="M8502" s="79" t="s">
        <v>302</v>
      </c>
      <c r="N8502" s="15" t="s">
        <v>28</v>
      </c>
      <c r="O8502" s="15" t="s">
        <v>29</v>
      </c>
      <c r="P8502" s="80" t="s">
        <v>3599</v>
      </c>
      <c r="Q8502" s="80" t="s">
        <v>195</v>
      </c>
      <c r="S8502" t="str">
        <f t="shared" si="178"/>
        <v>42194stephen toth</v>
      </c>
    </row>
    <row r="8503" spans="1:19" hidden="1">
      <c r="A8503" s="12">
        <v>42194</v>
      </c>
      <c r="B8503" t="s">
        <v>3504</v>
      </c>
      <c r="C8503" s="1">
        <v>-1.85</v>
      </c>
      <c r="E8503" s="42">
        <f t="shared" si="179"/>
        <v>1.85</v>
      </c>
      <c r="F8503" s="77" t="s">
        <v>1038</v>
      </c>
      <c r="G8503" s="77" t="s">
        <v>195</v>
      </c>
      <c r="H8503" s="77" t="s">
        <v>189</v>
      </c>
      <c r="I8503" s="13">
        <v>7</v>
      </c>
      <c r="J8503" s="14">
        <v>2015</v>
      </c>
      <c r="K8503" s="78" t="s">
        <v>56</v>
      </c>
      <c r="L8503" s="79" t="s">
        <v>22</v>
      </c>
      <c r="M8503" s="79" t="s">
        <v>302</v>
      </c>
      <c r="N8503" s="15" t="s">
        <v>28</v>
      </c>
      <c r="O8503" s="15" t="s">
        <v>29</v>
      </c>
      <c r="P8503" s="80" t="s">
        <v>3599</v>
      </c>
      <c r="Q8503" s="80" t="s">
        <v>195</v>
      </c>
      <c r="S8503" t="str">
        <f t="shared" si="178"/>
        <v>42194Rich Helberg</v>
      </c>
    </row>
    <row r="8504" spans="1:19" hidden="1">
      <c r="A8504" s="12">
        <v>42194</v>
      </c>
      <c r="B8504" t="s">
        <v>2617</v>
      </c>
      <c r="C8504" s="1">
        <v>0</v>
      </c>
      <c r="E8504" s="42">
        <f t="shared" si="179"/>
        <v>0</v>
      </c>
      <c r="F8504" s="77" t="s">
        <v>1038</v>
      </c>
      <c r="G8504" s="77" t="s">
        <v>195</v>
      </c>
      <c r="H8504" s="77" t="s">
        <v>189</v>
      </c>
      <c r="I8504" s="13">
        <v>7</v>
      </c>
      <c r="J8504" s="14">
        <v>2015</v>
      </c>
      <c r="K8504" s="78" t="s">
        <v>56</v>
      </c>
      <c r="L8504" s="79" t="s">
        <v>22</v>
      </c>
      <c r="M8504" s="79" t="s">
        <v>302</v>
      </c>
      <c r="N8504" s="15" t="s">
        <v>28</v>
      </c>
      <c r="O8504" s="15" t="s">
        <v>29</v>
      </c>
      <c r="P8504" s="80" t="s">
        <v>3599</v>
      </c>
      <c r="Q8504" s="80" t="s">
        <v>195</v>
      </c>
      <c r="S8504" t="str">
        <f t="shared" si="178"/>
        <v>42194Reversal</v>
      </c>
    </row>
    <row r="8505" spans="1:19" hidden="1">
      <c r="A8505" s="12">
        <v>42194</v>
      </c>
      <c r="B8505" t="s">
        <v>3483</v>
      </c>
      <c r="C8505" s="1">
        <v>2.83</v>
      </c>
      <c r="E8505" s="42">
        <f t="shared" si="179"/>
        <v>-2.83</v>
      </c>
      <c r="F8505" s="77" t="s">
        <v>225</v>
      </c>
      <c r="G8505" s="77" t="s">
        <v>195</v>
      </c>
      <c r="H8505" s="77" t="s">
        <v>189</v>
      </c>
      <c r="I8505" s="13">
        <v>7</v>
      </c>
      <c r="J8505" s="14">
        <v>2015</v>
      </c>
      <c r="K8505" s="78" t="s">
        <v>56</v>
      </c>
      <c r="L8505" s="79" t="s">
        <v>22</v>
      </c>
      <c r="M8505" s="79" t="s">
        <v>302</v>
      </c>
      <c r="N8505" s="15" t="s">
        <v>28</v>
      </c>
      <c r="O8505" s="15" t="s">
        <v>29</v>
      </c>
      <c r="P8505" s="80" t="s">
        <v>3599</v>
      </c>
      <c r="Q8505" s="80" t="s">
        <v>195</v>
      </c>
      <c r="S8505" t="str">
        <f t="shared" si="178"/>
        <v>42194Jennifer DeSpain</v>
      </c>
    </row>
    <row r="8506" spans="1:19" hidden="1">
      <c r="A8506" s="12">
        <v>42195</v>
      </c>
      <c r="B8506" t="s">
        <v>3505</v>
      </c>
      <c r="C8506" s="1">
        <v>-0.76</v>
      </c>
      <c r="E8506" s="42">
        <f t="shared" si="179"/>
        <v>0.76</v>
      </c>
      <c r="F8506" s="77" t="s">
        <v>1038</v>
      </c>
      <c r="G8506" s="77" t="s">
        <v>195</v>
      </c>
      <c r="H8506" s="77" t="s">
        <v>189</v>
      </c>
      <c r="I8506" s="13">
        <v>7</v>
      </c>
      <c r="J8506" s="14">
        <v>2015</v>
      </c>
      <c r="K8506" s="78" t="s">
        <v>56</v>
      </c>
      <c r="L8506" s="79" t="s">
        <v>22</v>
      </c>
      <c r="M8506" s="79" t="s">
        <v>302</v>
      </c>
      <c r="N8506" s="15" t="s">
        <v>28</v>
      </c>
      <c r="O8506" s="15" t="s">
        <v>29</v>
      </c>
      <c r="P8506" s="80" t="s">
        <v>3599</v>
      </c>
      <c r="Q8506" s="80" t="s">
        <v>195</v>
      </c>
      <c r="S8506" t="str">
        <f t="shared" si="178"/>
        <v>42195Julie Wiseman</v>
      </c>
    </row>
    <row r="8507" spans="1:19" hidden="1">
      <c r="A8507" s="12">
        <v>42197</v>
      </c>
      <c r="B8507" t="s">
        <v>3506</v>
      </c>
      <c r="C8507" s="1">
        <v>-7.36</v>
      </c>
      <c r="E8507" s="42">
        <f t="shared" si="179"/>
        <v>7.36</v>
      </c>
      <c r="F8507" s="77" t="s">
        <v>1038</v>
      </c>
      <c r="G8507" s="77" t="s">
        <v>195</v>
      </c>
      <c r="H8507" s="77" t="s">
        <v>189</v>
      </c>
      <c r="I8507" s="13">
        <v>7</v>
      </c>
      <c r="J8507" s="14">
        <v>2015</v>
      </c>
      <c r="K8507" s="78" t="s">
        <v>56</v>
      </c>
      <c r="L8507" s="79" t="s">
        <v>22</v>
      </c>
      <c r="M8507" s="79" t="s">
        <v>302</v>
      </c>
      <c r="N8507" s="15" t="s">
        <v>28</v>
      </c>
      <c r="O8507" s="15" t="s">
        <v>29</v>
      </c>
      <c r="P8507" s="80" t="s">
        <v>3599</v>
      </c>
      <c r="Q8507" s="80" t="s">
        <v>195</v>
      </c>
      <c r="S8507" t="str">
        <f t="shared" si="178"/>
        <v>42197Jason Dix</v>
      </c>
    </row>
    <row r="8508" spans="1:19" hidden="1">
      <c r="A8508" s="12">
        <v>42197</v>
      </c>
      <c r="B8508" t="s">
        <v>3507</v>
      </c>
      <c r="C8508" s="1">
        <v>-5.59</v>
      </c>
      <c r="E8508" s="42">
        <f t="shared" si="179"/>
        <v>5.59</v>
      </c>
      <c r="F8508" s="77" t="s">
        <v>1038</v>
      </c>
      <c r="G8508" s="77" t="s">
        <v>195</v>
      </c>
      <c r="H8508" s="77" t="s">
        <v>189</v>
      </c>
      <c r="I8508" s="13">
        <v>7</v>
      </c>
      <c r="J8508" s="14">
        <v>2015</v>
      </c>
      <c r="K8508" s="78" t="s">
        <v>56</v>
      </c>
      <c r="L8508" s="79" t="s">
        <v>22</v>
      </c>
      <c r="M8508" s="79" t="s">
        <v>302</v>
      </c>
      <c r="N8508" s="15" t="s">
        <v>28</v>
      </c>
      <c r="O8508" s="15" t="s">
        <v>29</v>
      </c>
      <c r="P8508" s="80" t="s">
        <v>3599</v>
      </c>
      <c r="Q8508" s="80" t="s">
        <v>195</v>
      </c>
      <c r="S8508" t="str">
        <f t="shared" si="178"/>
        <v>42197JANNIE ENGELBRECHT</v>
      </c>
    </row>
    <row r="8509" spans="1:19" hidden="1">
      <c r="A8509" s="12">
        <v>42198</v>
      </c>
      <c r="B8509" t="s">
        <v>2488</v>
      </c>
      <c r="C8509" s="1">
        <v>0</v>
      </c>
      <c r="E8509" s="42">
        <f t="shared" si="179"/>
        <v>0</v>
      </c>
      <c r="F8509" s="77" t="s">
        <v>225</v>
      </c>
      <c r="G8509" s="77" t="s">
        <v>195</v>
      </c>
      <c r="H8509" s="77" t="s">
        <v>189</v>
      </c>
      <c r="I8509" s="13">
        <v>7</v>
      </c>
      <c r="J8509" s="14">
        <v>2015</v>
      </c>
      <c r="K8509" s="78" t="s">
        <v>56</v>
      </c>
      <c r="L8509" s="79" t="s">
        <v>22</v>
      </c>
      <c r="M8509" s="79" t="s">
        <v>23</v>
      </c>
      <c r="N8509" s="15" t="s">
        <v>189</v>
      </c>
      <c r="O8509" s="15" t="s">
        <v>24</v>
      </c>
      <c r="P8509" s="80" t="s">
        <v>196</v>
      </c>
      <c r="Q8509" s="80" t="s">
        <v>195</v>
      </c>
      <c r="S8509" t="str">
        <f t="shared" si="178"/>
        <v>42198Bank Account</v>
      </c>
    </row>
    <row r="8510" spans="1:19" hidden="1">
      <c r="A8510" s="12">
        <v>42198</v>
      </c>
      <c r="B8510" t="s">
        <v>2911</v>
      </c>
      <c r="C8510" s="1">
        <v>0.77</v>
      </c>
      <c r="E8510" s="42">
        <f t="shared" si="179"/>
        <v>-0.77</v>
      </c>
      <c r="F8510" s="77" t="s">
        <v>225</v>
      </c>
      <c r="G8510" s="77" t="s">
        <v>195</v>
      </c>
      <c r="H8510" s="77" t="s">
        <v>189</v>
      </c>
      <c r="I8510" s="13">
        <v>7</v>
      </c>
      <c r="J8510" s="14">
        <v>2015</v>
      </c>
      <c r="K8510" s="78" t="s">
        <v>56</v>
      </c>
      <c r="L8510" s="79" t="s">
        <v>22</v>
      </c>
      <c r="M8510" s="79" t="s">
        <v>302</v>
      </c>
      <c r="N8510" s="15" t="s">
        <v>28</v>
      </c>
      <c r="O8510" s="15" t="s">
        <v>29</v>
      </c>
      <c r="P8510" s="80" t="s">
        <v>3599</v>
      </c>
      <c r="Q8510" s="80" t="s">
        <v>195</v>
      </c>
      <c r="S8510" t="str">
        <f t="shared" si="178"/>
        <v>42198Rasim Aliyev</v>
      </c>
    </row>
    <row r="8511" spans="1:19" hidden="1">
      <c r="A8511" s="12">
        <v>42199</v>
      </c>
      <c r="B8511" t="s">
        <v>3508</v>
      </c>
      <c r="C8511" s="1">
        <v>-1.76</v>
      </c>
      <c r="E8511" s="42">
        <f t="shared" si="179"/>
        <v>1.76</v>
      </c>
      <c r="F8511" s="77" t="s">
        <v>1038</v>
      </c>
      <c r="G8511" s="77" t="s">
        <v>195</v>
      </c>
      <c r="H8511" s="77" t="s">
        <v>189</v>
      </c>
      <c r="I8511" s="13">
        <v>7</v>
      </c>
      <c r="J8511" s="14">
        <v>2015</v>
      </c>
      <c r="K8511" s="78" t="s">
        <v>56</v>
      </c>
      <c r="L8511" s="79" t="s">
        <v>22</v>
      </c>
      <c r="M8511" s="79" t="s">
        <v>302</v>
      </c>
      <c r="N8511" s="15" t="s">
        <v>28</v>
      </c>
      <c r="O8511" s="15" t="s">
        <v>29</v>
      </c>
      <c r="P8511" s="80" t="s">
        <v>3599</v>
      </c>
      <c r="Q8511" s="80" t="s">
        <v>195</v>
      </c>
      <c r="S8511" t="str">
        <f t="shared" si="178"/>
        <v>42199Monika Canaday</v>
      </c>
    </row>
    <row r="8512" spans="1:19" hidden="1">
      <c r="A8512" s="12">
        <v>42199</v>
      </c>
      <c r="B8512" t="s">
        <v>3509</v>
      </c>
      <c r="C8512" s="1">
        <v>-1.95</v>
      </c>
      <c r="E8512" s="42">
        <f t="shared" si="179"/>
        <v>1.95</v>
      </c>
      <c r="F8512" s="77" t="s">
        <v>1038</v>
      </c>
      <c r="G8512" s="77" t="s">
        <v>195</v>
      </c>
      <c r="H8512" s="77" t="s">
        <v>189</v>
      </c>
      <c r="I8512" s="13">
        <v>7</v>
      </c>
      <c r="J8512" s="14">
        <v>2015</v>
      </c>
      <c r="K8512" s="78" t="s">
        <v>56</v>
      </c>
      <c r="L8512" s="79" t="s">
        <v>22</v>
      </c>
      <c r="M8512" s="79" t="s">
        <v>302</v>
      </c>
      <c r="N8512" s="15" t="s">
        <v>28</v>
      </c>
      <c r="O8512" s="15" t="s">
        <v>29</v>
      </c>
      <c r="P8512" s="80" t="s">
        <v>3599</v>
      </c>
      <c r="Q8512" s="80" t="s">
        <v>195</v>
      </c>
      <c r="S8512" t="str">
        <f t="shared" si="178"/>
        <v>42199Laura Jeffreys</v>
      </c>
    </row>
    <row r="8513" spans="1:19" hidden="1">
      <c r="A8513" s="12">
        <v>42199</v>
      </c>
      <c r="B8513" t="s">
        <v>3510</v>
      </c>
      <c r="C8513" s="1">
        <v>-1.95</v>
      </c>
      <c r="E8513" s="42">
        <f t="shared" si="179"/>
        <v>1.95</v>
      </c>
      <c r="F8513" s="77" t="s">
        <v>1038</v>
      </c>
      <c r="G8513" s="77" t="s">
        <v>195</v>
      </c>
      <c r="H8513" s="77" t="s">
        <v>189</v>
      </c>
      <c r="I8513" s="13">
        <v>7</v>
      </c>
      <c r="J8513" s="14">
        <v>2015</v>
      </c>
      <c r="K8513" s="78" t="s">
        <v>56</v>
      </c>
      <c r="L8513" s="79" t="s">
        <v>22</v>
      </c>
      <c r="M8513" s="79" t="s">
        <v>302</v>
      </c>
      <c r="N8513" s="15" t="s">
        <v>28</v>
      </c>
      <c r="O8513" s="15" t="s">
        <v>29</v>
      </c>
      <c r="P8513" s="80" t="s">
        <v>3599</v>
      </c>
      <c r="Q8513" s="80" t="s">
        <v>195</v>
      </c>
      <c r="S8513" t="str">
        <f t="shared" si="178"/>
        <v>42199MARCO URESTI</v>
      </c>
    </row>
    <row r="8514" spans="1:19" hidden="1">
      <c r="A8514" s="12">
        <v>42200</v>
      </c>
      <c r="B8514" t="s">
        <v>3511</v>
      </c>
      <c r="C8514" s="1">
        <v>-2.04</v>
      </c>
      <c r="E8514" s="42">
        <f t="shared" si="179"/>
        <v>2.04</v>
      </c>
      <c r="F8514" s="77" t="s">
        <v>1038</v>
      </c>
      <c r="G8514" s="77" t="s">
        <v>195</v>
      </c>
      <c r="H8514" s="77" t="s">
        <v>189</v>
      </c>
      <c r="I8514" s="13">
        <v>7</v>
      </c>
      <c r="J8514" s="14">
        <v>2015</v>
      </c>
      <c r="K8514" s="78" t="s">
        <v>56</v>
      </c>
      <c r="L8514" s="79" t="s">
        <v>22</v>
      </c>
      <c r="M8514" s="79" t="s">
        <v>302</v>
      </c>
      <c r="N8514" s="15" t="s">
        <v>28</v>
      </c>
      <c r="O8514" s="15" t="s">
        <v>29</v>
      </c>
      <c r="P8514" s="80" t="s">
        <v>3599</v>
      </c>
      <c r="Q8514" s="80" t="s">
        <v>195</v>
      </c>
      <c r="S8514" t="str">
        <f t="shared" si="178"/>
        <v>42200Lonnie Boyer</v>
      </c>
    </row>
    <row r="8515" spans="1:19" hidden="1">
      <c r="A8515" s="12">
        <v>42200</v>
      </c>
      <c r="B8515" t="s">
        <v>3512</v>
      </c>
      <c r="C8515" s="1">
        <v>-0.73</v>
      </c>
      <c r="E8515" s="42">
        <f t="shared" si="179"/>
        <v>0.73</v>
      </c>
      <c r="F8515" s="77" t="s">
        <v>1038</v>
      </c>
      <c r="G8515" s="77" t="s">
        <v>195</v>
      </c>
      <c r="H8515" s="77" t="s">
        <v>189</v>
      </c>
      <c r="I8515" s="13">
        <v>7</v>
      </c>
      <c r="J8515" s="14">
        <v>2015</v>
      </c>
      <c r="K8515" s="78" t="s">
        <v>56</v>
      </c>
      <c r="L8515" s="79" t="s">
        <v>22</v>
      </c>
      <c r="M8515" s="79" t="s">
        <v>302</v>
      </c>
      <c r="N8515" s="15" t="s">
        <v>28</v>
      </c>
      <c r="O8515" s="15" t="s">
        <v>29</v>
      </c>
      <c r="P8515" s="80" t="s">
        <v>3599</v>
      </c>
      <c r="Q8515" s="80" t="s">
        <v>195</v>
      </c>
      <c r="S8515" t="str">
        <f t="shared" si="178"/>
        <v>42200Justin McFarland</v>
      </c>
    </row>
    <row r="8516" spans="1:19" hidden="1">
      <c r="A8516" s="12">
        <v>42201</v>
      </c>
      <c r="B8516" t="s">
        <v>2978</v>
      </c>
      <c r="C8516" s="1">
        <v>-3.13</v>
      </c>
      <c r="E8516" s="42">
        <f t="shared" si="179"/>
        <v>3.13</v>
      </c>
      <c r="F8516" s="77" t="s">
        <v>1038</v>
      </c>
      <c r="G8516" s="77" t="s">
        <v>195</v>
      </c>
      <c r="H8516" s="77" t="s">
        <v>189</v>
      </c>
      <c r="I8516" s="13">
        <v>7</v>
      </c>
      <c r="J8516" s="14">
        <v>2015</v>
      </c>
      <c r="K8516" s="78" t="s">
        <v>56</v>
      </c>
      <c r="L8516" s="79" t="s">
        <v>22</v>
      </c>
      <c r="M8516" s="79" t="s">
        <v>302</v>
      </c>
      <c r="N8516" s="15" t="s">
        <v>28</v>
      </c>
      <c r="O8516" s="15" t="s">
        <v>29</v>
      </c>
      <c r="P8516" s="80" t="s">
        <v>3599</v>
      </c>
      <c r="Q8516" s="80" t="s">
        <v>195</v>
      </c>
      <c r="S8516" t="str">
        <f t="shared" si="178"/>
        <v>42201David Marsh</v>
      </c>
    </row>
    <row r="8517" spans="1:19" hidden="1">
      <c r="A8517" s="12">
        <v>42202</v>
      </c>
      <c r="B8517" t="s">
        <v>3513</v>
      </c>
      <c r="C8517" s="1">
        <v>-0.67</v>
      </c>
      <c r="E8517" s="42">
        <f t="shared" si="179"/>
        <v>0.67</v>
      </c>
      <c r="F8517" s="77" t="s">
        <v>1038</v>
      </c>
      <c r="G8517" s="77" t="s">
        <v>195</v>
      </c>
      <c r="H8517" s="77" t="s">
        <v>189</v>
      </c>
      <c r="I8517" s="13">
        <v>7</v>
      </c>
      <c r="J8517" s="14">
        <v>2015</v>
      </c>
      <c r="K8517" s="78" t="s">
        <v>56</v>
      </c>
      <c r="L8517" s="79" t="s">
        <v>22</v>
      </c>
      <c r="M8517" s="79" t="s">
        <v>302</v>
      </c>
      <c r="N8517" s="15" t="s">
        <v>28</v>
      </c>
      <c r="O8517" s="15" t="s">
        <v>29</v>
      </c>
      <c r="P8517" s="80" t="s">
        <v>3599</v>
      </c>
      <c r="Q8517" s="80" t="s">
        <v>195</v>
      </c>
      <c r="S8517" t="str">
        <f t="shared" si="178"/>
        <v>42202Leigh Gibson</v>
      </c>
    </row>
    <row r="8518" spans="1:19" hidden="1">
      <c r="A8518" s="12">
        <v>42202</v>
      </c>
      <c r="B8518" t="s">
        <v>3514</v>
      </c>
      <c r="C8518" s="1">
        <v>-2.4700000000000002</v>
      </c>
      <c r="E8518" s="42">
        <f t="shared" si="179"/>
        <v>2.4700000000000002</v>
      </c>
      <c r="F8518" s="77" t="s">
        <v>1038</v>
      </c>
      <c r="G8518" s="77" t="s">
        <v>195</v>
      </c>
      <c r="H8518" s="77" t="s">
        <v>189</v>
      </c>
      <c r="I8518" s="13">
        <v>7</v>
      </c>
      <c r="J8518" s="14">
        <v>2015</v>
      </c>
      <c r="K8518" s="78" t="s">
        <v>56</v>
      </c>
      <c r="L8518" s="79" t="s">
        <v>22</v>
      </c>
      <c r="M8518" s="79" t="s">
        <v>302</v>
      </c>
      <c r="N8518" s="15" t="s">
        <v>28</v>
      </c>
      <c r="O8518" s="15" t="s">
        <v>29</v>
      </c>
      <c r="P8518" s="80" t="s">
        <v>3599</v>
      </c>
      <c r="Q8518" s="80" t="s">
        <v>195</v>
      </c>
      <c r="S8518" t="str">
        <f t="shared" si="178"/>
        <v>42202Melanie Remington</v>
      </c>
    </row>
    <row r="8519" spans="1:19" hidden="1">
      <c r="A8519" s="12">
        <v>42203</v>
      </c>
      <c r="B8519" t="s">
        <v>3515</v>
      </c>
      <c r="C8519" s="1">
        <v>-2.04</v>
      </c>
      <c r="E8519" s="42">
        <f t="shared" si="179"/>
        <v>2.04</v>
      </c>
      <c r="F8519" s="77" t="s">
        <v>1038</v>
      </c>
      <c r="G8519" s="77" t="s">
        <v>195</v>
      </c>
      <c r="H8519" s="77" t="s">
        <v>189</v>
      </c>
      <c r="I8519" s="13">
        <v>7</v>
      </c>
      <c r="J8519" s="14">
        <v>2015</v>
      </c>
      <c r="K8519" s="78" t="s">
        <v>56</v>
      </c>
      <c r="L8519" s="79" t="s">
        <v>22</v>
      </c>
      <c r="M8519" s="79" t="s">
        <v>302</v>
      </c>
      <c r="N8519" s="15" t="s">
        <v>28</v>
      </c>
      <c r="O8519" s="15" t="s">
        <v>29</v>
      </c>
      <c r="P8519" s="80" t="s">
        <v>3599</v>
      </c>
      <c r="Q8519" s="80" t="s">
        <v>195</v>
      </c>
      <c r="S8519" t="str">
        <f t="shared" si="178"/>
        <v>42203Cornelius Cloman</v>
      </c>
    </row>
    <row r="8520" spans="1:19" hidden="1">
      <c r="A8520" s="12">
        <v>42204</v>
      </c>
      <c r="B8520" t="s">
        <v>3426</v>
      </c>
      <c r="C8520" s="1">
        <v>-11.5</v>
      </c>
      <c r="E8520" s="42">
        <f t="shared" si="179"/>
        <v>11.5</v>
      </c>
      <c r="F8520" s="77" t="s">
        <v>1038</v>
      </c>
      <c r="G8520" s="77" t="s">
        <v>195</v>
      </c>
      <c r="H8520" s="77" t="s">
        <v>189</v>
      </c>
      <c r="I8520" s="13">
        <v>7</v>
      </c>
      <c r="J8520" s="14">
        <v>2015</v>
      </c>
      <c r="K8520" s="78" t="s">
        <v>56</v>
      </c>
      <c r="L8520" s="79" t="s">
        <v>22</v>
      </c>
      <c r="M8520" s="79" t="s">
        <v>302</v>
      </c>
      <c r="N8520" s="15" t="s">
        <v>28</v>
      </c>
      <c r="O8520" s="15" t="s">
        <v>29</v>
      </c>
      <c r="P8520" s="80" t="s">
        <v>3599</v>
      </c>
      <c r="Q8520" s="80" t="s">
        <v>195</v>
      </c>
      <c r="S8520" t="str">
        <f t="shared" si="178"/>
        <v>42204mohammad amara</v>
      </c>
    </row>
    <row r="8521" spans="1:19" hidden="1">
      <c r="A8521" s="12">
        <v>42205</v>
      </c>
      <c r="B8521" t="s">
        <v>2488</v>
      </c>
      <c r="C8521" s="1">
        <v>0</v>
      </c>
      <c r="E8521" s="42">
        <f t="shared" si="179"/>
        <v>0</v>
      </c>
      <c r="F8521" s="77" t="s">
        <v>225</v>
      </c>
      <c r="G8521" s="77" t="s">
        <v>195</v>
      </c>
      <c r="H8521" s="77" t="s">
        <v>189</v>
      </c>
      <c r="I8521" s="13">
        <v>7</v>
      </c>
      <c r="J8521" s="14">
        <v>2015</v>
      </c>
      <c r="K8521" s="78" t="s">
        <v>56</v>
      </c>
      <c r="L8521" s="79" t="s">
        <v>22</v>
      </c>
      <c r="M8521" s="79" t="s">
        <v>23</v>
      </c>
      <c r="N8521" s="15" t="s">
        <v>189</v>
      </c>
      <c r="O8521" s="15" t="s">
        <v>24</v>
      </c>
      <c r="P8521" s="80" t="s">
        <v>196</v>
      </c>
      <c r="Q8521" s="80" t="s">
        <v>195</v>
      </c>
      <c r="S8521" t="str">
        <f t="shared" si="178"/>
        <v>42205Bank Account</v>
      </c>
    </row>
    <row r="8522" spans="1:19" hidden="1">
      <c r="A8522" s="12">
        <v>42206</v>
      </c>
      <c r="B8522" t="s">
        <v>2963</v>
      </c>
      <c r="C8522" s="1">
        <v>-0.67</v>
      </c>
      <c r="E8522" s="42">
        <f t="shared" si="179"/>
        <v>0.67</v>
      </c>
      <c r="F8522" s="77" t="s">
        <v>1038</v>
      </c>
      <c r="G8522" s="77" t="s">
        <v>195</v>
      </c>
      <c r="H8522" s="77" t="s">
        <v>189</v>
      </c>
      <c r="I8522" s="13">
        <v>7</v>
      </c>
      <c r="J8522" s="14">
        <v>2015</v>
      </c>
      <c r="K8522" s="78" t="s">
        <v>56</v>
      </c>
      <c r="L8522" s="79" t="s">
        <v>22</v>
      </c>
      <c r="M8522" s="79" t="s">
        <v>302</v>
      </c>
      <c r="N8522" s="15" t="s">
        <v>28</v>
      </c>
      <c r="O8522" s="15" t="s">
        <v>29</v>
      </c>
      <c r="P8522" s="80" t="s">
        <v>3599</v>
      </c>
      <c r="Q8522" s="80" t="s">
        <v>195</v>
      </c>
      <c r="S8522" t="str">
        <f t="shared" si="178"/>
        <v>42206lynn roop</v>
      </c>
    </row>
    <row r="8523" spans="1:19" hidden="1">
      <c r="A8523" s="12">
        <v>42207</v>
      </c>
      <c r="B8523" t="s">
        <v>3516</v>
      </c>
      <c r="C8523" s="1">
        <v>-2.11</v>
      </c>
      <c r="E8523" s="42">
        <f t="shared" si="179"/>
        <v>2.11</v>
      </c>
      <c r="F8523" s="77" t="s">
        <v>1038</v>
      </c>
      <c r="G8523" s="77" t="s">
        <v>195</v>
      </c>
      <c r="H8523" s="77" t="s">
        <v>189</v>
      </c>
      <c r="I8523" s="13">
        <v>7</v>
      </c>
      <c r="J8523" s="14">
        <v>2015</v>
      </c>
      <c r="K8523" s="78" t="s">
        <v>56</v>
      </c>
      <c r="L8523" s="79" t="s">
        <v>22</v>
      </c>
      <c r="M8523" s="79" t="s">
        <v>302</v>
      </c>
      <c r="N8523" s="15" t="s">
        <v>28</v>
      </c>
      <c r="O8523" s="15" t="s">
        <v>29</v>
      </c>
      <c r="P8523" s="80" t="s">
        <v>3599</v>
      </c>
      <c r="Q8523" s="80" t="s">
        <v>195</v>
      </c>
      <c r="S8523" t="str">
        <f t="shared" si="178"/>
        <v>42207canh tran</v>
      </c>
    </row>
    <row r="8524" spans="1:19" hidden="1">
      <c r="A8524" s="12">
        <v>42208</v>
      </c>
      <c r="B8524" t="s">
        <v>3283</v>
      </c>
      <c r="C8524" s="1">
        <v>-1.89</v>
      </c>
      <c r="E8524" s="42">
        <f t="shared" si="179"/>
        <v>1.89</v>
      </c>
      <c r="F8524" s="77" t="s">
        <v>1038</v>
      </c>
      <c r="G8524" s="77" t="s">
        <v>195</v>
      </c>
      <c r="H8524" s="77" t="s">
        <v>189</v>
      </c>
      <c r="I8524" s="13">
        <v>7</v>
      </c>
      <c r="J8524" s="14">
        <v>2015</v>
      </c>
      <c r="K8524" s="78" t="s">
        <v>56</v>
      </c>
      <c r="L8524" s="79" t="s">
        <v>22</v>
      </c>
      <c r="M8524" s="79" t="s">
        <v>302</v>
      </c>
      <c r="N8524" s="15" t="s">
        <v>28</v>
      </c>
      <c r="O8524" s="15" t="s">
        <v>29</v>
      </c>
      <c r="P8524" s="80" t="s">
        <v>3599</v>
      </c>
      <c r="Q8524" s="80" t="s">
        <v>195</v>
      </c>
      <c r="S8524" t="str">
        <f t="shared" si="178"/>
        <v>42208Scot Price</v>
      </c>
    </row>
    <row r="8525" spans="1:19" hidden="1">
      <c r="A8525" s="12">
        <v>42208</v>
      </c>
      <c r="B8525" t="s">
        <v>3517</v>
      </c>
      <c r="C8525" s="1">
        <v>-0.67</v>
      </c>
      <c r="E8525" s="42">
        <f t="shared" si="179"/>
        <v>0.67</v>
      </c>
      <c r="F8525" s="77" t="s">
        <v>1038</v>
      </c>
      <c r="G8525" s="77" t="s">
        <v>195</v>
      </c>
      <c r="H8525" s="77" t="s">
        <v>189</v>
      </c>
      <c r="I8525" s="13">
        <v>7</v>
      </c>
      <c r="J8525" s="14">
        <v>2015</v>
      </c>
      <c r="K8525" s="78" t="s">
        <v>56</v>
      </c>
      <c r="L8525" s="79" t="s">
        <v>22</v>
      </c>
      <c r="M8525" s="79" t="s">
        <v>302</v>
      </c>
      <c r="N8525" s="15" t="s">
        <v>28</v>
      </c>
      <c r="O8525" s="15" t="s">
        <v>29</v>
      </c>
      <c r="P8525" s="80" t="s">
        <v>3599</v>
      </c>
      <c r="Q8525" s="80" t="s">
        <v>195</v>
      </c>
      <c r="S8525" t="str">
        <f t="shared" si="178"/>
        <v>42208Heather Applegate</v>
      </c>
    </row>
    <row r="8526" spans="1:19" hidden="1">
      <c r="A8526" s="12">
        <v>42208</v>
      </c>
      <c r="B8526" t="s">
        <v>3518</v>
      </c>
      <c r="C8526" s="1">
        <v>-1.29</v>
      </c>
      <c r="E8526" s="42">
        <f t="shared" si="179"/>
        <v>1.29</v>
      </c>
      <c r="F8526" s="77" t="s">
        <v>1038</v>
      </c>
      <c r="G8526" s="77" t="s">
        <v>195</v>
      </c>
      <c r="H8526" s="77" t="s">
        <v>189</v>
      </c>
      <c r="I8526" s="13">
        <v>7</v>
      </c>
      <c r="J8526" s="14">
        <v>2015</v>
      </c>
      <c r="K8526" s="78" t="s">
        <v>56</v>
      </c>
      <c r="L8526" s="79" t="s">
        <v>22</v>
      </c>
      <c r="M8526" s="79" t="s">
        <v>302</v>
      </c>
      <c r="N8526" s="15" t="s">
        <v>28</v>
      </c>
      <c r="O8526" s="15" t="s">
        <v>29</v>
      </c>
      <c r="P8526" s="80" t="s">
        <v>3599</v>
      </c>
      <c r="Q8526" s="80" t="s">
        <v>195</v>
      </c>
      <c r="S8526" t="str">
        <f t="shared" si="178"/>
        <v>42208Vincent Kresho</v>
      </c>
    </row>
    <row r="8527" spans="1:19" hidden="1">
      <c r="A8527" s="12">
        <v>42209</v>
      </c>
      <c r="B8527" t="s">
        <v>2488</v>
      </c>
      <c r="C8527" s="1">
        <v>0</v>
      </c>
      <c r="E8527" s="42">
        <f t="shared" si="179"/>
        <v>0</v>
      </c>
      <c r="F8527" s="77" t="s">
        <v>225</v>
      </c>
      <c r="G8527" s="77" t="s">
        <v>195</v>
      </c>
      <c r="H8527" s="77" t="s">
        <v>189</v>
      </c>
      <c r="I8527" s="13">
        <v>7</v>
      </c>
      <c r="J8527" s="14">
        <v>2015</v>
      </c>
      <c r="K8527" s="78" t="s">
        <v>56</v>
      </c>
      <c r="L8527" s="79" t="s">
        <v>22</v>
      </c>
      <c r="M8527" s="79" t="s">
        <v>23</v>
      </c>
      <c r="N8527" s="15" t="s">
        <v>189</v>
      </c>
      <c r="O8527" s="15" t="s">
        <v>24</v>
      </c>
      <c r="P8527" s="80" t="s">
        <v>196</v>
      </c>
      <c r="Q8527" s="80" t="s">
        <v>195</v>
      </c>
      <c r="S8527" t="str">
        <f t="shared" si="178"/>
        <v>42209Bank Account</v>
      </c>
    </row>
    <row r="8528" spans="1:19" hidden="1">
      <c r="A8528" s="12">
        <v>42209</v>
      </c>
      <c r="B8528" t="s">
        <v>3519</v>
      </c>
      <c r="C8528" s="1">
        <v>-2.97</v>
      </c>
      <c r="E8528" s="42">
        <f t="shared" si="179"/>
        <v>2.97</v>
      </c>
      <c r="F8528" s="77" t="s">
        <v>1038</v>
      </c>
      <c r="G8528" s="77" t="s">
        <v>195</v>
      </c>
      <c r="H8528" s="77" t="s">
        <v>189</v>
      </c>
      <c r="I8528" s="13">
        <v>7</v>
      </c>
      <c r="J8528" s="14">
        <v>2015</v>
      </c>
      <c r="K8528" s="78" t="s">
        <v>56</v>
      </c>
      <c r="L8528" s="79" t="s">
        <v>22</v>
      </c>
      <c r="M8528" s="79" t="s">
        <v>302</v>
      </c>
      <c r="N8528" s="15" t="s">
        <v>28</v>
      </c>
      <c r="O8528" s="15" t="s">
        <v>29</v>
      </c>
      <c r="P8528" s="80" t="s">
        <v>3599</v>
      </c>
      <c r="Q8528" s="80" t="s">
        <v>195</v>
      </c>
      <c r="S8528" t="str">
        <f t="shared" si="178"/>
        <v>42209Roxanne Kastner</v>
      </c>
    </row>
    <row r="8529" spans="1:19" hidden="1">
      <c r="A8529" s="12">
        <v>42210</v>
      </c>
      <c r="B8529" t="s">
        <v>3520</v>
      </c>
      <c r="C8529" s="1">
        <v>-0.59</v>
      </c>
      <c r="E8529" s="42">
        <f t="shared" si="179"/>
        <v>0.59</v>
      </c>
      <c r="F8529" s="77" t="s">
        <v>1038</v>
      </c>
      <c r="G8529" s="77" t="s">
        <v>195</v>
      </c>
      <c r="H8529" s="77" t="s">
        <v>189</v>
      </c>
      <c r="I8529" s="13">
        <v>7</v>
      </c>
      <c r="J8529" s="14">
        <v>2015</v>
      </c>
      <c r="K8529" s="78" t="s">
        <v>56</v>
      </c>
      <c r="L8529" s="79" t="s">
        <v>22</v>
      </c>
      <c r="M8529" s="79" t="s">
        <v>302</v>
      </c>
      <c r="N8529" s="15" t="s">
        <v>28</v>
      </c>
      <c r="O8529" s="15" t="s">
        <v>29</v>
      </c>
      <c r="P8529" s="80" t="s">
        <v>3599</v>
      </c>
      <c r="Q8529" s="80" t="s">
        <v>195</v>
      </c>
      <c r="S8529" t="str">
        <f t="shared" si="178"/>
        <v>42210Pam Harman</v>
      </c>
    </row>
    <row r="8530" spans="1:19" hidden="1">
      <c r="A8530" s="12">
        <v>42210</v>
      </c>
      <c r="B8530" t="s">
        <v>3178</v>
      </c>
      <c r="C8530" s="1">
        <v>-0.67</v>
      </c>
      <c r="E8530" s="42">
        <f t="shared" si="179"/>
        <v>0.67</v>
      </c>
      <c r="F8530" s="77" t="s">
        <v>1038</v>
      </c>
      <c r="G8530" s="77" t="s">
        <v>195</v>
      </c>
      <c r="H8530" s="77" t="s">
        <v>189</v>
      </c>
      <c r="I8530" s="13">
        <v>7</v>
      </c>
      <c r="J8530" s="14">
        <v>2015</v>
      </c>
      <c r="K8530" s="78" t="s">
        <v>56</v>
      </c>
      <c r="L8530" s="79" t="s">
        <v>22</v>
      </c>
      <c r="M8530" s="79" t="s">
        <v>302</v>
      </c>
      <c r="N8530" s="15" t="s">
        <v>28</v>
      </c>
      <c r="O8530" s="15" t="s">
        <v>29</v>
      </c>
      <c r="P8530" s="80" t="s">
        <v>3599</v>
      </c>
      <c r="Q8530" s="80" t="s">
        <v>195</v>
      </c>
      <c r="S8530" t="str">
        <f t="shared" si="178"/>
        <v>42210Megan Battista</v>
      </c>
    </row>
    <row r="8531" spans="1:19" hidden="1">
      <c r="A8531" s="12">
        <v>42210</v>
      </c>
      <c r="B8531" t="s">
        <v>3521</v>
      </c>
      <c r="C8531" s="1">
        <v>-1.1499999999999999</v>
      </c>
      <c r="E8531" s="42">
        <f t="shared" si="179"/>
        <v>1.1499999999999999</v>
      </c>
      <c r="F8531" s="77" t="s">
        <v>1038</v>
      </c>
      <c r="G8531" s="77" t="s">
        <v>195</v>
      </c>
      <c r="H8531" s="77" t="s">
        <v>189</v>
      </c>
      <c r="I8531" s="13">
        <v>7</v>
      </c>
      <c r="J8531" s="14">
        <v>2015</v>
      </c>
      <c r="K8531" s="78" t="s">
        <v>56</v>
      </c>
      <c r="L8531" s="79" t="s">
        <v>22</v>
      </c>
      <c r="M8531" s="79" t="s">
        <v>302</v>
      </c>
      <c r="N8531" s="15" t="s">
        <v>28</v>
      </c>
      <c r="O8531" s="15" t="s">
        <v>29</v>
      </c>
      <c r="P8531" s="80" t="s">
        <v>3599</v>
      </c>
      <c r="Q8531" s="80" t="s">
        <v>195</v>
      </c>
      <c r="S8531" t="str">
        <f t="shared" si="178"/>
        <v>42210Shiraz Khan</v>
      </c>
    </row>
    <row r="8532" spans="1:19" hidden="1">
      <c r="A8532" s="12">
        <v>42211</v>
      </c>
      <c r="B8532" t="s">
        <v>3172</v>
      </c>
      <c r="C8532" s="1">
        <v>0</v>
      </c>
      <c r="E8532" s="42">
        <f t="shared" si="179"/>
        <v>0</v>
      </c>
      <c r="F8532" s="77" t="s">
        <v>225</v>
      </c>
      <c r="G8532" s="77" t="s">
        <v>195</v>
      </c>
      <c r="H8532" s="77" t="s">
        <v>189</v>
      </c>
      <c r="I8532" s="13">
        <v>7</v>
      </c>
      <c r="J8532" s="14">
        <v>2015</v>
      </c>
      <c r="K8532" s="78" t="s">
        <v>56</v>
      </c>
      <c r="L8532" s="79" t="s">
        <v>22</v>
      </c>
      <c r="M8532" s="79" t="s">
        <v>23</v>
      </c>
      <c r="N8532" s="15" t="s">
        <v>28</v>
      </c>
      <c r="O8532" s="15" t="s">
        <v>29</v>
      </c>
      <c r="P8532" s="80" t="s">
        <v>3598</v>
      </c>
      <c r="Q8532" s="80" t="s">
        <v>195</v>
      </c>
      <c r="S8532" t="str">
        <f t="shared" si="178"/>
        <v>42211Spotify USA Inc</v>
      </c>
    </row>
    <row r="8533" spans="1:19" hidden="1">
      <c r="A8533" s="12">
        <v>42211</v>
      </c>
      <c r="B8533" t="s">
        <v>3522</v>
      </c>
      <c r="C8533" s="1">
        <v>-8.64</v>
      </c>
      <c r="E8533" s="42">
        <f t="shared" si="179"/>
        <v>8.64</v>
      </c>
      <c r="F8533" s="77" t="s">
        <v>1038</v>
      </c>
      <c r="G8533" s="77" t="s">
        <v>195</v>
      </c>
      <c r="H8533" s="77" t="s">
        <v>189</v>
      </c>
      <c r="I8533" s="13">
        <v>7</v>
      </c>
      <c r="J8533" s="14">
        <v>2015</v>
      </c>
      <c r="K8533" s="78" t="s">
        <v>56</v>
      </c>
      <c r="L8533" s="79" t="s">
        <v>22</v>
      </c>
      <c r="M8533" s="79" t="s">
        <v>302</v>
      </c>
      <c r="N8533" s="15" t="s">
        <v>28</v>
      </c>
      <c r="O8533" s="15" t="s">
        <v>29</v>
      </c>
      <c r="P8533" s="80" t="s">
        <v>3599</v>
      </c>
      <c r="Q8533" s="80" t="s">
        <v>195</v>
      </c>
      <c r="S8533" t="str">
        <f t="shared" ref="S8533:S8596" si="180">A8533&amp;B8533</f>
        <v>42211michele schols</v>
      </c>
    </row>
    <row r="8534" spans="1:19" hidden="1">
      <c r="A8534" s="12">
        <v>42212</v>
      </c>
      <c r="B8534" t="s">
        <v>3523</v>
      </c>
      <c r="C8534" s="1">
        <v>-5.99</v>
      </c>
      <c r="E8534" s="42">
        <f t="shared" si="179"/>
        <v>5.99</v>
      </c>
      <c r="F8534" s="77" t="s">
        <v>1038</v>
      </c>
      <c r="G8534" s="77" t="s">
        <v>195</v>
      </c>
      <c r="H8534" s="77" t="s">
        <v>189</v>
      </c>
      <c r="I8534" s="13">
        <v>7</v>
      </c>
      <c r="J8534" s="14">
        <v>2015</v>
      </c>
      <c r="K8534" s="78" t="s">
        <v>56</v>
      </c>
      <c r="L8534" s="79" t="s">
        <v>22</v>
      </c>
      <c r="M8534" s="79" t="s">
        <v>302</v>
      </c>
      <c r="N8534" s="15" t="s">
        <v>28</v>
      </c>
      <c r="O8534" s="15" t="s">
        <v>29</v>
      </c>
      <c r="P8534" s="80" t="s">
        <v>3599</v>
      </c>
      <c r="Q8534" s="80" t="s">
        <v>195</v>
      </c>
      <c r="S8534" t="str">
        <f t="shared" si="180"/>
        <v>42212Timothy Christopher Hooper</v>
      </c>
    </row>
    <row r="8535" spans="1:19" hidden="1">
      <c r="A8535" s="12">
        <v>42213</v>
      </c>
      <c r="B8535" t="s">
        <v>3524</v>
      </c>
      <c r="C8535" s="1">
        <v>-2.11</v>
      </c>
      <c r="E8535" s="42">
        <f t="shared" si="179"/>
        <v>2.11</v>
      </c>
      <c r="F8535" s="77" t="s">
        <v>1038</v>
      </c>
      <c r="G8535" s="77" t="s">
        <v>195</v>
      </c>
      <c r="H8535" s="77" t="s">
        <v>189</v>
      </c>
      <c r="I8535" s="13">
        <v>7</v>
      </c>
      <c r="J8535" s="14">
        <v>2015</v>
      </c>
      <c r="K8535" s="78" t="s">
        <v>56</v>
      </c>
      <c r="L8535" s="79" t="s">
        <v>22</v>
      </c>
      <c r="M8535" s="79" t="s">
        <v>302</v>
      </c>
      <c r="N8535" s="15" t="s">
        <v>28</v>
      </c>
      <c r="O8535" s="15" t="s">
        <v>29</v>
      </c>
      <c r="P8535" s="80" t="s">
        <v>3599</v>
      </c>
      <c r="Q8535" s="80" t="s">
        <v>195</v>
      </c>
      <c r="S8535" t="str">
        <f t="shared" si="180"/>
        <v>42213Jose Menendez</v>
      </c>
    </row>
    <row r="8536" spans="1:19" hidden="1">
      <c r="A8536" s="12">
        <v>42214</v>
      </c>
      <c r="B8536" t="s">
        <v>3525</v>
      </c>
      <c r="C8536" s="1">
        <v>-2.62</v>
      </c>
      <c r="E8536" s="42">
        <f t="shared" si="179"/>
        <v>2.62</v>
      </c>
      <c r="F8536" s="77" t="s">
        <v>1038</v>
      </c>
      <c r="G8536" s="77" t="s">
        <v>195</v>
      </c>
      <c r="H8536" s="77" t="s">
        <v>189</v>
      </c>
      <c r="I8536" s="13">
        <v>7</v>
      </c>
      <c r="J8536" s="14">
        <v>2015</v>
      </c>
      <c r="K8536" s="78" t="s">
        <v>56</v>
      </c>
      <c r="L8536" s="79" t="s">
        <v>22</v>
      </c>
      <c r="M8536" s="79" t="s">
        <v>302</v>
      </c>
      <c r="N8536" s="15" t="s">
        <v>28</v>
      </c>
      <c r="O8536" s="15" t="s">
        <v>29</v>
      </c>
      <c r="P8536" s="80" t="s">
        <v>3599</v>
      </c>
      <c r="Q8536" s="80" t="s">
        <v>195</v>
      </c>
      <c r="S8536" t="str">
        <f t="shared" si="180"/>
        <v>42214Doug Houk</v>
      </c>
    </row>
    <row r="8537" spans="1:19" hidden="1">
      <c r="A8537" s="12">
        <v>42215</v>
      </c>
      <c r="B8537" t="s">
        <v>3526</v>
      </c>
      <c r="C8537" s="1">
        <v>-0.94</v>
      </c>
      <c r="E8537" s="42">
        <f t="shared" si="179"/>
        <v>0.94</v>
      </c>
      <c r="F8537" s="77" t="s">
        <v>1038</v>
      </c>
      <c r="G8537" s="77" t="s">
        <v>195</v>
      </c>
      <c r="H8537" s="77" t="s">
        <v>189</v>
      </c>
      <c r="I8537" s="13">
        <v>7</v>
      </c>
      <c r="J8537" s="14">
        <v>2015</v>
      </c>
      <c r="K8537" s="78" t="s">
        <v>56</v>
      </c>
      <c r="L8537" s="79" t="s">
        <v>22</v>
      </c>
      <c r="M8537" s="79" t="s">
        <v>302</v>
      </c>
      <c r="N8537" s="15" t="s">
        <v>28</v>
      </c>
      <c r="O8537" s="15" t="s">
        <v>29</v>
      </c>
      <c r="P8537" s="80" t="s">
        <v>3599</v>
      </c>
      <c r="Q8537" s="80" t="s">
        <v>195</v>
      </c>
      <c r="S8537" t="str">
        <f t="shared" si="180"/>
        <v>42215Mario Knox</v>
      </c>
    </row>
    <row r="8538" spans="1:19" hidden="1">
      <c r="A8538" s="12">
        <v>42215</v>
      </c>
      <c r="B8538" t="s">
        <v>2488</v>
      </c>
      <c r="C8538" s="1">
        <v>0</v>
      </c>
      <c r="E8538" s="42">
        <f t="shared" si="179"/>
        <v>0</v>
      </c>
      <c r="F8538" s="77" t="s">
        <v>225</v>
      </c>
      <c r="G8538" s="77" t="s">
        <v>195</v>
      </c>
      <c r="H8538" s="77" t="s">
        <v>189</v>
      </c>
      <c r="I8538" s="13">
        <v>7</v>
      </c>
      <c r="J8538" s="14">
        <v>2015</v>
      </c>
      <c r="K8538" s="78" t="s">
        <v>56</v>
      </c>
      <c r="L8538" s="79" t="s">
        <v>22</v>
      </c>
      <c r="M8538" s="79" t="s">
        <v>23</v>
      </c>
      <c r="N8538" s="15" t="s">
        <v>189</v>
      </c>
      <c r="O8538" s="15" t="s">
        <v>24</v>
      </c>
      <c r="P8538" s="80" t="s">
        <v>196</v>
      </c>
      <c r="Q8538" s="80" t="s">
        <v>195</v>
      </c>
      <c r="S8538" t="str">
        <f t="shared" si="180"/>
        <v>42215Bank Account</v>
      </c>
    </row>
    <row r="8539" spans="1:19" hidden="1">
      <c r="A8539" s="12">
        <v>42215</v>
      </c>
      <c r="B8539" t="s">
        <v>3527</v>
      </c>
      <c r="C8539" s="1">
        <v>-2.25</v>
      </c>
      <c r="E8539" s="42">
        <f t="shared" si="179"/>
        <v>2.25</v>
      </c>
      <c r="F8539" s="77" t="s">
        <v>1038</v>
      </c>
      <c r="G8539" s="77" t="s">
        <v>195</v>
      </c>
      <c r="H8539" s="77" t="s">
        <v>189</v>
      </c>
      <c r="I8539" s="13">
        <v>7</v>
      </c>
      <c r="J8539" s="14">
        <v>2015</v>
      </c>
      <c r="K8539" s="78" t="s">
        <v>56</v>
      </c>
      <c r="L8539" s="79" t="s">
        <v>22</v>
      </c>
      <c r="M8539" s="79" t="s">
        <v>302</v>
      </c>
      <c r="N8539" s="15" t="s">
        <v>28</v>
      </c>
      <c r="O8539" s="15" t="s">
        <v>29</v>
      </c>
      <c r="P8539" s="80" t="s">
        <v>3599</v>
      </c>
      <c r="Q8539" s="80" t="s">
        <v>195</v>
      </c>
      <c r="S8539" t="str">
        <f t="shared" si="180"/>
        <v>42215Timothy Dugin</v>
      </c>
    </row>
    <row r="8540" spans="1:19" hidden="1">
      <c r="A8540" s="12">
        <v>42215</v>
      </c>
      <c r="B8540" t="s">
        <v>3528</v>
      </c>
      <c r="C8540" s="1">
        <v>-1.95</v>
      </c>
      <c r="E8540" s="42">
        <f t="shared" si="179"/>
        <v>1.95</v>
      </c>
      <c r="F8540" s="77" t="s">
        <v>1038</v>
      </c>
      <c r="G8540" s="77" t="s">
        <v>195</v>
      </c>
      <c r="H8540" s="77" t="s">
        <v>189</v>
      </c>
      <c r="I8540" s="13">
        <v>7</v>
      </c>
      <c r="J8540" s="14">
        <v>2015</v>
      </c>
      <c r="K8540" s="78" t="s">
        <v>56</v>
      </c>
      <c r="L8540" s="79" t="s">
        <v>22</v>
      </c>
      <c r="M8540" s="79" t="s">
        <v>302</v>
      </c>
      <c r="N8540" s="15" t="s">
        <v>28</v>
      </c>
      <c r="O8540" s="15" t="s">
        <v>29</v>
      </c>
      <c r="P8540" s="80" t="s">
        <v>3599</v>
      </c>
      <c r="Q8540" s="80" t="s">
        <v>195</v>
      </c>
      <c r="S8540" t="str">
        <f t="shared" si="180"/>
        <v>42215Omar Osorio</v>
      </c>
    </row>
    <row r="8541" spans="1:19" hidden="1">
      <c r="A8541" s="12">
        <v>42216</v>
      </c>
      <c r="B8541" t="s">
        <v>3529</v>
      </c>
      <c r="C8541" s="1">
        <v>-0.67</v>
      </c>
      <c r="E8541" s="42">
        <f t="shared" si="179"/>
        <v>0.67</v>
      </c>
      <c r="F8541" s="77" t="s">
        <v>1038</v>
      </c>
      <c r="G8541" s="77" t="s">
        <v>195</v>
      </c>
      <c r="H8541" s="77" t="s">
        <v>189</v>
      </c>
      <c r="I8541" s="13">
        <v>7</v>
      </c>
      <c r="J8541" s="14">
        <v>2015</v>
      </c>
      <c r="K8541" s="78" t="s">
        <v>56</v>
      </c>
      <c r="L8541" s="79" t="s">
        <v>22</v>
      </c>
      <c r="M8541" s="79" t="s">
        <v>302</v>
      </c>
      <c r="N8541" s="15" t="s">
        <v>28</v>
      </c>
      <c r="O8541" s="15" t="s">
        <v>29</v>
      </c>
      <c r="P8541" s="80" t="s">
        <v>3599</v>
      </c>
      <c r="Q8541" s="80" t="s">
        <v>195</v>
      </c>
      <c r="S8541" t="str">
        <f t="shared" si="180"/>
        <v>42216Gordon Wybo</v>
      </c>
    </row>
    <row r="8542" spans="1:19" hidden="1">
      <c r="A8542" s="12">
        <v>42216</v>
      </c>
      <c r="B8542" t="s">
        <v>3530</v>
      </c>
      <c r="C8542" s="1">
        <v>-3.99</v>
      </c>
      <c r="E8542" s="42">
        <f t="shared" si="179"/>
        <v>3.99</v>
      </c>
      <c r="F8542" s="77" t="s">
        <v>1038</v>
      </c>
      <c r="G8542" s="77" t="s">
        <v>195</v>
      </c>
      <c r="H8542" s="77" t="s">
        <v>189</v>
      </c>
      <c r="I8542" s="13">
        <v>7</v>
      </c>
      <c r="J8542" s="14">
        <v>2015</v>
      </c>
      <c r="K8542" s="78" t="s">
        <v>56</v>
      </c>
      <c r="L8542" s="79" t="s">
        <v>22</v>
      </c>
      <c r="M8542" s="79" t="s">
        <v>302</v>
      </c>
      <c r="N8542" s="15" t="s">
        <v>28</v>
      </c>
      <c r="O8542" s="15" t="s">
        <v>29</v>
      </c>
      <c r="P8542" s="80" t="s">
        <v>3599</v>
      </c>
      <c r="Q8542" s="80" t="s">
        <v>195</v>
      </c>
      <c r="S8542" t="str">
        <f t="shared" si="180"/>
        <v>42216Jerry Xiong</v>
      </c>
    </row>
    <row r="8543" spans="1:19" hidden="1">
      <c r="A8543" s="12">
        <v>42217</v>
      </c>
      <c r="B8543" t="s">
        <v>3519</v>
      </c>
      <c r="C8543" s="1">
        <v>2.67</v>
      </c>
      <c r="E8543" s="42">
        <f t="shared" si="179"/>
        <v>-2.67</v>
      </c>
      <c r="F8543" s="77" t="s">
        <v>225</v>
      </c>
      <c r="G8543" s="77" t="s">
        <v>195</v>
      </c>
      <c r="H8543" s="77" t="s">
        <v>189</v>
      </c>
      <c r="I8543" s="13">
        <v>8</v>
      </c>
      <c r="J8543" s="14">
        <v>2015</v>
      </c>
      <c r="K8543" s="78" t="s">
        <v>56</v>
      </c>
      <c r="L8543" s="79" t="s">
        <v>22</v>
      </c>
      <c r="M8543" s="79" t="s">
        <v>302</v>
      </c>
      <c r="N8543" s="15" t="s">
        <v>28</v>
      </c>
      <c r="O8543" s="15" t="s">
        <v>29</v>
      </c>
      <c r="P8543" s="80" t="s">
        <v>3599</v>
      </c>
      <c r="Q8543" s="80" t="s">
        <v>195</v>
      </c>
      <c r="S8543" t="str">
        <f t="shared" si="180"/>
        <v>42217Roxanne Kastner</v>
      </c>
    </row>
    <row r="8544" spans="1:19" hidden="1">
      <c r="A8544" s="12">
        <v>42218</v>
      </c>
      <c r="B8544" t="s">
        <v>3531</v>
      </c>
      <c r="C8544" s="1">
        <v>-1.95</v>
      </c>
      <c r="E8544" s="42">
        <f t="shared" si="179"/>
        <v>1.95</v>
      </c>
      <c r="F8544" s="77" t="s">
        <v>1038</v>
      </c>
      <c r="G8544" s="77" t="s">
        <v>195</v>
      </c>
      <c r="H8544" s="77" t="s">
        <v>189</v>
      </c>
      <c r="I8544" s="13">
        <v>8</v>
      </c>
      <c r="J8544" s="14">
        <v>2015</v>
      </c>
      <c r="K8544" s="78" t="s">
        <v>56</v>
      </c>
      <c r="L8544" s="79" t="s">
        <v>22</v>
      </c>
      <c r="M8544" s="79" t="s">
        <v>302</v>
      </c>
      <c r="N8544" s="15" t="s">
        <v>28</v>
      </c>
      <c r="O8544" s="15" t="s">
        <v>29</v>
      </c>
      <c r="P8544" s="80" t="s">
        <v>3599</v>
      </c>
      <c r="Q8544" s="80" t="s">
        <v>195</v>
      </c>
      <c r="S8544" t="str">
        <f t="shared" si="180"/>
        <v>42218edgar ortega</v>
      </c>
    </row>
    <row r="8545" spans="1:19" hidden="1">
      <c r="A8545" s="12">
        <v>42219</v>
      </c>
      <c r="B8545" t="s">
        <v>2488</v>
      </c>
      <c r="C8545" s="1">
        <v>0</v>
      </c>
      <c r="E8545" s="42">
        <f t="shared" si="179"/>
        <v>0</v>
      </c>
      <c r="F8545" s="77" t="s">
        <v>225</v>
      </c>
      <c r="G8545" s="77" t="s">
        <v>195</v>
      </c>
      <c r="H8545" s="77" t="s">
        <v>189</v>
      </c>
      <c r="I8545" s="13">
        <v>8</v>
      </c>
      <c r="J8545" s="14">
        <v>2015</v>
      </c>
      <c r="K8545" s="78" t="s">
        <v>56</v>
      </c>
      <c r="L8545" s="79" t="s">
        <v>22</v>
      </c>
      <c r="M8545" s="79" t="s">
        <v>23</v>
      </c>
      <c r="N8545" s="15" t="s">
        <v>189</v>
      </c>
      <c r="O8545" s="15" t="s">
        <v>24</v>
      </c>
      <c r="P8545" s="80" t="s">
        <v>196</v>
      </c>
      <c r="Q8545" s="80" t="s">
        <v>195</v>
      </c>
      <c r="S8545" t="str">
        <f t="shared" si="180"/>
        <v>42219Bank Account</v>
      </c>
    </row>
    <row r="8546" spans="1:19" hidden="1">
      <c r="A8546" s="12">
        <v>42219</v>
      </c>
      <c r="B8546" t="s">
        <v>3532</v>
      </c>
      <c r="C8546" s="1">
        <v>-1.18</v>
      </c>
      <c r="E8546" s="42">
        <f t="shared" si="179"/>
        <v>1.18</v>
      </c>
      <c r="F8546" s="77" t="s">
        <v>1038</v>
      </c>
      <c r="G8546" s="77" t="s">
        <v>195</v>
      </c>
      <c r="H8546" s="77" t="s">
        <v>189</v>
      </c>
      <c r="I8546" s="13">
        <v>8</v>
      </c>
      <c r="J8546" s="14">
        <v>2015</v>
      </c>
      <c r="K8546" s="78" t="s">
        <v>56</v>
      </c>
      <c r="L8546" s="79" t="s">
        <v>22</v>
      </c>
      <c r="M8546" s="79" t="s">
        <v>302</v>
      </c>
      <c r="N8546" s="15" t="s">
        <v>28</v>
      </c>
      <c r="O8546" s="15" t="s">
        <v>29</v>
      </c>
      <c r="P8546" s="80" t="s">
        <v>3599</v>
      </c>
      <c r="Q8546" s="80" t="s">
        <v>195</v>
      </c>
      <c r="S8546" t="str">
        <f t="shared" si="180"/>
        <v>42219JOSEPH JADER</v>
      </c>
    </row>
    <row r="8547" spans="1:19" hidden="1">
      <c r="A8547" s="12">
        <v>42219</v>
      </c>
      <c r="B8547" t="s">
        <v>3533</v>
      </c>
      <c r="C8547" s="1">
        <v>-0.92</v>
      </c>
      <c r="E8547" s="42">
        <f t="shared" si="179"/>
        <v>0.92</v>
      </c>
      <c r="F8547" s="77" t="s">
        <v>1038</v>
      </c>
      <c r="G8547" s="77" t="s">
        <v>195</v>
      </c>
      <c r="H8547" s="77" t="s">
        <v>189</v>
      </c>
      <c r="I8547" s="13">
        <v>8</v>
      </c>
      <c r="J8547" s="14">
        <v>2015</v>
      </c>
      <c r="K8547" s="78" t="s">
        <v>56</v>
      </c>
      <c r="L8547" s="79" t="s">
        <v>22</v>
      </c>
      <c r="M8547" s="79" t="s">
        <v>302</v>
      </c>
      <c r="N8547" s="15" t="s">
        <v>28</v>
      </c>
      <c r="O8547" s="15" t="s">
        <v>29</v>
      </c>
      <c r="P8547" s="80" t="s">
        <v>3599</v>
      </c>
      <c r="Q8547" s="80" t="s">
        <v>195</v>
      </c>
      <c r="S8547" t="str">
        <f t="shared" si="180"/>
        <v>42219Suzanne Dube</v>
      </c>
    </row>
    <row r="8548" spans="1:19" hidden="1">
      <c r="A8548" s="12">
        <v>42220</v>
      </c>
      <c r="B8548" t="s">
        <v>3534</v>
      </c>
      <c r="C8548" s="1">
        <v>-2.13</v>
      </c>
      <c r="E8548" s="42">
        <f t="shared" si="179"/>
        <v>2.13</v>
      </c>
      <c r="F8548" s="77" t="s">
        <v>1038</v>
      </c>
      <c r="G8548" s="77" t="s">
        <v>195</v>
      </c>
      <c r="H8548" s="77" t="s">
        <v>189</v>
      </c>
      <c r="I8548" s="13">
        <v>8</v>
      </c>
      <c r="J8548" s="14">
        <v>2015</v>
      </c>
      <c r="K8548" s="78" t="s">
        <v>56</v>
      </c>
      <c r="L8548" s="79" t="s">
        <v>22</v>
      </c>
      <c r="M8548" s="79" t="s">
        <v>302</v>
      </c>
      <c r="N8548" s="15" t="s">
        <v>28</v>
      </c>
      <c r="O8548" s="15" t="s">
        <v>29</v>
      </c>
      <c r="P8548" s="80" t="s">
        <v>3599</v>
      </c>
      <c r="Q8548" s="80" t="s">
        <v>195</v>
      </c>
      <c r="S8548" t="str">
        <f t="shared" si="180"/>
        <v>42220Brandon Osborn</v>
      </c>
    </row>
    <row r="8549" spans="1:19" hidden="1">
      <c r="A8549" s="12">
        <v>42221</v>
      </c>
      <c r="B8549" t="s">
        <v>3535</v>
      </c>
      <c r="C8549" s="1">
        <v>-3.09</v>
      </c>
      <c r="E8549" s="42">
        <f t="shared" si="179"/>
        <v>3.09</v>
      </c>
      <c r="F8549" s="77" t="s">
        <v>1038</v>
      </c>
      <c r="G8549" s="77" t="s">
        <v>195</v>
      </c>
      <c r="H8549" s="77" t="s">
        <v>189</v>
      </c>
      <c r="I8549" s="13">
        <v>8</v>
      </c>
      <c r="J8549" s="14">
        <v>2015</v>
      </c>
      <c r="K8549" s="78" t="s">
        <v>56</v>
      </c>
      <c r="L8549" s="79" t="s">
        <v>22</v>
      </c>
      <c r="M8549" s="79" t="s">
        <v>302</v>
      </c>
      <c r="N8549" s="15" t="s">
        <v>28</v>
      </c>
      <c r="O8549" s="15" t="s">
        <v>29</v>
      </c>
      <c r="P8549" s="80" t="s">
        <v>3599</v>
      </c>
      <c r="Q8549" s="80" t="s">
        <v>195</v>
      </c>
      <c r="S8549" t="str">
        <f t="shared" si="180"/>
        <v>42221TIMOTHY FOPPIANO</v>
      </c>
    </row>
    <row r="8550" spans="1:19" hidden="1">
      <c r="A8550" s="12">
        <v>42221</v>
      </c>
      <c r="B8550" t="s">
        <v>3536</v>
      </c>
      <c r="C8550" s="1">
        <v>-0.67</v>
      </c>
      <c r="E8550" s="42">
        <f t="shared" si="179"/>
        <v>0.67</v>
      </c>
      <c r="F8550" s="77" t="s">
        <v>1038</v>
      </c>
      <c r="G8550" s="77" t="s">
        <v>195</v>
      </c>
      <c r="H8550" s="77" t="s">
        <v>189</v>
      </c>
      <c r="I8550" s="13">
        <v>8</v>
      </c>
      <c r="J8550" s="14">
        <v>2015</v>
      </c>
      <c r="K8550" s="78" t="s">
        <v>56</v>
      </c>
      <c r="L8550" s="79" t="s">
        <v>22</v>
      </c>
      <c r="M8550" s="79" t="s">
        <v>302</v>
      </c>
      <c r="N8550" s="15" t="s">
        <v>28</v>
      </c>
      <c r="O8550" s="15" t="s">
        <v>29</v>
      </c>
      <c r="P8550" s="80" t="s">
        <v>3599</v>
      </c>
      <c r="Q8550" s="80" t="s">
        <v>195</v>
      </c>
      <c r="S8550" t="str">
        <f t="shared" si="180"/>
        <v>42221Daniel Dorrance   II</v>
      </c>
    </row>
    <row r="8551" spans="1:19" hidden="1">
      <c r="A8551" s="12">
        <v>42221</v>
      </c>
      <c r="B8551" t="s">
        <v>3537</v>
      </c>
      <c r="C8551" s="1">
        <v>-5.74</v>
      </c>
      <c r="E8551" s="42">
        <f t="shared" si="179"/>
        <v>5.74</v>
      </c>
      <c r="F8551" s="77" t="s">
        <v>1038</v>
      </c>
      <c r="G8551" s="77" t="s">
        <v>195</v>
      </c>
      <c r="H8551" s="77" t="s">
        <v>189</v>
      </c>
      <c r="I8551" s="13">
        <v>8</v>
      </c>
      <c r="J8551" s="14">
        <v>2015</v>
      </c>
      <c r="K8551" s="78" t="s">
        <v>56</v>
      </c>
      <c r="L8551" s="79" t="s">
        <v>22</v>
      </c>
      <c r="M8551" s="79" t="s">
        <v>302</v>
      </c>
      <c r="N8551" s="15" t="s">
        <v>28</v>
      </c>
      <c r="O8551" s="15" t="s">
        <v>29</v>
      </c>
      <c r="P8551" s="80" t="s">
        <v>3599</v>
      </c>
      <c r="Q8551" s="80" t="s">
        <v>195</v>
      </c>
      <c r="S8551" t="str">
        <f t="shared" si="180"/>
        <v>42221kevin young</v>
      </c>
    </row>
    <row r="8552" spans="1:19" hidden="1">
      <c r="A8552" s="12">
        <v>42222</v>
      </c>
      <c r="B8552" t="s">
        <v>3538</v>
      </c>
      <c r="C8552" s="1">
        <v>-5.36</v>
      </c>
      <c r="E8552" s="42">
        <f t="shared" si="179"/>
        <v>5.36</v>
      </c>
      <c r="F8552" s="77" t="s">
        <v>1038</v>
      </c>
      <c r="G8552" s="77" t="s">
        <v>195</v>
      </c>
      <c r="H8552" s="77" t="s">
        <v>189</v>
      </c>
      <c r="I8552" s="13">
        <v>8</v>
      </c>
      <c r="J8552" s="14">
        <v>2015</v>
      </c>
      <c r="K8552" s="78" t="s">
        <v>56</v>
      </c>
      <c r="L8552" s="79" t="s">
        <v>22</v>
      </c>
      <c r="M8552" s="79" t="s">
        <v>302</v>
      </c>
      <c r="N8552" s="15" t="s">
        <v>28</v>
      </c>
      <c r="O8552" s="15" t="s">
        <v>29</v>
      </c>
      <c r="P8552" s="80" t="s">
        <v>3599</v>
      </c>
      <c r="Q8552" s="80" t="s">
        <v>195</v>
      </c>
      <c r="S8552" t="str">
        <f t="shared" si="180"/>
        <v>42222Michelle Upchurch</v>
      </c>
    </row>
    <row r="8553" spans="1:19" hidden="1">
      <c r="A8553" s="12">
        <v>42222</v>
      </c>
      <c r="B8553" t="s">
        <v>3539</v>
      </c>
      <c r="C8553" s="1">
        <v>-0.62</v>
      </c>
      <c r="E8553" s="42">
        <f t="shared" si="179"/>
        <v>0.62</v>
      </c>
      <c r="F8553" s="77" t="s">
        <v>1038</v>
      </c>
      <c r="G8553" s="77" t="s">
        <v>195</v>
      </c>
      <c r="H8553" s="77" t="s">
        <v>189</v>
      </c>
      <c r="I8553" s="13">
        <v>8</v>
      </c>
      <c r="J8553" s="14">
        <v>2015</v>
      </c>
      <c r="K8553" s="78" t="s">
        <v>56</v>
      </c>
      <c r="L8553" s="79" t="s">
        <v>22</v>
      </c>
      <c r="M8553" s="79" t="s">
        <v>302</v>
      </c>
      <c r="N8553" s="15" t="s">
        <v>28</v>
      </c>
      <c r="O8553" s="15" t="s">
        <v>29</v>
      </c>
      <c r="P8553" s="80" t="s">
        <v>3599</v>
      </c>
      <c r="Q8553" s="80" t="s">
        <v>195</v>
      </c>
      <c r="S8553" t="str">
        <f t="shared" si="180"/>
        <v>42222KCR Products Unlimited LLC</v>
      </c>
    </row>
    <row r="8554" spans="1:19" hidden="1">
      <c r="A8554" s="12">
        <v>42223</v>
      </c>
      <c r="B8554" t="s">
        <v>3540</v>
      </c>
      <c r="C8554" s="1">
        <v>-0.72</v>
      </c>
      <c r="E8554" s="42">
        <f t="shared" si="179"/>
        <v>0.72</v>
      </c>
      <c r="F8554" s="77" t="s">
        <v>1038</v>
      </c>
      <c r="G8554" s="77" t="s">
        <v>195</v>
      </c>
      <c r="H8554" s="77" t="s">
        <v>189</v>
      </c>
      <c r="I8554" s="13">
        <v>8</v>
      </c>
      <c r="J8554" s="14">
        <v>2015</v>
      </c>
      <c r="K8554" s="78" t="s">
        <v>56</v>
      </c>
      <c r="L8554" s="79" t="s">
        <v>22</v>
      </c>
      <c r="M8554" s="79" t="s">
        <v>302</v>
      </c>
      <c r="N8554" s="15" t="s">
        <v>28</v>
      </c>
      <c r="O8554" s="15" t="s">
        <v>29</v>
      </c>
      <c r="P8554" s="80" t="s">
        <v>3599</v>
      </c>
      <c r="Q8554" s="80" t="s">
        <v>195</v>
      </c>
      <c r="S8554" t="str">
        <f t="shared" si="180"/>
        <v>42223Michel Edes</v>
      </c>
    </row>
    <row r="8555" spans="1:19" hidden="1">
      <c r="A8555" s="12">
        <v>42223</v>
      </c>
      <c r="B8555" t="s">
        <v>3541</v>
      </c>
      <c r="C8555" s="1">
        <v>-0.69</v>
      </c>
      <c r="E8555" s="42">
        <f t="shared" ref="E8555:E8618" si="181">-C8555</f>
        <v>0.69</v>
      </c>
      <c r="F8555" s="77" t="s">
        <v>1038</v>
      </c>
      <c r="G8555" s="77" t="s">
        <v>195</v>
      </c>
      <c r="H8555" s="77" t="s">
        <v>189</v>
      </c>
      <c r="I8555" s="13">
        <v>8</v>
      </c>
      <c r="J8555" s="14">
        <v>2015</v>
      </c>
      <c r="K8555" s="78" t="s">
        <v>56</v>
      </c>
      <c r="L8555" s="79" t="s">
        <v>22</v>
      </c>
      <c r="M8555" s="79" t="s">
        <v>302</v>
      </c>
      <c r="N8555" s="15" t="s">
        <v>28</v>
      </c>
      <c r="O8555" s="15" t="s">
        <v>29</v>
      </c>
      <c r="P8555" s="80" t="s">
        <v>3599</v>
      </c>
      <c r="Q8555" s="80" t="s">
        <v>195</v>
      </c>
      <c r="S8555" t="str">
        <f t="shared" si="180"/>
        <v>42223amanda bessette</v>
      </c>
    </row>
    <row r="8556" spans="1:19" hidden="1">
      <c r="A8556" s="12">
        <v>42224</v>
      </c>
      <c r="B8556" t="s">
        <v>3542</v>
      </c>
      <c r="C8556" s="1">
        <v>-4.2300000000000004</v>
      </c>
      <c r="E8556" s="42">
        <f t="shared" si="181"/>
        <v>4.2300000000000004</v>
      </c>
      <c r="F8556" s="77" t="s">
        <v>1038</v>
      </c>
      <c r="G8556" s="77" t="s">
        <v>195</v>
      </c>
      <c r="H8556" s="77" t="s">
        <v>189</v>
      </c>
      <c r="I8556" s="13">
        <v>8</v>
      </c>
      <c r="J8556" s="14">
        <v>2015</v>
      </c>
      <c r="K8556" s="78" t="s">
        <v>56</v>
      </c>
      <c r="L8556" s="79" t="s">
        <v>22</v>
      </c>
      <c r="M8556" s="79" t="s">
        <v>302</v>
      </c>
      <c r="N8556" s="15" t="s">
        <v>28</v>
      </c>
      <c r="O8556" s="15" t="s">
        <v>29</v>
      </c>
      <c r="P8556" s="80" t="s">
        <v>3599</v>
      </c>
      <c r="Q8556" s="80" t="s">
        <v>195</v>
      </c>
      <c r="S8556" t="str">
        <f t="shared" si="180"/>
        <v>42224Karen Wright</v>
      </c>
    </row>
    <row r="8557" spans="1:19" hidden="1">
      <c r="A8557" s="12">
        <v>42225</v>
      </c>
      <c r="B8557" t="s">
        <v>3543</v>
      </c>
      <c r="C8557" s="1">
        <v>-2.17</v>
      </c>
      <c r="E8557" s="42">
        <f t="shared" si="181"/>
        <v>2.17</v>
      </c>
      <c r="F8557" s="77" t="s">
        <v>1038</v>
      </c>
      <c r="G8557" s="77" t="s">
        <v>195</v>
      </c>
      <c r="H8557" s="77" t="s">
        <v>189</v>
      </c>
      <c r="I8557" s="13">
        <v>8</v>
      </c>
      <c r="J8557" s="14">
        <v>2015</v>
      </c>
      <c r="K8557" s="78" t="s">
        <v>56</v>
      </c>
      <c r="L8557" s="79" t="s">
        <v>22</v>
      </c>
      <c r="M8557" s="79" t="s">
        <v>302</v>
      </c>
      <c r="N8557" s="15" t="s">
        <v>28</v>
      </c>
      <c r="O8557" s="15" t="s">
        <v>29</v>
      </c>
      <c r="P8557" s="80" t="s">
        <v>3599</v>
      </c>
      <c r="Q8557" s="80" t="s">
        <v>195</v>
      </c>
      <c r="S8557" t="str">
        <f t="shared" si="180"/>
        <v>42225Brandi Taylor</v>
      </c>
    </row>
    <row r="8558" spans="1:19" hidden="1">
      <c r="A8558" s="12">
        <v>42225</v>
      </c>
      <c r="B8558" t="s">
        <v>3544</v>
      </c>
      <c r="C8558" s="1">
        <v>-1.8</v>
      </c>
      <c r="E8558" s="42">
        <f t="shared" si="181"/>
        <v>1.8</v>
      </c>
      <c r="F8558" s="77" t="s">
        <v>1038</v>
      </c>
      <c r="G8558" s="77" t="s">
        <v>195</v>
      </c>
      <c r="H8558" s="77" t="s">
        <v>189</v>
      </c>
      <c r="I8558" s="13">
        <v>8</v>
      </c>
      <c r="J8558" s="14">
        <v>2015</v>
      </c>
      <c r="K8558" s="78" t="s">
        <v>56</v>
      </c>
      <c r="L8558" s="79" t="s">
        <v>22</v>
      </c>
      <c r="M8558" s="79" t="s">
        <v>302</v>
      </c>
      <c r="N8558" s="15" t="s">
        <v>28</v>
      </c>
      <c r="O8558" s="15" t="s">
        <v>29</v>
      </c>
      <c r="P8558" s="80" t="s">
        <v>3599</v>
      </c>
      <c r="Q8558" s="80" t="s">
        <v>195</v>
      </c>
      <c r="S8558" t="str">
        <f t="shared" si="180"/>
        <v>42225Rachael Carland</v>
      </c>
    </row>
    <row r="8559" spans="1:19" hidden="1">
      <c r="A8559" s="12">
        <v>42226</v>
      </c>
      <c r="B8559" t="s">
        <v>3545</v>
      </c>
      <c r="C8559" s="1">
        <v>-0.94</v>
      </c>
      <c r="E8559" s="42">
        <f t="shared" si="181"/>
        <v>0.94</v>
      </c>
      <c r="F8559" s="77" t="s">
        <v>1038</v>
      </c>
      <c r="G8559" s="77" t="s">
        <v>195</v>
      </c>
      <c r="H8559" s="77" t="s">
        <v>189</v>
      </c>
      <c r="I8559" s="13">
        <v>8</v>
      </c>
      <c r="J8559" s="14">
        <v>2015</v>
      </c>
      <c r="K8559" s="78" t="s">
        <v>56</v>
      </c>
      <c r="L8559" s="79" t="s">
        <v>22</v>
      </c>
      <c r="M8559" s="79" t="s">
        <v>302</v>
      </c>
      <c r="N8559" s="15" t="s">
        <v>28</v>
      </c>
      <c r="O8559" s="15" t="s">
        <v>29</v>
      </c>
      <c r="P8559" s="80" t="s">
        <v>3599</v>
      </c>
      <c r="Q8559" s="80" t="s">
        <v>195</v>
      </c>
      <c r="S8559" t="str">
        <f t="shared" si="180"/>
        <v>42226luis marrero</v>
      </c>
    </row>
    <row r="8560" spans="1:19" hidden="1">
      <c r="A8560" s="12">
        <v>42226</v>
      </c>
      <c r="B8560" t="s">
        <v>2488</v>
      </c>
      <c r="C8560" s="1">
        <v>0</v>
      </c>
      <c r="E8560" s="42">
        <f t="shared" si="181"/>
        <v>0</v>
      </c>
      <c r="F8560" s="77" t="s">
        <v>225</v>
      </c>
      <c r="G8560" s="77" t="s">
        <v>195</v>
      </c>
      <c r="H8560" s="77" t="s">
        <v>189</v>
      </c>
      <c r="I8560" s="13">
        <v>8</v>
      </c>
      <c r="J8560" s="14">
        <v>2015</v>
      </c>
      <c r="K8560" s="78" t="s">
        <v>56</v>
      </c>
      <c r="L8560" s="79" t="s">
        <v>22</v>
      </c>
      <c r="M8560" s="79" t="s">
        <v>23</v>
      </c>
      <c r="N8560" s="15" t="s">
        <v>189</v>
      </c>
      <c r="O8560" s="15" t="s">
        <v>24</v>
      </c>
      <c r="P8560" s="80" t="s">
        <v>196</v>
      </c>
      <c r="Q8560" s="80" t="s">
        <v>195</v>
      </c>
      <c r="S8560" t="str">
        <f t="shared" si="180"/>
        <v>42226Bank Account</v>
      </c>
    </row>
    <row r="8561" spans="1:19" hidden="1">
      <c r="A8561" s="12">
        <v>42226</v>
      </c>
      <c r="B8561" t="s">
        <v>3546</v>
      </c>
      <c r="C8561" s="1">
        <v>-1.97</v>
      </c>
      <c r="E8561" s="42">
        <f t="shared" si="181"/>
        <v>1.97</v>
      </c>
      <c r="F8561" s="77" t="s">
        <v>1038</v>
      </c>
      <c r="G8561" s="77" t="s">
        <v>195</v>
      </c>
      <c r="H8561" s="77" t="s">
        <v>189</v>
      </c>
      <c r="I8561" s="13">
        <v>8</v>
      </c>
      <c r="J8561" s="14">
        <v>2015</v>
      </c>
      <c r="K8561" s="78" t="s">
        <v>56</v>
      </c>
      <c r="L8561" s="79" t="s">
        <v>22</v>
      </c>
      <c r="M8561" s="79" t="s">
        <v>302</v>
      </c>
      <c r="N8561" s="15" t="s">
        <v>28</v>
      </c>
      <c r="O8561" s="15" t="s">
        <v>29</v>
      </c>
      <c r="P8561" s="80" t="s">
        <v>3599</v>
      </c>
      <c r="Q8561" s="80" t="s">
        <v>195</v>
      </c>
      <c r="S8561" t="str">
        <f t="shared" si="180"/>
        <v>42226Debra LLoyd</v>
      </c>
    </row>
    <row r="8562" spans="1:19" hidden="1">
      <c r="A8562" s="12">
        <v>42227</v>
      </c>
      <c r="B8562" t="s">
        <v>3547</v>
      </c>
      <c r="C8562" s="1">
        <v>-7.56</v>
      </c>
      <c r="E8562" s="42">
        <f t="shared" si="181"/>
        <v>7.56</v>
      </c>
      <c r="F8562" s="77" t="s">
        <v>1038</v>
      </c>
      <c r="G8562" s="77" t="s">
        <v>195</v>
      </c>
      <c r="H8562" s="77" t="s">
        <v>189</v>
      </c>
      <c r="I8562" s="13">
        <v>8</v>
      </c>
      <c r="J8562" s="14">
        <v>2015</v>
      </c>
      <c r="K8562" s="78" t="s">
        <v>56</v>
      </c>
      <c r="L8562" s="79" t="s">
        <v>22</v>
      </c>
      <c r="M8562" s="79" t="s">
        <v>302</v>
      </c>
      <c r="N8562" s="15" t="s">
        <v>28</v>
      </c>
      <c r="O8562" s="15" t="s">
        <v>29</v>
      </c>
      <c r="P8562" s="80" t="s">
        <v>3599</v>
      </c>
      <c r="Q8562" s="80" t="s">
        <v>195</v>
      </c>
      <c r="S8562" t="str">
        <f t="shared" si="180"/>
        <v>42227Anthony D'Orazio</v>
      </c>
    </row>
    <row r="8563" spans="1:19" hidden="1">
      <c r="A8563" s="12">
        <v>42227</v>
      </c>
      <c r="B8563" t="s">
        <v>3547</v>
      </c>
      <c r="C8563" s="1">
        <v>1</v>
      </c>
      <c r="E8563" s="42">
        <f t="shared" si="181"/>
        <v>-1</v>
      </c>
      <c r="F8563" s="77" t="s">
        <v>225</v>
      </c>
      <c r="G8563" s="77" t="s">
        <v>195</v>
      </c>
      <c r="H8563" s="77" t="s">
        <v>189</v>
      </c>
      <c r="I8563" s="13">
        <v>8</v>
      </c>
      <c r="J8563" s="14">
        <v>2015</v>
      </c>
      <c r="K8563" s="78" t="s">
        <v>56</v>
      </c>
      <c r="L8563" s="79" t="s">
        <v>22</v>
      </c>
      <c r="M8563" s="79" t="s">
        <v>302</v>
      </c>
      <c r="N8563" s="15" t="s">
        <v>28</v>
      </c>
      <c r="O8563" s="15" t="s">
        <v>29</v>
      </c>
      <c r="P8563" s="80" t="s">
        <v>3599</v>
      </c>
      <c r="Q8563" s="80" t="s">
        <v>195</v>
      </c>
      <c r="S8563" t="str">
        <f t="shared" si="180"/>
        <v>42227Anthony D'Orazio</v>
      </c>
    </row>
    <row r="8564" spans="1:19" hidden="1">
      <c r="A8564" s="12">
        <v>42227</v>
      </c>
      <c r="B8564" t="s">
        <v>3548</v>
      </c>
      <c r="C8564" s="1">
        <v>-1.46</v>
      </c>
      <c r="E8564" s="42">
        <f t="shared" si="181"/>
        <v>1.46</v>
      </c>
      <c r="F8564" s="77" t="s">
        <v>1038</v>
      </c>
      <c r="G8564" s="77" t="s">
        <v>195</v>
      </c>
      <c r="H8564" s="77" t="s">
        <v>189</v>
      </c>
      <c r="I8564" s="13">
        <v>8</v>
      </c>
      <c r="J8564" s="14">
        <v>2015</v>
      </c>
      <c r="K8564" s="78" t="s">
        <v>56</v>
      </c>
      <c r="L8564" s="79" t="s">
        <v>22</v>
      </c>
      <c r="M8564" s="79" t="s">
        <v>302</v>
      </c>
      <c r="N8564" s="15" t="s">
        <v>28</v>
      </c>
      <c r="O8564" s="15" t="s">
        <v>29</v>
      </c>
      <c r="P8564" s="80" t="s">
        <v>3599</v>
      </c>
      <c r="Q8564" s="80" t="s">
        <v>195</v>
      </c>
      <c r="S8564" t="str">
        <f t="shared" si="180"/>
        <v>42227justin evans</v>
      </c>
    </row>
    <row r="8565" spans="1:19" hidden="1">
      <c r="A8565" s="12">
        <v>42228</v>
      </c>
      <c r="B8565" t="s">
        <v>3549</v>
      </c>
      <c r="C8565" s="1">
        <v>-1.2</v>
      </c>
      <c r="E8565" s="42">
        <f t="shared" si="181"/>
        <v>1.2</v>
      </c>
      <c r="F8565" s="77" t="s">
        <v>1038</v>
      </c>
      <c r="G8565" s="77" t="s">
        <v>195</v>
      </c>
      <c r="H8565" s="77" t="s">
        <v>189</v>
      </c>
      <c r="I8565" s="13">
        <v>8</v>
      </c>
      <c r="J8565" s="14">
        <v>2015</v>
      </c>
      <c r="K8565" s="78" t="s">
        <v>56</v>
      </c>
      <c r="L8565" s="79" t="s">
        <v>22</v>
      </c>
      <c r="M8565" s="79" t="s">
        <v>302</v>
      </c>
      <c r="N8565" s="15" t="s">
        <v>28</v>
      </c>
      <c r="O8565" s="15" t="s">
        <v>29</v>
      </c>
      <c r="P8565" s="80" t="s">
        <v>3599</v>
      </c>
      <c r="Q8565" s="80" t="s">
        <v>195</v>
      </c>
      <c r="S8565" t="str">
        <f t="shared" si="180"/>
        <v>42228john griffin</v>
      </c>
    </row>
    <row r="8566" spans="1:19" hidden="1">
      <c r="A8566" s="12">
        <v>42228</v>
      </c>
      <c r="B8566" t="s">
        <v>3550</v>
      </c>
      <c r="C8566" s="1">
        <v>-2.33</v>
      </c>
      <c r="E8566" s="42">
        <f t="shared" si="181"/>
        <v>2.33</v>
      </c>
      <c r="F8566" s="77" t="s">
        <v>1038</v>
      </c>
      <c r="G8566" s="77" t="s">
        <v>195</v>
      </c>
      <c r="H8566" s="77" t="s">
        <v>189</v>
      </c>
      <c r="I8566" s="13">
        <v>8</v>
      </c>
      <c r="J8566" s="14">
        <v>2015</v>
      </c>
      <c r="K8566" s="78" t="s">
        <v>56</v>
      </c>
      <c r="L8566" s="79" t="s">
        <v>22</v>
      </c>
      <c r="M8566" s="79" t="s">
        <v>302</v>
      </c>
      <c r="N8566" s="15" t="s">
        <v>28</v>
      </c>
      <c r="O8566" s="15" t="s">
        <v>29</v>
      </c>
      <c r="P8566" s="80" t="s">
        <v>3599</v>
      </c>
      <c r="Q8566" s="80" t="s">
        <v>195</v>
      </c>
      <c r="S8566" t="str">
        <f t="shared" si="180"/>
        <v>42228james comeau</v>
      </c>
    </row>
    <row r="8567" spans="1:19" hidden="1">
      <c r="A8567" s="12">
        <v>42228</v>
      </c>
      <c r="B8567" t="s">
        <v>3551</v>
      </c>
      <c r="C8567" s="1">
        <v>-1.45</v>
      </c>
      <c r="E8567" s="42">
        <f t="shared" si="181"/>
        <v>1.45</v>
      </c>
      <c r="F8567" s="77" t="s">
        <v>1038</v>
      </c>
      <c r="G8567" s="77" t="s">
        <v>195</v>
      </c>
      <c r="H8567" s="77" t="s">
        <v>189</v>
      </c>
      <c r="I8567" s="13">
        <v>8</v>
      </c>
      <c r="J8567" s="14">
        <v>2015</v>
      </c>
      <c r="K8567" s="78" t="s">
        <v>56</v>
      </c>
      <c r="L8567" s="79" t="s">
        <v>22</v>
      </c>
      <c r="M8567" s="79" t="s">
        <v>302</v>
      </c>
      <c r="N8567" s="15" t="s">
        <v>28</v>
      </c>
      <c r="O8567" s="15" t="s">
        <v>29</v>
      </c>
      <c r="P8567" s="80" t="s">
        <v>3599</v>
      </c>
      <c r="Q8567" s="80" t="s">
        <v>195</v>
      </c>
      <c r="S8567" t="str">
        <f t="shared" si="180"/>
        <v>42228Charles Jones</v>
      </c>
    </row>
    <row r="8568" spans="1:19" hidden="1">
      <c r="A8568" s="12">
        <v>42229</v>
      </c>
      <c r="B8568" t="s">
        <v>2488</v>
      </c>
      <c r="C8568" s="1">
        <v>0</v>
      </c>
      <c r="E8568" s="42">
        <f t="shared" si="181"/>
        <v>0</v>
      </c>
      <c r="F8568" s="77" t="s">
        <v>225</v>
      </c>
      <c r="G8568" s="77" t="s">
        <v>195</v>
      </c>
      <c r="H8568" s="77" t="s">
        <v>189</v>
      </c>
      <c r="I8568" s="13">
        <v>8</v>
      </c>
      <c r="J8568" s="14">
        <v>2015</v>
      </c>
      <c r="K8568" s="78" t="s">
        <v>56</v>
      </c>
      <c r="L8568" s="79" t="s">
        <v>22</v>
      </c>
      <c r="M8568" s="79" t="s">
        <v>23</v>
      </c>
      <c r="N8568" s="15" t="s">
        <v>189</v>
      </c>
      <c r="O8568" s="15" t="s">
        <v>24</v>
      </c>
      <c r="P8568" s="80" t="s">
        <v>196</v>
      </c>
      <c r="Q8568" s="80" t="s">
        <v>195</v>
      </c>
      <c r="S8568" t="str">
        <f t="shared" si="180"/>
        <v>42229Bank Account</v>
      </c>
    </row>
    <row r="8569" spans="1:19" hidden="1">
      <c r="A8569" s="12">
        <v>42230</v>
      </c>
      <c r="B8569" t="s">
        <v>3552</v>
      </c>
      <c r="C8569" s="1">
        <v>-2.15</v>
      </c>
      <c r="E8569" s="42">
        <f t="shared" si="181"/>
        <v>2.15</v>
      </c>
      <c r="F8569" s="77" t="s">
        <v>1038</v>
      </c>
      <c r="G8569" s="77" t="s">
        <v>195</v>
      </c>
      <c r="H8569" s="77" t="s">
        <v>189</v>
      </c>
      <c r="I8569" s="13">
        <v>8</v>
      </c>
      <c r="J8569" s="14">
        <v>2015</v>
      </c>
      <c r="K8569" s="78" t="s">
        <v>56</v>
      </c>
      <c r="L8569" s="79" t="s">
        <v>22</v>
      </c>
      <c r="M8569" s="79" t="s">
        <v>302</v>
      </c>
      <c r="N8569" s="15" t="s">
        <v>28</v>
      </c>
      <c r="O8569" s="15" t="s">
        <v>29</v>
      </c>
      <c r="P8569" s="80" t="s">
        <v>3599</v>
      </c>
      <c r="Q8569" s="80" t="s">
        <v>195</v>
      </c>
      <c r="S8569" t="str">
        <f t="shared" si="180"/>
        <v>42230Jill Bengston</v>
      </c>
    </row>
    <row r="8570" spans="1:19" hidden="1">
      <c r="A8570" s="12">
        <v>42230</v>
      </c>
      <c r="B8570" t="s">
        <v>3553</v>
      </c>
      <c r="C8570" s="1">
        <v>-3.2</v>
      </c>
      <c r="E8570" s="42">
        <f t="shared" si="181"/>
        <v>3.2</v>
      </c>
      <c r="F8570" s="77" t="s">
        <v>1038</v>
      </c>
      <c r="G8570" s="77" t="s">
        <v>195</v>
      </c>
      <c r="H8570" s="77" t="s">
        <v>189</v>
      </c>
      <c r="I8570" s="13">
        <v>8</v>
      </c>
      <c r="J8570" s="14">
        <v>2015</v>
      </c>
      <c r="K8570" s="78" t="s">
        <v>56</v>
      </c>
      <c r="L8570" s="79" t="s">
        <v>22</v>
      </c>
      <c r="M8570" s="79" t="s">
        <v>302</v>
      </c>
      <c r="N8570" s="15" t="s">
        <v>28</v>
      </c>
      <c r="O8570" s="15" t="s">
        <v>29</v>
      </c>
      <c r="P8570" s="80" t="s">
        <v>3599</v>
      </c>
      <c r="Q8570" s="80" t="s">
        <v>195</v>
      </c>
      <c r="S8570" t="str">
        <f t="shared" si="180"/>
        <v>42230Shelly Lucas</v>
      </c>
    </row>
    <row r="8571" spans="1:19" hidden="1">
      <c r="A8571" s="12">
        <v>42230</v>
      </c>
      <c r="B8571" t="s">
        <v>3543</v>
      </c>
      <c r="C8571" s="1">
        <v>0.28999999999999998</v>
      </c>
      <c r="E8571" s="42">
        <f t="shared" si="181"/>
        <v>-0.28999999999999998</v>
      </c>
      <c r="F8571" s="77" t="s">
        <v>225</v>
      </c>
      <c r="G8571" s="77" t="s">
        <v>195</v>
      </c>
      <c r="H8571" s="77" t="s">
        <v>189</v>
      </c>
      <c r="I8571" s="13">
        <v>8</v>
      </c>
      <c r="J8571" s="14">
        <v>2015</v>
      </c>
      <c r="K8571" s="78" t="s">
        <v>56</v>
      </c>
      <c r="L8571" s="79" t="s">
        <v>22</v>
      </c>
      <c r="M8571" s="79" t="s">
        <v>302</v>
      </c>
      <c r="N8571" s="15" t="s">
        <v>28</v>
      </c>
      <c r="O8571" s="15" t="s">
        <v>29</v>
      </c>
      <c r="P8571" s="80" t="s">
        <v>3599</v>
      </c>
      <c r="Q8571" s="80" t="s">
        <v>195</v>
      </c>
      <c r="S8571" t="str">
        <f t="shared" si="180"/>
        <v>42230Brandi Taylor</v>
      </c>
    </row>
    <row r="8572" spans="1:19" hidden="1">
      <c r="A8572" s="12">
        <v>42230</v>
      </c>
      <c r="B8572" t="s">
        <v>3462</v>
      </c>
      <c r="C8572" s="1">
        <v>-1.3</v>
      </c>
      <c r="E8572" s="42">
        <f t="shared" si="181"/>
        <v>1.3</v>
      </c>
      <c r="F8572" s="77" t="s">
        <v>1038</v>
      </c>
      <c r="G8572" s="77" t="s">
        <v>195</v>
      </c>
      <c r="H8572" s="77" t="s">
        <v>189</v>
      </c>
      <c r="I8572" s="13">
        <v>8</v>
      </c>
      <c r="J8572" s="14">
        <v>2015</v>
      </c>
      <c r="K8572" s="78" t="s">
        <v>56</v>
      </c>
      <c r="L8572" s="79" t="s">
        <v>22</v>
      </c>
      <c r="M8572" s="79" t="s">
        <v>302</v>
      </c>
      <c r="N8572" s="15" t="s">
        <v>28</v>
      </c>
      <c r="O8572" s="15" t="s">
        <v>29</v>
      </c>
      <c r="P8572" s="80" t="s">
        <v>3599</v>
      </c>
      <c r="Q8572" s="80" t="s">
        <v>195</v>
      </c>
      <c r="S8572" t="str">
        <f t="shared" si="180"/>
        <v>42230Billie Smith</v>
      </c>
    </row>
    <row r="8573" spans="1:19" hidden="1">
      <c r="A8573" s="12">
        <v>42231</v>
      </c>
      <c r="B8573" t="s">
        <v>3554</v>
      </c>
      <c r="C8573" s="1">
        <v>-1.86</v>
      </c>
      <c r="E8573" s="42">
        <f t="shared" si="181"/>
        <v>1.86</v>
      </c>
      <c r="F8573" s="77" t="s">
        <v>1038</v>
      </c>
      <c r="G8573" s="77" t="s">
        <v>195</v>
      </c>
      <c r="H8573" s="77" t="s">
        <v>189</v>
      </c>
      <c r="I8573" s="13">
        <v>8</v>
      </c>
      <c r="J8573" s="14">
        <v>2015</v>
      </c>
      <c r="K8573" s="78" t="s">
        <v>56</v>
      </c>
      <c r="L8573" s="79" t="s">
        <v>22</v>
      </c>
      <c r="M8573" s="79" t="s">
        <v>302</v>
      </c>
      <c r="N8573" s="15" t="s">
        <v>28</v>
      </c>
      <c r="O8573" s="15" t="s">
        <v>29</v>
      </c>
      <c r="P8573" s="80" t="s">
        <v>3599</v>
      </c>
      <c r="Q8573" s="80" t="s">
        <v>195</v>
      </c>
      <c r="S8573" t="str">
        <f t="shared" si="180"/>
        <v>42231James Robinson</v>
      </c>
    </row>
    <row r="8574" spans="1:19" hidden="1">
      <c r="A8574" s="12">
        <v>42231</v>
      </c>
      <c r="B8574" t="s">
        <v>3555</v>
      </c>
      <c r="C8574" s="1">
        <v>-0.67</v>
      </c>
      <c r="E8574" s="42">
        <f t="shared" si="181"/>
        <v>0.67</v>
      </c>
      <c r="F8574" s="77" t="s">
        <v>1038</v>
      </c>
      <c r="G8574" s="77" t="s">
        <v>195</v>
      </c>
      <c r="H8574" s="77" t="s">
        <v>189</v>
      </c>
      <c r="I8574" s="13">
        <v>8</v>
      </c>
      <c r="J8574" s="14">
        <v>2015</v>
      </c>
      <c r="K8574" s="78" t="s">
        <v>56</v>
      </c>
      <c r="L8574" s="79" t="s">
        <v>22</v>
      </c>
      <c r="M8574" s="79" t="s">
        <v>302</v>
      </c>
      <c r="N8574" s="15" t="s">
        <v>28</v>
      </c>
      <c r="O8574" s="15" t="s">
        <v>29</v>
      </c>
      <c r="P8574" s="80" t="s">
        <v>3599</v>
      </c>
      <c r="Q8574" s="80" t="s">
        <v>195</v>
      </c>
      <c r="S8574" t="str">
        <f t="shared" si="180"/>
        <v>42231Teah Smith</v>
      </c>
    </row>
    <row r="8575" spans="1:19" hidden="1">
      <c r="A8575" s="12">
        <v>42231</v>
      </c>
      <c r="B8575" t="s">
        <v>3556</v>
      </c>
      <c r="C8575" s="1">
        <v>-0.73</v>
      </c>
      <c r="E8575" s="42">
        <f t="shared" si="181"/>
        <v>0.73</v>
      </c>
      <c r="F8575" s="77" t="s">
        <v>1038</v>
      </c>
      <c r="G8575" s="77" t="s">
        <v>195</v>
      </c>
      <c r="H8575" s="77" t="s">
        <v>189</v>
      </c>
      <c r="I8575" s="13">
        <v>8</v>
      </c>
      <c r="J8575" s="14">
        <v>2015</v>
      </c>
      <c r="K8575" s="78" t="s">
        <v>56</v>
      </c>
      <c r="L8575" s="79" t="s">
        <v>22</v>
      </c>
      <c r="M8575" s="79" t="s">
        <v>302</v>
      </c>
      <c r="N8575" s="15" t="s">
        <v>28</v>
      </c>
      <c r="O8575" s="15" t="s">
        <v>29</v>
      </c>
      <c r="P8575" s="80" t="s">
        <v>3599</v>
      </c>
      <c r="Q8575" s="80" t="s">
        <v>195</v>
      </c>
      <c r="S8575" t="str">
        <f t="shared" si="180"/>
        <v>42231James Wilson</v>
      </c>
    </row>
    <row r="8576" spans="1:19" hidden="1">
      <c r="A8576" s="12">
        <v>42231</v>
      </c>
      <c r="B8576" t="s">
        <v>3557</v>
      </c>
      <c r="C8576" s="1">
        <v>-0.62</v>
      </c>
      <c r="E8576" s="42">
        <f t="shared" si="181"/>
        <v>0.62</v>
      </c>
      <c r="F8576" s="77" t="s">
        <v>1038</v>
      </c>
      <c r="G8576" s="77" t="s">
        <v>195</v>
      </c>
      <c r="H8576" s="77" t="s">
        <v>189</v>
      </c>
      <c r="I8576" s="13">
        <v>8</v>
      </c>
      <c r="J8576" s="14">
        <v>2015</v>
      </c>
      <c r="K8576" s="78" t="s">
        <v>56</v>
      </c>
      <c r="L8576" s="79" t="s">
        <v>22</v>
      </c>
      <c r="M8576" s="79" t="s">
        <v>302</v>
      </c>
      <c r="N8576" s="15" t="s">
        <v>28</v>
      </c>
      <c r="O8576" s="15" t="s">
        <v>29</v>
      </c>
      <c r="P8576" s="80" t="s">
        <v>3599</v>
      </c>
      <c r="Q8576" s="80" t="s">
        <v>195</v>
      </c>
      <c r="S8576" t="str">
        <f t="shared" si="180"/>
        <v>42231Robin Berry</v>
      </c>
    </row>
    <row r="8577" spans="1:19" hidden="1">
      <c r="A8577" s="12">
        <v>42231</v>
      </c>
      <c r="B8577" t="s">
        <v>3558</v>
      </c>
      <c r="C8577" s="1">
        <v>-6.56</v>
      </c>
      <c r="E8577" s="42">
        <f t="shared" si="181"/>
        <v>6.56</v>
      </c>
      <c r="F8577" s="77" t="s">
        <v>1038</v>
      </c>
      <c r="G8577" s="77" t="s">
        <v>195</v>
      </c>
      <c r="H8577" s="77" t="s">
        <v>189</v>
      </c>
      <c r="I8577" s="13">
        <v>8</v>
      </c>
      <c r="J8577" s="14">
        <v>2015</v>
      </c>
      <c r="K8577" s="78" t="s">
        <v>56</v>
      </c>
      <c r="L8577" s="79" t="s">
        <v>22</v>
      </c>
      <c r="M8577" s="79" t="s">
        <v>302</v>
      </c>
      <c r="N8577" s="15" t="s">
        <v>28</v>
      </c>
      <c r="O8577" s="15" t="s">
        <v>29</v>
      </c>
      <c r="P8577" s="80" t="s">
        <v>3599</v>
      </c>
      <c r="Q8577" s="80" t="s">
        <v>195</v>
      </c>
      <c r="S8577" t="str">
        <f t="shared" si="180"/>
        <v>42231Denise Afflerbach</v>
      </c>
    </row>
    <row r="8578" spans="1:19" hidden="1">
      <c r="A8578" s="12">
        <v>42232</v>
      </c>
      <c r="B8578" t="s">
        <v>3559</v>
      </c>
      <c r="C8578" s="1">
        <v>-2.39</v>
      </c>
      <c r="E8578" s="42">
        <f t="shared" si="181"/>
        <v>2.39</v>
      </c>
      <c r="F8578" s="77" t="s">
        <v>1038</v>
      </c>
      <c r="G8578" s="77" t="s">
        <v>195</v>
      </c>
      <c r="H8578" s="77" t="s">
        <v>189</v>
      </c>
      <c r="I8578" s="13">
        <v>8</v>
      </c>
      <c r="J8578" s="14">
        <v>2015</v>
      </c>
      <c r="K8578" s="78" t="s">
        <v>56</v>
      </c>
      <c r="L8578" s="79" t="s">
        <v>22</v>
      </c>
      <c r="M8578" s="79" t="s">
        <v>302</v>
      </c>
      <c r="N8578" s="15" t="s">
        <v>28</v>
      </c>
      <c r="O8578" s="15" t="s">
        <v>29</v>
      </c>
      <c r="P8578" s="80" t="s">
        <v>3599</v>
      </c>
      <c r="Q8578" s="80" t="s">
        <v>195</v>
      </c>
      <c r="S8578" t="str">
        <f t="shared" si="180"/>
        <v>42232david doyle</v>
      </c>
    </row>
    <row r="8579" spans="1:19" hidden="1">
      <c r="A8579" s="12">
        <v>42232</v>
      </c>
      <c r="B8579" t="s">
        <v>3557</v>
      </c>
      <c r="C8579" s="1">
        <v>-1.25</v>
      </c>
      <c r="E8579" s="42">
        <f t="shared" si="181"/>
        <v>1.25</v>
      </c>
      <c r="F8579" s="77" t="s">
        <v>1038</v>
      </c>
      <c r="G8579" s="77" t="s">
        <v>195</v>
      </c>
      <c r="H8579" s="77" t="s">
        <v>189</v>
      </c>
      <c r="I8579" s="13">
        <v>8</v>
      </c>
      <c r="J8579" s="14">
        <v>2015</v>
      </c>
      <c r="K8579" s="78" t="s">
        <v>56</v>
      </c>
      <c r="L8579" s="79" t="s">
        <v>22</v>
      </c>
      <c r="M8579" s="79" t="s">
        <v>302</v>
      </c>
      <c r="N8579" s="15" t="s">
        <v>28</v>
      </c>
      <c r="O8579" s="15" t="s">
        <v>29</v>
      </c>
      <c r="P8579" s="80" t="s">
        <v>3599</v>
      </c>
      <c r="Q8579" s="80" t="s">
        <v>195</v>
      </c>
      <c r="S8579" t="str">
        <f t="shared" si="180"/>
        <v>42232Robin Berry</v>
      </c>
    </row>
    <row r="8580" spans="1:19" hidden="1">
      <c r="A8580" s="12">
        <v>42233</v>
      </c>
      <c r="B8580" t="s">
        <v>2488</v>
      </c>
      <c r="C8580" s="1">
        <v>0</v>
      </c>
      <c r="E8580" s="42">
        <f t="shared" si="181"/>
        <v>0</v>
      </c>
      <c r="F8580" s="77" t="s">
        <v>225</v>
      </c>
      <c r="G8580" s="77" t="s">
        <v>195</v>
      </c>
      <c r="H8580" s="77" t="s">
        <v>189</v>
      </c>
      <c r="I8580" s="13">
        <v>8</v>
      </c>
      <c r="J8580" s="14">
        <v>2015</v>
      </c>
      <c r="K8580" s="78" t="s">
        <v>56</v>
      </c>
      <c r="L8580" s="79" t="s">
        <v>22</v>
      </c>
      <c r="M8580" s="79" t="s">
        <v>23</v>
      </c>
      <c r="N8580" s="15" t="s">
        <v>189</v>
      </c>
      <c r="O8580" s="15" t="s">
        <v>24</v>
      </c>
      <c r="P8580" s="80" t="s">
        <v>196</v>
      </c>
      <c r="Q8580" s="80" t="s">
        <v>195</v>
      </c>
      <c r="S8580" t="str">
        <f t="shared" si="180"/>
        <v>42233Bank Account</v>
      </c>
    </row>
    <row r="8581" spans="1:19" hidden="1">
      <c r="A8581" s="12">
        <v>42233</v>
      </c>
      <c r="B8581" t="s">
        <v>3560</v>
      </c>
      <c r="C8581" s="1">
        <v>-0.64</v>
      </c>
      <c r="E8581" s="42">
        <f t="shared" si="181"/>
        <v>0.64</v>
      </c>
      <c r="F8581" s="77" t="s">
        <v>1038</v>
      </c>
      <c r="G8581" s="77" t="s">
        <v>195</v>
      </c>
      <c r="H8581" s="77" t="s">
        <v>189</v>
      </c>
      <c r="I8581" s="13">
        <v>8</v>
      </c>
      <c r="J8581" s="14">
        <v>2015</v>
      </c>
      <c r="K8581" s="78" t="s">
        <v>56</v>
      </c>
      <c r="L8581" s="79" t="s">
        <v>22</v>
      </c>
      <c r="M8581" s="79" t="s">
        <v>302</v>
      </c>
      <c r="N8581" s="15" t="s">
        <v>28</v>
      </c>
      <c r="O8581" s="15" t="s">
        <v>29</v>
      </c>
      <c r="P8581" s="80" t="s">
        <v>3599</v>
      </c>
      <c r="Q8581" s="80" t="s">
        <v>195</v>
      </c>
      <c r="S8581" t="str">
        <f t="shared" si="180"/>
        <v>42233Kathleen Murray</v>
      </c>
    </row>
    <row r="8582" spans="1:19" hidden="1">
      <c r="A8582" s="12">
        <v>42233</v>
      </c>
      <c r="B8582" t="s">
        <v>3561</v>
      </c>
      <c r="C8582" s="1">
        <v>-3.57</v>
      </c>
      <c r="E8582" s="42">
        <f t="shared" si="181"/>
        <v>3.57</v>
      </c>
      <c r="F8582" s="77" t="s">
        <v>1038</v>
      </c>
      <c r="G8582" s="77" t="s">
        <v>195</v>
      </c>
      <c r="H8582" s="77" t="s">
        <v>189</v>
      </c>
      <c r="I8582" s="13">
        <v>8</v>
      </c>
      <c r="J8582" s="14">
        <v>2015</v>
      </c>
      <c r="K8582" s="78" t="s">
        <v>56</v>
      </c>
      <c r="L8582" s="79" t="s">
        <v>22</v>
      </c>
      <c r="M8582" s="79" t="s">
        <v>302</v>
      </c>
      <c r="N8582" s="15" t="s">
        <v>28</v>
      </c>
      <c r="O8582" s="15" t="s">
        <v>29</v>
      </c>
      <c r="P8582" s="80" t="s">
        <v>3599</v>
      </c>
      <c r="Q8582" s="80" t="s">
        <v>195</v>
      </c>
      <c r="S8582" t="str">
        <f t="shared" si="180"/>
        <v>42233Davi Lucas</v>
      </c>
    </row>
    <row r="8583" spans="1:19" hidden="1">
      <c r="A8583" s="12">
        <v>42234</v>
      </c>
      <c r="B8583" t="s">
        <v>3562</v>
      </c>
      <c r="C8583" s="1">
        <v>-2.4700000000000002</v>
      </c>
      <c r="E8583" s="42">
        <f t="shared" si="181"/>
        <v>2.4700000000000002</v>
      </c>
      <c r="F8583" s="77" t="s">
        <v>1038</v>
      </c>
      <c r="G8583" s="77" t="s">
        <v>195</v>
      </c>
      <c r="H8583" s="77" t="s">
        <v>189</v>
      </c>
      <c r="I8583" s="13">
        <v>8</v>
      </c>
      <c r="J8583" s="14">
        <v>2015</v>
      </c>
      <c r="K8583" s="78" t="s">
        <v>56</v>
      </c>
      <c r="L8583" s="79" t="s">
        <v>22</v>
      </c>
      <c r="M8583" s="79" t="s">
        <v>302</v>
      </c>
      <c r="N8583" s="15" t="s">
        <v>28</v>
      </c>
      <c r="O8583" s="15" t="s">
        <v>29</v>
      </c>
      <c r="P8583" s="80" t="s">
        <v>3599</v>
      </c>
      <c r="Q8583" s="80" t="s">
        <v>195</v>
      </c>
      <c r="S8583" t="str">
        <f t="shared" si="180"/>
        <v>42234david tarason</v>
      </c>
    </row>
    <row r="8584" spans="1:19" hidden="1">
      <c r="A8584" s="12">
        <v>42234</v>
      </c>
      <c r="B8584" t="s">
        <v>3260</v>
      </c>
      <c r="C8584" s="1">
        <v>-2.17</v>
      </c>
      <c r="E8584" s="42">
        <f t="shared" si="181"/>
        <v>2.17</v>
      </c>
      <c r="F8584" s="77" t="s">
        <v>1038</v>
      </c>
      <c r="G8584" s="77" t="s">
        <v>195</v>
      </c>
      <c r="H8584" s="77" t="s">
        <v>189</v>
      </c>
      <c r="I8584" s="13">
        <v>8</v>
      </c>
      <c r="J8584" s="14">
        <v>2015</v>
      </c>
      <c r="K8584" s="78" t="s">
        <v>56</v>
      </c>
      <c r="L8584" s="79" t="s">
        <v>22</v>
      </c>
      <c r="M8584" s="79" t="s">
        <v>302</v>
      </c>
      <c r="N8584" s="15" t="s">
        <v>28</v>
      </c>
      <c r="O8584" s="15" t="s">
        <v>29</v>
      </c>
      <c r="P8584" s="80" t="s">
        <v>3599</v>
      </c>
      <c r="Q8584" s="80" t="s">
        <v>195</v>
      </c>
      <c r="S8584" t="str">
        <f t="shared" si="180"/>
        <v>42234Havoc K-9, Inc.</v>
      </c>
    </row>
    <row r="8585" spans="1:19" hidden="1">
      <c r="A8585" s="12">
        <v>42234</v>
      </c>
      <c r="B8585" t="s">
        <v>3563</v>
      </c>
      <c r="C8585" s="1">
        <v>-0.73</v>
      </c>
      <c r="E8585" s="42">
        <f t="shared" si="181"/>
        <v>0.73</v>
      </c>
      <c r="F8585" s="77" t="s">
        <v>1038</v>
      </c>
      <c r="G8585" s="77" t="s">
        <v>195</v>
      </c>
      <c r="H8585" s="77" t="s">
        <v>189</v>
      </c>
      <c r="I8585" s="13">
        <v>8</v>
      </c>
      <c r="J8585" s="14">
        <v>2015</v>
      </c>
      <c r="K8585" s="78" t="s">
        <v>56</v>
      </c>
      <c r="L8585" s="79" t="s">
        <v>22</v>
      </c>
      <c r="M8585" s="79" t="s">
        <v>302</v>
      </c>
      <c r="N8585" s="15" t="s">
        <v>28</v>
      </c>
      <c r="O8585" s="15" t="s">
        <v>29</v>
      </c>
      <c r="P8585" s="80" t="s">
        <v>3599</v>
      </c>
      <c r="Q8585" s="80" t="s">
        <v>195</v>
      </c>
      <c r="S8585" t="str">
        <f t="shared" si="180"/>
        <v>42234James Moloney</v>
      </c>
    </row>
    <row r="8586" spans="1:19" hidden="1">
      <c r="A8586" s="12">
        <v>42235</v>
      </c>
      <c r="B8586" t="s">
        <v>3564</v>
      </c>
      <c r="C8586" s="1">
        <v>-1.46</v>
      </c>
      <c r="E8586" s="42">
        <f t="shared" si="181"/>
        <v>1.46</v>
      </c>
      <c r="F8586" s="77" t="s">
        <v>1038</v>
      </c>
      <c r="G8586" s="77" t="s">
        <v>195</v>
      </c>
      <c r="H8586" s="77" t="s">
        <v>189</v>
      </c>
      <c r="I8586" s="13">
        <v>8</v>
      </c>
      <c r="J8586" s="14">
        <v>2015</v>
      </c>
      <c r="K8586" s="78" t="s">
        <v>56</v>
      </c>
      <c r="L8586" s="79" t="s">
        <v>22</v>
      </c>
      <c r="M8586" s="79" t="s">
        <v>302</v>
      </c>
      <c r="N8586" s="15" t="s">
        <v>28</v>
      </c>
      <c r="O8586" s="15" t="s">
        <v>29</v>
      </c>
      <c r="P8586" s="80" t="s">
        <v>3599</v>
      </c>
      <c r="Q8586" s="80" t="s">
        <v>195</v>
      </c>
      <c r="S8586" t="str">
        <f t="shared" si="180"/>
        <v>42235andrew carbone</v>
      </c>
    </row>
    <row r="8587" spans="1:19" hidden="1">
      <c r="A8587" s="12">
        <v>42235</v>
      </c>
      <c r="B8587" t="s">
        <v>2488</v>
      </c>
      <c r="C8587" s="1">
        <v>0</v>
      </c>
      <c r="E8587" s="42">
        <f t="shared" si="181"/>
        <v>0</v>
      </c>
      <c r="F8587" s="77" t="s">
        <v>225</v>
      </c>
      <c r="G8587" s="77" t="s">
        <v>195</v>
      </c>
      <c r="H8587" s="77" t="s">
        <v>189</v>
      </c>
      <c r="I8587" s="13">
        <v>8</v>
      </c>
      <c r="J8587" s="14">
        <v>2015</v>
      </c>
      <c r="K8587" s="78" t="s">
        <v>56</v>
      </c>
      <c r="L8587" s="79" t="s">
        <v>22</v>
      </c>
      <c r="M8587" s="79" t="s">
        <v>23</v>
      </c>
      <c r="N8587" s="15" t="s">
        <v>189</v>
      </c>
      <c r="O8587" s="15" t="s">
        <v>24</v>
      </c>
      <c r="P8587" s="80" t="s">
        <v>196</v>
      </c>
      <c r="Q8587" s="80" t="s">
        <v>195</v>
      </c>
      <c r="S8587" t="str">
        <f t="shared" si="180"/>
        <v>42235Bank Account</v>
      </c>
    </row>
    <row r="8588" spans="1:19" hidden="1">
      <c r="A8588" s="12">
        <v>42236</v>
      </c>
      <c r="B8588" t="s">
        <v>3565</v>
      </c>
      <c r="C8588" s="1">
        <v>-4.9400000000000004</v>
      </c>
      <c r="E8588" s="42">
        <f t="shared" si="181"/>
        <v>4.9400000000000004</v>
      </c>
      <c r="F8588" s="77" t="s">
        <v>1038</v>
      </c>
      <c r="G8588" s="77" t="s">
        <v>195</v>
      </c>
      <c r="H8588" s="77" t="s">
        <v>189</v>
      </c>
      <c r="I8588" s="13">
        <v>8</v>
      </c>
      <c r="J8588" s="14">
        <v>2015</v>
      </c>
      <c r="K8588" s="78" t="s">
        <v>56</v>
      </c>
      <c r="L8588" s="79" t="s">
        <v>22</v>
      </c>
      <c r="M8588" s="79" t="s">
        <v>302</v>
      </c>
      <c r="N8588" s="15" t="s">
        <v>28</v>
      </c>
      <c r="O8588" s="15" t="s">
        <v>29</v>
      </c>
      <c r="P8588" s="80" t="s">
        <v>3599</v>
      </c>
      <c r="Q8588" s="80" t="s">
        <v>195</v>
      </c>
      <c r="S8588" t="str">
        <f t="shared" si="180"/>
        <v>42236Austin Wiser</v>
      </c>
    </row>
    <row r="8589" spans="1:19" hidden="1">
      <c r="A8589" s="12">
        <v>42236</v>
      </c>
      <c r="B8589" t="s">
        <v>2592</v>
      </c>
      <c r="C8589" s="1">
        <v>0</v>
      </c>
      <c r="E8589" s="42">
        <f t="shared" si="181"/>
        <v>0</v>
      </c>
      <c r="F8589" s="77" t="s">
        <v>225</v>
      </c>
      <c r="G8589" s="77" t="s">
        <v>195</v>
      </c>
      <c r="H8589" s="77" t="s">
        <v>189</v>
      </c>
      <c r="I8589" s="13">
        <v>8</v>
      </c>
      <c r="J8589" s="14">
        <v>2015</v>
      </c>
      <c r="K8589" s="78" t="s">
        <v>56</v>
      </c>
      <c r="L8589" s="79" t="s">
        <v>22</v>
      </c>
      <c r="M8589" s="79" t="s">
        <v>302</v>
      </c>
      <c r="N8589" s="15" t="s">
        <v>28</v>
      </c>
      <c r="O8589" s="15" t="s">
        <v>29</v>
      </c>
      <c r="P8589" s="80" t="s">
        <v>3599</v>
      </c>
      <c r="Q8589" s="80" t="s">
        <v>195</v>
      </c>
      <c r="S8589" t="str">
        <f t="shared" si="180"/>
        <v>42236eBay Buyer Dispute</v>
      </c>
    </row>
    <row r="8590" spans="1:19" hidden="1">
      <c r="A8590" s="12">
        <v>42237</v>
      </c>
      <c r="B8590" t="s">
        <v>3566</v>
      </c>
      <c r="C8590" s="1">
        <v>-1.45</v>
      </c>
      <c r="E8590" s="42">
        <f t="shared" si="181"/>
        <v>1.45</v>
      </c>
      <c r="F8590" s="77" t="s">
        <v>1038</v>
      </c>
      <c r="G8590" s="77" t="s">
        <v>195</v>
      </c>
      <c r="H8590" s="77" t="s">
        <v>189</v>
      </c>
      <c r="I8590" s="13">
        <v>8</v>
      </c>
      <c r="J8590" s="14">
        <v>2015</v>
      </c>
      <c r="K8590" s="78" t="s">
        <v>56</v>
      </c>
      <c r="L8590" s="79" t="s">
        <v>22</v>
      </c>
      <c r="M8590" s="79" t="s">
        <v>302</v>
      </c>
      <c r="N8590" s="15" t="s">
        <v>28</v>
      </c>
      <c r="O8590" s="15" t="s">
        <v>29</v>
      </c>
      <c r="P8590" s="80" t="s">
        <v>3599</v>
      </c>
      <c r="Q8590" s="80" t="s">
        <v>195</v>
      </c>
      <c r="S8590" t="str">
        <f t="shared" si="180"/>
        <v>42237susan Lennard</v>
      </c>
    </row>
    <row r="8591" spans="1:19" hidden="1">
      <c r="A8591" s="12">
        <v>42238</v>
      </c>
      <c r="B8591" t="s">
        <v>3567</v>
      </c>
      <c r="C8591" s="1">
        <v>-2.2599999999999998</v>
      </c>
      <c r="E8591" s="42">
        <f t="shared" si="181"/>
        <v>2.2599999999999998</v>
      </c>
      <c r="F8591" s="77" t="s">
        <v>1038</v>
      </c>
      <c r="G8591" s="77" t="s">
        <v>195</v>
      </c>
      <c r="H8591" s="77" t="s">
        <v>189</v>
      </c>
      <c r="I8591" s="13">
        <v>8</v>
      </c>
      <c r="J8591" s="14">
        <v>2015</v>
      </c>
      <c r="K8591" s="78" t="s">
        <v>56</v>
      </c>
      <c r="L8591" s="79" t="s">
        <v>22</v>
      </c>
      <c r="M8591" s="79" t="s">
        <v>302</v>
      </c>
      <c r="N8591" s="15" t="s">
        <v>28</v>
      </c>
      <c r="O8591" s="15" t="s">
        <v>29</v>
      </c>
      <c r="P8591" s="80" t="s">
        <v>3599</v>
      </c>
      <c r="Q8591" s="80" t="s">
        <v>195</v>
      </c>
      <c r="S8591" t="str">
        <f t="shared" si="180"/>
        <v>42238Dwayne T. Jacobson</v>
      </c>
    </row>
    <row r="8592" spans="1:19" hidden="1">
      <c r="A8592" s="12">
        <v>42238</v>
      </c>
      <c r="B8592" t="s">
        <v>3503</v>
      </c>
      <c r="C8592" s="1">
        <v>-2.35</v>
      </c>
      <c r="E8592" s="42">
        <f t="shared" si="181"/>
        <v>2.35</v>
      </c>
      <c r="F8592" s="77" t="s">
        <v>1038</v>
      </c>
      <c r="G8592" s="77" t="s">
        <v>195</v>
      </c>
      <c r="H8592" s="77" t="s">
        <v>189</v>
      </c>
      <c r="I8592" s="13">
        <v>8</v>
      </c>
      <c r="J8592" s="14">
        <v>2015</v>
      </c>
      <c r="K8592" s="78" t="s">
        <v>56</v>
      </c>
      <c r="L8592" s="79" t="s">
        <v>22</v>
      </c>
      <c r="M8592" s="79" t="s">
        <v>302</v>
      </c>
      <c r="N8592" s="15" t="s">
        <v>28</v>
      </c>
      <c r="O8592" s="15" t="s">
        <v>29</v>
      </c>
      <c r="P8592" s="80" t="s">
        <v>3599</v>
      </c>
      <c r="Q8592" s="80" t="s">
        <v>195</v>
      </c>
      <c r="S8592" t="str">
        <f t="shared" si="180"/>
        <v>42238stephen toth</v>
      </c>
    </row>
    <row r="8593" spans="1:19" hidden="1">
      <c r="A8593" s="12">
        <v>42238</v>
      </c>
      <c r="B8593" t="s">
        <v>3568</v>
      </c>
      <c r="C8593" s="1">
        <v>-0.94</v>
      </c>
      <c r="E8593" s="42">
        <f t="shared" si="181"/>
        <v>0.94</v>
      </c>
      <c r="F8593" s="77" t="s">
        <v>1038</v>
      </c>
      <c r="G8593" s="77" t="s">
        <v>195</v>
      </c>
      <c r="H8593" s="77" t="s">
        <v>189</v>
      </c>
      <c r="I8593" s="13">
        <v>8</v>
      </c>
      <c r="J8593" s="14">
        <v>2015</v>
      </c>
      <c r="K8593" s="78" t="s">
        <v>56</v>
      </c>
      <c r="L8593" s="79" t="s">
        <v>22</v>
      </c>
      <c r="M8593" s="79" t="s">
        <v>302</v>
      </c>
      <c r="N8593" s="15" t="s">
        <v>28</v>
      </c>
      <c r="O8593" s="15" t="s">
        <v>29</v>
      </c>
      <c r="P8593" s="80" t="s">
        <v>3599</v>
      </c>
      <c r="Q8593" s="80" t="s">
        <v>195</v>
      </c>
      <c r="S8593" t="str">
        <f t="shared" si="180"/>
        <v>42238Matthew Mardesich</v>
      </c>
    </row>
    <row r="8594" spans="1:19" hidden="1">
      <c r="A8594" s="12">
        <v>42238</v>
      </c>
      <c r="B8594" t="s">
        <v>3569</v>
      </c>
      <c r="C8594" s="1">
        <v>-2.71</v>
      </c>
      <c r="E8594" s="42">
        <f t="shared" si="181"/>
        <v>2.71</v>
      </c>
      <c r="F8594" s="77" t="s">
        <v>1038</v>
      </c>
      <c r="G8594" s="77" t="s">
        <v>195</v>
      </c>
      <c r="H8594" s="77" t="s">
        <v>189</v>
      </c>
      <c r="I8594" s="13">
        <v>8</v>
      </c>
      <c r="J8594" s="14">
        <v>2015</v>
      </c>
      <c r="K8594" s="78" t="s">
        <v>56</v>
      </c>
      <c r="L8594" s="79" t="s">
        <v>22</v>
      </c>
      <c r="M8594" s="79" t="s">
        <v>302</v>
      </c>
      <c r="N8594" s="15" t="s">
        <v>28</v>
      </c>
      <c r="O8594" s="15" t="s">
        <v>29</v>
      </c>
      <c r="P8594" s="80" t="s">
        <v>3599</v>
      </c>
      <c r="Q8594" s="80" t="s">
        <v>195</v>
      </c>
      <c r="S8594" t="str">
        <f t="shared" si="180"/>
        <v>42238Susan Ziegelhofer</v>
      </c>
    </row>
    <row r="8595" spans="1:19" hidden="1">
      <c r="A8595" s="12">
        <v>42239</v>
      </c>
      <c r="B8595" t="s">
        <v>3039</v>
      </c>
      <c r="C8595" s="1">
        <v>-1.1599999999999999</v>
      </c>
      <c r="E8595" s="42">
        <f t="shared" si="181"/>
        <v>1.1599999999999999</v>
      </c>
      <c r="F8595" s="77" t="s">
        <v>1038</v>
      </c>
      <c r="G8595" s="77" t="s">
        <v>195</v>
      </c>
      <c r="H8595" s="77" t="s">
        <v>189</v>
      </c>
      <c r="I8595" s="13">
        <v>8</v>
      </c>
      <c r="J8595" s="14">
        <v>2015</v>
      </c>
      <c r="K8595" s="78" t="s">
        <v>56</v>
      </c>
      <c r="L8595" s="79" t="s">
        <v>22</v>
      </c>
      <c r="M8595" s="79" t="s">
        <v>302</v>
      </c>
      <c r="N8595" s="15" t="s">
        <v>28</v>
      </c>
      <c r="O8595" s="15" t="s">
        <v>29</v>
      </c>
      <c r="P8595" s="80" t="s">
        <v>3599</v>
      </c>
      <c r="Q8595" s="80" t="s">
        <v>195</v>
      </c>
      <c r="S8595" t="str">
        <f t="shared" si="180"/>
        <v>42239jose portal</v>
      </c>
    </row>
    <row r="8596" spans="1:19" hidden="1">
      <c r="A8596" s="12">
        <v>42239</v>
      </c>
      <c r="B8596" t="s">
        <v>2488</v>
      </c>
      <c r="C8596" s="1">
        <v>0</v>
      </c>
      <c r="E8596" s="42">
        <f t="shared" si="181"/>
        <v>0</v>
      </c>
      <c r="F8596" s="77" t="s">
        <v>225</v>
      </c>
      <c r="G8596" s="77" t="s">
        <v>195</v>
      </c>
      <c r="H8596" s="77" t="s">
        <v>189</v>
      </c>
      <c r="I8596" s="13">
        <v>8</v>
      </c>
      <c r="J8596" s="14">
        <v>2015</v>
      </c>
      <c r="K8596" s="78" t="s">
        <v>56</v>
      </c>
      <c r="L8596" s="79" t="s">
        <v>22</v>
      </c>
      <c r="M8596" s="79" t="s">
        <v>23</v>
      </c>
      <c r="N8596" s="15" t="s">
        <v>189</v>
      </c>
      <c r="O8596" s="15" t="s">
        <v>24</v>
      </c>
      <c r="P8596" s="80" t="s">
        <v>196</v>
      </c>
      <c r="Q8596" s="80" t="s">
        <v>195</v>
      </c>
      <c r="S8596" t="str">
        <f t="shared" si="180"/>
        <v>42239Bank Account</v>
      </c>
    </row>
    <row r="8597" spans="1:19" hidden="1">
      <c r="A8597" s="12">
        <v>42240</v>
      </c>
      <c r="B8597" t="s">
        <v>3570</v>
      </c>
      <c r="C8597" s="1">
        <v>-6.53</v>
      </c>
      <c r="E8597" s="42">
        <f t="shared" si="181"/>
        <v>6.53</v>
      </c>
      <c r="F8597" s="77" t="s">
        <v>1038</v>
      </c>
      <c r="G8597" s="77" t="s">
        <v>195</v>
      </c>
      <c r="H8597" s="77" t="s">
        <v>189</v>
      </c>
      <c r="I8597" s="13">
        <v>8</v>
      </c>
      <c r="J8597" s="14">
        <v>2015</v>
      </c>
      <c r="K8597" s="78" t="s">
        <v>56</v>
      </c>
      <c r="L8597" s="79" t="s">
        <v>22</v>
      </c>
      <c r="M8597" s="79" t="s">
        <v>302</v>
      </c>
      <c r="N8597" s="15" t="s">
        <v>28</v>
      </c>
      <c r="O8597" s="15" t="s">
        <v>29</v>
      </c>
      <c r="P8597" s="80" t="s">
        <v>3599</v>
      </c>
      <c r="Q8597" s="80" t="s">
        <v>195</v>
      </c>
      <c r="S8597" t="str">
        <f t="shared" ref="S8597:S8643" si="182">A8597&amp;B8597</f>
        <v>42240Hussein Mahmoud</v>
      </c>
    </row>
    <row r="8598" spans="1:19" hidden="1">
      <c r="A8598" s="12">
        <v>42240</v>
      </c>
      <c r="B8598" t="s">
        <v>3571</v>
      </c>
      <c r="C8598" s="1">
        <v>-0.73</v>
      </c>
      <c r="E8598" s="42">
        <f t="shared" si="181"/>
        <v>0.73</v>
      </c>
      <c r="F8598" s="77" t="s">
        <v>1038</v>
      </c>
      <c r="G8598" s="77" t="s">
        <v>195</v>
      </c>
      <c r="H8598" s="77" t="s">
        <v>189</v>
      </c>
      <c r="I8598" s="13">
        <v>8</v>
      </c>
      <c r="J8598" s="14">
        <v>2015</v>
      </c>
      <c r="K8598" s="78" t="s">
        <v>56</v>
      </c>
      <c r="L8598" s="79" t="s">
        <v>22</v>
      </c>
      <c r="M8598" s="79" t="s">
        <v>302</v>
      </c>
      <c r="N8598" s="15" t="s">
        <v>28</v>
      </c>
      <c r="O8598" s="15" t="s">
        <v>29</v>
      </c>
      <c r="P8598" s="80" t="s">
        <v>3599</v>
      </c>
      <c r="Q8598" s="80" t="s">
        <v>195</v>
      </c>
      <c r="S8598" t="str">
        <f t="shared" si="182"/>
        <v>42240Drew Bostock</v>
      </c>
    </row>
    <row r="8599" spans="1:19" hidden="1">
      <c r="A8599" s="12">
        <v>42240</v>
      </c>
      <c r="B8599" t="s">
        <v>2488</v>
      </c>
      <c r="C8599" s="1">
        <v>0</v>
      </c>
      <c r="E8599" s="42">
        <f t="shared" si="181"/>
        <v>0</v>
      </c>
      <c r="F8599" s="77" t="s">
        <v>225</v>
      </c>
      <c r="G8599" s="77" t="s">
        <v>195</v>
      </c>
      <c r="H8599" s="77" t="s">
        <v>189</v>
      </c>
      <c r="I8599" s="13">
        <v>8</v>
      </c>
      <c r="J8599" s="14">
        <v>2015</v>
      </c>
      <c r="K8599" s="78" t="s">
        <v>56</v>
      </c>
      <c r="L8599" s="79" t="s">
        <v>22</v>
      </c>
      <c r="M8599" s="79" t="s">
        <v>23</v>
      </c>
      <c r="N8599" s="15" t="s">
        <v>189</v>
      </c>
      <c r="O8599" s="15" t="s">
        <v>24</v>
      </c>
      <c r="P8599" s="80" t="s">
        <v>196</v>
      </c>
      <c r="Q8599" s="80" t="s">
        <v>195</v>
      </c>
      <c r="S8599" t="str">
        <f t="shared" si="182"/>
        <v>42240Bank Account</v>
      </c>
    </row>
    <row r="8600" spans="1:19" hidden="1">
      <c r="A8600" s="12">
        <v>42240</v>
      </c>
      <c r="B8600" t="s">
        <v>3572</v>
      </c>
      <c r="C8600" s="1">
        <v>-1.46</v>
      </c>
      <c r="E8600" s="42">
        <f t="shared" si="181"/>
        <v>1.46</v>
      </c>
      <c r="F8600" s="77" t="s">
        <v>1038</v>
      </c>
      <c r="G8600" s="77" t="s">
        <v>195</v>
      </c>
      <c r="H8600" s="77" t="s">
        <v>189</v>
      </c>
      <c r="I8600" s="13">
        <v>8</v>
      </c>
      <c r="J8600" s="14">
        <v>2015</v>
      </c>
      <c r="K8600" s="78" t="s">
        <v>56</v>
      </c>
      <c r="L8600" s="79" t="s">
        <v>22</v>
      </c>
      <c r="M8600" s="79" t="s">
        <v>302</v>
      </c>
      <c r="N8600" s="15" t="s">
        <v>28</v>
      </c>
      <c r="O8600" s="15" t="s">
        <v>29</v>
      </c>
      <c r="P8600" s="80" t="s">
        <v>3599</v>
      </c>
      <c r="Q8600" s="80" t="s">
        <v>195</v>
      </c>
      <c r="S8600" t="str">
        <f t="shared" si="182"/>
        <v>42240John Ramirez</v>
      </c>
    </row>
    <row r="8601" spans="1:19" hidden="1">
      <c r="A8601" s="12">
        <v>42241</v>
      </c>
      <c r="B8601" t="s">
        <v>3573</v>
      </c>
      <c r="C8601" s="1">
        <v>-2.0699999999999998</v>
      </c>
      <c r="E8601" s="42">
        <f t="shared" si="181"/>
        <v>2.0699999999999998</v>
      </c>
      <c r="F8601" s="77" t="s">
        <v>1038</v>
      </c>
      <c r="G8601" s="77" t="s">
        <v>195</v>
      </c>
      <c r="H8601" s="77" t="s">
        <v>189</v>
      </c>
      <c r="I8601" s="13">
        <v>8</v>
      </c>
      <c r="J8601" s="14">
        <v>2015</v>
      </c>
      <c r="K8601" s="78" t="s">
        <v>56</v>
      </c>
      <c r="L8601" s="79" t="s">
        <v>22</v>
      </c>
      <c r="M8601" s="79" t="s">
        <v>302</v>
      </c>
      <c r="N8601" s="15" t="s">
        <v>28</v>
      </c>
      <c r="O8601" s="15" t="s">
        <v>29</v>
      </c>
      <c r="P8601" s="80" t="s">
        <v>3599</v>
      </c>
      <c r="Q8601" s="80" t="s">
        <v>195</v>
      </c>
      <c r="S8601" t="str">
        <f t="shared" si="182"/>
        <v>42241Mark English</v>
      </c>
    </row>
    <row r="8602" spans="1:19" hidden="1">
      <c r="A8602" s="12">
        <v>42241</v>
      </c>
      <c r="B8602" t="s">
        <v>3574</v>
      </c>
      <c r="C8602" s="1">
        <v>-2.34</v>
      </c>
      <c r="E8602" s="42">
        <f t="shared" si="181"/>
        <v>2.34</v>
      </c>
      <c r="F8602" s="77" t="s">
        <v>1038</v>
      </c>
      <c r="G8602" s="77" t="s">
        <v>195</v>
      </c>
      <c r="H8602" s="77" t="s">
        <v>189</v>
      </c>
      <c r="I8602" s="13">
        <v>8</v>
      </c>
      <c r="J8602" s="14">
        <v>2015</v>
      </c>
      <c r="K8602" s="78" t="s">
        <v>56</v>
      </c>
      <c r="L8602" s="79" t="s">
        <v>22</v>
      </c>
      <c r="M8602" s="79" t="s">
        <v>302</v>
      </c>
      <c r="N8602" s="15" t="s">
        <v>28</v>
      </c>
      <c r="O8602" s="15" t="s">
        <v>29</v>
      </c>
      <c r="P8602" s="80" t="s">
        <v>3599</v>
      </c>
      <c r="Q8602" s="80" t="s">
        <v>195</v>
      </c>
      <c r="S8602" t="str">
        <f t="shared" si="182"/>
        <v>42241Michael Bradley</v>
      </c>
    </row>
    <row r="8603" spans="1:19" hidden="1">
      <c r="A8603" s="12">
        <v>42242</v>
      </c>
      <c r="B8603" t="s">
        <v>3172</v>
      </c>
      <c r="C8603" s="1">
        <v>0</v>
      </c>
      <c r="E8603" s="42">
        <f t="shared" si="181"/>
        <v>0</v>
      </c>
      <c r="F8603" s="77" t="s">
        <v>225</v>
      </c>
      <c r="G8603" s="77" t="s">
        <v>195</v>
      </c>
      <c r="H8603" s="77" t="s">
        <v>189</v>
      </c>
      <c r="I8603" s="13">
        <v>8</v>
      </c>
      <c r="J8603" s="14">
        <v>2015</v>
      </c>
      <c r="K8603" s="78" t="s">
        <v>56</v>
      </c>
      <c r="L8603" s="79" t="s">
        <v>22</v>
      </c>
      <c r="M8603" s="79" t="s">
        <v>23</v>
      </c>
      <c r="N8603" s="15" t="s">
        <v>28</v>
      </c>
      <c r="O8603" s="15" t="s">
        <v>29</v>
      </c>
      <c r="P8603" s="80" t="s">
        <v>3598</v>
      </c>
      <c r="Q8603" s="80" t="s">
        <v>195</v>
      </c>
      <c r="S8603" t="str">
        <f t="shared" si="182"/>
        <v>42242Spotify USA Inc</v>
      </c>
    </row>
    <row r="8604" spans="1:19" hidden="1">
      <c r="A8604" s="12">
        <v>42242</v>
      </c>
      <c r="B8604" t="s">
        <v>3039</v>
      </c>
      <c r="C8604" s="1">
        <v>-1.1599999999999999</v>
      </c>
      <c r="E8604" s="42">
        <f t="shared" si="181"/>
        <v>1.1599999999999999</v>
      </c>
      <c r="F8604" s="77" t="s">
        <v>1038</v>
      </c>
      <c r="G8604" s="77" t="s">
        <v>195</v>
      </c>
      <c r="H8604" s="77" t="s">
        <v>189</v>
      </c>
      <c r="I8604" s="13">
        <v>8</v>
      </c>
      <c r="J8604" s="14">
        <v>2015</v>
      </c>
      <c r="K8604" s="78" t="s">
        <v>56</v>
      </c>
      <c r="L8604" s="79" t="s">
        <v>22</v>
      </c>
      <c r="M8604" s="79" t="s">
        <v>302</v>
      </c>
      <c r="N8604" s="15" t="s">
        <v>28</v>
      </c>
      <c r="O8604" s="15" t="s">
        <v>29</v>
      </c>
      <c r="P8604" s="80" t="s">
        <v>3599</v>
      </c>
      <c r="Q8604" s="80" t="s">
        <v>195</v>
      </c>
      <c r="S8604" t="str">
        <f t="shared" si="182"/>
        <v>42242jose portal</v>
      </c>
    </row>
    <row r="8605" spans="1:19" hidden="1">
      <c r="A8605" s="12">
        <v>42243</v>
      </c>
      <c r="B8605" t="s">
        <v>2617</v>
      </c>
      <c r="C8605" s="1">
        <v>0</v>
      </c>
      <c r="E8605" s="42">
        <f t="shared" si="181"/>
        <v>0</v>
      </c>
      <c r="F8605" s="77" t="s">
        <v>1038</v>
      </c>
      <c r="G8605" s="77" t="s">
        <v>195</v>
      </c>
      <c r="H8605" s="77" t="s">
        <v>189</v>
      </c>
      <c r="I8605" s="13">
        <v>8</v>
      </c>
      <c r="J8605" s="14">
        <v>2015</v>
      </c>
      <c r="K8605" s="78" t="s">
        <v>56</v>
      </c>
      <c r="L8605" s="79" t="s">
        <v>22</v>
      </c>
      <c r="M8605" s="79" t="s">
        <v>302</v>
      </c>
      <c r="N8605" s="15" t="s">
        <v>28</v>
      </c>
      <c r="O8605" s="15" t="s">
        <v>29</v>
      </c>
      <c r="P8605" s="80" t="s">
        <v>3599</v>
      </c>
      <c r="Q8605" s="80" t="s">
        <v>195</v>
      </c>
      <c r="S8605" t="str">
        <f t="shared" si="182"/>
        <v>42243Reversal</v>
      </c>
    </row>
    <row r="8606" spans="1:19" hidden="1">
      <c r="A8606" s="12">
        <v>42243</v>
      </c>
      <c r="B8606" t="s">
        <v>3551</v>
      </c>
      <c r="C8606" s="1">
        <v>0.73</v>
      </c>
      <c r="E8606" s="42">
        <f t="shared" si="181"/>
        <v>-0.73</v>
      </c>
      <c r="F8606" s="77" t="s">
        <v>225</v>
      </c>
      <c r="G8606" s="77" t="s">
        <v>195</v>
      </c>
      <c r="H8606" s="77" t="s">
        <v>189</v>
      </c>
      <c r="I8606" s="13">
        <v>8</v>
      </c>
      <c r="J8606" s="14">
        <v>2015</v>
      </c>
      <c r="K8606" s="78" t="s">
        <v>56</v>
      </c>
      <c r="L8606" s="79" t="s">
        <v>22</v>
      </c>
      <c r="M8606" s="79" t="s">
        <v>302</v>
      </c>
      <c r="N8606" s="15" t="s">
        <v>28</v>
      </c>
      <c r="O8606" s="15" t="s">
        <v>29</v>
      </c>
      <c r="P8606" s="80" t="s">
        <v>3599</v>
      </c>
      <c r="Q8606" s="80" t="s">
        <v>195</v>
      </c>
      <c r="S8606" t="str">
        <f t="shared" si="182"/>
        <v>42243Charles Jones</v>
      </c>
    </row>
    <row r="8607" spans="1:19" hidden="1">
      <c r="A8607" s="12">
        <v>42244</v>
      </c>
      <c r="B8607" t="s">
        <v>3575</v>
      </c>
      <c r="C8607" s="1">
        <v>-2.91</v>
      </c>
      <c r="E8607" s="42">
        <f t="shared" si="181"/>
        <v>2.91</v>
      </c>
      <c r="F8607" s="77" t="s">
        <v>1038</v>
      </c>
      <c r="G8607" s="77" t="s">
        <v>195</v>
      </c>
      <c r="H8607" s="77" t="s">
        <v>189</v>
      </c>
      <c r="I8607" s="13">
        <v>8</v>
      </c>
      <c r="J8607" s="14">
        <v>2015</v>
      </c>
      <c r="K8607" s="78" t="s">
        <v>56</v>
      </c>
      <c r="L8607" s="79" t="s">
        <v>22</v>
      </c>
      <c r="M8607" s="79" t="s">
        <v>302</v>
      </c>
      <c r="N8607" s="15" t="s">
        <v>28</v>
      </c>
      <c r="O8607" s="15" t="s">
        <v>29</v>
      </c>
      <c r="P8607" s="80" t="s">
        <v>3599</v>
      </c>
      <c r="Q8607" s="80" t="s">
        <v>195</v>
      </c>
      <c r="S8607" t="str">
        <f t="shared" si="182"/>
        <v>42244sue abo</v>
      </c>
    </row>
    <row r="8608" spans="1:19" hidden="1">
      <c r="A8608" s="12">
        <v>42244</v>
      </c>
      <c r="B8608" t="s">
        <v>3575</v>
      </c>
      <c r="C8608" s="1">
        <v>-0.67</v>
      </c>
      <c r="E8608" s="42">
        <f t="shared" si="181"/>
        <v>0.67</v>
      </c>
      <c r="F8608" s="77" t="s">
        <v>1038</v>
      </c>
      <c r="G8608" s="77" t="s">
        <v>195</v>
      </c>
      <c r="H8608" s="77" t="s">
        <v>189</v>
      </c>
      <c r="I8608" s="13">
        <v>8</v>
      </c>
      <c r="J8608" s="14">
        <v>2015</v>
      </c>
      <c r="K8608" s="78" t="s">
        <v>56</v>
      </c>
      <c r="L8608" s="79" t="s">
        <v>22</v>
      </c>
      <c r="M8608" s="79" t="s">
        <v>302</v>
      </c>
      <c r="N8608" s="15" t="s">
        <v>28</v>
      </c>
      <c r="O8608" s="15" t="s">
        <v>29</v>
      </c>
      <c r="P8608" s="80" t="s">
        <v>3599</v>
      </c>
      <c r="Q8608" s="80" t="s">
        <v>195</v>
      </c>
      <c r="S8608" t="str">
        <f t="shared" si="182"/>
        <v>42244sue abo</v>
      </c>
    </row>
    <row r="8609" spans="1:19" hidden="1">
      <c r="A8609" s="12">
        <v>42244</v>
      </c>
      <c r="B8609" t="s">
        <v>2488</v>
      </c>
      <c r="C8609" s="1">
        <v>0</v>
      </c>
      <c r="E8609" s="42">
        <f t="shared" si="181"/>
        <v>0</v>
      </c>
      <c r="F8609" s="77" t="s">
        <v>225</v>
      </c>
      <c r="G8609" s="77" t="s">
        <v>195</v>
      </c>
      <c r="H8609" s="77" t="s">
        <v>189</v>
      </c>
      <c r="I8609" s="13">
        <v>8</v>
      </c>
      <c r="J8609" s="14">
        <v>2015</v>
      </c>
      <c r="K8609" s="78" t="s">
        <v>56</v>
      </c>
      <c r="L8609" s="79" t="s">
        <v>22</v>
      </c>
      <c r="M8609" s="79" t="s">
        <v>23</v>
      </c>
      <c r="N8609" s="15" t="s">
        <v>189</v>
      </c>
      <c r="O8609" s="15" t="s">
        <v>24</v>
      </c>
      <c r="P8609" s="80" t="s">
        <v>196</v>
      </c>
      <c r="Q8609" s="80" t="s">
        <v>195</v>
      </c>
      <c r="S8609" t="str">
        <f t="shared" si="182"/>
        <v>42244Bank Account</v>
      </c>
    </row>
    <row r="8610" spans="1:19" hidden="1">
      <c r="A8610" s="12">
        <v>42244</v>
      </c>
      <c r="B8610" t="s">
        <v>3576</v>
      </c>
      <c r="C8610" s="1">
        <v>-1.46</v>
      </c>
      <c r="E8610" s="42">
        <f t="shared" si="181"/>
        <v>1.46</v>
      </c>
      <c r="F8610" s="77" t="s">
        <v>1038</v>
      </c>
      <c r="G8610" s="77" t="s">
        <v>195</v>
      </c>
      <c r="H8610" s="77" t="s">
        <v>189</v>
      </c>
      <c r="I8610" s="13">
        <v>8</v>
      </c>
      <c r="J8610" s="14">
        <v>2015</v>
      </c>
      <c r="K8610" s="78" t="s">
        <v>56</v>
      </c>
      <c r="L8610" s="79" t="s">
        <v>22</v>
      </c>
      <c r="M8610" s="79" t="s">
        <v>302</v>
      </c>
      <c r="N8610" s="15" t="s">
        <v>28</v>
      </c>
      <c r="O8610" s="15" t="s">
        <v>29</v>
      </c>
      <c r="P8610" s="80" t="s">
        <v>3599</v>
      </c>
      <c r="Q8610" s="80" t="s">
        <v>195</v>
      </c>
      <c r="S8610" t="str">
        <f t="shared" si="182"/>
        <v>42244Yoshi De la Prida</v>
      </c>
    </row>
    <row r="8611" spans="1:19" hidden="1">
      <c r="A8611" s="12">
        <v>42245</v>
      </c>
      <c r="B8611" t="s">
        <v>3577</v>
      </c>
      <c r="C8611" s="1">
        <v>-1.46</v>
      </c>
      <c r="E8611" s="42">
        <f t="shared" si="181"/>
        <v>1.46</v>
      </c>
      <c r="F8611" s="77" t="s">
        <v>1038</v>
      </c>
      <c r="G8611" s="77" t="s">
        <v>195</v>
      </c>
      <c r="H8611" s="77" t="s">
        <v>189</v>
      </c>
      <c r="I8611" s="13">
        <v>8</v>
      </c>
      <c r="J8611" s="14">
        <v>2015</v>
      </c>
      <c r="K8611" s="78" t="s">
        <v>56</v>
      </c>
      <c r="L8611" s="79" t="s">
        <v>22</v>
      </c>
      <c r="M8611" s="79" t="s">
        <v>302</v>
      </c>
      <c r="N8611" s="15" t="s">
        <v>28</v>
      </c>
      <c r="O8611" s="15" t="s">
        <v>29</v>
      </c>
      <c r="P8611" s="80" t="s">
        <v>3599</v>
      </c>
      <c r="Q8611" s="80" t="s">
        <v>195</v>
      </c>
      <c r="S8611" t="str">
        <f t="shared" si="182"/>
        <v>42245Jane Stoutenburg</v>
      </c>
    </row>
    <row r="8612" spans="1:19" hidden="1">
      <c r="A8612" s="12">
        <v>42248</v>
      </c>
      <c r="B8612" t="s">
        <v>3578</v>
      </c>
      <c r="C8612" s="1">
        <v>-0.72</v>
      </c>
      <c r="E8612" s="42">
        <f t="shared" si="181"/>
        <v>0.72</v>
      </c>
      <c r="F8612" s="77" t="s">
        <v>1038</v>
      </c>
      <c r="G8612" s="77" t="s">
        <v>195</v>
      </c>
      <c r="H8612" s="77" t="s">
        <v>189</v>
      </c>
      <c r="I8612" s="13">
        <v>9</v>
      </c>
      <c r="J8612" s="14">
        <v>2015</v>
      </c>
      <c r="K8612" s="78" t="s">
        <v>56</v>
      </c>
      <c r="L8612" s="79" t="s">
        <v>22</v>
      </c>
      <c r="M8612" s="79" t="s">
        <v>302</v>
      </c>
      <c r="N8612" s="15" t="s">
        <v>28</v>
      </c>
      <c r="O8612" s="15" t="s">
        <v>29</v>
      </c>
      <c r="P8612" s="80" t="s">
        <v>3599</v>
      </c>
      <c r="Q8612" s="80" t="s">
        <v>195</v>
      </c>
      <c r="S8612" t="str">
        <f t="shared" si="182"/>
        <v>42248Ivy Chincarini</v>
      </c>
    </row>
    <row r="8613" spans="1:19" hidden="1">
      <c r="A8613" s="12">
        <v>42248</v>
      </c>
      <c r="B8613" t="s">
        <v>3579</v>
      </c>
      <c r="C8613" s="1">
        <v>-2.91</v>
      </c>
      <c r="E8613" s="42">
        <f t="shared" si="181"/>
        <v>2.91</v>
      </c>
      <c r="F8613" s="77" t="s">
        <v>1038</v>
      </c>
      <c r="G8613" s="77" t="s">
        <v>195</v>
      </c>
      <c r="H8613" s="77" t="s">
        <v>189</v>
      </c>
      <c r="I8613" s="13">
        <v>9</v>
      </c>
      <c r="J8613" s="14">
        <v>2015</v>
      </c>
      <c r="K8613" s="78" t="s">
        <v>56</v>
      </c>
      <c r="L8613" s="79" t="s">
        <v>22</v>
      </c>
      <c r="M8613" s="79" t="s">
        <v>302</v>
      </c>
      <c r="N8613" s="15" t="s">
        <v>28</v>
      </c>
      <c r="O8613" s="15" t="s">
        <v>29</v>
      </c>
      <c r="P8613" s="80" t="s">
        <v>3599</v>
      </c>
      <c r="Q8613" s="80" t="s">
        <v>195</v>
      </c>
      <c r="S8613" t="str">
        <f t="shared" si="182"/>
        <v>42248Schertz Photography &amp; Gifts</v>
      </c>
    </row>
    <row r="8614" spans="1:19" hidden="1">
      <c r="A8614" s="12">
        <v>42249</v>
      </c>
      <c r="B8614" t="s">
        <v>3580</v>
      </c>
      <c r="C8614" s="1">
        <v>-2.15</v>
      </c>
      <c r="E8614" s="42">
        <f t="shared" si="181"/>
        <v>2.15</v>
      </c>
      <c r="F8614" s="77" t="s">
        <v>1038</v>
      </c>
      <c r="G8614" s="77" t="s">
        <v>195</v>
      </c>
      <c r="H8614" s="77" t="s">
        <v>189</v>
      </c>
      <c r="I8614" s="13">
        <v>9</v>
      </c>
      <c r="J8614" s="14">
        <v>2015</v>
      </c>
      <c r="K8614" s="78" t="s">
        <v>56</v>
      </c>
      <c r="L8614" s="79" t="s">
        <v>22</v>
      </c>
      <c r="M8614" s="79" t="s">
        <v>302</v>
      </c>
      <c r="N8614" s="15" t="s">
        <v>28</v>
      </c>
      <c r="O8614" s="15" t="s">
        <v>29</v>
      </c>
      <c r="P8614" s="80" t="s">
        <v>3599</v>
      </c>
      <c r="Q8614" s="80" t="s">
        <v>195</v>
      </c>
      <c r="S8614" t="str">
        <f t="shared" si="182"/>
        <v>42249likeit4less</v>
      </c>
    </row>
    <row r="8615" spans="1:19" hidden="1">
      <c r="A8615" s="12">
        <v>42249</v>
      </c>
      <c r="B8615" t="s">
        <v>2488</v>
      </c>
      <c r="C8615" s="1">
        <v>0</v>
      </c>
      <c r="E8615" s="42">
        <f t="shared" si="181"/>
        <v>0</v>
      </c>
      <c r="F8615" s="77" t="s">
        <v>225</v>
      </c>
      <c r="G8615" s="77" t="s">
        <v>195</v>
      </c>
      <c r="H8615" s="77" t="s">
        <v>189</v>
      </c>
      <c r="I8615" s="13">
        <v>9</v>
      </c>
      <c r="J8615" s="14">
        <v>2015</v>
      </c>
      <c r="K8615" s="78" t="s">
        <v>56</v>
      </c>
      <c r="L8615" s="79" t="s">
        <v>22</v>
      </c>
      <c r="M8615" s="79" t="s">
        <v>23</v>
      </c>
      <c r="N8615" s="15" t="s">
        <v>189</v>
      </c>
      <c r="O8615" s="15" t="s">
        <v>24</v>
      </c>
      <c r="P8615" s="80" t="s">
        <v>196</v>
      </c>
      <c r="Q8615" s="80" t="s">
        <v>195</v>
      </c>
      <c r="S8615" t="str">
        <f t="shared" si="182"/>
        <v>42249Bank Account</v>
      </c>
    </row>
    <row r="8616" spans="1:19" hidden="1">
      <c r="A8616" s="12">
        <v>42250</v>
      </c>
      <c r="B8616" t="s">
        <v>3581</v>
      </c>
      <c r="C8616" s="1">
        <v>-2.1800000000000002</v>
      </c>
      <c r="E8616" s="42">
        <f t="shared" si="181"/>
        <v>2.1800000000000002</v>
      </c>
      <c r="F8616" s="77" t="s">
        <v>1038</v>
      </c>
      <c r="G8616" s="77" t="s">
        <v>195</v>
      </c>
      <c r="H8616" s="77" t="s">
        <v>189</v>
      </c>
      <c r="I8616" s="13">
        <v>9</v>
      </c>
      <c r="J8616" s="14">
        <v>2015</v>
      </c>
      <c r="K8616" s="78" t="s">
        <v>56</v>
      </c>
      <c r="L8616" s="79" t="s">
        <v>22</v>
      </c>
      <c r="M8616" s="79" t="s">
        <v>302</v>
      </c>
      <c r="N8616" s="15" t="s">
        <v>28</v>
      </c>
      <c r="O8616" s="15" t="s">
        <v>29</v>
      </c>
      <c r="P8616" s="80" t="s">
        <v>3599</v>
      </c>
      <c r="Q8616" s="80" t="s">
        <v>195</v>
      </c>
      <c r="S8616" t="str">
        <f t="shared" si="182"/>
        <v>42250Sybille Phillips</v>
      </c>
    </row>
    <row r="8617" spans="1:19" hidden="1">
      <c r="A8617" s="12">
        <v>42251</v>
      </c>
      <c r="B8617" t="s">
        <v>3582</v>
      </c>
      <c r="C8617" s="1">
        <v>-3.13</v>
      </c>
      <c r="E8617" s="42">
        <f t="shared" si="181"/>
        <v>3.13</v>
      </c>
      <c r="F8617" s="77" t="s">
        <v>1038</v>
      </c>
      <c r="G8617" s="77" t="s">
        <v>195</v>
      </c>
      <c r="H8617" s="77" t="s">
        <v>189</v>
      </c>
      <c r="I8617" s="13">
        <v>9</v>
      </c>
      <c r="J8617" s="14">
        <v>2015</v>
      </c>
      <c r="K8617" s="78" t="s">
        <v>56</v>
      </c>
      <c r="L8617" s="79" t="s">
        <v>22</v>
      </c>
      <c r="M8617" s="79" t="s">
        <v>302</v>
      </c>
      <c r="N8617" s="15" t="s">
        <v>28</v>
      </c>
      <c r="O8617" s="15" t="s">
        <v>29</v>
      </c>
      <c r="P8617" s="80" t="s">
        <v>3599</v>
      </c>
      <c r="Q8617" s="80" t="s">
        <v>195</v>
      </c>
      <c r="S8617" t="str">
        <f t="shared" si="182"/>
        <v>42251Angela Weikal</v>
      </c>
    </row>
    <row r="8618" spans="1:19" hidden="1">
      <c r="A8618" s="12">
        <v>42252</v>
      </c>
      <c r="B8618" t="s">
        <v>3069</v>
      </c>
      <c r="C8618" s="1">
        <v>-0.67</v>
      </c>
      <c r="E8618" s="42">
        <f t="shared" si="181"/>
        <v>0.67</v>
      </c>
      <c r="F8618" s="77" t="s">
        <v>1038</v>
      </c>
      <c r="G8618" s="77" t="s">
        <v>195</v>
      </c>
      <c r="H8618" s="77" t="s">
        <v>189</v>
      </c>
      <c r="I8618" s="13">
        <v>9</v>
      </c>
      <c r="J8618" s="14">
        <v>2015</v>
      </c>
      <c r="K8618" s="78" t="s">
        <v>56</v>
      </c>
      <c r="L8618" s="79" t="s">
        <v>22</v>
      </c>
      <c r="M8618" s="79" t="s">
        <v>302</v>
      </c>
      <c r="N8618" s="15" t="s">
        <v>28</v>
      </c>
      <c r="O8618" s="15" t="s">
        <v>29</v>
      </c>
      <c r="P8618" s="80" t="s">
        <v>3599</v>
      </c>
      <c r="Q8618" s="80" t="s">
        <v>195</v>
      </c>
      <c r="S8618" t="str">
        <f t="shared" si="182"/>
        <v>42252Shannon Hiscock</v>
      </c>
    </row>
    <row r="8619" spans="1:19" hidden="1">
      <c r="A8619" s="12">
        <v>42252</v>
      </c>
      <c r="B8619" t="s">
        <v>2488</v>
      </c>
      <c r="C8619" s="1">
        <v>0</v>
      </c>
      <c r="E8619" s="42">
        <f t="shared" ref="E8619:E8682" si="183">-C8619</f>
        <v>0</v>
      </c>
      <c r="F8619" s="77" t="s">
        <v>225</v>
      </c>
      <c r="G8619" s="77" t="s">
        <v>195</v>
      </c>
      <c r="H8619" s="77" t="s">
        <v>189</v>
      </c>
      <c r="I8619" s="13">
        <v>9</v>
      </c>
      <c r="J8619" s="14">
        <v>2015</v>
      </c>
      <c r="K8619" s="78" t="s">
        <v>56</v>
      </c>
      <c r="L8619" s="79" t="s">
        <v>22</v>
      </c>
      <c r="M8619" s="79" t="s">
        <v>23</v>
      </c>
      <c r="N8619" s="15" t="s">
        <v>189</v>
      </c>
      <c r="O8619" s="15" t="s">
        <v>24</v>
      </c>
      <c r="P8619" s="80" t="s">
        <v>196</v>
      </c>
      <c r="Q8619" s="80" t="s">
        <v>195</v>
      </c>
      <c r="S8619" t="str">
        <f t="shared" si="182"/>
        <v>42252Bank Account</v>
      </c>
    </row>
    <row r="8620" spans="1:19" hidden="1">
      <c r="A8620" s="12">
        <v>42252</v>
      </c>
      <c r="B8620" t="s">
        <v>3583</v>
      </c>
      <c r="C8620" s="1">
        <v>-3.13</v>
      </c>
      <c r="E8620" s="42">
        <f t="shared" si="183"/>
        <v>3.13</v>
      </c>
      <c r="F8620" s="77" t="s">
        <v>1038</v>
      </c>
      <c r="G8620" s="77" t="s">
        <v>195</v>
      </c>
      <c r="H8620" s="77" t="s">
        <v>189</v>
      </c>
      <c r="I8620" s="13">
        <v>9</v>
      </c>
      <c r="J8620" s="14">
        <v>2015</v>
      </c>
      <c r="K8620" s="78" t="s">
        <v>56</v>
      </c>
      <c r="L8620" s="79" t="s">
        <v>22</v>
      </c>
      <c r="M8620" s="79" t="s">
        <v>302</v>
      </c>
      <c r="N8620" s="15" t="s">
        <v>28</v>
      </c>
      <c r="O8620" s="15" t="s">
        <v>29</v>
      </c>
      <c r="P8620" s="80" t="s">
        <v>3599</v>
      </c>
      <c r="Q8620" s="80" t="s">
        <v>195</v>
      </c>
      <c r="S8620" t="str">
        <f t="shared" si="182"/>
        <v>42252Jeffrey S. Johnson</v>
      </c>
    </row>
    <row r="8621" spans="1:19" hidden="1">
      <c r="A8621" s="12">
        <v>42252</v>
      </c>
      <c r="B8621" t="s">
        <v>3583</v>
      </c>
      <c r="C8621" s="1">
        <v>-0.73</v>
      </c>
      <c r="E8621" s="42">
        <f t="shared" si="183"/>
        <v>0.73</v>
      </c>
      <c r="F8621" s="77" t="s">
        <v>1038</v>
      </c>
      <c r="G8621" s="77" t="s">
        <v>195</v>
      </c>
      <c r="H8621" s="77" t="s">
        <v>189</v>
      </c>
      <c r="I8621" s="13">
        <v>9</v>
      </c>
      <c r="J8621" s="14">
        <v>2015</v>
      </c>
      <c r="K8621" s="78" t="s">
        <v>56</v>
      </c>
      <c r="L8621" s="79" t="s">
        <v>22</v>
      </c>
      <c r="M8621" s="79" t="s">
        <v>302</v>
      </c>
      <c r="N8621" s="15" t="s">
        <v>28</v>
      </c>
      <c r="O8621" s="15" t="s">
        <v>29</v>
      </c>
      <c r="P8621" s="80" t="s">
        <v>3599</v>
      </c>
      <c r="Q8621" s="80" t="s">
        <v>195</v>
      </c>
      <c r="S8621" t="str">
        <f t="shared" si="182"/>
        <v>42252Jeffrey S. Johnson</v>
      </c>
    </row>
    <row r="8622" spans="1:19" hidden="1">
      <c r="A8622" s="12">
        <v>42253</v>
      </c>
      <c r="B8622" t="s">
        <v>3584</v>
      </c>
      <c r="C8622" s="1">
        <v>-0.88</v>
      </c>
      <c r="E8622" s="42">
        <f t="shared" si="183"/>
        <v>0.88</v>
      </c>
      <c r="F8622" s="77" t="s">
        <v>1038</v>
      </c>
      <c r="G8622" s="77" t="s">
        <v>195</v>
      </c>
      <c r="H8622" s="77" t="s">
        <v>189</v>
      </c>
      <c r="I8622" s="13">
        <v>9</v>
      </c>
      <c r="J8622" s="14">
        <v>2015</v>
      </c>
      <c r="K8622" s="78" t="s">
        <v>56</v>
      </c>
      <c r="L8622" s="79" t="s">
        <v>22</v>
      </c>
      <c r="M8622" s="79" t="s">
        <v>302</v>
      </c>
      <c r="N8622" s="15" t="s">
        <v>28</v>
      </c>
      <c r="O8622" s="15" t="s">
        <v>29</v>
      </c>
      <c r="P8622" s="80" t="s">
        <v>3599</v>
      </c>
      <c r="Q8622" s="80" t="s">
        <v>195</v>
      </c>
      <c r="S8622" t="str">
        <f t="shared" si="182"/>
        <v>42253Manuel Aponte</v>
      </c>
    </row>
    <row r="8623" spans="1:19" hidden="1">
      <c r="A8623" s="12">
        <v>42254</v>
      </c>
      <c r="B8623" t="s">
        <v>3585</v>
      </c>
      <c r="C8623" s="1">
        <v>-0.62</v>
      </c>
      <c r="E8623" s="42">
        <f t="shared" si="183"/>
        <v>0.62</v>
      </c>
      <c r="F8623" s="77" t="s">
        <v>1038</v>
      </c>
      <c r="G8623" s="77" t="s">
        <v>195</v>
      </c>
      <c r="H8623" s="77" t="s">
        <v>189</v>
      </c>
      <c r="I8623" s="13">
        <v>9</v>
      </c>
      <c r="J8623" s="14">
        <v>2015</v>
      </c>
      <c r="K8623" s="78" t="s">
        <v>56</v>
      </c>
      <c r="L8623" s="79" t="s">
        <v>22</v>
      </c>
      <c r="M8623" s="79" t="s">
        <v>302</v>
      </c>
      <c r="N8623" s="15" t="s">
        <v>28</v>
      </c>
      <c r="O8623" s="15" t="s">
        <v>29</v>
      </c>
      <c r="P8623" s="80" t="s">
        <v>3599</v>
      </c>
      <c r="Q8623" s="80" t="s">
        <v>195</v>
      </c>
      <c r="S8623" t="str">
        <f t="shared" si="182"/>
        <v>42254The Arms Cache</v>
      </c>
    </row>
    <row r="8624" spans="1:19" hidden="1">
      <c r="A8624" s="12">
        <v>42256</v>
      </c>
      <c r="B8624" t="s">
        <v>3586</v>
      </c>
      <c r="C8624" s="1">
        <v>-7.62</v>
      </c>
      <c r="E8624" s="42">
        <f t="shared" si="183"/>
        <v>7.62</v>
      </c>
      <c r="F8624" s="77" t="s">
        <v>1038</v>
      </c>
      <c r="G8624" s="77" t="s">
        <v>195</v>
      </c>
      <c r="H8624" s="77" t="s">
        <v>189</v>
      </c>
      <c r="I8624" s="13">
        <v>9</v>
      </c>
      <c r="J8624" s="14">
        <v>2015</v>
      </c>
      <c r="K8624" s="78" t="s">
        <v>56</v>
      </c>
      <c r="L8624" s="79" t="s">
        <v>22</v>
      </c>
      <c r="M8624" s="79" t="s">
        <v>302</v>
      </c>
      <c r="N8624" s="15" t="s">
        <v>28</v>
      </c>
      <c r="O8624" s="15" t="s">
        <v>29</v>
      </c>
      <c r="P8624" s="80" t="s">
        <v>3599</v>
      </c>
      <c r="Q8624" s="80" t="s">
        <v>195</v>
      </c>
      <c r="S8624" t="str">
        <f t="shared" si="182"/>
        <v>42256Mark Brulinski</v>
      </c>
    </row>
    <row r="8625" spans="1:19" hidden="1">
      <c r="A8625" s="12">
        <v>42256</v>
      </c>
      <c r="B8625" t="s">
        <v>3068</v>
      </c>
      <c r="C8625" s="1">
        <v>-5.51</v>
      </c>
      <c r="E8625" s="42">
        <f t="shared" si="183"/>
        <v>5.51</v>
      </c>
      <c r="F8625" s="77" t="s">
        <v>1038</v>
      </c>
      <c r="G8625" s="77" t="s">
        <v>195</v>
      </c>
      <c r="H8625" s="77" t="s">
        <v>189</v>
      </c>
      <c r="I8625" s="13">
        <v>9</v>
      </c>
      <c r="J8625" s="14">
        <v>2015</v>
      </c>
      <c r="K8625" s="78" t="s">
        <v>56</v>
      </c>
      <c r="L8625" s="79" t="s">
        <v>22</v>
      </c>
      <c r="M8625" s="79" t="s">
        <v>302</v>
      </c>
      <c r="N8625" s="15" t="s">
        <v>28</v>
      </c>
      <c r="O8625" s="15" t="s">
        <v>29</v>
      </c>
      <c r="P8625" s="80" t="s">
        <v>3599</v>
      </c>
      <c r="Q8625" s="80" t="s">
        <v>195</v>
      </c>
      <c r="S8625" t="str">
        <f t="shared" si="182"/>
        <v>42256Angela Santucci</v>
      </c>
    </row>
    <row r="8626" spans="1:19" hidden="1">
      <c r="A8626" s="12">
        <v>42256</v>
      </c>
      <c r="B8626" t="s">
        <v>3587</v>
      </c>
      <c r="C8626" s="1">
        <v>-1.05</v>
      </c>
      <c r="E8626" s="42">
        <f t="shared" si="183"/>
        <v>1.05</v>
      </c>
      <c r="F8626" s="77" t="s">
        <v>1038</v>
      </c>
      <c r="G8626" s="77" t="s">
        <v>195</v>
      </c>
      <c r="H8626" s="77" t="s">
        <v>189</v>
      </c>
      <c r="I8626" s="13">
        <v>9</v>
      </c>
      <c r="J8626" s="14">
        <v>2015</v>
      </c>
      <c r="K8626" s="78" t="s">
        <v>56</v>
      </c>
      <c r="L8626" s="79" t="s">
        <v>22</v>
      </c>
      <c r="M8626" s="79" t="s">
        <v>302</v>
      </c>
      <c r="N8626" s="15" t="s">
        <v>28</v>
      </c>
      <c r="O8626" s="15" t="s">
        <v>29</v>
      </c>
      <c r="P8626" s="80" t="s">
        <v>3599</v>
      </c>
      <c r="Q8626" s="80" t="s">
        <v>195</v>
      </c>
      <c r="S8626" t="str">
        <f t="shared" si="182"/>
        <v>42256Byron Bell</v>
      </c>
    </row>
    <row r="8627" spans="1:19" hidden="1">
      <c r="A8627" s="12">
        <v>42257</v>
      </c>
      <c r="B8627" t="s">
        <v>2488</v>
      </c>
      <c r="C8627" s="1">
        <v>0</v>
      </c>
      <c r="E8627" s="42">
        <f t="shared" si="183"/>
        <v>0</v>
      </c>
      <c r="F8627" s="77" t="s">
        <v>225</v>
      </c>
      <c r="G8627" s="77" t="s">
        <v>195</v>
      </c>
      <c r="H8627" s="77" t="s">
        <v>189</v>
      </c>
      <c r="I8627" s="13">
        <v>9</v>
      </c>
      <c r="J8627" s="14">
        <v>2015</v>
      </c>
      <c r="K8627" s="78" t="s">
        <v>56</v>
      </c>
      <c r="L8627" s="79" t="s">
        <v>22</v>
      </c>
      <c r="M8627" s="79" t="s">
        <v>23</v>
      </c>
      <c r="N8627" s="15" t="s">
        <v>189</v>
      </c>
      <c r="O8627" s="15" t="s">
        <v>24</v>
      </c>
      <c r="P8627" s="80" t="s">
        <v>196</v>
      </c>
      <c r="Q8627" s="80" t="s">
        <v>195</v>
      </c>
      <c r="S8627" t="str">
        <f t="shared" si="182"/>
        <v>42257Bank Account</v>
      </c>
    </row>
    <row r="8628" spans="1:19" hidden="1">
      <c r="A8628" s="12">
        <v>42258</v>
      </c>
      <c r="B8628" t="s">
        <v>3588</v>
      </c>
      <c r="C8628" s="1">
        <v>-0.67</v>
      </c>
      <c r="E8628" s="42">
        <f t="shared" si="183"/>
        <v>0.67</v>
      </c>
      <c r="F8628" s="77" t="s">
        <v>1038</v>
      </c>
      <c r="G8628" s="77" t="s">
        <v>195</v>
      </c>
      <c r="H8628" s="77" t="s">
        <v>189</v>
      </c>
      <c r="I8628" s="13">
        <v>9</v>
      </c>
      <c r="J8628" s="14">
        <v>2015</v>
      </c>
      <c r="K8628" s="78" t="s">
        <v>56</v>
      </c>
      <c r="L8628" s="79" t="s">
        <v>22</v>
      </c>
      <c r="M8628" s="79" t="s">
        <v>302</v>
      </c>
      <c r="N8628" s="15" t="s">
        <v>28</v>
      </c>
      <c r="O8628" s="15" t="s">
        <v>29</v>
      </c>
      <c r="P8628" s="80" t="s">
        <v>3599</v>
      </c>
      <c r="Q8628" s="80" t="s">
        <v>195</v>
      </c>
      <c r="S8628" t="str">
        <f t="shared" si="182"/>
        <v>42258patricia weatherbee</v>
      </c>
    </row>
    <row r="8629" spans="1:19" hidden="1">
      <c r="A8629" s="12">
        <v>42259</v>
      </c>
      <c r="B8629" t="s">
        <v>3589</v>
      </c>
      <c r="C8629" s="1">
        <v>-1.46</v>
      </c>
      <c r="E8629" s="42">
        <f t="shared" si="183"/>
        <v>1.46</v>
      </c>
      <c r="F8629" s="77" t="s">
        <v>1038</v>
      </c>
      <c r="G8629" s="77" t="s">
        <v>195</v>
      </c>
      <c r="H8629" s="77" t="s">
        <v>189</v>
      </c>
      <c r="I8629" s="13">
        <v>9</v>
      </c>
      <c r="J8629" s="14">
        <v>2015</v>
      </c>
      <c r="K8629" s="78" t="s">
        <v>56</v>
      </c>
      <c r="L8629" s="79" t="s">
        <v>22</v>
      </c>
      <c r="M8629" s="79" t="s">
        <v>302</v>
      </c>
      <c r="N8629" s="15" t="s">
        <v>28</v>
      </c>
      <c r="O8629" s="15" t="s">
        <v>29</v>
      </c>
      <c r="P8629" s="80" t="s">
        <v>3599</v>
      </c>
      <c r="Q8629" s="80" t="s">
        <v>195</v>
      </c>
      <c r="S8629" t="str">
        <f t="shared" si="182"/>
        <v>42259Rick Price</v>
      </c>
    </row>
    <row r="8630" spans="1:19" hidden="1">
      <c r="A8630" s="12">
        <v>42259</v>
      </c>
      <c r="B8630" t="s">
        <v>3590</v>
      </c>
      <c r="C8630" s="1">
        <v>-1.81</v>
      </c>
      <c r="E8630" s="42">
        <f t="shared" si="183"/>
        <v>1.81</v>
      </c>
      <c r="F8630" s="77" t="s">
        <v>1038</v>
      </c>
      <c r="G8630" s="77" t="s">
        <v>195</v>
      </c>
      <c r="H8630" s="77" t="s">
        <v>189</v>
      </c>
      <c r="I8630" s="13">
        <v>9</v>
      </c>
      <c r="J8630" s="14">
        <v>2015</v>
      </c>
      <c r="K8630" s="78" t="s">
        <v>56</v>
      </c>
      <c r="L8630" s="79" t="s">
        <v>22</v>
      </c>
      <c r="M8630" s="79" t="s">
        <v>302</v>
      </c>
      <c r="N8630" s="15" t="s">
        <v>28</v>
      </c>
      <c r="O8630" s="15" t="s">
        <v>29</v>
      </c>
      <c r="P8630" s="80" t="s">
        <v>3599</v>
      </c>
      <c r="Q8630" s="80" t="s">
        <v>195</v>
      </c>
      <c r="S8630" t="str">
        <f t="shared" si="182"/>
        <v>42259vilmos szabo</v>
      </c>
    </row>
    <row r="8631" spans="1:19" hidden="1">
      <c r="A8631" s="12">
        <v>42260</v>
      </c>
      <c r="B8631" t="s">
        <v>2971</v>
      </c>
      <c r="C8631" s="1">
        <v>-1.49</v>
      </c>
      <c r="E8631" s="42">
        <f t="shared" si="183"/>
        <v>1.49</v>
      </c>
      <c r="F8631" s="77" t="s">
        <v>1038</v>
      </c>
      <c r="G8631" s="77" t="s">
        <v>195</v>
      </c>
      <c r="H8631" s="77" t="s">
        <v>189</v>
      </c>
      <c r="I8631" s="13">
        <v>9</v>
      </c>
      <c r="J8631" s="14">
        <v>2015</v>
      </c>
      <c r="K8631" s="78" t="s">
        <v>56</v>
      </c>
      <c r="L8631" s="79" t="s">
        <v>22</v>
      </c>
      <c r="M8631" s="79" t="s">
        <v>302</v>
      </c>
      <c r="N8631" s="15" t="s">
        <v>28</v>
      </c>
      <c r="O8631" s="15" t="s">
        <v>29</v>
      </c>
      <c r="P8631" s="80" t="s">
        <v>3599</v>
      </c>
      <c r="Q8631" s="80" t="s">
        <v>195</v>
      </c>
      <c r="S8631" t="str">
        <f t="shared" si="182"/>
        <v>42260FROST KENNELS LLP</v>
      </c>
    </row>
    <row r="8632" spans="1:19" hidden="1">
      <c r="A8632" s="12">
        <v>42260</v>
      </c>
      <c r="B8632" t="s">
        <v>3591</v>
      </c>
      <c r="C8632" s="1">
        <v>-5.52</v>
      </c>
      <c r="E8632" s="42">
        <f t="shared" si="183"/>
        <v>5.52</v>
      </c>
      <c r="F8632" s="77" t="s">
        <v>1038</v>
      </c>
      <c r="G8632" s="77" t="s">
        <v>195</v>
      </c>
      <c r="H8632" s="77" t="s">
        <v>189</v>
      </c>
      <c r="I8632" s="13">
        <v>9</v>
      </c>
      <c r="J8632" s="14">
        <v>2015</v>
      </c>
      <c r="K8632" s="78" t="s">
        <v>56</v>
      </c>
      <c r="L8632" s="79" t="s">
        <v>22</v>
      </c>
      <c r="M8632" s="79" t="s">
        <v>302</v>
      </c>
      <c r="N8632" s="15" t="s">
        <v>28</v>
      </c>
      <c r="O8632" s="15" t="s">
        <v>29</v>
      </c>
      <c r="P8632" s="80" t="s">
        <v>3599</v>
      </c>
      <c r="Q8632" s="80" t="s">
        <v>195</v>
      </c>
      <c r="S8632" t="str">
        <f t="shared" si="182"/>
        <v>42260john backshis</v>
      </c>
    </row>
    <row r="8633" spans="1:19" hidden="1">
      <c r="A8633" s="12">
        <v>42260</v>
      </c>
      <c r="B8633" t="s">
        <v>3592</v>
      </c>
      <c r="C8633" s="1">
        <v>-3.36</v>
      </c>
      <c r="E8633" s="42">
        <f t="shared" si="183"/>
        <v>3.36</v>
      </c>
      <c r="F8633" s="77" t="s">
        <v>1038</v>
      </c>
      <c r="G8633" s="77" t="s">
        <v>195</v>
      </c>
      <c r="H8633" s="77" t="s">
        <v>189</v>
      </c>
      <c r="I8633" s="13">
        <v>9</v>
      </c>
      <c r="J8633" s="14">
        <v>2015</v>
      </c>
      <c r="K8633" s="78" t="s">
        <v>56</v>
      </c>
      <c r="L8633" s="79" t="s">
        <v>22</v>
      </c>
      <c r="M8633" s="79" t="s">
        <v>302</v>
      </c>
      <c r="N8633" s="15" t="s">
        <v>28</v>
      </c>
      <c r="O8633" s="15" t="s">
        <v>29</v>
      </c>
      <c r="P8633" s="80" t="s">
        <v>3599</v>
      </c>
      <c r="Q8633" s="80" t="s">
        <v>195</v>
      </c>
      <c r="S8633" t="str">
        <f t="shared" si="182"/>
        <v>42260christina fay</v>
      </c>
    </row>
    <row r="8634" spans="1:19" hidden="1">
      <c r="A8634" s="12">
        <v>42261</v>
      </c>
      <c r="B8634" t="s">
        <v>2488</v>
      </c>
      <c r="C8634" s="1">
        <v>0</v>
      </c>
      <c r="E8634" s="42">
        <f t="shared" si="183"/>
        <v>0</v>
      </c>
      <c r="F8634" s="77" t="s">
        <v>225</v>
      </c>
      <c r="G8634" s="77" t="s">
        <v>195</v>
      </c>
      <c r="H8634" s="77" t="s">
        <v>189</v>
      </c>
      <c r="I8634" s="13">
        <v>9</v>
      </c>
      <c r="J8634" s="14">
        <v>2015</v>
      </c>
      <c r="K8634" s="78" t="s">
        <v>56</v>
      </c>
      <c r="L8634" s="79" t="s">
        <v>22</v>
      </c>
      <c r="M8634" s="79" t="s">
        <v>23</v>
      </c>
      <c r="N8634" s="15" t="s">
        <v>189</v>
      </c>
      <c r="O8634" s="15" t="s">
        <v>24</v>
      </c>
      <c r="P8634" s="80" t="s">
        <v>196</v>
      </c>
      <c r="Q8634" s="80" t="s">
        <v>195</v>
      </c>
      <c r="S8634" t="str">
        <f t="shared" si="182"/>
        <v>42261Bank Account</v>
      </c>
    </row>
    <row r="8635" spans="1:19" hidden="1">
      <c r="A8635" s="12">
        <v>42261</v>
      </c>
      <c r="B8635" t="s">
        <v>3593</v>
      </c>
      <c r="C8635" s="1">
        <v>-1.2</v>
      </c>
      <c r="E8635" s="42">
        <f t="shared" si="183"/>
        <v>1.2</v>
      </c>
      <c r="F8635" s="77" t="s">
        <v>1038</v>
      </c>
      <c r="G8635" s="77" t="s">
        <v>195</v>
      </c>
      <c r="H8635" s="77" t="s">
        <v>189</v>
      </c>
      <c r="I8635" s="13">
        <v>9</v>
      </c>
      <c r="J8635" s="14">
        <v>2015</v>
      </c>
      <c r="K8635" s="78" t="s">
        <v>56</v>
      </c>
      <c r="L8635" s="79" t="s">
        <v>22</v>
      </c>
      <c r="M8635" s="79" t="s">
        <v>302</v>
      </c>
      <c r="N8635" s="15" t="s">
        <v>28</v>
      </c>
      <c r="O8635" s="15" t="s">
        <v>29</v>
      </c>
      <c r="P8635" s="80" t="s">
        <v>3599</v>
      </c>
      <c r="Q8635" s="80" t="s">
        <v>195</v>
      </c>
      <c r="S8635" t="str">
        <f t="shared" si="182"/>
        <v>42261Nancye McCowan</v>
      </c>
    </row>
    <row r="8636" spans="1:19" hidden="1">
      <c r="A8636" s="12">
        <v>42262</v>
      </c>
      <c r="B8636" t="s">
        <v>3594</v>
      </c>
      <c r="C8636" s="1">
        <v>-5.93</v>
      </c>
      <c r="E8636" s="42">
        <f t="shared" si="183"/>
        <v>5.93</v>
      </c>
      <c r="F8636" s="77" t="s">
        <v>1038</v>
      </c>
      <c r="G8636" s="77" t="s">
        <v>195</v>
      </c>
      <c r="H8636" s="77" t="s">
        <v>189</v>
      </c>
      <c r="I8636" s="13">
        <v>9</v>
      </c>
      <c r="J8636" s="14">
        <v>2015</v>
      </c>
      <c r="K8636" s="78" t="s">
        <v>56</v>
      </c>
      <c r="L8636" s="79" t="s">
        <v>22</v>
      </c>
      <c r="M8636" s="79" t="s">
        <v>302</v>
      </c>
      <c r="N8636" s="15" t="s">
        <v>28</v>
      </c>
      <c r="O8636" s="15" t="s">
        <v>29</v>
      </c>
      <c r="P8636" s="80" t="s">
        <v>3599</v>
      </c>
      <c r="Q8636" s="80" t="s">
        <v>195</v>
      </c>
      <c r="S8636" t="str">
        <f t="shared" si="182"/>
        <v>42262Lyall Jellyman</v>
      </c>
    </row>
    <row r="8637" spans="1:19" hidden="1">
      <c r="A8637" s="12">
        <v>42262</v>
      </c>
      <c r="B8637" t="s">
        <v>3572</v>
      </c>
      <c r="C8637" s="1">
        <v>0.92</v>
      </c>
      <c r="E8637" s="42">
        <f t="shared" si="183"/>
        <v>-0.92</v>
      </c>
      <c r="F8637" s="77" t="s">
        <v>225</v>
      </c>
      <c r="G8637" s="77" t="s">
        <v>195</v>
      </c>
      <c r="H8637" s="77" t="s">
        <v>189</v>
      </c>
      <c r="I8637" s="13">
        <v>9</v>
      </c>
      <c r="J8637" s="14">
        <v>2015</v>
      </c>
      <c r="K8637" s="78" t="s">
        <v>56</v>
      </c>
      <c r="L8637" s="79" t="s">
        <v>22</v>
      </c>
      <c r="M8637" s="79" t="s">
        <v>302</v>
      </c>
      <c r="N8637" s="15" t="s">
        <v>28</v>
      </c>
      <c r="O8637" s="15" t="s">
        <v>29</v>
      </c>
      <c r="P8637" s="80" t="s">
        <v>3599</v>
      </c>
      <c r="Q8637" s="80" t="s">
        <v>195</v>
      </c>
      <c r="S8637" t="str">
        <f t="shared" si="182"/>
        <v>42262John Ramirez</v>
      </c>
    </row>
    <row r="8638" spans="1:19" hidden="1">
      <c r="A8638" s="12">
        <v>42262</v>
      </c>
      <c r="B8638" t="s">
        <v>3595</v>
      </c>
      <c r="C8638" s="1">
        <v>-1.1399999999999999</v>
      </c>
      <c r="E8638" s="42">
        <f t="shared" si="183"/>
        <v>1.1399999999999999</v>
      </c>
      <c r="F8638" s="77" t="s">
        <v>1038</v>
      </c>
      <c r="G8638" s="77" t="s">
        <v>195</v>
      </c>
      <c r="H8638" s="77" t="s">
        <v>189</v>
      </c>
      <c r="I8638" s="13">
        <v>9</v>
      </c>
      <c r="J8638" s="14">
        <v>2015</v>
      </c>
      <c r="K8638" s="78" t="s">
        <v>56</v>
      </c>
      <c r="L8638" s="79" t="s">
        <v>22</v>
      </c>
      <c r="M8638" s="79" t="s">
        <v>302</v>
      </c>
      <c r="N8638" s="15" t="s">
        <v>28</v>
      </c>
      <c r="O8638" s="15" t="s">
        <v>29</v>
      </c>
      <c r="P8638" s="80" t="s">
        <v>3599</v>
      </c>
      <c r="Q8638" s="80" t="s">
        <v>195</v>
      </c>
      <c r="S8638" t="str">
        <f t="shared" si="182"/>
        <v>42262Edward Cutter</v>
      </c>
    </row>
    <row r="8639" spans="1:19" hidden="1">
      <c r="A8639" s="12">
        <v>42263</v>
      </c>
      <c r="B8639" t="s">
        <v>3586</v>
      </c>
      <c r="C8639" s="1">
        <v>-6.97</v>
      </c>
      <c r="E8639" s="42">
        <f t="shared" si="183"/>
        <v>6.97</v>
      </c>
      <c r="F8639" s="77" t="s">
        <v>1038</v>
      </c>
      <c r="G8639" s="77" t="s">
        <v>195</v>
      </c>
      <c r="H8639" s="77" t="s">
        <v>189</v>
      </c>
      <c r="I8639" s="13">
        <v>9</v>
      </c>
      <c r="J8639" s="14">
        <v>2015</v>
      </c>
      <c r="K8639" s="78" t="s">
        <v>56</v>
      </c>
      <c r="L8639" s="79" t="s">
        <v>22</v>
      </c>
      <c r="M8639" s="79" t="s">
        <v>302</v>
      </c>
      <c r="N8639" s="15" t="s">
        <v>28</v>
      </c>
      <c r="O8639" s="15" t="s">
        <v>29</v>
      </c>
      <c r="P8639" s="80" t="s">
        <v>3599</v>
      </c>
      <c r="Q8639" s="80" t="s">
        <v>195</v>
      </c>
      <c r="S8639" t="str">
        <f t="shared" si="182"/>
        <v>42263Mark Brulinski</v>
      </c>
    </row>
    <row r="8640" spans="1:19" hidden="1">
      <c r="A8640" s="12">
        <v>42263</v>
      </c>
      <c r="B8640" t="s">
        <v>3596</v>
      </c>
      <c r="C8640" s="1">
        <v>-0.59</v>
      </c>
      <c r="E8640" s="42">
        <f t="shared" si="183"/>
        <v>0.59</v>
      </c>
      <c r="F8640" s="77" t="s">
        <v>1038</v>
      </c>
      <c r="G8640" s="77" t="s">
        <v>195</v>
      </c>
      <c r="H8640" s="77" t="s">
        <v>189</v>
      </c>
      <c r="I8640" s="13">
        <v>9</v>
      </c>
      <c r="J8640" s="14">
        <v>2015</v>
      </c>
      <c r="K8640" s="78" t="s">
        <v>56</v>
      </c>
      <c r="L8640" s="79" t="s">
        <v>22</v>
      </c>
      <c r="M8640" s="79" t="s">
        <v>302</v>
      </c>
      <c r="N8640" s="15" t="s">
        <v>28</v>
      </c>
      <c r="O8640" s="15" t="s">
        <v>29</v>
      </c>
      <c r="P8640" s="80" t="s">
        <v>3599</v>
      </c>
      <c r="Q8640" s="80" t="s">
        <v>195</v>
      </c>
      <c r="S8640" t="str">
        <f t="shared" si="182"/>
        <v>42263Diana Klaprod</v>
      </c>
    </row>
    <row r="8641" spans="1:19" hidden="1">
      <c r="A8641" s="12">
        <v>42263</v>
      </c>
      <c r="B8641" t="s">
        <v>3586</v>
      </c>
      <c r="C8641" s="1">
        <v>-2.2999999999999998</v>
      </c>
      <c r="E8641" s="42">
        <f t="shared" si="183"/>
        <v>2.2999999999999998</v>
      </c>
      <c r="F8641" s="77" t="s">
        <v>1038</v>
      </c>
      <c r="G8641" s="77" t="s">
        <v>195</v>
      </c>
      <c r="H8641" s="77" t="s">
        <v>189</v>
      </c>
      <c r="I8641" s="13">
        <v>9</v>
      </c>
      <c r="J8641" s="14">
        <v>2015</v>
      </c>
      <c r="K8641" s="78" t="s">
        <v>56</v>
      </c>
      <c r="L8641" s="79" t="s">
        <v>22</v>
      </c>
      <c r="M8641" s="79" t="s">
        <v>302</v>
      </c>
      <c r="N8641" s="15" t="s">
        <v>28</v>
      </c>
      <c r="O8641" s="15" t="s">
        <v>29</v>
      </c>
      <c r="P8641" s="80" t="s">
        <v>3599</v>
      </c>
      <c r="Q8641" s="80" t="s">
        <v>195</v>
      </c>
      <c r="S8641" t="str">
        <f t="shared" si="182"/>
        <v>42263Mark Brulinski</v>
      </c>
    </row>
    <row r="8642" spans="1:19" hidden="1">
      <c r="A8642" s="12">
        <v>42264</v>
      </c>
      <c r="B8642" t="s">
        <v>3090</v>
      </c>
      <c r="C8642" s="1">
        <v>-0.67</v>
      </c>
      <c r="E8642" s="42">
        <f t="shared" si="183"/>
        <v>0.67</v>
      </c>
      <c r="F8642" s="77" t="s">
        <v>1038</v>
      </c>
      <c r="G8642" s="77" t="s">
        <v>195</v>
      </c>
      <c r="H8642" s="77" t="s">
        <v>189</v>
      </c>
      <c r="I8642" s="13">
        <v>9</v>
      </c>
      <c r="J8642" s="14">
        <v>2015</v>
      </c>
      <c r="K8642" s="78" t="s">
        <v>56</v>
      </c>
      <c r="L8642" s="79" t="s">
        <v>22</v>
      </c>
      <c r="M8642" s="79" t="s">
        <v>302</v>
      </c>
      <c r="N8642" s="15" t="s">
        <v>28</v>
      </c>
      <c r="O8642" s="15" t="s">
        <v>29</v>
      </c>
      <c r="P8642" s="80" t="s">
        <v>3599</v>
      </c>
      <c r="Q8642" s="80" t="s">
        <v>195</v>
      </c>
      <c r="S8642" t="str">
        <f t="shared" si="182"/>
        <v>42264Mission K9 Rescue</v>
      </c>
    </row>
    <row r="8643" spans="1:19" hidden="1">
      <c r="A8643" s="12">
        <v>42265</v>
      </c>
      <c r="B8643" t="s">
        <v>2488</v>
      </c>
      <c r="C8643" s="1">
        <v>0</v>
      </c>
      <c r="E8643" s="42">
        <f t="shared" si="183"/>
        <v>0</v>
      </c>
      <c r="F8643" s="77" t="s">
        <v>225</v>
      </c>
      <c r="G8643" s="77" t="s">
        <v>195</v>
      </c>
      <c r="H8643" s="77" t="s">
        <v>189</v>
      </c>
      <c r="I8643" s="13">
        <v>9</v>
      </c>
      <c r="J8643" s="14">
        <v>2015</v>
      </c>
      <c r="K8643" s="78" t="s">
        <v>56</v>
      </c>
      <c r="L8643" s="79" t="s">
        <v>22</v>
      </c>
      <c r="M8643" s="79" t="s">
        <v>23</v>
      </c>
      <c r="N8643" s="15" t="s">
        <v>189</v>
      </c>
      <c r="O8643" s="15" t="s">
        <v>24</v>
      </c>
      <c r="P8643" s="80" t="s">
        <v>3602</v>
      </c>
      <c r="Q8643" s="80" t="s">
        <v>195</v>
      </c>
      <c r="S8643" t="str">
        <f t="shared" si="182"/>
        <v>42265Bank Account</v>
      </c>
    </row>
    <row r="8644" spans="1:19" hidden="1">
      <c r="A8644" s="12">
        <v>42266</v>
      </c>
      <c r="B8644" t="s">
        <v>4168</v>
      </c>
      <c r="C8644" s="1">
        <v>-1.03</v>
      </c>
      <c r="E8644" s="42">
        <f t="shared" si="183"/>
        <v>1.03</v>
      </c>
      <c r="F8644" s="77" t="s">
        <v>1038</v>
      </c>
      <c r="G8644" s="77" t="s">
        <v>195</v>
      </c>
      <c r="H8644" s="77" t="s">
        <v>189</v>
      </c>
      <c r="I8644" s="13">
        <v>9</v>
      </c>
      <c r="J8644" s="14">
        <v>2015</v>
      </c>
      <c r="K8644" s="78" t="s">
        <v>56</v>
      </c>
      <c r="L8644" s="79" t="s">
        <v>22</v>
      </c>
      <c r="M8644" s="79" t="s">
        <v>302</v>
      </c>
      <c r="N8644" s="15" t="s">
        <v>28</v>
      </c>
      <c r="O8644" s="15" t="s">
        <v>29</v>
      </c>
      <c r="P8644" s="80" t="s">
        <v>3599</v>
      </c>
      <c r="Q8644" s="80" t="s">
        <v>195</v>
      </c>
    </row>
    <row r="8645" spans="1:19" hidden="1">
      <c r="A8645" s="12">
        <v>42266</v>
      </c>
      <c r="B8645" t="s">
        <v>4169</v>
      </c>
      <c r="C8645" s="1">
        <v>-0.59</v>
      </c>
      <c r="E8645" s="42">
        <f t="shared" si="183"/>
        <v>0.59</v>
      </c>
      <c r="F8645" s="77" t="s">
        <v>1038</v>
      </c>
      <c r="G8645" s="77" t="s">
        <v>195</v>
      </c>
      <c r="H8645" s="77" t="s">
        <v>189</v>
      </c>
      <c r="I8645" s="13">
        <v>9</v>
      </c>
      <c r="J8645" s="14">
        <v>2015</v>
      </c>
      <c r="K8645" s="78" t="s">
        <v>56</v>
      </c>
      <c r="L8645" s="79" t="s">
        <v>22</v>
      </c>
      <c r="M8645" s="79" t="s">
        <v>302</v>
      </c>
      <c r="N8645" s="15" t="s">
        <v>28</v>
      </c>
      <c r="O8645" s="15" t="s">
        <v>29</v>
      </c>
      <c r="P8645" s="80" t="s">
        <v>3599</v>
      </c>
      <c r="Q8645" s="80" t="s">
        <v>195</v>
      </c>
    </row>
    <row r="8646" spans="1:19" hidden="1">
      <c r="A8646" s="12">
        <v>42267</v>
      </c>
      <c r="B8646" t="s">
        <v>4170</v>
      </c>
      <c r="C8646" s="1">
        <v>-0.94</v>
      </c>
      <c r="E8646" s="42">
        <f t="shared" si="183"/>
        <v>0.94</v>
      </c>
      <c r="F8646" s="77" t="s">
        <v>1038</v>
      </c>
      <c r="G8646" s="77" t="s">
        <v>195</v>
      </c>
      <c r="H8646" s="77" t="s">
        <v>189</v>
      </c>
      <c r="I8646" s="13">
        <v>9</v>
      </c>
      <c r="J8646" s="14">
        <v>2015</v>
      </c>
      <c r="K8646" s="78" t="s">
        <v>56</v>
      </c>
      <c r="L8646" s="79" t="s">
        <v>22</v>
      </c>
      <c r="M8646" s="79" t="s">
        <v>302</v>
      </c>
      <c r="N8646" s="15" t="s">
        <v>28</v>
      </c>
      <c r="O8646" s="15" t="s">
        <v>29</v>
      </c>
      <c r="P8646" s="80" t="s">
        <v>3599</v>
      </c>
      <c r="Q8646" s="80" t="s">
        <v>195</v>
      </c>
    </row>
    <row r="8647" spans="1:19" hidden="1">
      <c r="A8647" s="12">
        <v>42268</v>
      </c>
      <c r="B8647" t="s">
        <v>4171</v>
      </c>
      <c r="C8647" s="1">
        <v>-0.67</v>
      </c>
      <c r="E8647" s="42">
        <f t="shared" si="183"/>
        <v>0.67</v>
      </c>
      <c r="F8647" s="77" t="s">
        <v>1038</v>
      </c>
      <c r="G8647" s="77" t="s">
        <v>195</v>
      </c>
      <c r="H8647" s="77" t="s">
        <v>189</v>
      </c>
      <c r="I8647" s="13">
        <v>9</v>
      </c>
      <c r="J8647" s="14">
        <v>2015</v>
      </c>
      <c r="K8647" s="78" t="s">
        <v>56</v>
      </c>
      <c r="L8647" s="79" t="s">
        <v>22</v>
      </c>
      <c r="M8647" s="79" t="s">
        <v>302</v>
      </c>
      <c r="N8647" s="15" t="s">
        <v>28</v>
      </c>
      <c r="O8647" s="15" t="s">
        <v>29</v>
      </c>
      <c r="P8647" s="80" t="s">
        <v>3599</v>
      </c>
      <c r="Q8647" s="80" t="s">
        <v>195</v>
      </c>
    </row>
    <row r="8648" spans="1:19" hidden="1">
      <c r="A8648" s="12">
        <v>42269</v>
      </c>
      <c r="B8648" t="s">
        <v>4169</v>
      </c>
      <c r="C8648" s="1">
        <v>0.28999999999999998</v>
      </c>
      <c r="E8648" s="42">
        <f t="shared" si="183"/>
        <v>-0.28999999999999998</v>
      </c>
      <c r="F8648" s="77" t="s">
        <v>225</v>
      </c>
      <c r="G8648" s="77" t="s">
        <v>195</v>
      </c>
      <c r="H8648" s="77" t="s">
        <v>189</v>
      </c>
      <c r="I8648" s="13">
        <v>9</v>
      </c>
      <c r="J8648" s="14">
        <v>2015</v>
      </c>
      <c r="K8648" s="78" t="s">
        <v>56</v>
      </c>
      <c r="L8648" s="79" t="s">
        <v>22</v>
      </c>
      <c r="M8648" s="79" t="s">
        <v>302</v>
      </c>
      <c r="N8648" s="15" t="s">
        <v>28</v>
      </c>
      <c r="O8648" s="15" t="s">
        <v>29</v>
      </c>
      <c r="P8648" s="80" t="s">
        <v>3598</v>
      </c>
      <c r="Q8648" s="80" t="s">
        <v>195</v>
      </c>
    </row>
    <row r="8649" spans="1:19" hidden="1">
      <c r="A8649" s="12">
        <v>42269</v>
      </c>
      <c r="B8649" t="s">
        <v>4172</v>
      </c>
      <c r="C8649" s="1">
        <v>-0.73</v>
      </c>
      <c r="E8649" s="42">
        <f t="shared" si="183"/>
        <v>0.73</v>
      </c>
      <c r="F8649" s="77" t="s">
        <v>1038</v>
      </c>
      <c r="G8649" s="77" t="s">
        <v>195</v>
      </c>
      <c r="H8649" s="77" t="s">
        <v>189</v>
      </c>
      <c r="I8649" s="13">
        <v>9</v>
      </c>
      <c r="J8649" s="14">
        <v>2015</v>
      </c>
      <c r="K8649" s="78" t="s">
        <v>56</v>
      </c>
      <c r="L8649" s="79" t="s">
        <v>22</v>
      </c>
      <c r="M8649" s="79" t="s">
        <v>302</v>
      </c>
      <c r="N8649" s="15" t="s">
        <v>28</v>
      </c>
      <c r="O8649" s="15" t="s">
        <v>29</v>
      </c>
      <c r="P8649" s="80" t="s">
        <v>3599</v>
      </c>
      <c r="Q8649" s="80" t="s">
        <v>195</v>
      </c>
    </row>
    <row r="8650" spans="1:19" hidden="1">
      <c r="A8650" s="12">
        <v>42269</v>
      </c>
      <c r="B8650" t="s">
        <v>4173</v>
      </c>
      <c r="C8650" s="1">
        <v>-0.73</v>
      </c>
      <c r="E8650" s="42">
        <f t="shared" si="183"/>
        <v>0.73</v>
      </c>
      <c r="F8650" s="77" t="s">
        <v>1038</v>
      </c>
      <c r="G8650" s="77" t="s">
        <v>195</v>
      </c>
      <c r="H8650" s="77" t="s">
        <v>189</v>
      </c>
      <c r="I8650" s="13">
        <v>9</v>
      </c>
      <c r="J8650" s="14">
        <v>2015</v>
      </c>
      <c r="K8650" s="78" t="s">
        <v>56</v>
      </c>
      <c r="L8650" s="79" t="s">
        <v>22</v>
      </c>
      <c r="M8650" s="79" t="s">
        <v>302</v>
      </c>
      <c r="N8650" s="15" t="s">
        <v>28</v>
      </c>
      <c r="O8650" s="15" t="s">
        <v>29</v>
      </c>
      <c r="P8650" s="80" t="s">
        <v>3599</v>
      </c>
      <c r="Q8650" s="80" t="s">
        <v>195</v>
      </c>
    </row>
    <row r="8651" spans="1:19" hidden="1">
      <c r="A8651" s="12">
        <v>42269</v>
      </c>
      <c r="B8651" t="s">
        <v>3547</v>
      </c>
      <c r="C8651" s="1">
        <v>-7.2</v>
      </c>
      <c r="E8651" s="42">
        <f t="shared" si="183"/>
        <v>7.2</v>
      </c>
      <c r="F8651" s="77" t="s">
        <v>1038</v>
      </c>
      <c r="G8651" s="77" t="s">
        <v>195</v>
      </c>
      <c r="H8651" s="77" t="s">
        <v>189</v>
      </c>
      <c r="I8651" s="13">
        <v>9</v>
      </c>
      <c r="J8651" s="14">
        <v>2015</v>
      </c>
      <c r="K8651" s="78" t="s">
        <v>56</v>
      </c>
      <c r="L8651" s="79" t="s">
        <v>22</v>
      </c>
      <c r="M8651" s="79" t="s">
        <v>302</v>
      </c>
      <c r="N8651" s="15" t="s">
        <v>28</v>
      </c>
      <c r="O8651" s="15" t="s">
        <v>29</v>
      </c>
      <c r="P8651" s="80" t="s">
        <v>3599</v>
      </c>
      <c r="Q8651" s="80" t="s">
        <v>195</v>
      </c>
    </row>
    <row r="8652" spans="1:19" hidden="1">
      <c r="A8652" s="12">
        <v>42270</v>
      </c>
      <c r="B8652" t="s">
        <v>3547</v>
      </c>
      <c r="C8652" s="1">
        <v>0.95</v>
      </c>
      <c r="E8652" s="42">
        <f t="shared" si="183"/>
        <v>-0.95</v>
      </c>
      <c r="F8652" s="77" t="s">
        <v>225</v>
      </c>
      <c r="G8652" s="77" t="s">
        <v>195</v>
      </c>
      <c r="H8652" s="77" t="s">
        <v>189</v>
      </c>
      <c r="I8652" s="13">
        <v>9</v>
      </c>
      <c r="J8652" s="14">
        <v>2015</v>
      </c>
      <c r="K8652" s="78" t="s">
        <v>56</v>
      </c>
      <c r="L8652" s="79" t="s">
        <v>22</v>
      </c>
      <c r="M8652" s="79" t="s">
        <v>302</v>
      </c>
      <c r="N8652" s="15" t="s">
        <v>28</v>
      </c>
      <c r="O8652" s="15" t="s">
        <v>29</v>
      </c>
      <c r="P8652" s="80" t="s">
        <v>3598</v>
      </c>
      <c r="Q8652" s="80" t="s">
        <v>195</v>
      </c>
    </row>
    <row r="8653" spans="1:19" hidden="1">
      <c r="A8653" s="12">
        <v>42270</v>
      </c>
      <c r="B8653" t="s">
        <v>4174</v>
      </c>
      <c r="C8653" s="1">
        <v>-0.92</v>
      </c>
      <c r="E8653" s="42">
        <f t="shared" si="183"/>
        <v>0.92</v>
      </c>
      <c r="F8653" s="77" t="s">
        <v>1038</v>
      </c>
      <c r="G8653" s="77" t="s">
        <v>195</v>
      </c>
      <c r="H8653" s="77" t="s">
        <v>189</v>
      </c>
      <c r="I8653" s="13">
        <v>9</v>
      </c>
      <c r="J8653" s="14">
        <v>2015</v>
      </c>
      <c r="K8653" s="78" t="s">
        <v>56</v>
      </c>
      <c r="L8653" s="79" t="s">
        <v>22</v>
      </c>
      <c r="M8653" s="79" t="s">
        <v>302</v>
      </c>
      <c r="N8653" s="15" t="s">
        <v>28</v>
      </c>
      <c r="O8653" s="15" t="s">
        <v>29</v>
      </c>
      <c r="P8653" s="80" t="s">
        <v>3599</v>
      </c>
      <c r="Q8653" s="80" t="s">
        <v>195</v>
      </c>
    </row>
    <row r="8654" spans="1:19" hidden="1">
      <c r="A8654" s="12">
        <v>42270</v>
      </c>
      <c r="B8654" t="s">
        <v>4174</v>
      </c>
      <c r="C8654" s="1">
        <v>-0.92</v>
      </c>
      <c r="E8654" s="42">
        <f t="shared" si="183"/>
        <v>0.92</v>
      </c>
      <c r="F8654" s="77" t="s">
        <v>1038</v>
      </c>
      <c r="G8654" s="77" t="s">
        <v>195</v>
      </c>
      <c r="H8654" s="77" t="s">
        <v>189</v>
      </c>
      <c r="I8654" s="13">
        <v>9</v>
      </c>
      <c r="J8654" s="14">
        <v>2015</v>
      </c>
      <c r="K8654" s="78" t="s">
        <v>56</v>
      </c>
      <c r="L8654" s="79" t="s">
        <v>22</v>
      </c>
      <c r="M8654" s="79" t="s">
        <v>302</v>
      </c>
      <c r="N8654" s="15" t="s">
        <v>28</v>
      </c>
      <c r="O8654" s="15" t="s">
        <v>29</v>
      </c>
      <c r="P8654" s="80" t="s">
        <v>3599</v>
      </c>
      <c r="Q8654" s="80" t="s">
        <v>195</v>
      </c>
    </row>
    <row r="8655" spans="1:19" hidden="1">
      <c r="A8655" s="12">
        <v>42270</v>
      </c>
      <c r="B8655" t="s">
        <v>4175</v>
      </c>
      <c r="C8655" s="1">
        <v>-2.13</v>
      </c>
      <c r="E8655" s="42">
        <f t="shared" si="183"/>
        <v>2.13</v>
      </c>
      <c r="F8655" s="77" t="s">
        <v>1038</v>
      </c>
      <c r="G8655" s="77" t="s">
        <v>195</v>
      </c>
      <c r="H8655" s="77" t="s">
        <v>189</v>
      </c>
      <c r="I8655" s="13">
        <v>9</v>
      </c>
      <c r="J8655" s="14">
        <v>2015</v>
      </c>
      <c r="K8655" s="78" t="s">
        <v>56</v>
      </c>
      <c r="L8655" s="79" t="s">
        <v>22</v>
      </c>
      <c r="M8655" s="79" t="s">
        <v>302</v>
      </c>
      <c r="N8655" s="15" t="s">
        <v>28</v>
      </c>
      <c r="O8655" s="15" t="s">
        <v>29</v>
      </c>
      <c r="P8655" s="80" t="s">
        <v>3599</v>
      </c>
      <c r="Q8655" s="80" t="s">
        <v>195</v>
      </c>
    </row>
    <row r="8656" spans="1:19" hidden="1">
      <c r="A8656" s="12">
        <v>42270</v>
      </c>
      <c r="B8656" t="s">
        <v>2711</v>
      </c>
      <c r="C8656" s="1">
        <v>0</v>
      </c>
      <c r="E8656" s="42">
        <f t="shared" si="183"/>
        <v>0</v>
      </c>
      <c r="F8656" s="77" t="s">
        <v>225</v>
      </c>
      <c r="G8656" s="77" t="s">
        <v>195</v>
      </c>
      <c r="H8656" s="77" t="s">
        <v>189</v>
      </c>
      <c r="I8656" s="13">
        <v>9</v>
      </c>
      <c r="J8656" s="14">
        <v>2015</v>
      </c>
      <c r="K8656" s="78" t="s">
        <v>56</v>
      </c>
      <c r="L8656" s="79" t="s">
        <v>22</v>
      </c>
      <c r="M8656" s="79" t="s">
        <v>23</v>
      </c>
      <c r="N8656" s="15" t="s">
        <v>28</v>
      </c>
      <c r="O8656" s="15" t="s">
        <v>29</v>
      </c>
      <c r="P8656" s="80" t="s">
        <v>3598</v>
      </c>
      <c r="Q8656" s="80" t="s">
        <v>195</v>
      </c>
    </row>
    <row r="8657" spans="1:17" hidden="1">
      <c r="A8657" s="12">
        <v>42272</v>
      </c>
      <c r="B8657" t="s">
        <v>4176</v>
      </c>
      <c r="C8657" s="1">
        <v>-2.04</v>
      </c>
      <c r="E8657" s="42">
        <f t="shared" si="183"/>
        <v>2.04</v>
      </c>
      <c r="F8657" s="77" t="s">
        <v>1038</v>
      </c>
      <c r="G8657" s="77" t="s">
        <v>195</v>
      </c>
      <c r="H8657" s="77" t="s">
        <v>189</v>
      </c>
      <c r="I8657" s="13">
        <v>9</v>
      </c>
      <c r="J8657" s="14">
        <v>2015</v>
      </c>
      <c r="K8657" s="78" t="s">
        <v>56</v>
      </c>
      <c r="L8657" s="79" t="s">
        <v>22</v>
      </c>
      <c r="M8657" s="79" t="s">
        <v>302</v>
      </c>
      <c r="N8657" s="15" t="s">
        <v>28</v>
      </c>
      <c r="O8657" s="15" t="s">
        <v>29</v>
      </c>
      <c r="P8657" s="80" t="s">
        <v>3599</v>
      </c>
      <c r="Q8657" s="80" t="s">
        <v>195</v>
      </c>
    </row>
    <row r="8658" spans="1:17" hidden="1">
      <c r="A8658" s="12">
        <v>42272</v>
      </c>
      <c r="B8658" t="s">
        <v>4177</v>
      </c>
      <c r="C8658" s="1">
        <v>-1.0900000000000001</v>
      </c>
      <c r="E8658" s="42">
        <f t="shared" si="183"/>
        <v>1.0900000000000001</v>
      </c>
      <c r="F8658" s="77" t="s">
        <v>1038</v>
      </c>
      <c r="G8658" s="77" t="s">
        <v>195</v>
      </c>
      <c r="H8658" s="77" t="s">
        <v>189</v>
      </c>
      <c r="I8658" s="13">
        <v>9</v>
      </c>
      <c r="J8658" s="14">
        <v>2015</v>
      </c>
      <c r="K8658" s="78" t="s">
        <v>56</v>
      </c>
      <c r="L8658" s="79" t="s">
        <v>22</v>
      </c>
      <c r="M8658" s="79" t="s">
        <v>302</v>
      </c>
      <c r="N8658" s="15" t="s">
        <v>28</v>
      </c>
      <c r="O8658" s="15" t="s">
        <v>29</v>
      </c>
      <c r="P8658" s="80" t="s">
        <v>3599</v>
      </c>
      <c r="Q8658" s="80" t="s">
        <v>195</v>
      </c>
    </row>
    <row r="8659" spans="1:17" hidden="1">
      <c r="A8659" s="12">
        <v>42272</v>
      </c>
      <c r="B8659" t="s">
        <v>4178</v>
      </c>
      <c r="C8659" s="1">
        <v>-0.69</v>
      </c>
      <c r="E8659" s="42">
        <f t="shared" si="183"/>
        <v>0.69</v>
      </c>
      <c r="F8659" s="77" t="s">
        <v>1038</v>
      </c>
      <c r="G8659" s="77" t="s">
        <v>195</v>
      </c>
      <c r="H8659" s="77" t="s">
        <v>189</v>
      </c>
      <c r="I8659" s="13">
        <v>9</v>
      </c>
      <c r="J8659" s="14">
        <v>2015</v>
      </c>
      <c r="K8659" s="78" t="s">
        <v>56</v>
      </c>
      <c r="L8659" s="79" t="s">
        <v>22</v>
      </c>
      <c r="M8659" s="79" t="s">
        <v>302</v>
      </c>
      <c r="N8659" s="15" t="s">
        <v>28</v>
      </c>
      <c r="O8659" s="15" t="s">
        <v>29</v>
      </c>
      <c r="P8659" s="80" t="s">
        <v>3599</v>
      </c>
      <c r="Q8659" s="80" t="s">
        <v>195</v>
      </c>
    </row>
    <row r="8660" spans="1:17" hidden="1">
      <c r="A8660" s="12">
        <v>42273</v>
      </c>
      <c r="B8660" t="s">
        <v>4179</v>
      </c>
      <c r="C8660" s="1">
        <v>-0.67</v>
      </c>
      <c r="E8660" s="42">
        <f t="shared" si="183"/>
        <v>0.67</v>
      </c>
      <c r="F8660" s="77" t="s">
        <v>1038</v>
      </c>
      <c r="G8660" s="77" t="s">
        <v>195</v>
      </c>
      <c r="H8660" s="77" t="s">
        <v>189</v>
      </c>
      <c r="I8660" s="13">
        <v>9</v>
      </c>
      <c r="J8660" s="14">
        <v>2015</v>
      </c>
      <c r="K8660" s="78" t="s">
        <v>56</v>
      </c>
      <c r="L8660" s="79" t="s">
        <v>22</v>
      </c>
      <c r="M8660" s="79" t="s">
        <v>302</v>
      </c>
      <c r="N8660" s="15" t="s">
        <v>28</v>
      </c>
      <c r="O8660" s="15" t="s">
        <v>29</v>
      </c>
      <c r="P8660" s="80" t="s">
        <v>3599</v>
      </c>
      <c r="Q8660" s="80" t="s">
        <v>195</v>
      </c>
    </row>
    <row r="8661" spans="1:17" hidden="1">
      <c r="A8661" s="12">
        <v>42273</v>
      </c>
      <c r="B8661" t="s">
        <v>3172</v>
      </c>
      <c r="C8661" s="1">
        <v>0</v>
      </c>
      <c r="E8661" s="42">
        <f t="shared" si="183"/>
        <v>0</v>
      </c>
      <c r="F8661" s="77" t="s">
        <v>225</v>
      </c>
      <c r="G8661" s="77" t="s">
        <v>195</v>
      </c>
      <c r="H8661" s="77" t="s">
        <v>189</v>
      </c>
      <c r="I8661" s="13">
        <v>9</v>
      </c>
      <c r="J8661" s="14">
        <v>2015</v>
      </c>
      <c r="K8661" s="78" t="s">
        <v>56</v>
      </c>
      <c r="L8661" s="79" t="s">
        <v>22</v>
      </c>
      <c r="M8661" s="79" t="s">
        <v>23</v>
      </c>
      <c r="N8661" s="15" t="s">
        <v>28</v>
      </c>
      <c r="O8661" s="15" t="s">
        <v>29</v>
      </c>
      <c r="P8661" s="80" t="s">
        <v>3598</v>
      </c>
      <c r="Q8661" s="80" t="s">
        <v>195</v>
      </c>
    </row>
    <row r="8662" spans="1:17" hidden="1">
      <c r="A8662" s="12">
        <v>42273</v>
      </c>
      <c r="B8662" t="s">
        <v>3200</v>
      </c>
      <c r="C8662" s="1">
        <v>-119.6</v>
      </c>
      <c r="E8662" s="42">
        <f t="shared" si="183"/>
        <v>119.6</v>
      </c>
      <c r="F8662" s="77" t="s">
        <v>1038</v>
      </c>
      <c r="G8662" s="77" t="s">
        <v>195</v>
      </c>
      <c r="H8662" s="77" t="s">
        <v>189</v>
      </c>
      <c r="I8662" s="13">
        <v>9</v>
      </c>
      <c r="J8662" s="14">
        <v>2015</v>
      </c>
      <c r="K8662" s="78" t="s">
        <v>56</v>
      </c>
      <c r="L8662" s="79" t="s">
        <v>22</v>
      </c>
      <c r="M8662" s="79" t="s">
        <v>302</v>
      </c>
      <c r="N8662" s="15" t="s">
        <v>28</v>
      </c>
      <c r="O8662" s="15" t="s">
        <v>29</v>
      </c>
      <c r="P8662" s="80" t="s">
        <v>3599</v>
      </c>
      <c r="Q8662" s="80" t="s">
        <v>195</v>
      </c>
    </row>
    <row r="8663" spans="1:17" hidden="1">
      <c r="A8663" s="12">
        <v>42273</v>
      </c>
      <c r="B8663" t="s">
        <v>4180</v>
      </c>
      <c r="C8663" s="1">
        <v>-2.48</v>
      </c>
      <c r="E8663" s="42">
        <f t="shared" si="183"/>
        <v>2.48</v>
      </c>
      <c r="F8663" s="77" t="s">
        <v>1038</v>
      </c>
      <c r="G8663" s="77" t="s">
        <v>195</v>
      </c>
      <c r="H8663" s="77" t="s">
        <v>189</v>
      </c>
      <c r="I8663" s="13">
        <v>9</v>
      </c>
      <c r="J8663" s="14">
        <v>2015</v>
      </c>
      <c r="K8663" s="78" t="s">
        <v>56</v>
      </c>
      <c r="L8663" s="79" t="s">
        <v>22</v>
      </c>
      <c r="M8663" s="79" t="s">
        <v>302</v>
      </c>
      <c r="N8663" s="15" t="s">
        <v>28</v>
      </c>
      <c r="O8663" s="15" t="s">
        <v>29</v>
      </c>
      <c r="P8663" s="80" t="s">
        <v>3599</v>
      </c>
      <c r="Q8663" s="80" t="s">
        <v>195</v>
      </c>
    </row>
    <row r="8664" spans="1:17" hidden="1">
      <c r="A8664" s="12">
        <v>42274</v>
      </c>
      <c r="B8664" t="s">
        <v>4181</v>
      </c>
      <c r="C8664" s="1">
        <v>-1.97</v>
      </c>
      <c r="E8664" s="42">
        <f t="shared" si="183"/>
        <v>1.97</v>
      </c>
      <c r="F8664" s="77" t="s">
        <v>1038</v>
      </c>
      <c r="G8664" s="77" t="s">
        <v>195</v>
      </c>
      <c r="H8664" s="77" t="s">
        <v>189</v>
      </c>
      <c r="I8664" s="13">
        <v>9</v>
      </c>
      <c r="J8664" s="14">
        <v>2015</v>
      </c>
      <c r="K8664" s="78" t="s">
        <v>56</v>
      </c>
      <c r="L8664" s="79" t="s">
        <v>22</v>
      </c>
      <c r="M8664" s="79" t="s">
        <v>302</v>
      </c>
      <c r="N8664" s="15" t="s">
        <v>28</v>
      </c>
      <c r="O8664" s="15" t="s">
        <v>29</v>
      </c>
      <c r="P8664" s="80" t="s">
        <v>3599</v>
      </c>
      <c r="Q8664" s="80" t="s">
        <v>195</v>
      </c>
    </row>
    <row r="8665" spans="1:17" hidden="1">
      <c r="A8665" s="12">
        <v>42274</v>
      </c>
      <c r="B8665" t="s">
        <v>2733</v>
      </c>
      <c r="C8665" s="1">
        <v>-2.04</v>
      </c>
      <c r="E8665" s="42">
        <f t="shared" si="183"/>
        <v>2.04</v>
      </c>
      <c r="F8665" s="77" t="s">
        <v>1038</v>
      </c>
      <c r="G8665" s="77" t="s">
        <v>195</v>
      </c>
      <c r="H8665" s="77" t="s">
        <v>189</v>
      </c>
      <c r="I8665" s="13">
        <v>9</v>
      </c>
      <c r="J8665" s="14">
        <v>2015</v>
      </c>
      <c r="K8665" s="78" t="s">
        <v>56</v>
      </c>
      <c r="L8665" s="79" t="s">
        <v>22</v>
      </c>
      <c r="M8665" s="79" t="s">
        <v>302</v>
      </c>
      <c r="N8665" s="15" t="s">
        <v>28</v>
      </c>
      <c r="O8665" s="15" t="s">
        <v>29</v>
      </c>
      <c r="P8665" s="80" t="s">
        <v>3599</v>
      </c>
      <c r="Q8665" s="80" t="s">
        <v>195</v>
      </c>
    </row>
    <row r="8666" spans="1:17" hidden="1">
      <c r="A8666" s="12">
        <v>42274</v>
      </c>
      <c r="B8666" t="s">
        <v>2733</v>
      </c>
      <c r="C8666" s="1">
        <v>-13</v>
      </c>
      <c r="E8666" s="42">
        <f t="shared" si="183"/>
        <v>13</v>
      </c>
      <c r="F8666" s="77" t="s">
        <v>1038</v>
      </c>
      <c r="G8666" s="77" t="s">
        <v>195</v>
      </c>
      <c r="H8666" s="77" t="s">
        <v>189</v>
      </c>
      <c r="I8666" s="13">
        <v>9</v>
      </c>
      <c r="J8666" s="14">
        <v>2015</v>
      </c>
      <c r="K8666" s="78" t="s">
        <v>56</v>
      </c>
      <c r="L8666" s="79" t="s">
        <v>22</v>
      </c>
      <c r="M8666" s="79" t="s">
        <v>302</v>
      </c>
      <c r="N8666" s="15" t="s">
        <v>28</v>
      </c>
      <c r="O8666" s="15" t="s">
        <v>29</v>
      </c>
      <c r="P8666" s="80" t="s">
        <v>3599</v>
      </c>
      <c r="Q8666" s="80" t="s">
        <v>195</v>
      </c>
    </row>
    <row r="8667" spans="1:17" hidden="1">
      <c r="A8667" s="12">
        <v>42274</v>
      </c>
      <c r="B8667" t="s">
        <v>4182</v>
      </c>
      <c r="C8667" s="1">
        <v>-2.91</v>
      </c>
      <c r="E8667" s="42">
        <f t="shared" si="183"/>
        <v>2.91</v>
      </c>
      <c r="F8667" s="77" t="s">
        <v>1038</v>
      </c>
      <c r="G8667" s="77" t="s">
        <v>195</v>
      </c>
      <c r="H8667" s="77" t="s">
        <v>189</v>
      </c>
      <c r="I8667" s="13">
        <v>9</v>
      </c>
      <c r="J8667" s="14">
        <v>2015</v>
      </c>
      <c r="K8667" s="78" t="s">
        <v>56</v>
      </c>
      <c r="L8667" s="79" t="s">
        <v>22</v>
      </c>
      <c r="M8667" s="79" t="s">
        <v>302</v>
      </c>
      <c r="N8667" s="15" t="s">
        <v>28</v>
      </c>
      <c r="O8667" s="15" t="s">
        <v>29</v>
      </c>
      <c r="P8667" s="80" t="s">
        <v>3599</v>
      </c>
      <c r="Q8667" s="80" t="s">
        <v>195</v>
      </c>
    </row>
    <row r="8668" spans="1:17" hidden="1">
      <c r="A8668" s="12">
        <v>42274</v>
      </c>
      <c r="B8668" t="s">
        <v>4183</v>
      </c>
      <c r="C8668" s="1">
        <v>-2.85</v>
      </c>
      <c r="E8668" s="42">
        <f t="shared" si="183"/>
        <v>2.85</v>
      </c>
      <c r="F8668" s="77" t="s">
        <v>1038</v>
      </c>
      <c r="G8668" s="77" t="s">
        <v>195</v>
      </c>
      <c r="H8668" s="77" t="s">
        <v>189</v>
      </c>
      <c r="I8668" s="13">
        <v>9</v>
      </c>
      <c r="J8668" s="14">
        <v>2015</v>
      </c>
      <c r="K8668" s="78" t="s">
        <v>56</v>
      </c>
      <c r="L8668" s="79" t="s">
        <v>22</v>
      </c>
      <c r="M8668" s="79" t="s">
        <v>302</v>
      </c>
      <c r="N8668" s="15" t="s">
        <v>28</v>
      </c>
      <c r="O8668" s="15" t="s">
        <v>29</v>
      </c>
      <c r="P8668" s="80" t="s">
        <v>3599</v>
      </c>
      <c r="Q8668" s="80" t="s">
        <v>195</v>
      </c>
    </row>
    <row r="8669" spans="1:17" hidden="1">
      <c r="A8669" s="12">
        <v>42275</v>
      </c>
      <c r="B8669" t="s">
        <v>2488</v>
      </c>
      <c r="C8669" s="1">
        <v>0</v>
      </c>
      <c r="E8669" s="42">
        <f t="shared" si="183"/>
        <v>0</v>
      </c>
      <c r="F8669" s="77" t="s">
        <v>225</v>
      </c>
      <c r="G8669" s="77" t="s">
        <v>195</v>
      </c>
      <c r="H8669" s="77" t="s">
        <v>189</v>
      </c>
      <c r="I8669" s="13">
        <v>9</v>
      </c>
      <c r="J8669" s="14">
        <v>2015</v>
      </c>
      <c r="K8669" s="78" t="s">
        <v>56</v>
      </c>
      <c r="L8669" s="79" t="s">
        <v>22</v>
      </c>
      <c r="M8669" s="79" t="s">
        <v>23</v>
      </c>
      <c r="N8669" s="15" t="s">
        <v>189</v>
      </c>
      <c r="O8669" s="15" t="s">
        <v>24</v>
      </c>
      <c r="P8669" s="80" t="s">
        <v>196</v>
      </c>
      <c r="Q8669" s="80" t="s">
        <v>195</v>
      </c>
    </row>
    <row r="8670" spans="1:17" hidden="1">
      <c r="A8670" s="12">
        <v>42275</v>
      </c>
      <c r="B8670" t="s">
        <v>4177</v>
      </c>
      <c r="C8670" s="1">
        <v>0.79</v>
      </c>
      <c r="E8670" s="42">
        <f t="shared" si="183"/>
        <v>-0.79</v>
      </c>
      <c r="F8670" s="77" t="s">
        <v>225</v>
      </c>
      <c r="G8670" s="77" t="s">
        <v>195</v>
      </c>
      <c r="H8670" s="77" t="s">
        <v>189</v>
      </c>
      <c r="I8670" s="13">
        <v>9</v>
      </c>
      <c r="J8670" s="14">
        <v>2015</v>
      </c>
      <c r="K8670" s="78" t="s">
        <v>56</v>
      </c>
      <c r="L8670" s="79" t="s">
        <v>22</v>
      </c>
      <c r="M8670" s="79" t="s">
        <v>302</v>
      </c>
      <c r="N8670" s="15" t="s">
        <v>28</v>
      </c>
      <c r="O8670" s="15" t="s">
        <v>29</v>
      </c>
      <c r="P8670" s="80" t="s">
        <v>3598</v>
      </c>
      <c r="Q8670" s="80" t="s">
        <v>195</v>
      </c>
    </row>
    <row r="8671" spans="1:17" hidden="1">
      <c r="A8671" s="12">
        <v>42275</v>
      </c>
      <c r="B8671" t="s">
        <v>4184</v>
      </c>
      <c r="C8671" s="1">
        <v>-1.83</v>
      </c>
      <c r="E8671" s="42">
        <f t="shared" si="183"/>
        <v>1.83</v>
      </c>
      <c r="F8671" s="77" t="s">
        <v>1038</v>
      </c>
      <c r="G8671" s="77" t="s">
        <v>195</v>
      </c>
      <c r="H8671" s="77" t="s">
        <v>189</v>
      </c>
      <c r="I8671" s="13">
        <v>9</v>
      </c>
      <c r="J8671" s="14">
        <v>2015</v>
      </c>
      <c r="K8671" s="78" t="s">
        <v>56</v>
      </c>
      <c r="L8671" s="79" t="s">
        <v>22</v>
      </c>
      <c r="M8671" s="79" t="s">
        <v>302</v>
      </c>
      <c r="N8671" s="15" t="s">
        <v>28</v>
      </c>
      <c r="O8671" s="15" t="s">
        <v>29</v>
      </c>
      <c r="P8671" s="80" t="s">
        <v>3599</v>
      </c>
      <c r="Q8671" s="80" t="s">
        <v>195</v>
      </c>
    </row>
    <row r="8672" spans="1:17" hidden="1">
      <c r="A8672" s="12">
        <v>42275</v>
      </c>
      <c r="B8672" t="s">
        <v>4185</v>
      </c>
      <c r="C8672" s="1">
        <v>-2.15</v>
      </c>
      <c r="E8672" s="42">
        <f t="shared" si="183"/>
        <v>2.15</v>
      </c>
      <c r="F8672" s="77" t="s">
        <v>1038</v>
      </c>
      <c r="G8672" s="77" t="s">
        <v>195</v>
      </c>
      <c r="H8672" s="77" t="s">
        <v>189</v>
      </c>
      <c r="I8672" s="13">
        <v>9</v>
      </c>
      <c r="J8672" s="14">
        <v>2015</v>
      </c>
      <c r="K8672" s="78" t="s">
        <v>56</v>
      </c>
      <c r="L8672" s="79" t="s">
        <v>22</v>
      </c>
      <c r="M8672" s="79" t="s">
        <v>302</v>
      </c>
      <c r="N8672" s="15" t="s">
        <v>28</v>
      </c>
      <c r="O8672" s="15" t="s">
        <v>29</v>
      </c>
      <c r="P8672" s="80" t="s">
        <v>3599</v>
      </c>
      <c r="Q8672" s="80" t="s">
        <v>195</v>
      </c>
    </row>
    <row r="8673" spans="1:17" hidden="1">
      <c r="A8673" s="12">
        <v>42275</v>
      </c>
      <c r="B8673" t="s">
        <v>4186</v>
      </c>
      <c r="C8673" s="1">
        <v>-1.76</v>
      </c>
      <c r="E8673" s="42">
        <f t="shared" si="183"/>
        <v>1.76</v>
      </c>
      <c r="F8673" s="77" t="s">
        <v>1038</v>
      </c>
      <c r="G8673" s="77" t="s">
        <v>195</v>
      </c>
      <c r="H8673" s="77" t="s">
        <v>189</v>
      </c>
      <c r="I8673" s="13">
        <v>9</v>
      </c>
      <c r="J8673" s="14">
        <v>2015</v>
      </c>
      <c r="K8673" s="78" t="s">
        <v>56</v>
      </c>
      <c r="L8673" s="79" t="s">
        <v>22</v>
      </c>
      <c r="M8673" s="79" t="s">
        <v>302</v>
      </c>
      <c r="N8673" s="15" t="s">
        <v>28</v>
      </c>
      <c r="O8673" s="15" t="s">
        <v>29</v>
      </c>
      <c r="P8673" s="80" t="s">
        <v>3599</v>
      </c>
      <c r="Q8673" s="80" t="s">
        <v>195</v>
      </c>
    </row>
    <row r="8674" spans="1:17" hidden="1">
      <c r="A8674" s="12">
        <v>42276</v>
      </c>
      <c r="B8674" t="s">
        <v>3547</v>
      </c>
      <c r="C8674" s="1">
        <v>5.97</v>
      </c>
      <c r="E8674" s="42">
        <f t="shared" si="183"/>
        <v>-5.97</v>
      </c>
      <c r="F8674" s="77" t="s">
        <v>225</v>
      </c>
      <c r="G8674" s="77" t="s">
        <v>195</v>
      </c>
      <c r="H8674" s="77" t="s">
        <v>189</v>
      </c>
      <c r="I8674" s="13">
        <v>9</v>
      </c>
      <c r="J8674" s="14">
        <v>2015</v>
      </c>
      <c r="K8674" s="78" t="s">
        <v>56</v>
      </c>
      <c r="L8674" s="79" t="s">
        <v>22</v>
      </c>
      <c r="M8674" s="79" t="s">
        <v>302</v>
      </c>
      <c r="N8674" s="15" t="s">
        <v>28</v>
      </c>
      <c r="O8674" s="15" t="s">
        <v>29</v>
      </c>
      <c r="P8674" s="80" t="s">
        <v>3598</v>
      </c>
      <c r="Q8674" s="80" t="s">
        <v>195</v>
      </c>
    </row>
    <row r="8675" spans="1:17" hidden="1">
      <c r="A8675" s="12">
        <v>42276</v>
      </c>
      <c r="B8675" t="s">
        <v>2592</v>
      </c>
      <c r="C8675" s="1">
        <v>0</v>
      </c>
      <c r="E8675" s="42">
        <f t="shared" si="183"/>
        <v>0</v>
      </c>
      <c r="F8675" s="77" t="s">
        <v>225</v>
      </c>
      <c r="G8675" s="77" t="s">
        <v>195</v>
      </c>
      <c r="H8675" s="77" t="s">
        <v>189</v>
      </c>
      <c r="I8675" s="13">
        <v>9</v>
      </c>
      <c r="J8675" s="14">
        <v>2015</v>
      </c>
      <c r="K8675" s="78" t="s">
        <v>56</v>
      </c>
      <c r="L8675" s="79" t="s">
        <v>22</v>
      </c>
      <c r="M8675" s="79" t="s">
        <v>302</v>
      </c>
      <c r="N8675" s="15" t="s">
        <v>28</v>
      </c>
      <c r="O8675" s="15" t="s">
        <v>29</v>
      </c>
      <c r="P8675" s="80" t="s">
        <v>3599</v>
      </c>
      <c r="Q8675" s="80" t="s">
        <v>195</v>
      </c>
    </row>
    <row r="8676" spans="1:17" hidden="1">
      <c r="A8676" s="12">
        <v>42277</v>
      </c>
      <c r="B8676" t="s">
        <v>4187</v>
      </c>
      <c r="C8676" s="1">
        <v>-2.91</v>
      </c>
      <c r="E8676" s="42">
        <f t="shared" si="183"/>
        <v>2.91</v>
      </c>
      <c r="F8676" s="77" t="s">
        <v>1038</v>
      </c>
      <c r="G8676" s="77" t="s">
        <v>195</v>
      </c>
      <c r="H8676" s="77" t="s">
        <v>189</v>
      </c>
      <c r="I8676" s="13">
        <v>9</v>
      </c>
      <c r="J8676" s="14">
        <v>2015</v>
      </c>
      <c r="K8676" s="78" t="s">
        <v>56</v>
      </c>
      <c r="L8676" s="79" t="s">
        <v>22</v>
      </c>
      <c r="M8676" s="79" t="s">
        <v>302</v>
      </c>
      <c r="N8676" s="15" t="s">
        <v>28</v>
      </c>
      <c r="O8676" s="15" t="s">
        <v>29</v>
      </c>
      <c r="P8676" s="80" t="s">
        <v>3599</v>
      </c>
      <c r="Q8676" s="80" t="s">
        <v>195</v>
      </c>
    </row>
    <row r="8677" spans="1:17" hidden="1">
      <c r="A8677" s="12">
        <v>42277</v>
      </c>
      <c r="B8677" t="s">
        <v>2617</v>
      </c>
      <c r="C8677" s="1">
        <v>0</v>
      </c>
      <c r="E8677" s="42">
        <f t="shared" si="183"/>
        <v>0</v>
      </c>
      <c r="F8677" s="77" t="s">
        <v>1038</v>
      </c>
      <c r="G8677" s="77" t="s">
        <v>195</v>
      </c>
      <c r="H8677" s="77" t="s">
        <v>189</v>
      </c>
      <c r="I8677" s="13">
        <v>9</v>
      </c>
      <c r="J8677" s="14">
        <v>2015</v>
      </c>
      <c r="K8677" s="78" t="s">
        <v>56</v>
      </c>
      <c r="L8677" s="79" t="s">
        <v>22</v>
      </c>
      <c r="M8677" s="79" t="s">
        <v>302</v>
      </c>
      <c r="N8677" s="15" t="s">
        <v>28</v>
      </c>
      <c r="O8677" s="15" t="s">
        <v>29</v>
      </c>
      <c r="P8677" s="80" t="s">
        <v>3599</v>
      </c>
      <c r="Q8677" s="80" t="s">
        <v>195</v>
      </c>
    </row>
    <row r="8678" spans="1:17" hidden="1">
      <c r="A8678" s="12">
        <v>42277</v>
      </c>
      <c r="B8678" t="s">
        <v>3200</v>
      </c>
      <c r="C8678" s="1">
        <v>119.3</v>
      </c>
      <c r="E8678" s="42">
        <f t="shared" si="183"/>
        <v>-119.3</v>
      </c>
      <c r="F8678" s="77" t="s">
        <v>225</v>
      </c>
      <c r="G8678" s="77" t="s">
        <v>195</v>
      </c>
      <c r="H8678" s="77" t="s">
        <v>189</v>
      </c>
      <c r="I8678" s="13">
        <v>9</v>
      </c>
      <c r="J8678" s="14">
        <v>2015</v>
      </c>
      <c r="K8678" s="78" t="s">
        <v>56</v>
      </c>
      <c r="L8678" s="79" t="s">
        <v>22</v>
      </c>
      <c r="M8678" s="79" t="s">
        <v>302</v>
      </c>
      <c r="N8678" s="15" t="s">
        <v>28</v>
      </c>
      <c r="O8678" s="15" t="s">
        <v>29</v>
      </c>
      <c r="P8678" s="80" t="s">
        <v>3599</v>
      </c>
      <c r="Q8678" s="80" t="s">
        <v>195</v>
      </c>
    </row>
    <row r="8679" spans="1:17" hidden="1">
      <c r="A8679" s="12">
        <v>42277</v>
      </c>
      <c r="B8679" t="s">
        <v>4188</v>
      </c>
      <c r="C8679" s="1">
        <v>-5.54</v>
      </c>
      <c r="E8679" s="42">
        <f t="shared" si="183"/>
        <v>5.54</v>
      </c>
      <c r="F8679" s="77" t="s">
        <v>1038</v>
      </c>
      <c r="G8679" s="77" t="s">
        <v>195</v>
      </c>
      <c r="H8679" s="77" t="s">
        <v>189</v>
      </c>
      <c r="I8679" s="13">
        <v>9</v>
      </c>
      <c r="J8679" s="14">
        <v>2015</v>
      </c>
      <c r="K8679" s="78" t="s">
        <v>56</v>
      </c>
      <c r="L8679" s="79" t="s">
        <v>22</v>
      </c>
      <c r="M8679" s="79" t="s">
        <v>302</v>
      </c>
      <c r="N8679" s="15" t="s">
        <v>28</v>
      </c>
      <c r="O8679" s="15" t="s">
        <v>29</v>
      </c>
      <c r="P8679" s="80" t="s">
        <v>3599</v>
      </c>
      <c r="Q8679" s="80" t="s">
        <v>195</v>
      </c>
    </row>
    <row r="8680" spans="1:17" hidden="1">
      <c r="A8680" s="12">
        <v>42277</v>
      </c>
      <c r="B8680" t="s">
        <v>4189</v>
      </c>
      <c r="C8680" s="1">
        <v>-2.1800000000000002</v>
      </c>
      <c r="E8680" s="42">
        <f t="shared" si="183"/>
        <v>2.1800000000000002</v>
      </c>
      <c r="F8680" s="77" t="s">
        <v>1038</v>
      </c>
      <c r="G8680" s="77" t="s">
        <v>195</v>
      </c>
      <c r="H8680" s="77" t="s">
        <v>189</v>
      </c>
      <c r="I8680" s="13">
        <v>9</v>
      </c>
      <c r="J8680" s="14">
        <v>2015</v>
      </c>
      <c r="K8680" s="78" t="s">
        <v>56</v>
      </c>
      <c r="L8680" s="79" t="s">
        <v>22</v>
      </c>
      <c r="M8680" s="79" t="s">
        <v>302</v>
      </c>
      <c r="N8680" s="15" t="s">
        <v>28</v>
      </c>
      <c r="O8680" s="15" t="s">
        <v>29</v>
      </c>
      <c r="P8680" s="80" t="s">
        <v>3599</v>
      </c>
      <c r="Q8680" s="80" t="s">
        <v>195</v>
      </c>
    </row>
    <row r="8681" spans="1:17" hidden="1">
      <c r="A8681" s="12">
        <v>42278</v>
      </c>
      <c r="B8681" t="s">
        <v>4190</v>
      </c>
      <c r="C8681" s="1">
        <v>-1.83</v>
      </c>
      <c r="E8681" s="42">
        <f t="shared" si="183"/>
        <v>1.83</v>
      </c>
      <c r="F8681" s="77" t="s">
        <v>1038</v>
      </c>
      <c r="G8681" s="77" t="s">
        <v>195</v>
      </c>
      <c r="H8681" s="77" t="s">
        <v>189</v>
      </c>
      <c r="I8681" s="13">
        <v>10</v>
      </c>
      <c r="J8681" s="14">
        <v>2015</v>
      </c>
      <c r="K8681" s="78" t="s">
        <v>56</v>
      </c>
      <c r="L8681" s="79" t="s">
        <v>22</v>
      </c>
      <c r="M8681" s="79" t="s">
        <v>302</v>
      </c>
      <c r="N8681" s="15" t="s">
        <v>28</v>
      </c>
      <c r="O8681" s="15" t="s">
        <v>29</v>
      </c>
      <c r="P8681" s="80" t="s">
        <v>3599</v>
      </c>
      <c r="Q8681" s="80" t="s">
        <v>195</v>
      </c>
    </row>
    <row r="8682" spans="1:17" hidden="1">
      <c r="A8682" s="12">
        <v>42279</v>
      </c>
      <c r="B8682" t="s">
        <v>4191</v>
      </c>
      <c r="C8682" s="1">
        <v>-0.73</v>
      </c>
      <c r="E8682" s="42">
        <f t="shared" si="183"/>
        <v>0.73</v>
      </c>
      <c r="F8682" s="77" t="s">
        <v>1038</v>
      </c>
      <c r="G8682" s="77" t="s">
        <v>195</v>
      </c>
      <c r="H8682" s="77" t="s">
        <v>189</v>
      </c>
      <c r="I8682" s="13">
        <v>10</v>
      </c>
      <c r="J8682" s="14">
        <v>2015</v>
      </c>
      <c r="K8682" s="78" t="s">
        <v>56</v>
      </c>
      <c r="L8682" s="79" t="s">
        <v>22</v>
      </c>
      <c r="M8682" s="79" t="s">
        <v>302</v>
      </c>
      <c r="N8682" s="15" t="s">
        <v>28</v>
      </c>
      <c r="O8682" s="15" t="s">
        <v>29</v>
      </c>
      <c r="P8682" s="80" t="s">
        <v>3599</v>
      </c>
      <c r="Q8682" s="80" t="s">
        <v>195</v>
      </c>
    </row>
    <row r="8683" spans="1:17" hidden="1">
      <c r="A8683" s="12">
        <v>42279</v>
      </c>
      <c r="B8683" t="s">
        <v>4192</v>
      </c>
      <c r="C8683" s="1">
        <v>-2.48</v>
      </c>
      <c r="E8683" s="42">
        <f t="shared" ref="E8683:E8746" si="184">-C8683</f>
        <v>2.48</v>
      </c>
      <c r="F8683" s="77" t="s">
        <v>1038</v>
      </c>
      <c r="G8683" s="77" t="s">
        <v>195</v>
      </c>
      <c r="H8683" s="77" t="s">
        <v>189</v>
      </c>
      <c r="I8683" s="13">
        <v>10</v>
      </c>
      <c r="J8683" s="14">
        <v>2015</v>
      </c>
      <c r="K8683" s="78" t="s">
        <v>56</v>
      </c>
      <c r="L8683" s="79" t="s">
        <v>22</v>
      </c>
      <c r="M8683" s="79" t="s">
        <v>302</v>
      </c>
      <c r="N8683" s="15" t="s">
        <v>28</v>
      </c>
      <c r="O8683" s="15" t="s">
        <v>29</v>
      </c>
      <c r="P8683" s="80" t="s">
        <v>3599</v>
      </c>
      <c r="Q8683" s="80" t="s">
        <v>195</v>
      </c>
    </row>
    <row r="8684" spans="1:17" hidden="1">
      <c r="A8684" s="12">
        <v>42279</v>
      </c>
      <c r="B8684" t="s">
        <v>3068</v>
      </c>
      <c r="C8684" s="1">
        <v>5.51</v>
      </c>
      <c r="E8684" s="42">
        <f t="shared" si="184"/>
        <v>-5.51</v>
      </c>
      <c r="F8684" s="77" t="s">
        <v>225</v>
      </c>
      <c r="G8684" s="77" t="s">
        <v>195</v>
      </c>
      <c r="H8684" s="77" t="s">
        <v>189</v>
      </c>
      <c r="I8684" s="13">
        <v>10</v>
      </c>
      <c r="J8684" s="14">
        <v>2015</v>
      </c>
      <c r="K8684" s="78" t="s">
        <v>56</v>
      </c>
      <c r="L8684" s="79" t="s">
        <v>22</v>
      </c>
      <c r="M8684" s="79" t="s">
        <v>302</v>
      </c>
      <c r="N8684" s="15" t="s">
        <v>28</v>
      </c>
      <c r="O8684" s="15" t="s">
        <v>29</v>
      </c>
      <c r="P8684" s="80" t="s">
        <v>3599</v>
      </c>
      <c r="Q8684" s="80" t="s">
        <v>195</v>
      </c>
    </row>
    <row r="8685" spans="1:17" hidden="1">
      <c r="A8685" s="12">
        <v>42279</v>
      </c>
      <c r="B8685" t="s">
        <v>4193</v>
      </c>
      <c r="C8685" s="1">
        <v>-2.0699999999999998</v>
      </c>
      <c r="E8685" s="42">
        <f t="shared" si="184"/>
        <v>2.0699999999999998</v>
      </c>
      <c r="F8685" s="77" t="s">
        <v>1038</v>
      </c>
      <c r="G8685" s="77" t="s">
        <v>195</v>
      </c>
      <c r="H8685" s="77" t="s">
        <v>189</v>
      </c>
      <c r="I8685" s="13">
        <v>10</v>
      </c>
      <c r="J8685" s="14">
        <v>2015</v>
      </c>
      <c r="K8685" s="78" t="s">
        <v>56</v>
      </c>
      <c r="L8685" s="79" t="s">
        <v>22</v>
      </c>
      <c r="M8685" s="79" t="s">
        <v>302</v>
      </c>
      <c r="N8685" s="15" t="s">
        <v>28</v>
      </c>
      <c r="O8685" s="15" t="s">
        <v>29</v>
      </c>
      <c r="P8685" s="80" t="s">
        <v>3599</v>
      </c>
      <c r="Q8685" s="80" t="s">
        <v>195</v>
      </c>
    </row>
    <row r="8686" spans="1:17" hidden="1">
      <c r="A8686" s="12">
        <v>42279</v>
      </c>
      <c r="B8686" t="s">
        <v>4194</v>
      </c>
      <c r="C8686" s="1">
        <v>-0.59</v>
      </c>
      <c r="E8686" s="42">
        <f t="shared" si="184"/>
        <v>0.59</v>
      </c>
      <c r="F8686" s="77" t="s">
        <v>1038</v>
      </c>
      <c r="G8686" s="77" t="s">
        <v>195</v>
      </c>
      <c r="H8686" s="77" t="s">
        <v>189</v>
      </c>
      <c r="I8686" s="13">
        <v>10</v>
      </c>
      <c r="J8686" s="14">
        <v>2015</v>
      </c>
      <c r="K8686" s="78" t="s">
        <v>56</v>
      </c>
      <c r="L8686" s="79" t="s">
        <v>22</v>
      </c>
      <c r="M8686" s="79" t="s">
        <v>302</v>
      </c>
      <c r="N8686" s="15" t="s">
        <v>28</v>
      </c>
      <c r="O8686" s="15" t="s">
        <v>29</v>
      </c>
      <c r="P8686" s="80" t="s">
        <v>3599</v>
      </c>
      <c r="Q8686" s="80" t="s">
        <v>195</v>
      </c>
    </row>
    <row r="8687" spans="1:17" hidden="1">
      <c r="A8687" s="12">
        <v>42280</v>
      </c>
      <c r="B8687" t="s">
        <v>4195</v>
      </c>
      <c r="C8687" s="1">
        <v>-1.76</v>
      </c>
      <c r="E8687" s="42">
        <f t="shared" si="184"/>
        <v>1.76</v>
      </c>
      <c r="F8687" s="77" t="s">
        <v>1038</v>
      </c>
      <c r="G8687" s="77" t="s">
        <v>195</v>
      </c>
      <c r="H8687" s="77" t="s">
        <v>189</v>
      </c>
      <c r="I8687" s="13">
        <v>10</v>
      </c>
      <c r="J8687" s="14">
        <v>2015</v>
      </c>
      <c r="K8687" s="78" t="s">
        <v>56</v>
      </c>
      <c r="L8687" s="79" t="s">
        <v>22</v>
      </c>
      <c r="M8687" s="79" t="s">
        <v>302</v>
      </c>
      <c r="N8687" s="15" t="s">
        <v>28</v>
      </c>
      <c r="O8687" s="15" t="s">
        <v>29</v>
      </c>
      <c r="P8687" s="80" t="s">
        <v>3599</v>
      </c>
      <c r="Q8687" s="80" t="s">
        <v>195</v>
      </c>
    </row>
    <row r="8688" spans="1:17" hidden="1">
      <c r="A8688" s="12">
        <v>42280</v>
      </c>
      <c r="B8688" t="s">
        <v>4196</v>
      </c>
      <c r="C8688" s="1">
        <v>-4.95</v>
      </c>
      <c r="E8688" s="42">
        <f t="shared" si="184"/>
        <v>4.95</v>
      </c>
      <c r="F8688" s="77" t="s">
        <v>1038</v>
      </c>
      <c r="G8688" s="77" t="s">
        <v>195</v>
      </c>
      <c r="H8688" s="77" t="s">
        <v>189</v>
      </c>
      <c r="I8688" s="13">
        <v>10</v>
      </c>
      <c r="J8688" s="14">
        <v>2015</v>
      </c>
      <c r="K8688" s="78" t="s">
        <v>56</v>
      </c>
      <c r="L8688" s="79" t="s">
        <v>22</v>
      </c>
      <c r="M8688" s="79" t="s">
        <v>302</v>
      </c>
      <c r="N8688" s="15" t="s">
        <v>28</v>
      </c>
      <c r="O8688" s="15" t="s">
        <v>29</v>
      </c>
      <c r="P8688" s="80" t="s">
        <v>3599</v>
      </c>
      <c r="Q8688" s="80" t="s">
        <v>195</v>
      </c>
    </row>
    <row r="8689" spans="1:17" hidden="1">
      <c r="A8689" s="12">
        <v>42280</v>
      </c>
      <c r="B8689" t="s">
        <v>4197</v>
      </c>
      <c r="C8689" s="1">
        <v>-3.99</v>
      </c>
      <c r="E8689" s="42">
        <f t="shared" si="184"/>
        <v>3.99</v>
      </c>
      <c r="F8689" s="77" t="s">
        <v>1038</v>
      </c>
      <c r="G8689" s="77" t="s">
        <v>195</v>
      </c>
      <c r="H8689" s="77" t="s">
        <v>189</v>
      </c>
      <c r="I8689" s="13">
        <v>10</v>
      </c>
      <c r="J8689" s="14">
        <v>2015</v>
      </c>
      <c r="K8689" s="78" t="s">
        <v>56</v>
      </c>
      <c r="L8689" s="79" t="s">
        <v>22</v>
      </c>
      <c r="M8689" s="79" t="s">
        <v>302</v>
      </c>
      <c r="N8689" s="15" t="s">
        <v>28</v>
      </c>
      <c r="O8689" s="15" t="s">
        <v>29</v>
      </c>
      <c r="P8689" s="80" t="s">
        <v>3599</v>
      </c>
      <c r="Q8689" s="80" t="s">
        <v>195</v>
      </c>
    </row>
    <row r="8690" spans="1:17" hidden="1">
      <c r="A8690" s="12">
        <v>42282</v>
      </c>
      <c r="B8690" t="s">
        <v>4198</v>
      </c>
      <c r="C8690" s="1">
        <v>-1.95</v>
      </c>
      <c r="E8690" s="42">
        <f t="shared" si="184"/>
        <v>1.95</v>
      </c>
      <c r="F8690" s="77" t="s">
        <v>1038</v>
      </c>
      <c r="G8690" s="77" t="s">
        <v>195</v>
      </c>
      <c r="H8690" s="77" t="s">
        <v>189</v>
      </c>
      <c r="I8690" s="13">
        <v>10</v>
      </c>
      <c r="J8690" s="14">
        <v>2015</v>
      </c>
      <c r="K8690" s="78" t="s">
        <v>56</v>
      </c>
      <c r="L8690" s="79" t="s">
        <v>22</v>
      </c>
      <c r="M8690" s="79" t="s">
        <v>302</v>
      </c>
      <c r="N8690" s="15" t="s">
        <v>28</v>
      </c>
      <c r="O8690" s="15" t="s">
        <v>29</v>
      </c>
      <c r="P8690" s="80" t="s">
        <v>3599</v>
      </c>
      <c r="Q8690" s="80" t="s">
        <v>195</v>
      </c>
    </row>
    <row r="8691" spans="1:17" hidden="1">
      <c r="A8691" s="12">
        <v>42282</v>
      </c>
      <c r="B8691" t="s">
        <v>2488</v>
      </c>
      <c r="C8691" s="1">
        <v>0</v>
      </c>
      <c r="E8691" s="42">
        <f t="shared" si="184"/>
        <v>0</v>
      </c>
      <c r="F8691" s="77" t="s">
        <v>225</v>
      </c>
      <c r="G8691" s="77" t="s">
        <v>195</v>
      </c>
      <c r="H8691" s="77" t="s">
        <v>189</v>
      </c>
      <c r="I8691" s="13">
        <v>10</v>
      </c>
      <c r="J8691" s="14">
        <v>2015</v>
      </c>
      <c r="K8691" s="78" t="s">
        <v>56</v>
      </c>
      <c r="L8691" s="79" t="s">
        <v>22</v>
      </c>
      <c r="M8691" s="79" t="s">
        <v>23</v>
      </c>
      <c r="N8691" s="15" t="s">
        <v>189</v>
      </c>
      <c r="O8691" s="15" t="s">
        <v>24</v>
      </c>
      <c r="P8691" s="80" t="s">
        <v>196</v>
      </c>
      <c r="Q8691" s="80" t="s">
        <v>195</v>
      </c>
    </row>
    <row r="8692" spans="1:17" hidden="1">
      <c r="A8692" s="12">
        <v>42282</v>
      </c>
      <c r="B8692" t="s">
        <v>4199</v>
      </c>
      <c r="C8692" s="1">
        <v>-1.05</v>
      </c>
      <c r="E8692" s="42">
        <f t="shared" si="184"/>
        <v>1.05</v>
      </c>
      <c r="F8692" s="77" t="s">
        <v>1038</v>
      </c>
      <c r="G8692" s="77" t="s">
        <v>195</v>
      </c>
      <c r="H8692" s="77" t="s">
        <v>189</v>
      </c>
      <c r="I8692" s="13">
        <v>10</v>
      </c>
      <c r="J8692" s="14">
        <v>2015</v>
      </c>
      <c r="K8692" s="78" t="s">
        <v>56</v>
      </c>
      <c r="L8692" s="79" t="s">
        <v>22</v>
      </c>
      <c r="M8692" s="79" t="s">
        <v>302</v>
      </c>
      <c r="N8692" s="15" t="s">
        <v>28</v>
      </c>
      <c r="O8692" s="15" t="s">
        <v>29</v>
      </c>
      <c r="P8692" s="80" t="s">
        <v>3599</v>
      </c>
      <c r="Q8692" s="80" t="s">
        <v>195</v>
      </c>
    </row>
    <row r="8693" spans="1:17" hidden="1">
      <c r="A8693" s="12">
        <v>42282</v>
      </c>
      <c r="B8693" t="s">
        <v>4200</v>
      </c>
      <c r="C8693" s="1">
        <v>-2.39</v>
      </c>
      <c r="E8693" s="42">
        <f t="shared" si="184"/>
        <v>2.39</v>
      </c>
      <c r="F8693" s="77" t="s">
        <v>1038</v>
      </c>
      <c r="G8693" s="77" t="s">
        <v>195</v>
      </c>
      <c r="H8693" s="77" t="s">
        <v>189</v>
      </c>
      <c r="I8693" s="13">
        <v>10</v>
      </c>
      <c r="J8693" s="14">
        <v>2015</v>
      </c>
      <c r="K8693" s="78" t="s">
        <v>56</v>
      </c>
      <c r="L8693" s="79" t="s">
        <v>22</v>
      </c>
      <c r="M8693" s="79" t="s">
        <v>302</v>
      </c>
      <c r="N8693" s="15" t="s">
        <v>28</v>
      </c>
      <c r="O8693" s="15" t="s">
        <v>29</v>
      </c>
      <c r="P8693" s="80" t="s">
        <v>3599</v>
      </c>
      <c r="Q8693" s="80" t="s">
        <v>195</v>
      </c>
    </row>
    <row r="8694" spans="1:17" hidden="1">
      <c r="A8694" s="12">
        <v>42283</v>
      </c>
      <c r="B8694" t="s">
        <v>4194</v>
      </c>
      <c r="C8694" s="1">
        <v>0.28999999999999998</v>
      </c>
      <c r="E8694" s="42">
        <f t="shared" si="184"/>
        <v>-0.28999999999999998</v>
      </c>
      <c r="F8694" s="77" t="s">
        <v>225</v>
      </c>
      <c r="G8694" s="77" t="s">
        <v>195</v>
      </c>
      <c r="H8694" s="77" t="s">
        <v>189</v>
      </c>
      <c r="I8694" s="13">
        <v>10</v>
      </c>
      <c r="J8694" s="14">
        <v>2015</v>
      </c>
      <c r="K8694" s="78" t="s">
        <v>56</v>
      </c>
      <c r="L8694" s="79" t="s">
        <v>22</v>
      </c>
      <c r="M8694" s="79" t="s">
        <v>302</v>
      </c>
      <c r="N8694" s="15" t="s">
        <v>28</v>
      </c>
      <c r="O8694" s="15" t="s">
        <v>29</v>
      </c>
      <c r="P8694" s="80" t="s">
        <v>3598</v>
      </c>
      <c r="Q8694" s="80" t="s">
        <v>195</v>
      </c>
    </row>
    <row r="8695" spans="1:17" hidden="1">
      <c r="A8695" s="12">
        <v>42283</v>
      </c>
      <c r="B8695" t="s">
        <v>2592</v>
      </c>
      <c r="C8695" s="1">
        <v>0</v>
      </c>
      <c r="E8695" s="42">
        <f t="shared" si="184"/>
        <v>0</v>
      </c>
      <c r="F8695" s="77" t="s">
        <v>225</v>
      </c>
      <c r="G8695" s="77" t="s">
        <v>195</v>
      </c>
      <c r="H8695" s="77" t="s">
        <v>189</v>
      </c>
      <c r="I8695" s="13">
        <v>10</v>
      </c>
      <c r="J8695" s="14">
        <v>2015</v>
      </c>
      <c r="K8695" s="78" t="s">
        <v>56</v>
      </c>
      <c r="L8695" s="79" t="s">
        <v>22</v>
      </c>
      <c r="M8695" s="79" t="s">
        <v>302</v>
      </c>
      <c r="N8695" s="15" t="s">
        <v>28</v>
      </c>
      <c r="O8695" s="15" t="s">
        <v>29</v>
      </c>
      <c r="P8695" s="80" t="s">
        <v>3599</v>
      </c>
      <c r="Q8695" s="80" t="s">
        <v>195</v>
      </c>
    </row>
    <row r="8696" spans="1:17" hidden="1">
      <c r="A8696" s="12">
        <v>42283</v>
      </c>
      <c r="B8696" t="s">
        <v>4201</v>
      </c>
      <c r="C8696" s="1">
        <v>-3.33</v>
      </c>
      <c r="E8696" s="42">
        <f t="shared" si="184"/>
        <v>3.33</v>
      </c>
      <c r="F8696" s="77" t="s">
        <v>1038</v>
      </c>
      <c r="G8696" s="77" t="s">
        <v>195</v>
      </c>
      <c r="H8696" s="77" t="s">
        <v>189</v>
      </c>
      <c r="I8696" s="13">
        <v>10</v>
      </c>
      <c r="J8696" s="14">
        <v>2015</v>
      </c>
      <c r="K8696" s="78" t="s">
        <v>56</v>
      </c>
      <c r="L8696" s="79" t="s">
        <v>22</v>
      </c>
      <c r="M8696" s="79" t="s">
        <v>302</v>
      </c>
      <c r="N8696" s="15" t="s">
        <v>28</v>
      </c>
      <c r="O8696" s="15" t="s">
        <v>29</v>
      </c>
      <c r="P8696" s="80" t="s">
        <v>3599</v>
      </c>
      <c r="Q8696" s="80" t="s">
        <v>195</v>
      </c>
    </row>
    <row r="8697" spans="1:17" hidden="1">
      <c r="A8697" s="12">
        <v>42284</v>
      </c>
      <c r="B8697" t="s">
        <v>4202</v>
      </c>
      <c r="C8697" s="1">
        <v>-0.94</v>
      </c>
      <c r="E8697" s="42">
        <f t="shared" si="184"/>
        <v>0.94</v>
      </c>
      <c r="F8697" s="77" t="s">
        <v>1038</v>
      </c>
      <c r="G8697" s="77" t="s">
        <v>195</v>
      </c>
      <c r="H8697" s="77" t="s">
        <v>189</v>
      </c>
      <c r="I8697" s="13">
        <v>10</v>
      </c>
      <c r="J8697" s="14">
        <v>2015</v>
      </c>
      <c r="K8697" s="78" t="s">
        <v>56</v>
      </c>
      <c r="L8697" s="79" t="s">
        <v>22</v>
      </c>
      <c r="M8697" s="79" t="s">
        <v>302</v>
      </c>
      <c r="N8697" s="15" t="s">
        <v>28</v>
      </c>
      <c r="O8697" s="15" t="s">
        <v>29</v>
      </c>
      <c r="P8697" s="80" t="s">
        <v>3599</v>
      </c>
      <c r="Q8697" s="80" t="s">
        <v>195</v>
      </c>
    </row>
    <row r="8698" spans="1:17" hidden="1">
      <c r="A8698" s="12">
        <v>42284</v>
      </c>
      <c r="B8698" t="s">
        <v>4203</v>
      </c>
      <c r="C8698" s="1">
        <v>-2.65</v>
      </c>
      <c r="E8698" s="42">
        <f t="shared" si="184"/>
        <v>2.65</v>
      </c>
      <c r="F8698" s="77" t="s">
        <v>1038</v>
      </c>
      <c r="G8698" s="77" t="s">
        <v>195</v>
      </c>
      <c r="H8698" s="77" t="s">
        <v>189</v>
      </c>
      <c r="I8698" s="13">
        <v>10</v>
      </c>
      <c r="J8698" s="14">
        <v>2015</v>
      </c>
      <c r="K8698" s="78" t="s">
        <v>56</v>
      </c>
      <c r="L8698" s="79" t="s">
        <v>22</v>
      </c>
      <c r="M8698" s="79" t="s">
        <v>302</v>
      </c>
      <c r="N8698" s="15" t="s">
        <v>28</v>
      </c>
      <c r="O8698" s="15" t="s">
        <v>29</v>
      </c>
      <c r="P8698" s="80" t="s">
        <v>3599</v>
      </c>
      <c r="Q8698" s="80" t="s">
        <v>195</v>
      </c>
    </row>
    <row r="8699" spans="1:17" hidden="1">
      <c r="A8699" s="12">
        <v>42284</v>
      </c>
      <c r="B8699" t="s">
        <v>4204</v>
      </c>
      <c r="C8699" s="1">
        <v>-1.46</v>
      </c>
      <c r="E8699" s="42">
        <f t="shared" si="184"/>
        <v>1.46</v>
      </c>
      <c r="F8699" s="77" t="s">
        <v>1038</v>
      </c>
      <c r="G8699" s="77" t="s">
        <v>195</v>
      </c>
      <c r="H8699" s="77" t="s">
        <v>189</v>
      </c>
      <c r="I8699" s="13">
        <v>10</v>
      </c>
      <c r="J8699" s="14">
        <v>2015</v>
      </c>
      <c r="K8699" s="78" t="s">
        <v>56</v>
      </c>
      <c r="L8699" s="79" t="s">
        <v>22</v>
      </c>
      <c r="M8699" s="79" t="s">
        <v>302</v>
      </c>
      <c r="N8699" s="15" t="s">
        <v>28</v>
      </c>
      <c r="O8699" s="15" t="s">
        <v>29</v>
      </c>
      <c r="P8699" s="80" t="s">
        <v>3599</v>
      </c>
      <c r="Q8699" s="80" t="s">
        <v>195</v>
      </c>
    </row>
    <row r="8700" spans="1:17" hidden="1">
      <c r="A8700" s="12">
        <v>42285</v>
      </c>
      <c r="B8700" t="s">
        <v>4205</v>
      </c>
      <c r="C8700" s="1">
        <v>-8.1</v>
      </c>
      <c r="E8700" s="42">
        <f t="shared" si="184"/>
        <v>8.1</v>
      </c>
      <c r="F8700" s="77" t="s">
        <v>1038</v>
      </c>
      <c r="G8700" s="77" t="s">
        <v>195</v>
      </c>
      <c r="H8700" s="77" t="s">
        <v>189</v>
      </c>
      <c r="I8700" s="13">
        <v>10</v>
      </c>
      <c r="J8700" s="14">
        <v>2015</v>
      </c>
      <c r="K8700" s="78" t="s">
        <v>56</v>
      </c>
      <c r="L8700" s="79" t="s">
        <v>22</v>
      </c>
      <c r="M8700" s="79" t="s">
        <v>302</v>
      </c>
      <c r="N8700" s="15" t="s">
        <v>28</v>
      </c>
      <c r="O8700" s="15" t="s">
        <v>29</v>
      </c>
      <c r="P8700" s="80" t="s">
        <v>3599</v>
      </c>
      <c r="Q8700" s="80" t="s">
        <v>195</v>
      </c>
    </row>
    <row r="8701" spans="1:17" hidden="1">
      <c r="A8701" s="12">
        <v>42285</v>
      </c>
      <c r="B8701" t="s">
        <v>4206</v>
      </c>
      <c r="C8701" s="1">
        <v>-1.76</v>
      </c>
      <c r="E8701" s="42">
        <f t="shared" si="184"/>
        <v>1.76</v>
      </c>
      <c r="F8701" s="77" t="s">
        <v>1038</v>
      </c>
      <c r="G8701" s="77" t="s">
        <v>195</v>
      </c>
      <c r="H8701" s="77" t="s">
        <v>189</v>
      </c>
      <c r="I8701" s="13">
        <v>10</v>
      </c>
      <c r="J8701" s="14">
        <v>2015</v>
      </c>
      <c r="K8701" s="78" t="s">
        <v>56</v>
      </c>
      <c r="L8701" s="79" t="s">
        <v>22</v>
      </c>
      <c r="M8701" s="79" t="s">
        <v>302</v>
      </c>
      <c r="N8701" s="15" t="s">
        <v>28</v>
      </c>
      <c r="O8701" s="15" t="s">
        <v>29</v>
      </c>
      <c r="P8701" s="80" t="s">
        <v>3599</v>
      </c>
      <c r="Q8701" s="80" t="s">
        <v>195</v>
      </c>
    </row>
    <row r="8702" spans="1:17" hidden="1">
      <c r="A8702" s="12">
        <v>42286</v>
      </c>
      <c r="B8702" t="s">
        <v>4207</v>
      </c>
      <c r="C8702" s="1">
        <v>-3.12</v>
      </c>
      <c r="E8702" s="42">
        <f t="shared" si="184"/>
        <v>3.12</v>
      </c>
      <c r="F8702" s="77" t="s">
        <v>1038</v>
      </c>
      <c r="G8702" s="77" t="s">
        <v>195</v>
      </c>
      <c r="H8702" s="77" t="s">
        <v>189</v>
      </c>
      <c r="I8702" s="13">
        <v>10</v>
      </c>
      <c r="J8702" s="14">
        <v>2015</v>
      </c>
      <c r="K8702" s="78" t="s">
        <v>56</v>
      </c>
      <c r="L8702" s="79" t="s">
        <v>22</v>
      </c>
      <c r="M8702" s="79" t="s">
        <v>302</v>
      </c>
      <c r="N8702" s="15" t="s">
        <v>28</v>
      </c>
      <c r="O8702" s="15" t="s">
        <v>29</v>
      </c>
      <c r="P8702" s="80" t="s">
        <v>3599</v>
      </c>
      <c r="Q8702" s="80" t="s">
        <v>195</v>
      </c>
    </row>
    <row r="8703" spans="1:17" hidden="1">
      <c r="A8703" s="12">
        <v>42287</v>
      </c>
      <c r="B8703" t="s">
        <v>4208</v>
      </c>
      <c r="C8703" s="1">
        <v>-1.86</v>
      </c>
      <c r="E8703" s="42">
        <f t="shared" si="184"/>
        <v>1.86</v>
      </c>
      <c r="F8703" s="77" t="s">
        <v>1038</v>
      </c>
      <c r="G8703" s="77" t="s">
        <v>195</v>
      </c>
      <c r="H8703" s="77" t="s">
        <v>189</v>
      </c>
      <c r="I8703" s="13">
        <v>10</v>
      </c>
      <c r="J8703" s="14">
        <v>2015</v>
      </c>
      <c r="K8703" s="78" t="s">
        <v>56</v>
      </c>
      <c r="L8703" s="79" t="s">
        <v>22</v>
      </c>
      <c r="M8703" s="79" t="s">
        <v>302</v>
      </c>
      <c r="N8703" s="15" t="s">
        <v>28</v>
      </c>
      <c r="O8703" s="15" t="s">
        <v>29</v>
      </c>
      <c r="P8703" s="80" t="s">
        <v>3599</v>
      </c>
      <c r="Q8703" s="80" t="s">
        <v>195</v>
      </c>
    </row>
    <row r="8704" spans="1:17" hidden="1">
      <c r="A8704" s="12">
        <v>42288</v>
      </c>
      <c r="B8704" t="s">
        <v>4209</v>
      </c>
      <c r="C8704" s="1">
        <v>-2.62</v>
      </c>
      <c r="E8704" s="42">
        <f t="shared" si="184"/>
        <v>2.62</v>
      </c>
      <c r="F8704" s="77" t="s">
        <v>1038</v>
      </c>
      <c r="G8704" s="77" t="s">
        <v>195</v>
      </c>
      <c r="H8704" s="77" t="s">
        <v>189</v>
      </c>
      <c r="I8704" s="13">
        <v>10</v>
      </c>
      <c r="J8704" s="14">
        <v>2015</v>
      </c>
      <c r="K8704" s="78" t="s">
        <v>56</v>
      </c>
      <c r="L8704" s="79" t="s">
        <v>22</v>
      </c>
      <c r="M8704" s="79" t="s">
        <v>302</v>
      </c>
      <c r="N8704" s="15" t="s">
        <v>28</v>
      </c>
      <c r="O8704" s="15" t="s">
        <v>29</v>
      </c>
      <c r="P8704" s="80" t="s">
        <v>3599</v>
      </c>
      <c r="Q8704" s="80" t="s">
        <v>195</v>
      </c>
    </row>
    <row r="8705" spans="1:17" hidden="1">
      <c r="A8705" s="12">
        <v>42288</v>
      </c>
      <c r="B8705" t="s">
        <v>4209</v>
      </c>
      <c r="C8705" s="1">
        <v>-1.25</v>
      </c>
      <c r="E8705" s="42">
        <f t="shared" si="184"/>
        <v>1.25</v>
      </c>
      <c r="F8705" s="77" t="s">
        <v>1038</v>
      </c>
      <c r="G8705" s="77" t="s">
        <v>195</v>
      </c>
      <c r="H8705" s="77" t="s">
        <v>189</v>
      </c>
      <c r="I8705" s="13">
        <v>10</v>
      </c>
      <c r="J8705" s="14">
        <v>2015</v>
      </c>
      <c r="K8705" s="78" t="s">
        <v>56</v>
      </c>
      <c r="L8705" s="79" t="s">
        <v>22</v>
      </c>
      <c r="M8705" s="79" t="s">
        <v>302</v>
      </c>
      <c r="N8705" s="15" t="s">
        <v>28</v>
      </c>
      <c r="O8705" s="15" t="s">
        <v>29</v>
      </c>
      <c r="P8705" s="80" t="s">
        <v>3599</v>
      </c>
      <c r="Q8705" s="80" t="s">
        <v>195</v>
      </c>
    </row>
    <row r="8706" spans="1:17" hidden="1">
      <c r="A8706" s="12">
        <v>42289</v>
      </c>
      <c r="B8706" t="s">
        <v>2488</v>
      </c>
      <c r="C8706" s="1">
        <v>0</v>
      </c>
      <c r="E8706" s="42">
        <f t="shared" si="184"/>
        <v>0</v>
      </c>
      <c r="F8706" s="77" t="s">
        <v>225</v>
      </c>
      <c r="G8706" s="77" t="s">
        <v>195</v>
      </c>
      <c r="H8706" s="77" t="s">
        <v>189</v>
      </c>
      <c r="I8706" s="13">
        <v>10</v>
      </c>
      <c r="J8706" s="14">
        <v>2015</v>
      </c>
      <c r="K8706" s="78" t="s">
        <v>56</v>
      </c>
      <c r="L8706" s="79" t="s">
        <v>22</v>
      </c>
      <c r="M8706" s="79" t="s">
        <v>23</v>
      </c>
      <c r="N8706" s="15" t="s">
        <v>189</v>
      </c>
      <c r="O8706" s="15" t="s">
        <v>24</v>
      </c>
      <c r="P8706" s="80" t="s">
        <v>196</v>
      </c>
      <c r="Q8706" s="80" t="s">
        <v>195</v>
      </c>
    </row>
    <row r="8707" spans="1:17" hidden="1">
      <c r="A8707" s="12">
        <v>42289</v>
      </c>
      <c r="B8707" t="s">
        <v>4210</v>
      </c>
      <c r="C8707" s="1">
        <v>-3.3</v>
      </c>
      <c r="E8707" s="42">
        <f t="shared" si="184"/>
        <v>3.3</v>
      </c>
      <c r="F8707" s="77" t="s">
        <v>1038</v>
      </c>
      <c r="G8707" s="77" t="s">
        <v>195</v>
      </c>
      <c r="H8707" s="77" t="s">
        <v>189</v>
      </c>
      <c r="I8707" s="13">
        <v>10</v>
      </c>
      <c r="J8707" s="14">
        <v>2015</v>
      </c>
      <c r="K8707" s="78" t="s">
        <v>56</v>
      </c>
      <c r="L8707" s="79" t="s">
        <v>22</v>
      </c>
      <c r="M8707" s="79" t="s">
        <v>302</v>
      </c>
      <c r="N8707" s="15" t="s">
        <v>28</v>
      </c>
      <c r="O8707" s="15" t="s">
        <v>29</v>
      </c>
      <c r="P8707" s="80" t="s">
        <v>3599</v>
      </c>
      <c r="Q8707" s="80" t="s">
        <v>195</v>
      </c>
    </row>
    <row r="8708" spans="1:17" hidden="1">
      <c r="A8708" s="12">
        <v>42290</v>
      </c>
      <c r="B8708" t="s">
        <v>4211</v>
      </c>
      <c r="C8708" s="1">
        <v>-3.85</v>
      </c>
      <c r="E8708" s="42">
        <f t="shared" si="184"/>
        <v>3.85</v>
      </c>
      <c r="F8708" s="77" t="s">
        <v>1038</v>
      </c>
      <c r="G8708" s="77" t="s">
        <v>195</v>
      </c>
      <c r="H8708" s="77" t="s">
        <v>189</v>
      </c>
      <c r="I8708" s="13">
        <v>10</v>
      </c>
      <c r="J8708" s="14">
        <v>2015</v>
      </c>
      <c r="K8708" s="78" t="s">
        <v>56</v>
      </c>
      <c r="L8708" s="79" t="s">
        <v>22</v>
      </c>
      <c r="M8708" s="79" t="s">
        <v>302</v>
      </c>
      <c r="N8708" s="15" t="s">
        <v>28</v>
      </c>
      <c r="O8708" s="15" t="s">
        <v>29</v>
      </c>
      <c r="P8708" s="80" t="s">
        <v>3599</v>
      </c>
      <c r="Q8708" s="80" t="s">
        <v>195</v>
      </c>
    </row>
    <row r="8709" spans="1:17" hidden="1">
      <c r="A8709" s="12">
        <v>42290</v>
      </c>
      <c r="B8709" t="s">
        <v>4212</v>
      </c>
      <c r="C8709" s="1">
        <v>-0.73</v>
      </c>
      <c r="E8709" s="42">
        <f t="shared" si="184"/>
        <v>0.73</v>
      </c>
      <c r="F8709" s="77" t="s">
        <v>1038</v>
      </c>
      <c r="G8709" s="77" t="s">
        <v>195</v>
      </c>
      <c r="H8709" s="77" t="s">
        <v>189</v>
      </c>
      <c r="I8709" s="13">
        <v>10</v>
      </c>
      <c r="J8709" s="14">
        <v>2015</v>
      </c>
      <c r="K8709" s="78" t="s">
        <v>56</v>
      </c>
      <c r="L8709" s="79" t="s">
        <v>22</v>
      </c>
      <c r="M8709" s="79" t="s">
        <v>302</v>
      </c>
      <c r="N8709" s="15" t="s">
        <v>28</v>
      </c>
      <c r="O8709" s="15" t="s">
        <v>29</v>
      </c>
      <c r="P8709" s="80" t="s">
        <v>3599</v>
      </c>
      <c r="Q8709" s="80" t="s">
        <v>195</v>
      </c>
    </row>
    <row r="8710" spans="1:17" hidden="1">
      <c r="A8710" s="12">
        <v>42290</v>
      </c>
      <c r="B8710" t="s">
        <v>4212</v>
      </c>
      <c r="C8710" s="1">
        <v>-0.73</v>
      </c>
      <c r="E8710" s="42">
        <f t="shared" si="184"/>
        <v>0.73</v>
      </c>
      <c r="F8710" s="77" t="s">
        <v>1038</v>
      </c>
      <c r="G8710" s="77" t="s">
        <v>195</v>
      </c>
      <c r="H8710" s="77" t="s">
        <v>189</v>
      </c>
      <c r="I8710" s="13">
        <v>10</v>
      </c>
      <c r="J8710" s="14">
        <v>2015</v>
      </c>
      <c r="K8710" s="78" t="s">
        <v>56</v>
      </c>
      <c r="L8710" s="79" t="s">
        <v>22</v>
      </c>
      <c r="M8710" s="79" t="s">
        <v>302</v>
      </c>
      <c r="N8710" s="15" t="s">
        <v>28</v>
      </c>
      <c r="O8710" s="15" t="s">
        <v>29</v>
      </c>
      <c r="P8710" s="80" t="s">
        <v>3599</v>
      </c>
      <c r="Q8710" s="80" t="s">
        <v>195</v>
      </c>
    </row>
    <row r="8711" spans="1:17" hidden="1">
      <c r="A8711" s="12">
        <v>42290</v>
      </c>
      <c r="B8711" t="s">
        <v>2488</v>
      </c>
      <c r="C8711" s="1">
        <v>0</v>
      </c>
      <c r="E8711" s="42">
        <f t="shared" si="184"/>
        <v>0</v>
      </c>
      <c r="F8711" s="77" t="s">
        <v>225</v>
      </c>
      <c r="G8711" s="77" t="s">
        <v>195</v>
      </c>
      <c r="H8711" s="77" t="s">
        <v>189</v>
      </c>
      <c r="I8711" s="13">
        <v>10</v>
      </c>
      <c r="J8711" s="14">
        <v>2015</v>
      </c>
      <c r="K8711" s="78" t="s">
        <v>56</v>
      </c>
      <c r="L8711" s="79" t="s">
        <v>22</v>
      </c>
      <c r="M8711" s="79" t="s">
        <v>23</v>
      </c>
      <c r="N8711" s="15" t="s">
        <v>189</v>
      </c>
      <c r="O8711" s="15" t="s">
        <v>24</v>
      </c>
      <c r="P8711" s="80" t="s">
        <v>196</v>
      </c>
      <c r="Q8711" s="80" t="s">
        <v>195</v>
      </c>
    </row>
    <row r="8712" spans="1:17" hidden="1">
      <c r="A8712" s="12">
        <v>42290</v>
      </c>
      <c r="B8712" t="s">
        <v>4213</v>
      </c>
      <c r="C8712" s="1">
        <v>-14.07</v>
      </c>
      <c r="E8712" s="42">
        <f t="shared" si="184"/>
        <v>14.07</v>
      </c>
      <c r="F8712" s="77" t="s">
        <v>1038</v>
      </c>
      <c r="G8712" s="77" t="s">
        <v>195</v>
      </c>
      <c r="H8712" s="77" t="s">
        <v>189</v>
      </c>
      <c r="I8712" s="13">
        <v>10</v>
      </c>
      <c r="J8712" s="14">
        <v>2015</v>
      </c>
      <c r="K8712" s="78" t="s">
        <v>56</v>
      </c>
      <c r="L8712" s="79" t="s">
        <v>22</v>
      </c>
      <c r="M8712" s="79" t="s">
        <v>302</v>
      </c>
      <c r="N8712" s="15" t="s">
        <v>28</v>
      </c>
      <c r="O8712" s="15" t="s">
        <v>29</v>
      </c>
      <c r="P8712" s="80" t="s">
        <v>3599</v>
      </c>
      <c r="Q8712" s="80" t="s">
        <v>195</v>
      </c>
    </row>
    <row r="8713" spans="1:17" hidden="1">
      <c r="A8713" s="12">
        <v>42290</v>
      </c>
      <c r="B8713" t="s">
        <v>4214</v>
      </c>
      <c r="C8713" s="1">
        <v>-0.62</v>
      </c>
      <c r="E8713" s="42">
        <f t="shared" si="184"/>
        <v>0.62</v>
      </c>
      <c r="F8713" s="77" t="s">
        <v>1038</v>
      </c>
      <c r="G8713" s="77" t="s">
        <v>195</v>
      </c>
      <c r="H8713" s="77" t="s">
        <v>189</v>
      </c>
      <c r="I8713" s="13">
        <v>10</v>
      </c>
      <c r="J8713" s="14">
        <v>2015</v>
      </c>
      <c r="K8713" s="78" t="s">
        <v>56</v>
      </c>
      <c r="L8713" s="79" t="s">
        <v>22</v>
      </c>
      <c r="M8713" s="79" t="s">
        <v>302</v>
      </c>
      <c r="N8713" s="15" t="s">
        <v>28</v>
      </c>
      <c r="O8713" s="15" t="s">
        <v>29</v>
      </c>
      <c r="P8713" s="80" t="s">
        <v>3599</v>
      </c>
      <c r="Q8713" s="80" t="s">
        <v>195</v>
      </c>
    </row>
    <row r="8714" spans="1:17" hidden="1">
      <c r="A8714" s="12">
        <v>42291</v>
      </c>
      <c r="B8714" t="s">
        <v>2488</v>
      </c>
      <c r="C8714" s="1">
        <v>0</v>
      </c>
      <c r="E8714" s="42">
        <f t="shared" si="184"/>
        <v>0</v>
      </c>
      <c r="F8714" s="77" t="s">
        <v>225</v>
      </c>
      <c r="G8714" s="77" t="s">
        <v>195</v>
      </c>
      <c r="H8714" s="77" t="s">
        <v>189</v>
      </c>
      <c r="I8714" s="13">
        <v>10</v>
      </c>
      <c r="J8714" s="14">
        <v>2015</v>
      </c>
      <c r="K8714" s="78" t="s">
        <v>56</v>
      </c>
      <c r="L8714" s="79" t="s">
        <v>22</v>
      </c>
      <c r="M8714" s="79" t="s">
        <v>23</v>
      </c>
      <c r="N8714" s="15" t="s">
        <v>189</v>
      </c>
      <c r="O8714" s="15" t="s">
        <v>24</v>
      </c>
      <c r="P8714" s="80" t="s">
        <v>196</v>
      </c>
      <c r="Q8714" s="80" t="s">
        <v>195</v>
      </c>
    </row>
    <row r="8715" spans="1:17" hidden="1">
      <c r="A8715" s="12">
        <v>42292</v>
      </c>
      <c r="B8715" t="s">
        <v>4215</v>
      </c>
      <c r="C8715" s="1">
        <v>-19.82</v>
      </c>
      <c r="E8715" s="42">
        <f t="shared" si="184"/>
        <v>19.82</v>
      </c>
      <c r="F8715" s="77" t="s">
        <v>1038</v>
      </c>
      <c r="G8715" s="77" t="s">
        <v>195</v>
      </c>
      <c r="H8715" s="77" t="s">
        <v>189</v>
      </c>
      <c r="I8715" s="13">
        <v>10</v>
      </c>
      <c r="J8715" s="14">
        <v>2015</v>
      </c>
      <c r="K8715" s="78" t="s">
        <v>56</v>
      </c>
      <c r="L8715" s="79" t="s">
        <v>22</v>
      </c>
      <c r="M8715" s="79" t="s">
        <v>302</v>
      </c>
      <c r="N8715" s="15" t="s">
        <v>28</v>
      </c>
      <c r="O8715" s="15" t="s">
        <v>29</v>
      </c>
      <c r="P8715" s="80" t="s">
        <v>3599</v>
      </c>
      <c r="Q8715" s="80" t="s">
        <v>195</v>
      </c>
    </row>
    <row r="8716" spans="1:17" hidden="1">
      <c r="A8716" s="12">
        <v>42293</v>
      </c>
      <c r="B8716" t="s">
        <v>2711</v>
      </c>
      <c r="C8716" s="1">
        <v>0</v>
      </c>
      <c r="E8716" s="42">
        <f t="shared" si="184"/>
        <v>0</v>
      </c>
      <c r="F8716" s="77" t="s">
        <v>225</v>
      </c>
      <c r="G8716" s="77" t="s">
        <v>195</v>
      </c>
      <c r="H8716" s="77" t="s">
        <v>189</v>
      </c>
      <c r="I8716" s="13">
        <v>10</v>
      </c>
      <c r="J8716" s="14">
        <v>2015</v>
      </c>
      <c r="K8716" s="78" t="s">
        <v>56</v>
      </c>
      <c r="L8716" s="79" t="s">
        <v>22</v>
      </c>
      <c r="M8716" s="79" t="s">
        <v>23</v>
      </c>
      <c r="N8716" s="15" t="s">
        <v>28</v>
      </c>
      <c r="O8716" s="15" t="s">
        <v>29</v>
      </c>
      <c r="P8716" s="80" t="s">
        <v>3598</v>
      </c>
      <c r="Q8716" s="80" t="s">
        <v>195</v>
      </c>
    </row>
    <row r="8717" spans="1:17" hidden="1">
      <c r="A8717" s="12">
        <v>42294</v>
      </c>
      <c r="B8717" t="s">
        <v>4216</v>
      </c>
      <c r="C8717" s="1">
        <v>-2.7</v>
      </c>
      <c r="E8717" s="42">
        <f t="shared" si="184"/>
        <v>2.7</v>
      </c>
      <c r="F8717" s="77" t="s">
        <v>1038</v>
      </c>
      <c r="G8717" s="77" t="s">
        <v>195</v>
      </c>
      <c r="H8717" s="77" t="s">
        <v>189</v>
      </c>
      <c r="I8717" s="13">
        <v>10</v>
      </c>
      <c r="J8717" s="14">
        <v>2015</v>
      </c>
      <c r="K8717" s="78" t="s">
        <v>56</v>
      </c>
      <c r="L8717" s="79" t="s">
        <v>22</v>
      </c>
      <c r="M8717" s="79" t="s">
        <v>302</v>
      </c>
      <c r="N8717" s="15" t="s">
        <v>28</v>
      </c>
      <c r="O8717" s="15" t="s">
        <v>29</v>
      </c>
      <c r="P8717" s="80" t="s">
        <v>3599</v>
      </c>
      <c r="Q8717" s="80" t="s">
        <v>195</v>
      </c>
    </row>
    <row r="8718" spans="1:17" hidden="1">
      <c r="A8718" s="12">
        <v>42295</v>
      </c>
      <c r="B8718" t="s">
        <v>4217</v>
      </c>
      <c r="C8718" s="1">
        <v>-3.2</v>
      </c>
      <c r="E8718" s="42">
        <f t="shared" si="184"/>
        <v>3.2</v>
      </c>
      <c r="F8718" s="77" t="s">
        <v>1038</v>
      </c>
      <c r="G8718" s="77" t="s">
        <v>195</v>
      </c>
      <c r="H8718" s="77" t="s">
        <v>189</v>
      </c>
      <c r="I8718" s="13">
        <v>10</v>
      </c>
      <c r="J8718" s="14">
        <v>2015</v>
      </c>
      <c r="K8718" s="78" t="s">
        <v>56</v>
      </c>
      <c r="L8718" s="79" t="s">
        <v>22</v>
      </c>
      <c r="M8718" s="79" t="s">
        <v>302</v>
      </c>
      <c r="N8718" s="15" t="s">
        <v>28</v>
      </c>
      <c r="O8718" s="15" t="s">
        <v>29</v>
      </c>
      <c r="P8718" s="80" t="s">
        <v>3599</v>
      </c>
      <c r="Q8718" s="80" t="s">
        <v>195</v>
      </c>
    </row>
    <row r="8719" spans="1:17" hidden="1">
      <c r="A8719" s="12">
        <v>42295</v>
      </c>
      <c r="B8719" t="s">
        <v>4218</v>
      </c>
      <c r="C8719" s="1">
        <v>-3.99</v>
      </c>
      <c r="E8719" s="42">
        <f t="shared" si="184"/>
        <v>3.99</v>
      </c>
      <c r="F8719" s="77" t="s">
        <v>1038</v>
      </c>
      <c r="G8719" s="77" t="s">
        <v>195</v>
      </c>
      <c r="H8719" s="77" t="s">
        <v>189</v>
      </c>
      <c r="I8719" s="13">
        <v>10</v>
      </c>
      <c r="J8719" s="14">
        <v>2015</v>
      </c>
      <c r="K8719" s="78" t="s">
        <v>56</v>
      </c>
      <c r="L8719" s="79" t="s">
        <v>22</v>
      </c>
      <c r="M8719" s="79" t="s">
        <v>302</v>
      </c>
      <c r="N8719" s="15" t="s">
        <v>28</v>
      </c>
      <c r="O8719" s="15" t="s">
        <v>29</v>
      </c>
      <c r="P8719" s="80" t="s">
        <v>3599</v>
      </c>
      <c r="Q8719" s="80" t="s">
        <v>195</v>
      </c>
    </row>
    <row r="8720" spans="1:17" hidden="1">
      <c r="A8720" s="12">
        <v>42295</v>
      </c>
      <c r="B8720" t="s">
        <v>2488</v>
      </c>
      <c r="C8720" s="1">
        <v>0</v>
      </c>
      <c r="E8720" s="42">
        <f t="shared" si="184"/>
        <v>0</v>
      </c>
      <c r="F8720" s="77" t="s">
        <v>225</v>
      </c>
      <c r="G8720" s="77" t="s">
        <v>195</v>
      </c>
      <c r="H8720" s="77" t="s">
        <v>189</v>
      </c>
      <c r="I8720" s="13">
        <v>10</v>
      </c>
      <c r="J8720" s="14">
        <v>2015</v>
      </c>
      <c r="K8720" s="78" t="s">
        <v>56</v>
      </c>
      <c r="L8720" s="79" t="s">
        <v>22</v>
      </c>
      <c r="M8720" s="79" t="s">
        <v>23</v>
      </c>
      <c r="N8720" s="15" t="s">
        <v>189</v>
      </c>
      <c r="O8720" s="15" t="s">
        <v>24</v>
      </c>
      <c r="P8720" s="80" t="s">
        <v>196</v>
      </c>
      <c r="Q8720" s="80" t="s">
        <v>195</v>
      </c>
    </row>
    <row r="8721" spans="1:17" hidden="1">
      <c r="A8721" s="12">
        <v>42295</v>
      </c>
      <c r="B8721" t="s">
        <v>4219</v>
      </c>
      <c r="C8721" s="1">
        <v>-0.73</v>
      </c>
      <c r="E8721" s="42">
        <f t="shared" si="184"/>
        <v>0.73</v>
      </c>
      <c r="F8721" s="77" t="s">
        <v>1038</v>
      </c>
      <c r="G8721" s="77" t="s">
        <v>195</v>
      </c>
      <c r="H8721" s="77" t="s">
        <v>189</v>
      </c>
      <c r="I8721" s="13">
        <v>10</v>
      </c>
      <c r="J8721" s="14">
        <v>2015</v>
      </c>
      <c r="K8721" s="78" t="s">
        <v>56</v>
      </c>
      <c r="L8721" s="79" t="s">
        <v>22</v>
      </c>
      <c r="M8721" s="79" t="s">
        <v>302</v>
      </c>
      <c r="N8721" s="15" t="s">
        <v>28</v>
      </c>
      <c r="O8721" s="15" t="s">
        <v>29</v>
      </c>
      <c r="P8721" s="80" t="s">
        <v>3599</v>
      </c>
      <c r="Q8721" s="80" t="s">
        <v>195</v>
      </c>
    </row>
    <row r="8722" spans="1:17" hidden="1">
      <c r="A8722" s="12">
        <v>42296</v>
      </c>
      <c r="B8722" t="s">
        <v>3325</v>
      </c>
      <c r="C8722" s="1">
        <v>-0.67</v>
      </c>
      <c r="E8722" s="42">
        <f t="shared" si="184"/>
        <v>0.67</v>
      </c>
      <c r="F8722" s="77" t="s">
        <v>1038</v>
      </c>
      <c r="G8722" s="77" t="s">
        <v>195</v>
      </c>
      <c r="H8722" s="77" t="s">
        <v>189</v>
      </c>
      <c r="I8722" s="13">
        <v>10</v>
      </c>
      <c r="J8722" s="14">
        <v>2015</v>
      </c>
      <c r="K8722" s="78" t="s">
        <v>56</v>
      </c>
      <c r="L8722" s="79" t="s">
        <v>22</v>
      </c>
      <c r="M8722" s="79" t="s">
        <v>302</v>
      </c>
      <c r="N8722" s="15" t="s">
        <v>28</v>
      </c>
      <c r="O8722" s="15" t="s">
        <v>29</v>
      </c>
      <c r="P8722" s="80" t="s">
        <v>3599</v>
      </c>
      <c r="Q8722" s="80" t="s">
        <v>195</v>
      </c>
    </row>
    <row r="8723" spans="1:17" hidden="1">
      <c r="A8723" s="12">
        <v>42296</v>
      </c>
      <c r="B8723" t="s">
        <v>2488</v>
      </c>
      <c r="C8723" s="1">
        <v>0</v>
      </c>
      <c r="E8723" s="42">
        <f t="shared" si="184"/>
        <v>0</v>
      </c>
      <c r="F8723" s="77" t="s">
        <v>225</v>
      </c>
      <c r="G8723" s="77" t="s">
        <v>195</v>
      </c>
      <c r="H8723" s="77" t="s">
        <v>189</v>
      </c>
      <c r="I8723" s="13">
        <v>10</v>
      </c>
      <c r="J8723" s="14">
        <v>2015</v>
      </c>
      <c r="K8723" s="78" t="s">
        <v>56</v>
      </c>
      <c r="L8723" s="79" t="s">
        <v>22</v>
      </c>
      <c r="M8723" s="79" t="s">
        <v>23</v>
      </c>
      <c r="N8723" s="15" t="s">
        <v>189</v>
      </c>
      <c r="O8723" s="15" t="s">
        <v>24</v>
      </c>
      <c r="P8723" s="80" t="s">
        <v>196</v>
      </c>
      <c r="Q8723" s="80" t="s">
        <v>195</v>
      </c>
    </row>
    <row r="8724" spans="1:17" hidden="1">
      <c r="A8724" s="12">
        <v>42296</v>
      </c>
      <c r="B8724" t="s">
        <v>4220</v>
      </c>
      <c r="C8724" s="1">
        <v>-2.17</v>
      </c>
      <c r="E8724" s="42">
        <f t="shared" si="184"/>
        <v>2.17</v>
      </c>
      <c r="F8724" s="77" t="s">
        <v>1038</v>
      </c>
      <c r="G8724" s="77" t="s">
        <v>195</v>
      </c>
      <c r="H8724" s="77" t="s">
        <v>189</v>
      </c>
      <c r="I8724" s="13">
        <v>10</v>
      </c>
      <c r="J8724" s="14">
        <v>2015</v>
      </c>
      <c r="K8724" s="78" t="s">
        <v>56</v>
      </c>
      <c r="L8724" s="79" t="s">
        <v>22</v>
      </c>
      <c r="M8724" s="79" t="s">
        <v>302</v>
      </c>
      <c r="N8724" s="15" t="s">
        <v>28</v>
      </c>
      <c r="O8724" s="15" t="s">
        <v>29</v>
      </c>
      <c r="P8724" s="80" t="s">
        <v>3599</v>
      </c>
      <c r="Q8724" s="80" t="s">
        <v>195</v>
      </c>
    </row>
    <row r="8725" spans="1:17" hidden="1">
      <c r="A8725" s="12">
        <v>42296</v>
      </c>
      <c r="B8725" t="s">
        <v>4217</v>
      </c>
      <c r="C8725" s="1">
        <v>-0.87</v>
      </c>
      <c r="E8725" s="42">
        <f t="shared" si="184"/>
        <v>0.87</v>
      </c>
      <c r="F8725" s="77" t="s">
        <v>1038</v>
      </c>
      <c r="G8725" s="77" t="s">
        <v>195</v>
      </c>
      <c r="H8725" s="77" t="s">
        <v>189</v>
      </c>
      <c r="I8725" s="13">
        <v>10</v>
      </c>
      <c r="J8725" s="14">
        <v>2015</v>
      </c>
      <c r="K8725" s="78" t="s">
        <v>56</v>
      </c>
      <c r="L8725" s="79" t="s">
        <v>22</v>
      </c>
      <c r="M8725" s="79" t="s">
        <v>302</v>
      </c>
      <c r="N8725" s="15" t="s">
        <v>28</v>
      </c>
      <c r="O8725" s="15" t="s">
        <v>29</v>
      </c>
      <c r="P8725" s="80" t="s">
        <v>3599</v>
      </c>
      <c r="Q8725" s="80" t="s">
        <v>195</v>
      </c>
    </row>
    <row r="8726" spans="1:17" hidden="1">
      <c r="A8726" s="12">
        <v>42296</v>
      </c>
      <c r="B8726" t="s">
        <v>4221</v>
      </c>
      <c r="C8726" s="1">
        <v>-1.05</v>
      </c>
      <c r="E8726" s="42">
        <f t="shared" si="184"/>
        <v>1.05</v>
      </c>
      <c r="F8726" s="77" t="s">
        <v>1038</v>
      </c>
      <c r="G8726" s="77" t="s">
        <v>195</v>
      </c>
      <c r="H8726" s="77" t="s">
        <v>189</v>
      </c>
      <c r="I8726" s="13">
        <v>10</v>
      </c>
      <c r="J8726" s="14">
        <v>2015</v>
      </c>
      <c r="K8726" s="78" t="s">
        <v>56</v>
      </c>
      <c r="L8726" s="79" t="s">
        <v>22</v>
      </c>
      <c r="M8726" s="79" t="s">
        <v>302</v>
      </c>
      <c r="N8726" s="15" t="s">
        <v>28</v>
      </c>
      <c r="O8726" s="15" t="s">
        <v>29</v>
      </c>
      <c r="P8726" s="80" t="s">
        <v>3599</v>
      </c>
      <c r="Q8726" s="80" t="s">
        <v>195</v>
      </c>
    </row>
    <row r="8727" spans="1:17" hidden="1">
      <c r="A8727" s="12">
        <v>42297</v>
      </c>
      <c r="B8727" t="s">
        <v>2677</v>
      </c>
      <c r="C8727" s="1">
        <v>-0.62</v>
      </c>
      <c r="E8727" s="42">
        <f t="shared" si="184"/>
        <v>0.62</v>
      </c>
      <c r="F8727" s="77" t="s">
        <v>1038</v>
      </c>
      <c r="G8727" s="77" t="s">
        <v>195</v>
      </c>
      <c r="H8727" s="77" t="s">
        <v>189</v>
      </c>
      <c r="I8727" s="13">
        <v>10</v>
      </c>
      <c r="J8727" s="14">
        <v>2015</v>
      </c>
      <c r="K8727" s="78" t="s">
        <v>56</v>
      </c>
      <c r="L8727" s="79" t="s">
        <v>22</v>
      </c>
      <c r="M8727" s="79" t="s">
        <v>302</v>
      </c>
      <c r="N8727" s="15" t="s">
        <v>28</v>
      </c>
      <c r="O8727" s="15" t="s">
        <v>29</v>
      </c>
      <c r="P8727" s="80" t="s">
        <v>3599</v>
      </c>
      <c r="Q8727" s="80" t="s">
        <v>195</v>
      </c>
    </row>
    <row r="8728" spans="1:17" hidden="1">
      <c r="A8728" s="12">
        <v>42297</v>
      </c>
      <c r="B8728" t="s">
        <v>4222</v>
      </c>
      <c r="C8728" s="1">
        <v>-0.67</v>
      </c>
      <c r="E8728" s="42">
        <f t="shared" si="184"/>
        <v>0.67</v>
      </c>
      <c r="F8728" s="77" t="s">
        <v>1038</v>
      </c>
      <c r="G8728" s="77" t="s">
        <v>195</v>
      </c>
      <c r="H8728" s="77" t="s">
        <v>189</v>
      </c>
      <c r="I8728" s="13">
        <v>10</v>
      </c>
      <c r="J8728" s="14">
        <v>2015</v>
      </c>
      <c r="K8728" s="78" t="s">
        <v>56</v>
      </c>
      <c r="L8728" s="79" t="s">
        <v>22</v>
      </c>
      <c r="M8728" s="79" t="s">
        <v>302</v>
      </c>
      <c r="N8728" s="15" t="s">
        <v>28</v>
      </c>
      <c r="O8728" s="15" t="s">
        <v>29</v>
      </c>
      <c r="P8728" s="80" t="s">
        <v>3599</v>
      </c>
      <c r="Q8728" s="80" t="s">
        <v>195</v>
      </c>
    </row>
    <row r="8729" spans="1:17" hidden="1">
      <c r="A8729" s="12">
        <v>42297</v>
      </c>
      <c r="B8729" t="s">
        <v>4223</v>
      </c>
      <c r="C8729" s="1">
        <v>-1.85</v>
      </c>
      <c r="E8729" s="42">
        <f t="shared" si="184"/>
        <v>1.85</v>
      </c>
      <c r="F8729" s="77" t="s">
        <v>1038</v>
      </c>
      <c r="G8729" s="77" t="s">
        <v>195</v>
      </c>
      <c r="H8729" s="77" t="s">
        <v>189</v>
      </c>
      <c r="I8729" s="13">
        <v>10</v>
      </c>
      <c r="J8729" s="14">
        <v>2015</v>
      </c>
      <c r="K8729" s="78" t="s">
        <v>56</v>
      </c>
      <c r="L8729" s="79" t="s">
        <v>22</v>
      </c>
      <c r="M8729" s="79" t="s">
        <v>302</v>
      </c>
      <c r="N8729" s="15" t="s">
        <v>28</v>
      </c>
      <c r="O8729" s="15" t="s">
        <v>29</v>
      </c>
      <c r="P8729" s="80" t="s">
        <v>3599</v>
      </c>
      <c r="Q8729" s="80" t="s">
        <v>195</v>
      </c>
    </row>
    <row r="8730" spans="1:17" hidden="1">
      <c r="A8730" s="12">
        <v>42297</v>
      </c>
      <c r="B8730" t="s">
        <v>4224</v>
      </c>
      <c r="C8730" s="1">
        <v>-0.71</v>
      </c>
      <c r="E8730" s="42">
        <f t="shared" si="184"/>
        <v>0.71</v>
      </c>
      <c r="F8730" s="77" t="s">
        <v>1038</v>
      </c>
      <c r="G8730" s="77" t="s">
        <v>195</v>
      </c>
      <c r="H8730" s="77" t="s">
        <v>189</v>
      </c>
      <c r="I8730" s="13">
        <v>10</v>
      </c>
      <c r="J8730" s="14">
        <v>2015</v>
      </c>
      <c r="K8730" s="78" t="s">
        <v>56</v>
      </c>
      <c r="L8730" s="79" t="s">
        <v>22</v>
      </c>
      <c r="M8730" s="79" t="s">
        <v>302</v>
      </c>
      <c r="N8730" s="15" t="s">
        <v>28</v>
      </c>
      <c r="O8730" s="15" t="s">
        <v>29</v>
      </c>
      <c r="P8730" s="80" t="s">
        <v>3599</v>
      </c>
      <c r="Q8730" s="80" t="s">
        <v>195</v>
      </c>
    </row>
    <row r="8731" spans="1:17" hidden="1">
      <c r="A8731" s="12">
        <v>42298</v>
      </c>
      <c r="B8731" t="s">
        <v>4225</v>
      </c>
      <c r="C8731" s="1">
        <v>-2.39</v>
      </c>
      <c r="E8731" s="42">
        <f t="shared" si="184"/>
        <v>2.39</v>
      </c>
      <c r="F8731" s="77" t="s">
        <v>1038</v>
      </c>
      <c r="G8731" s="77" t="s">
        <v>195</v>
      </c>
      <c r="H8731" s="77" t="s">
        <v>189</v>
      </c>
      <c r="I8731" s="13">
        <v>10</v>
      </c>
      <c r="J8731" s="14">
        <v>2015</v>
      </c>
      <c r="K8731" s="78" t="s">
        <v>56</v>
      </c>
      <c r="L8731" s="79" t="s">
        <v>22</v>
      </c>
      <c r="M8731" s="79" t="s">
        <v>302</v>
      </c>
      <c r="N8731" s="15" t="s">
        <v>28</v>
      </c>
      <c r="O8731" s="15" t="s">
        <v>29</v>
      </c>
      <c r="P8731" s="80" t="s">
        <v>3599</v>
      </c>
      <c r="Q8731" s="80" t="s">
        <v>195</v>
      </c>
    </row>
    <row r="8732" spans="1:17" hidden="1">
      <c r="A8732" s="12">
        <v>42298</v>
      </c>
      <c r="B8732" t="s">
        <v>2488</v>
      </c>
      <c r="C8732" s="1">
        <v>0</v>
      </c>
      <c r="E8732" s="42">
        <f t="shared" si="184"/>
        <v>0</v>
      </c>
      <c r="F8732" s="77" t="s">
        <v>225</v>
      </c>
      <c r="G8732" s="77" t="s">
        <v>195</v>
      </c>
      <c r="H8732" s="77" t="s">
        <v>189</v>
      </c>
      <c r="I8732" s="13">
        <v>10</v>
      </c>
      <c r="J8732" s="14">
        <v>2015</v>
      </c>
      <c r="K8732" s="78" t="s">
        <v>56</v>
      </c>
      <c r="L8732" s="79" t="s">
        <v>22</v>
      </c>
      <c r="M8732" s="79" t="s">
        <v>23</v>
      </c>
      <c r="N8732" s="15" t="s">
        <v>189</v>
      </c>
      <c r="O8732" s="15" t="s">
        <v>24</v>
      </c>
      <c r="P8732" s="80" t="s">
        <v>196</v>
      </c>
      <c r="Q8732" s="80" t="s">
        <v>195</v>
      </c>
    </row>
    <row r="8733" spans="1:17" hidden="1">
      <c r="A8733" s="12">
        <v>42298</v>
      </c>
      <c r="B8733" t="s">
        <v>4226</v>
      </c>
      <c r="C8733" s="1">
        <v>-1.05</v>
      </c>
      <c r="E8733" s="42">
        <f t="shared" si="184"/>
        <v>1.05</v>
      </c>
      <c r="F8733" s="77" t="s">
        <v>1038</v>
      </c>
      <c r="G8733" s="77" t="s">
        <v>195</v>
      </c>
      <c r="H8733" s="77" t="s">
        <v>189</v>
      </c>
      <c r="I8733" s="13">
        <v>10</v>
      </c>
      <c r="J8733" s="14">
        <v>2015</v>
      </c>
      <c r="K8733" s="78" t="s">
        <v>56</v>
      </c>
      <c r="L8733" s="79" t="s">
        <v>22</v>
      </c>
      <c r="M8733" s="79" t="s">
        <v>302</v>
      </c>
      <c r="N8733" s="15" t="s">
        <v>28</v>
      </c>
      <c r="O8733" s="15" t="s">
        <v>29</v>
      </c>
      <c r="P8733" s="80" t="s">
        <v>3599</v>
      </c>
      <c r="Q8733" s="80" t="s">
        <v>195</v>
      </c>
    </row>
    <row r="8734" spans="1:17" hidden="1">
      <c r="A8734" s="12">
        <v>42299</v>
      </c>
      <c r="B8734" t="s">
        <v>4144</v>
      </c>
      <c r="C8734" s="1">
        <v>-0.73</v>
      </c>
      <c r="E8734" s="42">
        <f t="shared" si="184"/>
        <v>0.73</v>
      </c>
      <c r="F8734" s="77" t="s">
        <v>1038</v>
      </c>
      <c r="G8734" s="77" t="s">
        <v>195</v>
      </c>
      <c r="H8734" s="77" t="s">
        <v>189</v>
      </c>
      <c r="I8734" s="13">
        <v>10</v>
      </c>
      <c r="J8734" s="14">
        <v>2015</v>
      </c>
      <c r="K8734" s="78" t="s">
        <v>56</v>
      </c>
      <c r="L8734" s="79" t="s">
        <v>22</v>
      </c>
      <c r="M8734" s="79" t="s">
        <v>302</v>
      </c>
      <c r="N8734" s="15" t="s">
        <v>28</v>
      </c>
      <c r="O8734" s="15" t="s">
        <v>29</v>
      </c>
      <c r="P8734" s="80" t="s">
        <v>3599</v>
      </c>
      <c r="Q8734" s="80" t="s">
        <v>195</v>
      </c>
    </row>
    <row r="8735" spans="1:17" hidden="1">
      <c r="A8735" s="12">
        <v>42299</v>
      </c>
      <c r="B8735" t="s">
        <v>3166</v>
      </c>
      <c r="C8735" s="1">
        <v>0</v>
      </c>
      <c r="E8735" s="42">
        <f t="shared" si="184"/>
        <v>0</v>
      </c>
      <c r="F8735" s="77" t="s">
        <v>225</v>
      </c>
      <c r="G8735" s="77" t="s">
        <v>195</v>
      </c>
      <c r="H8735" s="77" t="s">
        <v>189</v>
      </c>
      <c r="I8735" s="13">
        <v>10</v>
      </c>
      <c r="J8735" s="14">
        <v>2015</v>
      </c>
      <c r="K8735" s="78" t="s">
        <v>56</v>
      </c>
      <c r="L8735" s="79" t="s">
        <v>22</v>
      </c>
      <c r="M8735" s="79" t="s">
        <v>23</v>
      </c>
      <c r="N8735" s="15" t="s">
        <v>28</v>
      </c>
      <c r="O8735" s="15" t="s">
        <v>29</v>
      </c>
      <c r="P8735" s="80" t="s">
        <v>3598</v>
      </c>
      <c r="Q8735" s="80" t="s">
        <v>195</v>
      </c>
    </row>
    <row r="8736" spans="1:17" hidden="1">
      <c r="A8736" s="12">
        <v>42301</v>
      </c>
      <c r="B8736" t="s">
        <v>4227</v>
      </c>
      <c r="C8736" s="1">
        <v>-0.59</v>
      </c>
      <c r="E8736" s="42">
        <f t="shared" si="184"/>
        <v>0.59</v>
      </c>
      <c r="F8736" s="77" t="s">
        <v>1038</v>
      </c>
      <c r="G8736" s="77" t="s">
        <v>195</v>
      </c>
      <c r="H8736" s="77" t="s">
        <v>189</v>
      </c>
      <c r="I8736" s="13">
        <v>10</v>
      </c>
      <c r="J8736" s="14">
        <v>2015</v>
      </c>
      <c r="K8736" s="78" t="s">
        <v>56</v>
      </c>
      <c r="L8736" s="79" t="s">
        <v>22</v>
      </c>
      <c r="M8736" s="79" t="s">
        <v>302</v>
      </c>
      <c r="N8736" s="15" t="s">
        <v>28</v>
      </c>
      <c r="O8736" s="15" t="s">
        <v>29</v>
      </c>
      <c r="P8736" s="80" t="s">
        <v>3599</v>
      </c>
      <c r="Q8736" s="80" t="s">
        <v>195</v>
      </c>
    </row>
    <row r="8737" spans="1:17" hidden="1">
      <c r="A8737" s="12">
        <v>42302</v>
      </c>
      <c r="B8737" t="s">
        <v>4228</v>
      </c>
      <c r="C8737" s="1">
        <v>-0.76</v>
      </c>
      <c r="E8737" s="42">
        <f t="shared" si="184"/>
        <v>0.76</v>
      </c>
      <c r="F8737" s="77" t="s">
        <v>1038</v>
      </c>
      <c r="G8737" s="77" t="s">
        <v>195</v>
      </c>
      <c r="H8737" s="77" t="s">
        <v>189</v>
      </c>
      <c r="I8737" s="13">
        <v>10</v>
      </c>
      <c r="J8737" s="14">
        <v>2015</v>
      </c>
      <c r="K8737" s="78" t="s">
        <v>56</v>
      </c>
      <c r="L8737" s="79" t="s">
        <v>22</v>
      </c>
      <c r="M8737" s="79" t="s">
        <v>302</v>
      </c>
      <c r="N8737" s="15" t="s">
        <v>28</v>
      </c>
      <c r="O8737" s="15" t="s">
        <v>29</v>
      </c>
      <c r="P8737" s="80" t="s">
        <v>3599</v>
      </c>
      <c r="Q8737" s="80" t="s">
        <v>195</v>
      </c>
    </row>
    <row r="8738" spans="1:17" hidden="1">
      <c r="A8738" s="12">
        <v>42302</v>
      </c>
      <c r="B8738" t="s">
        <v>4150</v>
      </c>
      <c r="C8738" s="1">
        <v>-0.86</v>
      </c>
      <c r="E8738" s="42">
        <f t="shared" si="184"/>
        <v>0.86</v>
      </c>
      <c r="F8738" s="77" t="s">
        <v>1038</v>
      </c>
      <c r="G8738" s="77" t="s">
        <v>195</v>
      </c>
      <c r="H8738" s="77" t="s">
        <v>189</v>
      </c>
      <c r="I8738" s="13">
        <v>10</v>
      </c>
      <c r="J8738" s="14">
        <v>2015</v>
      </c>
      <c r="K8738" s="78" t="s">
        <v>56</v>
      </c>
      <c r="L8738" s="79" t="s">
        <v>22</v>
      </c>
      <c r="M8738" s="79" t="s">
        <v>302</v>
      </c>
      <c r="N8738" s="15" t="s">
        <v>28</v>
      </c>
      <c r="O8738" s="15" t="s">
        <v>29</v>
      </c>
      <c r="P8738" s="80" t="s">
        <v>3599</v>
      </c>
      <c r="Q8738" s="80" t="s">
        <v>195</v>
      </c>
    </row>
    <row r="8739" spans="1:17" hidden="1">
      <c r="A8739" s="12">
        <v>42303</v>
      </c>
      <c r="B8739" t="s">
        <v>4229</v>
      </c>
      <c r="C8739" s="1">
        <v>-0.67</v>
      </c>
      <c r="E8739" s="42">
        <f t="shared" si="184"/>
        <v>0.67</v>
      </c>
      <c r="F8739" s="77" t="s">
        <v>1038</v>
      </c>
      <c r="G8739" s="77" t="s">
        <v>195</v>
      </c>
      <c r="H8739" s="77" t="s">
        <v>189</v>
      </c>
      <c r="I8739" s="13">
        <v>10</v>
      </c>
      <c r="J8739" s="14">
        <v>2015</v>
      </c>
      <c r="K8739" s="78" t="s">
        <v>56</v>
      </c>
      <c r="L8739" s="79" t="s">
        <v>22</v>
      </c>
      <c r="M8739" s="79" t="s">
        <v>302</v>
      </c>
      <c r="N8739" s="15" t="s">
        <v>28</v>
      </c>
      <c r="O8739" s="15" t="s">
        <v>29</v>
      </c>
      <c r="P8739" s="80" t="s">
        <v>3599</v>
      </c>
      <c r="Q8739" s="80" t="s">
        <v>195</v>
      </c>
    </row>
    <row r="8740" spans="1:17" hidden="1">
      <c r="A8740" s="12">
        <v>42303</v>
      </c>
      <c r="B8740" t="s">
        <v>3172</v>
      </c>
      <c r="C8740" s="1">
        <v>0</v>
      </c>
      <c r="E8740" s="42">
        <f t="shared" si="184"/>
        <v>0</v>
      </c>
      <c r="F8740" s="77" t="s">
        <v>225</v>
      </c>
      <c r="G8740" s="77" t="s">
        <v>195</v>
      </c>
      <c r="H8740" s="77" t="s">
        <v>189</v>
      </c>
      <c r="I8740" s="13">
        <v>10</v>
      </c>
      <c r="J8740" s="14">
        <v>2015</v>
      </c>
      <c r="K8740" s="78" t="s">
        <v>56</v>
      </c>
      <c r="L8740" s="79" t="s">
        <v>22</v>
      </c>
      <c r="M8740" s="79" t="s">
        <v>23</v>
      </c>
      <c r="N8740" s="15" t="s">
        <v>28</v>
      </c>
      <c r="O8740" s="15" t="s">
        <v>29</v>
      </c>
      <c r="P8740" s="80" t="s">
        <v>3598</v>
      </c>
      <c r="Q8740" s="80" t="s">
        <v>195</v>
      </c>
    </row>
    <row r="8741" spans="1:17" hidden="1">
      <c r="A8741" s="12">
        <v>42303</v>
      </c>
      <c r="B8741" t="s">
        <v>4230</v>
      </c>
      <c r="C8741" s="1">
        <v>-1.83</v>
      </c>
      <c r="E8741" s="42">
        <f t="shared" si="184"/>
        <v>1.83</v>
      </c>
      <c r="F8741" s="77" t="s">
        <v>1038</v>
      </c>
      <c r="G8741" s="77" t="s">
        <v>195</v>
      </c>
      <c r="H8741" s="77" t="s">
        <v>189</v>
      </c>
      <c r="I8741" s="13">
        <v>10</v>
      </c>
      <c r="J8741" s="14">
        <v>2015</v>
      </c>
      <c r="K8741" s="78" t="s">
        <v>56</v>
      </c>
      <c r="L8741" s="79" t="s">
        <v>22</v>
      </c>
      <c r="M8741" s="79" t="s">
        <v>302</v>
      </c>
      <c r="N8741" s="15" t="s">
        <v>28</v>
      </c>
      <c r="O8741" s="15" t="s">
        <v>29</v>
      </c>
      <c r="P8741" s="80" t="s">
        <v>3599</v>
      </c>
      <c r="Q8741" s="80" t="s">
        <v>195</v>
      </c>
    </row>
    <row r="8742" spans="1:17" hidden="1">
      <c r="A8742" s="12">
        <v>42303</v>
      </c>
      <c r="B8742" t="s">
        <v>4231</v>
      </c>
      <c r="C8742" s="1">
        <v>-2.67</v>
      </c>
      <c r="E8742" s="42">
        <f t="shared" si="184"/>
        <v>2.67</v>
      </c>
      <c r="F8742" s="77" t="s">
        <v>1038</v>
      </c>
      <c r="G8742" s="77" t="s">
        <v>195</v>
      </c>
      <c r="H8742" s="77" t="s">
        <v>189</v>
      </c>
      <c r="I8742" s="13">
        <v>10</v>
      </c>
      <c r="J8742" s="14">
        <v>2015</v>
      </c>
      <c r="K8742" s="78" t="s">
        <v>56</v>
      </c>
      <c r="L8742" s="79" t="s">
        <v>22</v>
      </c>
      <c r="M8742" s="79" t="s">
        <v>302</v>
      </c>
      <c r="N8742" s="15" t="s">
        <v>28</v>
      </c>
      <c r="O8742" s="15" t="s">
        <v>29</v>
      </c>
      <c r="P8742" s="80" t="s">
        <v>3599</v>
      </c>
      <c r="Q8742" s="80" t="s">
        <v>195</v>
      </c>
    </row>
    <row r="8743" spans="1:17" hidden="1">
      <c r="A8743" s="12">
        <v>42304</v>
      </c>
      <c r="B8743" t="s">
        <v>4150</v>
      </c>
      <c r="C8743" s="1">
        <v>0.56000000000000005</v>
      </c>
      <c r="E8743" s="42">
        <f t="shared" si="184"/>
        <v>-0.56000000000000005</v>
      </c>
      <c r="F8743" s="77" t="s">
        <v>225</v>
      </c>
      <c r="G8743" s="77" t="s">
        <v>195</v>
      </c>
      <c r="H8743" s="77" t="s">
        <v>189</v>
      </c>
      <c r="I8743" s="13">
        <v>10</v>
      </c>
      <c r="J8743" s="14">
        <v>2015</v>
      </c>
      <c r="K8743" s="78" t="s">
        <v>56</v>
      </c>
      <c r="L8743" s="79" t="s">
        <v>22</v>
      </c>
      <c r="M8743" s="79" t="s">
        <v>302</v>
      </c>
      <c r="N8743" s="15" t="s">
        <v>28</v>
      </c>
      <c r="O8743" s="15" t="s">
        <v>29</v>
      </c>
      <c r="P8743" s="80" t="s">
        <v>3598</v>
      </c>
      <c r="Q8743" s="80" t="s">
        <v>195</v>
      </c>
    </row>
    <row r="8744" spans="1:17" hidden="1">
      <c r="A8744" s="12">
        <v>42304</v>
      </c>
      <c r="B8744" t="s">
        <v>4232</v>
      </c>
      <c r="C8744" s="1">
        <v>-0.62</v>
      </c>
      <c r="E8744" s="42">
        <f t="shared" si="184"/>
        <v>0.62</v>
      </c>
      <c r="F8744" s="77" t="s">
        <v>1038</v>
      </c>
      <c r="G8744" s="77" t="s">
        <v>195</v>
      </c>
      <c r="H8744" s="77" t="s">
        <v>189</v>
      </c>
      <c r="I8744" s="13">
        <v>10</v>
      </c>
      <c r="J8744" s="14">
        <v>2015</v>
      </c>
      <c r="K8744" s="78" t="s">
        <v>56</v>
      </c>
      <c r="L8744" s="79" t="s">
        <v>22</v>
      </c>
      <c r="M8744" s="79" t="s">
        <v>302</v>
      </c>
      <c r="N8744" s="15" t="s">
        <v>28</v>
      </c>
      <c r="O8744" s="15" t="s">
        <v>29</v>
      </c>
      <c r="P8744" s="80" t="s">
        <v>3599</v>
      </c>
      <c r="Q8744" s="80" t="s">
        <v>195</v>
      </c>
    </row>
    <row r="8745" spans="1:17" hidden="1">
      <c r="A8745" s="12">
        <v>42304</v>
      </c>
      <c r="B8745" t="s">
        <v>2488</v>
      </c>
      <c r="C8745" s="1">
        <v>0</v>
      </c>
      <c r="E8745" s="42">
        <f t="shared" si="184"/>
        <v>0</v>
      </c>
      <c r="F8745" s="77" t="s">
        <v>225</v>
      </c>
      <c r="G8745" s="77" t="s">
        <v>195</v>
      </c>
      <c r="H8745" s="77" t="s">
        <v>189</v>
      </c>
      <c r="I8745" s="13">
        <v>10</v>
      </c>
      <c r="J8745" s="14">
        <v>2015</v>
      </c>
      <c r="K8745" s="78" t="s">
        <v>56</v>
      </c>
      <c r="L8745" s="79" t="s">
        <v>22</v>
      </c>
      <c r="M8745" s="79" t="s">
        <v>23</v>
      </c>
      <c r="N8745" s="15" t="s">
        <v>189</v>
      </c>
      <c r="O8745" s="15" t="s">
        <v>24</v>
      </c>
      <c r="P8745" s="80" t="s">
        <v>196</v>
      </c>
      <c r="Q8745" s="80" t="s">
        <v>195</v>
      </c>
    </row>
    <row r="8746" spans="1:17" hidden="1">
      <c r="A8746" s="12">
        <v>42304</v>
      </c>
      <c r="B8746" t="s">
        <v>4233</v>
      </c>
      <c r="C8746" s="1">
        <v>-0.92</v>
      </c>
      <c r="E8746" s="42">
        <f t="shared" si="184"/>
        <v>0.92</v>
      </c>
      <c r="F8746" s="77" t="s">
        <v>1038</v>
      </c>
      <c r="G8746" s="77" t="s">
        <v>195</v>
      </c>
      <c r="H8746" s="77" t="s">
        <v>189</v>
      </c>
      <c r="I8746" s="13">
        <v>10</v>
      </c>
      <c r="J8746" s="14">
        <v>2015</v>
      </c>
      <c r="K8746" s="78" t="s">
        <v>56</v>
      </c>
      <c r="L8746" s="79" t="s">
        <v>22</v>
      </c>
      <c r="M8746" s="79" t="s">
        <v>302</v>
      </c>
      <c r="N8746" s="15" t="s">
        <v>28</v>
      </c>
      <c r="O8746" s="15" t="s">
        <v>29</v>
      </c>
      <c r="P8746" s="80" t="s">
        <v>3599</v>
      </c>
      <c r="Q8746" s="80" t="s">
        <v>195</v>
      </c>
    </row>
    <row r="8747" spans="1:17" hidden="1">
      <c r="A8747" s="12">
        <v>42306</v>
      </c>
      <c r="B8747" t="s">
        <v>2592</v>
      </c>
      <c r="C8747" s="1">
        <v>0</v>
      </c>
      <c r="E8747" s="42">
        <f t="shared" ref="E8747:E8810" si="185">-C8747</f>
        <v>0</v>
      </c>
      <c r="F8747" s="77" t="s">
        <v>225</v>
      </c>
      <c r="G8747" s="77" t="s">
        <v>195</v>
      </c>
      <c r="H8747" s="77" t="s">
        <v>189</v>
      </c>
      <c r="I8747" s="13">
        <v>10</v>
      </c>
      <c r="J8747" s="14">
        <v>2015</v>
      </c>
      <c r="K8747" s="78" t="s">
        <v>56</v>
      </c>
      <c r="L8747" s="79" t="s">
        <v>22</v>
      </c>
      <c r="M8747" s="79" t="s">
        <v>302</v>
      </c>
      <c r="N8747" s="15" t="s">
        <v>28</v>
      </c>
      <c r="O8747" s="15" t="s">
        <v>29</v>
      </c>
      <c r="P8747" s="80" t="s">
        <v>3599</v>
      </c>
      <c r="Q8747" s="80" t="s">
        <v>195</v>
      </c>
    </row>
    <row r="8748" spans="1:17" hidden="1">
      <c r="A8748" s="12">
        <v>42306</v>
      </c>
      <c r="B8748" t="s">
        <v>4234</v>
      </c>
      <c r="C8748" s="1">
        <v>-1.2</v>
      </c>
      <c r="E8748" s="42">
        <f t="shared" si="185"/>
        <v>1.2</v>
      </c>
      <c r="F8748" s="77" t="s">
        <v>1038</v>
      </c>
      <c r="G8748" s="77" t="s">
        <v>195</v>
      </c>
      <c r="H8748" s="77" t="s">
        <v>189</v>
      </c>
      <c r="I8748" s="13">
        <v>10</v>
      </c>
      <c r="J8748" s="14">
        <v>2015</v>
      </c>
      <c r="K8748" s="78" t="s">
        <v>56</v>
      </c>
      <c r="L8748" s="79" t="s">
        <v>22</v>
      </c>
      <c r="M8748" s="79" t="s">
        <v>302</v>
      </c>
      <c r="N8748" s="15" t="s">
        <v>28</v>
      </c>
      <c r="O8748" s="15" t="s">
        <v>29</v>
      </c>
      <c r="P8748" s="80" t="s">
        <v>3599</v>
      </c>
      <c r="Q8748" s="80" t="s">
        <v>195</v>
      </c>
    </row>
    <row r="8749" spans="1:17" hidden="1">
      <c r="A8749" s="12">
        <v>42306</v>
      </c>
      <c r="B8749" t="s">
        <v>4235</v>
      </c>
      <c r="C8749" s="1">
        <v>-1.66</v>
      </c>
      <c r="E8749" s="42">
        <f t="shared" si="185"/>
        <v>1.66</v>
      </c>
      <c r="F8749" s="77" t="s">
        <v>1038</v>
      </c>
      <c r="G8749" s="77" t="s">
        <v>195</v>
      </c>
      <c r="H8749" s="77" t="s">
        <v>189</v>
      </c>
      <c r="I8749" s="13">
        <v>10</v>
      </c>
      <c r="J8749" s="14">
        <v>2015</v>
      </c>
      <c r="K8749" s="78" t="s">
        <v>56</v>
      </c>
      <c r="L8749" s="79" t="s">
        <v>22</v>
      </c>
      <c r="M8749" s="79" t="s">
        <v>302</v>
      </c>
      <c r="N8749" s="15" t="s">
        <v>28</v>
      </c>
      <c r="O8749" s="15" t="s">
        <v>29</v>
      </c>
      <c r="P8749" s="80" t="s">
        <v>3599</v>
      </c>
      <c r="Q8749" s="80" t="s">
        <v>195</v>
      </c>
    </row>
    <row r="8750" spans="1:17" hidden="1">
      <c r="A8750" s="12">
        <v>42307</v>
      </c>
      <c r="B8750" t="s">
        <v>4236</v>
      </c>
      <c r="C8750" s="1">
        <v>-0.59</v>
      </c>
      <c r="E8750" s="42">
        <f t="shared" si="185"/>
        <v>0.59</v>
      </c>
      <c r="F8750" s="77" t="s">
        <v>1038</v>
      </c>
      <c r="G8750" s="77" t="s">
        <v>195</v>
      </c>
      <c r="H8750" s="77" t="s">
        <v>189</v>
      </c>
      <c r="I8750" s="13">
        <v>10</v>
      </c>
      <c r="J8750" s="14">
        <v>2015</v>
      </c>
      <c r="K8750" s="78" t="s">
        <v>56</v>
      </c>
      <c r="L8750" s="79" t="s">
        <v>22</v>
      </c>
      <c r="M8750" s="79" t="s">
        <v>302</v>
      </c>
      <c r="N8750" s="15" t="s">
        <v>28</v>
      </c>
      <c r="O8750" s="15" t="s">
        <v>29</v>
      </c>
      <c r="P8750" s="80" t="s">
        <v>3599</v>
      </c>
      <c r="Q8750" s="80" t="s">
        <v>195</v>
      </c>
    </row>
    <row r="8751" spans="1:17" hidden="1">
      <c r="A8751" s="12">
        <v>42309</v>
      </c>
      <c r="B8751" t="s">
        <v>4237</v>
      </c>
      <c r="C8751" s="1">
        <v>-0.67</v>
      </c>
      <c r="E8751" s="42">
        <f t="shared" si="185"/>
        <v>0.67</v>
      </c>
      <c r="F8751" s="77" t="s">
        <v>1038</v>
      </c>
      <c r="G8751" s="77" t="s">
        <v>195</v>
      </c>
      <c r="H8751" s="77" t="s">
        <v>189</v>
      </c>
      <c r="I8751" s="13">
        <v>11</v>
      </c>
      <c r="J8751" s="14">
        <v>2015</v>
      </c>
      <c r="K8751" s="78" t="s">
        <v>56</v>
      </c>
      <c r="L8751" s="79" t="s">
        <v>22</v>
      </c>
      <c r="M8751" s="79" t="s">
        <v>302</v>
      </c>
      <c r="N8751" s="15" t="s">
        <v>28</v>
      </c>
      <c r="O8751" s="15" t="s">
        <v>29</v>
      </c>
      <c r="P8751" s="80" t="s">
        <v>3599</v>
      </c>
      <c r="Q8751" s="80" t="s">
        <v>195</v>
      </c>
    </row>
    <row r="8752" spans="1:17" hidden="1">
      <c r="A8752" s="12">
        <v>42310</v>
      </c>
      <c r="B8752" t="s">
        <v>2488</v>
      </c>
      <c r="C8752" s="1">
        <v>0</v>
      </c>
      <c r="E8752" s="42">
        <f t="shared" si="185"/>
        <v>0</v>
      </c>
      <c r="F8752" s="77" t="s">
        <v>225</v>
      </c>
      <c r="G8752" s="77" t="s">
        <v>195</v>
      </c>
      <c r="H8752" s="77" t="s">
        <v>189</v>
      </c>
      <c r="I8752" s="13">
        <v>11</v>
      </c>
      <c r="J8752" s="14">
        <v>2015</v>
      </c>
      <c r="K8752" s="78" t="s">
        <v>56</v>
      </c>
      <c r="L8752" s="79" t="s">
        <v>22</v>
      </c>
      <c r="M8752" s="79" t="s">
        <v>23</v>
      </c>
      <c r="N8752" s="15" t="s">
        <v>189</v>
      </c>
      <c r="O8752" s="15" t="s">
        <v>24</v>
      </c>
      <c r="P8752" s="80" t="s">
        <v>196</v>
      </c>
      <c r="Q8752" s="80" t="s">
        <v>195</v>
      </c>
    </row>
    <row r="8753" spans="1:17" hidden="1">
      <c r="A8753" s="12">
        <v>42310</v>
      </c>
      <c r="B8753" t="s">
        <v>4238</v>
      </c>
      <c r="C8753" s="1">
        <v>-0.67</v>
      </c>
      <c r="E8753" s="42">
        <f t="shared" si="185"/>
        <v>0.67</v>
      </c>
      <c r="F8753" s="77" t="s">
        <v>1038</v>
      </c>
      <c r="G8753" s="77" t="s">
        <v>195</v>
      </c>
      <c r="H8753" s="77" t="s">
        <v>189</v>
      </c>
      <c r="I8753" s="13">
        <v>11</v>
      </c>
      <c r="J8753" s="14">
        <v>2015</v>
      </c>
      <c r="K8753" s="78" t="s">
        <v>56</v>
      </c>
      <c r="L8753" s="79" t="s">
        <v>22</v>
      </c>
      <c r="M8753" s="79" t="s">
        <v>302</v>
      </c>
      <c r="N8753" s="15" t="s">
        <v>28</v>
      </c>
      <c r="O8753" s="15" t="s">
        <v>29</v>
      </c>
      <c r="P8753" s="80" t="s">
        <v>3599</v>
      </c>
      <c r="Q8753" s="80" t="s">
        <v>195</v>
      </c>
    </row>
    <row r="8754" spans="1:17" hidden="1">
      <c r="A8754" s="12">
        <v>42311</v>
      </c>
      <c r="B8754" t="s">
        <v>4236</v>
      </c>
      <c r="C8754" s="1">
        <v>0.28999999999999998</v>
      </c>
      <c r="E8754" s="42">
        <f t="shared" si="185"/>
        <v>-0.28999999999999998</v>
      </c>
      <c r="F8754" s="77" t="s">
        <v>225</v>
      </c>
      <c r="G8754" s="77" t="s">
        <v>195</v>
      </c>
      <c r="H8754" s="77" t="s">
        <v>189</v>
      </c>
      <c r="I8754" s="13">
        <v>11</v>
      </c>
      <c r="J8754" s="14">
        <v>2015</v>
      </c>
      <c r="K8754" s="78" t="s">
        <v>56</v>
      </c>
      <c r="L8754" s="79" t="s">
        <v>22</v>
      </c>
      <c r="M8754" s="79" t="s">
        <v>302</v>
      </c>
      <c r="N8754" s="15" t="s">
        <v>28</v>
      </c>
      <c r="O8754" s="15" t="s">
        <v>29</v>
      </c>
      <c r="P8754" s="80" t="s">
        <v>3598</v>
      </c>
      <c r="Q8754" s="80" t="s">
        <v>195</v>
      </c>
    </row>
    <row r="8755" spans="1:17" hidden="1">
      <c r="A8755" s="12">
        <v>42311</v>
      </c>
      <c r="B8755" t="s">
        <v>4239</v>
      </c>
      <c r="C8755" s="1">
        <v>-2.65</v>
      </c>
      <c r="E8755" s="42">
        <f t="shared" si="185"/>
        <v>2.65</v>
      </c>
      <c r="F8755" s="77" t="s">
        <v>1038</v>
      </c>
      <c r="G8755" s="77" t="s">
        <v>195</v>
      </c>
      <c r="H8755" s="77" t="s">
        <v>189</v>
      </c>
      <c r="I8755" s="13">
        <v>11</v>
      </c>
      <c r="J8755" s="14">
        <v>2015</v>
      </c>
      <c r="K8755" s="78" t="s">
        <v>56</v>
      </c>
      <c r="L8755" s="79" t="s">
        <v>22</v>
      </c>
      <c r="M8755" s="79" t="s">
        <v>302</v>
      </c>
      <c r="N8755" s="15" t="s">
        <v>28</v>
      </c>
      <c r="O8755" s="15" t="s">
        <v>29</v>
      </c>
      <c r="P8755" s="80" t="s">
        <v>3599</v>
      </c>
      <c r="Q8755" s="80" t="s">
        <v>195</v>
      </c>
    </row>
    <row r="8756" spans="1:17" hidden="1">
      <c r="A8756" s="12">
        <v>42312</v>
      </c>
      <c r="B8756" t="s">
        <v>2488</v>
      </c>
      <c r="C8756" s="1">
        <v>0</v>
      </c>
      <c r="E8756" s="42">
        <f t="shared" si="185"/>
        <v>0</v>
      </c>
      <c r="F8756" s="77" t="s">
        <v>225</v>
      </c>
      <c r="G8756" s="77" t="s">
        <v>195</v>
      </c>
      <c r="H8756" s="77" t="s">
        <v>189</v>
      </c>
      <c r="I8756" s="13">
        <v>11</v>
      </c>
      <c r="J8756" s="14">
        <v>2015</v>
      </c>
      <c r="K8756" s="78" t="s">
        <v>56</v>
      </c>
      <c r="L8756" s="79" t="s">
        <v>22</v>
      </c>
      <c r="M8756" s="79" t="s">
        <v>23</v>
      </c>
      <c r="N8756" s="15" t="s">
        <v>189</v>
      </c>
      <c r="O8756" s="15" t="s">
        <v>24</v>
      </c>
      <c r="P8756" s="80" t="s">
        <v>196</v>
      </c>
      <c r="Q8756" s="80" t="s">
        <v>195</v>
      </c>
    </row>
    <row r="8757" spans="1:17" hidden="1">
      <c r="A8757" s="12">
        <v>42313</v>
      </c>
      <c r="B8757" t="s">
        <v>4234</v>
      </c>
      <c r="C8757" s="1">
        <v>0.9</v>
      </c>
      <c r="E8757" s="42">
        <f t="shared" si="185"/>
        <v>-0.9</v>
      </c>
      <c r="F8757" s="77" t="s">
        <v>225</v>
      </c>
      <c r="G8757" s="77" t="s">
        <v>195</v>
      </c>
      <c r="H8757" s="77" t="s">
        <v>189</v>
      </c>
      <c r="I8757" s="13">
        <v>11</v>
      </c>
      <c r="J8757" s="14">
        <v>2015</v>
      </c>
      <c r="K8757" s="78" t="s">
        <v>56</v>
      </c>
      <c r="L8757" s="79" t="s">
        <v>22</v>
      </c>
      <c r="M8757" s="79" t="s">
        <v>302</v>
      </c>
      <c r="N8757" s="15" t="s">
        <v>28</v>
      </c>
      <c r="O8757" s="15" t="s">
        <v>29</v>
      </c>
      <c r="P8757" s="80" t="s">
        <v>3598</v>
      </c>
      <c r="Q8757" s="80" t="s">
        <v>195</v>
      </c>
    </row>
    <row r="8758" spans="1:17" hidden="1">
      <c r="A8758" s="12">
        <v>42313</v>
      </c>
      <c r="B8758" t="s">
        <v>4181</v>
      </c>
      <c r="C8758" s="1">
        <v>-0.73</v>
      </c>
      <c r="E8758" s="42">
        <f t="shared" si="185"/>
        <v>0.73</v>
      </c>
      <c r="F8758" s="77" t="s">
        <v>1038</v>
      </c>
      <c r="G8758" s="77" t="s">
        <v>195</v>
      </c>
      <c r="H8758" s="77" t="s">
        <v>189</v>
      </c>
      <c r="I8758" s="13">
        <v>11</v>
      </c>
      <c r="J8758" s="14">
        <v>2015</v>
      </c>
      <c r="K8758" s="78" t="s">
        <v>146</v>
      </c>
      <c r="L8758" s="79" t="s">
        <v>4181</v>
      </c>
      <c r="M8758" s="79" t="s">
        <v>302</v>
      </c>
      <c r="N8758" s="15" t="s">
        <v>28</v>
      </c>
      <c r="O8758" s="15" t="s">
        <v>29</v>
      </c>
      <c r="P8758" s="80" t="s">
        <v>3599</v>
      </c>
      <c r="Q8758" s="80"/>
    </row>
    <row r="8759" spans="1:17" hidden="1">
      <c r="A8759" s="12">
        <v>42315</v>
      </c>
      <c r="B8759" t="s">
        <v>4686</v>
      </c>
      <c r="C8759" s="1">
        <v>-2.33</v>
      </c>
      <c r="E8759" s="42">
        <f t="shared" si="185"/>
        <v>2.33</v>
      </c>
      <c r="F8759" s="77" t="s">
        <v>1038</v>
      </c>
      <c r="G8759" s="77" t="s">
        <v>195</v>
      </c>
      <c r="H8759" s="77" t="s">
        <v>189</v>
      </c>
      <c r="I8759" s="13">
        <v>11</v>
      </c>
      <c r="J8759" s="14">
        <v>2015</v>
      </c>
      <c r="K8759" s="78" t="s">
        <v>146</v>
      </c>
      <c r="L8759" s="79" t="s">
        <v>4686</v>
      </c>
      <c r="M8759" s="79" t="s">
        <v>302</v>
      </c>
      <c r="N8759" s="15" t="s">
        <v>28</v>
      </c>
      <c r="O8759" s="15" t="s">
        <v>29</v>
      </c>
      <c r="P8759" s="80" t="s">
        <v>3599</v>
      </c>
      <c r="Q8759" s="80"/>
    </row>
    <row r="8760" spans="1:17" hidden="1">
      <c r="A8760" s="12">
        <v>42316</v>
      </c>
      <c r="B8760" t="s">
        <v>4195</v>
      </c>
      <c r="C8760" s="1">
        <v>-1.76</v>
      </c>
      <c r="E8760" s="42">
        <f t="shared" si="185"/>
        <v>1.76</v>
      </c>
      <c r="F8760" s="77" t="s">
        <v>1038</v>
      </c>
      <c r="G8760" s="77" t="s">
        <v>195</v>
      </c>
      <c r="H8760" s="77" t="s">
        <v>189</v>
      </c>
      <c r="I8760" s="13">
        <v>11</v>
      </c>
      <c r="J8760" s="14">
        <v>2015</v>
      </c>
      <c r="K8760" s="78" t="s">
        <v>146</v>
      </c>
      <c r="L8760" s="79" t="s">
        <v>4195</v>
      </c>
      <c r="M8760" s="79" t="s">
        <v>302</v>
      </c>
      <c r="N8760" s="15" t="s">
        <v>28</v>
      </c>
      <c r="O8760" s="15" t="s">
        <v>29</v>
      </c>
      <c r="P8760" s="80" t="s">
        <v>3599</v>
      </c>
      <c r="Q8760" s="80"/>
    </row>
    <row r="8761" spans="1:17" hidden="1">
      <c r="A8761" s="12">
        <v>42316</v>
      </c>
      <c r="B8761" t="s">
        <v>4687</v>
      </c>
      <c r="C8761" s="1">
        <v>-0.94</v>
      </c>
      <c r="E8761" s="42">
        <f t="shared" si="185"/>
        <v>0.94</v>
      </c>
      <c r="F8761" s="77" t="s">
        <v>1038</v>
      </c>
      <c r="G8761" s="77" t="s">
        <v>195</v>
      </c>
      <c r="H8761" s="77" t="s">
        <v>189</v>
      </c>
      <c r="I8761" s="13">
        <v>11</v>
      </c>
      <c r="J8761" s="14">
        <v>2015</v>
      </c>
      <c r="K8761" s="78" t="s">
        <v>146</v>
      </c>
      <c r="L8761" s="79" t="s">
        <v>4687</v>
      </c>
      <c r="M8761" s="79" t="s">
        <v>302</v>
      </c>
      <c r="N8761" s="15" t="s">
        <v>28</v>
      </c>
      <c r="O8761" s="15" t="s">
        <v>29</v>
      </c>
      <c r="P8761" s="80" t="s">
        <v>3599</v>
      </c>
      <c r="Q8761" s="80"/>
    </row>
    <row r="8762" spans="1:17" hidden="1">
      <c r="A8762" s="12">
        <v>42317</v>
      </c>
      <c r="B8762" t="s">
        <v>4688</v>
      </c>
      <c r="C8762" s="1">
        <v>-2.57</v>
      </c>
      <c r="E8762" s="42">
        <f t="shared" si="185"/>
        <v>2.57</v>
      </c>
      <c r="F8762" s="77" t="s">
        <v>1038</v>
      </c>
      <c r="G8762" s="77" t="s">
        <v>195</v>
      </c>
      <c r="H8762" s="77" t="s">
        <v>189</v>
      </c>
      <c r="I8762" s="13">
        <v>11</v>
      </c>
      <c r="J8762" s="14">
        <v>2015</v>
      </c>
      <c r="K8762" s="78" t="s">
        <v>146</v>
      </c>
      <c r="L8762" s="79" t="s">
        <v>4688</v>
      </c>
      <c r="M8762" s="79" t="s">
        <v>302</v>
      </c>
      <c r="N8762" s="15" t="s">
        <v>28</v>
      </c>
      <c r="O8762" s="15" t="s">
        <v>29</v>
      </c>
      <c r="P8762" s="80" t="s">
        <v>3599</v>
      </c>
      <c r="Q8762" s="80"/>
    </row>
    <row r="8763" spans="1:17" hidden="1">
      <c r="A8763" s="12">
        <v>42317</v>
      </c>
      <c r="B8763" t="s">
        <v>4575</v>
      </c>
      <c r="C8763" s="1">
        <v>0</v>
      </c>
      <c r="E8763" s="42">
        <f t="shared" si="185"/>
        <v>0</v>
      </c>
      <c r="F8763" s="77" t="s">
        <v>225</v>
      </c>
      <c r="G8763" s="77" t="s">
        <v>195</v>
      </c>
      <c r="H8763" s="77" t="s">
        <v>189</v>
      </c>
      <c r="I8763" s="13">
        <v>11</v>
      </c>
      <c r="J8763" s="14">
        <v>2015</v>
      </c>
      <c r="K8763" s="78" t="s">
        <v>137</v>
      </c>
      <c r="L8763" s="79" t="s">
        <v>39</v>
      </c>
      <c r="M8763" s="79" t="s">
        <v>23</v>
      </c>
      <c r="N8763" s="15" t="s">
        <v>189</v>
      </c>
      <c r="O8763" s="15" t="s">
        <v>24</v>
      </c>
      <c r="P8763" s="80" t="s">
        <v>196</v>
      </c>
      <c r="Q8763" s="80"/>
    </row>
    <row r="8764" spans="1:17" hidden="1">
      <c r="A8764" s="12">
        <v>42317</v>
      </c>
      <c r="B8764" t="s">
        <v>4689</v>
      </c>
      <c r="C8764" s="1">
        <v>-0.92</v>
      </c>
      <c r="E8764" s="42">
        <f t="shared" si="185"/>
        <v>0.92</v>
      </c>
      <c r="F8764" s="77" t="s">
        <v>1038</v>
      </c>
      <c r="G8764" s="77" t="s">
        <v>195</v>
      </c>
      <c r="H8764" s="77" t="s">
        <v>189</v>
      </c>
      <c r="I8764" s="13">
        <v>11</v>
      </c>
      <c r="J8764" s="14">
        <v>2015</v>
      </c>
      <c r="K8764" s="78" t="s">
        <v>146</v>
      </c>
      <c r="L8764" s="79" t="s">
        <v>4689</v>
      </c>
      <c r="M8764" s="79" t="s">
        <v>302</v>
      </c>
      <c r="N8764" s="15" t="s">
        <v>28</v>
      </c>
      <c r="O8764" s="15" t="s">
        <v>29</v>
      </c>
      <c r="P8764" s="80" t="s">
        <v>3599</v>
      </c>
      <c r="Q8764" s="80"/>
    </row>
    <row r="8765" spans="1:17" hidden="1">
      <c r="A8765" s="12">
        <v>42317</v>
      </c>
      <c r="B8765" t="s">
        <v>4690</v>
      </c>
      <c r="C8765" s="1">
        <v>-1.85</v>
      </c>
      <c r="E8765" s="42">
        <f t="shared" si="185"/>
        <v>1.85</v>
      </c>
      <c r="F8765" s="77" t="s">
        <v>1038</v>
      </c>
      <c r="G8765" s="77" t="s">
        <v>195</v>
      </c>
      <c r="H8765" s="77" t="s">
        <v>189</v>
      </c>
      <c r="I8765" s="13">
        <v>11</v>
      </c>
      <c r="J8765" s="14">
        <v>2015</v>
      </c>
      <c r="K8765" s="78" t="s">
        <v>146</v>
      </c>
      <c r="L8765" s="79" t="s">
        <v>4690</v>
      </c>
      <c r="M8765" s="79" t="s">
        <v>302</v>
      </c>
      <c r="N8765" s="15" t="s">
        <v>28</v>
      </c>
      <c r="O8765" s="15" t="s">
        <v>29</v>
      </c>
      <c r="P8765" s="80" t="s">
        <v>3599</v>
      </c>
      <c r="Q8765" s="80"/>
    </row>
    <row r="8766" spans="1:17" hidden="1">
      <c r="A8766" s="12">
        <v>42317</v>
      </c>
      <c r="B8766" t="s">
        <v>4691</v>
      </c>
      <c r="C8766" s="1">
        <v>-0.78</v>
      </c>
      <c r="E8766" s="42">
        <f t="shared" si="185"/>
        <v>0.78</v>
      </c>
      <c r="F8766" s="77" t="s">
        <v>1038</v>
      </c>
      <c r="G8766" s="77" t="s">
        <v>195</v>
      </c>
      <c r="H8766" s="77" t="s">
        <v>189</v>
      </c>
      <c r="I8766" s="13">
        <v>11</v>
      </c>
      <c r="J8766" s="14">
        <v>2015</v>
      </c>
      <c r="K8766" s="78" t="s">
        <v>146</v>
      </c>
      <c r="L8766" s="79" t="s">
        <v>4691</v>
      </c>
      <c r="M8766" s="79" t="s">
        <v>302</v>
      </c>
      <c r="N8766" s="15" t="s">
        <v>28</v>
      </c>
      <c r="O8766" s="15" t="s">
        <v>29</v>
      </c>
      <c r="P8766" s="80" t="s">
        <v>3599</v>
      </c>
      <c r="Q8766" s="80"/>
    </row>
    <row r="8767" spans="1:17" hidden="1">
      <c r="A8767" s="12">
        <v>42318</v>
      </c>
      <c r="B8767" t="s">
        <v>4692</v>
      </c>
      <c r="C8767" s="1">
        <v>-2.76</v>
      </c>
      <c r="E8767" s="42">
        <f t="shared" si="185"/>
        <v>2.76</v>
      </c>
      <c r="F8767" s="77" t="s">
        <v>1038</v>
      </c>
      <c r="G8767" s="77" t="s">
        <v>195</v>
      </c>
      <c r="H8767" s="77" t="s">
        <v>189</v>
      </c>
      <c r="I8767" s="13">
        <v>11</v>
      </c>
      <c r="J8767" s="14">
        <v>2015</v>
      </c>
      <c r="K8767" s="78" t="s">
        <v>146</v>
      </c>
      <c r="L8767" s="79" t="s">
        <v>4692</v>
      </c>
      <c r="M8767" s="79" t="s">
        <v>302</v>
      </c>
      <c r="N8767" s="15" t="s">
        <v>28</v>
      </c>
      <c r="O8767" s="15" t="s">
        <v>29</v>
      </c>
      <c r="P8767" s="80" t="s">
        <v>3599</v>
      </c>
      <c r="Q8767" s="80"/>
    </row>
    <row r="8768" spans="1:17" hidden="1">
      <c r="A8768" s="12">
        <v>42318</v>
      </c>
      <c r="B8768" t="s">
        <v>4218</v>
      </c>
      <c r="C8768" s="1">
        <v>2.92</v>
      </c>
      <c r="E8768" s="42">
        <f t="shared" si="185"/>
        <v>-2.92</v>
      </c>
      <c r="F8768" s="77" t="s">
        <v>225</v>
      </c>
      <c r="G8768" s="77" t="s">
        <v>195</v>
      </c>
      <c r="H8768" s="77" t="s">
        <v>189</v>
      </c>
      <c r="I8768" s="13">
        <v>11</v>
      </c>
      <c r="J8768" s="14">
        <v>2015</v>
      </c>
      <c r="K8768" s="78" t="s">
        <v>146</v>
      </c>
      <c r="L8768" s="79" t="s">
        <v>4218</v>
      </c>
      <c r="M8768" s="79" t="s">
        <v>302</v>
      </c>
      <c r="N8768" s="15" t="s">
        <v>28</v>
      </c>
      <c r="O8768" s="15" t="s">
        <v>29</v>
      </c>
      <c r="P8768" s="80" t="s">
        <v>3598</v>
      </c>
      <c r="Q8768" s="80"/>
    </row>
    <row r="8769" spans="1:17" hidden="1">
      <c r="A8769" s="12">
        <v>42318</v>
      </c>
      <c r="B8769" t="s">
        <v>4230</v>
      </c>
      <c r="C8769" s="1">
        <v>1.24</v>
      </c>
      <c r="E8769" s="42">
        <f t="shared" si="185"/>
        <v>-1.24</v>
      </c>
      <c r="F8769" s="77" t="s">
        <v>225</v>
      </c>
      <c r="G8769" s="77" t="s">
        <v>195</v>
      </c>
      <c r="H8769" s="77" t="s">
        <v>189</v>
      </c>
      <c r="I8769" s="13">
        <v>11</v>
      </c>
      <c r="J8769" s="14">
        <v>2015</v>
      </c>
      <c r="K8769" s="78" t="s">
        <v>146</v>
      </c>
      <c r="L8769" s="79" t="s">
        <v>4230</v>
      </c>
      <c r="M8769" s="79" t="s">
        <v>302</v>
      </c>
      <c r="N8769" s="15" t="s">
        <v>28</v>
      </c>
      <c r="O8769" s="15" t="s">
        <v>29</v>
      </c>
      <c r="P8769" s="80" t="s">
        <v>3598</v>
      </c>
      <c r="Q8769" s="80"/>
    </row>
    <row r="8770" spans="1:17" hidden="1">
      <c r="A8770" s="12">
        <v>42318</v>
      </c>
      <c r="B8770" t="s">
        <v>4693</v>
      </c>
      <c r="C8770" s="1">
        <v>-1.46</v>
      </c>
      <c r="E8770" s="42">
        <f t="shared" si="185"/>
        <v>1.46</v>
      </c>
      <c r="F8770" s="77" t="s">
        <v>1038</v>
      </c>
      <c r="G8770" s="77" t="s">
        <v>195</v>
      </c>
      <c r="H8770" s="77" t="s">
        <v>189</v>
      </c>
      <c r="I8770" s="13">
        <v>11</v>
      </c>
      <c r="J8770" s="14">
        <v>2015</v>
      </c>
      <c r="K8770" s="78" t="s">
        <v>146</v>
      </c>
      <c r="L8770" s="79" t="s">
        <v>4693</v>
      </c>
      <c r="M8770" s="79" t="s">
        <v>302</v>
      </c>
      <c r="N8770" s="15" t="s">
        <v>28</v>
      </c>
      <c r="O8770" s="15" t="s">
        <v>29</v>
      </c>
      <c r="P8770" s="80" t="s">
        <v>3599</v>
      </c>
      <c r="Q8770" s="80"/>
    </row>
    <row r="8771" spans="1:17" hidden="1">
      <c r="A8771" s="12">
        <v>42318</v>
      </c>
      <c r="B8771" t="s">
        <v>4694</v>
      </c>
      <c r="C8771" s="1">
        <v>-2.0699999999999998</v>
      </c>
      <c r="E8771" s="42">
        <f t="shared" si="185"/>
        <v>2.0699999999999998</v>
      </c>
      <c r="F8771" s="77" t="s">
        <v>1038</v>
      </c>
      <c r="G8771" s="77" t="s">
        <v>195</v>
      </c>
      <c r="H8771" s="77" t="s">
        <v>189</v>
      </c>
      <c r="I8771" s="13">
        <v>11</v>
      </c>
      <c r="J8771" s="14">
        <v>2015</v>
      </c>
      <c r="K8771" s="78" t="s">
        <v>146</v>
      </c>
      <c r="L8771" s="79" t="s">
        <v>4694</v>
      </c>
      <c r="M8771" s="79" t="s">
        <v>302</v>
      </c>
      <c r="N8771" s="15" t="s">
        <v>28</v>
      </c>
      <c r="O8771" s="15" t="s">
        <v>29</v>
      </c>
      <c r="P8771" s="80" t="s">
        <v>3599</v>
      </c>
      <c r="Q8771" s="80"/>
    </row>
    <row r="8772" spans="1:17" hidden="1">
      <c r="A8772" s="12">
        <v>42319</v>
      </c>
      <c r="B8772" t="s">
        <v>4695</v>
      </c>
      <c r="C8772" s="1">
        <v>-0.88</v>
      </c>
      <c r="E8772" s="42">
        <f t="shared" si="185"/>
        <v>0.88</v>
      </c>
      <c r="F8772" s="77" t="s">
        <v>1038</v>
      </c>
      <c r="G8772" s="77" t="s">
        <v>195</v>
      </c>
      <c r="H8772" s="77" t="s">
        <v>189</v>
      </c>
      <c r="I8772" s="13">
        <v>11</v>
      </c>
      <c r="J8772" s="14">
        <v>2015</v>
      </c>
      <c r="K8772" s="78" t="s">
        <v>146</v>
      </c>
      <c r="L8772" s="79" t="s">
        <v>4695</v>
      </c>
      <c r="M8772" s="79" t="s">
        <v>302</v>
      </c>
      <c r="N8772" s="15" t="s">
        <v>28</v>
      </c>
      <c r="O8772" s="15" t="s">
        <v>29</v>
      </c>
      <c r="P8772" s="80" t="s">
        <v>3599</v>
      </c>
      <c r="Q8772" s="80"/>
    </row>
    <row r="8773" spans="1:17" hidden="1">
      <c r="A8773" s="12">
        <v>42319</v>
      </c>
      <c r="B8773" t="s">
        <v>4575</v>
      </c>
      <c r="C8773" s="1">
        <v>0</v>
      </c>
      <c r="E8773" s="42">
        <f t="shared" si="185"/>
        <v>0</v>
      </c>
      <c r="F8773" s="77" t="s">
        <v>225</v>
      </c>
      <c r="G8773" s="77" t="s">
        <v>195</v>
      </c>
      <c r="H8773" s="77" t="s">
        <v>189</v>
      </c>
      <c r="I8773" s="13">
        <v>11</v>
      </c>
      <c r="J8773" s="14">
        <v>2015</v>
      </c>
      <c r="K8773" s="78" t="s">
        <v>137</v>
      </c>
      <c r="L8773" s="79" t="s">
        <v>39</v>
      </c>
      <c r="M8773" s="79" t="s">
        <v>23</v>
      </c>
      <c r="N8773" s="15" t="s">
        <v>189</v>
      </c>
      <c r="O8773" s="15" t="s">
        <v>24</v>
      </c>
      <c r="P8773" s="80" t="s">
        <v>196</v>
      </c>
      <c r="Q8773" s="80"/>
    </row>
    <row r="8774" spans="1:17" hidden="1">
      <c r="A8774" s="12">
        <v>42319</v>
      </c>
      <c r="B8774" t="s">
        <v>4696</v>
      </c>
      <c r="C8774" s="1">
        <v>-1.55</v>
      </c>
      <c r="E8774" s="42">
        <f t="shared" si="185"/>
        <v>1.55</v>
      </c>
      <c r="F8774" s="77" t="s">
        <v>1038</v>
      </c>
      <c r="G8774" s="77" t="s">
        <v>195</v>
      </c>
      <c r="H8774" s="77" t="s">
        <v>189</v>
      </c>
      <c r="I8774" s="13">
        <v>11</v>
      </c>
      <c r="J8774" s="14">
        <v>2015</v>
      </c>
      <c r="K8774" s="78" t="s">
        <v>146</v>
      </c>
      <c r="L8774" s="79" t="s">
        <v>4696</v>
      </c>
      <c r="M8774" s="79" t="s">
        <v>302</v>
      </c>
      <c r="N8774" s="15" t="s">
        <v>28</v>
      </c>
      <c r="O8774" s="15" t="s">
        <v>29</v>
      </c>
      <c r="P8774" s="80" t="s">
        <v>3599</v>
      </c>
      <c r="Q8774" s="80"/>
    </row>
    <row r="8775" spans="1:17" hidden="1">
      <c r="A8775" s="12">
        <v>42319</v>
      </c>
      <c r="B8775" t="s">
        <v>4697</v>
      </c>
      <c r="C8775" s="1">
        <v>-0.92</v>
      </c>
      <c r="E8775" s="42">
        <f t="shared" si="185"/>
        <v>0.92</v>
      </c>
      <c r="F8775" s="77" t="s">
        <v>1038</v>
      </c>
      <c r="G8775" s="77" t="s">
        <v>195</v>
      </c>
      <c r="H8775" s="77" t="s">
        <v>189</v>
      </c>
      <c r="I8775" s="13">
        <v>11</v>
      </c>
      <c r="J8775" s="14">
        <v>2015</v>
      </c>
      <c r="K8775" s="78" t="s">
        <v>146</v>
      </c>
      <c r="L8775" s="79" t="s">
        <v>4697</v>
      </c>
      <c r="M8775" s="79" t="s">
        <v>302</v>
      </c>
      <c r="N8775" s="15" t="s">
        <v>28</v>
      </c>
      <c r="O8775" s="15" t="s">
        <v>29</v>
      </c>
      <c r="P8775" s="80" t="s">
        <v>3599</v>
      </c>
      <c r="Q8775" s="80"/>
    </row>
    <row r="8776" spans="1:17" hidden="1">
      <c r="A8776" s="12">
        <v>42320</v>
      </c>
      <c r="B8776" t="s">
        <v>4235</v>
      </c>
      <c r="C8776" s="1">
        <v>1.36</v>
      </c>
      <c r="E8776" s="42">
        <f t="shared" si="185"/>
        <v>-1.36</v>
      </c>
      <c r="F8776" s="77" t="s">
        <v>225</v>
      </c>
      <c r="G8776" s="77" t="s">
        <v>195</v>
      </c>
      <c r="H8776" s="77" t="s">
        <v>189</v>
      </c>
      <c r="I8776" s="13">
        <v>11</v>
      </c>
      <c r="J8776" s="14">
        <v>2015</v>
      </c>
      <c r="K8776" s="78" t="s">
        <v>146</v>
      </c>
      <c r="L8776" s="79" t="s">
        <v>4235</v>
      </c>
      <c r="M8776" s="79" t="s">
        <v>302</v>
      </c>
      <c r="N8776" s="15" t="s">
        <v>28</v>
      </c>
      <c r="O8776" s="15" t="s">
        <v>29</v>
      </c>
      <c r="P8776" s="80" t="s">
        <v>3599</v>
      </c>
      <c r="Q8776" s="80"/>
    </row>
    <row r="8777" spans="1:17" hidden="1">
      <c r="A8777" s="12">
        <v>42320</v>
      </c>
      <c r="B8777" t="s">
        <v>4698</v>
      </c>
      <c r="C8777" s="1">
        <v>-0.99</v>
      </c>
      <c r="E8777" s="42">
        <f t="shared" si="185"/>
        <v>0.99</v>
      </c>
      <c r="F8777" s="77" t="s">
        <v>1038</v>
      </c>
      <c r="G8777" s="77" t="s">
        <v>195</v>
      </c>
      <c r="H8777" s="77" t="s">
        <v>189</v>
      </c>
      <c r="I8777" s="13">
        <v>11</v>
      </c>
      <c r="J8777" s="14">
        <v>2015</v>
      </c>
      <c r="K8777" s="78" t="s">
        <v>146</v>
      </c>
      <c r="L8777" s="79" t="s">
        <v>4698</v>
      </c>
      <c r="M8777" s="79" t="s">
        <v>302</v>
      </c>
      <c r="N8777" s="15" t="s">
        <v>28</v>
      </c>
      <c r="O8777" s="15" t="s">
        <v>29</v>
      </c>
      <c r="P8777" s="80" t="s">
        <v>3599</v>
      </c>
      <c r="Q8777" s="80"/>
    </row>
    <row r="8778" spans="1:17" hidden="1">
      <c r="A8778" s="12">
        <v>42320</v>
      </c>
      <c r="B8778" t="s">
        <v>4699</v>
      </c>
      <c r="C8778" s="1">
        <v>-2.39</v>
      </c>
      <c r="E8778" s="42">
        <f t="shared" si="185"/>
        <v>2.39</v>
      </c>
      <c r="F8778" s="77" t="s">
        <v>1038</v>
      </c>
      <c r="G8778" s="77" t="s">
        <v>195</v>
      </c>
      <c r="H8778" s="77" t="s">
        <v>189</v>
      </c>
      <c r="I8778" s="13">
        <v>11</v>
      </c>
      <c r="J8778" s="14">
        <v>2015</v>
      </c>
      <c r="K8778" s="78" t="s">
        <v>146</v>
      </c>
      <c r="L8778" s="79" t="s">
        <v>4699</v>
      </c>
      <c r="M8778" s="79" t="s">
        <v>302</v>
      </c>
      <c r="N8778" s="15" t="s">
        <v>28</v>
      </c>
      <c r="O8778" s="15" t="s">
        <v>29</v>
      </c>
      <c r="P8778" s="80" t="s">
        <v>3599</v>
      </c>
      <c r="Q8778" s="80"/>
    </row>
    <row r="8779" spans="1:17" hidden="1">
      <c r="A8779" s="12">
        <v>42320</v>
      </c>
      <c r="B8779" t="s">
        <v>4700</v>
      </c>
      <c r="C8779" s="1">
        <v>-6.1</v>
      </c>
      <c r="E8779" s="42">
        <f t="shared" si="185"/>
        <v>6.1</v>
      </c>
      <c r="F8779" s="77" t="s">
        <v>1038</v>
      </c>
      <c r="G8779" s="77" t="s">
        <v>195</v>
      </c>
      <c r="H8779" s="77" t="s">
        <v>189</v>
      </c>
      <c r="I8779" s="13">
        <v>11</v>
      </c>
      <c r="J8779" s="14">
        <v>2015</v>
      </c>
      <c r="K8779" s="78" t="s">
        <v>146</v>
      </c>
      <c r="L8779" s="79" t="s">
        <v>4700</v>
      </c>
      <c r="M8779" s="79" t="s">
        <v>302</v>
      </c>
      <c r="N8779" s="15" t="s">
        <v>28</v>
      </c>
      <c r="O8779" s="15" t="s">
        <v>29</v>
      </c>
      <c r="P8779" s="80" t="s">
        <v>3599</v>
      </c>
      <c r="Q8779" s="80"/>
    </row>
    <row r="8780" spans="1:17" hidden="1">
      <c r="A8780" s="12">
        <v>42320</v>
      </c>
      <c r="B8780" t="s">
        <v>4701</v>
      </c>
      <c r="C8780" s="1">
        <v>-0.62</v>
      </c>
      <c r="E8780" s="42">
        <f t="shared" si="185"/>
        <v>0.62</v>
      </c>
      <c r="F8780" s="77" t="s">
        <v>1038</v>
      </c>
      <c r="G8780" s="77" t="s">
        <v>195</v>
      </c>
      <c r="H8780" s="77" t="s">
        <v>189</v>
      </c>
      <c r="I8780" s="13">
        <v>11</v>
      </c>
      <c r="J8780" s="14">
        <v>2015</v>
      </c>
      <c r="K8780" s="78" t="s">
        <v>146</v>
      </c>
      <c r="L8780" s="79" t="s">
        <v>4701</v>
      </c>
      <c r="M8780" s="79" t="s">
        <v>302</v>
      </c>
      <c r="N8780" s="15" t="s">
        <v>28</v>
      </c>
      <c r="O8780" s="15" t="s">
        <v>29</v>
      </c>
      <c r="P8780" s="80" t="s">
        <v>3599</v>
      </c>
      <c r="Q8780" s="80"/>
    </row>
    <row r="8781" spans="1:17" hidden="1">
      <c r="A8781" s="12">
        <v>42320</v>
      </c>
      <c r="B8781" t="s">
        <v>4702</v>
      </c>
      <c r="C8781" s="1">
        <v>-6.82</v>
      </c>
      <c r="E8781" s="42">
        <f t="shared" si="185"/>
        <v>6.82</v>
      </c>
      <c r="F8781" s="77" t="s">
        <v>1038</v>
      </c>
      <c r="G8781" s="77" t="s">
        <v>195</v>
      </c>
      <c r="H8781" s="77" t="s">
        <v>189</v>
      </c>
      <c r="I8781" s="13">
        <v>11</v>
      </c>
      <c r="J8781" s="14">
        <v>2015</v>
      </c>
      <c r="K8781" s="78" t="s">
        <v>146</v>
      </c>
      <c r="L8781" s="79" t="s">
        <v>4702</v>
      </c>
      <c r="M8781" s="79" t="s">
        <v>302</v>
      </c>
      <c r="N8781" s="15" t="s">
        <v>28</v>
      </c>
      <c r="O8781" s="15" t="s">
        <v>29</v>
      </c>
      <c r="P8781" s="80" t="s">
        <v>3599</v>
      </c>
      <c r="Q8781" s="80"/>
    </row>
    <row r="8782" spans="1:17" hidden="1">
      <c r="A8782" s="12">
        <v>42321</v>
      </c>
      <c r="B8782" t="s">
        <v>4575</v>
      </c>
      <c r="C8782" s="1">
        <v>0</v>
      </c>
      <c r="E8782" s="42">
        <f t="shared" si="185"/>
        <v>0</v>
      </c>
      <c r="F8782" s="77" t="s">
        <v>225</v>
      </c>
      <c r="G8782" s="77" t="s">
        <v>195</v>
      </c>
      <c r="H8782" s="77" t="s">
        <v>189</v>
      </c>
      <c r="I8782" s="13">
        <v>11</v>
      </c>
      <c r="J8782" s="14">
        <v>2015</v>
      </c>
      <c r="K8782" s="78" t="s">
        <v>137</v>
      </c>
      <c r="L8782" s="79" t="s">
        <v>39</v>
      </c>
      <c r="M8782" s="79" t="s">
        <v>23</v>
      </c>
      <c r="N8782" s="15" t="s">
        <v>189</v>
      </c>
      <c r="O8782" s="15" t="s">
        <v>24</v>
      </c>
      <c r="P8782" s="80" t="s">
        <v>196</v>
      </c>
      <c r="Q8782" s="80"/>
    </row>
    <row r="8783" spans="1:17" hidden="1">
      <c r="A8783" s="12">
        <v>42321</v>
      </c>
      <c r="B8783" t="s">
        <v>3166</v>
      </c>
      <c r="C8783" s="1">
        <v>0</v>
      </c>
      <c r="E8783" s="42">
        <f t="shared" si="185"/>
        <v>0</v>
      </c>
      <c r="F8783" s="77" t="s">
        <v>1038</v>
      </c>
      <c r="G8783" s="77" t="s">
        <v>195</v>
      </c>
      <c r="H8783" s="77" t="s">
        <v>189</v>
      </c>
      <c r="I8783" s="13">
        <v>11</v>
      </c>
      <c r="J8783" s="14">
        <v>2015</v>
      </c>
      <c r="K8783" s="78" t="s">
        <v>458</v>
      </c>
      <c r="L8783" s="79" t="s">
        <v>1277</v>
      </c>
      <c r="M8783" s="79" t="s">
        <v>23</v>
      </c>
      <c r="N8783" s="15" t="s">
        <v>28</v>
      </c>
      <c r="O8783" s="15" t="s">
        <v>29</v>
      </c>
      <c r="P8783" s="80" t="s">
        <v>3598</v>
      </c>
      <c r="Q8783" s="80"/>
    </row>
    <row r="8784" spans="1:17" hidden="1">
      <c r="A8784" s="12">
        <v>42321</v>
      </c>
      <c r="B8784" t="s">
        <v>4703</v>
      </c>
      <c r="C8784" s="1">
        <v>-0.67</v>
      </c>
      <c r="E8784" s="42">
        <f t="shared" si="185"/>
        <v>0.67</v>
      </c>
      <c r="F8784" s="77" t="s">
        <v>1038</v>
      </c>
      <c r="G8784" s="77" t="s">
        <v>195</v>
      </c>
      <c r="H8784" s="77" t="s">
        <v>189</v>
      </c>
      <c r="I8784" s="13">
        <v>11</v>
      </c>
      <c r="J8784" s="14">
        <v>2015</v>
      </c>
      <c r="K8784" s="78" t="s">
        <v>146</v>
      </c>
      <c r="L8784" s="79" t="s">
        <v>4703</v>
      </c>
      <c r="M8784" s="79" t="s">
        <v>302</v>
      </c>
      <c r="N8784" s="15" t="s">
        <v>28</v>
      </c>
      <c r="O8784" s="15" t="s">
        <v>29</v>
      </c>
      <c r="P8784" s="80" t="s">
        <v>3599</v>
      </c>
      <c r="Q8784" s="80"/>
    </row>
    <row r="8785" spans="1:17" hidden="1">
      <c r="A8785" s="12">
        <v>42322</v>
      </c>
      <c r="B8785" t="s">
        <v>4688</v>
      </c>
      <c r="C8785" s="1">
        <v>-2.5099999999999998</v>
      </c>
      <c r="E8785" s="42">
        <f t="shared" si="185"/>
        <v>2.5099999999999998</v>
      </c>
      <c r="F8785" s="77" t="s">
        <v>1038</v>
      </c>
      <c r="G8785" s="77" t="s">
        <v>195</v>
      </c>
      <c r="H8785" s="77" t="s">
        <v>189</v>
      </c>
      <c r="I8785" s="13">
        <v>11</v>
      </c>
      <c r="J8785" s="14">
        <v>2015</v>
      </c>
      <c r="K8785" s="78" t="s">
        <v>146</v>
      </c>
      <c r="L8785" s="79" t="s">
        <v>4688</v>
      </c>
      <c r="M8785" s="79" t="s">
        <v>302</v>
      </c>
      <c r="N8785" s="15" t="s">
        <v>28</v>
      </c>
      <c r="O8785" s="15" t="s">
        <v>29</v>
      </c>
      <c r="P8785" s="80" t="s">
        <v>3599</v>
      </c>
      <c r="Q8785" s="80"/>
    </row>
    <row r="8786" spans="1:17" hidden="1">
      <c r="A8786" s="12">
        <v>42323</v>
      </c>
      <c r="B8786" t="s">
        <v>4704</v>
      </c>
      <c r="C8786" s="1">
        <v>-1.05</v>
      </c>
      <c r="E8786" s="42">
        <f t="shared" si="185"/>
        <v>1.05</v>
      </c>
      <c r="F8786" s="77" t="s">
        <v>1038</v>
      </c>
      <c r="G8786" s="77" t="s">
        <v>195</v>
      </c>
      <c r="H8786" s="77" t="s">
        <v>189</v>
      </c>
      <c r="I8786" s="13">
        <v>11</v>
      </c>
      <c r="J8786" s="14">
        <v>2015</v>
      </c>
      <c r="K8786" s="78" t="s">
        <v>146</v>
      </c>
      <c r="L8786" s="79" t="s">
        <v>4704</v>
      </c>
      <c r="M8786" s="79" t="s">
        <v>302</v>
      </c>
      <c r="N8786" s="15" t="s">
        <v>28</v>
      </c>
      <c r="O8786" s="15" t="s">
        <v>29</v>
      </c>
      <c r="P8786" s="80" t="s">
        <v>3599</v>
      </c>
      <c r="Q8786" s="80"/>
    </row>
    <row r="8787" spans="1:17" hidden="1">
      <c r="A8787" s="12">
        <v>42323</v>
      </c>
      <c r="B8787" t="s">
        <v>4705</v>
      </c>
      <c r="C8787" s="1">
        <v>-2.88</v>
      </c>
      <c r="E8787" s="42">
        <f t="shared" si="185"/>
        <v>2.88</v>
      </c>
      <c r="F8787" s="77" t="s">
        <v>1038</v>
      </c>
      <c r="G8787" s="77" t="s">
        <v>195</v>
      </c>
      <c r="H8787" s="77" t="s">
        <v>189</v>
      </c>
      <c r="I8787" s="13">
        <v>11</v>
      </c>
      <c r="J8787" s="14">
        <v>2015</v>
      </c>
      <c r="K8787" s="78" t="s">
        <v>146</v>
      </c>
      <c r="L8787" s="79" t="s">
        <v>4705</v>
      </c>
      <c r="M8787" s="79" t="s">
        <v>302</v>
      </c>
      <c r="N8787" s="15" t="s">
        <v>28</v>
      </c>
      <c r="O8787" s="15" t="s">
        <v>29</v>
      </c>
      <c r="P8787" s="80" t="s">
        <v>3599</v>
      </c>
      <c r="Q8787" s="80"/>
    </row>
    <row r="8788" spans="1:17" hidden="1">
      <c r="A8788" s="12">
        <v>42324</v>
      </c>
      <c r="B8788" t="s">
        <v>4224</v>
      </c>
      <c r="C8788" s="1">
        <v>0.35</v>
      </c>
      <c r="E8788" s="42">
        <f t="shared" si="185"/>
        <v>-0.35</v>
      </c>
      <c r="F8788" s="77" t="s">
        <v>225</v>
      </c>
      <c r="G8788" s="77" t="s">
        <v>195</v>
      </c>
      <c r="H8788" s="77" t="s">
        <v>189</v>
      </c>
      <c r="I8788" s="13">
        <v>11</v>
      </c>
      <c r="J8788" s="14">
        <v>2015</v>
      </c>
      <c r="K8788" s="78" t="s">
        <v>146</v>
      </c>
      <c r="L8788" s="79" t="s">
        <v>4224</v>
      </c>
      <c r="M8788" s="79" t="s">
        <v>302</v>
      </c>
      <c r="N8788" s="15" t="s">
        <v>28</v>
      </c>
      <c r="O8788" s="15" t="s">
        <v>29</v>
      </c>
      <c r="P8788" s="80" t="s">
        <v>3599</v>
      </c>
      <c r="Q8788" s="80"/>
    </row>
    <row r="8789" spans="1:17" hidden="1">
      <c r="A8789" s="12">
        <v>42324</v>
      </c>
      <c r="B8789" t="s">
        <v>4688</v>
      </c>
      <c r="C8789" s="1">
        <v>2.21</v>
      </c>
      <c r="E8789" s="42">
        <f t="shared" si="185"/>
        <v>-2.21</v>
      </c>
      <c r="F8789" s="77" t="s">
        <v>225</v>
      </c>
      <c r="G8789" s="77" t="s">
        <v>195</v>
      </c>
      <c r="H8789" s="77" t="s">
        <v>189</v>
      </c>
      <c r="I8789" s="13">
        <v>11</v>
      </c>
      <c r="J8789" s="14">
        <v>2015</v>
      </c>
      <c r="K8789" s="78" t="s">
        <v>146</v>
      </c>
      <c r="L8789" s="79" t="s">
        <v>4688</v>
      </c>
      <c r="M8789" s="79" t="s">
        <v>302</v>
      </c>
      <c r="N8789" s="15" t="s">
        <v>28</v>
      </c>
      <c r="O8789" s="15" t="s">
        <v>29</v>
      </c>
      <c r="P8789" s="80" t="s">
        <v>3599</v>
      </c>
      <c r="Q8789" s="80"/>
    </row>
    <row r="8790" spans="1:17" hidden="1">
      <c r="A8790" s="12">
        <v>42324</v>
      </c>
      <c r="B8790" t="s">
        <v>4706</v>
      </c>
      <c r="C8790" s="1">
        <v>-2.91</v>
      </c>
      <c r="E8790" s="42">
        <f t="shared" si="185"/>
        <v>2.91</v>
      </c>
      <c r="F8790" s="77" t="s">
        <v>1038</v>
      </c>
      <c r="G8790" s="77" t="s">
        <v>195</v>
      </c>
      <c r="H8790" s="77" t="s">
        <v>189</v>
      </c>
      <c r="I8790" s="13">
        <v>11</v>
      </c>
      <c r="J8790" s="14">
        <v>2015</v>
      </c>
      <c r="K8790" s="78" t="s">
        <v>146</v>
      </c>
      <c r="L8790" s="79" t="s">
        <v>4706</v>
      </c>
      <c r="M8790" s="79" t="s">
        <v>302</v>
      </c>
      <c r="N8790" s="15" t="s">
        <v>28</v>
      </c>
      <c r="O8790" s="15" t="s">
        <v>29</v>
      </c>
      <c r="P8790" s="80" t="s">
        <v>3599</v>
      </c>
      <c r="Q8790" s="80"/>
    </row>
    <row r="8791" spans="1:17" hidden="1">
      <c r="A8791" s="12">
        <v>42324</v>
      </c>
      <c r="B8791" t="s">
        <v>4575</v>
      </c>
      <c r="C8791" s="1">
        <v>0</v>
      </c>
      <c r="E8791" s="42">
        <f t="shared" si="185"/>
        <v>0</v>
      </c>
      <c r="F8791" s="77" t="s">
        <v>225</v>
      </c>
      <c r="G8791" s="77" t="s">
        <v>195</v>
      </c>
      <c r="H8791" s="77" t="s">
        <v>189</v>
      </c>
      <c r="I8791" s="13">
        <v>11</v>
      </c>
      <c r="J8791" s="14">
        <v>2015</v>
      </c>
      <c r="K8791" s="78" t="s">
        <v>137</v>
      </c>
      <c r="L8791" s="79" t="s">
        <v>39</v>
      </c>
      <c r="M8791" s="79" t="s">
        <v>23</v>
      </c>
      <c r="N8791" s="15" t="s">
        <v>189</v>
      </c>
      <c r="O8791" s="15" t="s">
        <v>24</v>
      </c>
      <c r="P8791" s="80" t="s">
        <v>196</v>
      </c>
      <c r="Q8791" s="80"/>
    </row>
    <row r="8792" spans="1:17" hidden="1">
      <c r="A8792" s="12">
        <v>42325</v>
      </c>
      <c r="B8792" t="s">
        <v>4707</v>
      </c>
      <c r="C8792" s="1">
        <v>-2.2599999999999998</v>
      </c>
      <c r="E8792" s="42">
        <f t="shared" si="185"/>
        <v>2.2599999999999998</v>
      </c>
      <c r="F8792" s="77" t="s">
        <v>1038</v>
      </c>
      <c r="G8792" s="77" t="s">
        <v>195</v>
      </c>
      <c r="H8792" s="77" t="s">
        <v>189</v>
      </c>
      <c r="I8792" s="13">
        <v>11</v>
      </c>
      <c r="J8792" s="14">
        <v>2015</v>
      </c>
      <c r="K8792" s="78" t="s">
        <v>146</v>
      </c>
      <c r="L8792" s="79" t="s">
        <v>4707</v>
      </c>
      <c r="M8792" s="79" t="s">
        <v>302</v>
      </c>
      <c r="N8792" s="15" t="s">
        <v>28</v>
      </c>
      <c r="O8792" s="15" t="s">
        <v>29</v>
      </c>
      <c r="P8792" s="80" t="s">
        <v>3599</v>
      </c>
      <c r="Q8792" s="80"/>
    </row>
    <row r="8793" spans="1:17" hidden="1">
      <c r="A8793" s="12">
        <v>42325</v>
      </c>
      <c r="B8793" t="s">
        <v>4708</v>
      </c>
      <c r="C8793" s="1">
        <v>-0.73</v>
      </c>
      <c r="E8793" s="42">
        <f t="shared" si="185"/>
        <v>0.73</v>
      </c>
      <c r="F8793" s="77" t="s">
        <v>1038</v>
      </c>
      <c r="G8793" s="77" t="s">
        <v>195</v>
      </c>
      <c r="H8793" s="77" t="s">
        <v>189</v>
      </c>
      <c r="I8793" s="13">
        <v>11</v>
      </c>
      <c r="J8793" s="14">
        <v>2015</v>
      </c>
      <c r="K8793" s="78" t="s">
        <v>146</v>
      </c>
      <c r="L8793" s="79" t="s">
        <v>4708</v>
      </c>
      <c r="M8793" s="79" t="s">
        <v>302</v>
      </c>
      <c r="N8793" s="15" t="s">
        <v>28</v>
      </c>
      <c r="O8793" s="15" t="s">
        <v>29</v>
      </c>
      <c r="P8793" s="80" t="s">
        <v>3599</v>
      </c>
      <c r="Q8793" s="80"/>
    </row>
    <row r="8794" spans="1:17" hidden="1">
      <c r="A8794" s="12">
        <v>42325</v>
      </c>
      <c r="B8794" t="s">
        <v>4709</v>
      </c>
      <c r="C8794" s="1">
        <v>-0.59</v>
      </c>
      <c r="E8794" s="42">
        <f t="shared" si="185"/>
        <v>0.59</v>
      </c>
      <c r="F8794" s="77" t="s">
        <v>1038</v>
      </c>
      <c r="G8794" s="77" t="s">
        <v>195</v>
      </c>
      <c r="H8794" s="77" t="s">
        <v>189</v>
      </c>
      <c r="I8794" s="13">
        <v>11</v>
      </c>
      <c r="J8794" s="14">
        <v>2015</v>
      </c>
      <c r="K8794" s="78" t="s">
        <v>146</v>
      </c>
      <c r="L8794" s="79" t="s">
        <v>4709</v>
      </c>
      <c r="M8794" s="79" t="s">
        <v>302</v>
      </c>
      <c r="N8794" s="15" t="s">
        <v>28</v>
      </c>
      <c r="O8794" s="15" t="s">
        <v>29</v>
      </c>
      <c r="P8794" s="80" t="s">
        <v>3599</v>
      </c>
      <c r="Q8794" s="80"/>
    </row>
    <row r="8795" spans="1:17" hidden="1">
      <c r="A8795" s="12">
        <v>42327</v>
      </c>
      <c r="B8795" t="s">
        <v>4692</v>
      </c>
      <c r="C8795" s="1">
        <v>-0.79</v>
      </c>
      <c r="E8795" s="42">
        <f t="shared" si="185"/>
        <v>0.79</v>
      </c>
      <c r="F8795" s="77" t="s">
        <v>1038</v>
      </c>
      <c r="G8795" s="77" t="s">
        <v>195</v>
      </c>
      <c r="H8795" s="77" t="s">
        <v>189</v>
      </c>
      <c r="I8795" s="13">
        <v>11</v>
      </c>
      <c r="J8795" s="14">
        <v>2015</v>
      </c>
      <c r="K8795" s="78" t="s">
        <v>146</v>
      </c>
      <c r="L8795" s="79" t="s">
        <v>4692</v>
      </c>
      <c r="M8795" s="79" t="s">
        <v>302</v>
      </c>
      <c r="N8795" s="15" t="s">
        <v>28</v>
      </c>
      <c r="O8795" s="15" t="s">
        <v>29</v>
      </c>
      <c r="P8795" s="80" t="s">
        <v>3599</v>
      </c>
      <c r="Q8795" s="80"/>
    </row>
    <row r="8796" spans="1:17" hidden="1">
      <c r="A8796" s="12">
        <v>42327</v>
      </c>
      <c r="B8796" t="s">
        <v>4710</v>
      </c>
      <c r="C8796" s="1">
        <v>-0.62</v>
      </c>
      <c r="E8796" s="42">
        <f t="shared" si="185"/>
        <v>0.62</v>
      </c>
      <c r="F8796" s="77" t="s">
        <v>1038</v>
      </c>
      <c r="G8796" s="77" t="s">
        <v>195</v>
      </c>
      <c r="H8796" s="77" t="s">
        <v>189</v>
      </c>
      <c r="I8796" s="13">
        <v>11</v>
      </c>
      <c r="J8796" s="14">
        <v>2015</v>
      </c>
      <c r="K8796" s="78" t="s">
        <v>146</v>
      </c>
      <c r="L8796" s="79" t="s">
        <v>4710</v>
      </c>
      <c r="M8796" s="79" t="s">
        <v>302</v>
      </c>
      <c r="N8796" s="15" t="s">
        <v>28</v>
      </c>
      <c r="O8796" s="15" t="s">
        <v>29</v>
      </c>
      <c r="P8796" s="80" t="s">
        <v>3599</v>
      </c>
      <c r="Q8796" s="80"/>
    </row>
    <row r="8797" spans="1:17" hidden="1">
      <c r="A8797" s="12">
        <v>42328</v>
      </c>
      <c r="B8797" t="s">
        <v>4690</v>
      </c>
      <c r="C8797" s="1">
        <v>1.32</v>
      </c>
      <c r="E8797" s="42">
        <f t="shared" si="185"/>
        <v>-1.32</v>
      </c>
      <c r="F8797" s="77" t="s">
        <v>225</v>
      </c>
      <c r="G8797" s="77" t="s">
        <v>195</v>
      </c>
      <c r="H8797" s="77" t="s">
        <v>189</v>
      </c>
      <c r="I8797" s="13">
        <v>11</v>
      </c>
      <c r="J8797" s="14">
        <v>2015</v>
      </c>
      <c r="K8797" s="78" t="s">
        <v>146</v>
      </c>
      <c r="L8797" s="79" t="s">
        <v>4690</v>
      </c>
      <c r="M8797" s="79" t="s">
        <v>302</v>
      </c>
      <c r="N8797" s="15" t="s">
        <v>28</v>
      </c>
      <c r="O8797" s="15" t="s">
        <v>29</v>
      </c>
      <c r="P8797" s="80" t="s">
        <v>3599</v>
      </c>
      <c r="Q8797" s="80"/>
    </row>
    <row r="8798" spans="1:17" hidden="1">
      <c r="A8798" s="12">
        <v>42328</v>
      </c>
      <c r="B8798" t="s">
        <v>4711</v>
      </c>
      <c r="C8798" s="1">
        <v>-0.59</v>
      </c>
      <c r="E8798" s="42">
        <f t="shared" si="185"/>
        <v>0.59</v>
      </c>
      <c r="F8798" s="77" t="s">
        <v>1038</v>
      </c>
      <c r="G8798" s="77" t="s">
        <v>195</v>
      </c>
      <c r="H8798" s="77" t="s">
        <v>189</v>
      </c>
      <c r="I8798" s="13">
        <v>11</v>
      </c>
      <c r="J8798" s="14">
        <v>2015</v>
      </c>
      <c r="K8798" s="78" t="s">
        <v>146</v>
      </c>
      <c r="L8798" s="79" t="s">
        <v>4711</v>
      </c>
      <c r="M8798" s="79" t="s">
        <v>302</v>
      </c>
      <c r="N8798" s="15" t="s">
        <v>28</v>
      </c>
      <c r="O8798" s="15" t="s">
        <v>29</v>
      </c>
      <c r="P8798" s="80" t="s">
        <v>3599</v>
      </c>
      <c r="Q8798" s="80"/>
    </row>
    <row r="8799" spans="1:17" hidden="1">
      <c r="A8799" s="12">
        <v>42328</v>
      </c>
      <c r="B8799" t="s">
        <v>4712</v>
      </c>
      <c r="C8799" s="1">
        <v>-2.9</v>
      </c>
      <c r="E8799" s="42">
        <f t="shared" si="185"/>
        <v>2.9</v>
      </c>
      <c r="F8799" s="77" t="s">
        <v>1038</v>
      </c>
      <c r="G8799" s="77" t="s">
        <v>195</v>
      </c>
      <c r="H8799" s="77" t="s">
        <v>189</v>
      </c>
      <c r="I8799" s="13">
        <v>11</v>
      </c>
      <c r="J8799" s="14">
        <v>2015</v>
      </c>
      <c r="K8799" s="78" t="s">
        <v>146</v>
      </c>
      <c r="L8799" s="79" t="s">
        <v>4712</v>
      </c>
      <c r="M8799" s="79" t="s">
        <v>302</v>
      </c>
      <c r="N8799" s="15" t="s">
        <v>28</v>
      </c>
      <c r="O8799" s="15" t="s">
        <v>29</v>
      </c>
      <c r="P8799" s="80" t="s">
        <v>3599</v>
      </c>
      <c r="Q8799" s="80"/>
    </row>
    <row r="8800" spans="1:17" hidden="1">
      <c r="A8800" s="12">
        <v>42328</v>
      </c>
      <c r="B8800" t="s">
        <v>4713</v>
      </c>
      <c r="C8800" s="1">
        <v>-1.72</v>
      </c>
      <c r="E8800" s="42">
        <f t="shared" si="185"/>
        <v>1.72</v>
      </c>
      <c r="F8800" s="77" t="s">
        <v>1038</v>
      </c>
      <c r="G8800" s="77" t="s">
        <v>195</v>
      </c>
      <c r="H8800" s="77" t="s">
        <v>189</v>
      </c>
      <c r="I8800" s="13">
        <v>11</v>
      </c>
      <c r="J8800" s="14">
        <v>2015</v>
      </c>
      <c r="K8800" s="78" t="s">
        <v>146</v>
      </c>
      <c r="L8800" s="79" t="s">
        <v>4713</v>
      </c>
      <c r="M8800" s="79" t="s">
        <v>302</v>
      </c>
      <c r="N8800" s="15" t="s">
        <v>28</v>
      </c>
      <c r="O8800" s="15" t="s">
        <v>29</v>
      </c>
      <c r="P8800" s="80" t="s">
        <v>3599</v>
      </c>
      <c r="Q8800" s="80"/>
    </row>
    <row r="8801" spans="1:17" hidden="1">
      <c r="A8801" s="12">
        <v>42329</v>
      </c>
      <c r="B8801" t="s">
        <v>4714</v>
      </c>
      <c r="C8801" s="1">
        <v>-0.73</v>
      </c>
      <c r="E8801" s="42">
        <f t="shared" si="185"/>
        <v>0.73</v>
      </c>
      <c r="F8801" s="77" t="s">
        <v>1038</v>
      </c>
      <c r="G8801" s="77" t="s">
        <v>195</v>
      </c>
      <c r="H8801" s="77" t="s">
        <v>189</v>
      </c>
      <c r="I8801" s="13">
        <v>11</v>
      </c>
      <c r="J8801" s="14">
        <v>2015</v>
      </c>
      <c r="K8801" s="78" t="s">
        <v>146</v>
      </c>
      <c r="L8801" s="79" t="s">
        <v>4714</v>
      </c>
      <c r="M8801" s="79" t="s">
        <v>302</v>
      </c>
      <c r="N8801" s="15" t="s">
        <v>28</v>
      </c>
      <c r="O8801" s="15" t="s">
        <v>29</v>
      </c>
      <c r="P8801" s="80" t="s">
        <v>3599</v>
      </c>
      <c r="Q8801" s="80"/>
    </row>
    <row r="8802" spans="1:17" hidden="1">
      <c r="A8802" s="12">
        <v>42330</v>
      </c>
      <c r="B8802" t="s">
        <v>4715</v>
      </c>
      <c r="C8802" s="1">
        <v>-2.0099999999999998</v>
      </c>
      <c r="E8802" s="42">
        <f t="shared" si="185"/>
        <v>2.0099999999999998</v>
      </c>
      <c r="F8802" s="77" t="s">
        <v>1038</v>
      </c>
      <c r="G8802" s="77" t="s">
        <v>195</v>
      </c>
      <c r="H8802" s="77" t="s">
        <v>189</v>
      </c>
      <c r="I8802" s="13">
        <v>11</v>
      </c>
      <c r="J8802" s="14">
        <v>2015</v>
      </c>
      <c r="K8802" s="78" t="s">
        <v>146</v>
      </c>
      <c r="L8802" s="79" t="s">
        <v>4715</v>
      </c>
      <c r="M8802" s="79" t="s">
        <v>302</v>
      </c>
      <c r="N8802" s="15" t="s">
        <v>28</v>
      </c>
      <c r="O8802" s="15" t="s">
        <v>29</v>
      </c>
      <c r="P8802" s="80" t="s">
        <v>3599</v>
      </c>
      <c r="Q8802" s="80"/>
    </row>
    <row r="8803" spans="1:17" hidden="1">
      <c r="A8803" s="12">
        <v>42331</v>
      </c>
      <c r="B8803" t="s">
        <v>4716</v>
      </c>
      <c r="C8803" s="1">
        <v>-1.95</v>
      </c>
      <c r="E8803" s="42">
        <f t="shared" si="185"/>
        <v>1.95</v>
      </c>
      <c r="F8803" s="77" t="s">
        <v>1038</v>
      </c>
      <c r="G8803" s="77" t="s">
        <v>195</v>
      </c>
      <c r="H8803" s="77" t="s">
        <v>189</v>
      </c>
      <c r="I8803" s="13">
        <v>11</v>
      </c>
      <c r="J8803" s="14">
        <v>2015</v>
      </c>
      <c r="K8803" s="78" t="s">
        <v>146</v>
      </c>
      <c r="L8803" s="79" t="s">
        <v>4716</v>
      </c>
      <c r="M8803" s="79" t="s">
        <v>302</v>
      </c>
      <c r="N8803" s="15" t="s">
        <v>28</v>
      </c>
      <c r="O8803" s="15" t="s">
        <v>29</v>
      </c>
      <c r="P8803" s="80" t="s">
        <v>3599</v>
      </c>
      <c r="Q8803" s="80"/>
    </row>
    <row r="8804" spans="1:17" hidden="1">
      <c r="A8804" s="12">
        <v>42332</v>
      </c>
      <c r="B8804" t="s">
        <v>4717</v>
      </c>
      <c r="C8804" s="1">
        <v>-2.6</v>
      </c>
      <c r="E8804" s="42">
        <f t="shared" si="185"/>
        <v>2.6</v>
      </c>
      <c r="F8804" s="77" t="s">
        <v>1038</v>
      </c>
      <c r="G8804" s="77" t="s">
        <v>195</v>
      </c>
      <c r="H8804" s="77" t="s">
        <v>189</v>
      </c>
      <c r="I8804" s="13">
        <v>11</v>
      </c>
      <c r="J8804" s="14">
        <v>2015</v>
      </c>
      <c r="K8804" s="78" t="s">
        <v>146</v>
      </c>
      <c r="L8804" s="79" t="s">
        <v>4717</v>
      </c>
      <c r="M8804" s="79" t="s">
        <v>302</v>
      </c>
      <c r="N8804" s="15" t="s">
        <v>28</v>
      </c>
      <c r="O8804" s="15" t="s">
        <v>29</v>
      </c>
      <c r="P8804" s="80" t="s">
        <v>3599</v>
      </c>
      <c r="Q8804" s="80"/>
    </row>
    <row r="8805" spans="1:17" hidden="1">
      <c r="A8805" s="12">
        <v>42332</v>
      </c>
      <c r="B8805" t="s">
        <v>4718</v>
      </c>
      <c r="C8805" s="1">
        <v>-0.92</v>
      </c>
      <c r="E8805" s="42">
        <f t="shared" si="185"/>
        <v>0.92</v>
      </c>
      <c r="F8805" s="77" t="s">
        <v>1038</v>
      </c>
      <c r="G8805" s="77" t="s">
        <v>195</v>
      </c>
      <c r="H8805" s="77" t="s">
        <v>189</v>
      </c>
      <c r="I8805" s="13">
        <v>11</v>
      </c>
      <c r="J8805" s="14">
        <v>2015</v>
      </c>
      <c r="K8805" s="78" t="s">
        <v>146</v>
      </c>
      <c r="L8805" s="79" t="s">
        <v>4718</v>
      </c>
      <c r="M8805" s="79" t="s">
        <v>302</v>
      </c>
      <c r="N8805" s="15" t="s">
        <v>28</v>
      </c>
      <c r="O8805" s="15" t="s">
        <v>29</v>
      </c>
      <c r="P8805" s="80" t="s">
        <v>3599</v>
      </c>
      <c r="Q8805" s="80"/>
    </row>
    <row r="8806" spans="1:17" hidden="1">
      <c r="A8806" s="12">
        <v>42332</v>
      </c>
      <c r="B8806" t="s">
        <v>4719</v>
      </c>
      <c r="C8806" s="1">
        <v>-0.71</v>
      </c>
      <c r="E8806" s="42">
        <f t="shared" si="185"/>
        <v>0.71</v>
      </c>
      <c r="F8806" s="77" t="s">
        <v>1038</v>
      </c>
      <c r="G8806" s="77" t="s">
        <v>195</v>
      </c>
      <c r="H8806" s="77" t="s">
        <v>189</v>
      </c>
      <c r="I8806" s="13">
        <v>11</v>
      </c>
      <c r="J8806" s="14">
        <v>2015</v>
      </c>
      <c r="K8806" s="78" t="s">
        <v>146</v>
      </c>
      <c r="L8806" s="79" t="s">
        <v>4719</v>
      </c>
      <c r="M8806" s="79" t="s">
        <v>302</v>
      </c>
      <c r="N8806" s="15" t="s">
        <v>28</v>
      </c>
      <c r="O8806" s="15" t="s">
        <v>29</v>
      </c>
      <c r="P8806" s="80" t="s">
        <v>3599</v>
      </c>
      <c r="Q8806" s="80"/>
    </row>
    <row r="8807" spans="1:17" hidden="1">
      <c r="A8807" s="12">
        <v>42333</v>
      </c>
      <c r="B8807" t="s">
        <v>4688</v>
      </c>
      <c r="C8807" s="1">
        <v>1.93</v>
      </c>
      <c r="E8807" s="42">
        <f t="shared" si="185"/>
        <v>-1.93</v>
      </c>
      <c r="F8807" s="77" t="s">
        <v>225</v>
      </c>
      <c r="G8807" s="77" t="s">
        <v>195</v>
      </c>
      <c r="H8807" s="77" t="s">
        <v>189</v>
      </c>
      <c r="I8807" s="13">
        <v>11</v>
      </c>
      <c r="J8807" s="14">
        <v>2015</v>
      </c>
      <c r="K8807" s="78" t="s">
        <v>146</v>
      </c>
      <c r="L8807" s="79" t="s">
        <v>4688</v>
      </c>
      <c r="M8807" s="79" t="s">
        <v>302</v>
      </c>
      <c r="N8807" s="15" t="s">
        <v>28</v>
      </c>
      <c r="O8807" s="15" t="s">
        <v>29</v>
      </c>
      <c r="P8807" s="80" t="s">
        <v>3599</v>
      </c>
      <c r="Q8807" s="80"/>
    </row>
    <row r="8808" spans="1:17" hidden="1">
      <c r="A8808" s="12">
        <v>42333</v>
      </c>
      <c r="B8808" t="s">
        <v>4720</v>
      </c>
      <c r="C8808" s="1">
        <v>-3.13</v>
      </c>
      <c r="E8808" s="42">
        <f t="shared" si="185"/>
        <v>3.13</v>
      </c>
      <c r="F8808" s="77" t="s">
        <v>1038</v>
      </c>
      <c r="G8808" s="77" t="s">
        <v>195</v>
      </c>
      <c r="H8808" s="77" t="s">
        <v>189</v>
      </c>
      <c r="I8808" s="13">
        <v>11</v>
      </c>
      <c r="J8808" s="14">
        <v>2015</v>
      </c>
      <c r="K8808" s="78" t="s">
        <v>146</v>
      </c>
      <c r="L8808" s="79" t="s">
        <v>4720</v>
      </c>
      <c r="M8808" s="79" t="s">
        <v>302</v>
      </c>
      <c r="N8808" s="15" t="s">
        <v>28</v>
      </c>
      <c r="O8808" s="15" t="s">
        <v>29</v>
      </c>
      <c r="P8808" s="80" t="s">
        <v>3599</v>
      </c>
      <c r="Q8808" s="80"/>
    </row>
    <row r="8809" spans="1:17" hidden="1">
      <c r="A8809" s="12">
        <v>42334</v>
      </c>
      <c r="B8809" t="s">
        <v>3172</v>
      </c>
      <c r="C8809" s="1">
        <v>0</v>
      </c>
      <c r="E8809" s="42">
        <f t="shared" si="185"/>
        <v>0</v>
      </c>
      <c r="F8809" s="77" t="s">
        <v>225</v>
      </c>
      <c r="G8809" s="77" t="s">
        <v>195</v>
      </c>
      <c r="H8809" s="77" t="s">
        <v>189</v>
      </c>
      <c r="I8809" s="13">
        <v>11</v>
      </c>
      <c r="J8809" s="14">
        <v>2015</v>
      </c>
      <c r="K8809" s="78" t="s">
        <v>458</v>
      </c>
      <c r="L8809" s="79" t="s">
        <v>1248</v>
      </c>
      <c r="M8809" s="79" t="s">
        <v>23</v>
      </c>
      <c r="N8809" s="15" t="s">
        <v>28</v>
      </c>
      <c r="O8809" s="15" t="s">
        <v>29</v>
      </c>
      <c r="P8809" s="80" t="s">
        <v>3598</v>
      </c>
      <c r="Q8809" s="80"/>
    </row>
    <row r="8810" spans="1:17" hidden="1">
      <c r="A8810" s="12">
        <v>42335</v>
      </c>
      <c r="B8810" t="s">
        <v>4594</v>
      </c>
      <c r="C8810" s="1">
        <v>-1.76</v>
      </c>
      <c r="E8810" s="42">
        <f t="shared" si="185"/>
        <v>1.76</v>
      </c>
      <c r="F8810" s="77" t="s">
        <v>1038</v>
      </c>
      <c r="G8810" s="77" t="s">
        <v>195</v>
      </c>
      <c r="H8810" s="77" t="s">
        <v>189</v>
      </c>
      <c r="I8810" s="13">
        <v>11</v>
      </c>
      <c r="J8810" s="14">
        <v>2015</v>
      </c>
      <c r="K8810" s="78" t="s">
        <v>146</v>
      </c>
      <c r="L8810" s="79" t="s">
        <v>4594</v>
      </c>
      <c r="M8810" s="79" t="s">
        <v>302</v>
      </c>
      <c r="N8810" s="15" t="s">
        <v>28</v>
      </c>
      <c r="O8810" s="15" t="s">
        <v>29</v>
      </c>
      <c r="P8810" s="80" t="s">
        <v>3599</v>
      </c>
      <c r="Q8810" s="80"/>
    </row>
    <row r="8811" spans="1:17" hidden="1">
      <c r="A8811" s="12">
        <v>42336</v>
      </c>
      <c r="B8811" t="s">
        <v>4721</v>
      </c>
      <c r="C8811" s="1">
        <v>-1.91</v>
      </c>
      <c r="E8811" s="42">
        <f t="shared" ref="E8811:E8874" si="186">-C8811</f>
        <v>1.91</v>
      </c>
      <c r="F8811" s="77" t="s">
        <v>1038</v>
      </c>
      <c r="G8811" s="77" t="s">
        <v>195</v>
      </c>
      <c r="H8811" s="77" t="s">
        <v>189</v>
      </c>
      <c r="I8811" s="13">
        <v>11</v>
      </c>
      <c r="J8811" s="14">
        <v>2015</v>
      </c>
      <c r="K8811" s="78" t="s">
        <v>146</v>
      </c>
      <c r="L8811" s="79" t="s">
        <v>4721</v>
      </c>
      <c r="M8811" s="79" t="s">
        <v>302</v>
      </c>
      <c r="N8811" s="15" t="s">
        <v>28</v>
      </c>
      <c r="O8811" s="15" t="s">
        <v>29</v>
      </c>
      <c r="P8811" s="80" t="s">
        <v>3599</v>
      </c>
      <c r="Q8811" s="80"/>
    </row>
    <row r="8812" spans="1:17" hidden="1">
      <c r="A8812" s="12">
        <v>42337</v>
      </c>
      <c r="B8812" t="s">
        <v>4722</v>
      </c>
      <c r="C8812" s="1">
        <v>-2.33</v>
      </c>
      <c r="E8812" s="42">
        <f t="shared" si="186"/>
        <v>2.33</v>
      </c>
      <c r="F8812" s="77" t="s">
        <v>1038</v>
      </c>
      <c r="G8812" s="77" t="s">
        <v>195</v>
      </c>
      <c r="H8812" s="77" t="s">
        <v>189</v>
      </c>
      <c r="I8812" s="13">
        <v>11</v>
      </c>
      <c r="J8812" s="14">
        <v>2015</v>
      </c>
      <c r="K8812" s="78" t="s">
        <v>146</v>
      </c>
      <c r="L8812" s="79" t="s">
        <v>4722</v>
      </c>
      <c r="M8812" s="79" t="s">
        <v>302</v>
      </c>
      <c r="N8812" s="15" t="s">
        <v>28</v>
      </c>
      <c r="O8812" s="15" t="s">
        <v>29</v>
      </c>
      <c r="P8812" s="80" t="s">
        <v>3599</v>
      </c>
      <c r="Q8812" s="80"/>
    </row>
    <row r="8813" spans="1:17" hidden="1">
      <c r="A8813" s="12">
        <v>42337</v>
      </c>
      <c r="B8813" t="s">
        <v>4723</v>
      </c>
      <c r="C8813" s="1">
        <v>-0.67</v>
      </c>
      <c r="E8813" s="42">
        <f t="shared" si="186"/>
        <v>0.67</v>
      </c>
      <c r="F8813" s="77" t="s">
        <v>1038</v>
      </c>
      <c r="G8813" s="77" t="s">
        <v>195</v>
      </c>
      <c r="H8813" s="77" t="s">
        <v>189</v>
      </c>
      <c r="I8813" s="13">
        <v>11</v>
      </c>
      <c r="J8813" s="14">
        <v>2015</v>
      </c>
      <c r="K8813" s="78" t="s">
        <v>146</v>
      </c>
      <c r="L8813" s="79" t="s">
        <v>4723</v>
      </c>
      <c r="M8813" s="79" t="s">
        <v>302</v>
      </c>
      <c r="N8813" s="15" t="s">
        <v>28</v>
      </c>
      <c r="O8813" s="15" t="s">
        <v>29</v>
      </c>
      <c r="P8813" s="80" t="s">
        <v>3599</v>
      </c>
      <c r="Q8813" s="80"/>
    </row>
    <row r="8814" spans="1:17" hidden="1">
      <c r="A8814" s="12">
        <v>42337</v>
      </c>
      <c r="B8814" t="s">
        <v>4724</v>
      </c>
      <c r="C8814" s="1">
        <v>-1.71</v>
      </c>
      <c r="E8814" s="42">
        <f t="shared" si="186"/>
        <v>1.71</v>
      </c>
      <c r="F8814" s="77" t="s">
        <v>1038</v>
      </c>
      <c r="G8814" s="77" t="s">
        <v>195</v>
      </c>
      <c r="H8814" s="77" t="s">
        <v>189</v>
      </c>
      <c r="I8814" s="13">
        <v>11</v>
      </c>
      <c r="J8814" s="14">
        <v>2015</v>
      </c>
      <c r="K8814" s="78" t="s">
        <v>146</v>
      </c>
      <c r="L8814" s="79" t="s">
        <v>4724</v>
      </c>
      <c r="M8814" s="79" t="s">
        <v>302</v>
      </c>
      <c r="N8814" s="15" t="s">
        <v>28</v>
      </c>
      <c r="O8814" s="15" t="s">
        <v>29</v>
      </c>
      <c r="P8814" s="80" t="s">
        <v>3599</v>
      </c>
      <c r="Q8814" s="80"/>
    </row>
    <row r="8815" spans="1:17" hidden="1">
      <c r="A8815" s="12">
        <v>42338</v>
      </c>
      <c r="B8815" t="s">
        <v>4725</v>
      </c>
      <c r="C8815" s="1">
        <v>-1.3</v>
      </c>
      <c r="E8815" s="42">
        <f t="shared" si="186"/>
        <v>1.3</v>
      </c>
      <c r="F8815" s="77" t="s">
        <v>1038</v>
      </c>
      <c r="G8815" s="77" t="s">
        <v>195</v>
      </c>
      <c r="H8815" s="77" t="s">
        <v>189</v>
      </c>
      <c r="I8815" s="13">
        <v>11</v>
      </c>
      <c r="J8815" s="14">
        <v>2015</v>
      </c>
      <c r="K8815" s="78" t="s">
        <v>146</v>
      </c>
      <c r="L8815" s="79" t="s">
        <v>4725</v>
      </c>
      <c r="M8815" s="79" t="s">
        <v>302</v>
      </c>
      <c r="N8815" s="15" t="s">
        <v>28</v>
      </c>
      <c r="O8815" s="15" t="s">
        <v>29</v>
      </c>
      <c r="P8815" s="80" t="s">
        <v>3599</v>
      </c>
      <c r="Q8815" s="80"/>
    </row>
    <row r="8816" spans="1:17" hidden="1">
      <c r="A8816" s="12">
        <v>42338</v>
      </c>
      <c r="B8816" t="s">
        <v>4575</v>
      </c>
      <c r="C8816" s="1">
        <v>0</v>
      </c>
      <c r="E8816" s="42">
        <f t="shared" si="186"/>
        <v>0</v>
      </c>
      <c r="F8816" s="77" t="s">
        <v>225</v>
      </c>
      <c r="G8816" s="77" t="s">
        <v>195</v>
      </c>
      <c r="H8816" s="77" t="s">
        <v>189</v>
      </c>
      <c r="I8816" s="13">
        <v>11</v>
      </c>
      <c r="J8816" s="14">
        <v>2015</v>
      </c>
      <c r="K8816" s="78" t="s">
        <v>137</v>
      </c>
      <c r="L8816" s="79" t="s">
        <v>39</v>
      </c>
      <c r="M8816" s="79" t="s">
        <v>23</v>
      </c>
      <c r="N8816" s="15" t="s">
        <v>189</v>
      </c>
      <c r="O8816" s="15" t="s">
        <v>24</v>
      </c>
      <c r="P8816" s="80" t="s">
        <v>196</v>
      </c>
      <c r="Q8816" s="80"/>
    </row>
    <row r="8817" spans="1:17" hidden="1">
      <c r="A8817" s="12">
        <v>42339</v>
      </c>
      <c r="B8817" t="s">
        <v>4726</v>
      </c>
      <c r="C8817" s="1">
        <v>-1.62</v>
      </c>
      <c r="E8817" s="42">
        <f t="shared" si="186"/>
        <v>1.62</v>
      </c>
      <c r="F8817" s="77" t="s">
        <v>1038</v>
      </c>
      <c r="G8817" s="77" t="s">
        <v>195</v>
      </c>
      <c r="H8817" s="77" t="s">
        <v>189</v>
      </c>
      <c r="I8817" s="13">
        <v>12</v>
      </c>
      <c r="J8817" s="14">
        <v>2015</v>
      </c>
      <c r="K8817" s="78" t="s">
        <v>146</v>
      </c>
      <c r="L8817" s="79" t="s">
        <v>4726</v>
      </c>
      <c r="M8817" s="79" t="s">
        <v>302</v>
      </c>
      <c r="N8817" s="15" t="s">
        <v>28</v>
      </c>
      <c r="O8817" s="15" t="s">
        <v>29</v>
      </c>
      <c r="P8817" s="80" t="s">
        <v>3599</v>
      </c>
      <c r="Q8817" s="80"/>
    </row>
    <row r="8818" spans="1:17" hidden="1">
      <c r="A8818" s="12">
        <v>42341</v>
      </c>
      <c r="B8818" t="s">
        <v>3260</v>
      </c>
      <c r="C8818" s="1">
        <v>-3.48</v>
      </c>
      <c r="E8818" s="42">
        <f t="shared" si="186"/>
        <v>3.48</v>
      </c>
      <c r="F8818" s="77" t="s">
        <v>1038</v>
      </c>
      <c r="G8818" s="77" t="s">
        <v>195</v>
      </c>
      <c r="H8818" s="77" t="s">
        <v>189</v>
      </c>
      <c r="I8818" s="13">
        <v>12</v>
      </c>
      <c r="J8818" s="14">
        <v>2015</v>
      </c>
      <c r="K8818" s="78" t="s">
        <v>146</v>
      </c>
      <c r="L8818" s="79" t="s">
        <v>3260</v>
      </c>
      <c r="M8818" s="79" t="s">
        <v>302</v>
      </c>
      <c r="N8818" s="15" t="s">
        <v>28</v>
      </c>
      <c r="O8818" s="15" t="s">
        <v>29</v>
      </c>
      <c r="P8818" s="80" t="s">
        <v>3599</v>
      </c>
      <c r="Q8818" s="80"/>
    </row>
    <row r="8819" spans="1:17" hidden="1">
      <c r="A8819" s="12">
        <v>42341</v>
      </c>
      <c r="B8819" t="s">
        <v>4727</v>
      </c>
      <c r="C8819" s="1">
        <v>-0.67</v>
      </c>
      <c r="E8819" s="42">
        <f t="shared" si="186"/>
        <v>0.67</v>
      </c>
      <c r="F8819" s="77" t="s">
        <v>1038</v>
      </c>
      <c r="G8819" s="77" t="s">
        <v>195</v>
      </c>
      <c r="H8819" s="77" t="s">
        <v>189</v>
      </c>
      <c r="I8819" s="13">
        <v>12</v>
      </c>
      <c r="J8819" s="14">
        <v>2015</v>
      </c>
      <c r="K8819" s="78" t="s">
        <v>146</v>
      </c>
      <c r="L8819" s="79" t="s">
        <v>4727</v>
      </c>
      <c r="M8819" s="79" t="s">
        <v>302</v>
      </c>
      <c r="N8819" s="15" t="s">
        <v>28</v>
      </c>
      <c r="O8819" s="15" t="s">
        <v>29</v>
      </c>
      <c r="P8819" s="80" t="s">
        <v>3599</v>
      </c>
      <c r="Q8819" s="80"/>
    </row>
    <row r="8820" spans="1:17" hidden="1">
      <c r="A8820" s="12">
        <v>42342</v>
      </c>
      <c r="B8820" t="s">
        <v>2971</v>
      </c>
      <c r="C8820" s="1">
        <v>-3.13</v>
      </c>
      <c r="E8820" s="42">
        <f t="shared" si="186"/>
        <v>3.13</v>
      </c>
      <c r="F8820" s="77" t="s">
        <v>1038</v>
      </c>
      <c r="G8820" s="77" t="s">
        <v>195</v>
      </c>
      <c r="H8820" s="77" t="s">
        <v>189</v>
      </c>
      <c r="I8820" s="13">
        <v>12</v>
      </c>
      <c r="J8820" s="14">
        <v>2015</v>
      </c>
      <c r="K8820" s="78" t="s">
        <v>146</v>
      </c>
      <c r="L8820" s="79" t="s">
        <v>2971</v>
      </c>
      <c r="M8820" s="79" t="s">
        <v>302</v>
      </c>
      <c r="N8820" s="15" t="s">
        <v>28</v>
      </c>
      <c r="O8820" s="15" t="s">
        <v>29</v>
      </c>
      <c r="P8820" s="80" t="s">
        <v>3599</v>
      </c>
      <c r="Q8820" s="80"/>
    </row>
    <row r="8821" spans="1:17" hidden="1">
      <c r="A8821" s="12">
        <v>42343</v>
      </c>
      <c r="B8821" t="s">
        <v>4728</v>
      </c>
      <c r="C8821" s="1">
        <v>-0.72</v>
      </c>
      <c r="E8821" s="42">
        <f t="shared" si="186"/>
        <v>0.72</v>
      </c>
      <c r="F8821" s="77" t="s">
        <v>1038</v>
      </c>
      <c r="G8821" s="77" t="s">
        <v>195</v>
      </c>
      <c r="H8821" s="77" t="s">
        <v>189</v>
      </c>
      <c r="I8821" s="13">
        <v>12</v>
      </c>
      <c r="J8821" s="14">
        <v>2015</v>
      </c>
      <c r="K8821" s="78" t="s">
        <v>146</v>
      </c>
      <c r="L8821" s="79" t="s">
        <v>4728</v>
      </c>
      <c r="M8821" s="79" t="s">
        <v>302</v>
      </c>
      <c r="N8821" s="15" t="s">
        <v>28</v>
      </c>
      <c r="O8821" s="15" t="s">
        <v>29</v>
      </c>
      <c r="P8821" s="80" t="s">
        <v>3599</v>
      </c>
      <c r="Q8821" s="80"/>
    </row>
    <row r="8822" spans="1:17" hidden="1">
      <c r="A8822" s="12">
        <v>42343</v>
      </c>
      <c r="B8822" t="s">
        <v>3387</v>
      </c>
      <c r="C8822" s="1">
        <v>-1.49</v>
      </c>
      <c r="E8822" s="42">
        <f t="shared" si="186"/>
        <v>1.49</v>
      </c>
      <c r="F8822" s="77" t="s">
        <v>1038</v>
      </c>
      <c r="G8822" s="77" t="s">
        <v>195</v>
      </c>
      <c r="H8822" s="77" t="s">
        <v>189</v>
      </c>
      <c r="I8822" s="13">
        <v>12</v>
      </c>
      <c r="J8822" s="14">
        <v>2015</v>
      </c>
      <c r="K8822" s="78" t="s">
        <v>146</v>
      </c>
      <c r="L8822" s="79" t="s">
        <v>3387</v>
      </c>
      <c r="M8822" s="79" t="s">
        <v>302</v>
      </c>
      <c r="N8822" s="15" t="s">
        <v>28</v>
      </c>
      <c r="O8822" s="15" t="s">
        <v>29</v>
      </c>
      <c r="P8822" s="80" t="s">
        <v>3599</v>
      </c>
      <c r="Q8822" s="80"/>
    </row>
    <row r="8823" spans="1:17" hidden="1">
      <c r="A8823" s="12">
        <v>42344</v>
      </c>
      <c r="B8823" t="s">
        <v>4729</v>
      </c>
      <c r="C8823" s="1">
        <v>-2.04</v>
      </c>
      <c r="E8823" s="42">
        <f t="shared" si="186"/>
        <v>2.04</v>
      </c>
      <c r="F8823" s="77" t="s">
        <v>1038</v>
      </c>
      <c r="G8823" s="77" t="s">
        <v>195</v>
      </c>
      <c r="H8823" s="77" t="s">
        <v>189</v>
      </c>
      <c r="I8823" s="13">
        <v>12</v>
      </c>
      <c r="J8823" s="14">
        <v>2015</v>
      </c>
      <c r="K8823" s="78" t="s">
        <v>146</v>
      </c>
      <c r="L8823" s="79" t="s">
        <v>4729</v>
      </c>
      <c r="M8823" s="79" t="s">
        <v>302</v>
      </c>
      <c r="N8823" s="15" t="s">
        <v>28</v>
      </c>
      <c r="O8823" s="15" t="s">
        <v>29</v>
      </c>
      <c r="P8823" s="80" t="s">
        <v>3599</v>
      </c>
      <c r="Q8823" s="80"/>
    </row>
    <row r="8824" spans="1:17" hidden="1">
      <c r="A8824" s="12">
        <v>42344</v>
      </c>
      <c r="B8824" t="s">
        <v>4730</v>
      </c>
      <c r="C8824" s="1">
        <v>-1.1499999999999999</v>
      </c>
      <c r="E8824" s="42">
        <f t="shared" si="186"/>
        <v>1.1499999999999999</v>
      </c>
      <c r="F8824" s="77" t="s">
        <v>1038</v>
      </c>
      <c r="G8824" s="77" t="s">
        <v>195</v>
      </c>
      <c r="H8824" s="77" t="s">
        <v>189</v>
      </c>
      <c r="I8824" s="13">
        <v>12</v>
      </c>
      <c r="J8824" s="14">
        <v>2015</v>
      </c>
      <c r="K8824" s="78" t="s">
        <v>146</v>
      </c>
      <c r="L8824" s="79" t="s">
        <v>4730</v>
      </c>
      <c r="M8824" s="79" t="s">
        <v>302</v>
      </c>
      <c r="N8824" s="15" t="s">
        <v>28</v>
      </c>
      <c r="O8824" s="15" t="s">
        <v>29</v>
      </c>
      <c r="P8824" s="80" t="s">
        <v>3599</v>
      </c>
      <c r="Q8824" s="80"/>
    </row>
    <row r="8825" spans="1:17" hidden="1">
      <c r="A8825" s="12">
        <v>42344</v>
      </c>
      <c r="B8825" t="s">
        <v>4731</v>
      </c>
      <c r="C8825" s="1">
        <v>-0.59</v>
      </c>
      <c r="E8825" s="42">
        <f t="shared" si="186"/>
        <v>0.59</v>
      </c>
      <c r="F8825" s="77" t="s">
        <v>1038</v>
      </c>
      <c r="G8825" s="77" t="s">
        <v>195</v>
      </c>
      <c r="H8825" s="77" t="s">
        <v>189</v>
      </c>
      <c r="I8825" s="13">
        <v>12</v>
      </c>
      <c r="J8825" s="14">
        <v>2015</v>
      </c>
      <c r="K8825" s="78" t="s">
        <v>146</v>
      </c>
      <c r="L8825" s="79" t="s">
        <v>4731</v>
      </c>
      <c r="M8825" s="79" t="s">
        <v>302</v>
      </c>
      <c r="N8825" s="15" t="s">
        <v>28</v>
      </c>
      <c r="O8825" s="15" t="s">
        <v>29</v>
      </c>
      <c r="P8825" s="80" t="s">
        <v>3599</v>
      </c>
      <c r="Q8825" s="80"/>
    </row>
    <row r="8826" spans="1:17" hidden="1">
      <c r="A8826" s="12">
        <v>42345</v>
      </c>
      <c r="B8826" t="s">
        <v>4732</v>
      </c>
      <c r="C8826" s="1">
        <v>-0.59</v>
      </c>
      <c r="E8826" s="42">
        <f t="shared" si="186"/>
        <v>0.59</v>
      </c>
      <c r="F8826" s="77" t="s">
        <v>1038</v>
      </c>
      <c r="G8826" s="77" t="s">
        <v>195</v>
      </c>
      <c r="H8826" s="77" t="s">
        <v>189</v>
      </c>
      <c r="I8826" s="13">
        <v>12</v>
      </c>
      <c r="J8826" s="14">
        <v>2015</v>
      </c>
      <c r="K8826" s="78" t="s">
        <v>146</v>
      </c>
      <c r="L8826" s="79" t="s">
        <v>4732</v>
      </c>
      <c r="M8826" s="79" t="s">
        <v>302</v>
      </c>
      <c r="N8826" s="15" t="s">
        <v>28</v>
      </c>
      <c r="O8826" s="15" t="s">
        <v>29</v>
      </c>
      <c r="P8826" s="80" t="s">
        <v>3599</v>
      </c>
      <c r="Q8826" s="80"/>
    </row>
    <row r="8827" spans="1:17" hidden="1">
      <c r="A8827" s="12">
        <v>42345</v>
      </c>
      <c r="B8827" t="s">
        <v>4575</v>
      </c>
      <c r="C8827" s="1">
        <v>0</v>
      </c>
      <c r="E8827" s="42">
        <f t="shared" si="186"/>
        <v>0</v>
      </c>
      <c r="F8827" s="77" t="s">
        <v>225</v>
      </c>
      <c r="G8827" s="77" t="s">
        <v>195</v>
      </c>
      <c r="H8827" s="77" t="s">
        <v>189</v>
      </c>
      <c r="I8827" s="13">
        <v>12</v>
      </c>
      <c r="J8827" s="14">
        <v>2015</v>
      </c>
      <c r="K8827" s="78" t="s">
        <v>137</v>
      </c>
      <c r="L8827" s="79" t="s">
        <v>39</v>
      </c>
      <c r="M8827" s="79" t="s">
        <v>23</v>
      </c>
      <c r="N8827" s="15" t="s">
        <v>189</v>
      </c>
      <c r="O8827" s="15" t="s">
        <v>24</v>
      </c>
      <c r="P8827" s="80" t="s">
        <v>196</v>
      </c>
      <c r="Q8827" s="80"/>
    </row>
    <row r="8828" spans="1:17" hidden="1">
      <c r="A8828" s="12">
        <v>42345</v>
      </c>
      <c r="B8828" t="s">
        <v>4733</v>
      </c>
      <c r="C8828" s="1">
        <v>-2.0099999999999998</v>
      </c>
      <c r="E8828" s="42">
        <f t="shared" si="186"/>
        <v>2.0099999999999998</v>
      </c>
      <c r="F8828" s="77" t="s">
        <v>1038</v>
      </c>
      <c r="G8828" s="77" t="s">
        <v>195</v>
      </c>
      <c r="H8828" s="77" t="s">
        <v>189</v>
      </c>
      <c r="I8828" s="13">
        <v>12</v>
      </c>
      <c r="J8828" s="14">
        <v>2015</v>
      </c>
      <c r="K8828" s="78" t="s">
        <v>146</v>
      </c>
      <c r="L8828" s="79" t="s">
        <v>4733</v>
      </c>
      <c r="M8828" s="79" t="s">
        <v>302</v>
      </c>
      <c r="N8828" s="15" t="s">
        <v>28</v>
      </c>
      <c r="O8828" s="15" t="s">
        <v>29</v>
      </c>
      <c r="P8828" s="80" t="s">
        <v>3599</v>
      </c>
      <c r="Q8828" s="80"/>
    </row>
    <row r="8829" spans="1:17" hidden="1">
      <c r="A8829" s="12">
        <v>42346</v>
      </c>
      <c r="B8829" t="s">
        <v>4734</v>
      </c>
      <c r="C8829" s="1">
        <v>-0.67</v>
      </c>
      <c r="E8829" s="42">
        <f t="shared" si="186"/>
        <v>0.67</v>
      </c>
      <c r="F8829" s="77" t="s">
        <v>1038</v>
      </c>
      <c r="G8829" s="77" t="s">
        <v>195</v>
      </c>
      <c r="H8829" s="77" t="s">
        <v>189</v>
      </c>
      <c r="I8829" s="13">
        <v>12</v>
      </c>
      <c r="J8829" s="14">
        <v>2015</v>
      </c>
      <c r="K8829" s="78" t="s">
        <v>146</v>
      </c>
      <c r="L8829" s="79" t="s">
        <v>4734</v>
      </c>
      <c r="M8829" s="79" t="s">
        <v>302</v>
      </c>
      <c r="N8829" s="15" t="s">
        <v>28</v>
      </c>
      <c r="O8829" s="15" t="s">
        <v>29</v>
      </c>
      <c r="P8829" s="80" t="s">
        <v>3599</v>
      </c>
      <c r="Q8829" s="80"/>
    </row>
    <row r="8830" spans="1:17" hidden="1">
      <c r="A8830" s="12">
        <v>42346</v>
      </c>
      <c r="B8830" t="s">
        <v>4735</v>
      </c>
      <c r="C8830" s="1">
        <v>-1.85</v>
      </c>
      <c r="E8830" s="42">
        <f t="shared" si="186"/>
        <v>1.85</v>
      </c>
      <c r="F8830" s="77" t="s">
        <v>1038</v>
      </c>
      <c r="G8830" s="77" t="s">
        <v>195</v>
      </c>
      <c r="H8830" s="77" t="s">
        <v>189</v>
      </c>
      <c r="I8830" s="13">
        <v>12</v>
      </c>
      <c r="J8830" s="14">
        <v>2015</v>
      </c>
      <c r="K8830" s="78" t="s">
        <v>146</v>
      </c>
      <c r="L8830" s="79" t="s">
        <v>4735</v>
      </c>
      <c r="M8830" s="79" t="s">
        <v>302</v>
      </c>
      <c r="N8830" s="15" t="s">
        <v>28</v>
      </c>
      <c r="O8830" s="15" t="s">
        <v>29</v>
      </c>
      <c r="P8830" s="80" t="s">
        <v>3599</v>
      </c>
      <c r="Q8830" s="80"/>
    </row>
    <row r="8831" spans="1:17" hidden="1">
      <c r="A8831" s="12">
        <v>42347</v>
      </c>
      <c r="B8831" t="s">
        <v>4736</v>
      </c>
      <c r="C8831" s="1">
        <v>-1.93</v>
      </c>
      <c r="E8831" s="42">
        <f t="shared" si="186"/>
        <v>1.93</v>
      </c>
      <c r="F8831" s="77" t="s">
        <v>1038</v>
      </c>
      <c r="G8831" s="77" t="s">
        <v>195</v>
      </c>
      <c r="H8831" s="77" t="s">
        <v>189</v>
      </c>
      <c r="I8831" s="13">
        <v>12</v>
      </c>
      <c r="J8831" s="14">
        <v>2015</v>
      </c>
      <c r="K8831" s="78" t="s">
        <v>146</v>
      </c>
      <c r="L8831" s="79" t="s">
        <v>4736</v>
      </c>
      <c r="M8831" s="79" t="s">
        <v>302</v>
      </c>
      <c r="N8831" s="15" t="s">
        <v>28</v>
      </c>
      <c r="O8831" s="15" t="s">
        <v>29</v>
      </c>
      <c r="P8831" s="80" t="s">
        <v>3599</v>
      </c>
      <c r="Q8831" s="80"/>
    </row>
    <row r="8832" spans="1:17" hidden="1">
      <c r="A8832" s="12">
        <v>42347</v>
      </c>
      <c r="B8832" t="s">
        <v>4644</v>
      </c>
      <c r="C8832" s="1">
        <v>-0.92</v>
      </c>
      <c r="E8832" s="42">
        <f t="shared" si="186"/>
        <v>0.92</v>
      </c>
      <c r="F8832" s="77" t="s">
        <v>1038</v>
      </c>
      <c r="G8832" s="77" t="s">
        <v>195</v>
      </c>
      <c r="H8832" s="77" t="s">
        <v>189</v>
      </c>
      <c r="I8832" s="13">
        <v>12</v>
      </c>
      <c r="J8832" s="14">
        <v>2015</v>
      </c>
      <c r="K8832" s="78" t="s">
        <v>146</v>
      </c>
      <c r="L8832" s="79" t="s">
        <v>4644</v>
      </c>
      <c r="M8832" s="79" t="s">
        <v>302</v>
      </c>
      <c r="N8832" s="15" t="s">
        <v>28</v>
      </c>
      <c r="O8832" s="15" t="s">
        <v>29</v>
      </c>
      <c r="P8832" s="80" t="s">
        <v>3599</v>
      </c>
      <c r="Q8832" s="80"/>
    </row>
    <row r="8833" spans="1:17" hidden="1">
      <c r="A8833" s="12">
        <v>42348</v>
      </c>
      <c r="B8833" t="s">
        <v>4737</v>
      </c>
      <c r="C8833" s="1">
        <v>-2.33</v>
      </c>
      <c r="E8833" s="42">
        <f t="shared" si="186"/>
        <v>2.33</v>
      </c>
      <c r="F8833" s="77" t="s">
        <v>1038</v>
      </c>
      <c r="G8833" s="77" t="s">
        <v>195</v>
      </c>
      <c r="H8833" s="77" t="s">
        <v>189</v>
      </c>
      <c r="I8833" s="13">
        <v>12</v>
      </c>
      <c r="J8833" s="14">
        <v>2015</v>
      </c>
      <c r="K8833" s="78" t="s">
        <v>146</v>
      </c>
      <c r="L8833" s="79" t="s">
        <v>4737</v>
      </c>
      <c r="M8833" s="79" t="s">
        <v>302</v>
      </c>
      <c r="N8833" s="15" t="s">
        <v>28</v>
      </c>
      <c r="O8833" s="15" t="s">
        <v>29</v>
      </c>
      <c r="P8833" s="80" t="s">
        <v>3599</v>
      </c>
      <c r="Q8833" s="80"/>
    </row>
    <row r="8834" spans="1:17" hidden="1">
      <c r="A8834" s="12">
        <v>42349</v>
      </c>
      <c r="B8834" t="s">
        <v>4738</v>
      </c>
      <c r="C8834" s="1">
        <v>-2.36</v>
      </c>
      <c r="E8834" s="42">
        <f t="shared" si="186"/>
        <v>2.36</v>
      </c>
      <c r="F8834" s="77" t="s">
        <v>1038</v>
      </c>
      <c r="G8834" s="77" t="s">
        <v>195</v>
      </c>
      <c r="H8834" s="77" t="s">
        <v>189</v>
      </c>
      <c r="I8834" s="13">
        <v>12</v>
      </c>
      <c r="J8834" s="14">
        <v>2015</v>
      </c>
      <c r="K8834" s="78" t="s">
        <v>146</v>
      </c>
      <c r="L8834" s="79" t="s">
        <v>4738</v>
      </c>
      <c r="M8834" s="79" t="s">
        <v>302</v>
      </c>
      <c r="N8834" s="15" t="s">
        <v>28</v>
      </c>
      <c r="O8834" s="15" t="s">
        <v>29</v>
      </c>
      <c r="P8834" s="80" t="s">
        <v>3599</v>
      </c>
      <c r="Q8834" s="80"/>
    </row>
    <row r="8835" spans="1:17" hidden="1">
      <c r="A8835" s="12">
        <v>42349</v>
      </c>
      <c r="B8835" t="s">
        <v>4739</v>
      </c>
      <c r="C8835" s="1">
        <v>-0.74</v>
      </c>
      <c r="E8835" s="42">
        <f t="shared" si="186"/>
        <v>0.74</v>
      </c>
      <c r="F8835" s="77" t="s">
        <v>1038</v>
      </c>
      <c r="G8835" s="77" t="s">
        <v>195</v>
      </c>
      <c r="H8835" s="77" t="s">
        <v>189</v>
      </c>
      <c r="I8835" s="13">
        <v>12</v>
      </c>
      <c r="J8835" s="14">
        <v>2015</v>
      </c>
      <c r="K8835" s="78" t="s">
        <v>146</v>
      </c>
      <c r="L8835" s="79" t="s">
        <v>4739</v>
      </c>
      <c r="M8835" s="79" t="s">
        <v>302</v>
      </c>
      <c r="N8835" s="15" t="s">
        <v>28</v>
      </c>
      <c r="O8835" s="15" t="s">
        <v>29</v>
      </c>
      <c r="P8835" s="80" t="s">
        <v>3599</v>
      </c>
      <c r="Q8835" s="80"/>
    </row>
    <row r="8836" spans="1:17" hidden="1">
      <c r="A8836" s="12">
        <v>42349</v>
      </c>
      <c r="B8836" t="s">
        <v>4699</v>
      </c>
      <c r="C8836" s="1">
        <v>1.78</v>
      </c>
      <c r="E8836" s="42">
        <f t="shared" si="186"/>
        <v>-1.78</v>
      </c>
      <c r="F8836" s="77" t="s">
        <v>225</v>
      </c>
      <c r="G8836" s="77" t="s">
        <v>195</v>
      </c>
      <c r="H8836" s="77" t="s">
        <v>189</v>
      </c>
      <c r="I8836" s="13">
        <v>12</v>
      </c>
      <c r="J8836" s="14">
        <v>2015</v>
      </c>
      <c r="K8836" s="78" t="s">
        <v>146</v>
      </c>
      <c r="L8836" s="79" t="s">
        <v>4699</v>
      </c>
      <c r="M8836" s="79" t="s">
        <v>302</v>
      </c>
      <c r="N8836" s="15" t="s">
        <v>28</v>
      </c>
      <c r="O8836" s="15" t="s">
        <v>29</v>
      </c>
      <c r="P8836" s="80" t="s">
        <v>3599</v>
      </c>
      <c r="Q8836" s="80"/>
    </row>
    <row r="8837" spans="1:17" hidden="1">
      <c r="A8837" s="12">
        <v>42350</v>
      </c>
      <c r="B8837" t="s">
        <v>4740</v>
      </c>
      <c r="C8837" s="1">
        <v>-3.54</v>
      </c>
      <c r="E8837" s="42">
        <f t="shared" si="186"/>
        <v>3.54</v>
      </c>
      <c r="F8837" s="77" t="s">
        <v>1038</v>
      </c>
      <c r="G8837" s="77" t="s">
        <v>195</v>
      </c>
      <c r="H8837" s="77" t="s">
        <v>189</v>
      </c>
      <c r="I8837" s="13">
        <v>12</v>
      </c>
      <c r="J8837" s="14">
        <v>2015</v>
      </c>
      <c r="K8837" s="78" t="s">
        <v>146</v>
      </c>
      <c r="L8837" s="79" t="s">
        <v>4740</v>
      </c>
      <c r="M8837" s="79" t="s">
        <v>302</v>
      </c>
      <c r="N8837" s="15" t="s">
        <v>28</v>
      </c>
      <c r="O8837" s="15" t="s">
        <v>29</v>
      </c>
      <c r="P8837" s="80" t="s">
        <v>3599</v>
      </c>
      <c r="Q8837" s="80"/>
    </row>
    <row r="8838" spans="1:17" hidden="1">
      <c r="A8838" s="12">
        <v>42350</v>
      </c>
      <c r="B8838" t="s">
        <v>4741</v>
      </c>
      <c r="C8838" s="1">
        <v>-0.73</v>
      </c>
      <c r="E8838" s="42">
        <f t="shared" si="186"/>
        <v>0.73</v>
      </c>
      <c r="F8838" s="77" t="s">
        <v>1038</v>
      </c>
      <c r="G8838" s="77" t="s">
        <v>195</v>
      </c>
      <c r="H8838" s="77" t="s">
        <v>189</v>
      </c>
      <c r="I8838" s="13">
        <v>12</v>
      </c>
      <c r="J8838" s="14">
        <v>2015</v>
      </c>
      <c r="K8838" s="78" t="s">
        <v>146</v>
      </c>
      <c r="L8838" s="79" t="s">
        <v>4741</v>
      </c>
      <c r="M8838" s="79" t="s">
        <v>302</v>
      </c>
      <c r="N8838" s="15" t="s">
        <v>28</v>
      </c>
      <c r="O8838" s="15" t="s">
        <v>29</v>
      </c>
      <c r="P8838" s="80" t="s">
        <v>3599</v>
      </c>
      <c r="Q8838" s="80"/>
    </row>
    <row r="8839" spans="1:17" hidden="1">
      <c r="A8839" s="12">
        <v>42351</v>
      </c>
      <c r="B8839" t="s">
        <v>4742</v>
      </c>
      <c r="C8839" s="1">
        <v>-0.73</v>
      </c>
      <c r="E8839" s="42">
        <f t="shared" si="186"/>
        <v>0.73</v>
      </c>
      <c r="F8839" s="77" t="s">
        <v>1038</v>
      </c>
      <c r="G8839" s="77" t="s">
        <v>195</v>
      </c>
      <c r="H8839" s="77" t="s">
        <v>189</v>
      </c>
      <c r="I8839" s="13">
        <v>12</v>
      </c>
      <c r="J8839" s="14">
        <v>2015</v>
      </c>
      <c r="K8839" s="78" t="s">
        <v>146</v>
      </c>
      <c r="L8839" s="79" t="s">
        <v>4742</v>
      </c>
      <c r="M8839" s="79" t="s">
        <v>302</v>
      </c>
      <c r="N8839" s="15" t="s">
        <v>28</v>
      </c>
      <c r="O8839" s="15" t="s">
        <v>29</v>
      </c>
      <c r="P8839" s="80" t="s">
        <v>3599</v>
      </c>
      <c r="Q8839" s="80"/>
    </row>
    <row r="8840" spans="1:17" hidden="1">
      <c r="A8840" s="12">
        <v>42352</v>
      </c>
      <c r="B8840" t="s">
        <v>4743</v>
      </c>
      <c r="C8840" s="1">
        <v>-1.58</v>
      </c>
      <c r="E8840" s="42">
        <f t="shared" si="186"/>
        <v>1.58</v>
      </c>
      <c r="F8840" s="77" t="s">
        <v>1038</v>
      </c>
      <c r="G8840" s="77" t="s">
        <v>195</v>
      </c>
      <c r="H8840" s="77" t="s">
        <v>189</v>
      </c>
      <c r="I8840" s="13">
        <v>12</v>
      </c>
      <c r="J8840" s="14">
        <v>2015</v>
      </c>
      <c r="K8840" s="78" t="s">
        <v>146</v>
      </c>
      <c r="L8840" s="79" t="s">
        <v>4743</v>
      </c>
      <c r="M8840" s="79" t="s">
        <v>302</v>
      </c>
      <c r="N8840" s="15" t="s">
        <v>28</v>
      </c>
      <c r="O8840" s="15" t="s">
        <v>29</v>
      </c>
      <c r="P8840" s="80" t="s">
        <v>3599</v>
      </c>
      <c r="Q8840" s="80"/>
    </row>
    <row r="8841" spans="1:17" hidden="1">
      <c r="A8841" s="12">
        <v>42352</v>
      </c>
      <c r="B8841" t="s">
        <v>4744</v>
      </c>
      <c r="C8841" s="1">
        <v>-0.73</v>
      </c>
      <c r="E8841" s="42">
        <f t="shared" si="186"/>
        <v>0.73</v>
      </c>
      <c r="F8841" s="77" t="s">
        <v>1038</v>
      </c>
      <c r="G8841" s="77" t="s">
        <v>195</v>
      </c>
      <c r="H8841" s="77" t="s">
        <v>189</v>
      </c>
      <c r="I8841" s="13">
        <v>12</v>
      </c>
      <c r="J8841" s="14">
        <v>2015</v>
      </c>
      <c r="K8841" s="78" t="s">
        <v>146</v>
      </c>
      <c r="L8841" s="79" t="s">
        <v>4744</v>
      </c>
      <c r="M8841" s="79" t="s">
        <v>302</v>
      </c>
      <c r="N8841" s="15" t="s">
        <v>28</v>
      </c>
      <c r="O8841" s="15" t="s">
        <v>29</v>
      </c>
      <c r="P8841" s="80" t="s">
        <v>3599</v>
      </c>
      <c r="Q8841" s="80"/>
    </row>
    <row r="8842" spans="1:17" hidden="1">
      <c r="A8842" s="12">
        <v>42352</v>
      </c>
      <c r="B8842" t="s">
        <v>4575</v>
      </c>
      <c r="C8842" s="1">
        <v>0</v>
      </c>
      <c r="E8842" s="42">
        <f t="shared" si="186"/>
        <v>0</v>
      </c>
      <c r="F8842" s="77" t="s">
        <v>225</v>
      </c>
      <c r="G8842" s="77" t="s">
        <v>195</v>
      </c>
      <c r="H8842" s="77" t="s">
        <v>189</v>
      </c>
      <c r="I8842" s="13">
        <v>12</v>
      </c>
      <c r="J8842" s="14">
        <v>2015</v>
      </c>
      <c r="K8842" s="78" t="s">
        <v>137</v>
      </c>
      <c r="L8842" s="79" t="s">
        <v>39</v>
      </c>
      <c r="M8842" s="79" t="s">
        <v>23</v>
      </c>
      <c r="N8842" s="15" t="s">
        <v>189</v>
      </c>
      <c r="O8842" s="15" t="s">
        <v>24</v>
      </c>
      <c r="P8842" s="80" t="s">
        <v>196</v>
      </c>
      <c r="Q8842" s="80"/>
    </row>
    <row r="8843" spans="1:17" hidden="1">
      <c r="A8843" s="12">
        <v>42352</v>
      </c>
      <c r="B8843" t="s">
        <v>4745</v>
      </c>
      <c r="C8843" s="1">
        <v>-0.72</v>
      </c>
      <c r="E8843" s="42">
        <f t="shared" si="186"/>
        <v>0.72</v>
      </c>
      <c r="F8843" s="77" t="s">
        <v>1038</v>
      </c>
      <c r="G8843" s="77" t="s">
        <v>195</v>
      </c>
      <c r="H8843" s="77" t="s">
        <v>189</v>
      </c>
      <c r="I8843" s="13">
        <v>12</v>
      </c>
      <c r="J8843" s="14">
        <v>2015</v>
      </c>
      <c r="K8843" s="78" t="s">
        <v>146</v>
      </c>
      <c r="L8843" s="79" t="s">
        <v>4745</v>
      </c>
      <c r="M8843" s="79" t="s">
        <v>302</v>
      </c>
      <c r="N8843" s="15" t="s">
        <v>28</v>
      </c>
      <c r="O8843" s="15" t="s">
        <v>29</v>
      </c>
      <c r="P8843" s="80" t="s">
        <v>3599</v>
      </c>
      <c r="Q8843" s="80"/>
    </row>
    <row r="8844" spans="1:17" hidden="1">
      <c r="A8844" s="12">
        <v>42353</v>
      </c>
      <c r="B8844" t="s">
        <v>4745</v>
      </c>
      <c r="C8844" s="1">
        <v>-0.45</v>
      </c>
      <c r="E8844" s="42">
        <f t="shared" si="186"/>
        <v>0.45</v>
      </c>
      <c r="F8844" s="77" t="s">
        <v>1038</v>
      </c>
      <c r="G8844" s="77" t="s">
        <v>195</v>
      </c>
      <c r="H8844" s="77" t="s">
        <v>189</v>
      </c>
      <c r="I8844" s="13">
        <v>12</v>
      </c>
      <c r="J8844" s="14">
        <v>2015</v>
      </c>
      <c r="K8844" s="78" t="s">
        <v>146</v>
      </c>
      <c r="L8844" s="79" t="s">
        <v>4745</v>
      </c>
      <c r="M8844" s="79" t="s">
        <v>302</v>
      </c>
      <c r="N8844" s="15" t="s">
        <v>28</v>
      </c>
      <c r="O8844" s="15" t="s">
        <v>29</v>
      </c>
      <c r="P8844" s="80" t="s">
        <v>3599</v>
      </c>
      <c r="Q8844" s="80"/>
    </row>
    <row r="8845" spans="1:17" hidden="1">
      <c r="A8845" s="12">
        <v>42353</v>
      </c>
      <c r="B8845" t="s">
        <v>4746</v>
      </c>
      <c r="C8845" s="1">
        <v>-2.91</v>
      </c>
      <c r="E8845" s="42">
        <f t="shared" si="186"/>
        <v>2.91</v>
      </c>
      <c r="F8845" s="77" t="s">
        <v>1038</v>
      </c>
      <c r="G8845" s="77" t="s">
        <v>195</v>
      </c>
      <c r="H8845" s="77" t="s">
        <v>189</v>
      </c>
      <c r="I8845" s="13">
        <v>12</v>
      </c>
      <c r="J8845" s="14">
        <v>2015</v>
      </c>
      <c r="K8845" s="78" t="s">
        <v>146</v>
      </c>
      <c r="L8845" s="79" t="s">
        <v>4746</v>
      </c>
      <c r="M8845" s="79" t="s">
        <v>302</v>
      </c>
      <c r="N8845" s="15" t="s">
        <v>28</v>
      </c>
      <c r="O8845" s="15" t="s">
        <v>29</v>
      </c>
      <c r="P8845" s="80" t="s">
        <v>3599</v>
      </c>
      <c r="Q8845" s="80"/>
    </row>
    <row r="8846" spans="1:17" hidden="1">
      <c r="A8846" s="12">
        <v>42354</v>
      </c>
      <c r="B8846" t="s">
        <v>4747</v>
      </c>
      <c r="C8846" s="1">
        <v>-2.0699999999999998</v>
      </c>
      <c r="E8846" s="42">
        <f t="shared" si="186"/>
        <v>2.0699999999999998</v>
      </c>
      <c r="F8846" s="77" t="s">
        <v>1038</v>
      </c>
      <c r="G8846" s="77" t="s">
        <v>195</v>
      </c>
      <c r="H8846" s="77" t="s">
        <v>189</v>
      </c>
      <c r="I8846" s="13">
        <v>12</v>
      </c>
      <c r="J8846" s="14">
        <v>2015</v>
      </c>
      <c r="K8846" s="78" t="s">
        <v>146</v>
      </c>
      <c r="L8846" s="79" t="s">
        <v>4747</v>
      </c>
      <c r="M8846" s="79" t="s">
        <v>302</v>
      </c>
      <c r="N8846" s="15" t="s">
        <v>28</v>
      </c>
      <c r="O8846" s="15" t="s">
        <v>29</v>
      </c>
      <c r="P8846" s="80" t="s">
        <v>3599</v>
      </c>
      <c r="Q8846" s="80"/>
    </row>
    <row r="8847" spans="1:17" hidden="1">
      <c r="A8847" s="12">
        <v>42354</v>
      </c>
      <c r="B8847" t="s">
        <v>4748</v>
      </c>
      <c r="C8847" s="1">
        <v>-1.8</v>
      </c>
      <c r="E8847" s="42">
        <f t="shared" si="186"/>
        <v>1.8</v>
      </c>
      <c r="F8847" s="77" t="s">
        <v>1038</v>
      </c>
      <c r="G8847" s="77" t="s">
        <v>195</v>
      </c>
      <c r="H8847" s="77" t="s">
        <v>189</v>
      </c>
      <c r="I8847" s="13">
        <v>12</v>
      </c>
      <c r="J8847" s="14">
        <v>2015</v>
      </c>
      <c r="K8847" s="78" t="s">
        <v>146</v>
      </c>
      <c r="L8847" s="79" t="s">
        <v>4748</v>
      </c>
      <c r="M8847" s="79" t="s">
        <v>302</v>
      </c>
      <c r="N8847" s="15" t="s">
        <v>28</v>
      </c>
      <c r="O8847" s="15" t="s">
        <v>29</v>
      </c>
      <c r="P8847" s="80" t="s">
        <v>3599</v>
      </c>
      <c r="Q8847" s="80"/>
    </row>
    <row r="8848" spans="1:17" hidden="1">
      <c r="A8848" s="12">
        <v>42354</v>
      </c>
      <c r="B8848" t="s">
        <v>4749</v>
      </c>
      <c r="C8848" s="1">
        <v>-1.85</v>
      </c>
      <c r="E8848" s="42">
        <f t="shared" si="186"/>
        <v>1.85</v>
      </c>
      <c r="F8848" s="77" t="s">
        <v>1038</v>
      </c>
      <c r="G8848" s="77" t="s">
        <v>195</v>
      </c>
      <c r="H8848" s="77" t="s">
        <v>189</v>
      </c>
      <c r="I8848" s="13">
        <v>12</v>
      </c>
      <c r="J8848" s="14">
        <v>2015</v>
      </c>
      <c r="K8848" s="78" t="s">
        <v>146</v>
      </c>
      <c r="L8848" s="79" t="s">
        <v>4749</v>
      </c>
      <c r="M8848" s="79" t="s">
        <v>302</v>
      </c>
      <c r="N8848" s="15" t="s">
        <v>28</v>
      </c>
      <c r="O8848" s="15" t="s">
        <v>29</v>
      </c>
      <c r="P8848" s="80" t="s">
        <v>3599</v>
      </c>
      <c r="Q8848" s="80"/>
    </row>
    <row r="8849" spans="1:17" hidden="1">
      <c r="A8849" s="12">
        <v>42354</v>
      </c>
      <c r="B8849" t="s">
        <v>4575</v>
      </c>
      <c r="C8849" s="1">
        <v>0</v>
      </c>
      <c r="E8849" s="42">
        <f t="shared" si="186"/>
        <v>0</v>
      </c>
      <c r="F8849" s="77" t="s">
        <v>225</v>
      </c>
      <c r="G8849" s="77" t="s">
        <v>195</v>
      </c>
      <c r="H8849" s="77" t="s">
        <v>189</v>
      </c>
      <c r="I8849" s="13">
        <v>12</v>
      </c>
      <c r="J8849" s="14">
        <v>2015</v>
      </c>
      <c r="K8849" s="78" t="s">
        <v>137</v>
      </c>
      <c r="L8849" s="79" t="s">
        <v>39</v>
      </c>
      <c r="M8849" s="79" t="s">
        <v>23</v>
      </c>
      <c r="N8849" s="15" t="s">
        <v>189</v>
      </c>
      <c r="O8849" s="15" t="s">
        <v>24</v>
      </c>
      <c r="P8849" s="80" t="s">
        <v>196</v>
      </c>
      <c r="Q8849" s="80"/>
    </row>
    <row r="8850" spans="1:17" hidden="1">
      <c r="A8850" s="12">
        <v>42354</v>
      </c>
      <c r="B8850" t="s">
        <v>4750</v>
      </c>
      <c r="C8850" s="1">
        <v>-1.23</v>
      </c>
      <c r="E8850" s="42">
        <f t="shared" si="186"/>
        <v>1.23</v>
      </c>
      <c r="F8850" s="77" t="s">
        <v>1038</v>
      </c>
      <c r="G8850" s="77" t="s">
        <v>195</v>
      </c>
      <c r="H8850" s="77" t="s">
        <v>189</v>
      </c>
      <c r="I8850" s="13">
        <v>12</v>
      </c>
      <c r="J8850" s="14">
        <v>2015</v>
      </c>
      <c r="K8850" s="78" t="s">
        <v>146</v>
      </c>
      <c r="L8850" s="79" t="s">
        <v>4750</v>
      </c>
      <c r="M8850" s="79" t="s">
        <v>302</v>
      </c>
      <c r="N8850" s="15" t="s">
        <v>28</v>
      </c>
      <c r="O8850" s="15" t="s">
        <v>29</v>
      </c>
      <c r="P8850" s="80" t="s">
        <v>3599</v>
      </c>
      <c r="Q8850" s="80"/>
    </row>
    <row r="8851" spans="1:17" hidden="1">
      <c r="A8851" s="12">
        <v>42354</v>
      </c>
      <c r="B8851" t="s">
        <v>4750</v>
      </c>
      <c r="C8851" s="1">
        <v>0.93</v>
      </c>
      <c r="E8851" s="42">
        <f t="shared" si="186"/>
        <v>-0.93</v>
      </c>
      <c r="F8851" s="77" t="s">
        <v>225</v>
      </c>
      <c r="G8851" s="77" t="s">
        <v>195</v>
      </c>
      <c r="H8851" s="77" t="s">
        <v>189</v>
      </c>
      <c r="I8851" s="13">
        <v>12</v>
      </c>
      <c r="J8851" s="14">
        <v>2015</v>
      </c>
      <c r="K8851" s="78" t="s">
        <v>146</v>
      </c>
      <c r="L8851" s="79" t="s">
        <v>4750</v>
      </c>
      <c r="M8851" s="79" t="s">
        <v>302</v>
      </c>
      <c r="N8851" s="15" t="s">
        <v>28</v>
      </c>
      <c r="O8851" s="15" t="s">
        <v>29</v>
      </c>
      <c r="P8851" s="80" t="s">
        <v>3599</v>
      </c>
      <c r="Q8851" s="80"/>
    </row>
    <row r="8852" spans="1:17" hidden="1">
      <c r="A8852" s="12">
        <v>42354</v>
      </c>
      <c r="B8852" t="s">
        <v>4751</v>
      </c>
      <c r="C8852" s="1">
        <v>-5.01</v>
      </c>
      <c r="E8852" s="42">
        <f t="shared" si="186"/>
        <v>5.01</v>
      </c>
      <c r="F8852" s="77" t="s">
        <v>1038</v>
      </c>
      <c r="G8852" s="77" t="s">
        <v>195</v>
      </c>
      <c r="H8852" s="77" t="s">
        <v>189</v>
      </c>
      <c r="I8852" s="13">
        <v>12</v>
      </c>
      <c r="J8852" s="14">
        <v>2015</v>
      </c>
      <c r="K8852" s="78" t="s">
        <v>146</v>
      </c>
      <c r="L8852" s="79" t="s">
        <v>4751</v>
      </c>
      <c r="M8852" s="79" t="s">
        <v>302</v>
      </c>
      <c r="N8852" s="15" t="s">
        <v>28</v>
      </c>
      <c r="O8852" s="15" t="s">
        <v>29</v>
      </c>
      <c r="P8852" s="80" t="s">
        <v>3599</v>
      </c>
      <c r="Q8852" s="80"/>
    </row>
    <row r="8853" spans="1:17" hidden="1">
      <c r="A8853" s="12">
        <v>42355</v>
      </c>
      <c r="B8853" t="s">
        <v>4752</v>
      </c>
      <c r="C8853" s="1">
        <v>-2.79</v>
      </c>
      <c r="E8853" s="42">
        <f t="shared" si="186"/>
        <v>2.79</v>
      </c>
      <c r="F8853" s="77" t="s">
        <v>1038</v>
      </c>
      <c r="G8853" s="77" t="s">
        <v>195</v>
      </c>
      <c r="H8853" s="77" t="s">
        <v>189</v>
      </c>
      <c r="I8853" s="13">
        <v>12</v>
      </c>
      <c r="J8853" s="14">
        <v>2015</v>
      </c>
      <c r="K8853" s="78" t="s">
        <v>146</v>
      </c>
      <c r="L8853" s="79" t="s">
        <v>4752</v>
      </c>
      <c r="M8853" s="79" t="s">
        <v>302</v>
      </c>
      <c r="N8853" s="15" t="s">
        <v>28</v>
      </c>
      <c r="O8853" s="15" t="s">
        <v>29</v>
      </c>
      <c r="P8853" s="80" t="s">
        <v>3599</v>
      </c>
      <c r="Q8853" s="80"/>
    </row>
    <row r="8854" spans="1:17" hidden="1">
      <c r="A8854" s="12">
        <v>42356</v>
      </c>
      <c r="B8854" t="s">
        <v>4753</v>
      </c>
      <c r="C8854" s="1">
        <v>-2.88</v>
      </c>
      <c r="E8854" s="42">
        <f t="shared" si="186"/>
        <v>2.88</v>
      </c>
      <c r="F8854" s="77" t="s">
        <v>1038</v>
      </c>
      <c r="G8854" s="77" t="s">
        <v>195</v>
      </c>
      <c r="H8854" s="77" t="s">
        <v>189</v>
      </c>
      <c r="I8854" s="13">
        <v>12</v>
      </c>
      <c r="J8854" s="14">
        <v>2015</v>
      </c>
      <c r="K8854" s="78" t="s">
        <v>146</v>
      </c>
      <c r="L8854" s="79" t="s">
        <v>4753</v>
      </c>
      <c r="M8854" s="79" t="s">
        <v>302</v>
      </c>
      <c r="N8854" s="15" t="s">
        <v>28</v>
      </c>
      <c r="O8854" s="15" t="s">
        <v>29</v>
      </c>
      <c r="P8854" s="80" t="s">
        <v>3599</v>
      </c>
      <c r="Q8854" s="80"/>
    </row>
    <row r="8855" spans="1:17" hidden="1">
      <c r="A8855" s="12">
        <v>42356</v>
      </c>
      <c r="B8855" t="s">
        <v>4754</v>
      </c>
      <c r="C8855" s="1">
        <v>-0.76</v>
      </c>
      <c r="E8855" s="42">
        <f t="shared" si="186"/>
        <v>0.76</v>
      </c>
      <c r="F8855" s="77" t="s">
        <v>1038</v>
      </c>
      <c r="G8855" s="77" t="s">
        <v>195</v>
      </c>
      <c r="H8855" s="77" t="s">
        <v>189</v>
      </c>
      <c r="I8855" s="13">
        <v>12</v>
      </c>
      <c r="J8855" s="14">
        <v>2015</v>
      </c>
      <c r="K8855" s="78" t="s">
        <v>146</v>
      </c>
      <c r="L8855" s="79" t="s">
        <v>4754</v>
      </c>
      <c r="M8855" s="79" t="s">
        <v>302</v>
      </c>
      <c r="N8855" s="15" t="s">
        <v>28</v>
      </c>
      <c r="O8855" s="15" t="s">
        <v>29</v>
      </c>
      <c r="P8855" s="80" t="s">
        <v>3599</v>
      </c>
      <c r="Q8855" s="80"/>
    </row>
    <row r="8856" spans="1:17" hidden="1">
      <c r="A8856" s="12">
        <v>42356</v>
      </c>
      <c r="B8856" t="s">
        <v>4575</v>
      </c>
      <c r="C8856" s="1">
        <v>0</v>
      </c>
      <c r="E8856" s="42">
        <f t="shared" si="186"/>
        <v>0</v>
      </c>
      <c r="F8856" s="77" t="s">
        <v>225</v>
      </c>
      <c r="G8856" s="77" t="s">
        <v>195</v>
      </c>
      <c r="H8856" s="77" t="s">
        <v>189</v>
      </c>
      <c r="I8856" s="13">
        <v>12</v>
      </c>
      <c r="J8856" s="14">
        <v>2015</v>
      </c>
      <c r="K8856" s="78" t="s">
        <v>137</v>
      </c>
      <c r="L8856" s="79" t="s">
        <v>39</v>
      </c>
      <c r="M8856" s="79" t="s">
        <v>23</v>
      </c>
      <c r="N8856" s="15" t="s">
        <v>189</v>
      </c>
      <c r="O8856" s="15" t="s">
        <v>24</v>
      </c>
      <c r="P8856" s="80" t="s">
        <v>196</v>
      </c>
      <c r="Q8856" s="80"/>
    </row>
    <row r="8857" spans="1:17" hidden="1">
      <c r="A8857" s="12">
        <v>42357</v>
      </c>
      <c r="B8857" t="s">
        <v>4755</v>
      </c>
      <c r="C8857" s="1">
        <v>-2.1800000000000002</v>
      </c>
      <c r="E8857" s="42">
        <f t="shared" si="186"/>
        <v>2.1800000000000002</v>
      </c>
      <c r="F8857" s="77" t="s">
        <v>1038</v>
      </c>
      <c r="G8857" s="77" t="s">
        <v>195</v>
      </c>
      <c r="H8857" s="77" t="s">
        <v>189</v>
      </c>
      <c r="I8857" s="13">
        <v>12</v>
      </c>
      <c r="J8857" s="14">
        <v>2015</v>
      </c>
      <c r="K8857" s="78" t="s">
        <v>146</v>
      </c>
      <c r="L8857" s="79" t="s">
        <v>4755</v>
      </c>
      <c r="M8857" s="79" t="s">
        <v>302</v>
      </c>
      <c r="N8857" s="15" t="s">
        <v>28</v>
      </c>
      <c r="O8857" s="15" t="s">
        <v>29</v>
      </c>
      <c r="P8857" s="80" t="s">
        <v>3599</v>
      </c>
      <c r="Q8857" s="80"/>
    </row>
    <row r="8858" spans="1:17" hidden="1">
      <c r="A8858" s="12">
        <v>42357</v>
      </c>
      <c r="B8858" t="s">
        <v>4662</v>
      </c>
      <c r="C8858" s="1">
        <v>-0.62</v>
      </c>
      <c r="E8858" s="42">
        <f t="shared" si="186"/>
        <v>0.62</v>
      </c>
      <c r="F8858" s="77" t="s">
        <v>1038</v>
      </c>
      <c r="G8858" s="77" t="s">
        <v>195</v>
      </c>
      <c r="H8858" s="77" t="s">
        <v>189</v>
      </c>
      <c r="I8858" s="13">
        <v>12</v>
      </c>
      <c r="J8858" s="14">
        <v>2015</v>
      </c>
      <c r="K8858" s="78" t="s">
        <v>146</v>
      </c>
      <c r="L8858" s="79" t="s">
        <v>4662</v>
      </c>
      <c r="M8858" s="79" t="s">
        <v>302</v>
      </c>
      <c r="N8858" s="15" t="s">
        <v>28</v>
      </c>
      <c r="O8858" s="15" t="s">
        <v>29</v>
      </c>
      <c r="P8858" s="80" t="s">
        <v>3599</v>
      </c>
      <c r="Q8858" s="80"/>
    </row>
    <row r="8859" spans="1:17" hidden="1">
      <c r="A8859" s="12">
        <v>42358</v>
      </c>
      <c r="B8859" t="s">
        <v>4756</v>
      </c>
      <c r="C8859" s="1">
        <v>-5.46</v>
      </c>
      <c r="E8859" s="42">
        <f t="shared" si="186"/>
        <v>5.46</v>
      </c>
      <c r="F8859" s="77" t="s">
        <v>1038</v>
      </c>
      <c r="G8859" s="77" t="s">
        <v>195</v>
      </c>
      <c r="H8859" s="77" t="s">
        <v>189</v>
      </c>
      <c r="I8859" s="13">
        <v>12</v>
      </c>
      <c r="J8859" s="14">
        <v>2015</v>
      </c>
      <c r="K8859" s="78" t="s">
        <v>146</v>
      </c>
      <c r="L8859" s="79" t="s">
        <v>4756</v>
      </c>
      <c r="M8859" s="79" t="s">
        <v>302</v>
      </c>
      <c r="N8859" s="15" t="s">
        <v>28</v>
      </c>
      <c r="O8859" s="15" t="s">
        <v>29</v>
      </c>
      <c r="P8859" s="80" t="s">
        <v>3599</v>
      </c>
      <c r="Q8859" s="80"/>
    </row>
    <row r="8860" spans="1:17" hidden="1">
      <c r="A8860" s="12">
        <v>42358</v>
      </c>
      <c r="B8860" t="s">
        <v>4756</v>
      </c>
      <c r="C8860" s="1">
        <v>-5.65</v>
      </c>
      <c r="E8860" s="42">
        <f t="shared" si="186"/>
        <v>5.65</v>
      </c>
      <c r="F8860" s="77" t="s">
        <v>1038</v>
      </c>
      <c r="G8860" s="77" t="s">
        <v>195</v>
      </c>
      <c r="H8860" s="77" t="s">
        <v>189</v>
      </c>
      <c r="I8860" s="13">
        <v>12</v>
      </c>
      <c r="J8860" s="14">
        <v>2015</v>
      </c>
      <c r="K8860" s="78" t="s">
        <v>146</v>
      </c>
      <c r="L8860" s="79" t="s">
        <v>4756</v>
      </c>
      <c r="M8860" s="79" t="s">
        <v>302</v>
      </c>
      <c r="N8860" s="15" t="s">
        <v>28</v>
      </c>
      <c r="O8860" s="15" t="s">
        <v>29</v>
      </c>
      <c r="P8860" s="80" t="s">
        <v>3599</v>
      </c>
      <c r="Q8860" s="80"/>
    </row>
    <row r="8861" spans="1:17" hidden="1">
      <c r="A8861" s="12">
        <v>42359</v>
      </c>
      <c r="B8861" t="s">
        <v>4575</v>
      </c>
      <c r="C8861" s="1">
        <v>0</v>
      </c>
      <c r="E8861" s="42">
        <f t="shared" si="186"/>
        <v>0</v>
      </c>
      <c r="F8861" s="77" t="s">
        <v>225</v>
      </c>
      <c r="G8861" s="77" t="s">
        <v>195</v>
      </c>
      <c r="H8861" s="77" t="s">
        <v>189</v>
      </c>
      <c r="I8861" s="13">
        <v>12</v>
      </c>
      <c r="J8861" s="14">
        <v>2015</v>
      </c>
      <c r="K8861" s="78" t="s">
        <v>137</v>
      </c>
      <c r="L8861" s="79" t="s">
        <v>39</v>
      </c>
      <c r="M8861" s="79" t="s">
        <v>23</v>
      </c>
      <c r="N8861" s="15" t="s">
        <v>189</v>
      </c>
      <c r="O8861" s="15" t="s">
        <v>24</v>
      </c>
      <c r="P8861" s="80" t="s">
        <v>196</v>
      </c>
      <c r="Q8861" s="80"/>
    </row>
    <row r="8862" spans="1:17" hidden="1">
      <c r="A8862" s="12">
        <v>42360</v>
      </c>
      <c r="B8862" t="s">
        <v>4757</v>
      </c>
      <c r="C8862" s="1">
        <v>-0.73</v>
      </c>
      <c r="E8862" s="42">
        <f t="shared" si="186"/>
        <v>0.73</v>
      </c>
      <c r="F8862" s="77" t="s">
        <v>1038</v>
      </c>
      <c r="G8862" s="77" t="s">
        <v>195</v>
      </c>
      <c r="H8862" s="77" t="s">
        <v>189</v>
      </c>
      <c r="I8862" s="13">
        <v>12</v>
      </c>
      <c r="J8862" s="14">
        <v>2015</v>
      </c>
      <c r="K8862" s="78" t="s">
        <v>146</v>
      </c>
      <c r="L8862" s="79" t="s">
        <v>4757</v>
      </c>
      <c r="M8862" s="79" t="s">
        <v>302</v>
      </c>
      <c r="N8862" s="15" t="s">
        <v>28</v>
      </c>
      <c r="O8862" s="15" t="s">
        <v>29</v>
      </c>
      <c r="P8862" s="80" t="s">
        <v>3599</v>
      </c>
      <c r="Q8862" s="80"/>
    </row>
    <row r="8863" spans="1:17" hidden="1">
      <c r="A8863" s="12">
        <v>42360</v>
      </c>
      <c r="B8863" t="s">
        <v>4758</v>
      </c>
      <c r="C8863" s="1">
        <v>-8.4499999999999993</v>
      </c>
      <c r="E8863" s="42">
        <f t="shared" si="186"/>
        <v>8.4499999999999993</v>
      </c>
      <c r="F8863" s="77" t="s">
        <v>1038</v>
      </c>
      <c r="G8863" s="77" t="s">
        <v>195</v>
      </c>
      <c r="H8863" s="77" t="s">
        <v>189</v>
      </c>
      <c r="I8863" s="13">
        <v>12</v>
      </c>
      <c r="J8863" s="14">
        <v>2015</v>
      </c>
      <c r="K8863" s="78" t="s">
        <v>146</v>
      </c>
      <c r="L8863" s="79" t="s">
        <v>4758</v>
      </c>
      <c r="M8863" s="79" t="s">
        <v>302</v>
      </c>
      <c r="N8863" s="15" t="s">
        <v>28</v>
      </c>
      <c r="O8863" s="15" t="s">
        <v>29</v>
      </c>
      <c r="P8863" s="80" t="s">
        <v>3599</v>
      </c>
      <c r="Q8863" s="80"/>
    </row>
    <row r="8864" spans="1:17" hidden="1">
      <c r="A8864" s="12">
        <v>42361</v>
      </c>
      <c r="B8864" t="s">
        <v>4759</v>
      </c>
      <c r="C8864" s="1">
        <v>-3.99</v>
      </c>
      <c r="E8864" s="42">
        <f t="shared" si="186"/>
        <v>3.99</v>
      </c>
      <c r="F8864" s="77" t="s">
        <v>1038</v>
      </c>
      <c r="G8864" s="77" t="s">
        <v>195</v>
      </c>
      <c r="H8864" s="77" t="s">
        <v>189</v>
      </c>
      <c r="I8864" s="13">
        <v>12</v>
      </c>
      <c r="J8864" s="14">
        <v>2015</v>
      </c>
      <c r="K8864" s="78" t="s">
        <v>146</v>
      </c>
      <c r="L8864" s="79" t="s">
        <v>4759</v>
      </c>
      <c r="M8864" s="79" t="s">
        <v>302</v>
      </c>
      <c r="N8864" s="15" t="s">
        <v>28</v>
      </c>
      <c r="O8864" s="15" t="s">
        <v>29</v>
      </c>
      <c r="P8864" s="80" t="s">
        <v>3599</v>
      </c>
      <c r="Q8864" s="80"/>
    </row>
    <row r="8865" spans="1:17" hidden="1">
      <c r="A8865" s="12">
        <v>42361</v>
      </c>
      <c r="B8865" t="s">
        <v>4575</v>
      </c>
      <c r="C8865" s="1">
        <v>0</v>
      </c>
      <c r="E8865" s="42">
        <f t="shared" si="186"/>
        <v>0</v>
      </c>
      <c r="F8865" s="77" t="s">
        <v>225</v>
      </c>
      <c r="G8865" s="77" t="s">
        <v>195</v>
      </c>
      <c r="H8865" s="77" t="s">
        <v>189</v>
      </c>
      <c r="I8865" s="13">
        <v>12</v>
      </c>
      <c r="J8865" s="14">
        <v>2015</v>
      </c>
      <c r="K8865" s="78" t="s">
        <v>137</v>
      </c>
      <c r="L8865" s="79" t="s">
        <v>39</v>
      </c>
      <c r="M8865" s="79" t="s">
        <v>23</v>
      </c>
      <c r="N8865" s="15" t="s">
        <v>189</v>
      </c>
      <c r="O8865" s="15" t="s">
        <v>24</v>
      </c>
      <c r="P8865" s="80" t="s">
        <v>196</v>
      </c>
      <c r="Q8865" s="80"/>
    </row>
    <row r="8866" spans="1:17" hidden="1">
      <c r="A8866" s="12">
        <v>42361</v>
      </c>
      <c r="B8866" t="s">
        <v>22</v>
      </c>
      <c r="C8866" s="1">
        <v>0</v>
      </c>
      <c r="E8866" s="42">
        <f t="shared" si="186"/>
        <v>0</v>
      </c>
      <c r="F8866" s="77" t="s">
        <v>1038</v>
      </c>
      <c r="G8866" s="77" t="s">
        <v>195</v>
      </c>
      <c r="H8866" s="77" t="s">
        <v>189</v>
      </c>
      <c r="I8866" s="13">
        <v>12</v>
      </c>
      <c r="J8866" s="14">
        <v>2015</v>
      </c>
      <c r="K8866" s="78" t="s">
        <v>97</v>
      </c>
      <c r="L8866" s="79" t="s">
        <v>2802</v>
      </c>
      <c r="M8866" s="79" t="s">
        <v>302</v>
      </c>
      <c r="N8866" s="15" t="s">
        <v>28</v>
      </c>
      <c r="O8866" s="15" t="s">
        <v>24</v>
      </c>
      <c r="P8866" s="80" t="s">
        <v>3598</v>
      </c>
      <c r="Q8866" s="80"/>
    </row>
    <row r="8867" spans="1:17" hidden="1">
      <c r="A8867" s="12">
        <v>42361</v>
      </c>
      <c r="B8867" t="s">
        <v>2802</v>
      </c>
      <c r="C8867" s="1">
        <v>0</v>
      </c>
      <c r="E8867" s="42">
        <f t="shared" si="186"/>
        <v>0</v>
      </c>
      <c r="F8867" s="77" t="s">
        <v>225</v>
      </c>
      <c r="G8867" s="77" t="s">
        <v>195</v>
      </c>
      <c r="H8867" s="77" t="s">
        <v>189</v>
      </c>
      <c r="I8867" s="13">
        <v>12</v>
      </c>
      <c r="J8867" s="14">
        <v>2015</v>
      </c>
      <c r="K8867" s="78" t="s">
        <v>97</v>
      </c>
      <c r="L8867" s="79" t="s">
        <v>2802</v>
      </c>
      <c r="M8867" s="79" t="s">
        <v>302</v>
      </c>
      <c r="N8867" s="15" t="s">
        <v>28</v>
      </c>
      <c r="O8867" s="15" t="s">
        <v>24</v>
      </c>
      <c r="P8867" s="80" t="s">
        <v>3598</v>
      </c>
      <c r="Q8867" s="80"/>
    </row>
    <row r="8868" spans="1:17" hidden="1">
      <c r="A8868" s="12">
        <v>42362</v>
      </c>
      <c r="B8868" t="s">
        <v>2677</v>
      </c>
      <c r="C8868" s="1">
        <v>-0.94</v>
      </c>
      <c r="E8868" s="42">
        <f t="shared" si="186"/>
        <v>0.94</v>
      </c>
      <c r="F8868" s="77" t="s">
        <v>1038</v>
      </c>
      <c r="G8868" s="77" t="s">
        <v>195</v>
      </c>
      <c r="H8868" s="77" t="s">
        <v>189</v>
      </c>
      <c r="I8868" s="13">
        <v>12</v>
      </c>
      <c r="J8868" s="14">
        <v>2015</v>
      </c>
      <c r="K8868" s="78" t="s">
        <v>146</v>
      </c>
      <c r="L8868" s="79" t="s">
        <v>2677</v>
      </c>
      <c r="M8868" s="79" t="s">
        <v>302</v>
      </c>
      <c r="N8868" s="15" t="s">
        <v>28</v>
      </c>
      <c r="O8868" s="15" t="s">
        <v>29</v>
      </c>
      <c r="P8868" s="80" t="s">
        <v>3599</v>
      </c>
      <c r="Q8868" s="80"/>
    </row>
    <row r="8869" spans="1:17" hidden="1">
      <c r="A8869" s="12">
        <v>42362</v>
      </c>
      <c r="B8869" t="s">
        <v>4760</v>
      </c>
      <c r="C8869" s="1">
        <v>-1.05</v>
      </c>
      <c r="E8869" s="42">
        <f t="shared" si="186"/>
        <v>1.05</v>
      </c>
      <c r="F8869" s="77" t="s">
        <v>1038</v>
      </c>
      <c r="G8869" s="77" t="s">
        <v>195</v>
      </c>
      <c r="H8869" s="77" t="s">
        <v>189</v>
      </c>
      <c r="I8869" s="13">
        <v>12</v>
      </c>
      <c r="J8869" s="14">
        <v>2015</v>
      </c>
      <c r="K8869" s="78" t="s">
        <v>146</v>
      </c>
      <c r="L8869" s="79" t="s">
        <v>4760</v>
      </c>
      <c r="M8869" s="79" t="s">
        <v>302</v>
      </c>
      <c r="N8869" s="15" t="s">
        <v>28</v>
      </c>
      <c r="O8869" s="15" t="s">
        <v>29</v>
      </c>
      <c r="P8869" s="80" t="s">
        <v>3599</v>
      </c>
      <c r="Q8869" s="80"/>
    </row>
    <row r="8870" spans="1:17" hidden="1">
      <c r="A8870" s="12">
        <v>42364</v>
      </c>
      <c r="B8870" t="s">
        <v>3172</v>
      </c>
      <c r="C8870" s="1">
        <v>0</v>
      </c>
      <c r="E8870" s="42">
        <f t="shared" si="186"/>
        <v>0</v>
      </c>
      <c r="F8870" s="77" t="s">
        <v>225</v>
      </c>
      <c r="G8870" s="77" t="s">
        <v>195</v>
      </c>
      <c r="H8870" s="77" t="s">
        <v>189</v>
      </c>
      <c r="I8870" s="13">
        <v>12</v>
      </c>
      <c r="J8870" s="14">
        <v>2015</v>
      </c>
      <c r="K8870" s="78" t="s">
        <v>458</v>
      </c>
      <c r="L8870" s="79" t="s">
        <v>1248</v>
      </c>
      <c r="M8870" s="79" t="s">
        <v>23</v>
      </c>
      <c r="N8870" s="15" t="s">
        <v>28</v>
      </c>
      <c r="O8870" s="15" t="s">
        <v>29</v>
      </c>
      <c r="P8870" s="80" t="s">
        <v>3598</v>
      </c>
      <c r="Q8870" s="80"/>
    </row>
    <row r="8871" spans="1:17" hidden="1">
      <c r="A8871" s="12">
        <v>42364</v>
      </c>
      <c r="B8871" t="s">
        <v>4761</v>
      </c>
      <c r="C8871" s="1">
        <v>-1.1599999999999999</v>
      </c>
      <c r="E8871" s="42">
        <f t="shared" si="186"/>
        <v>1.1599999999999999</v>
      </c>
      <c r="F8871" s="77" t="s">
        <v>1038</v>
      </c>
      <c r="G8871" s="77" t="s">
        <v>195</v>
      </c>
      <c r="H8871" s="77" t="s">
        <v>189</v>
      </c>
      <c r="I8871" s="13">
        <v>12</v>
      </c>
      <c r="J8871" s="14">
        <v>2015</v>
      </c>
      <c r="K8871" s="78" t="s">
        <v>146</v>
      </c>
      <c r="L8871" s="79" t="s">
        <v>4761</v>
      </c>
      <c r="M8871" s="79" t="s">
        <v>302</v>
      </c>
      <c r="N8871" s="15" t="s">
        <v>28</v>
      </c>
      <c r="O8871" s="15" t="s">
        <v>29</v>
      </c>
      <c r="P8871" s="80" t="s">
        <v>3599</v>
      </c>
      <c r="Q8871" s="80"/>
    </row>
    <row r="8872" spans="1:17" hidden="1">
      <c r="A8872" s="12">
        <v>42365</v>
      </c>
      <c r="B8872" t="s">
        <v>4762</v>
      </c>
      <c r="C8872" s="1">
        <v>-1.93</v>
      </c>
      <c r="E8872" s="42">
        <f t="shared" si="186"/>
        <v>1.93</v>
      </c>
      <c r="F8872" s="77" t="s">
        <v>1038</v>
      </c>
      <c r="G8872" s="77" t="s">
        <v>195</v>
      </c>
      <c r="H8872" s="77" t="s">
        <v>189</v>
      </c>
      <c r="I8872" s="13">
        <v>12</v>
      </c>
      <c r="J8872" s="14">
        <v>2015</v>
      </c>
      <c r="K8872" s="78" t="s">
        <v>146</v>
      </c>
      <c r="L8872" s="79" t="s">
        <v>4762</v>
      </c>
      <c r="M8872" s="79" t="s">
        <v>302</v>
      </c>
      <c r="N8872" s="15" t="s">
        <v>28</v>
      </c>
      <c r="O8872" s="15" t="s">
        <v>29</v>
      </c>
      <c r="P8872" s="80" t="s">
        <v>3599</v>
      </c>
      <c r="Q8872" s="80"/>
    </row>
    <row r="8873" spans="1:17" hidden="1">
      <c r="A8873" s="12">
        <v>42365</v>
      </c>
      <c r="B8873" t="s">
        <v>4763</v>
      </c>
      <c r="C8873" s="1">
        <v>-2.1800000000000002</v>
      </c>
      <c r="E8873" s="42">
        <f t="shared" si="186"/>
        <v>2.1800000000000002</v>
      </c>
      <c r="F8873" s="77" t="s">
        <v>1038</v>
      </c>
      <c r="G8873" s="77" t="s">
        <v>195</v>
      </c>
      <c r="H8873" s="77" t="s">
        <v>189</v>
      </c>
      <c r="I8873" s="13">
        <v>12</v>
      </c>
      <c r="J8873" s="14">
        <v>2015</v>
      </c>
      <c r="K8873" s="78" t="s">
        <v>146</v>
      </c>
      <c r="L8873" s="79" t="s">
        <v>4763</v>
      </c>
      <c r="M8873" s="79" t="s">
        <v>302</v>
      </c>
      <c r="N8873" s="15" t="s">
        <v>28</v>
      </c>
      <c r="O8873" s="15" t="s">
        <v>29</v>
      </c>
      <c r="P8873" s="80" t="s">
        <v>3599</v>
      </c>
      <c r="Q8873" s="80"/>
    </row>
    <row r="8874" spans="1:17" hidden="1">
      <c r="A8874" s="12">
        <v>42365</v>
      </c>
      <c r="B8874" t="s">
        <v>4764</v>
      </c>
      <c r="C8874" s="1">
        <v>-4.6500000000000004</v>
      </c>
      <c r="E8874" s="42">
        <f t="shared" si="186"/>
        <v>4.6500000000000004</v>
      </c>
      <c r="F8874" s="77" t="s">
        <v>1038</v>
      </c>
      <c r="G8874" s="77" t="s">
        <v>195</v>
      </c>
      <c r="H8874" s="77" t="s">
        <v>189</v>
      </c>
      <c r="I8874" s="13">
        <v>12</v>
      </c>
      <c r="J8874" s="14">
        <v>2015</v>
      </c>
      <c r="K8874" s="78" t="s">
        <v>146</v>
      </c>
      <c r="L8874" s="79" t="s">
        <v>4764</v>
      </c>
      <c r="M8874" s="79" t="s">
        <v>302</v>
      </c>
      <c r="N8874" s="15" t="s">
        <v>28</v>
      </c>
      <c r="O8874" s="15" t="s">
        <v>29</v>
      </c>
      <c r="P8874" s="80" t="s">
        <v>3599</v>
      </c>
      <c r="Q8874" s="80"/>
    </row>
    <row r="8875" spans="1:17" hidden="1">
      <c r="A8875" s="12">
        <v>42366</v>
      </c>
      <c r="B8875" t="s">
        <v>4752</v>
      </c>
      <c r="C8875" s="1">
        <v>2.4900000000000002</v>
      </c>
      <c r="E8875" s="42">
        <f t="shared" ref="E8875:E8884" si="187">-C8875</f>
        <v>-2.4900000000000002</v>
      </c>
      <c r="F8875" s="77" t="s">
        <v>225</v>
      </c>
      <c r="G8875" s="77" t="s">
        <v>195</v>
      </c>
      <c r="H8875" s="77" t="s">
        <v>189</v>
      </c>
      <c r="I8875" s="13">
        <v>12</v>
      </c>
      <c r="J8875" s="14">
        <v>2015</v>
      </c>
      <c r="K8875" s="78" t="s">
        <v>146</v>
      </c>
      <c r="L8875" s="79" t="s">
        <v>4752</v>
      </c>
      <c r="M8875" s="79" t="s">
        <v>302</v>
      </c>
      <c r="N8875" s="15" t="s">
        <v>28</v>
      </c>
      <c r="O8875" s="15" t="s">
        <v>29</v>
      </c>
      <c r="P8875" s="80" t="s">
        <v>3599</v>
      </c>
      <c r="Q8875" s="80"/>
    </row>
    <row r="8876" spans="1:17" hidden="1">
      <c r="A8876" s="12">
        <v>42366</v>
      </c>
      <c r="B8876" t="s">
        <v>4575</v>
      </c>
      <c r="C8876" s="1">
        <v>0</v>
      </c>
      <c r="E8876" s="42">
        <f t="shared" si="187"/>
        <v>0</v>
      </c>
      <c r="F8876" s="77" t="s">
        <v>225</v>
      </c>
      <c r="G8876" s="77" t="s">
        <v>195</v>
      </c>
      <c r="H8876" s="77" t="s">
        <v>189</v>
      </c>
      <c r="I8876" s="13">
        <v>12</v>
      </c>
      <c r="J8876" s="14">
        <v>2015</v>
      </c>
      <c r="K8876" s="78" t="s">
        <v>137</v>
      </c>
      <c r="L8876" s="79" t="s">
        <v>39</v>
      </c>
      <c r="M8876" s="79" t="s">
        <v>23</v>
      </c>
      <c r="N8876" s="15" t="s">
        <v>189</v>
      </c>
      <c r="O8876" s="15" t="s">
        <v>24</v>
      </c>
      <c r="P8876" s="80" t="s">
        <v>196</v>
      </c>
      <c r="Q8876" s="80"/>
    </row>
    <row r="8877" spans="1:17" hidden="1">
      <c r="A8877" s="12">
        <v>42366</v>
      </c>
      <c r="B8877" t="s">
        <v>4765</v>
      </c>
      <c r="C8877" s="1">
        <v>-1.55</v>
      </c>
      <c r="E8877" s="42">
        <f t="shared" si="187"/>
        <v>1.55</v>
      </c>
      <c r="F8877" s="77" t="s">
        <v>1038</v>
      </c>
      <c r="G8877" s="77" t="s">
        <v>195</v>
      </c>
      <c r="H8877" s="77" t="s">
        <v>189</v>
      </c>
      <c r="I8877" s="13">
        <v>12</v>
      </c>
      <c r="J8877" s="14">
        <v>2015</v>
      </c>
      <c r="K8877" s="78" t="s">
        <v>146</v>
      </c>
      <c r="L8877" s="79" t="s">
        <v>4765</v>
      </c>
      <c r="M8877" s="79" t="s">
        <v>302</v>
      </c>
      <c r="N8877" s="15" t="s">
        <v>28</v>
      </c>
      <c r="O8877" s="15" t="s">
        <v>29</v>
      </c>
      <c r="P8877" s="80" t="s">
        <v>3599</v>
      </c>
      <c r="Q8877" s="80"/>
    </row>
    <row r="8878" spans="1:17" hidden="1">
      <c r="A8878" s="12">
        <v>42367</v>
      </c>
      <c r="B8878" t="s">
        <v>2677</v>
      </c>
      <c r="C8878" s="1">
        <v>0.64</v>
      </c>
      <c r="E8878" s="42">
        <f t="shared" si="187"/>
        <v>-0.64</v>
      </c>
      <c r="F8878" s="77" t="s">
        <v>225</v>
      </c>
      <c r="G8878" s="77" t="s">
        <v>195</v>
      </c>
      <c r="H8878" s="77" t="s">
        <v>189</v>
      </c>
      <c r="I8878" s="13">
        <v>12</v>
      </c>
      <c r="J8878" s="14">
        <v>2015</v>
      </c>
      <c r="K8878" s="78" t="s">
        <v>146</v>
      </c>
      <c r="L8878" s="79" t="s">
        <v>2677</v>
      </c>
      <c r="M8878" s="79" t="s">
        <v>302</v>
      </c>
      <c r="N8878" s="15" t="s">
        <v>28</v>
      </c>
      <c r="O8878" s="15" t="s">
        <v>29</v>
      </c>
      <c r="P8878" s="80" t="s">
        <v>3599</v>
      </c>
      <c r="Q8878" s="80"/>
    </row>
    <row r="8879" spans="1:17" hidden="1">
      <c r="A8879" s="12">
        <v>42367</v>
      </c>
      <c r="B8879" t="s">
        <v>4766</v>
      </c>
      <c r="C8879" s="1">
        <v>-3.13</v>
      </c>
      <c r="E8879" s="42">
        <f t="shared" si="187"/>
        <v>3.13</v>
      </c>
      <c r="F8879" s="77" t="s">
        <v>1038</v>
      </c>
      <c r="G8879" s="77" t="s">
        <v>195</v>
      </c>
      <c r="H8879" s="77" t="s">
        <v>189</v>
      </c>
      <c r="I8879" s="13">
        <v>12</v>
      </c>
      <c r="J8879" s="14">
        <v>2015</v>
      </c>
      <c r="K8879" s="78" t="s">
        <v>146</v>
      </c>
      <c r="L8879" s="79" t="s">
        <v>4766</v>
      </c>
      <c r="M8879" s="79" t="s">
        <v>302</v>
      </c>
      <c r="N8879" s="15" t="s">
        <v>28</v>
      </c>
      <c r="O8879" s="15" t="s">
        <v>29</v>
      </c>
      <c r="P8879" s="80" t="s">
        <v>3599</v>
      </c>
      <c r="Q8879" s="80"/>
    </row>
    <row r="8880" spans="1:17" hidden="1">
      <c r="A8880" s="12">
        <v>42368</v>
      </c>
      <c r="B8880" t="s">
        <v>4766</v>
      </c>
      <c r="C8880" s="1">
        <v>0.71</v>
      </c>
      <c r="E8880" s="42">
        <f t="shared" si="187"/>
        <v>-0.71</v>
      </c>
      <c r="F8880" s="77" t="s">
        <v>225</v>
      </c>
      <c r="G8880" s="77" t="s">
        <v>195</v>
      </c>
      <c r="H8880" s="77" t="s">
        <v>189</v>
      </c>
      <c r="I8880" s="13">
        <v>12</v>
      </c>
      <c r="J8880" s="14">
        <v>2015</v>
      </c>
      <c r="K8880" s="78" t="s">
        <v>146</v>
      </c>
      <c r="L8880" s="79" t="s">
        <v>4766</v>
      </c>
      <c r="M8880" s="79" t="s">
        <v>302</v>
      </c>
      <c r="N8880" s="15" t="s">
        <v>28</v>
      </c>
      <c r="O8880" s="15" t="s">
        <v>29</v>
      </c>
      <c r="P8880" s="80" t="s">
        <v>3599</v>
      </c>
      <c r="Q8880" s="80"/>
    </row>
    <row r="8881" spans="1:17" hidden="1">
      <c r="A8881" s="12">
        <v>42369</v>
      </c>
      <c r="B8881" t="s">
        <v>4575</v>
      </c>
      <c r="C8881" s="1">
        <v>0</v>
      </c>
      <c r="E8881" s="42">
        <f t="shared" si="187"/>
        <v>0</v>
      </c>
      <c r="F8881" s="77" t="s">
        <v>225</v>
      </c>
      <c r="G8881" s="77" t="s">
        <v>195</v>
      </c>
      <c r="H8881" s="77" t="s">
        <v>189</v>
      </c>
      <c r="I8881" s="13">
        <v>12</v>
      </c>
      <c r="J8881" s="14">
        <v>2015</v>
      </c>
      <c r="K8881" s="78" t="s">
        <v>137</v>
      </c>
      <c r="L8881" s="79" t="s">
        <v>39</v>
      </c>
      <c r="M8881" s="79" t="s">
        <v>23</v>
      </c>
      <c r="N8881" s="15" t="s">
        <v>189</v>
      </c>
      <c r="O8881" s="15" t="s">
        <v>24</v>
      </c>
      <c r="P8881" s="80" t="s">
        <v>196</v>
      </c>
      <c r="Q8881" s="80"/>
    </row>
    <row r="8882" spans="1:17" hidden="1">
      <c r="A8882" s="12">
        <v>42369</v>
      </c>
      <c r="B8882" t="s">
        <v>4767</v>
      </c>
      <c r="C8882" s="1">
        <v>-1.86</v>
      </c>
      <c r="E8882" s="42">
        <f t="shared" si="187"/>
        <v>1.86</v>
      </c>
      <c r="F8882" s="77" t="s">
        <v>1038</v>
      </c>
      <c r="G8882" s="77" t="s">
        <v>195</v>
      </c>
      <c r="H8882" s="77" t="s">
        <v>189</v>
      </c>
      <c r="I8882" s="13">
        <v>12</v>
      </c>
      <c r="J8882" s="14">
        <v>2015</v>
      </c>
      <c r="K8882" s="78" t="s">
        <v>146</v>
      </c>
      <c r="L8882" s="79" t="s">
        <v>4767</v>
      </c>
      <c r="M8882" s="79" t="s">
        <v>302</v>
      </c>
      <c r="N8882" s="15" t="s">
        <v>28</v>
      </c>
      <c r="O8882" s="15" t="s">
        <v>29</v>
      </c>
      <c r="P8882" s="80" t="s">
        <v>3599</v>
      </c>
      <c r="Q8882" s="80"/>
    </row>
    <row r="8883" spans="1:17" hidden="1">
      <c r="A8883" s="12">
        <v>42369</v>
      </c>
      <c r="B8883" t="s">
        <v>4768</v>
      </c>
      <c r="C8883" s="1">
        <v>-2.97</v>
      </c>
      <c r="E8883" s="42">
        <f t="shared" si="187"/>
        <v>2.97</v>
      </c>
      <c r="F8883" s="77" t="s">
        <v>1038</v>
      </c>
      <c r="G8883" s="77" t="s">
        <v>195</v>
      </c>
      <c r="H8883" s="77" t="s">
        <v>189</v>
      </c>
      <c r="I8883" s="13">
        <v>12</v>
      </c>
      <c r="J8883" s="14">
        <v>2015</v>
      </c>
      <c r="K8883" s="78" t="s">
        <v>146</v>
      </c>
      <c r="L8883" s="79" t="s">
        <v>4768</v>
      </c>
      <c r="M8883" s="79" t="s">
        <v>302</v>
      </c>
      <c r="N8883" s="15" t="s">
        <v>28</v>
      </c>
      <c r="O8883" s="15" t="s">
        <v>29</v>
      </c>
      <c r="P8883" s="80" t="s">
        <v>3599</v>
      </c>
      <c r="Q8883" s="80"/>
    </row>
    <row r="8884" spans="1:17" hidden="1">
      <c r="A8884" s="12">
        <v>42369</v>
      </c>
      <c r="B8884" t="s">
        <v>4768</v>
      </c>
      <c r="C8884" s="1">
        <v>0</v>
      </c>
      <c r="E8884" s="42">
        <f t="shared" si="187"/>
        <v>0</v>
      </c>
      <c r="F8884" s="77" t="s">
        <v>225</v>
      </c>
      <c r="G8884" s="77" t="s">
        <v>195</v>
      </c>
      <c r="H8884" s="77" t="s">
        <v>189</v>
      </c>
      <c r="I8884" s="13">
        <v>12</v>
      </c>
      <c r="J8884" s="14">
        <v>2015</v>
      </c>
      <c r="K8884" s="78" t="s">
        <v>146</v>
      </c>
      <c r="L8884" s="79" t="s">
        <v>4768</v>
      </c>
      <c r="M8884" s="79" t="s">
        <v>302</v>
      </c>
      <c r="N8884" s="15" t="s">
        <v>28</v>
      </c>
      <c r="O8884" s="15" t="s">
        <v>29</v>
      </c>
      <c r="P8884" s="80" t="s">
        <v>3599</v>
      </c>
      <c r="Q8884" s="80"/>
    </row>
  </sheetData>
  <autoFilter ref="A18:S8884">
    <filterColumn colId="6">
      <filters>
        <filter val="11600 · BofA 0592 (LLC)"/>
      </filters>
    </filterColumn>
    <filterColumn colId="10">
      <filters>
        <filter val="41000 · Gross Sales"/>
        <filter val="41500 · Sales Revenue"/>
      </filters>
    </filterColumn>
  </autoFilter>
  <sortState ref="A2084:S2215">
    <sortCondition ref="A2084"/>
  </sortState>
  <conditionalFormatting sqref="B11:L11 B15:L15">
    <cfRule type="cellIs" dxfId="510" priority="5" operator="between">
      <formula>-1</formula>
      <formula>1</formula>
    </cfRule>
  </conditionalFormatting>
  <hyperlinks>
    <hyperlink ref="A2" location="Upwork" display="Upwork"/>
    <hyperlink ref="A3" location="AMEX" display="AMEX"/>
    <hyperlink ref="A4" location="Amazon_in_AMEX" display="Amazon in AMEX"/>
    <hyperlink ref="A5" location="_9306__INC" display="9306 (INC)"/>
    <hyperlink ref="A6" location="_9319__INC" display="9319 (INC)"/>
    <hyperlink ref="A7" location="_9607__INC" display="9607 (INC)"/>
    <hyperlink ref="A8" location="BofA_CC__INC" display="BofA CC (INC)"/>
    <hyperlink ref="A9" location="_0592__LLC" display="0592 (LLC)"/>
    <hyperlink ref="A10" location="BofA_CC__LLC" display="BofA CC (LLC)"/>
    <hyperlink ref="A11" location="HSBC_Canada__LLC" display="HSBC Canada (LLC)"/>
    <hyperlink ref="A12" location="PayPal__INC" display="PayPal (INC)"/>
    <hyperlink ref="A13" location="PayPal__INC__fees" display="PayPal (INC) fees"/>
    <hyperlink ref="A14" location="PayPal__LLC" display="PayPal (LLC)"/>
    <hyperlink ref="A15" location="PayPal__LLC__fees" display="PayPal (LLC) fees"/>
  </hyperlinks>
  <pageMargins left="0.7" right="0.7" top="0.75" bottom="0.75" header="0.3" footer="0.3"/>
  <pageSetup orientation="portrait" horizontalDpi="4294967293" verticalDpi="4294967293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U389"/>
  <sheetViews>
    <sheetView showGridLines="0" zoomScale="85" zoomScaleNormal="85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G17" sqref="G17"/>
    </sheetView>
  </sheetViews>
  <sheetFormatPr defaultRowHeight="14.4"/>
  <cols>
    <col min="1" max="1" width="26.5546875" bestFit="1" customWidth="1"/>
    <col min="2" max="2" width="26.88671875" bestFit="1" customWidth="1"/>
    <col min="3" max="3" width="18" customWidth="1"/>
    <col min="4" max="4" width="14.5546875" customWidth="1"/>
    <col min="5" max="5" width="10.5546875" customWidth="1"/>
    <col min="6" max="6" width="10.5546875" style="82" customWidth="1"/>
    <col min="7" max="8" width="10.5546875" customWidth="1"/>
    <col min="9" max="13" width="10.5546875" bestFit="1" customWidth="1"/>
    <col min="14" max="16" width="10.5546875" customWidth="1"/>
    <col min="17" max="17" width="11.6640625" bestFit="1" customWidth="1"/>
    <col min="18" max="18" width="11.6640625" customWidth="1"/>
    <col min="19" max="19" width="10.44140625" bestFit="1" customWidth="1"/>
    <col min="20" max="20" width="8.6640625" bestFit="1" customWidth="1"/>
    <col min="21" max="21" width="11.5546875" bestFit="1" customWidth="1"/>
    <col min="22" max="22" width="21.88671875" bestFit="1" customWidth="1"/>
  </cols>
  <sheetData>
    <row r="1" spans="1:21">
      <c r="A1" s="136">
        <v>42268</v>
      </c>
    </row>
    <row r="2" spans="1:21">
      <c r="A2" s="48" t="s">
        <v>1059</v>
      </c>
      <c r="E2" s="48" t="s">
        <v>7</v>
      </c>
      <c r="F2" s="48" t="s">
        <v>8</v>
      </c>
    </row>
    <row r="3" spans="1:21">
      <c r="E3" t="s">
        <v>20</v>
      </c>
      <c r="F3"/>
      <c r="Q3" t="s">
        <v>3618</v>
      </c>
      <c r="R3" t="s">
        <v>1058</v>
      </c>
    </row>
    <row r="4" spans="1:21">
      <c r="A4" s="48" t="s">
        <v>6</v>
      </c>
      <c r="B4" s="48" t="s">
        <v>10</v>
      </c>
      <c r="C4" s="48" t="s">
        <v>12</v>
      </c>
      <c r="D4" s="48" t="s">
        <v>11</v>
      </c>
      <c r="E4">
        <v>1</v>
      </c>
      <c r="F4">
        <v>2</v>
      </c>
      <c r="G4">
        <v>3</v>
      </c>
      <c r="H4">
        <v>4</v>
      </c>
      <c r="I4">
        <v>5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U4" s="90"/>
    </row>
    <row r="5" spans="1:21">
      <c r="A5" t="s">
        <v>158</v>
      </c>
      <c r="B5" t="s">
        <v>31</v>
      </c>
      <c r="C5" t="s">
        <v>23</v>
      </c>
      <c r="D5" t="s">
        <v>32</v>
      </c>
      <c r="E5" s="83"/>
      <c r="F5" s="83"/>
      <c r="G5" s="83"/>
      <c r="H5" s="83">
        <v>18983</v>
      </c>
      <c r="I5" s="83"/>
      <c r="J5" s="83"/>
      <c r="K5" s="83"/>
      <c r="L5" s="83"/>
      <c r="M5" s="83"/>
      <c r="N5" s="83"/>
      <c r="O5" s="83"/>
      <c r="P5" s="83"/>
      <c r="Q5" s="83">
        <v>18983</v>
      </c>
      <c r="R5" s="83">
        <v>18983</v>
      </c>
      <c r="S5" s="83"/>
      <c r="T5" s="83"/>
      <c r="U5" s="52"/>
    </row>
    <row r="6" spans="1:21">
      <c r="A6" s="63" t="s">
        <v>1319</v>
      </c>
      <c r="B6" s="63"/>
      <c r="C6" s="63"/>
      <c r="D6" s="63"/>
      <c r="E6" s="64"/>
      <c r="F6" s="64"/>
      <c r="G6" s="64"/>
      <c r="H6" s="64">
        <v>18983</v>
      </c>
      <c r="I6" s="64"/>
      <c r="J6" s="64"/>
      <c r="K6" s="64"/>
      <c r="L6" s="64"/>
      <c r="M6" s="64"/>
      <c r="N6" s="64"/>
      <c r="O6" s="64"/>
      <c r="P6" s="64"/>
      <c r="Q6" s="83">
        <v>18983</v>
      </c>
      <c r="R6" s="83">
        <v>18983</v>
      </c>
      <c r="S6" s="83"/>
      <c r="T6" s="83"/>
    </row>
    <row r="7" spans="1:21">
      <c r="A7" t="s">
        <v>58</v>
      </c>
      <c r="B7" t="s">
        <v>31</v>
      </c>
      <c r="C7" t="s">
        <v>23</v>
      </c>
      <c r="D7" t="s">
        <v>174</v>
      </c>
      <c r="E7" s="83"/>
      <c r="F7" s="83">
        <v>10300</v>
      </c>
      <c r="G7" s="83">
        <v>17890</v>
      </c>
      <c r="H7" s="83"/>
      <c r="I7" s="83"/>
      <c r="J7" s="83">
        <v>10000</v>
      </c>
      <c r="K7" s="83">
        <v>17433</v>
      </c>
      <c r="L7" s="83">
        <v>10326.23</v>
      </c>
      <c r="M7" s="83">
        <v>12090</v>
      </c>
      <c r="N7" s="83">
        <v>8200</v>
      </c>
      <c r="O7" s="83"/>
      <c r="P7" s="83"/>
      <c r="Q7" s="83">
        <v>86239.23</v>
      </c>
      <c r="R7" s="83">
        <v>86239.23</v>
      </c>
      <c r="S7" s="83"/>
      <c r="T7" s="83"/>
      <c r="U7" s="52"/>
    </row>
    <row r="8" spans="1:21">
      <c r="D8" t="s">
        <v>32</v>
      </c>
      <c r="E8" s="83">
        <v>37610.78</v>
      </c>
      <c r="F8" s="83">
        <v>11879.44</v>
      </c>
      <c r="G8" s="83">
        <v>18147</v>
      </c>
      <c r="H8" s="83">
        <v>33195.050000000003</v>
      </c>
      <c r="I8" s="83">
        <v>21072</v>
      </c>
      <c r="J8" s="83">
        <v>23245.41</v>
      </c>
      <c r="K8" s="83">
        <v>15755</v>
      </c>
      <c r="L8" s="83"/>
      <c r="M8" s="83">
        <v>9000</v>
      </c>
      <c r="N8" s="83">
        <v>9859.76</v>
      </c>
      <c r="O8" s="83">
        <v>20000</v>
      </c>
      <c r="P8" s="83">
        <v>14000</v>
      </c>
      <c r="Q8" s="83">
        <v>213764.44</v>
      </c>
      <c r="R8" s="83">
        <v>213764.44</v>
      </c>
      <c r="S8" s="83"/>
      <c r="T8" s="83"/>
      <c r="U8" s="52"/>
    </row>
    <row r="9" spans="1:21">
      <c r="A9" s="63" t="s">
        <v>1318</v>
      </c>
      <c r="B9" s="63"/>
      <c r="C9" s="63"/>
      <c r="D9" s="63"/>
      <c r="E9" s="64">
        <v>37610.78</v>
      </c>
      <c r="F9" s="64">
        <v>22179.440000000002</v>
      </c>
      <c r="G9" s="64">
        <v>36037</v>
      </c>
      <c r="H9" s="64">
        <v>33195.050000000003</v>
      </c>
      <c r="I9" s="64">
        <v>21072</v>
      </c>
      <c r="J9" s="64">
        <v>33245.410000000003</v>
      </c>
      <c r="K9" s="64">
        <v>33188</v>
      </c>
      <c r="L9" s="64">
        <v>10326.23</v>
      </c>
      <c r="M9" s="64">
        <v>21090</v>
      </c>
      <c r="N9" s="64">
        <v>18059.760000000002</v>
      </c>
      <c r="O9" s="64">
        <v>20000</v>
      </c>
      <c r="P9" s="64">
        <v>14000</v>
      </c>
      <c r="Q9" s="83">
        <v>300003.67</v>
      </c>
      <c r="R9" s="83">
        <v>300003.67</v>
      </c>
      <c r="S9" s="83"/>
      <c r="T9" s="83"/>
      <c r="U9" s="52"/>
    </row>
    <row r="10" spans="1:21">
      <c r="A10" t="s">
        <v>1058</v>
      </c>
      <c r="E10" s="83">
        <v>37610.78</v>
      </c>
      <c r="F10" s="83">
        <v>22179.440000000002</v>
      </c>
      <c r="G10" s="83">
        <v>36037</v>
      </c>
      <c r="H10" s="83">
        <v>52178.05</v>
      </c>
      <c r="I10" s="83">
        <v>21072</v>
      </c>
      <c r="J10" s="83">
        <v>33245.410000000003</v>
      </c>
      <c r="K10" s="83">
        <v>33188</v>
      </c>
      <c r="L10" s="83">
        <v>10326.23</v>
      </c>
      <c r="M10" s="83">
        <v>21090</v>
      </c>
      <c r="N10" s="83">
        <v>18059.760000000002</v>
      </c>
      <c r="O10" s="83">
        <v>20000</v>
      </c>
      <c r="P10" s="83">
        <v>14000</v>
      </c>
      <c r="Q10" s="83">
        <v>318986.67</v>
      </c>
      <c r="R10" s="83">
        <v>318986.67</v>
      </c>
      <c r="S10" s="83"/>
      <c r="T10" s="83"/>
      <c r="U10" s="52"/>
    </row>
    <row r="11" spans="1:21">
      <c r="E11" s="83">
        <f>E10-E39</f>
        <v>-1.2607654789462686E-3</v>
      </c>
      <c r="F11" s="83">
        <f t="shared" ref="F11:N11" si="0">F10-F39</f>
        <v>-3330.0786225895317</v>
      </c>
      <c r="G11" s="83">
        <f t="shared" si="0"/>
        <v>-9.9999999998544808E-2</v>
      </c>
      <c r="H11" s="83">
        <f t="shared" si="0"/>
        <v>-2166.2389660103872</v>
      </c>
      <c r="I11" s="83">
        <f t="shared" si="0"/>
        <v>-4.9999999995634425E-2</v>
      </c>
      <c r="J11" s="83">
        <f t="shared" si="0"/>
        <v>14.684395280237368</v>
      </c>
      <c r="K11" s="83">
        <f t="shared" si="0"/>
        <v>-240.73999999999796</v>
      </c>
      <c r="L11" s="83">
        <f t="shared" si="0"/>
        <v>0</v>
      </c>
      <c r="M11" s="83">
        <f t="shared" si="0"/>
        <v>0</v>
      </c>
      <c r="N11" s="83">
        <f t="shared" si="0"/>
        <v>83.849999999998545</v>
      </c>
      <c r="O11" s="83">
        <f>SUM(E11:N11)</f>
        <v>-5638.6744540851541</v>
      </c>
      <c r="P11" s="83"/>
      <c r="Q11" s="52"/>
    </row>
    <row r="12" spans="1:21"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52"/>
    </row>
    <row r="13" spans="1:21"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52"/>
    </row>
    <row r="14" spans="1:21">
      <c r="F14"/>
    </row>
    <row r="15" spans="1:21"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</row>
    <row r="16" spans="1:21">
      <c r="D16" s="137" t="s">
        <v>3642</v>
      </c>
      <c r="E16" s="139" t="s">
        <v>3643</v>
      </c>
      <c r="F16" s="140" t="s">
        <v>3644</v>
      </c>
      <c r="G16" s="140" t="s">
        <v>3645</v>
      </c>
      <c r="H16" s="140" t="s">
        <v>3646</v>
      </c>
      <c r="I16" s="140" t="s">
        <v>3647</v>
      </c>
      <c r="J16" s="140" t="s">
        <v>3648</v>
      </c>
      <c r="K16" s="140" t="s">
        <v>3649</v>
      </c>
      <c r="L16" s="140" t="s">
        <v>3650</v>
      </c>
      <c r="M16" s="140" t="s">
        <v>3651</v>
      </c>
      <c r="N16" s="140" t="s">
        <v>3652</v>
      </c>
      <c r="O16" s="140" t="s">
        <v>3653</v>
      </c>
      <c r="P16" s="140" t="s">
        <v>3654</v>
      </c>
      <c r="Q16" s="141" t="s">
        <v>3613</v>
      </c>
    </row>
    <row r="17" spans="4:17">
      <c r="D17" s="142" t="s">
        <v>3715</v>
      </c>
      <c r="E17" s="152">
        <f>'[7]Payment Summary'!O5</f>
        <v>12625.290000000005</v>
      </c>
      <c r="F17" s="153">
        <f>'[7]Payment Summary'!P5</f>
        <v>15958.549999999997</v>
      </c>
      <c r="G17" s="153">
        <f>'[7]Payment Summary'!Q5</f>
        <v>12121.13</v>
      </c>
      <c r="H17" s="153">
        <f>'[7]Payment Summary'!R5</f>
        <v>14606.7</v>
      </c>
      <c r="I17" s="153">
        <f>'[7]Payment Summary'!S5</f>
        <v>8368.7300000000032</v>
      </c>
      <c r="J17" s="153">
        <f>'[7]Payment Summary'!T5</f>
        <v>13663.799999999997</v>
      </c>
      <c r="K17" s="153">
        <f>'[7]Payment Summary'!U5</f>
        <v>11558.899999999998</v>
      </c>
      <c r="L17" s="153">
        <f>'[7]Payment Summary'!V5</f>
        <v>7546.5400000000009</v>
      </c>
      <c r="M17" s="153">
        <f>'[7]Payment Summary'!W5</f>
        <v>7816.1499999999978</v>
      </c>
      <c r="N17" s="153">
        <f>'[7]Payment Summary'!X5</f>
        <v>8036.1100000000006</v>
      </c>
      <c r="O17" s="153">
        <f>'[7]Payment Summary'!Y5</f>
        <v>14381.449999999997</v>
      </c>
      <c r="P17" s="153">
        <f>'[7]Payment Summary'!Z5</f>
        <v>6406.829999999999</v>
      </c>
      <c r="Q17" s="154">
        <f>SUM(E17:P17)</f>
        <v>133090.17999999996</v>
      </c>
    </row>
    <row r="18" spans="4:17">
      <c r="D18" s="69" t="s">
        <v>3716</v>
      </c>
      <c r="E18" s="143">
        <f>'[7]Payment Summary'!O6</f>
        <v>1164.6600000000001</v>
      </c>
      <c r="F18" s="144">
        <f>'[7]Payment Summary'!P6</f>
        <v>1373.1299999999999</v>
      </c>
      <c r="G18" s="144">
        <f>'[7]Payment Summary'!Q6</f>
        <v>1292</v>
      </c>
      <c r="H18" s="144">
        <f>'[7]Payment Summary'!R6</f>
        <v>1490.82</v>
      </c>
      <c r="I18" s="144">
        <f>'[7]Payment Summary'!S6</f>
        <v>1038.29</v>
      </c>
      <c r="J18" s="144">
        <f>'[7]Payment Summary'!T6</f>
        <v>1149.1499999999999</v>
      </c>
      <c r="K18" s="144">
        <f>'[7]Payment Summary'!U6</f>
        <v>1224.01</v>
      </c>
      <c r="L18" s="144">
        <f>'[7]Payment Summary'!V6</f>
        <v>589.71</v>
      </c>
      <c r="M18" s="144">
        <f>'[7]Payment Summary'!W6</f>
        <v>776.56999999999994</v>
      </c>
      <c r="N18" s="144">
        <f>'[7]Payment Summary'!X6</f>
        <v>843.43000000000006</v>
      </c>
      <c r="O18" s="144">
        <f>'[7]Payment Summary'!Y6</f>
        <v>596.56999999999994</v>
      </c>
      <c r="P18" s="144">
        <f>'[7]Payment Summary'!Z6</f>
        <v>0</v>
      </c>
      <c r="Q18" s="145">
        <f>SUM(E18:P18)</f>
        <v>11538.34</v>
      </c>
    </row>
    <row r="19" spans="4:17">
      <c r="D19" s="69" t="s">
        <v>3707</v>
      </c>
      <c r="E19" s="146">
        <f>SUM(E17:E18)</f>
        <v>13789.950000000004</v>
      </c>
      <c r="F19" s="147">
        <f t="shared" ref="F19:Q19" si="1">SUM(F17:F18)</f>
        <v>17331.679999999997</v>
      </c>
      <c r="G19" s="147">
        <f t="shared" si="1"/>
        <v>13413.13</v>
      </c>
      <c r="H19" s="147">
        <f t="shared" si="1"/>
        <v>16097.52</v>
      </c>
      <c r="I19" s="147">
        <f t="shared" si="1"/>
        <v>9407.0200000000041</v>
      </c>
      <c r="J19" s="147">
        <f t="shared" si="1"/>
        <v>14812.949999999997</v>
      </c>
      <c r="K19" s="147">
        <f t="shared" si="1"/>
        <v>12782.909999999998</v>
      </c>
      <c r="L19" s="147">
        <f t="shared" si="1"/>
        <v>8136.2500000000009</v>
      </c>
      <c r="M19" s="147">
        <f t="shared" si="1"/>
        <v>8592.7199999999975</v>
      </c>
      <c r="N19" s="147">
        <f t="shared" si="1"/>
        <v>8879.5400000000009</v>
      </c>
      <c r="O19" s="147">
        <f t="shared" si="1"/>
        <v>14978.019999999997</v>
      </c>
      <c r="P19" s="147">
        <f t="shared" si="1"/>
        <v>6406.829999999999</v>
      </c>
      <c r="Q19" s="148">
        <f t="shared" si="1"/>
        <v>144628.51999999996</v>
      </c>
    </row>
    <row r="20" spans="4:17">
      <c r="D20" s="149" t="s">
        <v>3707</v>
      </c>
      <c r="E20" s="150">
        <f>IFERROR(E18/E17,0)</f>
        <v>9.2248178061652419E-2</v>
      </c>
      <c r="F20" s="150">
        <f t="shared" ref="F20:P20" si="2">IFERROR(F18/F17,0)</f>
        <v>8.6043531523853994E-2</v>
      </c>
      <c r="G20" s="150">
        <f t="shared" si="2"/>
        <v>0.10659072215214259</v>
      </c>
      <c r="H20" s="150">
        <f t="shared" si="2"/>
        <v>0.10206412125942203</v>
      </c>
      <c r="I20" s="150">
        <f t="shared" si="2"/>
        <v>0.12406780957206166</v>
      </c>
      <c r="J20" s="150">
        <f t="shared" si="2"/>
        <v>8.4101787204145267E-2</v>
      </c>
      <c r="K20" s="150">
        <f t="shared" si="2"/>
        <v>0.10589329434461758</v>
      </c>
      <c r="L20" s="150">
        <f t="shared" si="2"/>
        <v>7.8143096041364643E-2</v>
      </c>
      <c r="M20" s="150">
        <f t="shared" si="2"/>
        <v>9.9354541558184031E-2</v>
      </c>
      <c r="N20" s="150">
        <f t="shared" si="2"/>
        <v>0.10495500932665183</v>
      </c>
      <c r="O20" s="150">
        <f t="shared" si="2"/>
        <v>4.1481908986924131E-2</v>
      </c>
      <c r="P20" s="150">
        <f t="shared" si="2"/>
        <v>0</v>
      </c>
      <c r="Q20" s="151">
        <f>IFERROR(Q18/Q17,0)</f>
        <v>8.6695652526730393E-2</v>
      </c>
    </row>
    <row r="21" spans="4:17">
      <c r="D21" s="69" t="s">
        <v>3717</v>
      </c>
      <c r="E21" s="152">
        <f>'[7]Payment Summary'!O9</f>
        <v>0</v>
      </c>
      <c r="F21" s="153">
        <f>'[7]Payment Summary'!P9</f>
        <v>26255.500000000004</v>
      </c>
      <c r="G21" s="153">
        <f>'[7]Payment Summary'!Q9</f>
        <v>0</v>
      </c>
      <c r="H21" s="153">
        <f>'[7]Payment Summary'!R9</f>
        <v>24488.370000000003</v>
      </c>
      <c r="I21" s="153">
        <f>'[7]Payment Summary'!S9</f>
        <v>0</v>
      </c>
      <c r="J21" s="153">
        <f>'[7]Payment Summary'!T9</f>
        <v>31382.999999999996</v>
      </c>
      <c r="K21" s="153">
        <f>'[7]Payment Summary'!U9</f>
        <v>23901.915000000001</v>
      </c>
      <c r="L21" s="153">
        <f>'[7]Payment Summary'!V9</f>
        <v>1013.75</v>
      </c>
      <c r="M21" s="153">
        <f>'[7]Payment Summary'!W9</f>
        <v>20945.799999999996</v>
      </c>
      <c r="N21" s="153">
        <f>'[7]Payment Summary'!X9</f>
        <v>0</v>
      </c>
      <c r="O21" s="153">
        <f>'[7]Payment Summary'!Y9</f>
        <v>0</v>
      </c>
      <c r="P21" s="153">
        <f>'[7]Payment Summary'!Z9</f>
        <v>0</v>
      </c>
      <c r="Q21" s="154">
        <f>SUM(E21:P21)</f>
        <v>127988.33499999999</v>
      </c>
    </row>
    <row r="22" spans="4:17">
      <c r="D22" s="69" t="s">
        <v>3718</v>
      </c>
      <c r="E22" s="143">
        <f>'[7]Payment Summary'!O10</f>
        <v>2894.1512607654759</v>
      </c>
      <c r="F22" s="144">
        <f>'[7]Payment Summary'!P10</f>
        <v>3330.0786225895317</v>
      </c>
      <c r="G22" s="144">
        <f>'[7]Payment Summary'!Q10</f>
        <v>0</v>
      </c>
      <c r="H22" s="144">
        <f>'[7]Payment Summary'!R10</f>
        <v>2735.9689660103923</v>
      </c>
      <c r="I22" s="144">
        <f>'[7]Payment Summary'!S10</f>
        <v>0</v>
      </c>
      <c r="J22" s="144">
        <f>'[7]Payment Summary'!T10</f>
        <v>3804.4056047197641</v>
      </c>
      <c r="K22" s="144">
        <f>'[7]Payment Summary'!U10</f>
        <v>2950</v>
      </c>
      <c r="L22" s="144">
        <f>'[7]Payment Summary'!V10</f>
        <v>0</v>
      </c>
      <c r="M22" s="144">
        <f>'[7]Payment Summary'!W10</f>
        <v>3095.76</v>
      </c>
      <c r="N22" s="144">
        <f>'[7]Payment Summary'!X10</f>
        <v>0</v>
      </c>
      <c r="O22" s="144">
        <f>'[7]Payment Summary'!Y10</f>
        <v>0</v>
      </c>
      <c r="P22" s="144">
        <f>'[7]Payment Summary'!Z10</f>
        <v>0</v>
      </c>
      <c r="Q22" s="145">
        <f>SUM(E22:P22)</f>
        <v>18810.364454085164</v>
      </c>
    </row>
    <row r="23" spans="4:17">
      <c r="D23" s="69" t="s">
        <v>3707</v>
      </c>
      <c r="E23" s="146">
        <f>SUM(E21:E22)</f>
        <v>2894.1512607654759</v>
      </c>
      <c r="F23" s="147">
        <f t="shared" ref="F23:Q23" si="3">SUM(F21:F22)</f>
        <v>29585.578622589535</v>
      </c>
      <c r="G23" s="147">
        <f t="shared" si="3"/>
        <v>0</v>
      </c>
      <c r="H23" s="147">
        <f t="shared" si="3"/>
        <v>27224.338966010393</v>
      </c>
      <c r="I23" s="147">
        <f t="shared" si="3"/>
        <v>0</v>
      </c>
      <c r="J23" s="147">
        <f t="shared" si="3"/>
        <v>35187.405604719759</v>
      </c>
      <c r="K23" s="147">
        <f t="shared" si="3"/>
        <v>26851.915000000001</v>
      </c>
      <c r="L23" s="147">
        <f t="shared" si="3"/>
        <v>1013.75</v>
      </c>
      <c r="M23" s="147">
        <f t="shared" si="3"/>
        <v>24041.559999999998</v>
      </c>
      <c r="N23" s="147">
        <f t="shared" si="3"/>
        <v>0</v>
      </c>
      <c r="O23" s="147">
        <f t="shared" si="3"/>
        <v>0</v>
      </c>
      <c r="P23" s="147">
        <f t="shared" si="3"/>
        <v>0</v>
      </c>
      <c r="Q23" s="148">
        <f t="shared" si="3"/>
        <v>146798.69945408514</v>
      </c>
    </row>
    <row r="24" spans="4:17">
      <c r="D24" s="149" t="s">
        <v>3707</v>
      </c>
      <c r="E24" s="150">
        <f>IFERROR(E22/E21,0)</f>
        <v>0</v>
      </c>
      <c r="F24" s="150">
        <f t="shared" ref="F24:P24" si="4">IFERROR(F22/F21,0)</f>
        <v>0.12683356335204171</v>
      </c>
      <c r="G24" s="150">
        <f t="shared" si="4"/>
        <v>0</v>
      </c>
      <c r="H24" s="150">
        <f t="shared" si="4"/>
        <v>0.11172523798073911</v>
      </c>
      <c r="I24" s="150">
        <f t="shared" si="4"/>
        <v>0</v>
      </c>
      <c r="J24" s="150">
        <f t="shared" si="4"/>
        <v>0.12122504555714127</v>
      </c>
      <c r="K24" s="150">
        <f t="shared" si="4"/>
        <v>0.12342107316505811</v>
      </c>
      <c r="L24" s="150">
        <f t="shared" si="4"/>
        <v>0</v>
      </c>
      <c r="M24" s="150">
        <f t="shared" si="4"/>
        <v>0.14779860401607964</v>
      </c>
      <c r="N24" s="150">
        <f t="shared" si="4"/>
        <v>0</v>
      </c>
      <c r="O24" s="150">
        <f t="shared" si="4"/>
        <v>0</v>
      </c>
      <c r="P24" s="150">
        <f t="shared" si="4"/>
        <v>0</v>
      </c>
      <c r="Q24" s="151">
        <f>IFERROR(Q22/Q21,0)</f>
        <v>0.14696936602921792</v>
      </c>
    </row>
    <row r="25" spans="4:17">
      <c r="D25" s="142" t="s">
        <v>3719</v>
      </c>
      <c r="E25" s="152">
        <f>E17+E21</f>
        <v>12625.290000000005</v>
      </c>
      <c r="F25" s="153">
        <f t="shared" ref="F25:P25" si="5">F17+F21</f>
        <v>42214.05</v>
      </c>
      <c r="G25" s="153">
        <f t="shared" si="5"/>
        <v>12121.13</v>
      </c>
      <c r="H25" s="153">
        <f t="shared" si="5"/>
        <v>39095.070000000007</v>
      </c>
      <c r="I25" s="153">
        <f t="shared" si="5"/>
        <v>8368.7300000000032</v>
      </c>
      <c r="J25" s="153">
        <f t="shared" si="5"/>
        <v>45046.799999999996</v>
      </c>
      <c r="K25" s="153">
        <f t="shared" si="5"/>
        <v>35460.815000000002</v>
      </c>
      <c r="L25" s="153">
        <f t="shared" si="5"/>
        <v>8560.2900000000009</v>
      </c>
      <c r="M25" s="153">
        <f t="shared" si="5"/>
        <v>28761.949999999993</v>
      </c>
      <c r="N25" s="153">
        <f t="shared" si="5"/>
        <v>8036.1100000000006</v>
      </c>
      <c r="O25" s="153">
        <f t="shared" si="5"/>
        <v>14381.449999999997</v>
      </c>
      <c r="P25" s="153">
        <f t="shared" si="5"/>
        <v>6406.829999999999</v>
      </c>
      <c r="Q25" s="154">
        <f>SUM(E25:P25)</f>
        <v>261078.51499999998</v>
      </c>
    </row>
    <row r="26" spans="4:17">
      <c r="D26" s="142" t="s">
        <v>3720</v>
      </c>
      <c r="E26" s="143">
        <f t="shared" ref="E26:P26" si="6">E18+E22</f>
        <v>4058.8112607654757</v>
      </c>
      <c r="F26" s="144">
        <f t="shared" si="6"/>
        <v>4703.2086225895318</v>
      </c>
      <c r="G26" s="144">
        <f t="shared" si="6"/>
        <v>1292</v>
      </c>
      <c r="H26" s="144">
        <f t="shared" si="6"/>
        <v>4226.788966010392</v>
      </c>
      <c r="I26" s="144">
        <f t="shared" si="6"/>
        <v>1038.29</v>
      </c>
      <c r="J26" s="144">
        <f t="shared" si="6"/>
        <v>4953.5556047197642</v>
      </c>
      <c r="K26" s="144">
        <f t="shared" si="6"/>
        <v>4174.01</v>
      </c>
      <c r="L26" s="144">
        <f t="shared" si="6"/>
        <v>589.71</v>
      </c>
      <c r="M26" s="144">
        <f t="shared" si="6"/>
        <v>3872.33</v>
      </c>
      <c r="N26" s="144">
        <f t="shared" si="6"/>
        <v>843.43000000000006</v>
      </c>
      <c r="O26" s="144">
        <f t="shared" si="6"/>
        <v>596.56999999999994</v>
      </c>
      <c r="P26" s="144">
        <f t="shared" si="6"/>
        <v>0</v>
      </c>
      <c r="Q26" s="145">
        <f>SUM(E26:P26)</f>
        <v>30348.704454085164</v>
      </c>
    </row>
    <row r="27" spans="4:17">
      <c r="D27" s="69" t="s">
        <v>3707</v>
      </c>
      <c r="E27" s="155">
        <f>SUM(E25:E26)</f>
        <v>16684.101260765481</v>
      </c>
      <c r="F27" s="156">
        <f t="shared" ref="F27:Q27" si="7">SUM(F25:F26)</f>
        <v>46917.258622589536</v>
      </c>
      <c r="G27" s="156">
        <f t="shared" si="7"/>
        <v>13413.13</v>
      </c>
      <c r="H27" s="156">
        <f t="shared" si="7"/>
        <v>43321.858966010397</v>
      </c>
      <c r="I27" s="156">
        <f t="shared" si="7"/>
        <v>9407.0200000000041</v>
      </c>
      <c r="J27" s="156">
        <f t="shared" si="7"/>
        <v>50000.355604719764</v>
      </c>
      <c r="K27" s="156">
        <f t="shared" si="7"/>
        <v>39634.825000000004</v>
      </c>
      <c r="L27" s="156">
        <f t="shared" si="7"/>
        <v>9150</v>
      </c>
      <c r="M27" s="156">
        <f t="shared" si="7"/>
        <v>32634.279999999992</v>
      </c>
      <c r="N27" s="156">
        <f t="shared" si="7"/>
        <v>8879.5400000000009</v>
      </c>
      <c r="O27" s="156">
        <f t="shared" si="7"/>
        <v>14978.019999999997</v>
      </c>
      <c r="P27" s="156">
        <f t="shared" si="7"/>
        <v>6406.829999999999</v>
      </c>
      <c r="Q27" s="157">
        <f t="shared" si="7"/>
        <v>291427.21945408516</v>
      </c>
    </row>
    <row r="28" spans="4:17">
      <c r="D28" s="69" t="s">
        <v>3707</v>
      </c>
      <c r="E28" s="150">
        <f>IFERROR(E26/E25,0)</f>
        <v>0.32148261630152453</v>
      </c>
      <c r="F28" s="150">
        <f t="shared" ref="F28:P28" si="8">IFERROR(F26/F25,0)</f>
        <v>0.11141334751319837</v>
      </c>
      <c r="G28" s="150">
        <f t="shared" si="8"/>
        <v>0.10659072215214259</v>
      </c>
      <c r="H28" s="150">
        <f t="shared" si="8"/>
        <v>0.10811565156451673</v>
      </c>
      <c r="I28" s="150">
        <f t="shared" si="8"/>
        <v>0.12406780957206166</v>
      </c>
      <c r="J28" s="150">
        <f t="shared" si="8"/>
        <v>0.10996465020200691</v>
      </c>
      <c r="K28" s="150">
        <f t="shared" si="8"/>
        <v>0.11770767253939313</v>
      </c>
      <c r="L28" s="150">
        <f t="shared" si="8"/>
        <v>6.8889021283157464E-2</v>
      </c>
      <c r="M28" s="150">
        <f t="shared" si="8"/>
        <v>0.13463377830779905</v>
      </c>
      <c r="N28" s="150">
        <f t="shared" si="8"/>
        <v>0.10495500932665183</v>
      </c>
      <c r="O28" s="150">
        <f t="shared" si="8"/>
        <v>4.1481908986924131E-2</v>
      </c>
      <c r="P28" s="150">
        <f t="shared" si="8"/>
        <v>0</v>
      </c>
      <c r="Q28" s="151">
        <f>IFERROR(Q26/Q25,0)</f>
        <v>0.11624359229285935</v>
      </c>
    </row>
    <row r="29" spans="4:17">
      <c r="D29" s="142" t="s">
        <v>3708</v>
      </c>
      <c r="E29" s="152">
        <f>'[7]Payment Summary'!O17</f>
        <v>20537.240000000002</v>
      </c>
      <c r="F29" s="153">
        <f>'[7]Payment Summary'!P17</f>
        <v>10805.15</v>
      </c>
      <c r="G29" s="153">
        <f>'[7]Payment Summary'!Q17</f>
        <v>18660.579999999994</v>
      </c>
      <c r="H29" s="153">
        <f>'[7]Payment Summary'!R17</f>
        <v>18744.55</v>
      </c>
      <c r="I29" s="153">
        <f>'[7]Payment Summary'!S17</f>
        <v>5799.9999999999991</v>
      </c>
      <c r="J29" s="153">
        <f>'[7]Payment Summary'!T17</f>
        <v>11449.46</v>
      </c>
      <c r="K29" s="153">
        <f>'[7]Payment Summary'!U17</f>
        <v>19983.429999999997</v>
      </c>
      <c r="L29" s="153">
        <f>'[7]Payment Summary'!V17</f>
        <v>0</v>
      </c>
      <c r="M29" s="153">
        <f>'[7]Payment Summary'!W17</f>
        <v>9000</v>
      </c>
      <c r="N29" s="153">
        <f>'[7]Payment Summary'!X17</f>
        <v>8098.9400000000023</v>
      </c>
      <c r="O29" s="153">
        <f>'[7]Payment Summary'!Y17</f>
        <v>5000.0000000000018</v>
      </c>
      <c r="P29" s="153">
        <f>'[7]Payment Summary'!Z17</f>
        <v>0</v>
      </c>
      <c r="Q29" s="154">
        <f>SUM(E29:P29)</f>
        <v>128079.34999999998</v>
      </c>
    </row>
    <row r="30" spans="4:17">
      <c r="D30" s="69" t="s">
        <v>3709</v>
      </c>
      <c r="E30" s="143">
        <f>'[7]Payment Summary'!O18</f>
        <v>1980.1200000000001</v>
      </c>
      <c r="F30" s="144">
        <f>'[7]Payment Summary'!P18</f>
        <v>1074.29</v>
      </c>
      <c r="G30" s="144">
        <f>'[7]Payment Summary'!Q18</f>
        <v>3082.86</v>
      </c>
      <c r="H30" s="144">
        <f>'[7]Payment Summary'!R18</f>
        <v>1268.57</v>
      </c>
      <c r="I30" s="144">
        <f>'[7]Payment Summary'!S18</f>
        <v>5118.8999999999996</v>
      </c>
      <c r="J30" s="144">
        <f>'[7]Payment Summary'!T18</f>
        <v>0</v>
      </c>
      <c r="K30" s="144">
        <f>'[7]Payment Summary'!U18</f>
        <v>1739.9999999999995</v>
      </c>
      <c r="L30" s="144">
        <f>'[7]Payment Summary'!V18</f>
        <v>0</v>
      </c>
      <c r="M30" s="144">
        <f>'[7]Payment Summary'!W18</f>
        <v>0</v>
      </c>
      <c r="N30" s="144">
        <f>'[7]Payment Summary'!X18</f>
        <v>2462.87</v>
      </c>
      <c r="O30" s="144">
        <f>'[7]Payment Summary'!Y18</f>
        <v>0</v>
      </c>
      <c r="P30" s="144">
        <f>'[7]Payment Summary'!Z18</f>
        <v>0</v>
      </c>
      <c r="Q30" s="145">
        <f>SUM(E30:P30)</f>
        <v>16727.61</v>
      </c>
    </row>
    <row r="31" spans="4:17">
      <c r="D31" s="192"/>
      <c r="E31" s="146">
        <f>SUM(E29:E30)</f>
        <v>22517.360000000001</v>
      </c>
      <c r="F31" s="147">
        <f t="shared" ref="F31:Q31" si="9">SUM(F29:F30)</f>
        <v>11879.439999999999</v>
      </c>
      <c r="G31" s="147">
        <f t="shared" si="9"/>
        <v>21743.439999999995</v>
      </c>
      <c r="H31" s="147">
        <f t="shared" si="9"/>
        <v>20013.12</v>
      </c>
      <c r="I31" s="147">
        <f t="shared" si="9"/>
        <v>10918.899999999998</v>
      </c>
      <c r="J31" s="147">
        <f t="shared" si="9"/>
        <v>11449.46</v>
      </c>
      <c r="K31" s="147">
        <f t="shared" si="9"/>
        <v>21723.429999999997</v>
      </c>
      <c r="L31" s="147">
        <f t="shared" si="9"/>
        <v>0</v>
      </c>
      <c r="M31" s="147">
        <f t="shared" si="9"/>
        <v>9000</v>
      </c>
      <c r="N31" s="147">
        <f t="shared" si="9"/>
        <v>10561.810000000001</v>
      </c>
      <c r="O31" s="147">
        <f t="shared" si="9"/>
        <v>5000.0000000000018</v>
      </c>
      <c r="P31" s="147">
        <f t="shared" si="9"/>
        <v>0</v>
      </c>
      <c r="Q31" s="148">
        <f t="shared" si="9"/>
        <v>144806.95999999996</v>
      </c>
    </row>
    <row r="32" spans="4:17">
      <c r="D32" s="193"/>
      <c r="E32" s="150">
        <f>IFERROR(E30/E29,0)</f>
        <v>9.6416071487697472E-2</v>
      </c>
      <c r="F32" s="150">
        <f t="shared" ref="F32:Q32" si="10">IFERROR(F30/F29,0)</f>
        <v>9.9423885832218895E-2</v>
      </c>
      <c r="G32" s="150">
        <f t="shared" si="10"/>
        <v>0.16520708359547243</v>
      </c>
      <c r="H32" s="150">
        <f t="shared" si="10"/>
        <v>6.7676738038523199E-2</v>
      </c>
      <c r="I32" s="150">
        <f t="shared" si="10"/>
        <v>0.88256896551724151</v>
      </c>
      <c r="J32" s="150">
        <f t="shared" si="10"/>
        <v>0</v>
      </c>
      <c r="K32" s="150">
        <f t="shared" si="10"/>
        <v>8.7072139267383025E-2</v>
      </c>
      <c r="L32" s="150">
        <f t="shared" si="10"/>
        <v>0</v>
      </c>
      <c r="M32" s="150">
        <f t="shared" si="10"/>
        <v>0</v>
      </c>
      <c r="N32" s="150">
        <f t="shared" si="10"/>
        <v>0.3040978202085704</v>
      </c>
      <c r="O32" s="150">
        <f t="shared" si="10"/>
        <v>0</v>
      </c>
      <c r="P32" s="150">
        <f t="shared" si="10"/>
        <v>0</v>
      </c>
      <c r="Q32" s="150">
        <f t="shared" si="10"/>
        <v>0.13060348916511524</v>
      </c>
    </row>
    <row r="33" spans="4:17">
      <c r="D33" s="69" t="s">
        <v>3725</v>
      </c>
      <c r="E33" s="152">
        <f>'[7]Payment Summary'!O21</f>
        <v>12199.27</v>
      </c>
      <c r="F33" s="153">
        <f>'[7]Payment Summary'!P21</f>
        <v>10300</v>
      </c>
      <c r="G33" s="153">
        <f>'[7]Payment Summary'!Q21</f>
        <v>14293.660000000003</v>
      </c>
      <c r="H33" s="153">
        <f>'[7]Payment Summary'!R21</f>
        <v>31595.199999999997</v>
      </c>
      <c r="I33" s="153">
        <f>'[7]Payment Summary'!S21</f>
        <v>10153.149999999996</v>
      </c>
      <c r="J33" s="153">
        <f>'[7]Payment Summary'!T21</f>
        <v>17976.86</v>
      </c>
      <c r="K33" s="153">
        <f>'[7]Payment Summary'!U21</f>
        <v>8755.31</v>
      </c>
      <c r="L33" s="153">
        <f>'[7]Payment Summary'!V21</f>
        <v>10326.23</v>
      </c>
      <c r="M33" s="153">
        <f>'[7]Payment Summary'!W21</f>
        <v>8994.24</v>
      </c>
      <c r="N33" s="153">
        <f>'[7]Payment Summary'!X21</f>
        <v>7414.1</v>
      </c>
      <c r="O33" s="153">
        <f>'[7]Payment Summary'!Y21</f>
        <v>14999.999999999995</v>
      </c>
      <c r="P33" s="153">
        <f>'[7]Payment Summary'!Z21</f>
        <v>0</v>
      </c>
      <c r="Q33" s="154">
        <f>SUM(E33:P33)</f>
        <v>147008.01999999999</v>
      </c>
    </row>
    <row r="34" spans="4:17">
      <c r="D34" s="69" t="s">
        <v>3710</v>
      </c>
      <c r="E34" s="143">
        <f>'[7]Payment Summary'!O22</f>
        <v>2894.1512607654759</v>
      </c>
      <c r="F34" s="144">
        <f>'[7]Payment Summary'!P22</f>
        <v>3330.0786225895317</v>
      </c>
      <c r="G34" s="144">
        <f>'[7]Payment Summary'!Q22</f>
        <v>0</v>
      </c>
      <c r="H34" s="144">
        <f>'[7]Payment Summary'!R22</f>
        <v>2735.9689660103923</v>
      </c>
      <c r="I34" s="144">
        <f>'[7]Payment Summary'!S22</f>
        <v>0</v>
      </c>
      <c r="J34" s="144">
        <f>'[7]Payment Summary'!T22</f>
        <v>3804.4056047197641</v>
      </c>
      <c r="K34" s="144">
        <f>'[7]Payment Summary'!U22</f>
        <v>2950</v>
      </c>
      <c r="L34" s="144">
        <f>'[7]Payment Summary'!V22</f>
        <v>0</v>
      </c>
      <c r="M34" s="144">
        <f>'[7]Payment Summary'!W22</f>
        <v>3095.76</v>
      </c>
      <c r="N34" s="144">
        <f>'[7]Payment Summary'!X22</f>
        <v>0</v>
      </c>
      <c r="O34" s="144">
        <f>'[7]Payment Summary'!Y22</f>
        <v>0</v>
      </c>
      <c r="P34" s="144">
        <f>'[7]Payment Summary'!Z22</f>
        <v>0</v>
      </c>
      <c r="Q34" s="145">
        <f>SUM(E34:P34)</f>
        <v>18810.364454085164</v>
      </c>
    </row>
    <row r="35" spans="4:17">
      <c r="D35" s="138" t="s">
        <v>3707</v>
      </c>
      <c r="E35" s="146">
        <f>SUM(E33:E34)</f>
        <v>15093.421260765477</v>
      </c>
      <c r="F35" s="147">
        <f t="shared" ref="F35:Q35" si="11">SUM(F33:F34)</f>
        <v>13630.078622589532</v>
      </c>
      <c r="G35" s="147">
        <f t="shared" si="11"/>
        <v>14293.660000000003</v>
      </c>
      <c r="H35" s="147">
        <f t="shared" si="11"/>
        <v>34331.168966010388</v>
      </c>
      <c r="I35" s="147">
        <f t="shared" si="11"/>
        <v>10153.149999999996</v>
      </c>
      <c r="J35" s="147">
        <f t="shared" si="11"/>
        <v>21781.265604719763</v>
      </c>
      <c r="K35" s="147">
        <f t="shared" si="11"/>
        <v>11705.31</v>
      </c>
      <c r="L35" s="147">
        <f t="shared" si="11"/>
        <v>10326.23</v>
      </c>
      <c r="M35" s="147">
        <f t="shared" si="11"/>
        <v>12090</v>
      </c>
      <c r="N35" s="147">
        <f t="shared" si="11"/>
        <v>7414.1</v>
      </c>
      <c r="O35" s="147">
        <f t="shared" si="11"/>
        <v>14999.999999999995</v>
      </c>
      <c r="P35" s="147">
        <f t="shared" si="11"/>
        <v>0</v>
      </c>
      <c r="Q35" s="148">
        <f t="shared" si="11"/>
        <v>165818.38445408514</v>
      </c>
    </row>
    <row r="36" spans="4:17">
      <c r="D36" s="138" t="s">
        <v>3707</v>
      </c>
      <c r="E36" s="150">
        <f>IFERROR(E34/E33,0)</f>
        <v>0.23723970866826258</v>
      </c>
      <c r="F36" s="150">
        <f t="shared" ref="F36:Q36" si="12">IFERROR(F34/F33,0)</f>
        <v>0.32330860413490597</v>
      </c>
      <c r="G36" s="150">
        <f t="shared" si="12"/>
        <v>0</v>
      </c>
      <c r="H36" s="150">
        <f t="shared" si="12"/>
        <v>8.659444998007268E-2</v>
      </c>
      <c r="I36" s="150">
        <f t="shared" si="12"/>
        <v>0</v>
      </c>
      <c r="J36" s="150">
        <f t="shared" si="12"/>
        <v>0.21162792638535116</v>
      </c>
      <c r="K36" s="150">
        <f t="shared" si="12"/>
        <v>0.33693838367801943</v>
      </c>
      <c r="L36" s="150">
        <f t="shared" si="12"/>
        <v>0</v>
      </c>
      <c r="M36" s="150">
        <f t="shared" si="12"/>
        <v>0.34419361724837233</v>
      </c>
      <c r="N36" s="150">
        <f t="shared" si="12"/>
        <v>0</v>
      </c>
      <c r="O36" s="150">
        <f t="shared" si="12"/>
        <v>0</v>
      </c>
      <c r="P36" s="150">
        <f t="shared" si="12"/>
        <v>0</v>
      </c>
      <c r="Q36" s="150">
        <f t="shared" si="12"/>
        <v>0.12795468202404989</v>
      </c>
    </row>
    <row r="37" spans="4:17">
      <c r="D37" s="142" t="s">
        <v>3711</v>
      </c>
      <c r="E37" s="152">
        <f>E29+E33</f>
        <v>32736.510000000002</v>
      </c>
      <c r="F37" s="153">
        <f t="shared" ref="F37:P37" si="13">F29+F33</f>
        <v>21105.15</v>
      </c>
      <c r="G37" s="153">
        <f t="shared" si="13"/>
        <v>32954.239999999998</v>
      </c>
      <c r="H37" s="153">
        <f t="shared" si="13"/>
        <v>50339.75</v>
      </c>
      <c r="I37" s="153">
        <f t="shared" si="13"/>
        <v>15953.149999999994</v>
      </c>
      <c r="J37" s="153">
        <f t="shared" si="13"/>
        <v>29426.32</v>
      </c>
      <c r="K37" s="153">
        <f t="shared" si="13"/>
        <v>28738.739999999998</v>
      </c>
      <c r="L37" s="153">
        <f t="shared" si="13"/>
        <v>10326.23</v>
      </c>
      <c r="M37" s="153">
        <f t="shared" si="13"/>
        <v>17994.239999999998</v>
      </c>
      <c r="N37" s="153">
        <f t="shared" si="13"/>
        <v>15513.040000000003</v>
      </c>
      <c r="O37" s="153">
        <f t="shared" si="13"/>
        <v>19999.999999999996</v>
      </c>
      <c r="P37" s="153">
        <f t="shared" si="13"/>
        <v>0</v>
      </c>
      <c r="Q37" s="154">
        <f>SUM(E37:P37)</f>
        <v>275087.37</v>
      </c>
    </row>
    <row r="38" spans="4:17">
      <c r="D38" s="142" t="s">
        <v>3712</v>
      </c>
      <c r="E38" s="143">
        <f t="shared" ref="E38:P38" si="14">E30+E34</f>
        <v>4874.2712607654757</v>
      </c>
      <c r="F38" s="144">
        <f t="shared" si="14"/>
        <v>4404.3686225895317</v>
      </c>
      <c r="G38" s="144">
        <f t="shared" si="14"/>
        <v>3082.86</v>
      </c>
      <c r="H38" s="144">
        <f t="shared" si="14"/>
        <v>4004.538966010392</v>
      </c>
      <c r="I38" s="144">
        <f t="shared" si="14"/>
        <v>5118.8999999999996</v>
      </c>
      <c r="J38" s="144">
        <f t="shared" si="14"/>
        <v>3804.4056047197641</v>
      </c>
      <c r="K38" s="144">
        <f t="shared" si="14"/>
        <v>4690</v>
      </c>
      <c r="L38" s="144">
        <f t="shared" si="14"/>
        <v>0</v>
      </c>
      <c r="M38" s="144">
        <f t="shared" si="14"/>
        <v>3095.76</v>
      </c>
      <c r="N38" s="144">
        <f t="shared" si="14"/>
        <v>2462.87</v>
      </c>
      <c r="O38" s="144">
        <f t="shared" si="14"/>
        <v>0</v>
      </c>
      <c r="P38" s="144">
        <f t="shared" si="14"/>
        <v>0</v>
      </c>
      <c r="Q38" s="145">
        <f>SUM(E38:P38)</f>
        <v>35537.974454085168</v>
      </c>
    </row>
    <row r="39" spans="4:17">
      <c r="D39" s="69" t="s">
        <v>3707</v>
      </c>
      <c r="E39" s="155">
        <f>SUM(E37:E38)</f>
        <v>37610.781260765478</v>
      </c>
      <c r="F39" s="156">
        <f t="shared" ref="F39:Q39" si="15">SUM(F37:F38)</f>
        <v>25509.518622589534</v>
      </c>
      <c r="G39" s="156">
        <f t="shared" si="15"/>
        <v>36037.1</v>
      </c>
      <c r="H39" s="156">
        <f t="shared" si="15"/>
        <v>54344.28896601039</v>
      </c>
      <c r="I39" s="156">
        <f t="shared" si="15"/>
        <v>21072.049999999996</v>
      </c>
      <c r="J39" s="156">
        <f t="shared" si="15"/>
        <v>33230.725604719766</v>
      </c>
      <c r="K39" s="156">
        <f t="shared" si="15"/>
        <v>33428.74</v>
      </c>
      <c r="L39" s="156">
        <f t="shared" si="15"/>
        <v>10326.23</v>
      </c>
      <c r="M39" s="156">
        <f t="shared" si="15"/>
        <v>21090</v>
      </c>
      <c r="N39" s="156">
        <f t="shared" si="15"/>
        <v>17975.910000000003</v>
      </c>
      <c r="O39" s="156">
        <f t="shared" si="15"/>
        <v>19999.999999999996</v>
      </c>
      <c r="P39" s="156">
        <f t="shared" si="15"/>
        <v>0</v>
      </c>
      <c r="Q39" s="157">
        <f t="shared" si="15"/>
        <v>310625.34445408516</v>
      </c>
    </row>
    <row r="40" spans="4:17">
      <c r="D40" s="138" t="s">
        <v>3707</v>
      </c>
      <c r="E40" s="150">
        <f>IFERROR(E38/E37,0)</f>
        <v>0.14889404095810688</v>
      </c>
      <c r="F40" s="150">
        <f t="shared" ref="F40:Q40" si="16">IFERROR(F38/F37,0)</f>
        <v>0.20868691398021486</v>
      </c>
      <c r="G40" s="150">
        <f t="shared" si="16"/>
        <v>9.3549722281563774E-2</v>
      </c>
      <c r="H40" s="150">
        <f t="shared" si="16"/>
        <v>7.9550235470187913E-2</v>
      </c>
      <c r="I40" s="150">
        <f t="shared" si="16"/>
        <v>0.32087079981069577</v>
      </c>
      <c r="J40" s="150">
        <f t="shared" si="16"/>
        <v>0.12928580959901761</v>
      </c>
      <c r="K40" s="150">
        <f t="shared" si="16"/>
        <v>0.16319435020463668</v>
      </c>
      <c r="L40" s="150">
        <f t="shared" si="16"/>
        <v>0</v>
      </c>
      <c r="M40" s="150">
        <f t="shared" si="16"/>
        <v>0.17204172001707216</v>
      </c>
      <c r="N40" s="150">
        <f t="shared" si="16"/>
        <v>0.15876127438593593</v>
      </c>
      <c r="O40" s="150">
        <f t="shared" si="16"/>
        <v>0</v>
      </c>
      <c r="P40" s="150">
        <f t="shared" si="16"/>
        <v>0</v>
      </c>
      <c r="Q40" s="150">
        <f t="shared" si="16"/>
        <v>0.12918795382748821</v>
      </c>
    </row>
    <row r="41" spans="4:17">
      <c r="D41" s="142" t="s">
        <v>3713</v>
      </c>
      <c r="E41" s="152">
        <f>E29-E17</f>
        <v>7911.9499999999971</v>
      </c>
      <c r="F41" s="153">
        <f t="shared" ref="F41:P41" si="17">F29-F17</f>
        <v>-5153.3999999999978</v>
      </c>
      <c r="G41" s="153">
        <f t="shared" si="17"/>
        <v>6539.4499999999953</v>
      </c>
      <c r="H41" s="153">
        <f t="shared" si="17"/>
        <v>4137.8499999999985</v>
      </c>
      <c r="I41" s="153">
        <f t="shared" si="17"/>
        <v>-2568.7300000000041</v>
      </c>
      <c r="J41" s="153">
        <f t="shared" si="17"/>
        <v>-2214.3399999999983</v>
      </c>
      <c r="K41" s="153">
        <f t="shared" si="17"/>
        <v>8424.5299999999988</v>
      </c>
      <c r="L41" s="153">
        <f t="shared" si="17"/>
        <v>-7546.5400000000009</v>
      </c>
      <c r="M41" s="153">
        <f t="shared" si="17"/>
        <v>1183.8500000000022</v>
      </c>
      <c r="N41" s="153">
        <f t="shared" si="17"/>
        <v>62.830000000001746</v>
      </c>
      <c r="O41" s="153">
        <f t="shared" si="17"/>
        <v>-9381.4499999999953</v>
      </c>
      <c r="P41" s="153">
        <f t="shared" si="17"/>
        <v>-6406.829999999999</v>
      </c>
      <c r="Q41" s="154">
        <f>SUM(E41:P41)</f>
        <v>-5010.8300000000008</v>
      </c>
    </row>
    <row r="42" spans="4:17">
      <c r="D42" s="69" t="s">
        <v>3714</v>
      </c>
      <c r="E42" s="143">
        <f t="shared" ref="E42:P42" si="18">E30-E18</f>
        <v>815.46</v>
      </c>
      <c r="F42" s="144">
        <f t="shared" si="18"/>
        <v>-298.83999999999992</v>
      </c>
      <c r="G42" s="144">
        <f t="shared" si="18"/>
        <v>1790.8600000000001</v>
      </c>
      <c r="H42" s="144">
        <f t="shared" si="18"/>
        <v>-222.25</v>
      </c>
      <c r="I42" s="144">
        <f t="shared" si="18"/>
        <v>4080.6099999999997</v>
      </c>
      <c r="J42" s="144">
        <f t="shared" si="18"/>
        <v>-1149.1499999999999</v>
      </c>
      <c r="K42" s="144">
        <f t="shared" si="18"/>
        <v>515.98999999999955</v>
      </c>
      <c r="L42" s="144">
        <f t="shared" si="18"/>
        <v>-589.71</v>
      </c>
      <c r="M42" s="144">
        <f t="shared" si="18"/>
        <v>-776.56999999999994</v>
      </c>
      <c r="N42" s="144">
        <f t="shared" si="18"/>
        <v>1619.4399999999998</v>
      </c>
      <c r="O42" s="144">
        <f t="shared" si="18"/>
        <v>-596.56999999999994</v>
      </c>
      <c r="P42" s="144">
        <f t="shared" si="18"/>
        <v>0</v>
      </c>
      <c r="Q42" s="145">
        <f>SUM(E42:P42)</f>
        <v>5189.2700000000004</v>
      </c>
    </row>
    <row r="43" spans="4:17">
      <c r="D43" s="158" t="s">
        <v>3655</v>
      </c>
      <c r="E43" s="159">
        <f>SUM(E41:E42)</f>
        <v>8727.4099999999962</v>
      </c>
      <c r="F43" s="160">
        <f t="shared" ref="F43:Q43" si="19">SUM(F41:F42)</f>
        <v>-5452.239999999998</v>
      </c>
      <c r="G43" s="160">
        <f t="shared" si="19"/>
        <v>8330.3099999999959</v>
      </c>
      <c r="H43" s="160">
        <f t="shared" si="19"/>
        <v>3915.5999999999985</v>
      </c>
      <c r="I43" s="160">
        <f t="shared" si="19"/>
        <v>1511.8799999999956</v>
      </c>
      <c r="J43" s="160">
        <f t="shared" si="19"/>
        <v>-3363.489999999998</v>
      </c>
      <c r="K43" s="160">
        <f t="shared" si="19"/>
        <v>8940.5199999999986</v>
      </c>
      <c r="L43" s="160">
        <f t="shared" si="19"/>
        <v>-8136.2500000000009</v>
      </c>
      <c r="M43" s="160">
        <f t="shared" si="19"/>
        <v>407.28000000000225</v>
      </c>
      <c r="N43" s="160">
        <f t="shared" si="19"/>
        <v>1682.2700000000016</v>
      </c>
      <c r="O43" s="160">
        <f t="shared" si="19"/>
        <v>-9978.019999999995</v>
      </c>
      <c r="P43" s="160">
        <f t="shared" si="19"/>
        <v>-6406.829999999999</v>
      </c>
      <c r="Q43" s="161">
        <f t="shared" si="19"/>
        <v>178.4399999999996</v>
      </c>
    </row>
    <row r="44" spans="4:17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</row>
    <row r="45" spans="4:17">
      <c r="D45" s="69" t="s">
        <v>3656</v>
      </c>
      <c r="E45" s="152">
        <f>E33-E21</f>
        <v>12199.27</v>
      </c>
      <c r="F45" s="153">
        <f t="shared" ref="F45:P45" si="20">F33-F21</f>
        <v>-15955.500000000004</v>
      </c>
      <c r="G45" s="153">
        <f t="shared" si="20"/>
        <v>14293.660000000003</v>
      </c>
      <c r="H45" s="153">
        <f t="shared" si="20"/>
        <v>7106.8299999999945</v>
      </c>
      <c r="I45" s="153">
        <f t="shared" si="20"/>
        <v>10153.149999999996</v>
      </c>
      <c r="J45" s="153">
        <f t="shared" si="20"/>
        <v>-13406.139999999996</v>
      </c>
      <c r="K45" s="153">
        <f t="shared" si="20"/>
        <v>-15146.605000000001</v>
      </c>
      <c r="L45" s="153">
        <f t="shared" si="20"/>
        <v>9312.48</v>
      </c>
      <c r="M45" s="153">
        <f t="shared" si="20"/>
        <v>-11951.559999999996</v>
      </c>
      <c r="N45" s="153">
        <f t="shared" si="20"/>
        <v>7414.1</v>
      </c>
      <c r="O45" s="153">
        <f t="shared" si="20"/>
        <v>14999.999999999995</v>
      </c>
      <c r="P45" s="153">
        <f t="shared" si="20"/>
        <v>0</v>
      </c>
      <c r="Q45" s="154">
        <f>SUM(E45:P45)</f>
        <v>19019.68499999999</v>
      </c>
    </row>
    <row r="46" spans="4:17">
      <c r="D46" s="69" t="s">
        <v>3657</v>
      </c>
      <c r="E46" s="143">
        <f t="shared" ref="E46:P46" si="21">E34-E22</f>
        <v>0</v>
      </c>
      <c r="F46" s="144">
        <f t="shared" si="21"/>
        <v>0</v>
      </c>
      <c r="G46" s="144">
        <f t="shared" si="21"/>
        <v>0</v>
      </c>
      <c r="H46" s="144">
        <f t="shared" si="21"/>
        <v>0</v>
      </c>
      <c r="I46" s="144">
        <f t="shared" si="21"/>
        <v>0</v>
      </c>
      <c r="J46" s="144">
        <f t="shared" si="21"/>
        <v>0</v>
      </c>
      <c r="K46" s="144">
        <f t="shared" si="21"/>
        <v>0</v>
      </c>
      <c r="L46" s="144">
        <f t="shared" si="21"/>
        <v>0</v>
      </c>
      <c r="M46" s="144">
        <f t="shared" si="21"/>
        <v>0</v>
      </c>
      <c r="N46" s="144">
        <f t="shared" si="21"/>
        <v>0</v>
      </c>
      <c r="O46" s="144">
        <f t="shared" si="21"/>
        <v>0</v>
      </c>
      <c r="P46" s="144">
        <f t="shared" si="21"/>
        <v>0</v>
      </c>
      <c r="Q46" s="145">
        <f>SUM(E46:P46)</f>
        <v>0</v>
      </c>
    </row>
    <row r="47" spans="4:17">
      <c r="D47" s="158" t="s">
        <v>3656</v>
      </c>
      <c r="E47" s="159">
        <f>SUM(E45:E46)</f>
        <v>12199.27</v>
      </c>
      <c r="F47" s="160">
        <f t="shared" ref="F47:Q47" si="22">SUM(F45:F46)</f>
        <v>-15955.500000000004</v>
      </c>
      <c r="G47" s="160">
        <f t="shared" si="22"/>
        <v>14293.660000000003</v>
      </c>
      <c r="H47" s="160">
        <f t="shared" si="22"/>
        <v>7106.8299999999945</v>
      </c>
      <c r="I47" s="160">
        <f t="shared" si="22"/>
        <v>10153.149999999996</v>
      </c>
      <c r="J47" s="160">
        <f t="shared" si="22"/>
        <v>-13406.139999999996</v>
      </c>
      <c r="K47" s="160">
        <f t="shared" si="22"/>
        <v>-15146.605000000001</v>
      </c>
      <c r="L47" s="160">
        <f t="shared" si="22"/>
        <v>9312.48</v>
      </c>
      <c r="M47" s="160">
        <f t="shared" si="22"/>
        <v>-11951.559999999996</v>
      </c>
      <c r="N47" s="160">
        <f t="shared" si="22"/>
        <v>7414.1</v>
      </c>
      <c r="O47" s="160">
        <f t="shared" si="22"/>
        <v>14999.999999999995</v>
      </c>
      <c r="P47" s="160">
        <f t="shared" si="22"/>
        <v>0</v>
      </c>
      <c r="Q47" s="161">
        <f t="shared" si="22"/>
        <v>19019.68499999999</v>
      </c>
    </row>
    <row r="48" spans="4:17">
      <c r="D48" s="138"/>
      <c r="E48" s="138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</row>
    <row r="49" spans="4:20">
      <c r="D49" s="142" t="s">
        <v>3658</v>
      </c>
      <c r="E49" s="152">
        <f>E41+E45</f>
        <v>20111.219999999998</v>
      </c>
      <c r="F49" s="153">
        <f t="shared" ref="F49:P49" si="23">F41+F45</f>
        <v>-21108.9</v>
      </c>
      <c r="G49" s="153">
        <f t="shared" si="23"/>
        <v>20833.11</v>
      </c>
      <c r="H49" s="153">
        <f t="shared" si="23"/>
        <v>11244.679999999993</v>
      </c>
      <c r="I49" s="153">
        <f t="shared" si="23"/>
        <v>7584.4199999999919</v>
      </c>
      <c r="J49" s="153">
        <f t="shared" si="23"/>
        <v>-15620.479999999994</v>
      </c>
      <c r="K49" s="153">
        <f t="shared" si="23"/>
        <v>-6722.0750000000025</v>
      </c>
      <c r="L49" s="153">
        <f t="shared" si="23"/>
        <v>1765.9399999999987</v>
      </c>
      <c r="M49" s="153">
        <f t="shared" si="23"/>
        <v>-10767.709999999994</v>
      </c>
      <c r="N49" s="153">
        <f t="shared" si="23"/>
        <v>7476.9300000000021</v>
      </c>
      <c r="O49" s="153">
        <f t="shared" si="23"/>
        <v>5618.5499999999993</v>
      </c>
      <c r="P49" s="153">
        <f t="shared" si="23"/>
        <v>-6406.829999999999</v>
      </c>
      <c r="Q49" s="154">
        <f>SUM(E49:P49)</f>
        <v>14008.854999999996</v>
      </c>
    </row>
    <row r="50" spans="4:20">
      <c r="D50" s="142" t="s">
        <v>3659</v>
      </c>
      <c r="E50" s="143">
        <f t="shared" ref="E50:P50" si="24">E42+E46</f>
        <v>815.46</v>
      </c>
      <c r="F50" s="144">
        <f t="shared" si="24"/>
        <v>-298.83999999999992</v>
      </c>
      <c r="G50" s="144">
        <f t="shared" si="24"/>
        <v>1790.8600000000001</v>
      </c>
      <c r="H50" s="144">
        <f t="shared" si="24"/>
        <v>-222.25</v>
      </c>
      <c r="I50" s="144">
        <f t="shared" si="24"/>
        <v>4080.6099999999997</v>
      </c>
      <c r="J50" s="144">
        <f t="shared" si="24"/>
        <v>-1149.1499999999999</v>
      </c>
      <c r="K50" s="144">
        <f t="shared" si="24"/>
        <v>515.98999999999955</v>
      </c>
      <c r="L50" s="144">
        <f t="shared" si="24"/>
        <v>-589.71</v>
      </c>
      <c r="M50" s="144">
        <f t="shared" si="24"/>
        <v>-776.56999999999994</v>
      </c>
      <c r="N50" s="144">
        <f t="shared" si="24"/>
        <v>1619.4399999999998</v>
      </c>
      <c r="O50" s="144">
        <f t="shared" si="24"/>
        <v>-596.56999999999994</v>
      </c>
      <c r="P50" s="144">
        <f t="shared" si="24"/>
        <v>0</v>
      </c>
      <c r="Q50" s="145">
        <f>SUM(E50:P50)</f>
        <v>5189.2700000000004</v>
      </c>
    </row>
    <row r="51" spans="4:20">
      <c r="D51" s="69"/>
      <c r="E51" s="155">
        <f>SUM(E49:E50)</f>
        <v>20926.679999999997</v>
      </c>
      <c r="F51" s="156">
        <f t="shared" ref="F51:Q51" si="25">SUM(F49:F50)</f>
        <v>-21407.74</v>
      </c>
      <c r="G51" s="156">
        <f t="shared" si="25"/>
        <v>22623.97</v>
      </c>
      <c r="H51" s="156">
        <f t="shared" si="25"/>
        <v>11022.429999999993</v>
      </c>
      <c r="I51" s="156">
        <f t="shared" si="25"/>
        <v>11665.029999999992</v>
      </c>
      <c r="J51" s="156">
        <f t="shared" si="25"/>
        <v>-16769.629999999994</v>
      </c>
      <c r="K51" s="156">
        <f t="shared" si="25"/>
        <v>-6206.0850000000028</v>
      </c>
      <c r="L51" s="156">
        <f t="shared" si="25"/>
        <v>1176.2299999999987</v>
      </c>
      <c r="M51" s="156">
        <f t="shared" si="25"/>
        <v>-11544.279999999993</v>
      </c>
      <c r="N51" s="156">
        <f t="shared" si="25"/>
        <v>9096.3700000000026</v>
      </c>
      <c r="O51" s="156">
        <f t="shared" si="25"/>
        <v>5021.9799999999996</v>
      </c>
      <c r="P51" s="156">
        <f t="shared" si="25"/>
        <v>-6406.829999999999</v>
      </c>
      <c r="Q51" s="157">
        <f t="shared" si="25"/>
        <v>19198.124999999996</v>
      </c>
      <c r="S51" s="69" t="s">
        <v>3726</v>
      </c>
      <c r="T51" s="49">
        <f>F51+H51+J51+K51</f>
        <v>-33361.025000000009</v>
      </c>
    </row>
    <row r="52" spans="4:20">
      <c r="D52" t="s">
        <v>3721</v>
      </c>
      <c r="E52" s="162">
        <v>20815</v>
      </c>
      <c r="F52" s="194" t="s">
        <v>3724</v>
      </c>
      <c r="G52" s="162">
        <v>41565</v>
      </c>
      <c r="H52" s="194" t="s">
        <v>3724</v>
      </c>
      <c r="I52" s="162">
        <v>11905</v>
      </c>
      <c r="J52" s="194" t="s">
        <v>3724</v>
      </c>
      <c r="K52" s="194" t="s">
        <v>3724</v>
      </c>
      <c r="L52" s="162">
        <v>1175</v>
      </c>
      <c r="M52" s="162"/>
      <c r="N52" s="162"/>
      <c r="O52" s="162"/>
      <c r="P52" s="162"/>
      <c r="Q52" s="162"/>
      <c r="S52" s="69" t="s">
        <v>3721</v>
      </c>
      <c r="T52" s="49">
        <f>E52+G52+I52+L52</f>
        <v>75460</v>
      </c>
    </row>
    <row r="53" spans="4:20">
      <c r="D53" t="s">
        <v>3722</v>
      </c>
      <c r="E53">
        <v>416</v>
      </c>
      <c r="F53"/>
      <c r="G53">
        <v>418</v>
      </c>
      <c r="I53">
        <v>420</v>
      </c>
      <c r="K53">
        <v>422</v>
      </c>
      <c r="L53">
        <v>423</v>
      </c>
    </row>
    <row r="54" spans="4:20">
      <c r="E54" t="s">
        <v>3723</v>
      </c>
      <c r="F54"/>
    </row>
    <row r="55" spans="4:20">
      <c r="D55" s="142" t="s">
        <v>3660</v>
      </c>
      <c r="E55" s="162">
        <f>E39-E10</f>
        <v>1.2607654789462686E-3</v>
      </c>
      <c r="F55" s="162">
        <f t="shared" ref="F55:M55" si="26">F39-F10</f>
        <v>3330.0786225895317</v>
      </c>
      <c r="G55" s="162">
        <f t="shared" si="26"/>
        <v>9.9999999998544808E-2</v>
      </c>
      <c r="H55" s="162">
        <f>H39-H10</f>
        <v>2166.2389660103872</v>
      </c>
      <c r="I55" s="162">
        <f t="shared" si="26"/>
        <v>4.9999999995634425E-2</v>
      </c>
      <c r="J55" s="162">
        <f t="shared" si="26"/>
        <v>-14.684395280237368</v>
      </c>
      <c r="K55" s="162">
        <f t="shared" si="26"/>
        <v>240.73999999999796</v>
      </c>
      <c r="L55" s="162">
        <f t="shared" si="26"/>
        <v>0</v>
      </c>
      <c r="M55" s="162">
        <f t="shared" si="26"/>
        <v>0</v>
      </c>
      <c r="N55" s="162"/>
      <c r="O55" s="162"/>
      <c r="P55" s="162"/>
      <c r="Q55" s="162">
        <f>SUM(E55:P55)</f>
        <v>5722.5244540851527</v>
      </c>
      <c r="R55" t="s">
        <v>3661</v>
      </c>
    </row>
    <row r="56" spans="4:20">
      <c r="D56" t="s">
        <v>1038</v>
      </c>
      <c r="E56" s="162"/>
      <c r="F56" s="162">
        <v>-3330.08</v>
      </c>
      <c r="G56" s="162">
        <v>-2269.92</v>
      </c>
      <c r="H56" s="162"/>
      <c r="I56" s="162"/>
      <c r="J56" s="162"/>
      <c r="K56" s="162"/>
      <c r="L56" s="162"/>
      <c r="M56" s="162"/>
      <c r="N56" s="162"/>
      <c r="O56" s="162"/>
      <c r="P56" s="162"/>
      <c r="Q56" s="162">
        <f>SUM(E56:P56)</f>
        <v>-5600</v>
      </c>
      <c r="R56" t="s">
        <v>4246</v>
      </c>
    </row>
    <row r="57" spans="4:20">
      <c r="E57" s="163">
        <f>E55+E56</f>
        <v>1.2607654789462686E-3</v>
      </c>
      <c r="F57" s="163">
        <f t="shared" ref="F57:Q57" si="27">F55+F56</f>
        <v>-1.3774104681942845E-3</v>
      </c>
      <c r="G57" s="163">
        <f t="shared" si="27"/>
        <v>-2269.8200000000015</v>
      </c>
      <c r="H57" s="163">
        <f t="shared" si="27"/>
        <v>2166.2389660103872</v>
      </c>
      <c r="I57" s="163">
        <f t="shared" si="27"/>
        <v>4.9999999995634425E-2</v>
      </c>
      <c r="J57" s="163">
        <f t="shared" si="27"/>
        <v>-14.684395280237368</v>
      </c>
      <c r="K57" s="163">
        <f t="shared" si="27"/>
        <v>240.73999999999796</v>
      </c>
      <c r="L57" s="163">
        <f t="shared" si="27"/>
        <v>0</v>
      </c>
      <c r="M57" s="163">
        <f t="shared" si="27"/>
        <v>0</v>
      </c>
      <c r="N57" s="163">
        <f t="shared" si="27"/>
        <v>0</v>
      </c>
      <c r="O57" s="163">
        <f t="shared" si="27"/>
        <v>0</v>
      </c>
      <c r="P57" s="163">
        <f t="shared" si="27"/>
        <v>0</v>
      </c>
      <c r="Q57" s="163">
        <f t="shared" si="27"/>
        <v>122.52445408515268</v>
      </c>
    </row>
    <row r="58" spans="4:20">
      <c r="F58"/>
    </row>
    <row r="59" spans="4:20">
      <c r="F59"/>
      <c r="H59" s="162">
        <f>'[1]419'!$H$9+'[1]419'!$H$10</f>
        <v>-13483.41</v>
      </c>
      <c r="K59" s="1">
        <f>'9319'!I53</f>
        <v>-488.88000000003422</v>
      </c>
    </row>
    <row r="60" spans="4:20">
      <c r="F60"/>
      <c r="H60" s="52"/>
      <c r="K60" s="1">
        <f>-'9319'!H53</f>
        <v>729.82000000002517</v>
      </c>
    </row>
    <row r="61" spans="4:20">
      <c r="F61"/>
      <c r="K61" s="1">
        <f>SUM(K59:K60)</f>
        <v>240.93999999999096</v>
      </c>
    </row>
    <row r="62" spans="4:20">
      <c r="F62"/>
    </row>
    <row r="63" spans="4:20">
      <c r="F63"/>
    </row>
    <row r="64" spans="4:20">
      <c r="F64"/>
    </row>
    <row r="65" spans="6:6">
      <c r="F65"/>
    </row>
    <row r="66" spans="6:6">
      <c r="F66"/>
    </row>
    <row r="67" spans="6:6">
      <c r="F67"/>
    </row>
    <row r="68" spans="6:6">
      <c r="F68"/>
    </row>
    <row r="69" spans="6:6">
      <c r="F69"/>
    </row>
    <row r="70" spans="6:6">
      <c r="F70"/>
    </row>
    <row r="71" spans="6:6">
      <c r="F71"/>
    </row>
    <row r="72" spans="6:6">
      <c r="F72"/>
    </row>
    <row r="73" spans="6:6">
      <c r="F73"/>
    </row>
    <row r="74" spans="6:6">
      <c r="F74"/>
    </row>
    <row r="75" spans="6:6">
      <c r="F75"/>
    </row>
    <row r="76" spans="6:6">
      <c r="F76"/>
    </row>
    <row r="77" spans="6:6">
      <c r="F77"/>
    </row>
    <row r="78" spans="6:6">
      <c r="F78"/>
    </row>
    <row r="79" spans="6:6">
      <c r="F79"/>
    </row>
    <row r="80" spans="6:6">
      <c r="F80"/>
    </row>
    <row r="81" spans="6:6">
      <c r="F81"/>
    </row>
    <row r="82" spans="6:6">
      <c r="F82"/>
    </row>
    <row r="83" spans="6:6">
      <c r="F83"/>
    </row>
    <row r="84" spans="6:6">
      <c r="F84"/>
    </row>
    <row r="85" spans="6:6">
      <c r="F85"/>
    </row>
    <row r="86" spans="6:6">
      <c r="F86"/>
    </row>
    <row r="87" spans="6:6">
      <c r="F87"/>
    </row>
    <row r="88" spans="6:6">
      <c r="F88"/>
    </row>
    <row r="89" spans="6:6">
      <c r="F89"/>
    </row>
    <row r="90" spans="6:6">
      <c r="F90"/>
    </row>
    <row r="91" spans="6:6">
      <c r="F91"/>
    </row>
    <row r="92" spans="6:6">
      <c r="F92"/>
    </row>
    <row r="93" spans="6:6">
      <c r="F93"/>
    </row>
    <row r="94" spans="6:6">
      <c r="F94"/>
    </row>
    <row r="95" spans="6:6">
      <c r="F95"/>
    </row>
    <row r="96" spans="6:6">
      <c r="F96"/>
    </row>
    <row r="97" spans="6:6">
      <c r="F97"/>
    </row>
    <row r="98" spans="6:6">
      <c r="F98"/>
    </row>
    <row r="99" spans="6:6">
      <c r="F99"/>
    </row>
    <row r="100" spans="6:6">
      <c r="F100"/>
    </row>
    <row r="101" spans="6:6">
      <c r="F101"/>
    </row>
    <row r="102" spans="6:6">
      <c r="F102"/>
    </row>
    <row r="103" spans="6:6">
      <c r="F103"/>
    </row>
    <row r="104" spans="6:6">
      <c r="F104"/>
    </row>
    <row r="105" spans="6:6">
      <c r="F105"/>
    </row>
    <row r="106" spans="6:6">
      <c r="F106"/>
    </row>
    <row r="107" spans="6:6">
      <c r="F107"/>
    </row>
    <row r="108" spans="6:6">
      <c r="F108"/>
    </row>
    <row r="109" spans="6:6">
      <c r="F109"/>
    </row>
    <row r="110" spans="6:6">
      <c r="F110"/>
    </row>
    <row r="111" spans="6:6">
      <c r="F111"/>
    </row>
    <row r="112" spans="6:6">
      <c r="F112"/>
    </row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</sheetData>
  <pageMargins left="0.7" right="0.7" top="0.75" bottom="0.75" header="0.3" footer="0.3"/>
  <pageSetup orientation="portrait" horizontalDpi="4294967293" verticalDpi="4294967293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52"/>
  <sheetViews>
    <sheetView showGridLines="0" topLeftCell="E1" zoomScale="85" zoomScaleNormal="85" workbookViewId="0">
      <pane ySplit="4" topLeftCell="A5" activePane="bottomLeft" state="frozen"/>
      <selection activeCell="H5" sqref="H5"/>
      <selection pane="bottomLeft" activeCell="S4" sqref="S4"/>
    </sheetView>
  </sheetViews>
  <sheetFormatPr defaultColWidth="9.109375" defaultRowHeight="14.4"/>
  <cols>
    <col min="1" max="1" width="27.109375" style="82" bestFit="1" customWidth="1"/>
    <col min="2" max="2" width="27.88671875" style="82" bestFit="1" customWidth="1"/>
    <col min="3" max="3" width="32.5546875" style="82" bestFit="1" customWidth="1"/>
    <col min="4" max="4" width="29.109375" style="82" bestFit="1" customWidth="1"/>
    <col min="5" max="5" width="26.6640625" style="82" customWidth="1"/>
    <col min="6" max="6" width="18.44140625" style="82" customWidth="1"/>
    <col min="7" max="18" width="11.33203125" style="82" customWidth="1"/>
    <col min="19" max="19" width="12.33203125" style="82" bestFit="1" customWidth="1"/>
    <col min="20" max="16384" width="9.109375" style="82"/>
  </cols>
  <sheetData>
    <row r="1" spans="1:19">
      <c r="C1" s="82" t="s">
        <v>7</v>
      </c>
      <c r="D1" s="82" t="s">
        <v>20</v>
      </c>
      <c r="P1" s="82">
        <f>-853.8-538.94</f>
        <v>-1392.74</v>
      </c>
    </row>
    <row r="3" spans="1:19">
      <c r="C3" s="82" t="s">
        <v>1059</v>
      </c>
      <c r="G3" s="82" t="s">
        <v>8</v>
      </c>
    </row>
    <row r="4" spans="1:19">
      <c r="C4" s="82" t="s">
        <v>6</v>
      </c>
      <c r="D4" s="82" t="s">
        <v>10</v>
      </c>
      <c r="E4" s="82" t="s">
        <v>12</v>
      </c>
      <c r="F4" s="82" t="s">
        <v>11</v>
      </c>
      <c r="G4" s="82">
        <v>1</v>
      </c>
      <c r="H4" s="82">
        <v>2</v>
      </c>
      <c r="I4" s="82">
        <v>3</v>
      </c>
      <c r="J4" s="82">
        <v>4</v>
      </c>
      <c r="K4" s="82">
        <v>5</v>
      </c>
      <c r="L4" s="82">
        <v>6</v>
      </c>
      <c r="M4" s="82">
        <v>7</v>
      </c>
      <c r="N4" s="82">
        <v>8</v>
      </c>
      <c r="O4" s="82">
        <v>9</v>
      </c>
      <c r="P4" s="82">
        <v>10</v>
      </c>
      <c r="Q4" s="82">
        <v>11</v>
      </c>
      <c r="R4" s="82">
        <v>12</v>
      </c>
      <c r="S4" s="82" t="s">
        <v>1058</v>
      </c>
    </row>
    <row r="5" spans="1:19">
      <c r="A5" s="82" t="str">
        <f>IF(C5="",A4,C5)</f>
        <v>11300 · PayPal (INC)</v>
      </c>
      <c r="B5" s="82" t="str">
        <f>IF(D5="",B4,D5)</f>
        <v>11700 · BofA 9319 (INC)</v>
      </c>
      <c r="C5" s="82" t="s">
        <v>21</v>
      </c>
      <c r="D5" s="66" t="s">
        <v>58</v>
      </c>
      <c r="E5" s="66" t="s">
        <v>23</v>
      </c>
      <c r="F5" s="66" t="s">
        <v>59</v>
      </c>
      <c r="G5" s="169">
        <v>4359.46</v>
      </c>
      <c r="H5" s="169">
        <v>1099.98</v>
      </c>
      <c r="I5" s="169">
        <v>6328.73</v>
      </c>
      <c r="J5" s="169">
        <v>3577.63</v>
      </c>
      <c r="K5" s="169">
        <v>5000</v>
      </c>
      <c r="L5" s="169">
        <v>5691.63</v>
      </c>
      <c r="M5" s="169">
        <v>4430</v>
      </c>
      <c r="N5" s="169">
        <v>5901.79</v>
      </c>
      <c r="O5" s="169">
        <v>2767.83</v>
      </c>
      <c r="P5" s="169">
        <v>3772.61</v>
      </c>
      <c r="Q5" s="89">
        <v>7165.5399999999991</v>
      </c>
      <c r="R5" s="89">
        <v>3905.6600000000003</v>
      </c>
      <c r="S5" s="89">
        <v>54000.860000000008</v>
      </c>
    </row>
    <row r="6" spans="1:19">
      <c r="A6" s="82" t="str">
        <f t="shared" ref="A6:A27" si="0">IF(C6="",A5,C6)</f>
        <v>11300 · PayPal (INC)</v>
      </c>
      <c r="B6" s="82" t="str">
        <f t="shared" ref="B6:B27" si="1">IF(D6="",B5,D6)</f>
        <v>19000 · Undeposited Funds</v>
      </c>
      <c r="D6" s="82" t="s">
        <v>289</v>
      </c>
      <c r="E6" s="82" t="s">
        <v>23</v>
      </c>
      <c r="F6" s="82" t="s">
        <v>59</v>
      </c>
      <c r="G6" s="88"/>
      <c r="H6" s="88"/>
      <c r="I6" s="88"/>
      <c r="J6" s="88"/>
      <c r="K6" s="174"/>
      <c r="L6" s="174"/>
      <c r="M6" s="174"/>
      <c r="N6" s="88"/>
      <c r="O6" s="174">
        <v>1023.58</v>
      </c>
      <c r="P6" s="88"/>
      <c r="Q6" s="88"/>
      <c r="R6" s="88"/>
      <c r="S6" s="88">
        <v>1023.58</v>
      </c>
    </row>
    <row r="7" spans="1:19">
      <c r="A7" s="82" t="str">
        <f t="shared" si="0"/>
        <v>11300 · PayPal (INC) Total</v>
      </c>
      <c r="B7" s="82" t="str">
        <f t="shared" si="1"/>
        <v>19000 · Undeposited Funds</v>
      </c>
      <c r="C7" s="63" t="s">
        <v>1317</v>
      </c>
      <c r="D7" s="63"/>
      <c r="E7" s="63"/>
      <c r="F7" s="63"/>
      <c r="G7" s="76">
        <v>4359.46</v>
      </c>
      <c r="H7" s="76">
        <v>1099.98</v>
      </c>
      <c r="I7" s="76">
        <v>6328.73</v>
      </c>
      <c r="J7" s="76">
        <v>3577.63</v>
      </c>
      <c r="K7" s="229">
        <v>5000</v>
      </c>
      <c r="L7" s="229">
        <v>5691.63</v>
      </c>
      <c r="M7" s="229">
        <v>4430</v>
      </c>
      <c r="N7" s="76">
        <v>5901.79</v>
      </c>
      <c r="O7" s="76">
        <v>3791.41</v>
      </c>
      <c r="P7" s="76">
        <v>3772.61</v>
      </c>
      <c r="Q7" s="76">
        <v>7165.5399999999991</v>
      </c>
      <c r="R7" s="76">
        <v>3905.6600000000003</v>
      </c>
      <c r="S7" s="76">
        <v>55024.44000000001</v>
      </c>
    </row>
    <row r="8" spans="1:19">
      <c r="A8" s="82" t="str">
        <f t="shared" si="0"/>
        <v>11500 · BofA 9306 (INC)</v>
      </c>
      <c r="B8" s="82" t="str">
        <f t="shared" si="1"/>
        <v>11550 · BofA 9607 (INC)</v>
      </c>
      <c r="C8" s="82" t="s">
        <v>19</v>
      </c>
      <c r="D8" s="47" t="s">
        <v>158</v>
      </c>
      <c r="E8" s="47" t="s">
        <v>23</v>
      </c>
      <c r="F8" s="47" t="s">
        <v>59</v>
      </c>
      <c r="G8" s="186">
        <v>850</v>
      </c>
      <c r="H8" s="105"/>
      <c r="I8" s="186">
        <v>2800</v>
      </c>
      <c r="J8" s="105"/>
      <c r="K8" s="186">
        <v>200</v>
      </c>
      <c r="L8" s="186">
        <v>-240</v>
      </c>
      <c r="M8" s="186"/>
      <c r="N8" s="105"/>
      <c r="O8" s="105"/>
      <c r="P8" s="186">
        <v>-538.94000000000005</v>
      </c>
      <c r="Q8" s="105">
        <v>40</v>
      </c>
      <c r="R8" s="105"/>
      <c r="S8" s="105">
        <v>3111.06</v>
      </c>
    </row>
    <row r="9" spans="1:19">
      <c r="A9" s="82" t="str">
        <f t="shared" si="0"/>
        <v>11500 · BofA 9306 (INC)</v>
      </c>
      <c r="B9" s="82" t="str">
        <f t="shared" si="1"/>
        <v>11700 · BofA 9319 (INC)</v>
      </c>
      <c r="D9" s="15" t="s">
        <v>58</v>
      </c>
      <c r="E9" s="82" t="s">
        <v>23</v>
      </c>
      <c r="F9" s="15" t="s">
        <v>59</v>
      </c>
      <c r="G9" s="97"/>
      <c r="H9" s="182">
        <v>-300</v>
      </c>
      <c r="I9" s="214">
        <v>200</v>
      </c>
      <c r="J9" s="182">
        <v>-230</v>
      </c>
      <c r="K9" s="182">
        <v>-8040</v>
      </c>
      <c r="L9" s="182">
        <v>-400</v>
      </c>
      <c r="M9" s="182">
        <v>-630</v>
      </c>
      <c r="N9" s="97">
        <v>-28812</v>
      </c>
      <c r="O9" s="182">
        <v>-15661</v>
      </c>
      <c r="P9" s="182">
        <v>-8315.61</v>
      </c>
      <c r="Q9" s="97">
        <v>-1300</v>
      </c>
      <c r="R9" s="97">
        <v>-680</v>
      </c>
      <c r="S9" s="97">
        <v>-64168.61</v>
      </c>
    </row>
    <row r="10" spans="1:19">
      <c r="A10" s="82" t="str">
        <f t="shared" si="0"/>
        <v>11500 · BofA 9306 (INC)</v>
      </c>
      <c r="B10" s="82" t="str">
        <f t="shared" si="1"/>
        <v>19200 · Due (to) / from DT LLC</v>
      </c>
      <c r="D10" s="87" t="s">
        <v>81</v>
      </c>
      <c r="E10" s="82" t="s">
        <v>23</v>
      </c>
      <c r="F10" s="51" t="s">
        <v>82</v>
      </c>
      <c r="G10" s="85"/>
      <c r="H10" s="85"/>
      <c r="I10" s="85"/>
      <c r="J10" s="85"/>
      <c r="K10" s="179">
        <v>7500</v>
      </c>
      <c r="L10" s="179"/>
      <c r="M10" s="179"/>
      <c r="N10" s="85">
        <v>27558.29</v>
      </c>
      <c r="O10" s="179">
        <v>13600</v>
      </c>
      <c r="P10" s="179">
        <v>8000</v>
      </c>
      <c r="Q10" s="85"/>
      <c r="R10" s="85"/>
      <c r="S10" s="85">
        <v>56658.29</v>
      </c>
    </row>
    <row r="11" spans="1:19">
      <c r="A11" s="82" t="str">
        <f t="shared" si="0"/>
        <v>11500 · BofA 9306 (INC)</v>
      </c>
      <c r="B11" s="82" t="str">
        <f t="shared" si="1"/>
        <v>23500 · BofA CC (INC)</v>
      </c>
      <c r="D11" s="82" t="s">
        <v>106</v>
      </c>
      <c r="E11" s="82" t="s">
        <v>23</v>
      </c>
      <c r="F11" s="82" t="s">
        <v>52</v>
      </c>
      <c r="G11" s="88"/>
      <c r="H11" s="88"/>
      <c r="I11" s="88"/>
      <c r="J11" s="88"/>
      <c r="K11" s="174"/>
      <c r="L11" s="174"/>
      <c r="M11" s="174"/>
      <c r="N11" s="88"/>
      <c r="O11" s="174">
        <v>440</v>
      </c>
      <c r="P11" s="88"/>
      <c r="Q11" s="88"/>
      <c r="R11" s="88"/>
      <c r="S11" s="88">
        <v>440</v>
      </c>
    </row>
    <row r="12" spans="1:19">
      <c r="A12" s="82" t="str">
        <f t="shared" si="0"/>
        <v>11500 · BofA 9306 (INC) Total</v>
      </c>
      <c r="B12" s="82" t="str">
        <f t="shared" si="1"/>
        <v>23500 · BofA CC (INC)</v>
      </c>
      <c r="C12" s="63" t="s">
        <v>1322</v>
      </c>
      <c r="D12" s="63"/>
      <c r="E12" s="63"/>
      <c r="F12" s="63"/>
      <c r="G12" s="76">
        <v>850</v>
      </c>
      <c r="H12" s="76">
        <v>-300</v>
      </c>
      <c r="I12" s="76">
        <v>3000</v>
      </c>
      <c r="J12" s="76">
        <v>-230</v>
      </c>
      <c r="K12" s="229">
        <v>-340</v>
      </c>
      <c r="L12" s="229">
        <v>-640</v>
      </c>
      <c r="M12" s="229">
        <v>-630</v>
      </c>
      <c r="N12" s="76">
        <v>-1253.7099999999991</v>
      </c>
      <c r="O12" s="76">
        <v>-1621</v>
      </c>
      <c r="P12" s="76">
        <v>-854.55000000000109</v>
      </c>
      <c r="Q12" s="76">
        <v>-1260</v>
      </c>
      <c r="R12" s="76">
        <v>-680</v>
      </c>
      <c r="S12" s="76">
        <v>-3959.260000000002</v>
      </c>
    </row>
    <row r="13" spans="1:19">
      <c r="A13" s="82" t="str">
        <f t="shared" si="0"/>
        <v>11550 · BofA 9607 (INC)</v>
      </c>
      <c r="B13" s="82" t="str">
        <f t="shared" si="1"/>
        <v>11500 · BofA 9306 (INC)</v>
      </c>
      <c r="C13" s="82" t="s">
        <v>158</v>
      </c>
      <c r="D13" s="47" t="s">
        <v>19</v>
      </c>
      <c r="E13" s="47" t="s">
        <v>23</v>
      </c>
      <c r="F13" s="47" t="s">
        <v>59</v>
      </c>
      <c r="G13" s="186">
        <v>-850</v>
      </c>
      <c r="H13" s="105"/>
      <c r="I13" s="186">
        <v>-2800</v>
      </c>
      <c r="J13" s="105"/>
      <c r="K13" s="186">
        <v>-200</v>
      </c>
      <c r="L13" s="186">
        <v>240</v>
      </c>
      <c r="M13" s="186"/>
      <c r="N13" s="105"/>
      <c r="O13" s="105"/>
      <c r="P13" s="186">
        <v>538.94000000000005</v>
      </c>
      <c r="Q13" s="105">
        <v>-40</v>
      </c>
      <c r="R13" s="105">
        <v>-29.15</v>
      </c>
      <c r="S13" s="105">
        <v>-3140.21</v>
      </c>
    </row>
    <row r="14" spans="1:19">
      <c r="A14" s="82" t="str">
        <f t="shared" si="0"/>
        <v>11550 · BofA 9607 (INC)</v>
      </c>
      <c r="B14" s="82" t="str">
        <f t="shared" si="1"/>
        <v>11700 · BofA 9319 (INC)</v>
      </c>
      <c r="D14" s="106" t="s">
        <v>58</v>
      </c>
      <c r="E14" s="82" t="s">
        <v>23</v>
      </c>
      <c r="F14" s="106" t="s">
        <v>59</v>
      </c>
      <c r="G14" s="187">
        <v>-31000</v>
      </c>
      <c r="H14" s="187">
        <v>-25150</v>
      </c>
      <c r="I14" s="187">
        <v>-14500</v>
      </c>
      <c r="J14" s="187">
        <v>-47720.97</v>
      </c>
      <c r="K14" s="187">
        <v>-18100</v>
      </c>
      <c r="L14" s="187">
        <v>-21450</v>
      </c>
      <c r="M14" s="187">
        <v>-10750</v>
      </c>
      <c r="N14" s="107">
        <v>-4393.8900000000003</v>
      </c>
      <c r="O14" s="187">
        <v>-4671</v>
      </c>
      <c r="P14" s="187">
        <v>-9875.09</v>
      </c>
      <c r="Q14" s="107">
        <v>-23066.91</v>
      </c>
      <c r="R14" s="107">
        <v>-18653.34</v>
      </c>
      <c r="S14" s="107">
        <v>-229331.20000000001</v>
      </c>
    </row>
    <row r="15" spans="1:19">
      <c r="A15" s="82" t="str">
        <f t="shared" si="0"/>
        <v>11550 · BofA 9607 (INC)</v>
      </c>
      <c r="B15" s="82" t="str">
        <f t="shared" si="1"/>
        <v>19200 · Due (to) / from DT LLC</v>
      </c>
      <c r="D15" s="87" t="s">
        <v>81</v>
      </c>
      <c r="E15" s="82" t="s">
        <v>23</v>
      </c>
      <c r="F15" s="82" t="s">
        <v>39</v>
      </c>
      <c r="G15" s="85"/>
      <c r="H15" s="85"/>
      <c r="I15" s="85"/>
      <c r="J15" s="85"/>
      <c r="K15" s="179"/>
      <c r="L15" s="179"/>
      <c r="M15" s="179"/>
      <c r="N15" s="85"/>
      <c r="O15" s="85"/>
      <c r="P15" s="85"/>
      <c r="Q15" s="85"/>
      <c r="R15" s="85">
        <v>500</v>
      </c>
      <c r="S15" s="85">
        <v>500</v>
      </c>
    </row>
    <row r="16" spans="1:19">
      <c r="A16" s="82" t="str">
        <f t="shared" si="0"/>
        <v>11550 · BofA 9607 (INC)</v>
      </c>
      <c r="B16" s="82" t="str">
        <f t="shared" si="1"/>
        <v>19200 · Due (to) / from DT LLC</v>
      </c>
      <c r="D16" s="87"/>
      <c r="F16" s="51" t="s">
        <v>82</v>
      </c>
      <c r="G16" s="179">
        <v>20699.02</v>
      </c>
      <c r="H16" s="85"/>
      <c r="I16" s="179">
        <v>14944.34</v>
      </c>
      <c r="J16" s="179">
        <v>25000</v>
      </c>
      <c r="K16" s="179">
        <v>12000</v>
      </c>
      <c r="L16" s="179">
        <v>14900</v>
      </c>
      <c r="M16" s="179">
        <v>6200</v>
      </c>
      <c r="N16" s="85"/>
      <c r="O16" s="85"/>
      <c r="P16" s="179">
        <v>6654.57</v>
      </c>
      <c r="Q16" s="85">
        <v>16044.4</v>
      </c>
      <c r="R16" s="85">
        <v>12038.3</v>
      </c>
      <c r="S16" s="85">
        <v>128480.62999999999</v>
      </c>
    </row>
    <row r="17" spans="1:19">
      <c r="A17" s="82" t="str">
        <f t="shared" si="0"/>
        <v>11550 · BofA 9607 (INC)</v>
      </c>
      <c r="B17" s="82" t="str">
        <f t="shared" si="1"/>
        <v>76000 · LLC Service Fee</v>
      </c>
      <c r="D17" s="67" t="s">
        <v>38</v>
      </c>
      <c r="E17" s="82" t="s">
        <v>23</v>
      </c>
      <c r="F17" s="67" t="s">
        <v>39</v>
      </c>
      <c r="G17" s="173">
        <v>3500</v>
      </c>
      <c r="H17" s="96"/>
      <c r="I17" s="96"/>
      <c r="J17" s="96"/>
      <c r="K17" s="173"/>
      <c r="L17" s="173"/>
      <c r="M17" s="173"/>
      <c r="N17" s="96"/>
      <c r="O17" s="96"/>
      <c r="P17" s="96"/>
      <c r="Q17" s="96"/>
      <c r="R17" s="96"/>
      <c r="S17" s="96">
        <v>3500</v>
      </c>
    </row>
    <row r="18" spans="1:19">
      <c r="A18" s="82" t="str">
        <f t="shared" si="0"/>
        <v>11550 · BofA 9607 (INC) Total</v>
      </c>
      <c r="B18" s="82" t="str">
        <f t="shared" si="1"/>
        <v>76000 · LLC Service Fee</v>
      </c>
      <c r="C18" s="63" t="s">
        <v>1319</v>
      </c>
      <c r="D18" s="63"/>
      <c r="E18" s="63"/>
      <c r="F18" s="63"/>
      <c r="G18" s="76">
        <v>-7650.98</v>
      </c>
      <c r="H18" s="76">
        <v>-25150</v>
      </c>
      <c r="I18" s="76">
        <v>-2355.66</v>
      </c>
      <c r="J18" s="76">
        <v>-22720.97</v>
      </c>
      <c r="K18" s="229">
        <v>-6300</v>
      </c>
      <c r="L18" s="229">
        <v>-6310</v>
      </c>
      <c r="M18" s="229">
        <v>-4550</v>
      </c>
      <c r="N18" s="76">
        <v>-4393.8900000000003</v>
      </c>
      <c r="O18" s="76">
        <v>-4671</v>
      </c>
      <c r="P18" s="76">
        <v>-2681.58</v>
      </c>
      <c r="Q18" s="76">
        <v>-7062.51</v>
      </c>
      <c r="R18" s="76">
        <v>-6144.1900000000023</v>
      </c>
      <c r="S18" s="76">
        <v>-99990.780000000013</v>
      </c>
    </row>
    <row r="19" spans="1:19">
      <c r="A19" s="82" t="str">
        <f t="shared" si="0"/>
        <v>11700 · BofA 9319 (INC)</v>
      </c>
      <c r="B19" s="82" t="str">
        <f t="shared" si="1"/>
        <v>11300 · PayPal (INC)</v>
      </c>
      <c r="C19" s="82" t="s">
        <v>58</v>
      </c>
      <c r="D19" s="66" t="s">
        <v>21</v>
      </c>
      <c r="E19" s="111" t="s">
        <v>23</v>
      </c>
      <c r="F19" s="66" t="s">
        <v>22</v>
      </c>
      <c r="G19" s="169">
        <v>-4359.46</v>
      </c>
      <c r="H19" s="169">
        <v>-1099.98</v>
      </c>
      <c r="I19" s="169">
        <v>-6328.73</v>
      </c>
      <c r="J19" s="169">
        <v>-3577.63</v>
      </c>
      <c r="K19" s="169">
        <v>-5000</v>
      </c>
      <c r="L19" s="169">
        <v>-5691.63</v>
      </c>
      <c r="M19" s="169">
        <v>-4333.13</v>
      </c>
      <c r="N19" s="169">
        <v>-5420.37</v>
      </c>
      <c r="O19" s="169">
        <v>-4272.83</v>
      </c>
      <c r="P19" s="169">
        <v>-3772.61</v>
      </c>
      <c r="Q19" s="89">
        <v>-5279.5099999999993</v>
      </c>
      <c r="R19" s="89">
        <v>-6102.1200000000008</v>
      </c>
      <c r="S19" s="89">
        <v>-55238.000000000007</v>
      </c>
    </row>
    <row r="20" spans="1:19">
      <c r="A20" s="82" t="str">
        <f t="shared" si="0"/>
        <v>11700 · BofA 9319 (INC)</v>
      </c>
      <c r="B20" s="82" t="str">
        <f t="shared" si="1"/>
        <v>11500 · BofA 9306 (INC)</v>
      </c>
      <c r="D20" s="15" t="s">
        <v>19</v>
      </c>
      <c r="E20" s="82" t="s">
        <v>23</v>
      </c>
      <c r="F20" s="15" t="s">
        <v>59</v>
      </c>
      <c r="G20" s="97"/>
      <c r="H20" s="182">
        <v>300</v>
      </c>
      <c r="I20" s="214">
        <v>-200</v>
      </c>
      <c r="J20" s="182">
        <v>230</v>
      </c>
      <c r="K20" s="182">
        <v>8040</v>
      </c>
      <c r="L20" s="182">
        <v>400</v>
      </c>
      <c r="M20" s="182">
        <v>630</v>
      </c>
      <c r="N20" s="97">
        <v>28812</v>
      </c>
      <c r="O20" s="182">
        <v>15661</v>
      </c>
      <c r="P20" s="182">
        <v>8315.61</v>
      </c>
      <c r="Q20" s="97">
        <v>1300</v>
      </c>
      <c r="R20" s="97">
        <v>680</v>
      </c>
      <c r="S20" s="97">
        <v>64168.61</v>
      </c>
    </row>
    <row r="21" spans="1:19">
      <c r="A21" s="82" t="str">
        <f t="shared" si="0"/>
        <v>11700 · BofA 9319 (INC)</v>
      </c>
      <c r="B21" s="82" t="str">
        <f t="shared" si="1"/>
        <v>11550 · BofA 9607 (INC)</v>
      </c>
      <c r="D21" s="106" t="s">
        <v>158</v>
      </c>
      <c r="E21" s="82" t="s">
        <v>23</v>
      </c>
      <c r="F21" s="106" t="s">
        <v>59</v>
      </c>
      <c r="G21" s="187">
        <v>31000</v>
      </c>
      <c r="H21" s="187">
        <v>25150</v>
      </c>
      <c r="I21" s="187">
        <v>14500</v>
      </c>
      <c r="J21" s="187">
        <v>47720.97</v>
      </c>
      <c r="K21" s="187">
        <v>18100</v>
      </c>
      <c r="L21" s="187">
        <v>21450</v>
      </c>
      <c r="M21" s="187">
        <v>10750</v>
      </c>
      <c r="N21" s="107">
        <v>4393.8900000000003</v>
      </c>
      <c r="O21" s="187">
        <v>4671</v>
      </c>
      <c r="P21" s="187">
        <v>9875.09</v>
      </c>
      <c r="Q21" s="107">
        <v>23066.91</v>
      </c>
      <c r="R21" s="107">
        <v>18653.34</v>
      </c>
      <c r="S21" s="107">
        <v>229331.20000000001</v>
      </c>
    </row>
    <row r="22" spans="1:19">
      <c r="A22" s="82" t="str">
        <f t="shared" si="0"/>
        <v>11700 · BofA 9319 (INC)</v>
      </c>
      <c r="B22" s="82" t="str">
        <f t="shared" si="1"/>
        <v>19000 · Undeposited Funds</v>
      </c>
      <c r="D22" s="82" t="s">
        <v>289</v>
      </c>
      <c r="E22" s="82" t="s">
        <v>23</v>
      </c>
      <c r="F22" s="82" t="s">
        <v>59</v>
      </c>
      <c r="G22" s="174">
        <v>-2200.79</v>
      </c>
      <c r="H22" s="88"/>
      <c r="I22" s="88"/>
      <c r="J22" s="88"/>
      <c r="K22" s="174"/>
      <c r="L22" s="174"/>
      <c r="M22" s="174"/>
      <c r="N22" s="88"/>
      <c r="O22" s="88"/>
      <c r="P22" s="88"/>
      <c r="Q22" s="88"/>
      <c r="R22" s="88"/>
      <c r="S22" s="88">
        <v>-2200.79</v>
      </c>
    </row>
    <row r="23" spans="1:19">
      <c r="A23" s="82" t="str">
        <f t="shared" si="0"/>
        <v>11700 · BofA 9319 (INC)</v>
      </c>
      <c r="B23" s="82" t="str">
        <f t="shared" si="1"/>
        <v>19200 · Due (to) / from DT LLC</v>
      </c>
      <c r="D23" s="87" t="s">
        <v>81</v>
      </c>
      <c r="E23" s="82" t="s">
        <v>23</v>
      </c>
      <c r="F23" s="82" t="s">
        <v>52</v>
      </c>
      <c r="G23" s="85"/>
      <c r="H23" s="85"/>
      <c r="I23" s="85"/>
      <c r="J23" s="85"/>
      <c r="K23" s="179"/>
      <c r="L23" s="179"/>
      <c r="M23" s="179"/>
      <c r="N23" s="85"/>
      <c r="O23" s="85"/>
      <c r="P23" s="85"/>
      <c r="Q23" s="85">
        <v>790.11</v>
      </c>
      <c r="R23" s="85"/>
      <c r="S23" s="85">
        <v>790.11</v>
      </c>
    </row>
    <row r="24" spans="1:19">
      <c r="A24" s="82" t="str">
        <f t="shared" si="0"/>
        <v>11700 · BofA 9319 (INC)</v>
      </c>
      <c r="B24" s="82" t="str">
        <f t="shared" si="1"/>
        <v>19200 · Due (to) / from DT LLC</v>
      </c>
      <c r="D24" s="87"/>
      <c r="F24" s="87" t="s">
        <v>39</v>
      </c>
      <c r="G24" s="85"/>
      <c r="H24" s="179">
        <v>4000</v>
      </c>
      <c r="I24" s="179">
        <v>1500</v>
      </c>
      <c r="J24" s="85"/>
      <c r="K24" s="179"/>
      <c r="L24" s="179"/>
      <c r="M24" s="179"/>
      <c r="N24" s="85">
        <v>-917.74</v>
      </c>
      <c r="O24" s="179">
        <v>500</v>
      </c>
      <c r="P24" s="85"/>
      <c r="Q24" s="85"/>
      <c r="R24" s="85"/>
      <c r="S24" s="85">
        <v>5082.26</v>
      </c>
    </row>
    <row r="25" spans="1:19">
      <c r="A25" s="82" t="str">
        <f t="shared" si="0"/>
        <v>11700 · BofA 9319 (INC)</v>
      </c>
      <c r="B25" s="82" t="str">
        <f t="shared" si="1"/>
        <v>19200 · Due (to) / from DT LLC</v>
      </c>
      <c r="D25" s="87"/>
      <c r="F25" s="82" t="s">
        <v>82</v>
      </c>
      <c r="G25" s="85"/>
      <c r="H25" s="85">
        <v>166.79</v>
      </c>
      <c r="I25" s="85"/>
      <c r="J25" s="85"/>
      <c r="K25" s="179"/>
      <c r="L25" s="179"/>
      <c r="M25" s="179"/>
      <c r="N25" s="85"/>
      <c r="O25" s="85"/>
      <c r="P25" s="85"/>
      <c r="Q25" s="85"/>
      <c r="R25" s="85"/>
      <c r="S25" s="85">
        <v>166.79</v>
      </c>
    </row>
    <row r="26" spans="1:19">
      <c r="A26" s="82" t="str">
        <f t="shared" si="0"/>
        <v>11700 · BofA 9319 (INC)</v>
      </c>
      <c r="B26" s="82" t="str">
        <f t="shared" si="1"/>
        <v>23500 · BofA CC (INC)</v>
      </c>
      <c r="D26" s="84" t="s">
        <v>106</v>
      </c>
      <c r="E26" s="82" t="s">
        <v>23</v>
      </c>
      <c r="F26" s="84" t="s">
        <v>52</v>
      </c>
      <c r="G26" s="189">
        <v>215</v>
      </c>
      <c r="H26" s="108"/>
      <c r="I26" s="189">
        <v>410</v>
      </c>
      <c r="J26" s="108"/>
      <c r="K26" s="189">
        <v>203</v>
      </c>
      <c r="L26" s="189">
        <v>200</v>
      </c>
      <c r="M26" s="189">
        <v>300</v>
      </c>
      <c r="N26" s="108">
        <v>440</v>
      </c>
      <c r="O26" s="108">
        <v>-228</v>
      </c>
      <c r="P26" s="189">
        <v>270</v>
      </c>
      <c r="Q26" s="108">
        <v>350</v>
      </c>
      <c r="R26" s="108">
        <v>1430</v>
      </c>
      <c r="S26" s="108">
        <v>3590</v>
      </c>
    </row>
    <row r="27" spans="1:19">
      <c r="A27" s="82" t="str">
        <f t="shared" si="0"/>
        <v>11700 · BofA 9319 (INC) Total</v>
      </c>
      <c r="B27" s="82" t="str">
        <f t="shared" si="1"/>
        <v>23500 · BofA CC (INC)</v>
      </c>
      <c r="C27" s="63" t="s">
        <v>1318</v>
      </c>
      <c r="D27" s="63"/>
      <c r="E27" s="63"/>
      <c r="F27" s="63"/>
      <c r="G27" s="76">
        <v>24654.75</v>
      </c>
      <c r="H27" s="76">
        <v>28516.81</v>
      </c>
      <c r="I27" s="76">
        <v>9881.27</v>
      </c>
      <c r="J27" s="76">
        <v>44373.340000000004</v>
      </c>
      <c r="K27" s="229">
        <v>21343</v>
      </c>
      <c r="L27" s="229">
        <v>16358.369999999999</v>
      </c>
      <c r="M27" s="229">
        <v>7346.87</v>
      </c>
      <c r="N27" s="76">
        <v>27307.78</v>
      </c>
      <c r="O27" s="76">
        <v>16331.169999999998</v>
      </c>
      <c r="P27" s="76">
        <v>14688.09</v>
      </c>
      <c r="Q27" s="76">
        <v>20227.510000000002</v>
      </c>
      <c r="R27" s="76">
        <v>14661.22</v>
      </c>
      <c r="S27" s="76">
        <v>245690.18</v>
      </c>
    </row>
    <row r="28" spans="1:19">
      <c r="C28" s="82" t="s">
        <v>106</v>
      </c>
      <c r="D28" s="84" t="s">
        <v>58</v>
      </c>
      <c r="E28" s="84" t="s">
        <v>23</v>
      </c>
      <c r="F28" s="84" t="s">
        <v>52</v>
      </c>
      <c r="G28" s="108">
        <v>-715</v>
      </c>
      <c r="H28" s="108"/>
      <c r="I28" s="108">
        <v>-410</v>
      </c>
      <c r="J28" s="108"/>
      <c r="K28" s="189">
        <v>-203</v>
      </c>
      <c r="L28" s="189">
        <v>-200</v>
      </c>
      <c r="M28" s="189">
        <v>-300</v>
      </c>
      <c r="N28" s="108">
        <v>-440</v>
      </c>
      <c r="O28" s="189">
        <v>-440</v>
      </c>
      <c r="P28" s="189">
        <v>-270</v>
      </c>
      <c r="Q28" s="108">
        <v>-350</v>
      </c>
      <c r="R28" s="108">
        <v>-1430</v>
      </c>
      <c r="S28" s="108">
        <v>-4758</v>
      </c>
    </row>
    <row r="29" spans="1:19">
      <c r="C29" s="63" t="s">
        <v>3611</v>
      </c>
      <c r="D29" s="63"/>
      <c r="E29" s="63"/>
      <c r="F29" s="63"/>
      <c r="G29" s="76">
        <v>-715</v>
      </c>
      <c r="H29" s="76"/>
      <c r="I29" s="76">
        <v>-410</v>
      </c>
      <c r="J29" s="76"/>
      <c r="K29" s="229">
        <v>-203</v>
      </c>
      <c r="L29" s="229">
        <v>-200</v>
      </c>
      <c r="M29" s="229">
        <v>-300</v>
      </c>
      <c r="N29" s="76">
        <v>-440</v>
      </c>
      <c r="O29" s="76">
        <v>-440</v>
      </c>
      <c r="P29" s="76">
        <v>-270</v>
      </c>
      <c r="Q29" s="76">
        <v>-350</v>
      </c>
      <c r="R29" s="76">
        <v>-1430</v>
      </c>
      <c r="S29" s="76">
        <v>-4758</v>
      </c>
    </row>
    <row r="30" spans="1:19">
      <c r="C30" s="82" t="s">
        <v>1058</v>
      </c>
      <c r="G30" s="88">
        <v>21498.23</v>
      </c>
      <c r="H30" s="88">
        <v>4166.79</v>
      </c>
      <c r="I30" s="88">
        <v>16444.34</v>
      </c>
      <c r="J30" s="88">
        <v>24999.999999999996</v>
      </c>
      <c r="K30" s="174">
        <v>19500</v>
      </c>
      <c r="L30" s="174">
        <v>14900</v>
      </c>
      <c r="M30" s="174">
        <v>6296.87</v>
      </c>
      <c r="N30" s="88">
        <v>27121.969999999998</v>
      </c>
      <c r="O30" s="88">
        <v>13390.58</v>
      </c>
      <c r="P30" s="88">
        <v>14654.57</v>
      </c>
      <c r="Q30" s="88">
        <v>18720.539999999997</v>
      </c>
      <c r="R30" s="88">
        <v>10312.689999999999</v>
      </c>
      <c r="S30" s="88">
        <v>192006.57999999996</v>
      </c>
    </row>
    <row r="31" spans="1:19">
      <c r="G31" s="213"/>
      <c r="H31" s="213"/>
      <c r="I31" s="88"/>
      <c r="J31" s="88">
        <f>J9+J14+J18</f>
        <v>-70671.94</v>
      </c>
      <c r="K31" s="190"/>
      <c r="L31" s="190"/>
      <c r="M31" s="174"/>
      <c r="N31" s="88"/>
      <c r="O31" s="88"/>
      <c r="P31" s="213"/>
      <c r="Q31" s="213"/>
    </row>
    <row r="32" spans="1:19">
      <c r="A32" s="82" t="s">
        <v>21</v>
      </c>
      <c r="B32" s="82" t="s">
        <v>58</v>
      </c>
      <c r="D32" s="93" t="s">
        <v>171</v>
      </c>
      <c r="E32" s="65"/>
      <c r="F32" s="65"/>
      <c r="G32" s="89">
        <f>SUMIFS(G$5:G$27,$A$5:$A$27,$A32,$B$5:$B$27,$B32)</f>
        <v>4359.46</v>
      </c>
      <c r="H32" s="89">
        <f t="shared" ref="H32:Q33" si="2">SUMIFS(H$5:H$27,$A$5:$A$27,$A32,$B$5:$B$27,$B32)</f>
        <v>1099.98</v>
      </c>
      <c r="I32" s="89">
        <f t="shared" si="2"/>
        <v>6328.73</v>
      </c>
      <c r="J32" s="89">
        <f t="shared" si="2"/>
        <v>3577.63</v>
      </c>
      <c r="K32" s="169">
        <f t="shared" si="2"/>
        <v>5000</v>
      </c>
      <c r="L32" s="169">
        <f t="shared" si="2"/>
        <v>5691.63</v>
      </c>
      <c r="M32" s="169">
        <f t="shared" si="2"/>
        <v>4430</v>
      </c>
      <c r="N32" s="169">
        <f t="shared" si="2"/>
        <v>5901.79</v>
      </c>
      <c r="O32" s="169">
        <f>SUMIFS(O$5:O$27,$A$5:$A$27,$A32,$B$5:$B$27,$B32)+O6</f>
        <v>3791.41</v>
      </c>
      <c r="P32" s="169">
        <f t="shared" si="2"/>
        <v>3772.61</v>
      </c>
      <c r="Q32" s="89">
        <f t="shared" si="2"/>
        <v>7165.5399999999991</v>
      </c>
    </row>
    <row r="33" spans="1:17">
      <c r="A33" s="82" t="s">
        <v>58</v>
      </c>
      <c r="B33" s="82" t="s">
        <v>21</v>
      </c>
      <c r="D33" s="93" t="s">
        <v>171</v>
      </c>
      <c r="E33" s="65"/>
      <c r="F33" s="65"/>
      <c r="G33" s="89">
        <f>SUMIFS(G$5:G$27,$A$5:$A$27,$A33,$B$5:$B$27,$B33)</f>
        <v>-4359.46</v>
      </c>
      <c r="H33" s="89">
        <f t="shared" si="2"/>
        <v>-1099.98</v>
      </c>
      <c r="I33" s="89">
        <f t="shared" si="2"/>
        <v>-6328.73</v>
      </c>
      <c r="J33" s="89">
        <f t="shared" si="2"/>
        <v>-3577.63</v>
      </c>
      <c r="K33" s="169">
        <f t="shared" si="2"/>
        <v>-5000</v>
      </c>
      <c r="L33" s="169">
        <f t="shared" si="2"/>
        <v>-5691.63</v>
      </c>
      <c r="M33" s="169">
        <f t="shared" si="2"/>
        <v>-4333.13</v>
      </c>
      <c r="N33" s="169">
        <f>SUMIFS(N$5:N$27,$A$5:$A$27,$A33,$B$5:$B$27,$B33)</f>
        <v>-5420.37</v>
      </c>
      <c r="O33" s="169">
        <f t="shared" si="2"/>
        <v>-4272.83</v>
      </c>
      <c r="P33" s="169">
        <f t="shared" si="2"/>
        <v>-3772.61</v>
      </c>
      <c r="Q33" s="89">
        <f t="shared" si="2"/>
        <v>-5279.5099999999993</v>
      </c>
    </row>
    <row r="34" spans="1:17">
      <c r="D34" s="91" t="s">
        <v>3621</v>
      </c>
      <c r="E34" s="91"/>
      <c r="F34" s="91"/>
      <c r="G34" s="92">
        <f>SUM(G32:G33)</f>
        <v>0</v>
      </c>
      <c r="H34" s="92">
        <f t="shared" ref="H34:M34" si="3">SUM(H32:H33)</f>
        <v>0</v>
      </c>
      <c r="I34" s="92">
        <f t="shared" si="3"/>
        <v>0</v>
      </c>
      <c r="J34" s="92">
        <f t="shared" si="3"/>
        <v>0</v>
      </c>
      <c r="K34" s="170">
        <f t="shared" si="3"/>
        <v>0</v>
      </c>
      <c r="L34" s="170">
        <f t="shared" si="3"/>
        <v>0</v>
      </c>
      <c r="M34" s="170">
        <f t="shared" si="3"/>
        <v>96.869999999999891</v>
      </c>
      <c r="N34" s="170">
        <f>SUM(N32:N33)</f>
        <v>481.42000000000007</v>
      </c>
      <c r="O34" s="170">
        <f>SUM(O32:O33)</f>
        <v>-481.42000000000007</v>
      </c>
      <c r="P34" s="92">
        <f>SUM(P32:P33)</f>
        <v>0</v>
      </c>
      <c r="Q34" s="92">
        <f>SUM(Q32:Q33)</f>
        <v>1886.0299999999997</v>
      </c>
    </row>
    <row r="35" spans="1:17">
      <c r="D35" s="93" t="s">
        <v>3623</v>
      </c>
      <c r="E35" s="65"/>
      <c r="F35" s="65" t="s">
        <v>289</v>
      </c>
      <c r="G35" s="94"/>
      <c r="H35" s="89"/>
      <c r="I35" s="89"/>
      <c r="J35" s="89"/>
      <c r="K35" s="169"/>
      <c r="L35" s="169"/>
      <c r="M35" s="169"/>
      <c r="N35" s="89"/>
      <c r="O35" s="169"/>
      <c r="P35" s="89"/>
      <c r="Q35" s="89"/>
    </row>
    <row r="36" spans="1:17">
      <c r="D36" s="93" t="s">
        <v>3104</v>
      </c>
      <c r="E36" s="65"/>
      <c r="F36" s="65" t="s">
        <v>289</v>
      </c>
      <c r="G36" s="94"/>
      <c r="H36" s="94"/>
      <c r="I36" s="94"/>
      <c r="J36" s="94"/>
      <c r="K36" s="168"/>
      <c r="L36" s="168"/>
      <c r="M36" s="168"/>
      <c r="N36" s="168">
        <v>481.42</v>
      </c>
      <c r="O36" s="168"/>
      <c r="P36" s="94"/>
      <c r="Q36" s="94"/>
    </row>
    <row r="37" spans="1:17">
      <c r="G37" s="213"/>
      <c r="H37" s="213"/>
      <c r="I37" s="213"/>
      <c r="J37" s="213"/>
      <c r="K37" s="190"/>
      <c r="L37" s="190"/>
      <c r="M37" s="190"/>
      <c r="N37" s="213"/>
      <c r="O37" s="213"/>
      <c r="P37" s="213"/>
      <c r="Q37" s="213"/>
    </row>
    <row r="38" spans="1:17">
      <c r="D38" s="15" t="s">
        <v>60</v>
      </c>
      <c r="E38" s="15"/>
      <c r="F38" s="15"/>
      <c r="G38" s="97">
        <f>G9+G19</f>
        <v>-4359.46</v>
      </c>
      <c r="H38" s="97">
        <f t="shared" ref="H38:N38" si="4">H9+H19</f>
        <v>-1399.98</v>
      </c>
      <c r="I38" s="97">
        <f t="shared" si="4"/>
        <v>-6128.73</v>
      </c>
      <c r="J38" s="97">
        <f t="shared" si="4"/>
        <v>-3807.63</v>
      </c>
      <c r="K38" s="182">
        <f t="shared" si="4"/>
        <v>-13040</v>
      </c>
      <c r="L38" s="182">
        <f t="shared" si="4"/>
        <v>-6091.63</v>
      </c>
      <c r="M38" s="182">
        <f t="shared" si="4"/>
        <v>-4963.13</v>
      </c>
      <c r="N38" s="97">
        <f t="shared" si="4"/>
        <v>-34232.370000000003</v>
      </c>
      <c r="O38" s="97">
        <f>O9+O19</f>
        <v>-19933.830000000002</v>
      </c>
      <c r="P38" s="97">
        <f>P9+P19</f>
        <v>-12088.220000000001</v>
      </c>
      <c r="Q38" s="97">
        <f>Q9+Q19</f>
        <v>-6579.5099999999993</v>
      </c>
    </row>
    <row r="39" spans="1:17">
      <c r="G39" s="213"/>
      <c r="H39" s="213"/>
      <c r="I39" s="213"/>
      <c r="J39" s="213"/>
      <c r="K39" s="190"/>
      <c r="L39" s="190"/>
      <c r="M39" s="190"/>
      <c r="N39" s="213"/>
      <c r="O39" s="213"/>
      <c r="P39" s="213"/>
      <c r="Q39" s="213"/>
    </row>
    <row r="40" spans="1:17">
      <c r="D40" s="47" t="s">
        <v>159</v>
      </c>
      <c r="E40" s="47"/>
      <c r="F40" s="47"/>
      <c r="G40" s="105">
        <f>G8+G13</f>
        <v>0</v>
      </c>
      <c r="H40" s="105">
        <f t="shared" ref="H40:N40" si="5">H8+H13</f>
        <v>0</v>
      </c>
      <c r="I40" s="105">
        <f t="shared" si="5"/>
        <v>0</v>
      </c>
      <c r="J40" s="105">
        <f t="shared" si="5"/>
        <v>0</v>
      </c>
      <c r="K40" s="186">
        <f t="shared" si="5"/>
        <v>0</v>
      </c>
      <c r="L40" s="186">
        <f t="shared" si="5"/>
        <v>0</v>
      </c>
      <c r="M40" s="186">
        <f t="shared" si="5"/>
        <v>0</v>
      </c>
      <c r="N40" s="105">
        <f t="shared" si="5"/>
        <v>0</v>
      </c>
      <c r="O40" s="105">
        <f>O8+O13</f>
        <v>0</v>
      </c>
      <c r="P40" s="105">
        <f>P8+P13</f>
        <v>0</v>
      </c>
      <c r="Q40" s="105">
        <f>Q8+Q13</f>
        <v>0</v>
      </c>
    </row>
    <row r="41" spans="1:17">
      <c r="G41" s="213"/>
      <c r="H41" s="213"/>
      <c r="I41" s="213"/>
      <c r="J41" s="213"/>
      <c r="K41" s="190"/>
      <c r="L41" s="190"/>
      <c r="M41" s="190"/>
      <c r="N41" s="213"/>
      <c r="O41" s="213"/>
      <c r="P41" s="213"/>
      <c r="Q41" s="213"/>
    </row>
    <row r="42" spans="1:17">
      <c r="D42" s="106" t="s">
        <v>168</v>
      </c>
      <c r="E42" s="106"/>
      <c r="F42" s="106"/>
      <c r="G42" s="107">
        <f>G14+G20</f>
        <v>-31000</v>
      </c>
      <c r="H42" s="107">
        <f t="shared" ref="H42:N42" si="6">H14+H20</f>
        <v>-24850</v>
      </c>
      <c r="I42" s="107">
        <f t="shared" si="6"/>
        <v>-14700</v>
      </c>
      <c r="J42" s="107">
        <f t="shared" si="6"/>
        <v>-47490.97</v>
      </c>
      <c r="K42" s="187">
        <f t="shared" si="6"/>
        <v>-10060</v>
      </c>
      <c r="L42" s="187">
        <f t="shared" si="6"/>
        <v>-21050</v>
      </c>
      <c r="M42" s="187">
        <f t="shared" si="6"/>
        <v>-10120</v>
      </c>
      <c r="N42" s="107">
        <f t="shared" si="6"/>
        <v>24418.11</v>
      </c>
      <c r="O42" s="107">
        <f>O14+O20</f>
        <v>10990</v>
      </c>
      <c r="P42" s="107">
        <f>P14+P20</f>
        <v>-1559.4799999999996</v>
      </c>
      <c r="Q42" s="107">
        <f>Q14+Q20</f>
        <v>-21766.91</v>
      </c>
    </row>
    <row r="43" spans="1:17">
      <c r="G43" s="213"/>
      <c r="H43" s="213"/>
      <c r="I43" s="213"/>
      <c r="J43" s="213"/>
      <c r="K43" s="190"/>
      <c r="L43" s="190"/>
      <c r="M43" s="190"/>
      <c r="N43" s="213"/>
      <c r="O43" s="213"/>
      <c r="P43" s="213"/>
      <c r="Q43" s="213"/>
    </row>
    <row r="44" spans="1:17">
      <c r="D44" s="84" t="s">
        <v>172</v>
      </c>
      <c r="E44" s="84"/>
      <c r="F44" s="84"/>
      <c r="G44" s="108">
        <f>G23+G25</f>
        <v>0</v>
      </c>
      <c r="H44" s="108">
        <f t="shared" ref="H44:N44" si="7">H23+H25</f>
        <v>166.79</v>
      </c>
      <c r="I44" s="108">
        <f t="shared" si="7"/>
        <v>0</v>
      </c>
      <c r="J44" s="108">
        <f t="shared" si="7"/>
        <v>0</v>
      </c>
      <c r="K44" s="189">
        <f t="shared" si="7"/>
        <v>0</v>
      </c>
      <c r="L44" s="189">
        <f t="shared" si="7"/>
        <v>0</v>
      </c>
      <c r="M44" s="189">
        <f t="shared" si="7"/>
        <v>0</v>
      </c>
      <c r="N44" s="108">
        <f t="shared" si="7"/>
        <v>0</v>
      </c>
      <c r="O44" s="108">
        <f>O23+O25</f>
        <v>0</v>
      </c>
      <c r="P44" s="108">
        <f>P23+P25</f>
        <v>0</v>
      </c>
      <c r="Q44" s="108">
        <f>Q23+Q25</f>
        <v>790.11</v>
      </c>
    </row>
    <row r="45" spans="1:17">
      <c r="D45" s="82" t="s">
        <v>3624</v>
      </c>
      <c r="G45" s="213">
        <v>500</v>
      </c>
      <c r="H45" s="213"/>
      <c r="I45" s="213"/>
      <c r="J45" s="213"/>
      <c r="K45" s="190"/>
      <c r="L45" s="190"/>
      <c r="M45" s="190"/>
      <c r="N45" s="213"/>
      <c r="O45" s="213"/>
      <c r="P45" s="213"/>
      <c r="Q45" s="213"/>
    </row>
    <row r="46" spans="1:17">
      <c r="D46" s="82" t="s">
        <v>3625</v>
      </c>
      <c r="K46" s="190"/>
      <c r="L46" s="190"/>
      <c r="M46" s="190"/>
      <c r="N46" s="190"/>
    </row>
    <row r="47" spans="1:17">
      <c r="K47" s="190"/>
      <c r="L47" s="190"/>
      <c r="M47" s="190"/>
      <c r="N47" s="190"/>
    </row>
    <row r="48" spans="1:17">
      <c r="G48" s="230">
        <v>1</v>
      </c>
      <c r="H48" s="230">
        <v>2</v>
      </c>
      <c r="I48" s="230">
        <v>3</v>
      </c>
      <c r="J48" s="230">
        <v>4</v>
      </c>
      <c r="K48" s="230">
        <v>5</v>
      </c>
      <c r="L48" s="230">
        <v>6</v>
      </c>
      <c r="M48" s="230">
        <v>7</v>
      </c>
      <c r="N48" s="230">
        <v>8</v>
      </c>
    </row>
    <row r="49" spans="7:17">
      <c r="G49" s="83">
        <f>'INC Accounts'!G18</f>
        <v>-7650.98</v>
      </c>
      <c r="H49" s="83">
        <f>'INC Accounts'!H18</f>
        <v>-25150</v>
      </c>
      <c r="I49" s="83">
        <f>'INC Accounts'!I18</f>
        <v>-2355.66</v>
      </c>
      <c r="J49" s="83">
        <f>'INC Accounts'!J18</f>
        <v>-22720.97</v>
      </c>
      <c r="K49" s="83">
        <f>'INC Accounts'!K18</f>
        <v>-6300</v>
      </c>
      <c r="L49" s="83">
        <f>'INC Accounts'!L18</f>
        <v>-6310</v>
      </c>
      <c r="M49" s="83">
        <f>'INC Accounts'!M18</f>
        <v>-4550</v>
      </c>
      <c r="N49" s="83">
        <f>'INC Accounts'!N18</f>
        <v>-4393.8900000000003</v>
      </c>
      <c r="O49" s="83"/>
      <c r="P49" s="83"/>
      <c r="Q49" s="83"/>
    </row>
    <row r="50" spans="7:17">
      <c r="G50" s="83">
        <f t="shared" ref="G50:N50" si="8">G18-G49</f>
        <v>0</v>
      </c>
      <c r="H50" s="83">
        <f t="shared" si="8"/>
        <v>0</v>
      </c>
      <c r="I50" s="83">
        <f t="shared" si="8"/>
        <v>0</v>
      </c>
      <c r="J50" s="83">
        <f t="shared" si="8"/>
        <v>0</v>
      </c>
      <c r="K50" s="83">
        <f t="shared" si="8"/>
        <v>0</v>
      </c>
      <c r="L50" s="83">
        <f t="shared" si="8"/>
        <v>0</v>
      </c>
      <c r="M50" s="83">
        <f t="shared" si="8"/>
        <v>0</v>
      </c>
      <c r="N50" s="83">
        <f t="shared" si="8"/>
        <v>0</v>
      </c>
      <c r="O50" s="83"/>
      <c r="P50" s="83"/>
      <c r="Q50" s="83"/>
    </row>
    <row r="51" spans="7:17">
      <c r="G51" s="83">
        <f>'INC Accounts'!G27</f>
        <v>24654.75</v>
      </c>
      <c r="H51" s="83">
        <f>'INC Accounts'!H27</f>
        <v>28516.81</v>
      </c>
      <c r="I51" s="83">
        <f>'INC Accounts'!I27</f>
        <v>9881.27</v>
      </c>
      <c r="J51" s="83">
        <f>'INC Accounts'!J27</f>
        <v>44373.340000000004</v>
      </c>
      <c r="K51" s="83">
        <f>'INC Accounts'!K27</f>
        <v>21343</v>
      </c>
      <c r="L51" s="83">
        <f>'INC Accounts'!L27</f>
        <v>16358.369999999999</v>
      </c>
      <c r="M51" s="83">
        <f>'INC Accounts'!M27</f>
        <v>7346.87</v>
      </c>
      <c r="N51" s="83">
        <f>'INC Accounts'!N27</f>
        <v>27307.78</v>
      </c>
      <c r="O51" s="83"/>
      <c r="P51" s="83"/>
      <c r="Q51" s="83"/>
    </row>
    <row r="52" spans="7:17">
      <c r="G52" s="83">
        <f t="shared" ref="G52:N52" si="9">G28-G51</f>
        <v>-25369.75</v>
      </c>
      <c r="H52" s="83">
        <f t="shared" si="9"/>
        <v>-28516.81</v>
      </c>
      <c r="I52" s="83">
        <f t="shared" si="9"/>
        <v>-10291.27</v>
      </c>
      <c r="J52" s="83">
        <f t="shared" si="9"/>
        <v>-44373.340000000004</v>
      </c>
      <c r="K52" s="83">
        <f t="shared" si="9"/>
        <v>-21546</v>
      </c>
      <c r="L52" s="83">
        <f t="shared" si="9"/>
        <v>-16558.37</v>
      </c>
      <c r="M52" s="83">
        <f t="shared" si="9"/>
        <v>-7646.87</v>
      </c>
      <c r="N52" s="83">
        <f t="shared" si="9"/>
        <v>-27747.78</v>
      </c>
      <c r="O52" s="83"/>
      <c r="P52" s="83"/>
      <c r="Q52" s="83"/>
    </row>
  </sheetData>
  <pageMargins left="0.7" right="0.7" top="0.75" bottom="0.75" header="0.3" footer="0.3"/>
  <pageSetup orientation="portrait" horizontalDpi="4294967293" verticalDpi="4294967293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"/>
  <sheetViews>
    <sheetView showGridLines="0" topLeftCell="E1" zoomScale="85" zoomScaleNormal="85" workbookViewId="0">
      <pane ySplit="4" topLeftCell="A5" activePane="bottomLeft" state="frozen"/>
      <selection activeCell="H5" sqref="H5"/>
      <selection pane="bottomLeft" activeCell="U20" sqref="U20"/>
    </sheetView>
  </sheetViews>
  <sheetFormatPr defaultColWidth="9.109375" defaultRowHeight="14.4"/>
  <cols>
    <col min="1" max="1" width="30.33203125" style="82" bestFit="1" customWidth="1"/>
    <col min="2" max="2" width="28.109375" style="82" bestFit="1" customWidth="1"/>
    <col min="3" max="3" width="32.5546875" style="82" bestFit="1" customWidth="1"/>
    <col min="4" max="4" width="29.109375" style="82" bestFit="1" customWidth="1"/>
    <col min="5" max="5" width="17.6640625" style="82" bestFit="1" customWidth="1"/>
    <col min="6" max="6" width="17" style="82" customWidth="1"/>
    <col min="7" max="18" width="11.44140625" style="82" customWidth="1"/>
    <col min="19" max="19" width="12.44140625" style="82" customWidth="1"/>
    <col min="20" max="20" width="11.33203125" style="82" customWidth="1"/>
    <col min="21" max="16384" width="9.109375" style="82"/>
  </cols>
  <sheetData>
    <row r="1" spans="1:21">
      <c r="C1" s="82" t="s">
        <v>7</v>
      </c>
      <c r="D1" s="82" t="s">
        <v>189</v>
      </c>
    </row>
    <row r="3" spans="1:21">
      <c r="C3" s="82" t="s">
        <v>1059</v>
      </c>
      <c r="G3" s="82" t="s">
        <v>8</v>
      </c>
    </row>
    <row r="4" spans="1:21">
      <c r="C4" s="82" t="s">
        <v>6</v>
      </c>
      <c r="D4" s="82" t="s">
        <v>10</v>
      </c>
      <c r="E4" s="82" t="s">
        <v>12</v>
      </c>
      <c r="F4" s="82" t="s">
        <v>11</v>
      </c>
      <c r="G4" s="82">
        <v>1</v>
      </c>
      <c r="H4" s="82">
        <v>2</v>
      </c>
      <c r="I4" s="82">
        <v>3</v>
      </c>
      <c r="J4" s="82">
        <v>4</v>
      </c>
      <c r="K4" s="82">
        <v>5</v>
      </c>
      <c r="L4" s="82">
        <v>6</v>
      </c>
      <c r="M4" s="82">
        <v>7</v>
      </c>
      <c r="N4" s="82">
        <v>8</v>
      </c>
      <c r="O4" s="82">
        <v>9</v>
      </c>
      <c r="P4" s="82">
        <v>10</v>
      </c>
      <c r="Q4" s="82">
        <v>11</v>
      </c>
      <c r="R4" s="82">
        <v>12</v>
      </c>
      <c r="S4" s="82" t="s">
        <v>1058</v>
      </c>
    </row>
    <row r="5" spans="1:21">
      <c r="A5" s="82" t="str">
        <f>IF(C5="",A4,C5)</f>
        <v>11200 · PayPal (LLC)</v>
      </c>
      <c r="B5" s="82" t="str">
        <f>IF(D5="",B4,D5)</f>
        <v>11600 · BofA 0592 (LLC)</v>
      </c>
      <c r="C5" s="82" t="s">
        <v>195</v>
      </c>
      <c r="D5" s="65" t="s">
        <v>137</v>
      </c>
      <c r="E5" s="65" t="s">
        <v>23</v>
      </c>
      <c r="F5" s="65" t="s">
        <v>39</v>
      </c>
      <c r="G5" s="169">
        <v>2708.8399999999997</v>
      </c>
      <c r="H5" s="169">
        <v>2352.5500000000002</v>
      </c>
      <c r="I5" s="169">
        <v>4550.6799999999994</v>
      </c>
      <c r="J5" s="169">
        <v>4772.29</v>
      </c>
      <c r="K5" s="169">
        <v>3275</v>
      </c>
      <c r="L5" s="169">
        <v>2700</v>
      </c>
      <c r="M5" s="169">
        <v>2898</v>
      </c>
      <c r="N5" s="169">
        <v>3300.82</v>
      </c>
      <c r="O5" s="169">
        <v>1919.52</v>
      </c>
      <c r="P5" s="174">
        <v>3210.9</v>
      </c>
      <c r="Q5" s="88">
        <v>2171.5</v>
      </c>
      <c r="R5" s="88">
        <v>2256.9299999999998</v>
      </c>
      <c r="S5" s="89">
        <v>36117.030000000006</v>
      </c>
      <c r="T5" s="88"/>
      <c r="U5" s="82" t="str">
        <f>LEFT(D5,5)</f>
        <v>11600</v>
      </c>
    </row>
    <row r="6" spans="1:21">
      <c r="A6" s="82" t="str">
        <f>IF(C6="",A5,C6)</f>
        <v>11200 · PayPal (LLC)</v>
      </c>
      <c r="B6" s="82" t="str">
        <f>IF(D6="",B5,D6)</f>
        <v>19000 · Undeposited Funds</v>
      </c>
      <c r="D6" s="65" t="s">
        <v>289</v>
      </c>
      <c r="E6" s="82" t="s">
        <v>23</v>
      </c>
      <c r="F6" s="65" t="s">
        <v>39</v>
      </c>
      <c r="G6" s="89"/>
      <c r="H6" s="89"/>
      <c r="I6" s="89"/>
      <c r="J6" s="89"/>
      <c r="K6" s="89"/>
      <c r="L6" s="89"/>
      <c r="M6" s="89"/>
      <c r="N6" s="89"/>
      <c r="O6" s="169">
        <v>866.76</v>
      </c>
      <c r="P6" s="89"/>
      <c r="Q6" s="89"/>
      <c r="R6" s="89"/>
      <c r="S6" s="89">
        <v>866.76</v>
      </c>
      <c r="T6" s="89"/>
      <c r="U6" s="82" t="str">
        <f>LEFT(D6,5)</f>
        <v>19000</v>
      </c>
    </row>
    <row r="7" spans="1:21">
      <c r="A7" s="82" t="str">
        <f t="shared" ref="A7:A22" si="0">IF(C7="",A6,C7)</f>
        <v>11200 · PayPal (LLC) Total</v>
      </c>
      <c r="B7" s="82" t="str">
        <f t="shared" ref="B7:B22" si="1">IF(D7="",B6,D7)</f>
        <v>19000 · Undeposited Funds</v>
      </c>
      <c r="C7" s="63" t="s">
        <v>1321</v>
      </c>
      <c r="D7" s="63"/>
      <c r="E7" s="63"/>
      <c r="F7" s="63"/>
      <c r="G7" s="76">
        <v>2708.8399999999997</v>
      </c>
      <c r="H7" s="76">
        <v>2352.5500000000002</v>
      </c>
      <c r="I7" s="76">
        <v>4550.6799999999994</v>
      </c>
      <c r="J7" s="76">
        <v>4772.29</v>
      </c>
      <c r="K7" s="76">
        <v>3275</v>
      </c>
      <c r="L7" s="76">
        <v>2700</v>
      </c>
      <c r="M7" s="76">
        <v>2898</v>
      </c>
      <c r="N7" s="76">
        <v>3300.82</v>
      </c>
      <c r="O7" s="76">
        <v>2786.2799999999997</v>
      </c>
      <c r="P7" s="76">
        <v>3210.9</v>
      </c>
      <c r="Q7" s="76">
        <v>2171.5</v>
      </c>
      <c r="R7" s="76">
        <v>2256.9299999999998</v>
      </c>
      <c r="S7" s="76">
        <v>36983.790000000008</v>
      </c>
      <c r="T7" s="76"/>
    </row>
    <row r="8" spans="1:21">
      <c r="A8" s="82" t="str">
        <f t="shared" si="0"/>
        <v>11600 · BofA 0592 (LLC)</v>
      </c>
      <c r="B8" s="82" t="str">
        <f t="shared" si="1"/>
        <v>11200 · PayPal (LLC)</v>
      </c>
      <c r="C8" s="82" t="s">
        <v>137</v>
      </c>
      <c r="D8" s="65" t="s">
        <v>195</v>
      </c>
      <c r="E8" s="65" t="s">
        <v>23</v>
      </c>
      <c r="F8" s="65" t="s">
        <v>22</v>
      </c>
      <c r="G8" s="169">
        <v>-3709.0999999999995</v>
      </c>
      <c r="H8" s="169">
        <v>-2552.5500000000002</v>
      </c>
      <c r="I8" s="169">
        <v>-4550.6799999999994</v>
      </c>
      <c r="J8" s="169">
        <v>-4772.29</v>
      </c>
      <c r="K8" s="169">
        <v>-3275</v>
      </c>
      <c r="L8" s="169">
        <v>-2150</v>
      </c>
      <c r="M8" s="169">
        <v>-2748</v>
      </c>
      <c r="N8" s="169">
        <v>-4000.82</v>
      </c>
      <c r="O8" s="169">
        <v>-2786.28</v>
      </c>
      <c r="P8" s="174">
        <v>-3210.9</v>
      </c>
      <c r="Q8" s="88">
        <v>-1308.45</v>
      </c>
      <c r="R8" s="88">
        <v>-2879.74</v>
      </c>
      <c r="S8" s="89">
        <v>-37943.80999999999</v>
      </c>
      <c r="T8" s="88"/>
      <c r="U8" s="82" t="str">
        <f t="shared" ref="U8:U13" si="2">LEFT(D8,5)</f>
        <v>11200</v>
      </c>
    </row>
    <row r="9" spans="1:21">
      <c r="A9" s="82" t="str">
        <f t="shared" si="0"/>
        <v>11600 · BofA 0592 (LLC)</v>
      </c>
      <c r="B9" s="82" t="str">
        <f t="shared" si="1"/>
        <v>11800 · HSBC Canada (LLC)</v>
      </c>
      <c r="D9" s="15" t="s">
        <v>219</v>
      </c>
      <c r="E9" s="15" t="s">
        <v>261</v>
      </c>
      <c r="F9" s="15" t="s">
        <v>39</v>
      </c>
      <c r="G9" s="97"/>
      <c r="H9" s="97"/>
      <c r="I9" s="97"/>
      <c r="J9" s="97"/>
      <c r="K9" s="182">
        <v>-1856.4</v>
      </c>
      <c r="L9" s="97"/>
      <c r="M9" s="97"/>
      <c r="N9" s="97"/>
      <c r="O9" s="182">
        <v>-961.21</v>
      </c>
      <c r="P9" s="97"/>
      <c r="Q9" s="97"/>
      <c r="R9" s="97"/>
      <c r="S9" s="97">
        <v>-2817.61</v>
      </c>
      <c r="T9" s="97"/>
      <c r="U9" s="82" t="str">
        <f t="shared" si="2"/>
        <v>11800</v>
      </c>
    </row>
    <row r="10" spans="1:21">
      <c r="A10" s="82" t="str">
        <f t="shared" si="0"/>
        <v>11600 · BofA 0592 (LLC)</v>
      </c>
      <c r="B10" s="82" t="str">
        <f t="shared" si="1"/>
        <v>19100 · Due (to) / from DT INC</v>
      </c>
      <c r="D10" s="99" t="s">
        <v>218</v>
      </c>
      <c r="E10" s="104" t="s">
        <v>23</v>
      </c>
      <c r="F10" s="99" t="s">
        <v>59</v>
      </c>
      <c r="G10" s="85"/>
      <c r="H10" s="179">
        <v>-4000</v>
      </c>
      <c r="I10" s="179">
        <v>-1500</v>
      </c>
      <c r="J10" s="85"/>
      <c r="K10" s="85"/>
      <c r="L10" s="85"/>
      <c r="M10" s="85"/>
      <c r="N10" s="179">
        <v>917.74</v>
      </c>
      <c r="O10" s="179">
        <v>-500</v>
      </c>
      <c r="P10" s="85"/>
      <c r="Q10" s="85"/>
      <c r="R10" s="85">
        <v>-500</v>
      </c>
      <c r="S10" s="85">
        <v>-5582.26</v>
      </c>
      <c r="T10" s="85"/>
      <c r="U10" s="82" t="str">
        <f t="shared" si="2"/>
        <v>19100</v>
      </c>
    </row>
    <row r="11" spans="1:21">
      <c r="A11" s="82" t="str">
        <f t="shared" si="0"/>
        <v>11600 · BofA 0592 (LLC)</v>
      </c>
      <c r="B11" s="82" t="str">
        <f t="shared" si="1"/>
        <v>22000 · AMEX (LLC)</v>
      </c>
      <c r="D11" s="16" t="s">
        <v>207</v>
      </c>
      <c r="E11" s="82" t="s">
        <v>23</v>
      </c>
      <c r="F11" s="16" t="s">
        <v>82</v>
      </c>
      <c r="G11" s="101"/>
      <c r="H11" s="180">
        <v>22706.720000000001</v>
      </c>
      <c r="I11" s="101"/>
      <c r="J11" s="180">
        <v>3000</v>
      </c>
      <c r="K11" s="180">
        <v>2000</v>
      </c>
      <c r="L11" s="180">
        <v>500</v>
      </c>
      <c r="M11" s="180">
        <v>1600</v>
      </c>
      <c r="N11" s="101"/>
      <c r="O11" s="101"/>
      <c r="P11" s="101"/>
      <c r="Q11" s="101"/>
      <c r="R11" s="101"/>
      <c r="S11" s="101">
        <v>29806.720000000001</v>
      </c>
      <c r="T11" s="101"/>
      <c r="U11" s="82" t="str">
        <f t="shared" si="2"/>
        <v>22000</v>
      </c>
    </row>
    <row r="12" spans="1:21">
      <c r="A12" s="82" t="str">
        <f t="shared" si="0"/>
        <v>11600 · BofA 0592 (LLC)</v>
      </c>
      <c r="B12" s="82" t="str">
        <f t="shared" si="1"/>
        <v>23000 · BofA CC (LLC)</v>
      </c>
      <c r="D12" s="46" t="s">
        <v>209</v>
      </c>
      <c r="E12" s="82" t="s">
        <v>23</v>
      </c>
      <c r="F12" s="46" t="s">
        <v>52</v>
      </c>
      <c r="G12" s="171">
        <v>-100</v>
      </c>
      <c r="H12" s="171">
        <v>1860.1100000000001</v>
      </c>
      <c r="I12" s="171">
        <v>1720.95</v>
      </c>
      <c r="J12" s="74"/>
      <c r="K12" s="171">
        <v>2359</v>
      </c>
      <c r="L12" s="171">
        <v>1300</v>
      </c>
      <c r="M12" s="171">
        <v>800</v>
      </c>
      <c r="N12" s="74"/>
      <c r="O12" s="171">
        <v>2423.4700000000003</v>
      </c>
      <c r="P12" s="74"/>
      <c r="Q12" s="74">
        <v>-100</v>
      </c>
      <c r="R12" s="74">
        <v>2800</v>
      </c>
      <c r="S12" s="74">
        <v>13063.53</v>
      </c>
      <c r="T12" s="74"/>
      <c r="U12" s="82" t="str">
        <f t="shared" si="2"/>
        <v>23000</v>
      </c>
    </row>
    <row r="13" spans="1:21">
      <c r="A13" s="82" t="str">
        <f t="shared" si="0"/>
        <v>11600 · BofA 0592 (LLC)</v>
      </c>
      <c r="B13" s="82" t="str">
        <f t="shared" si="1"/>
        <v>86000 · Service Fee Income</v>
      </c>
      <c r="D13" s="67" t="s">
        <v>206</v>
      </c>
      <c r="E13" s="82" t="s">
        <v>23</v>
      </c>
      <c r="F13" s="67" t="s">
        <v>59</v>
      </c>
      <c r="G13" s="173">
        <v>-3500</v>
      </c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>
        <v>-3500</v>
      </c>
      <c r="T13" s="96"/>
      <c r="U13" s="82" t="str">
        <f t="shared" si="2"/>
        <v>86000</v>
      </c>
    </row>
    <row r="14" spans="1:21">
      <c r="A14" s="82" t="str">
        <f t="shared" si="0"/>
        <v>11600 · BofA 0592 (LLC) Total</v>
      </c>
      <c r="B14" s="82" t="str">
        <f t="shared" si="1"/>
        <v>86000 · Service Fee Income</v>
      </c>
      <c r="C14" s="63" t="s">
        <v>1323</v>
      </c>
      <c r="D14" s="63"/>
      <c r="E14" s="63"/>
      <c r="F14" s="63"/>
      <c r="G14" s="76">
        <v>-7309.0999999999995</v>
      </c>
      <c r="H14" s="76">
        <v>18014.280000000002</v>
      </c>
      <c r="I14" s="76">
        <v>-4329.7299999999996</v>
      </c>
      <c r="J14" s="76">
        <v>-1772.29</v>
      </c>
      <c r="K14" s="76">
        <v>-772.39999999999964</v>
      </c>
      <c r="L14" s="76">
        <v>-350</v>
      </c>
      <c r="M14" s="76">
        <v>-348</v>
      </c>
      <c r="N14" s="76">
        <v>-3083.08</v>
      </c>
      <c r="O14" s="76">
        <v>-1824.0199999999995</v>
      </c>
      <c r="P14" s="76">
        <v>-3210.9</v>
      </c>
      <c r="Q14" s="76">
        <v>-1408.45</v>
      </c>
      <c r="R14" s="76">
        <v>-579.73999999999978</v>
      </c>
      <c r="S14" s="76">
        <v>-6973.4299999999912</v>
      </c>
      <c r="T14" s="76"/>
    </row>
    <row r="15" spans="1:21">
      <c r="A15" s="82" t="str">
        <f t="shared" si="0"/>
        <v>11800 · HSBC Canada (LLC)</v>
      </c>
      <c r="B15" s="82" t="str">
        <f t="shared" si="1"/>
        <v>11600 · BofA 0592 (LLC)</v>
      </c>
      <c r="C15" s="82" t="s">
        <v>219</v>
      </c>
      <c r="D15" s="15" t="s">
        <v>137</v>
      </c>
      <c r="E15" s="15" t="s">
        <v>23</v>
      </c>
      <c r="F15" s="15" t="s">
        <v>39</v>
      </c>
      <c r="G15" s="98"/>
      <c r="H15" s="98"/>
      <c r="I15" s="98"/>
      <c r="J15" s="98"/>
      <c r="K15" s="183">
        <v>2300</v>
      </c>
      <c r="L15" s="98"/>
      <c r="M15" s="98"/>
      <c r="N15" s="98"/>
      <c r="O15" s="183">
        <v>1300</v>
      </c>
      <c r="P15" s="98"/>
      <c r="Q15" s="98"/>
      <c r="R15" s="98"/>
      <c r="S15" s="98">
        <v>3600</v>
      </c>
      <c r="T15" s="98"/>
      <c r="U15" s="82" t="str">
        <f>LEFT(D15,5)</f>
        <v>11600</v>
      </c>
    </row>
    <row r="16" spans="1:21">
      <c r="A16" s="82" t="str">
        <f t="shared" si="0"/>
        <v>11800 · HSBC Canada (LLC) Total</v>
      </c>
      <c r="B16" s="82" t="str">
        <f t="shared" si="1"/>
        <v>11600 · BofA 0592 (LLC)</v>
      </c>
      <c r="C16" s="63" t="s">
        <v>1324</v>
      </c>
      <c r="D16" s="63"/>
      <c r="E16" s="63"/>
      <c r="F16" s="63"/>
      <c r="G16" s="76"/>
      <c r="H16" s="76"/>
      <c r="I16" s="76"/>
      <c r="J16" s="76"/>
      <c r="K16" s="76">
        <v>2300</v>
      </c>
      <c r="L16" s="76"/>
      <c r="M16" s="76"/>
      <c r="N16" s="76"/>
      <c r="O16" s="76">
        <v>1300</v>
      </c>
      <c r="P16" s="76"/>
      <c r="Q16" s="76"/>
      <c r="R16" s="76"/>
      <c r="S16" s="76">
        <v>3600</v>
      </c>
      <c r="T16" s="76"/>
    </row>
    <row r="17" spans="1:22">
      <c r="A17" s="82" t="str">
        <f t="shared" si="0"/>
        <v>22000 · AMEX (LLC)</v>
      </c>
      <c r="B17" s="82" t="str">
        <f t="shared" si="1"/>
        <v>11600 · BofA 0592 (LLC)</v>
      </c>
      <c r="C17" s="82" t="s">
        <v>207</v>
      </c>
      <c r="D17" s="16" t="s">
        <v>137</v>
      </c>
      <c r="E17" s="16" t="s">
        <v>23</v>
      </c>
      <c r="F17" s="16" t="s">
        <v>82</v>
      </c>
      <c r="G17" s="101"/>
      <c r="H17" s="180">
        <v>-22706.720000000001</v>
      </c>
      <c r="I17" s="101"/>
      <c r="J17" s="180">
        <v>-3000</v>
      </c>
      <c r="K17" s="180">
        <v>-2000</v>
      </c>
      <c r="L17" s="180">
        <v>-500</v>
      </c>
      <c r="M17" s="180">
        <v>-1600</v>
      </c>
      <c r="N17" s="101"/>
      <c r="O17" s="101"/>
      <c r="P17" s="101"/>
      <c r="Q17" s="101"/>
      <c r="R17" s="101"/>
      <c r="S17" s="101">
        <v>-29806.720000000001</v>
      </c>
      <c r="T17" s="101"/>
      <c r="U17" s="82" t="str">
        <f>LEFT(D17,5)</f>
        <v>11600</v>
      </c>
    </row>
    <row r="18" spans="1:22">
      <c r="A18" s="82" t="str">
        <f t="shared" si="0"/>
        <v>22000 · AMEX (LLC)</v>
      </c>
      <c r="B18" s="82" t="str">
        <f t="shared" si="1"/>
        <v>19100 · Due (to) / from DT INC</v>
      </c>
      <c r="D18" s="51" t="s">
        <v>218</v>
      </c>
      <c r="E18" s="82" t="s">
        <v>23</v>
      </c>
      <c r="F18" s="51" t="s">
        <v>82</v>
      </c>
      <c r="G18" s="176">
        <v>-20699.02</v>
      </c>
      <c r="H18" s="75"/>
      <c r="I18" s="176">
        <v>-14944.34</v>
      </c>
      <c r="J18" s="176">
        <v>-25000</v>
      </c>
      <c r="K18" s="176">
        <v>-19500</v>
      </c>
      <c r="L18" s="176">
        <v>-14900</v>
      </c>
      <c r="M18" s="176">
        <v>-6200</v>
      </c>
      <c r="N18" s="176">
        <v>-27558.29</v>
      </c>
      <c r="O18" s="176">
        <v>-13600</v>
      </c>
      <c r="P18" s="176">
        <v>-14654.57</v>
      </c>
      <c r="Q18" s="75">
        <v>-16044.4</v>
      </c>
      <c r="R18" s="75">
        <v>-12038.3</v>
      </c>
      <c r="S18" s="75">
        <v>-185138.91999999998</v>
      </c>
      <c r="T18" s="75"/>
      <c r="U18" s="82" t="str">
        <f>LEFT(D18,5)</f>
        <v>19100</v>
      </c>
    </row>
    <row r="19" spans="1:22">
      <c r="A19" s="82" t="str">
        <f t="shared" si="0"/>
        <v>22000 · AMEX (LLC) Total</v>
      </c>
      <c r="B19" s="82" t="str">
        <f t="shared" si="1"/>
        <v>19100 · Due (to) / from DT INC</v>
      </c>
      <c r="C19" s="63" t="s">
        <v>1325</v>
      </c>
      <c r="D19" s="63"/>
      <c r="E19" s="63"/>
      <c r="F19" s="63"/>
      <c r="G19" s="76">
        <v>-20699.02</v>
      </c>
      <c r="H19" s="76">
        <v>-22706.720000000001</v>
      </c>
      <c r="I19" s="76">
        <v>-14944.34</v>
      </c>
      <c r="J19" s="76">
        <v>-28000</v>
      </c>
      <c r="K19" s="76">
        <v>-21500</v>
      </c>
      <c r="L19" s="76">
        <v>-15400</v>
      </c>
      <c r="M19" s="76">
        <v>-7800</v>
      </c>
      <c r="N19" s="76">
        <v>-27558.29</v>
      </c>
      <c r="O19" s="76">
        <v>-13600</v>
      </c>
      <c r="P19" s="76">
        <v>-14654.57</v>
      </c>
      <c r="Q19" s="76">
        <v>-16044.4</v>
      </c>
      <c r="R19" s="76">
        <v>-12038.3</v>
      </c>
      <c r="S19" s="76">
        <v>-214945.63999999998</v>
      </c>
      <c r="T19" s="76"/>
    </row>
    <row r="20" spans="1:22">
      <c r="A20" s="82" t="str">
        <f t="shared" si="0"/>
        <v>23000 · BofA CC (LLC)</v>
      </c>
      <c r="B20" s="82" t="str">
        <f t="shared" si="1"/>
        <v>11600 · BofA 0592 (LLC)</v>
      </c>
      <c r="C20" s="82" t="s">
        <v>209</v>
      </c>
      <c r="D20" s="46" t="s">
        <v>137</v>
      </c>
      <c r="E20" s="46" t="s">
        <v>23</v>
      </c>
      <c r="F20" s="46" t="s">
        <v>39</v>
      </c>
      <c r="G20" s="171">
        <v>-779.24</v>
      </c>
      <c r="H20" s="171">
        <v>-1860.1100000000001</v>
      </c>
      <c r="I20" s="171">
        <v>-1720.95</v>
      </c>
      <c r="J20" s="74"/>
      <c r="K20" s="171">
        <v>-2359</v>
      </c>
      <c r="L20" s="171">
        <v>-1300</v>
      </c>
      <c r="M20" s="171">
        <v>-800</v>
      </c>
      <c r="N20" s="74"/>
      <c r="O20" s="171">
        <v>-2423.4700000000003</v>
      </c>
      <c r="P20" s="74"/>
      <c r="Q20" s="74"/>
      <c r="R20" s="74">
        <v>-2800</v>
      </c>
      <c r="S20" s="74">
        <v>-14042.77</v>
      </c>
      <c r="T20" s="74"/>
      <c r="U20" s="82" t="str">
        <f>LEFT(D20,5)</f>
        <v>11600</v>
      </c>
      <c r="V20" s="74" t="s">
        <v>210</v>
      </c>
    </row>
    <row r="21" spans="1:22">
      <c r="A21" s="82" t="str">
        <f t="shared" si="0"/>
        <v>23000 · BofA CC (LLC)</v>
      </c>
      <c r="B21" s="82" t="str">
        <f t="shared" si="1"/>
        <v>19100 · Due (to) / from DT INC</v>
      </c>
      <c r="D21" s="82" t="s">
        <v>218</v>
      </c>
      <c r="E21" s="82" t="s">
        <v>23</v>
      </c>
      <c r="F21" s="82" t="s">
        <v>59</v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>
        <v>-790.11</v>
      </c>
      <c r="R21" s="88"/>
      <c r="S21" s="88">
        <v>-790.11</v>
      </c>
      <c r="T21" s="88"/>
    </row>
    <row r="22" spans="1:22">
      <c r="A22" s="82" t="str">
        <f t="shared" si="0"/>
        <v>23000 · BofA CC (LLC) Total</v>
      </c>
      <c r="B22" s="82" t="str">
        <f t="shared" si="1"/>
        <v>19100 · Due (to) / from DT INC</v>
      </c>
      <c r="C22" s="63" t="s">
        <v>3603</v>
      </c>
      <c r="D22" s="63"/>
      <c r="E22" s="63"/>
      <c r="F22" s="63"/>
      <c r="G22" s="76">
        <v>-779.24</v>
      </c>
      <c r="H22" s="76">
        <v>-1860.1100000000001</v>
      </c>
      <c r="I22" s="76">
        <v>-1720.95</v>
      </c>
      <c r="J22" s="76"/>
      <c r="K22" s="76">
        <v>-2359</v>
      </c>
      <c r="L22" s="76">
        <v>-1300</v>
      </c>
      <c r="M22" s="76">
        <v>-800</v>
      </c>
      <c r="N22" s="76"/>
      <c r="O22" s="76">
        <v>-2423.4700000000003</v>
      </c>
      <c r="P22" s="76"/>
      <c r="Q22" s="76">
        <v>-790.11</v>
      </c>
      <c r="R22" s="76">
        <v>-2800</v>
      </c>
      <c r="S22" s="76">
        <v>-14832.880000000001</v>
      </c>
      <c r="T22" s="76"/>
    </row>
    <row r="23" spans="1:22">
      <c r="C23" s="82" t="s">
        <v>1058</v>
      </c>
      <c r="G23" s="88">
        <v>-26078.52</v>
      </c>
      <c r="H23" s="88">
        <v>-4200</v>
      </c>
      <c r="I23" s="88">
        <v>-16444.34</v>
      </c>
      <c r="J23" s="88">
        <v>-25000</v>
      </c>
      <c r="K23" s="88">
        <v>-19056.400000000001</v>
      </c>
      <c r="L23" s="88">
        <v>-14350</v>
      </c>
      <c r="M23" s="88">
        <v>-6050</v>
      </c>
      <c r="N23" s="88">
        <v>-27340.55</v>
      </c>
      <c r="O23" s="88">
        <v>-13761.21</v>
      </c>
      <c r="P23" s="88">
        <v>-14654.57</v>
      </c>
      <c r="Q23" s="88">
        <v>-16071.460000000001</v>
      </c>
      <c r="R23" s="88">
        <v>-13161.109999999999</v>
      </c>
      <c r="S23" s="88">
        <v>-196168.15999999995</v>
      </c>
      <c r="T23" s="88"/>
    </row>
    <row r="24" spans="1:22"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</row>
    <row r="25" spans="1:22"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</row>
    <row r="26" spans="1:22"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</row>
    <row r="27" spans="1:22"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</row>
    <row r="28" spans="1:22">
      <c r="G28" s="83"/>
    </row>
    <row r="30" spans="1:22">
      <c r="A30" s="82" t="s">
        <v>195</v>
      </c>
      <c r="B30" s="82" t="s">
        <v>137</v>
      </c>
      <c r="D30" s="93" t="s">
        <v>196</v>
      </c>
      <c r="E30" s="65"/>
      <c r="F30" s="65"/>
      <c r="G30" s="169">
        <f t="shared" ref="G30:R31" si="3">SUMIFS(G$5:G$22,$A$5:$A$22,$A30,$B$5:$B$22,$B30)</f>
        <v>2708.8399999999997</v>
      </c>
      <c r="H30" s="169">
        <f t="shared" si="3"/>
        <v>2352.5500000000002</v>
      </c>
      <c r="I30" s="169">
        <f t="shared" si="3"/>
        <v>4550.6799999999994</v>
      </c>
      <c r="J30" s="169">
        <f t="shared" si="3"/>
        <v>4772.29</v>
      </c>
      <c r="K30" s="169">
        <f t="shared" si="3"/>
        <v>3275</v>
      </c>
      <c r="L30" s="169">
        <f t="shared" si="3"/>
        <v>2700</v>
      </c>
      <c r="M30" s="169">
        <f t="shared" si="3"/>
        <v>2898</v>
      </c>
      <c r="N30" s="169">
        <f t="shared" si="3"/>
        <v>3300.82</v>
      </c>
      <c r="O30" s="169">
        <f t="shared" si="3"/>
        <v>1919.52</v>
      </c>
      <c r="P30" s="169">
        <f t="shared" si="3"/>
        <v>3210.9</v>
      </c>
      <c r="Q30" s="89">
        <f t="shared" si="3"/>
        <v>2171.5</v>
      </c>
      <c r="R30" s="89">
        <f t="shared" si="3"/>
        <v>2256.9299999999998</v>
      </c>
      <c r="S30" s="89"/>
      <c r="T30" s="89"/>
    </row>
    <row r="31" spans="1:22">
      <c r="A31" s="82" t="s">
        <v>137</v>
      </c>
      <c r="B31" s="82" t="s">
        <v>195</v>
      </c>
      <c r="D31" s="93" t="s">
        <v>196</v>
      </c>
      <c r="E31" s="65"/>
      <c r="F31" s="65"/>
      <c r="G31" s="169">
        <f t="shared" si="3"/>
        <v>-3709.0999999999995</v>
      </c>
      <c r="H31" s="169">
        <f t="shared" si="3"/>
        <v>-2552.5500000000002</v>
      </c>
      <c r="I31" s="169">
        <f t="shared" si="3"/>
        <v>-4550.6799999999994</v>
      </c>
      <c r="J31" s="169">
        <f t="shared" si="3"/>
        <v>-4772.29</v>
      </c>
      <c r="K31" s="169">
        <f t="shared" si="3"/>
        <v>-3275</v>
      </c>
      <c r="L31" s="169">
        <f t="shared" si="3"/>
        <v>-2150</v>
      </c>
      <c r="M31" s="169">
        <f t="shared" si="3"/>
        <v>-2748</v>
      </c>
      <c r="N31" s="169">
        <f t="shared" si="3"/>
        <v>-4000.82</v>
      </c>
      <c r="O31" s="169">
        <f t="shared" si="3"/>
        <v>-2786.28</v>
      </c>
      <c r="P31" s="169">
        <f t="shared" si="3"/>
        <v>-3210.9</v>
      </c>
      <c r="Q31" s="89">
        <f t="shared" si="3"/>
        <v>-1308.45</v>
      </c>
      <c r="R31" s="89">
        <f t="shared" si="3"/>
        <v>-2879.74</v>
      </c>
      <c r="S31" s="89"/>
      <c r="T31" s="89"/>
    </row>
    <row r="32" spans="1:22">
      <c r="D32" s="91" t="s">
        <v>3621</v>
      </c>
      <c r="E32" s="91"/>
      <c r="F32" s="91"/>
      <c r="G32" s="170">
        <f>SUM(G30:G31)</f>
        <v>-1000.2599999999998</v>
      </c>
      <c r="H32" s="170">
        <f t="shared" ref="H32:O32" si="4">SUM(H30:H31)</f>
        <v>-200</v>
      </c>
      <c r="I32" s="92">
        <f t="shared" si="4"/>
        <v>0</v>
      </c>
      <c r="J32" s="92">
        <f t="shared" si="4"/>
        <v>0</v>
      </c>
      <c r="K32" s="92">
        <f t="shared" si="4"/>
        <v>0</v>
      </c>
      <c r="L32" s="170">
        <f t="shared" si="4"/>
        <v>550</v>
      </c>
      <c r="M32" s="92">
        <f t="shared" si="4"/>
        <v>150</v>
      </c>
      <c r="N32" s="170">
        <f t="shared" si="4"/>
        <v>-700</v>
      </c>
      <c r="O32" s="170">
        <f t="shared" si="4"/>
        <v>-866.76000000000022</v>
      </c>
      <c r="P32" s="92">
        <f>SUM(P30:P31)</f>
        <v>0</v>
      </c>
      <c r="Q32" s="92">
        <f>SUM(Q30:Q31)</f>
        <v>863.05</v>
      </c>
      <c r="R32" s="92">
        <f>SUM(R30:R31)</f>
        <v>-622.80999999999995</v>
      </c>
      <c r="S32" s="92"/>
      <c r="T32" s="92"/>
    </row>
    <row r="33" spans="2:20">
      <c r="C33" s="82" t="str">
        <f>LEFT(F33,5)</f>
        <v>19000</v>
      </c>
      <c r="D33" s="93" t="s">
        <v>3620</v>
      </c>
      <c r="E33" s="65"/>
      <c r="F33" s="65" t="s">
        <v>289</v>
      </c>
      <c r="G33" s="168">
        <v>-1200.26</v>
      </c>
      <c r="H33" s="169">
        <f>-G34</f>
        <v>-200</v>
      </c>
      <c r="I33" s="89">
        <f t="shared" ref="I33:O33" si="5">-H34</f>
        <v>0</v>
      </c>
      <c r="J33" s="89">
        <f t="shared" si="5"/>
        <v>0</v>
      </c>
      <c r="K33" s="89">
        <f t="shared" si="5"/>
        <v>0</v>
      </c>
      <c r="L33" s="169">
        <f t="shared" si="5"/>
        <v>0</v>
      </c>
      <c r="M33" s="169">
        <f t="shared" si="5"/>
        <v>-550</v>
      </c>
      <c r="N33" s="169">
        <f t="shared" si="5"/>
        <v>-700</v>
      </c>
      <c r="O33" s="89">
        <f t="shared" si="5"/>
        <v>0</v>
      </c>
      <c r="P33" s="169">
        <f>-O34</f>
        <v>-866.76</v>
      </c>
      <c r="Q33" s="89">
        <f>-P34</f>
        <v>0</v>
      </c>
      <c r="R33" s="89">
        <f>-Q34</f>
        <v>0</v>
      </c>
      <c r="S33" s="89"/>
      <c r="T33" s="89"/>
    </row>
    <row r="34" spans="2:20">
      <c r="C34" s="82" t="str">
        <f>LEFT(F34,5)</f>
        <v>19000</v>
      </c>
      <c r="D34" s="93" t="s">
        <v>3602</v>
      </c>
      <c r="E34" s="65"/>
      <c r="F34" s="65" t="s">
        <v>289</v>
      </c>
      <c r="G34" s="168">
        <v>200</v>
      </c>
      <c r="H34" s="94"/>
      <c r="I34" s="94"/>
      <c r="J34" s="94"/>
      <c r="K34" s="94"/>
      <c r="L34" s="168">
        <v>550</v>
      </c>
      <c r="M34" s="168">
        <v>700</v>
      </c>
      <c r="N34" s="94"/>
      <c r="O34" s="168">
        <f>O6</f>
        <v>866.76</v>
      </c>
      <c r="P34" s="94">
        <f>P6</f>
        <v>0</v>
      </c>
      <c r="Q34" s="94">
        <f>Q6</f>
        <v>0</v>
      </c>
      <c r="R34" s="94">
        <f>R6</f>
        <v>0</v>
      </c>
      <c r="S34" s="89"/>
      <c r="T34" s="89"/>
    </row>
    <row r="35" spans="2:20"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</row>
    <row r="36" spans="2:20">
      <c r="B36" s="82" t="s">
        <v>218</v>
      </c>
      <c r="D36" s="51"/>
      <c r="E36" s="51" t="s">
        <v>189</v>
      </c>
      <c r="F36" s="51" t="s">
        <v>82</v>
      </c>
      <c r="G36" s="175">
        <f>SUMIFS(G$5:G$22,$B$5:$B$22,$B36,$F$5:$F$22,$F36)</f>
        <v>-20699.02</v>
      </c>
      <c r="H36" s="95">
        <f>SUMIFS(H$5:H$22,$B$5:$B$22,$B36,$F$5:$F$22,$F36)</f>
        <v>0</v>
      </c>
      <c r="I36" s="175">
        <f t="shared" ref="I36:R36" si="6">SUMIFS(I$5:I$22,$B$5:$B$22,$B36,$F$5:$F$22,$F36)</f>
        <v>-14944.34</v>
      </c>
      <c r="J36" s="175">
        <f t="shared" si="6"/>
        <v>-25000</v>
      </c>
      <c r="K36" s="175">
        <f t="shared" si="6"/>
        <v>-19500</v>
      </c>
      <c r="L36" s="175">
        <f t="shared" si="6"/>
        <v>-14900</v>
      </c>
      <c r="M36" s="175">
        <f t="shared" si="6"/>
        <v>-6200</v>
      </c>
      <c r="N36" s="175">
        <f t="shared" si="6"/>
        <v>-27558.29</v>
      </c>
      <c r="O36" s="175">
        <f t="shared" si="6"/>
        <v>-13600</v>
      </c>
      <c r="P36" s="175">
        <f t="shared" si="6"/>
        <v>-14654.57</v>
      </c>
      <c r="Q36" s="95">
        <f t="shared" si="6"/>
        <v>-16044.4</v>
      </c>
      <c r="R36" s="95">
        <f t="shared" si="6"/>
        <v>-12038.3</v>
      </c>
      <c r="S36" s="95"/>
      <c r="T36" s="95"/>
    </row>
    <row r="37" spans="2:20">
      <c r="B37" s="82" t="s">
        <v>81</v>
      </c>
      <c r="D37" s="51"/>
      <c r="E37" s="51" t="s">
        <v>20</v>
      </c>
      <c r="F37" s="51" t="s">
        <v>82</v>
      </c>
      <c r="G37" s="188">
        <f>SUMIFS('INC Accounts'!G$5:G$27,'INC Accounts'!$B$5:$B$27,$B37,'INC Accounts'!$F$5:$F$27,$F37)</f>
        <v>20699.02</v>
      </c>
      <c r="H37" s="68">
        <f>SUMIFS('INC Accounts'!H$5:H$27,'INC Accounts'!$B$5:$B$27,$B37,'INC Accounts'!$F$5:$F$27,$F37)</f>
        <v>166.79</v>
      </c>
      <c r="I37" s="188">
        <f>SUMIFS('INC Accounts'!I$5:I$27,'INC Accounts'!$B$5:$B$27,$B37,'INC Accounts'!$F$5:$F$27,$F37)</f>
        <v>14944.34</v>
      </c>
      <c r="J37" s="177">
        <f>SUMIFS('INC Accounts'!J$5:J$27,'INC Accounts'!$B$5:$B$27,$B37,'INC Accounts'!$F$5:$F$27,$F37)</f>
        <v>25000</v>
      </c>
      <c r="K37" s="177">
        <f>SUMIFS('INC Accounts'!K$5:K$27,'INC Accounts'!$B$5:$B$27,$B37,'INC Accounts'!$F$5:$F$27,$F37)</f>
        <v>19500</v>
      </c>
      <c r="L37" s="177">
        <f>SUMIFS('INC Accounts'!L$5:L$27,'INC Accounts'!$B$5:$B$27,$B37,'INC Accounts'!$F$5:$F$27,$F37)</f>
        <v>14900</v>
      </c>
      <c r="M37" s="177">
        <f>SUMIFS('INC Accounts'!M$5:M$27,'INC Accounts'!$B$5:$B$27,$B37,'INC Accounts'!$F$5:$F$27,$F37)</f>
        <v>6200</v>
      </c>
      <c r="N37" s="177">
        <f>SUMIFS('INC Accounts'!N$5:N$27,'INC Accounts'!$B$5:$B$27,$B37,'INC Accounts'!$F$5:$F$27,$F37)</f>
        <v>27558.29</v>
      </c>
      <c r="O37" s="175">
        <f>SUMIFS('INC Accounts'!O$5:O$27,'INC Accounts'!$B$5:$B$27,$B37,'INC Accounts'!$F$5:$F$27,$F37)</f>
        <v>13600</v>
      </c>
      <c r="P37" s="68">
        <f>SUMIFS('INC Accounts'!P$5:P$27,'INC Accounts'!$B$5:$B$27,$B37,'INC Accounts'!$F$5:$F$27,$F37)</f>
        <v>14654.57</v>
      </c>
      <c r="Q37" s="68">
        <f>SUMIFS('INC Accounts'!Q$5:Q$27,'INC Accounts'!$B$5:$B$27,$B37,'INC Accounts'!$F$5:$F$27,$F37)</f>
        <v>16044.4</v>
      </c>
      <c r="R37" s="68">
        <f>SUMIFS('INC Accounts'!R$5:R$27,'INC Accounts'!$B$5:$B$27,$B37,'INC Accounts'!$F$5:$F$27,$F37)</f>
        <v>12038.3</v>
      </c>
      <c r="S37" s="95"/>
      <c r="T37" s="95"/>
    </row>
    <row r="38" spans="2:20">
      <c r="G38" s="83">
        <f>SUM(G36:G37)</f>
        <v>0</v>
      </c>
      <c r="H38" s="83">
        <f t="shared" ref="H38:O38" si="7">SUM(H36:H37)</f>
        <v>166.79</v>
      </c>
      <c r="I38" s="83">
        <f t="shared" si="7"/>
        <v>0</v>
      </c>
      <c r="J38" s="83">
        <f t="shared" si="7"/>
        <v>0</v>
      </c>
      <c r="K38" s="83">
        <f t="shared" si="7"/>
        <v>0</v>
      </c>
      <c r="L38" s="83">
        <f t="shared" si="7"/>
        <v>0</v>
      </c>
      <c r="M38" s="83">
        <f t="shared" si="7"/>
        <v>0</v>
      </c>
      <c r="N38" s="83">
        <f t="shared" si="7"/>
        <v>0</v>
      </c>
      <c r="O38" s="83">
        <f t="shared" si="7"/>
        <v>0</v>
      </c>
      <c r="P38" s="83">
        <f>SUM(P36:P37)</f>
        <v>0</v>
      </c>
      <c r="Q38" s="83">
        <f>SUM(Q36:Q37)</f>
        <v>0</v>
      </c>
      <c r="R38" s="83">
        <f>SUM(R36:R37)</f>
        <v>0</v>
      </c>
      <c r="S38" s="83"/>
      <c r="T38" s="83"/>
    </row>
    <row r="40" spans="2:20">
      <c r="C40" s="82" t="s">
        <v>220</v>
      </c>
      <c r="D40" s="82" t="s">
        <v>219</v>
      </c>
      <c r="G40" s="83">
        <f t="shared" ref="G40:R40" si="8">G15</f>
        <v>0</v>
      </c>
      <c r="H40" s="83">
        <f t="shared" si="8"/>
        <v>0</v>
      </c>
      <c r="I40" s="83">
        <f t="shared" si="8"/>
        <v>0</v>
      </c>
      <c r="J40" s="83">
        <f t="shared" si="8"/>
        <v>0</v>
      </c>
      <c r="K40" s="174">
        <f t="shared" si="8"/>
        <v>2300</v>
      </c>
      <c r="L40" s="83">
        <f t="shared" si="8"/>
        <v>0</v>
      </c>
      <c r="M40" s="83">
        <f t="shared" si="8"/>
        <v>0</v>
      </c>
      <c r="N40" s="83">
        <f t="shared" si="8"/>
        <v>0</v>
      </c>
      <c r="O40" s="174">
        <f t="shared" si="8"/>
        <v>1300</v>
      </c>
      <c r="P40" s="83">
        <f t="shared" si="8"/>
        <v>0</v>
      </c>
      <c r="Q40" s="83">
        <f t="shared" si="8"/>
        <v>0</v>
      </c>
      <c r="R40" s="83">
        <f t="shared" si="8"/>
        <v>0</v>
      </c>
      <c r="S40" s="83"/>
      <c r="T40" s="83"/>
    </row>
    <row r="41" spans="2:20">
      <c r="C41" s="82" t="s">
        <v>220</v>
      </c>
      <c r="D41" s="82" t="s">
        <v>517</v>
      </c>
      <c r="G41" s="83">
        <f t="shared" ref="G41:R41" si="9">G40+G9</f>
        <v>0</v>
      </c>
      <c r="H41" s="83">
        <f t="shared" si="9"/>
        <v>0</v>
      </c>
      <c r="I41" s="83">
        <f t="shared" si="9"/>
        <v>0</v>
      </c>
      <c r="J41" s="83">
        <f t="shared" si="9"/>
        <v>0</v>
      </c>
      <c r="K41" s="174">
        <f t="shared" si="9"/>
        <v>443.59999999999991</v>
      </c>
      <c r="L41" s="83">
        <f t="shared" si="9"/>
        <v>0</v>
      </c>
      <c r="M41" s="83">
        <f t="shared" si="9"/>
        <v>0</v>
      </c>
      <c r="N41" s="83">
        <f t="shared" si="9"/>
        <v>0</v>
      </c>
      <c r="O41" s="174">
        <f t="shared" si="9"/>
        <v>338.78999999999996</v>
      </c>
      <c r="P41" s="83">
        <f t="shared" si="9"/>
        <v>0</v>
      </c>
      <c r="Q41" s="83">
        <f t="shared" si="9"/>
        <v>0</v>
      </c>
      <c r="R41" s="83">
        <f t="shared" si="9"/>
        <v>0</v>
      </c>
      <c r="S41" s="83"/>
      <c r="T41" s="83"/>
    </row>
    <row r="43" spans="2:20">
      <c r="B43" s="82" t="s">
        <v>218</v>
      </c>
      <c r="D43" s="87" t="s">
        <v>170</v>
      </c>
      <c r="E43" s="87" t="s">
        <v>189</v>
      </c>
      <c r="F43" s="99" t="s">
        <v>59</v>
      </c>
      <c r="G43" s="100">
        <f>SUMIFS(G$5:G$22,$B$5:$B$22,$B43,$F$5:$F$22,$F43)</f>
        <v>0</v>
      </c>
      <c r="H43" s="181">
        <f>SUMIFS(H$5:H$22,$B$5:$B$22,$B43,$F$5:$F$22,$F43)</f>
        <v>-4000</v>
      </c>
      <c r="I43" s="181">
        <f t="shared" ref="I43:R43" si="10">SUMIFS(I$5:I$22,$B$5:$B$22,$B43,$F$5:$F$22,$F43)</f>
        <v>-1500</v>
      </c>
      <c r="J43" s="100">
        <f t="shared" si="10"/>
        <v>0</v>
      </c>
      <c r="K43" s="100">
        <f t="shared" si="10"/>
        <v>0</v>
      </c>
      <c r="L43" s="100">
        <f t="shared" si="10"/>
        <v>0</v>
      </c>
      <c r="M43" s="100">
        <f t="shared" si="10"/>
        <v>0</v>
      </c>
      <c r="N43" s="181">
        <f t="shared" si="10"/>
        <v>917.74</v>
      </c>
      <c r="O43" s="181">
        <f t="shared" si="10"/>
        <v>-500</v>
      </c>
      <c r="P43" s="100">
        <f t="shared" si="10"/>
        <v>0</v>
      </c>
      <c r="Q43" s="100">
        <f t="shared" si="10"/>
        <v>-790.11</v>
      </c>
      <c r="R43" s="100">
        <f t="shared" si="10"/>
        <v>-500</v>
      </c>
      <c r="S43" s="100"/>
      <c r="T43" s="100"/>
    </row>
    <row r="44" spans="2:20">
      <c r="B44" s="82" t="s">
        <v>81</v>
      </c>
      <c r="D44" s="87" t="s">
        <v>170</v>
      </c>
      <c r="E44" s="87" t="s">
        <v>20</v>
      </c>
      <c r="F44" s="87" t="s">
        <v>39</v>
      </c>
      <c r="G44" s="73">
        <f>SUMIFS('INC Accounts'!G$5:G$27,'INC Accounts'!$B$5:$B$27,$B44,'INC Accounts'!$F$5:$F$27,$F44)</f>
        <v>0</v>
      </c>
      <c r="H44" s="179">
        <f>SUMIFS('INC Accounts'!H$5:H$27,'INC Accounts'!$B$5:$B$27,$B44,'INC Accounts'!$F$5:$F$27,$F44)</f>
        <v>4000</v>
      </c>
      <c r="I44" s="179">
        <f>SUMIFS('INC Accounts'!I$5:I$27,'INC Accounts'!$B$5:$B$27,$B44,'INC Accounts'!$F$5:$F$27,$F44)</f>
        <v>1500</v>
      </c>
      <c r="J44" s="73">
        <f>SUMIFS('INC Accounts'!J$5:J$27,'INC Accounts'!$B$5:$B$27,$B44,'INC Accounts'!$F$5:$F$27,$F44)</f>
        <v>0</v>
      </c>
      <c r="K44" s="73">
        <f>SUMIFS('INC Accounts'!K$5:K$27,'INC Accounts'!$B$5:$B$27,$B44,'INC Accounts'!$F$5:$F$27,$F44)</f>
        <v>0</v>
      </c>
      <c r="L44" s="73">
        <f>SUMIFS('INC Accounts'!L$5:L$27,'INC Accounts'!$B$5:$B$27,$B44,'INC Accounts'!$F$5:$F$27,$F44)</f>
        <v>0</v>
      </c>
      <c r="M44" s="73">
        <f>SUMIFS('INC Accounts'!M$5:M$27,'INC Accounts'!$B$5:$B$27,$B44,'INC Accounts'!$F$5:$F$27,$F44)</f>
        <v>0</v>
      </c>
      <c r="N44" s="179">
        <f>SUMIFS('INC Accounts'!N$5:N$27,'INC Accounts'!$B$5:$B$27,$B44,'INC Accounts'!$F$5:$F$27,$F44)</f>
        <v>-917.74</v>
      </c>
      <c r="O44" s="85">
        <f>SUMIFS('INC Accounts'!O$5:O$27,'INC Accounts'!$B$5:$B$27,$B44,'INC Accounts'!$F$5:$F$27,$F44)</f>
        <v>500</v>
      </c>
      <c r="P44" s="73">
        <f>SUMIFS('INC Accounts'!P$5:P$27,'INC Accounts'!$B$5:$B$27,$B44,'INC Accounts'!$F$5:$F$27,$F44)</f>
        <v>0</v>
      </c>
      <c r="Q44" s="73">
        <f>SUMIFS('INC Accounts'!Q$5:Q$27,'INC Accounts'!$B$5:$B$27,$B44,'INC Accounts'!$F$5:$F$27,$F44)</f>
        <v>0</v>
      </c>
      <c r="R44" s="73">
        <f>SUMIFS('INC Accounts'!R$5:R$27,'INC Accounts'!$B$5:$B$27,$B44,'INC Accounts'!$F$5:$F$27,$F44)</f>
        <v>500</v>
      </c>
      <c r="S44" s="100"/>
      <c r="T44" s="100"/>
    </row>
    <row r="46" spans="2:20">
      <c r="D46" s="102" t="s">
        <v>214</v>
      </c>
      <c r="E46" s="16"/>
      <c r="F46" s="16"/>
      <c r="G46" s="101">
        <f>G11+G17</f>
        <v>0</v>
      </c>
      <c r="H46" s="101">
        <f t="shared" ref="H46:O46" si="11">H11+H17</f>
        <v>0</v>
      </c>
      <c r="I46" s="101">
        <f t="shared" si="11"/>
        <v>0</v>
      </c>
      <c r="J46" s="101">
        <f t="shared" si="11"/>
        <v>0</v>
      </c>
      <c r="K46" s="101">
        <f t="shared" si="11"/>
        <v>0</v>
      </c>
      <c r="L46" s="101">
        <f t="shared" si="11"/>
        <v>0</v>
      </c>
      <c r="M46" s="101">
        <f t="shared" si="11"/>
        <v>0</v>
      </c>
      <c r="N46" s="101">
        <f t="shared" si="11"/>
        <v>0</v>
      </c>
      <c r="O46" s="101">
        <f t="shared" si="11"/>
        <v>0</v>
      </c>
      <c r="P46" s="101">
        <f>P11+P17</f>
        <v>0</v>
      </c>
      <c r="Q46" s="101">
        <f>Q11+Q17</f>
        <v>0</v>
      </c>
      <c r="R46" s="101">
        <f>R11+R17</f>
        <v>0</v>
      </c>
      <c r="S46" s="101"/>
      <c r="T46" s="101"/>
    </row>
    <row r="49" spans="4:20">
      <c r="D49" s="103" t="s">
        <v>210</v>
      </c>
      <c r="E49" s="46"/>
      <c r="F49" s="46"/>
      <c r="G49" s="171">
        <f>G12+G20</f>
        <v>-879.24</v>
      </c>
      <c r="H49" s="74">
        <f t="shared" ref="H49:O49" si="12">H12+H20</f>
        <v>0</v>
      </c>
      <c r="I49" s="74">
        <f t="shared" si="12"/>
        <v>0</v>
      </c>
      <c r="J49" s="74">
        <f t="shared" si="12"/>
        <v>0</v>
      </c>
      <c r="K49" s="74">
        <f t="shared" si="12"/>
        <v>0</v>
      </c>
      <c r="L49" s="74">
        <f t="shared" si="12"/>
        <v>0</v>
      </c>
      <c r="M49" s="74">
        <f t="shared" si="12"/>
        <v>0</v>
      </c>
      <c r="N49" s="74">
        <f t="shared" si="12"/>
        <v>0</v>
      </c>
      <c r="O49" s="74">
        <f t="shared" si="12"/>
        <v>0</v>
      </c>
      <c r="P49" s="74">
        <f>P12+P20</f>
        <v>0</v>
      </c>
      <c r="Q49" s="74">
        <f>Q12+Q20</f>
        <v>-100</v>
      </c>
      <c r="R49" s="74">
        <f>R12+R20</f>
        <v>0</v>
      </c>
      <c r="S49" s="74"/>
      <c r="T49" s="74"/>
    </row>
    <row r="50" spans="4:20">
      <c r="D50" s="82" t="s">
        <v>3622</v>
      </c>
      <c r="F50" s="82" t="s">
        <v>289</v>
      </c>
      <c r="G50" s="172">
        <v>-879.24</v>
      </c>
    </row>
    <row r="52" spans="4:20">
      <c r="D52" s="86" t="s">
        <v>206</v>
      </c>
      <c r="E52" s="82" t="s">
        <v>189</v>
      </c>
      <c r="F52" s="82" t="s">
        <v>59</v>
      </c>
      <c r="G52" s="174">
        <f>G13</f>
        <v>-3500</v>
      </c>
      <c r="H52" s="83">
        <f t="shared" ref="H52:O52" si="13">H13</f>
        <v>0</v>
      </c>
      <c r="I52" s="83">
        <f t="shared" si="13"/>
        <v>0</v>
      </c>
      <c r="J52" s="83">
        <f t="shared" si="13"/>
        <v>0</v>
      </c>
      <c r="K52" s="83">
        <f t="shared" si="13"/>
        <v>0</v>
      </c>
      <c r="L52" s="83">
        <f t="shared" si="13"/>
        <v>0</v>
      </c>
      <c r="M52" s="83">
        <f t="shared" si="13"/>
        <v>0</v>
      </c>
      <c r="N52" s="83">
        <f t="shared" si="13"/>
        <v>0</v>
      </c>
      <c r="O52" s="83">
        <f t="shared" si="13"/>
        <v>0</v>
      </c>
      <c r="P52" s="83">
        <f>P13</f>
        <v>0</v>
      </c>
      <c r="Q52" s="83">
        <f>Q13</f>
        <v>0</v>
      </c>
      <c r="R52" s="83">
        <f>R13</f>
        <v>0</v>
      </c>
      <c r="S52" s="83"/>
      <c r="T52" s="83"/>
    </row>
    <row r="53" spans="4:20">
      <c r="D53" s="86" t="s">
        <v>38</v>
      </c>
      <c r="E53" s="82" t="s">
        <v>20</v>
      </c>
      <c r="F53" s="82" t="s">
        <v>39</v>
      </c>
      <c r="G53" s="178">
        <f>'INC Accounts'!G16</f>
        <v>20699.02</v>
      </c>
      <c r="H53" s="83">
        <f>'INC Accounts'!H16</f>
        <v>0</v>
      </c>
      <c r="I53" s="83">
        <f>'INC Accounts'!I16</f>
        <v>14944.34</v>
      </c>
      <c r="J53" s="83">
        <f>'INC Accounts'!J16</f>
        <v>25000</v>
      </c>
      <c r="K53" s="83">
        <f>'INC Accounts'!K16</f>
        <v>12000</v>
      </c>
      <c r="L53" s="83">
        <f>'INC Accounts'!L16</f>
        <v>14900</v>
      </c>
      <c r="M53" s="83">
        <f>'INC Accounts'!M16</f>
        <v>6200</v>
      </c>
      <c r="N53" s="83">
        <f>'INC Accounts'!N16</f>
        <v>0</v>
      </c>
      <c r="O53" s="83">
        <f>'INC Accounts'!O16</f>
        <v>0</v>
      </c>
      <c r="P53" s="83">
        <f>'INC Accounts'!P16</f>
        <v>6654.57</v>
      </c>
      <c r="Q53" s="83">
        <f>'INC Accounts'!Q16</f>
        <v>16044.4</v>
      </c>
      <c r="R53" s="83">
        <f>'INC Accounts'!R16</f>
        <v>12038.3</v>
      </c>
      <c r="S53" s="83"/>
      <c r="T53" s="83"/>
    </row>
  </sheetData>
  <pageMargins left="0.7" right="0.7" top="0.75" bottom="0.75" header="0.3" footer="0.3"/>
  <pageSetup orientation="portrait" horizontalDpi="4294967293" verticalDpi="4294967293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"/>
  <sheetViews>
    <sheetView showGridLines="0" zoomScale="85" zoomScaleNormal="85" workbookViewId="0">
      <pane ySplit="1" topLeftCell="A128" activePane="bottomLeft" state="frozen"/>
      <selection pane="bottomLeft" activeCell="H139" sqref="H139"/>
    </sheetView>
  </sheetViews>
  <sheetFormatPr defaultRowHeight="14.4"/>
  <cols>
    <col min="1" max="1" width="33.44140625" bestFit="1" customWidth="1"/>
    <col min="2" max="2" width="5.5546875" bestFit="1" customWidth="1"/>
    <col min="3" max="3" width="5.88671875" bestFit="1" customWidth="1"/>
    <col min="4" max="4" width="17.88671875" bestFit="1" customWidth="1"/>
    <col min="5" max="5" width="10.88671875" bestFit="1" customWidth="1"/>
    <col min="6" max="6" width="7" bestFit="1" customWidth="1"/>
    <col min="7" max="7" width="30.33203125" bestFit="1" customWidth="1"/>
    <col min="8" max="9" width="10.33203125" bestFit="1" customWidth="1"/>
    <col min="10" max="10" width="24.5546875" bestFit="1" customWidth="1"/>
    <col min="11" max="11" width="9.5546875" bestFit="1" customWidth="1"/>
    <col min="12" max="15" width="10.33203125" bestFit="1" customWidth="1"/>
  </cols>
  <sheetData>
    <row r="1" spans="1:11">
      <c r="B1" t="s">
        <v>3667</v>
      </c>
      <c r="C1" t="s">
        <v>3668</v>
      </c>
      <c r="D1" t="s">
        <v>3669</v>
      </c>
      <c r="E1" t="s">
        <v>0</v>
      </c>
      <c r="F1" t="s">
        <v>3670</v>
      </c>
      <c r="G1" t="s">
        <v>12</v>
      </c>
      <c r="H1" t="s">
        <v>2</v>
      </c>
      <c r="I1" t="s">
        <v>3671</v>
      </c>
      <c r="J1" t="s">
        <v>15</v>
      </c>
      <c r="K1" t="s">
        <v>3672</v>
      </c>
    </row>
    <row r="2" spans="1:11">
      <c r="A2" s="63" t="s">
        <v>195</v>
      </c>
      <c r="B2" s="63" t="s">
        <v>3664</v>
      </c>
      <c r="C2" s="63"/>
      <c r="D2" s="63" t="s">
        <v>3666</v>
      </c>
      <c r="E2" s="167">
        <v>42035</v>
      </c>
      <c r="F2" s="167" t="s">
        <v>3674</v>
      </c>
      <c r="G2" s="167" t="s">
        <v>23</v>
      </c>
      <c r="H2" s="64">
        <f>-SUM(H3:H5)</f>
        <v>3319.19</v>
      </c>
      <c r="J2" t="s">
        <v>3599</v>
      </c>
      <c r="K2" t="s">
        <v>292</v>
      </c>
    </row>
    <row r="3" spans="1:11">
      <c r="A3" t="s">
        <v>146</v>
      </c>
      <c r="B3" t="s">
        <v>3665</v>
      </c>
      <c r="D3" t="s">
        <v>3666</v>
      </c>
      <c r="E3" s="12">
        <v>42035</v>
      </c>
      <c r="F3" s="12" t="s">
        <v>3675</v>
      </c>
      <c r="G3" s="12" t="s">
        <v>302</v>
      </c>
      <c r="H3" s="52">
        <f>ROUND(Sales!E$6-H4,2)</f>
        <v>-3403.39</v>
      </c>
      <c r="J3" t="s">
        <v>3599</v>
      </c>
      <c r="K3" t="s">
        <v>292</v>
      </c>
    </row>
    <row r="4" spans="1:11">
      <c r="A4" t="s">
        <v>336</v>
      </c>
      <c r="B4" t="s">
        <v>3665</v>
      </c>
      <c r="D4" t="s">
        <v>3666</v>
      </c>
      <c r="E4" s="12">
        <v>42035</v>
      </c>
      <c r="F4" s="12" t="s">
        <v>3676</v>
      </c>
      <c r="G4" s="12" t="s">
        <v>302</v>
      </c>
      <c r="H4" s="52">
        <f>ROUND(Sales!E$6*Sales!E$16,2)</f>
        <v>-198.28</v>
      </c>
      <c r="J4" t="s">
        <v>3599</v>
      </c>
      <c r="K4" t="s">
        <v>292</v>
      </c>
    </row>
    <row r="5" spans="1:11">
      <c r="A5" t="s">
        <v>184</v>
      </c>
      <c r="B5" t="s">
        <v>3665</v>
      </c>
      <c r="D5" t="s">
        <v>3666</v>
      </c>
      <c r="E5" s="12">
        <v>42035</v>
      </c>
      <c r="F5" s="12" t="s">
        <v>3677</v>
      </c>
      <c r="G5" s="12" t="s">
        <v>302</v>
      </c>
      <c r="H5" s="52">
        <f>ROUND(Sales!E$7,2)</f>
        <v>282.48</v>
      </c>
      <c r="J5" t="s">
        <v>3599</v>
      </c>
      <c r="K5" t="s">
        <v>292</v>
      </c>
    </row>
    <row r="6" spans="1:11">
      <c r="A6" s="63" t="s">
        <v>137</v>
      </c>
      <c r="B6" s="63" t="s">
        <v>3665</v>
      </c>
      <c r="C6" s="63"/>
      <c r="D6" s="63" t="s">
        <v>3666</v>
      </c>
      <c r="E6" s="167">
        <v>42035</v>
      </c>
      <c r="F6" s="167" t="s">
        <v>3678</v>
      </c>
      <c r="G6" s="167" t="s">
        <v>23</v>
      </c>
      <c r="H6" s="64">
        <f>-SUM(H7:H8)</f>
        <v>325.85000000000002</v>
      </c>
      <c r="J6" t="s">
        <v>192</v>
      </c>
      <c r="K6" t="s">
        <v>292</v>
      </c>
    </row>
    <row r="7" spans="1:11">
      <c r="A7" t="s">
        <v>146</v>
      </c>
      <c r="B7" t="s">
        <v>3665</v>
      </c>
      <c r="D7" t="s">
        <v>3666</v>
      </c>
      <c r="E7" s="12">
        <v>42035</v>
      </c>
      <c r="F7" s="12" t="s">
        <v>3675</v>
      </c>
      <c r="G7" s="12" t="s">
        <v>80</v>
      </c>
      <c r="H7" s="52">
        <f>ROUND(Sales!E$9,2)</f>
        <v>-325.85000000000002</v>
      </c>
      <c r="J7" t="s">
        <v>192</v>
      </c>
      <c r="K7" t="s">
        <v>292</v>
      </c>
    </row>
    <row r="8" spans="1:11">
      <c r="A8" t="s">
        <v>146</v>
      </c>
      <c r="B8" t="s">
        <v>3665</v>
      </c>
      <c r="D8" t="s">
        <v>3666</v>
      </c>
      <c r="E8" s="12">
        <v>42035</v>
      </c>
      <c r="F8" s="12" t="s">
        <v>3675</v>
      </c>
      <c r="G8" s="12" t="s">
        <v>302</v>
      </c>
      <c r="H8" s="52">
        <f>ROUND(Sales!E$10,2)</f>
        <v>0</v>
      </c>
      <c r="J8" t="s">
        <v>192</v>
      </c>
      <c r="K8" t="s">
        <v>292</v>
      </c>
    </row>
    <row r="9" spans="1:11">
      <c r="A9" s="63" t="s">
        <v>219</v>
      </c>
      <c r="B9" s="63" t="s">
        <v>3665</v>
      </c>
      <c r="C9" s="63"/>
      <c r="D9" s="63" t="s">
        <v>3666</v>
      </c>
      <c r="E9" s="167">
        <v>42035</v>
      </c>
      <c r="F9" s="167" t="s">
        <v>3679</v>
      </c>
      <c r="G9" s="167" t="s">
        <v>261</v>
      </c>
      <c r="H9" s="64">
        <f>-SUM(H10:H17)</f>
        <v>485.86</v>
      </c>
      <c r="J9" t="s">
        <v>2478</v>
      </c>
      <c r="K9" t="s">
        <v>292</v>
      </c>
    </row>
    <row r="10" spans="1:11">
      <c r="A10" t="s">
        <v>146</v>
      </c>
      <c r="B10" t="s">
        <v>3665</v>
      </c>
      <c r="D10" t="s">
        <v>3666</v>
      </c>
      <c r="E10" s="12">
        <v>42035</v>
      </c>
      <c r="F10" s="12" t="s">
        <v>3675</v>
      </c>
      <c r="G10" s="12" t="s">
        <v>261</v>
      </c>
      <c r="H10" s="52">
        <f>ROUND('[8]JE USD'!R$109,2)</f>
        <v>-649.9</v>
      </c>
      <c r="J10" t="s">
        <v>2478</v>
      </c>
      <c r="K10" t="s">
        <v>292</v>
      </c>
    </row>
    <row r="11" spans="1:11">
      <c r="A11" t="s">
        <v>336</v>
      </c>
      <c r="B11" t="s">
        <v>3665</v>
      </c>
      <c r="D11" t="s">
        <v>3666</v>
      </c>
      <c r="E11" s="12">
        <v>42035</v>
      </c>
      <c r="F11" s="12" t="s">
        <v>3676</v>
      </c>
      <c r="G11" s="12" t="s">
        <v>261</v>
      </c>
      <c r="H11" s="52">
        <f>ROUND('[8]JE USD'!R$110,2)</f>
        <v>0</v>
      </c>
      <c r="J11" t="s">
        <v>2478</v>
      </c>
      <c r="K11" t="s">
        <v>292</v>
      </c>
    </row>
    <row r="12" spans="1:11">
      <c r="A12" t="s">
        <v>184</v>
      </c>
      <c r="B12" t="s">
        <v>3665</v>
      </c>
      <c r="D12" t="s">
        <v>3666</v>
      </c>
      <c r="E12" s="12">
        <v>42035</v>
      </c>
      <c r="F12" s="12" t="s">
        <v>3677</v>
      </c>
      <c r="G12" s="12" t="s">
        <v>261</v>
      </c>
      <c r="H12" s="52">
        <f>ROUND('[8]JE USD'!R$111,2)</f>
        <v>0</v>
      </c>
      <c r="J12" t="s">
        <v>2478</v>
      </c>
      <c r="K12" t="s">
        <v>292</v>
      </c>
    </row>
    <row r="13" spans="1:11">
      <c r="A13" t="s">
        <v>342</v>
      </c>
      <c r="B13" t="s">
        <v>3665</v>
      </c>
      <c r="D13" t="s">
        <v>3666</v>
      </c>
      <c r="E13" s="12">
        <v>42035</v>
      </c>
      <c r="F13" s="12" t="s">
        <v>3680</v>
      </c>
      <c r="G13" s="12" t="s">
        <v>261</v>
      </c>
      <c r="H13" s="52">
        <f>ROUND('[8]JE USD'!R$112,2)</f>
        <v>0</v>
      </c>
      <c r="J13" t="s">
        <v>2478</v>
      </c>
      <c r="K13" t="s">
        <v>292</v>
      </c>
    </row>
    <row r="14" spans="1:11">
      <c r="A14" t="s">
        <v>56</v>
      </c>
      <c r="B14" t="s">
        <v>3665</v>
      </c>
      <c r="D14" t="s">
        <v>3666</v>
      </c>
      <c r="E14" s="12">
        <v>42035</v>
      </c>
      <c r="F14" s="12" t="s">
        <v>3681</v>
      </c>
      <c r="G14" s="12" t="s">
        <v>261</v>
      </c>
      <c r="H14" s="52">
        <f>ROUND('[8]JE USD'!R$115,2)</f>
        <v>164.04</v>
      </c>
      <c r="J14" t="s">
        <v>2478</v>
      </c>
      <c r="K14" t="s">
        <v>292</v>
      </c>
    </row>
    <row r="15" spans="1:11">
      <c r="A15" t="s">
        <v>86</v>
      </c>
      <c r="B15" t="s">
        <v>3665</v>
      </c>
      <c r="D15" t="s">
        <v>3666</v>
      </c>
      <c r="E15" s="12">
        <v>42035</v>
      </c>
      <c r="F15" s="12" t="s">
        <v>3682</v>
      </c>
      <c r="G15" s="12" t="s">
        <v>261</v>
      </c>
      <c r="H15" s="52">
        <f>ROUND('[8]JE USD'!R$116,2)</f>
        <v>0</v>
      </c>
      <c r="J15" t="s">
        <v>2478</v>
      </c>
      <c r="K15" t="s">
        <v>292</v>
      </c>
    </row>
    <row r="16" spans="1:11">
      <c r="A16" t="s">
        <v>182</v>
      </c>
      <c r="B16" t="s">
        <v>3665</v>
      </c>
      <c r="D16" t="s">
        <v>3666</v>
      </c>
      <c r="E16" s="12">
        <v>42035</v>
      </c>
      <c r="F16" s="12" t="s">
        <v>3683</v>
      </c>
      <c r="G16" s="12" t="s">
        <v>261</v>
      </c>
      <c r="H16" s="52">
        <f>ROUND('[8]JE USD'!R$117,2)</f>
        <v>0</v>
      </c>
      <c r="J16" t="s">
        <v>2478</v>
      </c>
      <c r="K16" t="s">
        <v>292</v>
      </c>
    </row>
    <row r="17" spans="1:11">
      <c r="A17" t="s">
        <v>37</v>
      </c>
      <c r="B17" t="s">
        <v>3665</v>
      </c>
      <c r="D17" t="s">
        <v>3666</v>
      </c>
      <c r="E17" s="12">
        <v>42035</v>
      </c>
      <c r="F17" s="12" t="s">
        <v>3684</v>
      </c>
      <c r="G17" s="12" t="s">
        <v>261</v>
      </c>
      <c r="H17" s="52">
        <f>ROUND('[8]JE USD'!R$118,2)</f>
        <v>0</v>
      </c>
      <c r="J17" t="s">
        <v>2478</v>
      </c>
      <c r="K17" t="s">
        <v>292</v>
      </c>
    </row>
    <row r="18" spans="1:11">
      <c r="B18" t="s">
        <v>3673</v>
      </c>
    </row>
    <row r="19" spans="1:11">
      <c r="B19" s="63" t="s">
        <v>3664</v>
      </c>
      <c r="C19" s="63"/>
      <c r="D19" s="63" t="s">
        <v>3666</v>
      </c>
      <c r="E19" s="167">
        <v>42063</v>
      </c>
      <c r="F19" s="167" t="s">
        <v>3674</v>
      </c>
      <c r="G19" s="167" t="s">
        <v>23</v>
      </c>
      <c r="H19" s="64">
        <f>-SUM(H20:H22)</f>
        <v>2737.4100000000003</v>
      </c>
      <c r="J19" t="s">
        <v>3599</v>
      </c>
      <c r="K19" t="s">
        <v>292</v>
      </c>
    </row>
    <row r="20" spans="1:11">
      <c r="B20" t="s">
        <v>3665</v>
      </c>
      <c r="D20" t="s">
        <v>3666</v>
      </c>
      <c r="E20" s="12">
        <v>42063</v>
      </c>
      <c r="F20" s="12" t="s">
        <v>3675</v>
      </c>
      <c r="G20" s="12" t="s">
        <v>302</v>
      </c>
      <c r="H20" s="52">
        <f>ROUND(Sales!F$6-H21,2)</f>
        <v>-3596.13</v>
      </c>
      <c r="J20" t="s">
        <v>3599</v>
      </c>
      <c r="K20" t="s">
        <v>292</v>
      </c>
    </row>
    <row r="21" spans="1:11">
      <c r="B21" t="s">
        <v>3665</v>
      </c>
      <c r="D21" t="s">
        <v>3666</v>
      </c>
      <c r="E21" s="12">
        <v>42063</v>
      </c>
      <c r="F21" s="12" t="s">
        <v>3676</v>
      </c>
      <c r="G21" s="12" t="s">
        <v>302</v>
      </c>
      <c r="H21" s="52">
        <f>ROUND(Sales!F$6*Sales!F$16,2)</f>
        <v>-120.53</v>
      </c>
      <c r="J21" t="s">
        <v>3599</v>
      </c>
      <c r="K21" t="s">
        <v>292</v>
      </c>
    </row>
    <row r="22" spans="1:11">
      <c r="B22" t="s">
        <v>3665</v>
      </c>
      <c r="D22" t="s">
        <v>3666</v>
      </c>
      <c r="E22" s="12">
        <v>42063</v>
      </c>
      <c r="F22" s="12" t="s">
        <v>3677</v>
      </c>
      <c r="G22" s="12" t="s">
        <v>302</v>
      </c>
      <c r="H22" s="52">
        <f>ROUND(Sales!F$7,2)</f>
        <v>979.25</v>
      </c>
      <c r="J22" t="s">
        <v>3599</v>
      </c>
      <c r="K22" t="s">
        <v>292</v>
      </c>
    </row>
    <row r="23" spans="1:11">
      <c r="B23" s="63" t="s">
        <v>3665</v>
      </c>
      <c r="C23" s="63"/>
      <c r="D23" s="63" t="s">
        <v>3666</v>
      </c>
      <c r="E23" s="167">
        <v>42063</v>
      </c>
      <c r="F23" s="167" t="s">
        <v>3678</v>
      </c>
      <c r="G23" s="167" t="s">
        <v>23</v>
      </c>
      <c r="H23" s="64">
        <f>-SUM(H24:H25)</f>
        <v>229.09</v>
      </c>
      <c r="J23" t="s">
        <v>192</v>
      </c>
      <c r="K23" t="s">
        <v>292</v>
      </c>
    </row>
    <row r="24" spans="1:11">
      <c r="B24" t="s">
        <v>3665</v>
      </c>
      <c r="D24" t="s">
        <v>3666</v>
      </c>
      <c r="E24" s="12">
        <v>42063</v>
      </c>
      <c r="F24" s="12" t="s">
        <v>3675</v>
      </c>
      <c r="G24" s="12" t="s">
        <v>80</v>
      </c>
      <c r="H24" s="52">
        <f>ROUND(Sales!F$9,2)</f>
        <v>-229.09</v>
      </c>
      <c r="J24" t="s">
        <v>192</v>
      </c>
      <c r="K24" t="s">
        <v>292</v>
      </c>
    </row>
    <row r="25" spans="1:11">
      <c r="B25" t="s">
        <v>3665</v>
      </c>
      <c r="D25" t="s">
        <v>3666</v>
      </c>
      <c r="E25" s="12">
        <v>42063</v>
      </c>
      <c r="F25" s="12" t="s">
        <v>3675</v>
      </c>
      <c r="G25" s="12" t="s">
        <v>302</v>
      </c>
      <c r="H25" s="52">
        <f>ROUND(Sales!F$10,2)</f>
        <v>0</v>
      </c>
      <c r="J25" t="s">
        <v>192</v>
      </c>
      <c r="K25" t="s">
        <v>292</v>
      </c>
    </row>
    <row r="26" spans="1:11">
      <c r="B26" s="63" t="s">
        <v>3665</v>
      </c>
      <c r="C26" s="63"/>
      <c r="D26" s="63" t="s">
        <v>3666</v>
      </c>
      <c r="E26" s="167">
        <v>42063</v>
      </c>
      <c r="F26" s="167" t="s">
        <v>3679</v>
      </c>
      <c r="G26" s="167" t="s">
        <v>261</v>
      </c>
      <c r="H26" s="64">
        <f>-SUM(H27:H34)</f>
        <v>206.17</v>
      </c>
      <c r="J26" t="s">
        <v>2478</v>
      </c>
      <c r="K26" t="s">
        <v>292</v>
      </c>
    </row>
    <row r="27" spans="1:11">
      <c r="B27" t="s">
        <v>3665</v>
      </c>
      <c r="D27" t="s">
        <v>3666</v>
      </c>
      <c r="E27" s="12">
        <v>42063</v>
      </c>
      <c r="F27" s="12" t="s">
        <v>3675</v>
      </c>
      <c r="G27" s="12" t="s">
        <v>261</v>
      </c>
      <c r="H27" s="52">
        <f>ROUND('[8]JE USD'!S$109,2)</f>
        <v>-371.44</v>
      </c>
      <c r="J27" t="s">
        <v>2478</v>
      </c>
      <c r="K27" t="s">
        <v>292</v>
      </c>
    </row>
    <row r="28" spans="1:11">
      <c r="B28" t="s">
        <v>3665</v>
      </c>
      <c r="D28" t="s">
        <v>3666</v>
      </c>
      <c r="E28" s="12">
        <v>42063</v>
      </c>
      <c r="F28" s="12" t="s">
        <v>3676</v>
      </c>
      <c r="G28" s="12" t="s">
        <v>261</v>
      </c>
      <c r="H28" s="52">
        <f>ROUND('[8]JE USD'!S$110,2)</f>
        <v>-7.63</v>
      </c>
      <c r="J28" t="s">
        <v>2478</v>
      </c>
      <c r="K28" t="s">
        <v>292</v>
      </c>
    </row>
    <row r="29" spans="1:11">
      <c r="B29" t="s">
        <v>3665</v>
      </c>
      <c r="D29" t="s">
        <v>3666</v>
      </c>
      <c r="E29" s="12">
        <v>42063</v>
      </c>
      <c r="F29" s="12" t="s">
        <v>3677</v>
      </c>
      <c r="G29" s="12" t="s">
        <v>261</v>
      </c>
      <c r="H29" s="52">
        <f>ROUND('[8]JE USD'!S$111,2)</f>
        <v>92.5</v>
      </c>
      <c r="J29" t="s">
        <v>2478</v>
      </c>
      <c r="K29" t="s">
        <v>292</v>
      </c>
    </row>
    <row r="30" spans="1:11">
      <c r="B30" t="s">
        <v>3665</v>
      </c>
      <c r="D30" t="s">
        <v>3666</v>
      </c>
      <c r="E30" s="12">
        <v>42063</v>
      </c>
      <c r="F30" s="12" t="s">
        <v>3680</v>
      </c>
      <c r="G30" s="12" t="s">
        <v>261</v>
      </c>
      <c r="H30" s="52">
        <f>ROUND('[8]JE USD'!S$112,2)</f>
        <v>0</v>
      </c>
      <c r="J30" t="s">
        <v>2478</v>
      </c>
      <c r="K30" t="s">
        <v>292</v>
      </c>
    </row>
    <row r="31" spans="1:11">
      <c r="B31" t="s">
        <v>3665</v>
      </c>
      <c r="D31" t="s">
        <v>3666</v>
      </c>
      <c r="E31" s="12">
        <v>42063</v>
      </c>
      <c r="F31" s="12" t="s">
        <v>3681</v>
      </c>
      <c r="G31" s="12" t="s">
        <v>261</v>
      </c>
      <c r="H31" s="52">
        <f>ROUND('[8]JE USD'!S$115,2)</f>
        <v>91.49</v>
      </c>
      <c r="J31" t="s">
        <v>2478</v>
      </c>
      <c r="K31" t="s">
        <v>292</v>
      </c>
    </row>
    <row r="32" spans="1:11">
      <c r="B32" t="s">
        <v>3665</v>
      </c>
      <c r="D32" t="s">
        <v>3666</v>
      </c>
      <c r="E32" s="12">
        <v>42063</v>
      </c>
      <c r="F32" s="12" t="s">
        <v>3682</v>
      </c>
      <c r="G32" s="12" t="s">
        <v>261</v>
      </c>
      <c r="H32" s="52">
        <f>ROUND('[8]JE USD'!S$116,2)</f>
        <v>-11.09</v>
      </c>
      <c r="J32" t="s">
        <v>2478</v>
      </c>
      <c r="K32" t="s">
        <v>292</v>
      </c>
    </row>
    <row r="33" spans="2:11">
      <c r="B33" t="s">
        <v>3665</v>
      </c>
      <c r="D33" t="s">
        <v>3666</v>
      </c>
      <c r="E33" s="12">
        <v>42063</v>
      </c>
      <c r="F33" s="12" t="s">
        <v>3683</v>
      </c>
      <c r="G33" s="12" t="s">
        <v>261</v>
      </c>
      <c r="H33" s="52">
        <f>ROUND('[8]JE USD'!S$117,2)</f>
        <v>0</v>
      </c>
      <c r="J33" t="s">
        <v>2478</v>
      </c>
      <c r="K33" t="s">
        <v>292</v>
      </c>
    </row>
    <row r="34" spans="2:11">
      <c r="B34" t="s">
        <v>3665</v>
      </c>
      <c r="D34" t="s">
        <v>3666</v>
      </c>
      <c r="E34" s="12">
        <v>42063</v>
      </c>
      <c r="F34" s="12" t="s">
        <v>3684</v>
      </c>
      <c r="G34" s="12" t="s">
        <v>261</v>
      </c>
      <c r="H34" s="52">
        <f>ROUND('[8]JE USD'!S$118,2)</f>
        <v>0</v>
      </c>
      <c r="J34" t="s">
        <v>2478</v>
      </c>
      <c r="K34" t="s">
        <v>292</v>
      </c>
    </row>
    <row r="35" spans="2:11">
      <c r="B35" t="s">
        <v>3673</v>
      </c>
    </row>
    <row r="36" spans="2:11">
      <c r="B36" s="63" t="s">
        <v>3664</v>
      </c>
      <c r="C36" s="63"/>
      <c r="D36" s="63" t="s">
        <v>3666</v>
      </c>
      <c r="E36" s="167">
        <v>42094</v>
      </c>
      <c r="F36" s="167" t="s">
        <v>3674</v>
      </c>
      <c r="G36" s="167" t="s">
        <v>23</v>
      </c>
      <c r="H36" s="64">
        <f>-SUM(H37:H39)</f>
        <v>4751</v>
      </c>
      <c r="J36" t="s">
        <v>3599</v>
      </c>
      <c r="K36" t="s">
        <v>292</v>
      </c>
    </row>
    <row r="37" spans="2:11">
      <c r="B37" t="s">
        <v>3665</v>
      </c>
      <c r="D37" t="s">
        <v>3666</v>
      </c>
      <c r="E37" s="12">
        <v>42094</v>
      </c>
      <c r="F37" s="12" t="s">
        <v>3675</v>
      </c>
      <c r="G37" s="12" t="s">
        <v>302</v>
      </c>
      <c r="H37" s="52">
        <f>ROUND(Sales!G$6-H38,2)</f>
        <v>-4975.74</v>
      </c>
      <c r="J37" t="s">
        <v>3599</v>
      </c>
      <c r="K37" t="s">
        <v>292</v>
      </c>
    </row>
    <row r="38" spans="2:11">
      <c r="B38" t="s">
        <v>3665</v>
      </c>
      <c r="D38" t="s">
        <v>3666</v>
      </c>
      <c r="E38" s="12">
        <v>42094</v>
      </c>
      <c r="F38" s="12" t="s">
        <v>3676</v>
      </c>
      <c r="G38" s="12" t="s">
        <v>302</v>
      </c>
      <c r="H38" s="52">
        <f>ROUND(Sales!G$6*Sales!G$16,2)</f>
        <v>-251.13</v>
      </c>
      <c r="J38" t="s">
        <v>3599</v>
      </c>
      <c r="K38" t="s">
        <v>292</v>
      </c>
    </row>
    <row r="39" spans="2:11">
      <c r="B39" t="s">
        <v>3665</v>
      </c>
      <c r="D39" t="s">
        <v>3666</v>
      </c>
      <c r="E39" s="12">
        <v>42094</v>
      </c>
      <c r="F39" s="12" t="s">
        <v>3677</v>
      </c>
      <c r="G39" s="12" t="s">
        <v>302</v>
      </c>
      <c r="H39" s="52">
        <f>ROUND(Sales!G$7,2)</f>
        <v>475.87</v>
      </c>
      <c r="J39" t="s">
        <v>3599</v>
      </c>
      <c r="K39" t="s">
        <v>292</v>
      </c>
    </row>
    <row r="40" spans="2:11">
      <c r="B40" s="63" t="s">
        <v>3665</v>
      </c>
      <c r="C40" s="63"/>
      <c r="D40" s="63" t="s">
        <v>3666</v>
      </c>
      <c r="E40" s="167">
        <v>42094</v>
      </c>
      <c r="F40" s="167" t="s">
        <v>3678</v>
      </c>
      <c r="G40" s="167" t="s">
        <v>23</v>
      </c>
      <c r="H40" s="64">
        <f>-SUM(H41:H42)</f>
        <v>522.1</v>
      </c>
      <c r="J40" t="s">
        <v>192</v>
      </c>
      <c r="K40" t="s">
        <v>292</v>
      </c>
    </row>
    <row r="41" spans="2:11">
      <c r="B41" t="s">
        <v>3665</v>
      </c>
      <c r="D41" t="s">
        <v>3666</v>
      </c>
      <c r="E41" s="12">
        <v>42094</v>
      </c>
      <c r="F41" s="12" t="s">
        <v>3675</v>
      </c>
      <c r="G41" s="12" t="s">
        <v>80</v>
      </c>
      <c r="H41" s="52">
        <f>ROUND(Sales!G$9,2)</f>
        <v>-495.2</v>
      </c>
      <c r="J41" t="s">
        <v>192</v>
      </c>
      <c r="K41" t="s">
        <v>292</v>
      </c>
    </row>
    <row r="42" spans="2:11">
      <c r="B42" t="s">
        <v>3665</v>
      </c>
      <c r="D42" t="s">
        <v>3666</v>
      </c>
      <c r="E42" s="12">
        <v>42094</v>
      </c>
      <c r="F42" s="12" t="s">
        <v>3675</v>
      </c>
      <c r="G42" s="12" t="s">
        <v>302</v>
      </c>
      <c r="H42" s="52">
        <f>ROUND(Sales!G$10,2)</f>
        <v>-26.9</v>
      </c>
      <c r="J42" t="s">
        <v>192</v>
      </c>
      <c r="K42" t="s">
        <v>292</v>
      </c>
    </row>
    <row r="43" spans="2:11">
      <c r="B43" s="63" t="s">
        <v>3665</v>
      </c>
      <c r="C43" s="63"/>
      <c r="D43" s="63" t="s">
        <v>3666</v>
      </c>
      <c r="E43" s="167">
        <v>42094</v>
      </c>
      <c r="F43" s="167" t="s">
        <v>3679</v>
      </c>
      <c r="G43" s="167" t="s">
        <v>261</v>
      </c>
      <c r="H43" s="64">
        <f>-SUM(H44:H51)</f>
        <v>649.19000000000005</v>
      </c>
      <c r="J43" t="s">
        <v>2478</v>
      </c>
      <c r="K43" t="s">
        <v>292</v>
      </c>
    </row>
    <row r="44" spans="2:11">
      <c r="B44" t="s">
        <v>3665</v>
      </c>
      <c r="D44" t="s">
        <v>3666</v>
      </c>
      <c r="E44" s="12">
        <v>42094</v>
      </c>
      <c r="F44" s="12" t="s">
        <v>3675</v>
      </c>
      <c r="G44" s="12" t="s">
        <v>261</v>
      </c>
      <c r="H44" s="52">
        <f>ROUND('[8]JE USD'!T$109,2)</f>
        <v>-800.37</v>
      </c>
      <c r="J44" t="s">
        <v>2478</v>
      </c>
      <c r="K44" t="s">
        <v>292</v>
      </c>
    </row>
    <row r="45" spans="2:11">
      <c r="B45" t="s">
        <v>3665</v>
      </c>
      <c r="D45" t="s">
        <v>3666</v>
      </c>
      <c r="E45" s="12">
        <v>42094</v>
      </c>
      <c r="F45" s="12" t="s">
        <v>3676</v>
      </c>
      <c r="G45" s="12" t="s">
        <v>261</v>
      </c>
      <c r="H45" s="52">
        <f>ROUND('[8]JE USD'!T$110,2)</f>
        <v>-7.64</v>
      </c>
      <c r="J45" t="s">
        <v>2478</v>
      </c>
      <c r="K45" t="s">
        <v>292</v>
      </c>
    </row>
    <row r="46" spans="2:11">
      <c r="B46" t="s">
        <v>3665</v>
      </c>
      <c r="D46" t="s">
        <v>3666</v>
      </c>
      <c r="E46" s="12">
        <v>42094</v>
      </c>
      <c r="F46" s="12" t="s">
        <v>3677</v>
      </c>
      <c r="G46" s="12" t="s">
        <v>261</v>
      </c>
      <c r="H46" s="52">
        <f>ROUND('[8]JE USD'!T$111,2)</f>
        <v>0</v>
      </c>
      <c r="J46" t="s">
        <v>2478</v>
      </c>
      <c r="K46" t="s">
        <v>292</v>
      </c>
    </row>
    <row r="47" spans="2:11">
      <c r="B47" t="s">
        <v>3665</v>
      </c>
      <c r="D47" t="s">
        <v>3666</v>
      </c>
      <c r="E47" s="12">
        <v>42094</v>
      </c>
      <c r="F47" s="12" t="s">
        <v>3680</v>
      </c>
      <c r="G47" s="12" t="s">
        <v>261</v>
      </c>
      <c r="H47" s="52">
        <f>ROUND('[8]JE USD'!T$112,2)</f>
        <v>0</v>
      </c>
      <c r="J47" t="s">
        <v>2478</v>
      </c>
      <c r="K47" t="s">
        <v>292</v>
      </c>
    </row>
    <row r="48" spans="2:11">
      <c r="B48" t="s">
        <v>3665</v>
      </c>
      <c r="D48" t="s">
        <v>3666</v>
      </c>
      <c r="E48" s="12">
        <v>42094</v>
      </c>
      <c r="F48" s="12" t="s">
        <v>3681</v>
      </c>
      <c r="G48" s="12" t="s">
        <v>261</v>
      </c>
      <c r="H48" s="52">
        <f>ROUND('[8]JE USD'!T$115,2)</f>
        <v>158.82</v>
      </c>
      <c r="J48" t="s">
        <v>2478</v>
      </c>
      <c r="K48" t="s">
        <v>292</v>
      </c>
    </row>
    <row r="49" spans="2:11">
      <c r="B49" t="s">
        <v>3665</v>
      </c>
      <c r="D49" t="s">
        <v>3666</v>
      </c>
      <c r="E49" s="12">
        <v>42094</v>
      </c>
      <c r="F49" s="12" t="s">
        <v>3682</v>
      </c>
      <c r="G49" s="12" t="s">
        <v>261</v>
      </c>
      <c r="H49" s="52">
        <f>ROUND('[8]JE USD'!T$116,2)</f>
        <v>0</v>
      </c>
      <c r="J49" t="s">
        <v>2478</v>
      </c>
      <c r="K49" t="s">
        <v>292</v>
      </c>
    </row>
    <row r="50" spans="2:11">
      <c r="B50" t="s">
        <v>3665</v>
      </c>
      <c r="D50" t="s">
        <v>3666</v>
      </c>
      <c r="E50" s="12">
        <v>42094</v>
      </c>
      <c r="F50" s="12" t="s">
        <v>3683</v>
      </c>
      <c r="G50" s="12" t="s">
        <v>261</v>
      </c>
      <c r="H50" s="52">
        <f>ROUND('[8]JE USD'!T$117,2)</f>
        <v>0</v>
      </c>
      <c r="J50" t="s">
        <v>2478</v>
      </c>
      <c r="K50" t="s">
        <v>292</v>
      </c>
    </row>
    <row r="51" spans="2:11">
      <c r="B51" t="s">
        <v>3665</v>
      </c>
      <c r="D51" t="s">
        <v>3666</v>
      </c>
      <c r="E51" s="12">
        <v>42094</v>
      </c>
      <c r="F51" s="12" t="s">
        <v>3684</v>
      </c>
      <c r="G51" s="12" t="s">
        <v>261</v>
      </c>
      <c r="H51" s="52">
        <f>ROUND('[8]JE USD'!T$118,2)</f>
        <v>0</v>
      </c>
      <c r="J51" t="s">
        <v>2478</v>
      </c>
      <c r="K51" t="s">
        <v>292</v>
      </c>
    </row>
    <row r="52" spans="2:11">
      <c r="B52" t="s">
        <v>3673</v>
      </c>
    </row>
    <row r="53" spans="2:11">
      <c r="B53" s="63" t="s">
        <v>3664</v>
      </c>
      <c r="C53" s="63"/>
      <c r="D53" s="63" t="s">
        <v>3666</v>
      </c>
      <c r="E53" s="167">
        <v>42124</v>
      </c>
      <c r="F53" s="167" t="s">
        <v>3674</v>
      </c>
      <c r="G53" s="167" t="s">
        <v>23</v>
      </c>
      <c r="H53" s="64">
        <f>-SUM(H54:H56)</f>
        <v>5263.26</v>
      </c>
      <c r="J53" t="s">
        <v>3599</v>
      </c>
      <c r="K53" t="s">
        <v>292</v>
      </c>
    </row>
    <row r="54" spans="2:11">
      <c r="B54" t="s">
        <v>3665</v>
      </c>
      <c r="D54" t="s">
        <v>3666</v>
      </c>
      <c r="E54" s="12">
        <v>42124</v>
      </c>
      <c r="F54" s="12" t="s">
        <v>3675</v>
      </c>
      <c r="G54" s="12" t="s">
        <v>302</v>
      </c>
      <c r="H54" s="52">
        <f>ROUND(Sales!H$6-H55,2)</f>
        <v>-5555.77</v>
      </c>
      <c r="J54" t="s">
        <v>3599</v>
      </c>
      <c r="K54" t="s">
        <v>292</v>
      </c>
    </row>
    <row r="55" spans="2:11">
      <c r="B55" t="s">
        <v>3665</v>
      </c>
      <c r="D55" t="s">
        <v>3666</v>
      </c>
      <c r="E55" s="12">
        <v>42124</v>
      </c>
      <c r="F55" s="12" t="s">
        <v>3676</v>
      </c>
      <c r="G55" s="12" t="s">
        <v>302</v>
      </c>
      <c r="H55" s="52">
        <f>ROUND(Sales!H$6*Sales!H$16,2)</f>
        <v>-238.93</v>
      </c>
      <c r="J55" t="s">
        <v>3599</v>
      </c>
      <c r="K55" t="s">
        <v>292</v>
      </c>
    </row>
    <row r="56" spans="2:11">
      <c r="B56" t="s">
        <v>3665</v>
      </c>
      <c r="D56" t="s">
        <v>3666</v>
      </c>
      <c r="E56" s="12">
        <v>42124</v>
      </c>
      <c r="F56" s="12" t="s">
        <v>3677</v>
      </c>
      <c r="G56" s="12" t="s">
        <v>302</v>
      </c>
      <c r="H56" s="52">
        <f>ROUND(Sales!H$7,2)</f>
        <v>531.44000000000005</v>
      </c>
      <c r="J56" t="s">
        <v>3599</v>
      </c>
      <c r="K56" t="s">
        <v>292</v>
      </c>
    </row>
    <row r="57" spans="2:11">
      <c r="B57" s="63" t="s">
        <v>3665</v>
      </c>
      <c r="C57" s="63"/>
      <c r="D57" s="63" t="s">
        <v>3666</v>
      </c>
      <c r="E57" s="167">
        <v>42124</v>
      </c>
      <c r="F57" s="167" t="s">
        <v>3678</v>
      </c>
      <c r="G57" s="167" t="s">
        <v>23</v>
      </c>
      <c r="H57" s="64">
        <f>-SUM(H58:H59)</f>
        <v>0</v>
      </c>
      <c r="J57" t="s">
        <v>192</v>
      </c>
      <c r="K57" t="s">
        <v>292</v>
      </c>
    </row>
    <row r="58" spans="2:11">
      <c r="B58" t="s">
        <v>3665</v>
      </c>
      <c r="D58" t="s">
        <v>3666</v>
      </c>
      <c r="E58" s="12">
        <v>42124</v>
      </c>
      <c r="F58" s="12" t="s">
        <v>3675</v>
      </c>
      <c r="G58" s="12" t="s">
        <v>80</v>
      </c>
      <c r="H58" s="52">
        <f>ROUND(Sales!H$9,2)</f>
        <v>0</v>
      </c>
      <c r="J58" t="s">
        <v>192</v>
      </c>
      <c r="K58" t="s">
        <v>292</v>
      </c>
    </row>
    <row r="59" spans="2:11">
      <c r="B59" t="s">
        <v>3665</v>
      </c>
      <c r="D59" t="s">
        <v>3666</v>
      </c>
      <c r="E59" s="12">
        <v>42124</v>
      </c>
      <c r="F59" s="12" t="s">
        <v>3675</v>
      </c>
      <c r="G59" s="12" t="s">
        <v>302</v>
      </c>
      <c r="H59" s="52">
        <f>ROUND(Sales!H$10,2)</f>
        <v>0</v>
      </c>
      <c r="J59" t="s">
        <v>192</v>
      </c>
      <c r="K59" t="s">
        <v>292</v>
      </c>
    </row>
    <row r="60" spans="2:11">
      <c r="B60" s="63" t="s">
        <v>3665</v>
      </c>
      <c r="C60" s="63"/>
      <c r="D60" s="63" t="s">
        <v>3666</v>
      </c>
      <c r="E60" s="167">
        <v>42124</v>
      </c>
      <c r="F60" s="167" t="s">
        <v>3679</v>
      </c>
      <c r="G60" s="167" t="s">
        <v>261</v>
      </c>
      <c r="H60" s="64">
        <f>-SUM(H61:H68)</f>
        <v>820.88</v>
      </c>
      <c r="J60" t="s">
        <v>2478</v>
      </c>
      <c r="K60" t="s">
        <v>292</v>
      </c>
    </row>
    <row r="61" spans="2:11">
      <c r="B61" t="s">
        <v>3665</v>
      </c>
      <c r="D61" t="s">
        <v>3666</v>
      </c>
      <c r="E61" s="12">
        <v>42124</v>
      </c>
      <c r="F61" s="12" t="s">
        <v>3675</v>
      </c>
      <c r="G61" s="12" t="s">
        <v>261</v>
      </c>
      <c r="H61" s="52">
        <f>ROUND('[8]JE USD'!U$109,2)</f>
        <v>-1090.1300000000001</v>
      </c>
      <c r="J61" t="s">
        <v>2478</v>
      </c>
      <c r="K61" t="s">
        <v>292</v>
      </c>
    </row>
    <row r="62" spans="2:11">
      <c r="B62" t="s">
        <v>3665</v>
      </c>
      <c r="D62" t="s">
        <v>3666</v>
      </c>
      <c r="E62" s="12">
        <v>42124</v>
      </c>
      <c r="F62" s="12" t="s">
        <v>3676</v>
      </c>
      <c r="G62" s="12" t="s">
        <v>261</v>
      </c>
      <c r="H62" s="52">
        <f>ROUND('[8]JE USD'!U$110,2)</f>
        <v>-9.75</v>
      </c>
      <c r="J62" t="s">
        <v>2478</v>
      </c>
      <c r="K62" t="s">
        <v>292</v>
      </c>
    </row>
    <row r="63" spans="2:11">
      <c r="B63" t="s">
        <v>3665</v>
      </c>
      <c r="D63" t="s">
        <v>3666</v>
      </c>
      <c r="E63" s="12">
        <v>42124</v>
      </c>
      <c r="F63" s="12" t="s">
        <v>3677</v>
      </c>
      <c r="G63" s="12" t="s">
        <v>261</v>
      </c>
      <c r="H63" s="52">
        <f>ROUND('[8]JE USD'!U$111,2)</f>
        <v>92.7</v>
      </c>
      <c r="J63" t="s">
        <v>2478</v>
      </c>
      <c r="K63" t="s">
        <v>292</v>
      </c>
    </row>
    <row r="64" spans="2:11">
      <c r="B64" t="s">
        <v>3665</v>
      </c>
      <c r="D64" t="s">
        <v>3666</v>
      </c>
      <c r="E64" s="12">
        <v>42124</v>
      </c>
      <c r="F64" s="12" t="s">
        <v>3680</v>
      </c>
      <c r="G64" s="12" t="s">
        <v>261</v>
      </c>
      <c r="H64" s="52">
        <f>ROUND('[8]JE USD'!U$112,2)</f>
        <v>0</v>
      </c>
      <c r="J64" t="s">
        <v>2478</v>
      </c>
      <c r="K64" t="s">
        <v>292</v>
      </c>
    </row>
    <row r="65" spans="2:11">
      <c r="B65" t="s">
        <v>3665</v>
      </c>
      <c r="D65" t="s">
        <v>3666</v>
      </c>
      <c r="E65" s="12">
        <v>42124</v>
      </c>
      <c r="F65" s="12" t="s">
        <v>3681</v>
      </c>
      <c r="G65" s="12" t="s">
        <v>261</v>
      </c>
      <c r="H65" s="52">
        <f>ROUND('[8]JE USD'!U$115,2)</f>
        <v>195.97</v>
      </c>
      <c r="J65" t="s">
        <v>2478</v>
      </c>
      <c r="K65" t="s">
        <v>292</v>
      </c>
    </row>
    <row r="66" spans="2:11">
      <c r="B66" t="s">
        <v>3665</v>
      </c>
      <c r="D66" t="s">
        <v>3666</v>
      </c>
      <c r="E66" s="12">
        <v>42124</v>
      </c>
      <c r="F66" s="12" t="s">
        <v>3682</v>
      </c>
      <c r="G66" s="12" t="s">
        <v>261</v>
      </c>
      <c r="H66" s="52">
        <f>ROUND('[8]JE USD'!U$116,2)</f>
        <v>-9.67</v>
      </c>
      <c r="J66" t="s">
        <v>2478</v>
      </c>
      <c r="K66" t="s">
        <v>292</v>
      </c>
    </row>
    <row r="67" spans="2:11">
      <c r="B67" t="s">
        <v>3665</v>
      </c>
      <c r="D67" t="s">
        <v>3666</v>
      </c>
      <c r="E67" s="12">
        <v>42124</v>
      </c>
      <c r="F67" s="12" t="s">
        <v>3683</v>
      </c>
      <c r="G67" s="12" t="s">
        <v>261</v>
      </c>
      <c r="H67" s="52">
        <f>ROUND('[8]JE USD'!U$117,2)</f>
        <v>0</v>
      </c>
      <c r="J67" t="s">
        <v>2478</v>
      </c>
      <c r="K67" t="s">
        <v>292</v>
      </c>
    </row>
    <row r="68" spans="2:11">
      <c r="B68" t="s">
        <v>3665</v>
      </c>
      <c r="D68" t="s">
        <v>3666</v>
      </c>
      <c r="E68" s="12">
        <v>42124</v>
      </c>
      <c r="F68" s="12" t="s">
        <v>3684</v>
      </c>
      <c r="G68" s="12" t="s">
        <v>261</v>
      </c>
      <c r="H68" s="52">
        <f>ROUND('[8]JE USD'!U$118,2)</f>
        <v>0</v>
      </c>
      <c r="J68" t="s">
        <v>2478</v>
      </c>
      <c r="K68" t="s">
        <v>292</v>
      </c>
    </row>
    <row r="69" spans="2:11">
      <c r="B69" t="s">
        <v>3673</v>
      </c>
    </row>
    <row r="70" spans="2:11">
      <c r="B70" s="63" t="s">
        <v>3664</v>
      </c>
      <c r="C70" s="63"/>
      <c r="D70" s="63" t="s">
        <v>3666</v>
      </c>
      <c r="E70" s="167">
        <v>42155</v>
      </c>
      <c r="F70" s="167" t="s">
        <v>3674</v>
      </c>
      <c r="G70" s="167" t="s">
        <v>23</v>
      </c>
      <c r="H70" s="64">
        <f>-SUM(H71:H73)</f>
        <v>3353.67</v>
      </c>
      <c r="J70" t="s">
        <v>3599</v>
      </c>
      <c r="K70" t="s">
        <v>292</v>
      </c>
    </row>
    <row r="71" spans="2:11">
      <c r="B71" t="s">
        <v>3665</v>
      </c>
      <c r="D71" t="s">
        <v>3666</v>
      </c>
      <c r="E71" s="12">
        <v>42155</v>
      </c>
      <c r="F71" s="12" t="s">
        <v>3675</v>
      </c>
      <c r="G71" s="12" t="s">
        <v>302</v>
      </c>
      <c r="H71" s="52">
        <f>ROUND(Sales!I$6-H72,2)</f>
        <v>-3166.52</v>
      </c>
      <c r="J71" t="s">
        <v>3599</v>
      </c>
      <c r="K71" t="s">
        <v>292</v>
      </c>
    </row>
    <row r="72" spans="2:11">
      <c r="B72" t="s">
        <v>3665</v>
      </c>
      <c r="D72" t="s">
        <v>3666</v>
      </c>
      <c r="E72" s="12">
        <v>42155</v>
      </c>
      <c r="F72" s="12" t="s">
        <v>3676</v>
      </c>
      <c r="G72" s="12" t="s">
        <v>302</v>
      </c>
      <c r="H72" s="52">
        <f>ROUND(Sales!I$6*Sales!I$16,2)</f>
        <v>-338.09</v>
      </c>
      <c r="J72" t="s">
        <v>3599</v>
      </c>
      <c r="K72" t="s">
        <v>292</v>
      </c>
    </row>
    <row r="73" spans="2:11">
      <c r="B73" t="s">
        <v>3665</v>
      </c>
      <c r="D73" t="s">
        <v>3666</v>
      </c>
      <c r="E73" s="12">
        <v>42155</v>
      </c>
      <c r="F73" s="12" t="s">
        <v>3677</v>
      </c>
      <c r="G73" s="12" t="s">
        <v>302</v>
      </c>
      <c r="H73" s="52">
        <f>ROUND(Sales!I$7,2)</f>
        <v>150.94</v>
      </c>
      <c r="J73" t="s">
        <v>3599</v>
      </c>
      <c r="K73" t="s">
        <v>292</v>
      </c>
    </row>
    <row r="74" spans="2:11">
      <c r="B74" s="63" t="s">
        <v>3665</v>
      </c>
      <c r="C74" s="63"/>
      <c r="D74" s="63" t="s">
        <v>3666</v>
      </c>
      <c r="E74" s="167">
        <v>42155</v>
      </c>
      <c r="F74" s="167" t="s">
        <v>3678</v>
      </c>
      <c r="G74" s="167" t="s">
        <v>23</v>
      </c>
      <c r="H74" s="64">
        <f>-SUM(H75:H76)</f>
        <v>0</v>
      </c>
      <c r="J74" t="s">
        <v>192</v>
      </c>
      <c r="K74" t="s">
        <v>292</v>
      </c>
    </row>
    <row r="75" spans="2:11">
      <c r="B75" t="s">
        <v>3665</v>
      </c>
      <c r="D75" t="s">
        <v>3666</v>
      </c>
      <c r="E75" s="12">
        <v>42155</v>
      </c>
      <c r="F75" s="12" t="s">
        <v>3675</v>
      </c>
      <c r="G75" s="12" t="s">
        <v>80</v>
      </c>
      <c r="H75" s="52">
        <f>ROUND(Sales!I$9,2)</f>
        <v>0</v>
      </c>
      <c r="J75" t="s">
        <v>192</v>
      </c>
      <c r="K75" t="s">
        <v>292</v>
      </c>
    </row>
    <row r="76" spans="2:11">
      <c r="B76" t="s">
        <v>3665</v>
      </c>
      <c r="D76" t="s">
        <v>3666</v>
      </c>
      <c r="E76" s="12">
        <v>42155</v>
      </c>
      <c r="F76" s="12" t="s">
        <v>3675</v>
      </c>
      <c r="G76" s="12" t="s">
        <v>302</v>
      </c>
      <c r="H76" s="52">
        <f>ROUND(Sales!I$10,2)</f>
        <v>0</v>
      </c>
      <c r="J76" t="s">
        <v>192</v>
      </c>
      <c r="K76" t="s">
        <v>292</v>
      </c>
    </row>
    <row r="77" spans="2:11">
      <c r="B77" s="63" t="s">
        <v>3665</v>
      </c>
      <c r="C77" s="63"/>
      <c r="D77" s="63" t="s">
        <v>3666</v>
      </c>
      <c r="E77" s="167">
        <v>42155</v>
      </c>
      <c r="F77" s="167" t="s">
        <v>3679</v>
      </c>
      <c r="G77" s="167" t="s">
        <v>261</v>
      </c>
      <c r="H77" s="64">
        <f>-SUM(H78:H85)</f>
        <v>349.07</v>
      </c>
      <c r="J77" t="s">
        <v>2478</v>
      </c>
      <c r="K77" t="s">
        <v>292</v>
      </c>
    </row>
    <row r="78" spans="2:11">
      <c r="B78" t="s">
        <v>3665</v>
      </c>
      <c r="D78" t="s">
        <v>3666</v>
      </c>
      <c r="E78" s="12">
        <v>42155</v>
      </c>
      <c r="F78" s="12" t="s">
        <v>3675</v>
      </c>
      <c r="G78" s="12" t="s">
        <v>261</v>
      </c>
      <c r="H78" s="52">
        <f>ROUND('[8]JE USD'!V$109,2)</f>
        <v>-443.87</v>
      </c>
      <c r="J78" t="s">
        <v>2478</v>
      </c>
      <c r="K78" t="s">
        <v>292</v>
      </c>
    </row>
    <row r="79" spans="2:11">
      <c r="B79" t="s">
        <v>3665</v>
      </c>
      <c r="D79" t="s">
        <v>3666</v>
      </c>
      <c r="E79" s="12">
        <v>42155</v>
      </c>
      <c r="F79" s="12" t="s">
        <v>3676</v>
      </c>
      <c r="G79" s="12" t="s">
        <v>261</v>
      </c>
      <c r="H79" s="52">
        <f>ROUND('[8]JE USD'!V$110,2)</f>
        <v>0</v>
      </c>
      <c r="J79" t="s">
        <v>2478</v>
      </c>
      <c r="K79" t="s">
        <v>292</v>
      </c>
    </row>
    <row r="80" spans="2:11">
      <c r="B80" t="s">
        <v>3665</v>
      </c>
      <c r="D80" t="s">
        <v>3666</v>
      </c>
      <c r="E80" s="12">
        <v>42155</v>
      </c>
      <c r="F80" s="12" t="s">
        <v>3677</v>
      </c>
      <c r="G80" s="12" t="s">
        <v>261</v>
      </c>
      <c r="H80" s="52">
        <f>ROUND('[8]JE USD'!V$111,2)</f>
        <v>8.83</v>
      </c>
      <c r="J80" t="s">
        <v>2478</v>
      </c>
      <c r="K80" t="s">
        <v>292</v>
      </c>
    </row>
    <row r="81" spans="2:11">
      <c r="B81" t="s">
        <v>3665</v>
      </c>
      <c r="D81" t="s">
        <v>3666</v>
      </c>
      <c r="E81" s="12">
        <v>42155</v>
      </c>
      <c r="F81" s="12" t="s">
        <v>3680</v>
      </c>
      <c r="G81" s="12" t="s">
        <v>261</v>
      </c>
      <c r="H81" s="52">
        <f>ROUND('[8]JE USD'!V$112,2)</f>
        <v>0</v>
      </c>
      <c r="J81" t="s">
        <v>2478</v>
      </c>
      <c r="K81" t="s">
        <v>292</v>
      </c>
    </row>
    <row r="82" spans="2:11">
      <c r="B82" t="s">
        <v>3665</v>
      </c>
      <c r="D82" t="s">
        <v>3666</v>
      </c>
      <c r="E82" s="12">
        <v>42155</v>
      </c>
      <c r="F82" s="12" t="s">
        <v>3681</v>
      </c>
      <c r="G82" s="12" t="s">
        <v>261</v>
      </c>
      <c r="H82" s="52">
        <f>ROUND('[8]JE USD'!V$115,2)</f>
        <v>87.03</v>
      </c>
      <c r="J82" t="s">
        <v>2478</v>
      </c>
      <c r="K82" t="s">
        <v>292</v>
      </c>
    </row>
    <row r="83" spans="2:11">
      <c r="B83" t="s">
        <v>3665</v>
      </c>
      <c r="D83" t="s">
        <v>3666</v>
      </c>
      <c r="E83" s="12">
        <v>42155</v>
      </c>
      <c r="F83" s="12" t="s">
        <v>3682</v>
      </c>
      <c r="G83" s="12" t="s">
        <v>261</v>
      </c>
      <c r="H83" s="52">
        <f>ROUND('[8]JE USD'!V$116,2)</f>
        <v>-1.06</v>
      </c>
      <c r="J83" t="s">
        <v>2478</v>
      </c>
      <c r="K83" t="s">
        <v>292</v>
      </c>
    </row>
    <row r="84" spans="2:11">
      <c r="B84" t="s">
        <v>3665</v>
      </c>
      <c r="D84" t="s">
        <v>3666</v>
      </c>
      <c r="E84" s="12">
        <v>42155</v>
      </c>
      <c r="F84" s="12" t="s">
        <v>3683</v>
      </c>
      <c r="G84" s="12" t="s">
        <v>261</v>
      </c>
      <c r="H84" s="52">
        <f>ROUND('[8]JE USD'!V$117,2)</f>
        <v>0</v>
      </c>
      <c r="J84" t="s">
        <v>2478</v>
      </c>
      <c r="K84" t="s">
        <v>292</v>
      </c>
    </row>
    <row r="85" spans="2:11">
      <c r="B85" t="s">
        <v>3665</v>
      </c>
      <c r="D85" t="s">
        <v>3666</v>
      </c>
      <c r="E85" s="12">
        <v>42155</v>
      </c>
      <c r="F85" s="12" t="s">
        <v>3684</v>
      </c>
      <c r="G85" s="12" t="s">
        <v>261</v>
      </c>
      <c r="H85" s="52">
        <f>ROUND('[8]JE USD'!V$118,2)</f>
        <v>0</v>
      </c>
      <c r="J85" t="s">
        <v>2478</v>
      </c>
      <c r="K85" t="s">
        <v>292</v>
      </c>
    </row>
    <row r="86" spans="2:11">
      <c r="B86" t="s">
        <v>3673</v>
      </c>
    </row>
    <row r="87" spans="2:11">
      <c r="B87" s="63" t="s">
        <v>3664</v>
      </c>
      <c r="C87" s="63"/>
      <c r="D87" s="63" t="s">
        <v>3666</v>
      </c>
      <c r="E87" s="167">
        <v>42185</v>
      </c>
      <c r="F87" s="167" t="s">
        <v>3674</v>
      </c>
      <c r="G87" s="167" t="s">
        <v>23</v>
      </c>
      <c r="H87" s="64">
        <f>-SUM(H88:H90)</f>
        <v>2323.8500000000004</v>
      </c>
      <c r="J87" t="s">
        <v>3599</v>
      </c>
      <c r="K87" t="s">
        <v>292</v>
      </c>
    </row>
    <row r="88" spans="2:11">
      <c r="B88" t="s">
        <v>3665</v>
      </c>
      <c r="D88" t="s">
        <v>3666</v>
      </c>
      <c r="E88" s="12">
        <v>42185</v>
      </c>
      <c r="F88" s="12" t="s">
        <v>3675</v>
      </c>
      <c r="G88" s="12" t="s">
        <v>302</v>
      </c>
      <c r="H88" s="52">
        <f>ROUND(Sales!J$6-H89,2)</f>
        <v>-2582.34</v>
      </c>
      <c r="J88" t="s">
        <v>3599</v>
      </c>
      <c r="K88" t="s">
        <v>292</v>
      </c>
    </row>
    <row r="89" spans="2:11">
      <c r="B89" t="s">
        <v>3665</v>
      </c>
      <c r="D89" t="s">
        <v>3666</v>
      </c>
      <c r="E89" s="12">
        <v>42185</v>
      </c>
      <c r="F89" s="12" t="s">
        <v>3676</v>
      </c>
      <c r="G89" s="12" t="s">
        <v>302</v>
      </c>
      <c r="H89" s="52">
        <f>ROUND(Sales!J$6*Sales!J$16,2)</f>
        <v>0</v>
      </c>
      <c r="J89" t="s">
        <v>3599</v>
      </c>
      <c r="K89" t="s">
        <v>292</v>
      </c>
    </row>
    <row r="90" spans="2:11">
      <c r="B90" t="s">
        <v>3665</v>
      </c>
      <c r="D90" t="s">
        <v>3666</v>
      </c>
      <c r="E90" s="12">
        <v>42185</v>
      </c>
      <c r="F90" s="12" t="s">
        <v>3677</v>
      </c>
      <c r="G90" s="12" t="s">
        <v>302</v>
      </c>
      <c r="H90" s="52">
        <f>ROUND(Sales!J$7,2)</f>
        <v>258.49</v>
      </c>
      <c r="J90" t="s">
        <v>3599</v>
      </c>
      <c r="K90" t="s">
        <v>292</v>
      </c>
    </row>
    <row r="91" spans="2:11">
      <c r="B91" s="63" t="s">
        <v>3665</v>
      </c>
      <c r="C91" s="63"/>
      <c r="D91" s="63" t="s">
        <v>3666</v>
      </c>
      <c r="E91" s="167">
        <v>42185</v>
      </c>
      <c r="F91" s="167" t="s">
        <v>3678</v>
      </c>
      <c r="G91" s="167" t="s">
        <v>23</v>
      </c>
      <c r="H91" s="64">
        <f>-SUM(H92:H93)</f>
        <v>276.10000000000002</v>
      </c>
      <c r="J91" t="s">
        <v>192</v>
      </c>
      <c r="K91" t="s">
        <v>292</v>
      </c>
    </row>
    <row r="92" spans="2:11">
      <c r="B92" t="s">
        <v>3665</v>
      </c>
      <c r="D92" t="s">
        <v>3666</v>
      </c>
      <c r="E92" s="12">
        <v>42185</v>
      </c>
      <c r="F92" s="12" t="s">
        <v>3675</v>
      </c>
      <c r="G92" s="12" t="s">
        <v>80</v>
      </c>
      <c r="H92" s="52">
        <f>ROUND(Sales!J$9,2)</f>
        <v>-276.10000000000002</v>
      </c>
      <c r="J92" t="s">
        <v>192</v>
      </c>
      <c r="K92" t="s">
        <v>292</v>
      </c>
    </row>
    <row r="93" spans="2:11">
      <c r="B93" t="s">
        <v>3665</v>
      </c>
      <c r="D93" t="s">
        <v>3666</v>
      </c>
      <c r="E93" s="12">
        <v>42185</v>
      </c>
      <c r="F93" s="12" t="s">
        <v>3675</v>
      </c>
      <c r="G93" s="12" t="s">
        <v>302</v>
      </c>
      <c r="H93" s="52">
        <f>ROUND(Sales!J$10,2)</f>
        <v>0</v>
      </c>
      <c r="J93" t="s">
        <v>192</v>
      </c>
      <c r="K93" t="s">
        <v>292</v>
      </c>
    </row>
    <row r="94" spans="2:11">
      <c r="B94" s="63" t="s">
        <v>3665</v>
      </c>
      <c r="C94" s="63"/>
      <c r="D94" s="63" t="s">
        <v>3666</v>
      </c>
      <c r="E94" s="167">
        <v>42185</v>
      </c>
      <c r="F94" s="167" t="s">
        <v>3679</v>
      </c>
      <c r="G94" s="167" t="s">
        <v>261</v>
      </c>
      <c r="H94" s="64">
        <f>-SUM(H95:H102)</f>
        <v>491.8900000000001</v>
      </c>
      <c r="J94" t="s">
        <v>2478</v>
      </c>
      <c r="K94" t="s">
        <v>292</v>
      </c>
    </row>
    <row r="95" spans="2:11">
      <c r="B95" t="s">
        <v>3665</v>
      </c>
      <c r="D95" t="s">
        <v>3666</v>
      </c>
      <c r="E95" s="12">
        <v>42185</v>
      </c>
      <c r="F95" s="12" t="s">
        <v>3675</v>
      </c>
      <c r="G95" s="12" t="s">
        <v>261</v>
      </c>
      <c r="H95" s="52">
        <f>ROUND('[8]JE USD'!W$109,2)</f>
        <v>-595.25</v>
      </c>
      <c r="J95" t="s">
        <v>2478</v>
      </c>
      <c r="K95" t="s">
        <v>292</v>
      </c>
    </row>
    <row r="96" spans="2:11">
      <c r="B96" t="s">
        <v>3665</v>
      </c>
      <c r="D96" t="s">
        <v>3666</v>
      </c>
      <c r="E96" s="12">
        <v>42185</v>
      </c>
      <c r="F96" s="12" t="s">
        <v>3676</v>
      </c>
      <c r="G96" s="12" t="s">
        <v>261</v>
      </c>
      <c r="H96" s="52">
        <f>ROUND('[8]JE USD'!W$110,2)</f>
        <v>-22.69</v>
      </c>
      <c r="J96" t="s">
        <v>2478</v>
      </c>
      <c r="K96" t="s">
        <v>292</v>
      </c>
    </row>
    <row r="97" spans="2:11">
      <c r="B97" t="s">
        <v>3665</v>
      </c>
      <c r="D97" t="s">
        <v>3666</v>
      </c>
      <c r="E97" s="12">
        <v>42185</v>
      </c>
      <c r="F97" s="12" t="s">
        <v>3677</v>
      </c>
      <c r="G97" s="12" t="s">
        <v>261</v>
      </c>
      <c r="H97" s="52">
        <f>ROUND('[8]JE USD'!W$111,2)</f>
        <v>0</v>
      </c>
      <c r="J97" t="s">
        <v>2478</v>
      </c>
      <c r="K97" t="s">
        <v>292</v>
      </c>
    </row>
    <row r="98" spans="2:11">
      <c r="B98" t="s">
        <v>3665</v>
      </c>
      <c r="D98" t="s">
        <v>3666</v>
      </c>
      <c r="E98" s="12">
        <v>42185</v>
      </c>
      <c r="F98" s="12" t="s">
        <v>3680</v>
      </c>
      <c r="G98" s="12" t="s">
        <v>261</v>
      </c>
      <c r="H98" s="52">
        <f>ROUND('[8]JE USD'!W$112,2)</f>
        <v>0</v>
      </c>
      <c r="J98" t="s">
        <v>2478</v>
      </c>
      <c r="K98" t="s">
        <v>292</v>
      </c>
    </row>
    <row r="99" spans="2:11">
      <c r="B99" t="s">
        <v>3665</v>
      </c>
      <c r="D99" t="s">
        <v>3666</v>
      </c>
      <c r="E99" s="12">
        <v>42185</v>
      </c>
      <c r="F99" s="12" t="s">
        <v>3681</v>
      </c>
      <c r="G99" s="12" t="s">
        <v>261</v>
      </c>
      <c r="H99" s="52">
        <f>ROUND('[8]JE USD'!W$115,2)</f>
        <v>122.65</v>
      </c>
      <c r="J99" t="s">
        <v>2478</v>
      </c>
      <c r="K99" t="s">
        <v>292</v>
      </c>
    </row>
    <row r="100" spans="2:11">
      <c r="B100" t="s">
        <v>3665</v>
      </c>
      <c r="D100" t="s">
        <v>3666</v>
      </c>
      <c r="E100" s="12">
        <v>42185</v>
      </c>
      <c r="F100" s="12" t="s">
        <v>3682</v>
      </c>
      <c r="G100" s="12" t="s">
        <v>261</v>
      </c>
      <c r="H100" s="52">
        <f>ROUND('[8]JE USD'!W$116,2)</f>
        <v>3.4</v>
      </c>
      <c r="J100" t="s">
        <v>2478</v>
      </c>
      <c r="K100" t="s">
        <v>292</v>
      </c>
    </row>
    <row r="101" spans="2:11">
      <c r="B101" t="s">
        <v>3665</v>
      </c>
      <c r="D101" t="s">
        <v>3666</v>
      </c>
      <c r="E101" s="12">
        <v>42185</v>
      </c>
      <c r="F101" s="12" t="s">
        <v>3683</v>
      </c>
      <c r="G101" s="12" t="s">
        <v>261</v>
      </c>
      <c r="H101" s="52">
        <f>ROUND('[8]JE USD'!W$117,2)</f>
        <v>0</v>
      </c>
      <c r="J101" t="s">
        <v>2478</v>
      </c>
      <c r="K101" t="s">
        <v>292</v>
      </c>
    </row>
    <row r="102" spans="2:11">
      <c r="B102" t="s">
        <v>3665</v>
      </c>
      <c r="D102" t="s">
        <v>3666</v>
      </c>
      <c r="E102" s="12">
        <v>42185</v>
      </c>
      <c r="F102" s="12" t="s">
        <v>3684</v>
      </c>
      <c r="G102" s="12" t="s">
        <v>261</v>
      </c>
      <c r="H102" s="52">
        <f>ROUND('[8]JE USD'!W$118,2)</f>
        <v>0</v>
      </c>
      <c r="J102" t="s">
        <v>2478</v>
      </c>
      <c r="K102" t="s">
        <v>292</v>
      </c>
    </row>
    <row r="103" spans="2:11">
      <c r="B103" t="s">
        <v>3673</v>
      </c>
    </row>
    <row r="104" spans="2:11">
      <c r="B104" s="63" t="s">
        <v>3664</v>
      </c>
      <c r="C104" s="63"/>
      <c r="D104" s="63" t="s">
        <v>3666</v>
      </c>
      <c r="E104" s="167">
        <v>42216</v>
      </c>
      <c r="F104" s="167" t="s">
        <v>3674</v>
      </c>
      <c r="G104" s="167" t="s">
        <v>23</v>
      </c>
      <c r="H104" s="64">
        <f>-SUM(H105:H107)</f>
        <v>2922.18</v>
      </c>
      <c r="J104" t="s">
        <v>3599</v>
      </c>
      <c r="K104" t="s">
        <v>292</v>
      </c>
    </row>
    <row r="105" spans="2:11">
      <c r="B105" t="s">
        <v>3665</v>
      </c>
      <c r="D105" t="s">
        <v>3666</v>
      </c>
      <c r="E105" s="12">
        <v>42216</v>
      </c>
      <c r="F105" s="12" t="s">
        <v>3675</v>
      </c>
      <c r="G105" s="12" t="s">
        <v>302</v>
      </c>
      <c r="H105" s="52">
        <f>ROUND(Sales!K$6-H106,2)</f>
        <v>-2670.93</v>
      </c>
      <c r="J105" t="s">
        <v>3599</v>
      </c>
      <c r="K105" t="s">
        <v>292</v>
      </c>
    </row>
    <row r="106" spans="2:11">
      <c r="B106" t="s">
        <v>3665</v>
      </c>
      <c r="D106" t="s">
        <v>3666</v>
      </c>
      <c r="E106" s="12">
        <v>42216</v>
      </c>
      <c r="F106" s="12" t="s">
        <v>3676</v>
      </c>
      <c r="G106" s="12" t="s">
        <v>302</v>
      </c>
      <c r="H106" s="52">
        <f>ROUND(Sales!K$6*Sales!K$16,2)</f>
        <v>-388.7</v>
      </c>
      <c r="J106" t="s">
        <v>3599</v>
      </c>
      <c r="K106" t="s">
        <v>292</v>
      </c>
    </row>
    <row r="107" spans="2:11">
      <c r="B107" t="s">
        <v>3665</v>
      </c>
      <c r="D107" t="s">
        <v>3666</v>
      </c>
      <c r="E107" s="12">
        <v>42216</v>
      </c>
      <c r="F107" s="12" t="s">
        <v>3677</v>
      </c>
      <c r="G107" s="12" t="s">
        <v>302</v>
      </c>
      <c r="H107" s="52">
        <f>ROUND(Sales!K$7,2)</f>
        <v>137.44999999999999</v>
      </c>
      <c r="J107" t="s">
        <v>3599</v>
      </c>
      <c r="K107" t="s">
        <v>292</v>
      </c>
    </row>
    <row r="108" spans="2:11">
      <c r="B108" s="63" t="s">
        <v>3665</v>
      </c>
      <c r="C108" s="63"/>
      <c r="D108" s="63" t="s">
        <v>3666</v>
      </c>
      <c r="E108" s="167">
        <v>42216</v>
      </c>
      <c r="F108" s="167" t="s">
        <v>3678</v>
      </c>
      <c r="G108" s="167" t="s">
        <v>23</v>
      </c>
      <c r="H108" s="64">
        <f>-SUM(H109:H110)</f>
        <v>0</v>
      </c>
      <c r="J108" t="s">
        <v>192</v>
      </c>
      <c r="K108" t="s">
        <v>292</v>
      </c>
    </row>
    <row r="109" spans="2:11">
      <c r="B109" t="s">
        <v>3665</v>
      </c>
      <c r="D109" t="s">
        <v>3666</v>
      </c>
      <c r="E109" s="12">
        <v>42216</v>
      </c>
      <c r="F109" s="12" t="s">
        <v>3675</v>
      </c>
      <c r="G109" s="12" t="s">
        <v>80</v>
      </c>
      <c r="H109" s="52">
        <f>ROUND(Sales!K$9,2)</f>
        <v>0</v>
      </c>
      <c r="J109" t="s">
        <v>192</v>
      </c>
      <c r="K109" t="s">
        <v>292</v>
      </c>
    </row>
    <row r="110" spans="2:11">
      <c r="B110" t="s">
        <v>3665</v>
      </c>
      <c r="D110" t="s">
        <v>3666</v>
      </c>
      <c r="E110" s="12">
        <v>42216</v>
      </c>
      <c r="F110" s="12" t="s">
        <v>3675</v>
      </c>
      <c r="G110" s="12" t="s">
        <v>302</v>
      </c>
      <c r="H110" s="52">
        <f>ROUND(Sales!K$10,2)</f>
        <v>0</v>
      </c>
      <c r="J110" t="s">
        <v>192</v>
      </c>
      <c r="K110" t="s">
        <v>292</v>
      </c>
    </row>
    <row r="111" spans="2:11">
      <c r="B111" s="63" t="s">
        <v>3665</v>
      </c>
      <c r="C111" s="63"/>
      <c r="D111" s="63" t="s">
        <v>3666</v>
      </c>
      <c r="E111" s="167">
        <v>42216</v>
      </c>
      <c r="F111" s="167" t="s">
        <v>3679</v>
      </c>
      <c r="G111" s="167" t="s">
        <v>261</v>
      </c>
      <c r="H111" s="64">
        <f>-SUM(H112:H119)</f>
        <v>171.79</v>
      </c>
      <c r="J111" t="s">
        <v>2478</v>
      </c>
      <c r="K111" t="s">
        <v>292</v>
      </c>
    </row>
    <row r="112" spans="2:11">
      <c r="B112" t="s">
        <v>3665</v>
      </c>
      <c r="D112" t="s">
        <v>3666</v>
      </c>
      <c r="E112" s="12">
        <v>42216</v>
      </c>
      <c r="F112" s="12" t="s">
        <v>3675</v>
      </c>
      <c r="G112" s="12" t="s">
        <v>261</v>
      </c>
      <c r="H112" s="52">
        <f>ROUND('[8]JE USD'!X$109,2)</f>
        <v>-233.6</v>
      </c>
      <c r="J112" t="s">
        <v>2478</v>
      </c>
      <c r="K112" t="s">
        <v>292</v>
      </c>
    </row>
    <row r="113" spans="2:11">
      <c r="B113" t="s">
        <v>3665</v>
      </c>
      <c r="D113" t="s">
        <v>3666</v>
      </c>
      <c r="E113" s="12">
        <v>42216</v>
      </c>
      <c r="F113" s="12" t="s">
        <v>3676</v>
      </c>
      <c r="G113" s="12" t="s">
        <v>261</v>
      </c>
      <c r="H113" s="52">
        <f>ROUND('[8]JE USD'!X$110,2)</f>
        <v>-15.68</v>
      </c>
      <c r="J113" t="s">
        <v>2478</v>
      </c>
      <c r="K113" t="s">
        <v>292</v>
      </c>
    </row>
    <row r="114" spans="2:11">
      <c r="B114" t="s">
        <v>3665</v>
      </c>
      <c r="D114" t="s">
        <v>3666</v>
      </c>
      <c r="E114" s="12">
        <v>42216</v>
      </c>
      <c r="F114" s="12" t="s">
        <v>3677</v>
      </c>
      <c r="G114" s="12" t="s">
        <v>261</v>
      </c>
      <c r="H114" s="52">
        <f>ROUND('[8]JE USD'!X$111,2)</f>
        <v>0</v>
      </c>
      <c r="J114" t="s">
        <v>2478</v>
      </c>
      <c r="K114" t="s">
        <v>292</v>
      </c>
    </row>
    <row r="115" spans="2:11">
      <c r="B115" t="s">
        <v>3665</v>
      </c>
      <c r="D115" t="s">
        <v>3666</v>
      </c>
      <c r="E115" s="12">
        <v>42216</v>
      </c>
      <c r="F115" s="12" t="s">
        <v>3680</v>
      </c>
      <c r="G115" s="12" t="s">
        <v>261</v>
      </c>
      <c r="H115" s="52">
        <f>ROUND('[8]JE USD'!X$112,2)</f>
        <v>0</v>
      </c>
      <c r="J115" t="s">
        <v>2478</v>
      </c>
      <c r="K115" t="s">
        <v>292</v>
      </c>
    </row>
    <row r="116" spans="2:11">
      <c r="B116" t="s">
        <v>3665</v>
      </c>
      <c r="D116" t="s">
        <v>3666</v>
      </c>
      <c r="E116" s="12">
        <v>42216</v>
      </c>
      <c r="F116" s="12" t="s">
        <v>3681</v>
      </c>
      <c r="G116" s="12" t="s">
        <v>261</v>
      </c>
      <c r="H116" s="52">
        <f>ROUND('[8]JE USD'!X$115,2)</f>
        <v>75.14</v>
      </c>
      <c r="J116" t="s">
        <v>2478</v>
      </c>
      <c r="K116" t="s">
        <v>292</v>
      </c>
    </row>
    <row r="117" spans="2:11">
      <c r="B117" t="s">
        <v>3665</v>
      </c>
      <c r="D117" t="s">
        <v>3666</v>
      </c>
      <c r="E117" s="12">
        <v>42216</v>
      </c>
      <c r="F117" s="12" t="s">
        <v>3682</v>
      </c>
      <c r="G117" s="12" t="s">
        <v>261</v>
      </c>
      <c r="H117" s="52">
        <f>ROUND('[8]JE USD'!X$116,2)</f>
        <v>2.35</v>
      </c>
      <c r="J117" t="s">
        <v>2478</v>
      </c>
      <c r="K117" t="s">
        <v>292</v>
      </c>
    </row>
    <row r="118" spans="2:11">
      <c r="B118" t="s">
        <v>3665</v>
      </c>
      <c r="D118" t="s">
        <v>3666</v>
      </c>
      <c r="E118" s="12">
        <v>42216</v>
      </c>
      <c r="F118" s="12" t="s">
        <v>3683</v>
      </c>
      <c r="G118" s="12" t="s">
        <v>261</v>
      </c>
      <c r="H118" s="52">
        <f>ROUND('[8]JE USD'!X$117,2)</f>
        <v>0</v>
      </c>
      <c r="J118" t="s">
        <v>2478</v>
      </c>
      <c r="K118" t="s">
        <v>292</v>
      </c>
    </row>
    <row r="119" spans="2:11">
      <c r="B119" t="s">
        <v>3665</v>
      </c>
      <c r="D119" t="s">
        <v>3666</v>
      </c>
      <c r="E119" s="12">
        <v>42216</v>
      </c>
      <c r="F119" s="12" t="s">
        <v>3684</v>
      </c>
      <c r="G119" s="12" t="s">
        <v>261</v>
      </c>
      <c r="H119" s="52">
        <f>ROUND('[8]JE USD'!X$118,2)</f>
        <v>0</v>
      </c>
      <c r="J119" t="s">
        <v>2478</v>
      </c>
      <c r="K119" t="s">
        <v>292</v>
      </c>
    </row>
    <row r="120" spans="2:11">
      <c r="B120" t="s">
        <v>3673</v>
      </c>
    </row>
    <row r="121" spans="2:11">
      <c r="B121" s="63" t="s">
        <v>3664</v>
      </c>
      <c r="C121" s="63"/>
      <c r="D121" s="63" t="s">
        <v>3666</v>
      </c>
      <c r="E121" s="167">
        <v>42247</v>
      </c>
      <c r="F121" s="167" t="s">
        <v>3674</v>
      </c>
      <c r="G121" s="167" t="s">
        <v>23</v>
      </c>
      <c r="H121" s="64">
        <f>-SUM(H122:H124)</f>
        <v>3215.3700000000003</v>
      </c>
      <c r="J121" t="s">
        <v>3599</v>
      </c>
      <c r="K121" t="s">
        <v>292</v>
      </c>
    </row>
    <row r="122" spans="2:11">
      <c r="B122" t="s">
        <v>3665</v>
      </c>
      <c r="D122" t="s">
        <v>3666</v>
      </c>
      <c r="E122" s="12">
        <v>42247</v>
      </c>
      <c r="F122" s="12" t="s">
        <v>3675</v>
      </c>
      <c r="G122" s="12" t="s">
        <v>302</v>
      </c>
      <c r="H122" s="52">
        <f>ROUND(Sales!L$6-H123,2)</f>
        <v>-3300.78</v>
      </c>
      <c r="J122" t="s">
        <v>3599</v>
      </c>
      <c r="K122" t="s">
        <v>292</v>
      </c>
    </row>
    <row r="123" spans="2:11">
      <c r="B123" t="s">
        <v>3665</v>
      </c>
      <c r="D123" t="s">
        <v>3666</v>
      </c>
      <c r="E123" s="12">
        <v>42247</v>
      </c>
      <c r="F123" s="12" t="s">
        <v>3676</v>
      </c>
      <c r="G123" s="12" t="s">
        <v>302</v>
      </c>
      <c r="H123" s="52">
        <f>ROUND(Sales!L$6*Sales!L$16,2)</f>
        <v>-76.400000000000006</v>
      </c>
      <c r="J123" t="s">
        <v>3599</v>
      </c>
      <c r="K123" t="s">
        <v>292</v>
      </c>
    </row>
    <row r="124" spans="2:11">
      <c r="B124" t="s">
        <v>3665</v>
      </c>
      <c r="D124" t="s">
        <v>3666</v>
      </c>
      <c r="E124" s="12">
        <v>42247</v>
      </c>
      <c r="F124" s="12" t="s">
        <v>3677</v>
      </c>
      <c r="G124" s="12" t="s">
        <v>302</v>
      </c>
      <c r="H124" s="52">
        <f>ROUND(Sales!L$7,2)</f>
        <v>161.81</v>
      </c>
      <c r="J124" t="s">
        <v>3599</v>
      </c>
      <c r="K124" t="s">
        <v>292</v>
      </c>
    </row>
    <row r="125" spans="2:11">
      <c r="B125" s="63" t="s">
        <v>3665</v>
      </c>
      <c r="C125" s="63"/>
      <c r="D125" s="63" t="s">
        <v>3666</v>
      </c>
      <c r="E125" s="167">
        <v>42247</v>
      </c>
      <c r="F125" s="167" t="s">
        <v>3678</v>
      </c>
      <c r="G125" s="167" t="s">
        <v>23</v>
      </c>
      <c r="H125" s="64">
        <f>-SUM(H126:H127)</f>
        <v>0</v>
      </c>
      <c r="J125" t="s">
        <v>192</v>
      </c>
      <c r="K125" t="s">
        <v>292</v>
      </c>
    </row>
    <row r="126" spans="2:11">
      <c r="B126" t="s">
        <v>3665</v>
      </c>
      <c r="D126" t="s">
        <v>3666</v>
      </c>
      <c r="E126" s="12">
        <v>42247</v>
      </c>
      <c r="F126" s="12" t="s">
        <v>3675</v>
      </c>
      <c r="G126" s="12" t="s">
        <v>80</v>
      </c>
      <c r="H126" s="52">
        <f>ROUND(Sales!L$9,2)</f>
        <v>0</v>
      </c>
      <c r="J126" t="s">
        <v>192</v>
      </c>
      <c r="K126" t="s">
        <v>292</v>
      </c>
    </row>
    <row r="127" spans="2:11">
      <c r="B127" t="s">
        <v>3665</v>
      </c>
      <c r="D127" t="s">
        <v>3666</v>
      </c>
      <c r="E127" s="12">
        <v>42247</v>
      </c>
      <c r="F127" s="12" t="s">
        <v>3675</v>
      </c>
      <c r="G127" s="12" t="s">
        <v>302</v>
      </c>
      <c r="H127" s="52">
        <f>ROUND(Sales!L$10,2)</f>
        <v>0</v>
      </c>
      <c r="J127" t="s">
        <v>192</v>
      </c>
      <c r="K127" t="s">
        <v>292</v>
      </c>
    </row>
    <row r="128" spans="2:11">
      <c r="B128" s="63" t="s">
        <v>3665</v>
      </c>
      <c r="C128" s="63"/>
      <c r="D128" s="63" t="s">
        <v>3666</v>
      </c>
      <c r="E128" s="167">
        <v>42247</v>
      </c>
      <c r="F128" s="167" t="s">
        <v>3679</v>
      </c>
      <c r="G128" s="167" t="s">
        <v>261</v>
      </c>
      <c r="H128" s="64">
        <f>-SUM(H129:H136)</f>
        <v>644.64</v>
      </c>
      <c r="J128" t="s">
        <v>2478</v>
      </c>
      <c r="K128" t="s">
        <v>292</v>
      </c>
    </row>
    <row r="129" spans="2:11">
      <c r="B129" t="s">
        <v>3665</v>
      </c>
      <c r="D129" t="s">
        <v>3666</v>
      </c>
      <c r="E129" s="12">
        <v>42247</v>
      </c>
      <c r="F129" s="12" t="s">
        <v>3675</v>
      </c>
      <c r="G129" s="12" t="s">
        <v>261</v>
      </c>
      <c r="H129" s="52">
        <f>ROUND('[8]JE USD'!Y$109,2)-0.01</f>
        <v>-753.18</v>
      </c>
      <c r="J129" t="s">
        <v>2478</v>
      </c>
      <c r="K129" t="s">
        <v>292</v>
      </c>
    </row>
    <row r="130" spans="2:11">
      <c r="B130" t="s">
        <v>3665</v>
      </c>
      <c r="D130" t="s">
        <v>3666</v>
      </c>
      <c r="E130" s="12">
        <v>42247</v>
      </c>
      <c r="F130" s="12" t="s">
        <v>3676</v>
      </c>
      <c r="G130" s="12" t="s">
        <v>261</v>
      </c>
      <c r="H130" s="52">
        <f>ROUND('[8]JE USD'!Y$110,2)</f>
        <v>-36.6</v>
      </c>
      <c r="J130" t="s">
        <v>2478</v>
      </c>
      <c r="K130" t="s">
        <v>292</v>
      </c>
    </row>
    <row r="131" spans="2:11">
      <c r="B131" t="s">
        <v>3665</v>
      </c>
      <c r="D131" t="s">
        <v>3666</v>
      </c>
      <c r="E131" s="12">
        <v>42247</v>
      </c>
      <c r="F131" s="12" t="s">
        <v>3677</v>
      </c>
      <c r="G131" s="12" t="s">
        <v>261</v>
      </c>
      <c r="H131" s="52">
        <f>ROUND('[8]JE USD'!Y$111,2)</f>
        <v>0</v>
      </c>
      <c r="J131" t="s">
        <v>2478</v>
      </c>
      <c r="K131" t="s">
        <v>292</v>
      </c>
    </row>
    <row r="132" spans="2:11">
      <c r="B132" t="s">
        <v>3665</v>
      </c>
      <c r="D132" t="s">
        <v>3666</v>
      </c>
      <c r="E132" s="12">
        <v>42247</v>
      </c>
      <c r="F132" s="12" t="s">
        <v>3680</v>
      </c>
      <c r="G132" s="12" t="s">
        <v>261</v>
      </c>
      <c r="H132" s="52">
        <f>ROUND('[8]JE USD'!Y$112,2)</f>
        <v>0</v>
      </c>
      <c r="J132" t="s">
        <v>2478</v>
      </c>
      <c r="K132" t="s">
        <v>292</v>
      </c>
    </row>
    <row r="133" spans="2:11">
      <c r="B133" t="s">
        <v>3665</v>
      </c>
      <c r="D133" t="s">
        <v>3666</v>
      </c>
      <c r="E133" s="12">
        <v>42247</v>
      </c>
      <c r="F133" s="12" t="s">
        <v>3681</v>
      </c>
      <c r="G133" s="12" t="s">
        <v>261</v>
      </c>
      <c r="H133" s="52">
        <f>ROUND('[8]JE USD'!Y$115,2)</f>
        <v>139.65</v>
      </c>
      <c r="J133" t="s">
        <v>2478</v>
      </c>
      <c r="K133" t="s">
        <v>292</v>
      </c>
    </row>
    <row r="134" spans="2:11">
      <c r="B134" t="s">
        <v>3665</v>
      </c>
      <c r="D134" t="s">
        <v>3666</v>
      </c>
      <c r="E134" s="12">
        <v>42247</v>
      </c>
      <c r="F134" s="12" t="s">
        <v>3682</v>
      </c>
      <c r="G134" s="12" t="s">
        <v>261</v>
      </c>
      <c r="H134" s="52">
        <f>ROUND('[8]JE USD'!Y$116,2)</f>
        <v>5.49</v>
      </c>
      <c r="J134" t="s">
        <v>2478</v>
      </c>
      <c r="K134" t="s">
        <v>292</v>
      </c>
    </row>
    <row r="135" spans="2:11">
      <c r="B135" t="s">
        <v>3665</v>
      </c>
      <c r="D135" t="s">
        <v>3666</v>
      </c>
      <c r="E135" s="12">
        <v>42247</v>
      </c>
      <c r="F135" s="12" t="s">
        <v>3683</v>
      </c>
      <c r="G135" s="12" t="s">
        <v>261</v>
      </c>
      <c r="H135" s="52">
        <f>ROUND('[8]JE USD'!Y$117,2)</f>
        <v>0</v>
      </c>
      <c r="J135" t="s">
        <v>2478</v>
      </c>
      <c r="K135" t="s">
        <v>292</v>
      </c>
    </row>
    <row r="136" spans="2:11">
      <c r="B136" t="s">
        <v>3665</v>
      </c>
      <c r="D136" t="s">
        <v>3666</v>
      </c>
      <c r="E136" s="12">
        <v>42247</v>
      </c>
      <c r="F136" s="12" t="s">
        <v>3684</v>
      </c>
      <c r="G136" s="12" t="s">
        <v>261</v>
      </c>
      <c r="H136" s="52">
        <f>ROUND('[8]JE USD'!Y$118,2)</f>
        <v>0</v>
      </c>
      <c r="J136" t="s">
        <v>2478</v>
      </c>
      <c r="K136" t="s">
        <v>292</v>
      </c>
    </row>
    <row r="137" spans="2:11">
      <c r="B137" t="s">
        <v>3673</v>
      </c>
    </row>
    <row r="138" spans="2:11">
      <c r="B138" s="63" t="s">
        <v>3664</v>
      </c>
      <c r="C138" s="63"/>
      <c r="D138" s="63" t="s">
        <v>3666</v>
      </c>
      <c r="E138" s="167">
        <v>42277</v>
      </c>
      <c r="F138" s="167" t="s">
        <v>3674</v>
      </c>
      <c r="G138" s="167" t="s">
        <v>23</v>
      </c>
      <c r="H138" s="64">
        <f>-SUM(H139:H141)</f>
        <v>3369.96</v>
      </c>
      <c r="J138" t="s">
        <v>3599</v>
      </c>
      <c r="K138" t="s">
        <v>292</v>
      </c>
    </row>
    <row r="139" spans="2:11">
      <c r="B139" t="s">
        <v>3665</v>
      </c>
      <c r="D139" t="s">
        <v>3666</v>
      </c>
      <c r="E139" s="12">
        <v>42277</v>
      </c>
      <c r="F139" s="12" t="s">
        <v>3675</v>
      </c>
      <c r="G139" s="12" t="s">
        <v>302</v>
      </c>
      <c r="H139" s="52">
        <f>ROUND(Sales!M$6-H140,2)</f>
        <v>-6399.7</v>
      </c>
      <c r="J139" t="s">
        <v>3599</v>
      </c>
      <c r="K139" t="s">
        <v>292</v>
      </c>
    </row>
    <row r="140" spans="2:11">
      <c r="B140" t="s">
        <v>3665</v>
      </c>
      <c r="D140" t="s">
        <v>3666</v>
      </c>
      <c r="E140" s="12">
        <v>42277</v>
      </c>
      <c r="F140" s="12" t="s">
        <v>3676</v>
      </c>
      <c r="G140" s="12" t="s">
        <v>302</v>
      </c>
      <c r="H140" s="52">
        <f>ROUND(Sales!M$6*Sales!M$16,2)</f>
        <v>-336.43</v>
      </c>
      <c r="J140" t="s">
        <v>3599</v>
      </c>
      <c r="K140" t="s">
        <v>292</v>
      </c>
    </row>
    <row r="141" spans="2:11">
      <c r="B141" t="s">
        <v>3665</v>
      </c>
      <c r="D141" t="s">
        <v>3666</v>
      </c>
      <c r="E141" s="12">
        <v>42277</v>
      </c>
      <c r="F141" s="12" t="s">
        <v>3677</v>
      </c>
      <c r="G141" s="12" t="s">
        <v>302</v>
      </c>
      <c r="H141" s="52">
        <f>ROUND(Sales!M$7,2)</f>
        <v>3366.17</v>
      </c>
      <c r="J141" t="s">
        <v>3599</v>
      </c>
      <c r="K141" t="s">
        <v>292</v>
      </c>
    </row>
    <row r="142" spans="2:11">
      <c r="B142" s="63" t="s">
        <v>3665</v>
      </c>
      <c r="C142" s="63"/>
      <c r="D142" s="63" t="s">
        <v>3666</v>
      </c>
      <c r="E142" s="167">
        <v>42277</v>
      </c>
      <c r="F142" s="167" t="s">
        <v>3678</v>
      </c>
      <c r="G142" s="167" t="s">
        <v>23</v>
      </c>
      <c r="H142" s="64">
        <f>-SUM(H143:H144)</f>
        <v>0</v>
      </c>
      <c r="J142" t="s">
        <v>192</v>
      </c>
      <c r="K142" t="s">
        <v>292</v>
      </c>
    </row>
    <row r="143" spans="2:11">
      <c r="B143" t="s">
        <v>3665</v>
      </c>
      <c r="D143" t="s">
        <v>3666</v>
      </c>
      <c r="E143" s="12">
        <v>42277</v>
      </c>
      <c r="F143" s="12" t="s">
        <v>3675</v>
      </c>
      <c r="G143" s="12" t="s">
        <v>80</v>
      </c>
      <c r="H143" s="52">
        <f>ROUND(Sales!M$9,2)</f>
        <v>0</v>
      </c>
      <c r="J143" t="s">
        <v>192</v>
      </c>
      <c r="K143" t="s">
        <v>292</v>
      </c>
    </row>
    <row r="144" spans="2:11">
      <c r="B144" t="s">
        <v>3665</v>
      </c>
      <c r="D144" t="s">
        <v>3666</v>
      </c>
      <c r="E144" s="12">
        <v>42277</v>
      </c>
      <c r="F144" s="12" t="s">
        <v>3675</v>
      </c>
      <c r="G144" s="12" t="s">
        <v>302</v>
      </c>
      <c r="H144" s="52">
        <f>ROUND(Sales!M$10,2)</f>
        <v>0</v>
      </c>
      <c r="J144" t="s">
        <v>192</v>
      </c>
      <c r="K144" t="s">
        <v>292</v>
      </c>
    </row>
    <row r="145" spans="2:11">
      <c r="B145" s="63" t="s">
        <v>3665</v>
      </c>
      <c r="C145" s="63"/>
      <c r="D145" s="63" t="s">
        <v>3666</v>
      </c>
      <c r="E145" s="167">
        <v>42277</v>
      </c>
      <c r="F145" s="167" t="s">
        <v>3679</v>
      </c>
      <c r="G145" s="167" t="s">
        <v>261</v>
      </c>
      <c r="H145" s="64">
        <f>-SUM(H146:H153)</f>
        <v>22.599999999999998</v>
      </c>
      <c r="J145" t="s">
        <v>2478</v>
      </c>
      <c r="K145" t="s">
        <v>292</v>
      </c>
    </row>
    <row r="146" spans="2:11">
      <c r="B146" t="s">
        <v>3665</v>
      </c>
      <c r="D146" t="s">
        <v>3666</v>
      </c>
      <c r="E146" s="12">
        <v>42277</v>
      </c>
      <c r="F146" s="12" t="s">
        <v>3675</v>
      </c>
      <c r="G146" s="12" t="s">
        <v>261</v>
      </c>
      <c r="H146" s="52">
        <f>ROUND('[8]JE USD'!Z$109,2)-0.01</f>
        <v>8.6300000000000008</v>
      </c>
      <c r="J146" t="s">
        <v>2478</v>
      </c>
      <c r="K146" t="s">
        <v>292</v>
      </c>
    </row>
    <row r="147" spans="2:11">
      <c r="B147" t="s">
        <v>3665</v>
      </c>
      <c r="D147" t="s">
        <v>3666</v>
      </c>
      <c r="E147" s="12">
        <v>42277</v>
      </c>
      <c r="F147" s="12" t="s">
        <v>3676</v>
      </c>
      <c r="G147" s="12" t="s">
        <v>261</v>
      </c>
      <c r="H147" s="52">
        <f>ROUND('[8]JE USD'!Z$110,2)</f>
        <v>-2.67</v>
      </c>
      <c r="J147" t="s">
        <v>2478</v>
      </c>
      <c r="K147" t="s">
        <v>292</v>
      </c>
    </row>
    <row r="148" spans="2:11">
      <c r="B148" t="s">
        <v>3665</v>
      </c>
      <c r="D148" t="s">
        <v>3666</v>
      </c>
      <c r="E148" s="12">
        <v>42277</v>
      </c>
      <c r="F148" s="12" t="s">
        <v>3677</v>
      </c>
      <c r="G148" s="12" t="s">
        <v>261</v>
      </c>
      <c r="H148" s="52">
        <f>ROUND('[8]JE USD'!Z$111,2)</f>
        <v>-23.36</v>
      </c>
      <c r="J148" t="s">
        <v>2478</v>
      </c>
      <c r="K148" t="s">
        <v>292</v>
      </c>
    </row>
    <row r="149" spans="2:11">
      <c r="B149" t="s">
        <v>3665</v>
      </c>
      <c r="D149" t="s">
        <v>3666</v>
      </c>
      <c r="E149" s="12">
        <v>42277</v>
      </c>
      <c r="F149" s="12" t="s">
        <v>3680</v>
      </c>
      <c r="G149" s="12" t="s">
        <v>261</v>
      </c>
      <c r="H149" s="52">
        <f>ROUND('[8]JE USD'!Z$112,2)</f>
        <v>0</v>
      </c>
      <c r="J149" t="s">
        <v>2478</v>
      </c>
      <c r="K149" t="s">
        <v>292</v>
      </c>
    </row>
    <row r="150" spans="2:11">
      <c r="B150" t="s">
        <v>3665</v>
      </c>
      <c r="D150" t="s">
        <v>3666</v>
      </c>
      <c r="E150" s="12">
        <v>42277</v>
      </c>
      <c r="F150" s="12" t="s">
        <v>3681</v>
      </c>
      <c r="G150" s="12" t="s">
        <v>261</v>
      </c>
      <c r="H150" s="52">
        <f>ROUND('[8]JE USD'!Z$115,2)</f>
        <v>-8.32</v>
      </c>
      <c r="J150" t="s">
        <v>2478</v>
      </c>
      <c r="K150" t="s">
        <v>292</v>
      </c>
    </row>
    <row r="151" spans="2:11">
      <c r="B151" t="s">
        <v>3665</v>
      </c>
      <c r="D151" t="s">
        <v>3666</v>
      </c>
      <c r="E151" s="12">
        <v>42277</v>
      </c>
      <c r="F151" s="12" t="s">
        <v>3682</v>
      </c>
      <c r="G151" s="12" t="s">
        <v>261</v>
      </c>
      <c r="H151" s="52">
        <f>ROUND('[8]JE USD'!Z$116,2)</f>
        <v>3.12</v>
      </c>
      <c r="J151" t="s">
        <v>2478</v>
      </c>
      <c r="K151" t="s">
        <v>292</v>
      </c>
    </row>
    <row r="152" spans="2:11">
      <c r="B152" t="s">
        <v>3665</v>
      </c>
      <c r="D152" t="s">
        <v>3666</v>
      </c>
      <c r="E152" s="12">
        <v>42277</v>
      </c>
      <c r="F152" s="12" t="s">
        <v>3683</v>
      </c>
      <c r="G152" s="12" t="s">
        <v>261</v>
      </c>
      <c r="H152" s="52">
        <f>ROUND('[8]JE USD'!Z$117,2)</f>
        <v>0</v>
      </c>
      <c r="J152" t="s">
        <v>2478</v>
      </c>
      <c r="K152" t="s">
        <v>292</v>
      </c>
    </row>
    <row r="153" spans="2:11">
      <c r="B153" t="s">
        <v>3665</v>
      </c>
      <c r="D153" t="s">
        <v>3666</v>
      </c>
      <c r="E153" s="12">
        <v>42277</v>
      </c>
      <c r="F153" s="12" t="s">
        <v>3684</v>
      </c>
      <c r="G153" s="12" t="s">
        <v>261</v>
      </c>
      <c r="H153" s="52">
        <f>ROUND('[8]JE USD'!Z$118,2)</f>
        <v>0</v>
      </c>
      <c r="J153" t="s">
        <v>2478</v>
      </c>
      <c r="K153" t="s">
        <v>292</v>
      </c>
    </row>
    <row r="154" spans="2:11">
      <c r="B154" t="s">
        <v>3673</v>
      </c>
    </row>
    <row r="155" spans="2:11">
      <c r="B155" s="63" t="s">
        <v>3664</v>
      </c>
      <c r="C155" s="63"/>
      <c r="D155" s="63" t="s">
        <v>3666</v>
      </c>
      <c r="E155" s="167">
        <v>42308</v>
      </c>
      <c r="F155" s="167" t="s">
        <v>3674</v>
      </c>
      <c r="G155" s="167" t="s">
        <v>23</v>
      </c>
      <c r="H155" s="64">
        <f>-SUM(H156:H158)</f>
        <v>3327.0399999999995</v>
      </c>
      <c r="J155" t="s">
        <v>3599</v>
      </c>
      <c r="K155" t="s">
        <v>292</v>
      </c>
    </row>
    <row r="156" spans="2:11">
      <c r="B156" t="s">
        <v>3665</v>
      </c>
      <c r="D156" t="s">
        <v>3666</v>
      </c>
      <c r="E156" s="12">
        <v>42308</v>
      </c>
      <c r="F156" s="12" t="s">
        <v>3675</v>
      </c>
      <c r="G156" s="12" t="s">
        <v>302</v>
      </c>
      <c r="H156" s="52">
        <f>ROUND(Sales!N$6-H157,2)</f>
        <v>-3163.95</v>
      </c>
      <c r="J156" t="s">
        <v>3599</v>
      </c>
      <c r="K156" t="s">
        <v>292</v>
      </c>
    </row>
    <row r="157" spans="2:11">
      <c r="B157" t="s">
        <v>3665</v>
      </c>
      <c r="D157" t="s">
        <v>3666</v>
      </c>
      <c r="E157" s="12">
        <v>42308</v>
      </c>
      <c r="F157" s="12" t="s">
        <v>3676</v>
      </c>
      <c r="G157" s="12" t="s">
        <v>302</v>
      </c>
      <c r="H157" s="52">
        <f>ROUND(Sales!N$6*Sales!N$16,2)</f>
        <v>-192.49</v>
      </c>
      <c r="J157" t="s">
        <v>3599</v>
      </c>
      <c r="K157" t="s">
        <v>292</v>
      </c>
    </row>
    <row r="158" spans="2:11">
      <c r="B158" t="s">
        <v>3665</v>
      </c>
      <c r="D158" t="s">
        <v>3666</v>
      </c>
      <c r="E158" s="12">
        <v>42308</v>
      </c>
      <c r="F158" s="12" t="s">
        <v>3677</v>
      </c>
      <c r="G158" s="12" t="s">
        <v>302</v>
      </c>
      <c r="H158" s="52">
        <f>ROUND(Sales!N$7,2)</f>
        <v>29.4</v>
      </c>
      <c r="J158" t="s">
        <v>3599</v>
      </c>
      <c r="K158" t="s">
        <v>292</v>
      </c>
    </row>
    <row r="159" spans="2:11">
      <c r="B159" s="63" t="s">
        <v>3665</v>
      </c>
      <c r="C159" s="63"/>
      <c r="D159" s="63" t="s">
        <v>3666</v>
      </c>
      <c r="E159" s="167">
        <v>42308</v>
      </c>
      <c r="F159" s="167" t="s">
        <v>3678</v>
      </c>
      <c r="G159" s="167" t="s">
        <v>23</v>
      </c>
      <c r="H159" s="64">
        <f>-SUM(H160:H161)</f>
        <v>0</v>
      </c>
      <c r="J159" t="s">
        <v>192</v>
      </c>
      <c r="K159" t="s">
        <v>292</v>
      </c>
    </row>
    <row r="160" spans="2:11">
      <c r="B160" t="s">
        <v>3665</v>
      </c>
      <c r="D160" t="s">
        <v>3666</v>
      </c>
      <c r="E160" s="12">
        <v>42308</v>
      </c>
      <c r="F160" s="12" t="s">
        <v>3675</v>
      </c>
      <c r="G160" s="12" t="s">
        <v>80</v>
      </c>
      <c r="H160" s="52">
        <f>ROUND(Sales!N$9,2)</f>
        <v>0</v>
      </c>
      <c r="J160" t="s">
        <v>192</v>
      </c>
      <c r="K160" t="s">
        <v>292</v>
      </c>
    </row>
    <row r="161" spans="2:11">
      <c r="B161" t="s">
        <v>3665</v>
      </c>
      <c r="D161" t="s">
        <v>3666</v>
      </c>
      <c r="E161" s="12">
        <v>42308</v>
      </c>
      <c r="F161" s="12" t="s">
        <v>3675</v>
      </c>
      <c r="G161" s="12" t="s">
        <v>302</v>
      </c>
      <c r="H161" s="52">
        <f>ROUND(Sales!N$10,2)</f>
        <v>0</v>
      </c>
      <c r="J161" t="s">
        <v>192</v>
      </c>
      <c r="K161" t="s">
        <v>292</v>
      </c>
    </row>
    <row r="162" spans="2:11">
      <c r="B162" s="63" t="s">
        <v>3665</v>
      </c>
      <c r="C162" s="63"/>
      <c r="D162" s="63" t="s">
        <v>3666</v>
      </c>
      <c r="E162" s="167">
        <v>42308</v>
      </c>
      <c r="F162" s="167" t="s">
        <v>3679</v>
      </c>
      <c r="G162" s="167" t="s">
        <v>261</v>
      </c>
      <c r="H162" s="64">
        <f>-SUM(H163:H170)</f>
        <v>100.75</v>
      </c>
      <c r="J162" t="s">
        <v>2478</v>
      </c>
      <c r="K162" t="s">
        <v>292</v>
      </c>
    </row>
    <row r="163" spans="2:11">
      <c r="B163" t="s">
        <v>3665</v>
      </c>
      <c r="D163" t="s">
        <v>3666</v>
      </c>
      <c r="E163" s="12">
        <v>42308</v>
      </c>
      <c r="F163" s="12" t="s">
        <v>3675</v>
      </c>
      <c r="G163" s="12" t="s">
        <v>261</v>
      </c>
      <c r="H163" s="52">
        <f>ROUND('[8]JE USD'!AA$109,2)-0.01</f>
        <v>-88.160000000000011</v>
      </c>
      <c r="J163" t="s">
        <v>2478</v>
      </c>
      <c r="K163" t="s">
        <v>292</v>
      </c>
    </row>
    <row r="164" spans="2:11">
      <c r="B164" t="s">
        <v>3665</v>
      </c>
      <c r="D164" t="s">
        <v>3666</v>
      </c>
      <c r="E164" s="12">
        <v>42308</v>
      </c>
      <c r="F164" s="12" t="s">
        <v>3676</v>
      </c>
      <c r="G164" s="12" t="s">
        <v>261</v>
      </c>
      <c r="H164" s="52">
        <f>ROUND('[8]JE USD'!AA$110,2)</f>
        <v>-47.17</v>
      </c>
      <c r="J164" t="s">
        <v>2478</v>
      </c>
      <c r="K164" t="s">
        <v>292</v>
      </c>
    </row>
    <row r="165" spans="2:11">
      <c r="B165" t="s">
        <v>3665</v>
      </c>
      <c r="D165" t="s">
        <v>3666</v>
      </c>
      <c r="E165" s="12">
        <v>42308</v>
      </c>
      <c r="F165" s="12" t="s">
        <v>3677</v>
      </c>
      <c r="G165" s="12" t="s">
        <v>261</v>
      </c>
      <c r="H165" s="52">
        <f>ROUND('[8]JE USD'!AA$111,2)</f>
        <v>0</v>
      </c>
      <c r="J165" t="s">
        <v>2478</v>
      </c>
      <c r="K165" t="s">
        <v>292</v>
      </c>
    </row>
    <row r="166" spans="2:11">
      <c r="B166" t="s">
        <v>3665</v>
      </c>
      <c r="D166" t="s">
        <v>3666</v>
      </c>
      <c r="E166" s="12">
        <v>42308</v>
      </c>
      <c r="F166" s="12" t="s">
        <v>3680</v>
      </c>
      <c r="G166" s="12" t="s">
        <v>261</v>
      </c>
      <c r="H166" s="52">
        <f>ROUND('[8]JE USD'!AA$112,2)</f>
        <v>0</v>
      </c>
      <c r="J166" t="s">
        <v>2478</v>
      </c>
      <c r="K166" t="s">
        <v>292</v>
      </c>
    </row>
    <row r="167" spans="2:11">
      <c r="B167" t="s">
        <v>3665</v>
      </c>
      <c r="D167" t="s">
        <v>3666</v>
      </c>
      <c r="E167" s="12">
        <v>42308</v>
      </c>
      <c r="F167" s="12" t="s">
        <v>3681</v>
      </c>
      <c r="G167" s="12" t="s">
        <v>261</v>
      </c>
      <c r="H167" s="52">
        <f>ROUND('[8]JE USD'!AA$115,2)</f>
        <v>27.51</v>
      </c>
      <c r="J167" t="s">
        <v>2478</v>
      </c>
      <c r="K167" t="s">
        <v>292</v>
      </c>
    </row>
    <row r="168" spans="2:11">
      <c r="B168" t="s">
        <v>3665</v>
      </c>
      <c r="D168" t="s">
        <v>3666</v>
      </c>
      <c r="E168" s="12">
        <v>42308</v>
      </c>
      <c r="F168" s="12" t="s">
        <v>3682</v>
      </c>
      <c r="G168" s="12" t="s">
        <v>261</v>
      </c>
      <c r="H168" s="52">
        <f>ROUND('[8]JE USD'!AA$116,2)</f>
        <v>7.07</v>
      </c>
      <c r="J168" t="s">
        <v>2478</v>
      </c>
      <c r="K168" t="s">
        <v>292</v>
      </c>
    </row>
    <row r="169" spans="2:11">
      <c r="B169" t="s">
        <v>3665</v>
      </c>
      <c r="D169" t="s">
        <v>3666</v>
      </c>
      <c r="E169" s="12">
        <v>42308</v>
      </c>
      <c r="F169" s="12" t="s">
        <v>3683</v>
      </c>
      <c r="G169" s="12" t="s">
        <v>261</v>
      </c>
      <c r="H169" s="52">
        <f>ROUND('[8]JE USD'!AA$117,2)</f>
        <v>0</v>
      </c>
      <c r="J169" t="s">
        <v>2478</v>
      </c>
      <c r="K169" t="s">
        <v>292</v>
      </c>
    </row>
    <row r="170" spans="2:11">
      <c r="B170" t="s">
        <v>3665</v>
      </c>
      <c r="D170" t="s">
        <v>3666</v>
      </c>
      <c r="E170" s="12">
        <v>42308</v>
      </c>
      <c r="F170" s="12" t="s">
        <v>3684</v>
      </c>
      <c r="G170" s="12" t="s">
        <v>261</v>
      </c>
      <c r="H170" s="52">
        <f>ROUND('[8]JE USD'!AA$118,2)</f>
        <v>0</v>
      </c>
      <c r="J170" t="s">
        <v>2478</v>
      </c>
      <c r="K170" t="s">
        <v>292</v>
      </c>
    </row>
    <row r="171" spans="2:11">
      <c r="B171" t="s">
        <v>3673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1"/>
  <sheetViews>
    <sheetView showGridLines="0" zoomScale="85" zoomScaleNormal="85" workbookViewId="0">
      <pane ySplit="1" topLeftCell="A993" activePane="bottomLeft" state="frozen"/>
      <selection pane="bottomLeft" activeCell="H1037" sqref="H1037"/>
    </sheetView>
  </sheetViews>
  <sheetFormatPr defaultRowHeight="14.4"/>
  <cols>
    <col min="2" max="2" width="33.44140625" style="216" bestFit="1" customWidth="1"/>
    <col min="3" max="3" width="5.5546875" bestFit="1" customWidth="1"/>
    <col min="4" max="4" width="5.88671875" bestFit="1" customWidth="1"/>
    <col min="5" max="5" width="17.88671875" bestFit="1" customWidth="1"/>
    <col min="6" max="6" width="10.88671875" bestFit="1" customWidth="1"/>
    <col min="7" max="7" width="7" bestFit="1" customWidth="1"/>
    <col min="8" max="8" width="38.88671875" bestFit="1" customWidth="1"/>
    <col min="9" max="9" width="11.6640625" bestFit="1" customWidth="1"/>
    <col min="10" max="10" width="11.88671875" bestFit="1" customWidth="1"/>
    <col min="11" max="11" width="24.88671875" bestFit="1" customWidth="1"/>
    <col min="12" max="12" width="9.5546875" bestFit="1" customWidth="1"/>
    <col min="13" max="13" width="17" bestFit="1" customWidth="1"/>
    <col min="14" max="16" width="10.33203125" bestFit="1" customWidth="1"/>
  </cols>
  <sheetData>
    <row r="1" spans="1:12">
      <c r="A1" t="s">
        <v>17</v>
      </c>
      <c r="C1" t="s">
        <v>3667</v>
      </c>
      <c r="D1" t="s">
        <v>3668</v>
      </c>
      <c r="E1" t="s">
        <v>3669</v>
      </c>
      <c r="F1" t="s">
        <v>0</v>
      </c>
      <c r="G1" t="s">
        <v>3670</v>
      </c>
      <c r="H1" t="s">
        <v>12</v>
      </c>
      <c r="I1" t="s">
        <v>2</v>
      </c>
      <c r="J1" t="s">
        <v>3671</v>
      </c>
      <c r="K1" t="s">
        <v>15</v>
      </c>
      <c r="L1" t="s">
        <v>3672</v>
      </c>
    </row>
    <row r="2" spans="1:12">
      <c r="A2" t="s">
        <v>17</v>
      </c>
      <c r="B2" s="217" t="s">
        <v>21</v>
      </c>
      <c r="C2" s="63" t="s">
        <v>3664</v>
      </c>
      <c r="D2" s="63"/>
      <c r="E2" s="63" t="s">
        <v>3666</v>
      </c>
      <c r="F2" s="167">
        <v>42035</v>
      </c>
      <c r="G2" s="167" t="s">
        <v>3690</v>
      </c>
      <c r="H2" s="167" t="s">
        <v>23</v>
      </c>
      <c r="I2" s="64">
        <f>-SUM(I3:I13)</f>
        <v>5766.2000000000007</v>
      </c>
      <c r="K2" t="s">
        <v>3096</v>
      </c>
      <c r="L2" t="s">
        <v>292</v>
      </c>
    </row>
    <row r="3" spans="1:12">
      <c r="A3" t="s">
        <v>17</v>
      </c>
      <c r="B3" s="216" t="s">
        <v>146</v>
      </c>
      <c r="C3" t="s">
        <v>3665</v>
      </c>
      <c r="E3" t="s">
        <v>3666</v>
      </c>
      <c r="F3" s="12">
        <v>42035</v>
      </c>
      <c r="G3" s="12" t="s">
        <v>3675</v>
      </c>
      <c r="H3" t="s">
        <v>80</v>
      </c>
      <c r="I3" s="52">
        <f>ROUND(Sales!E$24-I4,2)</f>
        <v>-414.43</v>
      </c>
      <c r="K3" t="s">
        <v>3096</v>
      </c>
      <c r="L3" t="s">
        <v>292</v>
      </c>
    </row>
    <row r="4" spans="1:12">
      <c r="A4" t="s">
        <v>17</v>
      </c>
      <c r="B4" s="216" t="s">
        <v>336</v>
      </c>
      <c r="C4" t="s">
        <v>3665</v>
      </c>
      <c r="E4" t="s">
        <v>3666</v>
      </c>
      <c r="F4" s="12">
        <v>42035</v>
      </c>
      <c r="G4" s="12" t="s">
        <v>3676</v>
      </c>
      <c r="H4" s="12" t="s">
        <v>80</v>
      </c>
      <c r="I4" s="52">
        <f>ROUND(Sales!E$24*Sales!E$54,2)</f>
        <v>-28.69</v>
      </c>
      <c r="K4" t="s">
        <v>3096</v>
      </c>
      <c r="L4" t="s">
        <v>292</v>
      </c>
    </row>
    <row r="5" spans="1:12">
      <c r="A5" t="s">
        <v>17</v>
      </c>
      <c r="B5" s="216" t="s">
        <v>146</v>
      </c>
      <c r="C5" t="s">
        <v>3665</v>
      </c>
      <c r="E5" t="s">
        <v>3666</v>
      </c>
      <c r="F5" s="12">
        <v>42035</v>
      </c>
      <c r="G5" s="12" t="s">
        <v>3675</v>
      </c>
      <c r="H5" s="12" t="s">
        <v>302</v>
      </c>
      <c r="I5" s="52">
        <f>ROUND(Sales!E$25-I6,2)</f>
        <v>-3180.42</v>
      </c>
      <c r="K5" t="s">
        <v>3096</v>
      </c>
      <c r="L5" t="s">
        <v>292</v>
      </c>
    </row>
    <row r="6" spans="1:12">
      <c r="A6" t="s">
        <v>17</v>
      </c>
      <c r="B6" s="216" t="s">
        <v>336</v>
      </c>
      <c r="C6" t="s">
        <v>3665</v>
      </c>
      <c r="E6" t="s">
        <v>3666</v>
      </c>
      <c r="F6" s="12">
        <v>42035</v>
      </c>
      <c r="G6" s="12" t="s">
        <v>3676</v>
      </c>
      <c r="H6" s="12" t="s">
        <v>302</v>
      </c>
      <c r="I6" s="52">
        <f>ROUND(Sales!E$25*Sales!E$55,2)</f>
        <v>-589.95000000000005</v>
      </c>
      <c r="K6" t="s">
        <v>3096</v>
      </c>
      <c r="L6" t="s">
        <v>292</v>
      </c>
    </row>
    <row r="7" spans="1:12">
      <c r="A7" t="s">
        <v>17</v>
      </c>
      <c r="B7" s="216" t="s">
        <v>146</v>
      </c>
      <c r="C7" t="s">
        <v>3665</v>
      </c>
      <c r="E7" t="s">
        <v>3666</v>
      </c>
      <c r="F7" s="12">
        <v>42035</v>
      </c>
      <c r="G7" s="12" t="s">
        <v>3675</v>
      </c>
      <c r="H7" s="12" t="s">
        <v>309</v>
      </c>
      <c r="I7" s="52">
        <f>ROUND(Sales!E$26-I8,2)</f>
        <v>-1903.89</v>
      </c>
      <c r="K7" t="s">
        <v>3096</v>
      </c>
      <c r="L7" t="s">
        <v>292</v>
      </c>
    </row>
    <row r="8" spans="1:12">
      <c r="A8" t="s">
        <v>17</v>
      </c>
      <c r="B8" s="216" t="s">
        <v>336</v>
      </c>
      <c r="C8" t="s">
        <v>3665</v>
      </c>
      <c r="E8" t="s">
        <v>3666</v>
      </c>
      <c r="F8" s="12">
        <v>42035</v>
      </c>
      <c r="G8" s="12" t="s">
        <v>3676</v>
      </c>
      <c r="H8" s="12" t="s">
        <v>309</v>
      </c>
      <c r="I8" s="52">
        <f>ROUND(Sales!E$26*Sales!E$56,2)</f>
        <v>-85.89</v>
      </c>
      <c r="K8" t="s">
        <v>3096</v>
      </c>
      <c r="L8" t="s">
        <v>292</v>
      </c>
    </row>
    <row r="9" spans="1:12">
      <c r="A9" t="s">
        <v>17</v>
      </c>
      <c r="B9" s="216" t="s">
        <v>146</v>
      </c>
      <c r="C9" t="s">
        <v>3665</v>
      </c>
      <c r="E9" t="s">
        <v>3666</v>
      </c>
      <c r="F9" s="12">
        <v>42035</v>
      </c>
      <c r="G9" s="12" t="s">
        <v>3675</v>
      </c>
      <c r="H9" s="12" t="s">
        <v>305</v>
      </c>
      <c r="I9" s="52">
        <f>ROUND(Sales!E$27-I10,2)</f>
        <v>-123.35</v>
      </c>
      <c r="K9" t="s">
        <v>3096</v>
      </c>
      <c r="L9" t="s">
        <v>292</v>
      </c>
    </row>
    <row r="10" spans="1:12">
      <c r="A10" t="s">
        <v>17</v>
      </c>
      <c r="B10" s="216" t="s">
        <v>336</v>
      </c>
      <c r="C10" t="s">
        <v>3665</v>
      </c>
      <c r="E10" t="s">
        <v>3666</v>
      </c>
      <c r="F10" s="12">
        <v>42035</v>
      </c>
      <c r="G10" s="12" t="s">
        <v>3676</v>
      </c>
      <c r="H10" s="12" t="s">
        <v>305</v>
      </c>
      <c r="I10" s="52">
        <f>ROUND(Sales!E$27*Sales!E$57,2)</f>
        <v>-6.25</v>
      </c>
      <c r="K10" t="s">
        <v>3096</v>
      </c>
      <c r="L10" t="s">
        <v>292</v>
      </c>
    </row>
    <row r="11" spans="1:12">
      <c r="A11" t="s">
        <v>17</v>
      </c>
      <c r="B11" s="216" t="s">
        <v>184</v>
      </c>
      <c r="C11" t="s">
        <v>3665</v>
      </c>
      <c r="E11" t="s">
        <v>3666</v>
      </c>
      <c r="F11" s="12">
        <v>42035</v>
      </c>
      <c r="G11" s="12" t="s">
        <v>3677</v>
      </c>
      <c r="H11" t="s">
        <v>80</v>
      </c>
      <c r="I11" s="52">
        <f>ROUND(Sales!E$28,2)</f>
        <v>0</v>
      </c>
      <c r="K11" t="s">
        <v>3096</v>
      </c>
      <c r="L11" t="s">
        <v>292</v>
      </c>
    </row>
    <row r="12" spans="1:12">
      <c r="A12" t="s">
        <v>17</v>
      </c>
      <c r="B12" s="216" t="s">
        <v>184</v>
      </c>
      <c r="C12" t="s">
        <v>3665</v>
      </c>
      <c r="E12" t="s">
        <v>3666</v>
      </c>
      <c r="F12" s="12">
        <v>42035</v>
      </c>
      <c r="G12" s="12" t="s">
        <v>3677</v>
      </c>
      <c r="H12" t="s">
        <v>302</v>
      </c>
      <c r="I12" s="52">
        <f>ROUND(Sales!E$29,2)</f>
        <v>189.82</v>
      </c>
      <c r="K12" t="s">
        <v>3096</v>
      </c>
      <c r="L12" t="s">
        <v>292</v>
      </c>
    </row>
    <row r="13" spans="1:12">
      <c r="A13" t="s">
        <v>17</v>
      </c>
      <c r="B13" s="216" t="s">
        <v>184</v>
      </c>
      <c r="C13" t="s">
        <v>3665</v>
      </c>
      <c r="E13" t="s">
        <v>3666</v>
      </c>
      <c r="F13" s="12">
        <v>42035</v>
      </c>
      <c r="G13" s="12" t="s">
        <v>3677</v>
      </c>
      <c r="H13" t="s">
        <v>309</v>
      </c>
      <c r="I13" s="52">
        <f>ROUND(Sales!E$30,2)</f>
        <v>376.85</v>
      </c>
      <c r="K13" t="s">
        <v>3096</v>
      </c>
      <c r="L13" t="s">
        <v>292</v>
      </c>
    </row>
    <row r="14" spans="1:12">
      <c r="A14" t="s">
        <v>17</v>
      </c>
      <c r="B14" s="217" t="s">
        <v>19</v>
      </c>
      <c r="C14" s="63" t="s">
        <v>3665</v>
      </c>
      <c r="D14" s="63"/>
      <c r="E14" s="63" t="s">
        <v>3666</v>
      </c>
      <c r="F14" s="167">
        <v>42035</v>
      </c>
      <c r="G14" s="167" t="s">
        <v>3691</v>
      </c>
      <c r="H14" s="167" t="s">
        <v>23</v>
      </c>
      <c r="I14" s="64">
        <f>-SUM(I15:I16)</f>
        <v>0</v>
      </c>
      <c r="K14" t="s">
        <v>3685</v>
      </c>
      <c r="L14" t="s">
        <v>292</v>
      </c>
    </row>
    <row r="15" spans="1:12">
      <c r="A15" t="s">
        <v>17</v>
      </c>
      <c r="B15" s="216" t="s">
        <v>146</v>
      </c>
      <c r="C15" t="s">
        <v>3665</v>
      </c>
      <c r="E15" t="s">
        <v>3666</v>
      </c>
      <c r="F15" s="12">
        <v>42035</v>
      </c>
      <c r="G15" s="12" t="s">
        <v>3675</v>
      </c>
      <c r="H15" t="s">
        <v>80</v>
      </c>
      <c r="I15" s="52">
        <f>ROUND(Sales!E$32,2)-I16</f>
        <v>0</v>
      </c>
      <c r="K15" t="s">
        <v>3685</v>
      </c>
      <c r="L15" t="s">
        <v>292</v>
      </c>
    </row>
    <row r="16" spans="1:12">
      <c r="A16" t="s">
        <v>17</v>
      </c>
      <c r="B16" s="216" t="s">
        <v>336</v>
      </c>
      <c r="C16" t="s">
        <v>3665</v>
      </c>
      <c r="E16" t="s">
        <v>3666</v>
      </c>
      <c r="F16" s="12">
        <v>42035</v>
      </c>
      <c r="G16" s="12" t="s">
        <v>3676</v>
      </c>
      <c r="H16" s="12" t="s">
        <v>80</v>
      </c>
      <c r="I16" s="52">
        <f>ROUND(Sales!E$32*Sales!E$54,2)</f>
        <v>0</v>
      </c>
      <c r="K16" t="s">
        <v>3685</v>
      </c>
      <c r="L16" t="s">
        <v>292</v>
      </c>
    </row>
    <row r="17" spans="1:12">
      <c r="A17" t="s">
        <v>17</v>
      </c>
      <c r="B17" s="217" t="s">
        <v>158</v>
      </c>
      <c r="C17" s="63" t="s">
        <v>3665</v>
      </c>
      <c r="D17" s="63"/>
      <c r="E17" s="63" t="s">
        <v>3666</v>
      </c>
      <c r="F17" s="167">
        <v>42035</v>
      </c>
      <c r="G17" s="167" t="s">
        <v>3692</v>
      </c>
      <c r="H17" s="167" t="s">
        <v>23</v>
      </c>
      <c r="I17" s="64">
        <f>-SUM(I18:I20)</f>
        <v>0</v>
      </c>
      <c r="K17" t="s">
        <v>179</v>
      </c>
      <c r="L17" t="s">
        <v>292</v>
      </c>
    </row>
    <row r="18" spans="1:12">
      <c r="A18" t="s">
        <v>17</v>
      </c>
      <c r="B18" s="216" t="s">
        <v>146</v>
      </c>
      <c r="C18" t="s">
        <v>3665</v>
      </c>
      <c r="E18" t="s">
        <v>3666</v>
      </c>
      <c r="F18" s="12">
        <v>42035</v>
      </c>
      <c r="G18" s="12" t="s">
        <v>3675</v>
      </c>
      <c r="H18" t="s">
        <v>80</v>
      </c>
      <c r="I18" s="52">
        <f>ROUND(Sales!E$34,2)</f>
        <v>0</v>
      </c>
      <c r="K18" t="s">
        <v>179</v>
      </c>
      <c r="L18" t="s">
        <v>292</v>
      </c>
    </row>
    <row r="19" spans="1:12">
      <c r="A19" t="s">
        <v>17</v>
      </c>
      <c r="B19" s="216" t="s">
        <v>184</v>
      </c>
      <c r="C19" t="s">
        <v>3665</v>
      </c>
      <c r="E19" t="s">
        <v>3666</v>
      </c>
      <c r="F19" s="12">
        <v>42035</v>
      </c>
      <c r="G19" s="12" t="s">
        <v>3677</v>
      </c>
      <c r="H19" t="s">
        <v>309</v>
      </c>
      <c r="I19" s="52">
        <f>ROUND(Sales!E$35,2)</f>
        <v>0</v>
      </c>
      <c r="K19" t="s">
        <v>179</v>
      </c>
      <c r="L19" t="s">
        <v>292</v>
      </c>
    </row>
    <row r="20" spans="1:12">
      <c r="A20" t="s">
        <v>17</v>
      </c>
      <c r="B20" s="216" t="s">
        <v>184</v>
      </c>
      <c r="C20" t="s">
        <v>3665</v>
      </c>
      <c r="E20" t="s">
        <v>3666</v>
      </c>
      <c r="F20" s="12">
        <v>42035</v>
      </c>
      <c r="G20" s="12" t="s">
        <v>3677</v>
      </c>
      <c r="H20" t="s">
        <v>272</v>
      </c>
      <c r="I20" s="52">
        <f>ROUND(Sales!E$36,2)</f>
        <v>0</v>
      </c>
      <c r="K20" t="s">
        <v>179</v>
      </c>
      <c r="L20" t="s">
        <v>292</v>
      </c>
    </row>
    <row r="21" spans="1:12">
      <c r="A21" t="s">
        <v>17</v>
      </c>
      <c r="B21" s="217" t="s">
        <v>58</v>
      </c>
      <c r="C21" s="63" t="s">
        <v>3665</v>
      </c>
      <c r="D21" s="63"/>
      <c r="E21" s="63" t="s">
        <v>3666</v>
      </c>
      <c r="F21" s="167">
        <v>42035</v>
      </c>
      <c r="G21" s="167" t="s">
        <v>3693</v>
      </c>
      <c r="H21" s="167" t="s">
        <v>23</v>
      </c>
      <c r="I21" s="64">
        <f>-SUM(I22:I104)</f>
        <v>74737.5</v>
      </c>
      <c r="K21" t="s">
        <v>163</v>
      </c>
      <c r="L21" t="s">
        <v>292</v>
      </c>
    </row>
    <row r="22" spans="1:12">
      <c r="A22" t="s">
        <v>17</v>
      </c>
      <c r="B22" s="216" t="s">
        <v>146</v>
      </c>
      <c r="C22" t="s">
        <v>3665</v>
      </c>
      <c r="E22" t="s">
        <v>3666</v>
      </c>
      <c r="F22" s="12">
        <v>42035</v>
      </c>
      <c r="G22" s="12" t="s">
        <v>3675</v>
      </c>
      <c r="H22" t="s">
        <v>80</v>
      </c>
      <c r="I22" s="52">
        <f>ROUND(Sales!E$38,2)-I23</f>
        <v>0</v>
      </c>
      <c r="K22" t="s">
        <v>163</v>
      </c>
      <c r="L22" t="s">
        <v>292</v>
      </c>
    </row>
    <row r="23" spans="1:12">
      <c r="A23" t="s">
        <v>17</v>
      </c>
      <c r="B23" s="216" t="s">
        <v>336</v>
      </c>
      <c r="C23" t="s">
        <v>3665</v>
      </c>
      <c r="E23" t="s">
        <v>3666</v>
      </c>
      <c r="F23" s="12">
        <v>42035</v>
      </c>
      <c r="G23" s="12" t="s">
        <v>3676</v>
      </c>
      <c r="H23" s="12" t="s">
        <v>80</v>
      </c>
      <c r="I23" s="52">
        <f>ROUND(Sales!E$38*Sales!E$54,2)</f>
        <v>0</v>
      </c>
      <c r="K23" t="s">
        <v>163</v>
      </c>
      <c r="L23" t="s">
        <v>292</v>
      </c>
    </row>
    <row r="24" spans="1:12">
      <c r="A24" t="s">
        <v>17</v>
      </c>
      <c r="B24" s="216" t="s">
        <v>146</v>
      </c>
      <c r="C24" t="s">
        <v>3665</v>
      </c>
      <c r="E24" t="s">
        <v>3666</v>
      </c>
      <c r="F24" s="12">
        <v>42035</v>
      </c>
      <c r="G24" s="12" t="s">
        <v>3675</v>
      </c>
      <c r="H24" t="s">
        <v>305</v>
      </c>
      <c r="I24" s="52">
        <f>ROUND(Sales!E$86,2)</f>
        <v>-350.31</v>
      </c>
      <c r="K24" t="s">
        <v>163</v>
      </c>
      <c r="L24" t="s">
        <v>292</v>
      </c>
    </row>
    <row r="25" spans="1:12">
      <c r="A25" t="s">
        <v>17</v>
      </c>
      <c r="B25" s="216" t="s">
        <v>146</v>
      </c>
      <c r="C25" t="s">
        <v>3665</v>
      </c>
      <c r="E25" t="s">
        <v>3666</v>
      </c>
      <c r="F25" s="12">
        <v>42035</v>
      </c>
      <c r="G25" s="12" t="s">
        <v>3675</v>
      </c>
      <c r="H25" t="s">
        <v>309</v>
      </c>
      <c r="I25" s="52">
        <f>ROUND(Sales!E$87,2)</f>
        <v>-6390.36</v>
      </c>
      <c r="K25" t="s">
        <v>163</v>
      </c>
      <c r="L25" t="s">
        <v>292</v>
      </c>
    </row>
    <row r="26" spans="1:12">
      <c r="A26" t="s">
        <v>17</v>
      </c>
      <c r="B26" s="216" t="s">
        <v>146</v>
      </c>
      <c r="C26" t="s">
        <v>3665</v>
      </c>
      <c r="E26" t="s">
        <v>3666</v>
      </c>
      <c r="F26" s="12">
        <v>42035</v>
      </c>
      <c r="G26" s="12" t="s">
        <v>3675</v>
      </c>
      <c r="H26" t="s">
        <v>80</v>
      </c>
      <c r="I26" s="52">
        <f>ROUND(Sales!E$88,2)</f>
        <v>-3899.68</v>
      </c>
      <c r="K26" t="s">
        <v>163</v>
      </c>
      <c r="L26" t="s">
        <v>292</v>
      </c>
    </row>
    <row r="27" spans="1:12">
      <c r="A27" t="s">
        <v>17</v>
      </c>
      <c r="B27" s="216" t="s">
        <v>336</v>
      </c>
      <c r="C27" t="s">
        <v>3665</v>
      </c>
      <c r="E27" t="s">
        <v>3666</v>
      </c>
      <c r="F27" s="12">
        <v>42035</v>
      </c>
      <c r="G27" s="12" t="s">
        <v>3676</v>
      </c>
      <c r="H27" t="s">
        <v>305</v>
      </c>
      <c r="I27" s="52">
        <f>ROUND(Sales!E$91,2)</f>
        <v>-17.760000000000002</v>
      </c>
      <c r="K27" t="s">
        <v>163</v>
      </c>
      <c r="L27" t="s">
        <v>292</v>
      </c>
    </row>
    <row r="28" spans="1:12">
      <c r="A28" t="s">
        <v>17</v>
      </c>
      <c r="B28" s="216" t="s">
        <v>336</v>
      </c>
      <c r="C28" t="s">
        <v>3665</v>
      </c>
      <c r="E28" t="s">
        <v>3666</v>
      </c>
      <c r="F28" s="12">
        <v>42035</v>
      </c>
      <c r="G28" s="12" t="s">
        <v>3676</v>
      </c>
      <c r="H28" t="s">
        <v>309</v>
      </c>
      <c r="I28" s="52">
        <f>ROUND(Sales!E$92,2)</f>
        <v>-288.27999999999997</v>
      </c>
      <c r="K28" t="s">
        <v>163</v>
      </c>
      <c r="L28" t="s">
        <v>292</v>
      </c>
    </row>
    <row r="29" spans="1:12">
      <c r="A29" t="s">
        <v>17</v>
      </c>
      <c r="B29" s="216" t="s">
        <v>336</v>
      </c>
      <c r="C29" t="s">
        <v>3665</v>
      </c>
      <c r="E29" t="s">
        <v>3666</v>
      </c>
      <c r="F29" s="12">
        <v>42035</v>
      </c>
      <c r="G29" s="12" t="s">
        <v>3676</v>
      </c>
      <c r="H29" t="s">
        <v>80</v>
      </c>
      <c r="I29" s="52">
        <f>ROUND(Sales!E$93,2)</f>
        <v>-269.95999999999998</v>
      </c>
      <c r="K29" t="s">
        <v>163</v>
      </c>
      <c r="L29" t="s">
        <v>292</v>
      </c>
    </row>
    <row r="30" spans="1:12">
      <c r="A30" t="s">
        <v>17</v>
      </c>
      <c r="B30" s="216" t="s">
        <v>184</v>
      </c>
      <c r="C30" t="s">
        <v>3665</v>
      </c>
      <c r="E30" t="s">
        <v>3666</v>
      </c>
      <c r="F30" s="12">
        <v>42035</v>
      </c>
      <c r="G30" s="12" t="s">
        <v>3677</v>
      </c>
      <c r="H30" t="s">
        <v>305</v>
      </c>
      <c r="I30" s="52">
        <f>ROUND(Sales!E$96,2)</f>
        <v>72.02</v>
      </c>
      <c r="K30" t="s">
        <v>163</v>
      </c>
      <c r="L30" t="s">
        <v>292</v>
      </c>
    </row>
    <row r="31" spans="1:12">
      <c r="A31" t="s">
        <v>17</v>
      </c>
      <c r="B31" s="216" t="s">
        <v>184</v>
      </c>
      <c r="C31" t="s">
        <v>3665</v>
      </c>
      <c r="E31" t="s">
        <v>3666</v>
      </c>
      <c r="F31" s="12">
        <v>42035</v>
      </c>
      <c r="G31" s="12" t="s">
        <v>3677</v>
      </c>
      <c r="H31" t="s">
        <v>309</v>
      </c>
      <c r="I31" s="52">
        <f>ROUND(Sales!E$97,2)</f>
        <v>748.12</v>
      </c>
      <c r="K31" t="s">
        <v>163</v>
      </c>
      <c r="L31" t="s">
        <v>292</v>
      </c>
    </row>
    <row r="32" spans="1:12">
      <c r="A32" t="s">
        <v>17</v>
      </c>
      <c r="B32" s="216" t="s">
        <v>184</v>
      </c>
      <c r="C32" t="s">
        <v>3665</v>
      </c>
      <c r="E32" t="s">
        <v>3666</v>
      </c>
      <c r="F32" s="12">
        <v>42035</v>
      </c>
      <c r="G32" s="12" t="s">
        <v>3677</v>
      </c>
      <c r="H32" t="s">
        <v>80</v>
      </c>
      <c r="I32" s="52">
        <f>ROUND(Sales!E$98,2)</f>
        <v>0</v>
      </c>
      <c r="K32" t="s">
        <v>163</v>
      </c>
      <c r="L32" t="s">
        <v>292</v>
      </c>
    </row>
    <row r="33" spans="1:12">
      <c r="A33" t="s">
        <v>17</v>
      </c>
      <c r="B33" s="216" t="s">
        <v>146</v>
      </c>
      <c r="C33" t="s">
        <v>3665</v>
      </c>
      <c r="E33" t="s">
        <v>3666</v>
      </c>
      <c r="F33" s="12">
        <v>42035</v>
      </c>
      <c r="G33" s="12" t="s">
        <v>3675</v>
      </c>
      <c r="H33" t="s">
        <v>272</v>
      </c>
      <c r="I33" s="52">
        <f>ROUND('[8]JE USD'!R$8,2)</f>
        <v>-8024.7</v>
      </c>
      <c r="K33" t="s">
        <v>163</v>
      </c>
      <c r="L33" t="s">
        <v>292</v>
      </c>
    </row>
    <row r="34" spans="1:12">
      <c r="A34" t="s">
        <v>17</v>
      </c>
      <c r="B34" s="216" t="s">
        <v>336</v>
      </c>
      <c r="C34" t="s">
        <v>3665</v>
      </c>
      <c r="E34" t="s">
        <v>3666</v>
      </c>
      <c r="F34" s="12">
        <v>42035</v>
      </c>
      <c r="G34" s="12" t="s">
        <v>3676</v>
      </c>
      <c r="H34" t="s">
        <v>272</v>
      </c>
      <c r="I34" s="52">
        <f>ROUND('[8]JE USD'!R$9,2)</f>
        <v>-718.01</v>
      </c>
      <c r="K34" t="s">
        <v>163</v>
      </c>
      <c r="L34" t="s">
        <v>292</v>
      </c>
    </row>
    <row r="35" spans="1:12">
      <c r="A35" t="s">
        <v>17</v>
      </c>
      <c r="B35" s="216" t="s">
        <v>184</v>
      </c>
      <c r="C35" t="s">
        <v>3665</v>
      </c>
      <c r="E35" t="s">
        <v>3666</v>
      </c>
      <c r="F35" s="12">
        <v>42035</v>
      </c>
      <c r="G35" s="12" t="s">
        <v>3677</v>
      </c>
      <c r="H35" t="s">
        <v>272</v>
      </c>
      <c r="I35" s="52">
        <f>ROUND('[8]JE USD'!R$10,2)</f>
        <v>766.35</v>
      </c>
      <c r="K35" t="s">
        <v>163</v>
      </c>
      <c r="L35" t="s">
        <v>292</v>
      </c>
    </row>
    <row r="36" spans="1:12">
      <c r="A36" t="s">
        <v>17</v>
      </c>
      <c r="B36" s="216" t="s">
        <v>346</v>
      </c>
      <c r="C36" t="s">
        <v>3665</v>
      </c>
      <c r="E36" t="s">
        <v>3666</v>
      </c>
      <c r="F36" s="12">
        <v>42035</v>
      </c>
      <c r="G36" s="12" t="s">
        <v>3694</v>
      </c>
      <c r="H36" t="s">
        <v>272</v>
      </c>
      <c r="I36" s="52">
        <f>ROUND('[8]JE USD'!R$11,2)</f>
        <v>0</v>
      </c>
      <c r="K36" t="s">
        <v>163</v>
      </c>
      <c r="L36" t="s">
        <v>292</v>
      </c>
    </row>
    <row r="37" spans="1:12">
      <c r="A37" t="s">
        <v>17</v>
      </c>
      <c r="B37" s="216" t="s">
        <v>351</v>
      </c>
      <c r="C37" t="s">
        <v>3665</v>
      </c>
      <c r="E37" t="s">
        <v>3666</v>
      </c>
      <c r="F37" s="12">
        <v>42035</v>
      </c>
      <c r="G37" s="12" t="s">
        <v>3695</v>
      </c>
      <c r="H37" t="s">
        <v>272</v>
      </c>
      <c r="I37" s="52">
        <f>ROUND('[8]JE USD'!R$13,2)</f>
        <v>0</v>
      </c>
      <c r="K37" t="s">
        <v>163</v>
      </c>
      <c r="L37" t="s">
        <v>292</v>
      </c>
    </row>
    <row r="38" spans="1:12">
      <c r="A38" t="s">
        <v>17</v>
      </c>
      <c r="B38" s="216" t="s">
        <v>56</v>
      </c>
      <c r="C38" t="s">
        <v>3665</v>
      </c>
      <c r="E38" t="s">
        <v>3666</v>
      </c>
      <c r="F38" s="12">
        <v>42035</v>
      </c>
      <c r="G38" s="12" t="s">
        <v>3681</v>
      </c>
      <c r="H38" t="s">
        <v>272</v>
      </c>
      <c r="I38" s="52">
        <f>ROUND('[8]JE USD'!R$14,2)</f>
        <v>1247.3</v>
      </c>
      <c r="K38" t="s">
        <v>163</v>
      </c>
      <c r="L38" t="s">
        <v>292</v>
      </c>
    </row>
    <row r="39" spans="1:12">
      <c r="A39" t="s">
        <v>17</v>
      </c>
      <c r="B39" s="216" t="s">
        <v>86</v>
      </c>
      <c r="C39" t="s">
        <v>3665</v>
      </c>
      <c r="E39" t="s">
        <v>3666</v>
      </c>
      <c r="F39" s="12">
        <v>42035</v>
      </c>
      <c r="G39" s="12" t="s">
        <v>3682</v>
      </c>
      <c r="H39" t="s">
        <v>272</v>
      </c>
      <c r="I39" s="52">
        <f>ROUND('[8]JE USD'!R$15,2)</f>
        <v>402.09</v>
      </c>
      <c r="K39" t="s">
        <v>163</v>
      </c>
      <c r="L39" t="s">
        <v>292</v>
      </c>
    </row>
    <row r="40" spans="1:12">
      <c r="A40" t="s">
        <v>17</v>
      </c>
      <c r="B40" s="216" t="s">
        <v>231</v>
      </c>
      <c r="C40" t="s">
        <v>3665</v>
      </c>
      <c r="E40" t="s">
        <v>3666</v>
      </c>
      <c r="F40" s="12">
        <v>42035</v>
      </c>
      <c r="G40" s="12" t="s">
        <v>3696</v>
      </c>
      <c r="H40" t="s">
        <v>272</v>
      </c>
      <c r="I40" s="52">
        <f>ROUND('[8]JE USD'!R$16,2)</f>
        <v>0</v>
      </c>
      <c r="K40" t="s">
        <v>163</v>
      </c>
      <c r="L40" t="s">
        <v>292</v>
      </c>
    </row>
    <row r="41" spans="1:12">
      <c r="A41" t="s">
        <v>17</v>
      </c>
      <c r="B41" s="216" t="s">
        <v>37</v>
      </c>
      <c r="C41" t="s">
        <v>3665</v>
      </c>
      <c r="E41" t="s">
        <v>3666</v>
      </c>
      <c r="F41" s="12">
        <v>42035</v>
      </c>
      <c r="G41" s="12" t="s">
        <v>3684</v>
      </c>
      <c r="H41" t="s">
        <v>272</v>
      </c>
      <c r="I41" s="52">
        <f>ROUND('[8]JE USD'!R$17,2)</f>
        <v>0</v>
      </c>
      <c r="K41" t="s">
        <v>163</v>
      </c>
      <c r="L41" t="s">
        <v>292</v>
      </c>
    </row>
    <row r="42" spans="1:12">
      <c r="A42" t="s">
        <v>17</v>
      </c>
      <c r="B42" s="216" t="s">
        <v>146</v>
      </c>
      <c r="C42" t="s">
        <v>3665</v>
      </c>
      <c r="E42" t="s">
        <v>3666</v>
      </c>
      <c r="F42" s="12">
        <v>42035</v>
      </c>
      <c r="G42" s="12" t="s">
        <v>3675</v>
      </c>
      <c r="H42" t="s">
        <v>270</v>
      </c>
      <c r="I42" s="52">
        <f>ROUND('[8]JE USD'!R$27,2)</f>
        <v>-850.2</v>
      </c>
      <c r="K42" t="s">
        <v>163</v>
      </c>
      <c r="L42" t="s">
        <v>292</v>
      </c>
    </row>
    <row r="43" spans="1:12">
      <c r="A43" t="s">
        <v>17</v>
      </c>
      <c r="B43" s="216" t="s">
        <v>336</v>
      </c>
      <c r="C43" t="s">
        <v>3665</v>
      </c>
      <c r="E43" t="s">
        <v>3666</v>
      </c>
      <c r="F43" s="12">
        <v>42035</v>
      </c>
      <c r="G43" s="12" t="s">
        <v>3676</v>
      </c>
      <c r="H43" t="s">
        <v>270</v>
      </c>
      <c r="I43" s="52">
        <f>ROUND('[8]JE USD'!R$28,2)</f>
        <v>-125.65</v>
      </c>
      <c r="K43" t="s">
        <v>163</v>
      </c>
      <c r="L43" t="s">
        <v>292</v>
      </c>
    </row>
    <row r="44" spans="1:12">
      <c r="A44" t="s">
        <v>17</v>
      </c>
      <c r="B44" s="216" t="s">
        <v>184</v>
      </c>
      <c r="C44" t="s">
        <v>3665</v>
      </c>
      <c r="E44" t="s">
        <v>3666</v>
      </c>
      <c r="F44" s="12">
        <v>42035</v>
      </c>
      <c r="G44" s="12" t="s">
        <v>3677</v>
      </c>
      <c r="H44" t="s">
        <v>270</v>
      </c>
      <c r="I44" s="52">
        <f>ROUND('[8]JE USD'!R$29,2)</f>
        <v>81.31</v>
      </c>
      <c r="K44" t="s">
        <v>163</v>
      </c>
      <c r="L44" t="s">
        <v>292</v>
      </c>
    </row>
    <row r="45" spans="1:12">
      <c r="A45" t="s">
        <v>17</v>
      </c>
      <c r="B45" s="216" t="s">
        <v>342</v>
      </c>
      <c r="C45" t="s">
        <v>3665</v>
      </c>
      <c r="E45" t="s">
        <v>3666</v>
      </c>
      <c r="F45" s="12">
        <v>42035</v>
      </c>
      <c r="G45" s="12" t="s">
        <v>3680</v>
      </c>
      <c r="H45" t="s">
        <v>270</v>
      </c>
      <c r="I45" s="52">
        <f>ROUND('[8]JE USD'!R$30,2)</f>
        <v>0</v>
      </c>
      <c r="K45" t="s">
        <v>163</v>
      </c>
      <c r="L45" t="s">
        <v>292</v>
      </c>
    </row>
    <row r="46" spans="1:12">
      <c r="A46" t="s">
        <v>17</v>
      </c>
      <c r="B46" s="216" t="s">
        <v>351</v>
      </c>
      <c r="C46" t="s">
        <v>3665</v>
      </c>
      <c r="E46" t="s">
        <v>3666</v>
      </c>
      <c r="F46" s="12">
        <v>42035</v>
      </c>
      <c r="G46" s="12" t="s">
        <v>3695</v>
      </c>
      <c r="H46" t="s">
        <v>270</v>
      </c>
      <c r="I46" s="52">
        <f>ROUND('[8]JE USD'!R$32,2)</f>
        <v>0</v>
      </c>
      <c r="K46" t="s">
        <v>163</v>
      </c>
      <c r="L46" t="s">
        <v>292</v>
      </c>
    </row>
    <row r="47" spans="1:12">
      <c r="A47" t="s">
        <v>17</v>
      </c>
      <c r="B47" s="216" t="s">
        <v>56</v>
      </c>
      <c r="C47" t="s">
        <v>3665</v>
      </c>
      <c r="E47" t="s">
        <v>3666</v>
      </c>
      <c r="F47" s="12">
        <v>42035</v>
      </c>
      <c r="G47" s="12" t="s">
        <v>3681</v>
      </c>
      <c r="H47" t="s">
        <v>270</v>
      </c>
      <c r="I47" s="52">
        <f>ROUND('[8]JE USD'!R$33,2)</f>
        <v>168.82</v>
      </c>
      <c r="K47" t="s">
        <v>163</v>
      </c>
      <c r="L47" t="s">
        <v>292</v>
      </c>
    </row>
    <row r="48" spans="1:12">
      <c r="A48" t="s">
        <v>17</v>
      </c>
      <c r="B48" s="216" t="s">
        <v>86</v>
      </c>
      <c r="C48" t="s">
        <v>3665</v>
      </c>
      <c r="E48" t="s">
        <v>3666</v>
      </c>
      <c r="F48" s="12">
        <v>42035</v>
      </c>
      <c r="G48" s="12" t="s">
        <v>3682</v>
      </c>
      <c r="H48" t="s">
        <v>270</v>
      </c>
      <c r="I48" s="52">
        <f>ROUND('[8]JE USD'!R$34,2)</f>
        <v>18.850000000000001</v>
      </c>
      <c r="K48" t="s">
        <v>163</v>
      </c>
      <c r="L48" t="s">
        <v>292</v>
      </c>
    </row>
    <row r="49" spans="1:12">
      <c r="A49" t="s">
        <v>17</v>
      </c>
      <c r="B49" s="216" t="s">
        <v>182</v>
      </c>
      <c r="C49" t="s">
        <v>3665</v>
      </c>
      <c r="E49" t="s">
        <v>3666</v>
      </c>
      <c r="F49" s="12">
        <v>42035</v>
      </c>
      <c r="G49" s="12" t="s">
        <v>3683</v>
      </c>
      <c r="H49" t="s">
        <v>270</v>
      </c>
      <c r="I49" s="52">
        <f>ROUND('[8]JE USD'!R$35,2)</f>
        <v>0</v>
      </c>
      <c r="K49" t="s">
        <v>163</v>
      </c>
      <c r="L49" t="s">
        <v>292</v>
      </c>
    </row>
    <row r="50" spans="1:12">
      <c r="A50" t="s">
        <v>17</v>
      </c>
      <c r="B50" s="216" t="s">
        <v>37</v>
      </c>
      <c r="C50" t="s">
        <v>3665</v>
      </c>
      <c r="E50" t="s">
        <v>3666</v>
      </c>
      <c r="F50" s="12">
        <v>42035</v>
      </c>
      <c r="G50" s="12" t="s">
        <v>3684</v>
      </c>
      <c r="H50" t="s">
        <v>270</v>
      </c>
      <c r="I50" s="52">
        <f>ROUND('[8]JE USD'!R$36,2)</f>
        <v>0</v>
      </c>
      <c r="K50" t="s">
        <v>163</v>
      </c>
      <c r="L50" t="s">
        <v>292</v>
      </c>
    </row>
    <row r="51" spans="1:12">
      <c r="A51" t="s">
        <v>17</v>
      </c>
      <c r="B51" s="216" t="s">
        <v>146</v>
      </c>
      <c r="C51" t="s">
        <v>3665</v>
      </c>
      <c r="E51" t="s">
        <v>3666</v>
      </c>
      <c r="F51" s="12">
        <v>42035</v>
      </c>
      <c r="G51" s="12" t="s">
        <v>3675</v>
      </c>
      <c r="H51" t="s">
        <v>266</v>
      </c>
      <c r="I51" s="52">
        <f>ROUND('[8]JE USD'!R$46,2)</f>
        <v>-1536.92</v>
      </c>
      <c r="K51" t="s">
        <v>163</v>
      </c>
      <c r="L51" t="s">
        <v>292</v>
      </c>
    </row>
    <row r="52" spans="1:12">
      <c r="A52" t="s">
        <v>17</v>
      </c>
      <c r="B52" s="216" t="s">
        <v>336</v>
      </c>
      <c r="C52" t="s">
        <v>3665</v>
      </c>
      <c r="E52" t="s">
        <v>3666</v>
      </c>
      <c r="F52" s="12">
        <v>42035</v>
      </c>
      <c r="G52" s="12" t="s">
        <v>3676</v>
      </c>
      <c r="H52" t="s">
        <v>266</v>
      </c>
      <c r="I52" s="52">
        <f>ROUND('[8]JE USD'!R$47,2)</f>
        <v>-15.91</v>
      </c>
      <c r="K52" t="s">
        <v>163</v>
      </c>
      <c r="L52" t="s">
        <v>292</v>
      </c>
    </row>
    <row r="53" spans="1:12">
      <c r="A53" t="s">
        <v>17</v>
      </c>
      <c r="B53" s="216" t="s">
        <v>184</v>
      </c>
      <c r="C53" t="s">
        <v>3665</v>
      </c>
      <c r="E53" t="s">
        <v>3666</v>
      </c>
      <c r="F53" s="12">
        <v>42035</v>
      </c>
      <c r="G53" s="12" t="s">
        <v>3677</v>
      </c>
      <c r="H53" t="s">
        <v>266</v>
      </c>
      <c r="I53" s="52">
        <f>ROUND('[8]JE USD'!R$48,2)</f>
        <v>0</v>
      </c>
      <c r="K53" t="s">
        <v>163</v>
      </c>
      <c r="L53" t="s">
        <v>292</v>
      </c>
    </row>
    <row r="54" spans="1:12">
      <c r="A54" t="s">
        <v>17</v>
      </c>
      <c r="B54" s="216" t="s">
        <v>342</v>
      </c>
      <c r="C54" t="s">
        <v>3665</v>
      </c>
      <c r="E54" t="s">
        <v>3666</v>
      </c>
      <c r="F54" s="12">
        <v>42035</v>
      </c>
      <c r="G54" s="12" t="s">
        <v>3680</v>
      </c>
      <c r="H54" t="s">
        <v>266</v>
      </c>
      <c r="I54" s="52">
        <f>ROUND('[8]JE USD'!R$49,2)</f>
        <v>0</v>
      </c>
      <c r="K54" t="s">
        <v>163</v>
      </c>
      <c r="L54" t="s">
        <v>292</v>
      </c>
    </row>
    <row r="55" spans="1:12">
      <c r="A55" t="s">
        <v>17</v>
      </c>
      <c r="B55" s="216" t="s">
        <v>351</v>
      </c>
      <c r="C55" t="s">
        <v>3665</v>
      </c>
      <c r="E55" t="s">
        <v>3666</v>
      </c>
      <c r="F55" s="12">
        <v>42035</v>
      </c>
      <c r="G55" s="12" t="s">
        <v>3695</v>
      </c>
      <c r="H55" t="s">
        <v>266</v>
      </c>
      <c r="I55" s="52">
        <f>ROUND('[8]JE USD'!R$51,2)</f>
        <v>0</v>
      </c>
      <c r="K55" t="s">
        <v>163</v>
      </c>
      <c r="L55" t="s">
        <v>292</v>
      </c>
    </row>
    <row r="56" spans="1:12">
      <c r="A56" t="s">
        <v>17</v>
      </c>
      <c r="B56" s="216" t="s">
        <v>56</v>
      </c>
      <c r="C56" t="s">
        <v>3665</v>
      </c>
      <c r="E56" t="s">
        <v>3666</v>
      </c>
      <c r="F56" s="12">
        <v>42035</v>
      </c>
      <c r="G56" s="12" t="s">
        <v>3681</v>
      </c>
      <c r="H56" t="s">
        <v>266</v>
      </c>
      <c r="I56" s="52">
        <f>ROUND('[8]JE USD'!R$52,2)</f>
        <v>230.48</v>
      </c>
      <c r="K56" t="s">
        <v>163</v>
      </c>
      <c r="L56" t="s">
        <v>292</v>
      </c>
    </row>
    <row r="57" spans="1:12">
      <c r="A57" t="s">
        <v>17</v>
      </c>
      <c r="B57" s="216" t="s">
        <v>86</v>
      </c>
      <c r="C57" t="s">
        <v>3665</v>
      </c>
      <c r="E57" t="s">
        <v>3666</v>
      </c>
      <c r="F57" s="12">
        <v>42035</v>
      </c>
      <c r="G57" s="12" t="s">
        <v>3682</v>
      </c>
      <c r="H57" t="s">
        <v>266</v>
      </c>
      <c r="I57" s="52">
        <f>ROUND('[8]JE USD'!R$53,2)</f>
        <v>2.39</v>
      </c>
      <c r="K57" t="s">
        <v>163</v>
      </c>
      <c r="L57" t="s">
        <v>292</v>
      </c>
    </row>
    <row r="58" spans="1:12">
      <c r="A58" t="s">
        <v>17</v>
      </c>
      <c r="B58" s="216" t="s">
        <v>182</v>
      </c>
      <c r="C58" t="s">
        <v>3665</v>
      </c>
      <c r="E58" t="s">
        <v>3666</v>
      </c>
      <c r="F58" s="12">
        <v>42035</v>
      </c>
      <c r="G58" s="12" t="s">
        <v>3683</v>
      </c>
      <c r="H58" t="s">
        <v>266</v>
      </c>
      <c r="I58" s="52">
        <f>ROUND('[8]JE USD'!R$54,2)</f>
        <v>0</v>
      </c>
      <c r="K58" t="s">
        <v>163</v>
      </c>
      <c r="L58" t="s">
        <v>292</v>
      </c>
    </row>
    <row r="59" spans="1:12">
      <c r="A59" t="s">
        <v>17</v>
      </c>
      <c r="B59" s="216" t="s">
        <v>37</v>
      </c>
      <c r="C59" t="s">
        <v>3665</v>
      </c>
      <c r="E59" t="s">
        <v>3666</v>
      </c>
      <c r="F59" s="12">
        <v>42035</v>
      </c>
      <c r="G59" s="12" t="s">
        <v>3684</v>
      </c>
      <c r="H59" t="s">
        <v>266</v>
      </c>
      <c r="I59" s="52">
        <f>ROUND('[8]JE USD'!R$55,2)</f>
        <v>0</v>
      </c>
      <c r="K59" t="s">
        <v>163</v>
      </c>
      <c r="L59" t="s">
        <v>292</v>
      </c>
    </row>
    <row r="60" spans="1:12">
      <c r="A60" t="s">
        <v>17</v>
      </c>
      <c r="B60" s="216" t="s">
        <v>146</v>
      </c>
      <c r="C60" t="s">
        <v>3665</v>
      </c>
      <c r="E60" t="s">
        <v>3666</v>
      </c>
      <c r="F60" s="12">
        <v>42035</v>
      </c>
      <c r="G60" s="12" t="s">
        <v>3675</v>
      </c>
      <c r="H60" t="s">
        <v>264</v>
      </c>
      <c r="I60" s="52">
        <f>ROUND('[8]JE USD'!R$65,2)</f>
        <v>-745.26</v>
      </c>
      <c r="K60" t="s">
        <v>163</v>
      </c>
      <c r="L60" t="s">
        <v>292</v>
      </c>
    </row>
    <row r="61" spans="1:12">
      <c r="A61" t="s">
        <v>17</v>
      </c>
      <c r="B61" s="216" t="s">
        <v>336</v>
      </c>
      <c r="C61" t="s">
        <v>3665</v>
      </c>
      <c r="E61" t="s">
        <v>3666</v>
      </c>
      <c r="F61" s="12">
        <v>42035</v>
      </c>
      <c r="G61" s="12" t="s">
        <v>3676</v>
      </c>
      <c r="H61" t="s">
        <v>264</v>
      </c>
      <c r="I61" s="52">
        <f>ROUND('[8]JE USD'!R$66,2)</f>
        <v>-71.98</v>
      </c>
      <c r="K61" t="s">
        <v>163</v>
      </c>
      <c r="L61" t="s">
        <v>292</v>
      </c>
    </row>
    <row r="62" spans="1:12">
      <c r="A62" t="s">
        <v>17</v>
      </c>
      <c r="B62" s="216" t="s">
        <v>184</v>
      </c>
      <c r="C62" t="s">
        <v>3665</v>
      </c>
      <c r="E62" t="s">
        <v>3666</v>
      </c>
      <c r="F62" s="12">
        <v>42035</v>
      </c>
      <c r="G62" s="12" t="s">
        <v>3677</v>
      </c>
      <c r="H62" t="s">
        <v>264</v>
      </c>
      <c r="I62" s="52">
        <f>ROUND('[8]JE USD'!R$67,2)</f>
        <v>0</v>
      </c>
      <c r="K62" t="s">
        <v>163</v>
      </c>
      <c r="L62" t="s">
        <v>292</v>
      </c>
    </row>
    <row r="63" spans="1:12">
      <c r="A63" t="s">
        <v>17</v>
      </c>
      <c r="B63" s="216" t="s">
        <v>342</v>
      </c>
      <c r="C63" t="s">
        <v>3665</v>
      </c>
      <c r="E63" t="s">
        <v>3666</v>
      </c>
      <c r="F63" s="12">
        <v>42035</v>
      </c>
      <c r="G63" s="12" t="s">
        <v>3680</v>
      </c>
      <c r="H63" t="s">
        <v>264</v>
      </c>
      <c r="I63" s="52">
        <f>ROUND('[8]JE USD'!R$68,2)</f>
        <v>0</v>
      </c>
      <c r="K63" t="s">
        <v>163</v>
      </c>
      <c r="L63" t="s">
        <v>292</v>
      </c>
    </row>
    <row r="64" spans="1:12">
      <c r="A64" t="s">
        <v>17</v>
      </c>
      <c r="B64" s="216" t="s">
        <v>351</v>
      </c>
      <c r="C64" t="s">
        <v>3665</v>
      </c>
      <c r="E64" t="s">
        <v>3666</v>
      </c>
      <c r="F64" s="12">
        <v>42035</v>
      </c>
      <c r="G64" s="12" t="s">
        <v>3695</v>
      </c>
      <c r="H64" t="s">
        <v>264</v>
      </c>
      <c r="I64" s="52">
        <f>ROUND('[8]JE USD'!R$70,2)</f>
        <v>0</v>
      </c>
      <c r="K64" t="s">
        <v>163</v>
      </c>
      <c r="L64" t="s">
        <v>292</v>
      </c>
    </row>
    <row r="65" spans="1:12">
      <c r="A65" t="s">
        <v>17</v>
      </c>
      <c r="B65" s="216" t="s">
        <v>56</v>
      </c>
      <c r="C65" t="s">
        <v>3665</v>
      </c>
      <c r="E65" t="s">
        <v>3666</v>
      </c>
      <c r="F65" s="12">
        <v>42035</v>
      </c>
      <c r="G65" s="12" t="s">
        <v>3681</v>
      </c>
      <c r="H65" t="s">
        <v>264</v>
      </c>
      <c r="I65" s="52">
        <f>ROUND('[8]JE USD'!R$71,2)</f>
        <v>111.79</v>
      </c>
      <c r="K65" t="s">
        <v>163</v>
      </c>
      <c r="L65" t="s">
        <v>292</v>
      </c>
    </row>
    <row r="66" spans="1:12">
      <c r="A66" t="s">
        <v>17</v>
      </c>
      <c r="B66" s="216" t="s">
        <v>86</v>
      </c>
      <c r="C66" t="s">
        <v>3665</v>
      </c>
      <c r="E66" t="s">
        <v>3666</v>
      </c>
      <c r="F66" s="12">
        <v>42035</v>
      </c>
      <c r="G66" s="12" t="s">
        <v>3682</v>
      </c>
      <c r="H66" t="s">
        <v>264</v>
      </c>
      <c r="I66" s="52">
        <f>ROUND('[8]JE USD'!R$72,2)</f>
        <v>10.8</v>
      </c>
      <c r="K66" t="s">
        <v>163</v>
      </c>
      <c r="L66" t="s">
        <v>292</v>
      </c>
    </row>
    <row r="67" spans="1:12">
      <c r="A67" t="s">
        <v>17</v>
      </c>
      <c r="B67" s="216" t="s">
        <v>182</v>
      </c>
      <c r="C67" t="s">
        <v>3665</v>
      </c>
      <c r="E67" t="s">
        <v>3666</v>
      </c>
      <c r="F67" s="12">
        <v>42035</v>
      </c>
      <c r="G67" s="12" t="s">
        <v>3683</v>
      </c>
      <c r="H67" t="s">
        <v>264</v>
      </c>
      <c r="I67" s="52">
        <f>ROUND('[8]JE USD'!R$73,2)</f>
        <v>0</v>
      </c>
      <c r="K67" t="s">
        <v>163</v>
      </c>
      <c r="L67" t="s">
        <v>292</v>
      </c>
    </row>
    <row r="68" spans="1:12">
      <c r="A68" t="s">
        <v>17</v>
      </c>
      <c r="B68" s="216" t="s">
        <v>37</v>
      </c>
      <c r="C68" t="s">
        <v>3665</v>
      </c>
      <c r="E68" t="s">
        <v>3666</v>
      </c>
      <c r="F68" s="12">
        <v>42035</v>
      </c>
      <c r="G68" s="12" t="s">
        <v>3684</v>
      </c>
      <c r="H68" t="s">
        <v>264</v>
      </c>
      <c r="I68" s="52">
        <f>ROUND('[8]JE USD'!R$74,2)</f>
        <v>0</v>
      </c>
      <c r="K68" t="s">
        <v>163</v>
      </c>
      <c r="L68" t="s">
        <v>292</v>
      </c>
    </row>
    <row r="69" spans="1:12">
      <c r="A69" t="s">
        <v>17</v>
      </c>
      <c r="B69" s="216" t="s">
        <v>146</v>
      </c>
      <c r="C69" t="s">
        <v>3665</v>
      </c>
      <c r="E69" t="s">
        <v>3666</v>
      </c>
      <c r="F69" s="12">
        <v>42035</v>
      </c>
      <c r="G69" s="12" t="s">
        <v>3675</v>
      </c>
      <c r="H69" t="s">
        <v>268</v>
      </c>
      <c r="I69" s="52">
        <f>ROUND('[8]JE USD'!R$84,2)</f>
        <v>0</v>
      </c>
      <c r="K69" t="s">
        <v>163</v>
      </c>
      <c r="L69" t="s">
        <v>292</v>
      </c>
    </row>
    <row r="70" spans="1:12">
      <c r="A70" t="s">
        <v>17</v>
      </c>
      <c r="B70" s="216" t="s">
        <v>336</v>
      </c>
      <c r="C70" t="s">
        <v>3665</v>
      </c>
      <c r="E70" t="s">
        <v>3666</v>
      </c>
      <c r="F70" s="12">
        <v>42035</v>
      </c>
      <c r="G70" s="12" t="s">
        <v>3676</v>
      </c>
      <c r="H70" t="s">
        <v>268</v>
      </c>
      <c r="I70" s="52">
        <f>ROUND('[8]JE USD'!R$85,2)</f>
        <v>0</v>
      </c>
      <c r="K70" t="s">
        <v>163</v>
      </c>
      <c r="L70" t="s">
        <v>292</v>
      </c>
    </row>
    <row r="71" spans="1:12">
      <c r="A71" t="s">
        <v>17</v>
      </c>
      <c r="B71" s="216" t="s">
        <v>184</v>
      </c>
      <c r="C71" t="s">
        <v>3665</v>
      </c>
      <c r="E71" t="s">
        <v>3666</v>
      </c>
      <c r="F71" s="12">
        <v>42035</v>
      </c>
      <c r="G71" s="12" t="s">
        <v>3677</v>
      </c>
      <c r="H71" t="s">
        <v>268</v>
      </c>
      <c r="I71" s="52">
        <f>ROUND('[8]JE USD'!R$86,2)</f>
        <v>0</v>
      </c>
      <c r="K71" t="s">
        <v>163</v>
      </c>
      <c r="L71" t="s">
        <v>292</v>
      </c>
    </row>
    <row r="72" spans="1:12">
      <c r="A72" t="s">
        <v>17</v>
      </c>
      <c r="B72" s="216" t="s">
        <v>342</v>
      </c>
      <c r="C72" t="s">
        <v>3665</v>
      </c>
      <c r="E72" t="s">
        <v>3666</v>
      </c>
      <c r="F72" s="12">
        <v>42035</v>
      </c>
      <c r="G72" s="12" t="s">
        <v>3680</v>
      </c>
      <c r="H72" t="s">
        <v>268</v>
      </c>
      <c r="I72" s="52">
        <f>ROUND('[8]JE USD'!R$87,2)</f>
        <v>0</v>
      </c>
      <c r="K72" t="s">
        <v>163</v>
      </c>
      <c r="L72" t="s">
        <v>292</v>
      </c>
    </row>
    <row r="73" spans="1:12">
      <c r="A73" t="s">
        <v>17</v>
      </c>
      <c r="B73" s="216" t="s">
        <v>3687</v>
      </c>
      <c r="C73" t="s">
        <v>3665</v>
      </c>
      <c r="E73" t="s">
        <v>3666</v>
      </c>
      <c r="F73" s="12">
        <v>42035</v>
      </c>
      <c r="G73" s="12" t="s">
        <v>3697</v>
      </c>
      <c r="H73" t="s">
        <v>268</v>
      </c>
      <c r="I73" s="52">
        <f>ROUND('[8]JE USD'!R$88,2)</f>
        <v>0</v>
      </c>
      <c r="K73" t="s">
        <v>163</v>
      </c>
      <c r="L73" t="s">
        <v>292</v>
      </c>
    </row>
    <row r="74" spans="1:12">
      <c r="A74" t="s">
        <v>17</v>
      </c>
      <c r="B74" s="216" t="s">
        <v>351</v>
      </c>
      <c r="C74" t="s">
        <v>3665</v>
      </c>
      <c r="E74" t="s">
        <v>3666</v>
      </c>
      <c r="F74" s="12">
        <v>42035</v>
      </c>
      <c r="G74" s="12" t="s">
        <v>3695</v>
      </c>
      <c r="H74" t="s">
        <v>268</v>
      </c>
      <c r="I74" s="52">
        <f>ROUND('[8]JE USD'!R$89,2)</f>
        <v>0</v>
      </c>
      <c r="K74" t="s">
        <v>163</v>
      </c>
      <c r="L74" t="s">
        <v>292</v>
      </c>
    </row>
    <row r="75" spans="1:12">
      <c r="A75" t="s">
        <v>17</v>
      </c>
      <c r="B75" s="216" t="s">
        <v>56</v>
      </c>
      <c r="C75" t="s">
        <v>3665</v>
      </c>
      <c r="E75" t="s">
        <v>3666</v>
      </c>
      <c r="F75" s="12">
        <v>42035</v>
      </c>
      <c r="G75" s="12" t="s">
        <v>3681</v>
      </c>
      <c r="H75" t="s">
        <v>268</v>
      </c>
      <c r="I75" s="52">
        <f>ROUND('[8]JE USD'!R$90,2)</f>
        <v>0</v>
      </c>
      <c r="K75" t="s">
        <v>163</v>
      </c>
      <c r="L75" t="s">
        <v>292</v>
      </c>
    </row>
    <row r="76" spans="1:12">
      <c r="A76" t="s">
        <v>17</v>
      </c>
      <c r="B76" s="216" t="s">
        <v>86</v>
      </c>
      <c r="C76" t="s">
        <v>3665</v>
      </c>
      <c r="E76" t="s">
        <v>3666</v>
      </c>
      <c r="F76" s="12">
        <v>42035</v>
      </c>
      <c r="G76" s="12" t="s">
        <v>3682</v>
      </c>
      <c r="H76" t="s">
        <v>268</v>
      </c>
      <c r="I76" s="52">
        <f>ROUND('[8]JE USD'!R$91,2)</f>
        <v>0</v>
      </c>
      <c r="K76" t="s">
        <v>163</v>
      </c>
      <c r="L76" t="s">
        <v>292</v>
      </c>
    </row>
    <row r="77" spans="1:12">
      <c r="A77" t="s">
        <v>17</v>
      </c>
      <c r="B77" s="216" t="s">
        <v>182</v>
      </c>
      <c r="C77" t="s">
        <v>3665</v>
      </c>
      <c r="E77" t="s">
        <v>3666</v>
      </c>
      <c r="F77" s="12">
        <v>42035</v>
      </c>
      <c r="G77" s="12" t="s">
        <v>3683</v>
      </c>
      <c r="H77" t="s">
        <v>268</v>
      </c>
      <c r="I77" s="52">
        <f>ROUND('[8]JE USD'!R$92,2)</f>
        <v>0</v>
      </c>
      <c r="K77" t="s">
        <v>163</v>
      </c>
      <c r="L77" t="s">
        <v>292</v>
      </c>
    </row>
    <row r="78" spans="1:12">
      <c r="A78" t="s">
        <v>17</v>
      </c>
      <c r="B78" s="216" t="s">
        <v>37</v>
      </c>
      <c r="C78" t="s">
        <v>3665</v>
      </c>
      <c r="E78" t="s">
        <v>3666</v>
      </c>
      <c r="F78" s="12">
        <v>42035</v>
      </c>
      <c r="G78" s="12" t="s">
        <v>3684</v>
      </c>
      <c r="H78" t="s">
        <v>268</v>
      </c>
      <c r="I78" s="52">
        <f>ROUND('[8]JE USD'!R$93,2)</f>
        <v>0</v>
      </c>
      <c r="K78" t="s">
        <v>163</v>
      </c>
      <c r="L78" t="s">
        <v>292</v>
      </c>
    </row>
    <row r="79" spans="1:12">
      <c r="A79" t="s">
        <v>17</v>
      </c>
      <c r="B79" s="216" t="s">
        <v>3688</v>
      </c>
      <c r="C79" t="s">
        <v>3665</v>
      </c>
      <c r="E79" t="s">
        <v>3666</v>
      </c>
      <c r="F79" s="12">
        <v>42035</v>
      </c>
      <c r="G79" s="12" t="s">
        <v>3698</v>
      </c>
      <c r="H79" t="s">
        <v>268</v>
      </c>
      <c r="I79" s="52">
        <f>ROUND('[8]JE USD'!R$94,2)</f>
        <v>0</v>
      </c>
      <c r="K79" t="s">
        <v>163</v>
      </c>
      <c r="L79" t="s">
        <v>292</v>
      </c>
    </row>
    <row r="80" spans="1:12">
      <c r="A80" t="s">
        <v>17</v>
      </c>
      <c r="B80" s="216">
        <v>0</v>
      </c>
      <c r="C80" t="s">
        <v>3665</v>
      </c>
      <c r="E80" t="s">
        <v>3666</v>
      </c>
      <c r="F80" s="12">
        <v>42035</v>
      </c>
      <c r="G80" s="12" t="s">
        <v>3699</v>
      </c>
      <c r="H80" t="s">
        <v>268</v>
      </c>
      <c r="I80" s="52">
        <f>ROUND('[8]JE USD'!R$95,2)</f>
        <v>0</v>
      </c>
      <c r="K80" t="s">
        <v>163</v>
      </c>
      <c r="L80" t="s">
        <v>292</v>
      </c>
    </row>
    <row r="81" spans="1:12">
      <c r="A81" t="s">
        <v>17</v>
      </c>
      <c r="B81" s="216" t="s">
        <v>3689</v>
      </c>
      <c r="C81" t="s">
        <v>3665</v>
      </c>
      <c r="E81" t="s">
        <v>3666</v>
      </c>
      <c r="F81" s="12">
        <v>42035</v>
      </c>
      <c r="G81" s="12" t="s">
        <v>3700</v>
      </c>
      <c r="H81" t="s">
        <v>268</v>
      </c>
      <c r="I81" s="52">
        <f>ROUND('[8]JE USD'!R$96,2)</f>
        <v>0</v>
      </c>
      <c r="K81" t="s">
        <v>163</v>
      </c>
      <c r="L81" t="s">
        <v>292</v>
      </c>
    </row>
    <row r="82" spans="1:12">
      <c r="A82" t="s">
        <v>17</v>
      </c>
      <c r="B82" s="216" t="s">
        <v>386</v>
      </c>
      <c r="C82" t="s">
        <v>3665</v>
      </c>
      <c r="E82" t="s">
        <v>3666</v>
      </c>
      <c r="F82" s="12">
        <v>42035</v>
      </c>
      <c r="G82" s="12" t="s">
        <v>3701</v>
      </c>
      <c r="H82" t="s">
        <v>268</v>
      </c>
      <c r="I82" s="52">
        <f>ROUND('[8]JE USD'!R$97,2)</f>
        <v>0</v>
      </c>
      <c r="K82" t="s">
        <v>163</v>
      </c>
      <c r="L82" t="s">
        <v>292</v>
      </c>
    </row>
    <row r="83" spans="1:12">
      <c r="A83" t="s">
        <v>17</v>
      </c>
      <c r="B83" s="216" t="s">
        <v>51</v>
      </c>
      <c r="C83" t="s">
        <v>3665</v>
      </c>
      <c r="E83" t="s">
        <v>3666</v>
      </c>
      <c r="F83" s="12">
        <v>42035</v>
      </c>
      <c r="G83" s="12" t="s">
        <v>3702</v>
      </c>
      <c r="H83" t="s">
        <v>268</v>
      </c>
      <c r="I83" s="52">
        <f>ROUND('[8]JE USD'!R$98,2)</f>
        <v>0</v>
      </c>
      <c r="K83" t="s">
        <v>163</v>
      </c>
      <c r="L83" t="s">
        <v>292</v>
      </c>
    </row>
    <row r="84" spans="1:12">
      <c r="A84" t="s">
        <v>17</v>
      </c>
      <c r="B84" s="216" t="s">
        <v>231</v>
      </c>
      <c r="C84" t="s">
        <v>3665</v>
      </c>
      <c r="E84" t="s">
        <v>3666</v>
      </c>
      <c r="F84" s="12">
        <v>42035</v>
      </c>
      <c r="G84" s="12" t="s">
        <v>3696</v>
      </c>
      <c r="H84" t="s">
        <v>268</v>
      </c>
      <c r="I84" s="52">
        <f>ROUND('[8]JE USD'!R$99,2)</f>
        <v>0</v>
      </c>
      <c r="K84" t="s">
        <v>163</v>
      </c>
      <c r="L84" t="s">
        <v>292</v>
      </c>
    </row>
    <row r="85" spans="1:12">
      <c r="A85" t="s">
        <v>17</v>
      </c>
      <c r="B85" s="216" t="s">
        <v>146</v>
      </c>
      <c r="C85" t="s">
        <v>3665</v>
      </c>
      <c r="E85" t="s">
        <v>3666</v>
      </c>
      <c r="F85" s="12">
        <v>42035</v>
      </c>
      <c r="G85" s="12" t="s">
        <v>3675</v>
      </c>
      <c r="H85" t="s">
        <v>279</v>
      </c>
      <c r="I85" s="52">
        <f>-ROUND('[9]Global Vendor'!C$18,2)</f>
        <v>-67321.259999999995</v>
      </c>
      <c r="K85" t="s">
        <v>163</v>
      </c>
      <c r="L85" t="s">
        <v>292</v>
      </c>
    </row>
    <row r="86" spans="1:12">
      <c r="A86" t="s">
        <v>17</v>
      </c>
      <c r="B86" s="216" t="s">
        <v>342</v>
      </c>
      <c r="C86" t="s">
        <v>3665</v>
      </c>
      <c r="E86" t="s">
        <v>3666</v>
      </c>
      <c r="F86" s="12">
        <v>42035</v>
      </c>
      <c r="G86" s="12" t="s">
        <v>3680</v>
      </c>
      <c r="H86" t="s">
        <v>279</v>
      </c>
      <c r="I86" s="52">
        <f>ROUND('[9]Global Vendor'!C$19,2)</f>
        <v>1151.68</v>
      </c>
      <c r="K86" t="s">
        <v>163</v>
      </c>
      <c r="L86" t="s">
        <v>292</v>
      </c>
    </row>
    <row r="87" spans="1:12">
      <c r="A87" t="s">
        <v>17</v>
      </c>
      <c r="B87" s="216" t="s">
        <v>346</v>
      </c>
      <c r="C87" t="s">
        <v>3665</v>
      </c>
      <c r="E87" t="s">
        <v>3666</v>
      </c>
      <c r="F87" s="12">
        <v>42035</v>
      </c>
      <c r="G87" s="12" t="s">
        <v>3694</v>
      </c>
      <c r="H87" t="s">
        <v>279</v>
      </c>
      <c r="I87" s="52">
        <f>ROUND('[9]Global Vendor'!C$20,2)</f>
        <v>456.86</v>
      </c>
      <c r="K87" t="s">
        <v>163</v>
      </c>
      <c r="L87" t="s">
        <v>292</v>
      </c>
    </row>
    <row r="88" spans="1:12">
      <c r="A88" t="s">
        <v>17</v>
      </c>
      <c r="B88" s="216" t="s">
        <v>349</v>
      </c>
      <c r="C88" t="s">
        <v>3665</v>
      </c>
      <c r="E88" t="s">
        <v>3666</v>
      </c>
      <c r="F88" s="12">
        <v>42035</v>
      </c>
      <c r="G88" s="12" t="s">
        <v>3703</v>
      </c>
      <c r="H88" t="s">
        <v>279</v>
      </c>
      <c r="I88" s="52">
        <f>ROUND('[9]Global Vendor'!C$21,2)</f>
        <v>6104.83</v>
      </c>
      <c r="K88" t="s">
        <v>163</v>
      </c>
      <c r="L88" t="s">
        <v>292</v>
      </c>
    </row>
    <row r="89" spans="1:12">
      <c r="A89" t="s">
        <v>17</v>
      </c>
      <c r="B89" s="216" t="s">
        <v>350</v>
      </c>
      <c r="C89" t="s">
        <v>3665</v>
      </c>
      <c r="E89" t="s">
        <v>3666</v>
      </c>
      <c r="F89" s="12">
        <v>42035</v>
      </c>
      <c r="G89" s="12" t="s">
        <v>3704</v>
      </c>
      <c r="H89" t="s">
        <v>279</v>
      </c>
      <c r="I89" s="52">
        <f>ROUND('[9]Global Vendor'!C$22,2)</f>
        <v>3052.42</v>
      </c>
      <c r="K89" t="s">
        <v>163</v>
      </c>
      <c r="L89" t="s">
        <v>292</v>
      </c>
    </row>
    <row r="90" spans="1:12">
      <c r="A90" t="s">
        <v>17</v>
      </c>
      <c r="B90" s="216" t="s">
        <v>503</v>
      </c>
      <c r="C90" t="s">
        <v>3665</v>
      </c>
      <c r="E90" t="s">
        <v>3666</v>
      </c>
      <c r="F90" s="12">
        <v>42035</v>
      </c>
      <c r="G90" s="12" t="s">
        <v>3705</v>
      </c>
      <c r="H90" t="s">
        <v>279</v>
      </c>
      <c r="I90" s="52">
        <f>ROUND('[9]Global Vendor'!C$23,2)</f>
        <v>1437.35</v>
      </c>
      <c r="K90" t="s">
        <v>163</v>
      </c>
      <c r="L90" t="s">
        <v>292</v>
      </c>
    </row>
    <row r="91" spans="1:12">
      <c r="A91" t="s">
        <v>17</v>
      </c>
      <c r="B91" s="216" t="s">
        <v>146</v>
      </c>
      <c r="C91" t="s">
        <v>3665</v>
      </c>
      <c r="E91" t="s">
        <v>3666</v>
      </c>
      <c r="F91" s="12">
        <v>42035</v>
      </c>
      <c r="G91" s="12" t="s">
        <v>3675</v>
      </c>
      <c r="H91" t="s">
        <v>277</v>
      </c>
      <c r="I91" s="52">
        <f>-ROUND('[9]Global Vendor'!C$32,2)</f>
        <v>-174.72</v>
      </c>
      <c r="K91" t="s">
        <v>163</v>
      </c>
      <c r="L91" t="s">
        <v>292</v>
      </c>
    </row>
    <row r="92" spans="1:12">
      <c r="A92" t="s">
        <v>17</v>
      </c>
      <c r="B92" s="216" t="s">
        <v>342</v>
      </c>
      <c r="C92" t="s">
        <v>3665</v>
      </c>
      <c r="E92" t="s">
        <v>3666</v>
      </c>
      <c r="F92" s="12">
        <v>42035</v>
      </c>
      <c r="G92" s="12" t="s">
        <v>3680</v>
      </c>
      <c r="H92" t="s">
        <v>277</v>
      </c>
      <c r="I92" s="52">
        <f>ROUND('[9]Global Vendor'!C$33,2)</f>
        <v>0</v>
      </c>
      <c r="K92" t="s">
        <v>163</v>
      </c>
      <c r="L92" t="s">
        <v>292</v>
      </c>
    </row>
    <row r="93" spans="1:12">
      <c r="A93" t="s">
        <v>17</v>
      </c>
      <c r="B93" s="216" t="s">
        <v>346</v>
      </c>
      <c r="C93" t="s">
        <v>3665</v>
      </c>
      <c r="E93" t="s">
        <v>3666</v>
      </c>
      <c r="F93" s="12">
        <v>42035</v>
      </c>
      <c r="G93" s="12" t="s">
        <v>3694</v>
      </c>
      <c r="H93" t="s">
        <v>277</v>
      </c>
      <c r="I93" s="52">
        <f>ROUND('[9]Global Vendor'!C$34,2)</f>
        <v>0</v>
      </c>
      <c r="K93" t="s">
        <v>163</v>
      </c>
      <c r="L93" t="s">
        <v>292</v>
      </c>
    </row>
    <row r="94" spans="1:12">
      <c r="A94" t="s">
        <v>17</v>
      </c>
      <c r="B94" s="216" t="s">
        <v>349</v>
      </c>
      <c r="C94" t="s">
        <v>3665</v>
      </c>
      <c r="E94" t="s">
        <v>3666</v>
      </c>
      <c r="F94" s="12">
        <v>42035</v>
      </c>
      <c r="G94" s="12" t="s">
        <v>3703</v>
      </c>
      <c r="H94" t="s">
        <v>277</v>
      </c>
      <c r="I94" s="52">
        <f>ROUND('[9]Global Vendor'!C$35,2)</f>
        <v>0</v>
      </c>
      <c r="K94" t="s">
        <v>163</v>
      </c>
      <c r="L94" t="s">
        <v>292</v>
      </c>
    </row>
    <row r="95" spans="1:12">
      <c r="A95" t="s">
        <v>17</v>
      </c>
      <c r="B95" s="216" t="s">
        <v>350</v>
      </c>
      <c r="C95" t="s">
        <v>3665</v>
      </c>
      <c r="E95" t="s">
        <v>3666</v>
      </c>
      <c r="F95" s="12">
        <v>42035</v>
      </c>
      <c r="G95" s="12" t="s">
        <v>3704</v>
      </c>
      <c r="H95" t="s">
        <v>277</v>
      </c>
      <c r="I95" s="52">
        <f>ROUND('[9]Global Vendor'!C$36,2)</f>
        <v>0</v>
      </c>
      <c r="K95" t="s">
        <v>163</v>
      </c>
      <c r="L95" t="s">
        <v>292</v>
      </c>
    </row>
    <row r="96" spans="1:12">
      <c r="A96" t="s">
        <v>17</v>
      </c>
      <c r="B96" s="216" t="s">
        <v>503</v>
      </c>
      <c r="C96" t="s">
        <v>3665</v>
      </c>
      <c r="E96" t="s">
        <v>3666</v>
      </c>
      <c r="F96" s="12">
        <v>42035</v>
      </c>
      <c r="G96" s="12" t="s">
        <v>3705</v>
      </c>
      <c r="H96" t="s">
        <v>277</v>
      </c>
      <c r="I96" s="52">
        <f>ROUND('[9]Global Vendor'!C$37,2)</f>
        <v>0</v>
      </c>
      <c r="K96" t="s">
        <v>163</v>
      </c>
      <c r="L96" t="s">
        <v>292</v>
      </c>
    </row>
    <row r="97" spans="1:12">
      <c r="A97" t="s">
        <v>17</v>
      </c>
      <c r="B97" s="216" t="s">
        <v>146</v>
      </c>
      <c r="C97" t="s">
        <v>3665</v>
      </c>
      <c r="E97" t="s">
        <v>3666</v>
      </c>
      <c r="F97" s="12">
        <v>42035</v>
      </c>
      <c r="G97" s="12" t="s">
        <v>3675</v>
      </c>
      <c r="H97" t="s">
        <v>274</v>
      </c>
      <c r="I97" s="52">
        <f>-ROUND('[9]Global Vendor'!C$46,2)</f>
        <v>0</v>
      </c>
      <c r="K97" t="s">
        <v>163</v>
      </c>
      <c r="L97" t="s">
        <v>292</v>
      </c>
    </row>
    <row r="98" spans="1:12">
      <c r="A98" t="s">
        <v>17</v>
      </c>
      <c r="B98" s="216" t="s">
        <v>342</v>
      </c>
      <c r="C98" t="s">
        <v>3665</v>
      </c>
      <c r="E98" t="s">
        <v>3666</v>
      </c>
      <c r="F98" s="12">
        <v>42035</v>
      </c>
      <c r="G98" s="12" t="s">
        <v>3680</v>
      </c>
      <c r="H98" t="s">
        <v>274</v>
      </c>
      <c r="I98" s="52">
        <f>ROUND('[9]Global Vendor'!C$47,2)</f>
        <v>0</v>
      </c>
      <c r="K98" t="s">
        <v>163</v>
      </c>
      <c r="L98" t="s">
        <v>292</v>
      </c>
    </row>
    <row r="99" spans="1:12">
      <c r="A99" t="s">
        <v>17</v>
      </c>
      <c r="B99" s="216" t="s">
        <v>346</v>
      </c>
      <c r="C99" t="s">
        <v>3665</v>
      </c>
      <c r="E99" t="s">
        <v>3666</v>
      </c>
      <c r="F99" s="12">
        <v>42035</v>
      </c>
      <c r="G99" s="12" t="s">
        <v>3694</v>
      </c>
      <c r="H99" t="s">
        <v>274</v>
      </c>
      <c r="I99" s="52">
        <f>ROUND('[9]Global Vendor'!C$48,2)</f>
        <v>0</v>
      </c>
      <c r="K99" t="s">
        <v>163</v>
      </c>
      <c r="L99" t="s">
        <v>292</v>
      </c>
    </row>
    <row r="100" spans="1:12">
      <c r="A100" t="s">
        <v>17</v>
      </c>
      <c r="B100" s="216" t="s">
        <v>349</v>
      </c>
      <c r="C100" t="s">
        <v>3665</v>
      </c>
      <c r="E100" t="s">
        <v>3666</v>
      </c>
      <c r="F100" s="12">
        <v>42035</v>
      </c>
      <c r="G100" s="12" t="s">
        <v>3703</v>
      </c>
      <c r="H100" t="s">
        <v>274</v>
      </c>
      <c r="I100" s="52">
        <f>ROUND('[9]Global Vendor'!C$49,2)</f>
        <v>0</v>
      </c>
      <c r="K100" t="s">
        <v>163</v>
      </c>
      <c r="L100" t="s">
        <v>292</v>
      </c>
    </row>
    <row r="101" spans="1:12">
      <c r="A101" t="s">
        <v>17</v>
      </c>
      <c r="B101" s="216" t="s">
        <v>350</v>
      </c>
      <c r="C101" t="s">
        <v>3665</v>
      </c>
      <c r="E101" t="s">
        <v>3666</v>
      </c>
      <c r="F101" s="12">
        <v>42035</v>
      </c>
      <c r="G101" s="12" t="s">
        <v>3704</v>
      </c>
      <c r="H101" t="s">
        <v>274</v>
      </c>
      <c r="I101" s="52">
        <f>ROUND('[9]Global Vendor'!C$50,2)</f>
        <v>0</v>
      </c>
      <c r="K101" t="s">
        <v>163</v>
      </c>
      <c r="L101" t="s">
        <v>292</v>
      </c>
    </row>
    <row r="102" spans="1:12">
      <c r="A102" t="s">
        <v>17</v>
      </c>
      <c r="B102" s="216" t="s">
        <v>503</v>
      </c>
      <c r="C102" t="s">
        <v>3665</v>
      </c>
      <c r="E102" t="s">
        <v>3666</v>
      </c>
      <c r="F102" s="12">
        <v>42035</v>
      </c>
      <c r="G102" s="12" t="s">
        <v>3705</v>
      </c>
      <c r="H102" t="s">
        <v>274</v>
      </c>
      <c r="I102" s="52">
        <f>ROUND('[9]Global Vendor'!C$51,2)</f>
        <v>0</v>
      </c>
      <c r="K102" t="s">
        <v>163</v>
      </c>
      <c r="L102" t="s">
        <v>292</v>
      </c>
    </row>
    <row r="103" spans="1:12">
      <c r="A103" t="s">
        <v>17</v>
      </c>
      <c r="B103" s="216" t="s">
        <v>184</v>
      </c>
      <c r="C103" t="s">
        <v>3665</v>
      </c>
      <c r="E103" t="s">
        <v>3666</v>
      </c>
      <c r="F103" s="12">
        <v>42035</v>
      </c>
      <c r="G103" s="12" t="s">
        <v>3677</v>
      </c>
      <c r="H103" t="s">
        <v>309</v>
      </c>
      <c r="I103" s="52">
        <f>ROUND(Sales!E$48,2)</f>
        <v>0</v>
      </c>
      <c r="K103" t="s">
        <v>163</v>
      </c>
      <c r="L103" t="s">
        <v>292</v>
      </c>
    </row>
    <row r="104" spans="1:12">
      <c r="A104" t="s">
        <v>17</v>
      </c>
      <c r="B104" s="216" t="s">
        <v>142</v>
      </c>
      <c r="C104" t="s">
        <v>3665</v>
      </c>
      <c r="E104" t="s">
        <v>3666</v>
      </c>
      <c r="F104" s="12">
        <v>42035</v>
      </c>
      <c r="G104" s="12" t="s">
        <v>3706</v>
      </c>
      <c r="H104" t="s">
        <v>23</v>
      </c>
      <c r="I104" s="52">
        <f>ROUND(Sales!E$49,2)</f>
        <v>0</v>
      </c>
      <c r="K104" t="s">
        <v>163</v>
      </c>
      <c r="L104" t="s">
        <v>292</v>
      </c>
    </row>
    <row r="105" spans="1:12">
      <c r="A105" t="s">
        <v>17</v>
      </c>
      <c r="C105" t="s">
        <v>3673</v>
      </c>
    </row>
    <row r="106" spans="1:12">
      <c r="A106" t="s">
        <v>17</v>
      </c>
      <c r="B106" s="217" t="s">
        <v>21</v>
      </c>
      <c r="C106" s="63" t="s">
        <v>3664</v>
      </c>
      <c r="D106" s="63"/>
      <c r="E106" s="63" t="s">
        <v>3666</v>
      </c>
      <c r="F106" s="167">
        <v>42063</v>
      </c>
      <c r="G106" s="167" t="s">
        <v>3690</v>
      </c>
      <c r="H106" s="167" t="s">
        <v>23</v>
      </c>
      <c r="I106" s="64">
        <f>-SUM(I107:I117)</f>
        <v>3736.65</v>
      </c>
      <c r="K106" t="s">
        <v>3096</v>
      </c>
      <c r="L106" t="s">
        <v>292</v>
      </c>
    </row>
    <row r="107" spans="1:12">
      <c r="A107" t="s">
        <v>17</v>
      </c>
      <c r="B107" s="216" t="s">
        <v>146</v>
      </c>
      <c r="C107" t="s">
        <v>3665</v>
      </c>
      <c r="E107" t="s">
        <v>3666</v>
      </c>
      <c r="F107" s="12">
        <v>42063</v>
      </c>
      <c r="G107" s="12" t="s">
        <v>3675</v>
      </c>
      <c r="H107" t="s">
        <v>80</v>
      </c>
      <c r="I107" s="52">
        <f>ROUND(Sales!F$24-I108,2)</f>
        <v>-1070.19</v>
      </c>
      <c r="K107" t="s">
        <v>3096</v>
      </c>
      <c r="L107" t="s">
        <v>292</v>
      </c>
    </row>
    <row r="108" spans="1:12">
      <c r="A108" t="s">
        <v>17</v>
      </c>
      <c r="B108" s="216" t="s">
        <v>336</v>
      </c>
      <c r="C108" t="s">
        <v>3665</v>
      </c>
      <c r="E108" t="s">
        <v>3666</v>
      </c>
      <c r="F108" s="12">
        <v>42063</v>
      </c>
      <c r="G108" s="12" t="s">
        <v>3676</v>
      </c>
      <c r="H108" s="12" t="s">
        <v>80</v>
      </c>
      <c r="I108" s="52">
        <f>ROUND(Sales!F$24*Sales!F$54,2)</f>
        <v>-63.66</v>
      </c>
      <c r="K108" t="s">
        <v>3096</v>
      </c>
      <c r="L108" t="s">
        <v>292</v>
      </c>
    </row>
    <row r="109" spans="1:12">
      <c r="A109" t="s">
        <v>17</v>
      </c>
      <c r="B109" s="216" t="s">
        <v>146</v>
      </c>
      <c r="C109" t="s">
        <v>3665</v>
      </c>
      <c r="E109" t="s">
        <v>3666</v>
      </c>
      <c r="F109" s="12">
        <v>42063</v>
      </c>
      <c r="G109" s="12" t="s">
        <v>3675</v>
      </c>
      <c r="H109" s="12" t="s">
        <v>302</v>
      </c>
      <c r="I109" s="52">
        <f>ROUND(Sales!F$25-I110,2)</f>
        <v>-1726.57</v>
      </c>
      <c r="K109" t="s">
        <v>3096</v>
      </c>
      <c r="L109" t="s">
        <v>292</v>
      </c>
    </row>
    <row r="110" spans="1:12">
      <c r="A110" t="s">
        <v>17</v>
      </c>
      <c r="B110" s="216" t="s">
        <v>336</v>
      </c>
      <c r="C110" t="s">
        <v>3665</v>
      </c>
      <c r="E110" t="s">
        <v>3666</v>
      </c>
      <c r="F110" s="12">
        <v>42063</v>
      </c>
      <c r="G110" s="12" t="s">
        <v>3676</v>
      </c>
      <c r="H110" s="12" t="s">
        <v>302</v>
      </c>
      <c r="I110" s="52">
        <f>ROUND(Sales!F$25*Sales!F$55,2)</f>
        <v>-379.46</v>
      </c>
      <c r="K110" t="s">
        <v>3096</v>
      </c>
      <c r="L110" t="s">
        <v>292</v>
      </c>
    </row>
    <row r="111" spans="1:12">
      <c r="A111" t="s">
        <v>17</v>
      </c>
      <c r="B111" s="216" t="s">
        <v>146</v>
      </c>
      <c r="C111" t="s">
        <v>3665</v>
      </c>
      <c r="E111" t="s">
        <v>3666</v>
      </c>
      <c r="F111" s="12">
        <v>42063</v>
      </c>
      <c r="G111" s="12" t="s">
        <v>3675</v>
      </c>
      <c r="H111" s="12" t="s">
        <v>309</v>
      </c>
      <c r="I111" s="52">
        <f>ROUND(Sales!F$26-I112,2)</f>
        <v>-1008.43</v>
      </c>
      <c r="K111" t="s">
        <v>3096</v>
      </c>
      <c r="L111" t="s">
        <v>292</v>
      </c>
    </row>
    <row r="112" spans="1:12">
      <c r="A112" t="s">
        <v>17</v>
      </c>
      <c r="B112" s="216" t="s">
        <v>336</v>
      </c>
      <c r="C112" t="s">
        <v>3665</v>
      </c>
      <c r="E112" t="s">
        <v>3666</v>
      </c>
      <c r="F112" s="12">
        <v>42063</v>
      </c>
      <c r="G112" s="12" t="s">
        <v>3676</v>
      </c>
      <c r="H112" s="12" t="s">
        <v>309</v>
      </c>
      <c r="I112" s="52">
        <f>ROUND(Sales!F$26*Sales!F$56,2)</f>
        <v>-52.29</v>
      </c>
      <c r="K112" t="s">
        <v>3096</v>
      </c>
      <c r="L112" t="s">
        <v>292</v>
      </c>
    </row>
    <row r="113" spans="1:12">
      <c r="A113" t="s">
        <v>17</v>
      </c>
      <c r="B113" s="216" t="s">
        <v>146</v>
      </c>
      <c r="C113" t="s">
        <v>3665</v>
      </c>
      <c r="E113" t="s">
        <v>3666</v>
      </c>
      <c r="F113" s="12">
        <v>42063</v>
      </c>
      <c r="G113" s="12" t="s">
        <v>3675</v>
      </c>
      <c r="H113" s="12" t="s">
        <v>305</v>
      </c>
      <c r="I113" s="52">
        <f>ROUND(Sales!F$27-I114,2)</f>
        <v>-138.09</v>
      </c>
      <c r="K113" t="s">
        <v>3096</v>
      </c>
      <c r="L113" t="s">
        <v>292</v>
      </c>
    </row>
    <row r="114" spans="1:12">
      <c r="A114" t="s">
        <v>17</v>
      </c>
      <c r="B114" s="216" t="s">
        <v>336</v>
      </c>
      <c r="C114" t="s">
        <v>3665</v>
      </c>
      <c r="E114" t="s">
        <v>3666</v>
      </c>
      <c r="F114" s="12">
        <v>42063</v>
      </c>
      <c r="G114" s="12" t="s">
        <v>3676</v>
      </c>
      <c r="H114" s="12" t="s">
        <v>305</v>
      </c>
      <c r="I114" s="52">
        <f>ROUND(Sales!F$27*Sales!F$57,2)</f>
        <v>-9.15</v>
      </c>
      <c r="K114" t="s">
        <v>3096</v>
      </c>
      <c r="L114" t="s">
        <v>292</v>
      </c>
    </row>
    <row r="115" spans="1:12">
      <c r="A115" t="s">
        <v>17</v>
      </c>
      <c r="B115" s="216" t="s">
        <v>184</v>
      </c>
      <c r="C115" t="s">
        <v>3665</v>
      </c>
      <c r="E115" t="s">
        <v>3666</v>
      </c>
      <c r="F115" s="12">
        <v>42063</v>
      </c>
      <c r="G115" s="12" t="s">
        <v>3677</v>
      </c>
      <c r="H115" t="s">
        <v>80</v>
      </c>
      <c r="I115" s="52">
        <f>ROUND(Sales!F$28,2)</f>
        <v>0</v>
      </c>
      <c r="K115" t="s">
        <v>3096</v>
      </c>
      <c r="L115" t="s">
        <v>292</v>
      </c>
    </row>
    <row r="116" spans="1:12">
      <c r="A116" t="s">
        <v>17</v>
      </c>
      <c r="B116" s="216" t="s">
        <v>184</v>
      </c>
      <c r="C116" t="s">
        <v>3665</v>
      </c>
      <c r="E116" t="s">
        <v>3666</v>
      </c>
      <c r="F116" s="12">
        <v>42063</v>
      </c>
      <c r="G116" s="12" t="s">
        <v>3677</v>
      </c>
      <c r="H116" t="s">
        <v>302</v>
      </c>
      <c r="I116" s="52">
        <f>ROUND(Sales!F$29,2)</f>
        <v>448.07</v>
      </c>
      <c r="K116" t="s">
        <v>3096</v>
      </c>
      <c r="L116" t="s">
        <v>292</v>
      </c>
    </row>
    <row r="117" spans="1:12">
      <c r="A117" t="s">
        <v>17</v>
      </c>
      <c r="B117" s="216" t="s">
        <v>184</v>
      </c>
      <c r="C117" t="s">
        <v>3665</v>
      </c>
      <c r="E117" t="s">
        <v>3666</v>
      </c>
      <c r="F117" s="12">
        <v>42063</v>
      </c>
      <c r="G117" s="12" t="s">
        <v>3677</v>
      </c>
      <c r="H117" t="s">
        <v>309</v>
      </c>
      <c r="I117" s="52">
        <f>ROUND(Sales!F$30,2)</f>
        <v>263.12</v>
      </c>
      <c r="K117" t="s">
        <v>3096</v>
      </c>
      <c r="L117" t="s">
        <v>292</v>
      </c>
    </row>
    <row r="118" spans="1:12">
      <c r="A118" t="s">
        <v>17</v>
      </c>
      <c r="B118" s="217" t="s">
        <v>19</v>
      </c>
      <c r="C118" s="63" t="s">
        <v>3665</v>
      </c>
      <c r="D118" s="63"/>
      <c r="E118" s="63" t="s">
        <v>3666</v>
      </c>
      <c r="F118" s="167">
        <v>42063</v>
      </c>
      <c r="G118" s="167" t="s">
        <v>3691</v>
      </c>
      <c r="H118" s="167" t="s">
        <v>23</v>
      </c>
      <c r="I118" s="64">
        <f>-SUM(I119:I120)</f>
        <v>9.9499999999999993</v>
      </c>
      <c r="K118" t="s">
        <v>3685</v>
      </c>
      <c r="L118" t="s">
        <v>292</v>
      </c>
    </row>
    <row r="119" spans="1:12">
      <c r="A119" t="s">
        <v>17</v>
      </c>
      <c r="B119" s="216" t="s">
        <v>146</v>
      </c>
      <c r="C119" t="s">
        <v>3665</v>
      </c>
      <c r="E119" t="s">
        <v>3666</v>
      </c>
      <c r="F119" s="12">
        <v>42063</v>
      </c>
      <c r="G119" s="12" t="s">
        <v>3675</v>
      </c>
      <c r="H119" t="s">
        <v>80</v>
      </c>
      <c r="I119" s="52">
        <f>ROUND(Sales!F$32,2)-I120</f>
        <v>-9.3899999999999988</v>
      </c>
      <c r="K119" t="s">
        <v>3685</v>
      </c>
      <c r="L119" t="s">
        <v>292</v>
      </c>
    </row>
    <row r="120" spans="1:12">
      <c r="A120" t="s">
        <v>17</v>
      </c>
      <c r="B120" s="216" t="s">
        <v>336</v>
      </c>
      <c r="C120" t="s">
        <v>3665</v>
      </c>
      <c r="E120" t="s">
        <v>3666</v>
      </c>
      <c r="F120" s="12">
        <v>42063</v>
      </c>
      <c r="G120" s="12" t="s">
        <v>3676</v>
      </c>
      <c r="H120" s="12" t="s">
        <v>80</v>
      </c>
      <c r="I120" s="52">
        <f>ROUND(Sales!F$32*Sales!F$54,2)</f>
        <v>-0.56000000000000005</v>
      </c>
      <c r="K120" t="s">
        <v>3685</v>
      </c>
      <c r="L120" t="s">
        <v>292</v>
      </c>
    </row>
    <row r="121" spans="1:12">
      <c r="A121" t="s">
        <v>17</v>
      </c>
      <c r="B121" s="217" t="s">
        <v>158</v>
      </c>
      <c r="C121" s="63" t="s">
        <v>3665</v>
      </c>
      <c r="D121" s="63"/>
      <c r="E121" s="63" t="s">
        <v>3666</v>
      </c>
      <c r="F121" s="167">
        <v>42063</v>
      </c>
      <c r="G121" s="167" t="s">
        <v>3692</v>
      </c>
      <c r="H121" s="167" t="s">
        <v>23</v>
      </c>
      <c r="I121" s="64">
        <f>-SUM(I122:I124)</f>
        <v>0</v>
      </c>
      <c r="K121" t="s">
        <v>179</v>
      </c>
      <c r="L121" t="s">
        <v>292</v>
      </c>
    </row>
    <row r="122" spans="1:12">
      <c r="A122" t="s">
        <v>17</v>
      </c>
      <c r="B122" s="216" t="s">
        <v>146</v>
      </c>
      <c r="C122" t="s">
        <v>3665</v>
      </c>
      <c r="E122" t="s">
        <v>3666</v>
      </c>
      <c r="F122" s="12">
        <v>42063</v>
      </c>
      <c r="G122" s="12" t="s">
        <v>3675</v>
      </c>
      <c r="H122" t="s">
        <v>80</v>
      </c>
      <c r="I122" s="52">
        <f>ROUND(Sales!F$34,2)</f>
        <v>0</v>
      </c>
      <c r="K122" t="s">
        <v>179</v>
      </c>
      <c r="L122" t="s">
        <v>292</v>
      </c>
    </row>
    <row r="123" spans="1:12">
      <c r="A123" t="s">
        <v>17</v>
      </c>
      <c r="B123" s="216" t="s">
        <v>184</v>
      </c>
      <c r="C123" t="s">
        <v>3665</v>
      </c>
      <c r="E123" t="s">
        <v>3666</v>
      </c>
      <c r="F123" s="12">
        <v>42063</v>
      </c>
      <c r="G123" s="12" t="s">
        <v>3677</v>
      </c>
      <c r="H123" t="s">
        <v>309</v>
      </c>
      <c r="I123" s="52">
        <f>ROUND(Sales!F$35,2)</f>
        <v>0</v>
      </c>
      <c r="K123" t="s">
        <v>179</v>
      </c>
      <c r="L123" t="s">
        <v>292</v>
      </c>
    </row>
    <row r="124" spans="1:12">
      <c r="A124" t="s">
        <v>17</v>
      </c>
      <c r="B124" s="216" t="s">
        <v>184</v>
      </c>
      <c r="C124" t="s">
        <v>3665</v>
      </c>
      <c r="E124" t="s">
        <v>3666</v>
      </c>
      <c r="F124" s="12">
        <v>42063</v>
      </c>
      <c r="G124" s="12" t="s">
        <v>3677</v>
      </c>
      <c r="H124" t="s">
        <v>272</v>
      </c>
      <c r="I124" s="52">
        <f>ROUND(Sales!F$36,2)</f>
        <v>0</v>
      </c>
      <c r="K124" t="s">
        <v>179</v>
      </c>
      <c r="L124" t="s">
        <v>292</v>
      </c>
    </row>
    <row r="125" spans="1:12">
      <c r="A125" t="s">
        <v>17</v>
      </c>
      <c r="B125" s="217" t="s">
        <v>58</v>
      </c>
      <c r="C125" s="63" t="s">
        <v>3665</v>
      </c>
      <c r="D125" s="63"/>
      <c r="E125" s="63" t="s">
        <v>3666</v>
      </c>
      <c r="F125" s="167">
        <v>42063</v>
      </c>
      <c r="G125" s="167" t="s">
        <v>3693</v>
      </c>
      <c r="H125" s="167" t="s">
        <v>23</v>
      </c>
      <c r="I125" s="64">
        <f>-SUM(I126:I208)</f>
        <v>70843.539999999994</v>
      </c>
      <c r="K125" t="s">
        <v>163</v>
      </c>
      <c r="L125" t="s">
        <v>292</v>
      </c>
    </row>
    <row r="126" spans="1:12">
      <c r="A126" t="s">
        <v>17</v>
      </c>
      <c r="B126" s="216" t="s">
        <v>146</v>
      </c>
      <c r="C126" t="s">
        <v>3665</v>
      </c>
      <c r="E126" t="s">
        <v>3666</v>
      </c>
      <c r="F126" s="12">
        <v>42063</v>
      </c>
      <c r="G126" s="12" t="s">
        <v>3675</v>
      </c>
      <c r="H126" t="s">
        <v>80</v>
      </c>
      <c r="I126" s="52">
        <f>ROUND(Sales!F$38,2)-I127</f>
        <v>0</v>
      </c>
      <c r="K126" t="s">
        <v>163</v>
      </c>
      <c r="L126" t="s">
        <v>292</v>
      </c>
    </row>
    <row r="127" spans="1:12">
      <c r="A127" t="s">
        <v>17</v>
      </c>
      <c r="B127" s="216" t="s">
        <v>336</v>
      </c>
      <c r="C127" t="s">
        <v>3665</v>
      </c>
      <c r="E127" t="s">
        <v>3666</v>
      </c>
      <c r="F127" s="12">
        <v>42063</v>
      </c>
      <c r="G127" s="12" t="s">
        <v>3676</v>
      </c>
      <c r="H127" s="12" t="s">
        <v>80</v>
      </c>
      <c r="I127" s="52">
        <f>ROUND(Sales!F$38*Sales!F$54,2)</f>
        <v>0</v>
      </c>
      <c r="K127" t="s">
        <v>163</v>
      </c>
      <c r="L127" t="s">
        <v>292</v>
      </c>
    </row>
    <row r="128" spans="1:12">
      <c r="A128" t="s">
        <v>17</v>
      </c>
      <c r="B128" s="216" t="s">
        <v>146</v>
      </c>
      <c r="C128" t="s">
        <v>3665</v>
      </c>
      <c r="E128" t="s">
        <v>3666</v>
      </c>
      <c r="F128" s="12">
        <v>42063</v>
      </c>
      <c r="G128" s="12" t="s">
        <v>3675</v>
      </c>
      <c r="H128" t="s">
        <v>305</v>
      </c>
      <c r="I128" s="52">
        <f>ROUND(Sales!F$86,2)</f>
        <v>-628.67999999999995</v>
      </c>
      <c r="K128" t="s">
        <v>163</v>
      </c>
      <c r="L128" t="s">
        <v>292</v>
      </c>
    </row>
    <row r="129" spans="1:12">
      <c r="A129" t="s">
        <v>17</v>
      </c>
      <c r="B129" s="216" t="s">
        <v>146</v>
      </c>
      <c r="C129" t="s">
        <v>3665</v>
      </c>
      <c r="E129" t="s">
        <v>3666</v>
      </c>
      <c r="F129" s="12">
        <v>42063</v>
      </c>
      <c r="G129" s="12" t="s">
        <v>3675</v>
      </c>
      <c r="H129" t="s">
        <v>309</v>
      </c>
      <c r="I129" s="52">
        <f>ROUND(Sales!F$87,2)</f>
        <v>-5642.27</v>
      </c>
      <c r="K129" t="s">
        <v>163</v>
      </c>
      <c r="L129" t="s">
        <v>292</v>
      </c>
    </row>
    <row r="130" spans="1:12">
      <c r="A130" t="s">
        <v>17</v>
      </c>
      <c r="B130" s="216" t="s">
        <v>146</v>
      </c>
      <c r="C130" t="s">
        <v>3665</v>
      </c>
      <c r="E130" t="s">
        <v>3666</v>
      </c>
      <c r="F130" s="12">
        <v>42063</v>
      </c>
      <c r="G130" s="12" t="s">
        <v>3675</v>
      </c>
      <c r="H130" t="s">
        <v>80</v>
      </c>
      <c r="I130" s="52">
        <f>ROUND(Sales!F$88,2)</f>
        <v>-1963.92</v>
      </c>
      <c r="K130" t="s">
        <v>163</v>
      </c>
      <c r="L130" t="s">
        <v>292</v>
      </c>
    </row>
    <row r="131" spans="1:12">
      <c r="A131" t="s">
        <v>17</v>
      </c>
      <c r="B131" s="216" t="s">
        <v>336</v>
      </c>
      <c r="C131" t="s">
        <v>3665</v>
      </c>
      <c r="E131" t="s">
        <v>3666</v>
      </c>
      <c r="F131" s="12">
        <v>42063</v>
      </c>
      <c r="G131" s="12" t="s">
        <v>3676</v>
      </c>
      <c r="H131" t="s">
        <v>305</v>
      </c>
      <c r="I131" s="52">
        <f>ROUND(Sales!F$91,2)</f>
        <v>-41.68</v>
      </c>
      <c r="K131" t="s">
        <v>163</v>
      </c>
      <c r="L131" t="s">
        <v>292</v>
      </c>
    </row>
    <row r="132" spans="1:12">
      <c r="A132" t="s">
        <v>17</v>
      </c>
      <c r="B132" s="216" t="s">
        <v>336</v>
      </c>
      <c r="C132" t="s">
        <v>3665</v>
      </c>
      <c r="E132" t="s">
        <v>3666</v>
      </c>
      <c r="F132" s="12">
        <v>42063</v>
      </c>
      <c r="G132" s="12" t="s">
        <v>3676</v>
      </c>
      <c r="H132" t="s">
        <v>309</v>
      </c>
      <c r="I132" s="52">
        <f>ROUND(Sales!F$92,2)</f>
        <v>-292.58999999999997</v>
      </c>
      <c r="K132" t="s">
        <v>163</v>
      </c>
      <c r="L132" t="s">
        <v>292</v>
      </c>
    </row>
    <row r="133" spans="1:12">
      <c r="A133" t="s">
        <v>17</v>
      </c>
      <c r="B133" s="216" t="s">
        <v>336</v>
      </c>
      <c r="C133" t="s">
        <v>3665</v>
      </c>
      <c r="E133" t="s">
        <v>3666</v>
      </c>
      <c r="F133" s="12">
        <v>42063</v>
      </c>
      <c r="G133" s="12" t="s">
        <v>3676</v>
      </c>
      <c r="H133" t="s">
        <v>80</v>
      </c>
      <c r="I133" s="52">
        <f>ROUND(Sales!F$93,2)</f>
        <v>-116.82</v>
      </c>
      <c r="K133" t="s">
        <v>163</v>
      </c>
      <c r="L133" t="s">
        <v>292</v>
      </c>
    </row>
    <row r="134" spans="1:12">
      <c r="A134" t="s">
        <v>17</v>
      </c>
      <c r="B134" s="216" t="s">
        <v>184</v>
      </c>
      <c r="C134" t="s">
        <v>3665</v>
      </c>
      <c r="E134" t="s">
        <v>3666</v>
      </c>
      <c r="F134" s="12">
        <v>42063</v>
      </c>
      <c r="G134" s="12" t="s">
        <v>3677</v>
      </c>
      <c r="H134" t="s">
        <v>305</v>
      </c>
      <c r="I134" s="52">
        <f>ROUND(Sales!F$96,2)</f>
        <v>0</v>
      </c>
      <c r="K134" t="s">
        <v>163</v>
      </c>
      <c r="L134" t="s">
        <v>292</v>
      </c>
    </row>
    <row r="135" spans="1:12">
      <c r="A135" t="s">
        <v>17</v>
      </c>
      <c r="B135" s="216" t="s">
        <v>184</v>
      </c>
      <c r="C135" t="s">
        <v>3665</v>
      </c>
      <c r="E135" t="s">
        <v>3666</v>
      </c>
      <c r="F135" s="12">
        <v>42063</v>
      </c>
      <c r="G135" s="12" t="s">
        <v>3677</v>
      </c>
      <c r="H135" t="s">
        <v>309</v>
      </c>
      <c r="I135" s="52">
        <f>ROUND(Sales!F$97,2)</f>
        <v>807.53</v>
      </c>
      <c r="K135" t="s">
        <v>163</v>
      </c>
      <c r="L135" t="s">
        <v>292</v>
      </c>
    </row>
    <row r="136" spans="1:12">
      <c r="A136" t="s">
        <v>17</v>
      </c>
      <c r="B136" s="216" t="s">
        <v>184</v>
      </c>
      <c r="C136" t="s">
        <v>3665</v>
      </c>
      <c r="E136" t="s">
        <v>3666</v>
      </c>
      <c r="F136" s="12">
        <v>42063</v>
      </c>
      <c r="G136" s="12" t="s">
        <v>3677</v>
      </c>
      <c r="H136" t="s">
        <v>80</v>
      </c>
      <c r="I136" s="52">
        <f>ROUND(Sales!F$98,2)</f>
        <v>0</v>
      </c>
      <c r="K136" t="s">
        <v>163</v>
      </c>
      <c r="L136" t="s">
        <v>292</v>
      </c>
    </row>
    <row r="137" spans="1:12">
      <c r="A137" t="s">
        <v>17</v>
      </c>
      <c r="B137" s="216" t="s">
        <v>146</v>
      </c>
      <c r="C137" t="s">
        <v>3665</v>
      </c>
      <c r="E137" t="s">
        <v>3666</v>
      </c>
      <c r="F137" s="12">
        <v>42063</v>
      </c>
      <c r="G137" s="12" t="s">
        <v>3675</v>
      </c>
      <c r="H137" t="s">
        <v>272</v>
      </c>
      <c r="I137" s="52">
        <f>ROUND('[8]JE USD'!S$8,2)</f>
        <v>-7292.09</v>
      </c>
      <c r="K137" t="s">
        <v>163</v>
      </c>
      <c r="L137" t="s">
        <v>292</v>
      </c>
    </row>
    <row r="138" spans="1:12">
      <c r="A138" t="s">
        <v>17</v>
      </c>
      <c r="B138" s="216" t="s">
        <v>336</v>
      </c>
      <c r="C138" t="s">
        <v>3665</v>
      </c>
      <c r="E138" t="s">
        <v>3666</v>
      </c>
      <c r="F138" s="12">
        <v>42063</v>
      </c>
      <c r="G138" s="12" t="s">
        <v>3676</v>
      </c>
      <c r="H138" t="s">
        <v>272</v>
      </c>
      <c r="I138" s="52">
        <f>ROUND('[8]JE USD'!S$9,2)</f>
        <v>-798.63</v>
      </c>
      <c r="K138" t="s">
        <v>163</v>
      </c>
      <c r="L138" t="s">
        <v>292</v>
      </c>
    </row>
    <row r="139" spans="1:12">
      <c r="A139" t="s">
        <v>17</v>
      </c>
      <c r="B139" s="216" t="s">
        <v>184</v>
      </c>
      <c r="C139" t="s">
        <v>3665</v>
      </c>
      <c r="E139" t="s">
        <v>3666</v>
      </c>
      <c r="F139" s="12">
        <v>42063</v>
      </c>
      <c r="G139" s="12" t="s">
        <v>3677</v>
      </c>
      <c r="H139" t="s">
        <v>272</v>
      </c>
      <c r="I139" s="52">
        <f>ROUND('[8]JE USD'!S$10,2)</f>
        <v>291.83</v>
      </c>
      <c r="K139" t="s">
        <v>163</v>
      </c>
      <c r="L139" t="s">
        <v>292</v>
      </c>
    </row>
    <row r="140" spans="1:12">
      <c r="A140" t="s">
        <v>17</v>
      </c>
      <c r="B140" s="216" t="s">
        <v>346</v>
      </c>
      <c r="C140" t="s">
        <v>3665</v>
      </c>
      <c r="E140" t="s">
        <v>3666</v>
      </c>
      <c r="F140" s="12">
        <v>42063</v>
      </c>
      <c r="G140" s="12" t="s">
        <v>3694</v>
      </c>
      <c r="H140" t="s">
        <v>272</v>
      </c>
      <c r="I140" s="52">
        <f>ROUND('[8]JE USD'!S$11,2)</f>
        <v>0</v>
      </c>
      <c r="K140" t="s">
        <v>163</v>
      </c>
      <c r="L140" t="s">
        <v>292</v>
      </c>
    </row>
    <row r="141" spans="1:12">
      <c r="A141" t="s">
        <v>17</v>
      </c>
      <c r="B141" s="216" t="s">
        <v>351</v>
      </c>
      <c r="C141" t="s">
        <v>3665</v>
      </c>
      <c r="E141" t="s">
        <v>3666</v>
      </c>
      <c r="F141" s="12">
        <v>42063</v>
      </c>
      <c r="G141" s="12" t="s">
        <v>3695</v>
      </c>
      <c r="H141" t="s">
        <v>272</v>
      </c>
      <c r="I141" s="52">
        <f>ROUND('[8]JE USD'!S$13,2)</f>
        <v>0</v>
      </c>
      <c r="K141" t="s">
        <v>163</v>
      </c>
      <c r="L141" t="s">
        <v>292</v>
      </c>
    </row>
    <row r="142" spans="1:12">
      <c r="A142" t="s">
        <v>17</v>
      </c>
      <c r="B142" s="216" t="s">
        <v>56</v>
      </c>
      <c r="C142" t="s">
        <v>3665</v>
      </c>
      <c r="E142" t="s">
        <v>3666</v>
      </c>
      <c r="F142" s="12">
        <v>42063</v>
      </c>
      <c r="G142" s="12" t="s">
        <v>3681</v>
      </c>
      <c r="H142" t="s">
        <v>272</v>
      </c>
      <c r="I142" s="52">
        <f>ROUND('[8]JE USD'!S$14,2)</f>
        <v>1131.3900000000001</v>
      </c>
      <c r="K142" t="s">
        <v>163</v>
      </c>
      <c r="L142" t="s">
        <v>292</v>
      </c>
    </row>
    <row r="143" spans="1:12">
      <c r="A143" t="s">
        <v>17</v>
      </c>
      <c r="B143" s="216" t="s">
        <v>86</v>
      </c>
      <c r="C143" t="s">
        <v>3665</v>
      </c>
      <c r="E143" t="s">
        <v>3666</v>
      </c>
      <c r="F143" s="12">
        <v>42063</v>
      </c>
      <c r="G143" s="12" t="s">
        <v>3682</v>
      </c>
      <c r="H143" t="s">
        <v>272</v>
      </c>
      <c r="I143" s="52">
        <f>ROUND('[8]JE USD'!S$15,2)</f>
        <v>259.49</v>
      </c>
      <c r="K143" t="s">
        <v>163</v>
      </c>
      <c r="L143" t="s">
        <v>292</v>
      </c>
    </row>
    <row r="144" spans="1:12">
      <c r="A144" t="s">
        <v>17</v>
      </c>
      <c r="B144" s="216" t="s">
        <v>231</v>
      </c>
      <c r="C144" t="s">
        <v>3665</v>
      </c>
      <c r="E144" t="s">
        <v>3666</v>
      </c>
      <c r="F144" s="12">
        <v>42063</v>
      </c>
      <c r="G144" s="12" t="s">
        <v>3696</v>
      </c>
      <c r="H144" t="s">
        <v>272</v>
      </c>
      <c r="I144" s="52">
        <f>ROUND('[8]JE USD'!S$16,2)</f>
        <v>0</v>
      </c>
      <c r="K144" t="s">
        <v>163</v>
      </c>
      <c r="L144" t="s">
        <v>292</v>
      </c>
    </row>
    <row r="145" spans="1:12">
      <c r="A145" t="s">
        <v>17</v>
      </c>
      <c r="B145" s="216" t="s">
        <v>37</v>
      </c>
      <c r="C145" t="s">
        <v>3665</v>
      </c>
      <c r="E145" t="s">
        <v>3666</v>
      </c>
      <c r="F145" s="12">
        <v>42063</v>
      </c>
      <c r="G145" s="12" t="s">
        <v>3684</v>
      </c>
      <c r="H145" t="s">
        <v>272</v>
      </c>
      <c r="I145" s="52">
        <f>ROUND('[8]JE USD'!S$17,2)</f>
        <v>0</v>
      </c>
      <c r="K145" t="s">
        <v>163</v>
      </c>
      <c r="L145" t="s">
        <v>292</v>
      </c>
    </row>
    <row r="146" spans="1:12">
      <c r="A146" t="s">
        <v>17</v>
      </c>
      <c r="B146" s="216" t="s">
        <v>146</v>
      </c>
      <c r="C146" t="s">
        <v>3665</v>
      </c>
      <c r="E146" t="s">
        <v>3666</v>
      </c>
      <c r="F146" s="12">
        <v>42063</v>
      </c>
      <c r="G146" s="12" t="s">
        <v>3675</v>
      </c>
      <c r="H146" t="s">
        <v>270</v>
      </c>
      <c r="I146" s="52">
        <f>ROUND('[8]JE USD'!S$27,2)</f>
        <v>-879.05</v>
      </c>
      <c r="K146" t="s">
        <v>163</v>
      </c>
      <c r="L146" t="s">
        <v>292</v>
      </c>
    </row>
    <row r="147" spans="1:12">
      <c r="A147" t="s">
        <v>17</v>
      </c>
      <c r="B147" s="216" t="s">
        <v>336</v>
      </c>
      <c r="C147" t="s">
        <v>3665</v>
      </c>
      <c r="E147" t="s">
        <v>3666</v>
      </c>
      <c r="F147" s="12">
        <v>42063</v>
      </c>
      <c r="G147" s="12" t="s">
        <v>3676</v>
      </c>
      <c r="H147" t="s">
        <v>270</v>
      </c>
      <c r="I147" s="52">
        <f>ROUND('[8]JE USD'!S$28,2)</f>
        <v>-117.62</v>
      </c>
      <c r="K147" t="s">
        <v>163</v>
      </c>
      <c r="L147" t="s">
        <v>292</v>
      </c>
    </row>
    <row r="148" spans="1:12">
      <c r="A148" t="s">
        <v>17</v>
      </c>
      <c r="B148" s="216" t="s">
        <v>184</v>
      </c>
      <c r="C148" t="s">
        <v>3665</v>
      </c>
      <c r="E148" t="s">
        <v>3666</v>
      </c>
      <c r="F148" s="12">
        <v>42063</v>
      </c>
      <c r="G148" s="12" t="s">
        <v>3677</v>
      </c>
      <c r="H148" t="s">
        <v>270</v>
      </c>
      <c r="I148" s="52">
        <f>ROUND('[8]JE USD'!S$29,2)</f>
        <v>255.14</v>
      </c>
      <c r="K148" t="s">
        <v>163</v>
      </c>
      <c r="L148" t="s">
        <v>292</v>
      </c>
    </row>
    <row r="149" spans="1:12">
      <c r="A149" t="s">
        <v>17</v>
      </c>
      <c r="B149" s="216" t="s">
        <v>342</v>
      </c>
      <c r="C149" t="s">
        <v>3665</v>
      </c>
      <c r="E149" t="s">
        <v>3666</v>
      </c>
      <c r="F149" s="12">
        <v>42063</v>
      </c>
      <c r="G149" s="12" t="s">
        <v>3680</v>
      </c>
      <c r="H149" t="s">
        <v>270</v>
      </c>
      <c r="I149" s="52">
        <f>ROUND('[8]JE USD'!S$30,2)</f>
        <v>0</v>
      </c>
      <c r="K149" t="s">
        <v>163</v>
      </c>
      <c r="L149" t="s">
        <v>292</v>
      </c>
    </row>
    <row r="150" spans="1:12">
      <c r="A150" t="s">
        <v>17</v>
      </c>
      <c r="B150" s="216" t="s">
        <v>351</v>
      </c>
      <c r="C150" t="s">
        <v>3665</v>
      </c>
      <c r="E150" t="s">
        <v>3666</v>
      </c>
      <c r="F150" s="12">
        <v>42063</v>
      </c>
      <c r="G150" s="12" t="s">
        <v>3695</v>
      </c>
      <c r="H150" t="s">
        <v>270</v>
      </c>
      <c r="I150" s="52">
        <f>ROUND('[8]JE USD'!S$32,2)</f>
        <v>0</v>
      </c>
      <c r="K150" t="s">
        <v>163</v>
      </c>
      <c r="L150" t="s">
        <v>292</v>
      </c>
    </row>
    <row r="151" spans="1:12">
      <c r="A151" t="s">
        <v>17</v>
      </c>
      <c r="B151" s="216" t="s">
        <v>56</v>
      </c>
      <c r="C151" t="s">
        <v>3665</v>
      </c>
      <c r="E151" t="s">
        <v>3666</v>
      </c>
      <c r="F151" s="12">
        <v>42063</v>
      </c>
      <c r="G151" s="12" t="s">
        <v>3681</v>
      </c>
      <c r="H151" t="s">
        <v>270</v>
      </c>
      <c r="I151" s="52">
        <f>ROUND('[8]JE USD'!S$33,2)</f>
        <v>141.12</v>
      </c>
      <c r="K151" t="s">
        <v>163</v>
      </c>
      <c r="L151" t="s">
        <v>292</v>
      </c>
    </row>
    <row r="152" spans="1:12">
      <c r="A152" t="s">
        <v>17</v>
      </c>
      <c r="B152" s="216" t="s">
        <v>86</v>
      </c>
      <c r="C152" t="s">
        <v>3665</v>
      </c>
      <c r="E152" t="s">
        <v>3666</v>
      </c>
      <c r="F152" s="12">
        <v>42063</v>
      </c>
      <c r="G152" s="12" t="s">
        <v>3682</v>
      </c>
      <c r="H152" t="s">
        <v>270</v>
      </c>
      <c r="I152" s="52">
        <f>ROUND('[8]JE USD'!S$34,2)</f>
        <v>17.62</v>
      </c>
      <c r="K152" t="s">
        <v>163</v>
      </c>
      <c r="L152" t="s">
        <v>292</v>
      </c>
    </row>
    <row r="153" spans="1:12">
      <c r="A153" t="s">
        <v>17</v>
      </c>
      <c r="B153" s="216" t="s">
        <v>182</v>
      </c>
      <c r="C153" t="s">
        <v>3665</v>
      </c>
      <c r="E153" t="s">
        <v>3666</v>
      </c>
      <c r="F153" s="12">
        <v>42063</v>
      </c>
      <c r="G153" s="12" t="s">
        <v>3683</v>
      </c>
      <c r="H153" t="s">
        <v>270</v>
      </c>
      <c r="I153" s="52">
        <f>ROUND('[8]JE USD'!S$35,2)</f>
        <v>0</v>
      </c>
      <c r="K153" t="s">
        <v>163</v>
      </c>
      <c r="L153" t="s">
        <v>292</v>
      </c>
    </row>
    <row r="154" spans="1:12">
      <c r="A154" t="s">
        <v>17</v>
      </c>
      <c r="B154" s="216" t="s">
        <v>37</v>
      </c>
      <c r="C154" t="s">
        <v>3665</v>
      </c>
      <c r="E154" t="s">
        <v>3666</v>
      </c>
      <c r="F154" s="12">
        <v>42063</v>
      </c>
      <c r="G154" s="12" t="s">
        <v>3684</v>
      </c>
      <c r="H154" t="s">
        <v>270</v>
      </c>
      <c r="I154" s="52">
        <f>ROUND('[8]JE USD'!S$36,2)</f>
        <v>0</v>
      </c>
      <c r="K154" t="s">
        <v>163</v>
      </c>
      <c r="L154" t="s">
        <v>292</v>
      </c>
    </row>
    <row r="155" spans="1:12">
      <c r="A155" t="s">
        <v>17</v>
      </c>
      <c r="B155" s="216" t="s">
        <v>146</v>
      </c>
      <c r="C155" t="s">
        <v>3665</v>
      </c>
      <c r="E155" t="s">
        <v>3666</v>
      </c>
      <c r="F155" s="12">
        <v>42063</v>
      </c>
      <c r="G155" s="12" t="s">
        <v>3675</v>
      </c>
      <c r="H155" t="s">
        <v>266</v>
      </c>
      <c r="I155" s="52">
        <f>ROUND('[8]JE USD'!S$46,2)</f>
        <v>-1053.27</v>
      </c>
      <c r="K155" t="s">
        <v>163</v>
      </c>
      <c r="L155" t="s">
        <v>292</v>
      </c>
    </row>
    <row r="156" spans="1:12">
      <c r="A156" t="s">
        <v>17</v>
      </c>
      <c r="B156" s="216" t="s">
        <v>336</v>
      </c>
      <c r="C156" t="s">
        <v>3665</v>
      </c>
      <c r="E156" t="s">
        <v>3666</v>
      </c>
      <c r="F156" s="12">
        <v>42063</v>
      </c>
      <c r="G156" s="12" t="s">
        <v>3676</v>
      </c>
      <c r="H156" t="s">
        <v>266</v>
      </c>
      <c r="I156" s="52">
        <f>ROUND('[8]JE USD'!S$47,2)</f>
        <v>0</v>
      </c>
      <c r="K156" t="s">
        <v>163</v>
      </c>
      <c r="L156" t="s">
        <v>292</v>
      </c>
    </row>
    <row r="157" spans="1:12">
      <c r="A157" t="s">
        <v>17</v>
      </c>
      <c r="B157" s="216" t="s">
        <v>184</v>
      </c>
      <c r="C157" t="s">
        <v>3665</v>
      </c>
      <c r="E157" t="s">
        <v>3666</v>
      </c>
      <c r="F157" s="12">
        <v>42063</v>
      </c>
      <c r="G157" s="12" t="s">
        <v>3677</v>
      </c>
      <c r="H157" t="s">
        <v>266</v>
      </c>
      <c r="I157" s="52">
        <f>ROUND('[8]JE USD'!S$48,2)</f>
        <v>52.27</v>
      </c>
      <c r="K157" t="s">
        <v>163</v>
      </c>
      <c r="L157" t="s">
        <v>292</v>
      </c>
    </row>
    <row r="158" spans="1:12">
      <c r="A158" t="s">
        <v>17</v>
      </c>
      <c r="B158" s="216" t="s">
        <v>342</v>
      </c>
      <c r="C158" t="s">
        <v>3665</v>
      </c>
      <c r="E158" t="s">
        <v>3666</v>
      </c>
      <c r="F158" s="12">
        <v>42063</v>
      </c>
      <c r="G158" s="12" t="s">
        <v>3680</v>
      </c>
      <c r="H158" t="s">
        <v>266</v>
      </c>
      <c r="I158" s="52">
        <f>ROUND('[8]JE USD'!S$49,2)</f>
        <v>0</v>
      </c>
      <c r="K158" t="s">
        <v>163</v>
      </c>
      <c r="L158" t="s">
        <v>292</v>
      </c>
    </row>
    <row r="159" spans="1:12">
      <c r="A159" t="s">
        <v>17</v>
      </c>
      <c r="B159" s="216" t="s">
        <v>351</v>
      </c>
      <c r="C159" t="s">
        <v>3665</v>
      </c>
      <c r="E159" t="s">
        <v>3666</v>
      </c>
      <c r="F159" s="12">
        <v>42063</v>
      </c>
      <c r="G159" s="12" t="s">
        <v>3695</v>
      </c>
      <c r="H159" t="s">
        <v>266</v>
      </c>
      <c r="I159" s="52">
        <f>ROUND('[8]JE USD'!S$51,2)</f>
        <v>0</v>
      </c>
      <c r="K159" t="s">
        <v>163</v>
      </c>
      <c r="L159" t="s">
        <v>292</v>
      </c>
    </row>
    <row r="160" spans="1:12">
      <c r="A160" t="s">
        <v>17</v>
      </c>
      <c r="B160" s="216" t="s">
        <v>56</v>
      </c>
      <c r="C160" t="s">
        <v>3665</v>
      </c>
      <c r="E160" t="s">
        <v>3666</v>
      </c>
      <c r="F160" s="12">
        <v>42063</v>
      </c>
      <c r="G160" s="12" t="s">
        <v>3681</v>
      </c>
      <c r="H160" t="s">
        <v>266</v>
      </c>
      <c r="I160" s="52">
        <f>ROUND('[8]JE USD'!S$52,2)</f>
        <v>151.69</v>
      </c>
      <c r="K160" t="s">
        <v>163</v>
      </c>
      <c r="L160" t="s">
        <v>292</v>
      </c>
    </row>
    <row r="161" spans="1:12">
      <c r="A161" t="s">
        <v>17</v>
      </c>
      <c r="B161" s="216" t="s">
        <v>86</v>
      </c>
      <c r="C161" t="s">
        <v>3665</v>
      </c>
      <c r="E161" t="s">
        <v>3666</v>
      </c>
      <c r="F161" s="12">
        <v>42063</v>
      </c>
      <c r="G161" s="12" t="s">
        <v>3682</v>
      </c>
      <c r="H161" t="s">
        <v>266</v>
      </c>
      <c r="I161" s="52">
        <f>ROUND('[8]JE USD'!S$53,2)</f>
        <v>0</v>
      </c>
      <c r="K161" t="s">
        <v>163</v>
      </c>
      <c r="L161" t="s">
        <v>292</v>
      </c>
    </row>
    <row r="162" spans="1:12">
      <c r="A162" t="s">
        <v>17</v>
      </c>
      <c r="B162" s="216" t="s">
        <v>182</v>
      </c>
      <c r="C162" t="s">
        <v>3665</v>
      </c>
      <c r="E162" t="s">
        <v>3666</v>
      </c>
      <c r="F162" s="12">
        <v>42063</v>
      </c>
      <c r="G162" s="12" t="s">
        <v>3683</v>
      </c>
      <c r="H162" t="s">
        <v>266</v>
      </c>
      <c r="I162" s="52">
        <f>ROUND('[8]JE USD'!S$54,2)</f>
        <v>0</v>
      </c>
      <c r="K162" t="s">
        <v>163</v>
      </c>
      <c r="L162" t="s">
        <v>292</v>
      </c>
    </row>
    <row r="163" spans="1:12">
      <c r="A163" t="s">
        <v>17</v>
      </c>
      <c r="B163" s="216" t="s">
        <v>37</v>
      </c>
      <c r="C163" t="s">
        <v>3665</v>
      </c>
      <c r="E163" t="s">
        <v>3666</v>
      </c>
      <c r="F163" s="12">
        <v>42063</v>
      </c>
      <c r="G163" s="12" t="s">
        <v>3684</v>
      </c>
      <c r="H163" t="s">
        <v>266</v>
      </c>
      <c r="I163" s="52">
        <f>ROUND('[8]JE USD'!S$55,2)</f>
        <v>0</v>
      </c>
      <c r="K163" t="s">
        <v>163</v>
      </c>
      <c r="L163" t="s">
        <v>292</v>
      </c>
    </row>
    <row r="164" spans="1:12">
      <c r="A164" t="s">
        <v>17</v>
      </c>
      <c r="B164" s="216" t="s">
        <v>146</v>
      </c>
      <c r="C164" t="s">
        <v>3665</v>
      </c>
      <c r="E164" t="s">
        <v>3666</v>
      </c>
      <c r="F164" s="12">
        <v>42063</v>
      </c>
      <c r="G164" s="12" t="s">
        <v>3675</v>
      </c>
      <c r="H164" t="s">
        <v>264</v>
      </c>
      <c r="I164" s="52">
        <f>ROUND('[8]JE USD'!S$65,2)</f>
        <v>-364.13</v>
      </c>
      <c r="K164" t="s">
        <v>163</v>
      </c>
      <c r="L164" t="s">
        <v>292</v>
      </c>
    </row>
    <row r="165" spans="1:12">
      <c r="A165" t="s">
        <v>17</v>
      </c>
      <c r="B165" s="216" t="s">
        <v>336</v>
      </c>
      <c r="C165" t="s">
        <v>3665</v>
      </c>
      <c r="E165" t="s">
        <v>3666</v>
      </c>
      <c r="F165" s="12">
        <v>42063</v>
      </c>
      <c r="G165" s="12" t="s">
        <v>3676</v>
      </c>
      <c r="H165" t="s">
        <v>264</v>
      </c>
      <c r="I165" s="52">
        <f>ROUND('[8]JE USD'!S$66,2)</f>
        <v>-27.4</v>
      </c>
      <c r="K165" t="s">
        <v>163</v>
      </c>
      <c r="L165" t="s">
        <v>292</v>
      </c>
    </row>
    <row r="166" spans="1:12">
      <c r="A166" t="s">
        <v>17</v>
      </c>
      <c r="B166" s="216" t="s">
        <v>184</v>
      </c>
      <c r="C166" t="s">
        <v>3665</v>
      </c>
      <c r="E166" t="s">
        <v>3666</v>
      </c>
      <c r="F166" s="12">
        <v>42063</v>
      </c>
      <c r="G166" s="12" t="s">
        <v>3677</v>
      </c>
      <c r="H166" t="s">
        <v>264</v>
      </c>
      <c r="I166" s="52">
        <f>ROUND('[8]JE USD'!S$67,2)</f>
        <v>59.1</v>
      </c>
      <c r="K166" t="s">
        <v>163</v>
      </c>
      <c r="L166" t="s">
        <v>292</v>
      </c>
    </row>
    <row r="167" spans="1:12">
      <c r="A167" t="s">
        <v>17</v>
      </c>
      <c r="B167" s="216" t="s">
        <v>342</v>
      </c>
      <c r="C167" t="s">
        <v>3665</v>
      </c>
      <c r="E167" t="s">
        <v>3666</v>
      </c>
      <c r="F167" s="12">
        <v>42063</v>
      </c>
      <c r="G167" s="12" t="s">
        <v>3680</v>
      </c>
      <c r="H167" t="s">
        <v>264</v>
      </c>
      <c r="I167" s="52">
        <f>ROUND('[8]JE USD'!S$68,2)</f>
        <v>0</v>
      </c>
      <c r="K167" t="s">
        <v>163</v>
      </c>
      <c r="L167" t="s">
        <v>292</v>
      </c>
    </row>
    <row r="168" spans="1:12">
      <c r="A168" t="s">
        <v>17</v>
      </c>
      <c r="B168" s="216" t="s">
        <v>351</v>
      </c>
      <c r="C168" t="s">
        <v>3665</v>
      </c>
      <c r="E168" t="s">
        <v>3666</v>
      </c>
      <c r="F168" s="12">
        <v>42063</v>
      </c>
      <c r="G168" s="12" t="s">
        <v>3695</v>
      </c>
      <c r="H168" t="s">
        <v>264</v>
      </c>
      <c r="I168" s="52">
        <f>ROUND('[8]JE USD'!S$70,2)</f>
        <v>0</v>
      </c>
      <c r="K168" t="s">
        <v>163</v>
      </c>
      <c r="L168" t="s">
        <v>292</v>
      </c>
    </row>
    <row r="169" spans="1:12">
      <c r="A169" t="s">
        <v>17</v>
      </c>
      <c r="B169" s="216" t="s">
        <v>56</v>
      </c>
      <c r="C169" t="s">
        <v>3665</v>
      </c>
      <c r="E169" t="s">
        <v>3666</v>
      </c>
      <c r="F169" s="12">
        <v>42063</v>
      </c>
      <c r="G169" s="12" t="s">
        <v>3681</v>
      </c>
      <c r="H169" t="s">
        <v>264</v>
      </c>
      <c r="I169" s="52">
        <f>ROUND('[8]JE USD'!S$71,2)</f>
        <v>47.54</v>
      </c>
      <c r="K169" t="s">
        <v>163</v>
      </c>
      <c r="L169" t="s">
        <v>292</v>
      </c>
    </row>
    <row r="170" spans="1:12">
      <c r="A170" t="s">
        <v>17</v>
      </c>
      <c r="B170" s="216" t="s">
        <v>86</v>
      </c>
      <c r="C170" t="s">
        <v>3665</v>
      </c>
      <c r="E170" t="s">
        <v>3666</v>
      </c>
      <c r="F170" s="12">
        <v>42063</v>
      </c>
      <c r="G170" s="12" t="s">
        <v>3682</v>
      </c>
      <c r="H170" t="s">
        <v>264</v>
      </c>
      <c r="I170" s="52">
        <f>ROUND('[8]JE USD'!S$72,2)</f>
        <v>4.12</v>
      </c>
      <c r="K170" t="s">
        <v>163</v>
      </c>
      <c r="L170" t="s">
        <v>292</v>
      </c>
    </row>
    <row r="171" spans="1:12">
      <c r="A171" t="s">
        <v>17</v>
      </c>
      <c r="B171" s="216" t="s">
        <v>182</v>
      </c>
      <c r="C171" t="s">
        <v>3665</v>
      </c>
      <c r="E171" t="s">
        <v>3666</v>
      </c>
      <c r="F171" s="12">
        <v>42063</v>
      </c>
      <c r="G171" s="12" t="s">
        <v>3683</v>
      </c>
      <c r="H171" t="s">
        <v>264</v>
      </c>
      <c r="I171" s="52">
        <f>ROUND('[8]JE USD'!S$73,2)</f>
        <v>0</v>
      </c>
      <c r="K171" t="s">
        <v>163</v>
      </c>
      <c r="L171" t="s">
        <v>292</v>
      </c>
    </row>
    <row r="172" spans="1:12">
      <c r="A172" t="s">
        <v>17</v>
      </c>
      <c r="B172" s="216" t="s">
        <v>37</v>
      </c>
      <c r="C172" t="s">
        <v>3665</v>
      </c>
      <c r="E172" t="s">
        <v>3666</v>
      </c>
      <c r="F172" s="12">
        <v>42063</v>
      </c>
      <c r="G172" s="12" t="s">
        <v>3684</v>
      </c>
      <c r="H172" t="s">
        <v>264</v>
      </c>
      <c r="I172" s="52">
        <f>ROUND('[8]JE USD'!S$74,2)</f>
        <v>0</v>
      </c>
      <c r="K172" t="s">
        <v>163</v>
      </c>
      <c r="L172" t="s">
        <v>292</v>
      </c>
    </row>
    <row r="173" spans="1:12">
      <c r="A173" t="s">
        <v>17</v>
      </c>
      <c r="B173" s="216" t="s">
        <v>146</v>
      </c>
      <c r="C173" t="s">
        <v>3665</v>
      </c>
      <c r="E173" t="s">
        <v>3666</v>
      </c>
      <c r="F173" s="12">
        <v>42063</v>
      </c>
      <c r="G173" s="12" t="s">
        <v>3675</v>
      </c>
      <c r="H173" t="s">
        <v>268</v>
      </c>
      <c r="I173" s="52">
        <f>ROUND('[8]JE USD'!S$84,2)</f>
        <v>-1679.02</v>
      </c>
      <c r="K173" t="s">
        <v>163</v>
      </c>
      <c r="L173" t="s">
        <v>292</v>
      </c>
    </row>
    <row r="174" spans="1:12">
      <c r="A174" t="s">
        <v>17</v>
      </c>
      <c r="B174" s="216" t="s">
        <v>336</v>
      </c>
      <c r="C174" t="s">
        <v>3665</v>
      </c>
      <c r="E174" t="s">
        <v>3666</v>
      </c>
      <c r="F174" s="12">
        <v>42063</v>
      </c>
      <c r="G174" s="12" t="s">
        <v>3676</v>
      </c>
      <c r="H174" t="s">
        <v>268</v>
      </c>
      <c r="I174" s="52">
        <f>ROUND('[8]JE USD'!S$85,2)</f>
        <v>-294.18</v>
      </c>
      <c r="K174" t="s">
        <v>163</v>
      </c>
      <c r="L174" t="s">
        <v>292</v>
      </c>
    </row>
    <row r="175" spans="1:12">
      <c r="A175" t="s">
        <v>17</v>
      </c>
      <c r="B175" s="216" t="s">
        <v>184</v>
      </c>
      <c r="C175" t="s">
        <v>3665</v>
      </c>
      <c r="E175" t="s">
        <v>3666</v>
      </c>
      <c r="F175" s="12">
        <v>42063</v>
      </c>
      <c r="G175" s="12" t="s">
        <v>3677</v>
      </c>
      <c r="H175" t="s">
        <v>268</v>
      </c>
      <c r="I175" s="52">
        <f>ROUND('[8]JE USD'!S$86,2)</f>
        <v>112.09</v>
      </c>
      <c r="K175" t="s">
        <v>163</v>
      </c>
      <c r="L175" t="s">
        <v>292</v>
      </c>
    </row>
    <row r="176" spans="1:12">
      <c r="A176" t="s">
        <v>17</v>
      </c>
      <c r="B176" s="216" t="s">
        <v>342</v>
      </c>
      <c r="C176" t="s">
        <v>3665</v>
      </c>
      <c r="E176" t="s">
        <v>3666</v>
      </c>
      <c r="F176" s="12">
        <v>42063</v>
      </c>
      <c r="G176" s="12" t="s">
        <v>3680</v>
      </c>
      <c r="H176" t="s">
        <v>268</v>
      </c>
      <c r="I176" s="52">
        <f>ROUND('[8]JE USD'!S$87,2)</f>
        <v>0</v>
      </c>
      <c r="K176" t="s">
        <v>163</v>
      </c>
      <c r="L176" t="s">
        <v>292</v>
      </c>
    </row>
    <row r="177" spans="1:12">
      <c r="A177" t="s">
        <v>17</v>
      </c>
      <c r="B177" s="216" t="s">
        <v>3687</v>
      </c>
      <c r="C177" t="s">
        <v>3665</v>
      </c>
      <c r="E177" t="s">
        <v>3666</v>
      </c>
      <c r="F177" s="12">
        <v>42063</v>
      </c>
      <c r="G177" s="12" t="s">
        <v>3697</v>
      </c>
      <c r="H177" t="s">
        <v>268</v>
      </c>
      <c r="I177" s="52">
        <f>ROUND('[8]JE USD'!S$88,2)</f>
        <v>0</v>
      </c>
      <c r="K177" t="s">
        <v>163</v>
      </c>
      <c r="L177" t="s">
        <v>292</v>
      </c>
    </row>
    <row r="178" spans="1:12">
      <c r="A178" t="s">
        <v>17</v>
      </c>
      <c r="B178" s="216" t="s">
        <v>351</v>
      </c>
      <c r="C178" t="s">
        <v>3665</v>
      </c>
      <c r="E178" t="s">
        <v>3666</v>
      </c>
      <c r="F178" s="12">
        <v>42063</v>
      </c>
      <c r="G178" s="12" t="s">
        <v>3695</v>
      </c>
      <c r="H178" t="s">
        <v>268</v>
      </c>
      <c r="I178" s="52">
        <f>ROUND('[8]JE USD'!S$89,2)</f>
        <v>0</v>
      </c>
      <c r="K178" t="s">
        <v>163</v>
      </c>
      <c r="L178" t="s">
        <v>292</v>
      </c>
    </row>
    <row r="179" spans="1:12">
      <c r="A179" t="s">
        <v>17</v>
      </c>
      <c r="B179" s="216" t="s">
        <v>56</v>
      </c>
      <c r="C179" t="s">
        <v>3665</v>
      </c>
      <c r="E179" t="s">
        <v>3666</v>
      </c>
      <c r="F179" s="12">
        <v>42063</v>
      </c>
      <c r="G179" s="12" t="s">
        <v>3681</v>
      </c>
      <c r="H179" t="s">
        <v>268</v>
      </c>
      <c r="I179" s="52">
        <f>ROUND('[8]JE USD'!S$90,2)</f>
        <v>378</v>
      </c>
      <c r="K179" t="s">
        <v>163</v>
      </c>
      <c r="L179" t="s">
        <v>292</v>
      </c>
    </row>
    <row r="180" spans="1:12">
      <c r="A180" t="s">
        <v>17</v>
      </c>
      <c r="B180" s="216" t="s">
        <v>86</v>
      </c>
      <c r="C180" t="s">
        <v>3665</v>
      </c>
      <c r="E180" t="s">
        <v>3666</v>
      </c>
      <c r="F180" s="12">
        <v>42063</v>
      </c>
      <c r="G180" s="12" t="s">
        <v>3682</v>
      </c>
      <c r="H180" t="s">
        <v>268</v>
      </c>
      <c r="I180" s="52">
        <f>ROUND('[8]JE USD'!S$91,2)</f>
        <v>29.3</v>
      </c>
      <c r="K180" t="s">
        <v>163</v>
      </c>
      <c r="L180" t="s">
        <v>292</v>
      </c>
    </row>
    <row r="181" spans="1:12">
      <c r="A181" t="s">
        <v>17</v>
      </c>
      <c r="B181" s="216" t="s">
        <v>182</v>
      </c>
      <c r="C181" t="s">
        <v>3665</v>
      </c>
      <c r="E181" t="s">
        <v>3666</v>
      </c>
      <c r="F181" s="12">
        <v>42063</v>
      </c>
      <c r="G181" s="12" t="s">
        <v>3683</v>
      </c>
      <c r="H181" t="s">
        <v>268</v>
      </c>
      <c r="I181" s="52">
        <f>ROUND('[8]JE USD'!S$92,2)</f>
        <v>0</v>
      </c>
      <c r="K181" t="s">
        <v>163</v>
      </c>
      <c r="L181" t="s">
        <v>292</v>
      </c>
    </row>
    <row r="182" spans="1:12">
      <c r="A182" t="s">
        <v>17</v>
      </c>
      <c r="B182" s="216" t="s">
        <v>37</v>
      </c>
      <c r="C182" t="s">
        <v>3665</v>
      </c>
      <c r="E182" t="s">
        <v>3666</v>
      </c>
      <c r="F182" s="12">
        <v>42063</v>
      </c>
      <c r="G182" s="12" t="s">
        <v>3684</v>
      </c>
      <c r="H182" t="s">
        <v>268</v>
      </c>
      <c r="I182" s="52">
        <f>ROUND('[8]JE USD'!S$93,2)</f>
        <v>0</v>
      </c>
      <c r="K182" t="s">
        <v>163</v>
      </c>
      <c r="L182" t="s">
        <v>292</v>
      </c>
    </row>
    <row r="183" spans="1:12">
      <c r="A183" t="s">
        <v>17</v>
      </c>
      <c r="B183" s="216" t="s">
        <v>3688</v>
      </c>
      <c r="C183" t="s">
        <v>3665</v>
      </c>
      <c r="E183" t="s">
        <v>3666</v>
      </c>
      <c r="F183" s="12">
        <v>42063</v>
      </c>
      <c r="G183" s="12" t="s">
        <v>3698</v>
      </c>
      <c r="H183" t="s">
        <v>268</v>
      </c>
      <c r="I183" s="52">
        <f>ROUND('[8]JE USD'!S$94,2)</f>
        <v>0</v>
      </c>
      <c r="K183" t="s">
        <v>163</v>
      </c>
      <c r="L183" t="s">
        <v>292</v>
      </c>
    </row>
    <row r="184" spans="1:12">
      <c r="A184" t="s">
        <v>17</v>
      </c>
      <c r="B184" s="216">
        <v>0</v>
      </c>
      <c r="C184" t="s">
        <v>3665</v>
      </c>
      <c r="E184" t="s">
        <v>3666</v>
      </c>
      <c r="F184" s="12">
        <v>42063</v>
      </c>
      <c r="G184" s="12" t="s">
        <v>3699</v>
      </c>
      <c r="H184" t="s">
        <v>268</v>
      </c>
      <c r="I184" s="52">
        <f>ROUND('[8]JE USD'!S$95,2)</f>
        <v>0</v>
      </c>
      <c r="K184" t="s">
        <v>163</v>
      </c>
      <c r="L184" t="s">
        <v>292</v>
      </c>
    </row>
    <row r="185" spans="1:12">
      <c r="A185" t="s">
        <v>17</v>
      </c>
      <c r="B185" s="216" t="s">
        <v>3689</v>
      </c>
      <c r="C185" t="s">
        <v>3665</v>
      </c>
      <c r="E185" t="s">
        <v>3666</v>
      </c>
      <c r="F185" s="12">
        <v>42063</v>
      </c>
      <c r="G185" s="12" t="s">
        <v>3700</v>
      </c>
      <c r="H185" t="s">
        <v>268</v>
      </c>
      <c r="I185" s="52">
        <f>ROUND('[8]JE USD'!S$96,2)</f>
        <v>0</v>
      </c>
      <c r="K185" t="s">
        <v>163</v>
      </c>
      <c r="L185" t="s">
        <v>292</v>
      </c>
    </row>
    <row r="186" spans="1:12">
      <c r="A186" t="s">
        <v>17</v>
      </c>
      <c r="B186" s="216" t="s">
        <v>386</v>
      </c>
      <c r="C186" t="s">
        <v>3665</v>
      </c>
      <c r="E186" t="s">
        <v>3666</v>
      </c>
      <c r="F186" s="12">
        <v>42063</v>
      </c>
      <c r="G186" s="12" t="s">
        <v>3701</v>
      </c>
      <c r="H186" t="s">
        <v>268</v>
      </c>
      <c r="I186" s="52">
        <f>ROUND('[8]JE USD'!S$97,2)</f>
        <v>54.62</v>
      </c>
      <c r="K186" t="s">
        <v>163</v>
      </c>
      <c r="L186" t="s">
        <v>292</v>
      </c>
    </row>
    <row r="187" spans="1:12">
      <c r="A187" t="s">
        <v>17</v>
      </c>
      <c r="B187" s="216" t="s">
        <v>51</v>
      </c>
      <c r="C187" t="s">
        <v>3665</v>
      </c>
      <c r="E187" t="s">
        <v>3666</v>
      </c>
      <c r="F187" s="12">
        <v>42063</v>
      </c>
      <c r="G187" s="12" t="s">
        <v>3702</v>
      </c>
      <c r="H187" t="s">
        <v>268</v>
      </c>
      <c r="I187" s="52">
        <f>ROUND('[8]JE USD'!S$98,2)</f>
        <v>65.14</v>
      </c>
      <c r="K187" t="s">
        <v>163</v>
      </c>
      <c r="L187" t="s">
        <v>292</v>
      </c>
    </row>
    <row r="188" spans="1:12">
      <c r="A188" t="s">
        <v>17</v>
      </c>
      <c r="B188" s="216" t="s">
        <v>231</v>
      </c>
      <c r="C188" t="s">
        <v>3665</v>
      </c>
      <c r="E188" t="s">
        <v>3666</v>
      </c>
      <c r="F188" s="12">
        <v>42063</v>
      </c>
      <c r="G188" s="12" t="s">
        <v>3696</v>
      </c>
      <c r="H188" t="s">
        <v>268</v>
      </c>
      <c r="I188" s="52">
        <f>ROUND('[8]JE USD'!S$99,2)</f>
        <v>0</v>
      </c>
      <c r="K188" t="s">
        <v>163</v>
      </c>
      <c r="L188" t="s">
        <v>292</v>
      </c>
    </row>
    <row r="189" spans="1:12">
      <c r="A189" t="s">
        <v>17</v>
      </c>
      <c r="B189" s="216" t="s">
        <v>146</v>
      </c>
      <c r="C189" t="s">
        <v>3665</v>
      </c>
      <c r="E189" t="s">
        <v>3666</v>
      </c>
      <c r="F189" s="12">
        <v>42063</v>
      </c>
      <c r="G189" s="12" t="s">
        <v>3675</v>
      </c>
      <c r="H189" t="s">
        <v>279</v>
      </c>
      <c r="I189" s="52">
        <f>-ROUND('[9]Global Vendor'!D$18,2)</f>
        <v>-81487.259999999995</v>
      </c>
      <c r="K189" t="s">
        <v>163</v>
      </c>
      <c r="L189" t="s">
        <v>292</v>
      </c>
    </row>
    <row r="190" spans="1:12">
      <c r="A190" t="s">
        <v>17</v>
      </c>
      <c r="B190" s="216" t="s">
        <v>342</v>
      </c>
      <c r="C190" t="s">
        <v>3665</v>
      </c>
      <c r="E190" t="s">
        <v>3666</v>
      </c>
      <c r="F190" s="12">
        <v>42063</v>
      </c>
      <c r="G190" s="12" t="s">
        <v>3680</v>
      </c>
      <c r="H190" t="s">
        <v>279</v>
      </c>
      <c r="I190" s="52">
        <f>ROUND('[9]Global Vendor'!D$19,2)</f>
        <v>1456.75</v>
      </c>
      <c r="K190" t="s">
        <v>163</v>
      </c>
      <c r="L190" t="s">
        <v>292</v>
      </c>
    </row>
    <row r="191" spans="1:12">
      <c r="A191" t="s">
        <v>17</v>
      </c>
      <c r="B191" s="216" t="s">
        <v>346</v>
      </c>
      <c r="C191" t="s">
        <v>3665</v>
      </c>
      <c r="E191" t="s">
        <v>3666</v>
      </c>
      <c r="F191" s="12">
        <v>42063</v>
      </c>
      <c r="G191" s="12" t="s">
        <v>3694</v>
      </c>
      <c r="H191" t="s">
        <v>279</v>
      </c>
      <c r="I191" s="52">
        <f>ROUND('[9]Global Vendor'!D$20,2)</f>
        <v>2242.23</v>
      </c>
      <c r="K191" t="s">
        <v>163</v>
      </c>
      <c r="L191" t="s">
        <v>292</v>
      </c>
    </row>
    <row r="192" spans="1:12">
      <c r="A192" t="s">
        <v>17</v>
      </c>
      <c r="B192" s="216" t="s">
        <v>349</v>
      </c>
      <c r="C192" t="s">
        <v>3665</v>
      </c>
      <c r="E192" t="s">
        <v>3666</v>
      </c>
      <c r="F192" s="12">
        <v>42063</v>
      </c>
      <c r="G192" s="12" t="s">
        <v>3703</v>
      </c>
      <c r="H192" t="s">
        <v>279</v>
      </c>
      <c r="I192" s="52">
        <f>ROUND('[9]Global Vendor'!D$21,2)</f>
        <v>15551.05</v>
      </c>
      <c r="K192" t="s">
        <v>163</v>
      </c>
      <c r="L192" t="s">
        <v>292</v>
      </c>
    </row>
    <row r="193" spans="1:12">
      <c r="A193" t="s">
        <v>17</v>
      </c>
      <c r="B193" s="216" t="s">
        <v>350</v>
      </c>
      <c r="C193" t="s">
        <v>3665</v>
      </c>
      <c r="E193" t="s">
        <v>3666</v>
      </c>
      <c r="F193" s="12">
        <v>42063</v>
      </c>
      <c r="G193" s="12" t="s">
        <v>3704</v>
      </c>
      <c r="H193" t="s">
        <v>279</v>
      </c>
      <c r="I193" s="52">
        <f>ROUND('[9]Global Vendor'!D$22,2)</f>
        <v>7775.52</v>
      </c>
      <c r="K193" t="s">
        <v>163</v>
      </c>
      <c r="L193" t="s">
        <v>292</v>
      </c>
    </row>
    <row r="194" spans="1:12">
      <c r="A194" t="s">
        <v>17</v>
      </c>
      <c r="B194" s="216" t="s">
        <v>503</v>
      </c>
      <c r="C194" t="s">
        <v>3665</v>
      </c>
      <c r="E194" t="s">
        <v>3666</v>
      </c>
      <c r="F194" s="12">
        <v>42063</v>
      </c>
      <c r="G194" s="12" t="s">
        <v>3705</v>
      </c>
      <c r="H194" t="s">
        <v>279</v>
      </c>
      <c r="I194" s="52">
        <f>ROUND('[9]Global Vendor'!D$23,2)</f>
        <v>951.53</v>
      </c>
      <c r="K194" t="s">
        <v>163</v>
      </c>
      <c r="L194" t="s">
        <v>292</v>
      </c>
    </row>
    <row r="195" spans="1:12">
      <c r="A195" t="s">
        <v>17</v>
      </c>
      <c r="B195" s="216" t="s">
        <v>146</v>
      </c>
      <c r="C195" t="s">
        <v>3665</v>
      </c>
      <c r="E195" t="s">
        <v>3666</v>
      </c>
      <c r="F195" s="12">
        <v>42063</v>
      </c>
      <c r="G195" s="12" t="s">
        <v>3675</v>
      </c>
      <c r="H195" t="s">
        <v>277</v>
      </c>
      <c r="I195" s="52">
        <f>-ROUND('[9]Global Vendor'!D$32,2)</f>
        <v>0</v>
      </c>
      <c r="K195" t="s">
        <v>163</v>
      </c>
      <c r="L195" t="s">
        <v>292</v>
      </c>
    </row>
    <row r="196" spans="1:12">
      <c r="A196" t="s">
        <v>17</v>
      </c>
      <c r="B196" s="216" t="s">
        <v>342</v>
      </c>
      <c r="C196" t="s">
        <v>3665</v>
      </c>
      <c r="E196" t="s">
        <v>3666</v>
      </c>
      <c r="F196" s="12">
        <v>42063</v>
      </c>
      <c r="G196" s="12" t="s">
        <v>3680</v>
      </c>
      <c r="H196" t="s">
        <v>277</v>
      </c>
      <c r="I196" s="52">
        <f>ROUND('[9]Global Vendor'!D$33,2)</f>
        <v>0</v>
      </c>
      <c r="K196" t="s">
        <v>163</v>
      </c>
      <c r="L196" t="s">
        <v>292</v>
      </c>
    </row>
    <row r="197" spans="1:12">
      <c r="A197" t="s">
        <v>17</v>
      </c>
      <c r="B197" s="216" t="s">
        <v>346</v>
      </c>
      <c r="C197" t="s">
        <v>3665</v>
      </c>
      <c r="E197" t="s">
        <v>3666</v>
      </c>
      <c r="F197" s="12">
        <v>42063</v>
      </c>
      <c r="G197" s="12" t="s">
        <v>3694</v>
      </c>
      <c r="H197" t="s">
        <v>277</v>
      </c>
      <c r="I197" s="52">
        <f>ROUND('[9]Global Vendor'!D$34,2)</f>
        <v>0</v>
      </c>
      <c r="K197" t="s">
        <v>163</v>
      </c>
      <c r="L197" t="s">
        <v>292</v>
      </c>
    </row>
    <row r="198" spans="1:12">
      <c r="A198" t="s">
        <v>17</v>
      </c>
      <c r="B198" s="216" t="s">
        <v>349</v>
      </c>
      <c r="C198" t="s">
        <v>3665</v>
      </c>
      <c r="E198" t="s">
        <v>3666</v>
      </c>
      <c r="F198" s="12">
        <v>42063</v>
      </c>
      <c r="G198" s="12" t="s">
        <v>3703</v>
      </c>
      <c r="H198" t="s">
        <v>277</v>
      </c>
      <c r="I198" s="52">
        <f>ROUND('[9]Global Vendor'!D$35,2)</f>
        <v>0</v>
      </c>
      <c r="K198" t="s">
        <v>163</v>
      </c>
      <c r="L198" t="s">
        <v>292</v>
      </c>
    </row>
    <row r="199" spans="1:12">
      <c r="A199" t="s">
        <v>17</v>
      </c>
      <c r="B199" s="216" t="s">
        <v>350</v>
      </c>
      <c r="C199" t="s">
        <v>3665</v>
      </c>
      <c r="E199" t="s">
        <v>3666</v>
      </c>
      <c r="F199" s="12">
        <v>42063</v>
      </c>
      <c r="G199" s="12" t="s">
        <v>3704</v>
      </c>
      <c r="H199" t="s">
        <v>277</v>
      </c>
      <c r="I199" s="52">
        <f>ROUND('[9]Global Vendor'!D$36,2)</f>
        <v>0</v>
      </c>
      <c r="K199" t="s">
        <v>163</v>
      </c>
      <c r="L199" t="s">
        <v>292</v>
      </c>
    </row>
    <row r="200" spans="1:12">
      <c r="A200" t="s">
        <v>17</v>
      </c>
      <c r="B200" s="216" t="s">
        <v>503</v>
      </c>
      <c r="C200" t="s">
        <v>3665</v>
      </c>
      <c r="E200" t="s">
        <v>3666</v>
      </c>
      <c r="F200" s="12">
        <v>42063</v>
      </c>
      <c r="G200" s="12" t="s">
        <v>3705</v>
      </c>
      <c r="H200" t="s">
        <v>277</v>
      </c>
      <c r="I200" s="52">
        <f>ROUND('[9]Global Vendor'!D$37,2)</f>
        <v>0</v>
      </c>
      <c r="K200" t="s">
        <v>163</v>
      </c>
      <c r="L200" t="s">
        <v>292</v>
      </c>
    </row>
    <row r="201" spans="1:12">
      <c r="A201" t="s">
        <v>17</v>
      </c>
      <c r="B201" s="216" t="s">
        <v>146</v>
      </c>
      <c r="C201" t="s">
        <v>3665</v>
      </c>
      <c r="E201" t="s">
        <v>3666</v>
      </c>
      <c r="F201" s="12">
        <v>42063</v>
      </c>
      <c r="G201" s="12" t="s">
        <v>3675</v>
      </c>
      <c r="H201" t="s">
        <v>274</v>
      </c>
      <c r="I201" s="52">
        <f>-ROUND('[9]Global Vendor'!D$46,2)</f>
        <v>0</v>
      </c>
      <c r="K201" t="s">
        <v>163</v>
      </c>
      <c r="L201" t="s">
        <v>292</v>
      </c>
    </row>
    <row r="202" spans="1:12">
      <c r="A202" t="s">
        <v>17</v>
      </c>
      <c r="B202" s="216" t="s">
        <v>342</v>
      </c>
      <c r="C202" t="s">
        <v>3665</v>
      </c>
      <c r="E202" t="s">
        <v>3666</v>
      </c>
      <c r="F202" s="12">
        <v>42063</v>
      </c>
      <c r="G202" s="12" t="s">
        <v>3680</v>
      </c>
      <c r="H202" t="s">
        <v>274</v>
      </c>
      <c r="I202" s="52">
        <f>ROUND('[9]Global Vendor'!D$47,2)</f>
        <v>0</v>
      </c>
      <c r="K202" t="s">
        <v>163</v>
      </c>
      <c r="L202" t="s">
        <v>292</v>
      </c>
    </row>
    <row r="203" spans="1:12">
      <c r="A203" t="s">
        <v>17</v>
      </c>
      <c r="B203" s="216" t="s">
        <v>346</v>
      </c>
      <c r="C203" t="s">
        <v>3665</v>
      </c>
      <c r="E203" t="s">
        <v>3666</v>
      </c>
      <c r="F203" s="12">
        <v>42063</v>
      </c>
      <c r="G203" s="12" t="s">
        <v>3694</v>
      </c>
      <c r="H203" t="s">
        <v>274</v>
      </c>
      <c r="I203" s="52">
        <f>ROUND('[9]Global Vendor'!D$48,2)</f>
        <v>0</v>
      </c>
      <c r="K203" t="s">
        <v>163</v>
      </c>
      <c r="L203" t="s">
        <v>292</v>
      </c>
    </row>
    <row r="204" spans="1:12">
      <c r="A204" t="s">
        <v>17</v>
      </c>
      <c r="B204" s="216" t="s">
        <v>349</v>
      </c>
      <c r="C204" t="s">
        <v>3665</v>
      </c>
      <c r="E204" t="s">
        <v>3666</v>
      </c>
      <c r="F204" s="12">
        <v>42063</v>
      </c>
      <c r="G204" s="12" t="s">
        <v>3703</v>
      </c>
      <c r="H204" t="s">
        <v>274</v>
      </c>
      <c r="I204" s="52">
        <f>ROUND('[9]Global Vendor'!D$49,2)</f>
        <v>0</v>
      </c>
      <c r="K204" t="s">
        <v>163</v>
      </c>
      <c r="L204" t="s">
        <v>292</v>
      </c>
    </row>
    <row r="205" spans="1:12">
      <c r="A205" t="s">
        <v>17</v>
      </c>
      <c r="B205" s="216" t="s">
        <v>350</v>
      </c>
      <c r="C205" t="s">
        <v>3665</v>
      </c>
      <c r="E205" t="s">
        <v>3666</v>
      </c>
      <c r="F205" s="12">
        <v>42063</v>
      </c>
      <c r="G205" s="12" t="s">
        <v>3704</v>
      </c>
      <c r="H205" t="s">
        <v>274</v>
      </c>
      <c r="I205" s="52">
        <f>ROUND('[9]Global Vendor'!D$50,2)</f>
        <v>0</v>
      </c>
      <c r="K205" t="s">
        <v>163</v>
      </c>
      <c r="L205" t="s">
        <v>292</v>
      </c>
    </row>
    <row r="206" spans="1:12">
      <c r="A206" t="s">
        <v>17</v>
      </c>
      <c r="B206" s="216" t="s">
        <v>503</v>
      </c>
      <c r="C206" t="s">
        <v>3665</v>
      </c>
      <c r="E206" t="s">
        <v>3666</v>
      </c>
      <c r="F206" s="12">
        <v>42063</v>
      </c>
      <c r="G206" s="12" t="s">
        <v>3705</v>
      </c>
      <c r="H206" t="s">
        <v>274</v>
      </c>
      <c r="I206" s="52">
        <f>ROUND('[9]Global Vendor'!D$51,2)</f>
        <v>0</v>
      </c>
      <c r="K206" t="s">
        <v>163</v>
      </c>
      <c r="L206" t="s">
        <v>292</v>
      </c>
    </row>
    <row r="207" spans="1:12">
      <c r="A207" t="s">
        <v>17</v>
      </c>
      <c r="B207" s="216" t="s">
        <v>184</v>
      </c>
      <c r="C207" t="s">
        <v>3665</v>
      </c>
      <c r="E207" t="s">
        <v>3666</v>
      </c>
      <c r="F207" s="12">
        <v>42063</v>
      </c>
      <c r="G207" s="12" t="s">
        <v>3677</v>
      </c>
      <c r="H207" t="s">
        <v>309</v>
      </c>
      <c r="I207" s="52">
        <f>ROUND(Sales!F$48,2)</f>
        <v>0</v>
      </c>
      <c r="K207" t="s">
        <v>163</v>
      </c>
      <c r="L207" t="s">
        <v>292</v>
      </c>
    </row>
    <row r="208" spans="1:12">
      <c r="A208" t="s">
        <v>17</v>
      </c>
      <c r="B208" s="216" t="s">
        <v>142</v>
      </c>
      <c r="C208" t="s">
        <v>3665</v>
      </c>
      <c r="E208" t="s">
        <v>3666</v>
      </c>
      <c r="F208" s="12">
        <v>42063</v>
      </c>
      <c r="G208" s="12" t="s">
        <v>3706</v>
      </c>
      <c r="H208" t="s">
        <v>23</v>
      </c>
      <c r="I208" s="52">
        <f>ROUND(Sales!F$49,2)</f>
        <v>0</v>
      </c>
      <c r="K208" t="s">
        <v>163</v>
      </c>
      <c r="L208" t="s">
        <v>292</v>
      </c>
    </row>
    <row r="209" spans="1:12">
      <c r="A209" t="s">
        <v>17</v>
      </c>
      <c r="C209" t="s">
        <v>3673</v>
      </c>
    </row>
    <row r="210" spans="1:12">
      <c r="A210" t="s">
        <v>17</v>
      </c>
      <c r="B210" s="217" t="s">
        <v>21</v>
      </c>
      <c r="C210" s="63" t="s">
        <v>3664</v>
      </c>
      <c r="D210" s="63"/>
      <c r="E210" s="63" t="s">
        <v>3666</v>
      </c>
      <c r="F210" s="167">
        <v>42094</v>
      </c>
      <c r="G210" s="167" t="s">
        <v>3690</v>
      </c>
      <c r="H210" s="167" t="s">
        <v>23</v>
      </c>
      <c r="I210" s="64">
        <f>-SUM(I211:I221)</f>
        <v>4990.9399999999996</v>
      </c>
      <c r="K210" t="s">
        <v>3096</v>
      </c>
      <c r="L210" t="s">
        <v>292</v>
      </c>
    </row>
    <row r="211" spans="1:12">
      <c r="A211" t="s">
        <v>17</v>
      </c>
      <c r="B211" s="216" t="s">
        <v>146</v>
      </c>
      <c r="C211" t="s">
        <v>3665</v>
      </c>
      <c r="E211" t="s">
        <v>3666</v>
      </c>
      <c r="F211" s="12">
        <v>42094</v>
      </c>
      <c r="G211" s="12" t="s">
        <v>3675</v>
      </c>
      <c r="H211" t="s">
        <v>80</v>
      </c>
      <c r="I211" s="52">
        <f>ROUND(Sales!G$24-I212,2)</f>
        <v>-32.659999999999997</v>
      </c>
      <c r="K211" t="s">
        <v>3096</v>
      </c>
      <c r="L211" t="s">
        <v>292</v>
      </c>
    </row>
    <row r="212" spans="1:12">
      <c r="A212" t="s">
        <v>17</v>
      </c>
      <c r="B212" s="216" t="s">
        <v>336</v>
      </c>
      <c r="C212" t="s">
        <v>3665</v>
      </c>
      <c r="E212" t="s">
        <v>3666</v>
      </c>
      <c r="F212" s="12">
        <v>42094</v>
      </c>
      <c r="G212" s="12" t="s">
        <v>3676</v>
      </c>
      <c r="H212" s="12" t="s">
        <v>80</v>
      </c>
      <c r="I212" s="52">
        <f>ROUND(Sales!G$24*Sales!G$54,2)</f>
        <v>-2.19</v>
      </c>
      <c r="K212" t="s">
        <v>3096</v>
      </c>
      <c r="L212" t="s">
        <v>292</v>
      </c>
    </row>
    <row r="213" spans="1:12">
      <c r="A213" t="s">
        <v>17</v>
      </c>
      <c r="B213" s="216" t="s">
        <v>146</v>
      </c>
      <c r="C213" t="s">
        <v>3665</v>
      </c>
      <c r="E213" t="s">
        <v>3666</v>
      </c>
      <c r="F213" s="12">
        <v>42094</v>
      </c>
      <c r="G213" s="12" t="s">
        <v>3675</v>
      </c>
      <c r="H213" s="12" t="s">
        <v>302</v>
      </c>
      <c r="I213" s="52">
        <f>ROUND(Sales!G$25-I214,2)</f>
        <v>-2080.7800000000002</v>
      </c>
      <c r="K213" t="s">
        <v>3096</v>
      </c>
      <c r="L213" t="s">
        <v>292</v>
      </c>
    </row>
    <row r="214" spans="1:12">
      <c r="A214" t="s">
        <v>17</v>
      </c>
      <c r="B214" s="216" t="s">
        <v>336</v>
      </c>
      <c r="C214" t="s">
        <v>3665</v>
      </c>
      <c r="E214" t="s">
        <v>3666</v>
      </c>
      <c r="F214" s="12">
        <v>42094</v>
      </c>
      <c r="G214" s="12" t="s">
        <v>3676</v>
      </c>
      <c r="H214" s="12" t="s">
        <v>302</v>
      </c>
      <c r="I214" s="52">
        <f>ROUND(Sales!G$25*Sales!G$55,2)</f>
        <v>-559</v>
      </c>
      <c r="K214" t="s">
        <v>3096</v>
      </c>
      <c r="L214" t="s">
        <v>292</v>
      </c>
    </row>
    <row r="215" spans="1:12">
      <c r="A215" t="s">
        <v>17</v>
      </c>
      <c r="B215" s="216" t="s">
        <v>146</v>
      </c>
      <c r="C215" t="s">
        <v>3665</v>
      </c>
      <c r="E215" t="s">
        <v>3666</v>
      </c>
      <c r="F215" s="12">
        <v>42094</v>
      </c>
      <c r="G215" s="12" t="s">
        <v>3675</v>
      </c>
      <c r="H215" s="12" t="s">
        <v>309</v>
      </c>
      <c r="I215" s="52">
        <f>ROUND(Sales!G$26-I216,2)</f>
        <v>-2164.12</v>
      </c>
      <c r="K215" t="s">
        <v>3096</v>
      </c>
      <c r="L215" t="s">
        <v>292</v>
      </c>
    </row>
    <row r="216" spans="1:12">
      <c r="A216" t="s">
        <v>17</v>
      </c>
      <c r="B216" s="216" t="s">
        <v>336</v>
      </c>
      <c r="C216" t="s">
        <v>3665</v>
      </c>
      <c r="E216" t="s">
        <v>3666</v>
      </c>
      <c r="F216" s="12">
        <v>42094</v>
      </c>
      <c r="G216" s="12" t="s">
        <v>3676</v>
      </c>
      <c r="H216" s="12" t="s">
        <v>309</v>
      </c>
      <c r="I216" s="52">
        <f>ROUND(Sales!G$26*Sales!G$56,2)</f>
        <v>-135.88999999999999</v>
      </c>
      <c r="K216" t="s">
        <v>3096</v>
      </c>
      <c r="L216" t="s">
        <v>292</v>
      </c>
    </row>
    <row r="217" spans="1:12">
      <c r="A217" t="s">
        <v>17</v>
      </c>
      <c r="B217" s="216" t="s">
        <v>146</v>
      </c>
      <c r="C217" t="s">
        <v>3665</v>
      </c>
      <c r="E217" t="s">
        <v>3666</v>
      </c>
      <c r="F217" s="12">
        <v>42094</v>
      </c>
      <c r="G217" s="12" t="s">
        <v>3675</v>
      </c>
      <c r="H217" s="12" t="s">
        <v>305</v>
      </c>
      <c r="I217" s="52">
        <f>ROUND(Sales!G$27-I218,2)</f>
        <v>-229.9</v>
      </c>
      <c r="K217" t="s">
        <v>3096</v>
      </c>
      <c r="L217" t="s">
        <v>292</v>
      </c>
    </row>
    <row r="218" spans="1:12">
      <c r="A218" t="s">
        <v>17</v>
      </c>
      <c r="B218" s="216" t="s">
        <v>336</v>
      </c>
      <c r="C218" t="s">
        <v>3665</v>
      </c>
      <c r="E218" t="s">
        <v>3666</v>
      </c>
      <c r="F218" s="12">
        <v>42094</v>
      </c>
      <c r="G218" s="12" t="s">
        <v>3676</v>
      </c>
      <c r="H218" s="12" t="s">
        <v>305</v>
      </c>
      <c r="I218" s="52">
        <f>ROUND(Sales!G$27*Sales!G$57,2)</f>
        <v>-10.45</v>
      </c>
      <c r="K218" t="s">
        <v>3096</v>
      </c>
      <c r="L218" t="s">
        <v>292</v>
      </c>
    </row>
    <row r="219" spans="1:12">
      <c r="A219" t="s">
        <v>17</v>
      </c>
      <c r="B219" s="216" t="s">
        <v>184</v>
      </c>
      <c r="C219" t="s">
        <v>3665</v>
      </c>
      <c r="E219" t="s">
        <v>3666</v>
      </c>
      <c r="F219" s="12">
        <v>42094</v>
      </c>
      <c r="G219" s="12" t="s">
        <v>3677</v>
      </c>
      <c r="H219" t="s">
        <v>80</v>
      </c>
      <c r="I219" s="52">
        <f>ROUND(Sales!G$28,2)</f>
        <v>0</v>
      </c>
      <c r="K219" t="s">
        <v>3096</v>
      </c>
      <c r="L219" t="s">
        <v>292</v>
      </c>
    </row>
    <row r="220" spans="1:12">
      <c r="A220" t="s">
        <v>17</v>
      </c>
      <c r="B220" s="216" t="s">
        <v>184</v>
      </c>
      <c r="C220" t="s">
        <v>3665</v>
      </c>
      <c r="E220" t="s">
        <v>3666</v>
      </c>
      <c r="F220" s="12">
        <v>42094</v>
      </c>
      <c r="G220" s="12" t="s">
        <v>3677</v>
      </c>
      <c r="H220" t="s">
        <v>302</v>
      </c>
      <c r="I220" s="52">
        <f>ROUND(Sales!G$29,2)</f>
        <v>162.44999999999999</v>
      </c>
      <c r="K220" t="s">
        <v>3096</v>
      </c>
      <c r="L220" t="s">
        <v>292</v>
      </c>
    </row>
    <row r="221" spans="1:12">
      <c r="A221" t="s">
        <v>17</v>
      </c>
      <c r="B221" s="216" t="s">
        <v>184</v>
      </c>
      <c r="C221" t="s">
        <v>3665</v>
      </c>
      <c r="E221" t="s">
        <v>3666</v>
      </c>
      <c r="F221" s="12">
        <v>42094</v>
      </c>
      <c r="G221" s="12" t="s">
        <v>3677</v>
      </c>
      <c r="H221" t="s">
        <v>309</v>
      </c>
      <c r="I221" s="52">
        <f>ROUND(Sales!G$30,2)</f>
        <v>61.6</v>
      </c>
      <c r="K221" t="s">
        <v>3096</v>
      </c>
      <c r="L221" t="s">
        <v>292</v>
      </c>
    </row>
    <row r="222" spans="1:12">
      <c r="A222" t="s">
        <v>17</v>
      </c>
      <c r="B222" s="217" t="s">
        <v>19</v>
      </c>
      <c r="C222" s="63" t="s">
        <v>3665</v>
      </c>
      <c r="D222" s="63"/>
      <c r="E222" s="63" t="s">
        <v>3666</v>
      </c>
      <c r="F222" s="167">
        <v>42094</v>
      </c>
      <c r="G222" s="167" t="s">
        <v>3691</v>
      </c>
      <c r="H222" s="167" t="s">
        <v>23</v>
      </c>
      <c r="I222" s="64">
        <f>-SUM(I223:I224)</f>
        <v>3408</v>
      </c>
      <c r="K222" t="s">
        <v>3685</v>
      </c>
      <c r="L222" t="s">
        <v>292</v>
      </c>
    </row>
    <row r="223" spans="1:12">
      <c r="A223" t="s">
        <v>17</v>
      </c>
      <c r="B223" s="216" t="s">
        <v>146</v>
      </c>
      <c r="C223" t="s">
        <v>3665</v>
      </c>
      <c r="E223" t="s">
        <v>3666</v>
      </c>
      <c r="F223" s="12">
        <v>42094</v>
      </c>
      <c r="G223" s="12" t="s">
        <v>3675</v>
      </c>
      <c r="H223" t="s">
        <v>80</v>
      </c>
      <c r="I223" s="52">
        <f>ROUND(Sales!G$32,2)-I224</f>
        <v>-3193.39</v>
      </c>
      <c r="K223" t="s">
        <v>3685</v>
      </c>
      <c r="L223" t="s">
        <v>292</v>
      </c>
    </row>
    <row r="224" spans="1:12">
      <c r="A224" t="s">
        <v>17</v>
      </c>
      <c r="B224" s="216" t="s">
        <v>336</v>
      </c>
      <c r="C224" t="s">
        <v>3665</v>
      </c>
      <c r="E224" t="s">
        <v>3666</v>
      </c>
      <c r="F224" s="12">
        <v>42094</v>
      </c>
      <c r="G224" s="12" t="s">
        <v>3676</v>
      </c>
      <c r="H224" s="12" t="s">
        <v>80</v>
      </c>
      <c r="I224" s="52">
        <f>ROUND(Sales!G$32*Sales!G$54,2)</f>
        <v>-214.61</v>
      </c>
      <c r="K224" t="s">
        <v>3685</v>
      </c>
      <c r="L224" t="s">
        <v>292</v>
      </c>
    </row>
    <row r="225" spans="1:12">
      <c r="A225" t="s">
        <v>17</v>
      </c>
      <c r="B225" s="217" t="s">
        <v>158</v>
      </c>
      <c r="C225" s="63" t="s">
        <v>3665</v>
      </c>
      <c r="D225" s="63"/>
      <c r="E225" s="63" t="s">
        <v>3666</v>
      </c>
      <c r="F225" s="167">
        <v>42094</v>
      </c>
      <c r="G225" s="167" t="s">
        <v>3692</v>
      </c>
      <c r="H225" s="167" t="s">
        <v>23</v>
      </c>
      <c r="I225" s="64">
        <f>-SUM(I226:I228)</f>
        <v>0</v>
      </c>
      <c r="K225" t="s">
        <v>179</v>
      </c>
      <c r="L225" t="s">
        <v>292</v>
      </c>
    </row>
    <row r="226" spans="1:12">
      <c r="A226" t="s">
        <v>17</v>
      </c>
      <c r="B226" s="216" t="s">
        <v>146</v>
      </c>
      <c r="C226" t="s">
        <v>3665</v>
      </c>
      <c r="E226" t="s">
        <v>3666</v>
      </c>
      <c r="F226" s="12">
        <v>42094</v>
      </c>
      <c r="G226" s="12" t="s">
        <v>3675</v>
      </c>
      <c r="H226" t="s">
        <v>80</v>
      </c>
      <c r="I226" s="52">
        <f>ROUND(Sales!G$34,2)</f>
        <v>0</v>
      </c>
      <c r="K226" t="s">
        <v>179</v>
      </c>
      <c r="L226" t="s">
        <v>292</v>
      </c>
    </row>
    <row r="227" spans="1:12">
      <c r="A227" t="s">
        <v>17</v>
      </c>
      <c r="B227" s="216" t="s">
        <v>184</v>
      </c>
      <c r="C227" t="s">
        <v>3665</v>
      </c>
      <c r="E227" t="s">
        <v>3666</v>
      </c>
      <c r="F227" s="12">
        <v>42094</v>
      </c>
      <c r="G227" s="12" t="s">
        <v>3677</v>
      </c>
      <c r="H227" t="s">
        <v>309</v>
      </c>
      <c r="I227" s="52">
        <f>ROUND(Sales!G$35,2)</f>
        <v>0</v>
      </c>
      <c r="K227" t="s">
        <v>179</v>
      </c>
      <c r="L227" t="s">
        <v>292</v>
      </c>
    </row>
    <row r="228" spans="1:12">
      <c r="A228" t="s">
        <v>17</v>
      </c>
      <c r="B228" s="216" t="s">
        <v>184</v>
      </c>
      <c r="C228" t="s">
        <v>3665</v>
      </c>
      <c r="E228" t="s">
        <v>3666</v>
      </c>
      <c r="F228" s="12">
        <v>42094</v>
      </c>
      <c r="G228" s="12" t="s">
        <v>3677</v>
      </c>
      <c r="H228" t="s">
        <v>272</v>
      </c>
      <c r="I228" s="52">
        <f>ROUND(Sales!G$36,2)</f>
        <v>0</v>
      </c>
      <c r="K228" t="s">
        <v>179</v>
      </c>
      <c r="L228" t="s">
        <v>292</v>
      </c>
    </row>
    <row r="229" spans="1:12">
      <c r="A229" t="s">
        <v>17</v>
      </c>
      <c r="B229" s="217" t="s">
        <v>58</v>
      </c>
      <c r="C229" s="63" t="s">
        <v>3665</v>
      </c>
      <c r="D229" s="63"/>
      <c r="E229" s="63" t="s">
        <v>3666</v>
      </c>
      <c r="F229" s="167">
        <v>42094</v>
      </c>
      <c r="G229" s="167" t="s">
        <v>3693</v>
      </c>
      <c r="H229" s="167" t="s">
        <v>23</v>
      </c>
      <c r="I229" s="64">
        <f>-SUM(I230:I312)</f>
        <v>46163.770000000004</v>
      </c>
      <c r="K229" t="s">
        <v>163</v>
      </c>
      <c r="L229" t="s">
        <v>292</v>
      </c>
    </row>
    <row r="230" spans="1:12">
      <c r="A230" t="s">
        <v>17</v>
      </c>
      <c r="B230" s="216" t="s">
        <v>146</v>
      </c>
      <c r="C230" t="s">
        <v>3665</v>
      </c>
      <c r="E230" t="s">
        <v>3666</v>
      </c>
      <c r="F230" s="12">
        <v>42094</v>
      </c>
      <c r="G230" s="12" t="s">
        <v>3675</v>
      </c>
      <c r="H230" t="s">
        <v>80</v>
      </c>
      <c r="I230" s="52">
        <f>ROUND(Sales!G$38,2)-I231</f>
        <v>0</v>
      </c>
      <c r="K230" t="s">
        <v>163</v>
      </c>
      <c r="L230" t="s">
        <v>292</v>
      </c>
    </row>
    <row r="231" spans="1:12">
      <c r="A231" t="s">
        <v>17</v>
      </c>
      <c r="B231" s="216" t="s">
        <v>336</v>
      </c>
      <c r="C231" t="s">
        <v>3665</v>
      </c>
      <c r="E231" t="s">
        <v>3666</v>
      </c>
      <c r="F231" s="12">
        <v>42094</v>
      </c>
      <c r="G231" s="12" t="s">
        <v>3676</v>
      </c>
      <c r="H231" s="12" t="s">
        <v>80</v>
      </c>
      <c r="I231" s="52">
        <f>ROUND(Sales!G$38*Sales!G$54,2)</f>
        <v>0</v>
      </c>
      <c r="K231" t="s">
        <v>163</v>
      </c>
      <c r="L231" t="s">
        <v>292</v>
      </c>
    </row>
    <row r="232" spans="1:12">
      <c r="A232" t="s">
        <v>17</v>
      </c>
      <c r="B232" s="216" t="s">
        <v>146</v>
      </c>
      <c r="C232" t="s">
        <v>3665</v>
      </c>
      <c r="E232" t="s">
        <v>3666</v>
      </c>
      <c r="F232" s="12">
        <v>42094</v>
      </c>
      <c r="G232" s="12" t="s">
        <v>3675</v>
      </c>
      <c r="H232" t="s">
        <v>305</v>
      </c>
      <c r="I232" s="52">
        <f>ROUND(Sales!G$86,2)</f>
        <v>-678.48</v>
      </c>
      <c r="K232" t="s">
        <v>163</v>
      </c>
      <c r="L232" t="s">
        <v>292</v>
      </c>
    </row>
    <row r="233" spans="1:12">
      <c r="A233" t="s">
        <v>17</v>
      </c>
      <c r="B233" s="216" t="s">
        <v>146</v>
      </c>
      <c r="C233" t="s">
        <v>3665</v>
      </c>
      <c r="E233" t="s">
        <v>3666</v>
      </c>
      <c r="F233" s="12">
        <v>42094</v>
      </c>
      <c r="G233" s="12" t="s">
        <v>3675</v>
      </c>
      <c r="H233" t="s">
        <v>309</v>
      </c>
      <c r="I233" s="52">
        <f>ROUND(Sales!G$87,2)</f>
        <v>-6747.09</v>
      </c>
      <c r="K233" t="s">
        <v>163</v>
      </c>
      <c r="L233" t="s">
        <v>292</v>
      </c>
    </row>
    <row r="234" spans="1:12">
      <c r="A234" t="s">
        <v>17</v>
      </c>
      <c r="B234" s="216" t="s">
        <v>146</v>
      </c>
      <c r="C234" t="s">
        <v>3665</v>
      </c>
      <c r="E234" t="s">
        <v>3666</v>
      </c>
      <c r="F234" s="12">
        <v>42094</v>
      </c>
      <c r="G234" s="12" t="s">
        <v>3675</v>
      </c>
      <c r="H234" t="s">
        <v>80</v>
      </c>
      <c r="I234" s="52">
        <f>ROUND(Sales!G$88,2)</f>
        <v>-3320.51</v>
      </c>
      <c r="K234" t="s">
        <v>163</v>
      </c>
      <c r="L234" t="s">
        <v>292</v>
      </c>
    </row>
    <row r="235" spans="1:12">
      <c r="A235" t="s">
        <v>17</v>
      </c>
      <c r="B235" s="216" t="s">
        <v>336</v>
      </c>
      <c r="C235" t="s">
        <v>3665</v>
      </c>
      <c r="E235" t="s">
        <v>3666</v>
      </c>
      <c r="F235" s="12">
        <v>42094</v>
      </c>
      <c r="G235" s="12" t="s">
        <v>3676</v>
      </c>
      <c r="H235" t="s">
        <v>305</v>
      </c>
      <c r="I235" s="52">
        <f>ROUND(Sales!G$91,2)</f>
        <v>-30.83</v>
      </c>
      <c r="K235" t="s">
        <v>163</v>
      </c>
      <c r="L235" t="s">
        <v>292</v>
      </c>
    </row>
    <row r="236" spans="1:12">
      <c r="A236" t="s">
        <v>17</v>
      </c>
      <c r="B236" s="216" t="s">
        <v>336</v>
      </c>
      <c r="C236" t="s">
        <v>3665</v>
      </c>
      <c r="E236" t="s">
        <v>3666</v>
      </c>
      <c r="F236" s="12">
        <v>42094</v>
      </c>
      <c r="G236" s="12" t="s">
        <v>3676</v>
      </c>
      <c r="H236" t="s">
        <v>309</v>
      </c>
      <c r="I236" s="52">
        <f>ROUND(Sales!G$92,2)</f>
        <v>-423.67</v>
      </c>
      <c r="K236" t="s">
        <v>163</v>
      </c>
      <c r="L236" t="s">
        <v>292</v>
      </c>
    </row>
    <row r="237" spans="1:12">
      <c r="A237" t="s">
        <v>17</v>
      </c>
      <c r="B237" s="216" t="s">
        <v>336</v>
      </c>
      <c r="C237" t="s">
        <v>3665</v>
      </c>
      <c r="E237" t="s">
        <v>3666</v>
      </c>
      <c r="F237" s="12">
        <v>42094</v>
      </c>
      <c r="G237" s="12" t="s">
        <v>3676</v>
      </c>
      <c r="H237" t="s">
        <v>80</v>
      </c>
      <c r="I237" s="52">
        <f>ROUND(Sales!G$93,2)</f>
        <v>-223.15</v>
      </c>
      <c r="K237" t="s">
        <v>163</v>
      </c>
      <c r="L237" t="s">
        <v>292</v>
      </c>
    </row>
    <row r="238" spans="1:12">
      <c r="A238" t="s">
        <v>17</v>
      </c>
      <c r="B238" s="216" t="s">
        <v>184</v>
      </c>
      <c r="C238" t="s">
        <v>3665</v>
      </c>
      <c r="E238" t="s">
        <v>3666</v>
      </c>
      <c r="F238" s="12">
        <v>42094</v>
      </c>
      <c r="G238" s="12" t="s">
        <v>3677</v>
      </c>
      <c r="H238" t="s">
        <v>305</v>
      </c>
      <c r="I238" s="52">
        <f>ROUND(Sales!G$96,2)</f>
        <v>45.4</v>
      </c>
      <c r="K238" t="s">
        <v>163</v>
      </c>
      <c r="L238" t="s">
        <v>292</v>
      </c>
    </row>
    <row r="239" spans="1:12">
      <c r="A239" t="s">
        <v>17</v>
      </c>
      <c r="B239" s="216" t="s">
        <v>184</v>
      </c>
      <c r="C239" t="s">
        <v>3665</v>
      </c>
      <c r="E239" t="s">
        <v>3666</v>
      </c>
      <c r="F239" s="12">
        <v>42094</v>
      </c>
      <c r="G239" s="12" t="s">
        <v>3677</v>
      </c>
      <c r="H239" t="s">
        <v>309</v>
      </c>
      <c r="I239" s="52">
        <f>ROUND(Sales!G$97,2)</f>
        <v>567.03</v>
      </c>
      <c r="K239" t="s">
        <v>163</v>
      </c>
      <c r="L239" t="s">
        <v>292</v>
      </c>
    </row>
    <row r="240" spans="1:12">
      <c r="A240" t="s">
        <v>17</v>
      </c>
      <c r="B240" s="216" t="s">
        <v>184</v>
      </c>
      <c r="C240" t="s">
        <v>3665</v>
      </c>
      <c r="E240" t="s">
        <v>3666</v>
      </c>
      <c r="F240" s="12">
        <v>42094</v>
      </c>
      <c r="G240" s="12" t="s">
        <v>3677</v>
      </c>
      <c r="H240" t="s">
        <v>80</v>
      </c>
      <c r="I240" s="83">
        <f>ROUND(Sales!G$98,2)</f>
        <v>2.66</v>
      </c>
      <c r="K240" t="s">
        <v>163</v>
      </c>
      <c r="L240" t="s">
        <v>292</v>
      </c>
    </row>
    <row r="241" spans="1:12">
      <c r="A241" t="s">
        <v>17</v>
      </c>
      <c r="B241" s="216" t="s">
        <v>146</v>
      </c>
      <c r="C241" t="s">
        <v>3665</v>
      </c>
      <c r="E241" t="s">
        <v>3666</v>
      </c>
      <c r="F241" s="12">
        <v>42094</v>
      </c>
      <c r="G241" s="12" t="s">
        <v>3675</v>
      </c>
      <c r="H241" t="s">
        <v>272</v>
      </c>
      <c r="I241" s="83">
        <f>ROUND('[8]JE USD'!T$8,2)</f>
        <v>-9057.2800000000007</v>
      </c>
      <c r="K241" t="s">
        <v>163</v>
      </c>
      <c r="L241" t="s">
        <v>292</v>
      </c>
    </row>
    <row r="242" spans="1:12">
      <c r="A242" t="s">
        <v>17</v>
      </c>
      <c r="B242" s="216" t="s">
        <v>336</v>
      </c>
      <c r="C242" t="s">
        <v>3665</v>
      </c>
      <c r="E242" t="s">
        <v>3666</v>
      </c>
      <c r="F242" s="12">
        <v>42094</v>
      </c>
      <c r="G242" s="12" t="s">
        <v>3676</v>
      </c>
      <c r="H242" t="s">
        <v>272</v>
      </c>
      <c r="I242" s="83">
        <f>ROUND('[8]JE USD'!T$9,2)</f>
        <v>-1511.49</v>
      </c>
      <c r="K242" t="s">
        <v>163</v>
      </c>
      <c r="L242" t="s">
        <v>292</v>
      </c>
    </row>
    <row r="243" spans="1:12">
      <c r="A243" t="s">
        <v>17</v>
      </c>
      <c r="B243" s="216" t="s">
        <v>184</v>
      </c>
      <c r="C243" t="s">
        <v>3665</v>
      </c>
      <c r="E243" t="s">
        <v>3666</v>
      </c>
      <c r="F243" s="12">
        <v>42094</v>
      </c>
      <c r="G243" s="12" t="s">
        <v>3677</v>
      </c>
      <c r="H243" t="s">
        <v>272</v>
      </c>
      <c r="I243" s="83">
        <f>ROUND('[8]JE USD'!T$10,2)</f>
        <v>747.88</v>
      </c>
      <c r="K243" t="s">
        <v>163</v>
      </c>
      <c r="L243" t="s">
        <v>292</v>
      </c>
    </row>
    <row r="244" spans="1:12">
      <c r="A244" t="s">
        <v>17</v>
      </c>
      <c r="B244" s="216" t="s">
        <v>346</v>
      </c>
      <c r="C244" t="s">
        <v>3665</v>
      </c>
      <c r="E244" t="s">
        <v>3666</v>
      </c>
      <c r="F244" s="12">
        <v>42094</v>
      </c>
      <c r="G244" s="12" t="s">
        <v>3694</v>
      </c>
      <c r="H244" t="s">
        <v>272</v>
      </c>
      <c r="I244" s="83">
        <f>ROUND('[8]JE USD'!T$11,2)</f>
        <v>0</v>
      </c>
      <c r="K244" t="s">
        <v>163</v>
      </c>
      <c r="L244" t="s">
        <v>292</v>
      </c>
    </row>
    <row r="245" spans="1:12">
      <c r="A245" t="s">
        <v>17</v>
      </c>
      <c r="B245" s="216" t="s">
        <v>351</v>
      </c>
      <c r="C245" t="s">
        <v>3665</v>
      </c>
      <c r="E245" t="s">
        <v>3666</v>
      </c>
      <c r="F245" s="12">
        <v>42094</v>
      </c>
      <c r="G245" s="12" t="s">
        <v>3695</v>
      </c>
      <c r="H245" t="s">
        <v>272</v>
      </c>
      <c r="I245" s="83">
        <f>ROUND('[8]JE USD'!T$13,2)</f>
        <v>0</v>
      </c>
      <c r="K245" t="s">
        <v>163</v>
      </c>
      <c r="L245" t="s">
        <v>292</v>
      </c>
    </row>
    <row r="246" spans="1:12">
      <c r="A246" t="s">
        <v>17</v>
      </c>
      <c r="B246" s="216" t="s">
        <v>56</v>
      </c>
      <c r="C246" t="s">
        <v>3665</v>
      </c>
      <c r="E246" t="s">
        <v>3666</v>
      </c>
      <c r="F246" s="12">
        <v>42094</v>
      </c>
      <c r="G246" s="12" t="s">
        <v>3681</v>
      </c>
      <c r="H246" t="s">
        <v>272</v>
      </c>
      <c r="I246" s="83">
        <f>ROUND('[8]JE USD'!T$14,2)</f>
        <v>1458.22</v>
      </c>
      <c r="K246" t="s">
        <v>163</v>
      </c>
      <c r="L246" t="s">
        <v>292</v>
      </c>
    </row>
    <row r="247" spans="1:12">
      <c r="A247" t="s">
        <v>17</v>
      </c>
      <c r="B247" s="216" t="s">
        <v>86</v>
      </c>
      <c r="C247" t="s">
        <v>3665</v>
      </c>
      <c r="E247" t="s">
        <v>3666</v>
      </c>
      <c r="F247" s="12">
        <v>42094</v>
      </c>
      <c r="G247" s="12" t="s">
        <v>3682</v>
      </c>
      <c r="H247" t="s">
        <v>272</v>
      </c>
      <c r="I247" s="83">
        <f>ROUND('[8]JE USD'!T$15,2)</f>
        <v>214.4</v>
      </c>
      <c r="K247" t="s">
        <v>163</v>
      </c>
      <c r="L247" t="s">
        <v>292</v>
      </c>
    </row>
    <row r="248" spans="1:12">
      <c r="A248" t="s">
        <v>17</v>
      </c>
      <c r="B248" s="216" t="s">
        <v>231</v>
      </c>
      <c r="C248" t="s">
        <v>3665</v>
      </c>
      <c r="E248" t="s">
        <v>3666</v>
      </c>
      <c r="F248" s="12">
        <v>42094</v>
      </c>
      <c r="G248" s="12" t="s">
        <v>3696</v>
      </c>
      <c r="H248" t="s">
        <v>272</v>
      </c>
      <c r="I248" s="83">
        <f>ROUND('[8]JE USD'!T$16,2)</f>
        <v>0</v>
      </c>
      <c r="K248" t="s">
        <v>163</v>
      </c>
      <c r="L248" t="s">
        <v>292</v>
      </c>
    </row>
    <row r="249" spans="1:12">
      <c r="A249" t="s">
        <v>17</v>
      </c>
      <c r="B249" s="216" t="s">
        <v>37</v>
      </c>
      <c r="C249" t="s">
        <v>3665</v>
      </c>
      <c r="E249" t="s">
        <v>3666</v>
      </c>
      <c r="F249" s="12">
        <v>42094</v>
      </c>
      <c r="G249" s="12" t="s">
        <v>3684</v>
      </c>
      <c r="H249" t="s">
        <v>272</v>
      </c>
      <c r="I249" s="83">
        <f>ROUND('[8]JE USD'!T$17,2)</f>
        <v>0</v>
      </c>
      <c r="K249" t="s">
        <v>163</v>
      </c>
      <c r="L249" t="s">
        <v>292</v>
      </c>
    </row>
    <row r="250" spans="1:12">
      <c r="A250" t="s">
        <v>17</v>
      </c>
      <c r="B250" s="216" t="s">
        <v>146</v>
      </c>
      <c r="C250" t="s">
        <v>3665</v>
      </c>
      <c r="E250" t="s">
        <v>3666</v>
      </c>
      <c r="F250" s="12">
        <v>42094</v>
      </c>
      <c r="G250" s="12" t="s">
        <v>3675</v>
      </c>
      <c r="H250" t="s">
        <v>270</v>
      </c>
      <c r="I250" s="83">
        <f>ROUND('[8]JE USD'!T$27,2)</f>
        <v>-885.17</v>
      </c>
      <c r="K250" t="s">
        <v>163</v>
      </c>
      <c r="L250" t="s">
        <v>292</v>
      </c>
    </row>
    <row r="251" spans="1:12">
      <c r="A251" t="s">
        <v>17</v>
      </c>
      <c r="B251" s="216" t="s">
        <v>336</v>
      </c>
      <c r="C251" t="s">
        <v>3665</v>
      </c>
      <c r="E251" t="s">
        <v>3666</v>
      </c>
      <c r="F251" s="12">
        <v>42094</v>
      </c>
      <c r="G251" s="12" t="s">
        <v>3676</v>
      </c>
      <c r="H251" t="s">
        <v>270</v>
      </c>
      <c r="I251" s="83">
        <f>ROUND('[8]JE USD'!T$28,2)</f>
        <v>-219.94</v>
      </c>
      <c r="K251" t="s">
        <v>163</v>
      </c>
      <c r="L251" t="s">
        <v>292</v>
      </c>
    </row>
    <row r="252" spans="1:12">
      <c r="A252" t="s">
        <v>17</v>
      </c>
      <c r="B252" s="216" t="s">
        <v>184</v>
      </c>
      <c r="C252" t="s">
        <v>3665</v>
      </c>
      <c r="E252" t="s">
        <v>3666</v>
      </c>
      <c r="F252" s="12">
        <v>42094</v>
      </c>
      <c r="G252" s="12" t="s">
        <v>3677</v>
      </c>
      <c r="H252" t="s">
        <v>270</v>
      </c>
      <c r="I252" s="83">
        <f>ROUND('[8]JE USD'!T$29,2)</f>
        <v>77.209999999999994</v>
      </c>
      <c r="K252" t="s">
        <v>163</v>
      </c>
      <c r="L252" t="s">
        <v>292</v>
      </c>
    </row>
    <row r="253" spans="1:12">
      <c r="A253" t="s">
        <v>17</v>
      </c>
      <c r="B253" s="216" t="s">
        <v>342</v>
      </c>
      <c r="C253" t="s">
        <v>3665</v>
      </c>
      <c r="E253" t="s">
        <v>3666</v>
      </c>
      <c r="F253" s="12">
        <v>42094</v>
      </c>
      <c r="G253" s="12" t="s">
        <v>3680</v>
      </c>
      <c r="H253" t="s">
        <v>270</v>
      </c>
      <c r="I253" s="83">
        <f>ROUND('[8]JE USD'!T$30,2)</f>
        <v>0</v>
      </c>
      <c r="K253" t="s">
        <v>163</v>
      </c>
      <c r="L253" t="s">
        <v>292</v>
      </c>
    </row>
    <row r="254" spans="1:12">
      <c r="A254" t="s">
        <v>17</v>
      </c>
      <c r="B254" s="216" t="s">
        <v>351</v>
      </c>
      <c r="C254" t="s">
        <v>3665</v>
      </c>
      <c r="E254" t="s">
        <v>3666</v>
      </c>
      <c r="F254" s="12">
        <v>42094</v>
      </c>
      <c r="G254" s="12" t="s">
        <v>3695</v>
      </c>
      <c r="H254" t="s">
        <v>270</v>
      </c>
      <c r="I254" s="83">
        <f>ROUND('[8]JE USD'!T$32,2)</f>
        <v>0</v>
      </c>
      <c r="K254" t="s">
        <v>163</v>
      </c>
      <c r="L254" t="s">
        <v>292</v>
      </c>
    </row>
    <row r="255" spans="1:12">
      <c r="A255" t="s">
        <v>17</v>
      </c>
      <c r="B255" s="216" t="s">
        <v>56</v>
      </c>
      <c r="C255" t="s">
        <v>3665</v>
      </c>
      <c r="E255" t="s">
        <v>3666</v>
      </c>
      <c r="F255" s="12">
        <v>42094</v>
      </c>
      <c r="G255" s="12" t="s">
        <v>3681</v>
      </c>
      <c r="H255" t="s">
        <v>270</v>
      </c>
      <c r="I255" s="83">
        <f>ROUND('[8]JE USD'!T$33,2)</f>
        <v>159.87</v>
      </c>
      <c r="K255" t="s">
        <v>163</v>
      </c>
      <c r="L255" t="s">
        <v>292</v>
      </c>
    </row>
    <row r="256" spans="1:12">
      <c r="A256" t="s">
        <v>17</v>
      </c>
      <c r="B256" s="216" t="s">
        <v>86</v>
      </c>
      <c r="C256" t="s">
        <v>3665</v>
      </c>
      <c r="E256" t="s">
        <v>3666</v>
      </c>
      <c r="F256" s="12">
        <v>42094</v>
      </c>
      <c r="G256" s="12" t="s">
        <v>3682</v>
      </c>
      <c r="H256" t="s">
        <v>270</v>
      </c>
      <c r="I256" s="83">
        <f>ROUND('[8]JE USD'!T$34,2)</f>
        <v>32.96</v>
      </c>
      <c r="K256" t="s">
        <v>163</v>
      </c>
      <c r="L256" t="s">
        <v>292</v>
      </c>
    </row>
    <row r="257" spans="1:12">
      <c r="A257" t="s">
        <v>17</v>
      </c>
      <c r="B257" s="216" t="s">
        <v>182</v>
      </c>
      <c r="C257" t="s">
        <v>3665</v>
      </c>
      <c r="E257" t="s">
        <v>3666</v>
      </c>
      <c r="F257" s="12">
        <v>42094</v>
      </c>
      <c r="G257" s="12" t="s">
        <v>3683</v>
      </c>
      <c r="H257" t="s">
        <v>270</v>
      </c>
      <c r="I257" s="83">
        <f>ROUND('[8]JE USD'!T$35,2)</f>
        <v>0</v>
      </c>
      <c r="K257" t="s">
        <v>163</v>
      </c>
      <c r="L257" t="s">
        <v>292</v>
      </c>
    </row>
    <row r="258" spans="1:12">
      <c r="A258" t="s">
        <v>17</v>
      </c>
      <c r="B258" s="216" t="s">
        <v>37</v>
      </c>
      <c r="C258" t="s">
        <v>3665</v>
      </c>
      <c r="E258" t="s">
        <v>3666</v>
      </c>
      <c r="F258" s="12">
        <v>42094</v>
      </c>
      <c r="G258" s="12" t="s">
        <v>3684</v>
      </c>
      <c r="H258" t="s">
        <v>270</v>
      </c>
      <c r="I258" s="83">
        <f>ROUND('[8]JE USD'!T$36,2)</f>
        <v>0</v>
      </c>
      <c r="K258" t="s">
        <v>163</v>
      </c>
      <c r="L258" t="s">
        <v>292</v>
      </c>
    </row>
    <row r="259" spans="1:12">
      <c r="A259" t="s">
        <v>17</v>
      </c>
      <c r="B259" s="216" t="s">
        <v>146</v>
      </c>
      <c r="C259" t="s">
        <v>3665</v>
      </c>
      <c r="E259" t="s">
        <v>3666</v>
      </c>
      <c r="F259" s="12">
        <v>42094</v>
      </c>
      <c r="G259" s="12" t="s">
        <v>3675</v>
      </c>
      <c r="H259" t="s">
        <v>266</v>
      </c>
      <c r="I259" s="83">
        <f>ROUND('[8]JE USD'!T$46,2)</f>
        <v>-1561.5</v>
      </c>
      <c r="K259" t="s">
        <v>163</v>
      </c>
      <c r="L259" t="s">
        <v>292</v>
      </c>
    </row>
    <row r="260" spans="1:12">
      <c r="A260" t="s">
        <v>17</v>
      </c>
      <c r="B260" s="216" t="s">
        <v>336</v>
      </c>
      <c r="C260" t="s">
        <v>3665</v>
      </c>
      <c r="E260" t="s">
        <v>3666</v>
      </c>
      <c r="F260" s="12">
        <v>42094</v>
      </c>
      <c r="G260" s="12" t="s">
        <v>3676</v>
      </c>
      <c r="H260" t="s">
        <v>266</v>
      </c>
      <c r="I260" s="83">
        <f>ROUND('[8]JE USD'!T$47,2)</f>
        <v>-17.239999999999998</v>
      </c>
      <c r="K260" t="s">
        <v>163</v>
      </c>
      <c r="L260" t="s">
        <v>292</v>
      </c>
    </row>
    <row r="261" spans="1:12">
      <c r="A261" t="s">
        <v>17</v>
      </c>
      <c r="B261" s="216" t="s">
        <v>184</v>
      </c>
      <c r="C261" t="s">
        <v>3665</v>
      </c>
      <c r="E261" t="s">
        <v>3666</v>
      </c>
      <c r="F261" s="12">
        <v>42094</v>
      </c>
      <c r="G261" s="12" t="s">
        <v>3677</v>
      </c>
      <c r="H261" t="s">
        <v>266</v>
      </c>
      <c r="I261" s="83">
        <f>ROUND('[8]JE USD'!T$48,2)</f>
        <v>246.05</v>
      </c>
      <c r="K261" t="s">
        <v>163</v>
      </c>
      <c r="L261" t="s">
        <v>292</v>
      </c>
    </row>
    <row r="262" spans="1:12">
      <c r="A262" t="s">
        <v>17</v>
      </c>
      <c r="B262" s="216" t="s">
        <v>342</v>
      </c>
      <c r="C262" t="s">
        <v>3665</v>
      </c>
      <c r="E262" t="s">
        <v>3666</v>
      </c>
      <c r="F262" s="12">
        <v>42094</v>
      </c>
      <c r="G262" s="12" t="s">
        <v>3680</v>
      </c>
      <c r="H262" t="s">
        <v>266</v>
      </c>
      <c r="I262" s="83">
        <f>ROUND('[8]JE USD'!T$49,2)</f>
        <v>0</v>
      </c>
      <c r="K262" t="s">
        <v>163</v>
      </c>
      <c r="L262" t="s">
        <v>292</v>
      </c>
    </row>
    <row r="263" spans="1:12">
      <c r="A263" t="s">
        <v>17</v>
      </c>
      <c r="B263" s="216" t="s">
        <v>351</v>
      </c>
      <c r="C263" t="s">
        <v>3665</v>
      </c>
      <c r="E263" t="s">
        <v>3666</v>
      </c>
      <c r="F263" s="12">
        <v>42094</v>
      </c>
      <c r="G263" s="12" t="s">
        <v>3695</v>
      </c>
      <c r="H263" t="s">
        <v>266</v>
      </c>
      <c r="I263" s="83">
        <f>ROUND('[8]JE USD'!T$51,2)</f>
        <v>0</v>
      </c>
      <c r="K263" t="s">
        <v>163</v>
      </c>
      <c r="L263" t="s">
        <v>292</v>
      </c>
    </row>
    <row r="264" spans="1:12">
      <c r="A264" t="s">
        <v>17</v>
      </c>
      <c r="B264" s="216" t="s">
        <v>56</v>
      </c>
      <c r="C264" t="s">
        <v>3665</v>
      </c>
      <c r="E264" t="s">
        <v>3666</v>
      </c>
      <c r="F264" s="12">
        <v>42094</v>
      </c>
      <c r="G264" s="12" t="s">
        <v>3681</v>
      </c>
      <c r="H264" t="s">
        <v>266</v>
      </c>
      <c r="I264" s="83">
        <f>ROUND('[8]JE USD'!T$52,2)</f>
        <v>201.95</v>
      </c>
      <c r="K264" t="s">
        <v>163</v>
      </c>
      <c r="L264" t="s">
        <v>292</v>
      </c>
    </row>
    <row r="265" spans="1:12">
      <c r="A265" t="s">
        <v>17</v>
      </c>
      <c r="B265" s="216" t="s">
        <v>86</v>
      </c>
      <c r="C265" t="s">
        <v>3665</v>
      </c>
      <c r="E265" t="s">
        <v>3666</v>
      </c>
      <c r="F265" s="12">
        <v>42094</v>
      </c>
      <c r="G265" s="12" t="s">
        <v>3682</v>
      </c>
      <c r="H265" t="s">
        <v>266</v>
      </c>
      <c r="I265" s="83">
        <f>ROUND('[8]JE USD'!T$53,2)</f>
        <v>2.59</v>
      </c>
      <c r="K265" t="s">
        <v>163</v>
      </c>
      <c r="L265" t="s">
        <v>292</v>
      </c>
    </row>
    <row r="266" spans="1:12">
      <c r="A266" t="s">
        <v>17</v>
      </c>
      <c r="B266" s="216" t="s">
        <v>182</v>
      </c>
      <c r="C266" t="s">
        <v>3665</v>
      </c>
      <c r="E266" t="s">
        <v>3666</v>
      </c>
      <c r="F266" s="12">
        <v>42094</v>
      </c>
      <c r="G266" s="12" t="s">
        <v>3683</v>
      </c>
      <c r="H266" t="s">
        <v>266</v>
      </c>
      <c r="I266" s="83">
        <f>ROUND('[8]JE USD'!T$54,2)</f>
        <v>0</v>
      </c>
      <c r="K266" t="s">
        <v>163</v>
      </c>
      <c r="L266" t="s">
        <v>292</v>
      </c>
    </row>
    <row r="267" spans="1:12">
      <c r="A267" t="s">
        <v>17</v>
      </c>
      <c r="B267" s="216" t="s">
        <v>37</v>
      </c>
      <c r="C267" t="s">
        <v>3665</v>
      </c>
      <c r="E267" t="s">
        <v>3666</v>
      </c>
      <c r="F267" s="12">
        <v>42094</v>
      </c>
      <c r="G267" s="12" t="s">
        <v>3684</v>
      </c>
      <c r="H267" t="s">
        <v>266</v>
      </c>
      <c r="I267" s="83">
        <f>ROUND('[8]JE USD'!T$55,2)</f>
        <v>0</v>
      </c>
      <c r="K267" t="s">
        <v>163</v>
      </c>
      <c r="L267" t="s">
        <v>292</v>
      </c>
    </row>
    <row r="268" spans="1:12">
      <c r="A268" t="s">
        <v>17</v>
      </c>
      <c r="B268" s="216" t="s">
        <v>146</v>
      </c>
      <c r="C268" t="s">
        <v>3665</v>
      </c>
      <c r="E268" t="s">
        <v>3666</v>
      </c>
      <c r="F268" s="12">
        <v>42094</v>
      </c>
      <c r="G268" s="12" t="s">
        <v>3675</v>
      </c>
      <c r="H268" t="s">
        <v>264</v>
      </c>
      <c r="I268" s="83">
        <f>ROUND('[8]JE USD'!T$65,2)</f>
        <v>-949.06</v>
      </c>
      <c r="K268" t="s">
        <v>163</v>
      </c>
      <c r="L268" t="s">
        <v>292</v>
      </c>
    </row>
    <row r="269" spans="1:12">
      <c r="A269" t="s">
        <v>17</v>
      </c>
      <c r="B269" s="216" t="s">
        <v>336</v>
      </c>
      <c r="C269" t="s">
        <v>3665</v>
      </c>
      <c r="E269" t="s">
        <v>3666</v>
      </c>
      <c r="F269" s="12">
        <v>42094</v>
      </c>
      <c r="G269" s="12" t="s">
        <v>3676</v>
      </c>
      <c r="H269" t="s">
        <v>264</v>
      </c>
      <c r="I269" s="83">
        <f>ROUND('[8]JE USD'!T$66,2)</f>
        <v>-34.6</v>
      </c>
      <c r="K269" t="s">
        <v>163</v>
      </c>
      <c r="L269" t="s">
        <v>292</v>
      </c>
    </row>
    <row r="270" spans="1:12">
      <c r="A270" t="s">
        <v>17</v>
      </c>
      <c r="B270" s="216" t="s">
        <v>184</v>
      </c>
      <c r="C270" t="s">
        <v>3665</v>
      </c>
      <c r="E270" t="s">
        <v>3666</v>
      </c>
      <c r="F270" s="12">
        <v>42094</v>
      </c>
      <c r="G270" s="12" t="s">
        <v>3677</v>
      </c>
      <c r="H270" t="s">
        <v>264</v>
      </c>
      <c r="I270" s="83">
        <f>ROUND('[8]JE USD'!T$67,2)</f>
        <v>0</v>
      </c>
      <c r="K270" t="s">
        <v>163</v>
      </c>
      <c r="L270" t="s">
        <v>292</v>
      </c>
    </row>
    <row r="271" spans="1:12">
      <c r="A271" t="s">
        <v>17</v>
      </c>
      <c r="B271" s="216" t="s">
        <v>342</v>
      </c>
      <c r="C271" t="s">
        <v>3665</v>
      </c>
      <c r="E271" t="s">
        <v>3666</v>
      </c>
      <c r="F271" s="12">
        <v>42094</v>
      </c>
      <c r="G271" s="12" t="s">
        <v>3680</v>
      </c>
      <c r="H271" t="s">
        <v>264</v>
      </c>
      <c r="I271" s="83">
        <f>ROUND('[8]JE USD'!T$68,2)</f>
        <v>0</v>
      </c>
      <c r="K271" t="s">
        <v>163</v>
      </c>
      <c r="L271" t="s">
        <v>292</v>
      </c>
    </row>
    <row r="272" spans="1:12">
      <c r="A272" t="s">
        <v>17</v>
      </c>
      <c r="B272" s="216" t="s">
        <v>351</v>
      </c>
      <c r="C272" t="s">
        <v>3665</v>
      </c>
      <c r="E272" t="s">
        <v>3666</v>
      </c>
      <c r="F272" s="12">
        <v>42094</v>
      </c>
      <c r="G272" s="12" t="s">
        <v>3695</v>
      </c>
      <c r="H272" t="s">
        <v>264</v>
      </c>
      <c r="I272" s="83">
        <f>ROUND('[8]JE USD'!T$70,2)</f>
        <v>0</v>
      </c>
      <c r="K272" t="s">
        <v>163</v>
      </c>
      <c r="L272" t="s">
        <v>292</v>
      </c>
    </row>
    <row r="273" spans="1:12">
      <c r="A273" t="s">
        <v>17</v>
      </c>
      <c r="B273" s="216" t="s">
        <v>56</v>
      </c>
      <c r="C273" t="s">
        <v>3665</v>
      </c>
      <c r="E273" t="s">
        <v>3666</v>
      </c>
      <c r="F273" s="12">
        <v>42094</v>
      </c>
      <c r="G273" s="12" t="s">
        <v>3681</v>
      </c>
      <c r="H273" t="s">
        <v>264</v>
      </c>
      <c r="I273" s="83">
        <f>ROUND('[8]JE USD'!T$71,2)</f>
        <v>142.37</v>
      </c>
      <c r="K273" t="s">
        <v>163</v>
      </c>
      <c r="L273" t="s">
        <v>292</v>
      </c>
    </row>
    <row r="274" spans="1:12">
      <c r="A274" t="s">
        <v>17</v>
      </c>
      <c r="B274" s="216" t="s">
        <v>86</v>
      </c>
      <c r="C274" t="s">
        <v>3665</v>
      </c>
      <c r="E274" t="s">
        <v>3666</v>
      </c>
      <c r="F274" s="12">
        <v>42094</v>
      </c>
      <c r="G274" s="12" t="s">
        <v>3682</v>
      </c>
      <c r="H274" t="s">
        <v>264</v>
      </c>
      <c r="I274" s="83">
        <f>ROUND('[8]JE USD'!T$72,2)</f>
        <v>5.18</v>
      </c>
      <c r="K274" t="s">
        <v>163</v>
      </c>
      <c r="L274" t="s">
        <v>292</v>
      </c>
    </row>
    <row r="275" spans="1:12">
      <c r="A275" t="s">
        <v>17</v>
      </c>
      <c r="B275" s="216" t="s">
        <v>182</v>
      </c>
      <c r="C275" t="s">
        <v>3665</v>
      </c>
      <c r="E275" t="s">
        <v>3666</v>
      </c>
      <c r="F275" s="12">
        <v>42094</v>
      </c>
      <c r="G275" s="12" t="s">
        <v>3683</v>
      </c>
      <c r="H275" t="s">
        <v>264</v>
      </c>
      <c r="I275" s="83">
        <f>ROUND('[8]JE USD'!T$73,2)</f>
        <v>0</v>
      </c>
      <c r="K275" t="s">
        <v>163</v>
      </c>
      <c r="L275" t="s">
        <v>292</v>
      </c>
    </row>
    <row r="276" spans="1:12">
      <c r="A276" t="s">
        <v>17</v>
      </c>
      <c r="B276" s="216" t="s">
        <v>37</v>
      </c>
      <c r="C276" t="s">
        <v>3665</v>
      </c>
      <c r="E276" t="s">
        <v>3666</v>
      </c>
      <c r="F276" s="12">
        <v>42094</v>
      </c>
      <c r="G276" s="12" t="s">
        <v>3684</v>
      </c>
      <c r="H276" t="s">
        <v>264</v>
      </c>
      <c r="I276" s="83">
        <f>ROUND('[8]JE USD'!T$74,2)</f>
        <v>0</v>
      </c>
      <c r="K276" t="s">
        <v>163</v>
      </c>
      <c r="L276" t="s">
        <v>292</v>
      </c>
    </row>
    <row r="277" spans="1:12">
      <c r="A277" t="s">
        <v>17</v>
      </c>
      <c r="B277" s="216" t="s">
        <v>146</v>
      </c>
      <c r="C277" t="s">
        <v>3665</v>
      </c>
      <c r="E277" t="s">
        <v>3666</v>
      </c>
      <c r="F277" s="12">
        <v>42094</v>
      </c>
      <c r="G277" s="12" t="s">
        <v>3675</v>
      </c>
      <c r="H277" t="s">
        <v>268</v>
      </c>
      <c r="I277" s="83">
        <f>ROUND('[8]JE USD'!T$84,2)</f>
        <v>0</v>
      </c>
      <c r="K277" t="s">
        <v>163</v>
      </c>
      <c r="L277" t="s">
        <v>292</v>
      </c>
    </row>
    <row r="278" spans="1:12">
      <c r="A278" t="s">
        <v>17</v>
      </c>
      <c r="B278" s="216" t="s">
        <v>336</v>
      </c>
      <c r="C278" t="s">
        <v>3665</v>
      </c>
      <c r="E278" t="s">
        <v>3666</v>
      </c>
      <c r="F278" s="12">
        <v>42094</v>
      </c>
      <c r="G278" s="12" t="s">
        <v>3676</v>
      </c>
      <c r="H278" t="s">
        <v>268</v>
      </c>
      <c r="I278" s="83">
        <f>ROUND('[8]JE USD'!T$85,2)</f>
        <v>0</v>
      </c>
      <c r="K278" t="s">
        <v>163</v>
      </c>
      <c r="L278" t="s">
        <v>292</v>
      </c>
    </row>
    <row r="279" spans="1:12">
      <c r="A279" t="s">
        <v>17</v>
      </c>
      <c r="B279" s="216" t="s">
        <v>184</v>
      </c>
      <c r="C279" t="s">
        <v>3665</v>
      </c>
      <c r="E279" t="s">
        <v>3666</v>
      </c>
      <c r="F279" s="12">
        <v>42094</v>
      </c>
      <c r="G279" s="12" t="s">
        <v>3677</v>
      </c>
      <c r="H279" t="s">
        <v>268</v>
      </c>
      <c r="I279" s="83">
        <f>ROUND('[8]JE USD'!T$86,2)</f>
        <v>0</v>
      </c>
      <c r="K279" t="s">
        <v>163</v>
      </c>
      <c r="L279" t="s">
        <v>292</v>
      </c>
    </row>
    <row r="280" spans="1:12">
      <c r="A280" t="s">
        <v>17</v>
      </c>
      <c r="B280" s="216" t="s">
        <v>342</v>
      </c>
      <c r="C280" t="s">
        <v>3665</v>
      </c>
      <c r="E280" t="s">
        <v>3666</v>
      </c>
      <c r="F280" s="12">
        <v>42094</v>
      </c>
      <c r="G280" s="12" t="s">
        <v>3680</v>
      </c>
      <c r="H280" t="s">
        <v>268</v>
      </c>
      <c r="I280" s="83">
        <f>ROUND('[8]JE USD'!T$87,2)</f>
        <v>0</v>
      </c>
      <c r="K280" t="s">
        <v>163</v>
      </c>
      <c r="L280" t="s">
        <v>292</v>
      </c>
    </row>
    <row r="281" spans="1:12">
      <c r="A281" t="s">
        <v>17</v>
      </c>
      <c r="B281" s="216" t="s">
        <v>3687</v>
      </c>
      <c r="C281" t="s">
        <v>3665</v>
      </c>
      <c r="E281" t="s">
        <v>3666</v>
      </c>
      <c r="F281" s="12">
        <v>42094</v>
      </c>
      <c r="G281" s="12" t="s">
        <v>3697</v>
      </c>
      <c r="H281" t="s">
        <v>268</v>
      </c>
      <c r="I281" s="83">
        <f>ROUND('[8]JE USD'!T$88,2)</f>
        <v>0</v>
      </c>
      <c r="K281" t="s">
        <v>163</v>
      </c>
      <c r="L281" t="s">
        <v>292</v>
      </c>
    </row>
    <row r="282" spans="1:12">
      <c r="A282" t="s">
        <v>17</v>
      </c>
      <c r="B282" s="216" t="s">
        <v>351</v>
      </c>
      <c r="C282" t="s">
        <v>3665</v>
      </c>
      <c r="E282" t="s">
        <v>3666</v>
      </c>
      <c r="F282" s="12">
        <v>42094</v>
      </c>
      <c r="G282" s="12" t="s">
        <v>3695</v>
      </c>
      <c r="H282" t="s">
        <v>268</v>
      </c>
      <c r="I282" s="83">
        <f>ROUND('[8]JE USD'!T$89,2)</f>
        <v>0</v>
      </c>
      <c r="K282" t="s">
        <v>163</v>
      </c>
      <c r="L282" t="s">
        <v>292</v>
      </c>
    </row>
    <row r="283" spans="1:12">
      <c r="A283" t="s">
        <v>17</v>
      </c>
      <c r="B283" s="216" t="s">
        <v>56</v>
      </c>
      <c r="C283" t="s">
        <v>3665</v>
      </c>
      <c r="E283" t="s">
        <v>3666</v>
      </c>
      <c r="F283" s="12">
        <v>42094</v>
      </c>
      <c r="G283" s="12" t="s">
        <v>3681</v>
      </c>
      <c r="H283" t="s">
        <v>268</v>
      </c>
      <c r="I283" s="83">
        <f>ROUND('[8]JE USD'!T$90,2)</f>
        <v>0</v>
      </c>
      <c r="K283" t="s">
        <v>163</v>
      </c>
      <c r="L283" t="s">
        <v>292</v>
      </c>
    </row>
    <row r="284" spans="1:12">
      <c r="A284" t="s">
        <v>17</v>
      </c>
      <c r="B284" s="216" t="s">
        <v>86</v>
      </c>
      <c r="C284" t="s">
        <v>3665</v>
      </c>
      <c r="E284" t="s">
        <v>3666</v>
      </c>
      <c r="F284" s="12">
        <v>42094</v>
      </c>
      <c r="G284" s="12" t="s">
        <v>3682</v>
      </c>
      <c r="H284" t="s">
        <v>268</v>
      </c>
      <c r="I284" s="83">
        <f>ROUND('[8]JE USD'!T$91,2)</f>
        <v>0</v>
      </c>
      <c r="K284" t="s">
        <v>163</v>
      </c>
      <c r="L284" t="s">
        <v>292</v>
      </c>
    </row>
    <row r="285" spans="1:12">
      <c r="A285" t="s">
        <v>17</v>
      </c>
      <c r="B285" s="216" t="s">
        <v>182</v>
      </c>
      <c r="C285" t="s">
        <v>3665</v>
      </c>
      <c r="E285" t="s">
        <v>3666</v>
      </c>
      <c r="F285" s="12">
        <v>42094</v>
      </c>
      <c r="G285" s="12" t="s">
        <v>3683</v>
      </c>
      <c r="H285" t="s">
        <v>268</v>
      </c>
      <c r="I285" s="83">
        <f>ROUND('[8]JE USD'!T$92,2)</f>
        <v>0</v>
      </c>
      <c r="K285" t="s">
        <v>163</v>
      </c>
      <c r="L285" t="s">
        <v>292</v>
      </c>
    </row>
    <row r="286" spans="1:12">
      <c r="A286" t="s">
        <v>17</v>
      </c>
      <c r="B286" s="216" t="s">
        <v>37</v>
      </c>
      <c r="C286" t="s">
        <v>3665</v>
      </c>
      <c r="E286" t="s">
        <v>3666</v>
      </c>
      <c r="F286" s="12">
        <v>42094</v>
      </c>
      <c r="G286" s="12" t="s">
        <v>3684</v>
      </c>
      <c r="H286" t="s">
        <v>268</v>
      </c>
      <c r="I286" s="83">
        <f>ROUND('[8]JE USD'!T$93,2)</f>
        <v>0</v>
      </c>
      <c r="K286" t="s">
        <v>163</v>
      </c>
      <c r="L286" t="s">
        <v>292</v>
      </c>
    </row>
    <row r="287" spans="1:12">
      <c r="A287" t="s">
        <v>17</v>
      </c>
      <c r="B287" s="216" t="s">
        <v>3688</v>
      </c>
      <c r="C287" t="s">
        <v>3665</v>
      </c>
      <c r="E287" t="s">
        <v>3666</v>
      </c>
      <c r="F287" s="12">
        <v>42094</v>
      </c>
      <c r="G287" s="12" t="s">
        <v>3698</v>
      </c>
      <c r="H287" t="s">
        <v>268</v>
      </c>
      <c r="I287" s="83">
        <f>ROUND('[8]JE USD'!T$94,2)</f>
        <v>0</v>
      </c>
      <c r="K287" t="s">
        <v>163</v>
      </c>
      <c r="L287" t="s">
        <v>292</v>
      </c>
    </row>
    <row r="288" spans="1:12">
      <c r="A288" t="s">
        <v>17</v>
      </c>
      <c r="B288" s="216">
        <v>0</v>
      </c>
      <c r="C288" t="s">
        <v>3665</v>
      </c>
      <c r="E288" t="s">
        <v>3666</v>
      </c>
      <c r="F288" s="12">
        <v>42094</v>
      </c>
      <c r="G288" s="12" t="s">
        <v>3699</v>
      </c>
      <c r="H288" t="s">
        <v>268</v>
      </c>
      <c r="I288" s="83">
        <f>ROUND('[8]JE USD'!T$95,2)</f>
        <v>0</v>
      </c>
      <c r="K288" t="s">
        <v>163</v>
      </c>
      <c r="L288" t="s">
        <v>292</v>
      </c>
    </row>
    <row r="289" spans="1:12">
      <c r="A289" t="s">
        <v>17</v>
      </c>
      <c r="B289" s="216" t="s">
        <v>3689</v>
      </c>
      <c r="C289" t="s">
        <v>3665</v>
      </c>
      <c r="E289" t="s">
        <v>3666</v>
      </c>
      <c r="F289" s="12">
        <v>42094</v>
      </c>
      <c r="G289" s="12" t="s">
        <v>3700</v>
      </c>
      <c r="H289" t="s">
        <v>268</v>
      </c>
      <c r="I289" s="83">
        <f>ROUND('[8]JE USD'!T$96,2)</f>
        <v>0</v>
      </c>
      <c r="K289" t="s">
        <v>163</v>
      </c>
      <c r="L289" t="s">
        <v>292</v>
      </c>
    </row>
    <row r="290" spans="1:12">
      <c r="A290" t="s">
        <v>17</v>
      </c>
      <c r="B290" s="216" t="s">
        <v>386</v>
      </c>
      <c r="C290" t="s">
        <v>3665</v>
      </c>
      <c r="E290" t="s">
        <v>3666</v>
      </c>
      <c r="F290" s="12">
        <v>42094</v>
      </c>
      <c r="G290" s="12" t="s">
        <v>3701</v>
      </c>
      <c r="H290" t="s">
        <v>268</v>
      </c>
      <c r="I290" s="83">
        <f>ROUND('[8]JE USD'!T$97,2)</f>
        <v>0</v>
      </c>
      <c r="K290" t="s">
        <v>163</v>
      </c>
      <c r="L290" t="s">
        <v>292</v>
      </c>
    </row>
    <row r="291" spans="1:12">
      <c r="A291" t="s">
        <v>17</v>
      </c>
      <c r="B291" s="216" t="s">
        <v>51</v>
      </c>
      <c r="C291" t="s">
        <v>3665</v>
      </c>
      <c r="E291" t="s">
        <v>3666</v>
      </c>
      <c r="F291" s="12">
        <v>42094</v>
      </c>
      <c r="G291" s="12" t="s">
        <v>3702</v>
      </c>
      <c r="H291" t="s">
        <v>268</v>
      </c>
      <c r="I291" s="83">
        <f>ROUND('[8]JE USD'!T$98,2)</f>
        <v>0</v>
      </c>
      <c r="K291" t="s">
        <v>163</v>
      </c>
      <c r="L291" t="s">
        <v>292</v>
      </c>
    </row>
    <row r="292" spans="1:12">
      <c r="A292" t="s">
        <v>17</v>
      </c>
      <c r="B292" s="216" t="s">
        <v>231</v>
      </c>
      <c r="C292" t="s">
        <v>3665</v>
      </c>
      <c r="E292" t="s">
        <v>3666</v>
      </c>
      <c r="F292" s="12">
        <v>42094</v>
      </c>
      <c r="G292" s="12" t="s">
        <v>3696</v>
      </c>
      <c r="H292" t="s">
        <v>268</v>
      </c>
      <c r="I292" s="83">
        <f>ROUND('[8]JE USD'!T$99,2)</f>
        <v>0</v>
      </c>
      <c r="K292" t="s">
        <v>163</v>
      </c>
      <c r="L292" t="s">
        <v>292</v>
      </c>
    </row>
    <row r="293" spans="1:12">
      <c r="A293" t="s">
        <v>17</v>
      </c>
      <c r="B293" s="216" t="s">
        <v>146</v>
      </c>
      <c r="C293" t="s">
        <v>3665</v>
      </c>
      <c r="E293" t="s">
        <v>3666</v>
      </c>
      <c r="F293" s="12">
        <v>42094</v>
      </c>
      <c r="G293" s="12" t="s">
        <v>3675</v>
      </c>
      <c r="H293" t="s">
        <v>279</v>
      </c>
      <c r="I293" s="83">
        <f>-ROUND('[9]Global Vendor'!E$18,2)</f>
        <v>-30518.22</v>
      </c>
      <c r="K293" t="s">
        <v>163</v>
      </c>
      <c r="L293" t="s">
        <v>292</v>
      </c>
    </row>
    <row r="294" spans="1:12">
      <c r="A294" t="s">
        <v>17</v>
      </c>
      <c r="B294" s="216" t="s">
        <v>342</v>
      </c>
      <c r="C294" t="s">
        <v>3665</v>
      </c>
      <c r="E294" t="s">
        <v>3666</v>
      </c>
      <c r="F294" s="12">
        <v>42094</v>
      </c>
      <c r="G294" s="12" t="s">
        <v>3680</v>
      </c>
      <c r="H294" t="s">
        <v>279</v>
      </c>
      <c r="I294" s="83">
        <f>ROUND('[9]Global Vendor'!E$19,2)</f>
        <v>506.96</v>
      </c>
      <c r="K294" t="s">
        <v>163</v>
      </c>
      <c r="L294" t="s">
        <v>292</v>
      </c>
    </row>
    <row r="295" spans="1:12">
      <c r="A295" t="s">
        <v>17</v>
      </c>
      <c r="B295" s="216" t="s">
        <v>346</v>
      </c>
      <c r="C295" t="s">
        <v>3665</v>
      </c>
      <c r="E295" t="s">
        <v>3666</v>
      </c>
      <c r="F295" s="12">
        <v>42094</v>
      </c>
      <c r="G295" s="12" t="s">
        <v>3694</v>
      </c>
      <c r="H295" t="s">
        <v>279</v>
      </c>
      <c r="I295" s="83">
        <f>ROUND('[9]Global Vendor'!E$20,2)</f>
        <v>575.03</v>
      </c>
      <c r="K295" t="s">
        <v>163</v>
      </c>
      <c r="L295" t="s">
        <v>292</v>
      </c>
    </row>
    <row r="296" spans="1:12">
      <c r="A296" t="s">
        <v>17</v>
      </c>
      <c r="B296" s="216" t="s">
        <v>349</v>
      </c>
      <c r="C296" t="s">
        <v>3665</v>
      </c>
      <c r="E296" t="s">
        <v>3666</v>
      </c>
      <c r="F296" s="12">
        <v>42094</v>
      </c>
      <c r="G296" s="12" t="s">
        <v>3703</v>
      </c>
      <c r="H296" t="s">
        <v>279</v>
      </c>
      <c r="I296" s="83">
        <f>ROUND('[9]Global Vendor'!E$21,2)</f>
        <v>2827.7</v>
      </c>
      <c r="K296" t="s">
        <v>163</v>
      </c>
      <c r="L296" t="s">
        <v>292</v>
      </c>
    </row>
    <row r="297" spans="1:12">
      <c r="A297" t="s">
        <v>17</v>
      </c>
      <c r="B297" s="216" t="s">
        <v>350</v>
      </c>
      <c r="C297" t="s">
        <v>3665</v>
      </c>
      <c r="E297" t="s">
        <v>3666</v>
      </c>
      <c r="F297" s="12">
        <v>42094</v>
      </c>
      <c r="G297" s="12" t="s">
        <v>3704</v>
      </c>
      <c r="H297" t="s">
        <v>279</v>
      </c>
      <c r="I297" s="83">
        <f>ROUND('[9]Global Vendor'!E$22,2)</f>
        <v>1413.85</v>
      </c>
      <c r="K297" t="s">
        <v>163</v>
      </c>
      <c r="L297" t="s">
        <v>292</v>
      </c>
    </row>
    <row r="298" spans="1:12">
      <c r="A298" t="s">
        <v>17</v>
      </c>
      <c r="B298" s="216" t="s">
        <v>503</v>
      </c>
      <c r="C298" t="s">
        <v>3665</v>
      </c>
      <c r="E298" t="s">
        <v>3666</v>
      </c>
      <c r="F298" s="12">
        <v>42094</v>
      </c>
      <c r="G298" s="12" t="s">
        <v>3705</v>
      </c>
      <c r="H298" t="s">
        <v>279</v>
      </c>
      <c r="I298" s="83">
        <f>ROUND('[9]Global Vendor'!E$23,2)</f>
        <v>1688.61</v>
      </c>
      <c r="K298" t="s">
        <v>163</v>
      </c>
      <c r="L298" t="s">
        <v>292</v>
      </c>
    </row>
    <row r="299" spans="1:12">
      <c r="A299" t="s">
        <v>17</v>
      </c>
      <c r="B299" s="216" t="s">
        <v>146</v>
      </c>
      <c r="C299" t="s">
        <v>3665</v>
      </c>
      <c r="E299" t="s">
        <v>3666</v>
      </c>
      <c r="F299" s="12">
        <v>42094</v>
      </c>
      <c r="G299" s="12" t="s">
        <v>3675</v>
      </c>
      <c r="H299" t="s">
        <v>277</v>
      </c>
      <c r="I299" s="83">
        <f>-ROUND('[9]Global Vendor'!E$32,2)</f>
        <v>-830.82</v>
      </c>
      <c r="K299" t="s">
        <v>163</v>
      </c>
      <c r="L299" t="s">
        <v>292</v>
      </c>
    </row>
    <row r="300" spans="1:12">
      <c r="A300" t="s">
        <v>17</v>
      </c>
      <c r="B300" s="216" t="s">
        <v>342</v>
      </c>
      <c r="C300" t="s">
        <v>3665</v>
      </c>
      <c r="E300" t="s">
        <v>3666</v>
      </c>
      <c r="F300" s="12">
        <v>42094</v>
      </c>
      <c r="G300" s="12" t="s">
        <v>3680</v>
      </c>
      <c r="H300" t="s">
        <v>277</v>
      </c>
      <c r="I300" s="83">
        <f>ROUND('[9]Global Vendor'!E$33,2)</f>
        <v>0</v>
      </c>
      <c r="K300" t="s">
        <v>163</v>
      </c>
      <c r="L300" t="s">
        <v>292</v>
      </c>
    </row>
    <row r="301" spans="1:12">
      <c r="A301" t="s">
        <v>17</v>
      </c>
      <c r="B301" s="216" t="s">
        <v>346</v>
      </c>
      <c r="C301" t="s">
        <v>3665</v>
      </c>
      <c r="E301" t="s">
        <v>3666</v>
      </c>
      <c r="F301" s="12">
        <v>42094</v>
      </c>
      <c r="G301" s="12" t="s">
        <v>3694</v>
      </c>
      <c r="H301" t="s">
        <v>277</v>
      </c>
      <c r="I301" s="83">
        <f>ROUND('[9]Global Vendor'!E$34,2)</f>
        <v>0</v>
      </c>
      <c r="K301" t="s">
        <v>163</v>
      </c>
      <c r="L301" t="s">
        <v>292</v>
      </c>
    </row>
    <row r="302" spans="1:12">
      <c r="A302" t="s">
        <v>17</v>
      </c>
      <c r="B302" s="216" t="s">
        <v>349</v>
      </c>
      <c r="C302" t="s">
        <v>3665</v>
      </c>
      <c r="E302" t="s">
        <v>3666</v>
      </c>
      <c r="F302" s="12">
        <v>42094</v>
      </c>
      <c r="G302" s="12" t="s">
        <v>3703</v>
      </c>
      <c r="H302" t="s">
        <v>277</v>
      </c>
      <c r="I302" s="83">
        <f>ROUND('[9]Global Vendor'!E$35,2)</f>
        <v>85.83</v>
      </c>
      <c r="K302" t="s">
        <v>163</v>
      </c>
      <c r="L302" t="s">
        <v>292</v>
      </c>
    </row>
    <row r="303" spans="1:12">
      <c r="A303" t="s">
        <v>17</v>
      </c>
      <c r="B303" s="216" t="s">
        <v>350</v>
      </c>
      <c r="C303" t="s">
        <v>3665</v>
      </c>
      <c r="E303" t="s">
        <v>3666</v>
      </c>
      <c r="F303" s="12">
        <v>42094</v>
      </c>
      <c r="G303" s="12" t="s">
        <v>3704</v>
      </c>
      <c r="H303" t="s">
        <v>277</v>
      </c>
      <c r="I303" s="83">
        <f>ROUND('[9]Global Vendor'!E$36,2)</f>
        <v>103</v>
      </c>
      <c r="K303" t="s">
        <v>163</v>
      </c>
      <c r="L303" t="s">
        <v>292</v>
      </c>
    </row>
    <row r="304" spans="1:12">
      <c r="A304" t="s">
        <v>17</v>
      </c>
      <c r="B304" s="216" t="s">
        <v>503</v>
      </c>
      <c r="C304" t="s">
        <v>3665</v>
      </c>
      <c r="E304" t="s">
        <v>3666</v>
      </c>
      <c r="F304" s="12">
        <v>42094</v>
      </c>
      <c r="G304" s="12" t="s">
        <v>3705</v>
      </c>
      <c r="H304" t="s">
        <v>277</v>
      </c>
      <c r="I304" s="83">
        <f>ROUND('[9]Global Vendor'!E$37,2)</f>
        <v>0</v>
      </c>
      <c r="K304" t="s">
        <v>163</v>
      </c>
      <c r="L304" t="s">
        <v>292</v>
      </c>
    </row>
    <row r="305" spans="1:12">
      <c r="A305" t="s">
        <v>17</v>
      </c>
      <c r="B305" s="216" t="s">
        <v>146</v>
      </c>
      <c r="C305" t="s">
        <v>3665</v>
      </c>
      <c r="E305" t="s">
        <v>3666</v>
      </c>
      <c r="F305" s="12">
        <v>42094</v>
      </c>
      <c r="G305" s="12" t="s">
        <v>3675</v>
      </c>
      <c r="H305" t="s">
        <v>274</v>
      </c>
      <c r="I305" s="83">
        <f>-ROUND('[9]Global Vendor'!E$46,2)</f>
        <v>-473.43</v>
      </c>
      <c r="K305" t="s">
        <v>163</v>
      </c>
      <c r="L305" t="s">
        <v>292</v>
      </c>
    </row>
    <row r="306" spans="1:12">
      <c r="A306" t="s">
        <v>17</v>
      </c>
      <c r="B306" s="216" t="s">
        <v>342</v>
      </c>
      <c r="C306" t="s">
        <v>3665</v>
      </c>
      <c r="E306" t="s">
        <v>3666</v>
      </c>
      <c r="F306" s="12">
        <v>42094</v>
      </c>
      <c r="G306" s="12" t="s">
        <v>3680</v>
      </c>
      <c r="H306" t="s">
        <v>274</v>
      </c>
      <c r="I306" s="83">
        <f>ROUND('[9]Global Vendor'!E$47,2)</f>
        <v>9.4700000000000006</v>
      </c>
      <c r="K306" t="s">
        <v>163</v>
      </c>
      <c r="L306" t="s">
        <v>292</v>
      </c>
    </row>
    <row r="307" spans="1:12">
      <c r="A307" t="s">
        <v>17</v>
      </c>
      <c r="B307" s="216" t="s">
        <v>346</v>
      </c>
      <c r="C307" t="s">
        <v>3665</v>
      </c>
      <c r="E307" t="s">
        <v>3666</v>
      </c>
      <c r="F307" s="12">
        <v>42094</v>
      </c>
      <c r="G307" s="12" t="s">
        <v>3694</v>
      </c>
      <c r="H307" t="s">
        <v>274</v>
      </c>
      <c r="I307" s="52">
        <f>ROUND('[9]Global Vendor'!E$48,2)</f>
        <v>0</v>
      </c>
      <c r="K307" t="s">
        <v>163</v>
      </c>
      <c r="L307" t="s">
        <v>292</v>
      </c>
    </row>
    <row r="308" spans="1:12">
      <c r="A308" t="s">
        <v>17</v>
      </c>
      <c r="B308" s="216" t="s">
        <v>349</v>
      </c>
      <c r="C308" t="s">
        <v>3665</v>
      </c>
      <c r="E308" t="s">
        <v>3666</v>
      </c>
      <c r="F308" s="12">
        <v>42094</v>
      </c>
      <c r="G308" s="12" t="s">
        <v>3703</v>
      </c>
      <c r="H308" t="s">
        <v>274</v>
      </c>
      <c r="I308" s="52">
        <f>ROUND('[9]Global Vendor'!E$49,2)</f>
        <v>127.81</v>
      </c>
      <c r="K308" t="s">
        <v>163</v>
      </c>
      <c r="L308" t="s">
        <v>292</v>
      </c>
    </row>
    <row r="309" spans="1:12">
      <c r="A309" t="s">
        <v>17</v>
      </c>
      <c r="B309" s="216" t="s">
        <v>350</v>
      </c>
      <c r="C309" t="s">
        <v>3665</v>
      </c>
      <c r="E309" t="s">
        <v>3666</v>
      </c>
      <c r="F309" s="12">
        <v>42094</v>
      </c>
      <c r="G309" s="12" t="s">
        <v>3704</v>
      </c>
      <c r="H309" t="s">
        <v>274</v>
      </c>
      <c r="I309" s="52">
        <f>ROUND('[9]Global Vendor'!E$50,2)</f>
        <v>76.680000000000007</v>
      </c>
      <c r="K309" t="s">
        <v>163</v>
      </c>
      <c r="L309" t="s">
        <v>292</v>
      </c>
    </row>
    <row r="310" spans="1:12">
      <c r="A310" t="s">
        <v>17</v>
      </c>
      <c r="B310" s="216" t="s">
        <v>503</v>
      </c>
      <c r="C310" t="s">
        <v>3665</v>
      </c>
      <c r="E310" t="s">
        <v>3666</v>
      </c>
      <c r="F310" s="12">
        <v>42094</v>
      </c>
      <c r="G310" s="12" t="s">
        <v>3705</v>
      </c>
      <c r="H310" t="s">
        <v>274</v>
      </c>
      <c r="I310" s="52">
        <f>ROUND('[9]Global Vendor'!E$51,2)</f>
        <v>0</v>
      </c>
      <c r="K310" t="s">
        <v>163</v>
      </c>
      <c r="L310" t="s">
        <v>292</v>
      </c>
    </row>
    <row r="311" spans="1:12">
      <c r="A311" t="s">
        <v>17</v>
      </c>
      <c r="B311" s="216" t="s">
        <v>184</v>
      </c>
      <c r="C311" t="s">
        <v>3665</v>
      </c>
      <c r="E311" t="s">
        <v>3666</v>
      </c>
      <c r="F311" s="12">
        <v>42094</v>
      </c>
      <c r="G311" s="12" t="s">
        <v>3677</v>
      </c>
      <c r="H311" t="s">
        <v>309</v>
      </c>
      <c r="I311" s="52">
        <f>ROUND(Sales!G$48,2)</f>
        <v>0</v>
      </c>
      <c r="K311" t="s">
        <v>163</v>
      </c>
      <c r="L311" t="s">
        <v>292</v>
      </c>
    </row>
    <row r="312" spans="1:12">
      <c r="A312" t="s">
        <v>17</v>
      </c>
      <c r="B312" s="216" t="s">
        <v>142</v>
      </c>
      <c r="C312" t="s">
        <v>3665</v>
      </c>
      <c r="E312" t="s">
        <v>3666</v>
      </c>
      <c r="F312" s="12">
        <v>42094</v>
      </c>
      <c r="G312" s="12" t="s">
        <v>3706</v>
      </c>
      <c r="H312" t="s">
        <v>23</v>
      </c>
      <c r="I312" s="52">
        <f>ROUND(Sales!G$49,2)</f>
        <v>0</v>
      </c>
      <c r="K312" t="s">
        <v>163</v>
      </c>
      <c r="L312" t="s">
        <v>292</v>
      </c>
    </row>
    <row r="313" spans="1:12">
      <c r="A313" t="s">
        <v>17</v>
      </c>
      <c r="C313" t="s">
        <v>3673</v>
      </c>
    </row>
    <row r="314" spans="1:12">
      <c r="A314" t="s">
        <v>17</v>
      </c>
      <c r="B314" s="217" t="s">
        <v>21</v>
      </c>
      <c r="C314" s="63" t="s">
        <v>3664</v>
      </c>
      <c r="D314" s="63"/>
      <c r="E314" s="63" t="s">
        <v>3666</v>
      </c>
      <c r="F314" s="167">
        <v>42124</v>
      </c>
      <c r="G314" s="167" t="s">
        <v>3690</v>
      </c>
      <c r="H314" s="167" t="s">
        <v>23</v>
      </c>
      <c r="I314" s="64">
        <f>-SUM(I315:I325)</f>
        <v>4235.28</v>
      </c>
      <c r="K314" t="s">
        <v>3096</v>
      </c>
      <c r="L314" t="s">
        <v>292</v>
      </c>
    </row>
    <row r="315" spans="1:12">
      <c r="A315" t="s">
        <v>17</v>
      </c>
      <c r="B315" s="216" t="s">
        <v>146</v>
      </c>
      <c r="C315" t="s">
        <v>3665</v>
      </c>
      <c r="E315" t="s">
        <v>3666</v>
      </c>
      <c r="F315" s="12">
        <v>42124</v>
      </c>
      <c r="G315" s="12" t="s">
        <v>3675</v>
      </c>
      <c r="H315" t="s">
        <v>80</v>
      </c>
      <c r="I315" s="52">
        <f>ROUND(Sales!H$24-I316,2)</f>
        <v>-399.12</v>
      </c>
      <c r="K315" t="s">
        <v>3096</v>
      </c>
      <c r="L315" t="s">
        <v>292</v>
      </c>
    </row>
    <row r="316" spans="1:12">
      <c r="A316" t="s">
        <v>17</v>
      </c>
      <c r="B316" s="216" t="s">
        <v>336</v>
      </c>
      <c r="C316" t="s">
        <v>3665</v>
      </c>
      <c r="E316" t="s">
        <v>3666</v>
      </c>
      <c r="F316" s="12">
        <v>42124</v>
      </c>
      <c r="G316" s="12" t="s">
        <v>3676</v>
      </c>
      <c r="H316" s="12" t="s">
        <v>80</v>
      </c>
      <c r="I316" s="52">
        <f>ROUND(Sales!H$24*Sales!H$54,2)</f>
        <v>-71.52</v>
      </c>
      <c r="K316" t="s">
        <v>3096</v>
      </c>
      <c r="L316" t="s">
        <v>292</v>
      </c>
    </row>
    <row r="317" spans="1:12">
      <c r="A317" t="s">
        <v>17</v>
      </c>
      <c r="B317" s="216" t="s">
        <v>146</v>
      </c>
      <c r="C317" t="s">
        <v>3665</v>
      </c>
      <c r="E317" t="s">
        <v>3666</v>
      </c>
      <c r="F317" s="12">
        <v>42124</v>
      </c>
      <c r="G317" s="12" t="s">
        <v>3675</v>
      </c>
      <c r="H317" s="12" t="s">
        <v>302</v>
      </c>
      <c r="I317" s="52">
        <f>ROUND(Sales!H$25-I318,2)</f>
        <v>-1992.03</v>
      </c>
      <c r="K317" t="s">
        <v>3096</v>
      </c>
      <c r="L317" t="s">
        <v>292</v>
      </c>
    </row>
    <row r="318" spans="1:12">
      <c r="A318" t="s">
        <v>17</v>
      </c>
      <c r="B318" s="216" t="s">
        <v>336</v>
      </c>
      <c r="C318" t="s">
        <v>3665</v>
      </c>
      <c r="E318" t="s">
        <v>3666</v>
      </c>
      <c r="F318" s="12">
        <v>42124</v>
      </c>
      <c r="G318" s="12" t="s">
        <v>3676</v>
      </c>
      <c r="H318" s="12" t="s">
        <v>302</v>
      </c>
      <c r="I318" s="52">
        <f>ROUND(Sales!H$25*Sales!H$55,2)</f>
        <v>-494.87</v>
      </c>
      <c r="K318" t="s">
        <v>3096</v>
      </c>
      <c r="L318" t="s">
        <v>292</v>
      </c>
    </row>
    <row r="319" spans="1:12">
      <c r="A319" t="s">
        <v>17</v>
      </c>
      <c r="B319" s="216" t="s">
        <v>146</v>
      </c>
      <c r="C319" t="s">
        <v>3665</v>
      </c>
      <c r="E319" t="s">
        <v>3666</v>
      </c>
      <c r="F319" s="12">
        <v>42124</v>
      </c>
      <c r="G319" s="12" t="s">
        <v>3675</v>
      </c>
      <c r="H319" s="12" t="s">
        <v>309</v>
      </c>
      <c r="I319" s="52">
        <f>ROUND(Sales!H$26-I320,2)</f>
        <v>-1564.55</v>
      </c>
      <c r="K319" t="s">
        <v>3096</v>
      </c>
      <c r="L319" t="s">
        <v>292</v>
      </c>
    </row>
    <row r="320" spans="1:12">
      <c r="A320" t="s">
        <v>17</v>
      </c>
      <c r="B320" s="216" t="s">
        <v>336</v>
      </c>
      <c r="C320" t="s">
        <v>3665</v>
      </c>
      <c r="E320" t="s">
        <v>3666</v>
      </c>
      <c r="F320" s="12">
        <v>42124</v>
      </c>
      <c r="G320" s="12" t="s">
        <v>3676</v>
      </c>
      <c r="H320" s="12" t="s">
        <v>309</v>
      </c>
      <c r="I320" s="52">
        <f>ROUND(Sales!H$26*Sales!H$56,2)</f>
        <v>-62.08</v>
      </c>
      <c r="K320" t="s">
        <v>3096</v>
      </c>
      <c r="L320" t="s">
        <v>292</v>
      </c>
    </row>
    <row r="321" spans="1:12">
      <c r="A321" t="s">
        <v>17</v>
      </c>
      <c r="B321" s="216" t="s">
        <v>146</v>
      </c>
      <c r="C321" t="s">
        <v>3665</v>
      </c>
      <c r="E321" t="s">
        <v>3666</v>
      </c>
      <c r="F321" s="12">
        <v>42124</v>
      </c>
      <c r="G321" s="12" t="s">
        <v>3675</v>
      </c>
      <c r="H321" s="12" t="s">
        <v>305</v>
      </c>
      <c r="I321" s="52">
        <f>ROUND(Sales!H$27-I322,2)</f>
        <v>-171.26</v>
      </c>
      <c r="K321" t="s">
        <v>3096</v>
      </c>
      <c r="L321" t="s">
        <v>292</v>
      </c>
    </row>
    <row r="322" spans="1:12">
      <c r="A322" t="s">
        <v>17</v>
      </c>
      <c r="B322" s="216" t="s">
        <v>336</v>
      </c>
      <c r="C322" t="s">
        <v>3665</v>
      </c>
      <c r="E322" t="s">
        <v>3666</v>
      </c>
      <c r="F322" s="12">
        <v>42124</v>
      </c>
      <c r="G322" s="12" t="s">
        <v>3676</v>
      </c>
      <c r="H322" s="12" t="s">
        <v>305</v>
      </c>
      <c r="I322" s="52">
        <f>ROUND(Sales!H$27*Sales!H$57,2)</f>
        <v>-4.2300000000000004</v>
      </c>
      <c r="K322" t="s">
        <v>3096</v>
      </c>
      <c r="L322" t="s">
        <v>292</v>
      </c>
    </row>
    <row r="323" spans="1:12">
      <c r="A323" t="s">
        <v>17</v>
      </c>
      <c r="B323" s="216" t="s">
        <v>184</v>
      </c>
      <c r="C323" t="s">
        <v>3665</v>
      </c>
      <c r="E323" t="s">
        <v>3666</v>
      </c>
      <c r="F323" s="12">
        <v>42124</v>
      </c>
      <c r="G323" s="12" t="s">
        <v>3677</v>
      </c>
      <c r="H323" t="s">
        <v>80</v>
      </c>
      <c r="I323" s="52">
        <f>ROUND(Sales!H$28,2)</f>
        <v>-172.9</v>
      </c>
      <c r="K323" t="s">
        <v>3096</v>
      </c>
      <c r="L323" t="s">
        <v>292</v>
      </c>
    </row>
    <row r="324" spans="1:12">
      <c r="A324" t="s">
        <v>17</v>
      </c>
      <c r="B324" s="216" t="s">
        <v>184</v>
      </c>
      <c r="C324" t="s">
        <v>3665</v>
      </c>
      <c r="E324" t="s">
        <v>3666</v>
      </c>
      <c r="F324" s="12">
        <v>42124</v>
      </c>
      <c r="G324" s="12" t="s">
        <v>3677</v>
      </c>
      <c r="H324" t="s">
        <v>302</v>
      </c>
      <c r="I324" s="52">
        <f>ROUND(Sales!H$29,2)</f>
        <v>366.42</v>
      </c>
      <c r="K324" t="s">
        <v>3096</v>
      </c>
      <c r="L324" t="s">
        <v>292</v>
      </c>
    </row>
    <row r="325" spans="1:12">
      <c r="A325" t="s">
        <v>17</v>
      </c>
      <c r="B325" s="216" t="s">
        <v>184</v>
      </c>
      <c r="C325" t="s">
        <v>3665</v>
      </c>
      <c r="E325" t="s">
        <v>3666</v>
      </c>
      <c r="F325" s="12">
        <v>42124</v>
      </c>
      <c r="G325" s="12" t="s">
        <v>3677</v>
      </c>
      <c r="H325" t="s">
        <v>309</v>
      </c>
      <c r="I325" s="52">
        <f>ROUND(Sales!H$30,2)</f>
        <v>330.86</v>
      </c>
      <c r="K325" t="s">
        <v>3096</v>
      </c>
      <c r="L325" t="s">
        <v>292</v>
      </c>
    </row>
    <row r="326" spans="1:12">
      <c r="A326" t="s">
        <v>17</v>
      </c>
      <c r="B326" s="217" t="s">
        <v>19</v>
      </c>
      <c r="C326" s="63" t="s">
        <v>3665</v>
      </c>
      <c r="D326" s="63"/>
      <c r="E326" s="63" t="s">
        <v>3666</v>
      </c>
      <c r="F326" s="167">
        <v>42124</v>
      </c>
      <c r="G326" s="167" t="s">
        <v>3691</v>
      </c>
      <c r="H326" s="167" t="s">
        <v>23</v>
      </c>
      <c r="I326" s="64">
        <f>-SUM(I327:I328)</f>
        <v>0</v>
      </c>
      <c r="K326" t="s">
        <v>3685</v>
      </c>
      <c r="L326" t="s">
        <v>292</v>
      </c>
    </row>
    <row r="327" spans="1:12">
      <c r="A327" t="s">
        <v>17</v>
      </c>
      <c r="B327" s="216" t="s">
        <v>146</v>
      </c>
      <c r="C327" t="s">
        <v>3665</v>
      </c>
      <c r="E327" t="s">
        <v>3666</v>
      </c>
      <c r="F327" s="12">
        <v>42124</v>
      </c>
      <c r="G327" s="12" t="s">
        <v>3675</v>
      </c>
      <c r="H327" t="s">
        <v>80</v>
      </c>
      <c r="I327" s="52">
        <f>ROUND(Sales!H$32,2)-I328</f>
        <v>0</v>
      </c>
      <c r="K327" t="s">
        <v>3685</v>
      </c>
      <c r="L327" t="s">
        <v>292</v>
      </c>
    </row>
    <row r="328" spans="1:12">
      <c r="A328" t="s">
        <v>17</v>
      </c>
      <c r="B328" s="216" t="s">
        <v>336</v>
      </c>
      <c r="C328" t="s">
        <v>3665</v>
      </c>
      <c r="E328" t="s">
        <v>3666</v>
      </c>
      <c r="F328" s="12">
        <v>42124</v>
      </c>
      <c r="G328" s="12" t="s">
        <v>3676</v>
      </c>
      <c r="H328" s="12" t="s">
        <v>80</v>
      </c>
      <c r="I328" s="52">
        <f>ROUND(Sales!H$32*Sales!H$54,2)</f>
        <v>0</v>
      </c>
      <c r="K328" t="s">
        <v>3685</v>
      </c>
      <c r="L328" t="s">
        <v>292</v>
      </c>
    </row>
    <row r="329" spans="1:12">
      <c r="A329" t="s">
        <v>17</v>
      </c>
      <c r="B329" s="217" t="s">
        <v>158</v>
      </c>
      <c r="C329" s="63" t="s">
        <v>3665</v>
      </c>
      <c r="D329" s="63"/>
      <c r="E329" s="63" t="s">
        <v>3666</v>
      </c>
      <c r="F329" s="167">
        <v>42124</v>
      </c>
      <c r="G329" s="167" t="s">
        <v>3692</v>
      </c>
      <c r="H329" s="167" t="s">
        <v>23</v>
      </c>
      <c r="I329" s="64">
        <f>-SUM(I330:I332)</f>
        <v>-142.78</v>
      </c>
      <c r="K329" t="s">
        <v>179</v>
      </c>
      <c r="L329" t="s">
        <v>292</v>
      </c>
    </row>
    <row r="330" spans="1:12">
      <c r="A330" t="s">
        <v>17</v>
      </c>
      <c r="B330" s="216" t="s">
        <v>146</v>
      </c>
      <c r="C330" t="s">
        <v>3665</v>
      </c>
      <c r="E330" t="s">
        <v>3666</v>
      </c>
      <c r="F330" s="12">
        <v>42124</v>
      </c>
      <c r="G330" s="12" t="s">
        <v>3675</v>
      </c>
      <c r="H330" t="s">
        <v>80</v>
      </c>
      <c r="I330" s="52">
        <f>ROUND(Sales!H$34,2)</f>
        <v>0</v>
      </c>
      <c r="K330" t="s">
        <v>179</v>
      </c>
      <c r="L330" t="s">
        <v>292</v>
      </c>
    </row>
    <row r="331" spans="1:12">
      <c r="A331" t="s">
        <v>17</v>
      </c>
      <c r="B331" s="216" t="s">
        <v>184</v>
      </c>
      <c r="C331" t="s">
        <v>3665</v>
      </c>
      <c r="E331" t="s">
        <v>3666</v>
      </c>
      <c r="F331" s="12">
        <v>42124</v>
      </c>
      <c r="G331" s="12" t="s">
        <v>3677</v>
      </c>
      <c r="H331" t="s">
        <v>309</v>
      </c>
      <c r="I331" s="52">
        <f>ROUND(Sales!H$35,2)</f>
        <v>0</v>
      </c>
      <c r="K331" t="s">
        <v>179</v>
      </c>
      <c r="L331" t="s">
        <v>292</v>
      </c>
    </row>
    <row r="332" spans="1:12">
      <c r="A332" t="s">
        <v>17</v>
      </c>
      <c r="B332" s="216" t="s">
        <v>184</v>
      </c>
      <c r="C332" t="s">
        <v>3665</v>
      </c>
      <c r="E332" t="s">
        <v>3666</v>
      </c>
      <c r="F332" s="12">
        <v>42124</v>
      </c>
      <c r="G332" s="12" t="s">
        <v>3677</v>
      </c>
      <c r="H332" t="s">
        <v>272</v>
      </c>
      <c r="I332" s="52">
        <f>ROUND(Sales!H$36,2)</f>
        <v>142.78</v>
      </c>
      <c r="K332" t="s">
        <v>179</v>
      </c>
      <c r="L332" t="s">
        <v>292</v>
      </c>
    </row>
    <row r="333" spans="1:12">
      <c r="A333" t="s">
        <v>17</v>
      </c>
      <c r="B333" s="217" t="s">
        <v>58</v>
      </c>
      <c r="C333" s="63" t="s">
        <v>3665</v>
      </c>
      <c r="D333" s="63"/>
      <c r="E333" s="63" t="s">
        <v>3666</v>
      </c>
      <c r="F333" s="167">
        <v>42124</v>
      </c>
      <c r="G333" s="167" t="s">
        <v>3693</v>
      </c>
      <c r="H333" s="167" t="s">
        <v>23</v>
      </c>
      <c r="I333" s="64">
        <f>-SUM(I334:I416)</f>
        <v>88655.39999999998</v>
      </c>
      <c r="K333" t="s">
        <v>163</v>
      </c>
      <c r="L333" t="s">
        <v>292</v>
      </c>
    </row>
    <row r="334" spans="1:12">
      <c r="A334" t="s">
        <v>17</v>
      </c>
      <c r="B334" s="216" t="s">
        <v>146</v>
      </c>
      <c r="C334" t="s">
        <v>3665</v>
      </c>
      <c r="E334" t="s">
        <v>3666</v>
      </c>
      <c r="F334" s="12">
        <v>42124</v>
      </c>
      <c r="G334" s="12" t="s">
        <v>3675</v>
      </c>
      <c r="H334" t="s">
        <v>80</v>
      </c>
      <c r="I334" s="52">
        <f>ROUND(Sales!H$38,2)-I335</f>
        <v>0</v>
      </c>
      <c r="K334" t="s">
        <v>163</v>
      </c>
      <c r="L334" t="s">
        <v>292</v>
      </c>
    </row>
    <row r="335" spans="1:12">
      <c r="A335" t="s">
        <v>17</v>
      </c>
      <c r="B335" s="216" t="s">
        <v>336</v>
      </c>
      <c r="C335" t="s">
        <v>3665</v>
      </c>
      <c r="E335" t="s">
        <v>3666</v>
      </c>
      <c r="F335" s="12">
        <v>42124</v>
      </c>
      <c r="G335" s="12" t="s">
        <v>3676</v>
      </c>
      <c r="H335" s="12" t="s">
        <v>80</v>
      </c>
      <c r="I335" s="52">
        <f>ROUND(Sales!H$38*Sales!H$54,2)</f>
        <v>0</v>
      </c>
      <c r="K335" t="s">
        <v>163</v>
      </c>
      <c r="L335" t="s">
        <v>292</v>
      </c>
    </row>
    <row r="336" spans="1:12">
      <c r="A336" t="s">
        <v>17</v>
      </c>
      <c r="B336" s="216" t="s">
        <v>146</v>
      </c>
      <c r="C336" t="s">
        <v>3665</v>
      </c>
      <c r="E336" t="s">
        <v>3666</v>
      </c>
      <c r="F336" s="12">
        <v>42124</v>
      </c>
      <c r="G336" s="12" t="s">
        <v>3675</v>
      </c>
      <c r="H336" t="s">
        <v>305</v>
      </c>
      <c r="I336" s="52">
        <f>ROUND(Sales!H$86,2)</f>
        <v>-873.4</v>
      </c>
      <c r="K336" t="s">
        <v>163</v>
      </c>
      <c r="L336" t="s">
        <v>292</v>
      </c>
    </row>
    <row r="337" spans="1:12">
      <c r="A337" t="s">
        <v>17</v>
      </c>
      <c r="B337" s="216" t="s">
        <v>146</v>
      </c>
      <c r="C337" t="s">
        <v>3665</v>
      </c>
      <c r="E337" t="s">
        <v>3666</v>
      </c>
      <c r="F337" s="12">
        <v>42124</v>
      </c>
      <c r="G337" s="12" t="s">
        <v>3675</v>
      </c>
      <c r="H337" t="s">
        <v>309</v>
      </c>
      <c r="I337" s="52">
        <f>ROUND(Sales!H$87,2)</f>
        <v>-7894.81</v>
      </c>
      <c r="K337" t="s">
        <v>163</v>
      </c>
      <c r="L337" t="s">
        <v>292</v>
      </c>
    </row>
    <row r="338" spans="1:12">
      <c r="A338" t="s">
        <v>17</v>
      </c>
      <c r="B338" s="216" t="s">
        <v>146</v>
      </c>
      <c r="C338" t="s">
        <v>3665</v>
      </c>
      <c r="E338" t="s">
        <v>3666</v>
      </c>
      <c r="F338" s="12">
        <v>42124</v>
      </c>
      <c r="G338" s="12" t="s">
        <v>3675</v>
      </c>
      <c r="H338" t="s">
        <v>80</v>
      </c>
      <c r="I338" s="52">
        <f>ROUND(Sales!H$88,2)</f>
        <v>-4316.22</v>
      </c>
      <c r="K338" t="s">
        <v>163</v>
      </c>
      <c r="L338" t="s">
        <v>292</v>
      </c>
    </row>
    <row r="339" spans="1:12">
      <c r="A339" t="s">
        <v>17</v>
      </c>
      <c r="B339" s="216" t="s">
        <v>336</v>
      </c>
      <c r="C339" t="s">
        <v>3665</v>
      </c>
      <c r="E339" t="s">
        <v>3666</v>
      </c>
      <c r="F339" s="12">
        <v>42124</v>
      </c>
      <c r="G339" s="12" t="s">
        <v>3676</v>
      </c>
      <c r="H339" t="s">
        <v>305</v>
      </c>
      <c r="I339" s="52">
        <f>ROUND(Sales!H$91,2)</f>
        <v>-21.55</v>
      </c>
      <c r="K339" t="s">
        <v>163</v>
      </c>
      <c r="L339" t="s">
        <v>292</v>
      </c>
    </row>
    <row r="340" spans="1:12">
      <c r="A340" t="s">
        <v>17</v>
      </c>
      <c r="B340" s="216" t="s">
        <v>336</v>
      </c>
      <c r="C340" t="s">
        <v>3665</v>
      </c>
      <c r="E340" t="s">
        <v>3666</v>
      </c>
      <c r="F340" s="12">
        <v>42124</v>
      </c>
      <c r="G340" s="12" t="s">
        <v>3676</v>
      </c>
      <c r="H340" t="s">
        <v>309</v>
      </c>
      <c r="I340" s="52">
        <f>ROUND(Sales!H$92,2)</f>
        <v>-313.24</v>
      </c>
      <c r="K340" t="s">
        <v>163</v>
      </c>
      <c r="L340" t="s">
        <v>292</v>
      </c>
    </row>
    <row r="341" spans="1:12">
      <c r="A341" t="s">
        <v>17</v>
      </c>
      <c r="B341" s="216" t="s">
        <v>336</v>
      </c>
      <c r="C341" t="s">
        <v>3665</v>
      </c>
      <c r="E341" t="s">
        <v>3666</v>
      </c>
      <c r="F341" s="12">
        <v>42124</v>
      </c>
      <c r="G341" s="12" t="s">
        <v>3676</v>
      </c>
      <c r="H341" t="s">
        <v>80</v>
      </c>
      <c r="I341" s="52">
        <f>ROUND(Sales!H$93,2)</f>
        <v>-773.48</v>
      </c>
      <c r="K341" t="s">
        <v>163</v>
      </c>
      <c r="L341" t="s">
        <v>292</v>
      </c>
    </row>
    <row r="342" spans="1:12">
      <c r="A342" t="s">
        <v>17</v>
      </c>
      <c r="B342" s="216" t="s">
        <v>184</v>
      </c>
      <c r="C342" t="s">
        <v>3665</v>
      </c>
      <c r="E342" t="s">
        <v>3666</v>
      </c>
      <c r="F342" s="12">
        <v>42124</v>
      </c>
      <c r="G342" s="12" t="s">
        <v>3677</v>
      </c>
      <c r="H342" t="s">
        <v>305</v>
      </c>
      <c r="I342" s="52">
        <f>ROUND(Sales!H$96,2)</f>
        <v>54.48</v>
      </c>
      <c r="K342" t="s">
        <v>163</v>
      </c>
      <c r="L342" t="s">
        <v>292</v>
      </c>
    </row>
    <row r="343" spans="1:12">
      <c r="A343" t="s">
        <v>17</v>
      </c>
      <c r="B343" s="216" t="s">
        <v>184</v>
      </c>
      <c r="C343" t="s">
        <v>3665</v>
      </c>
      <c r="E343" t="s">
        <v>3666</v>
      </c>
      <c r="F343" s="12">
        <v>42124</v>
      </c>
      <c r="G343" s="12" t="s">
        <v>3677</v>
      </c>
      <c r="H343" t="s">
        <v>309</v>
      </c>
      <c r="I343" s="52">
        <f>ROUND(Sales!H$97,2)</f>
        <v>535.49</v>
      </c>
      <c r="K343" t="s">
        <v>163</v>
      </c>
      <c r="L343" t="s">
        <v>292</v>
      </c>
    </row>
    <row r="344" spans="1:12">
      <c r="A344" t="s">
        <v>17</v>
      </c>
      <c r="B344" s="216" t="s">
        <v>184</v>
      </c>
      <c r="C344" t="s">
        <v>3665</v>
      </c>
      <c r="E344" t="s">
        <v>3666</v>
      </c>
      <c r="F344" s="12">
        <v>42124</v>
      </c>
      <c r="G344" s="12" t="s">
        <v>3677</v>
      </c>
      <c r="H344" t="s">
        <v>80</v>
      </c>
      <c r="I344" s="52">
        <f>ROUND(Sales!H$98,2)</f>
        <v>53.66</v>
      </c>
      <c r="K344" t="s">
        <v>163</v>
      </c>
      <c r="L344" t="s">
        <v>292</v>
      </c>
    </row>
    <row r="345" spans="1:12">
      <c r="A345" t="s">
        <v>17</v>
      </c>
      <c r="B345" s="216" t="s">
        <v>146</v>
      </c>
      <c r="C345" t="s">
        <v>3665</v>
      </c>
      <c r="E345" t="s">
        <v>3666</v>
      </c>
      <c r="F345" s="12">
        <v>42124</v>
      </c>
      <c r="G345" s="12" t="s">
        <v>3675</v>
      </c>
      <c r="H345" t="s">
        <v>272</v>
      </c>
      <c r="I345" s="52">
        <f>ROUND('[8]JE USD'!U$8,2)</f>
        <v>-11810.52</v>
      </c>
      <c r="K345" t="s">
        <v>163</v>
      </c>
      <c r="L345" t="s">
        <v>292</v>
      </c>
    </row>
    <row r="346" spans="1:12">
      <c r="A346" t="s">
        <v>17</v>
      </c>
      <c r="B346" s="216" t="s">
        <v>336</v>
      </c>
      <c r="C346" t="s">
        <v>3665</v>
      </c>
      <c r="E346" t="s">
        <v>3666</v>
      </c>
      <c r="F346" s="12">
        <v>42124</v>
      </c>
      <c r="G346" s="12" t="s">
        <v>3676</v>
      </c>
      <c r="H346" t="s">
        <v>272</v>
      </c>
      <c r="I346" s="52">
        <f>ROUND('[8]JE USD'!U$9,2)</f>
        <v>-1713.51</v>
      </c>
      <c r="K346" t="s">
        <v>163</v>
      </c>
      <c r="L346" t="s">
        <v>292</v>
      </c>
    </row>
    <row r="347" spans="1:12">
      <c r="A347" t="s">
        <v>17</v>
      </c>
      <c r="B347" s="216" t="s">
        <v>184</v>
      </c>
      <c r="C347" t="s">
        <v>3665</v>
      </c>
      <c r="E347" t="s">
        <v>3666</v>
      </c>
      <c r="F347" s="12">
        <v>42124</v>
      </c>
      <c r="G347" s="12" t="s">
        <v>3677</v>
      </c>
      <c r="H347" t="s">
        <v>272</v>
      </c>
      <c r="I347" s="52">
        <f>ROUND('[8]JE USD'!U$10,2)</f>
        <v>1544.02</v>
      </c>
      <c r="K347" t="s">
        <v>163</v>
      </c>
      <c r="L347" t="s">
        <v>292</v>
      </c>
    </row>
    <row r="348" spans="1:12">
      <c r="A348" t="s">
        <v>17</v>
      </c>
      <c r="B348" s="216" t="s">
        <v>346</v>
      </c>
      <c r="C348" t="s">
        <v>3665</v>
      </c>
      <c r="E348" t="s">
        <v>3666</v>
      </c>
      <c r="F348" s="12">
        <v>42124</v>
      </c>
      <c r="G348" s="12" t="s">
        <v>3694</v>
      </c>
      <c r="H348" t="s">
        <v>272</v>
      </c>
      <c r="I348" s="52">
        <f>ROUND('[8]JE USD'!U$11,2)</f>
        <v>0</v>
      </c>
      <c r="K348" t="s">
        <v>163</v>
      </c>
      <c r="L348" t="s">
        <v>292</v>
      </c>
    </row>
    <row r="349" spans="1:12">
      <c r="A349" t="s">
        <v>17</v>
      </c>
      <c r="B349" s="216" t="s">
        <v>351</v>
      </c>
      <c r="C349" t="s">
        <v>3665</v>
      </c>
      <c r="E349" t="s">
        <v>3666</v>
      </c>
      <c r="F349" s="12">
        <v>42124</v>
      </c>
      <c r="G349" s="12" t="s">
        <v>3695</v>
      </c>
      <c r="H349" t="s">
        <v>272</v>
      </c>
      <c r="I349" s="52">
        <f>ROUND('[8]JE USD'!U$13,2)</f>
        <v>0</v>
      </c>
      <c r="K349" t="s">
        <v>163</v>
      </c>
      <c r="L349" t="s">
        <v>292</v>
      </c>
    </row>
    <row r="350" spans="1:12">
      <c r="A350" t="s">
        <v>17</v>
      </c>
      <c r="B350" s="216" t="s">
        <v>56</v>
      </c>
      <c r="C350" t="s">
        <v>3665</v>
      </c>
      <c r="E350" t="s">
        <v>3666</v>
      </c>
      <c r="F350" s="12">
        <v>42124</v>
      </c>
      <c r="G350" s="12" t="s">
        <v>3681</v>
      </c>
      <c r="H350" t="s">
        <v>272</v>
      </c>
      <c r="I350" s="52">
        <f>ROUND('[8]JE USD'!U$14,2)</f>
        <v>1693.53</v>
      </c>
      <c r="K350" t="s">
        <v>163</v>
      </c>
      <c r="L350" t="s">
        <v>292</v>
      </c>
    </row>
    <row r="351" spans="1:12">
      <c r="A351" t="s">
        <v>17</v>
      </c>
      <c r="B351" s="216" t="s">
        <v>86</v>
      </c>
      <c r="C351" t="s">
        <v>3665</v>
      </c>
      <c r="E351" t="s">
        <v>3666</v>
      </c>
      <c r="F351" s="12">
        <v>42124</v>
      </c>
      <c r="G351" s="12" t="s">
        <v>3682</v>
      </c>
      <c r="H351" t="s">
        <v>272</v>
      </c>
      <c r="I351" s="52">
        <f>ROUND('[8]JE USD'!U$15,2)</f>
        <v>541.30999999999995</v>
      </c>
      <c r="K351" t="s">
        <v>163</v>
      </c>
      <c r="L351" t="s">
        <v>292</v>
      </c>
    </row>
    <row r="352" spans="1:12">
      <c r="A352" t="s">
        <v>17</v>
      </c>
      <c r="B352" s="216" t="s">
        <v>231</v>
      </c>
      <c r="C352" t="s">
        <v>3665</v>
      </c>
      <c r="E352" t="s">
        <v>3666</v>
      </c>
      <c r="F352" s="12">
        <v>42124</v>
      </c>
      <c r="G352" s="12" t="s">
        <v>3696</v>
      </c>
      <c r="H352" t="s">
        <v>272</v>
      </c>
      <c r="I352" s="52">
        <f>ROUND('[8]JE USD'!U$16,2)</f>
        <v>0</v>
      </c>
      <c r="K352" t="s">
        <v>163</v>
      </c>
      <c r="L352" t="s">
        <v>292</v>
      </c>
    </row>
    <row r="353" spans="1:12">
      <c r="A353" t="s">
        <v>17</v>
      </c>
      <c r="B353" s="216" t="s">
        <v>37</v>
      </c>
      <c r="C353" t="s">
        <v>3665</v>
      </c>
      <c r="E353" t="s">
        <v>3666</v>
      </c>
      <c r="F353" s="12">
        <v>42124</v>
      </c>
      <c r="G353" s="12" t="s">
        <v>3684</v>
      </c>
      <c r="H353" t="s">
        <v>272</v>
      </c>
      <c r="I353" s="52">
        <f>ROUND('[8]JE USD'!U$17,2)</f>
        <v>0</v>
      </c>
      <c r="K353" t="s">
        <v>163</v>
      </c>
      <c r="L353" t="s">
        <v>292</v>
      </c>
    </row>
    <row r="354" spans="1:12">
      <c r="A354" t="s">
        <v>17</v>
      </c>
      <c r="B354" s="216" t="s">
        <v>146</v>
      </c>
      <c r="C354" t="s">
        <v>3665</v>
      </c>
      <c r="E354" t="s">
        <v>3666</v>
      </c>
      <c r="F354" s="12">
        <v>42124</v>
      </c>
      <c r="G354" s="12" t="s">
        <v>3675</v>
      </c>
      <c r="H354" t="s">
        <v>270</v>
      </c>
      <c r="I354" s="52">
        <f>ROUND('[8]JE USD'!U$27,2)</f>
        <v>-509.22</v>
      </c>
      <c r="K354" t="s">
        <v>163</v>
      </c>
      <c r="L354" t="s">
        <v>292</v>
      </c>
    </row>
    <row r="355" spans="1:12">
      <c r="A355" t="s">
        <v>17</v>
      </c>
      <c r="B355" s="216" t="s">
        <v>336</v>
      </c>
      <c r="C355" t="s">
        <v>3665</v>
      </c>
      <c r="E355" t="s">
        <v>3666</v>
      </c>
      <c r="F355" s="12">
        <v>42124</v>
      </c>
      <c r="G355" s="12" t="s">
        <v>3676</v>
      </c>
      <c r="H355" t="s">
        <v>270</v>
      </c>
      <c r="I355" s="52">
        <f>ROUND('[8]JE USD'!U$28,2)</f>
        <v>-121.37</v>
      </c>
      <c r="K355" t="s">
        <v>163</v>
      </c>
      <c r="L355" t="s">
        <v>292</v>
      </c>
    </row>
    <row r="356" spans="1:12">
      <c r="A356" t="s">
        <v>17</v>
      </c>
      <c r="B356" s="216" t="s">
        <v>184</v>
      </c>
      <c r="C356" t="s">
        <v>3665</v>
      </c>
      <c r="E356" t="s">
        <v>3666</v>
      </c>
      <c r="F356" s="12">
        <v>42124</v>
      </c>
      <c r="G356" s="12" t="s">
        <v>3677</v>
      </c>
      <c r="H356" t="s">
        <v>270</v>
      </c>
      <c r="I356" s="52">
        <f>ROUND('[8]JE USD'!U$29,2)</f>
        <v>48.47</v>
      </c>
      <c r="K356" t="s">
        <v>163</v>
      </c>
      <c r="L356" t="s">
        <v>292</v>
      </c>
    </row>
    <row r="357" spans="1:12">
      <c r="A357" t="s">
        <v>17</v>
      </c>
      <c r="B357" s="216" t="s">
        <v>342</v>
      </c>
      <c r="C357" t="s">
        <v>3665</v>
      </c>
      <c r="E357" t="s">
        <v>3666</v>
      </c>
      <c r="F357" s="12">
        <v>42124</v>
      </c>
      <c r="G357" s="12" t="s">
        <v>3680</v>
      </c>
      <c r="H357" t="s">
        <v>270</v>
      </c>
      <c r="I357" s="52">
        <f>ROUND('[8]JE USD'!U$30,2)</f>
        <v>0</v>
      </c>
      <c r="K357" t="s">
        <v>163</v>
      </c>
      <c r="L357" t="s">
        <v>292</v>
      </c>
    </row>
    <row r="358" spans="1:12">
      <c r="A358" t="s">
        <v>17</v>
      </c>
      <c r="B358" s="216" t="s">
        <v>351</v>
      </c>
      <c r="C358" t="s">
        <v>3665</v>
      </c>
      <c r="E358" t="s">
        <v>3666</v>
      </c>
      <c r="F358" s="12">
        <v>42124</v>
      </c>
      <c r="G358" s="12" t="s">
        <v>3695</v>
      </c>
      <c r="H358" t="s">
        <v>270</v>
      </c>
      <c r="I358" s="52">
        <f>ROUND('[8]JE USD'!U$32,2)</f>
        <v>0</v>
      </c>
      <c r="K358" t="s">
        <v>163</v>
      </c>
      <c r="L358" t="s">
        <v>292</v>
      </c>
    </row>
    <row r="359" spans="1:12">
      <c r="A359" t="s">
        <v>17</v>
      </c>
      <c r="B359" s="216" t="s">
        <v>56</v>
      </c>
      <c r="C359" t="s">
        <v>3665</v>
      </c>
      <c r="E359" t="s">
        <v>3666</v>
      </c>
      <c r="F359" s="12">
        <v>42124</v>
      </c>
      <c r="G359" s="12" t="s">
        <v>3681</v>
      </c>
      <c r="H359" t="s">
        <v>270</v>
      </c>
      <c r="I359" s="52">
        <f>ROUND('[8]JE USD'!U$33,2)</f>
        <v>87.16</v>
      </c>
      <c r="K359" t="s">
        <v>163</v>
      </c>
      <c r="L359" t="s">
        <v>292</v>
      </c>
    </row>
    <row r="360" spans="1:12">
      <c r="A360" t="s">
        <v>17</v>
      </c>
      <c r="B360" s="216" t="s">
        <v>86</v>
      </c>
      <c r="C360" t="s">
        <v>3665</v>
      </c>
      <c r="E360" t="s">
        <v>3666</v>
      </c>
      <c r="F360" s="12">
        <v>42124</v>
      </c>
      <c r="G360" s="12" t="s">
        <v>3682</v>
      </c>
      <c r="H360" t="s">
        <v>270</v>
      </c>
      <c r="I360" s="52">
        <f>ROUND('[8]JE USD'!U$34,2)</f>
        <v>18.2</v>
      </c>
      <c r="K360" t="s">
        <v>163</v>
      </c>
      <c r="L360" t="s">
        <v>292</v>
      </c>
    </row>
    <row r="361" spans="1:12">
      <c r="A361" t="s">
        <v>17</v>
      </c>
      <c r="B361" s="216" t="s">
        <v>182</v>
      </c>
      <c r="C361" t="s">
        <v>3665</v>
      </c>
      <c r="E361" t="s">
        <v>3666</v>
      </c>
      <c r="F361" s="12">
        <v>42124</v>
      </c>
      <c r="G361" s="12" t="s">
        <v>3683</v>
      </c>
      <c r="H361" t="s">
        <v>270</v>
      </c>
      <c r="I361" s="52">
        <f>ROUND('[8]JE USD'!U$35,2)</f>
        <v>0</v>
      </c>
      <c r="K361" t="s">
        <v>163</v>
      </c>
      <c r="L361" t="s">
        <v>292</v>
      </c>
    </row>
    <row r="362" spans="1:12">
      <c r="A362" t="s">
        <v>17</v>
      </c>
      <c r="B362" s="216" t="s">
        <v>37</v>
      </c>
      <c r="C362" t="s">
        <v>3665</v>
      </c>
      <c r="E362" t="s">
        <v>3666</v>
      </c>
      <c r="F362" s="12">
        <v>42124</v>
      </c>
      <c r="G362" s="12" t="s">
        <v>3684</v>
      </c>
      <c r="H362" t="s">
        <v>270</v>
      </c>
      <c r="I362" s="52">
        <f>ROUND('[8]JE USD'!U$36,2)</f>
        <v>0</v>
      </c>
      <c r="K362" t="s">
        <v>163</v>
      </c>
      <c r="L362" t="s">
        <v>292</v>
      </c>
    </row>
    <row r="363" spans="1:12">
      <c r="A363" t="s">
        <v>17</v>
      </c>
      <c r="B363" s="216" t="s">
        <v>146</v>
      </c>
      <c r="C363" t="s">
        <v>3665</v>
      </c>
      <c r="E363" t="s">
        <v>3666</v>
      </c>
      <c r="F363" s="12">
        <v>42124</v>
      </c>
      <c r="G363" s="12" t="s">
        <v>3675</v>
      </c>
      <c r="H363" t="s">
        <v>266</v>
      </c>
      <c r="I363" s="52">
        <f>ROUND('[8]JE USD'!U$46,2)</f>
        <v>-1070.28</v>
      </c>
      <c r="K363" t="s">
        <v>163</v>
      </c>
      <c r="L363" t="s">
        <v>292</v>
      </c>
    </row>
    <row r="364" spans="1:12">
      <c r="A364" t="s">
        <v>17</v>
      </c>
      <c r="B364" s="216" t="s">
        <v>336</v>
      </c>
      <c r="C364" t="s">
        <v>3665</v>
      </c>
      <c r="E364" t="s">
        <v>3666</v>
      </c>
      <c r="F364" s="12">
        <v>42124</v>
      </c>
      <c r="G364" s="12" t="s">
        <v>3676</v>
      </c>
      <c r="H364" t="s">
        <v>266</v>
      </c>
      <c r="I364" s="52">
        <f>ROUND('[8]JE USD'!U$47,2)</f>
        <v>0</v>
      </c>
      <c r="K364" t="s">
        <v>163</v>
      </c>
      <c r="L364" t="s">
        <v>292</v>
      </c>
    </row>
    <row r="365" spans="1:12">
      <c r="A365" t="s">
        <v>17</v>
      </c>
      <c r="B365" s="216" t="s">
        <v>184</v>
      </c>
      <c r="C365" t="s">
        <v>3665</v>
      </c>
      <c r="E365" t="s">
        <v>3666</v>
      </c>
      <c r="F365" s="12">
        <v>42124</v>
      </c>
      <c r="G365" s="12" t="s">
        <v>3677</v>
      </c>
      <c r="H365" t="s">
        <v>266</v>
      </c>
      <c r="I365" s="52">
        <f>ROUND('[8]JE USD'!U$48,2)</f>
        <v>55.41</v>
      </c>
      <c r="K365" t="s">
        <v>163</v>
      </c>
      <c r="L365" t="s">
        <v>292</v>
      </c>
    </row>
    <row r="366" spans="1:12">
      <c r="A366" t="s">
        <v>17</v>
      </c>
      <c r="B366" s="216" t="s">
        <v>342</v>
      </c>
      <c r="C366" t="s">
        <v>3665</v>
      </c>
      <c r="E366" t="s">
        <v>3666</v>
      </c>
      <c r="F366" s="12">
        <v>42124</v>
      </c>
      <c r="G366" s="12" t="s">
        <v>3680</v>
      </c>
      <c r="H366" t="s">
        <v>266</v>
      </c>
      <c r="I366" s="52">
        <f>ROUND('[8]JE USD'!U$49,2)</f>
        <v>0</v>
      </c>
      <c r="K366" t="s">
        <v>163</v>
      </c>
      <c r="L366" t="s">
        <v>292</v>
      </c>
    </row>
    <row r="367" spans="1:12">
      <c r="A367" t="s">
        <v>17</v>
      </c>
      <c r="B367" s="216" t="s">
        <v>351</v>
      </c>
      <c r="C367" t="s">
        <v>3665</v>
      </c>
      <c r="E367" t="s">
        <v>3666</v>
      </c>
      <c r="F367" s="12">
        <v>42124</v>
      </c>
      <c r="G367" s="12" t="s">
        <v>3695</v>
      </c>
      <c r="H367" t="s">
        <v>266</v>
      </c>
      <c r="I367" s="52">
        <f>ROUND('[8]JE USD'!U$51,2)</f>
        <v>0</v>
      </c>
      <c r="K367" t="s">
        <v>163</v>
      </c>
      <c r="L367" t="s">
        <v>292</v>
      </c>
    </row>
    <row r="368" spans="1:12">
      <c r="A368" t="s">
        <v>17</v>
      </c>
      <c r="B368" s="216" t="s">
        <v>56</v>
      </c>
      <c r="C368" t="s">
        <v>3665</v>
      </c>
      <c r="E368" t="s">
        <v>3666</v>
      </c>
      <c r="F368" s="12">
        <v>42124</v>
      </c>
      <c r="G368" s="12" t="s">
        <v>3681</v>
      </c>
      <c r="H368" t="s">
        <v>266</v>
      </c>
      <c r="I368" s="52">
        <f>ROUND('[8]JE USD'!U$52,2)</f>
        <v>153.87</v>
      </c>
      <c r="K368" t="s">
        <v>163</v>
      </c>
      <c r="L368" t="s">
        <v>292</v>
      </c>
    </row>
    <row r="369" spans="1:12">
      <c r="A369" t="s">
        <v>17</v>
      </c>
      <c r="B369" s="216" t="s">
        <v>86</v>
      </c>
      <c r="C369" t="s">
        <v>3665</v>
      </c>
      <c r="E369" t="s">
        <v>3666</v>
      </c>
      <c r="F369" s="12">
        <v>42124</v>
      </c>
      <c r="G369" s="12" t="s">
        <v>3682</v>
      </c>
      <c r="H369" t="s">
        <v>266</v>
      </c>
      <c r="I369" s="52">
        <f>ROUND('[8]JE USD'!U$53,2)</f>
        <v>0</v>
      </c>
      <c r="K369" t="s">
        <v>163</v>
      </c>
      <c r="L369" t="s">
        <v>292</v>
      </c>
    </row>
    <row r="370" spans="1:12">
      <c r="A370" t="s">
        <v>17</v>
      </c>
      <c r="B370" s="216" t="s">
        <v>182</v>
      </c>
      <c r="C370" t="s">
        <v>3665</v>
      </c>
      <c r="E370" t="s">
        <v>3666</v>
      </c>
      <c r="F370" s="12">
        <v>42124</v>
      </c>
      <c r="G370" s="12" t="s">
        <v>3683</v>
      </c>
      <c r="H370" t="s">
        <v>266</v>
      </c>
      <c r="I370" s="52">
        <f>ROUND('[8]JE USD'!U$54,2)</f>
        <v>0</v>
      </c>
      <c r="K370" t="s">
        <v>163</v>
      </c>
      <c r="L370" t="s">
        <v>292</v>
      </c>
    </row>
    <row r="371" spans="1:12">
      <c r="A371" t="s">
        <v>17</v>
      </c>
      <c r="B371" s="216" t="s">
        <v>37</v>
      </c>
      <c r="C371" t="s">
        <v>3665</v>
      </c>
      <c r="E371" t="s">
        <v>3666</v>
      </c>
      <c r="F371" s="12">
        <v>42124</v>
      </c>
      <c r="G371" s="12" t="s">
        <v>3684</v>
      </c>
      <c r="H371" t="s">
        <v>266</v>
      </c>
      <c r="I371" s="52">
        <f>ROUND('[8]JE USD'!U$55,2)</f>
        <v>0</v>
      </c>
      <c r="K371" t="s">
        <v>163</v>
      </c>
      <c r="L371" t="s">
        <v>292</v>
      </c>
    </row>
    <row r="372" spans="1:12">
      <c r="A372" t="s">
        <v>17</v>
      </c>
      <c r="B372" s="216" t="s">
        <v>146</v>
      </c>
      <c r="C372" t="s">
        <v>3665</v>
      </c>
      <c r="E372" t="s">
        <v>3666</v>
      </c>
      <c r="F372" s="12">
        <v>42124</v>
      </c>
      <c r="G372" s="12" t="s">
        <v>3675</v>
      </c>
      <c r="H372" t="s">
        <v>264</v>
      </c>
      <c r="I372" s="52">
        <f>ROUND('[8]JE USD'!U$65,2)</f>
        <v>-417.25</v>
      </c>
      <c r="K372" t="s">
        <v>163</v>
      </c>
      <c r="L372" t="s">
        <v>292</v>
      </c>
    </row>
    <row r="373" spans="1:12">
      <c r="A373" t="s">
        <v>17</v>
      </c>
      <c r="B373" s="216" t="s">
        <v>336</v>
      </c>
      <c r="C373" t="s">
        <v>3665</v>
      </c>
      <c r="E373" t="s">
        <v>3666</v>
      </c>
      <c r="F373" s="12">
        <v>42124</v>
      </c>
      <c r="G373" s="12" t="s">
        <v>3676</v>
      </c>
      <c r="H373" t="s">
        <v>264</v>
      </c>
      <c r="I373" s="52">
        <f>ROUND('[8]JE USD'!U$66,2)</f>
        <v>0</v>
      </c>
      <c r="K373" t="s">
        <v>163</v>
      </c>
      <c r="L373" t="s">
        <v>292</v>
      </c>
    </row>
    <row r="374" spans="1:12">
      <c r="A374" t="s">
        <v>17</v>
      </c>
      <c r="B374" s="216" t="s">
        <v>184</v>
      </c>
      <c r="C374" t="s">
        <v>3665</v>
      </c>
      <c r="E374" t="s">
        <v>3666</v>
      </c>
      <c r="F374" s="12">
        <v>42124</v>
      </c>
      <c r="G374" s="12" t="s">
        <v>3677</v>
      </c>
      <c r="H374" t="s">
        <v>264</v>
      </c>
      <c r="I374" s="52">
        <f>ROUND('[8]JE USD'!U$67,2)</f>
        <v>0</v>
      </c>
      <c r="K374" t="s">
        <v>163</v>
      </c>
      <c r="L374" t="s">
        <v>292</v>
      </c>
    </row>
    <row r="375" spans="1:12">
      <c r="A375" t="s">
        <v>17</v>
      </c>
      <c r="B375" s="216" t="s">
        <v>342</v>
      </c>
      <c r="C375" t="s">
        <v>3665</v>
      </c>
      <c r="E375" t="s">
        <v>3666</v>
      </c>
      <c r="F375" s="12">
        <v>42124</v>
      </c>
      <c r="G375" s="12" t="s">
        <v>3680</v>
      </c>
      <c r="H375" t="s">
        <v>264</v>
      </c>
      <c r="I375" s="52">
        <f>ROUND('[8]JE USD'!U$68,2)</f>
        <v>0</v>
      </c>
      <c r="K375" t="s">
        <v>163</v>
      </c>
      <c r="L375" t="s">
        <v>292</v>
      </c>
    </row>
    <row r="376" spans="1:12">
      <c r="A376" t="s">
        <v>17</v>
      </c>
      <c r="B376" s="216" t="s">
        <v>351</v>
      </c>
      <c r="C376" t="s">
        <v>3665</v>
      </c>
      <c r="E376" t="s">
        <v>3666</v>
      </c>
      <c r="F376" s="12">
        <v>42124</v>
      </c>
      <c r="G376" s="12" t="s">
        <v>3695</v>
      </c>
      <c r="H376" t="s">
        <v>264</v>
      </c>
      <c r="I376" s="52">
        <f>ROUND('[8]JE USD'!U$70,2)</f>
        <v>0</v>
      </c>
      <c r="K376" t="s">
        <v>163</v>
      </c>
      <c r="L376" t="s">
        <v>292</v>
      </c>
    </row>
    <row r="377" spans="1:12">
      <c r="A377" t="s">
        <v>17</v>
      </c>
      <c r="B377" s="216" t="s">
        <v>56</v>
      </c>
      <c r="C377" t="s">
        <v>3665</v>
      </c>
      <c r="E377" t="s">
        <v>3666</v>
      </c>
      <c r="F377" s="12">
        <v>42124</v>
      </c>
      <c r="G377" s="12" t="s">
        <v>3681</v>
      </c>
      <c r="H377" t="s">
        <v>264</v>
      </c>
      <c r="I377" s="52">
        <f>ROUND('[8]JE USD'!U$71,2)</f>
        <v>62.6</v>
      </c>
      <c r="K377" t="s">
        <v>163</v>
      </c>
      <c r="L377" t="s">
        <v>292</v>
      </c>
    </row>
    <row r="378" spans="1:12">
      <c r="A378" t="s">
        <v>17</v>
      </c>
      <c r="B378" s="216" t="s">
        <v>86</v>
      </c>
      <c r="C378" t="s">
        <v>3665</v>
      </c>
      <c r="E378" t="s">
        <v>3666</v>
      </c>
      <c r="F378" s="12">
        <v>42124</v>
      </c>
      <c r="G378" s="12" t="s">
        <v>3682</v>
      </c>
      <c r="H378" t="s">
        <v>264</v>
      </c>
      <c r="I378" s="52">
        <f>ROUND('[8]JE USD'!U$72,2)</f>
        <v>0</v>
      </c>
      <c r="K378" t="s">
        <v>163</v>
      </c>
      <c r="L378" t="s">
        <v>292</v>
      </c>
    </row>
    <row r="379" spans="1:12">
      <c r="A379" t="s">
        <v>17</v>
      </c>
      <c r="B379" s="216" t="s">
        <v>182</v>
      </c>
      <c r="C379" t="s">
        <v>3665</v>
      </c>
      <c r="E379" t="s">
        <v>3666</v>
      </c>
      <c r="F379" s="12">
        <v>42124</v>
      </c>
      <c r="G379" s="12" t="s">
        <v>3683</v>
      </c>
      <c r="H379" t="s">
        <v>264</v>
      </c>
      <c r="I379" s="52">
        <f>ROUND('[8]JE USD'!U$73,2)</f>
        <v>0</v>
      </c>
      <c r="K379" t="s">
        <v>163</v>
      </c>
      <c r="L379" t="s">
        <v>292</v>
      </c>
    </row>
    <row r="380" spans="1:12">
      <c r="A380" t="s">
        <v>17</v>
      </c>
      <c r="B380" s="216" t="s">
        <v>37</v>
      </c>
      <c r="C380" t="s">
        <v>3665</v>
      </c>
      <c r="E380" t="s">
        <v>3666</v>
      </c>
      <c r="F380" s="12">
        <v>42124</v>
      </c>
      <c r="G380" s="12" t="s">
        <v>3684</v>
      </c>
      <c r="H380" t="s">
        <v>264</v>
      </c>
      <c r="I380" s="52">
        <f>ROUND('[8]JE USD'!U$74,2)</f>
        <v>0</v>
      </c>
      <c r="K380" t="s">
        <v>163</v>
      </c>
      <c r="L380" t="s">
        <v>292</v>
      </c>
    </row>
    <row r="381" spans="1:12">
      <c r="A381" t="s">
        <v>17</v>
      </c>
      <c r="B381" s="216" t="s">
        <v>146</v>
      </c>
      <c r="C381" t="s">
        <v>3665</v>
      </c>
      <c r="E381" t="s">
        <v>3666</v>
      </c>
      <c r="F381" s="12">
        <v>42124</v>
      </c>
      <c r="G381" s="12" t="s">
        <v>3675</v>
      </c>
      <c r="H381" t="s">
        <v>268</v>
      </c>
      <c r="I381" s="52">
        <f>ROUND('[8]JE USD'!U$84,2)</f>
        <v>0</v>
      </c>
      <c r="K381" t="s">
        <v>163</v>
      </c>
      <c r="L381" t="s">
        <v>292</v>
      </c>
    </row>
    <row r="382" spans="1:12">
      <c r="A382" t="s">
        <v>17</v>
      </c>
      <c r="B382" s="216" t="s">
        <v>336</v>
      </c>
      <c r="C382" t="s">
        <v>3665</v>
      </c>
      <c r="E382" t="s">
        <v>3666</v>
      </c>
      <c r="F382" s="12">
        <v>42124</v>
      </c>
      <c r="G382" s="12" t="s">
        <v>3676</v>
      </c>
      <c r="H382" t="s">
        <v>268</v>
      </c>
      <c r="I382" s="52">
        <f>ROUND('[8]JE USD'!U$85,2)</f>
        <v>0</v>
      </c>
      <c r="K382" t="s">
        <v>163</v>
      </c>
      <c r="L382" t="s">
        <v>292</v>
      </c>
    </row>
    <row r="383" spans="1:12">
      <c r="A383" t="s">
        <v>17</v>
      </c>
      <c r="B383" s="216" t="s">
        <v>184</v>
      </c>
      <c r="C383" t="s">
        <v>3665</v>
      </c>
      <c r="E383" t="s">
        <v>3666</v>
      </c>
      <c r="F383" s="12">
        <v>42124</v>
      </c>
      <c r="G383" s="12" t="s">
        <v>3677</v>
      </c>
      <c r="H383" t="s">
        <v>268</v>
      </c>
      <c r="I383" s="52">
        <f>ROUND('[8]JE USD'!U$86,2)</f>
        <v>0</v>
      </c>
      <c r="K383" t="s">
        <v>163</v>
      </c>
      <c r="L383" t="s">
        <v>292</v>
      </c>
    </row>
    <row r="384" spans="1:12">
      <c r="A384" t="s">
        <v>17</v>
      </c>
      <c r="B384" s="216" t="s">
        <v>342</v>
      </c>
      <c r="C384" t="s">
        <v>3665</v>
      </c>
      <c r="E384" t="s">
        <v>3666</v>
      </c>
      <c r="F384" s="12">
        <v>42124</v>
      </c>
      <c r="G384" s="12" t="s">
        <v>3680</v>
      </c>
      <c r="H384" t="s">
        <v>268</v>
      </c>
      <c r="I384" s="52">
        <f>ROUND('[8]JE USD'!U$87,2)</f>
        <v>0</v>
      </c>
      <c r="K384" t="s">
        <v>163</v>
      </c>
      <c r="L384" t="s">
        <v>292</v>
      </c>
    </row>
    <row r="385" spans="1:12">
      <c r="A385" t="s">
        <v>17</v>
      </c>
      <c r="B385" s="216" t="s">
        <v>3687</v>
      </c>
      <c r="C385" t="s">
        <v>3665</v>
      </c>
      <c r="E385" t="s">
        <v>3666</v>
      </c>
      <c r="F385" s="12">
        <v>42124</v>
      </c>
      <c r="G385" s="12" t="s">
        <v>3697</v>
      </c>
      <c r="H385" t="s">
        <v>268</v>
      </c>
      <c r="I385" s="52">
        <f>ROUND('[8]JE USD'!U$88,2)</f>
        <v>0</v>
      </c>
      <c r="K385" t="s">
        <v>163</v>
      </c>
      <c r="L385" t="s">
        <v>292</v>
      </c>
    </row>
    <row r="386" spans="1:12">
      <c r="A386" t="s">
        <v>17</v>
      </c>
      <c r="B386" s="216" t="s">
        <v>351</v>
      </c>
      <c r="C386" t="s">
        <v>3665</v>
      </c>
      <c r="E386" t="s">
        <v>3666</v>
      </c>
      <c r="F386" s="12">
        <v>42124</v>
      </c>
      <c r="G386" s="12" t="s">
        <v>3695</v>
      </c>
      <c r="H386" t="s">
        <v>268</v>
      </c>
      <c r="I386" s="52">
        <f>ROUND('[8]JE USD'!U$89,2)</f>
        <v>0</v>
      </c>
      <c r="K386" t="s">
        <v>163</v>
      </c>
      <c r="L386" t="s">
        <v>292</v>
      </c>
    </row>
    <row r="387" spans="1:12">
      <c r="A387" t="s">
        <v>17</v>
      </c>
      <c r="B387" s="216" t="s">
        <v>56</v>
      </c>
      <c r="C387" t="s">
        <v>3665</v>
      </c>
      <c r="E387" t="s">
        <v>3666</v>
      </c>
      <c r="F387" s="12">
        <v>42124</v>
      </c>
      <c r="G387" s="12" t="s">
        <v>3681</v>
      </c>
      <c r="H387" t="s">
        <v>268</v>
      </c>
      <c r="I387" s="52">
        <f>ROUND('[8]JE USD'!U$90,2)</f>
        <v>0</v>
      </c>
      <c r="K387" t="s">
        <v>163</v>
      </c>
      <c r="L387" t="s">
        <v>292</v>
      </c>
    </row>
    <row r="388" spans="1:12">
      <c r="A388" t="s">
        <v>17</v>
      </c>
      <c r="B388" s="216" t="s">
        <v>86</v>
      </c>
      <c r="C388" t="s">
        <v>3665</v>
      </c>
      <c r="E388" t="s">
        <v>3666</v>
      </c>
      <c r="F388" s="12">
        <v>42124</v>
      </c>
      <c r="G388" s="12" t="s">
        <v>3682</v>
      </c>
      <c r="H388" t="s">
        <v>268</v>
      </c>
      <c r="I388" s="52">
        <f>ROUND('[8]JE USD'!U$91,2)</f>
        <v>0</v>
      </c>
      <c r="K388" t="s">
        <v>163</v>
      </c>
      <c r="L388" t="s">
        <v>292</v>
      </c>
    </row>
    <row r="389" spans="1:12">
      <c r="A389" t="s">
        <v>17</v>
      </c>
      <c r="B389" s="216" t="s">
        <v>182</v>
      </c>
      <c r="C389" t="s">
        <v>3665</v>
      </c>
      <c r="E389" t="s">
        <v>3666</v>
      </c>
      <c r="F389" s="12">
        <v>42124</v>
      </c>
      <c r="G389" s="12" t="s">
        <v>3683</v>
      </c>
      <c r="H389" t="s">
        <v>268</v>
      </c>
      <c r="I389" s="52">
        <f>ROUND('[8]JE USD'!U$92,2)</f>
        <v>0</v>
      </c>
      <c r="K389" t="s">
        <v>163</v>
      </c>
      <c r="L389" t="s">
        <v>292</v>
      </c>
    </row>
    <row r="390" spans="1:12">
      <c r="A390" t="s">
        <v>17</v>
      </c>
      <c r="B390" s="216" t="s">
        <v>37</v>
      </c>
      <c r="C390" t="s">
        <v>3665</v>
      </c>
      <c r="E390" t="s">
        <v>3666</v>
      </c>
      <c r="F390" s="12">
        <v>42124</v>
      </c>
      <c r="G390" s="12" t="s">
        <v>3684</v>
      </c>
      <c r="H390" t="s">
        <v>268</v>
      </c>
      <c r="I390" s="52">
        <f>ROUND('[8]JE USD'!U$93,2)</f>
        <v>0</v>
      </c>
      <c r="K390" t="s">
        <v>163</v>
      </c>
      <c r="L390" t="s">
        <v>292</v>
      </c>
    </row>
    <row r="391" spans="1:12">
      <c r="A391" t="s">
        <v>17</v>
      </c>
      <c r="B391" s="216" t="s">
        <v>3688</v>
      </c>
      <c r="C391" t="s">
        <v>3665</v>
      </c>
      <c r="E391" t="s">
        <v>3666</v>
      </c>
      <c r="F391" s="12">
        <v>42124</v>
      </c>
      <c r="G391" s="12" t="s">
        <v>3698</v>
      </c>
      <c r="H391" t="s">
        <v>268</v>
      </c>
      <c r="I391" s="52">
        <f>ROUND('[8]JE USD'!U$94,2)</f>
        <v>0</v>
      </c>
      <c r="K391" t="s">
        <v>163</v>
      </c>
      <c r="L391" t="s">
        <v>292</v>
      </c>
    </row>
    <row r="392" spans="1:12">
      <c r="A392" t="s">
        <v>17</v>
      </c>
      <c r="B392" s="216">
        <v>0</v>
      </c>
      <c r="C392" t="s">
        <v>3665</v>
      </c>
      <c r="E392" t="s">
        <v>3666</v>
      </c>
      <c r="F392" s="12">
        <v>42124</v>
      </c>
      <c r="G392" s="12" t="s">
        <v>3699</v>
      </c>
      <c r="H392" t="s">
        <v>268</v>
      </c>
      <c r="I392" s="52">
        <f>ROUND('[8]JE USD'!U$95,2)</f>
        <v>0</v>
      </c>
      <c r="K392" t="s">
        <v>163</v>
      </c>
      <c r="L392" t="s">
        <v>292</v>
      </c>
    </row>
    <row r="393" spans="1:12">
      <c r="A393" t="s">
        <v>17</v>
      </c>
      <c r="B393" s="216" t="s">
        <v>3689</v>
      </c>
      <c r="C393" t="s">
        <v>3665</v>
      </c>
      <c r="E393" t="s">
        <v>3666</v>
      </c>
      <c r="F393" s="12">
        <v>42124</v>
      </c>
      <c r="G393" s="12" t="s">
        <v>3700</v>
      </c>
      <c r="H393" t="s">
        <v>268</v>
      </c>
      <c r="I393" s="52">
        <f>ROUND('[8]JE USD'!U$96,2)</f>
        <v>0</v>
      </c>
      <c r="K393" t="s">
        <v>163</v>
      </c>
      <c r="L393" t="s">
        <v>292</v>
      </c>
    </row>
    <row r="394" spans="1:12">
      <c r="A394" t="s">
        <v>17</v>
      </c>
      <c r="B394" s="216" t="s">
        <v>386</v>
      </c>
      <c r="C394" t="s">
        <v>3665</v>
      </c>
      <c r="E394" t="s">
        <v>3666</v>
      </c>
      <c r="F394" s="12">
        <v>42124</v>
      </c>
      <c r="G394" s="12" t="s">
        <v>3701</v>
      </c>
      <c r="H394" t="s">
        <v>268</v>
      </c>
      <c r="I394" s="52">
        <f>ROUND('[8]JE USD'!U$97,2)</f>
        <v>0</v>
      </c>
      <c r="K394" t="s">
        <v>163</v>
      </c>
      <c r="L394" t="s">
        <v>292</v>
      </c>
    </row>
    <row r="395" spans="1:12">
      <c r="A395" t="s">
        <v>17</v>
      </c>
      <c r="B395" s="216" t="s">
        <v>51</v>
      </c>
      <c r="C395" t="s">
        <v>3665</v>
      </c>
      <c r="E395" t="s">
        <v>3666</v>
      </c>
      <c r="F395" s="12">
        <v>42124</v>
      </c>
      <c r="G395" s="12" t="s">
        <v>3702</v>
      </c>
      <c r="H395" t="s">
        <v>268</v>
      </c>
      <c r="I395" s="52">
        <f>ROUND('[8]JE USD'!U$98,2)</f>
        <v>0</v>
      </c>
      <c r="K395" t="s">
        <v>163</v>
      </c>
      <c r="L395" t="s">
        <v>292</v>
      </c>
    </row>
    <row r="396" spans="1:12">
      <c r="A396" t="s">
        <v>17</v>
      </c>
      <c r="B396" s="216" t="s">
        <v>231</v>
      </c>
      <c r="C396" t="s">
        <v>3665</v>
      </c>
      <c r="E396" t="s">
        <v>3666</v>
      </c>
      <c r="F396" s="12">
        <v>42124</v>
      </c>
      <c r="G396" s="12" t="s">
        <v>3696</v>
      </c>
      <c r="H396" t="s">
        <v>268</v>
      </c>
      <c r="I396" s="52">
        <f>ROUND('[8]JE USD'!U$99,2)</f>
        <v>0</v>
      </c>
      <c r="K396" t="s">
        <v>163</v>
      </c>
      <c r="L396" t="s">
        <v>292</v>
      </c>
    </row>
    <row r="397" spans="1:12">
      <c r="A397" t="s">
        <v>17</v>
      </c>
      <c r="B397" s="216" t="s">
        <v>146</v>
      </c>
      <c r="C397" t="s">
        <v>3665</v>
      </c>
      <c r="E397" t="s">
        <v>3666</v>
      </c>
      <c r="F397" s="12">
        <v>42124</v>
      </c>
      <c r="G397" s="12" t="s">
        <v>3675</v>
      </c>
      <c r="H397" t="s">
        <v>279</v>
      </c>
      <c r="I397" s="52">
        <f>-ROUND('[9]Global Vendor'!F$18,2)</f>
        <v>-79357.56</v>
      </c>
      <c r="K397" t="s">
        <v>163</v>
      </c>
      <c r="L397" t="s">
        <v>292</v>
      </c>
    </row>
    <row r="398" spans="1:12">
      <c r="A398" t="s">
        <v>17</v>
      </c>
      <c r="B398" s="216" t="s">
        <v>342</v>
      </c>
      <c r="C398" t="s">
        <v>3665</v>
      </c>
      <c r="E398" t="s">
        <v>3666</v>
      </c>
      <c r="F398" s="12">
        <v>42124</v>
      </c>
      <c r="G398" s="12" t="s">
        <v>3680</v>
      </c>
      <c r="H398" t="s">
        <v>279</v>
      </c>
      <c r="I398" s="52">
        <f>ROUND('[9]Global Vendor'!F$19,2)</f>
        <v>1372.6</v>
      </c>
      <c r="K398" t="s">
        <v>163</v>
      </c>
      <c r="L398" t="s">
        <v>292</v>
      </c>
    </row>
    <row r="399" spans="1:12">
      <c r="A399" t="s">
        <v>17</v>
      </c>
      <c r="B399" s="216" t="s">
        <v>346</v>
      </c>
      <c r="C399" t="s">
        <v>3665</v>
      </c>
      <c r="E399" t="s">
        <v>3666</v>
      </c>
      <c r="F399" s="12">
        <v>42124</v>
      </c>
      <c r="G399" s="12" t="s">
        <v>3694</v>
      </c>
      <c r="H399" t="s">
        <v>279</v>
      </c>
      <c r="I399" s="52">
        <f>ROUND('[9]Global Vendor'!F$20,2)</f>
        <v>973.47</v>
      </c>
      <c r="K399" t="s">
        <v>163</v>
      </c>
      <c r="L399" t="s">
        <v>292</v>
      </c>
    </row>
    <row r="400" spans="1:12">
      <c r="A400" t="s">
        <v>17</v>
      </c>
      <c r="B400" s="216" t="s">
        <v>349</v>
      </c>
      <c r="C400" t="s">
        <v>3665</v>
      </c>
      <c r="E400" t="s">
        <v>3666</v>
      </c>
      <c r="F400" s="12">
        <v>42124</v>
      </c>
      <c r="G400" s="12" t="s">
        <v>3703</v>
      </c>
      <c r="H400" t="s">
        <v>279</v>
      </c>
      <c r="I400" s="52">
        <f>ROUND('[9]Global Vendor'!F$21,2)</f>
        <v>7981.83</v>
      </c>
      <c r="K400" t="s">
        <v>163</v>
      </c>
      <c r="L400" t="s">
        <v>292</v>
      </c>
    </row>
    <row r="401" spans="1:12">
      <c r="A401" t="s">
        <v>17</v>
      </c>
      <c r="B401" s="216" t="s">
        <v>350</v>
      </c>
      <c r="C401" t="s">
        <v>3665</v>
      </c>
      <c r="E401" t="s">
        <v>3666</v>
      </c>
      <c r="F401" s="12">
        <v>42124</v>
      </c>
      <c r="G401" s="12" t="s">
        <v>3704</v>
      </c>
      <c r="H401" t="s">
        <v>279</v>
      </c>
      <c r="I401" s="52">
        <f>ROUND('[9]Global Vendor'!F$22,2)</f>
        <v>3990.91</v>
      </c>
      <c r="K401" t="s">
        <v>163</v>
      </c>
      <c r="L401" t="s">
        <v>292</v>
      </c>
    </row>
    <row r="402" spans="1:12">
      <c r="A402" t="s">
        <v>17</v>
      </c>
      <c r="B402" s="216" t="s">
        <v>503</v>
      </c>
      <c r="C402" t="s">
        <v>3665</v>
      </c>
      <c r="E402" t="s">
        <v>3666</v>
      </c>
      <c r="F402" s="12">
        <v>42124</v>
      </c>
      <c r="G402" s="12" t="s">
        <v>3705</v>
      </c>
      <c r="H402" t="s">
        <v>279</v>
      </c>
      <c r="I402" s="52">
        <f>ROUND('[9]Global Vendor'!F$23,2)</f>
        <v>1370</v>
      </c>
      <c r="K402" t="s">
        <v>163</v>
      </c>
      <c r="L402" t="s">
        <v>292</v>
      </c>
    </row>
    <row r="403" spans="1:12">
      <c r="A403" t="s">
        <v>17</v>
      </c>
      <c r="B403" s="216" t="s">
        <v>146</v>
      </c>
      <c r="C403" t="s">
        <v>3665</v>
      </c>
      <c r="E403" t="s">
        <v>3666</v>
      </c>
      <c r="F403" s="12">
        <v>42124</v>
      </c>
      <c r="G403" s="12" t="s">
        <v>3675</v>
      </c>
      <c r="H403" t="s">
        <v>277</v>
      </c>
      <c r="I403" s="52">
        <f>-ROUND('[9]Global Vendor'!F$32,2)</f>
        <v>0</v>
      </c>
      <c r="K403" t="s">
        <v>163</v>
      </c>
      <c r="L403" t="s">
        <v>292</v>
      </c>
    </row>
    <row r="404" spans="1:12">
      <c r="A404" t="s">
        <v>17</v>
      </c>
      <c r="B404" s="216" t="s">
        <v>342</v>
      </c>
      <c r="C404" t="s">
        <v>3665</v>
      </c>
      <c r="E404" t="s">
        <v>3666</v>
      </c>
      <c r="F404" s="12">
        <v>42124</v>
      </c>
      <c r="G404" s="12" t="s">
        <v>3680</v>
      </c>
      <c r="H404" t="s">
        <v>277</v>
      </c>
      <c r="I404" s="52">
        <f>ROUND('[9]Global Vendor'!F$33,2)</f>
        <v>0</v>
      </c>
      <c r="K404" t="s">
        <v>163</v>
      </c>
      <c r="L404" t="s">
        <v>292</v>
      </c>
    </row>
    <row r="405" spans="1:12">
      <c r="A405" t="s">
        <v>17</v>
      </c>
      <c r="B405" s="216" t="s">
        <v>346</v>
      </c>
      <c r="C405" t="s">
        <v>3665</v>
      </c>
      <c r="E405" t="s">
        <v>3666</v>
      </c>
      <c r="F405" s="12">
        <v>42124</v>
      </c>
      <c r="G405" s="12" t="s">
        <v>3694</v>
      </c>
      <c r="H405" t="s">
        <v>277</v>
      </c>
      <c r="I405" s="52">
        <f>ROUND('[9]Global Vendor'!F$34,2)</f>
        <v>0</v>
      </c>
      <c r="K405" t="s">
        <v>163</v>
      </c>
      <c r="L405" t="s">
        <v>292</v>
      </c>
    </row>
    <row r="406" spans="1:12">
      <c r="A406" t="s">
        <v>17</v>
      </c>
      <c r="B406" s="216" t="s">
        <v>349</v>
      </c>
      <c r="C406" t="s">
        <v>3665</v>
      </c>
      <c r="E406" t="s">
        <v>3666</v>
      </c>
      <c r="F406" s="12">
        <v>42124</v>
      </c>
      <c r="G406" s="12" t="s">
        <v>3703</v>
      </c>
      <c r="H406" t="s">
        <v>277</v>
      </c>
      <c r="I406" s="52">
        <f>ROUND('[9]Global Vendor'!F$35,2)</f>
        <v>0</v>
      </c>
      <c r="K406" t="s">
        <v>163</v>
      </c>
      <c r="L406" t="s">
        <v>292</v>
      </c>
    </row>
    <row r="407" spans="1:12">
      <c r="A407" t="s">
        <v>17</v>
      </c>
      <c r="B407" s="216" t="s">
        <v>350</v>
      </c>
      <c r="C407" t="s">
        <v>3665</v>
      </c>
      <c r="E407" t="s">
        <v>3666</v>
      </c>
      <c r="F407" s="12">
        <v>42124</v>
      </c>
      <c r="G407" s="12" t="s">
        <v>3704</v>
      </c>
      <c r="H407" t="s">
        <v>277</v>
      </c>
      <c r="I407" s="52">
        <f>ROUND('[9]Global Vendor'!F$36,2)</f>
        <v>0</v>
      </c>
      <c r="K407" t="s">
        <v>163</v>
      </c>
      <c r="L407" t="s">
        <v>292</v>
      </c>
    </row>
    <row r="408" spans="1:12">
      <c r="A408" t="s">
        <v>17</v>
      </c>
      <c r="B408" s="216" t="s">
        <v>503</v>
      </c>
      <c r="C408" t="s">
        <v>3665</v>
      </c>
      <c r="E408" t="s">
        <v>3666</v>
      </c>
      <c r="F408" s="12">
        <v>42124</v>
      </c>
      <c r="G408" s="12" t="s">
        <v>3705</v>
      </c>
      <c r="H408" t="s">
        <v>277</v>
      </c>
      <c r="I408" s="52">
        <f>ROUND('[9]Global Vendor'!F$37,2)</f>
        <v>0</v>
      </c>
      <c r="K408" t="s">
        <v>163</v>
      </c>
      <c r="L408" t="s">
        <v>292</v>
      </c>
    </row>
    <row r="409" spans="1:12">
      <c r="A409" t="s">
        <v>17</v>
      </c>
      <c r="B409" s="216" t="s">
        <v>146</v>
      </c>
      <c r="C409" t="s">
        <v>3665</v>
      </c>
      <c r="E409" t="s">
        <v>3666</v>
      </c>
      <c r="F409" s="12">
        <v>42124</v>
      </c>
      <c r="G409" s="12" t="s">
        <v>3675</v>
      </c>
      <c r="H409" t="s">
        <v>274</v>
      </c>
      <c r="I409" s="52">
        <f>-ROUND('[9]Global Vendor'!F$46,2)</f>
        <v>0</v>
      </c>
      <c r="K409" t="s">
        <v>163</v>
      </c>
      <c r="L409" t="s">
        <v>292</v>
      </c>
    </row>
    <row r="410" spans="1:12">
      <c r="A410" t="s">
        <v>17</v>
      </c>
      <c r="B410" s="216" t="s">
        <v>342</v>
      </c>
      <c r="C410" t="s">
        <v>3665</v>
      </c>
      <c r="E410" t="s">
        <v>3666</v>
      </c>
      <c r="F410" s="12">
        <v>42124</v>
      </c>
      <c r="G410" s="12" t="s">
        <v>3680</v>
      </c>
      <c r="H410" t="s">
        <v>274</v>
      </c>
      <c r="I410" s="52">
        <f>ROUND('[9]Global Vendor'!F$47,2)</f>
        <v>0</v>
      </c>
      <c r="K410" t="s">
        <v>163</v>
      </c>
      <c r="L410" t="s">
        <v>292</v>
      </c>
    </row>
    <row r="411" spans="1:12">
      <c r="A411" t="s">
        <v>17</v>
      </c>
      <c r="B411" s="216" t="s">
        <v>346</v>
      </c>
      <c r="C411" t="s">
        <v>3665</v>
      </c>
      <c r="E411" t="s">
        <v>3666</v>
      </c>
      <c r="F411" s="12">
        <v>42124</v>
      </c>
      <c r="G411" s="12" t="s">
        <v>3694</v>
      </c>
      <c r="H411" t="s">
        <v>274</v>
      </c>
      <c r="I411" s="52">
        <f>ROUND('[9]Global Vendor'!F$48,2)</f>
        <v>0</v>
      </c>
      <c r="K411" t="s">
        <v>163</v>
      </c>
      <c r="L411" t="s">
        <v>292</v>
      </c>
    </row>
    <row r="412" spans="1:12">
      <c r="A412" t="s">
        <v>17</v>
      </c>
      <c r="B412" s="216" t="s">
        <v>349</v>
      </c>
      <c r="C412" t="s">
        <v>3665</v>
      </c>
      <c r="E412" t="s">
        <v>3666</v>
      </c>
      <c r="F412" s="12">
        <v>42124</v>
      </c>
      <c r="G412" s="12" t="s">
        <v>3703</v>
      </c>
      <c r="H412" t="s">
        <v>274</v>
      </c>
      <c r="I412" s="52">
        <f>ROUND('[9]Global Vendor'!F$49,2)</f>
        <v>0</v>
      </c>
      <c r="K412" t="s">
        <v>163</v>
      </c>
      <c r="L412" t="s">
        <v>292</v>
      </c>
    </row>
    <row r="413" spans="1:12">
      <c r="A413" t="s">
        <v>17</v>
      </c>
      <c r="B413" s="216" t="s">
        <v>350</v>
      </c>
      <c r="C413" t="s">
        <v>3665</v>
      </c>
      <c r="E413" t="s">
        <v>3666</v>
      </c>
      <c r="F413" s="12">
        <v>42124</v>
      </c>
      <c r="G413" s="12" t="s">
        <v>3704</v>
      </c>
      <c r="H413" t="s">
        <v>274</v>
      </c>
      <c r="I413" s="52">
        <f>ROUND('[9]Global Vendor'!F$50,2)</f>
        <v>0</v>
      </c>
      <c r="K413" t="s">
        <v>163</v>
      </c>
      <c r="L413" t="s">
        <v>292</v>
      </c>
    </row>
    <row r="414" spans="1:12">
      <c r="A414" t="s">
        <v>17</v>
      </c>
      <c r="B414" s="216" t="s">
        <v>503</v>
      </c>
      <c r="C414" t="s">
        <v>3665</v>
      </c>
      <c r="E414" t="s">
        <v>3666</v>
      </c>
      <c r="F414" s="12">
        <v>42124</v>
      </c>
      <c r="G414" s="12" t="s">
        <v>3705</v>
      </c>
      <c r="H414" t="s">
        <v>274</v>
      </c>
      <c r="I414" s="52">
        <f>ROUND('[9]Global Vendor'!F$51,2)</f>
        <v>0</v>
      </c>
      <c r="K414" t="s">
        <v>163</v>
      </c>
      <c r="L414" t="s">
        <v>292</v>
      </c>
    </row>
    <row r="415" spans="1:12">
      <c r="A415" t="s">
        <v>17</v>
      </c>
      <c r="B415" s="216" t="s">
        <v>184</v>
      </c>
      <c r="C415" t="s">
        <v>3665</v>
      </c>
      <c r="E415" t="s">
        <v>3666</v>
      </c>
      <c r="F415" s="12">
        <v>42124</v>
      </c>
      <c r="G415" s="12" t="s">
        <v>3677</v>
      </c>
      <c r="H415" t="s">
        <v>309</v>
      </c>
      <c r="I415" s="52">
        <f>ROUND(Sales!H$48,2)</f>
        <v>0</v>
      </c>
      <c r="K415" t="s">
        <v>163</v>
      </c>
      <c r="L415" t="s">
        <v>292</v>
      </c>
    </row>
    <row r="416" spans="1:12">
      <c r="A416" t="s">
        <v>17</v>
      </c>
      <c r="B416" s="216" t="s">
        <v>142</v>
      </c>
      <c r="C416" t="s">
        <v>3665</v>
      </c>
      <c r="E416" t="s">
        <v>3666</v>
      </c>
      <c r="F416" s="12">
        <v>42124</v>
      </c>
      <c r="G416" s="12" t="s">
        <v>3706</v>
      </c>
      <c r="H416" t="s">
        <v>23</v>
      </c>
      <c r="I416" s="52">
        <f>ROUND(Sales!H$49,2)</f>
        <v>0</v>
      </c>
      <c r="K416" t="s">
        <v>163</v>
      </c>
      <c r="L416" t="s">
        <v>292</v>
      </c>
    </row>
    <row r="417" spans="1:12">
      <c r="A417" t="s">
        <v>17</v>
      </c>
      <c r="C417" t="s">
        <v>3673</v>
      </c>
    </row>
    <row r="418" spans="1:12">
      <c r="A418" t="s">
        <v>17</v>
      </c>
      <c r="B418" s="217" t="s">
        <v>21</v>
      </c>
      <c r="C418" s="63" t="s">
        <v>3664</v>
      </c>
      <c r="D418" s="63"/>
      <c r="E418" s="63" t="s">
        <v>3666</v>
      </c>
      <c r="F418" s="167">
        <v>42155</v>
      </c>
      <c r="G418" s="167" t="s">
        <v>3690</v>
      </c>
      <c r="H418" s="167" t="s">
        <v>23</v>
      </c>
      <c r="I418" s="64">
        <f>-SUM(I419:I429)</f>
        <v>6292.62</v>
      </c>
      <c r="K418" t="s">
        <v>3096</v>
      </c>
      <c r="L418" t="s">
        <v>292</v>
      </c>
    </row>
    <row r="419" spans="1:12">
      <c r="A419" t="s">
        <v>17</v>
      </c>
      <c r="B419" s="216" t="s">
        <v>146</v>
      </c>
      <c r="C419" t="s">
        <v>3665</v>
      </c>
      <c r="E419" t="s">
        <v>3666</v>
      </c>
      <c r="F419" s="12">
        <v>42155</v>
      </c>
      <c r="G419" s="12" t="s">
        <v>3675</v>
      </c>
      <c r="H419" t="s">
        <v>80</v>
      </c>
      <c r="I419" s="52">
        <f>ROUND(Sales!I$24-I420,2)</f>
        <v>-183.57</v>
      </c>
      <c r="K419" t="s">
        <v>3096</v>
      </c>
      <c r="L419" t="s">
        <v>292</v>
      </c>
    </row>
    <row r="420" spans="1:12">
      <c r="A420" t="s">
        <v>17</v>
      </c>
      <c r="B420" s="216" t="s">
        <v>336</v>
      </c>
      <c r="C420" t="s">
        <v>3665</v>
      </c>
      <c r="E420" t="s">
        <v>3666</v>
      </c>
      <c r="F420" s="12">
        <v>42155</v>
      </c>
      <c r="G420" s="12" t="s">
        <v>3676</v>
      </c>
      <c r="H420" s="12" t="s">
        <v>80</v>
      </c>
      <c r="I420" s="52">
        <f>ROUND(Sales!I$24*Sales!I$54,2)</f>
        <v>-19.34</v>
      </c>
      <c r="K420" t="s">
        <v>3096</v>
      </c>
      <c r="L420" t="s">
        <v>292</v>
      </c>
    </row>
    <row r="421" spans="1:12">
      <c r="A421" t="s">
        <v>17</v>
      </c>
      <c r="B421" s="216" t="s">
        <v>146</v>
      </c>
      <c r="C421" t="s">
        <v>3665</v>
      </c>
      <c r="E421" t="s">
        <v>3666</v>
      </c>
      <c r="F421" s="12">
        <v>42155</v>
      </c>
      <c r="G421" s="12" t="s">
        <v>3675</v>
      </c>
      <c r="H421" s="12" t="s">
        <v>302</v>
      </c>
      <c r="I421" s="52">
        <f>ROUND(Sales!I$25-I422,2)</f>
        <v>-2948.74</v>
      </c>
      <c r="K421" t="s">
        <v>3096</v>
      </c>
      <c r="L421" t="s">
        <v>292</v>
      </c>
    </row>
    <row r="422" spans="1:12">
      <c r="A422" t="s">
        <v>17</v>
      </c>
      <c r="B422" s="216" t="s">
        <v>336</v>
      </c>
      <c r="C422" t="s">
        <v>3665</v>
      </c>
      <c r="E422" t="s">
        <v>3666</v>
      </c>
      <c r="F422" s="12">
        <v>42155</v>
      </c>
      <c r="G422" s="12" t="s">
        <v>3676</v>
      </c>
      <c r="H422" s="12" t="s">
        <v>302</v>
      </c>
      <c r="I422" s="52">
        <f>ROUND(Sales!I$25*Sales!I$55,2)</f>
        <v>-625.57000000000005</v>
      </c>
      <c r="K422" t="s">
        <v>3096</v>
      </c>
      <c r="L422" t="s">
        <v>292</v>
      </c>
    </row>
    <row r="423" spans="1:12">
      <c r="A423" t="s">
        <v>17</v>
      </c>
      <c r="B423" s="216" t="s">
        <v>146</v>
      </c>
      <c r="C423" t="s">
        <v>3665</v>
      </c>
      <c r="E423" t="s">
        <v>3666</v>
      </c>
      <c r="F423" s="12">
        <v>42155</v>
      </c>
      <c r="G423" s="12" t="s">
        <v>3675</v>
      </c>
      <c r="H423" s="12" t="s">
        <v>309</v>
      </c>
      <c r="I423" s="52">
        <f>ROUND(Sales!I$26-I424,2)</f>
        <v>-2539.89</v>
      </c>
      <c r="K423" t="s">
        <v>3096</v>
      </c>
      <c r="L423" t="s">
        <v>292</v>
      </c>
    </row>
    <row r="424" spans="1:12">
      <c r="A424" t="s">
        <v>17</v>
      </c>
      <c r="B424" s="216" t="s">
        <v>336</v>
      </c>
      <c r="C424" t="s">
        <v>3665</v>
      </c>
      <c r="E424" t="s">
        <v>3666</v>
      </c>
      <c r="F424" s="12">
        <v>42155</v>
      </c>
      <c r="G424" s="12" t="s">
        <v>3676</v>
      </c>
      <c r="H424" s="12" t="s">
        <v>309</v>
      </c>
      <c r="I424" s="52">
        <f>ROUND(Sales!I$26*Sales!I$56,2)</f>
        <v>-177.9</v>
      </c>
      <c r="K424" t="s">
        <v>3096</v>
      </c>
      <c r="L424" t="s">
        <v>292</v>
      </c>
    </row>
    <row r="425" spans="1:12">
      <c r="A425" t="s">
        <v>17</v>
      </c>
      <c r="B425" s="216" t="s">
        <v>146</v>
      </c>
      <c r="C425" t="s">
        <v>3665</v>
      </c>
      <c r="E425" t="s">
        <v>3666</v>
      </c>
      <c r="F425" s="12">
        <v>42155</v>
      </c>
      <c r="G425" s="12" t="s">
        <v>3675</v>
      </c>
      <c r="H425" s="12" t="s">
        <v>305</v>
      </c>
      <c r="I425" s="52">
        <f>ROUND(Sales!I$27-I426,2)</f>
        <v>-162.13</v>
      </c>
      <c r="K425" t="s">
        <v>3096</v>
      </c>
      <c r="L425" t="s">
        <v>292</v>
      </c>
    </row>
    <row r="426" spans="1:12">
      <c r="A426" t="s">
        <v>17</v>
      </c>
      <c r="B426" s="216" t="s">
        <v>336</v>
      </c>
      <c r="C426" t="s">
        <v>3665</v>
      </c>
      <c r="E426" t="s">
        <v>3666</v>
      </c>
      <c r="F426" s="12">
        <v>42155</v>
      </c>
      <c r="G426" s="12" t="s">
        <v>3676</v>
      </c>
      <c r="H426" s="12" t="s">
        <v>305</v>
      </c>
      <c r="I426" s="52">
        <f>ROUND(Sales!I$27*Sales!I$57,2)</f>
        <v>-26.41</v>
      </c>
      <c r="K426" t="s">
        <v>3096</v>
      </c>
      <c r="L426" t="s">
        <v>292</v>
      </c>
    </row>
    <row r="427" spans="1:12">
      <c r="A427" t="s">
        <v>17</v>
      </c>
      <c r="B427" s="216" t="s">
        <v>184</v>
      </c>
      <c r="C427" t="s">
        <v>3665</v>
      </c>
      <c r="E427" t="s">
        <v>3666</v>
      </c>
      <c r="F427" s="12">
        <v>42155</v>
      </c>
      <c r="G427" s="12" t="s">
        <v>3677</v>
      </c>
      <c r="H427" t="s">
        <v>80</v>
      </c>
      <c r="I427" s="52">
        <f>ROUND(Sales!I$28,2)</f>
        <v>32.58</v>
      </c>
      <c r="K427" t="s">
        <v>3096</v>
      </c>
      <c r="L427" t="s">
        <v>292</v>
      </c>
    </row>
    <row r="428" spans="1:12">
      <c r="A428" t="s">
        <v>17</v>
      </c>
      <c r="B428" s="216" t="s">
        <v>184</v>
      </c>
      <c r="C428" t="s">
        <v>3665</v>
      </c>
      <c r="E428" t="s">
        <v>3666</v>
      </c>
      <c r="F428" s="12">
        <v>42155</v>
      </c>
      <c r="G428" s="12" t="s">
        <v>3677</v>
      </c>
      <c r="H428" t="s">
        <v>302</v>
      </c>
      <c r="I428" s="52">
        <f>ROUND(Sales!I$29,2)</f>
        <v>205.87</v>
      </c>
      <c r="K428" t="s">
        <v>3096</v>
      </c>
      <c r="L428" t="s">
        <v>292</v>
      </c>
    </row>
    <row r="429" spans="1:12">
      <c r="A429" t="s">
        <v>17</v>
      </c>
      <c r="B429" s="216" t="s">
        <v>184</v>
      </c>
      <c r="C429" t="s">
        <v>3665</v>
      </c>
      <c r="E429" t="s">
        <v>3666</v>
      </c>
      <c r="F429" s="12">
        <v>42155</v>
      </c>
      <c r="G429" s="12" t="s">
        <v>3677</v>
      </c>
      <c r="H429" t="s">
        <v>309</v>
      </c>
      <c r="I429" s="52">
        <f>ROUND(Sales!I$30,2)</f>
        <v>152.47999999999999</v>
      </c>
      <c r="K429" t="s">
        <v>3096</v>
      </c>
      <c r="L429" t="s">
        <v>292</v>
      </c>
    </row>
    <row r="430" spans="1:12">
      <c r="A430" t="s">
        <v>17</v>
      </c>
      <c r="B430" s="217" t="s">
        <v>19</v>
      </c>
      <c r="C430" s="63" t="s">
        <v>3665</v>
      </c>
      <c r="D430" s="63"/>
      <c r="E430" s="63" t="s">
        <v>3666</v>
      </c>
      <c r="F430" s="167">
        <v>42155</v>
      </c>
      <c r="G430" s="167" t="s">
        <v>3691</v>
      </c>
      <c r="H430" s="167" t="s">
        <v>23</v>
      </c>
      <c r="I430" s="64">
        <f>-SUM(I431:I432)</f>
        <v>0</v>
      </c>
      <c r="K430" t="s">
        <v>3685</v>
      </c>
      <c r="L430" t="s">
        <v>292</v>
      </c>
    </row>
    <row r="431" spans="1:12">
      <c r="A431" t="s">
        <v>17</v>
      </c>
      <c r="B431" s="216" t="s">
        <v>146</v>
      </c>
      <c r="C431" t="s">
        <v>3665</v>
      </c>
      <c r="E431" t="s">
        <v>3666</v>
      </c>
      <c r="F431" s="12">
        <v>42155</v>
      </c>
      <c r="G431" s="12" t="s">
        <v>3675</v>
      </c>
      <c r="H431" t="s">
        <v>80</v>
      </c>
      <c r="I431" s="52">
        <f>ROUND(Sales!I$32,2)-I432</f>
        <v>0</v>
      </c>
      <c r="K431" t="s">
        <v>3685</v>
      </c>
      <c r="L431" t="s">
        <v>292</v>
      </c>
    </row>
    <row r="432" spans="1:12">
      <c r="A432" t="s">
        <v>17</v>
      </c>
      <c r="B432" s="216" t="s">
        <v>336</v>
      </c>
      <c r="C432" t="s">
        <v>3665</v>
      </c>
      <c r="E432" t="s">
        <v>3666</v>
      </c>
      <c r="F432" s="12">
        <v>42155</v>
      </c>
      <c r="G432" s="12" t="s">
        <v>3676</v>
      </c>
      <c r="H432" s="12" t="s">
        <v>80</v>
      </c>
      <c r="I432" s="52">
        <f>ROUND(Sales!I$32*Sales!I$54,2)</f>
        <v>0</v>
      </c>
      <c r="K432" t="s">
        <v>3685</v>
      </c>
      <c r="L432" t="s">
        <v>292</v>
      </c>
    </row>
    <row r="433" spans="1:12">
      <c r="A433" t="s">
        <v>17</v>
      </c>
      <c r="B433" s="217" t="s">
        <v>158</v>
      </c>
      <c r="C433" s="63" t="s">
        <v>3665</v>
      </c>
      <c r="D433" s="63"/>
      <c r="E433" s="63" t="s">
        <v>3666</v>
      </c>
      <c r="F433" s="167">
        <v>42155</v>
      </c>
      <c r="G433" s="167" t="s">
        <v>3692</v>
      </c>
      <c r="H433" s="167" t="s">
        <v>23</v>
      </c>
      <c r="I433" s="64">
        <f>-SUM(I434:I436)</f>
        <v>-154.1</v>
      </c>
      <c r="K433" t="s">
        <v>179</v>
      </c>
      <c r="L433" t="s">
        <v>292</v>
      </c>
    </row>
    <row r="434" spans="1:12">
      <c r="A434" t="s">
        <v>17</v>
      </c>
      <c r="B434" s="216" t="s">
        <v>146</v>
      </c>
      <c r="C434" t="s">
        <v>3665</v>
      </c>
      <c r="E434" t="s">
        <v>3666</v>
      </c>
      <c r="F434" s="12">
        <v>42155</v>
      </c>
      <c r="G434" s="12" t="s">
        <v>3675</v>
      </c>
      <c r="H434" t="s">
        <v>80</v>
      </c>
      <c r="I434" s="52">
        <f>ROUND(Sales!I$34,2)</f>
        <v>0</v>
      </c>
      <c r="K434" t="s">
        <v>179</v>
      </c>
      <c r="L434" t="s">
        <v>292</v>
      </c>
    </row>
    <row r="435" spans="1:12">
      <c r="A435" t="s">
        <v>17</v>
      </c>
      <c r="B435" s="216" t="s">
        <v>184</v>
      </c>
      <c r="C435" t="s">
        <v>3665</v>
      </c>
      <c r="E435" t="s">
        <v>3666</v>
      </c>
      <c r="F435" s="12">
        <v>42155</v>
      </c>
      <c r="G435" s="12" t="s">
        <v>3677</v>
      </c>
      <c r="H435" t="s">
        <v>309</v>
      </c>
      <c r="I435" s="52">
        <f>ROUND(Sales!I$35,2)</f>
        <v>154.1</v>
      </c>
      <c r="K435" t="s">
        <v>179</v>
      </c>
      <c r="L435" t="s">
        <v>292</v>
      </c>
    </row>
    <row r="436" spans="1:12">
      <c r="A436" t="s">
        <v>17</v>
      </c>
      <c r="B436" s="216" t="s">
        <v>184</v>
      </c>
      <c r="C436" t="s">
        <v>3665</v>
      </c>
      <c r="E436" t="s">
        <v>3666</v>
      </c>
      <c r="F436" s="12">
        <v>42155</v>
      </c>
      <c r="G436" s="12" t="s">
        <v>3677</v>
      </c>
      <c r="H436" t="s">
        <v>272</v>
      </c>
      <c r="I436" s="52">
        <f>ROUND(Sales!I$36,2)</f>
        <v>0</v>
      </c>
      <c r="K436" t="s">
        <v>179</v>
      </c>
      <c r="L436" t="s">
        <v>292</v>
      </c>
    </row>
    <row r="437" spans="1:12">
      <c r="A437" t="s">
        <v>17</v>
      </c>
      <c r="B437" s="217" t="s">
        <v>58</v>
      </c>
      <c r="C437" s="63" t="s">
        <v>3665</v>
      </c>
      <c r="D437" s="63"/>
      <c r="E437" s="63" t="s">
        <v>3666</v>
      </c>
      <c r="F437" s="167">
        <v>42155</v>
      </c>
      <c r="G437" s="167" t="s">
        <v>3693</v>
      </c>
      <c r="H437" s="167" t="s">
        <v>23</v>
      </c>
      <c r="I437" s="64">
        <f>-SUM(I438:I520)</f>
        <v>57220.59</v>
      </c>
      <c r="K437" t="s">
        <v>163</v>
      </c>
      <c r="L437" t="s">
        <v>292</v>
      </c>
    </row>
    <row r="438" spans="1:12">
      <c r="A438" t="s">
        <v>17</v>
      </c>
      <c r="B438" s="216" t="s">
        <v>146</v>
      </c>
      <c r="C438" t="s">
        <v>3665</v>
      </c>
      <c r="E438" t="s">
        <v>3666</v>
      </c>
      <c r="F438" s="12">
        <v>42155</v>
      </c>
      <c r="G438" s="12" t="s">
        <v>3675</v>
      </c>
      <c r="H438" t="s">
        <v>80</v>
      </c>
      <c r="I438" s="52">
        <f>ROUND(Sales!I$38,2)-I439</f>
        <v>0</v>
      </c>
      <c r="K438" t="s">
        <v>163</v>
      </c>
      <c r="L438" t="s">
        <v>292</v>
      </c>
    </row>
    <row r="439" spans="1:12">
      <c r="A439" t="s">
        <v>17</v>
      </c>
      <c r="B439" s="216" t="s">
        <v>336</v>
      </c>
      <c r="C439" t="s">
        <v>3665</v>
      </c>
      <c r="E439" t="s">
        <v>3666</v>
      </c>
      <c r="F439" s="12">
        <v>42155</v>
      </c>
      <c r="G439" s="12" t="s">
        <v>3676</v>
      </c>
      <c r="H439" s="12" t="s">
        <v>80</v>
      </c>
      <c r="I439" s="52">
        <f>ROUND(Sales!I$38*Sales!I$54,2)</f>
        <v>0</v>
      </c>
      <c r="K439" t="s">
        <v>163</v>
      </c>
      <c r="L439" t="s">
        <v>292</v>
      </c>
    </row>
    <row r="440" spans="1:12">
      <c r="A440" t="s">
        <v>17</v>
      </c>
      <c r="B440" s="216" t="s">
        <v>146</v>
      </c>
      <c r="C440" t="s">
        <v>3665</v>
      </c>
      <c r="E440" t="s">
        <v>3666</v>
      </c>
      <c r="F440" s="12">
        <v>42155</v>
      </c>
      <c r="G440" s="12" t="s">
        <v>3675</v>
      </c>
      <c r="H440" t="s">
        <v>305</v>
      </c>
      <c r="I440" s="52">
        <f>ROUND(Sales!I$86,2)</f>
        <v>-1634.63</v>
      </c>
      <c r="K440" t="s">
        <v>163</v>
      </c>
      <c r="L440" t="s">
        <v>292</v>
      </c>
    </row>
    <row r="441" spans="1:12">
      <c r="A441" t="s">
        <v>17</v>
      </c>
      <c r="B441" s="216" t="s">
        <v>146</v>
      </c>
      <c r="C441" t="s">
        <v>3665</v>
      </c>
      <c r="E441" t="s">
        <v>3666</v>
      </c>
      <c r="F441" s="12">
        <v>42155</v>
      </c>
      <c r="G441" s="12" t="s">
        <v>3675</v>
      </c>
      <c r="H441" t="s">
        <v>309</v>
      </c>
      <c r="I441" s="52">
        <f>ROUND(Sales!I$87,2)</f>
        <v>-8086.32</v>
      </c>
      <c r="K441" t="s">
        <v>163</v>
      </c>
      <c r="L441" t="s">
        <v>292</v>
      </c>
    </row>
    <row r="442" spans="1:12">
      <c r="A442" t="s">
        <v>17</v>
      </c>
      <c r="B442" s="216" t="s">
        <v>146</v>
      </c>
      <c r="C442" t="s">
        <v>3665</v>
      </c>
      <c r="E442" t="s">
        <v>3666</v>
      </c>
      <c r="F442" s="12">
        <v>42155</v>
      </c>
      <c r="G442" s="12" t="s">
        <v>3675</v>
      </c>
      <c r="H442" t="s">
        <v>80</v>
      </c>
      <c r="I442" s="52">
        <f>ROUND(Sales!I$88,2)</f>
        <v>-4440.54</v>
      </c>
      <c r="K442" t="s">
        <v>163</v>
      </c>
      <c r="L442" t="s">
        <v>292</v>
      </c>
    </row>
    <row r="443" spans="1:12">
      <c r="A443" t="s">
        <v>17</v>
      </c>
      <c r="B443" s="216" t="s">
        <v>336</v>
      </c>
      <c r="C443" t="s">
        <v>3665</v>
      </c>
      <c r="E443" t="s">
        <v>3666</v>
      </c>
      <c r="F443" s="12">
        <v>42155</v>
      </c>
      <c r="G443" s="12" t="s">
        <v>3676</v>
      </c>
      <c r="H443" t="s">
        <v>305</v>
      </c>
      <c r="I443" s="52">
        <f>ROUND(Sales!I$91,2)</f>
        <v>-266.26</v>
      </c>
      <c r="K443" t="s">
        <v>163</v>
      </c>
      <c r="L443" t="s">
        <v>292</v>
      </c>
    </row>
    <row r="444" spans="1:12">
      <c r="A444" t="s">
        <v>17</v>
      </c>
      <c r="B444" s="216" t="s">
        <v>336</v>
      </c>
      <c r="C444" t="s">
        <v>3665</v>
      </c>
      <c r="E444" t="s">
        <v>3666</v>
      </c>
      <c r="F444" s="12">
        <v>42155</v>
      </c>
      <c r="G444" s="12" t="s">
        <v>3676</v>
      </c>
      <c r="H444" t="s">
        <v>309</v>
      </c>
      <c r="I444" s="52">
        <f>ROUND(Sales!I$92,2)</f>
        <v>-566.38</v>
      </c>
      <c r="K444" t="s">
        <v>163</v>
      </c>
      <c r="L444" t="s">
        <v>292</v>
      </c>
    </row>
    <row r="445" spans="1:12">
      <c r="A445" t="s">
        <v>17</v>
      </c>
      <c r="B445" s="216" t="s">
        <v>336</v>
      </c>
      <c r="C445" t="s">
        <v>3665</v>
      </c>
      <c r="E445" t="s">
        <v>3666</v>
      </c>
      <c r="F445" s="12">
        <v>42155</v>
      </c>
      <c r="G445" s="12" t="s">
        <v>3676</v>
      </c>
      <c r="H445" t="s">
        <v>80</v>
      </c>
      <c r="I445" s="52">
        <f>ROUND(Sales!I$93,2)</f>
        <v>-467.77</v>
      </c>
      <c r="K445" t="s">
        <v>163</v>
      </c>
      <c r="L445" t="s">
        <v>292</v>
      </c>
    </row>
    <row r="446" spans="1:12">
      <c r="A446" t="s">
        <v>17</v>
      </c>
      <c r="B446" s="216" t="s">
        <v>184</v>
      </c>
      <c r="C446" t="s">
        <v>3665</v>
      </c>
      <c r="E446" t="s">
        <v>3666</v>
      </c>
      <c r="F446" s="12">
        <v>42155</v>
      </c>
      <c r="G446" s="12" t="s">
        <v>3677</v>
      </c>
      <c r="H446" t="s">
        <v>305</v>
      </c>
      <c r="I446" s="52">
        <f>ROUND(Sales!I$96,2)</f>
        <v>29.11</v>
      </c>
      <c r="K446" t="s">
        <v>163</v>
      </c>
      <c r="L446" t="s">
        <v>292</v>
      </c>
    </row>
    <row r="447" spans="1:12">
      <c r="A447" t="s">
        <v>17</v>
      </c>
      <c r="B447" s="216" t="s">
        <v>184</v>
      </c>
      <c r="C447" t="s">
        <v>3665</v>
      </c>
      <c r="E447" t="s">
        <v>3666</v>
      </c>
      <c r="F447" s="12">
        <v>42155</v>
      </c>
      <c r="G447" s="12" t="s">
        <v>3677</v>
      </c>
      <c r="H447" t="s">
        <v>309</v>
      </c>
      <c r="I447" s="52">
        <f>ROUND(Sales!I$97,2)</f>
        <v>591.79</v>
      </c>
      <c r="K447" t="s">
        <v>163</v>
      </c>
      <c r="L447" t="s">
        <v>292</v>
      </c>
    </row>
    <row r="448" spans="1:12">
      <c r="A448" t="s">
        <v>17</v>
      </c>
      <c r="B448" s="216" t="s">
        <v>184</v>
      </c>
      <c r="C448" t="s">
        <v>3665</v>
      </c>
      <c r="E448" t="s">
        <v>3666</v>
      </c>
      <c r="F448" s="12">
        <v>42155</v>
      </c>
      <c r="G448" s="12" t="s">
        <v>3677</v>
      </c>
      <c r="H448" t="s">
        <v>80</v>
      </c>
      <c r="I448" s="52">
        <f>ROUND(Sales!I$98,2)</f>
        <v>0</v>
      </c>
      <c r="K448" t="s">
        <v>163</v>
      </c>
      <c r="L448" t="s">
        <v>292</v>
      </c>
    </row>
    <row r="449" spans="1:12">
      <c r="A449" t="s">
        <v>17</v>
      </c>
      <c r="B449" s="216" t="s">
        <v>146</v>
      </c>
      <c r="C449" t="s">
        <v>3665</v>
      </c>
      <c r="E449" t="s">
        <v>3666</v>
      </c>
      <c r="F449" s="12">
        <v>42155</v>
      </c>
      <c r="G449" s="12" t="s">
        <v>3675</v>
      </c>
      <c r="H449" t="s">
        <v>272</v>
      </c>
      <c r="I449" s="52">
        <f>ROUND('[8]JE USD'!V$8,2)</f>
        <v>-6369.9</v>
      </c>
      <c r="K449" t="s">
        <v>163</v>
      </c>
      <c r="L449" t="s">
        <v>292</v>
      </c>
    </row>
    <row r="450" spans="1:12">
      <c r="A450" t="s">
        <v>17</v>
      </c>
      <c r="B450" s="216" t="s">
        <v>336</v>
      </c>
      <c r="C450" t="s">
        <v>3665</v>
      </c>
      <c r="E450" t="s">
        <v>3666</v>
      </c>
      <c r="F450" s="12">
        <v>42155</v>
      </c>
      <c r="G450" s="12" t="s">
        <v>3676</v>
      </c>
      <c r="H450" t="s">
        <v>272</v>
      </c>
      <c r="I450" s="52">
        <f>ROUND('[8]JE USD'!V$9,2)</f>
        <v>-953.57</v>
      </c>
      <c r="K450" t="s">
        <v>163</v>
      </c>
      <c r="L450" t="s">
        <v>292</v>
      </c>
    </row>
    <row r="451" spans="1:12">
      <c r="A451" t="s">
        <v>17</v>
      </c>
      <c r="B451" s="216" t="s">
        <v>184</v>
      </c>
      <c r="C451" t="s">
        <v>3665</v>
      </c>
      <c r="E451" t="s">
        <v>3666</v>
      </c>
      <c r="F451" s="12">
        <v>42155</v>
      </c>
      <c r="G451" s="12" t="s">
        <v>3677</v>
      </c>
      <c r="H451" t="s">
        <v>272</v>
      </c>
      <c r="I451" s="52">
        <f>ROUND('[8]JE USD'!V$10,2)</f>
        <v>809.63</v>
      </c>
      <c r="K451" t="s">
        <v>163</v>
      </c>
      <c r="L451" t="s">
        <v>292</v>
      </c>
    </row>
    <row r="452" spans="1:12">
      <c r="A452" t="s">
        <v>17</v>
      </c>
      <c r="B452" s="216" t="s">
        <v>346</v>
      </c>
      <c r="C452" t="s">
        <v>3665</v>
      </c>
      <c r="E452" t="s">
        <v>3666</v>
      </c>
      <c r="F452" s="12">
        <v>42155</v>
      </c>
      <c r="G452" s="12" t="s">
        <v>3694</v>
      </c>
      <c r="H452" t="s">
        <v>272</v>
      </c>
      <c r="I452" s="52">
        <f>ROUND('[8]JE USD'!V$11,2)</f>
        <v>0</v>
      </c>
      <c r="K452" t="s">
        <v>163</v>
      </c>
      <c r="L452" t="s">
        <v>292</v>
      </c>
    </row>
    <row r="453" spans="1:12">
      <c r="A453" t="s">
        <v>17</v>
      </c>
      <c r="B453" s="216" t="s">
        <v>351</v>
      </c>
      <c r="C453" t="s">
        <v>3665</v>
      </c>
      <c r="E453" t="s">
        <v>3666</v>
      </c>
      <c r="F453" s="12">
        <v>42155</v>
      </c>
      <c r="G453" s="12" t="s">
        <v>3695</v>
      </c>
      <c r="H453" t="s">
        <v>272</v>
      </c>
      <c r="I453" s="52">
        <f>ROUND('[8]JE USD'!V$13,2)</f>
        <v>0</v>
      </c>
      <c r="K453" t="s">
        <v>163</v>
      </c>
      <c r="L453" t="s">
        <v>292</v>
      </c>
    </row>
    <row r="454" spans="1:12">
      <c r="A454" t="s">
        <v>17</v>
      </c>
      <c r="B454" s="216" t="s">
        <v>56</v>
      </c>
      <c r="C454" t="s">
        <v>3665</v>
      </c>
      <c r="E454" t="s">
        <v>3666</v>
      </c>
      <c r="F454" s="12">
        <v>42155</v>
      </c>
      <c r="G454" s="12" t="s">
        <v>3681</v>
      </c>
      <c r="H454" t="s">
        <v>272</v>
      </c>
      <c r="I454" s="52">
        <f>ROUND('[8]JE USD'!V$14,2)</f>
        <v>977.91</v>
      </c>
      <c r="K454" t="s">
        <v>163</v>
      </c>
      <c r="L454" t="s">
        <v>292</v>
      </c>
    </row>
    <row r="455" spans="1:12">
      <c r="A455" t="s">
        <v>17</v>
      </c>
      <c r="B455" s="216" t="s">
        <v>86</v>
      </c>
      <c r="C455" t="s">
        <v>3665</v>
      </c>
      <c r="E455" t="s">
        <v>3666</v>
      </c>
      <c r="F455" s="12">
        <v>42155</v>
      </c>
      <c r="G455" s="12" t="s">
        <v>3682</v>
      </c>
      <c r="H455" t="s">
        <v>272</v>
      </c>
      <c r="I455" s="52">
        <f>ROUND('[8]JE USD'!V$15,2)</f>
        <v>205.37</v>
      </c>
      <c r="K455" t="s">
        <v>163</v>
      </c>
      <c r="L455" t="s">
        <v>292</v>
      </c>
    </row>
    <row r="456" spans="1:12">
      <c r="A456" t="s">
        <v>17</v>
      </c>
      <c r="B456" s="216" t="s">
        <v>231</v>
      </c>
      <c r="C456" t="s">
        <v>3665</v>
      </c>
      <c r="E456" t="s">
        <v>3666</v>
      </c>
      <c r="F456" s="12">
        <v>42155</v>
      </c>
      <c r="G456" s="12" t="s">
        <v>3696</v>
      </c>
      <c r="H456" t="s">
        <v>272</v>
      </c>
      <c r="I456" s="52">
        <f>ROUND('[8]JE USD'!V$16,2)</f>
        <v>0</v>
      </c>
      <c r="K456" t="s">
        <v>163</v>
      </c>
      <c r="L456" t="s">
        <v>292</v>
      </c>
    </row>
    <row r="457" spans="1:12">
      <c r="A457" t="s">
        <v>17</v>
      </c>
      <c r="B457" s="216" t="s">
        <v>37</v>
      </c>
      <c r="C457" t="s">
        <v>3665</v>
      </c>
      <c r="E457" t="s">
        <v>3666</v>
      </c>
      <c r="F457" s="12">
        <v>42155</v>
      </c>
      <c r="G457" s="12" t="s">
        <v>3684</v>
      </c>
      <c r="H457" t="s">
        <v>272</v>
      </c>
      <c r="I457" s="52">
        <f>ROUND('[8]JE USD'!V$17,2)</f>
        <v>0</v>
      </c>
      <c r="K457" t="s">
        <v>163</v>
      </c>
      <c r="L457" t="s">
        <v>292</v>
      </c>
    </row>
    <row r="458" spans="1:12">
      <c r="A458" t="s">
        <v>17</v>
      </c>
      <c r="B458" s="216" t="s">
        <v>146</v>
      </c>
      <c r="C458" t="s">
        <v>3665</v>
      </c>
      <c r="E458" t="s">
        <v>3666</v>
      </c>
      <c r="F458" s="12">
        <v>42155</v>
      </c>
      <c r="G458" s="12" t="s">
        <v>3675</v>
      </c>
      <c r="H458" t="s">
        <v>270</v>
      </c>
      <c r="I458" s="52">
        <f>ROUND('[8]JE USD'!V$27,2)</f>
        <v>-1652.31</v>
      </c>
      <c r="K458" t="s">
        <v>163</v>
      </c>
      <c r="L458" t="s">
        <v>292</v>
      </c>
    </row>
    <row r="459" spans="1:12">
      <c r="A459" t="s">
        <v>17</v>
      </c>
      <c r="B459" s="216" t="s">
        <v>336</v>
      </c>
      <c r="C459" t="s">
        <v>3665</v>
      </c>
      <c r="E459" t="s">
        <v>3666</v>
      </c>
      <c r="F459" s="12">
        <v>42155</v>
      </c>
      <c r="G459" s="12" t="s">
        <v>3676</v>
      </c>
      <c r="H459" t="s">
        <v>270</v>
      </c>
      <c r="I459" s="52">
        <f>ROUND('[8]JE USD'!V$28,2)</f>
        <v>-243.1</v>
      </c>
      <c r="K459" t="s">
        <v>163</v>
      </c>
      <c r="L459" t="s">
        <v>292</v>
      </c>
    </row>
    <row r="460" spans="1:12">
      <c r="A460" t="s">
        <v>17</v>
      </c>
      <c r="B460" s="216" t="s">
        <v>184</v>
      </c>
      <c r="C460" t="s">
        <v>3665</v>
      </c>
      <c r="E460" t="s">
        <v>3666</v>
      </c>
      <c r="F460" s="12">
        <v>42155</v>
      </c>
      <c r="G460" s="12" t="s">
        <v>3677</v>
      </c>
      <c r="H460" t="s">
        <v>270</v>
      </c>
      <c r="I460" s="52">
        <f>ROUND('[8]JE USD'!V$29,2)</f>
        <v>107.61</v>
      </c>
      <c r="K460" t="s">
        <v>163</v>
      </c>
      <c r="L460" t="s">
        <v>292</v>
      </c>
    </row>
    <row r="461" spans="1:12">
      <c r="A461" t="s">
        <v>17</v>
      </c>
      <c r="B461" s="216" t="s">
        <v>342</v>
      </c>
      <c r="C461" t="s">
        <v>3665</v>
      </c>
      <c r="E461" t="s">
        <v>3666</v>
      </c>
      <c r="F461" s="12">
        <v>42155</v>
      </c>
      <c r="G461" s="12" t="s">
        <v>3680</v>
      </c>
      <c r="H461" t="s">
        <v>270</v>
      </c>
      <c r="I461" s="52">
        <f>ROUND('[8]JE USD'!V$30,2)</f>
        <v>0</v>
      </c>
      <c r="K461" t="s">
        <v>163</v>
      </c>
      <c r="L461" t="s">
        <v>292</v>
      </c>
    </row>
    <row r="462" spans="1:12">
      <c r="A462" t="s">
        <v>17</v>
      </c>
      <c r="B462" s="216" t="s">
        <v>351</v>
      </c>
      <c r="C462" t="s">
        <v>3665</v>
      </c>
      <c r="E462" t="s">
        <v>3666</v>
      </c>
      <c r="F462" s="12">
        <v>42155</v>
      </c>
      <c r="G462" s="12" t="s">
        <v>3695</v>
      </c>
      <c r="H462" t="s">
        <v>270</v>
      </c>
      <c r="I462" s="52">
        <f>ROUND('[8]JE USD'!V$32,2)</f>
        <v>0</v>
      </c>
      <c r="K462" t="s">
        <v>163</v>
      </c>
      <c r="L462" t="s">
        <v>292</v>
      </c>
    </row>
    <row r="463" spans="1:12">
      <c r="A463" t="s">
        <v>17</v>
      </c>
      <c r="B463" s="216" t="s">
        <v>56</v>
      </c>
      <c r="C463" t="s">
        <v>3665</v>
      </c>
      <c r="E463" t="s">
        <v>3666</v>
      </c>
      <c r="F463" s="12">
        <v>42155</v>
      </c>
      <c r="G463" s="12" t="s">
        <v>3681</v>
      </c>
      <c r="H463" t="s">
        <v>270</v>
      </c>
      <c r="I463" s="52">
        <f>ROUND('[8]JE USD'!V$33,2)</f>
        <v>271.31</v>
      </c>
      <c r="K463" t="s">
        <v>163</v>
      </c>
      <c r="L463" t="s">
        <v>292</v>
      </c>
    </row>
    <row r="464" spans="1:12">
      <c r="A464" t="s">
        <v>17</v>
      </c>
      <c r="B464" s="216" t="s">
        <v>86</v>
      </c>
      <c r="C464" t="s">
        <v>3665</v>
      </c>
      <c r="E464" t="s">
        <v>3666</v>
      </c>
      <c r="F464" s="12">
        <v>42155</v>
      </c>
      <c r="G464" s="12" t="s">
        <v>3682</v>
      </c>
      <c r="H464" t="s">
        <v>270</v>
      </c>
      <c r="I464" s="52">
        <f>ROUND('[8]JE USD'!V$34,2)</f>
        <v>36.44</v>
      </c>
      <c r="K464" t="s">
        <v>163</v>
      </c>
      <c r="L464" t="s">
        <v>292</v>
      </c>
    </row>
    <row r="465" spans="1:12">
      <c r="A465" t="s">
        <v>17</v>
      </c>
      <c r="B465" s="216" t="s">
        <v>182</v>
      </c>
      <c r="C465" t="s">
        <v>3665</v>
      </c>
      <c r="E465" t="s">
        <v>3666</v>
      </c>
      <c r="F465" s="12">
        <v>42155</v>
      </c>
      <c r="G465" s="12" t="s">
        <v>3683</v>
      </c>
      <c r="H465" t="s">
        <v>270</v>
      </c>
      <c r="I465" s="52">
        <f>ROUND('[8]JE USD'!V$35,2)</f>
        <v>0</v>
      </c>
      <c r="K465" t="s">
        <v>163</v>
      </c>
      <c r="L465" t="s">
        <v>292</v>
      </c>
    </row>
    <row r="466" spans="1:12">
      <c r="A466" t="s">
        <v>17</v>
      </c>
      <c r="B466" s="216" t="s">
        <v>37</v>
      </c>
      <c r="C466" t="s">
        <v>3665</v>
      </c>
      <c r="E466" t="s">
        <v>3666</v>
      </c>
      <c r="F466" s="12">
        <v>42155</v>
      </c>
      <c r="G466" s="12" t="s">
        <v>3684</v>
      </c>
      <c r="H466" t="s">
        <v>270</v>
      </c>
      <c r="I466" s="52">
        <f>ROUND('[8]JE USD'!V$36,2)</f>
        <v>0</v>
      </c>
      <c r="K466" t="s">
        <v>163</v>
      </c>
      <c r="L466" t="s">
        <v>292</v>
      </c>
    </row>
    <row r="467" spans="1:12">
      <c r="A467" t="s">
        <v>17</v>
      </c>
      <c r="B467" s="216" t="s">
        <v>146</v>
      </c>
      <c r="C467" t="s">
        <v>3665</v>
      </c>
      <c r="E467" t="s">
        <v>3666</v>
      </c>
      <c r="F467" s="12">
        <v>42155</v>
      </c>
      <c r="G467" s="12" t="s">
        <v>3675</v>
      </c>
      <c r="H467" t="s">
        <v>266</v>
      </c>
      <c r="I467" s="52">
        <f>ROUND('[8]JE USD'!V$46,2)</f>
        <v>-728.94</v>
      </c>
      <c r="K467" t="s">
        <v>163</v>
      </c>
      <c r="L467" t="s">
        <v>292</v>
      </c>
    </row>
    <row r="468" spans="1:12">
      <c r="A468" t="s">
        <v>17</v>
      </c>
      <c r="B468" s="216" t="s">
        <v>336</v>
      </c>
      <c r="C468" t="s">
        <v>3665</v>
      </c>
      <c r="E468" t="s">
        <v>3666</v>
      </c>
      <c r="F468" s="12">
        <v>42155</v>
      </c>
      <c r="G468" s="12" t="s">
        <v>3676</v>
      </c>
      <c r="H468" t="s">
        <v>266</v>
      </c>
      <c r="I468" s="52">
        <f>ROUND('[8]JE USD'!V$47,2)</f>
        <v>0</v>
      </c>
      <c r="K468" t="s">
        <v>163</v>
      </c>
      <c r="L468" t="s">
        <v>292</v>
      </c>
    </row>
    <row r="469" spans="1:12">
      <c r="A469" t="s">
        <v>17</v>
      </c>
      <c r="B469" s="216" t="s">
        <v>184</v>
      </c>
      <c r="C469" t="s">
        <v>3665</v>
      </c>
      <c r="E469" t="s">
        <v>3666</v>
      </c>
      <c r="F469" s="12">
        <v>42155</v>
      </c>
      <c r="G469" s="12" t="s">
        <v>3677</v>
      </c>
      <c r="H469" t="s">
        <v>266</v>
      </c>
      <c r="I469" s="52">
        <f>ROUND('[8]JE USD'!V$48,2)</f>
        <v>0</v>
      </c>
      <c r="K469" t="s">
        <v>163</v>
      </c>
      <c r="L469" t="s">
        <v>292</v>
      </c>
    </row>
    <row r="470" spans="1:12">
      <c r="A470" t="s">
        <v>17</v>
      </c>
      <c r="B470" s="216" t="s">
        <v>342</v>
      </c>
      <c r="C470" t="s">
        <v>3665</v>
      </c>
      <c r="E470" t="s">
        <v>3666</v>
      </c>
      <c r="F470" s="12">
        <v>42155</v>
      </c>
      <c r="G470" s="12" t="s">
        <v>3680</v>
      </c>
      <c r="H470" t="s">
        <v>266</v>
      </c>
      <c r="I470" s="52">
        <f>ROUND('[8]JE USD'!V$49,2)</f>
        <v>0</v>
      </c>
      <c r="K470" t="s">
        <v>163</v>
      </c>
      <c r="L470" t="s">
        <v>292</v>
      </c>
    </row>
    <row r="471" spans="1:12">
      <c r="A471" t="s">
        <v>17</v>
      </c>
      <c r="B471" s="216" t="s">
        <v>351</v>
      </c>
      <c r="C471" t="s">
        <v>3665</v>
      </c>
      <c r="E471" t="s">
        <v>3666</v>
      </c>
      <c r="F471" s="12">
        <v>42155</v>
      </c>
      <c r="G471" s="12" t="s">
        <v>3695</v>
      </c>
      <c r="H471" t="s">
        <v>266</v>
      </c>
      <c r="I471" s="52">
        <f>ROUND('[8]JE USD'!V$51,2)</f>
        <v>0</v>
      </c>
      <c r="K471" t="s">
        <v>163</v>
      </c>
      <c r="L471" t="s">
        <v>292</v>
      </c>
    </row>
    <row r="472" spans="1:12">
      <c r="A472" t="s">
        <v>17</v>
      </c>
      <c r="B472" s="216" t="s">
        <v>56</v>
      </c>
      <c r="C472" t="s">
        <v>3665</v>
      </c>
      <c r="E472" t="s">
        <v>3666</v>
      </c>
      <c r="F472" s="12">
        <v>42155</v>
      </c>
      <c r="G472" s="12" t="s">
        <v>3681</v>
      </c>
      <c r="H472" t="s">
        <v>266</v>
      </c>
      <c r="I472" s="52">
        <f>ROUND('[8]JE USD'!V$52,2)</f>
        <v>109.32</v>
      </c>
      <c r="K472" t="s">
        <v>163</v>
      </c>
      <c r="L472" t="s">
        <v>292</v>
      </c>
    </row>
    <row r="473" spans="1:12">
      <c r="A473" t="s">
        <v>17</v>
      </c>
      <c r="B473" s="216" t="s">
        <v>86</v>
      </c>
      <c r="C473" t="s">
        <v>3665</v>
      </c>
      <c r="E473" t="s">
        <v>3666</v>
      </c>
      <c r="F473" s="12">
        <v>42155</v>
      </c>
      <c r="G473" s="12" t="s">
        <v>3682</v>
      </c>
      <c r="H473" t="s">
        <v>266</v>
      </c>
      <c r="I473" s="52">
        <f>ROUND('[8]JE USD'!V$53,2)</f>
        <v>0</v>
      </c>
      <c r="K473" t="s">
        <v>163</v>
      </c>
      <c r="L473" t="s">
        <v>292</v>
      </c>
    </row>
    <row r="474" spans="1:12">
      <c r="A474" t="s">
        <v>17</v>
      </c>
      <c r="B474" s="216" t="s">
        <v>182</v>
      </c>
      <c r="C474" t="s">
        <v>3665</v>
      </c>
      <c r="E474" t="s">
        <v>3666</v>
      </c>
      <c r="F474" s="12">
        <v>42155</v>
      </c>
      <c r="G474" s="12" t="s">
        <v>3683</v>
      </c>
      <c r="H474" t="s">
        <v>266</v>
      </c>
      <c r="I474" s="52">
        <f>ROUND('[8]JE USD'!V$54,2)</f>
        <v>0</v>
      </c>
      <c r="K474" t="s">
        <v>163</v>
      </c>
      <c r="L474" t="s">
        <v>292</v>
      </c>
    </row>
    <row r="475" spans="1:12">
      <c r="A475" t="s">
        <v>17</v>
      </c>
      <c r="B475" s="216" t="s">
        <v>37</v>
      </c>
      <c r="C475" t="s">
        <v>3665</v>
      </c>
      <c r="E475" t="s">
        <v>3666</v>
      </c>
      <c r="F475" s="12">
        <v>42155</v>
      </c>
      <c r="G475" s="12" t="s">
        <v>3684</v>
      </c>
      <c r="H475" t="s">
        <v>266</v>
      </c>
      <c r="I475" s="52">
        <f>ROUND('[8]JE USD'!V$55,2)</f>
        <v>0</v>
      </c>
      <c r="K475" t="s">
        <v>163</v>
      </c>
      <c r="L475" t="s">
        <v>292</v>
      </c>
    </row>
    <row r="476" spans="1:12">
      <c r="A476" t="s">
        <v>17</v>
      </c>
      <c r="B476" s="216" t="s">
        <v>146</v>
      </c>
      <c r="C476" t="s">
        <v>3665</v>
      </c>
      <c r="E476" t="s">
        <v>3666</v>
      </c>
      <c r="F476" s="12">
        <v>42155</v>
      </c>
      <c r="G476" s="12" t="s">
        <v>3675</v>
      </c>
      <c r="H476" t="s">
        <v>264</v>
      </c>
      <c r="I476" s="52">
        <f>ROUND('[8]JE USD'!V$65,2)</f>
        <v>-606.9</v>
      </c>
      <c r="K476" t="s">
        <v>163</v>
      </c>
      <c r="L476" t="s">
        <v>292</v>
      </c>
    </row>
    <row r="477" spans="1:12">
      <c r="A477" t="s">
        <v>17</v>
      </c>
      <c r="B477" s="216" t="s">
        <v>336</v>
      </c>
      <c r="C477" t="s">
        <v>3665</v>
      </c>
      <c r="E477" t="s">
        <v>3666</v>
      </c>
      <c r="F477" s="12">
        <v>42155</v>
      </c>
      <c r="G477" s="12" t="s">
        <v>3676</v>
      </c>
      <c r="H477" t="s">
        <v>264</v>
      </c>
      <c r="I477" s="52">
        <f>ROUND('[8]JE USD'!V$66,2)</f>
        <v>0</v>
      </c>
      <c r="K477" t="s">
        <v>163</v>
      </c>
      <c r="L477" t="s">
        <v>292</v>
      </c>
    </row>
    <row r="478" spans="1:12">
      <c r="A478" t="s">
        <v>17</v>
      </c>
      <c r="B478" s="216" t="s">
        <v>184</v>
      </c>
      <c r="C478" t="s">
        <v>3665</v>
      </c>
      <c r="E478" t="s">
        <v>3666</v>
      </c>
      <c r="F478" s="12">
        <v>42155</v>
      </c>
      <c r="G478" s="12" t="s">
        <v>3677</v>
      </c>
      <c r="H478" t="s">
        <v>264</v>
      </c>
      <c r="I478" s="52">
        <f>ROUND('[8]JE USD'!V$67,2)</f>
        <v>0</v>
      </c>
      <c r="K478" t="s">
        <v>163</v>
      </c>
      <c r="L478" t="s">
        <v>292</v>
      </c>
    </row>
    <row r="479" spans="1:12">
      <c r="A479" t="s">
        <v>17</v>
      </c>
      <c r="B479" s="216" t="s">
        <v>342</v>
      </c>
      <c r="C479" t="s">
        <v>3665</v>
      </c>
      <c r="E479" t="s">
        <v>3666</v>
      </c>
      <c r="F479" s="12">
        <v>42155</v>
      </c>
      <c r="G479" s="12" t="s">
        <v>3680</v>
      </c>
      <c r="H479" t="s">
        <v>264</v>
      </c>
      <c r="I479" s="52">
        <f>ROUND('[8]JE USD'!V$68,2)</f>
        <v>0</v>
      </c>
      <c r="K479" t="s">
        <v>163</v>
      </c>
      <c r="L479" t="s">
        <v>292</v>
      </c>
    </row>
    <row r="480" spans="1:12">
      <c r="A480" t="s">
        <v>17</v>
      </c>
      <c r="B480" s="216" t="s">
        <v>351</v>
      </c>
      <c r="C480" t="s">
        <v>3665</v>
      </c>
      <c r="E480" t="s">
        <v>3666</v>
      </c>
      <c r="F480" s="12">
        <v>42155</v>
      </c>
      <c r="G480" s="12" t="s">
        <v>3695</v>
      </c>
      <c r="H480" t="s">
        <v>264</v>
      </c>
      <c r="I480" s="52">
        <f>ROUND('[8]JE USD'!V$70,2)</f>
        <v>0</v>
      </c>
      <c r="K480" t="s">
        <v>163</v>
      </c>
      <c r="L480" t="s">
        <v>292</v>
      </c>
    </row>
    <row r="481" spans="1:12">
      <c r="A481" t="s">
        <v>17</v>
      </c>
      <c r="B481" s="216" t="s">
        <v>56</v>
      </c>
      <c r="C481" t="s">
        <v>3665</v>
      </c>
      <c r="E481" t="s">
        <v>3666</v>
      </c>
      <c r="F481" s="12">
        <v>42155</v>
      </c>
      <c r="G481" s="12" t="s">
        <v>3681</v>
      </c>
      <c r="H481" t="s">
        <v>264</v>
      </c>
      <c r="I481" s="52">
        <f>ROUND('[8]JE USD'!V$71,2)</f>
        <v>91.05</v>
      </c>
      <c r="K481" t="s">
        <v>163</v>
      </c>
      <c r="L481" t="s">
        <v>292</v>
      </c>
    </row>
    <row r="482" spans="1:12">
      <c r="A482" t="s">
        <v>17</v>
      </c>
      <c r="B482" s="216" t="s">
        <v>86</v>
      </c>
      <c r="C482" t="s">
        <v>3665</v>
      </c>
      <c r="E482" t="s">
        <v>3666</v>
      </c>
      <c r="F482" s="12">
        <v>42155</v>
      </c>
      <c r="G482" s="12" t="s">
        <v>3682</v>
      </c>
      <c r="H482" t="s">
        <v>264</v>
      </c>
      <c r="I482" s="52">
        <f>ROUND('[8]JE USD'!V$72,2)</f>
        <v>0</v>
      </c>
      <c r="K482" t="s">
        <v>163</v>
      </c>
      <c r="L482" t="s">
        <v>292</v>
      </c>
    </row>
    <row r="483" spans="1:12">
      <c r="A483" t="s">
        <v>17</v>
      </c>
      <c r="B483" s="216" t="s">
        <v>182</v>
      </c>
      <c r="C483" t="s">
        <v>3665</v>
      </c>
      <c r="E483" t="s">
        <v>3666</v>
      </c>
      <c r="F483" s="12">
        <v>42155</v>
      </c>
      <c r="G483" s="12" t="s">
        <v>3683</v>
      </c>
      <c r="H483" t="s">
        <v>264</v>
      </c>
      <c r="I483" s="52">
        <f>ROUND('[8]JE USD'!V$73,2)</f>
        <v>0</v>
      </c>
      <c r="K483" t="s">
        <v>163</v>
      </c>
      <c r="L483" t="s">
        <v>292</v>
      </c>
    </row>
    <row r="484" spans="1:12">
      <c r="A484" t="s">
        <v>17</v>
      </c>
      <c r="B484" s="216" t="s">
        <v>37</v>
      </c>
      <c r="C484" t="s">
        <v>3665</v>
      </c>
      <c r="E484" t="s">
        <v>3666</v>
      </c>
      <c r="F484" s="12">
        <v>42155</v>
      </c>
      <c r="G484" s="12" t="s">
        <v>3684</v>
      </c>
      <c r="H484" t="s">
        <v>264</v>
      </c>
      <c r="I484" s="52">
        <f>ROUND('[8]JE USD'!V$74,2)</f>
        <v>0</v>
      </c>
      <c r="K484" t="s">
        <v>163</v>
      </c>
      <c r="L484" t="s">
        <v>292</v>
      </c>
    </row>
    <row r="485" spans="1:12">
      <c r="A485" t="s">
        <v>17</v>
      </c>
      <c r="B485" s="216" t="s">
        <v>146</v>
      </c>
      <c r="C485" t="s">
        <v>3665</v>
      </c>
      <c r="E485" t="s">
        <v>3666</v>
      </c>
      <c r="F485" s="12">
        <v>42155</v>
      </c>
      <c r="G485" s="12" t="s">
        <v>3675</v>
      </c>
      <c r="H485" t="s">
        <v>268</v>
      </c>
      <c r="I485" s="52">
        <f>ROUND('[8]JE USD'!V$84,2)</f>
        <v>-1106.21</v>
      </c>
      <c r="K485" t="s">
        <v>163</v>
      </c>
      <c r="L485" t="s">
        <v>292</v>
      </c>
    </row>
    <row r="486" spans="1:12">
      <c r="A486" t="s">
        <v>17</v>
      </c>
      <c r="B486" s="216" t="s">
        <v>336</v>
      </c>
      <c r="C486" t="s">
        <v>3665</v>
      </c>
      <c r="E486" t="s">
        <v>3666</v>
      </c>
      <c r="F486" s="12">
        <v>42155</v>
      </c>
      <c r="G486" s="12" t="s">
        <v>3676</v>
      </c>
      <c r="H486" t="s">
        <v>268</v>
      </c>
      <c r="I486" s="52">
        <f>ROUND('[8]JE USD'!V$85,2)</f>
        <v>-193.82</v>
      </c>
      <c r="K486" t="s">
        <v>163</v>
      </c>
      <c r="L486" t="s">
        <v>292</v>
      </c>
    </row>
    <row r="487" spans="1:12">
      <c r="A487" t="s">
        <v>17</v>
      </c>
      <c r="B487" s="216" t="s">
        <v>184</v>
      </c>
      <c r="C487" t="s">
        <v>3665</v>
      </c>
      <c r="E487" t="s">
        <v>3666</v>
      </c>
      <c r="F487" s="12">
        <v>42155</v>
      </c>
      <c r="G487" s="12" t="s">
        <v>3677</v>
      </c>
      <c r="H487" t="s">
        <v>268</v>
      </c>
      <c r="I487" s="52">
        <f>ROUND('[8]JE USD'!V$86,2)</f>
        <v>73.849999999999994</v>
      </c>
      <c r="K487" t="s">
        <v>163</v>
      </c>
      <c r="L487" t="s">
        <v>292</v>
      </c>
    </row>
    <row r="488" spans="1:12">
      <c r="A488" t="s">
        <v>17</v>
      </c>
      <c r="B488" s="216" t="s">
        <v>342</v>
      </c>
      <c r="C488" t="s">
        <v>3665</v>
      </c>
      <c r="E488" t="s">
        <v>3666</v>
      </c>
      <c r="F488" s="12">
        <v>42155</v>
      </c>
      <c r="G488" s="12" t="s">
        <v>3680</v>
      </c>
      <c r="H488" t="s">
        <v>268</v>
      </c>
      <c r="I488" s="52">
        <f>ROUND('[8]JE USD'!V$87,2)</f>
        <v>0</v>
      </c>
      <c r="K488" t="s">
        <v>163</v>
      </c>
      <c r="L488" t="s">
        <v>292</v>
      </c>
    </row>
    <row r="489" spans="1:12">
      <c r="A489" t="s">
        <v>17</v>
      </c>
      <c r="B489" s="216" t="s">
        <v>3687</v>
      </c>
      <c r="C489" t="s">
        <v>3665</v>
      </c>
      <c r="E489" t="s">
        <v>3666</v>
      </c>
      <c r="F489" s="12">
        <v>42155</v>
      </c>
      <c r="G489" s="12" t="s">
        <v>3697</v>
      </c>
      <c r="H489" t="s">
        <v>268</v>
      </c>
      <c r="I489" s="52">
        <f>ROUND('[8]JE USD'!V$88,2)</f>
        <v>0</v>
      </c>
      <c r="K489" t="s">
        <v>163</v>
      </c>
      <c r="L489" t="s">
        <v>292</v>
      </c>
    </row>
    <row r="490" spans="1:12">
      <c r="A490" t="s">
        <v>17</v>
      </c>
      <c r="B490" s="216" t="s">
        <v>351</v>
      </c>
      <c r="C490" t="s">
        <v>3665</v>
      </c>
      <c r="E490" t="s">
        <v>3666</v>
      </c>
      <c r="F490" s="12">
        <v>42155</v>
      </c>
      <c r="G490" s="12" t="s">
        <v>3695</v>
      </c>
      <c r="H490" t="s">
        <v>268</v>
      </c>
      <c r="I490" s="52">
        <f>ROUND('[8]JE USD'!V$89,2)</f>
        <v>0</v>
      </c>
      <c r="K490" t="s">
        <v>163</v>
      </c>
      <c r="L490" t="s">
        <v>292</v>
      </c>
    </row>
    <row r="491" spans="1:12">
      <c r="A491" t="s">
        <v>17</v>
      </c>
      <c r="B491" s="216" t="s">
        <v>56</v>
      </c>
      <c r="C491" t="s">
        <v>3665</v>
      </c>
      <c r="E491" t="s">
        <v>3666</v>
      </c>
      <c r="F491" s="12">
        <v>42155</v>
      </c>
      <c r="G491" s="12" t="s">
        <v>3681</v>
      </c>
      <c r="H491" t="s">
        <v>268</v>
      </c>
      <c r="I491" s="52">
        <f>ROUND('[8]JE USD'!V$90,2)</f>
        <v>249.04</v>
      </c>
      <c r="K491" t="s">
        <v>163</v>
      </c>
      <c r="L491" t="s">
        <v>292</v>
      </c>
    </row>
    <row r="492" spans="1:12">
      <c r="A492" t="s">
        <v>17</v>
      </c>
      <c r="B492" s="216" t="s">
        <v>86</v>
      </c>
      <c r="C492" t="s">
        <v>3665</v>
      </c>
      <c r="E492" t="s">
        <v>3666</v>
      </c>
      <c r="F492" s="12">
        <v>42155</v>
      </c>
      <c r="G492" s="12" t="s">
        <v>3682</v>
      </c>
      <c r="H492" t="s">
        <v>268</v>
      </c>
      <c r="I492" s="52">
        <f>ROUND('[8]JE USD'!V$91,2)</f>
        <v>19.3</v>
      </c>
      <c r="K492" t="s">
        <v>163</v>
      </c>
      <c r="L492" t="s">
        <v>292</v>
      </c>
    </row>
    <row r="493" spans="1:12">
      <c r="A493" t="s">
        <v>17</v>
      </c>
      <c r="B493" s="216" t="s">
        <v>182</v>
      </c>
      <c r="C493" t="s">
        <v>3665</v>
      </c>
      <c r="E493" t="s">
        <v>3666</v>
      </c>
      <c r="F493" s="12">
        <v>42155</v>
      </c>
      <c r="G493" s="12" t="s">
        <v>3683</v>
      </c>
      <c r="H493" t="s">
        <v>268</v>
      </c>
      <c r="I493" s="52">
        <f>ROUND('[8]JE USD'!V$92,2)</f>
        <v>0</v>
      </c>
      <c r="K493" t="s">
        <v>163</v>
      </c>
      <c r="L493" t="s">
        <v>292</v>
      </c>
    </row>
    <row r="494" spans="1:12">
      <c r="A494" t="s">
        <v>17</v>
      </c>
      <c r="B494" s="216" t="s">
        <v>37</v>
      </c>
      <c r="C494" t="s">
        <v>3665</v>
      </c>
      <c r="E494" t="s">
        <v>3666</v>
      </c>
      <c r="F494" s="12">
        <v>42155</v>
      </c>
      <c r="G494" s="12" t="s">
        <v>3684</v>
      </c>
      <c r="H494" t="s">
        <v>268</v>
      </c>
      <c r="I494" s="52">
        <f>ROUND('[8]JE USD'!V$93,2)</f>
        <v>0</v>
      </c>
      <c r="K494" t="s">
        <v>163</v>
      </c>
      <c r="L494" t="s">
        <v>292</v>
      </c>
    </row>
    <row r="495" spans="1:12">
      <c r="A495" t="s">
        <v>17</v>
      </c>
      <c r="B495" s="216" t="s">
        <v>3688</v>
      </c>
      <c r="C495" t="s">
        <v>3665</v>
      </c>
      <c r="E495" t="s">
        <v>3666</v>
      </c>
      <c r="F495" s="12">
        <v>42155</v>
      </c>
      <c r="G495" s="12" t="s">
        <v>3698</v>
      </c>
      <c r="H495" t="s">
        <v>268</v>
      </c>
      <c r="I495" s="52">
        <f>ROUND('[8]JE USD'!V$94,2)</f>
        <v>0</v>
      </c>
      <c r="K495" t="s">
        <v>163</v>
      </c>
      <c r="L495" t="s">
        <v>292</v>
      </c>
    </row>
    <row r="496" spans="1:12">
      <c r="A496" t="s">
        <v>17</v>
      </c>
      <c r="B496" s="216">
        <v>0</v>
      </c>
      <c r="C496" t="s">
        <v>3665</v>
      </c>
      <c r="E496" t="s">
        <v>3666</v>
      </c>
      <c r="F496" s="12">
        <v>42155</v>
      </c>
      <c r="G496" s="12" t="s">
        <v>3699</v>
      </c>
      <c r="H496" t="s">
        <v>268</v>
      </c>
      <c r="I496" s="52">
        <f>ROUND('[8]JE USD'!V$95,2)</f>
        <v>0</v>
      </c>
      <c r="K496" t="s">
        <v>163</v>
      </c>
      <c r="L496" t="s">
        <v>292</v>
      </c>
    </row>
    <row r="497" spans="1:12">
      <c r="A497" t="s">
        <v>17</v>
      </c>
      <c r="B497" s="216" t="s">
        <v>3689</v>
      </c>
      <c r="C497" t="s">
        <v>3665</v>
      </c>
      <c r="E497" t="s">
        <v>3666</v>
      </c>
      <c r="F497" s="12">
        <v>42155</v>
      </c>
      <c r="G497" s="12" t="s">
        <v>3700</v>
      </c>
      <c r="H497" t="s">
        <v>268</v>
      </c>
      <c r="I497" s="52">
        <f>ROUND('[8]JE USD'!V$96,2)</f>
        <v>0</v>
      </c>
      <c r="K497" t="s">
        <v>163</v>
      </c>
      <c r="L497" t="s">
        <v>292</v>
      </c>
    </row>
    <row r="498" spans="1:12">
      <c r="A498" t="s">
        <v>17</v>
      </c>
      <c r="B498" s="216" t="s">
        <v>386</v>
      </c>
      <c r="C498" t="s">
        <v>3665</v>
      </c>
      <c r="E498" t="s">
        <v>3666</v>
      </c>
      <c r="F498" s="12">
        <v>42155</v>
      </c>
      <c r="G498" s="12" t="s">
        <v>3701</v>
      </c>
      <c r="H498" t="s">
        <v>268</v>
      </c>
      <c r="I498" s="52">
        <f>ROUND('[8]JE USD'!V$97,2)</f>
        <v>35.979999999999997</v>
      </c>
      <c r="K498" t="s">
        <v>163</v>
      </c>
      <c r="L498" t="s">
        <v>292</v>
      </c>
    </row>
    <row r="499" spans="1:12">
      <c r="A499" t="s">
        <v>17</v>
      </c>
      <c r="B499" s="216" t="s">
        <v>51</v>
      </c>
      <c r="C499" t="s">
        <v>3665</v>
      </c>
      <c r="E499" t="s">
        <v>3666</v>
      </c>
      <c r="F499" s="12">
        <v>42155</v>
      </c>
      <c r="G499" s="12" t="s">
        <v>3702</v>
      </c>
      <c r="H499" t="s">
        <v>268</v>
      </c>
      <c r="I499" s="52">
        <f>ROUND('[8]JE USD'!V$98,2)</f>
        <v>42.92</v>
      </c>
      <c r="K499" t="s">
        <v>163</v>
      </c>
      <c r="L499" t="s">
        <v>292</v>
      </c>
    </row>
    <row r="500" spans="1:12">
      <c r="A500" t="s">
        <v>17</v>
      </c>
      <c r="B500" s="216" t="s">
        <v>231</v>
      </c>
      <c r="C500" t="s">
        <v>3665</v>
      </c>
      <c r="E500" t="s">
        <v>3666</v>
      </c>
      <c r="F500" s="12">
        <v>42155</v>
      </c>
      <c r="G500" s="12" t="s">
        <v>3696</v>
      </c>
      <c r="H500" t="s">
        <v>268</v>
      </c>
      <c r="I500" s="52">
        <f>ROUND('[8]JE USD'!V$99,2)</f>
        <v>0</v>
      </c>
      <c r="K500" t="s">
        <v>163</v>
      </c>
      <c r="L500" t="s">
        <v>292</v>
      </c>
    </row>
    <row r="501" spans="1:12">
      <c r="A501" t="s">
        <v>17</v>
      </c>
      <c r="B501" s="216" t="s">
        <v>146</v>
      </c>
      <c r="C501" t="s">
        <v>3665</v>
      </c>
      <c r="E501" t="s">
        <v>3666</v>
      </c>
      <c r="F501" s="12">
        <v>42155</v>
      </c>
      <c r="G501" s="12" t="s">
        <v>3675</v>
      </c>
      <c r="H501" t="s">
        <v>279</v>
      </c>
      <c r="I501" s="52">
        <f>-ROUND('[9]Global Vendor'!G$18,2)</f>
        <v>-46839.78</v>
      </c>
      <c r="K501" t="s">
        <v>163</v>
      </c>
      <c r="L501" t="s">
        <v>292</v>
      </c>
    </row>
    <row r="502" spans="1:12">
      <c r="A502" t="s">
        <v>17</v>
      </c>
      <c r="B502" s="216" t="s">
        <v>342</v>
      </c>
      <c r="C502" t="s">
        <v>3665</v>
      </c>
      <c r="E502" t="s">
        <v>3666</v>
      </c>
      <c r="F502" s="12">
        <v>42155</v>
      </c>
      <c r="G502" s="12" t="s">
        <v>3680</v>
      </c>
      <c r="H502" t="s">
        <v>279</v>
      </c>
      <c r="I502" s="52">
        <f>ROUND('[9]Global Vendor'!G$19,2)</f>
        <v>830.67</v>
      </c>
      <c r="K502" t="s">
        <v>163</v>
      </c>
      <c r="L502" t="s">
        <v>292</v>
      </c>
    </row>
    <row r="503" spans="1:12">
      <c r="A503" t="s">
        <v>17</v>
      </c>
      <c r="B503" s="216" t="s">
        <v>346</v>
      </c>
      <c r="C503" t="s">
        <v>3665</v>
      </c>
      <c r="E503" t="s">
        <v>3666</v>
      </c>
      <c r="F503" s="12">
        <v>42155</v>
      </c>
      <c r="G503" s="12" t="s">
        <v>3694</v>
      </c>
      <c r="H503" t="s">
        <v>279</v>
      </c>
      <c r="I503" s="52">
        <f>ROUND('[9]Global Vendor'!G$20,2)</f>
        <v>1637.82</v>
      </c>
      <c r="K503" t="s">
        <v>163</v>
      </c>
      <c r="L503" t="s">
        <v>292</v>
      </c>
    </row>
    <row r="504" spans="1:12">
      <c r="A504" t="s">
        <v>17</v>
      </c>
      <c r="B504" s="216" t="s">
        <v>349</v>
      </c>
      <c r="C504" t="s">
        <v>3665</v>
      </c>
      <c r="E504" t="s">
        <v>3666</v>
      </c>
      <c r="F504" s="12">
        <v>42155</v>
      </c>
      <c r="G504" s="12" t="s">
        <v>3703</v>
      </c>
      <c r="H504" t="s">
        <v>279</v>
      </c>
      <c r="I504" s="52">
        <f>ROUND('[9]Global Vendor'!G$21,2)</f>
        <v>7864.4</v>
      </c>
      <c r="K504" t="s">
        <v>163</v>
      </c>
      <c r="L504" t="s">
        <v>292</v>
      </c>
    </row>
    <row r="505" spans="1:12">
      <c r="A505" t="s">
        <v>17</v>
      </c>
      <c r="B505" s="216" t="s">
        <v>350</v>
      </c>
      <c r="C505" t="s">
        <v>3665</v>
      </c>
      <c r="E505" t="s">
        <v>3666</v>
      </c>
      <c r="F505" s="12">
        <v>42155</v>
      </c>
      <c r="G505" s="12" t="s">
        <v>3704</v>
      </c>
      <c r="H505" t="s">
        <v>279</v>
      </c>
      <c r="I505" s="52">
        <f>ROUND('[9]Global Vendor'!G$22,2)</f>
        <v>3932.2</v>
      </c>
      <c r="K505" t="s">
        <v>163</v>
      </c>
      <c r="L505" t="s">
        <v>292</v>
      </c>
    </row>
    <row r="506" spans="1:12">
      <c r="A506" t="s">
        <v>17</v>
      </c>
      <c r="B506" s="216" t="s">
        <v>503</v>
      </c>
      <c r="C506" t="s">
        <v>3665</v>
      </c>
      <c r="E506" t="s">
        <v>3666</v>
      </c>
      <c r="F506" s="12">
        <v>42155</v>
      </c>
      <c r="G506" s="12" t="s">
        <v>3705</v>
      </c>
      <c r="H506" t="s">
        <v>279</v>
      </c>
      <c r="I506" s="52">
        <f>ROUND('[9]Global Vendor'!G$23,2)</f>
        <v>1133.1600000000001</v>
      </c>
      <c r="K506" t="s">
        <v>163</v>
      </c>
      <c r="L506" t="s">
        <v>292</v>
      </c>
    </row>
    <row r="507" spans="1:12">
      <c r="A507" t="s">
        <v>17</v>
      </c>
      <c r="B507" s="216" t="s">
        <v>146</v>
      </c>
      <c r="C507" t="s">
        <v>3665</v>
      </c>
      <c r="E507" t="s">
        <v>3666</v>
      </c>
      <c r="F507" s="12">
        <v>42155</v>
      </c>
      <c r="G507" s="12" t="s">
        <v>3675</v>
      </c>
      <c r="H507" t="s">
        <v>277</v>
      </c>
      <c r="I507" s="52">
        <f>-ROUND('[9]Global Vendor'!G$32,2)</f>
        <v>0</v>
      </c>
      <c r="K507" t="s">
        <v>163</v>
      </c>
      <c r="L507" t="s">
        <v>292</v>
      </c>
    </row>
    <row r="508" spans="1:12">
      <c r="A508" t="s">
        <v>17</v>
      </c>
      <c r="B508" s="216" t="s">
        <v>342</v>
      </c>
      <c r="C508" t="s">
        <v>3665</v>
      </c>
      <c r="E508" t="s">
        <v>3666</v>
      </c>
      <c r="F508" s="12">
        <v>42155</v>
      </c>
      <c r="G508" s="12" t="s">
        <v>3680</v>
      </c>
      <c r="H508" t="s">
        <v>277</v>
      </c>
      <c r="I508" s="52">
        <f>ROUND('[9]Global Vendor'!G$33,2)</f>
        <v>0</v>
      </c>
      <c r="K508" t="s">
        <v>163</v>
      </c>
      <c r="L508" t="s">
        <v>292</v>
      </c>
    </row>
    <row r="509" spans="1:12">
      <c r="A509" t="s">
        <v>17</v>
      </c>
      <c r="B509" s="216" t="s">
        <v>346</v>
      </c>
      <c r="C509" t="s">
        <v>3665</v>
      </c>
      <c r="E509" t="s">
        <v>3666</v>
      </c>
      <c r="F509" s="12">
        <v>42155</v>
      </c>
      <c r="G509" s="12" t="s">
        <v>3694</v>
      </c>
      <c r="H509" t="s">
        <v>277</v>
      </c>
      <c r="I509" s="52">
        <f>ROUND('[9]Global Vendor'!G$34,2)</f>
        <v>0</v>
      </c>
      <c r="K509" t="s">
        <v>163</v>
      </c>
      <c r="L509" t="s">
        <v>292</v>
      </c>
    </row>
    <row r="510" spans="1:12">
      <c r="A510" t="s">
        <v>17</v>
      </c>
      <c r="B510" s="216" t="s">
        <v>349</v>
      </c>
      <c r="C510" t="s">
        <v>3665</v>
      </c>
      <c r="E510" t="s">
        <v>3666</v>
      </c>
      <c r="F510" s="12">
        <v>42155</v>
      </c>
      <c r="G510" s="12" t="s">
        <v>3703</v>
      </c>
      <c r="H510" t="s">
        <v>277</v>
      </c>
      <c r="I510" s="52">
        <f>ROUND('[9]Global Vendor'!G$35,2)</f>
        <v>0</v>
      </c>
      <c r="K510" t="s">
        <v>163</v>
      </c>
      <c r="L510" t="s">
        <v>292</v>
      </c>
    </row>
    <row r="511" spans="1:12">
      <c r="A511" t="s">
        <v>17</v>
      </c>
      <c r="B511" s="216" t="s">
        <v>350</v>
      </c>
      <c r="C511" t="s">
        <v>3665</v>
      </c>
      <c r="E511" t="s">
        <v>3666</v>
      </c>
      <c r="F511" s="12">
        <v>42155</v>
      </c>
      <c r="G511" s="12" t="s">
        <v>3704</v>
      </c>
      <c r="H511" t="s">
        <v>277</v>
      </c>
      <c r="I511" s="52">
        <f>ROUND('[9]Global Vendor'!G$36,2)</f>
        <v>0</v>
      </c>
      <c r="K511" t="s">
        <v>163</v>
      </c>
      <c r="L511" t="s">
        <v>292</v>
      </c>
    </row>
    <row r="512" spans="1:12">
      <c r="A512" t="s">
        <v>17</v>
      </c>
      <c r="B512" s="216" t="s">
        <v>503</v>
      </c>
      <c r="C512" t="s">
        <v>3665</v>
      </c>
      <c r="E512" t="s">
        <v>3666</v>
      </c>
      <c r="F512" s="12">
        <v>42155</v>
      </c>
      <c r="G512" s="12" t="s">
        <v>3705</v>
      </c>
      <c r="H512" t="s">
        <v>277</v>
      </c>
      <c r="I512" s="52">
        <f>ROUND('[9]Global Vendor'!G$37,2)</f>
        <v>0</v>
      </c>
      <c r="K512" t="s">
        <v>163</v>
      </c>
      <c r="L512" t="s">
        <v>292</v>
      </c>
    </row>
    <row r="513" spans="1:12">
      <c r="A513" t="s">
        <v>17</v>
      </c>
      <c r="B513" s="216" t="s">
        <v>146</v>
      </c>
      <c r="C513" t="s">
        <v>3665</v>
      </c>
      <c r="E513" t="s">
        <v>3666</v>
      </c>
      <c r="F513" s="12">
        <v>42155</v>
      </c>
      <c r="G513" s="12" t="s">
        <v>3675</v>
      </c>
      <c r="H513" t="s">
        <v>274</v>
      </c>
      <c r="I513" s="52">
        <f>-ROUND('[9]Global Vendor'!G$46,2)</f>
        <v>-2350.61</v>
      </c>
      <c r="K513" t="s">
        <v>163</v>
      </c>
      <c r="L513" t="s">
        <v>292</v>
      </c>
    </row>
    <row r="514" spans="1:12">
      <c r="A514" t="s">
        <v>17</v>
      </c>
      <c r="B514" s="216" t="s">
        <v>342</v>
      </c>
      <c r="C514" t="s">
        <v>3665</v>
      </c>
      <c r="E514" t="s">
        <v>3666</v>
      </c>
      <c r="F514" s="12">
        <v>42155</v>
      </c>
      <c r="G514" s="12" t="s">
        <v>3680</v>
      </c>
      <c r="H514" t="s">
        <v>274</v>
      </c>
      <c r="I514" s="52">
        <f>ROUND('[9]Global Vendor'!G$47,2)</f>
        <v>47.01</v>
      </c>
      <c r="K514" t="s">
        <v>163</v>
      </c>
      <c r="L514" t="s">
        <v>292</v>
      </c>
    </row>
    <row r="515" spans="1:12">
      <c r="A515" t="s">
        <v>17</v>
      </c>
      <c r="B515" s="216" t="s">
        <v>346</v>
      </c>
      <c r="C515" t="s">
        <v>3665</v>
      </c>
      <c r="E515" t="s">
        <v>3666</v>
      </c>
      <c r="F515" s="12">
        <v>42155</v>
      </c>
      <c r="G515" s="12" t="s">
        <v>3694</v>
      </c>
      <c r="H515" t="s">
        <v>274</v>
      </c>
      <c r="I515" s="52">
        <f>ROUND('[9]Global Vendor'!G$48,2)</f>
        <v>190.56</v>
      </c>
      <c r="K515" t="s">
        <v>163</v>
      </c>
      <c r="L515" t="s">
        <v>292</v>
      </c>
    </row>
    <row r="516" spans="1:12">
      <c r="A516" t="s">
        <v>17</v>
      </c>
      <c r="B516" s="216" t="s">
        <v>349</v>
      </c>
      <c r="C516" t="s">
        <v>3665</v>
      </c>
      <c r="E516" t="s">
        <v>3666</v>
      </c>
      <c r="F516" s="12">
        <v>42155</v>
      </c>
      <c r="G516" s="12" t="s">
        <v>3703</v>
      </c>
      <c r="H516" t="s">
        <v>274</v>
      </c>
      <c r="I516" s="52">
        <f>ROUND('[9]Global Vendor'!G$49,2)</f>
        <v>0</v>
      </c>
      <c r="K516" t="s">
        <v>163</v>
      </c>
      <c r="L516" t="s">
        <v>292</v>
      </c>
    </row>
    <row r="517" spans="1:12">
      <c r="A517" t="s">
        <v>17</v>
      </c>
      <c r="B517" s="216" t="s">
        <v>350</v>
      </c>
      <c r="C517" t="s">
        <v>3665</v>
      </c>
      <c r="E517" t="s">
        <v>3666</v>
      </c>
      <c r="F517" s="12">
        <v>42155</v>
      </c>
      <c r="G517" s="12" t="s">
        <v>3704</v>
      </c>
      <c r="H517" t="s">
        <v>274</v>
      </c>
      <c r="I517" s="52">
        <f>ROUND('[9]Global Vendor'!G$50,2)</f>
        <v>0</v>
      </c>
      <c r="K517" t="s">
        <v>163</v>
      </c>
      <c r="L517" t="s">
        <v>292</v>
      </c>
    </row>
    <row r="518" spans="1:12">
      <c r="A518" t="s">
        <v>17</v>
      </c>
      <c r="B518" s="216" t="s">
        <v>503</v>
      </c>
      <c r="C518" t="s">
        <v>3665</v>
      </c>
      <c r="E518" t="s">
        <v>3666</v>
      </c>
      <c r="F518" s="12">
        <v>42155</v>
      </c>
      <c r="G518" s="12" t="s">
        <v>3705</v>
      </c>
      <c r="H518" t="s">
        <v>274</v>
      </c>
      <c r="I518" s="52">
        <f>ROUND('[9]Global Vendor'!G$51,2)</f>
        <v>0</v>
      </c>
      <c r="K518" t="s">
        <v>163</v>
      </c>
      <c r="L518" t="s">
        <v>292</v>
      </c>
    </row>
    <row r="519" spans="1:12">
      <c r="A519" t="s">
        <v>17</v>
      </c>
      <c r="B519" s="216" t="s">
        <v>184</v>
      </c>
      <c r="C519" t="s">
        <v>3665</v>
      </c>
      <c r="E519" t="s">
        <v>3666</v>
      </c>
      <c r="F519" s="12">
        <v>42155</v>
      </c>
      <c r="G519" s="12" t="s">
        <v>3677</v>
      </c>
      <c r="H519" t="s">
        <v>309</v>
      </c>
      <c r="I519" s="52">
        <f>ROUND(Sales!I$48,2)</f>
        <v>0</v>
      </c>
      <c r="K519" t="s">
        <v>163</v>
      </c>
      <c r="L519" t="s">
        <v>292</v>
      </c>
    </row>
    <row r="520" spans="1:12">
      <c r="A520" t="s">
        <v>17</v>
      </c>
      <c r="B520" s="216" t="s">
        <v>142</v>
      </c>
      <c r="C520" t="s">
        <v>3665</v>
      </c>
      <c r="E520" t="s">
        <v>3666</v>
      </c>
      <c r="F520" s="12">
        <v>42155</v>
      </c>
      <c r="G520" s="12" t="s">
        <v>3706</v>
      </c>
      <c r="H520" t="s">
        <v>23</v>
      </c>
      <c r="I520" s="52">
        <f>ROUND(Sales!I$49,2)</f>
        <v>0</v>
      </c>
      <c r="K520" t="s">
        <v>163</v>
      </c>
      <c r="L520" t="s">
        <v>292</v>
      </c>
    </row>
    <row r="521" spans="1:12">
      <c r="A521" t="s">
        <v>17</v>
      </c>
      <c r="C521" t="s">
        <v>3673</v>
      </c>
    </row>
    <row r="522" spans="1:12">
      <c r="A522" t="s">
        <v>17</v>
      </c>
      <c r="B522" s="217" t="s">
        <v>21</v>
      </c>
      <c r="C522" s="63" t="s">
        <v>3664</v>
      </c>
      <c r="D522" s="63"/>
      <c r="E522" s="63" t="s">
        <v>3666</v>
      </c>
      <c r="F522" s="167">
        <v>42185</v>
      </c>
      <c r="G522" s="167" t="s">
        <v>3690</v>
      </c>
      <c r="H522" s="167" t="s">
        <v>23</v>
      </c>
      <c r="I522" s="64">
        <f>-SUM(I523:I533)</f>
        <v>6853.94</v>
      </c>
      <c r="K522" t="s">
        <v>3096</v>
      </c>
      <c r="L522" t="s">
        <v>292</v>
      </c>
    </row>
    <row r="523" spans="1:12">
      <c r="A523" t="s">
        <v>17</v>
      </c>
      <c r="B523" s="216" t="s">
        <v>146</v>
      </c>
      <c r="C523" t="s">
        <v>3665</v>
      </c>
      <c r="E523" t="s">
        <v>3666</v>
      </c>
      <c r="F523" s="12">
        <v>42185</v>
      </c>
      <c r="G523" s="12" t="s">
        <v>3675</v>
      </c>
      <c r="H523" t="s">
        <v>80</v>
      </c>
      <c r="I523" s="52">
        <f>ROUND(Sales!J$24-I524,2)</f>
        <v>0</v>
      </c>
      <c r="K523" t="s">
        <v>3096</v>
      </c>
      <c r="L523" t="s">
        <v>292</v>
      </c>
    </row>
    <row r="524" spans="1:12">
      <c r="A524" t="s">
        <v>17</v>
      </c>
      <c r="B524" s="216" t="s">
        <v>336</v>
      </c>
      <c r="C524" t="s">
        <v>3665</v>
      </c>
      <c r="E524" t="s">
        <v>3666</v>
      </c>
      <c r="F524" s="12">
        <v>42185</v>
      </c>
      <c r="G524" s="12" t="s">
        <v>3676</v>
      </c>
      <c r="H524" s="12" t="s">
        <v>80</v>
      </c>
      <c r="I524" s="52">
        <f>ROUND(Sales!J$24*Sales!J$54,2)</f>
        <v>0</v>
      </c>
      <c r="K524" t="s">
        <v>3096</v>
      </c>
      <c r="L524" t="s">
        <v>292</v>
      </c>
    </row>
    <row r="525" spans="1:12">
      <c r="A525" t="s">
        <v>17</v>
      </c>
      <c r="B525" s="216" t="s">
        <v>146</v>
      </c>
      <c r="C525" t="s">
        <v>3665</v>
      </c>
      <c r="E525" t="s">
        <v>3666</v>
      </c>
      <c r="F525" s="12">
        <v>42185</v>
      </c>
      <c r="G525" s="12" t="s">
        <v>3675</v>
      </c>
      <c r="H525" s="12" t="s">
        <v>302</v>
      </c>
      <c r="I525" s="52">
        <f>ROUND(Sales!J$25-I526,2)</f>
        <v>-2673.63</v>
      </c>
      <c r="K525" t="s">
        <v>3096</v>
      </c>
      <c r="L525" t="s">
        <v>292</v>
      </c>
    </row>
    <row r="526" spans="1:12">
      <c r="A526" t="s">
        <v>17</v>
      </c>
      <c r="B526" s="216" t="s">
        <v>336</v>
      </c>
      <c r="C526" t="s">
        <v>3665</v>
      </c>
      <c r="E526" t="s">
        <v>3666</v>
      </c>
      <c r="F526" s="12">
        <v>42185</v>
      </c>
      <c r="G526" s="12" t="s">
        <v>3676</v>
      </c>
      <c r="H526" s="12" t="s">
        <v>302</v>
      </c>
      <c r="I526" s="52">
        <f>ROUND(Sales!J$25*Sales!J$55,2)</f>
        <v>-438.9</v>
      </c>
      <c r="K526" t="s">
        <v>3096</v>
      </c>
      <c r="L526" t="s">
        <v>292</v>
      </c>
    </row>
    <row r="527" spans="1:12">
      <c r="A527" t="s">
        <v>17</v>
      </c>
      <c r="B527" s="216" t="s">
        <v>146</v>
      </c>
      <c r="C527" t="s">
        <v>3665</v>
      </c>
      <c r="E527" t="s">
        <v>3666</v>
      </c>
      <c r="F527" s="12">
        <v>42185</v>
      </c>
      <c r="G527" s="12" t="s">
        <v>3675</v>
      </c>
      <c r="H527" s="12" t="s">
        <v>309</v>
      </c>
      <c r="I527" s="52">
        <f>ROUND(Sales!J$26-I528,2)</f>
        <v>-3619.32</v>
      </c>
      <c r="K527" t="s">
        <v>3096</v>
      </c>
      <c r="L527" t="s">
        <v>292</v>
      </c>
    </row>
    <row r="528" spans="1:12">
      <c r="A528" t="s">
        <v>17</v>
      </c>
      <c r="B528" s="216" t="s">
        <v>336</v>
      </c>
      <c r="C528" t="s">
        <v>3665</v>
      </c>
      <c r="E528" t="s">
        <v>3666</v>
      </c>
      <c r="F528" s="12">
        <v>42185</v>
      </c>
      <c r="G528" s="12" t="s">
        <v>3676</v>
      </c>
      <c r="H528" s="12" t="s">
        <v>309</v>
      </c>
      <c r="I528" s="52">
        <f>ROUND(Sales!J$26*Sales!J$56,2)</f>
        <v>-167.03</v>
      </c>
      <c r="K528" t="s">
        <v>3096</v>
      </c>
      <c r="L528" t="s">
        <v>292</v>
      </c>
    </row>
    <row r="529" spans="1:12">
      <c r="A529" t="s">
        <v>17</v>
      </c>
      <c r="B529" s="216" t="s">
        <v>146</v>
      </c>
      <c r="C529" t="s">
        <v>3665</v>
      </c>
      <c r="E529" t="s">
        <v>3666</v>
      </c>
      <c r="F529" s="12">
        <v>42185</v>
      </c>
      <c r="G529" s="12" t="s">
        <v>3675</v>
      </c>
      <c r="H529" s="12" t="s">
        <v>305</v>
      </c>
      <c r="I529" s="52">
        <f>ROUND(Sales!J$27-I530,2)</f>
        <v>-387.19</v>
      </c>
      <c r="K529" t="s">
        <v>3096</v>
      </c>
      <c r="L529" t="s">
        <v>292</v>
      </c>
    </row>
    <row r="530" spans="1:12">
      <c r="A530" t="s">
        <v>17</v>
      </c>
      <c r="B530" s="216" t="s">
        <v>336</v>
      </c>
      <c r="C530" t="s">
        <v>3665</v>
      </c>
      <c r="E530" t="s">
        <v>3666</v>
      </c>
      <c r="F530" s="12">
        <v>42185</v>
      </c>
      <c r="G530" s="12" t="s">
        <v>3676</v>
      </c>
      <c r="H530" s="12" t="s">
        <v>305</v>
      </c>
      <c r="I530" s="52">
        <f>ROUND(Sales!J$27*Sales!J$57,2)</f>
        <v>-71.540000000000006</v>
      </c>
      <c r="K530" t="s">
        <v>3096</v>
      </c>
      <c r="L530" t="s">
        <v>292</v>
      </c>
    </row>
    <row r="531" spans="1:12">
      <c r="A531" t="s">
        <v>17</v>
      </c>
      <c r="B531" s="216" t="s">
        <v>184</v>
      </c>
      <c r="C531" t="s">
        <v>3665</v>
      </c>
      <c r="E531" t="s">
        <v>3666</v>
      </c>
      <c r="F531" s="12">
        <v>42185</v>
      </c>
      <c r="G531" s="12" t="s">
        <v>3677</v>
      </c>
      <c r="H531" t="s">
        <v>80</v>
      </c>
      <c r="I531" s="52">
        <f>ROUND(Sales!J$28,2)</f>
        <v>0</v>
      </c>
      <c r="K531" t="s">
        <v>3096</v>
      </c>
      <c r="L531" t="s">
        <v>292</v>
      </c>
    </row>
    <row r="532" spans="1:12">
      <c r="A532" t="s">
        <v>17</v>
      </c>
      <c r="B532" s="216" t="s">
        <v>184</v>
      </c>
      <c r="C532" t="s">
        <v>3665</v>
      </c>
      <c r="E532" t="s">
        <v>3666</v>
      </c>
      <c r="F532" s="12">
        <v>42185</v>
      </c>
      <c r="G532" s="12" t="s">
        <v>3677</v>
      </c>
      <c r="H532" t="s">
        <v>302</v>
      </c>
      <c r="I532" s="52">
        <f>ROUND(Sales!J$29,2)</f>
        <v>280.02999999999997</v>
      </c>
      <c r="K532" t="s">
        <v>3096</v>
      </c>
      <c r="L532" t="s">
        <v>292</v>
      </c>
    </row>
    <row r="533" spans="1:12">
      <c r="A533" t="s">
        <v>17</v>
      </c>
      <c r="B533" s="216" t="s">
        <v>184</v>
      </c>
      <c r="C533" t="s">
        <v>3665</v>
      </c>
      <c r="E533" t="s">
        <v>3666</v>
      </c>
      <c r="F533" s="12">
        <v>42185</v>
      </c>
      <c r="G533" s="12" t="s">
        <v>3677</v>
      </c>
      <c r="H533" t="s">
        <v>309</v>
      </c>
      <c r="I533" s="52">
        <f>ROUND(Sales!J$30,2)</f>
        <v>223.64</v>
      </c>
      <c r="K533" t="s">
        <v>3096</v>
      </c>
      <c r="L533" t="s">
        <v>292</v>
      </c>
    </row>
    <row r="534" spans="1:12">
      <c r="A534" t="s">
        <v>17</v>
      </c>
      <c r="B534" s="217" t="s">
        <v>19</v>
      </c>
      <c r="C534" s="63" t="s">
        <v>3665</v>
      </c>
      <c r="D534" s="63"/>
      <c r="E534" s="63" t="s">
        <v>3666</v>
      </c>
      <c r="F534" s="167">
        <v>42185</v>
      </c>
      <c r="G534" s="167" t="s">
        <v>3691</v>
      </c>
      <c r="H534" s="167" t="s">
        <v>23</v>
      </c>
      <c r="I534" s="64">
        <f>-SUM(I535:I536)</f>
        <v>0</v>
      </c>
      <c r="K534" t="s">
        <v>3685</v>
      </c>
      <c r="L534" t="s">
        <v>292</v>
      </c>
    </row>
    <row r="535" spans="1:12">
      <c r="A535" t="s">
        <v>17</v>
      </c>
      <c r="B535" s="216" t="s">
        <v>146</v>
      </c>
      <c r="C535" t="s">
        <v>3665</v>
      </c>
      <c r="E535" t="s">
        <v>3666</v>
      </c>
      <c r="F535" s="12">
        <v>42185</v>
      </c>
      <c r="G535" s="12" t="s">
        <v>3675</v>
      </c>
      <c r="H535" t="s">
        <v>80</v>
      </c>
      <c r="I535" s="52">
        <f>ROUND(Sales!J$32,2)-I536</f>
        <v>0</v>
      </c>
      <c r="K535" t="s">
        <v>3685</v>
      </c>
      <c r="L535" t="s">
        <v>292</v>
      </c>
    </row>
    <row r="536" spans="1:12">
      <c r="A536" t="s">
        <v>17</v>
      </c>
      <c r="B536" s="216" t="s">
        <v>336</v>
      </c>
      <c r="C536" t="s">
        <v>3665</v>
      </c>
      <c r="E536" t="s">
        <v>3666</v>
      </c>
      <c r="F536" s="12">
        <v>42185</v>
      </c>
      <c r="G536" s="12" t="s">
        <v>3676</v>
      </c>
      <c r="H536" s="12" t="s">
        <v>80</v>
      </c>
      <c r="I536" s="52">
        <f>ROUND(Sales!J$32*Sales!J$54,2)</f>
        <v>0</v>
      </c>
      <c r="K536" t="s">
        <v>3685</v>
      </c>
      <c r="L536" t="s">
        <v>292</v>
      </c>
    </row>
    <row r="537" spans="1:12">
      <c r="A537" t="s">
        <v>17</v>
      </c>
      <c r="B537" s="217" t="s">
        <v>158</v>
      </c>
      <c r="C537" s="63" t="s">
        <v>3665</v>
      </c>
      <c r="D537" s="63"/>
      <c r="E537" s="63" t="s">
        <v>3666</v>
      </c>
      <c r="F537" s="167">
        <v>42185</v>
      </c>
      <c r="G537" s="167" t="s">
        <v>3692</v>
      </c>
      <c r="H537" s="167" t="s">
        <v>23</v>
      </c>
      <c r="I537" s="64">
        <f>-SUM(I538:I540)</f>
        <v>300.16000000000003</v>
      </c>
      <c r="K537" t="s">
        <v>179</v>
      </c>
      <c r="L537" t="s">
        <v>292</v>
      </c>
    </row>
    <row r="538" spans="1:12">
      <c r="A538" t="s">
        <v>17</v>
      </c>
      <c r="B538" s="216" t="s">
        <v>146</v>
      </c>
      <c r="C538" t="s">
        <v>3665</v>
      </c>
      <c r="E538" t="s">
        <v>3666</v>
      </c>
      <c r="F538" s="12">
        <v>42185</v>
      </c>
      <c r="G538" s="12" t="s">
        <v>3675</v>
      </c>
      <c r="H538" t="s">
        <v>80</v>
      </c>
      <c r="I538" s="52">
        <f>ROUND(Sales!J$34,2)</f>
        <v>-300.16000000000003</v>
      </c>
      <c r="K538" t="s">
        <v>179</v>
      </c>
      <c r="L538" t="s">
        <v>292</v>
      </c>
    </row>
    <row r="539" spans="1:12">
      <c r="A539" t="s">
        <v>17</v>
      </c>
      <c r="B539" s="216" t="s">
        <v>184</v>
      </c>
      <c r="C539" t="s">
        <v>3665</v>
      </c>
      <c r="E539" t="s">
        <v>3666</v>
      </c>
      <c r="F539" s="12">
        <v>42185</v>
      </c>
      <c r="G539" s="12" t="s">
        <v>3677</v>
      </c>
      <c r="H539" t="s">
        <v>309</v>
      </c>
      <c r="I539" s="52">
        <f>ROUND(Sales!J$35,2)</f>
        <v>0</v>
      </c>
      <c r="K539" t="s">
        <v>179</v>
      </c>
      <c r="L539" t="s">
        <v>292</v>
      </c>
    </row>
    <row r="540" spans="1:12">
      <c r="A540" t="s">
        <v>17</v>
      </c>
      <c r="B540" s="216" t="s">
        <v>184</v>
      </c>
      <c r="C540" t="s">
        <v>3665</v>
      </c>
      <c r="E540" t="s">
        <v>3666</v>
      </c>
      <c r="F540" s="12">
        <v>42185</v>
      </c>
      <c r="G540" s="12" t="s">
        <v>3677</v>
      </c>
      <c r="H540" t="s">
        <v>272</v>
      </c>
      <c r="I540" s="52">
        <f>ROUND(Sales!J$36,2)</f>
        <v>0</v>
      </c>
      <c r="K540" t="s">
        <v>179</v>
      </c>
      <c r="L540" t="s">
        <v>292</v>
      </c>
    </row>
    <row r="541" spans="1:12">
      <c r="A541" t="s">
        <v>17</v>
      </c>
      <c r="B541" s="217" t="s">
        <v>58</v>
      </c>
      <c r="C541" s="63" t="s">
        <v>3665</v>
      </c>
      <c r="D541" s="63"/>
      <c r="E541" s="63" t="s">
        <v>3666</v>
      </c>
      <c r="F541" s="167">
        <v>42185</v>
      </c>
      <c r="G541" s="167" t="s">
        <v>3693</v>
      </c>
      <c r="H541" s="167" t="s">
        <v>23</v>
      </c>
      <c r="I541" s="64">
        <f>-SUM(I542:I624)</f>
        <v>62589.81</v>
      </c>
      <c r="K541" t="s">
        <v>163</v>
      </c>
      <c r="L541" t="s">
        <v>292</v>
      </c>
    </row>
    <row r="542" spans="1:12">
      <c r="A542" t="s">
        <v>17</v>
      </c>
      <c r="B542" s="216" t="s">
        <v>146</v>
      </c>
      <c r="C542" t="s">
        <v>3665</v>
      </c>
      <c r="E542" t="s">
        <v>3666</v>
      </c>
      <c r="F542" s="12">
        <v>42185</v>
      </c>
      <c r="G542" s="12" t="s">
        <v>3675</v>
      </c>
      <c r="H542" t="s">
        <v>80</v>
      </c>
      <c r="I542" s="52">
        <f>ROUND(Sales!J$38,2)-I543</f>
        <v>0</v>
      </c>
      <c r="K542" t="s">
        <v>163</v>
      </c>
      <c r="L542" t="s">
        <v>292</v>
      </c>
    </row>
    <row r="543" spans="1:12">
      <c r="A543" t="s">
        <v>17</v>
      </c>
      <c r="B543" s="216" t="s">
        <v>336</v>
      </c>
      <c r="C543" t="s">
        <v>3665</v>
      </c>
      <c r="E543" t="s">
        <v>3666</v>
      </c>
      <c r="F543" s="12">
        <v>42185</v>
      </c>
      <c r="G543" s="12" t="s">
        <v>3676</v>
      </c>
      <c r="H543" s="12" t="s">
        <v>80</v>
      </c>
      <c r="I543" s="52">
        <f>ROUND(Sales!J$38*Sales!J$54,2)</f>
        <v>0</v>
      </c>
      <c r="K543" t="s">
        <v>163</v>
      </c>
      <c r="L543" t="s">
        <v>292</v>
      </c>
    </row>
    <row r="544" spans="1:12">
      <c r="A544" t="s">
        <v>17</v>
      </c>
      <c r="B544" s="216" t="s">
        <v>146</v>
      </c>
      <c r="C544" t="s">
        <v>3665</v>
      </c>
      <c r="E544" t="s">
        <v>3666</v>
      </c>
      <c r="F544" s="12">
        <v>42185</v>
      </c>
      <c r="G544" s="12" t="s">
        <v>3675</v>
      </c>
      <c r="H544" t="s">
        <v>305</v>
      </c>
      <c r="I544" s="52">
        <f>ROUND(Sales!J$86,2)</f>
        <v>-658.29</v>
      </c>
      <c r="K544" t="s">
        <v>163</v>
      </c>
      <c r="L544" t="s">
        <v>292</v>
      </c>
    </row>
    <row r="545" spans="1:12">
      <c r="A545" t="s">
        <v>17</v>
      </c>
      <c r="B545" s="216" t="s">
        <v>146</v>
      </c>
      <c r="C545" t="s">
        <v>3665</v>
      </c>
      <c r="E545" t="s">
        <v>3666</v>
      </c>
      <c r="F545" s="12">
        <v>42185</v>
      </c>
      <c r="G545" s="12" t="s">
        <v>3675</v>
      </c>
      <c r="H545" t="s">
        <v>309</v>
      </c>
      <c r="I545" s="52">
        <f>ROUND(Sales!J$87,2)</f>
        <v>-10975.54</v>
      </c>
      <c r="K545" t="s">
        <v>163</v>
      </c>
      <c r="L545" t="s">
        <v>292</v>
      </c>
    </row>
    <row r="546" spans="1:12">
      <c r="A546" t="s">
        <v>17</v>
      </c>
      <c r="B546" s="216" t="s">
        <v>146</v>
      </c>
      <c r="C546" t="s">
        <v>3665</v>
      </c>
      <c r="E546" t="s">
        <v>3666</v>
      </c>
      <c r="F546" s="12">
        <v>42185</v>
      </c>
      <c r="G546" s="12" t="s">
        <v>3675</v>
      </c>
      <c r="H546" t="s">
        <v>80</v>
      </c>
      <c r="I546" s="52">
        <f>ROUND(Sales!J$88,2)</f>
        <v>-2975.96</v>
      </c>
      <c r="K546" t="s">
        <v>163</v>
      </c>
      <c r="L546" t="s">
        <v>292</v>
      </c>
    </row>
    <row r="547" spans="1:12">
      <c r="A547" t="s">
        <v>17</v>
      </c>
      <c r="B547" s="216" t="s">
        <v>336</v>
      </c>
      <c r="C547" t="s">
        <v>3665</v>
      </c>
      <c r="E547" t="s">
        <v>3666</v>
      </c>
      <c r="F547" s="12">
        <v>42185</v>
      </c>
      <c r="G547" s="12" t="s">
        <v>3676</v>
      </c>
      <c r="H547" t="s">
        <v>305</v>
      </c>
      <c r="I547" s="52">
        <f>ROUND(Sales!J$91,2)</f>
        <v>-121.62</v>
      </c>
      <c r="K547" t="s">
        <v>163</v>
      </c>
      <c r="L547" t="s">
        <v>292</v>
      </c>
    </row>
    <row r="548" spans="1:12">
      <c r="A548" t="s">
        <v>17</v>
      </c>
      <c r="B548" s="216" t="s">
        <v>336</v>
      </c>
      <c r="C548" t="s">
        <v>3665</v>
      </c>
      <c r="E548" t="s">
        <v>3666</v>
      </c>
      <c r="F548" s="12">
        <v>42185</v>
      </c>
      <c r="G548" s="12" t="s">
        <v>3676</v>
      </c>
      <c r="H548" t="s">
        <v>309</v>
      </c>
      <c r="I548" s="52">
        <f>ROUND(Sales!J$92,2)</f>
        <v>-506.5</v>
      </c>
      <c r="K548" t="s">
        <v>163</v>
      </c>
      <c r="L548" t="s">
        <v>292</v>
      </c>
    </row>
    <row r="549" spans="1:12">
      <c r="A549" t="s">
        <v>17</v>
      </c>
      <c r="B549" s="216" t="s">
        <v>336</v>
      </c>
      <c r="C549" t="s">
        <v>3665</v>
      </c>
      <c r="E549" t="s">
        <v>3666</v>
      </c>
      <c r="F549" s="12">
        <v>42185</v>
      </c>
      <c r="G549" s="12" t="s">
        <v>3676</v>
      </c>
      <c r="H549" t="s">
        <v>80</v>
      </c>
      <c r="I549" s="52">
        <f>ROUND(Sales!J$93,2)</f>
        <v>-893.88</v>
      </c>
      <c r="K549" t="s">
        <v>163</v>
      </c>
      <c r="L549" t="s">
        <v>292</v>
      </c>
    </row>
    <row r="550" spans="1:12">
      <c r="A550" t="s">
        <v>17</v>
      </c>
      <c r="B550" s="216" t="s">
        <v>184</v>
      </c>
      <c r="C550" t="s">
        <v>3665</v>
      </c>
      <c r="E550" t="s">
        <v>3666</v>
      </c>
      <c r="F550" s="12">
        <v>42185</v>
      </c>
      <c r="G550" s="12" t="s">
        <v>3677</v>
      </c>
      <c r="H550" t="s">
        <v>305</v>
      </c>
      <c r="I550" s="52">
        <f>ROUND(Sales!J$96,2)</f>
        <v>274.18</v>
      </c>
      <c r="K550" t="s">
        <v>163</v>
      </c>
      <c r="L550" t="s">
        <v>292</v>
      </c>
    </row>
    <row r="551" spans="1:12">
      <c r="A551" t="s">
        <v>17</v>
      </c>
      <c r="B551" s="216" t="s">
        <v>184</v>
      </c>
      <c r="C551" t="s">
        <v>3665</v>
      </c>
      <c r="E551" t="s">
        <v>3666</v>
      </c>
      <c r="F551" s="12">
        <v>42185</v>
      </c>
      <c r="G551" s="12" t="s">
        <v>3677</v>
      </c>
      <c r="H551" t="s">
        <v>309</v>
      </c>
      <c r="I551" s="52">
        <f>ROUND(Sales!J$97,2)</f>
        <v>741.16</v>
      </c>
      <c r="K551" t="s">
        <v>163</v>
      </c>
      <c r="L551" t="s">
        <v>292</v>
      </c>
    </row>
    <row r="552" spans="1:12">
      <c r="A552" t="s">
        <v>17</v>
      </c>
      <c r="B552" s="216" t="s">
        <v>184</v>
      </c>
      <c r="C552" t="s">
        <v>3665</v>
      </c>
      <c r="E552" t="s">
        <v>3666</v>
      </c>
      <c r="F552" s="12">
        <v>42185</v>
      </c>
      <c r="G552" s="12" t="s">
        <v>3677</v>
      </c>
      <c r="H552" t="s">
        <v>80</v>
      </c>
      <c r="I552" s="52">
        <f>ROUND(Sales!J$98,2)</f>
        <v>0</v>
      </c>
      <c r="K552" t="s">
        <v>163</v>
      </c>
      <c r="L552" t="s">
        <v>292</v>
      </c>
    </row>
    <row r="553" spans="1:12">
      <c r="A553" t="s">
        <v>17</v>
      </c>
      <c r="B553" s="216" t="s">
        <v>146</v>
      </c>
      <c r="C553" t="s">
        <v>3665</v>
      </c>
      <c r="E553" t="s">
        <v>3666</v>
      </c>
      <c r="F553" s="12">
        <v>42185</v>
      </c>
      <c r="G553" s="12" t="s">
        <v>3675</v>
      </c>
      <c r="H553" t="s">
        <v>272</v>
      </c>
      <c r="I553" s="52">
        <f>ROUND('[8]JE USD'!W$8,2)</f>
        <v>-7802.59</v>
      </c>
      <c r="K553" t="s">
        <v>163</v>
      </c>
      <c r="L553" t="s">
        <v>292</v>
      </c>
    </row>
    <row r="554" spans="1:12">
      <c r="A554" t="s">
        <v>17</v>
      </c>
      <c r="B554" s="216" t="s">
        <v>336</v>
      </c>
      <c r="C554" t="s">
        <v>3665</v>
      </c>
      <c r="E554" t="s">
        <v>3666</v>
      </c>
      <c r="F554" s="12">
        <v>42185</v>
      </c>
      <c r="G554" s="12" t="s">
        <v>3676</v>
      </c>
      <c r="H554" t="s">
        <v>272</v>
      </c>
      <c r="I554" s="52">
        <f>ROUND('[8]JE USD'!W$9,2)</f>
        <v>-978.37</v>
      </c>
      <c r="K554" t="s">
        <v>163</v>
      </c>
      <c r="L554" t="s">
        <v>292</v>
      </c>
    </row>
    <row r="555" spans="1:12">
      <c r="A555" t="s">
        <v>17</v>
      </c>
      <c r="B555" s="216" t="s">
        <v>184</v>
      </c>
      <c r="C555" t="s">
        <v>3665</v>
      </c>
      <c r="E555" t="s">
        <v>3666</v>
      </c>
      <c r="F555" s="12">
        <v>42185</v>
      </c>
      <c r="G555" s="12" t="s">
        <v>3677</v>
      </c>
      <c r="H555" t="s">
        <v>272</v>
      </c>
      <c r="I555" s="52">
        <f>ROUND('[8]JE USD'!W$10,2)</f>
        <v>924.87</v>
      </c>
      <c r="K555" t="s">
        <v>163</v>
      </c>
      <c r="L555" t="s">
        <v>292</v>
      </c>
    </row>
    <row r="556" spans="1:12">
      <c r="A556" t="s">
        <v>17</v>
      </c>
      <c r="B556" s="216" t="s">
        <v>346</v>
      </c>
      <c r="C556" t="s">
        <v>3665</v>
      </c>
      <c r="E556" t="s">
        <v>3666</v>
      </c>
      <c r="F556" s="12">
        <v>42185</v>
      </c>
      <c r="G556" s="12" t="s">
        <v>3694</v>
      </c>
      <c r="H556" t="s">
        <v>272</v>
      </c>
      <c r="I556" s="52">
        <f>ROUND('[8]JE USD'!W$11,2)</f>
        <v>0</v>
      </c>
      <c r="K556" t="s">
        <v>163</v>
      </c>
      <c r="L556" t="s">
        <v>292</v>
      </c>
    </row>
    <row r="557" spans="1:12">
      <c r="A557" t="s">
        <v>17</v>
      </c>
      <c r="B557" s="216" t="s">
        <v>351</v>
      </c>
      <c r="C557" t="s">
        <v>3665</v>
      </c>
      <c r="E557" t="s">
        <v>3666</v>
      </c>
      <c r="F557" s="12">
        <v>42185</v>
      </c>
      <c r="G557" s="12" t="s">
        <v>3695</v>
      </c>
      <c r="H557" t="s">
        <v>272</v>
      </c>
      <c r="I557" s="52">
        <f>ROUND('[8]JE USD'!W$13,2)</f>
        <v>0</v>
      </c>
      <c r="K557" t="s">
        <v>163</v>
      </c>
      <c r="L557" t="s">
        <v>292</v>
      </c>
    </row>
    <row r="558" spans="1:12">
      <c r="A558" t="s">
        <v>17</v>
      </c>
      <c r="B558" s="216" t="s">
        <v>56</v>
      </c>
      <c r="C558" t="s">
        <v>3665</v>
      </c>
      <c r="E558" t="s">
        <v>3666</v>
      </c>
      <c r="F558" s="12">
        <v>42185</v>
      </c>
      <c r="G558" s="12" t="s">
        <v>3681</v>
      </c>
      <c r="H558" t="s">
        <v>272</v>
      </c>
      <c r="I558" s="52">
        <f>ROUND('[8]JE USD'!W$14,2)</f>
        <v>1094.5</v>
      </c>
      <c r="K558" t="s">
        <v>163</v>
      </c>
      <c r="L558" t="s">
        <v>292</v>
      </c>
    </row>
    <row r="559" spans="1:12">
      <c r="A559" t="s">
        <v>17</v>
      </c>
      <c r="B559" s="216" t="s">
        <v>86</v>
      </c>
      <c r="C559" t="s">
        <v>3665</v>
      </c>
      <c r="E559" t="s">
        <v>3666</v>
      </c>
      <c r="F559" s="12">
        <v>42185</v>
      </c>
      <c r="G559" s="12" t="s">
        <v>3682</v>
      </c>
      <c r="H559" t="s">
        <v>272</v>
      </c>
      <c r="I559" s="52">
        <f>ROUND('[8]JE USD'!W$15,2)</f>
        <v>316.42</v>
      </c>
      <c r="K559" t="s">
        <v>163</v>
      </c>
      <c r="L559" t="s">
        <v>292</v>
      </c>
    </row>
    <row r="560" spans="1:12">
      <c r="A560" t="s">
        <v>17</v>
      </c>
      <c r="B560" s="216" t="s">
        <v>231</v>
      </c>
      <c r="C560" t="s">
        <v>3665</v>
      </c>
      <c r="E560" t="s">
        <v>3666</v>
      </c>
      <c r="F560" s="12">
        <v>42185</v>
      </c>
      <c r="G560" s="12" t="s">
        <v>3696</v>
      </c>
      <c r="H560" t="s">
        <v>272</v>
      </c>
      <c r="I560" s="52">
        <f>ROUND('[8]JE USD'!W$16,2)</f>
        <v>0</v>
      </c>
      <c r="K560" t="s">
        <v>163</v>
      </c>
      <c r="L560" t="s">
        <v>292</v>
      </c>
    </row>
    <row r="561" spans="1:12">
      <c r="A561" t="s">
        <v>17</v>
      </c>
      <c r="B561" s="216" t="s">
        <v>37</v>
      </c>
      <c r="C561" t="s">
        <v>3665</v>
      </c>
      <c r="E561" t="s">
        <v>3666</v>
      </c>
      <c r="F561" s="12">
        <v>42185</v>
      </c>
      <c r="G561" s="12" t="s">
        <v>3684</v>
      </c>
      <c r="H561" t="s">
        <v>272</v>
      </c>
      <c r="I561" s="52">
        <f>ROUND('[8]JE USD'!W$17,2)</f>
        <v>0</v>
      </c>
      <c r="K561" t="s">
        <v>163</v>
      </c>
      <c r="L561" t="s">
        <v>292</v>
      </c>
    </row>
    <row r="562" spans="1:12">
      <c r="A562" t="s">
        <v>17</v>
      </c>
      <c r="B562" s="216" t="s">
        <v>146</v>
      </c>
      <c r="C562" t="s">
        <v>3665</v>
      </c>
      <c r="E562" t="s">
        <v>3666</v>
      </c>
      <c r="F562" s="12">
        <v>42185</v>
      </c>
      <c r="G562" s="12" t="s">
        <v>3675</v>
      </c>
      <c r="H562" t="s">
        <v>270</v>
      </c>
      <c r="I562" s="52">
        <f>ROUND('[8]JE USD'!W$27,2)</f>
        <v>-1566.94</v>
      </c>
      <c r="K562" t="s">
        <v>163</v>
      </c>
      <c r="L562" t="s">
        <v>292</v>
      </c>
    </row>
    <row r="563" spans="1:12">
      <c r="A563" t="s">
        <v>17</v>
      </c>
      <c r="B563" s="216" t="s">
        <v>336</v>
      </c>
      <c r="C563" t="s">
        <v>3665</v>
      </c>
      <c r="E563" t="s">
        <v>3666</v>
      </c>
      <c r="F563" s="12">
        <v>42185</v>
      </c>
      <c r="G563" s="12" t="s">
        <v>3676</v>
      </c>
      <c r="H563" t="s">
        <v>270</v>
      </c>
      <c r="I563" s="52">
        <f>ROUND('[8]JE USD'!W$28,2)</f>
        <v>-355.98</v>
      </c>
      <c r="K563" t="s">
        <v>163</v>
      </c>
      <c r="L563" t="s">
        <v>292</v>
      </c>
    </row>
    <row r="564" spans="1:12">
      <c r="A564" t="s">
        <v>17</v>
      </c>
      <c r="B564" s="216" t="s">
        <v>184</v>
      </c>
      <c r="C564" t="s">
        <v>3665</v>
      </c>
      <c r="E564" t="s">
        <v>3666</v>
      </c>
      <c r="F564" s="12">
        <v>42185</v>
      </c>
      <c r="G564" s="12" t="s">
        <v>3677</v>
      </c>
      <c r="H564" t="s">
        <v>270</v>
      </c>
      <c r="I564" s="52">
        <f>ROUND('[8]JE USD'!W$29,2)</f>
        <v>660.45</v>
      </c>
      <c r="K564" t="s">
        <v>163</v>
      </c>
      <c r="L564" t="s">
        <v>292</v>
      </c>
    </row>
    <row r="565" spans="1:12">
      <c r="A565" t="s">
        <v>17</v>
      </c>
      <c r="B565" s="216" t="s">
        <v>342</v>
      </c>
      <c r="C565" t="s">
        <v>3665</v>
      </c>
      <c r="E565" t="s">
        <v>3666</v>
      </c>
      <c r="F565" s="12">
        <v>42185</v>
      </c>
      <c r="G565" s="12" t="s">
        <v>3680</v>
      </c>
      <c r="H565" t="s">
        <v>270</v>
      </c>
      <c r="I565" s="52">
        <f>ROUND('[8]JE USD'!W$30,2)</f>
        <v>0</v>
      </c>
      <c r="K565" t="s">
        <v>163</v>
      </c>
      <c r="L565" t="s">
        <v>292</v>
      </c>
    </row>
    <row r="566" spans="1:12">
      <c r="A566" t="s">
        <v>17</v>
      </c>
      <c r="B566" s="216" t="s">
        <v>351</v>
      </c>
      <c r="C566" t="s">
        <v>3665</v>
      </c>
      <c r="E566" t="s">
        <v>3666</v>
      </c>
      <c r="F566" s="12">
        <v>42185</v>
      </c>
      <c r="G566" s="12" t="s">
        <v>3695</v>
      </c>
      <c r="H566" t="s">
        <v>270</v>
      </c>
      <c r="I566" s="52">
        <f>ROUND('[8]JE USD'!W$32,2)</f>
        <v>0</v>
      </c>
      <c r="K566" t="s">
        <v>163</v>
      </c>
      <c r="L566" t="s">
        <v>292</v>
      </c>
    </row>
    <row r="567" spans="1:12">
      <c r="A567" t="s">
        <v>17</v>
      </c>
      <c r="B567" s="216" t="s">
        <v>56</v>
      </c>
      <c r="C567" t="s">
        <v>3665</v>
      </c>
      <c r="E567" t="s">
        <v>3666</v>
      </c>
      <c r="F567" s="12">
        <v>42185</v>
      </c>
      <c r="G567" s="12" t="s">
        <v>3681</v>
      </c>
      <c r="H567" t="s">
        <v>270</v>
      </c>
      <c r="I567" s="52">
        <f>ROUND('[8]JE USD'!W$33,2)</f>
        <v>275.66000000000003</v>
      </c>
      <c r="K567" t="s">
        <v>163</v>
      </c>
      <c r="L567" t="s">
        <v>292</v>
      </c>
    </row>
    <row r="568" spans="1:12">
      <c r="A568" t="s">
        <v>17</v>
      </c>
      <c r="B568" s="216" t="s">
        <v>86</v>
      </c>
      <c r="C568" t="s">
        <v>3665</v>
      </c>
      <c r="E568" t="s">
        <v>3666</v>
      </c>
      <c r="F568" s="12">
        <v>42185</v>
      </c>
      <c r="G568" s="12" t="s">
        <v>3682</v>
      </c>
      <c r="H568" t="s">
        <v>270</v>
      </c>
      <c r="I568" s="52">
        <f>ROUND('[8]JE USD'!W$34,2)</f>
        <v>53.34</v>
      </c>
      <c r="K568" t="s">
        <v>163</v>
      </c>
      <c r="L568" t="s">
        <v>292</v>
      </c>
    </row>
    <row r="569" spans="1:12">
      <c r="A569" t="s">
        <v>17</v>
      </c>
      <c r="B569" s="216" t="s">
        <v>182</v>
      </c>
      <c r="C569" t="s">
        <v>3665</v>
      </c>
      <c r="E569" t="s">
        <v>3666</v>
      </c>
      <c r="F569" s="12">
        <v>42185</v>
      </c>
      <c r="G569" s="12" t="s">
        <v>3683</v>
      </c>
      <c r="H569" t="s">
        <v>270</v>
      </c>
      <c r="I569" s="52">
        <f>ROUND('[8]JE USD'!W$35,2)</f>
        <v>0</v>
      </c>
      <c r="K569" t="s">
        <v>163</v>
      </c>
      <c r="L569" t="s">
        <v>292</v>
      </c>
    </row>
    <row r="570" spans="1:12">
      <c r="A570" t="s">
        <v>17</v>
      </c>
      <c r="B570" s="216" t="s">
        <v>37</v>
      </c>
      <c r="C570" t="s">
        <v>3665</v>
      </c>
      <c r="E570" t="s">
        <v>3666</v>
      </c>
      <c r="F570" s="12">
        <v>42185</v>
      </c>
      <c r="G570" s="12" t="s">
        <v>3684</v>
      </c>
      <c r="H570" t="s">
        <v>270</v>
      </c>
      <c r="I570" s="52">
        <f>ROUND('[8]JE USD'!W$36,2)</f>
        <v>0</v>
      </c>
      <c r="K570" t="s">
        <v>163</v>
      </c>
      <c r="L570" t="s">
        <v>292</v>
      </c>
    </row>
    <row r="571" spans="1:12">
      <c r="A571" t="s">
        <v>17</v>
      </c>
      <c r="B571" s="216" t="s">
        <v>146</v>
      </c>
      <c r="C571" t="s">
        <v>3665</v>
      </c>
      <c r="E571" t="s">
        <v>3666</v>
      </c>
      <c r="F571" s="12">
        <v>42185</v>
      </c>
      <c r="G571" s="12" t="s">
        <v>3675</v>
      </c>
      <c r="H571" t="s">
        <v>266</v>
      </c>
      <c r="I571" s="52">
        <f>ROUND('[8]JE USD'!W$46,2)</f>
        <v>-1370.39</v>
      </c>
      <c r="K571" t="s">
        <v>163</v>
      </c>
      <c r="L571" t="s">
        <v>292</v>
      </c>
    </row>
    <row r="572" spans="1:12">
      <c r="A572" t="s">
        <v>17</v>
      </c>
      <c r="B572" s="216" t="s">
        <v>336</v>
      </c>
      <c r="C572" t="s">
        <v>3665</v>
      </c>
      <c r="E572" t="s">
        <v>3666</v>
      </c>
      <c r="F572" s="12">
        <v>42185</v>
      </c>
      <c r="G572" s="12" t="s">
        <v>3676</v>
      </c>
      <c r="H572" t="s">
        <v>266</v>
      </c>
      <c r="I572" s="52">
        <f>ROUND('[8]JE USD'!W$47,2)</f>
        <v>0</v>
      </c>
      <c r="K572" t="s">
        <v>163</v>
      </c>
      <c r="L572" t="s">
        <v>292</v>
      </c>
    </row>
    <row r="573" spans="1:12">
      <c r="A573" t="s">
        <v>17</v>
      </c>
      <c r="B573" s="216" t="s">
        <v>184</v>
      </c>
      <c r="C573" t="s">
        <v>3665</v>
      </c>
      <c r="E573" t="s">
        <v>3666</v>
      </c>
      <c r="F573" s="12">
        <v>42185</v>
      </c>
      <c r="G573" s="12" t="s">
        <v>3677</v>
      </c>
      <c r="H573" t="s">
        <v>266</v>
      </c>
      <c r="I573" s="52">
        <f>ROUND('[8]JE USD'!W$48,2)</f>
        <v>41.43</v>
      </c>
      <c r="K573" t="s">
        <v>163</v>
      </c>
      <c r="L573" t="s">
        <v>292</v>
      </c>
    </row>
    <row r="574" spans="1:12">
      <c r="A574" t="s">
        <v>17</v>
      </c>
      <c r="B574" s="216" t="s">
        <v>342</v>
      </c>
      <c r="C574" t="s">
        <v>3665</v>
      </c>
      <c r="E574" t="s">
        <v>3666</v>
      </c>
      <c r="F574" s="12">
        <v>42185</v>
      </c>
      <c r="G574" s="12" t="s">
        <v>3680</v>
      </c>
      <c r="H574" t="s">
        <v>266</v>
      </c>
      <c r="I574" s="52">
        <f>ROUND('[8]JE USD'!W$49,2)</f>
        <v>0</v>
      </c>
      <c r="K574" t="s">
        <v>163</v>
      </c>
      <c r="L574" t="s">
        <v>292</v>
      </c>
    </row>
    <row r="575" spans="1:12">
      <c r="A575" t="s">
        <v>17</v>
      </c>
      <c r="B575" s="216" t="s">
        <v>351</v>
      </c>
      <c r="C575" t="s">
        <v>3665</v>
      </c>
      <c r="E575" t="s">
        <v>3666</v>
      </c>
      <c r="F575" s="12">
        <v>42185</v>
      </c>
      <c r="G575" s="12" t="s">
        <v>3695</v>
      </c>
      <c r="H575" t="s">
        <v>266</v>
      </c>
      <c r="I575" s="52">
        <f>ROUND('[8]JE USD'!W$51,2)</f>
        <v>0</v>
      </c>
      <c r="K575" t="s">
        <v>163</v>
      </c>
      <c r="L575" t="s">
        <v>292</v>
      </c>
    </row>
    <row r="576" spans="1:12">
      <c r="A576" t="s">
        <v>17</v>
      </c>
      <c r="B576" s="216" t="s">
        <v>56</v>
      </c>
      <c r="C576" t="s">
        <v>3665</v>
      </c>
      <c r="E576" t="s">
        <v>3666</v>
      </c>
      <c r="F576" s="12">
        <v>42185</v>
      </c>
      <c r="G576" s="12" t="s">
        <v>3681</v>
      </c>
      <c r="H576" t="s">
        <v>266</v>
      </c>
      <c r="I576" s="52">
        <f>ROUND('[8]JE USD'!W$52,2)</f>
        <v>200.55</v>
      </c>
      <c r="K576" t="s">
        <v>163</v>
      </c>
      <c r="L576" t="s">
        <v>292</v>
      </c>
    </row>
    <row r="577" spans="1:12">
      <c r="A577" t="s">
        <v>17</v>
      </c>
      <c r="B577" s="216" t="s">
        <v>86</v>
      </c>
      <c r="C577" t="s">
        <v>3665</v>
      </c>
      <c r="E577" t="s">
        <v>3666</v>
      </c>
      <c r="F577" s="12">
        <v>42185</v>
      </c>
      <c r="G577" s="12" t="s">
        <v>3682</v>
      </c>
      <c r="H577" t="s">
        <v>266</v>
      </c>
      <c r="I577" s="52">
        <f>ROUND('[8]JE USD'!W$53,2)</f>
        <v>0</v>
      </c>
      <c r="K577" t="s">
        <v>163</v>
      </c>
      <c r="L577" t="s">
        <v>292</v>
      </c>
    </row>
    <row r="578" spans="1:12">
      <c r="A578" t="s">
        <v>17</v>
      </c>
      <c r="B578" s="216" t="s">
        <v>182</v>
      </c>
      <c r="C578" t="s">
        <v>3665</v>
      </c>
      <c r="E578" t="s">
        <v>3666</v>
      </c>
      <c r="F578" s="12">
        <v>42185</v>
      </c>
      <c r="G578" s="12" t="s">
        <v>3683</v>
      </c>
      <c r="H578" t="s">
        <v>266</v>
      </c>
      <c r="I578" s="52">
        <f>ROUND('[8]JE USD'!W$54,2)</f>
        <v>0</v>
      </c>
      <c r="K578" t="s">
        <v>163</v>
      </c>
      <c r="L578" t="s">
        <v>292</v>
      </c>
    </row>
    <row r="579" spans="1:12">
      <c r="A579" t="s">
        <v>17</v>
      </c>
      <c r="B579" s="216" t="s">
        <v>37</v>
      </c>
      <c r="C579" t="s">
        <v>3665</v>
      </c>
      <c r="E579" t="s">
        <v>3666</v>
      </c>
      <c r="F579" s="12">
        <v>42185</v>
      </c>
      <c r="G579" s="12" t="s">
        <v>3684</v>
      </c>
      <c r="H579" t="s">
        <v>266</v>
      </c>
      <c r="I579" s="52">
        <f>ROUND('[8]JE USD'!W$55,2)</f>
        <v>0</v>
      </c>
      <c r="K579" t="s">
        <v>163</v>
      </c>
      <c r="L579" t="s">
        <v>292</v>
      </c>
    </row>
    <row r="580" spans="1:12">
      <c r="A580" t="s">
        <v>17</v>
      </c>
      <c r="B580" s="216" t="s">
        <v>146</v>
      </c>
      <c r="C580" t="s">
        <v>3665</v>
      </c>
      <c r="E580" t="s">
        <v>3666</v>
      </c>
      <c r="F580" s="12">
        <v>42185</v>
      </c>
      <c r="G580" s="12" t="s">
        <v>3675</v>
      </c>
      <c r="H580" t="s">
        <v>264</v>
      </c>
      <c r="I580" s="52">
        <f>ROUND('[8]JE USD'!W$65,2)</f>
        <v>-641.71</v>
      </c>
      <c r="K580" t="s">
        <v>163</v>
      </c>
      <c r="L580" t="s">
        <v>292</v>
      </c>
    </row>
    <row r="581" spans="1:12">
      <c r="A581" t="s">
        <v>17</v>
      </c>
      <c r="B581" s="216" t="s">
        <v>336</v>
      </c>
      <c r="C581" t="s">
        <v>3665</v>
      </c>
      <c r="E581" t="s">
        <v>3666</v>
      </c>
      <c r="F581" s="12">
        <v>42185</v>
      </c>
      <c r="G581" s="12" t="s">
        <v>3676</v>
      </c>
      <c r="H581" t="s">
        <v>264</v>
      </c>
      <c r="I581" s="52">
        <f>ROUND('[8]JE USD'!W$66,2)</f>
        <v>-79.34</v>
      </c>
      <c r="K581" t="s">
        <v>163</v>
      </c>
      <c r="L581" t="s">
        <v>292</v>
      </c>
    </row>
    <row r="582" spans="1:12">
      <c r="A582" t="s">
        <v>17</v>
      </c>
      <c r="B582" s="216" t="s">
        <v>184</v>
      </c>
      <c r="C582" t="s">
        <v>3665</v>
      </c>
      <c r="E582" t="s">
        <v>3666</v>
      </c>
      <c r="F582" s="12">
        <v>42185</v>
      </c>
      <c r="G582" s="12" t="s">
        <v>3677</v>
      </c>
      <c r="H582" t="s">
        <v>264</v>
      </c>
      <c r="I582" s="52">
        <f>ROUND('[8]JE USD'!W$67,2)</f>
        <v>0</v>
      </c>
      <c r="K582" t="s">
        <v>163</v>
      </c>
      <c r="L582" t="s">
        <v>292</v>
      </c>
    </row>
    <row r="583" spans="1:12">
      <c r="A583" t="s">
        <v>17</v>
      </c>
      <c r="B583" s="216" t="s">
        <v>342</v>
      </c>
      <c r="C583" t="s">
        <v>3665</v>
      </c>
      <c r="E583" t="s">
        <v>3666</v>
      </c>
      <c r="F583" s="12">
        <v>42185</v>
      </c>
      <c r="G583" s="12" t="s">
        <v>3680</v>
      </c>
      <c r="H583" t="s">
        <v>264</v>
      </c>
      <c r="I583" s="52">
        <f>ROUND('[8]JE USD'!W$68,2)</f>
        <v>0</v>
      </c>
      <c r="K583" t="s">
        <v>163</v>
      </c>
      <c r="L583" t="s">
        <v>292</v>
      </c>
    </row>
    <row r="584" spans="1:12">
      <c r="A584" t="s">
        <v>17</v>
      </c>
      <c r="B584" s="216" t="s">
        <v>351</v>
      </c>
      <c r="C584" t="s">
        <v>3665</v>
      </c>
      <c r="E584" t="s">
        <v>3666</v>
      </c>
      <c r="F584" s="12">
        <v>42185</v>
      </c>
      <c r="G584" s="12" t="s">
        <v>3695</v>
      </c>
      <c r="H584" t="s">
        <v>264</v>
      </c>
      <c r="I584" s="52">
        <f>ROUND('[8]JE USD'!W$70,2)</f>
        <v>0</v>
      </c>
      <c r="K584" t="s">
        <v>163</v>
      </c>
      <c r="L584" t="s">
        <v>292</v>
      </c>
    </row>
    <row r="585" spans="1:12">
      <c r="A585" t="s">
        <v>17</v>
      </c>
      <c r="B585" s="216" t="s">
        <v>56</v>
      </c>
      <c r="C585" t="s">
        <v>3665</v>
      </c>
      <c r="E585" t="s">
        <v>3666</v>
      </c>
      <c r="F585" s="12">
        <v>42185</v>
      </c>
      <c r="G585" s="12" t="s">
        <v>3681</v>
      </c>
      <c r="H585" t="s">
        <v>264</v>
      </c>
      <c r="I585" s="52">
        <f>ROUND('[8]JE USD'!W$71,2)</f>
        <v>96.26</v>
      </c>
      <c r="K585" t="s">
        <v>163</v>
      </c>
      <c r="L585" t="s">
        <v>292</v>
      </c>
    </row>
    <row r="586" spans="1:12">
      <c r="A586" t="s">
        <v>17</v>
      </c>
      <c r="B586" s="216" t="s">
        <v>86</v>
      </c>
      <c r="C586" t="s">
        <v>3665</v>
      </c>
      <c r="E586" t="s">
        <v>3666</v>
      </c>
      <c r="F586" s="12">
        <v>42185</v>
      </c>
      <c r="G586" s="12" t="s">
        <v>3682</v>
      </c>
      <c r="H586" t="s">
        <v>264</v>
      </c>
      <c r="I586" s="52">
        <f>ROUND('[8]JE USD'!W$72,2)</f>
        <v>11.9</v>
      </c>
      <c r="K586" t="s">
        <v>163</v>
      </c>
      <c r="L586" t="s">
        <v>292</v>
      </c>
    </row>
    <row r="587" spans="1:12">
      <c r="A587" t="s">
        <v>17</v>
      </c>
      <c r="B587" s="216" t="s">
        <v>182</v>
      </c>
      <c r="C587" t="s">
        <v>3665</v>
      </c>
      <c r="E587" t="s">
        <v>3666</v>
      </c>
      <c r="F587" s="12">
        <v>42185</v>
      </c>
      <c r="G587" s="12" t="s">
        <v>3683</v>
      </c>
      <c r="H587" t="s">
        <v>264</v>
      </c>
      <c r="I587" s="52">
        <f>ROUND('[8]JE USD'!W$73,2)</f>
        <v>0</v>
      </c>
      <c r="K587" t="s">
        <v>163</v>
      </c>
      <c r="L587" t="s">
        <v>292</v>
      </c>
    </row>
    <row r="588" spans="1:12">
      <c r="A588" t="s">
        <v>17</v>
      </c>
      <c r="B588" s="216" t="s">
        <v>37</v>
      </c>
      <c r="C588" t="s">
        <v>3665</v>
      </c>
      <c r="E588" t="s">
        <v>3666</v>
      </c>
      <c r="F588" s="12">
        <v>42185</v>
      </c>
      <c r="G588" s="12" t="s">
        <v>3684</v>
      </c>
      <c r="H588" t="s">
        <v>264</v>
      </c>
      <c r="I588" s="52">
        <f>ROUND('[8]JE USD'!W$74,2)</f>
        <v>0</v>
      </c>
      <c r="K588" t="s">
        <v>163</v>
      </c>
      <c r="L588" t="s">
        <v>292</v>
      </c>
    </row>
    <row r="589" spans="1:12">
      <c r="A589" t="s">
        <v>17</v>
      </c>
      <c r="B589" s="216" t="s">
        <v>146</v>
      </c>
      <c r="C589" t="s">
        <v>3665</v>
      </c>
      <c r="E589" t="s">
        <v>3666</v>
      </c>
      <c r="F589" s="12">
        <v>42185</v>
      </c>
      <c r="G589" s="12" t="s">
        <v>3675</v>
      </c>
      <c r="H589" t="s">
        <v>268</v>
      </c>
      <c r="I589" s="52">
        <f>ROUND('[8]JE USD'!W$84,2)</f>
        <v>0</v>
      </c>
      <c r="K589" t="s">
        <v>163</v>
      </c>
      <c r="L589" t="s">
        <v>292</v>
      </c>
    </row>
    <row r="590" spans="1:12">
      <c r="A590" t="s">
        <v>17</v>
      </c>
      <c r="B590" s="216" t="s">
        <v>336</v>
      </c>
      <c r="C590" t="s">
        <v>3665</v>
      </c>
      <c r="E590" t="s">
        <v>3666</v>
      </c>
      <c r="F590" s="12">
        <v>42185</v>
      </c>
      <c r="G590" s="12" t="s">
        <v>3676</v>
      </c>
      <c r="H590" t="s">
        <v>268</v>
      </c>
      <c r="I590" s="52">
        <f>ROUND('[8]JE USD'!W$85,2)</f>
        <v>0</v>
      </c>
      <c r="K590" t="s">
        <v>163</v>
      </c>
      <c r="L590" t="s">
        <v>292</v>
      </c>
    </row>
    <row r="591" spans="1:12">
      <c r="A591" t="s">
        <v>17</v>
      </c>
      <c r="B591" s="216" t="s">
        <v>184</v>
      </c>
      <c r="C591" t="s">
        <v>3665</v>
      </c>
      <c r="E591" t="s">
        <v>3666</v>
      </c>
      <c r="F591" s="12">
        <v>42185</v>
      </c>
      <c r="G591" s="12" t="s">
        <v>3677</v>
      </c>
      <c r="H591" t="s">
        <v>268</v>
      </c>
      <c r="I591" s="52">
        <f>ROUND('[8]JE USD'!W$86,2)</f>
        <v>0</v>
      </c>
      <c r="K591" t="s">
        <v>163</v>
      </c>
      <c r="L591" t="s">
        <v>292</v>
      </c>
    </row>
    <row r="592" spans="1:12">
      <c r="A592" t="s">
        <v>17</v>
      </c>
      <c r="B592" s="216" t="s">
        <v>342</v>
      </c>
      <c r="C592" t="s">
        <v>3665</v>
      </c>
      <c r="E592" t="s">
        <v>3666</v>
      </c>
      <c r="F592" s="12">
        <v>42185</v>
      </c>
      <c r="G592" s="12" t="s">
        <v>3680</v>
      </c>
      <c r="H592" t="s">
        <v>268</v>
      </c>
      <c r="I592" s="52">
        <f>ROUND('[8]JE USD'!W$87,2)</f>
        <v>0</v>
      </c>
      <c r="K592" t="s">
        <v>163</v>
      </c>
      <c r="L592" t="s">
        <v>292</v>
      </c>
    </row>
    <row r="593" spans="1:12">
      <c r="A593" t="s">
        <v>17</v>
      </c>
      <c r="B593" s="216" t="s">
        <v>3687</v>
      </c>
      <c r="C593" t="s">
        <v>3665</v>
      </c>
      <c r="E593" t="s">
        <v>3666</v>
      </c>
      <c r="F593" s="12">
        <v>42185</v>
      </c>
      <c r="G593" s="12" t="s">
        <v>3697</v>
      </c>
      <c r="H593" t="s">
        <v>268</v>
      </c>
      <c r="I593" s="52">
        <f>ROUND('[8]JE USD'!W$88,2)</f>
        <v>0</v>
      </c>
      <c r="K593" t="s">
        <v>163</v>
      </c>
      <c r="L593" t="s">
        <v>292</v>
      </c>
    </row>
    <row r="594" spans="1:12">
      <c r="A594" t="s">
        <v>17</v>
      </c>
      <c r="B594" s="216" t="s">
        <v>351</v>
      </c>
      <c r="C594" t="s">
        <v>3665</v>
      </c>
      <c r="E594" t="s">
        <v>3666</v>
      </c>
      <c r="F594" s="12">
        <v>42185</v>
      </c>
      <c r="G594" s="12" t="s">
        <v>3695</v>
      </c>
      <c r="H594" t="s">
        <v>268</v>
      </c>
      <c r="I594" s="52">
        <f>ROUND('[8]JE USD'!W$89,2)</f>
        <v>0</v>
      </c>
      <c r="K594" t="s">
        <v>163</v>
      </c>
      <c r="L594" t="s">
        <v>292</v>
      </c>
    </row>
    <row r="595" spans="1:12">
      <c r="A595" t="s">
        <v>17</v>
      </c>
      <c r="B595" s="216" t="s">
        <v>56</v>
      </c>
      <c r="C595" t="s">
        <v>3665</v>
      </c>
      <c r="E595" t="s">
        <v>3666</v>
      </c>
      <c r="F595" s="12">
        <v>42185</v>
      </c>
      <c r="G595" s="12" t="s">
        <v>3681</v>
      </c>
      <c r="H595" t="s">
        <v>268</v>
      </c>
      <c r="I595" s="52">
        <f>ROUND('[8]JE USD'!W$90,2)</f>
        <v>0</v>
      </c>
      <c r="K595" t="s">
        <v>163</v>
      </c>
      <c r="L595" t="s">
        <v>292</v>
      </c>
    </row>
    <row r="596" spans="1:12">
      <c r="A596" t="s">
        <v>17</v>
      </c>
      <c r="B596" s="216" t="s">
        <v>86</v>
      </c>
      <c r="C596" t="s">
        <v>3665</v>
      </c>
      <c r="E596" t="s">
        <v>3666</v>
      </c>
      <c r="F596" s="12">
        <v>42185</v>
      </c>
      <c r="G596" s="12" t="s">
        <v>3682</v>
      </c>
      <c r="H596" t="s">
        <v>268</v>
      </c>
      <c r="I596" s="52">
        <f>ROUND('[8]JE USD'!W$91,2)</f>
        <v>0</v>
      </c>
      <c r="K596" t="s">
        <v>163</v>
      </c>
      <c r="L596" t="s">
        <v>292</v>
      </c>
    </row>
    <row r="597" spans="1:12">
      <c r="A597" t="s">
        <v>17</v>
      </c>
      <c r="B597" s="216" t="s">
        <v>182</v>
      </c>
      <c r="C597" t="s">
        <v>3665</v>
      </c>
      <c r="E597" t="s">
        <v>3666</v>
      </c>
      <c r="F597" s="12">
        <v>42185</v>
      </c>
      <c r="G597" s="12" t="s">
        <v>3683</v>
      </c>
      <c r="H597" t="s">
        <v>268</v>
      </c>
      <c r="I597" s="52">
        <f>ROUND('[8]JE USD'!W$92,2)</f>
        <v>0</v>
      </c>
      <c r="K597" t="s">
        <v>163</v>
      </c>
      <c r="L597" t="s">
        <v>292</v>
      </c>
    </row>
    <row r="598" spans="1:12">
      <c r="A598" t="s">
        <v>17</v>
      </c>
      <c r="B598" s="216" t="s">
        <v>37</v>
      </c>
      <c r="C598" t="s">
        <v>3665</v>
      </c>
      <c r="E598" t="s">
        <v>3666</v>
      </c>
      <c r="F598" s="12">
        <v>42185</v>
      </c>
      <c r="G598" s="12" t="s">
        <v>3684</v>
      </c>
      <c r="H598" t="s">
        <v>268</v>
      </c>
      <c r="I598" s="52">
        <f>ROUND('[8]JE USD'!W$93,2)</f>
        <v>0</v>
      </c>
      <c r="K598" t="s">
        <v>163</v>
      </c>
      <c r="L598" t="s">
        <v>292</v>
      </c>
    </row>
    <row r="599" spans="1:12">
      <c r="A599" t="s">
        <v>17</v>
      </c>
      <c r="B599" s="216" t="s">
        <v>3688</v>
      </c>
      <c r="C599" t="s">
        <v>3665</v>
      </c>
      <c r="E599" t="s">
        <v>3666</v>
      </c>
      <c r="F599" s="12">
        <v>42185</v>
      </c>
      <c r="G599" s="12" t="s">
        <v>3698</v>
      </c>
      <c r="H599" t="s">
        <v>268</v>
      </c>
      <c r="I599" s="52">
        <f>ROUND('[8]JE USD'!W$94,2)</f>
        <v>0</v>
      </c>
      <c r="K599" t="s">
        <v>163</v>
      </c>
      <c r="L599" t="s">
        <v>292</v>
      </c>
    </row>
    <row r="600" spans="1:12">
      <c r="A600" t="s">
        <v>17</v>
      </c>
      <c r="B600" s="216">
        <v>0</v>
      </c>
      <c r="C600" t="s">
        <v>3665</v>
      </c>
      <c r="E600" t="s">
        <v>3666</v>
      </c>
      <c r="F600" s="12">
        <v>42185</v>
      </c>
      <c r="G600" s="12" t="s">
        <v>3699</v>
      </c>
      <c r="H600" t="s">
        <v>268</v>
      </c>
      <c r="I600" s="52">
        <f>ROUND('[8]JE USD'!W$95,2)</f>
        <v>0</v>
      </c>
      <c r="K600" t="s">
        <v>163</v>
      </c>
      <c r="L600" t="s">
        <v>292</v>
      </c>
    </row>
    <row r="601" spans="1:12">
      <c r="A601" t="s">
        <v>17</v>
      </c>
      <c r="B601" s="216" t="s">
        <v>3689</v>
      </c>
      <c r="C601" t="s">
        <v>3665</v>
      </c>
      <c r="E601" t="s">
        <v>3666</v>
      </c>
      <c r="F601" s="12">
        <v>42185</v>
      </c>
      <c r="G601" s="12" t="s">
        <v>3700</v>
      </c>
      <c r="H601" t="s">
        <v>268</v>
      </c>
      <c r="I601" s="52">
        <f>ROUND('[8]JE USD'!W$96,2)</f>
        <v>0</v>
      </c>
      <c r="K601" t="s">
        <v>163</v>
      </c>
      <c r="L601" t="s">
        <v>292</v>
      </c>
    </row>
    <row r="602" spans="1:12">
      <c r="A602" t="s">
        <v>17</v>
      </c>
      <c r="B602" s="216" t="s">
        <v>386</v>
      </c>
      <c r="C602" t="s">
        <v>3665</v>
      </c>
      <c r="E602" t="s">
        <v>3666</v>
      </c>
      <c r="F602" s="12">
        <v>42185</v>
      </c>
      <c r="G602" s="12" t="s">
        <v>3701</v>
      </c>
      <c r="H602" t="s">
        <v>268</v>
      </c>
      <c r="I602" s="52">
        <f>ROUND('[8]JE USD'!W$97,2)</f>
        <v>0</v>
      </c>
      <c r="K602" t="s">
        <v>163</v>
      </c>
      <c r="L602" t="s">
        <v>292</v>
      </c>
    </row>
    <row r="603" spans="1:12">
      <c r="A603" t="s">
        <v>17</v>
      </c>
      <c r="B603" s="216" t="s">
        <v>51</v>
      </c>
      <c r="C603" t="s">
        <v>3665</v>
      </c>
      <c r="E603" t="s">
        <v>3666</v>
      </c>
      <c r="F603" s="12">
        <v>42185</v>
      </c>
      <c r="G603" s="12" t="s">
        <v>3702</v>
      </c>
      <c r="H603" t="s">
        <v>268</v>
      </c>
      <c r="I603" s="52">
        <f>ROUND('[8]JE USD'!W$98,2)</f>
        <v>0</v>
      </c>
      <c r="K603" t="s">
        <v>163</v>
      </c>
      <c r="L603" t="s">
        <v>292</v>
      </c>
    </row>
    <row r="604" spans="1:12">
      <c r="A604" t="s">
        <v>17</v>
      </c>
      <c r="B604" s="216" t="s">
        <v>231</v>
      </c>
      <c r="C604" t="s">
        <v>3665</v>
      </c>
      <c r="E604" t="s">
        <v>3666</v>
      </c>
      <c r="F604" s="12">
        <v>42185</v>
      </c>
      <c r="G604" s="12" t="s">
        <v>3696</v>
      </c>
      <c r="H604" t="s">
        <v>268</v>
      </c>
      <c r="I604" s="52">
        <f>ROUND('[8]JE USD'!W$99,2)</f>
        <v>0</v>
      </c>
      <c r="K604" t="s">
        <v>163</v>
      </c>
      <c r="L604" t="s">
        <v>292</v>
      </c>
    </row>
    <row r="605" spans="1:12">
      <c r="A605" t="s">
        <v>17</v>
      </c>
      <c r="B605" s="216" t="s">
        <v>146</v>
      </c>
      <c r="C605" t="s">
        <v>3665</v>
      </c>
      <c r="E605" t="s">
        <v>3666</v>
      </c>
      <c r="F605" s="12">
        <v>42185</v>
      </c>
      <c r="G605" s="12" t="s">
        <v>3675</v>
      </c>
      <c r="H605" t="s">
        <v>279</v>
      </c>
      <c r="I605" s="52">
        <f>-ROUND('[9]Global Vendor'!H$18,2)</f>
        <v>-49889.29</v>
      </c>
      <c r="K605" t="s">
        <v>163</v>
      </c>
      <c r="L605" t="s">
        <v>292</v>
      </c>
    </row>
    <row r="606" spans="1:12">
      <c r="A606" t="s">
        <v>17</v>
      </c>
      <c r="B606" s="216" t="s">
        <v>342</v>
      </c>
      <c r="C606" t="s">
        <v>3665</v>
      </c>
      <c r="E606" t="s">
        <v>3666</v>
      </c>
      <c r="F606" s="12">
        <v>42185</v>
      </c>
      <c r="G606" s="12" t="s">
        <v>3680</v>
      </c>
      <c r="H606" t="s">
        <v>279</v>
      </c>
      <c r="I606" s="52">
        <f>ROUND('[9]Global Vendor'!H$19,2)</f>
        <v>871.45</v>
      </c>
      <c r="K606" t="s">
        <v>163</v>
      </c>
      <c r="L606" t="s">
        <v>292</v>
      </c>
    </row>
    <row r="607" spans="1:12">
      <c r="A607" t="s">
        <v>17</v>
      </c>
      <c r="B607" s="216" t="s">
        <v>346</v>
      </c>
      <c r="C607" t="s">
        <v>3665</v>
      </c>
      <c r="E607" t="s">
        <v>3666</v>
      </c>
      <c r="F607" s="12">
        <v>42185</v>
      </c>
      <c r="G607" s="12" t="s">
        <v>3694</v>
      </c>
      <c r="H607" t="s">
        <v>279</v>
      </c>
      <c r="I607" s="52">
        <f>ROUND('[9]Global Vendor'!H$20,2)</f>
        <v>836.41</v>
      </c>
      <c r="K607" t="s">
        <v>163</v>
      </c>
      <c r="L607" t="s">
        <v>292</v>
      </c>
    </row>
    <row r="608" spans="1:12">
      <c r="A608" t="s">
        <v>17</v>
      </c>
      <c r="B608" s="216" t="s">
        <v>349</v>
      </c>
      <c r="C608" t="s">
        <v>3665</v>
      </c>
      <c r="E608" t="s">
        <v>3666</v>
      </c>
      <c r="F608" s="12">
        <v>42185</v>
      </c>
      <c r="G608" s="12" t="s">
        <v>3703</v>
      </c>
      <c r="H608" t="s">
        <v>279</v>
      </c>
      <c r="I608" s="52">
        <f>ROUND('[9]Global Vendor'!H$21,2)</f>
        <v>5596.89</v>
      </c>
      <c r="K608" t="s">
        <v>163</v>
      </c>
      <c r="L608" t="s">
        <v>292</v>
      </c>
    </row>
    <row r="609" spans="1:12">
      <c r="A609" t="s">
        <v>17</v>
      </c>
      <c r="B609" s="216" t="s">
        <v>350</v>
      </c>
      <c r="C609" t="s">
        <v>3665</v>
      </c>
      <c r="E609" t="s">
        <v>3666</v>
      </c>
      <c r="F609" s="12">
        <v>42185</v>
      </c>
      <c r="G609" s="12" t="s">
        <v>3704</v>
      </c>
      <c r="H609" t="s">
        <v>279</v>
      </c>
      <c r="I609" s="52">
        <f>ROUND('[9]Global Vendor'!H$22,2)</f>
        <v>2798.45</v>
      </c>
      <c r="K609" t="s">
        <v>163</v>
      </c>
      <c r="L609" t="s">
        <v>292</v>
      </c>
    </row>
    <row r="610" spans="1:12">
      <c r="A610" t="s">
        <v>17</v>
      </c>
      <c r="B610" s="216" t="s">
        <v>503</v>
      </c>
      <c r="C610" t="s">
        <v>3665</v>
      </c>
      <c r="E610" t="s">
        <v>3666</v>
      </c>
      <c r="F610" s="12">
        <v>42185</v>
      </c>
      <c r="G610" s="12" t="s">
        <v>3705</v>
      </c>
      <c r="H610" t="s">
        <v>279</v>
      </c>
      <c r="I610" s="52">
        <f>ROUND('[9]Global Vendor'!H$23,2)</f>
        <v>1035.6400000000001</v>
      </c>
      <c r="K610" t="s">
        <v>163</v>
      </c>
      <c r="L610" t="s">
        <v>292</v>
      </c>
    </row>
    <row r="611" spans="1:12">
      <c r="A611" t="s">
        <v>17</v>
      </c>
      <c r="B611" s="216" t="s">
        <v>146</v>
      </c>
      <c r="C611" t="s">
        <v>3665</v>
      </c>
      <c r="E611" t="s">
        <v>3666</v>
      </c>
      <c r="F611" s="12">
        <v>42185</v>
      </c>
      <c r="G611" s="12" t="s">
        <v>3675</v>
      </c>
      <c r="H611" t="s">
        <v>277</v>
      </c>
      <c r="I611" s="52">
        <f>-ROUND('[9]Global Vendor'!H$32,2)</f>
        <v>0</v>
      </c>
      <c r="K611" t="s">
        <v>163</v>
      </c>
      <c r="L611" t="s">
        <v>292</v>
      </c>
    </row>
    <row r="612" spans="1:12">
      <c r="A612" t="s">
        <v>17</v>
      </c>
      <c r="B612" s="216" t="s">
        <v>342</v>
      </c>
      <c r="C612" t="s">
        <v>3665</v>
      </c>
      <c r="E612" t="s">
        <v>3666</v>
      </c>
      <c r="F612" s="12">
        <v>42185</v>
      </c>
      <c r="G612" s="12" t="s">
        <v>3680</v>
      </c>
      <c r="H612" t="s">
        <v>277</v>
      </c>
      <c r="I612" s="52">
        <f>ROUND('[9]Global Vendor'!H$33,2)</f>
        <v>0</v>
      </c>
      <c r="K612" t="s">
        <v>163</v>
      </c>
      <c r="L612" t="s">
        <v>292</v>
      </c>
    </row>
    <row r="613" spans="1:12">
      <c r="A613" t="s">
        <v>17</v>
      </c>
      <c r="B613" s="216" t="s">
        <v>346</v>
      </c>
      <c r="C613" t="s">
        <v>3665</v>
      </c>
      <c r="E613" t="s">
        <v>3666</v>
      </c>
      <c r="F613" s="12">
        <v>42185</v>
      </c>
      <c r="G613" s="12" t="s">
        <v>3694</v>
      </c>
      <c r="H613" t="s">
        <v>277</v>
      </c>
      <c r="I613" s="52">
        <f>ROUND('[9]Global Vendor'!H$34,2)</f>
        <v>0</v>
      </c>
      <c r="K613" t="s">
        <v>163</v>
      </c>
      <c r="L613" t="s">
        <v>292</v>
      </c>
    </row>
    <row r="614" spans="1:12">
      <c r="A614" t="s">
        <v>17</v>
      </c>
      <c r="B614" s="216" t="s">
        <v>349</v>
      </c>
      <c r="C614" t="s">
        <v>3665</v>
      </c>
      <c r="E614" t="s">
        <v>3666</v>
      </c>
      <c r="F614" s="12">
        <v>42185</v>
      </c>
      <c r="G614" s="12" t="s">
        <v>3703</v>
      </c>
      <c r="H614" t="s">
        <v>277</v>
      </c>
      <c r="I614" s="52">
        <f>ROUND('[9]Global Vendor'!H$35,2)</f>
        <v>0</v>
      </c>
      <c r="K614" t="s">
        <v>163</v>
      </c>
      <c r="L614" t="s">
        <v>292</v>
      </c>
    </row>
    <row r="615" spans="1:12">
      <c r="A615" t="s">
        <v>17</v>
      </c>
      <c r="B615" s="216" t="s">
        <v>350</v>
      </c>
      <c r="C615" t="s">
        <v>3665</v>
      </c>
      <c r="E615" t="s">
        <v>3666</v>
      </c>
      <c r="F615" s="12">
        <v>42185</v>
      </c>
      <c r="G615" s="12" t="s">
        <v>3704</v>
      </c>
      <c r="H615" t="s">
        <v>277</v>
      </c>
      <c r="I615" s="52">
        <f>ROUND('[9]Global Vendor'!H$36,2)</f>
        <v>0</v>
      </c>
      <c r="K615" t="s">
        <v>163</v>
      </c>
      <c r="L615" t="s">
        <v>292</v>
      </c>
    </row>
    <row r="616" spans="1:12">
      <c r="A616" t="s">
        <v>17</v>
      </c>
      <c r="B616" s="216" t="s">
        <v>503</v>
      </c>
      <c r="C616" t="s">
        <v>3665</v>
      </c>
      <c r="E616" t="s">
        <v>3666</v>
      </c>
      <c r="F616" s="12">
        <v>42185</v>
      </c>
      <c r="G616" s="12" t="s">
        <v>3705</v>
      </c>
      <c r="H616" t="s">
        <v>277</v>
      </c>
      <c r="I616" s="52">
        <f>ROUND('[9]Global Vendor'!H$37,2)</f>
        <v>0</v>
      </c>
      <c r="K616" t="s">
        <v>163</v>
      </c>
      <c r="L616" t="s">
        <v>292</v>
      </c>
    </row>
    <row r="617" spans="1:12">
      <c r="A617" t="s">
        <v>17</v>
      </c>
      <c r="B617" s="216" t="s">
        <v>146</v>
      </c>
      <c r="C617" t="s">
        <v>3665</v>
      </c>
      <c r="E617" t="s">
        <v>3666</v>
      </c>
      <c r="F617" s="12">
        <v>42185</v>
      </c>
      <c r="G617" s="12" t="s">
        <v>3675</v>
      </c>
      <c r="H617" t="s">
        <v>274</v>
      </c>
      <c r="I617" s="52">
        <f>-ROUND('[9]Global Vendor'!H$46,2)</f>
        <v>0</v>
      </c>
      <c r="K617" t="s">
        <v>163</v>
      </c>
      <c r="L617" t="s">
        <v>292</v>
      </c>
    </row>
    <row r="618" spans="1:12">
      <c r="A618" t="s">
        <v>17</v>
      </c>
      <c r="B618" s="216" t="s">
        <v>342</v>
      </c>
      <c r="C618" t="s">
        <v>3665</v>
      </c>
      <c r="E618" t="s">
        <v>3666</v>
      </c>
      <c r="F618" s="12">
        <v>42185</v>
      </c>
      <c r="G618" s="12" t="s">
        <v>3680</v>
      </c>
      <c r="H618" t="s">
        <v>274</v>
      </c>
      <c r="I618" s="52">
        <f>ROUND('[9]Global Vendor'!H$47,2)</f>
        <v>0</v>
      </c>
      <c r="K618" t="s">
        <v>163</v>
      </c>
      <c r="L618" t="s">
        <v>292</v>
      </c>
    </row>
    <row r="619" spans="1:12">
      <c r="A619" t="s">
        <v>17</v>
      </c>
      <c r="B619" s="216" t="s">
        <v>346</v>
      </c>
      <c r="C619" t="s">
        <v>3665</v>
      </c>
      <c r="E619" t="s">
        <v>3666</v>
      </c>
      <c r="F619" s="12">
        <v>42185</v>
      </c>
      <c r="G619" s="12" t="s">
        <v>3694</v>
      </c>
      <c r="H619" t="s">
        <v>274</v>
      </c>
      <c r="I619" s="52">
        <f>ROUND('[9]Global Vendor'!H$48,2)</f>
        <v>0</v>
      </c>
      <c r="K619" t="s">
        <v>163</v>
      </c>
      <c r="L619" t="s">
        <v>292</v>
      </c>
    </row>
    <row r="620" spans="1:12">
      <c r="A620" t="s">
        <v>17</v>
      </c>
      <c r="B620" s="216" t="s">
        <v>349</v>
      </c>
      <c r="C620" t="s">
        <v>3665</v>
      </c>
      <c r="E620" t="s">
        <v>3666</v>
      </c>
      <c r="F620" s="12">
        <v>42185</v>
      </c>
      <c r="G620" s="12" t="s">
        <v>3703</v>
      </c>
      <c r="H620" t="s">
        <v>274</v>
      </c>
      <c r="I620" s="52">
        <f>ROUND('[9]Global Vendor'!H$49,2)</f>
        <v>0</v>
      </c>
      <c r="K620" t="s">
        <v>163</v>
      </c>
      <c r="L620" t="s">
        <v>292</v>
      </c>
    </row>
    <row r="621" spans="1:12">
      <c r="A621" t="s">
        <v>17</v>
      </c>
      <c r="B621" s="216" t="s">
        <v>350</v>
      </c>
      <c r="C621" t="s">
        <v>3665</v>
      </c>
      <c r="E621" t="s">
        <v>3666</v>
      </c>
      <c r="F621" s="12">
        <v>42185</v>
      </c>
      <c r="G621" s="12" t="s">
        <v>3704</v>
      </c>
      <c r="H621" t="s">
        <v>274</v>
      </c>
      <c r="I621" s="52">
        <f>ROUND('[9]Global Vendor'!H$50,2)</f>
        <v>0</v>
      </c>
      <c r="K621" t="s">
        <v>163</v>
      </c>
      <c r="L621" t="s">
        <v>292</v>
      </c>
    </row>
    <row r="622" spans="1:12">
      <c r="A622" t="s">
        <v>17</v>
      </c>
      <c r="B622" s="216" t="s">
        <v>503</v>
      </c>
      <c r="C622" t="s">
        <v>3665</v>
      </c>
      <c r="E622" t="s">
        <v>3666</v>
      </c>
      <c r="F622" s="12">
        <v>42185</v>
      </c>
      <c r="G622" s="12" t="s">
        <v>3705</v>
      </c>
      <c r="H622" t="s">
        <v>274</v>
      </c>
      <c r="I622" s="52">
        <f>ROUND('[9]Global Vendor'!H$51,2)</f>
        <v>0</v>
      </c>
      <c r="K622" t="s">
        <v>163</v>
      </c>
      <c r="L622" t="s">
        <v>292</v>
      </c>
    </row>
    <row r="623" spans="1:12">
      <c r="A623" t="s">
        <v>17</v>
      </c>
      <c r="B623" s="216" t="s">
        <v>184</v>
      </c>
      <c r="C623" t="s">
        <v>3665</v>
      </c>
      <c r="E623" t="s">
        <v>3666</v>
      </c>
      <c r="F623" s="12">
        <v>42185</v>
      </c>
      <c r="G623" s="12" t="s">
        <v>3677</v>
      </c>
      <c r="H623" t="s">
        <v>309</v>
      </c>
      <c r="I623" s="52">
        <f>ROUND(Sales!J$48,2)</f>
        <v>0</v>
      </c>
      <c r="K623" t="s">
        <v>163</v>
      </c>
      <c r="L623" t="s">
        <v>292</v>
      </c>
    </row>
    <row r="624" spans="1:12">
      <c r="A624" t="s">
        <v>17</v>
      </c>
      <c r="B624" s="216" t="s">
        <v>142</v>
      </c>
      <c r="C624" t="s">
        <v>3665</v>
      </c>
      <c r="E624" t="s">
        <v>3666</v>
      </c>
      <c r="F624" s="12">
        <v>42185</v>
      </c>
      <c r="G624" s="12" t="s">
        <v>3706</v>
      </c>
      <c r="H624" t="s">
        <v>23</v>
      </c>
      <c r="I624" s="52">
        <f>ROUND(Sales!J$49,2)</f>
        <v>397.03</v>
      </c>
      <c r="K624" t="s">
        <v>163</v>
      </c>
      <c r="L624" t="s">
        <v>292</v>
      </c>
    </row>
    <row r="625" spans="1:12">
      <c r="A625" t="s">
        <v>17</v>
      </c>
      <c r="C625" t="s">
        <v>3673</v>
      </c>
    </row>
    <row r="626" spans="1:12">
      <c r="A626" t="s">
        <v>17</v>
      </c>
      <c r="B626" s="217" t="s">
        <v>21</v>
      </c>
      <c r="C626" s="63" t="s">
        <v>3664</v>
      </c>
      <c r="D626" s="63"/>
      <c r="E626" s="63" t="s">
        <v>3666</v>
      </c>
      <c r="F626" s="167">
        <v>42216</v>
      </c>
      <c r="G626" s="167" t="s">
        <v>3690</v>
      </c>
      <c r="H626" s="167" t="s">
        <v>23</v>
      </c>
      <c r="I626" s="64">
        <f>-SUM(I627:I637)</f>
        <v>5064.38</v>
      </c>
      <c r="K626" t="s">
        <v>3096</v>
      </c>
      <c r="L626" t="s">
        <v>292</v>
      </c>
    </row>
    <row r="627" spans="1:12">
      <c r="A627" t="s">
        <v>17</v>
      </c>
      <c r="B627" s="216" t="s">
        <v>146</v>
      </c>
      <c r="C627" t="s">
        <v>3665</v>
      </c>
      <c r="E627" t="s">
        <v>3666</v>
      </c>
      <c r="F627" s="12">
        <v>42216</v>
      </c>
      <c r="G627" s="12" t="s">
        <v>3675</v>
      </c>
      <c r="H627" t="s">
        <v>80</v>
      </c>
      <c r="I627" s="52">
        <f>ROUND(Sales!K$24-I628,2)</f>
        <v>-511.69</v>
      </c>
      <c r="K627" t="s">
        <v>3096</v>
      </c>
      <c r="L627" t="s">
        <v>292</v>
      </c>
    </row>
    <row r="628" spans="1:12">
      <c r="A628" t="s">
        <v>17</v>
      </c>
      <c r="B628" s="216" t="s">
        <v>336</v>
      </c>
      <c r="C628" t="s">
        <v>3665</v>
      </c>
      <c r="E628" t="s">
        <v>3666</v>
      </c>
      <c r="F628" s="12">
        <v>42216</v>
      </c>
      <c r="G628" s="12" t="s">
        <v>3676</v>
      </c>
      <c r="H628" s="12" t="s">
        <v>80</v>
      </c>
      <c r="I628" s="52">
        <f>ROUND(Sales!K$24*Sales!K$54,2)</f>
        <v>-79.05</v>
      </c>
      <c r="K628" t="s">
        <v>3096</v>
      </c>
      <c r="L628" t="s">
        <v>292</v>
      </c>
    </row>
    <row r="629" spans="1:12">
      <c r="A629" t="s">
        <v>17</v>
      </c>
      <c r="B629" s="216" t="s">
        <v>146</v>
      </c>
      <c r="C629" t="s">
        <v>3665</v>
      </c>
      <c r="E629" t="s">
        <v>3666</v>
      </c>
      <c r="F629" s="12">
        <v>42216</v>
      </c>
      <c r="G629" s="12" t="s">
        <v>3675</v>
      </c>
      <c r="H629" s="12" t="s">
        <v>302</v>
      </c>
      <c r="I629" s="52">
        <f>ROUND(Sales!K$25-I630,2)</f>
        <v>-1826.69</v>
      </c>
      <c r="K629" t="s">
        <v>3096</v>
      </c>
      <c r="L629" t="s">
        <v>292</v>
      </c>
    </row>
    <row r="630" spans="1:12">
      <c r="A630" t="s">
        <v>17</v>
      </c>
      <c r="B630" s="216" t="s">
        <v>336</v>
      </c>
      <c r="C630" t="s">
        <v>3665</v>
      </c>
      <c r="E630" t="s">
        <v>3666</v>
      </c>
      <c r="F630" s="12">
        <v>42216</v>
      </c>
      <c r="G630" s="12" t="s">
        <v>3676</v>
      </c>
      <c r="H630" s="12" t="s">
        <v>302</v>
      </c>
      <c r="I630" s="52">
        <f>ROUND(Sales!K$25*Sales!K$55,2)</f>
        <v>-243.64</v>
      </c>
      <c r="K630" t="s">
        <v>3096</v>
      </c>
      <c r="L630" t="s">
        <v>292</v>
      </c>
    </row>
    <row r="631" spans="1:12">
      <c r="A631" t="s">
        <v>17</v>
      </c>
      <c r="B631" s="216" t="s">
        <v>146</v>
      </c>
      <c r="C631" t="s">
        <v>3665</v>
      </c>
      <c r="E631" t="s">
        <v>3666</v>
      </c>
      <c r="F631" s="12">
        <v>42216</v>
      </c>
      <c r="G631" s="12" t="s">
        <v>3675</v>
      </c>
      <c r="H631" s="12" t="s">
        <v>309</v>
      </c>
      <c r="I631" s="52">
        <f>ROUND(Sales!K$26-I632,2)</f>
        <v>-2500.7199999999998</v>
      </c>
      <c r="K631" t="s">
        <v>3096</v>
      </c>
      <c r="L631" t="s">
        <v>292</v>
      </c>
    </row>
    <row r="632" spans="1:12">
      <c r="A632" t="s">
        <v>17</v>
      </c>
      <c r="B632" s="216" t="s">
        <v>336</v>
      </c>
      <c r="C632" t="s">
        <v>3665</v>
      </c>
      <c r="E632" t="s">
        <v>3666</v>
      </c>
      <c r="F632" s="12">
        <v>42216</v>
      </c>
      <c r="G632" s="12" t="s">
        <v>3676</v>
      </c>
      <c r="H632" s="12" t="s">
        <v>309</v>
      </c>
      <c r="I632" s="52">
        <f>ROUND(Sales!K$26*Sales!K$56,2)</f>
        <v>-97.67</v>
      </c>
      <c r="K632" t="s">
        <v>3096</v>
      </c>
      <c r="L632" t="s">
        <v>292</v>
      </c>
    </row>
    <row r="633" spans="1:12">
      <c r="A633" t="s">
        <v>17</v>
      </c>
      <c r="B633" s="216" t="s">
        <v>146</v>
      </c>
      <c r="C633" t="s">
        <v>3665</v>
      </c>
      <c r="E633" t="s">
        <v>3666</v>
      </c>
      <c r="F633" s="12">
        <v>42216</v>
      </c>
      <c r="G633" s="12" t="s">
        <v>3675</v>
      </c>
      <c r="H633" s="12" t="s">
        <v>305</v>
      </c>
      <c r="I633" s="52">
        <f>ROUND(Sales!K$27-I634,2)</f>
        <v>-109.8</v>
      </c>
      <c r="K633" t="s">
        <v>3096</v>
      </c>
      <c r="L633" t="s">
        <v>292</v>
      </c>
    </row>
    <row r="634" spans="1:12">
      <c r="A634" t="s">
        <v>17</v>
      </c>
      <c r="B634" s="216" t="s">
        <v>336</v>
      </c>
      <c r="C634" t="s">
        <v>3665</v>
      </c>
      <c r="E634" t="s">
        <v>3666</v>
      </c>
      <c r="F634" s="12">
        <v>42216</v>
      </c>
      <c r="G634" s="12" t="s">
        <v>3676</v>
      </c>
      <c r="H634" s="12" t="s">
        <v>305</v>
      </c>
      <c r="I634" s="52">
        <f>ROUND(Sales!K$27*Sales!K$57,2)</f>
        <v>0</v>
      </c>
      <c r="K634" t="s">
        <v>3096</v>
      </c>
      <c r="L634" t="s">
        <v>292</v>
      </c>
    </row>
    <row r="635" spans="1:12">
      <c r="A635" t="s">
        <v>17</v>
      </c>
      <c r="B635" s="216" t="s">
        <v>184</v>
      </c>
      <c r="C635" t="s">
        <v>3665</v>
      </c>
      <c r="E635" t="s">
        <v>3666</v>
      </c>
      <c r="F635" s="12">
        <v>42216</v>
      </c>
      <c r="G635" s="12" t="s">
        <v>3677</v>
      </c>
      <c r="H635" t="s">
        <v>80</v>
      </c>
      <c r="I635" s="52">
        <f>ROUND(Sales!K$28,2)</f>
        <v>0</v>
      </c>
      <c r="K635" t="s">
        <v>3096</v>
      </c>
      <c r="L635" t="s">
        <v>292</v>
      </c>
    </row>
    <row r="636" spans="1:12">
      <c r="A636" t="s">
        <v>17</v>
      </c>
      <c r="B636" s="216" t="s">
        <v>184</v>
      </c>
      <c r="C636" t="s">
        <v>3665</v>
      </c>
      <c r="E636" t="s">
        <v>3666</v>
      </c>
      <c r="F636" s="12">
        <v>42216</v>
      </c>
      <c r="G636" s="12" t="s">
        <v>3677</v>
      </c>
      <c r="H636" t="s">
        <v>302</v>
      </c>
      <c r="I636" s="52">
        <f>ROUND(Sales!K$29,2)</f>
        <v>102.93</v>
      </c>
      <c r="K636" t="s">
        <v>3096</v>
      </c>
      <c r="L636" t="s">
        <v>292</v>
      </c>
    </row>
    <row r="637" spans="1:12">
      <c r="A637" t="s">
        <v>17</v>
      </c>
      <c r="B637" s="216" t="s">
        <v>184</v>
      </c>
      <c r="C637" t="s">
        <v>3665</v>
      </c>
      <c r="E637" t="s">
        <v>3666</v>
      </c>
      <c r="F637" s="12">
        <v>42216</v>
      </c>
      <c r="G637" s="12" t="s">
        <v>3677</v>
      </c>
      <c r="H637" t="s">
        <v>309</v>
      </c>
      <c r="I637" s="52">
        <f>ROUND(Sales!K$30,2)</f>
        <v>201.95</v>
      </c>
      <c r="K637" t="s">
        <v>3096</v>
      </c>
      <c r="L637" t="s">
        <v>292</v>
      </c>
    </row>
    <row r="638" spans="1:12">
      <c r="A638" t="s">
        <v>17</v>
      </c>
      <c r="B638" s="217" t="s">
        <v>19</v>
      </c>
      <c r="C638" s="63" t="s">
        <v>3665</v>
      </c>
      <c r="D638" s="63"/>
      <c r="E638" s="63" t="s">
        <v>3666</v>
      </c>
      <c r="F638" s="167">
        <v>42216</v>
      </c>
      <c r="G638" s="167" t="s">
        <v>3691</v>
      </c>
      <c r="H638" s="167" t="s">
        <v>23</v>
      </c>
      <c r="I638" s="64">
        <f>-SUM(I639:I640)</f>
        <v>0</v>
      </c>
      <c r="K638" t="s">
        <v>3685</v>
      </c>
      <c r="L638" t="s">
        <v>292</v>
      </c>
    </row>
    <row r="639" spans="1:12">
      <c r="A639" t="s">
        <v>17</v>
      </c>
      <c r="B639" s="216" t="s">
        <v>146</v>
      </c>
      <c r="C639" t="s">
        <v>3665</v>
      </c>
      <c r="E639" t="s">
        <v>3666</v>
      </c>
      <c r="F639" s="12">
        <v>42216</v>
      </c>
      <c r="G639" s="12" t="s">
        <v>3675</v>
      </c>
      <c r="H639" t="s">
        <v>80</v>
      </c>
      <c r="I639" s="52">
        <f>ROUND(Sales!K$32,2)-I640</f>
        <v>0</v>
      </c>
      <c r="K639" t="s">
        <v>3685</v>
      </c>
      <c r="L639" t="s">
        <v>292</v>
      </c>
    </row>
    <row r="640" spans="1:12">
      <c r="A640" t="s">
        <v>17</v>
      </c>
      <c r="B640" s="216" t="s">
        <v>336</v>
      </c>
      <c r="C640" t="s">
        <v>3665</v>
      </c>
      <c r="E640" t="s">
        <v>3666</v>
      </c>
      <c r="F640" s="12">
        <v>42216</v>
      </c>
      <c r="G640" s="12" t="s">
        <v>3676</v>
      </c>
      <c r="H640" s="12" t="s">
        <v>80</v>
      </c>
      <c r="I640" s="52">
        <f>ROUND(Sales!K$32*Sales!K$54,2)</f>
        <v>0</v>
      </c>
      <c r="K640" t="s">
        <v>3685</v>
      </c>
      <c r="L640" t="s">
        <v>292</v>
      </c>
    </row>
    <row r="641" spans="1:12">
      <c r="A641" t="s">
        <v>17</v>
      </c>
      <c r="B641" s="217" t="s">
        <v>158</v>
      </c>
      <c r="C641" s="63" t="s">
        <v>3665</v>
      </c>
      <c r="D641" s="63"/>
      <c r="E641" s="63" t="s">
        <v>3666</v>
      </c>
      <c r="F641" s="167">
        <v>42216</v>
      </c>
      <c r="G641" s="167" t="s">
        <v>3692</v>
      </c>
      <c r="H641" s="167" t="s">
        <v>23</v>
      </c>
      <c r="I641" s="64">
        <f>-SUM(I642:I644)</f>
        <v>0</v>
      </c>
      <c r="K641" t="s">
        <v>179</v>
      </c>
      <c r="L641" t="s">
        <v>292</v>
      </c>
    </row>
    <row r="642" spans="1:12">
      <c r="A642" t="s">
        <v>17</v>
      </c>
      <c r="B642" s="216" t="s">
        <v>146</v>
      </c>
      <c r="C642" t="s">
        <v>3665</v>
      </c>
      <c r="E642" t="s">
        <v>3666</v>
      </c>
      <c r="F642" s="12">
        <v>42216</v>
      </c>
      <c r="G642" s="12" t="s">
        <v>3675</v>
      </c>
      <c r="H642" t="s">
        <v>80</v>
      </c>
      <c r="I642" s="52">
        <f>ROUND(Sales!K$34,2)</f>
        <v>0</v>
      </c>
      <c r="K642" t="s">
        <v>179</v>
      </c>
      <c r="L642" t="s">
        <v>292</v>
      </c>
    </row>
    <row r="643" spans="1:12">
      <c r="A643" t="s">
        <v>17</v>
      </c>
      <c r="B643" s="216" t="s">
        <v>184</v>
      </c>
      <c r="C643" t="s">
        <v>3665</v>
      </c>
      <c r="E643" t="s">
        <v>3666</v>
      </c>
      <c r="F643" s="12">
        <v>42216</v>
      </c>
      <c r="G643" s="12" t="s">
        <v>3677</v>
      </c>
      <c r="H643" t="s">
        <v>309</v>
      </c>
      <c r="I643" s="52">
        <f>ROUND(Sales!K$35,2)</f>
        <v>0</v>
      </c>
      <c r="K643" t="s">
        <v>179</v>
      </c>
      <c r="L643" t="s">
        <v>292</v>
      </c>
    </row>
    <row r="644" spans="1:12">
      <c r="A644" t="s">
        <v>17</v>
      </c>
      <c r="B644" s="216" t="s">
        <v>184</v>
      </c>
      <c r="C644" t="s">
        <v>3665</v>
      </c>
      <c r="E644" t="s">
        <v>3666</v>
      </c>
      <c r="F644" s="12">
        <v>42216</v>
      </c>
      <c r="G644" s="12" t="s">
        <v>3677</v>
      </c>
      <c r="H644" t="s">
        <v>272</v>
      </c>
      <c r="I644" s="52">
        <f>ROUND(Sales!K$36,2)</f>
        <v>0</v>
      </c>
      <c r="K644" t="s">
        <v>179</v>
      </c>
      <c r="L644" t="s">
        <v>292</v>
      </c>
    </row>
    <row r="645" spans="1:12">
      <c r="A645" t="s">
        <v>17</v>
      </c>
      <c r="B645" s="217" t="s">
        <v>58</v>
      </c>
      <c r="C645" s="63" t="s">
        <v>3665</v>
      </c>
      <c r="D645" s="63"/>
      <c r="E645" s="63" t="s">
        <v>3666</v>
      </c>
      <c r="F645" s="167">
        <v>42216</v>
      </c>
      <c r="G645" s="167" t="s">
        <v>3693</v>
      </c>
      <c r="H645" s="167" t="s">
        <v>23</v>
      </c>
      <c r="I645" s="64">
        <f>-SUM(I646:I728)</f>
        <v>57799.100000000006</v>
      </c>
      <c r="K645" t="s">
        <v>163</v>
      </c>
      <c r="L645" t="s">
        <v>292</v>
      </c>
    </row>
    <row r="646" spans="1:12">
      <c r="A646" t="s">
        <v>17</v>
      </c>
      <c r="B646" s="216" t="s">
        <v>146</v>
      </c>
      <c r="C646" t="s">
        <v>3665</v>
      </c>
      <c r="E646" t="s">
        <v>3666</v>
      </c>
      <c r="F646" s="12">
        <v>42216</v>
      </c>
      <c r="G646" s="12" t="s">
        <v>3675</v>
      </c>
      <c r="H646" t="s">
        <v>80</v>
      </c>
      <c r="I646" s="52">
        <f>ROUND(Sales!K$38,2)-I647</f>
        <v>0</v>
      </c>
      <c r="K646" t="s">
        <v>163</v>
      </c>
      <c r="L646" t="s">
        <v>292</v>
      </c>
    </row>
    <row r="647" spans="1:12">
      <c r="A647" t="s">
        <v>17</v>
      </c>
      <c r="B647" s="216" t="s">
        <v>336</v>
      </c>
      <c r="C647" t="s">
        <v>3665</v>
      </c>
      <c r="E647" t="s">
        <v>3666</v>
      </c>
      <c r="F647" s="12">
        <v>42216</v>
      </c>
      <c r="G647" s="12" t="s">
        <v>3676</v>
      </c>
      <c r="H647" s="12" t="s">
        <v>80</v>
      </c>
      <c r="I647" s="52">
        <f>ROUND(Sales!K$38*Sales!K$54,2)</f>
        <v>0</v>
      </c>
      <c r="K647" t="s">
        <v>163</v>
      </c>
      <c r="L647" t="s">
        <v>292</v>
      </c>
    </row>
    <row r="648" spans="1:12">
      <c r="A648" t="s">
        <v>17</v>
      </c>
      <c r="B648" s="216" t="s">
        <v>146</v>
      </c>
      <c r="C648" t="s">
        <v>3665</v>
      </c>
      <c r="E648" t="s">
        <v>3666</v>
      </c>
      <c r="F648" s="12">
        <v>42216</v>
      </c>
      <c r="G648" s="12" t="s">
        <v>3675</v>
      </c>
      <c r="H648" t="s">
        <v>305</v>
      </c>
      <c r="I648" s="52">
        <f>ROUND(Sales!K$86,2)</f>
        <v>-424.19</v>
      </c>
      <c r="K648" t="s">
        <v>163</v>
      </c>
      <c r="L648" t="s">
        <v>292</v>
      </c>
    </row>
    <row r="649" spans="1:12">
      <c r="A649" t="s">
        <v>17</v>
      </c>
      <c r="B649" s="216" t="s">
        <v>146</v>
      </c>
      <c r="C649" t="s">
        <v>3665</v>
      </c>
      <c r="E649" t="s">
        <v>3666</v>
      </c>
      <c r="F649" s="12">
        <v>42216</v>
      </c>
      <c r="G649" s="12" t="s">
        <v>3675</v>
      </c>
      <c r="H649" t="s">
        <v>309</v>
      </c>
      <c r="I649" s="52">
        <f>ROUND(Sales!K$87,2)</f>
        <v>-10022.74</v>
      </c>
      <c r="K649" t="s">
        <v>163</v>
      </c>
      <c r="L649" t="s">
        <v>292</v>
      </c>
    </row>
    <row r="650" spans="1:12">
      <c r="A650" t="s">
        <v>17</v>
      </c>
      <c r="B650" s="216" t="s">
        <v>146</v>
      </c>
      <c r="C650" t="s">
        <v>3665</v>
      </c>
      <c r="E650" t="s">
        <v>3666</v>
      </c>
      <c r="F650" s="12">
        <v>42216</v>
      </c>
      <c r="G650" s="12" t="s">
        <v>3675</v>
      </c>
      <c r="H650" t="s">
        <v>80</v>
      </c>
      <c r="I650" s="52">
        <f>ROUND(Sales!K$88,2)</f>
        <v>-3722.96</v>
      </c>
      <c r="K650" t="s">
        <v>163</v>
      </c>
      <c r="L650" t="s">
        <v>292</v>
      </c>
    </row>
    <row r="651" spans="1:12">
      <c r="A651" t="s">
        <v>17</v>
      </c>
      <c r="B651" s="216" t="s">
        <v>336</v>
      </c>
      <c r="C651" t="s">
        <v>3665</v>
      </c>
      <c r="E651" t="s">
        <v>3666</v>
      </c>
      <c r="F651" s="12">
        <v>42216</v>
      </c>
      <c r="G651" s="12" t="s">
        <v>3676</v>
      </c>
      <c r="H651" t="s">
        <v>305</v>
      </c>
      <c r="I651" s="52">
        <f>ROUND(Sales!K$91,2)</f>
        <v>0</v>
      </c>
      <c r="K651" t="s">
        <v>163</v>
      </c>
      <c r="L651" t="s">
        <v>292</v>
      </c>
    </row>
    <row r="652" spans="1:12">
      <c r="A652" t="s">
        <v>17</v>
      </c>
      <c r="B652" s="216" t="s">
        <v>336</v>
      </c>
      <c r="C652" t="s">
        <v>3665</v>
      </c>
      <c r="E652" t="s">
        <v>3666</v>
      </c>
      <c r="F652" s="12">
        <v>42216</v>
      </c>
      <c r="G652" s="12" t="s">
        <v>3676</v>
      </c>
      <c r="H652" t="s">
        <v>309</v>
      </c>
      <c r="I652" s="52">
        <f>ROUND(Sales!K$92,2)</f>
        <v>-391.44</v>
      </c>
      <c r="K652" t="s">
        <v>163</v>
      </c>
      <c r="L652" t="s">
        <v>292</v>
      </c>
    </row>
    <row r="653" spans="1:12">
      <c r="A653" t="s">
        <v>17</v>
      </c>
      <c r="B653" s="216" t="s">
        <v>336</v>
      </c>
      <c r="C653" t="s">
        <v>3665</v>
      </c>
      <c r="E653" t="s">
        <v>3666</v>
      </c>
      <c r="F653" s="12">
        <v>42216</v>
      </c>
      <c r="G653" s="12" t="s">
        <v>3676</v>
      </c>
      <c r="H653" t="s">
        <v>80</v>
      </c>
      <c r="I653" s="52">
        <f>ROUND(Sales!K$93,2)</f>
        <v>-575.17999999999995</v>
      </c>
      <c r="K653" t="s">
        <v>163</v>
      </c>
      <c r="L653" t="s">
        <v>292</v>
      </c>
    </row>
    <row r="654" spans="1:12">
      <c r="A654" t="s">
        <v>17</v>
      </c>
      <c r="B654" s="216" t="s">
        <v>184</v>
      </c>
      <c r="C654" t="s">
        <v>3665</v>
      </c>
      <c r="E654" t="s">
        <v>3666</v>
      </c>
      <c r="F654" s="12">
        <v>42216</v>
      </c>
      <c r="G654" s="12" t="s">
        <v>3677</v>
      </c>
      <c r="H654" t="s">
        <v>305</v>
      </c>
      <c r="I654" s="52">
        <f>ROUND(Sales!K$96,2)</f>
        <v>59.53</v>
      </c>
      <c r="K654" t="s">
        <v>163</v>
      </c>
      <c r="L654" t="s">
        <v>292</v>
      </c>
    </row>
    <row r="655" spans="1:12">
      <c r="A655" t="s">
        <v>17</v>
      </c>
      <c r="B655" s="216" t="s">
        <v>184</v>
      </c>
      <c r="C655" t="s">
        <v>3665</v>
      </c>
      <c r="E655" t="s">
        <v>3666</v>
      </c>
      <c r="F655" s="12">
        <v>42216</v>
      </c>
      <c r="G655" s="12" t="s">
        <v>3677</v>
      </c>
      <c r="H655" t="s">
        <v>309</v>
      </c>
      <c r="I655" s="52">
        <f>ROUND(Sales!K$97,2)</f>
        <v>1434.99</v>
      </c>
      <c r="K655" t="s">
        <v>163</v>
      </c>
      <c r="L655" t="s">
        <v>292</v>
      </c>
    </row>
    <row r="656" spans="1:12">
      <c r="A656" t="s">
        <v>17</v>
      </c>
      <c r="B656" s="216" t="s">
        <v>184</v>
      </c>
      <c r="C656" t="s">
        <v>3665</v>
      </c>
      <c r="E656" t="s">
        <v>3666</v>
      </c>
      <c r="F656" s="12">
        <v>42216</v>
      </c>
      <c r="G656" s="12" t="s">
        <v>3677</v>
      </c>
      <c r="H656" t="s">
        <v>80</v>
      </c>
      <c r="I656" s="52">
        <f>ROUND(Sales!K$98,2)</f>
        <v>0</v>
      </c>
      <c r="K656" t="s">
        <v>163</v>
      </c>
      <c r="L656" t="s">
        <v>292</v>
      </c>
    </row>
    <row r="657" spans="1:12">
      <c r="A657" t="s">
        <v>17</v>
      </c>
      <c r="B657" s="216" t="s">
        <v>146</v>
      </c>
      <c r="C657" t="s">
        <v>3665</v>
      </c>
      <c r="E657" t="s">
        <v>3666</v>
      </c>
      <c r="F657" s="12">
        <v>42216</v>
      </c>
      <c r="G657" s="12" t="s">
        <v>3675</v>
      </c>
      <c r="H657" t="s">
        <v>272</v>
      </c>
      <c r="I657" s="52">
        <f>ROUND('[8]JE USD'!X$8,2)</f>
        <v>-4949.8100000000004</v>
      </c>
      <c r="K657" t="s">
        <v>163</v>
      </c>
      <c r="L657" t="s">
        <v>292</v>
      </c>
    </row>
    <row r="658" spans="1:12">
      <c r="A658" t="s">
        <v>17</v>
      </c>
      <c r="B658" s="216" t="s">
        <v>336</v>
      </c>
      <c r="C658" t="s">
        <v>3665</v>
      </c>
      <c r="E658" t="s">
        <v>3666</v>
      </c>
      <c r="F658" s="12">
        <v>42216</v>
      </c>
      <c r="G658" s="12" t="s">
        <v>3676</v>
      </c>
      <c r="H658" t="s">
        <v>272</v>
      </c>
      <c r="I658" s="52">
        <f>ROUND('[8]JE USD'!X$9,2)</f>
        <v>-630.59</v>
      </c>
      <c r="K658" t="s">
        <v>163</v>
      </c>
      <c r="L658" t="s">
        <v>292</v>
      </c>
    </row>
    <row r="659" spans="1:12">
      <c r="A659" t="s">
        <v>17</v>
      </c>
      <c r="B659" s="216" t="s">
        <v>184</v>
      </c>
      <c r="C659" t="s">
        <v>3665</v>
      </c>
      <c r="E659" t="s">
        <v>3666</v>
      </c>
      <c r="F659" s="12">
        <v>42216</v>
      </c>
      <c r="G659" s="12" t="s">
        <v>3677</v>
      </c>
      <c r="H659" t="s">
        <v>272</v>
      </c>
      <c r="I659" s="52">
        <f>ROUND('[8]JE USD'!X$10,2)</f>
        <v>623.66999999999996</v>
      </c>
      <c r="K659" t="s">
        <v>163</v>
      </c>
      <c r="L659" t="s">
        <v>292</v>
      </c>
    </row>
    <row r="660" spans="1:12">
      <c r="A660" t="s">
        <v>17</v>
      </c>
      <c r="B660" s="216" t="s">
        <v>346</v>
      </c>
      <c r="C660" t="s">
        <v>3665</v>
      </c>
      <c r="E660" t="s">
        <v>3666</v>
      </c>
      <c r="F660" s="12">
        <v>42216</v>
      </c>
      <c r="G660" s="12" t="s">
        <v>3694</v>
      </c>
      <c r="H660" t="s">
        <v>272</v>
      </c>
      <c r="I660" s="52">
        <f>ROUND('[8]JE USD'!X$11,2)</f>
        <v>0</v>
      </c>
      <c r="K660" t="s">
        <v>163</v>
      </c>
      <c r="L660" t="s">
        <v>292</v>
      </c>
    </row>
    <row r="661" spans="1:12">
      <c r="A661" t="s">
        <v>17</v>
      </c>
      <c r="B661" s="216" t="s">
        <v>351</v>
      </c>
      <c r="C661" t="s">
        <v>3665</v>
      </c>
      <c r="E661" t="s">
        <v>3666</v>
      </c>
      <c r="F661" s="12">
        <v>42216</v>
      </c>
      <c r="G661" s="12" t="s">
        <v>3695</v>
      </c>
      <c r="H661" t="s">
        <v>272</v>
      </c>
      <c r="I661" s="52">
        <f>ROUND('[8]JE USD'!X$13,2)</f>
        <v>0</v>
      </c>
      <c r="K661" t="s">
        <v>163</v>
      </c>
      <c r="L661" t="s">
        <v>292</v>
      </c>
    </row>
    <row r="662" spans="1:12">
      <c r="A662" t="s">
        <v>17</v>
      </c>
      <c r="B662" s="216" t="s">
        <v>56</v>
      </c>
      <c r="C662" t="s">
        <v>3665</v>
      </c>
      <c r="E662" t="s">
        <v>3666</v>
      </c>
      <c r="F662" s="12">
        <v>42216</v>
      </c>
      <c r="G662" s="12" t="s">
        <v>3681</v>
      </c>
      <c r="H662" t="s">
        <v>272</v>
      </c>
      <c r="I662" s="52">
        <f>ROUND('[8]JE USD'!X$14,2)</f>
        <v>774.23</v>
      </c>
      <c r="K662" t="s">
        <v>163</v>
      </c>
      <c r="L662" t="s">
        <v>292</v>
      </c>
    </row>
    <row r="663" spans="1:12">
      <c r="A663" t="s">
        <v>17</v>
      </c>
      <c r="B663" s="216" t="s">
        <v>86</v>
      </c>
      <c r="C663" t="s">
        <v>3665</v>
      </c>
      <c r="E663" t="s">
        <v>3666</v>
      </c>
      <c r="F663" s="12">
        <v>42216</v>
      </c>
      <c r="G663" s="12" t="s">
        <v>3682</v>
      </c>
      <c r="H663" t="s">
        <v>272</v>
      </c>
      <c r="I663" s="52">
        <f>ROUND('[8]JE USD'!X$15,2)</f>
        <v>215.95</v>
      </c>
      <c r="K663" t="s">
        <v>163</v>
      </c>
      <c r="L663" t="s">
        <v>292</v>
      </c>
    </row>
    <row r="664" spans="1:12">
      <c r="A664" t="s">
        <v>17</v>
      </c>
      <c r="B664" s="216" t="s">
        <v>231</v>
      </c>
      <c r="C664" t="s">
        <v>3665</v>
      </c>
      <c r="E664" t="s">
        <v>3666</v>
      </c>
      <c r="F664" s="12">
        <v>42216</v>
      </c>
      <c r="G664" s="12" t="s">
        <v>3696</v>
      </c>
      <c r="H664" t="s">
        <v>272</v>
      </c>
      <c r="I664" s="52">
        <f>ROUND('[8]JE USD'!X$16,2)</f>
        <v>0</v>
      </c>
      <c r="K664" t="s">
        <v>163</v>
      </c>
      <c r="L664" t="s">
        <v>292</v>
      </c>
    </row>
    <row r="665" spans="1:12">
      <c r="A665" t="s">
        <v>17</v>
      </c>
      <c r="B665" s="216" t="s">
        <v>37</v>
      </c>
      <c r="C665" t="s">
        <v>3665</v>
      </c>
      <c r="E665" t="s">
        <v>3666</v>
      </c>
      <c r="F665" s="12">
        <v>42216</v>
      </c>
      <c r="G665" s="12" t="s">
        <v>3684</v>
      </c>
      <c r="H665" t="s">
        <v>272</v>
      </c>
      <c r="I665" s="52">
        <f>ROUND('[8]JE USD'!X$17,2)</f>
        <v>0</v>
      </c>
      <c r="K665" t="s">
        <v>163</v>
      </c>
      <c r="L665" t="s">
        <v>292</v>
      </c>
    </row>
    <row r="666" spans="1:12">
      <c r="A666" t="s">
        <v>17</v>
      </c>
      <c r="B666" s="216" t="s">
        <v>146</v>
      </c>
      <c r="C666" t="s">
        <v>3665</v>
      </c>
      <c r="E666" t="s">
        <v>3666</v>
      </c>
      <c r="F666" s="12">
        <v>42216</v>
      </c>
      <c r="G666" s="12" t="s">
        <v>3675</v>
      </c>
      <c r="H666" t="s">
        <v>270</v>
      </c>
      <c r="I666" s="52">
        <f>ROUND('[8]JE USD'!X$27,2)</f>
        <v>-289.93</v>
      </c>
      <c r="K666" t="s">
        <v>163</v>
      </c>
      <c r="L666" t="s">
        <v>292</v>
      </c>
    </row>
    <row r="667" spans="1:12">
      <c r="A667" t="s">
        <v>17</v>
      </c>
      <c r="B667" s="216" t="s">
        <v>336</v>
      </c>
      <c r="C667" t="s">
        <v>3665</v>
      </c>
      <c r="E667" t="s">
        <v>3666</v>
      </c>
      <c r="F667" s="12">
        <v>42216</v>
      </c>
      <c r="G667" s="12" t="s">
        <v>3676</v>
      </c>
      <c r="H667" t="s">
        <v>270</v>
      </c>
      <c r="I667" s="52">
        <f>ROUND('[8]JE USD'!X$28,2)</f>
        <v>-53.94</v>
      </c>
      <c r="K667" t="s">
        <v>163</v>
      </c>
      <c r="L667" t="s">
        <v>292</v>
      </c>
    </row>
    <row r="668" spans="1:12">
      <c r="A668" t="s">
        <v>17</v>
      </c>
      <c r="B668" s="216" t="s">
        <v>184</v>
      </c>
      <c r="C668" t="s">
        <v>3665</v>
      </c>
      <c r="E668" t="s">
        <v>3666</v>
      </c>
      <c r="F668" s="12">
        <v>42216</v>
      </c>
      <c r="G668" s="12" t="s">
        <v>3677</v>
      </c>
      <c r="H668" t="s">
        <v>270</v>
      </c>
      <c r="I668" s="52">
        <f>ROUND('[8]JE USD'!X$29,2)</f>
        <v>90.14</v>
      </c>
      <c r="K668" t="s">
        <v>163</v>
      </c>
      <c r="L668" t="s">
        <v>292</v>
      </c>
    </row>
    <row r="669" spans="1:12">
      <c r="A669" t="s">
        <v>17</v>
      </c>
      <c r="B669" s="216" t="s">
        <v>342</v>
      </c>
      <c r="C669" t="s">
        <v>3665</v>
      </c>
      <c r="E669" t="s">
        <v>3666</v>
      </c>
      <c r="F669" s="12">
        <v>42216</v>
      </c>
      <c r="G669" s="12" t="s">
        <v>3680</v>
      </c>
      <c r="H669" t="s">
        <v>270</v>
      </c>
      <c r="I669" s="52">
        <f>ROUND('[8]JE USD'!X$30,2)</f>
        <v>0</v>
      </c>
      <c r="K669" t="s">
        <v>163</v>
      </c>
      <c r="L669" t="s">
        <v>292</v>
      </c>
    </row>
    <row r="670" spans="1:12">
      <c r="A670" t="s">
        <v>17</v>
      </c>
      <c r="B670" s="216" t="s">
        <v>351</v>
      </c>
      <c r="C670" t="s">
        <v>3665</v>
      </c>
      <c r="E670" t="s">
        <v>3666</v>
      </c>
      <c r="F670" s="12">
        <v>42216</v>
      </c>
      <c r="G670" s="12" t="s">
        <v>3695</v>
      </c>
      <c r="H670" t="s">
        <v>270</v>
      </c>
      <c r="I670" s="52">
        <f>ROUND('[8]JE USD'!X$32,2)</f>
        <v>0</v>
      </c>
      <c r="K670" t="s">
        <v>163</v>
      </c>
      <c r="L670" t="s">
        <v>292</v>
      </c>
    </row>
    <row r="671" spans="1:12">
      <c r="A671" t="s">
        <v>17</v>
      </c>
      <c r="B671" s="216" t="s">
        <v>56</v>
      </c>
      <c r="C671" t="s">
        <v>3665</v>
      </c>
      <c r="E671" t="s">
        <v>3666</v>
      </c>
      <c r="F671" s="12">
        <v>42216</v>
      </c>
      <c r="G671" s="12" t="s">
        <v>3681</v>
      </c>
      <c r="H671" t="s">
        <v>270</v>
      </c>
      <c r="I671" s="52">
        <f>ROUND('[8]JE USD'!X$33,2)</f>
        <v>38.86</v>
      </c>
      <c r="K671" t="s">
        <v>163</v>
      </c>
      <c r="L671" t="s">
        <v>292</v>
      </c>
    </row>
    <row r="672" spans="1:12">
      <c r="A672" t="s">
        <v>17</v>
      </c>
      <c r="B672" s="216" t="s">
        <v>86</v>
      </c>
      <c r="C672" t="s">
        <v>3665</v>
      </c>
      <c r="E672" t="s">
        <v>3666</v>
      </c>
      <c r="F672" s="12">
        <v>42216</v>
      </c>
      <c r="G672" s="12" t="s">
        <v>3682</v>
      </c>
      <c r="H672" t="s">
        <v>270</v>
      </c>
      <c r="I672" s="52">
        <f>ROUND('[8]JE USD'!X$34,2)</f>
        <v>8.09</v>
      </c>
      <c r="K672" t="s">
        <v>163</v>
      </c>
      <c r="L672" t="s">
        <v>292</v>
      </c>
    </row>
    <row r="673" spans="1:12">
      <c r="A673" t="s">
        <v>17</v>
      </c>
      <c r="B673" s="216" t="s">
        <v>182</v>
      </c>
      <c r="C673" t="s">
        <v>3665</v>
      </c>
      <c r="E673" t="s">
        <v>3666</v>
      </c>
      <c r="F673" s="12">
        <v>42216</v>
      </c>
      <c r="G673" s="12" t="s">
        <v>3683</v>
      </c>
      <c r="H673" t="s">
        <v>270</v>
      </c>
      <c r="I673" s="52">
        <f>ROUND('[8]JE USD'!X$35,2)</f>
        <v>0</v>
      </c>
      <c r="K673" t="s">
        <v>163</v>
      </c>
      <c r="L673" t="s">
        <v>292</v>
      </c>
    </row>
    <row r="674" spans="1:12">
      <c r="A674" t="s">
        <v>17</v>
      </c>
      <c r="B674" s="216" t="s">
        <v>37</v>
      </c>
      <c r="C674" t="s">
        <v>3665</v>
      </c>
      <c r="E674" t="s">
        <v>3666</v>
      </c>
      <c r="F674" s="12">
        <v>42216</v>
      </c>
      <c r="G674" s="12" t="s">
        <v>3684</v>
      </c>
      <c r="H674" t="s">
        <v>270</v>
      </c>
      <c r="I674" s="52">
        <f>ROUND('[8]JE USD'!X$36,2)</f>
        <v>0</v>
      </c>
      <c r="K674" t="s">
        <v>163</v>
      </c>
      <c r="L674" t="s">
        <v>292</v>
      </c>
    </row>
    <row r="675" spans="1:12">
      <c r="A675" t="s">
        <v>17</v>
      </c>
      <c r="B675" s="216" t="s">
        <v>146</v>
      </c>
      <c r="C675" t="s">
        <v>3665</v>
      </c>
      <c r="E675" t="s">
        <v>3666</v>
      </c>
      <c r="F675" s="12">
        <v>42216</v>
      </c>
      <c r="G675" s="12" t="s">
        <v>3675</v>
      </c>
      <c r="H675" t="s">
        <v>266</v>
      </c>
      <c r="I675" s="52">
        <f>ROUND('[8]JE USD'!X$46,2)</f>
        <v>-664.64</v>
      </c>
      <c r="K675" t="s">
        <v>163</v>
      </c>
      <c r="L675" t="s">
        <v>292</v>
      </c>
    </row>
    <row r="676" spans="1:12">
      <c r="A676" t="s">
        <v>17</v>
      </c>
      <c r="B676" s="216" t="s">
        <v>336</v>
      </c>
      <c r="C676" t="s">
        <v>3665</v>
      </c>
      <c r="E676" t="s">
        <v>3666</v>
      </c>
      <c r="F676" s="12">
        <v>42216</v>
      </c>
      <c r="G676" s="12" t="s">
        <v>3676</v>
      </c>
      <c r="H676" t="s">
        <v>266</v>
      </c>
      <c r="I676" s="52">
        <f>ROUND('[8]JE USD'!X$47,2)</f>
        <v>0</v>
      </c>
      <c r="K676" t="s">
        <v>163</v>
      </c>
      <c r="L676" t="s">
        <v>292</v>
      </c>
    </row>
    <row r="677" spans="1:12">
      <c r="A677" t="s">
        <v>17</v>
      </c>
      <c r="B677" s="216" t="s">
        <v>184</v>
      </c>
      <c r="C677" t="s">
        <v>3665</v>
      </c>
      <c r="E677" t="s">
        <v>3666</v>
      </c>
      <c r="F677" s="12">
        <v>42216</v>
      </c>
      <c r="G677" s="12" t="s">
        <v>3677</v>
      </c>
      <c r="H677" t="s">
        <v>266</v>
      </c>
      <c r="I677" s="52">
        <f>ROUND('[8]JE USD'!X$48,2)</f>
        <v>0</v>
      </c>
      <c r="K677" t="s">
        <v>163</v>
      </c>
      <c r="L677" t="s">
        <v>292</v>
      </c>
    </row>
    <row r="678" spans="1:12">
      <c r="A678" t="s">
        <v>17</v>
      </c>
      <c r="B678" s="216" t="s">
        <v>342</v>
      </c>
      <c r="C678" t="s">
        <v>3665</v>
      </c>
      <c r="E678" t="s">
        <v>3666</v>
      </c>
      <c r="F678" s="12">
        <v>42216</v>
      </c>
      <c r="G678" s="12" t="s">
        <v>3680</v>
      </c>
      <c r="H678" t="s">
        <v>266</v>
      </c>
      <c r="I678" s="52">
        <f>ROUND('[8]JE USD'!X$49,2)</f>
        <v>0</v>
      </c>
      <c r="K678" t="s">
        <v>163</v>
      </c>
      <c r="L678" t="s">
        <v>292</v>
      </c>
    </row>
    <row r="679" spans="1:12">
      <c r="A679" t="s">
        <v>17</v>
      </c>
      <c r="B679" s="216" t="s">
        <v>351</v>
      </c>
      <c r="C679" t="s">
        <v>3665</v>
      </c>
      <c r="E679" t="s">
        <v>3666</v>
      </c>
      <c r="F679" s="12">
        <v>42216</v>
      </c>
      <c r="G679" s="12" t="s">
        <v>3695</v>
      </c>
      <c r="H679" t="s">
        <v>266</v>
      </c>
      <c r="I679" s="52">
        <f>ROUND('[8]JE USD'!X$51,2)</f>
        <v>0</v>
      </c>
      <c r="K679" t="s">
        <v>163</v>
      </c>
      <c r="L679" t="s">
        <v>292</v>
      </c>
    </row>
    <row r="680" spans="1:12">
      <c r="A680" t="s">
        <v>17</v>
      </c>
      <c r="B680" s="216" t="s">
        <v>56</v>
      </c>
      <c r="C680" t="s">
        <v>3665</v>
      </c>
      <c r="E680" t="s">
        <v>3666</v>
      </c>
      <c r="F680" s="12">
        <v>42216</v>
      </c>
      <c r="G680" s="12" t="s">
        <v>3681</v>
      </c>
      <c r="H680" t="s">
        <v>266</v>
      </c>
      <c r="I680" s="52">
        <f>ROUND('[8]JE USD'!X$52,2)</f>
        <v>99.67</v>
      </c>
      <c r="K680" t="s">
        <v>163</v>
      </c>
      <c r="L680" t="s">
        <v>292</v>
      </c>
    </row>
    <row r="681" spans="1:12">
      <c r="A681" t="s">
        <v>17</v>
      </c>
      <c r="B681" s="216" t="s">
        <v>86</v>
      </c>
      <c r="C681" t="s">
        <v>3665</v>
      </c>
      <c r="E681" t="s">
        <v>3666</v>
      </c>
      <c r="F681" s="12">
        <v>42216</v>
      </c>
      <c r="G681" s="12" t="s">
        <v>3682</v>
      </c>
      <c r="H681" t="s">
        <v>266</v>
      </c>
      <c r="I681" s="52">
        <f>ROUND('[8]JE USD'!X$53,2)</f>
        <v>0</v>
      </c>
      <c r="K681" t="s">
        <v>163</v>
      </c>
      <c r="L681" t="s">
        <v>292</v>
      </c>
    </row>
    <row r="682" spans="1:12">
      <c r="A682" t="s">
        <v>17</v>
      </c>
      <c r="B682" s="216" t="s">
        <v>182</v>
      </c>
      <c r="C682" t="s">
        <v>3665</v>
      </c>
      <c r="E682" t="s">
        <v>3666</v>
      </c>
      <c r="F682" s="12">
        <v>42216</v>
      </c>
      <c r="G682" s="12" t="s">
        <v>3683</v>
      </c>
      <c r="H682" t="s">
        <v>266</v>
      </c>
      <c r="I682" s="52">
        <f>ROUND('[8]JE USD'!X$54,2)</f>
        <v>0</v>
      </c>
      <c r="K682" t="s">
        <v>163</v>
      </c>
      <c r="L682" t="s">
        <v>292</v>
      </c>
    </row>
    <row r="683" spans="1:12">
      <c r="A683" t="s">
        <v>17</v>
      </c>
      <c r="B683" s="216" t="s">
        <v>37</v>
      </c>
      <c r="C683" t="s">
        <v>3665</v>
      </c>
      <c r="E683" t="s">
        <v>3666</v>
      </c>
      <c r="F683" s="12">
        <v>42216</v>
      </c>
      <c r="G683" s="12" t="s">
        <v>3684</v>
      </c>
      <c r="H683" t="s">
        <v>266</v>
      </c>
      <c r="I683" s="52">
        <f>ROUND('[8]JE USD'!X$55,2)</f>
        <v>0</v>
      </c>
      <c r="K683" t="s">
        <v>163</v>
      </c>
      <c r="L683" t="s">
        <v>292</v>
      </c>
    </row>
    <row r="684" spans="1:12">
      <c r="A684" t="s">
        <v>17</v>
      </c>
      <c r="B684" s="216" t="s">
        <v>146</v>
      </c>
      <c r="C684" t="s">
        <v>3665</v>
      </c>
      <c r="E684" t="s">
        <v>3666</v>
      </c>
      <c r="F684" s="12">
        <v>42216</v>
      </c>
      <c r="G684" s="12" t="s">
        <v>3675</v>
      </c>
      <c r="H684" t="s">
        <v>264</v>
      </c>
      <c r="I684" s="52">
        <f>ROUND('[8]JE USD'!X$65,2)</f>
        <v>-420.54</v>
      </c>
      <c r="K684" t="s">
        <v>163</v>
      </c>
      <c r="L684" t="s">
        <v>292</v>
      </c>
    </row>
    <row r="685" spans="1:12">
      <c r="A685" t="s">
        <v>17</v>
      </c>
      <c r="B685" s="216" t="s">
        <v>336</v>
      </c>
      <c r="C685" t="s">
        <v>3665</v>
      </c>
      <c r="E685" t="s">
        <v>3666</v>
      </c>
      <c r="F685" s="12">
        <v>42216</v>
      </c>
      <c r="G685" s="12" t="s">
        <v>3676</v>
      </c>
      <c r="H685" t="s">
        <v>264</v>
      </c>
      <c r="I685" s="52">
        <f>ROUND('[8]JE USD'!X$66,2)</f>
        <v>0</v>
      </c>
      <c r="K685" t="s">
        <v>163</v>
      </c>
      <c r="L685" t="s">
        <v>292</v>
      </c>
    </row>
    <row r="686" spans="1:12">
      <c r="A686" t="s">
        <v>17</v>
      </c>
      <c r="B686" s="216" t="s">
        <v>184</v>
      </c>
      <c r="C686" t="s">
        <v>3665</v>
      </c>
      <c r="E686" t="s">
        <v>3666</v>
      </c>
      <c r="F686" s="12">
        <v>42216</v>
      </c>
      <c r="G686" s="12" t="s">
        <v>3677</v>
      </c>
      <c r="H686" t="s">
        <v>264</v>
      </c>
      <c r="I686" s="52">
        <f>ROUND('[8]JE USD'!X$67,2)</f>
        <v>0</v>
      </c>
      <c r="K686" t="s">
        <v>163</v>
      </c>
      <c r="L686" t="s">
        <v>292</v>
      </c>
    </row>
    <row r="687" spans="1:12">
      <c r="A687" t="s">
        <v>17</v>
      </c>
      <c r="B687" s="216" t="s">
        <v>342</v>
      </c>
      <c r="C687" t="s">
        <v>3665</v>
      </c>
      <c r="E687" t="s">
        <v>3666</v>
      </c>
      <c r="F687" s="12">
        <v>42216</v>
      </c>
      <c r="G687" s="12" t="s">
        <v>3680</v>
      </c>
      <c r="H687" t="s">
        <v>264</v>
      </c>
      <c r="I687" s="52">
        <f>ROUND('[8]JE USD'!X$68,2)</f>
        <v>0</v>
      </c>
      <c r="K687" t="s">
        <v>163</v>
      </c>
      <c r="L687" t="s">
        <v>292</v>
      </c>
    </row>
    <row r="688" spans="1:12">
      <c r="A688" t="s">
        <v>17</v>
      </c>
      <c r="B688" s="216" t="s">
        <v>351</v>
      </c>
      <c r="C688" t="s">
        <v>3665</v>
      </c>
      <c r="E688" t="s">
        <v>3666</v>
      </c>
      <c r="F688" s="12">
        <v>42216</v>
      </c>
      <c r="G688" s="12" t="s">
        <v>3695</v>
      </c>
      <c r="H688" t="s">
        <v>264</v>
      </c>
      <c r="I688" s="52">
        <f>ROUND('[8]JE USD'!X$70,2)</f>
        <v>0</v>
      </c>
      <c r="K688" t="s">
        <v>163</v>
      </c>
      <c r="L688" t="s">
        <v>292</v>
      </c>
    </row>
    <row r="689" spans="1:12">
      <c r="A689" t="s">
        <v>17</v>
      </c>
      <c r="B689" s="216" t="s">
        <v>56</v>
      </c>
      <c r="C689" t="s">
        <v>3665</v>
      </c>
      <c r="E689" t="s">
        <v>3666</v>
      </c>
      <c r="F689" s="12">
        <v>42216</v>
      </c>
      <c r="G689" s="12" t="s">
        <v>3681</v>
      </c>
      <c r="H689" t="s">
        <v>264</v>
      </c>
      <c r="I689" s="52">
        <f>ROUND('[8]JE USD'!X$71,2)</f>
        <v>63.08</v>
      </c>
      <c r="K689" t="s">
        <v>163</v>
      </c>
      <c r="L689" t="s">
        <v>292</v>
      </c>
    </row>
    <row r="690" spans="1:12">
      <c r="A690" t="s">
        <v>17</v>
      </c>
      <c r="B690" s="216" t="s">
        <v>86</v>
      </c>
      <c r="C690" t="s">
        <v>3665</v>
      </c>
      <c r="E690" t="s">
        <v>3666</v>
      </c>
      <c r="F690" s="12">
        <v>42216</v>
      </c>
      <c r="G690" s="12" t="s">
        <v>3682</v>
      </c>
      <c r="H690" t="s">
        <v>264</v>
      </c>
      <c r="I690" s="52">
        <f>ROUND('[8]JE USD'!X$72,2)</f>
        <v>0</v>
      </c>
      <c r="K690" t="s">
        <v>163</v>
      </c>
      <c r="L690" t="s">
        <v>292</v>
      </c>
    </row>
    <row r="691" spans="1:12">
      <c r="A691" t="s">
        <v>17</v>
      </c>
      <c r="B691" s="216" t="s">
        <v>182</v>
      </c>
      <c r="C691" t="s">
        <v>3665</v>
      </c>
      <c r="E691" t="s">
        <v>3666</v>
      </c>
      <c r="F691" s="12">
        <v>42216</v>
      </c>
      <c r="G691" s="12" t="s">
        <v>3683</v>
      </c>
      <c r="H691" t="s">
        <v>264</v>
      </c>
      <c r="I691" s="52">
        <f>ROUND('[8]JE USD'!X$73,2)</f>
        <v>0</v>
      </c>
      <c r="K691" t="s">
        <v>163</v>
      </c>
      <c r="L691" t="s">
        <v>292</v>
      </c>
    </row>
    <row r="692" spans="1:12">
      <c r="A692" t="s">
        <v>17</v>
      </c>
      <c r="B692" s="216" t="s">
        <v>37</v>
      </c>
      <c r="C692" t="s">
        <v>3665</v>
      </c>
      <c r="E692" t="s">
        <v>3666</v>
      </c>
      <c r="F692" s="12">
        <v>42216</v>
      </c>
      <c r="G692" s="12" t="s">
        <v>3684</v>
      </c>
      <c r="H692" t="s">
        <v>264</v>
      </c>
      <c r="I692" s="52">
        <f>ROUND('[8]JE USD'!X$74,2)</f>
        <v>0</v>
      </c>
      <c r="K692" t="s">
        <v>163</v>
      </c>
      <c r="L692" t="s">
        <v>292</v>
      </c>
    </row>
    <row r="693" spans="1:12">
      <c r="A693" t="s">
        <v>17</v>
      </c>
      <c r="B693" s="216" t="s">
        <v>146</v>
      </c>
      <c r="C693" t="s">
        <v>3665</v>
      </c>
      <c r="E693" t="s">
        <v>3666</v>
      </c>
      <c r="F693" s="12">
        <v>42216</v>
      </c>
      <c r="G693" s="12" t="s">
        <v>3675</v>
      </c>
      <c r="H693" t="s">
        <v>268</v>
      </c>
      <c r="I693" s="52">
        <f>ROUND('[8]JE USD'!X$84,2)</f>
        <v>0</v>
      </c>
      <c r="K693" t="s">
        <v>163</v>
      </c>
      <c r="L693" t="s">
        <v>292</v>
      </c>
    </row>
    <row r="694" spans="1:12">
      <c r="A694" t="s">
        <v>17</v>
      </c>
      <c r="B694" s="216" t="s">
        <v>336</v>
      </c>
      <c r="C694" t="s">
        <v>3665</v>
      </c>
      <c r="E694" t="s">
        <v>3666</v>
      </c>
      <c r="F694" s="12">
        <v>42216</v>
      </c>
      <c r="G694" s="12" t="s">
        <v>3676</v>
      </c>
      <c r="H694" t="s">
        <v>268</v>
      </c>
      <c r="I694" s="52">
        <f>ROUND('[8]JE USD'!X$85,2)</f>
        <v>0</v>
      </c>
      <c r="K694" t="s">
        <v>163</v>
      </c>
      <c r="L694" t="s">
        <v>292</v>
      </c>
    </row>
    <row r="695" spans="1:12">
      <c r="A695" t="s">
        <v>17</v>
      </c>
      <c r="B695" s="216" t="s">
        <v>184</v>
      </c>
      <c r="C695" t="s">
        <v>3665</v>
      </c>
      <c r="E695" t="s">
        <v>3666</v>
      </c>
      <c r="F695" s="12">
        <v>42216</v>
      </c>
      <c r="G695" s="12" t="s">
        <v>3677</v>
      </c>
      <c r="H695" t="s">
        <v>268</v>
      </c>
      <c r="I695" s="52">
        <f>ROUND('[8]JE USD'!X$86,2)</f>
        <v>0</v>
      </c>
      <c r="K695" t="s">
        <v>163</v>
      </c>
      <c r="L695" t="s">
        <v>292</v>
      </c>
    </row>
    <row r="696" spans="1:12">
      <c r="A696" t="s">
        <v>17</v>
      </c>
      <c r="B696" s="216" t="s">
        <v>342</v>
      </c>
      <c r="C696" t="s">
        <v>3665</v>
      </c>
      <c r="E696" t="s">
        <v>3666</v>
      </c>
      <c r="F696" s="12">
        <v>42216</v>
      </c>
      <c r="G696" s="12" t="s">
        <v>3680</v>
      </c>
      <c r="H696" t="s">
        <v>268</v>
      </c>
      <c r="I696" s="52">
        <f>ROUND('[8]JE USD'!X$87,2)</f>
        <v>0</v>
      </c>
      <c r="K696" t="s">
        <v>163</v>
      </c>
      <c r="L696" t="s">
        <v>292</v>
      </c>
    </row>
    <row r="697" spans="1:12">
      <c r="A697" t="s">
        <v>17</v>
      </c>
      <c r="B697" s="216" t="s">
        <v>3687</v>
      </c>
      <c r="C697" t="s">
        <v>3665</v>
      </c>
      <c r="E697" t="s">
        <v>3666</v>
      </c>
      <c r="F697" s="12">
        <v>42216</v>
      </c>
      <c r="G697" s="12" t="s">
        <v>3697</v>
      </c>
      <c r="H697" t="s">
        <v>268</v>
      </c>
      <c r="I697" s="52">
        <f>ROUND('[8]JE USD'!X$88,2)</f>
        <v>0</v>
      </c>
      <c r="K697" t="s">
        <v>163</v>
      </c>
      <c r="L697" t="s">
        <v>292</v>
      </c>
    </row>
    <row r="698" spans="1:12">
      <c r="A698" t="s">
        <v>17</v>
      </c>
      <c r="B698" s="216" t="s">
        <v>351</v>
      </c>
      <c r="C698" t="s">
        <v>3665</v>
      </c>
      <c r="E698" t="s">
        <v>3666</v>
      </c>
      <c r="F698" s="12">
        <v>42216</v>
      </c>
      <c r="G698" s="12" t="s">
        <v>3695</v>
      </c>
      <c r="H698" t="s">
        <v>268</v>
      </c>
      <c r="I698" s="52">
        <f>ROUND('[8]JE USD'!X$89,2)</f>
        <v>0</v>
      </c>
      <c r="K698" t="s">
        <v>163</v>
      </c>
      <c r="L698" t="s">
        <v>292</v>
      </c>
    </row>
    <row r="699" spans="1:12">
      <c r="A699" t="s">
        <v>17</v>
      </c>
      <c r="B699" s="216" t="s">
        <v>56</v>
      </c>
      <c r="C699" t="s">
        <v>3665</v>
      </c>
      <c r="E699" t="s">
        <v>3666</v>
      </c>
      <c r="F699" s="12">
        <v>42216</v>
      </c>
      <c r="G699" s="12" t="s">
        <v>3681</v>
      </c>
      <c r="H699" t="s">
        <v>268</v>
      </c>
      <c r="I699" s="52">
        <f>ROUND('[8]JE USD'!X$90,2)</f>
        <v>0</v>
      </c>
      <c r="K699" t="s">
        <v>163</v>
      </c>
      <c r="L699" t="s">
        <v>292</v>
      </c>
    </row>
    <row r="700" spans="1:12">
      <c r="A700" t="s">
        <v>17</v>
      </c>
      <c r="B700" s="216" t="s">
        <v>86</v>
      </c>
      <c r="C700" t="s">
        <v>3665</v>
      </c>
      <c r="E700" t="s">
        <v>3666</v>
      </c>
      <c r="F700" s="12">
        <v>42216</v>
      </c>
      <c r="G700" s="12" t="s">
        <v>3682</v>
      </c>
      <c r="H700" t="s">
        <v>268</v>
      </c>
      <c r="I700" s="52">
        <f>ROUND('[8]JE USD'!X$91,2)</f>
        <v>0</v>
      </c>
      <c r="K700" t="s">
        <v>163</v>
      </c>
      <c r="L700" t="s">
        <v>292</v>
      </c>
    </row>
    <row r="701" spans="1:12">
      <c r="A701" t="s">
        <v>17</v>
      </c>
      <c r="B701" s="216" t="s">
        <v>182</v>
      </c>
      <c r="C701" t="s">
        <v>3665</v>
      </c>
      <c r="E701" t="s">
        <v>3666</v>
      </c>
      <c r="F701" s="12">
        <v>42216</v>
      </c>
      <c r="G701" s="12" t="s">
        <v>3683</v>
      </c>
      <c r="H701" t="s">
        <v>268</v>
      </c>
      <c r="I701" s="52">
        <f>ROUND('[8]JE USD'!X$92,2)</f>
        <v>0</v>
      </c>
      <c r="K701" t="s">
        <v>163</v>
      </c>
      <c r="L701" t="s">
        <v>292</v>
      </c>
    </row>
    <row r="702" spans="1:12">
      <c r="A702" t="s">
        <v>17</v>
      </c>
      <c r="B702" s="216" t="s">
        <v>37</v>
      </c>
      <c r="C702" t="s">
        <v>3665</v>
      </c>
      <c r="E702" t="s">
        <v>3666</v>
      </c>
      <c r="F702" s="12">
        <v>42216</v>
      </c>
      <c r="G702" s="12" t="s">
        <v>3684</v>
      </c>
      <c r="H702" t="s">
        <v>268</v>
      </c>
      <c r="I702" s="52">
        <f>ROUND('[8]JE USD'!X$93,2)</f>
        <v>0</v>
      </c>
      <c r="K702" t="s">
        <v>163</v>
      </c>
      <c r="L702" t="s">
        <v>292</v>
      </c>
    </row>
    <row r="703" spans="1:12">
      <c r="A703" t="s">
        <v>17</v>
      </c>
      <c r="B703" s="216" t="s">
        <v>3688</v>
      </c>
      <c r="C703" t="s">
        <v>3665</v>
      </c>
      <c r="E703" t="s">
        <v>3666</v>
      </c>
      <c r="F703" s="12">
        <v>42216</v>
      </c>
      <c r="G703" s="12" t="s">
        <v>3698</v>
      </c>
      <c r="H703" t="s">
        <v>268</v>
      </c>
      <c r="I703" s="52">
        <f>ROUND('[8]JE USD'!X$94,2)</f>
        <v>0</v>
      </c>
      <c r="K703" t="s">
        <v>163</v>
      </c>
      <c r="L703" t="s">
        <v>292</v>
      </c>
    </row>
    <row r="704" spans="1:12">
      <c r="A704" t="s">
        <v>17</v>
      </c>
      <c r="B704" s="216">
        <v>0</v>
      </c>
      <c r="C704" t="s">
        <v>3665</v>
      </c>
      <c r="E704" t="s">
        <v>3666</v>
      </c>
      <c r="F704" s="12">
        <v>42216</v>
      </c>
      <c r="G704" s="12" t="s">
        <v>3699</v>
      </c>
      <c r="H704" t="s">
        <v>268</v>
      </c>
      <c r="I704" s="52">
        <f>ROUND('[8]JE USD'!X$95,2)</f>
        <v>0</v>
      </c>
      <c r="K704" t="s">
        <v>163</v>
      </c>
      <c r="L704" t="s">
        <v>292</v>
      </c>
    </row>
    <row r="705" spans="1:12">
      <c r="A705" t="s">
        <v>17</v>
      </c>
      <c r="B705" s="216" t="s">
        <v>3689</v>
      </c>
      <c r="C705" t="s">
        <v>3665</v>
      </c>
      <c r="E705" t="s">
        <v>3666</v>
      </c>
      <c r="F705" s="12">
        <v>42216</v>
      </c>
      <c r="G705" s="12" t="s">
        <v>3700</v>
      </c>
      <c r="H705" t="s">
        <v>268</v>
      </c>
      <c r="I705" s="52">
        <f>ROUND('[8]JE USD'!X$96,2)</f>
        <v>0</v>
      </c>
      <c r="K705" t="s">
        <v>163</v>
      </c>
      <c r="L705" t="s">
        <v>292</v>
      </c>
    </row>
    <row r="706" spans="1:12">
      <c r="A706" t="s">
        <v>17</v>
      </c>
      <c r="B706" s="216" t="s">
        <v>386</v>
      </c>
      <c r="C706" t="s">
        <v>3665</v>
      </c>
      <c r="E706" t="s">
        <v>3666</v>
      </c>
      <c r="F706" s="12">
        <v>42216</v>
      </c>
      <c r="G706" s="12" t="s">
        <v>3701</v>
      </c>
      <c r="H706" t="s">
        <v>268</v>
      </c>
      <c r="I706" s="52">
        <f>ROUND('[8]JE USD'!X$97,2)</f>
        <v>0</v>
      </c>
      <c r="K706" t="s">
        <v>163</v>
      </c>
      <c r="L706" t="s">
        <v>292</v>
      </c>
    </row>
    <row r="707" spans="1:12">
      <c r="A707" t="s">
        <v>17</v>
      </c>
      <c r="B707" s="216" t="s">
        <v>51</v>
      </c>
      <c r="C707" t="s">
        <v>3665</v>
      </c>
      <c r="E707" t="s">
        <v>3666</v>
      </c>
      <c r="F707" s="12">
        <v>42216</v>
      </c>
      <c r="G707" s="12" t="s">
        <v>3702</v>
      </c>
      <c r="H707" t="s">
        <v>268</v>
      </c>
      <c r="I707" s="52">
        <f>ROUND('[8]JE USD'!X$98,2)</f>
        <v>0</v>
      </c>
      <c r="K707" t="s">
        <v>163</v>
      </c>
      <c r="L707" t="s">
        <v>292</v>
      </c>
    </row>
    <row r="708" spans="1:12">
      <c r="A708" t="s">
        <v>17</v>
      </c>
      <c r="B708" s="216" t="s">
        <v>231</v>
      </c>
      <c r="C708" t="s">
        <v>3665</v>
      </c>
      <c r="E708" t="s">
        <v>3666</v>
      </c>
      <c r="F708" s="12">
        <v>42216</v>
      </c>
      <c r="G708" s="12" t="s">
        <v>3696</v>
      </c>
      <c r="H708" t="s">
        <v>268</v>
      </c>
      <c r="I708" s="52">
        <f>ROUND('[8]JE USD'!X$99,2)</f>
        <v>0</v>
      </c>
      <c r="K708" t="s">
        <v>163</v>
      </c>
      <c r="L708" t="s">
        <v>292</v>
      </c>
    </row>
    <row r="709" spans="1:12">
      <c r="A709" t="s">
        <v>17</v>
      </c>
      <c r="B709" s="216" t="s">
        <v>146</v>
      </c>
      <c r="C709" t="s">
        <v>3665</v>
      </c>
      <c r="E709" t="s">
        <v>3666</v>
      </c>
      <c r="F709" s="12">
        <v>42216</v>
      </c>
      <c r="G709" s="12" t="s">
        <v>3675</v>
      </c>
      <c r="H709" t="s">
        <v>279</v>
      </c>
      <c r="I709" s="52">
        <f>-ROUND('[9]Global Vendor'!I$18,2)</f>
        <v>-43307.02</v>
      </c>
      <c r="K709" t="s">
        <v>163</v>
      </c>
      <c r="L709" t="s">
        <v>292</v>
      </c>
    </row>
    <row r="710" spans="1:12">
      <c r="A710" t="s">
        <v>17</v>
      </c>
      <c r="B710" s="216" t="s">
        <v>342</v>
      </c>
      <c r="C710" t="s">
        <v>3665</v>
      </c>
      <c r="E710" t="s">
        <v>3666</v>
      </c>
      <c r="F710" s="12">
        <v>42216</v>
      </c>
      <c r="G710" s="12" t="s">
        <v>3680</v>
      </c>
      <c r="H710" t="s">
        <v>279</v>
      </c>
      <c r="I710" s="52">
        <f>ROUND('[9]Global Vendor'!I$19,2)</f>
        <v>767.19</v>
      </c>
      <c r="K710" t="s">
        <v>163</v>
      </c>
      <c r="L710" t="s">
        <v>292</v>
      </c>
    </row>
    <row r="711" spans="1:12">
      <c r="A711" t="s">
        <v>17</v>
      </c>
      <c r="B711" s="216" t="s">
        <v>346</v>
      </c>
      <c r="C711" t="s">
        <v>3665</v>
      </c>
      <c r="E711" t="s">
        <v>3666</v>
      </c>
      <c r="F711" s="12">
        <v>42216</v>
      </c>
      <c r="G711" s="12" t="s">
        <v>3694</v>
      </c>
      <c r="H711" t="s">
        <v>279</v>
      </c>
      <c r="I711" s="52">
        <f>ROUND('[9]Global Vendor'!I$20,2)</f>
        <v>0</v>
      </c>
      <c r="K711" t="s">
        <v>163</v>
      </c>
      <c r="L711" t="s">
        <v>292</v>
      </c>
    </row>
    <row r="712" spans="1:12">
      <c r="A712" t="s">
        <v>17</v>
      </c>
      <c r="B712" s="216" t="s">
        <v>349</v>
      </c>
      <c r="C712" t="s">
        <v>3665</v>
      </c>
      <c r="E712" t="s">
        <v>3666</v>
      </c>
      <c r="F712" s="12">
        <v>42216</v>
      </c>
      <c r="G712" s="12" t="s">
        <v>3703</v>
      </c>
      <c r="H712" t="s">
        <v>279</v>
      </c>
      <c r="I712" s="52">
        <f>ROUND('[9]Global Vendor'!I$21,2)</f>
        <v>0</v>
      </c>
      <c r="K712" t="s">
        <v>163</v>
      </c>
      <c r="L712" t="s">
        <v>292</v>
      </c>
    </row>
    <row r="713" spans="1:12">
      <c r="A713" t="s">
        <v>17</v>
      </c>
      <c r="B713" s="216" t="s">
        <v>350</v>
      </c>
      <c r="C713" t="s">
        <v>3665</v>
      </c>
      <c r="E713" t="s">
        <v>3666</v>
      </c>
      <c r="F713" s="12">
        <v>42216</v>
      </c>
      <c r="G713" s="12" t="s">
        <v>3704</v>
      </c>
      <c r="H713" t="s">
        <v>279</v>
      </c>
      <c r="I713" s="52">
        <f>ROUND('[9]Global Vendor'!I$22,2)</f>
        <v>3730.77</v>
      </c>
      <c r="K713" t="s">
        <v>163</v>
      </c>
      <c r="L713" t="s">
        <v>292</v>
      </c>
    </row>
    <row r="714" spans="1:12">
      <c r="A714" t="s">
        <v>17</v>
      </c>
      <c r="B714" s="216" t="s">
        <v>503</v>
      </c>
      <c r="C714" t="s">
        <v>3665</v>
      </c>
      <c r="E714" t="s">
        <v>3666</v>
      </c>
      <c r="F714" s="12">
        <v>42216</v>
      </c>
      <c r="G714" s="12" t="s">
        <v>3705</v>
      </c>
      <c r="H714" t="s">
        <v>279</v>
      </c>
      <c r="I714" s="52">
        <f>ROUND('[9]Global Vendor'!I$23,2)</f>
        <v>735.74</v>
      </c>
      <c r="K714" t="s">
        <v>163</v>
      </c>
      <c r="L714" t="s">
        <v>292</v>
      </c>
    </row>
    <row r="715" spans="1:12">
      <c r="A715" t="s">
        <v>17</v>
      </c>
      <c r="B715" s="216" t="s">
        <v>146</v>
      </c>
      <c r="C715" t="s">
        <v>3665</v>
      </c>
      <c r="E715" t="s">
        <v>3666</v>
      </c>
      <c r="F715" s="12">
        <v>42216</v>
      </c>
      <c r="G715" s="12" t="s">
        <v>3675</v>
      </c>
      <c r="H715" t="s">
        <v>277</v>
      </c>
      <c r="I715" s="52">
        <f>-ROUND('[9]Global Vendor'!I$32,2)</f>
        <v>-973.03</v>
      </c>
      <c r="K715" t="s">
        <v>163</v>
      </c>
      <c r="L715" t="s">
        <v>292</v>
      </c>
    </row>
    <row r="716" spans="1:12">
      <c r="A716" t="s">
        <v>17</v>
      </c>
      <c r="B716" s="216" t="s">
        <v>342</v>
      </c>
      <c r="C716" t="s">
        <v>3665</v>
      </c>
      <c r="E716" t="s">
        <v>3666</v>
      </c>
      <c r="F716" s="12">
        <v>42216</v>
      </c>
      <c r="G716" s="12" t="s">
        <v>3680</v>
      </c>
      <c r="H716" t="s">
        <v>277</v>
      </c>
      <c r="I716" s="52">
        <f>ROUND('[9]Global Vendor'!I$33,2)</f>
        <v>0</v>
      </c>
      <c r="K716" t="s">
        <v>163</v>
      </c>
      <c r="L716" t="s">
        <v>292</v>
      </c>
    </row>
    <row r="717" spans="1:12">
      <c r="A717" t="s">
        <v>17</v>
      </c>
      <c r="B717" s="216" t="s">
        <v>346</v>
      </c>
      <c r="C717" t="s">
        <v>3665</v>
      </c>
      <c r="E717" t="s">
        <v>3666</v>
      </c>
      <c r="F717" s="12">
        <v>42216</v>
      </c>
      <c r="G717" s="12" t="s">
        <v>3694</v>
      </c>
      <c r="H717" t="s">
        <v>277</v>
      </c>
      <c r="I717" s="52">
        <f>ROUND('[9]Global Vendor'!I$34,2)</f>
        <v>0</v>
      </c>
      <c r="K717" t="s">
        <v>163</v>
      </c>
      <c r="L717" t="s">
        <v>292</v>
      </c>
    </row>
    <row r="718" spans="1:12">
      <c r="A718" t="s">
        <v>17</v>
      </c>
      <c r="B718" s="216" t="s">
        <v>349</v>
      </c>
      <c r="C718" t="s">
        <v>3665</v>
      </c>
      <c r="E718" t="s">
        <v>3666</v>
      </c>
      <c r="F718" s="12">
        <v>42216</v>
      </c>
      <c r="G718" s="12" t="s">
        <v>3703</v>
      </c>
      <c r="H718" t="s">
        <v>277</v>
      </c>
      <c r="I718" s="52">
        <f>ROUND('[9]Global Vendor'!I$35,2)</f>
        <v>48.65</v>
      </c>
      <c r="K718" t="s">
        <v>163</v>
      </c>
      <c r="L718" t="s">
        <v>292</v>
      </c>
    </row>
    <row r="719" spans="1:12">
      <c r="A719" t="s">
        <v>17</v>
      </c>
      <c r="B719" s="216" t="s">
        <v>350</v>
      </c>
      <c r="C719" t="s">
        <v>3665</v>
      </c>
      <c r="E719" t="s">
        <v>3666</v>
      </c>
      <c r="F719" s="12">
        <v>42216</v>
      </c>
      <c r="G719" s="12" t="s">
        <v>3704</v>
      </c>
      <c r="H719" t="s">
        <v>277</v>
      </c>
      <c r="I719" s="52">
        <f>ROUND('[9]Global Vendor'!I$36,2)</f>
        <v>58.38</v>
      </c>
      <c r="K719" t="s">
        <v>163</v>
      </c>
      <c r="L719" t="s">
        <v>292</v>
      </c>
    </row>
    <row r="720" spans="1:12">
      <c r="A720" t="s">
        <v>17</v>
      </c>
      <c r="B720" s="216" t="s">
        <v>503</v>
      </c>
      <c r="C720" t="s">
        <v>3665</v>
      </c>
      <c r="E720" t="s">
        <v>3666</v>
      </c>
      <c r="F720" s="12">
        <v>42216</v>
      </c>
      <c r="G720" s="12" t="s">
        <v>3705</v>
      </c>
      <c r="H720" t="s">
        <v>277</v>
      </c>
      <c r="I720" s="52">
        <f>ROUND('[9]Global Vendor'!I$37,2)</f>
        <v>0</v>
      </c>
      <c r="K720" t="s">
        <v>163</v>
      </c>
      <c r="L720" t="s">
        <v>292</v>
      </c>
    </row>
    <row r="721" spans="1:13">
      <c r="A721" t="s">
        <v>17</v>
      </c>
      <c r="B721" s="216" t="s">
        <v>146</v>
      </c>
      <c r="C721" t="s">
        <v>3665</v>
      </c>
      <c r="E721" t="s">
        <v>3666</v>
      </c>
      <c r="F721" s="12">
        <v>42216</v>
      </c>
      <c r="G721" s="12" t="s">
        <v>3675</v>
      </c>
      <c r="H721" t="s">
        <v>274</v>
      </c>
      <c r="I721" s="52">
        <f>-ROUND('[9]Global Vendor'!I$46,2)</f>
        <v>-708.62</v>
      </c>
      <c r="K721" t="s">
        <v>163</v>
      </c>
      <c r="L721" t="s">
        <v>292</v>
      </c>
    </row>
    <row r="722" spans="1:13">
      <c r="A722" t="s">
        <v>17</v>
      </c>
      <c r="B722" s="216" t="s">
        <v>342</v>
      </c>
      <c r="C722" t="s">
        <v>3665</v>
      </c>
      <c r="E722" t="s">
        <v>3666</v>
      </c>
      <c r="F722" s="12">
        <v>42216</v>
      </c>
      <c r="G722" s="12" t="s">
        <v>3680</v>
      </c>
      <c r="H722" t="s">
        <v>274</v>
      </c>
      <c r="I722" s="52">
        <f>ROUND('[9]Global Vendor'!I$47,2)</f>
        <v>14.18</v>
      </c>
      <c r="K722" t="s">
        <v>163</v>
      </c>
      <c r="L722" t="s">
        <v>292</v>
      </c>
    </row>
    <row r="723" spans="1:13">
      <c r="A723" t="s">
        <v>17</v>
      </c>
      <c r="B723" s="216" t="s">
        <v>346</v>
      </c>
      <c r="C723" t="s">
        <v>3665</v>
      </c>
      <c r="E723" t="s">
        <v>3666</v>
      </c>
      <c r="F723" s="12">
        <v>42216</v>
      </c>
      <c r="G723" s="12" t="s">
        <v>3694</v>
      </c>
      <c r="H723" t="s">
        <v>274</v>
      </c>
      <c r="I723" s="52">
        <f>ROUND('[9]Global Vendor'!I$48,2)</f>
        <v>0</v>
      </c>
      <c r="K723" t="s">
        <v>163</v>
      </c>
      <c r="L723" t="s">
        <v>292</v>
      </c>
    </row>
    <row r="724" spans="1:13">
      <c r="A724" t="s">
        <v>17</v>
      </c>
      <c r="B724" s="216" t="s">
        <v>349</v>
      </c>
      <c r="C724" t="s">
        <v>3665</v>
      </c>
      <c r="E724" t="s">
        <v>3666</v>
      </c>
      <c r="F724" s="12">
        <v>42216</v>
      </c>
      <c r="G724" s="12" t="s">
        <v>3703</v>
      </c>
      <c r="H724" t="s">
        <v>274</v>
      </c>
      <c r="I724" s="52">
        <f>ROUND('[9]Global Vendor'!I$49,2)</f>
        <v>198.21</v>
      </c>
      <c r="K724" t="s">
        <v>163</v>
      </c>
      <c r="L724" t="s">
        <v>292</v>
      </c>
    </row>
    <row r="725" spans="1:13">
      <c r="A725" t="s">
        <v>17</v>
      </c>
      <c r="B725" s="216" t="s">
        <v>350</v>
      </c>
      <c r="C725" t="s">
        <v>3665</v>
      </c>
      <c r="E725" t="s">
        <v>3666</v>
      </c>
      <c r="F725" s="12">
        <v>42216</v>
      </c>
      <c r="G725" s="12" t="s">
        <v>3704</v>
      </c>
      <c r="H725" t="s">
        <v>274</v>
      </c>
      <c r="I725" s="52">
        <f>ROUND('[9]Global Vendor'!I$50,2)</f>
        <v>42</v>
      </c>
      <c r="K725" t="s">
        <v>163</v>
      </c>
      <c r="L725" t="s">
        <v>292</v>
      </c>
    </row>
    <row r="726" spans="1:13">
      <c r="A726" t="s">
        <v>17</v>
      </c>
      <c r="B726" s="216" t="s">
        <v>503</v>
      </c>
      <c r="C726" t="s">
        <v>3665</v>
      </c>
      <c r="E726" t="s">
        <v>3666</v>
      </c>
      <c r="F726" s="12">
        <v>42216</v>
      </c>
      <c r="G726" s="12" t="s">
        <v>3705</v>
      </c>
      <c r="H726" t="s">
        <v>274</v>
      </c>
      <c r="I726" s="52">
        <f>ROUND('[9]Global Vendor'!I$51,2)</f>
        <v>0</v>
      </c>
      <c r="K726" t="s">
        <v>163</v>
      </c>
      <c r="L726" t="s">
        <v>292</v>
      </c>
    </row>
    <row r="727" spans="1:13">
      <c r="A727" t="s">
        <v>17</v>
      </c>
      <c r="B727" s="216" t="s">
        <v>184</v>
      </c>
      <c r="C727" t="s">
        <v>3665</v>
      </c>
      <c r="E727" t="s">
        <v>3666</v>
      </c>
      <c r="F727" s="12">
        <v>42216</v>
      </c>
      <c r="G727" s="12" t="s">
        <v>3677</v>
      </c>
      <c r="H727" t="s">
        <v>309</v>
      </c>
      <c r="I727" s="52">
        <f>ROUND(Sales!K$48,2)</f>
        <v>0</v>
      </c>
      <c r="K727" t="s">
        <v>163</v>
      </c>
      <c r="L727" t="s">
        <v>292</v>
      </c>
    </row>
    <row r="728" spans="1:13">
      <c r="A728" t="s">
        <v>17</v>
      </c>
      <c r="B728" s="216" t="s">
        <v>142</v>
      </c>
      <c r="C728" t="s">
        <v>3665</v>
      </c>
      <c r="E728" t="s">
        <v>3666</v>
      </c>
      <c r="F728" s="12">
        <v>42216</v>
      </c>
      <c r="G728" s="12" t="s">
        <v>3706</v>
      </c>
      <c r="H728" t="s">
        <v>23</v>
      </c>
      <c r="I728" s="52">
        <f>ROUND(Sales!K$49,2)</f>
        <v>332.2</v>
      </c>
      <c r="K728" t="s">
        <v>163</v>
      </c>
      <c r="L728" t="s">
        <v>292</v>
      </c>
    </row>
    <row r="729" spans="1:13">
      <c r="A729" t="s">
        <v>17</v>
      </c>
      <c r="C729" t="s">
        <v>3673</v>
      </c>
    </row>
    <row r="730" spans="1:13">
      <c r="A730" t="s">
        <v>17</v>
      </c>
      <c r="B730" s="217" t="s">
        <v>21</v>
      </c>
      <c r="C730" s="63" t="s">
        <v>3664</v>
      </c>
      <c r="D730" s="63"/>
      <c r="E730" s="63" t="s">
        <v>3666</v>
      </c>
      <c r="F730" s="167">
        <v>42247</v>
      </c>
      <c r="G730" s="167" t="s">
        <v>3690</v>
      </c>
      <c r="H730" s="167" t="s">
        <v>23</v>
      </c>
      <c r="I730" s="64">
        <f>-SUM(I731:I741)</f>
        <v>6312.49</v>
      </c>
      <c r="K730" t="s">
        <v>3096</v>
      </c>
      <c r="L730" t="s">
        <v>292</v>
      </c>
      <c r="M730" t="s">
        <v>4248</v>
      </c>
    </row>
    <row r="731" spans="1:13">
      <c r="A731" t="s">
        <v>17</v>
      </c>
      <c r="B731" s="216" t="s">
        <v>146</v>
      </c>
      <c r="C731" t="s">
        <v>3665</v>
      </c>
      <c r="E731" t="s">
        <v>3666</v>
      </c>
      <c r="F731" s="12">
        <v>42247</v>
      </c>
      <c r="G731" s="12" t="s">
        <v>3675</v>
      </c>
      <c r="H731" t="s">
        <v>80</v>
      </c>
      <c r="I731" s="52">
        <f>ROUND(Sales!L$24-I732,2)</f>
        <v>-123.37</v>
      </c>
      <c r="K731" t="s">
        <v>3096</v>
      </c>
      <c r="L731" t="s">
        <v>292</v>
      </c>
      <c r="M731" t="s">
        <v>4248</v>
      </c>
    </row>
    <row r="732" spans="1:13">
      <c r="A732" t="s">
        <v>17</v>
      </c>
      <c r="B732" s="216" t="s">
        <v>336</v>
      </c>
      <c r="C732" t="s">
        <v>3665</v>
      </c>
      <c r="E732" t="s">
        <v>3666</v>
      </c>
      <c r="F732" s="12">
        <v>42247</v>
      </c>
      <c r="G732" s="12" t="s">
        <v>3676</v>
      </c>
      <c r="H732" s="12" t="s">
        <v>80</v>
      </c>
      <c r="I732" s="52">
        <f>ROUND(Sales!L$24*Sales!L$54,2)</f>
        <v>-10.039999999999999</v>
      </c>
      <c r="K732" t="s">
        <v>3096</v>
      </c>
      <c r="L732" t="s">
        <v>292</v>
      </c>
      <c r="M732" t="s">
        <v>4248</v>
      </c>
    </row>
    <row r="733" spans="1:13">
      <c r="A733" t="s">
        <v>17</v>
      </c>
      <c r="B733" s="216" t="s">
        <v>146</v>
      </c>
      <c r="C733" t="s">
        <v>3665</v>
      </c>
      <c r="E733" t="s">
        <v>3666</v>
      </c>
      <c r="F733" s="12">
        <v>42247</v>
      </c>
      <c r="G733" s="12" t="s">
        <v>3675</v>
      </c>
      <c r="H733" s="12" t="s">
        <v>302</v>
      </c>
      <c r="I733" s="52">
        <f>ROUND(Sales!L$25-I734,2)</f>
        <v>-2660.08</v>
      </c>
      <c r="K733" t="s">
        <v>3096</v>
      </c>
      <c r="L733" t="s">
        <v>292</v>
      </c>
      <c r="M733" t="s">
        <v>4248</v>
      </c>
    </row>
    <row r="734" spans="1:13">
      <c r="A734" t="s">
        <v>17</v>
      </c>
      <c r="B734" s="216" t="s">
        <v>336</v>
      </c>
      <c r="C734" t="s">
        <v>3665</v>
      </c>
      <c r="E734" t="s">
        <v>3666</v>
      </c>
      <c r="F734" s="12">
        <v>42247</v>
      </c>
      <c r="G734" s="12" t="s">
        <v>3676</v>
      </c>
      <c r="H734" s="12" t="s">
        <v>302</v>
      </c>
      <c r="I734" s="52">
        <f>ROUND(Sales!L$25*Sales!L$55,2)</f>
        <v>-638.20000000000005</v>
      </c>
      <c r="K734" t="s">
        <v>3096</v>
      </c>
      <c r="L734" t="s">
        <v>292</v>
      </c>
      <c r="M734" t="s">
        <v>4248</v>
      </c>
    </row>
    <row r="735" spans="1:13">
      <c r="A735" t="s">
        <v>17</v>
      </c>
      <c r="B735" s="216" t="s">
        <v>146</v>
      </c>
      <c r="C735" t="s">
        <v>3665</v>
      </c>
      <c r="E735" t="s">
        <v>3666</v>
      </c>
      <c r="F735" s="12">
        <v>42247</v>
      </c>
      <c r="G735" s="12" t="s">
        <v>3675</v>
      </c>
      <c r="H735" s="12" t="s">
        <v>309</v>
      </c>
      <c r="I735" s="52">
        <f>ROUND(Sales!L$26-I736,2)</f>
        <v>-2795.29</v>
      </c>
      <c r="K735" t="s">
        <v>3096</v>
      </c>
      <c r="L735" t="s">
        <v>292</v>
      </c>
      <c r="M735" t="s">
        <v>4248</v>
      </c>
    </row>
    <row r="736" spans="1:13">
      <c r="A736" t="s">
        <v>17</v>
      </c>
      <c r="B736" s="216" t="s">
        <v>336</v>
      </c>
      <c r="C736" t="s">
        <v>3665</v>
      </c>
      <c r="E736" t="s">
        <v>3666</v>
      </c>
      <c r="F736" s="12">
        <v>42247</v>
      </c>
      <c r="G736" s="12" t="s">
        <v>3676</v>
      </c>
      <c r="H736" s="12" t="s">
        <v>309</v>
      </c>
      <c r="I736" s="52">
        <f>ROUND(Sales!L$26*Sales!L$56,2)</f>
        <v>-223.38</v>
      </c>
      <c r="K736" t="s">
        <v>3096</v>
      </c>
      <c r="L736" t="s">
        <v>292</v>
      </c>
      <c r="M736" t="s">
        <v>4248</v>
      </c>
    </row>
    <row r="737" spans="1:13">
      <c r="A737" t="s">
        <v>17</v>
      </c>
      <c r="B737" s="216" t="s">
        <v>146</v>
      </c>
      <c r="C737" t="s">
        <v>3665</v>
      </c>
      <c r="E737" t="s">
        <v>3666</v>
      </c>
      <c r="F737" s="12">
        <v>42247</v>
      </c>
      <c r="G737" s="12" t="s">
        <v>3675</v>
      </c>
      <c r="H737" s="12" t="s">
        <v>305</v>
      </c>
      <c r="I737" s="52">
        <f>ROUND(Sales!L$27-I738,2)</f>
        <v>-380.13</v>
      </c>
      <c r="K737" t="s">
        <v>3096</v>
      </c>
      <c r="L737" t="s">
        <v>292</v>
      </c>
      <c r="M737" t="s">
        <v>4248</v>
      </c>
    </row>
    <row r="738" spans="1:13">
      <c r="A738" t="s">
        <v>17</v>
      </c>
      <c r="B738" s="216" t="s">
        <v>336</v>
      </c>
      <c r="C738" t="s">
        <v>3665</v>
      </c>
      <c r="E738" t="s">
        <v>3666</v>
      </c>
      <c r="F738" s="12">
        <v>42247</v>
      </c>
      <c r="G738" s="12" t="s">
        <v>3676</v>
      </c>
      <c r="H738" s="12" t="s">
        <v>305</v>
      </c>
      <c r="I738" s="52">
        <f>ROUND(Sales!L$27*Sales!L$57,2)</f>
        <v>-31.96</v>
      </c>
      <c r="K738" t="s">
        <v>3096</v>
      </c>
      <c r="L738" t="s">
        <v>292</v>
      </c>
      <c r="M738" t="s">
        <v>4248</v>
      </c>
    </row>
    <row r="739" spans="1:13">
      <c r="A739" t="s">
        <v>17</v>
      </c>
      <c r="B739" s="216" t="s">
        <v>184</v>
      </c>
      <c r="C739" t="s">
        <v>3665</v>
      </c>
      <c r="E739" t="s">
        <v>3666</v>
      </c>
      <c r="F739" s="12">
        <v>42247</v>
      </c>
      <c r="G739" s="12" t="s">
        <v>3677</v>
      </c>
      <c r="H739" t="s">
        <v>80</v>
      </c>
      <c r="I739" s="52">
        <f>ROUND(Sales!L$28,2)</f>
        <v>0</v>
      </c>
      <c r="K739" t="s">
        <v>3096</v>
      </c>
      <c r="L739" t="s">
        <v>292</v>
      </c>
      <c r="M739" t="s">
        <v>4248</v>
      </c>
    </row>
    <row r="740" spans="1:13">
      <c r="A740" t="s">
        <v>17</v>
      </c>
      <c r="B740" s="216" t="s">
        <v>184</v>
      </c>
      <c r="C740" t="s">
        <v>3665</v>
      </c>
      <c r="E740" t="s">
        <v>3666</v>
      </c>
      <c r="F740" s="12">
        <v>42247</v>
      </c>
      <c r="G740" s="12" t="s">
        <v>3677</v>
      </c>
      <c r="H740" t="s">
        <v>302</v>
      </c>
      <c r="I740" s="52">
        <f>ROUND(Sales!L$29,2)</f>
        <v>253.01</v>
      </c>
      <c r="K740" t="s">
        <v>3096</v>
      </c>
      <c r="L740" t="s">
        <v>292</v>
      </c>
      <c r="M740" t="s">
        <v>4248</v>
      </c>
    </row>
    <row r="741" spans="1:13">
      <c r="A741" t="s">
        <v>17</v>
      </c>
      <c r="B741" s="216" t="s">
        <v>184</v>
      </c>
      <c r="C741" t="s">
        <v>3665</v>
      </c>
      <c r="E741" t="s">
        <v>3666</v>
      </c>
      <c r="F741" s="12">
        <v>42247</v>
      </c>
      <c r="G741" s="12" t="s">
        <v>3677</v>
      </c>
      <c r="H741" t="s">
        <v>309</v>
      </c>
      <c r="I741" s="52">
        <f>ROUND(Sales!L$30,2)</f>
        <v>296.95</v>
      </c>
      <c r="K741" t="s">
        <v>3096</v>
      </c>
      <c r="L741" t="s">
        <v>292</v>
      </c>
      <c r="M741" t="s">
        <v>4248</v>
      </c>
    </row>
    <row r="742" spans="1:13">
      <c r="A742" t="s">
        <v>17</v>
      </c>
      <c r="B742" s="217" t="s">
        <v>19</v>
      </c>
      <c r="C742" s="63" t="s">
        <v>3665</v>
      </c>
      <c r="D742" s="63"/>
      <c r="E742" s="63" t="s">
        <v>3666</v>
      </c>
      <c r="F742" s="167">
        <v>42247</v>
      </c>
      <c r="G742" s="167" t="s">
        <v>3691</v>
      </c>
      <c r="H742" s="167" t="s">
        <v>23</v>
      </c>
      <c r="I742" s="64">
        <f>-SUM(I743:I744)</f>
        <v>62</v>
      </c>
      <c r="K742" t="s">
        <v>3685</v>
      </c>
      <c r="L742" t="s">
        <v>292</v>
      </c>
      <c r="M742" t="s">
        <v>4248</v>
      </c>
    </row>
    <row r="743" spans="1:13">
      <c r="A743" t="s">
        <v>17</v>
      </c>
      <c r="B743" s="216" t="s">
        <v>146</v>
      </c>
      <c r="C743" t="s">
        <v>3665</v>
      </c>
      <c r="E743" t="s">
        <v>3666</v>
      </c>
      <c r="F743" s="12">
        <v>42247</v>
      </c>
      <c r="G743" s="12" t="s">
        <v>3675</v>
      </c>
      <c r="H743" t="s">
        <v>80</v>
      </c>
      <c r="I743" s="52">
        <f>ROUND(Sales!L$32,2)-I744</f>
        <v>-57.33</v>
      </c>
      <c r="K743" t="s">
        <v>3685</v>
      </c>
      <c r="L743" t="s">
        <v>292</v>
      </c>
      <c r="M743" t="s">
        <v>4248</v>
      </c>
    </row>
    <row r="744" spans="1:13">
      <c r="A744" t="s">
        <v>17</v>
      </c>
      <c r="B744" s="216" t="s">
        <v>336</v>
      </c>
      <c r="C744" t="s">
        <v>3665</v>
      </c>
      <c r="E744" t="s">
        <v>3666</v>
      </c>
      <c r="F744" s="12">
        <v>42247</v>
      </c>
      <c r="G744" s="12" t="s">
        <v>3676</v>
      </c>
      <c r="H744" s="12" t="s">
        <v>80</v>
      </c>
      <c r="I744" s="52">
        <f>ROUND(Sales!L$32*Sales!L$54,2)</f>
        <v>-4.67</v>
      </c>
      <c r="K744" t="s">
        <v>3685</v>
      </c>
      <c r="L744" t="s">
        <v>292</v>
      </c>
      <c r="M744" t="s">
        <v>4248</v>
      </c>
    </row>
    <row r="745" spans="1:13">
      <c r="A745" t="s">
        <v>17</v>
      </c>
      <c r="B745" s="217" t="s">
        <v>158</v>
      </c>
      <c r="C745" s="63" t="s">
        <v>3665</v>
      </c>
      <c r="D745" s="63"/>
      <c r="E745" s="63" t="s">
        <v>3666</v>
      </c>
      <c r="F745" s="167">
        <v>42247</v>
      </c>
      <c r="G745" s="167" t="s">
        <v>3692</v>
      </c>
      <c r="H745" s="167" t="s">
        <v>23</v>
      </c>
      <c r="I745" s="64">
        <f>-SUM(I746:I748)</f>
        <v>0</v>
      </c>
      <c r="K745" t="s">
        <v>179</v>
      </c>
      <c r="L745" t="s">
        <v>292</v>
      </c>
      <c r="M745" t="s">
        <v>4248</v>
      </c>
    </row>
    <row r="746" spans="1:13">
      <c r="A746" t="s">
        <v>17</v>
      </c>
      <c r="B746" s="216" t="s">
        <v>146</v>
      </c>
      <c r="C746" t="s">
        <v>3665</v>
      </c>
      <c r="E746" t="s">
        <v>3666</v>
      </c>
      <c r="F746" s="12">
        <v>42247</v>
      </c>
      <c r="G746" s="12" t="s">
        <v>3675</v>
      </c>
      <c r="H746" t="s">
        <v>80</v>
      </c>
      <c r="I746" s="52">
        <f>ROUND(Sales!L$34,2)</f>
        <v>0</v>
      </c>
      <c r="K746" t="s">
        <v>179</v>
      </c>
      <c r="L746" t="s">
        <v>292</v>
      </c>
      <c r="M746" t="s">
        <v>4248</v>
      </c>
    </row>
    <row r="747" spans="1:13">
      <c r="A747" t="s">
        <v>17</v>
      </c>
      <c r="B747" s="216" t="s">
        <v>184</v>
      </c>
      <c r="C747" t="s">
        <v>3665</v>
      </c>
      <c r="E747" t="s">
        <v>3666</v>
      </c>
      <c r="F747" s="12">
        <v>42247</v>
      </c>
      <c r="G747" s="12" t="s">
        <v>3677</v>
      </c>
      <c r="H747" t="s">
        <v>309</v>
      </c>
      <c r="I747" s="52">
        <f>ROUND(Sales!L$35,2)</f>
        <v>0</v>
      </c>
      <c r="K747" t="s">
        <v>179</v>
      </c>
      <c r="L747" t="s">
        <v>292</v>
      </c>
      <c r="M747" t="s">
        <v>4248</v>
      </c>
    </row>
    <row r="748" spans="1:13">
      <c r="A748" t="s">
        <v>17</v>
      </c>
      <c r="B748" s="216" t="s">
        <v>184</v>
      </c>
      <c r="C748" t="s">
        <v>3665</v>
      </c>
      <c r="E748" t="s">
        <v>3666</v>
      </c>
      <c r="F748" s="12">
        <v>42247</v>
      </c>
      <c r="G748" s="12" t="s">
        <v>3677</v>
      </c>
      <c r="H748" t="s">
        <v>272</v>
      </c>
      <c r="I748" s="52">
        <f>ROUND(Sales!L$36,2)</f>
        <v>0</v>
      </c>
      <c r="K748" t="s">
        <v>179</v>
      </c>
      <c r="L748" t="s">
        <v>292</v>
      </c>
      <c r="M748" t="s">
        <v>4248</v>
      </c>
    </row>
    <row r="749" spans="1:13">
      <c r="A749" t="s">
        <v>17</v>
      </c>
      <c r="B749" s="217" t="s">
        <v>58</v>
      </c>
      <c r="C749" s="63" t="s">
        <v>3665</v>
      </c>
      <c r="D749" s="63"/>
      <c r="E749" s="63" t="s">
        <v>3666</v>
      </c>
      <c r="F749" s="167">
        <v>42247</v>
      </c>
      <c r="G749" s="167" t="s">
        <v>3693</v>
      </c>
      <c r="H749" s="167" t="s">
        <v>23</v>
      </c>
      <c r="I749" s="64">
        <f>-SUM(I750:I832)</f>
        <v>46627.62999999999</v>
      </c>
      <c r="K749" t="s">
        <v>163</v>
      </c>
      <c r="L749" t="s">
        <v>292</v>
      </c>
      <c r="M749" t="s">
        <v>4248</v>
      </c>
    </row>
    <row r="750" spans="1:13">
      <c r="A750" t="s">
        <v>17</v>
      </c>
      <c r="B750" s="216" t="s">
        <v>146</v>
      </c>
      <c r="C750" t="s">
        <v>3665</v>
      </c>
      <c r="E750" t="s">
        <v>3666</v>
      </c>
      <c r="F750" s="12">
        <v>42247</v>
      </c>
      <c r="G750" s="12" t="s">
        <v>3675</v>
      </c>
      <c r="H750" t="s">
        <v>80</v>
      </c>
      <c r="I750" s="52">
        <f>ROUND(Sales!L$38,2)-I751</f>
        <v>0</v>
      </c>
      <c r="K750" t="s">
        <v>163</v>
      </c>
      <c r="L750" t="s">
        <v>292</v>
      </c>
      <c r="M750" t="s">
        <v>4248</v>
      </c>
    </row>
    <row r="751" spans="1:13">
      <c r="A751" t="s">
        <v>17</v>
      </c>
      <c r="B751" s="216" t="s">
        <v>336</v>
      </c>
      <c r="C751" t="s">
        <v>3665</v>
      </c>
      <c r="E751" t="s">
        <v>3666</v>
      </c>
      <c r="F751" s="12">
        <v>42247</v>
      </c>
      <c r="G751" s="12" t="s">
        <v>3676</v>
      </c>
      <c r="H751" s="12" t="s">
        <v>80</v>
      </c>
      <c r="I751" s="52">
        <f>ROUND(Sales!L$38*Sales!L$54,2)</f>
        <v>0</v>
      </c>
      <c r="K751" t="s">
        <v>163</v>
      </c>
      <c r="L751" t="s">
        <v>292</v>
      </c>
      <c r="M751" t="s">
        <v>4248</v>
      </c>
    </row>
    <row r="752" spans="1:13">
      <c r="A752" t="s">
        <v>17</v>
      </c>
      <c r="B752" s="216" t="s">
        <v>146</v>
      </c>
      <c r="C752" t="s">
        <v>3665</v>
      </c>
      <c r="E752" t="s">
        <v>3666</v>
      </c>
      <c r="F752" s="12">
        <v>42247</v>
      </c>
      <c r="G752" s="12" t="s">
        <v>3675</v>
      </c>
      <c r="H752" t="s">
        <v>305</v>
      </c>
      <c r="I752" s="52">
        <f>ROUND(Sales!L$86,2)</f>
        <v>-1337.22</v>
      </c>
      <c r="K752" t="s">
        <v>163</v>
      </c>
      <c r="L752" t="s">
        <v>292</v>
      </c>
      <c r="M752" t="s">
        <v>4248</v>
      </c>
    </row>
    <row r="753" spans="1:13">
      <c r="A753" t="s">
        <v>17</v>
      </c>
      <c r="B753" s="216" t="s">
        <v>146</v>
      </c>
      <c r="C753" t="s">
        <v>3665</v>
      </c>
      <c r="E753" t="s">
        <v>3666</v>
      </c>
      <c r="F753" s="12">
        <v>42247</v>
      </c>
      <c r="G753" s="12" t="s">
        <v>3675</v>
      </c>
      <c r="H753" t="s">
        <v>309</v>
      </c>
      <c r="I753" s="52">
        <f>ROUND(Sales!L$87,2)</f>
        <v>-7736.58</v>
      </c>
      <c r="K753" t="s">
        <v>163</v>
      </c>
      <c r="L753" t="s">
        <v>292</v>
      </c>
      <c r="M753" t="s">
        <v>4248</v>
      </c>
    </row>
    <row r="754" spans="1:13">
      <c r="A754" t="s">
        <v>17</v>
      </c>
      <c r="B754" s="216" t="s">
        <v>146</v>
      </c>
      <c r="C754" t="s">
        <v>3665</v>
      </c>
      <c r="E754" t="s">
        <v>3666</v>
      </c>
      <c r="F754" s="12">
        <v>42247</v>
      </c>
      <c r="G754" s="12" t="s">
        <v>3675</v>
      </c>
      <c r="H754" t="s">
        <v>80</v>
      </c>
      <c r="I754" s="52">
        <f>ROUND(Sales!L$88,2)</f>
        <v>-4091.52</v>
      </c>
      <c r="K754" t="s">
        <v>163</v>
      </c>
      <c r="L754" t="s">
        <v>292</v>
      </c>
      <c r="M754" t="s">
        <v>4248</v>
      </c>
    </row>
    <row r="755" spans="1:13">
      <c r="A755" t="s">
        <v>17</v>
      </c>
      <c r="B755" s="216" t="s">
        <v>336</v>
      </c>
      <c r="C755" t="s">
        <v>3665</v>
      </c>
      <c r="E755" t="s">
        <v>3666</v>
      </c>
      <c r="F755" s="12">
        <v>42247</v>
      </c>
      <c r="G755" s="12" t="s">
        <v>3676</v>
      </c>
      <c r="H755" t="s">
        <v>305</v>
      </c>
      <c r="I755" s="52">
        <f>ROUND(Sales!L$91,2)</f>
        <v>-112.43</v>
      </c>
      <c r="K755" t="s">
        <v>163</v>
      </c>
      <c r="L755" t="s">
        <v>292</v>
      </c>
      <c r="M755" t="s">
        <v>4248</v>
      </c>
    </row>
    <row r="756" spans="1:13">
      <c r="A756" t="s">
        <v>17</v>
      </c>
      <c r="B756" s="216" t="s">
        <v>336</v>
      </c>
      <c r="C756" t="s">
        <v>3665</v>
      </c>
      <c r="E756" t="s">
        <v>3666</v>
      </c>
      <c r="F756" s="12">
        <v>42247</v>
      </c>
      <c r="G756" s="12" t="s">
        <v>3676</v>
      </c>
      <c r="H756" t="s">
        <v>309</v>
      </c>
      <c r="I756" s="52">
        <f>ROUND(Sales!L$92,2)</f>
        <v>-618.27</v>
      </c>
      <c r="K756" t="s">
        <v>163</v>
      </c>
      <c r="L756" t="s">
        <v>292</v>
      </c>
      <c r="M756" t="s">
        <v>4248</v>
      </c>
    </row>
    <row r="757" spans="1:13">
      <c r="A757" t="s">
        <v>17</v>
      </c>
      <c r="B757" s="216" t="s">
        <v>336</v>
      </c>
      <c r="C757" t="s">
        <v>3665</v>
      </c>
      <c r="E757" t="s">
        <v>3666</v>
      </c>
      <c r="F757" s="12">
        <v>42247</v>
      </c>
      <c r="G757" s="12" t="s">
        <v>3676</v>
      </c>
      <c r="H757" t="s">
        <v>80</v>
      </c>
      <c r="I757" s="52">
        <f>ROUND(Sales!L$93,2)</f>
        <v>-333.14</v>
      </c>
      <c r="K757" t="s">
        <v>163</v>
      </c>
      <c r="L757" t="s">
        <v>292</v>
      </c>
      <c r="M757" t="s">
        <v>4248</v>
      </c>
    </row>
    <row r="758" spans="1:13">
      <c r="A758" t="s">
        <v>17</v>
      </c>
      <c r="B758" s="216" t="s">
        <v>184</v>
      </c>
      <c r="C758" t="s">
        <v>3665</v>
      </c>
      <c r="E758" t="s">
        <v>3666</v>
      </c>
      <c r="F758" s="12">
        <v>42247</v>
      </c>
      <c r="G758" s="12" t="s">
        <v>3677</v>
      </c>
      <c r="H758" t="s">
        <v>305</v>
      </c>
      <c r="I758" s="52">
        <f>ROUND(Sales!L$96,2)</f>
        <v>43.45</v>
      </c>
      <c r="K758" t="s">
        <v>163</v>
      </c>
      <c r="L758" t="s">
        <v>292</v>
      </c>
      <c r="M758" t="s">
        <v>4248</v>
      </c>
    </row>
    <row r="759" spans="1:13">
      <c r="A759" t="s">
        <v>17</v>
      </c>
      <c r="B759" s="216" t="s">
        <v>184</v>
      </c>
      <c r="C759" t="s">
        <v>3665</v>
      </c>
      <c r="E759" t="s">
        <v>3666</v>
      </c>
      <c r="F759" s="12">
        <v>42247</v>
      </c>
      <c r="G759" s="12" t="s">
        <v>3677</v>
      </c>
      <c r="H759" t="s">
        <v>309</v>
      </c>
      <c r="I759" s="52">
        <f>ROUND(Sales!L$97,2)</f>
        <v>1501.37</v>
      </c>
      <c r="K759" t="s">
        <v>163</v>
      </c>
      <c r="L759" t="s">
        <v>292</v>
      </c>
      <c r="M759" t="s">
        <v>4248</v>
      </c>
    </row>
    <row r="760" spans="1:13">
      <c r="A760" t="s">
        <v>17</v>
      </c>
      <c r="B760" s="216" t="s">
        <v>184</v>
      </c>
      <c r="C760" t="s">
        <v>3665</v>
      </c>
      <c r="E760" t="s">
        <v>3666</v>
      </c>
      <c r="F760" s="12">
        <v>42247</v>
      </c>
      <c r="G760" s="12" t="s">
        <v>3677</v>
      </c>
      <c r="H760" t="s">
        <v>80</v>
      </c>
      <c r="I760" s="52">
        <f>ROUND(Sales!L$98,2)</f>
        <v>0</v>
      </c>
      <c r="K760" t="s">
        <v>163</v>
      </c>
      <c r="L760" t="s">
        <v>292</v>
      </c>
      <c r="M760" t="s">
        <v>4248</v>
      </c>
    </row>
    <row r="761" spans="1:13">
      <c r="A761" t="s">
        <v>17</v>
      </c>
      <c r="B761" s="216" t="s">
        <v>146</v>
      </c>
      <c r="C761" t="s">
        <v>3665</v>
      </c>
      <c r="E761" t="s">
        <v>3666</v>
      </c>
      <c r="F761" s="12">
        <v>42247</v>
      </c>
      <c r="G761" s="12" t="s">
        <v>3675</v>
      </c>
      <c r="H761" t="s">
        <v>272</v>
      </c>
      <c r="I761" s="52">
        <f>ROUND('[8]JE USD'!Y$8,2)</f>
        <v>-6166.51</v>
      </c>
      <c r="K761" t="s">
        <v>163</v>
      </c>
      <c r="L761" t="s">
        <v>292</v>
      </c>
      <c r="M761" t="s">
        <v>4249</v>
      </c>
    </row>
    <row r="762" spans="1:13">
      <c r="A762" t="s">
        <v>17</v>
      </c>
      <c r="B762" s="216" t="s">
        <v>336</v>
      </c>
      <c r="C762" t="s">
        <v>3665</v>
      </c>
      <c r="E762" t="s">
        <v>3666</v>
      </c>
      <c r="F762" s="12">
        <v>42247</v>
      </c>
      <c r="G762" s="12" t="s">
        <v>3676</v>
      </c>
      <c r="H762" t="s">
        <v>272</v>
      </c>
      <c r="I762" s="52">
        <f>ROUND('[8]JE USD'!Y$9,2)</f>
        <v>-1026.33</v>
      </c>
      <c r="K762" t="s">
        <v>163</v>
      </c>
      <c r="L762" t="s">
        <v>292</v>
      </c>
      <c r="M762" t="s">
        <v>4249</v>
      </c>
    </row>
    <row r="763" spans="1:13">
      <c r="A763" t="s">
        <v>17</v>
      </c>
      <c r="B763" s="216" t="s">
        <v>184</v>
      </c>
      <c r="C763" t="s">
        <v>3665</v>
      </c>
      <c r="E763" t="s">
        <v>3666</v>
      </c>
      <c r="F763" s="12">
        <v>42247</v>
      </c>
      <c r="G763" s="12" t="s">
        <v>3677</v>
      </c>
      <c r="H763" t="s">
        <v>272</v>
      </c>
      <c r="I763" s="52">
        <f>ROUND('[8]JE USD'!Y$10,2)</f>
        <v>181.99</v>
      </c>
      <c r="K763" t="s">
        <v>163</v>
      </c>
      <c r="L763" t="s">
        <v>292</v>
      </c>
      <c r="M763" t="s">
        <v>4249</v>
      </c>
    </row>
    <row r="764" spans="1:13">
      <c r="A764" t="s">
        <v>17</v>
      </c>
      <c r="B764" s="216" t="s">
        <v>346</v>
      </c>
      <c r="C764" t="s">
        <v>3665</v>
      </c>
      <c r="E764" t="s">
        <v>3666</v>
      </c>
      <c r="F764" s="12">
        <v>42247</v>
      </c>
      <c r="G764" s="12" t="s">
        <v>3694</v>
      </c>
      <c r="H764" t="s">
        <v>272</v>
      </c>
      <c r="I764" s="52">
        <f>ROUND('[8]JE USD'!Y$11,2)</f>
        <v>0</v>
      </c>
      <c r="K764" t="s">
        <v>163</v>
      </c>
      <c r="L764" t="s">
        <v>292</v>
      </c>
      <c r="M764" t="s">
        <v>4249</v>
      </c>
    </row>
    <row r="765" spans="1:13">
      <c r="A765" t="s">
        <v>17</v>
      </c>
      <c r="B765" s="216" t="s">
        <v>351</v>
      </c>
      <c r="C765" t="s">
        <v>3665</v>
      </c>
      <c r="E765" t="s">
        <v>3666</v>
      </c>
      <c r="F765" s="12">
        <v>42247</v>
      </c>
      <c r="G765" s="12" t="s">
        <v>3695</v>
      </c>
      <c r="H765" t="s">
        <v>272</v>
      </c>
      <c r="I765" s="52">
        <f>ROUND('[8]JE USD'!Y$13,2)</f>
        <v>0</v>
      </c>
      <c r="K765" t="s">
        <v>163</v>
      </c>
      <c r="L765" t="s">
        <v>292</v>
      </c>
      <c r="M765" t="s">
        <v>4249</v>
      </c>
    </row>
    <row r="766" spans="1:13">
      <c r="A766" t="s">
        <v>17</v>
      </c>
      <c r="B766" s="216" t="s">
        <v>56</v>
      </c>
      <c r="C766" t="s">
        <v>3665</v>
      </c>
      <c r="E766" t="s">
        <v>3666</v>
      </c>
      <c r="F766" s="12">
        <v>42247</v>
      </c>
      <c r="G766" s="12" t="s">
        <v>3681</v>
      </c>
      <c r="H766" t="s">
        <v>272</v>
      </c>
      <c r="I766" s="52">
        <f>ROUND('[8]JE USD'!Y$14,2)</f>
        <v>958.8</v>
      </c>
      <c r="K766" t="s">
        <v>163</v>
      </c>
      <c r="L766" t="s">
        <v>292</v>
      </c>
      <c r="M766" t="s">
        <v>4249</v>
      </c>
    </row>
    <row r="767" spans="1:13">
      <c r="A767" t="s">
        <v>17</v>
      </c>
      <c r="B767" s="216" t="s">
        <v>86</v>
      </c>
      <c r="C767" t="s">
        <v>3665</v>
      </c>
      <c r="E767" t="s">
        <v>3666</v>
      </c>
      <c r="F767" s="12">
        <v>42247</v>
      </c>
      <c r="G767" s="12" t="s">
        <v>3682</v>
      </c>
      <c r="H767" t="s">
        <v>272</v>
      </c>
      <c r="I767" s="52">
        <f>ROUND('[8]JE USD'!Y$15,2)</f>
        <v>274.62</v>
      </c>
      <c r="K767" t="s">
        <v>163</v>
      </c>
      <c r="L767" t="s">
        <v>292</v>
      </c>
      <c r="M767" t="s">
        <v>4249</v>
      </c>
    </row>
    <row r="768" spans="1:13">
      <c r="A768" t="s">
        <v>17</v>
      </c>
      <c r="B768" s="216" t="s">
        <v>231</v>
      </c>
      <c r="C768" t="s">
        <v>3665</v>
      </c>
      <c r="E768" t="s">
        <v>3666</v>
      </c>
      <c r="F768" s="12">
        <v>42247</v>
      </c>
      <c r="G768" s="12" t="s">
        <v>3696</v>
      </c>
      <c r="H768" t="s">
        <v>272</v>
      </c>
      <c r="I768" s="52">
        <f>ROUND('[8]JE USD'!Y$16,2)</f>
        <v>0</v>
      </c>
      <c r="K768" t="s">
        <v>163</v>
      </c>
      <c r="L768" t="s">
        <v>292</v>
      </c>
      <c r="M768" t="s">
        <v>4249</v>
      </c>
    </row>
    <row r="769" spans="1:13">
      <c r="A769" t="s">
        <v>17</v>
      </c>
      <c r="B769" s="216" t="s">
        <v>37</v>
      </c>
      <c r="C769" t="s">
        <v>3665</v>
      </c>
      <c r="E769" t="s">
        <v>3666</v>
      </c>
      <c r="F769" s="12">
        <v>42247</v>
      </c>
      <c r="G769" s="12" t="s">
        <v>3684</v>
      </c>
      <c r="H769" t="s">
        <v>272</v>
      </c>
      <c r="I769" s="52">
        <f>ROUND('[8]JE USD'!Y$17,2)</f>
        <v>0</v>
      </c>
      <c r="K769" t="s">
        <v>163</v>
      </c>
      <c r="L769" t="s">
        <v>292</v>
      </c>
      <c r="M769" t="s">
        <v>4249</v>
      </c>
    </row>
    <row r="770" spans="1:13">
      <c r="A770" t="s">
        <v>17</v>
      </c>
      <c r="B770" s="216" t="s">
        <v>146</v>
      </c>
      <c r="C770" t="s">
        <v>3665</v>
      </c>
      <c r="E770" t="s">
        <v>3666</v>
      </c>
      <c r="F770" s="12">
        <v>42247</v>
      </c>
      <c r="G770" s="12" t="s">
        <v>3675</v>
      </c>
      <c r="H770" t="s">
        <v>270</v>
      </c>
      <c r="I770" s="52">
        <f>ROUND('[8]JE USD'!Y$27,2)</f>
        <v>-461.91</v>
      </c>
      <c r="K770" t="s">
        <v>163</v>
      </c>
      <c r="L770" t="s">
        <v>292</v>
      </c>
      <c r="M770" t="s">
        <v>4249</v>
      </c>
    </row>
    <row r="771" spans="1:13">
      <c r="A771" t="s">
        <v>17</v>
      </c>
      <c r="B771" s="216" t="s">
        <v>336</v>
      </c>
      <c r="C771" t="s">
        <v>3665</v>
      </c>
      <c r="E771" t="s">
        <v>3666</v>
      </c>
      <c r="F771" s="12">
        <v>42247</v>
      </c>
      <c r="G771" s="12" t="s">
        <v>3676</v>
      </c>
      <c r="H771" t="s">
        <v>270</v>
      </c>
      <c r="I771" s="52">
        <f>ROUND('[8]JE USD'!Y$28,2)</f>
        <v>-153.1</v>
      </c>
      <c r="K771" t="s">
        <v>163</v>
      </c>
      <c r="L771" t="s">
        <v>292</v>
      </c>
      <c r="M771" t="s">
        <v>4249</v>
      </c>
    </row>
    <row r="772" spans="1:13">
      <c r="A772" t="s">
        <v>17</v>
      </c>
      <c r="B772" s="216" t="s">
        <v>184</v>
      </c>
      <c r="C772" t="s">
        <v>3665</v>
      </c>
      <c r="E772" t="s">
        <v>3666</v>
      </c>
      <c r="F772" s="12">
        <v>42247</v>
      </c>
      <c r="G772" s="12" t="s">
        <v>3677</v>
      </c>
      <c r="H772" t="s">
        <v>270</v>
      </c>
      <c r="I772" s="52">
        <f>ROUND('[8]JE USD'!Y$29,2)</f>
        <v>0</v>
      </c>
      <c r="K772" t="s">
        <v>163</v>
      </c>
      <c r="L772" t="s">
        <v>292</v>
      </c>
      <c r="M772" t="s">
        <v>4249</v>
      </c>
    </row>
    <row r="773" spans="1:13">
      <c r="A773" t="s">
        <v>17</v>
      </c>
      <c r="B773" s="216" t="s">
        <v>342</v>
      </c>
      <c r="C773" t="s">
        <v>3665</v>
      </c>
      <c r="E773" t="s">
        <v>3666</v>
      </c>
      <c r="F773" s="12">
        <v>42247</v>
      </c>
      <c r="G773" s="12" t="s">
        <v>3680</v>
      </c>
      <c r="H773" t="s">
        <v>270</v>
      </c>
      <c r="I773" s="52">
        <f>ROUND('[8]JE USD'!Y$30,2)</f>
        <v>0</v>
      </c>
      <c r="K773" t="s">
        <v>163</v>
      </c>
      <c r="L773" t="s">
        <v>292</v>
      </c>
      <c r="M773" t="s">
        <v>4249</v>
      </c>
    </row>
    <row r="774" spans="1:13">
      <c r="A774" t="s">
        <v>17</v>
      </c>
      <c r="B774" s="216" t="s">
        <v>351</v>
      </c>
      <c r="C774" t="s">
        <v>3665</v>
      </c>
      <c r="E774" t="s">
        <v>3666</v>
      </c>
      <c r="F774" s="12">
        <v>42247</v>
      </c>
      <c r="G774" s="12" t="s">
        <v>3695</v>
      </c>
      <c r="H774" t="s">
        <v>270</v>
      </c>
      <c r="I774" s="52">
        <f>ROUND('[8]JE USD'!Y$32,2)</f>
        <v>0</v>
      </c>
      <c r="K774" t="s">
        <v>163</v>
      </c>
      <c r="L774" t="s">
        <v>292</v>
      </c>
      <c r="M774" t="s">
        <v>4249</v>
      </c>
    </row>
    <row r="775" spans="1:13">
      <c r="A775" t="s">
        <v>17</v>
      </c>
      <c r="B775" s="216" t="s">
        <v>56</v>
      </c>
      <c r="C775" t="s">
        <v>3665</v>
      </c>
      <c r="E775" t="s">
        <v>3666</v>
      </c>
      <c r="F775" s="12">
        <v>42247</v>
      </c>
      <c r="G775" s="12" t="s">
        <v>3681</v>
      </c>
      <c r="H775" t="s">
        <v>270</v>
      </c>
      <c r="I775" s="52">
        <f>ROUND('[8]JE USD'!Y$33,2)</f>
        <v>131.47</v>
      </c>
      <c r="K775" t="s">
        <v>163</v>
      </c>
      <c r="L775" t="s">
        <v>292</v>
      </c>
      <c r="M775" t="s">
        <v>4249</v>
      </c>
    </row>
    <row r="776" spans="1:13">
      <c r="A776" t="s">
        <v>17</v>
      </c>
      <c r="B776" s="216" t="s">
        <v>86</v>
      </c>
      <c r="C776" t="s">
        <v>3665</v>
      </c>
      <c r="E776" t="s">
        <v>3666</v>
      </c>
      <c r="F776" s="12">
        <v>42247</v>
      </c>
      <c r="G776" s="12" t="s">
        <v>3682</v>
      </c>
      <c r="H776" t="s">
        <v>270</v>
      </c>
      <c r="I776" s="52">
        <f>ROUND('[8]JE USD'!Y$34,2)</f>
        <v>22.94</v>
      </c>
      <c r="K776" t="s">
        <v>163</v>
      </c>
      <c r="L776" t="s">
        <v>292</v>
      </c>
      <c r="M776" t="s">
        <v>4249</v>
      </c>
    </row>
    <row r="777" spans="1:13">
      <c r="A777" t="s">
        <v>17</v>
      </c>
      <c r="B777" s="216" t="s">
        <v>182</v>
      </c>
      <c r="C777" t="s">
        <v>3665</v>
      </c>
      <c r="E777" t="s">
        <v>3666</v>
      </c>
      <c r="F777" s="12">
        <v>42247</v>
      </c>
      <c r="G777" s="12" t="s">
        <v>3683</v>
      </c>
      <c r="H777" t="s">
        <v>270</v>
      </c>
      <c r="I777" s="52">
        <f>ROUND('[8]JE USD'!Y$35,2)</f>
        <v>0</v>
      </c>
      <c r="K777" t="s">
        <v>163</v>
      </c>
      <c r="L777" t="s">
        <v>292</v>
      </c>
      <c r="M777" t="s">
        <v>4249</v>
      </c>
    </row>
    <row r="778" spans="1:13">
      <c r="A778" t="s">
        <v>17</v>
      </c>
      <c r="B778" s="216" t="s">
        <v>37</v>
      </c>
      <c r="C778" t="s">
        <v>3665</v>
      </c>
      <c r="E778" t="s">
        <v>3666</v>
      </c>
      <c r="F778" s="12">
        <v>42247</v>
      </c>
      <c r="G778" s="12" t="s">
        <v>3684</v>
      </c>
      <c r="H778" t="s">
        <v>270</v>
      </c>
      <c r="I778" s="52">
        <f>ROUND('[8]JE USD'!Y$36,2)</f>
        <v>0</v>
      </c>
      <c r="K778" t="s">
        <v>163</v>
      </c>
      <c r="L778" t="s">
        <v>292</v>
      </c>
      <c r="M778" t="s">
        <v>4249</v>
      </c>
    </row>
    <row r="779" spans="1:13">
      <c r="A779" t="s">
        <v>17</v>
      </c>
      <c r="B779" s="216" t="s">
        <v>146</v>
      </c>
      <c r="C779" t="s">
        <v>3665</v>
      </c>
      <c r="E779" t="s">
        <v>3666</v>
      </c>
      <c r="F779" s="12">
        <v>42247</v>
      </c>
      <c r="G779" s="12" t="s">
        <v>3675</v>
      </c>
      <c r="H779" t="s">
        <v>266</v>
      </c>
      <c r="I779" s="52">
        <f>ROUND('[8]JE USD'!Y$46,2)</f>
        <v>-671.28</v>
      </c>
      <c r="K779" t="s">
        <v>163</v>
      </c>
      <c r="L779" t="s">
        <v>292</v>
      </c>
      <c r="M779" t="s">
        <v>4249</v>
      </c>
    </row>
    <row r="780" spans="1:13">
      <c r="A780" t="s">
        <v>17</v>
      </c>
      <c r="B780" s="216" t="s">
        <v>336</v>
      </c>
      <c r="C780" t="s">
        <v>3665</v>
      </c>
      <c r="E780" t="s">
        <v>3666</v>
      </c>
      <c r="F780" s="12">
        <v>42247</v>
      </c>
      <c r="G780" s="12" t="s">
        <v>3676</v>
      </c>
      <c r="H780" t="s">
        <v>266</v>
      </c>
      <c r="I780" s="52">
        <f>ROUND('[8]JE USD'!Y$47,2)</f>
        <v>-7.56</v>
      </c>
      <c r="K780" t="s">
        <v>163</v>
      </c>
      <c r="L780" t="s">
        <v>292</v>
      </c>
      <c r="M780" t="s">
        <v>4249</v>
      </c>
    </row>
    <row r="781" spans="1:13">
      <c r="A781" t="s">
        <v>17</v>
      </c>
      <c r="B781" s="216" t="s">
        <v>184</v>
      </c>
      <c r="C781" t="s">
        <v>3665</v>
      </c>
      <c r="E781" t="s">
        <v>3666</v>
      </c>
      <c r="F781" s="12">
        <v>42247</v>
      </c>
      <c r="G781" s="12" t="s">
        <v>3677</v>
      </c>
      <c r="H781" t="s">
        <v>266</v>
      </c>
      <c r="I781" s="52">
        <f>ROUND('[8]JE USD'!Y$48,2)</f>
        <v>39.119999999999997</v>
      </c>
      <c r="K781" t="s">
        <v>163</v>
      </c>
      <c r="L781" t="s">
        <v>292</v>
      </c>
      <c r="M781" t="s">
        <v>4249</v>
      </c>
    </row>
    <row r="782" spans="1:13">
      <c r="A782" t="s">
        <v>17</v>
      </c>
      <c r="B782" s="216" t="s">
        <v>342</v>
      </c>
      <c r="C782" t="s">
        <v>3665</v>
      </c>
      <c r="E782" t="s">
        <v>3666</v>
      </c>
      <c r="F782" s="12">
        <v>42247</v>
      </c>
      <c r="G782" s="12" t="s">
        <v>3680</v>
      </c>
      <c r="H782" t="s">
        <v>266</v>
      </c>
      <c r="I782" s="52">
        <f>ROUND('[8]JE USD'!Y$49,2)</f>
        <v>0</v>
      </c>
      <c r="K782" t="s">
        <v>163</v>
      </c>
      <c r="L782" t="s">
        <v>292</v>
      </c>
      <c r="M782" t="s">
        <v>4249</v>
      </c>
    </row>
    <row r="783" spans="1:13">
      <c r="A783" t="s">
        <v>17</v>
      </c>
      <c r="B783" s="216" t="s">
        <v>351</v>
      </c>
      <c r="C783" t="s">
        <v>3665</v>
      </c>
      <c r="E783" t="s">
        <v>3666</v>
      </c>
      <c r="F783" s="12">
        <v>42247</v>
      </c>
      <c r="G783" s="12" t="s">
        <v>3695</v>
      </c>
      <c r="H783" t="s">
        <v>266</v>
      </c>
      <c r="I783" s="52">
        <f>ROUND('[8]JE USD'!Y$51,2)</f>
        <v>0</v>
      </c>
      <c r="K783" t="s">
        <v>163</v>
      </c>
      <c r="L783" t="s">
        <v>292</v>
      </c>
      <c r="M783" t="s">
        <v>4249</v>
      </c>
    </row>
    <row r="784" spans="1:13">
      <c r="A784" t="s">
        <v>17</v>
      </c>
      <c r="B784" s="216" t="s">
        <v>56</v>
      </c>
      <c r="C784" t="s">
        <v>3665</v>
      </c>
      <c r="E784" t="s">
        <v>3666</v>
      </c>
      <c r="F784" s="12">
        <v>42247</v>
      </c>
      <c r="G784" s="12" t="s">
        <v>3681</v>
      </c>
      <c r="H784" t="s">
        <v>266</v>
      </c>
      <c r="I784" s="52">
        <f>ROUND('[8]JE USD'!Y$52,2)</f>
        <v>95.97</v>
      </c>
      <c r="K784" t="s">
        <v>163</v>
      </c>
      <c r="L784" t="s">
        <v>292</v>
      </c>
      <c r="M784" t="s">
        <v>4249</v>
      </c>
    </row>
    <row r="785" spans="1:13">
      <c r="A785" t="s">
        <v>17</v>
      </c>
      <c r="B785" s="216" t="s">
        <v>86</v>
      </c>
      <c r="C785" t="s">
        <v>3665</v>
      </c>
      <c r="E785" t="s">
        <v>3666</v>
      </c>
      <c r="F785" s="12">
        <v>42247</v>
      </c>
      <c r="G785" s="12" t="s">
        <v>3682</v>
      </c>
      <c r="H785" t="s">
        <v>266</v>
      </c>
      <c r="I785" s="52">
        <f>ROUND('[8]JE USD'!Y$53,2)</f>
        <v>1.1399999999999999</v>
      </c>
      <c r="K785" t="s">
        <v>163</v>
      </c>
      <c r="L785" t="s">
        <v>292</v>
      </c>
      <c r="M785" t="s">
        <v>4249</v>
      </c>
    </row>
    <row r="786" spans="1:13">
      <c r="A786" t="s">
        <v>17</v>
      </c>
      <c r="B786" s="216" t="s">
        <v>182</v>
      </c>
      <c r="C786" t="s">
        <v>3665</v>
      </c>
      <c r="E786" t="s">
        <v>3666</v>
      </c>
      <c r="F786" s="12">
        <v>42247</v>
      </c>
      <c r="G786" s="12" t="s">
        <v>3683</v>
      </c>
      <c r="H786" t="s">
        <v>266</v>
      </c>
      <c r="I786" s="52">
        <f>ROUND('[8]JE USD'!Y$54,2)</f>
        <v>0</v>
      </c>
      <c r="K786" t="s">
        <v>163</v>
      </c>
      <c r="L786" t="s">
        <v>292</v>
      </c>
      <c r="M786" t="s">
        <v>4249</v>
      </c>
    </row>
    <row r="787" spans="1:13">
      <c r="A787" t="s">
        <v>17</v>
      </c>
      <c r="B787" s="216" t="s">
        <v>37</v>
      </c>
      <c r="C787" t="s">
        <v>3665</v>
      </c>
      <c r="E787" t="s">
        <v>3666</v>
      </c>
      <c r="F787" s="12">
        <v>42247</v>
      </c>
      <c r="G787" s="12" t="s">
        <v>3684</v>
      </c>
      <c r="H787" t="s">
        <v>266</v>
      </c>
      <c r="I787" s="52">
        <f>ROUND('[8]JE USD'!Y$55,2)</f>
        <v>0</v>
      </c>
      <c r="K787" t="s">
        <v>163</v>
      </c>
      <c r="L787" t="s">
        <v>292</v>
      </c>
      <c r="M787" t="s">
        <v>4249</v>
      </c>
    </row>
    <row r="788" spans="1:13">
      <c r="A788" t="s">
        <v>17</v>
      </c>
      <c r="B788" s="216" t="s">
        <v>146</v>
      </c>
      <c r="C788" t="s">
        <v>3665</v>
      </c>
      <c r="E788" t="s">
        <v>3666</v>
      </c>
      <c r="F788" s="12">
        <v>42247</v>
      </c>
      <c r="G788" s="12" t="s">
        <v>3675</v>
      </c>
      <c r="H788" t="s">
        <v>264</v>
      </c>
      <c r="I788" s="52">
        <f>ROUND('[8]JE USD'!Y$65,2)</f>
        <v>-532.66</v>
      </c>
      <c r="K788" t="s">
        <v>163</v>
      </c>
      <c r="L788" t="s">
        <v>292</v>
      </c>
      <c r="M788" t="s">
        <v>4249</v>
      </c>
    </row>
    <row r="789" spans="1:13">
      <c r="A789" t="s">
        <v>17</v>
      </c>
      <c r="B789" s="216" t="s">
        <v>336</v>
      </c>
      <c r="C789" t="s">
        <v>3665</v>
      </c>
      <c r="E789" t="s">
        <v>3666</v>
      </c>
      <c r="F789" s="12">
        <v>42247</v>
      </c>
      <c r="G789" s="12" t="s">
        <v>3676</v>
      </c>
      <c r="H789" t="s">
        <v>264</v>
      </c>
      <c r="I789" s="52">
        <f>ROUND('[8]JE USD'!Y$66,2)</f>
        <v>-24.57</v>
      </c>
      <c r="K789" t="s">
        <v>163</v>
      </c>
      <c r="L789" t="s">
        <v>292</v>
      </c>
      <c r="M789" t="s">
        <v>4249</v>
      </c>
    </row>
    <row r="790" spans="1:13">
      <c r="A790" t="s">
        <v>17</v>
      </c>
      <c r="B790" s="216" t="s">
        <v>184</v>
      </c>
      <c r="C790" t="s">
        <v>3665</v>
      </c>
      <c r="E790" t="s">
        <v>3666</v>
      </c>
      <c r="F790" s="12">
        <v>42247</v>
      </c>
      <c r="G790" s="12" t="s">
        <v>3677</v>
      </c>
      <c r="H790" t="s">
        <v>264</v>
      </c>
      <c r="I790" s="52">
        <f>ROUND('[8]JE USD'!Y$67,2)</f>
        <v>22.41</v>
      </c>
      <c r="K790" t="s">
        <v>163</v>
      </c>
      <c r="L790" t="s">
        <v>292</v>
      </c>
      <c r="M790" t="s">
        <v>4249</v>
      </c>
    </row>
    <row r="791" spans="1:13">
      <c r="A791" t="s">
        <v>17</v>
      </c>
      <c r="B791" s="216" t="s">
        <v>342</v>
      </c>
      <c r="C791" t="s">
        <v>3665</v>
      </c>
      <c r="E791" t="s">
        <v>3666</v>
      </c>
      <c r="F791" s="12">
        <v>42247</v>
      </c>
      <c r="G791" s="12" t="s">
        <v>3680</v>
      </c>
      <c r="H791" t="s">
        <v>264</v>
      </c>
      <c r="I791" s="52">
        <f>ROUND('[8]JE USD'!Y$68,2)</f>
        <v>0</v>
      </c>
      <c r="K791" t="s">
        <v>163</v>
      </c>
      <c r="L791" t="s">
        <v>292</v>
      </c>
      <c r="M791" t="s">
        <v>4249</v>
      </c>
    </row>
    <row r="792" spans="1:13">
      <c r="A792" t="s">
        <v>17</v>
      </c>
      <c r="B792" s="216" t="s">
        <v>351</v>
      </c>
      <c r="C792" t="s">
        <v>3665</v>
      </c>
      <c r="E792" t="s">
        <v>3666</v>
      </c>
      <c r="F792" s="12">
        <v>42247</v>
      </c>
      <c r="G792" s="12" t="s">
        <v>3695</v>
      </c>
      <c r="H792" t="s">
        <v>264</v>
      </c>
      <c r="I792" s="52">
        <f>ROUND('[8]JE USD'!Y$70,2)</f>
        <v>0</v>
      </c>
      <c r="K792" t="s">
        <v>163</v>
      </c>
      <c r="L792" t="s">
        <v>292</v>
      </c>
      <c r="M792" t="s">
        <v>4249</v>
      </c>
    </row>
    <row r="793" spans="1:13">
      <c r="A793" t="s">
        <v>17</v>
      </c>
      <c r="B793" s="216" t="s">
        <v>56</v>
      </c>
      <c r="C793" t="s">
        <v>3665</v>
      </c>
      <c r="E793" t="s">
        <v>3666</v>
      </c>
      <c r="F793" s="12">
        <v>42247</v>
      </c>
      <c r="G793" s="12" t="s">
        <v>3681</v>
      </c>
      <c r="H793" t="s">
        <v>264</v>
      </c>
      <c r="I793" s="52">
        <f>ROUND('[8]JE USD'!Y$71,2)</f>
        <v>77.209999999999994</v>
      </c>
      <c r="K793" t="s">
        <v>163</v>
      </c>
      <c r="L793" t="s">
        <v>292</v>
      </c>
      <c r="M793" t="s">
        <v>4249</v>
      </c>
    </row>
    <row r="794" spans="1:13">
      <c r="A794" t="s">
        <v>17</v>
      </c>
      <c r="B794" s="216" t="s">
        <v>86</v>
      </c>
      <c r="C794" t="s">
        <v>3665</v>
      </c>
      <c r="E794" t="s">
        <v>3666</v>
      </c>
      <c r="F794" s="12">
        <v>42247</v>
      </c>
      <c r="G794" s="12" t="s">
        <v>3682</v>
      </c>
      <c r="H794" t="s">
        <v>264</v>
      </c>
      <c r="I794" s="52">
        <f>ROUND('[8]JE USD'!Y$72,2)</f>
        <v>3.68</v>
      </c>
      <c r="K794" t="s">
        <v>163</v>
      </c>
      <c r="L794" t="s">
        <v>292</v>
      </c>
      <c r="M794" t="s">
        <v>4249</v>
      </c>
    </row>
    <row r="795" spans="1:13">
      <c r="A795" t="s">
        <v>17</v>
      </c>
      <c r="B795" s="216" t="s">
        <v>182</v>
      </c>
      <c r="C795" t="s">
        <v>3665</v>
      </c>
      <c r="E795" t="s">
        <v>3666</v>
      </c>
      <c r="F795" s="12">
        <v>42247</v>
      </c>
      <c r="G795" s="12" t="s">
        <v>3683</v>
      </c>
      <c r="H795" t="s">
        <v>264</v>
      </c>
      <c r="I795" s="52">
        <f>ROUND('[8]JE USD'!Y$73,2)</f>
        <v>0</v>
      </c>
      <c r="K795" t="s">
        <v>163</v>
      </c>
      <c r="L795" t="s">
        <v>292</v>
      </c>
      <c r="M795" t="s">
        <v>4249</v>
      </c>
    </row>
    <row r="796" spans="1:13">
      <c r="A796" t="s">
        <v>17</v>
      </c>
      <c r="B796" s="216" t="s">
        <v>37</v>
      </c>
      <c r="C796" t="s">
        <v>3665</v>
      </c>
      <c r="E796" t="s">
        <v>3666</v>
      </c>
      <c r="F796" s="12">
        <v>42247</v>
      </c>
      <c r="G796" s="12" t="s">
        <v>3684</v>
      </c>
      <c r="H796" t="s">
        <v>264</v>
      </c>
      <c r="I796" s="52">
        <f>ROUND('[8]JE USD'!Y$74,2)</f>
        <v>0</v>
      </c>
      <c r="K796" t="s">
        <v>163</v>
      </c>
      <c r="L796" t="s">
        <v>292</v>
      </c>
      <c r="M796" t="s">
        <v>4249</v>
      </c>
    </row>
    <row r="797" spans="1:13">
      <c r="A797" t="s">
        <v>17</v>
      </c>
      <c r="B797" s="216" t="s">
        <v>146</v>
      </c>
      <c r="C797" t="s">
        <v>3665</v>
      </c>
      <c r="E797" t="s">
        <v>3666</v>
      </c>
      <c r="F797" s="12">
        <v>42247</v>
      </c>
      <c r="G797" s="12" t="s">
        <v>3675</v>
      </c>
      <c r="H797" t="s">
        <v>268</v>
      </c>
      <c r="I797" s="52">
        <f>ROUND('[8]JE USD'!Y$84,2)</f>
        <v>0</v>
      </c>
      <c r="K797" t="s">
        <v>163</v>
      </c>
      <c r="L797" t="s">
        <v>292</v>
      </c>
      <c r="M797" t="s">
        <v>4249</v>
      </c>
    </row>
    <row r="798" spans="1:13">
      <c r="A798" t="s">
        <v>17</v>
      </c>
      <c r="B798" s="216" t="s">
        <v>336</v>
      </c>
      <c r="C798" t="s">
        <v>3665</v>
      </c>
      <c r="E798" t="s">
        <v>3666</v>
      </c>
      <c r="F798" s="12">
        <v>42247</v>
      </c>
      <c r="G798" s="12" t="s">
        <v>3676</v>
      </c>
      <c r="H798" t="s">
        <v>268</v>
      </c>
      <c r="I798" s="52">
        <f>ROUND('[8]JE USD'!Y$85,2)</f>
        <v>0</v>
      </c>
      <c r="K798" t="s">
        <v>163</v>
      </c>
      <c r="L798" t="s">
        <v>292</v>
      </c>
      <c r="M798" t="s">
        <v>4249</v>
      </c>
    </row>
    <row r="799" spans="1:13">
      <c r="A799" t="s">
        <v>17</v>
      </c>
      <c r="B799" s="216" t="s">
        <v>184</v>
      </c>
      <c r="C799" t="s">
        <v>3665</v>
      </c>
      <c r="E799" t="s">
        <v>3666</v>
      </c>
      <c r="F799" s="12">
        <v>42247</v>
      </c>
      <c r="G799" s="12" t="s">
        <v>3677</v>
      </c>
      <c r="H799" t="s">
        <v>268</v>
      </c>
      <c r="I799" s="52">
        <f>ROUND('[8]JE USD'!Y$86,2)</f>
        <v>0</v>
      </c>
      <c r="K799" t="s">
        <v>163</v>
      </c>
      <c r="L799" t="s">
        <v>292</v>
      </c>
      <c r="M799" t="s">
        <v>4249</v>
      </c>
    </row>
    <row r="800" spans="1:13">
      <c r="A800" t="s">
        <v>17</v>
      </c>
      <c r="B800" s="216" t="s">
        <v>342</v>
      </c>
      <c r="C800" t="s">
        <v>3665</v>
      </c>
      <c r="E800" t="s">
        <v>3666</v>
      </c>
      <c r="F800" s="12">
        <v>42247</v>
      </c>
      <c r="G800" s="12" t="s">
        <v>3680</v>
      </c>
      <c r="H800" t="s">
        <v>268</v>
      </c>
      <c r="I800" s="52">
        <f>ROUND('[8]JE USD'!Y$87,2)</f>
        <v>0</v>
      </c>
      <c r="K800" t="s">
        <v>163</v>
      </c>
      <c r="L800" t="s">
        <v>292</v>
      </c>
      <c r="M800" t="s">
        <v>4249</v>
      </c>
    </row>
    <row r="801" spans="1:13">
      <c r="A801" t="s">
        <v>17</v>
      </c>
      <c r="B801" s="216" t="s">
        <v>3687</v>
      </c>
      <c r="C801" t="s">
        <v>3665</v>
      </c>
      <c r="E801" t="s">
        <v>3666</v>
      </c>
      <c r="F801" s="12">
        <v>42247</v>
      </c>
      <c r="G801" s="12" t="s">
        <v>3697</v>
      </c>
      <c r="H801" t="s">
        <v>268</v>
      </c>
      <c r="I801" s="52">
        <f>ROUND('[8]JE USD'!Y$88,2)</f>
        <v>0</v>
      </c>
      <c r="K801" t="s">
        <v>163</v>
      </c>
      <c r="L801" t="s">
        <v>292</v>
      </c>
      <c r="M801" t="s">
        <v>4249</v>
      </c>
    </row>
    <row r="802" spans="1:13">
      <c r="A802" t="s">
        <v>17</v>
      </c>
      <c r="B802" s="216" t="s">
        <v>351</v>
      </c>
      <c r="C802" t="s">
        <v>3665</v>
      </c>
      <c r="E802" t="s">
        <v>3666</v>
      </c>
      <c r="F802" s="12">
        <v>42247</v>
      </c>
      <c r="G802" s="12" t="s">
        <v>3695</v>
      </c>
      <c r="H802" t="s">
        <v>268</v>
      </c>
      <c r="I802" s="52">
        <f>ROUND('[8]JE USD'!Y$89,2)</f>
        <v>0</v>
      </c>
      <c r="K802" t="s">
        <v>163</v>
      </c>
      <c r="L802" t="s">
        <v>292</v>
      </c>
      <c r="M802" t="s">
        <v>4249</v>
      </c>
    </row>
    <row r="803" spans="1:13">
      <c r="A803" t="s">
        <v>17</v>
      </c>
      <c r="B803" s="216" t="s">
        <v>56</v>
      </c>
      <c r="C803" t="s">
        <v>3665</v>
      </c>
      <c r="E803" t="s">
        <v>3666</v>
      </c>
      <c r="F803" s="12">
        <v>42247</v>
      </c>
      <c r="G803" s="12" t="s">
        <v>3681</v>
      </c>
      <c r="H803" t="s">
        <v>268</v>
      </c>
      <c r="I803" s="52">
        <f>ROUND('[8]JE USD'!Y$90,2)</f>
        <v>0</v>
      </c>
      <c r="K803" t="s">
        <v>163</v>
      </c>
      <c r="L803" t="s">
        <v>292</v>
      </c>
      <c r="M803" t="s">
        <v>4249</v>
      </c>
    </row>
    <row r="804" spans="1:13">
      <c r="A804" t="s">
        <v>17</v>
      </c>
      <c r="B804" s="216" t="s">
        <v>86</v>
      </c>
      <c r="C804" t="s">
        <v>3665</v>
      </c>
      <c r="E804" t="s">
        <v>3666</v>
      </c>
      <c r="F804" s="12">
        <v>42247</v>
      </c>
      <c r="G804" s="12" t="s">
        <v>3682</v>
      </c>
      <c r="H804" t="s">
        <v>268</v>
      </c>
      <c r="I804" s="52">
        <f>ROUND('[8]JE USD'!Y$91,2)</f>
        <v>0</v>
      </c>
      <c r="K804" t="s">
        <v>163</v>
      </c>
      <c r="L804" t="s">
        <v>292</v>
      </c>
      <c r="M804" t="s">
        <v>4249</v>
      </c>
    </row>
    <row r="805" spans="1:13">
      <c r="A805" t="s">
        <v>17</v>
      </c>
      <c r="B805" s="216" t="s">
        <v>182</v>
      </c>
      <c r="C805" t="s">
        <v>3665</v>
      </c>
      <c r="E805" t="s">
        <v>3666</v>
      </c>
      <c r="F805" s="12">
        <v>42247</v>
      </c>
      <c r="G805" s="12" t="s">
        <v>3683</v>
      </c>
      <c r="H805" t="s">
        <v>268</v>
      </c>
      <c r="I805" s="52">
        <f>ROUND('[8]JE USD'!Y$92,2)</f>
        <v>0</v>
      </c>
      <c r="K805" t="s">
        <v>163</v>
      </c>
      <c r="L805" t="s">
        <v>292</v>
      </c>
      <c r="M805" t="s">
        <v>4249</v>
      </c>
    </row>
    <row r="806" spans="1:13">
      <c r="A806" t="s">
        <v>17</v>
      </c>
      <c r="B806" s="216" t="s">
        <v>37</v>
      </c>
      <c r="C806" t="s">
        <v>3665</v>
      </c>
      <c r="E806" t="s">
        <v>3666</v>
      </c>
      <c r="F806" s="12">
        <v>42247</v>
      </c>
      <c r="G806" s="12" t="s">
        <v>3684</v>
      </c>
      <c r="H806" t="s">
        <v>268</v>
      </c>
      <c r="I806" s="52">
        <f>ROUND('[8]JE USD'!Y$93,2)</f>
        <v>0</v>
      </c>
      <c r="K806" t="s">
        <v>163</v>
      </c>
      <c r="L806" t="s">
        <v>292</v>
      </c>
      <c r="M806" t="s">
        <v>4249</v>
      </c>
    </row>
    <row r="807" spans="1:13">
      <c r="A807" t="s">
        <v>17</v>
      </c>
      <c r="B807" s="216" t="s">
        <v>3688</v>
      </c>
      <c r="C807" t="s">
        <v>3665</v>
      </c>
      <c r="E807" t="s">
        <v>3666</v>
      </c>
      <c r="F807" s="12">
        <v>42247</v>
      </c>
      <c r="G807" s="12" t="s">
        <v>3698</v>
      </c>
      <c r="H807" t="s">
        <v>268</v>
      </c>
      <c r="I807" s="52">
        <f>ROUND('[8]JE USD'!Y$94,2)</f>
        <v>0</v>
      </c>
      <c r="K807" t="s">
        <v>163</v>
      </c>
      <c r="L807" t="s">
        <v>292</v>
      </c>
      <c r="M807" t="s">
        <v>4249</v>
      </c>
    </row>
    <row r="808" spans="1:13">
      <c r="A808" t="s">
        <v>17</v>
      </c>
      <c r="B808" s="216">
        <v>0</v>
      </c>
      <c r="C808" t="s">
        <v>3665</v>
      </c>
      <c r="E808" t="s">
        <v>3666</v>
      </c>
      <c r="F808" s="12">
        <v>42247</v>
      </c>
      <c r="G808" s="12" t="s">
        <v>3699</v>
      </c>
      <c r="H808" t="s">
        <v>268</v>
      </c>
      <c r="I808" s="52">
        <f>ROUND('[8]JE USD'!Y$95,2)</f>
        <v>0</v>
      </c>
      <c r="K808" t="s">
        <v>163</v>
      </c>
      <c r="L808" t="s">
        <v>292</v>
      </c>
      <c r="M808" t="s">
        <v>4249</v>
      </c>
    </row>
    <row r="809" spans="1:13">
      <c r="A809" t="s">
        <v>17</v>
      </c>
      <c r="B809" s="216" t="s">
        <v>3689</v>
      </c>
      <c r="C809" t="s">
        <v>3665</v>
      </c>
      <c r="E809" t="s">
        <v>3666</v>
      </c>
      <c r="F809" s="12">
        <v>42247</v>
      </c>
      <c r="G809" s="12" t="s">
        <v>3700</v>
      </c>
      <c r="H809" t="s">
        <v>268</v>
      </c>
      <c r="I809" s="52">
        <f>ROUND('[8]JE USD'!Y$96,2)</f>
        <v>0</v>
      </c>
      <c r="K809" t="s">
        <v>163</v>
      </c>
      <c r="L809" t="s">
        <v>292</v>
      </c>
      <c r="M809" t="s">
        <v>4249</v>
      </c>
    </row>
    <row r="810" spans="1:13">
      <c r="A810" t="s">
        <v>17</v>
      </c>
      <c r="B810" s="216" t="s">
        <v>386</v>
      </c>
      <c r="C810" t="s">
        <v>3665</v>
      </c>
      <c r="E810" t="s">
        <v>3666</v>
      </c>
      <c r="F810" s="12">
        <v>42247</v>
      </c>
      <c r="G810" s="12" t="s">
        <v>3701</v>
      </c>
      <c r="H810" t="s">
        <v>268</v>
      </c>
      <c r="I810" s="52">
        <f>ROUND('[8]JE USD'!Y$97,2)</f>
        <v>0</v>
      </c>
      <c r="K810" t="s">
        <v>163</v>
      </c>
      <c r="L810" t="s">
        <v>292</v>
      </c>
      <c r="M810" t="s">
        <v>4249</v>
      </c>
    </row>
    <row r="811" spans="1:13">
      <c r="A811" t="s">
        <v>17</v>
      </c>
      <c r="B811" s="216" t="s">
        <v>51</v>
      </c>
      <c r="C811" t="s">
        <v>3665</v>
      </c>
      <c r="E811" t="s">
        <v>3666</v>
      </c>
      <c r="F811" s="12">
        <v>42247</v>
      </c>
      <c r="G811" s="12" t="s">
        <v>3702</v>
      </c>
      <c r="H811" t="s">
        <v>268</v>
      </c>
      <c r="I811" s="52">
        <f>ROUND('[8]JE USD'!Y$98,2)</f>
        <v>0</v>
      </c>
      <c r="K811" t="s">
        <v>163</v>
      </c>
      <c r="L811" t="s">
        <v>292</v>
      </c>
      <c r="M811" t="s">
        <v>4249</v>
      </c>
    </row>
    <row r="812" spans="1:13">
      <c r="A812" t="s">
        <v>17</v>
      </c>
      <c r="B812" s="216" t="s">
        <v>231</v>
      </c>
      <c r="C812" t="s">
        <v>3665</v>
      </c>
      <c r="E812" t="s">
        <v>3666</v>
      </c>
      <c r="F812" s="12">
        <v>42247</v>
      </c>
      <c r="G812" s="12" t="s">
        <v>3696</v>
      </c>
      <c r="H812" t="s">
        <v>268</v>
      </c>
      <c r="I812" s="52">
        <f>ROUND('[8]JE USD'!Y$99,2)</f>
        <v>0</v>
      </c>
      <c r="K812" t="s">
        <v>163</v>
      </c>
      <c r="L812" t="s">
        <v>292</v>
      </c>
      <c r="M812" t="s">
        <v>4249</v>
      </c>
    </row>
    <row r="813" spans="1:13">
      <c r="A813" t="s">
        <v>17</v>
      </c>
      <c r="B813" s="216" t="s">
        <v>146</v>
      </c>
      <c r="C813" t="s">
        <v>3665</v>
      </c>
      <c r="E813" t="s">
        <v>3666</v>
      </c>
      <c r="F813" s="12">
        <v>42247</v>
      </c>
      <c r="G813" s="12" t="s">
        <v>3675</v>
      </c>
      <c r="H813" t="s">
        <v>279</v>
      </c>
      <c r="I813" s="52">
        <f>-ROUND('[9]Global Vendor'!J$18,2)</f>
        <v>-37381.760000000002</v>
      </c>
      <c r="K813" t="s">
        <v>163</v>
      </c>
      <c r="L813" t="s">
        <v>292</v>
      </c>
      <c r="M813" t="s">
        <v>4250</v>
      </c>
    </row>
    <row r="814" spans="1:13">
      <c r="A814" t="s">
        <v>17</v>
      </c>
      <c r="B814" s="216" t="s">
        <v>342</v>
      </c>
      <c r="C814" t="s">
        <v>3665</v>
      </c>
      <c r="E814" t="s">
        <v>3666</v>
      </c>
      <c r="F814" s="12">
        <v>42247</v>
      </c>
      <c r="G814" s="12" t="s">
        <v>3680</v>
      </c>
      <c r="H814" t="s">
        <v>279</v>
      </c>
      <c r="I814" s="52">
        <f>ROUND('[9]Global Vendor'!J$19,2)</f>
        <v>577.16</v>
      </c>
      <c r="K814" t="s">
        <v>163</v>
      </c>
      <c r="L814" t="s">
        <v>292</v>
      </c>
      <c r="M814" t="s">
        <v>4250</v>
      </c>
    </row>
    <row r="815" spans="1:13">
      <c r="A815" t="s">
        <v>17</v>
      </c>
      <c r="B815" s="216" t="s">
        <v>346</v>
      </c>
      <c r="C815" t="s">
        <v>3665</v>
      </c>
      <c r="E815" t="s">
        <v>3666</v>
      </c>
      <c r="F815" s="12">
        <v>42247</v>
      </c>
      <c r="G815" s="12" t="s">
        <v>3694</v>
      </c>
      <c r="H815" t="s">
        <v>279</v>
      </c>
      <c r="I815" s="52">
        <f>ROUND('[9]Global Vendor'!J$20,2)</f>
        <v>702.18</v>
      </c>
      <c r="K815" t="s">
        <v>163</v>
      </c>
      <c r="L815" t="s">
        <v>292</v>
      </c>
      <c r="M815" t="s">
        <v>4250</v>
      </c>
    </row>
    <row r="816" spans="1:13">
      <c r="A816" t="s">
        <v>17</v>
      </c>
      <c r="B816" s="216" t="s">
        <v>349</v>
      </c>
      <c r="C816" t="s">
        <v>3665</v>
      </c>
      <c r="E816" t="s">
        <v>3666</v>
      </c>
      <c r="F816" s="12">
        <v>42247</v>
      </c>
      <c r="G816" s="12" t="s">
        <v>3703</v>
      </c>
      <c r="H816" t="s">
        <v>279</v>
      </c>
      <c r="I816" s="52">
        <f>ROUND('[9]Global Vendor'!J$21,2)</f>
        <v>6092.83</v>
      </c>
      <c r="K816" t="s">
        <v>163</v>
      </c>
      <c r="L816" t="s">
        <v>292</v>
      </c>
      <c r="M816" t="s">
        <v>4250</v>
      </c>
    </row>
    <row r="817" spans="1:13">
      <c r="A817" t="s">
        <v>17</v>
      </c>
      <c r="B817" s="216" t="s">
        <v>350</v>
      </c>
      <c r="C817" t="s">
        <v>3665</v>
      </c>
      <c r="E817" t="s">
        <v>3666</v>
      </c>
      <c r="F817" s="12">
        <v>42247</v>
      </c>
      <c r="G817" s="12" t="s">
        <v>3704</v>
      </c>
      <c r="H817" t="s">
        <v>279</v>
      </c>
      <c r="I817" s="52">
        <f>ROUND('[9]Global Vendor'!J$22,2)</f>
        <v>1780.18</v>
      </c>
      <c r="K817" t="s">
        <v>163</v>
      </c>
      <c r="L817" t="s">
        <v>292</v>
      </c>
      <c r="M817" t="s">
        <v>4250</v>
      </c>
    </row>
    <row r="818" spans="1:13">
      <c r="A818" t="s">
        <v>17</v>
      </c>
      <c r="B818" s="216" t="s">
        <v>503</v>
      </c>
      <c r="C818" t="s">
        <v>3665</v>
      </c>
      <c r="E818" t="s">
        <v>3666</v>
      </c>
      <c r="F818" s="12">
        <v>42247</v>
      </c>
      <c r="G818" s="12" t="s">
        <v>3705</v>
      </c>
      <c r="H818" t="s">
        <v>279</v>
      </c>
      <c r="I818" s="52">
        <f>ROUND('[9]Global Vendor'!J$23,2)</f>
        <v>1520.69</v>
      </c>
      <c r="K818" t="s">
        <v>163</v>
      </c>
      <c r="L818" t="s">
        <v>292</v>
      </c>
      <c r="M818" t="s">
        <v>4250</v>
      </c>
    </row>
    <row r="819" spans="1:13">
      <c r="A819" t="s">
        <v>17</v>
      </c>
      <c r="B819" s="216" t="s">
        <v>146</v>
      </c>
      <c r="C819" t="s">
        <v>3665</v>
      </c>
      <c r="E819" t="s">
        <v>3666</v>
      </c>
      <c r="F819" s="12">
        <v>42247</v>
      </c>
      <c r="G819" s="12" t="s">
        <v>3675</v>
      </c>
      <c r="H819" t="s">
        <v>277</v>
      </c>
      <c r="I819" s="52">
        <f>-ROUND('[9]Global Vendor'!J$32,2)</f>
        <v>0</v>
      </c>
      <c r="K819" t="s">
        <v>163</v>
      </c>
      <c r="L819" t="s">
        <v>292</v>
      </c>
      <c r="M819" t="s">
        <v>4250</v>
      </c>
    </row>
    <row r="820" spans="1:13">
      <c r="A820" t="s">
        <v>17</v>
      </c>
      <c r="B820" s="216" t="s">
        <v>342</v>
      </c>
      <c r="C820" t="s">
        <v>3665</v>
      </c>
      <c r="E820" t="s">
        <v>3666</v>
      </c>
      <c r="F820" s="12">
        <v>42247</v>
      </c>
      <c r="G820" s="12" t="s">
        <v>3680</v>
      </c>
      <c r="H820" t="s">
        <v>277</v>
      </c>
      <c r="I820" s="52">
        <f>ROUND('[9]Global Vendor'!J$33,2)</f>
        <v>0</v>
      </c>
      <c r="K820" t="s">
        <v>163</v>
      </c>
      <c r="L820" t="s">
        <v>292</v>
      </c>
      <c r="M820" t="s">
        <v>4250</v>
      </c>
    </row>
    <row r="821" spans="1:13">
      <c r="A821" t="s">
        <v>17</v>
      </c>
      <c r="B821" s="216" t="s">
        <v>346</v>
      </c>
      <c r="C821" t="s">
        <v>3665</v>
      </c>
      <c r="E821" t="s">
        <v>3666</v>
      </c>
      <c r="F821" s="12">
        <v>42247</v>
      </c>
      <c r="G821" s="12" t="s">
        <v>3694</v>
      </c>
      <c r="H821" t="s">
        <v>277</v>
      </c>
      <c r="I821" s="52">
        <f>ROUND('[9]Global Vendor'!J$34,2)</f>
        <v>0</v>
      </c>
      <c r="K821" t="s">
        <v>163</v>
      </c>
      <c r="L821" t="s">
        <v>292</v>
      </c>
      <c r="M821" t="s">
        <v>4250</v>
      </c>
    </row>
    <row r="822" spans="1:13">
      <c r="A822" t="s">
        <v>17</v>
      </c>
      <c r="B822" s="216" t="s">
        <v>349</v>
      </c>
      <c r="C822" t="s">
        <v>3665</v>
      </c>
      <c r="E822" t="s">
        <v>3666</v>
      </c>
      <c r="F822" s="12">
        <v>42247</v>
      </c>
      <c r="G822" s="12" t="s">
        <v>3703</v>
      </c>
      <c r="H822" t="s">
        <v>277</v>
      </c>
      <c r="I822" s="52">
        <f>ROUND('[9]Global Vendor'!J$35,2)</f>
        <v>0</v>
      </c>
      <c r="K822" t="s">
        <v>163</v>
      </c>
      <c r="L822" t="s">
        <v>292</v>
      </c>
      <c r="M822" t="s">
        <v>4250</v>
      </c>
    </row>
    <row r="823" spans="1:13">
      <c r="A823" t="s">
        <v>17</v>
      </c>
      <c r="B823" s="216" t="s">
        <v>350</v>
      </c>
      <c r="C823" t="s">
        <v>3665</v>
      </c>
      <c r="E823" t="s">
        <v>3666</v>
      </c>
      <c r="F823" s="12">
        <v>42247</v>
      </c>
      <c r="G823" s="12" t="s">
        <v>3704</v>
      </c>
      <c r="H823" t="s">
        <v>277</v>
      </c>
      <c r="I823" s="52">
        <f>ROUND('[9]Global Vendor'!J$36,2)</f>
        <v>0</v>
      </c>
      <c r="K823" t="s">
        <v>163</v>
      </c>
      <c r="L823" t="s">
        <v>292</v>
      </c>
      <c r="M823" t="s">
        <v>4250</v>
      </c>
    </row>
    <row r="824" spans="1:13">
      <c r="A824" t="s">
        <v>17</v>
      </c>
      <c r="B824" s="216" t="s">
        <v>503</v>
      </c>
      <c r="C824" t="s">
        <v>3665</v>
      </c>
      <c r="E824" t="s">
        <v>3666</v>
      </c>
      <c r="F824" s="12">
        <v>42247</v>
      </c>
      <c r="G824" s="12" t="s">
        <v>3705</v>
      </c>
      <c r="H824" t="s">
        <v>277</v>
      </c>
      <c r="I824" s="52">
        <f>ROUND('[9]Global Vendor'!J$37,2)</f>
        <v>0</v>
      </c>
      <c r="K824" t="s">
        <v>163</v>
      </c>
      <c r="L824" t="s">
        <v>292</v>
      </c>
      <c r="M824" t="s">
        <v>4250</v>
      </c>
    </row>
    <row r="825" spans="1:13">
      <c r="A825" t="s">
        <v>17</v>
      </c>
      <c r="B825" s="216" t="s">
        <v>146</v>
      </c>
      <c r="C825" t="s">
        <v>3665</v>
      </c>
      <c r="E825" t="s">
        <v>3666</v>
      </c>
      <c r="F825" s="12">
        <v>42247</v>
      </c>
      <c r="G825" s="12" t="s">
        <v>3675</v>
      </c>
      <c r="H825" t="s">
        <v>274</v>
      </c>
      <c r="I825" s="52">
        <f>-ROUND('[9]Global Vendor'!J$46,2)</f>
        <v>0</v>
      </c>
      <c r="K825" t="s">
        <v>163</v>
      </c>
      <c r="L825" t="s">
        <v>292</v>
      </c>
      <c r="M825" t="s">
        <v>4250</v>
      </c>
    </row>
    <row r="826" spans="1:13">
      <c r="A826" t="s">
        <v>17</v>
      </c>
      <c r="B826" s="216" t="s">
        <v>342</v>
      </c>
      <c r="C826" t="s">
        <v>3665</v>
      </c>
      <c r="E826" t="s">
        <v>3666</v>
      </c>
      <c r="F826" s="12">
        <v>42247</v>
      </c>
      <c r="G826" s="12" t="s">
        <v>3680</v>
      </c>
      <c r="H826" t="s">
        <v>274</v>
      </c>
      <c r="I826" s="52">
        <f>ROUND('[9]Global Vendor'!J$47,2)</f>
        <v>0</v>
      </c>
      <c r="K826" t="s">
        <v>163</v>
      </c>
      <c r="L826" t="s">
        <v>292</v>
      </c>
      <c r="M826" t="s">
        <v>4250</v>
      </c>
    </row>
    <row r="827" spans="1:13">
      <c r="A827" t="s">
        <v>17</v>
      </c>
      <c r="B827" s="216" t="s">
        <v>346</v>
      </c>
      <c r="C827" t="s">
        <v>3665</v>
      </c>
      <c r="E827" t="s">
        <v>3666</v>
      </c>
      <c r="F827" s="12">
        <v>42247</v>
      </c>
      <c r="G827" s="12" t="s">
        <v>3694</v>
      </c>
      <c r="H827" t="s">
        <v>274</v>
      </c>
      <c r="I827" s="52">
        <f>ROUND('[9]Global Vendor'!J$48,2)</f>
        <v>0</v>
      </c>
      <c r="K827" t="s">
        <v>163</v>
      </c>
      <c r="L827" t="s">
        <v>292</v>
      </c>
      <c r="M827" t="s">
        <v>4250</v>
      </c>
    </row>
    <row r="828" spans="1:13">
      <c r="A828" t="s">
        <v>17</v>
      </c>
      <c r="B828" s="216" t="s">
        <v>349</v>
      </c>
      <c r="C828" t="s">
        <v>3665</v>
      </c>
      <c r="E828" t="s">
        <v>3666</v>
      </c>
      <c r="F828" s="12">
        <v>42247</v>
      </c>
      <c r="G828" s="12" t="s">
        <v>3703</v>
      </c>
      <c r="H828" t="s">
        <v>274</v>
      </c>
      <c r="I828" s="52">
        <f>ROUND('[9]Global Vendor'!J$49,2)</f>
        <v>0</v>
      </c>
      <c r="K828" t="s">
        <v>163</v>
      </c>
      <c r="L828" t="s">
        <v>292</v>
      </c>
      <c r="M828" t="s">
        <v>4250</v>
      </c>
    </row>
    <row r="829" spans="1:13">
      <c r="A829" t="s">
        <v>17</v>
      </c>
      <c r="B829" s="216" t="s">
        <v>350</v>
      </c>
      <c r="C829" t="s">
        <v>3665</v>
      </c>
      <c r="E829" t="s">
        <v>3666</v>
      </c>
      <c r="F829" s="12">
        <v>42247</v>
      </c>
      <c r="G829" s="12" t="s">
        <v>3704</v>
      </c>
      <c r="H829" t="s">
        <v>274</v>
      </c>
      <c r="I829" s="52">
        <f>ROUND('[9]Global Vendor'!J$50,2)</f>
        <v>0</v>
      </c>
      <c r="K829" t="s">
        <v>163</v>
      </c>
      <c r="L829" t="s">
        <v>292</v>
      </c>
      <c r="M829" t="s">
        <v>4250</v>
      </c>
    </row>
    <row r="830" spans="1:13">
      <c r="A830" t="s">
        <v>17</v>
      </c>
      <c r="B830" s="216" t="s">
        <v>503</v>
      </c>
      <c r="C830" t="s">
        <v>3665</v>
      </c>
      <c r="E830" t="s">
        <v>3666</v>
      </c>
      <c r="F830" s="12">
        <v>42247</v>
      </c>
      <c r="G830" s="12" t="s">
        <v>3705</v>
      </c>
      <c r="H830" t="s">
        <v>274</v>
      </c>
      <c r="I830" s="52">
        <f>ROUND('[9]Global Vendor'!J$51,2)</f>
        <v>0</v>
      </c>
      <c r="K830" t="s">
        <v>163</v>
      </c>
      <c r="L830" t="s">
        <v>292</v>
      </c>
      <c r="M830" t="s">
        <v>4250</v>
      </c>
    </row>
    <row r="831" spans="1:13">
      <c r="A831" t="s">
        <v>17</v>
      </c>
      <c r="B831" s="216" t="s">
        <v>184</v>
      </c>
      <c r="C831" t="s">
        <v>3665</v>
      </c>
      <c r="E831" t="s">
        <v>3666</v>
      </c>
      <c r="F831" s="12">
        <v>42247</v>
      </c>
      <c r="G831" s="12" t="s">
        <v>3677</v>
      </c>
      <c r="H831" t="s">
        <v>309</v>
      </c>
      <c r="I831" s="52">
        <f>ROUND(Sales!L$48,2)</f>
        <v>0</v>
      </c>
      <c r="K831" t="s">
        <v>163</v>
      </c>
      <c r="L831" t="s">
        <v>292</v>
      </c>
      <c r="M831" t="s">
        <v>4248</v>
      </c>
    </row>
    <row r="832" spans="1:13">
      <c r="A832" t="s">
        <v>17</v>
      </c>
      <c r="B832" s="216" t="s">
        <v>142</v>
      </c>
      <c r="C832" t="s">
        <v>3665</v>
      </c>
      <c r="E832" t="s">
        <v>3666</v>
      </c>
      <c r="F832" s="12">
        <v>42247</v>
      </c>
      <c r="G832" s="12" t="s">
        <v>3706</v>
      </c>
      <c r="H832" t="s">
        <v>23</v>
      </c>
      <c r="I832" s="52">
        <f>ROUND(Sales!L$49,2)</f>
        <v>0</v>
      </c>
      <c r="K832" t="s">
        <v>163</v>
      </c>
      <c r="L832" t="s">
        <v>292</v>
      </c>
      <c r="M832" t="s">
        <v>4248</v>
      </c>
    </row>
    <row r="833" spans="1:15">
      <c r="A833" t="s">
        <v>17</v>
      </c>
      <c r="C833" t="s">
        <v>3673</v>
      </c>
    </row>
    <row r="834" spans="1:15">
      <c r="A834" t="s">
        <v>17</v>
      </c>
      <c r="B834" s="217" t="s">
        <v>21</v>
      </c>
      <c r="C834" s="63" t="s">
        <v>3664</v>
      </c>
      <c r="D834" s="63"/>
      <c r="E834" s="63" t="s">
        <v>3666</v>
      </c>
      <c r="F834" s="167">
        <v>42277</v>
      </c>
      <c r="G834" s="167" t="s">
        <v>3690</v>
      </c>
      <c r="H834" s="167" t="s">
        <v>23</v>
      </c>
      <c r="I834" s="64">
        <f>-SUM(I835:I845)</f>
        <v>3696.29</v>
      </c>
      <c r="K834" t="s">
        <v>3096</v>
      </c>
      <c r="L834" t="s">
        <v>292</v>
      </c>
      <c r="M834" t="s">
        <v>4252</v>
      </c>
      <c r="O834" t="s">
        <v>4251</v>
      </c>
    </row>
    <row r="835" spans="1:15">
      <c r="A835" t="s">
        <v>17</v>
      </c>
      <c r="B835" s="216" t="s">
        <v>146</v>
      </c>
      <c r="C835" t="s">
        <v>3665</v>
      </c>
      <c r="E835" t="s">
        <v>3666</v>
      </c>
      <c r="F835" s="12">
        <v>42277</v>
      </c>
      <c r="G835" s="12" t="s">
        <v>3675</v>
      </c>
      <c r="H835" t="s">
        <v>80</v>
      </c>
      <c r="I835" s="52">
        <f>ROUND(Sales!M$24-I836,2)</f>
        <v>-242.71</v>
      </c>
      <c r="K835" t="s">
        <v>3096</v>
      </c>
      <c r="L835" t="s">
        <v>292</v>
      </c>
      <c r="M835" t="s">
        <v>4252</v>
      </c>
      <c r="O835" t="s">
        <v>4251</v>
      </c>
    </row>
    <row r="836" spans="1:15">
      <c r="A836" t="s">
        <v>17</v>
      </c>
      <c r="B836" s="216" t="s">
        <v>336</v>
      </c>
      <c r="C836" t="s">
        <v>3665</v>
      </c>
      <c r="E836" t="s">
        <v>3666</v>
      </c>
      <c r="F836" s="12">
        <v>42277</v>
      </c>
      <c r="G836" s="12" t="s">
        <v>3676</v>
      </c>
      <c r="H836" s="12" t="s">
        <v>80</v>
      </c>
      <c r="I836" s="52">
        <f>ROUND(Sales!M$24*Sales!M$54,2)</f>
        <v>-27.31</v>
      </c>
      <c r="K836" t="s">
        <v>3096</v>
      </c>
      <c r="L836" t="s">
        <v>292</v>
      </c>
      <c r="M836" t="s">
        <v>4252</v>
      </c>
      <c r="O836" t="s">
        <v>4251</v>
      </c>
    </row>
    <row r="837" spans="1:15">
      <c r="A837" t="s">
        <v>17</v>
      </c>
      <c r="B837" s="216" t="s">
        <v>146</v>
      </c>
      <c r="C837" t="s">
        <v>3665</v>
      </c>
      <c r="E837" t="s">
        <v>3666</v>
      </c>
      <c r="F837" s="12">
        <v>42277</v>
      </c>
      <c r="G837" s="12" t="s">
        <v>3675</v>
      </c>
      <c r="H837" s="12" t="s">
        <v>302</v>
      </c>
      <c r="I837" s="52">
        <f>ROUND(Sales!M$25-I838,2)</f>
        <v>-1508.92</v>
      </c>
      <c r="K837" t="s">
        <v>3096</v>
      </c>
      <c r="L837" t="s">
        <v>292</v>
      </c>
      <c r="M837" t="s">
        <v>4252</v>
      </c>
      <c r="O837" t="s">
        <v>4251</v>
      </c>
    </row>
    <row r="838" spans="1:15">
      <c r="A838" t="s">
        <v>17</v>
      </c>
      <c r="B838" s="216" t="s">
        <v>336</v>
      </c>
      <c r="C838" t="s">
        <v>3665</v>
      </c>
      <c r="E838" t="s">
        <v>3666</v>
      </c>
      <c r="F838" s="12">
        <v>42277</v>
      </c>
      <c r="G838" s="12" t="s">
        <v>3676</v>
      </c>
      <c r="H838" s="12" t="s">
        <v>302</v>
      </c>
      <c r="I838" s="52">
        <f>ROUND(Sales!M$25*Sales!M$55,2)</f>
        <v>-204.09</v>
      </c>
      <c r="K838" t="s">
        <v>3096</v>
      </c>
      <c r="L838" t="s">
        <v>292</v>
      </c>
      <c r="M838" t="s">
        <v>4252</v>
      </c>
      <c r="O838" t="s">
        <v>4251</v>
      </c>
    </row>
    <row r="839" spans="1:15">
      <c r="A839" t="s">
        <v>17</v>
      </c>
      <c r="B839" s="216" t="s">
        <v>146</v>
      </c>
      <c r="C839" t="s">
        <v>3665</v>
      </c>
      <c r="E839" t="s">
        <v>3666</v>
      </c>
      <c r="F839" s="12">
        <v>42277</v>
      </c>
      <c r="G839" s="12" t="s">
        <v>3675</v>
      </c>
      <c r="H839" s="12" t="s">
        <v>309</v>
      </c>
      <c r="I839" s="52">
        <f>ROUND(Sales!M$26-I840,2)</f>
        <v>-1831.01</v>
      </c>
      <c r="K839" t="s">
        <v>3096</v>
      </c>
      <c r="L839" t="s">
        <v>292</v>
      </c>
      <c r="M839" t="s">
        <v>4252</v>
      </c>
      <c r="O839" t="s">
        <v>4251</v>
      </c>
    </row>
    <row r="840" spans="1:15">
      <c r="A840" t="s">
        <v>17</v>
      </c>
      <c r="B840" s="216" t="s">
        <v>336</v>
      </c>
      <c r="C840" t="s">
        <v>3665</v>
      </c>
      <c r="E840" t="s">
        <v>3666</v>
      </c>
      <c r="F840" s="12">
        <v>42277</v>
      </c>
      <c r="G840" s="12" t="s">
        <v>3676</v>
      </c>
      <c r="H840" s="12" t="s">
        <v>309</v>
      </c>
      <c r="I840" s="52">
        <f>ROUND(Sales!M$26*Sales!M$56,2)</f>
        <v>-149.47</v>
      </c>
      <c r="K840" t="s">
        <v>3096</v>
      </c>
      <c r="L840" t="s">
        <v>292</v>
      </c>
      <c r="M840" t="s">
        <v>4252</v>
      </c>
      <c r="O840" t="s">
        <v>4251</v>
      </c>
    </row>
    <row r="841" spans="1:15">
      <c r="A841" t="s">
        <v>17</v>
      </c>
      <c r="B841" s="216" t="s">
        <v>146</v>
      </c>
      <c r="C841" t="s">
        <v>3665</v>
      </c>
      <c r="E841" t="s">
        <v>3666</v>
      </c>
      <c r="F841" s="12">
        <v>42277</v>
      </c>
      <c r="G841" s="12" t="s">
        <v>3675</v>
      </c>
      <c r="H841" s="12" t="s">
        <v>305</v>
      </c>
      <c r="I841" s="52">
        <f>ROUND(Sales!M$27-I842,2)</f>
        <v>-112.83</v>
      </c>
      <c r="K841" t="s">
        <v>3096</v>
      </c>
      <c r="L841" t="s">
        <v>292</v>
      </c>
      <c r="M841" t="s">
        <v>4252</v>
      </c>
      <c r="O841" t="s">
        <v>4251</v>
      </c>
    </row>
    <row r="842" spans="1:15">
      <c r="A842" t="s">
        <v>17</v>
      </c>
      <c r="B842" s="216" t="s">
        <v>336</v>
      </c>
      <c r="C842" t="s">
        <v>3665</v>
      </c>
      <c r="E842" t="s">
        <v>3666</v>
      </c>
      <c r="F842" s="12">
        <v>42277</v>
      </c>
      <c r="G842" s="12" t="s">
        <v>3676</v>
      </c>
      <c r="H842" s="12" t="s">
        <v>305</v>
      </c>
      <c r="I842" s="52">
        <f>ROUND(Sales!M$27*Sales!M$57,2)</f>
        <v>-20.77</v>
      </c>
      <c r="K842" t="s">
        <v>3096</v>
      </c>
      <c r="L842" t="s">
        <v>292</v>
      </c>
      <c r="M842" t="s">
        <v>4252</v>
      </c>
      <c r="O842" t="s">
        <v>4251</v>
      </c>
    </row>
    <row r="843" spans="1:15">
      <c r="A843" t="s">
        <v>17</v>
      </c>
      <c r="B843" s="216" t="s">
        <v>184</v>
      </c>
      <c r="C843" t="s">
        <v>3665</v>
      </c>
      <c r="E843" t="s">
        <v>3666</v>
      </c>
      <c r="F843" s="12">
        <v>42277</v>
      </c>
      <c r="G843" s="12" t="s">
        <v>3677</v>
      </c>
      <c r="H843" t="s">
        <v>80</v>
      </c>
      <c r="I843" s="52">
        <f>ROUND(Sales!M$28,2)</f>
        <v>0</v>
      </c>
      <c r="K843" t="s">
        <v>3096</v>
      </c>
      <c r="L843" t="s">
        <v>292</v>
      </c>
      <c r="M843" t="s">
        <v>4252</v>
      </c>
      <c r="O843" t="s">
        <v>4251</v>
      </c>
    </row>
    <row r="844" spans="1:15">
      <c r="A844" t="s">
        <v>17</v>
      </c>
      <c r="B844" s="216" t="s">
        <v>184</v>
      </c>
      <c r="C844" t="s">
        <v>3665</v>
      </c>
      <c r="E844" t="s">
        <v>3666</v>
      </c>
      <c r="F844" s="12">
        <v>42277</v>
      </c>
      <c r="G844" s="12" t="s">
        <v>3677</v>
      </c>
      <c r="H844" t="s">
        <v>302</v>
      </c>
      <c r="I844" s="52">
        <f>ROUND(Sales!M$29,2)</f>
        <v>154.69999999999999</v>
      </c>
      <c r="K844" t="s">
        <v>3096</v>
      </c>
      <c r="L844" t="s">
        <v>292</v>
      </c>
      <c r="M844" t="s">
        <v>4252</v>
      </c>
      <c r="O844" t="s">
        <v>4251</v>
      </c>
    </row>
    <row r="845" spans="1:15">
      <c r="A845" t="s">
        <v>17</v>
      </c>
      <c r="B845" s="216" t="s">
        <v>184</v>
      </c>
      <c r="C845" t="s">
        <v>3665</v>
      </c>
      <c r="E845" t="s">
        <v>3666</v>
      </c>
      <c r="F845" s="12">
        <v>42277</v>
      </c>
      <c r="G845" s="12" t="s">
        <v>3677</v>
      </c>
      <c r="H845" t="s">
        <v>309</v>
      </c>
      <c r="I845" s="52">
        <f>ROUND(Sales!M$30,2)</f>
        <v>246.12</v>
      </c>
      <c r="K845" t="s">
        <v>3096</v>
      </c>
      <c r="L845" t="s">
        <v>292</v>
      </c>
      <c r="M845" t="s">
        <v>4252</v>
      </c>
      <c r="O845" t="s">
        <v>4251</v>
      </c>
    </row>
    <row r="846" spans="1:15">
      <c r="A846" t="s">
        <v>17</v>
      </c>
      <c r="B846" s="217" t="s">
        <v>19</v>
      </c>
      <c r="C846" s="63" t="s">
        <v>3665</v>
      </c>
      <c r="D846" s="63"/>
      <c r="E846" s="63" t="s">
        <v>3666</v>
      </c>
      <c r="F846" s="167">
        <v>42277</v>
      </c>
      <c r="G846" s="167" t="s">
        <v>3691</v>
      </c>
      <c r="H846" s="167" t="s">
        <v>23</v>
      </c>
      <c r="I846" s="64">
        <f>-SUM(I847:I848)</f>
        <v>0</v>
      </c>
      <c r="K846" t="s">
        <v>3685</v>
      </c>
      <c r="L846" t="s">
        <v>292</v>
      </c>
      <c r="M846" t="s">
        <v>4252</v>
      </c>
      <c r="O846" t="s">
        <v>4251</v>
      </c>
    </row>
    <row r="847" spans="1:15">
      <c r="A847" t="s">
        <v>17</v>
      </c>
      <c r="B847" s="216" t="s">
        <v>146</v>
      </c>
      <c r="C847" t="s">
        <v>3665</v>
      </c>
      <c r="E847" t="s">
        <v>3666</v>
      </c>
      <c r="F847" s="12">
        <v>42277</v>
      </c>
      <c r="G847" s="12" t="s">
        <v>3675</v>
      </c>
      <c r="H847" t="s">
        <v>80</v>
      </c>
      <c r="I847" s="52">
        <f>ROUND(Sales!M$32,2)-I848</f>
        <v>0</v>
      </c>
      <c r="K847" t="s">
        <v>3685</v>
      </c>
      <c r="L847" t="s">
        <v>292</v>
      </c>
      <c r="M847" t="s">
        <v>4252</v>
      </c>
      <c r="O847" t="s">
        <v>4251</v>
      </c>
    </row>
    <row r="848" spans="1:15">
      <c r="A848" t="s">
        <v>17</v>
      </c>
      <c r="B848" s="216" t="s">
        <v>336</v>
      </c>
      <c r="C848" t="s">
        <v>3665</v>
      </c>
      <c r="E848" t="s">
        <v>3666</v>
      </c>
      <c r="F848" s="12">
        <v>42277</v>
      </c>
      <c r="G848" s="12" t="s">
        <v>3676</v>
      </c>
      <c r="H848" s="12" t="s">
        <v>80</v>
      </c>
      <c r="I848" s="52">
        <f>ROUND(Sales!M$32*Sales!M$54,2)</f>
        <v>0</v>
      </c>
      <c r="K848" t="s">
        <v>3685</v>
      </c>
      <c r="L848" t="s">
        <v>292</v>
      </c>
      <c r="M848" t="s">
        <v>4252</v>
      </c>
      <c r="O848" t="s">
        <v>4251</v>
      </c>
    </row>
    <row r="849" spans="1:15">
      <c r="A849" t="s">
        <v>17</v>
      </c>
      <c r="B849" s="217" t="s">
        <v>158</v>
      </c>
      <c r="C849" s="63" t="s">
        <v>3665</v>
      </c>
      <c r="D849" s="63"/>
      <c r="E849" s="63" t="s">
        <v>3666</v>
      </c>
      <c r="F849" s="167">
        <v>42277</v>
      </c>
      <c r="G849" s="167" t="s">
        <v>3692</v>
      </c>
      <c r="H849" s="167" t="s">
        <v>23</v>
      </c>
      <c r="I849" s="64">
        <f>-SUM(I850:I852)</f>
        <v>62</v>
      </c>
      <c r="K849" t="s">
        <v>179</v>
      </c>
      <c r="L849" t="s">
        <v>292</v>
      </c>
      <c r="M849" t="s">
        <v>4252</v>
      </c>
      <c r="O849" t="s">
        <v>4251</v>
      </c>
    </row>
    <row r="850" spans="1:15">
      <c r="A850" t="s">
        <v>17</v>
      </c>
      <c r="B850" s="216" t="s">
        <v>146</v>
      </c>
      <c r="C850" t="s">
        <v>3665</v>
      </c>
      <c r="E850" t="s">
        <v>3666</v>
      </c>
      <c r="F850" s="12">
        <v>42277</v>
      </c>
      <c r="G850" s="12" t="s">
        <v>3675</v>
      </c>
      <c r="H850" t="s">
        <v>80</v>
      </c>
      <c r="I850" s="52">
        <f>ROUND(Sales!M$34,2)</f>
        <v>-62</v>
      </c>
      <c r="K850" t="s">
        <v>179</v>
      </c>
      <c r="L850" t="s">
        <v>292</v>
      </c>
      <c r="M850" t="s">
        <v>4252</v>
      </c>
      <c r="O850" t="s">
        <v>4251</v>
      </c>
    </row>
    <row r="851" spans="1:15">
      <c r="A851" t="s">
        <v>17</v>
      </c>
      <c r="B851" s="216" t="s">
        <v>184</v>
      </c>
      <c r="C851" t="s">
        <v>3665</v>
      </c>
      <c r="E851" t="s">
        <v>3666</v>
      </c>
      <c r="F851" s="12">
        <v>42277</v>
      </c>
      <c r="G851" s="12" t="s">
        <v>3677</v>
      </c>
      <c r="H851" t="s">
        <v>309</v>
      </c>
      <c r="I851" s="52">
        <f>ROUND(Sales!M$35,2)</f>
        <v>0</v>
      </c>
      <c r="K851" t="s">
        <v>179</v>
      </c>
      <c r="L851" t="s">
        <v>292</v>
      </c>
      <c r="M851" t="s">
        <v>4252</v>
      </c>
      <c r="O851" t="s">
        <v>4251</v>
      </c>
    </row>
    <row r="852" spans="1:15">
      <c r="A852" t="s">
        <v>17</v>
      </c>
      <c r="B852" s="216" t="s">
        <v>184</v>
      </c>
      <c r="C852" t="s">
        <v>3665</v>
      </c>
      <c r="E852" t="s">
        <v>3666</v>
      </c>
      <c r="F852" s="12">
        <v>42277</v>
      </c>
      <c r="G852" s="12" t="s">
        <v>3677</v>
      </c>
      <c r="H852" t="s">
        <v>272</v>
      </c>
      <c r="I852" s="52">
        <f>ROUND(Sales!M$36,2)</f>
        <v>0</v>
      </c>
      <c r="K852" t="s">
        <v>179</v>
      </c>
      <c r="L852" t="s">
        <v>292</v>
      </c>
      <c r="M852" t="s">
        <v>4252</v>
      </c>
      <c r="O852" t="s">
        <v>4251</v>
      </c>
    </row>
    <row r="853" spans="1:15">
      <c r="A853" t="s">
        <v>17</v>
      </c>
      <c r="B853" s="217" t="s">
        <v>58</v>
      </c>
      <c r="C853" s="63" t="s">
        <v>3665</v>
      </c>
      <c r="D853" s="63"/>
      <c r="E853" s="63" t="s">
        <v>3666</v>
      </c>
      <c r="F853" s="167">
        <v>42277</v>
      </c>
      <c r="G853" s="167" t="s">
        <v>3693</v>
      </c>
      <c r="H853" s="167" t="s">
        <v>23</v>
      </c>
      <c r="I853" s="64">
        <f>-SUM(I854:I936)</f>
        <v>42112.330000000009</v>
      </c>
      <c r="K853" t="s">
        <v>163</v>
      </c>
      <c r="L853" t="s">
        <v>292</v>
      </c>
      <c r="M853" t="s">
        <v>4252</v>
      </c>
      <c r="O853" t="s">
        <v>4251</v>
      </c>
    </row>
    <row r="854" spans="1:15">
      <c r="A854" t="s">
        <v>17</v>
      </c>
      <c r="B854" s="216" t="s">
        <v>146</v>
      </c>
      <c r="C854" t="s">
        <v>3665</v>
      </c>
      <c r="E854" t="s">
        <v>3666</v>
      </c>
      <c r="F854" s="12">
        <v>42277</v>
      </c>
      <c r="G854" s="12" t="s">
        <v>3675</v>
      </c>
      <c r="H854" t="s">
        <v>80</v>
      </c>
      <c r="I854" s="52">
        <f>ROUND(Sales!M$38,2)-I855</f>
        <v>0</v>
      </c>
      <c r="K854" t="s">
        <v>163</v>
      </c>
      <c r="L854" t="s">
        <v>292</v>
      </c>
      <c r="M854" t="s">
        <v>4252</v>
      </c>
      <c r="O854" t="s">
        <v>4251</v>
      </c>
    </row>
    <row r="855" spans="1:15">
      <c r="A855" t="s">
        <v>17</v>
      </c>
      <c r="B855" s="216" t="s">
        <v>336</v>
      </c>
      <c r="C855" t="s">
        <v>3665</v>
      </c>
      <c r="E855" t="s">
        <v>3666</v>
      </c>
      <c r="F855" s="12">
        <v>42277</v>
      </c>
      <c r="G855" s="12" t="s">
        <v>3676</v>
      </c>
      <c r="H855" s="12" t="s">
        <v>80</v>
      </c>
      <c r="I855" s="52">
        <f>ROUND(Sales!M$38*Sales!M$54,2)</f>
        <v>0</v>
      </c>
      <c r="K855" t="s">
        <v>163</v>
      </c>
      <c r="L855" t="s">
        <v>292</v>
      </c>
      <c r="M855" t="s">
        <v>4252</v>
      </c>
      <c r="O855" t="s">
        <v>4251</v>
      </c>
    </row>
    <row r="856" spans="1:15">
      <c r="A856" t="s">
        <v>17</v>
      </c>
      <c r="B856" s="216" t="s">
        <v>146</v>
      </c>
      <c r="C856" t="s">
        <v>3665</v>
      </c>
      <c r="E856" t="s">
        <v>3666</v>
      </c>
      <c r="F856" s="12">
        <v>42277</v>
      </c>
      <c r="G856" s="12" t="s">
        <v>3675</v>
      </c>
      <c r="H856" t="s">
        <v>305</v>
      </c>
      <c r="I856" s="52">
        <f>ROUND(Sales!M$86,2)</f>
        <v>-320.75</v>
      </c>
      <c r="K856" t="s">
        <v>163</v>
      </c>
      <c r="L856" t="s">
        <v>292</v>
      </c>
      <c r="M856" t="s">
        <v>4252</v>
      </c>
      <c r="O856" t="s">
        <v>4251</v>
      </c>
    </row>
    <row r="857" spans="1:15">
      <c r="A857" t="s">
        <v>17</v>
      </c>
      <c r="B857" s="216" t="s">
        <v>146</v>
      </c>
      <c r="C857" t="s">
        <v>3665</v>
      </c>
      <c r="E857" t="s">
        <v>3666</v>
      </c>
      <c r="F857" s="12">
        <v>42277</v>
      </c>
      <c r="G857" s="12" t="s">
        <v>3675</v>
      </c>
      <c r="H857" t="s">
        <v>309</v>
      </c>
      <c r="I857" s="52">
        <f>ROUND(Sales!M$87,2)</f>
        <v>-7369.2</v>
      </c>
      <c r="K857" t="s">
        <v>163</v>
      </c>
      <c r="L857" t="s">
        <v>292</v>
      </c>
      <c r="M857" t="s">
        <v>4252</v>
      </c>
      <c r="O857" t="s">
        <v>4251</v>
      </c>
    </row>
    <row r="858" spans="1:15">
      <c r="A858" t="s">
        <v>17</v>
      </c>
      <c r="B858" s="216" t="s">
        <v>146</v>
      </c>
      <c r="C858" t="s">
        <v>3665</v>
      </c>
      <c r="E858" t="s">
        <v>3666</v>
      </c>
      <c r="F858" s="12">
        <v>42277</v>
      </c>
      <c r="G858" s="12" t="s">
        <v>3675</v>
      </c>
      <c r="H858" t="s">
        <v>80</v>
      </c>
      <c r="I858" s="52">
        <f>ROUND(Sales!M$88,2)</f>
        <v>-958.36</v>
      </c>
      <c r="K858" t="s">
        <v>163</v>
      </c>
      <c r="L858" t="s">
        <v>292</v>
      </c>
      <c r="M858" t="s">
        <v>4252</v>
      </c>
      <c r="O858" t="s">
        <v>4251</v>
      </c>
    </row>
    <row r="859" spans="1:15">
      <c r="A859" t="s">
        <v>17</v>
      </c>
      <c r="B859" s="216" t="s">
        <v>336</v>
      </c>
      <c r="C859" t="s">
        <v>3665</v>
      </c>
      <c r="E859" t="s">
        <v>3666</v>
      </c>
      <c r="F859" s="12">
        <v>42277</v>
      </c>
      <c r="G859" s="12" t="s">
        <v>3676</v>
      </c>
      <c r="H859" t="s">
        <v>305</v>
      </c>
      <c r="I859" s="52">
        <f>ROUND(Sales!M$91,2)</f>
        <v>-59.04</v>
      </c>
      <c r="K859" t="s">
        <v>163</v>
      </c>
      <c r="L859" t="s">
        <v>292</v>
      </c>
      <c r="M859" t="s">
        <v>4252</v>
      </c>
      <c r="O859" t="s">
        <v>4251</v>
      </c>
    </row>
    <row r="860" spans="1:15">
      <c r="A860" t="s">
        <v>17</v>
      </c>
      <c r="B860" s="216" t="s">
        <v>336</v>
      </c>
      <c r="C860" t="s">
        <v>3665</v>
      </c>
      <c r="E860" t="s">
        <v>3666</v>
      </c>
      <c r="F860" s="12">
        <v>42277</v>
      </c>
      <c r="G860" s="12" t="s">
        <v>3676</v>
      </c>
      <c r="H860" t="s">
        <v>309</v>
      </c>
      <c r="I860" s="52">
        <f>ROUND(Sales!M$92,2)</f>
        <v>-601.58000000000004</v>
      </c>
      <c r="K860" t="s">
        <v>163</v>
      </c>
      <c r="L860" t="s">
        <v>292</v>
      </c>
      <c r="M860" t="s">
        <v>4252</v>
      </c>
      <c r="O860" t="s">
        <v>4251</v>
      </c>
    </row>
    <row r="861" spans="1:15">
      <c r="A861" t="s">
        <v>17</v>
      </c>
      <c r="B861" s="216" t="s">
        <v>336</v>
      </c>
      <c r="C861" t="s">
        <v>3665</v>
      </c>
      <c r="E861" t="s">
        <v>3666</v>
      </c>
      <c r="F861" s="12">
        <v>42277</v>
      </c>
      <c r="G861" s="12" t="s">
        <v>3676</v>
      </c>
      <c r="H861" t="s">
        <v>80</v>
      </c>
      <c r="I861" s="52">
        <f>ROUND(Sales!M$93,2)</f>
        <v>-107.82</v>
      </c>
      <c r="K861" t="s">
        <v>163</v>
      </c>
      <c r="L861" t="s">
        <v>292</v>
      </c>
      <c r="M861" t="s">
        <v>4252</v>
      </c>
      <c r="O861" t="s">
        <v>4251</v>
      </c>
    </row>
    <row r="862" spans="1:15">
      <c r="A862" t="s">
        <v>17</v>
      </c>
      <c r="B862" s="216" t="s">
        <v>184</v>
      </c>
      <c r="C862" t="s">
        <v>3665</v>
      </c>
      <c r="E862" t="s">
        <v>3666</v>
      </c>
      <c r="F862" s="12">
        <v>42277</v>
      </c>
      <c r="G862" s="12" t="s">
        <v>3677</v>
      </c>
      <c r="H862" t="s">
        <v>305</v>
      </c>
      <c r="I862" s="52">
        <f>ROUND(Sales!M$96,2)</f>
        <v>251.63</v>
      </c>
      <c r="K862" t="s">
        <v>163</v>
      </c>
      <c r="L862" t="s">
        <v>292</v>
      </c>
      <c r="M862" t="s">
        <v>4252</v>
      </c>
      <c r="O862" t="s">
        <v>4251</v>
      </c>
    </row>
    <row r="863" spans="1:15">
      <c r="A863" t="s">
        <v>17</v>
      </c>
      <c r="B863" s="216" t="s">
        <v>184</v>
      </c>
      <c r="C863" t="s">
        <v>3665</v>
      </c>
      <c r="E863" t="s">
        <v>3666</v>
      </c>
      <c r="F863" s="12">
        <v>42277</v>
      </c>
      <c r="G863" s="12" t="s">
        <v>3677</v>
      </c>
      <c r="H863" t="s">
        <v>309</v>
      </c>
      <c r="I863" s="52">
        <f>ROUND(Sales!M$97,2)</f>
        <v>760.28</v>
      </c>
      <c r="K863" t="s">
        <v>163</v>
      </c>
      <c r="L863" t="s">
        <v>292</v>
      </c>
      <c r="M863" t="s">
        <v>4252</v>
      </c>
      <c r="O863" t="s">
        <v>4251</v>
      </c>
    </row>
    <row r="864" spans="1:15">
      <c r="A864" t="s">
        <v>17</v>
      </c>
      <c r="B864" s="216" t="s">
        <v>184</v>
      </c>
      <c r="C864" t="s">
        <v>3665</v>
      </c>
      <c r="E864" t="s">
        <v>3666</v>
      </c>
      <c r="F864" s="12">
        <v>42277</v>
      </c>
      <c r="G864" s="12" t="s">
        <v>3677</v>
      </c>
      <c r="H864" t="s">
        <v>80</v>
      </c>
      <c r="I864" s="52">
        <f>ROUND(Sales!M$98,2)</f>
        <v>334.21</v>
      </c>
      <c r="K864" t="s">
        <v>163</v>
      </c>
      <c r="L864" t="s">
        <v>292</v>
      </c>
      <c r="M864" t="s">
        <v>4252</v>
      </c>
      <c r="O864" t="s">
        <v>4251</v>
      </c>
    </row>
    <row r="865" spans="1:15">
      <c r="A865" t="s">
        <v>17</v>
      </c>
      <c r="B865" s="216" t="s">
        <v>146</v>
      </c>
      <c r="C865" t="s">
        <v>3665</v>
      </c>
      <c r="E865" t="s">
        <v>3666</v>
      </c>
      <c r="F865" s="12">
        <v>42277</v>
      </c>
      <c r="G865" s="12" t="s">
        <v>3675</v>
      </c>
      <c r="H865" t="s">
        <v>272</v>
      </c>
      <c r="I865" s="52">
        <f>ROUND('[8]JE USD'!Z$8,2)</f>
        <v>-8774.42</v>
      </c>
      <c r="K865" t="s">
        <v>163</v>
      </c>
      <c r="L865" t="s">
        <v>292</v>
      </c>
      <c r="M865" t="s">
        <v>4253</v>
      </c>
      <c r="O865" t="s">
        <v>4251</v>
      </c>
    </row>
    <row r="866" spans="1:15">
      <c r="A866" t="s">
        <v>17</v>
      </c>
      <c r="B866" s="216" t="s">
        <v>336</v>
      </c>
      <c r="C866" t="s">
        <v>3665</v>
      </c>
      <c r="E866" t="s">
        <v>3666</v>
      </c>
      <c r="F866" s="12">
        <v>42277</v>
      </c>
      <c r="G866" s="12" t="s">
        <v>3676</v>
      </c>
      <c r="H866" t="s">
        <v>272</v>
      </c>
      <c r="I866" s="52">
        <f>ROUND('[8]JE USD'!Z$9,2)</f>
        <v>-1434.2</v>
      </c>
      <c r="K866" t="s">
        <v>163</v>
      </c>
      <c r="L866" t="s">
        <v>292</v>
      </c>
      <c r="M866" t="s">
        <v>4253</v>
      </c>
      <c r="O866" t="s">
        <v>4251</v>
      </c>
    </row>
    <row r="867" spans="1:15">
      <c r="A867" t="s">
        <v>17</v>
      </c>
      <c r="B867" s="216" t="s">
        <v>184</v>
      </c>
      <c r="C867" t="s">
        <v>3665</v>
      </c>
      <c r="E867" t="s">
        <v>3666</v>
      </c>
      <c r="F867" s="12">
        <v>42277</v>
      </c>
      <c r="G867" s="12" t="s">
        <v>3677</v>
      </c>
      <c r="H867" t="s">
        <v>272</v>
      </c>
      <c r="I867" s="52">
        <f>ROUND('[8]JE USD'!Z$10,2)</f>
        <v>857.19</v>
      </c>
      <c r="K867" t="s">
        <v>163</v>
      </c>
      <c r="L867" t="s">
        <v>292</v>
      </c>
      <c r="M867" t="s">
        <v>4253</v>
      </c>
      <c r="O867" t="s">
        <v>4251</v>
      </c>
    </row>
    <row r="868" spans="1:15">
      <c r="A868" t="s">
        <v>17</v>
      </c>
      <c r="B868" s="216" t="s">
        <v>346</v>
      </c>
      <c r="C868" t="s">
        <v>3665</v>
      </c>
      <c r="E868" t="s">
        <v>3666</v>
      </c>
      <c r="F868" s="12">
        <v>42277</v>
      </c>
      <c r="G868" s="12" t="s">
        <v>3694</v>
      </c>
      <c r="H868" t="s">
        <v>272</v>
      </c>
      <c r="I868" s="52">
        <f>ROUND('[8]JE USD'!Z$11,2)</f>
        <v>0</v>
      </c>
      <c r="K868" t="s">
        <v>163</v>
      </c>
      <c r="L868" t="s">
        <v>292</v>
      </c>
      <c r="M868" t="s">
        <v>4253</v>
      </c>
      <c r="O868" t="s">
        <v>4251</v>
      </c>
    </row>
    <row r="869" spans="1:15">
      <c r="A869" t="s">
        <v>17</v>
      </c>
      <c r="B869" s="216" t="s">
        <v>351</v>
      </c>
      <c r="C869" t="s">
        <v>3665</v>
      </c>
      <c r="E869" t="s">
        <v>3666</v>
      </c>
      <c r="F869" s="12">
        <v>42277</v>
      </c>
      <c r="G869" s="12" t="s">
        <v>3695</v>
      </c>
      <c r="H869" t="s">
        <v>272</v>
      </c>
      <c r="I869" s="52">
        <f>ROUND('[8]JE USD'!Z$13,2)</f>
        <v>0</v>
      </c>
      <c r="K869" t="s">
        <v>163</v>
      </c>
      <c r="L869" t="s">
        <v>292</v>
      </c>
      <c r="M869" t="s">
        <v>4253</v>
      </c>
      <c r="O869" t="s">
        <v>4251</v>
      </c>
    </row>
    <row r="870" spans="1:15">
      <c r="A870" t="s">
        <v>17</v>
      </c>
      <c r="B870" s="216" t="s">
        <v>56</v>
      </c>
      <c r="C870" t="s">
        <v>3665</v>
      </c>
      <c r="E870" t="s">
        <v>3666</v>
      </c>
      <c r="F870" s="12">
        <v>42277</v>
      </c>
      <c r="G870" s="12" t="s">
        <v>3681</v>
      </c>
      <c r="H870" t="s">
        <v>272</v>
      </c>
      <c r="I870" s="52">
        <f>ROUND('[8]JE USD'!Z$14,2)</f>
        <v>1414.71</v>
      </c>
      <c r="K870" t="s">
        <v>163</v>
      </c>
      <c r="L870" t="s">
        <v>292</v>
      </c>
      <c r="M870" t="s">
        <v>4253</v>
      </c>
      <c r="O870" t="s">
        <v>4251</v>
      </c>
    </row>
    <row r="871" spans="1:15">
      <c r="A871" t="s">
        <v>17</v>
      </c>
      <c r="B871" s="216" t="s">
        <v>86</v>
      </c>
      <c r="C871" t="s">
        <v>3665</v>
      </c>
      <c r="E871" t="s">
        <v>3666</v>
      </c>
      <c r="F871" s="12">
        <v>42277</v>
      </c>
      <c r="G871" s="12" t="s">
        <v>3682</v>
      </c>
      <c r="H871" t="s">
        <v>272</v>
      </c>
      <c r="I871" s="52">
        <f>ROUND('[8]JE USD'!Z$15,2)</f>
        <v>300.41000000000003</v>
      </c>
      <c r="K871" t="s">
        <v>163</v>
      </c>
      <c r="L871" t="s">
        <v>292</v>
      </c>
      <c r="M871" t="s">
        <v>4253</v>
      </c>
      <c r="O871" t="s">
        <v>4251</v>
      </c>
    </row>
    <row r="872" spans="1:15">
      <c r="A872" t="s">
        <v>17</v>
      </c>
      <c r="B872" s="216" t="s">
        <v>231</v>
      </c>
      <c r="C872" t="s">
        <v>3665</v>
      </c>
      <c r="E872" t="s">
        <v>3666</v>
      </c>
      <c r="F872" s="12">
        <v>42277</v>
      </c>
      <c r="G872" s="12" t="s">
        <v>3696</v>
      </c>
      <c r="H872" t="s">
        <v>272</v>
      </c>
      <c r="I872" s="52">
        <f>ROUND('[8]JE USD'!Z$16,2)</f>
        <v>0</v>
      </c>
      <c r="K872" t="s">
        <v>163</v>
      </c>
      <c r="L872" t="s">
        <v>292</v>
      </c>
      <c r="M872" t="s">
        <v>4253</v>
      </c>
      <c r="O872" t="s">
        <v>4251</v>
      </c>
    </row>
    <row r="873" spans="1:15">
      <c r="A873" t="s">
        <v>17</v>
      </c>
      <c r="B873" s="216" t="s">
        <v>37</v>
      </c>
      <c r="C873" t="s">
        <v>3665</v>
      </c>
      <c r="E873" t="s">
        <v>3666</v>
      </c>
      <c r="F873" s="12">
        <v>42277</v>
      </c>
      <c r="G873" s="12" t="s">
        <v>3684</v>
      </c>
      <c r="H873" t="s">
        <v>272</v>
      </c>
      <c r="I873" s="52">
        <f>ROUND('[8]JE USD'!Z$17,2)</f>
        <v>0</v>
      </c>
      <c r="K873" t="s">
        <v>163</v>
      </c>
      <c r="L873" t="s">
        <v>292</v>
      </c>
      <c r="M873" t="s">
        <v>4253</v>
      </c>
      <c r="O873" t="s">
        <v>4251</v>
      </c>
    </row>
    <row r="874" spans="1:15">
      <c r="A874" t="s">
        <v>17</v>
      </c>
      <c r="B874" s="216" t="s">
        <v>146</v>
      </c>
      <c r="C874" t="s">
        <v>3665</v>
      </c>
      <c r="E874" t="s">
        <v>3666</v>
      </c>
      <c r="F874" s="12">
        <v>42277</v>
      </c>
      <c r="G874" s="12" t="s">
        <v>3675</v>
      </c>
      <c r="H874" t="s">
        <v>270</v>
      </c>
      <c r="I874" s="52">
        <f>ROUND('[8]JE USD'!Z$27,2)</f>
        <v>-239.31</v>
      </c>
      <c r="K874" t="s">
        <v>163</v>
      </c>
      <c r="L874" t="s">
        <v>292</v>
      </c>
      <c r="M874" t="s">
        <v>4253</v>
      </c>
      <c r="O874" t="s">
        <v>4251</v>
      </c>
    </row>
    <row r="875" spans="1:15">
      <c r="A875" t="s">
        <v>17</v>
      </c>
      <c r="B875" s="216" t="s">
        <v>336</v>
      </c>
      <c r="C875" t="s">
        <v>3665</v>
      </c>
      <c r="E875" t="s">
        <v>3666</v>
      </c>
      <c r="F875" s="12">
        <v>42277</v>
      </c>
      <c r="G875" s="12" t="s">
        <v>3676</v>
      </c>
      <c r="H875" t="s">
        <v>270</v>
      </c>
      <c r="I875" s="52">
        <f>ROUND('[8]JE USD'!Z$28,2)</f>
        <v>-64.95</v>
      </c>
      <c r="K875" t="s">
        <v>163</v>
      </c>
      <c r="L875" t="s">
        <v>292</v>
      </c>
      <c r="M875" t="s">
        <v>4253</v>
      </c>
      <c r="O875" t="s">
        <v>4251</v>
      </c>
    </row>
    <row r="876" spans="1:15">
      <c r="A876" t="s">
        <v>17</v>
      </c>
      <c r="B876" s="216" t="s">
        <v>184</v>
      </c>
      <c r="C876" t="s">
        <v>3665</v>
      </c>
      <c r="E876" t="s">
        <v>3666</v>
      </c>
      <c r="F876" s="12">
        <v>42277</v>
      </c>
      <c r="G876" s="12" t="s">
        <v>3677</v>
      </c>
      <c r="H876" t="s">
        <v>270</v>
      </c>
      <c r="I876" s="52">
        <f>ROUND('[8]JE USD'!Z$29,2)</f>
        <v>0</v>
      </c>
      <c r="K876" t="s">
        <v>163</v>
      </c>
      <c r="L876" t="s">
        <v>292</v>
      </c>
      <c r="M876" t="s">
        <v>4253</v>
      </c>
      <c r="O876" t="s">
        <v>4251</v>
      </c>
    </row>
    <row r="877" spans="1:15">
      <c r="A877" t="s">
        <v>17</v>
      </c>
      <c r="B877" s="216" t="s">
        <v>342</v>
      </c>
      <c r="C877" t="s">
        <v>3665</v>
      </c>
      <c r="E877" t="s">
        <v>3666</v>
      </c>
      <c r="F877" s="12">
        <v>42277</v>
      </c>
      <c r="G877" s="12" t="s">
        <v>3680</v>
      </c>
      <c r="H877" t="s">
        <v>270</v>
      </c>
      <c r="I877" s="52">
        <f>ROUND('[8]JE USD'!Z$30,2)</f>
        <v>0</v>
      </c>
      <c r="K877" t="s">
        <v>163</v>
      </c>
      <c r="L877" t="s">
        <v>292</v>
      </c>
      <c r="M877" t="s">
        <v>4253</v>
      </c>
      <c r="O877" t="s">
        <v>4251</v>
      </c>
    </row>
    <row r="878" spans="1:15">
      <c r="A878" t="s">
        <v>17</v>
      </c>
      <c r="B878" s="216" t="s">
        <v>351</v>
      </c>
      <c r="C878" t="s">
        <v>3665</v>
      </c>
      <c r="E878" t="s">
        <v>3666</v>
      </c>
      <c r="F878" s="12">
        <v>42277</v>
      </c>
      <c r="G878" s="12" t="s">
        <v>3695</v>
      </c>
      <c r="H878" t="s">
        <v>270</v>
      </c>
      <c r="I878" s="52">
        <f>ROUND('[8]JE USD'!Z$32,2)</f>
        <v>0</v>
      </c>
      <c r="K878" t="s">
        <v>163</v>
      </c>
      <c r="L878" t="s">
        <v>292</v>
      </c>
      <c r="M878" t="s">
        <v>4253</v>
      </c>
      <c r="O878" t="s">
        <v>4251</v>
      </c>
    </row>
    <row r="879" spans="1:15">
      <c r="A879" t="s">
        <v>17</v>
      </c>
      <c r="B879" s="216" t="s">
        <v>56</v>
      </c>
      <c r="C879" t="s">
        <v>3665</v>
      </c>
      <c r="E879" t="s">
        <v>3666</v>
      </c>
      <c r="F879" s="12">
        <v>42277</v>
      </c>
      <c r="G879" s="12" t="s">
        <v>3681</v>
      </c>
      <c r="H879" t="s">
        <v>270</v>
      </c>
      <c r="I879" s="52">
        <f>ROUND('[8]JE USD'!Z$33,2)</f>
        <v>64.58</v>
      </c>
      <c r="K879" t="s">
        <v>163</v>
      </c>
      <c r="L879" t="s">
        <v>292</v>
      </c>
      <c r="M879" t="s">
        <v>4253</v>
      </c>
      <c r="O879" t="s">
        <v>4251</v>
      </c>
    </row>
    <row r="880" spans="1:15">
      <c r="A880" t="s">
        <v>17</v>
      </c>
      <c r="B880" s="216" t="s">
        <v>86</v>
      </c>
      <c r="C880" t="s">
        <v>3665</v>
      </c>
      <c r="E880" t="s">
        <v>3666</v>
      </c>
      <c r="F880" s="12">
        <v>42277</v>
      </c>
      <c r="G880" s="12" t="s">
        <v>3682</v>
      </c>
      <c r="H880" t="s">
        <v>270</v>
      </c>
      <c r="I880" s="52">
        <f>ROUND('[8]JE USD'!Z$34,2)</f>
        <v>9.73</v>
      </c>
      <c r="K880" t="s">
        <v>163</v>
      </c>
      <c r="L880" t="s">
        <v>292</v>
      </c>
      <c r="M880" t="s">
        <v>4253</v>
      </c>
      <c r="O880" t="s">
        <v>4251</v>
      </c>
    </row>
    <row r="881" spans="1:15">
      <c r="A881" t="s">
        <v>17</v>
      </c>
      <c r="B881" s="216" t="s">
        <v>182</v>
      </c>
      <c r="C881" t="s">
        <v>3665</v>
      </c>
      <c r="E881" t="s">
        <v>3666</v>
      </c>
      <c r="F881" s="12">
        <v>42277</v>
      </c>
      <c r="G881" s="12" t="s">
        <v>3683</v>
      </c>
      <c r="H881" t="s">
        <v>270</v>
      </c>
      <c r="I881" s="52">
        <f>ROUND('[8]JE USD'!Z$35,2)</f>
        <v>0</v>
      </c>
      <c r="K881" t="s">
        <v>163</v>
      </c>
      <c r="L881" t="s">
        <v>292</v>
      </c>
      <c r="M881" t="s">
        <v>4253</v>
      </c>
      <c r="O881" t="s">
        <v>4251</v>
      </c>
    </row>
    <row r="882" spans="1:15">
      <c r="A882" t="s">
        <v>17</v>
      </c>
      <c r="B882" s="216" t="s">
        <v>37</v>
      </c>
      <c r="C882" t="s">
        <v>3665</v>
      </c>
      <c r="E882" t="s">
        <v>3666</v>
      </c>
      <c r="F882" s="12">
        <v>42277</v>
      </c>
      <c r="G882" s="12" t="s">
        <v>3684</v>
      </c>
      <c r="H882" t="s">
        <v>270</v>
      </c>
      <c r="I882" s="52">
        <f>ROUND('[8]JE USD'!Z$36,2)</f>
        <v>0</v>
      </c>
      <c r="K882" t="s">
        <v>163</v>
      </c>
      <c r="L882" t="s">
        <v>292</v>
      </c>
      <c r="M882" t="s">
        <v>4253</v>
      </c>
      <c r="O882" t="s">
        <v>4251</v>
      </c>
    </row>
    <row r="883" spans="1:15">
      <c r="A883" t="s">
        <v>17</v>
      </c>
      <c r="B883" s="216" t="s">
        <v>146</v>
      </c>
      <c r="C883" t="s">
        <v>3665</v>
      </c>
      <c r="E883" t="s">
        <v>3666</v>
      </c>
      <c r="F883" s="12">
        <v>42277</v>
      </c>
      <c r="G883" s="12" t="s">
        <v>3675</v>
      </c>
      <c r="H883" t="s">
        <v>266</v>
      </c>
      <c r="I883" s="52">
        <f>ROUND('[8]JE USD'!Z$46,2)</f>
        <v>-1230.01</v>
      </c>
      <c r="K883" t="s">
        <v>163</v>
      </c>
      <c r="L883" t="s">
        <v>292</v>
      </c>
      <c r="M883" t="s">
        <v>4253</v>
      </c>
      <c r="O883" t="s">
        <v>4251</v>
      </c>
    </row>
    <row r="884" spans="1:15">
      <c r="A884" t="s">
        <v>17</v>
      </c>
      <c r="B884" s="216" t="s">
        <v>336</v>
      </c>
      <c r="C884" t="s">
        <v>3665</v>
      </c>
      <c r="E884" t="s">
        <v>3666</v>
      </c>
      <c r="F884" s="12">
        <v>42277</v>
      </c>
      <c r="G884" s="12" t="s">
        <v>3676</v>
      </c>
      <c r="H884" t="s">
        <v>266</v>
      </c>
      <c r="I884" s="52">
        <f>ROUND('[8]JE USD'!Z$47,2)</f>
        <v>-40</v>
      </c>
      <c r="K884" t="s">
        <v>163</v>
      </c>
      <c r="L884" t="s">
        <v>292</v>
      </c>
      <c r="M884" t="s">
        <v>4253</v>
      </c>
      <c r="O884" t="s">
        <v>4251</v>
      </c>
    </row>
    <row r="885" spans="1:15">
      <c r="A885" t="s">
        <v>17</v>
      </c>
      <c r="B885" s="216" t="s">
        <v>184</v>
      </c>
      <c r="C885" t="s">
        <v>3665</v>
      </c>
      <c r="E885" t="s">
        <v>3666</v>
      </c>
      <c r="F885" s="12">
        <v>42277</v>
      </c>
      <c r="G885" s="12" t="s">
        <v>3677</v>
      </c>
      <c r="H885" t="s">
        <v>266</v>
      </c>
      <c r="I885" s="52">
        <f>ROUND('[8]JE USD'!Z$48,2)</f>
        <v>135.19</v>
      </c>
      <c r="K885" t="s">
        <v>163</v>
      </c>
      <c r="L885" t="s">
        <v>292</v>
      </c>
      <c r="M885" t="s">
        <v>4253</v>
      </c>
      <c r="O885" t="s">
        <v>4251</v>
      </c>
    </row>
    <row r="886" spans="1:15">
      <c r="A886" t="s">
        <v>17</v>
      </c>
      <c r="B886" s="216" t="s">
        <v>342</v>
      </c>
      <c r="C886" t="s">
        <v>3665</v>
      </c>
      <c r="E886" t="s">
        <v>3666</v>
      </c>
      <c r="F886" s="12">
        <v>42277</v>
      </c>
      <c r="G886" s="12" t="s">
        <v>3680</v>
      </c>
      <c r="H886" t="s">
        <v>266</v>
      </c>
      <c r="I886" s="52">
        <f>ROUND('[8]JE USD'!Z$49,2)</f>
        <v>0</v>
      </c>
      <c r="K886" t="s">
        <v>163</v>
      </c>
      <c r="L886" t="s">
        <v>292</v>
      </c>
      <c r="M886" t="s">
        <v>4253</v>
      </c>
      <c r="O886" t="s">
        <v>4251</v>
      </c>
    </row>
    <row r="887" spans="1:15">
      <c r="A887" t="s">
        <v>17</v>
      </c>
      <c r="B887" s="216" t="s">
        <v>351</v>
      </c>
      <c r="C887" t="s">
        <v>3665</v>
      </c>
      <c r="E887" t="s">
        <v>3666</v>
      </c>
      <c r="F887" s="12">
        <v>42277</v>
      </c>
      <c r="G887" s="12" t="s">
        <v>3695</v>
      </c>
      <c r="H887" t="s">
        <v>266</v>
      </c>
      <c r="I887" s="52">
        <f>ROUND('[8]JE USD'!Z$51,2)</f>
        <v>0</v>
      </c>
      <c r="K887" t="s">
        <v>163</v>
      </c>
      <c r="L887" t="s">
        <v>292</v>
      </c>
      <c r="M887" t="s">
        <v>4253</v>
      </c>
      <c r="O887" t="s">
        <v>4251</v>
      </c>
    </row>
    <row r="888" spans="1:15">
      <c r="A888" t="s">
        <v>17</v>
      </c>
      <c r="B888" s="216" t="s">
        <v>56</v>
      </c>
      <c r="C888" t="s">
        <v>3665</v>
      </c>
      <c r="E888" t="s">
        <v>3666</v>
      </c>
      <c r="F888" s="12">
        <v>42277</v>
      </c>
      <c r="G888" s="12" t="s">
        <v>3681</v>
      </c>
      <c r="H888" t="s">
        <v>266</v>
      </c>
      <c r="I888" s="52">
        <f>ROUND('[8]JE USD'!Z$52,2)</f>
        <v>169.5</v>
      </c>
      <c r="K888" t="s">
        <v>163</v>
      </c>
      <c r="L888" t="s">
        <v>292</v>
      </c>
      <c r="M888" t="s">
        <v>4253</v>
      </c>
      <c r="O888" t="s">
        <v>4251</v>
      </c>
    </row>
    <row r="889" spans="1:15">
      <c r="A889" t="s">
        <v>17</v>
      </c>
      <c r="B889" s="216" t="s">
        <v>86</v>
      </c>
      <c r="C889" t="s">
        <v>3665</v>
      </c>
      <c r="E889" t="s">
        <v>3666</v>
      </c>
      <c r="F889" s="12">
        <v>42277</v>
      </c>
      <c r="G889" s="12" t="s">
        <v>3682</v>
      </c>
      <c r="H889" t="s">
        <v>266</v>
      </c>
      <c r="I889" s="52">
        <f>ROUND('[8]JE USD'!Z$53,2)</f>
        <v>5.99</v>
      </c>
      <c r="K889" t="s">
        <v>163</v>
      </c>
      <c r="L889" t="s">
        <v>292</v>
      </c>
      <c r="M889" t="s">
        <v>4253</v>
      </c>
      <c r="O889" t="s">
        <v>4251</v>
      </c>
    </row>
    <row r="890" spans="1:15">
      <c r="A890" t="s">
        <v>17</v>
      </c>
      <c r="B890" s="216" t="s">
        <v>182</v>
      </c>
      <c r="C890" t="s">
        <v>3665</v>
      </c>
      <c r="E890" t="s">
        <v>3666</v>
      </c>
      <c r="F890" s="12">
        <v>42277</v>
      </c>
      <c r="G890" s="12" t="s">
        <v>3683</v>
      </c>
      <c r="H890" t="s">
        <v>266</v>
      </c>
      <c r="I890" s="52">
        <f>ROUND('[8]JE USD'!Z$54,2)</f>
        <v>0</v>
      </c>
      <c r="K890" t="s">
        <v>163</v>
      </c>
      <c r="L890" t="s">
        <v>292</v>
      </c>
      <c r="M890" t="s">
        <v>4253</v>
      </c>
      <c r="O890" t="s">
        <v>4251</v>
      </c>
    </row>
    <row r="891" spans="1:15">
      <c r="A891" t="s">
        <v>17</v>
      </c>
      <c r="B891" s="216" t="s">
        <v>37</v>
      </c>
      <c r="C891" t="s">
        <v>3665</v>
      </c>
      <c r="E891" t="s">
        <v>3666</v>
      </c>
      <c r="F891" s="12">
        <v>42277</v>
      </c>
      <c r="G891" s="12" t="s">
        <v>3684</v>
      </c>
      <c r="H891" t="s">
        <v>266</v>
      </c>
      <c r="I891" s="52">
        <f>ROUND('[8]JE USD'!Z$55,2)</f>
        <v>0</v>
      </c>
      <c r="K891" t="s">
        <v>163</v>
      </c>
      <c r="L891" t="s">
        <v>292</v>
      </c>
      <c r="M891" t="s">
        <v>4253</v>
      </c>
      <c r="O891" t="s">
        <v>4251</v>
      </c>
    </row>
    <row r="892" spans="1:15">
      <c r="A892" t="s">
        <v>17</v>
      </c>
      <c r="B892" s="216" t="s">
        <v>146</v>
      </c>
      <c r="C892" t="s">
        <v>3665</v>
      </c>
      <c r="E892" t="s">
        <v>3666</v>
      </c>
      <c r="F892" s="12">
        <v>42277</v>
      </c>
      <c r="G892" s="12" t="s">
        <v>3675</v>
      </c>
      <c r="H892" t="s">
        <v>264</v>
      </c>
      <c r="I892" s="52">
        <f>ROUND('[8]JE USD'!Z$65,2)</f>
        <v>-540.58000000000004</v>
      </c>
      <c r="K892" t="s">
        <v>163</v>
      </c>
      <c r="L892" t="s">
        <v>292</v>
      </c>
      <c r="M892" t="s">
        <v>4253</v>
      </c>
      <c r="O892" t="s">
        <v>4251</v>
      </c>
    </row>
    <row r="893" spans="1:15">
      <c r="A893" t="s">
        <v>17</v>
      </c>
      <c r="B893" s="216" t="s">
        <v>336</v>
      </c>
      <c r="C893" t="s">
        <v>3665</v>
      </c>
      <c r="E893" t="s">
        <v>3666</v>
      </c>
      <c r="F893" s="12">
        <v>42277</v>
      </c>
      <c r="G893" s="12" t="s">
        <v>3676</v>
      </c>
      <c r="H893" t="s">
        <v>264</v>
      </c>
      <c r="I893" s="52">
        <f>ROUND('[8]JE USD'!Z$66,2)</f>
        <v>0</v>
      </c>
      <c r="K893" t="s">
        <v>163</v>
      </c>
      <c r="L893" t="s">
        <v>292</v>
      </c>
      <c r="M893" t="s">
        <v>4253</v>
      </c>
      <c r="O893" t="s">
        <v>4251</v>
      </c>
    </row>
    <row r="894" spans="1:15">
      <c r="A894" t="s">
        <v>17</v>
      </c>
      <c r="B894" s="216" t="s">
        <v>184</v>
      </c>
      <c r="C894" t="s">
        <v>3665</v>
      </c>
      <c r="E894" t="s">
        <v>3666</v>
      </c>
      <c r="F894" s="12">
        <v>42277</v>
      </c>
      <c r="G894" s="12" t="s">
        <v>3677</v>
      </c>
      <c r="H894" t="s">
        <v>264</v>
      </c>
      <c r="I894" s="52">
        <f>ROUND('[8]JE USD'!Z$67,2)</f>
        <v>104.71</v>
      </c>
      <c r="K894" t="s">
        <v>163</v>
      </c>
      <c r="L894" t="s">
        <v>292</v>
      </c>
      <c r="M894" t="s">
        <v>4253</v>
      </c>
      <c r="O894" t="s">
        <v>4251</v>
      </c>
    </row>
    <row r="895" spans="1:15">
      <c r="A895" t="s">
        <v>17</v>
      </c>
      <c r="B895" s="216" t="s">
        <v>342</v>
      </c>
      <c r="C895" t="s">
        <v>3665</v>
      </c>
      <c r="E895" t="s">
        <v>3666</v>
      </c>
      <c r="F895" s="12">
        <v>42277</v>
      </c>
      <c r="G895" s="12" t="s">
        <v>3680</v>
      </c>
      <c r="H895" t="s">
        <v>264</v>
      </c>
      <c r="I895" s="52">
        <f>ROUND('[8]JE USD'!Z$68,2)</f>
        <v>0</v>
      </c>
      <c r="K895" t="s">
        <v>163</v>
      </c>
      <c r="L895" t="s">
        <v>292</v>
      </c>
      <c r="M895" t="s">
        <v>4253</v>
      </c>
      <c r="O895" t="s">
        <v>4251</v>
      </c>
    </row>
    <row r="896" spans="1:15">
      <c r="A896" t="s">
        <v>17</v>
      </c>
      <c r="B896" s="216" t="s">
        <v>351</v>
      </c>
      <c r="C896" t="s">
        <v>3665</v>
      </c>
      <c r="E896" t="s">
        <v>3666</v>
      </c>
      <c r="F896" s="12">
        <v>42277</v>
      </c>
      <c r="G896" s="12" t="s">
        <v>3695</v>
      </c>
      <c r="H896" t="s">
        <v>264</v>
      </c>
      <c r="I896" s="52">
        <f>ROUND('[8]JE USD'!Z$70,2)</f>
        <v>0</v>
      </c>
      <c r="K896" t="s">
        <v>163</v>
      </c>
      <c r="L896" t="s">
        <v>292</v>
      </c>
      <c r="M896" t="s">
        <v>4253</v>
      </c>
      <c r="O896" t="s">
        <v>4251</v>
      </c>
    </row>
    <row r="897" spans="1:15">
      <c r="A897" t="s">
        <v>17</v>
      </c>
      <c r="B897" s="216" t="s">
        <v>56</v>
      </c>
      <c r="C897" t="s">
        <v>3665</v>
      </c>
      <c r="E897" t="s">
        <v>3666</v>
      </c>
      <c r="F897" s="12">
        <v>42277</v>
      </c>
      <c r="G897" s="12" t="s">
        <v>3681</v>
      </c>
      <c r="H897" t="s">
        <v>264</v>
      </c>
      <c r="I897" s="52">
        <f>ROUND('[8]JE USD'!Z$71,2)</f>
        <v>68.53</v>
      </c>
      <c r="K897" t="s">
        <v>163</v>
      </c>
      <c r="L897" t="s">
        <v>292</v>
      </c>
      <c r="M897" t="s">
        <v>4253</v>
      </c>
      <c r="O897" t="s">
        <v>4251</v>
      </c>
    </row>
    <row r="898" spans="1:15">
      <c r="A898" t="s">
        <v>17</v>
      </c>
      <c r="B898" s="216" t="s">
        <v>86</v>
      </c>
      <c r="C898" t="s">
        <v>3665</v>
      </c>
      <c r="E898" t="s">
        <v>3666</v>
      </c>
      <c r="F898" s="12">
        <v>42277</v>
      </c>
      <c r="G898" s="12" t="s">
        <v>3682</v>
      </c>
      <c r="H898" t="s">
        <v>264</v>
      </c>
      <c r="I898" s="52">
        <f>ROUND('[8]JE USD'!Z$72,2)</f>
        <v>0</v>
      </c>
      <c r="K898" t="s">
        <v>163</v>
      </c>
      <c r="L898" t="s">
        <v>292</v>
      </c>
      <c r="M898" t="s">
        <v>4253</v>
      </c>
      <c r="O898" t="s">
        <v>4251</v>
      </c>
    </row>
    <row r="899" spans="1:15">
      <c r="A899" t="s">
        <v>17</v>
      </c>
      <c r="B899" s="216" t="s">
        <v>182</v>
      </c>
      <c r="C899" t="s">
        <v>3665</v>
      </c>
      <c r="E899" t="s">
        <v>3666</v>
      </c>
      <c r="F899" s="12">
        <v>42277</v>
      </c>
      <c r="G899" s="12" t="s">
        <v>3683</v>
      </c>
      <c r="H899" t="s">
        <v>264</v>
      </c>
      <c r="I899" s="52">
        <f>ROUND('[8]JE USD'!Z$73,2)</f>
        <v>0</v>
      </c>
      <c r="K899" t="s">
        <v>163</v>
      </c>
      <c r="L899" t="s">
        <v>292</v>
      </c>
      <c r="M899" t="s">
        <v>4253</v>
      </c>
      <c r="O899" t="s">
        <v>4251</v>
      </c>
    </row>
    <row r="900" spans="1:15">
      <c r="A900" t="s">
        <v>17</v>
      </c>
      <c r="B900" s="216" t="s">
        <v>37</v>
      </c>
      <c r="C900" t="s">
        <v>3665</v>
      </c>
      <c r="E900" t="s">
        <v>3666</v>
      </c>
      <c r="F900" s="12">
        <v>42277</v>
      </c>
      <c r="G900" s="12" t="s">
        <v>3684</v>
      </c>
      <c r="H900" t="s">
        <v>264</v>
      </c>
      <c r="I900" s="52">
        <f>ROUND('[8]JE USD'!Z$74,2)</f>
        <v>0</v>
      </c>
      <c r="K900" t="s">
        <v>163</v>
      </c>
      <c r="L900" t="s">
        <v>292</v>
      </c>
      <c r="M900" t="s">
        <v>4253</v>
      </c>
      <c r="O900" t="s">
        <v>4251</v>
      </c>
    </row>
    <row r="901" spans="1:15">
      <c r="A901" t="s">
        <v>17</v>
      </c>
      <c r="B901" s="216" t="s">
        <v>146</v>
      </c>
      <c r="C901" t="s">
        <v>3665</v>
      </c>
      <c r="E901" t="s">
        <v>3666</v>
      </c>
      <c r="F901" s="12">
        <v>42277</v>
      </c>
      <c r="G901" s="12" t="s">
        <v>3675</v>
      </c>
      <c r="H901" t="s">
        <v>268</v>
      </c>
      <c r="I901" s="52">
        <f>ROUND('[8]JE USD'!Z$84,2)</f>
        <v>-1530.75</v>
      </c>
      <c r="K901" t="s">
        <v>163</v>
      </c>
      <c r="L901" t="s">
        <v>292</v>
      </c>
      <c r="M901" t="s">
        <v>4253</v>
      </c>
      <c r="O901" t="s">
        <v>4251</v>
      </c>
    </row>
    <row r="902" spans="1:15">
      <c r="A902" t="s">
        <v>17</v>
      </c>
      <c r="B902" s="216" t="s">
        <v>336</v>
      </c>
      <c r="C902" t="s">
        <v>3665</v>
      </c>
      <c r="E902" t="s">
        <v>3666</v>
      </c>
      <c r="F902" s="12">
        <v>42277</v>
      </c>
      <c r="G902" s="12" t="s">
        <v>3676</v>
      </c>
      <c r="H902" t="s">
        <v>268</v>
      </c>
      <c r="I902" s="52">
        <f>ROUND('[8]JE USD'!Z$85,2)</f>
        <v>-268.2</v>
      </c>
      <c r="K902" t="s">
        <v>163</v>
      </c>
      <c r="L902" t="s">
        <v>292</v>
      </c>
      <c r="M902" t="s">
        <v>4253</v>
      </c>
      <c r="O902" t="s">
        <v>4251</v>
      </c>
    </row>
    <row r="903" spans="1:15">
      <c r="A903" t="s">
        <v>17</v>
      </c>
      <c r="B903" s="216" t="s">
        <v>184</v>
      </c>
      <c r="C903" t="s">
        <v>3665</v>
      </c>
      <c r="E903" t="s">
        <v>3666</v>
      </c>
      <c r="F903" s="12">
        <v>42277</v>
      </c>
      <c r="G903" s="12" t="s">
        <v>3677</v>
      </c>
      <c r="H903" t="s">
        <v>268</v>
      </c>
      <c r="I903" s="52">
        <f>ROUND('[8]JE USD'!Z$86,2)</f>
        <v>102.19</v>
      </c>
      <c r="K903" t="s">
        <v>163</v>
      </c>
      <c r="L903" t="s">
        <v>292</v>
      </c>
      <c r="M903" t="s">
        <v>4253</v>
      </c>
      <c r="O903" t="s">
        <v>4251</v>
      </c>
    </row>
    <row r="904" spans="1:15">
      <c r="A904" t="s">
        <v>17</v>
      </c>
      <c r="B904" s="216" t="s">
        <v>342</v>
      </c>
      <c r="C904" t="s">
        <v>3665</v>
      </c>
      <c r="E904" t="s">
        <v>3666</v>
      </c>
      <c r="F904" s="12">
        <v>42277</v>
      </c>
      <c r="G904" s="12" t="s">
        <v>3680</v>
      </c>
      <c r="H904" t="s">
        <v>268</v>
      </c>
      <c r="I904" s="52">
        <f>ROUND('[8]JE USD'!Z$87,2)</f>
        <v>0</v>
      </c>
      <c r="K904" t="s">
        <v>163</v>
      </c>
      <c r="L904" t="s">
        <v>292</v>
      </c>
      <c r="M904" t="s">
        <v>4253</v>
      </c>
      <c r="O904" t="s">
        <v>4251</v>
      </c>
    </row>
    <row r="905" spans="1:15">
      <c r="A905" t="s">
        <v>17</v>
      </c>
      <c r="B905" s="216" t="s">
        <v>3687</v>
      </c>
      <c r="C905" t="s">
        <v>3665</v>
      </c>
      <c r="E905" t="s">
        <v>3666</v>
      </c>
      <c r="F905" s="12">
        <v>42277</v>
      </c>
      <c r="G905" s="12" t="s">
        <v>3697</v>
      </c>
      <c r="H905" t="s">
        <v>268</v>
      </c>
      <c r="I905" s="52">
        <f>ROUND('[8]JE USD'!Z$88,2)</f>
        <v>0</v>
      </c>
      <c r="K905" t="s">
        <v>163</v>
      </c>
      <c r="L905" t="s">
        <v>292</v>
      </c>
      <c r="M905" t="s">
        <v>4253</v>
      </c>
      <c r="O905" t="s">
        <v>4251</v>
      </c>
    </row>
    <row r="906" spans="1:15">
      <c r="A906" t="s">
        <v>17</v>
      </c>
      <c r="B906" s="216" t="s">
        <v>351</v>
      </c>
      <c r="C906" t="s">
        <v>3665</v>
      </c>
      <c r="E906" t="s">
        <v>3666</v>
      </c>
      <c r="F906" s="12">
        <v>42277</v>
      </c>
      <c r="G906" s="12" t="s">
        <v>3695</v>
      </c>
      <c r="H906" t="s">
        <v>268</v>
      </c>
      <c r="I906" s="52">
        <f>ROUND('[8]JE USD'!Z$89,2)</f>
        <v>0</v>
      </c>
      <c r="K906" t="s">
        <v>163</v>
      </c>
      <c r="L906" t="s">
        <v>292</v>
      </c>
      <c r="M906" t="s">
        <v>4253</v>
      </c>
      <c r="O906" t="s">
        <v>4251</v>
      </c>
    </row>
    <row r="907" spans="1:15">
      <c r="A907" t="s">
        <v>17</v>
      </c>
      <c r="B907" s="216" t="s">
        <v>56</v>
      </c>
      <c r="C907" t="s">
        <v>3665</v>
      </c>
      <c r="E907" t="s">
        <v>3666</v>
      </c>
      <c r="F907" s="12">
        <v>42277</v>
      </c>
      <c r="G907" s="12" t="s">
        <v>3681</v>
      </c>
      <c r="H907" t="s">
        <v>268</v>
      </c>
      <c r="I907" s="52">
        <f>ROUND('[8]JE USD'!Z$90,2)</f>
        <v>344.62</v>
      </c>
      <c r="K907" t="s">
        <v>163</v>
      </c>
      <c r="L907" t="s">
        <v>292</v>
      </c>
      <c r="M907" t="s">
        <v>4253</v>
      </c>
      <c r="O907" t="s">
        <v>4251</v>
      </c>
    </row>
    <row r="908" spans="1:15">
      <c r="A908" t="s">
        <v>17</v>
      </c>
      <c r="B908" s="216" t="s">
        <v>86</v>
      </c>
      <c r="C908" t="s">
        <v>3665</v>
      </c>
      <c r="E908" t="s">
        <v>3666</v>
      </c>
      <c r="F908" s="12">
        <v>42277</v>
      </c>
      <c r="G908" s="12" t="s">
        <v>3682</v>
      </c>
      <c r="H908" t="s">
        <v>268</v>
      </c>
      <c r="I908" s="52">
        <f>ROUND('[8]JE USD'!Z$91,2)</f>
        <v>26.71</v>
      </c>
      <c r="K908" t="s">
        <v>163</v>
      </c>
      <c r="L908" t="s">
        <v>292</v>
      </c>
      <c r="M908" t="s">
        <v>4253</v>
      </c>
      <c r="O908" t="s">
        <v>4251</v>
      </c>
    </row>
    <row r="909" spans="1:15">
      <c r="A909" t="s">
        <v>17</v>
      </c>
      <c r="B909" s="216" t="s">
        <v>182</v>
      </c>
      <c r="C909" t="s">
        <v>3665</v>
      </c>
      <c r="E909" t="s">
        <v>3666</v>
      </c>
      <c r="F909" s="12">
        <v>42277</v>
      </c>
      <c r="G909" s="12" t="s">
        <v>3683</v>
      </c>
      <c r="H909" t="s">
        <v>268</v>
      </c>
      <c r="I909" s="52">
        <f>ROUND('[8]JE USD'!Z$92,2)</f>
        <v>0</v>
      </c>
      <c r="K909" t="s">
        <v>163</v>
      </c>
      <c r="L909" t="s">
        <v>292</v>
      </c>
      <c r="M909" t="s">
        <v>4253</v>
      </c>
      <c r="O909" t="s">
        <v>4251</v>
      </c>
    </row>
    <row r="910" spans="1:15">
      <c r="A910" t="s">
        <v>17</v>
      </c>
      <c r="B910" s="216" t="s">
        <v>37</v>
      </c>
      <c r="C910" t="s">
        <v>3665</v>
      </c>
      <c r="E910" t="s">
        <v>3666</v>
      </c>
      <c r="F910" s="12">
        <v>42277</v>
      </c>
      <c r="G910" s="12" t="s">
        <v>3684</v>
      </c>
      <c r="H910" t="s">
        <v>268</v>
      </c>
      <c r="I910" s="52">
        <f>ROUND('[8]JE USD'!Z$93,2)</f>
        <v>0</v>
      </c>
      <c r="K910" t="s">
        <v>163</v>
      </c>
      <c r="L910" t="s">
        <v>292</v>
      </c>
      <c r="M910" t="s">
        <v>4253</v>
      </c>
      <c r="O910" t="s">
        <v>4251</v>
      </c>
    </row>
    <row r="911" spans="1:15">
      <c r="A911" t="s">
        <v>17</v>
      </c>
      <c r="B911" s="216" t="s">
        <v>3688</v>
      </c>
      <c r="C911" t="s">
        <v>3665</v>
      </c>
      <c r="E911" t="s">
        <v>3666</v>
      </c>
      <c r="F911" s="12">
        <v>42277</v>
      </c>
      <c r="G911" s="12" t="s">
        <v>3698</v>
      </c>
      <c r="H911" t="s">
        <v>268</v>
      </c>
      <c r="I911" s="52">
        <f>ROUND('[8]JE USD'!Z$94,2)</f>
        <v>0</v>
      </c>
      <c r="K911" t="s">
        <v>163</v>
      </c>
      <c r="L911" t="s">
        <v>292</v>
      </c>
      <c r="M911" t="s">
        <v>4253</v>
      </c>
      <c r="O911" t="s">
        <v>4251</v>
      </c>
    </row>
    <row r="912" spans="1:15">
      <c r="A912" t="s">
        <v>17</v>
      </c>
      <c r="B912" s="216">
        <v>0</v>
      </c>
      <c r="C912" t="s">
        <v>3665</v>
      </c>
      <c r="E912" t="s">
        <v>3666</v>
      </c>
      <c r="F912" s="12">
        <v>42277</v>
      </c>
      <c r="G912" s="12" t="s">
        <v>3699</v>
      </c>
      <c r="H912" t="s">
        <v>268</v>
      </c>
      <c r="I912" s="52">
        <f>ROUND('[8]JE USD'!Z$95,2)</f>
        <v>0</v>
      </c>
      <c r="K912" t="s">
        <v>163</v>
      </c>
      <c r="L912" t="s">
        <v>292</v>
      </c>
      <c r="M912" t="s">
        <v>4253</v>
      </c>
      <c r="O912" t="s">
        <v>4251</v>
      </c>
    </row>
    <row r="913" spans="1:15">
      <c r="A913" t="s">
        <v>17</v>
      </c>
      <c r="B913" s="216" t="s">
        <v>3689</v>
      </c>
      <c r="C913" t="s">
        <v>3665</v>
      </c>
      <c r="E913" t="s">
        <v>3666</v>
      </c>
      <c r="F913" s="12">
        <v>42277</v>
      </c>
      <c r="G913" s="12" t="s">
        <v>3700</v>
      </c>
      <c r="H913" t="s">
        <v>268</v>
      </c>
      <c r="I913" s="52">
        <f>ROUND('[8]JE USD'!Z$96,2)</f>
        <v>0</v>
      </c>
      <c r="K913" t="s">
        <v>163</v>
      </c>
      <c r="L913" t="s">
        <v>292</v>
      </c>
      <c r="M913" t="s">
        <v>4253</v>
      </c>
      <c r="O913" t="s">
        <v>4251</v>
      </c>
    </row>
    <row r="914" spans="1:15">
      <c r="A914" t="s">
        <v>17</v>
      </c>
      <c r="B914" s="216" t="s">
        <v>386</v>
      </c>
      <c r="C914" t="s">
        <v>3665</v>
      </c>
      <c r="E914" t="s">
        <v>3666</v>
      </c>
      <c r="F914" s="12">
        <v>42277</v>
      </c>
      <c r="G914" s="12" t="s">
        <v>3701</v>
      </c>
      <c r="H914" t="s">
        <v>268</v>
      </c>
      <c r="I914" s="52">
        <f>ROUND('[8]JE USD'!Z$97,2)</f>
        <v>49.79</v>
      </c>
      <c r="K914" t="s">
        <v>163</v>
      </c>
      <c r="L914" t="s">
        <v>292</v>
      </c>
      <c r="M914" t="s">
        <v>4253</v>
      </c>
      <c r="O914" t="s">
        <v>4251</v>
      </c>
    </row>
    <row r="915" spans="1:15">
      <c r="A915" t="s">
        <v>17</v>
      </c>
      <c r="B915" s="216" t="s">
        <v>51</v>
      </c>
      <c r="C915" t="s">
        <v>3665</v>
      </c>
      <c r="E915" t="s">
        <v>3666</v>
      </c>
      <c r="F915" s="12">
        <v>42277</v>
      </c>
      <c r="G915" s="12" t="s">
        <v>3702</v>
      </c>
      <c r="H915" t="s">
        <v>268</v>
      </c>
      <c r="I915" s="52">
        <f>ROUND('[8]JE USD'!Z$98,2)</f>
        <v>59.39</v>
      </c>
      <c r="K915" t="s">
        <v>163</v>
      </c>
      <c r="L915" t="s">
        <v>292</v>
      </c>
      <c r="M915" t="s">
        <v>4253</v>
      </c>
      <c r="O915" t="s">
        <v>4251</v>
      </c>
    </row>
    <row r="916" spans="1:15">
      <c r="A916" t="s">
        <v>17</v>
      </c>
      <c r="B916" s="216" t="s">
        <v>231</v>
      </c>
      <c r="C916" t="s">
        <v>3665</v>
      </c>
      <c r="E916" t="s">
        <v>3666</v>
      </c>
      <c r="F916" s="12">
        <v>42277</v>
      </c>
      <c r="G916" s="12" t="s">
        <v>3696</v>
      </c>
      <c r="H916" t="s">
        <v>268</v>
      </c>
      <c r="I916" s="52">
        <f>ROUND('[8]JE USD'!Z$99,2)</f>
        <v>0</v>
      </c>
      <c r="K916" t="s">
        <v>163</v>
      </c>
      <c r="L916" t="s">
        <v>292</v>
      </c>
      <c r="M916" t="s">
        <v>4253</v>
      </c>
      <c r="O916" t="s">
        <v>4251</v>
      </c>
    </row>
    <row r="917" spans="1:15">
      <c r="A917" t="s">
        <v>17</v>
      </c>
      <c r="B917" s="216" t="s">
        <v>146</v>
      </c>
      <c r="C917" t="s">
        <v>3665</v>
      </c>
      <c r="E917" t="s">
        <v>3666</v>
      </c>
      <c r="F917" s="12">
        <v>42277</v>
      </c>
      <c r="G917" s="12" t="s">
        <v>3675</v>
      </c>
      <c r="H917" t="s">
        <v>279</v>
      </c>
      <c r="I917" s="52">
        <f>-ROUND('[9]Global Vendor'!K$18,2)</f>
        <v>-31112.73</v>
      </c>
      <c r="K917" t="s">
        <v>163</v>
      </c>
      <c r="L917" t="s">
        <v>292</v>
      </c>
      <c r="M917" t="s">
        <v>4254</v>
      </c>
      <c r="O917" t="s">
        <v>4251</v>
      </c>
    </row>
    <row r="918" spans="1:15">
      <c r="A918" t="s">
        <v>17</v>
      </c>
      <c r="B918" s="216" t="s">
        <v>342</v>
      </c>
      <c r="C918" t="s">
        <v>3665</v>
      </c>
      <c r="E918" t="s">
        <v>3666</v>
      </c>
      <c r="F918" s="12">
        <v>42277</v>
      </c>
      <c r="G918" s="12" t="s">
        <v>3680</v>
      </c>
      <c r="H918" t="s">
        <v>279</v>
      </c>
      <c r="I918" s="52">
        <f>ROUND('[9]Global Vendor'!K$19,2)</f>
        <v>372.17</v>
      </c>
      <c r="K918" t="s">
        <v>163</v>
      </c>
      <c r="L918" t="s">
        <v>292</v>
      </c>
      <c r="M918" t="s">
        <v>4254</v>
      </c>
      <c r="O918" t="s">
        <v>4251</v>
      </c>
    </row>
    <row r="919" spans="1:15">
      <c r="A919" t="s">
        <v>17</v>
      </c>
      <c r="B919" s="216" t="s">
        <v>346</v>
      </c>
      <c r="C919" t="s">
        <v>3665</v>
      </c>
      <c r="E919" t="s">
        <v>3666</v>
      </c>
      <c r="F919" s="12">
        <v>42277</v>
      </c>
      <c r="G919" s="12" t="s">
        <v>3694</v>
      </c>
      <c r="H919" t="s">
        <v>279</v>
      </c>
      <c r="I919" s="52">
        <f>ROUND('[9]Global Vendor'!K$20,2)</f>
        <v>275.27999999999997</v>
      </c>
      <c r="K919" t="s">
        <v>163</v>
      </c>
      <c r="L919" t="s">
        <v>292</v>
      </c>
      <c r="M919" t="s">
        <v>4254</v>
      </c>
      <c r="O919" t="s">
        <v>4251</v>
      </c>
    </row>
    <row r="920" spans="1:15">
      <c r="A920" t="s">
        <v>17</v>
      </c>
      <c r="B920" s="216" t="s">
        <v>349</v>
      </c>
      <c r="C920" t="s">
        <v>3665</v>
      </c>
      <c r="E920" t="s">
        <v>3666</v>
      </c>
      <c r="F920" s="12">
        <v>42277</v>
      </c>
      <c r="G920" s="12" t="s">
        <v>3703</v>
      </c>
      <c r="H920" t="s">
        <v>279</v>
      </c>
      <c r="I920" s="52">
        <f>ROUND('[9]Global Vendor'!K$21,2)</f>
        <v>6244.97</v>
      </c>
      <c r="K920" t="s">
        <v>163</v>
      </c>
      <c r="L920" t="s">
        <v>292</v>
      </c>
      <c r="M920" t="s">
        <v>4254</v>
      </c>
      <c r="O920" t="s">
        <v>4251</v>
      </c>
    </row>
    <row r="921" spans="1:15">
      <c r="A921" t="s">
        <v>17</v>
      </c>
      <c r="B921" s="216" t="s">
        <v>350</v>
      </c>
      <c r="C921" t="s">
        <v>3665</v>
      </c>
      <c r="E921" t="s">
        <v>3666</v>
      </c>
      <c r="F921" s="12">
        <v>42277</v>
      </c>
      <c r="G921" s="12" t="s">
        <v>3704</v>
      </c>
      <c r="H921" t="s">
        <v>279</v>
      </c>
      <c r="I921" s="52">
        <f>ROUND('[9]Global Vendor'!K$22,2)</f>
        <v>3122.48</v>
      </c>
      <c r="K921" t="s">
        <v>163</v>
      </c>
      <c r="L921" t="s">
        <v>292</v>
      </c>
      <c r="M921" t="s">
        <v>4254</v>
      </c>
      <c r="O921" t="s">
        <v>4251</v>
      </c>
    </row>
    <row r="922" spans="1:15">
      <c r="A922" t="s">
        <v>17</v>
      </c>
      <c r="B922" s="216" t="s">
        <v>503</v>
      </c>
      <c r="C922" t="s">
        <v>3665</v>
      </c>
      <c r="E922" t="s">
        <v>3666</v>
      </c>
      <c r="F922" s="12">
        <v>42277</v>
      </c>
      <c r="G922" s="12" t="s">
        <v>3705</v>
      </c>
      <c r="H922" t="s">
        <v>279</v>
      </c>
      <c r="I922" s="52">
        <f>ROUND('[9]Global Vendor'!K$23,2)</f>
        <v>576.24</v>
      </c>
      <c r="K922" t="s">
        <v>163</v>
      </c>
      <c r="L922" t="s">
        <v>292</v>
      </c>
      <c r="M922" t="s">
        <v>4254</v>
      </c>
      <c r="O922" t="s">
        <v>4251</v>
      </c>
    </row>
    <row r="923" spans="1:15">
      <c r="A923" t="s">
        <v>17</v>
      </c>
      <c r="B923" s="216" t="s">
        <v>146</v>
      </c>
      <c r="C923" t="s">
        <v>3665</v>
      </c>
      <c r="E923" t="s">
        <v>3666</v>
      </c>
      <c r="F923" s="12">
        <v>42277</v>
      </c>
      <c r="G923" s="12" t="s">
        <v>3675</v>
      </c>
      <c r="H923" t="s">
        <v>277</v>
      </c>
      <c r="I923" s="52">
        <f>-ROUND('[9]Global Vendor'!K$32,2)</f>
        <v>-2984.18</v>
      </c>
      <c r="K923" t="s">
        <v>163</v>
      </c>
      <c r="L923" t="s">
        <v>292</v>
      </c>
      <c r="M923" t="s">
        <v>4254</v>
      </c>
      <c r="O923" t="s">
        <v>4251</v>
      </c>
    </row>
    <row r="924" spans="1:15">
      <c r="A924" t="s">
        <v>17</v>
      </c>
      <c r="B924" s="216" t="s">
        <v>342</v>
      </c>
      <c r="C924" t="s">
        <v>3665</v>
      </c>
      <c r="E924" t="s">
        <v>3666</v>
      </c>
      <c r="F924" s="12">
        <v>42277</v>
      </c>
      <c r="G924" s="12" t="s">
        <v>3680</v>
      </c>
      <c r="H924" t="s">
        <v>277</v>
      </c>
      <c r="I924" s="52">
        <f>ROUND('[9]Global Vendor'!K$33,2)</f>
        <v>0</v>
      </c>
      <c r="K924" t="s">
        <v>163</v>
      </c>
      <c r="L924" t="s">
        <v>292</v>
      </c>
      <c r="M924" t="s">
        <v>4254</v>
      </c>
      <c r="O924" t="s">
        <v>4251</v>
      </c>
    </row>
    <row r="925" spans="1:15">
      <c r="A925" t="s">
        <v>17</v>
      </c>
      <c r="B925" s="216" t="s">
        <v>346</v>
      </c>
      <c r="C925" t="s">
        <v>3665</v>
      </c>
      <c r="E925" t="s">
        <v>3666</v>
      </c>
      <c r="F925" s="12">
        <v>42277</v>
      </c>
      <c r="G925" s="12" t="s">
        <v>3694</v>
      </c>
      <c r="H925" t="s">
        <v>277</v>
      </c>
      <c r="I925" s="52">
        <f>ROUND('[9]Global Vendor'!K$34,2)</f>
        <v>0</v>
      </c>
      <c r="K925" t="s">
        <v>163</v>
      </c>
      <c r="L925" t="s">
        <v>292</v>
      </c>
      <c r="M925" t="s">
        <v>4254</v>
      </c>
      <c r="O925" t="s">
        <v>4251</v>
      </c>
    </row>
    <row r="926" spans="1:15">
      <c r="A926" t="s">
        <v>17</v>
      </c>
      <c r="B926" s="216" t="s">
        <v>349</v>
      </c>
      <c r="C926" t="s">
        <v>3665</v>
      </c>
      <c r="E926" t="s">
        <v>3666</v>
      </c>
      <c r="F926" s="12">
        <v>42277</v>
      </c>
      <c r="G926" s="12" t="s">
        <v>3703</v>
      </c>
      <c r="H926" t="s">
        <v>277</v>
      </c>
      <c r="I926" s="52">
        <f>ROUND('[9]Global Vendor'!K$35,2)</f>
        <v>149.19999999999999</v>
      </c>
      <c r="K926" t="s">
        <v>163</v>
      </c>
      <c r="L926" t="s">
        <v>292</v>
      </c>
      <c r="M926" t="s">
        <v>4254</v>
      </c>
      <c r="O926" t="s">
        <v>4251</v>
      </c>
    </row>
    <row r="927" spans="1:15">
      <c r="A927" t="s">
        <v>17</v>
      </c>
      <c r="B927" s="216" t="s">
        <v>350</v>
      </c>
      <c r="C927" t="s">
        <v>3665</v>
      </c>
      <c r="E927" t="s">
        <v>3666</v>
      </c>
      <c r="F927" s="12">
        <v>42277</v>
      </c>
      <c r="G927" s="12" t="s">
        <v>3704</v>
      </c>
      <c r="H927" t="s">
        <v>277</v>
      </c>
      <c r="I927" s="52">
        <f>ROUND('[9]Global Vendor'!K$36,2)</f>
        <v>179.05</v>
      </c>
      <c r="K927" t="s">
        <v>163</v>
      </c>
      <c r="L927" t="s">
        <v>292</v>
      </c>
      <c r="M927" t="s">
        <v>4254</v>
      </c>
      <c r="O927" t="s">
        <v>4251</v>
      </c>
    </row>
    <row r="928" spans="1:15">
      <c r="A928" t="s">
        <v>17</v>
      </c>
      <c r="B928" s="216" t="s">
        <v>503</v>
      </c>
      <c r="C928" t="s">
        <v>3665</v>
      </c>
      <c r="E928" t="s">
        <v>3666</v>
      </c>
      <c r="F928" s="12">
        <v>42277</v>
      </c>
      <c r="G928" s="12" t="s">
        <v>3705</v>
      </c>
      <c r="H928" t="s">
        <v>277</v>
      </c>
      <c r="I928" s="52">
        <f>ROUND('[9]Global Vendor'!K$37,2)</f>
        <v>0</v>
      </c>
      <c r="K928" t="s">
        <v>163</v>
      </c>
      <c r="L928" t="s">
        <v>292</v>
      </c>
      <c r="M928" t="s">
        <v>4254</v>
      </c>
      <c r="O928" t="s">
        <v>4251</v>
      </c>
    </row>
    <row r="929" spans="1:15">
      <c r="A929" t="s">
        <v>17</v>
      </c>
      <c r="B929" s="216" t="s">
        <v>146</v>
      </c>
      <c r="C929" t="s">
        <v>3665</v>
      </c>
      <c r="E929" t="s">
        <v>3666</v>
      </c>
      <c r="F929" s="12">
        <v>42277</v>
      </c>
      <c r="G929" s="12" t="s">
        <v>3675</v>
      </c>
      <c r="H929" t="s">
        <v>274</v>
      </c>
      <c r="I929" s="52">
        <f>-ROUND('[9]Global Vendor'!K$46,2)</f>
        <v>-568.67999999999995</v>
      </c>
      <c r="K929" t="s">
        <v>163</v>
      </c>
      <c r="L929" t="s">
        <v>292</v>
      </c>
      <c r="M929" t="s">
        <v>4254</v>
      </c>
      <c r="O929" t="s">
        <v>4251</v>
      </c>
    </row>
    <row r="930" spans="1:15">
      <c r="A930" t="s">
        <v>17</v>
      </c>
      <c r="B930" s="216" t="s">
        <v>342</v>
      </c>
      <c r="C930" t="s">
        <v>3665</v>
      </c>
      <c r="E930" t="s">
        <v>3666</v>
      </c>
      <c r="F930" s="12">
        <v>42277</v>
      </c>
      <c r="G930" s="12" t="s">
        <v>3680</v>
      </c>
      <c r="H930" t="s">
        <v>274</v>
      </c>
      <c r="I930" s="52">
        <f>ROUND('[9]Global Vendor'!K$47,2)</f>
        <v>11.38</v>
      </c>
      <c r="K930" t="s">
        <v>163</v>
      </c>
      <c r="L930" t="s">
        <v>292</v>
      </c>
      <c r="M930" t="s">
        <v>4254</v>
      </c>
      <c r="O930" t="s">
        <v>4251</v>
      </c>
    </row>
    <row r="931" spans="1:15">
      <c r="A931" t="s">
        <v>17</v>
      </c>
      <c r="B931" s="216" t="s">
        <v>346</v>
      </c>
      <c r="C931" t="s">
        <v>3665</v>
      </c>
      <c r="E931" t="s">
        <v>3666</v>
      </c>
      <c r="F931" s="12">
        <v>42277</v>
      </c>
      <c r="G931" s="12" t="s">
        <v>3694</v>
      </c>
      <c r="H931" t="s">
        <v>274</v>
      </c>
      <c r="I931" s="52">
        <f>ROUND('[9]Global Vendor'!K$48,2)</f>
        <v>0</v>
      </c>
      <c r="K931" t="s">
        <v>163</v>
      </c>
      <c r="L931" t="s">
        <v>292</v>
      </c>
      <c r="M931" t="s">
        <v>4254</v>
      </c>
      <c r="O931" t="s">
        <v>4251</v>
      </c>
    </row>
    <row r="932" spans="1:15">
      <c r="A932" t="s">
        <v>17</v>
      </c>
      <c r="B932" s="216" t="s">
        <v>349</v>
      </c>
      <c r="C932" t="s">
        <v>3665</v>
      </c>
      <c r="E932" t="s">
        <v>3666</v>
      </c>
      <c r="F932" s="12">
        <v>42277</v>
      </c>
      <c r="G932" s="12" t="s">
        <v>3703</v>
      </c>
      <c r="H932" t="s">
        <v>274</v>
      </c>
      <c r="I932" s="52">
        <f>ROUND('[9]Global Vendor'!K$49,2)</f>
        <v>63.94</v>
      </c>
      <c r="K932" t="s">
        <v>163</v>
      </c>
      <c r="L932" t="s">
        <v>292</v>
      </c>
      <c r="M932" t="s">
        <v>4254</v>
      </c>
      <c r="O932" t="s">
        <v>4251</v>
      </c>
    </row>
    <row r="933" spans="1:15">
      <c r="A933" t="s">
        <v>17</v>
      </c>
      <c r="B933" s="216" t="s">
        <v>350</v>
      </c>
      <c r="C933" t="s">
        <v>3665</v>
      </c>
      <c r="E933" t="s">
        <v>3666</v>
      </c>
      <c r="F933" s="12">
        <v>42277</v>
      </c>
      <c r="G933" s="12" t="s">
        <v>3704</v>
      </c>
      <c r="H933" t="s">
        <v>274</v>
      </c>
      <c r="I933" s="52">
        <f>ROUND('[9]Global Vendor'!K$50,2)</f>
        <v>38.36</v>
      </c>
      <c r="K933" t="s">
        <v>163</v>
      </c>
      <c r="L933" t="s">
        <v>292</v>
      </c>
      <c r="M933" t="s">
        <v>4254</v>
      </c>
      <c r="O933" t="s">
        <v>4251</v>
      </c>
    </row>
    <row r="934" spans="1:15">
      <c r="A934" t="s">
        <v>17</v>
      </c>
      <c r="B934" s="216" t="s">
        <v>503</v>
      </c>
      <c r="C934" t="s">
        <v>3665</v>
      </c>
      <c r="E934" t="s">
        <v>3666</v>
      </c>
      <c r="F934" s="12">
        <v>42277</v>
      </c>
      <c r="G934" s="12" t="s">
        <v>3705</v>
      </c>
      <c r="H934" t="s">
        <v>274</v>
      </c>
      <c r="I934" s="52">
        <f>ROUND('[9]Global Vendor'!K$51,2)</f>
        <v>0</v>
      </c>
      <c r="K934" t="s">
        <v>163</v>
      </c>
      <c r="L934" t="s">
        <v>292</v>
      </c>
      <c r="M934" t="s">
        <v>4254</v>
      </c>
      <c r="O934" t="s">
        <v>4251</v>
      </c>
    </row>
    <row r="935" spans="1:15">
      <c r="A935" t="s">
        <v>17</v>
      </c>
      <c r="B935" s="216" t="s">
        <v>184</v>
      </c>
      <c r="C935" t="s">
        <v>3665</v>
      </c>
      <c r="E935" t="s">
        <v>3666</v>
      </c>
      <c r="F935" s="12">
        <v>42277</v>
      </c>
      <c r="G935" s="12" t="s">
        <v>3677</v>
      </c>
      <c r="H935" t="s">
        <v>309</v>
      </c>
      <c r="I935" s="52">
        <f>ROUND(Sales!M$48,2)</f>
        <v>0</v>
      </c>
      <c r="K935" t="s">
        <v>163</v>
      </c>
      <c r="L935" t="s">
        <v>292</v>
      </c>
      <c r="M935" t="s">
        <v>4252</v>
      </c>
      <c r="O935" t="s">
        <v>4251</v>
      </c>
    </row>
    <row r="936" spans="1:15">
      <c r="A936" t="s">
        <v>17</v>
      </c>
      <c r="B936" s="216" t="s">
        <v>142</v>
      </c>
      <c r="C936" t="s">
        <v>3665</v>
      </c>
      <c r="E936" t="s">
        <v>3666</v>
      </c>
      <c r="F936" s="12">
        <v>42277</v>
      </c>
      <c r="G936" s="12" t="s">
        <v>3706</v>
      </c>
      <c r="H936" t="s">
        <v>23</v>
      </c>
      <c r="I936" s="52">
        <f>ROUND(Sales!M$49,2)</f>
        <v>0</v>
      </c>
      <c r="K936" t="s">
        <v>163</v>
      </c>
      <c r="L936" t="s">
        <v>292</v>
      </c>
      <c r="M936" t="s">
        <v>4252</v>
      </c>
      <c r="O936" t="s">
        <v>4251</v>
      </c>
    </row>
    <row r="937" spans="1:15">
      <c r="A937" t="s">
        <v>17</v>
      </c>
      <c r="C937" t="s">
        <v>3673</v>
      </c>
    </row>
    <row r="938" spans="1:15">
      <c r="A938" t="s">
        <v>17</v>
      </c>
      <c r="B938" s="217" t="s">
        <v>21</v>
      </c>
      <c r="C938" s="63" t="s">
        <v>3664</v>
      </c>
      <c r="D938" s="63"/>
      <c r="E938" s="63" t="s">
        <v>3666</v>
      </c>
      <c r="F938" s="167">
        <v>42308</v>
      </c>
      <c r="G938" s="167" t="s">
        <v>3690</v>
      </c>
      <c r="H938" s="167" t="s">
        <v>23</v>
      </c>
      <c r="I938" s="64">
        <f>-SUM(I939:I949)</f>
        <v>3987.2099999999996</v>
      </c>
      <c r="K938" t="s">
        <v>3096</v>
      </c>
      <c r="L938" t="s">
        <v>292</v>
      </c>
      <c r="M938" t="s">
        <v>4255</v>
      </c>
      <c r="O938" t="s">
        <v>3652</v>
      </c>
    </row>
    <row r="939" spans="1:15">
      <c r="A939" t="s">
        <v>17</v>
      </c>
      <c r="B939" s="216" t="s">
        <v>146</v>
      </c>
      <c r="C939" t="s">
        <v>3665</v>
      </c>
      <c r="E939" t="s">
        <v>3666</v>
      </c>
      <c r="F939" s="12">
        <v>42308</v>
      </c>
      <c r="G939" s="12" t="s">
        <v>3675</v>
      </c>
      <c r="H939" t="s">
        <v>80</v>
      </c>
      <c r="I939" s="52">
        <f>ROUND(Sales!N$24-I940,2)</f>
        <v>0</v>
      </c>
      <c r="K939" t="s">
        <v>3096</v>
      </c>
      <c r="L939" t="s">
        <v>292</v>
      </c>
      <c r="M939" t="s">
        <v>4255</v>
      </c>
      <c r="O939" t="s">
        <v>3652</v>
      </c>
    </row>
    <row r="940" spans="1:15">
      <c r="A940" t="s">
        <v>17</v>
      </c>
      <c r="B940" s="216" t="s">
        <v>336</v>
      </c>
      <c r="C940" t="s">
        <v>3665</v>
      </c>
      <c r="E940" t="s">
        <v>3666</v>
      </c>
      <c r="F940" s="12">
        <v>42308</v>
      </c>
      <c r="G940" s="12" t="s">
        <v>3676</v>
      </c>
      <c r="H940" s="12" t="s">
        <v>80</v>
      </c>
      <c r="I940" s="52">
        <f>ROUND(Sales!N$24*Sales!N$54,2)</f>
        <v>0</v>
      </c>
      <c r="K940" t="s">
        <v>3096</v>
      </c>
      <c r="L940" t="s">
        <v>292</v>
      </c>
      <c r="M940" t="s">
        <v>4255</v>
      </c>
      <c r="O940" t="s">
        <v>3652</v>
      </c>
    </row>
    <row r="941" spans="1:15">
      <c r="A941" t="s">
        <v>17</v>
      </c>
      <c r="B941" s="216" t="s">
        <v>146</v>
      </c>
      <c r="C941" t="s">
        <v>3665</v>
      </c>
      <c r="E941" t="s">
        <v>3666</v>
      </c>
      <c r="F941" s="12">
        <v>42308</v>
      </c>
      <c r="G941" s="12" t="s">
        <v>3675</v>
      </c>
      <c r="H941" s="12" t="s">
        <v>302</v>
      </c>
      <c r="I941" s="52">
        <f>ROUND(Sales!N$25-I942,2)</f>
        <v>-1892.93</v>
      </c>
      <c r="K941" t="s">
        <v>3096</v>
      </c>
      <c r="L941" t="s">
        <v>292</v>
      </c>
      <c r="M941" t="s">
        <v>4255</v>
      </c>
      <c r="O941" t="s">
        <v>3652</v>
      </c>
    </row>
    <row r="942" spans="1:15">
      <c r="A942" t="s">
        <v>17</v>
      </c>
      <c r="B942" s="216" t="s">
        <v>336</v>
      </c>
      <c r="C942" t="s">
        <v>3665</v>
      </c>
      <c r="E942" t="s">
        <v>3666</v>
      </c>
      <c r="F942" s="12">
        <v>42308</v>
      </c>
      <c r="G942" s="12" t="s">
        <v>3676</v>
      </c>
      <c r="H942" s="12" t="s">
        <v>302</v>
      </c>
      <c r="I942" s="52">
        <f>ROUND(Sales!N$25*Sales!N$55,2)</f>
        <v>-308.66000000000003</v>
      </c>
      <c r="K942" t="s">
        <v>3096</v>
      </c>
      <c r="L942" t="s">
        <v>292</v>
      </c>
      <c r="M942" t="s">
        <v>4255</v>
      </c>
      <c r="O942" t="s">
        <v>3652</v>
      </c>
    </row>
    <row r="943" spans="1:15">
      <c r="A943" t="s">
        <v>17</v>
      </c>
      <c r="B943" s="216" t="s">
        <v>146</v>
      </c>
      <c r="C943" t="s">
        <v>3665</v>
      </c>
      <c r="E943" t="s">
        <v>3666</v>
      </c>
      <c r="F943" s="12">
        <v>42308</v>
      </c>
      <c r="G943" s="12" t="s">
        <v>3675</v>
      </c>
      <c r="H943" s="12" t="s">
        <v>309</v>
      </c>
      <c r="I943" s="52">
        <f>ROUND(Sales!N$26-I944,2)</f>
        <v>-1584.24</v>
      </c>
      <c r="K943" t="s">
        <v>3096</v>
      </c>
      <c r="L943" t="s">
        <v>292</v>
      </c>
      <c r="M943" t="s">
        <v>4255</v>
      </c>
      <c r="O943" t="s">
        <v>3652</v>
      </c>
    </row>
    <row r="944" spans="1:15">
      <c r="A944" t="s">
        <v>17</v>
      </c>
      <c r="B944" s="216" t="s">
        <v>336</v>
      </c>
      <c r="C944" t="s">
        <v>3665</v>
      </c>
      <c r="E944" t="s">
        <v>3666</v>
      </c>
      <c r="F944" s="12">
        <v>42308</v>
      </c>
      <c r="G944" s="12" t="s">
        <v>3676</v>
      </c>
      <c r="H944" s="12" t="s">
        <v>309</v>
      </c>
      <c r="I944" s="52">
        <f>ROUND(Sales!N$26*Sales!N$56,2)</f>
        <v>-66.98</v>
      </c>
      <c r="K944" t="s">
        <v>3096</v>
      </c>
      <c r="L944" t="s">
        <v>292</v>
      </c>
      <c r="M944" t="s">
        <v>4255</v>
      </c>
      <c r="O944" t="s">
        <v>3652</v>
      </c>
    </row>
    <row r="945" spans="1:15">
      <c r="A945" t="s">
        <v>17</v>
      </c>
      <c r="B945" s="216" t="s">
        <v>146</v>
      </c>
      <c r="C945" t="s">
        <v>3665</v>
      </c>
      <c r="E945" t="s">
        <v>3666</v>
      </c>
      <c r="F945" s="12">
        <v>42308</v>
      </c>
      <c r="G945" s="12" t="s">
        <v>3675</v>
      </c>
      <c r="H945" s="12" t="s">
        <v>305</v>
      </c>
      <c r="I945" s="52">
        <f>ROUND(Sales!N$27-I946,2)</f>
        <v>-332.81</v>
      </c>
      <c r="K945" t="s">
        <v>3096</v>
      </c>
      <c r="L945" t="s">
        <v>292</v>
      </c>
      <c r="M945" t="s">
        <v>4255</v>
      </c>
      <c r="O945" t="s">
        <v>3652</v>
      </c>
    </row>
    <row r="946" spans="1:15">
      <c r="A946" t="s">
        <v>17</v>
      </c>
      <c r="B946" s="216" t="s">
        <v>336</v>
      </c>
      <c r="C946" t="s">
        <v>3665</v>
      </c>
      <c r="E946" t="s">
        <v>3666</v>
      </c>
      <c r="F946" s="12">
        <v>42308</v>
      </c>
      <c r="G946" s="12" t="s">
        <v>3676</v>
      </c>
      <c r="H946" s="12" t="s">
        <v>305</v>
      </c>
      <c r="I946" s="52">
        <f>ROUND(Sales!N$27*Sales!N$57,2)</f>
        <v>-2.36</v>
      </c>
      <c r="K946" t="s">
        <v>3096</v>
      </c>
      <c r="L946" t="s">
        <v>292</v>
      </c>
      <c r="M946" t="s">
        <v>4255</v>
      </c>
      <c r="O946" t="s">
        <v>3652</v>
      </c>
    </row>
    <row r="947" spans="1:15">
      <c r="A947" t="s">
        <v>17</v>
      </c>
      <c r="B947" s="216" t="s">
        <v>184</v>
      </c>
      <c r="C947" t="s">
        <v>3665</v>
      </c>
      <c r="E947" t="s">
        <v>3666</v>
      </c>
      <c r="F947" s="12">
        <v>42308</v>
      </c>
      <c r="G947" s="12" t="s">
        <v>3677</v>
      </c>
      <c r="H947" t="s">
        <v>80</v>
      </c>
      <c r="I947" s="52">
        <f>ROUND(Sales!N$28,2)</f>
        <v>0</v>
      </c>
      <c r="K947" t="s">
        <v>3096</v>
      </c>
      <c r="L947" t="s">
        <v>292</v>
      </c>
      <c r="M947" t="s">
        <v>4255</v>
      </c>
      <c r="O947" t="s">
        <v>3652</v>
      </c>
    </row>
    <row r="948" spans="1:15">
      <c r="A948" t="s">
        <v>17</v>
      </c>
      <c r="B948" s="216" t="s">
        <v>184</v>
      </c>
      <c r="C948" t="s">
        <v>3665</v>
      </c>
      <c r="E948" t="s">
        <v>3666</v>
      </c>
      <c r="F948" s="12">
        <v>42308</v>
      </c>
      <c r="G948" s="12" t="s">
        <v>3677</v>
      </c>
      <c r="H948" t="s">
        <v>302</v>
      </c>
      <c r="I948" s="52">
        <f>ROUND(Sales!N$29,2)</f>
        <v>33.96</v>
      </c>
      <c r="K948" t="s">
        <v>3096</v>
      </c>
      <c r="L948" t="s">
        <v>292</v>
      </c>
      <c r="M948" t="s">
        <v>4255</v>
      </c>
      <c r="O948" t="s">
        <v>3652</v>
      </c>
    </row>
    <row r="949" spans="1:15">
      <c r="A949" t="s">
        <v>17</v>
      </c>
      <c r="B949" s="216" t="s">
        <v>184</v>
      </c>
      <c r="C949" t="s">
        <v>3665</v>
      </c>
      <c r="E949" t="s">
        <v>3666</v>
      </c>
      <c r="F949" s="12">
        <v>42308</v>
      </c>
      <c r="G949" s="12" t="s">
        <v>3677</v>
      </c>
      <c r="H949" t="s">
        <v>309</v>
      </c>
      <c r="I949" s="52">
        <f>ROUND(Sales!N$30,2)</f>
        <v>166.81</v>
      </c>
      <c r="K949" t="s">
        <v>3096</v>
      </c>
      <c r="L949" t="s">
        <v>292</v>
      </c>
      <c r="M949" t="s">
        <v>4255</v>
      </c>
      <c r="O949" t="s">
        <v>3652</v>
      </c>
    </row>
    <row r="950" spans="1:15">
      <c r="A950" t="s">
        <v>17</v>
      </c>
      <c r="B950" s="217" t="s">
        <v>19</v>
      </c>
      <c r="C950" s="63" t="s">
        <v>3665</v>
      </c>
      <c r="D950" s="63"/>
      <c r="E950" s="63" t="s">
        <v>3666</v>
      </c>
      <c r="F950" s="167">
        <v>42308</v>
      </c>
      <c r="G950" s="167" t="s">
        <v>3691</v>
      </c>
      <c r="H950" s="167" t="s">
        <v>23</v>
      </c>
      <c r="I950" s="64">
        <f>-SUM(I951:I952)</f>
        <v>0</v>
      </c>
      <c r="K950" t="s">
        <v>3685</v>
      </c>
      <c r="L950" t="s">
        <v>292</v>
      </c>
      <c r="M950" t="s">
        <v>4255</v>
      </c>
      <c r="O950" t="s">
        <v>3652</v>
      </c>
    </row>
    <row r="951" spans="1:15">
      <c r="A951" t="s">
        <v>17</v>
      </c>
      <c r="B951" s="216" t="s">
        <v>146</v>
      </c>
      <c r="C951" t="s">
        <v>3665</v>
      </c>
      <c r="E951" t="s">
        <v>3666</v>
      </c>
      <c r="F951" s="12">
        <v>42308</v>
      </c>
      <c r="G951" s="12" t="s">
        <v>3675</v>
      </c>
      <c r="H951" t="s">
        <v>80</v>
      </c>
      <c r="I951" s="52">
        <f>ROUND(Sales!N$32,2)-I952</f>
        <v>0</v>
      </c>
      <c r="K951" t="s">
        <v>3685</v>
      </c>
      <c r="L951" t="s">
        <v>292</v>
      </c>
      <c r="M951" t="s">
        <v>4255</v>
      </c>
      <c r="O951" t="s">
        <v>3652</v>
      </c>
    </row>
    <row r="952" spans="1:15">
      <c r="A952" t="s">
        <v>17</v>
      </c>
      <c r="B952" s="216" t="s">
        <v>336</v>
      </c>
      <c r="C952" t="s">
        <v>3665</v>
      </c>
      <c r="E952" t="s">
        <v>3666</v>
      </c>
      <c r="F952" s="12">
        <v>42308</v>
      </c>
      <c r="G952" s="12" t="s">
        <v>3676</v>
      </c>
      <c r="H952" s="12" t="s">
        <v>80</v>
      </c>
      <c r="I952" s="52">
        <f>ROUND(Sales!N$32*Sales!N$54,2)</f>
        <v>0</v>
      </c>
      <c r="K952" t="s">
        <v>3685</v>
      </c>
      <c r="L952" t="s">
        <v>292</v>
      </c>
      <c r="M952" t="s">
        <v>4255</v>
      </c>
      <c r="O952" t="s">
        <v>3652</v>
      </c>
    </row>
    <row r="953" spans="1:15">
      <c r="A953" t="s">
        <v>17</v>
      </c>
      <c r="B953" s="217" t="s">
        <v>158</v>
      </c>
      <c r="C953" s="63" t="s">
        <v>3665</v>
      </c>
      <c r="D953" s="63"/>
      <c r="E953" s="63" t="s">
        <v>3666</v>
      </c>
      <c r="F953" s="167">
        <v>42308</v>
      </c>
      <c r="G953" s="167" t="s">
        <v>3692</v>
      </c>
      <c r="H953" s="167" t="s">
        <v>23</v>
      </c>
      <c r="I953" s="64">
        <f>-SUM(I954:I956)</f>
        <v>-107.8</v>
      </c>
      <c r="K953" t="s">
        <v>179</v>
      </c>
      <c r="L953" t="s">
        <v>292</v>
      </c>
      <c r="M953" t="s">
        <v>4255</v>
      </c>
      <c r="O953" t="s">
        <v>3652</v>
      </c>
    </row>
    <row r="954" spans="1:15">
      <c r="A954" t="s">
        <v>17</v>
      </c>
      <c r="B954" s="216" t="s">
        <v>146</v>
      </c>
      <c r="C954" t="s">
        <v>3665</v>
      </c>
      <c r="E954" t="s">
        <v>3666</v>
      </c>
      <c r="F954" s="12">
        <v>42308</v>
      </c>
      <c r="G954" s="12" t="s">
        <v>3675</v>
      </c>
      <c r="H954" t="s">
        <v>80</v>
      </c>
      <c r="I954" s="52">
        <f>ROUND(Sales!N$34,2)</f>
        <v>0</v>
      </c>
      <c r="K954" t="s">
        <v>179</v>
      </c>
      <c r="L954" t="s">
        <v>292</v>
      </c>
      <c r="M954" t="s">
        <v>4255</v>
      </c>
      <c r="O954" t="s">
        <v>3652</v>
      </c>
    </row>
    <row r="955" spans="1:15">
      <c r="A955" t="s">
        <v>17</v>
      </c>
      <c r="B955" s="216" t="s">
        <v>184</v>
      </c>
      <c r="C955" t="s">
        <v>3665</v>
      </c>
      <c r="E955" t="s">
        <v>3666</v>
      </c>
      <c r="F955" s="12">
        <v>42308</v>
      </c>
      <c r="G955" s="12" t="s">
        <v>3677</v>
      </c>
      <c r="H955" t="s">
        <v>309</v>
      </c>
      <c r="I955" s="52">
        <f>ROUND(Sales!N$35,2)</f>
        <v>107.8</v>
      </c>
      <c r="K955" t="s">
        <v>179</v>
      </c>
      <c r="L955" t="s">
        <v>292</v>
      </c>
      <c r="M955" t="s">
        <v>4255</v>
      </c>
      <c r="O955" t="s">
        <v>3652</v>
      </c>
    </row>
    <row r="956" spans="1:15">
      <c r="A956" t="s">
        <v>17</v>
      </c>
      <c r="B956" s="216" t="s">
        <v>184</v>
      </c>
      <c r="C956" t="s">
        <v>3665</v>
      </c>
      <c r="E956" t="s">
        <v>3666</v>
      </c>
      <c r="F956" s="12">
        <v>42308</v>
      </c>
      <c r="G956" s="12" t="s">
        <v>3677</v>
      </c>
      <c r="H956" t="s">
        <v>272</v>
      </c>
      <c r="I956" s="52">
        <f>ROUND(Sales!N$36,2)</f>
        <v>0</v>
      </c>
      <c r="K956" t="s">
        <v>179</v>
      </c>
      <c r="L956" t="s">
        <v>292</v>
      </c>
      <c r="M956" t="s">
        <v>4255</v>
      </c>
      <c r="O956" t="s">
        <v>3652</v>
      </c>
    </row>
    <row r="957" spans="1:15">
      <c r="A957" t="s">
        <v>17</v>
      </c>
      <c r="B957" s="217" t="s">
        <v>58</v>
      </c>
      <c r="C957" s="63" t="s">
        <v>3665</v>
      </c>
      <c r="D957" s="63"/>
      <c r="E957" s="63" t="s">
        <v>3666</v>
      </c>
      <c r="F957" s="167">
        <v>42308</v>
      </c>
      <c r="G957" s="167" t="s">
        <v>3693</v>
      </c>
      <c r="H957" s="167" t="s">
        <v>23</v>
      </c>
      <c r="I957" s="64">
        <f>-SUM(I958:I1040)</f>
        <v>46588.76</v>
      </c>
      <c r="K957" t="s">
        <v>163</v>
      </c>
      <c r="L957" t="s">
        <v>292</v>
      </c>
      <c r="M957" t="s">
        <v>4255</v>
      </c>
      <c r="O957" t="s">
        <v>3652</v>
      </c>
    </row>
    <row r="958" spans="1:15">
      <c r="A958" t="s">
        <v>17</v>
      </c>
      <c r="B958" s="216" t="s">
        <v>146</v>
      </c>
      <c r="C958" t="s">
        <v>3665</v>
      </c>
      <c r="E958" t="s">
        <v>3666</v>
      </c>
      <c r="F958" s="12">
        <v>42308</v>
      </c>
      <c r="G958" s="12" t="s">
        <v>3675</v>
      </c>
      <c r="H958" t="s">
        <v>80</v>
      </c>
      <c r="I958" s="52">
        <f>ROUND(Sales!N$38,2)-I959</f>
        <v>0</v>
      </c>
      <c r="K958" t="s">
        <v>163</v>
      </c>
      <c r="L958" t="s">
        <v>292</v>
      </c>
      <c r="M958" t="s">
        <v>4255</v>
      </c>
      <c r="O958" t="s">
        <v>3652</v>
      </c>
    </row>
    <row r="959" spans="1:15">
      <c r="A959" t="s">
        <v>17</v>
      </c>
      <c r="B959" s="216" t="s">
        <v>336</v>
      </c>
      <c r="C959" t="s">
        <v>3665</v>
      </c>
      <c r="E959" t="s">
        <v>3666</v>
      </c>
      <c r="F959" s="12">
        <v>42308</v>
      </c>
      <c r="G959" s="12" t="s">
        <v>3676</v>
      </c>
      <c r="H959" s="12" t="s">
        <v>80</v>
      </c>
      <c r="I959" s="52">
        <f>ROUND(Sales!N$38*Sales!N$54,2)</f>
        <v>0</v>
      </c>
      <c r="K959" t="s">
        <v>163</v>
      </c>
      <c r="L959" t="s">
        <v>292</v>
      </c>
      <c r="M959" t="s">
        <v>4255</v>
      </c>
      <c r="O959" t="s">
        <v>3652</v>
      </c>
    </row>
    <row r="960" spans="1:15">
      <c r="A960" t="s">
        <v>17</v>
      </c>
      <c r="B960" s="216" t="s">
        <v>146</v>
      </c>
      <c r="C960" t="s">
        <v>3665</v>
      </c>
      <c r="E960" t="s">
        <v>3666</v>
      </c>
      <c r="F960" s="12">
        <v>42308</v>
      </c>
      <c r="G960" s="12" t="s">
        <v>3675</v>
      </c>
      <c r="H960" t="s">
        <v>305</v>
      </c>
      <c r="I960" s="52">
        <f>ROUND(Sales!N$86,2)</f>
        <v>-1410.24</v>
      </c>
      <c r="K960" t="s">
        <v>163</v>
      </c>
      <c r="L960" t="s">
        <v>292</v>
      </c>
      <c r="M960" t="s">
        <v>4255</v>
      </c>
      <c r="O960" t="s">
        <v>3652</v>
      </c>
    </row>
    <row r="961" spans="1:15">
      <c r="A961" t="s">
        <v>17</v>
      </c>
      <c r="B961" s="216" t="s">
        <v>146</v>
      </c>
      <c r="C961" t="s">
        <v>3665</v>
      </c>
      <c r="E961" t="s">
        <v>3666</v>
      </c>
      <c r="F961" s="12">
        <v>42308</v>
      </c>
      <c r="G961" s="12" t="s">
        <v>3675</v>
      </c>
      <c r="H961" t="s">
        <v>309</v>
      </c>
      <c r="I961" s="52">
        <f>ROUND(Sales!N$87,2)</f>
        <v>-6856.73</v>
      </c>
      <c r="K961" t="s">
        <v>163</v>
      </c>
      <c r="L961" t="s">
        <v>292</v>
      </c>
      <c r="M961" t="s">
        <v>4255</v>
      </c>
      <c r="O961" t="s">
        <v>3652</v>
      </c>
    </row>
    <row r="962" spans="1:15">
      <c r="A962" t="s">
        <v>17</v>
      </c>
      <c r="B962" s="216" t="s">
        <v>146</v>
      </c>
      <c r="C962" t="s">
        <v>3665</v>
      </c>
      <c r="E962" t="s">
        <v>3666</v>
      </c>
      <c r="F962" s="12">
        <v>42308</v>
      </c>
      <c r="G962" s="12" t="s">
        <v>3675</v>
      </c>
      <c r="H962" t="s">
        <v>80</v>
      </c>
      <c r="I962" s="52">
        <f>ROUND(Sales!N$88,2)</f>
        <v>-2396.98</v>
      </c>
      <c r="K962" t="s">
        <v>163</v>
      </c>
      <c r="L962" t="s">
        <v>292</v>
      </c>
      <c r="M962" t="s">
        <v>4255</v>
      </c>
      <c r="O962" t="s">
        <v>3652</v>
      </c>
    </row>
    <row r="963" spans="1:15">
      <c r="A963" t="s">
        <v>17</v>
      </c>
      <c r="B963" s="216" t="s">
        <v>336</v>
      </c>
      <c r="C963" t="s">
        <v>3665</v>
      </c>
      <c r="E963" t="s">
        <v>3666</v>
      </c>
      <c r="F963" s="12">
        <v>42308</v>
      </c>
      <c r="G963" s="12" t="s">
        <v>3676</v>
      </c>
      <c r="H963" t="s">
        <v>305</v>
      </c>
      <c r="I963" s="52">
        <f>ROUND(Sales!N$91,2)</f>
        <v>-10</v>
      </c>
      <c r="K963" t="s">
        <v>163</v>
      </c>
      <c r="L963" t="s">
        <v>292</v>
      </c>
      <c r="M963" t="s">
        <v>4255</v>
      </c>
      <c r="O963" t="s">
        <v>3652</v>
      </c>
    </row>
    <row r="964" spans="1:15">
      <c r="A964" t="s">
        <v>17</v>
      </c>
      <c r="B964" s="216" t="s">
        <v>336</v>
      </c>
      <c r="C964" t="s">
        <v>3665</v>
      </c>
      <c r="E964" t="s">
        <v>3666</v>
      </c>
      <c r="F964" s="12">
        <v>42308</v>
      </c>
      <c r="G964" s="12" t="s">
        <v>3676</v>
      </c>
      <c r="H964" t="s">
        <v>309</v>
      </c>
      <c r="I964" s="52">
        <f>ROUND(Sales!N$92,2)</f>
        <v>-289.91000000000003</v>
      </c>
      <c r="K964" t="s">
        <v>163</v>
      </c>
      <c r="L964" t="s">
        <v>292</v>
      </c>
      <c r="M964" t="s">
        <v>4255</v>
      </c>
      <c r="O964" t="s">
        <v>3652</v>
      </c>
    </row>
    <row r="965" spans="1:15">
      <c r="A965" t="s">
        <v>17</v>
      </c>
      <c r="B965" s="216" t="s">
        <v>336</v>
      </c>
      <c r="C965" t="s">
        <v>3665</v>
      </c>
      <c r="E965" t="s">
        <v>3666</v>
      </c>
      <c r="F965" s="12">
        <v>42308</v>
      </c>
      <c r="G965" s="12" t="s">
        <v>3676</v>
      </c>
      <c r="H965" t="s">
        <v>80</v>
      </c>
      <c r="I965" s="52">
        <f>ROUND(Sales!N$93,2)</f>
        <v>-295.60000000000002</v>
      </c>
      <c r="K965" t="s">
        <v>163</v>
      </c>
      <c r="L965" t="s">
        <v>292</v>
      </c>
      <c r="M965" t="s">
        <v>4255</v>
      </c>
      <c r="O965" t="s">
        <v>3652</v>
      </c>
    </row>
    <row r="966" spans="1:15">
      <c r="A966" t="s">
        <v>17</v>
      </c>
      <c r="B966" s="216" t="s">
        <v>184</v>
      </c>
      <c r="C966" t="s">
        <v>3665</v>
      </c>
      <c r="E966" t="s">
        <v>3666</v>
      </c>
      <c r="F966" s="12">
        <v>42308</v>
      </c>
      <c r="G966" s="12" t="s">
        <v>3677</v>
      </c>
      <c r="H966" t="s">
        <v>305</v>
      </c>
      <c r="I966" s="52">
        <f>ROUND(Sales!N$96,2)</f>
        <v>120.99</v>
      </c>
      <c r="K966" t="s">
        <v>163</v>
      </c>
      <c r="L966" t="s">
        <v>292</v>
      </c>
      <c r="M966" t="s">
        <v>4255</v>
      </c>
      <c r="O966" t="s">
        <v>3652</v>
      </c>
    </row>
    <row r="967" spans="1:15">
      <c r="A967" t="s">
        <v>17</v>
      </c>
      <c r="B967" s="216" t="s">
        <v>184</v>
      </c>
      <c r="C967" t="s">
        <v>3665</v>
      </c>
      <c r="E967" t="s">
        <v>3666</v>
      </c>
      <c r="F967" s="12">
        <v>42308</v>
      </c>
      <c r="G967" s="12" t="s">
        <v>3677</v>
      </c>
      <c r="H967" t="s">
        <v>309</v>
      </c>
      <c r="I967" s="52">
        <f>ROUND(Sales!N$97,2)</f>
        <v>980.92</v>
      </c>
      <c r="K967" t="s">
        <v>163</v>
      </c>
      <c r="L967" t="s">
        <v>292</v>
      </c>
      <c r="M967" t="s">
        <v>4255</v>
      </c>
      <c r="O967" t="s">
        <v>3652</v>
      </c>
    </row>
    <row r="968" spans="1:15">
      <c r="A968" t="s">
        <v>17</v>
      </c>
      <c r="B968" s="216" t="s">
        <v>184</v>
      </c>
      <c r="C968" t="s">
        <v>3665</v>
      </c>
      <c r="E968" t="s">
        <v>3666</v>
      </c>
      <c r="F968" s="12">
        <v>42308</v>
      </c>
      <c r="G968" s="12" t="s">
        <v>3677</v>
      </c>
      <c r="H968" t="s">
        <v>80</v>
      </c>
      <c r="I968" s="52">
        <f>ROUND(Sales!N$98,2)</f>
        <v>0</v>
      </c>
      <c r="K968" t="s">
        <v>163</v>
      </c>
      <c r="L968" t="s">
        <v>292</v>
      </c>
      <c r="M968" t="s">
        <v>4255</v>
      </c>
      <c r="O968" t="s">
        <v>3652</v>
      </c>
    </row>
    <row r="969" spans="1:15">
      <c r="A969" t="s">
        <v>17</v>
      </c>
      <c r="B969" s="216" t="s">
        <v>146</v>
      </c>
      <c r="C969" t="s">
        <v>3665</v>
      </c>
      <c r="E969" t="s">
        <v>3666</v>
      </c>
      <c r="F969" s="12">
        <v>42308</v>
      </c>
      <c r="G969" s="12" t="s">
        <v>3675</v>
      </c>
      <c r="H969" t="s">
        <v>272</v>
      </c>
      <c r="I969" s="52">
        <f>ROUND('[8]JE USD'!AA$8,2)</f>
        <v>-8419.7999999999993</v>
      </c>
      <c r="K969" t="s">
        <v>163</v>
      </c>
      <c r="L969" t="s">
        <v>292</v>
      </c>
      <c r="M969" t="s">
        <v>4256</v>
      </c>
      <c r="O969" t="s">
        <v>3652</v>
      </c>
    </row>
    <row r="970" spans="1:15">
      <c r="A970" t="s">
        <v>17</v>
      </c>
      <c r="B970" s="216" t="s">
        <v>336</v>
      </c>
      <c r="C970" t="s">
        <v>3665</v>
      </c>
      <c r="E970" t="s">
        <v>3666</v>
      </c>
      <c r="F970" s="12">
        <v>42308</v>
      </c>
      <c r="G970" s="12" t="s">
        <v>3676</v>
      </c>
      <c r="H970" t="s">
        <v>272</v>
      </c>
      <c r="I970" s="52">
        <f>ROUND('[8]JE USD'!AA$9,2)</f>
        <v>-1508.98</v>
      </c>
      <c r="K970" t="s">
        <v>163</v>
      </c>
      <c r="L970" t="s">
        <v>292</v>
      </c>
      <c r="M970" t="s">
        <v>4256</v>
      </c>
      <c r="O970" t="s">
        <v>3652</v>
      </c>
    </row>
    <row r="971" spans="1:15">
      <c r="A971" t="s">
        <v>17</v>
      </c>
      <c r="B971" s="216" t="s">
        <v>184</v>
      </c>
      <c r="C971" t="s">
        <v>3665</v>
      </c>
      <c r="E971" t="s">
        <v>3666</v>
      </c>
      <c r="F971" s="12">
        <v>42308</v>
      </c>
      <c r="G971" s="12" t="s">
        <v>3677</v>
      </c>
      <c r="H971" t="s">
        <v>272</v>
      </c>
      <c r="I971" s="52">
        <f>ROUND('[8]JE USD'!AA$10,2)</f>
        <v>881.86</v>
      </c>
      <c r="K971" t="s">
        <v>163</v>
      </c>
      <c r="L971" t="s">
        <v>292</v>
      </c>
      <c r="M971" t="s">
        <v>4256</v>
      </c>
      <c r="O971" t="s">
        <v>3652</v>
      </c>
    </row>
    <row r="972" spans="1:15">
      <c r="A972" t="s">
        <v>17</v>
      </c>
      <c r="B972" s="216" t="s">
        <v>346</v>
      </c>
      <c r="C972" t="s">
        <v>3665</v>
      </c>
      <c r="E972" t="s">
        <v>3666</v>
      </c>
      <c r="F972" s="12">
        <v>42308</v>
      </c>
      <c r="G972" s="12" t="s">
        <v>3694</v>
      </c>
      <c r="H972" t="s">
        <v>272</v>
      </c>
      <c r="I972" s="52">
        <f>ROUND('[8]JE USD'!AA$11,2)</f>
        <v>0</v>
      </c>
      <c r="K972" t="s">
        <v>163</v>
      </c>
      <c r="L972" t="s">
        <v>292</v>
      </c>
      <c r="M972" t="s">
        <v>4256</v>
      </c>
      <c r="O972" t="s">
        <v>3652</v>
      </c>
    </row>
    <row r="973" spans="1:15">
      <c r="A973" t="s">
        <v>17</v>
      </c>
      <c r="B973" s="216" t="s">
        <v>351</v>
      </c>
      <c r="C973" t="s">
        <v>3665</v>
      </c>
      <c r="E973" t="s">
        <v>3666</v>
      </c>
      <c r="F973" s="12">
        <v>42308</v>
      </c>
      <c r="G973" s="12" t="s">
        <v>3695</v>
      </c>
      <c r="H973" t="s">
        <v>272</v>
      </c>
      <c r="I973" s="52">
        <f>ROUND('[8]JE USD'!AA$13,2)</f>
        <v>0</v>
      </c>
      <c r="K973" t="s">
        <v>163</v>
      </c>
      <c r="L973" t="s">
        <v>292</v>
      </c>
      <c r="M973" t="s">
        <v>4256</v>
      </c>
      <c r="O973" t="s">
        <v>3652</v>
      </c>
    </row>
    <row r="974" spans="1:15">
      <c r="A974" t="s">
        <v>17</v>
      </c>
      <c r="B974" s="216" t="s">
        <v>56</v>
      </c>
      <c r="C974" t="s">
        <v>3665</v>
      </c>
      <c r="E974" t="s">
        <v>3666</v>
      </c>
      <c r="F974" s="12">
        <v>42308</v>
      </c>
      <c r="G974" s="12" t="s">
        <v>3681</v>
      </c>
      <c r="H974" t="s">
        <v>272</v>
      </c>
      <c r="I974" s="52">
        <f>ROUND('[8]JE USD'!AA$14,2)</f>
        <v>1263.8399999999999</v>
      </c>
      <c r="K974" t="s">
        <v>163</v>
      </c>
      <c r="L974" t="s">
        <v>292</v>
      </c>
      <c r="M974" t="s">
        <v>4256</v>
      </c>
      <c r="O974" t="s">
        <v>3652</v>
      </c>
    </row>
    <row r="975" spans="1:15">
      <c r="A975" t="s">
        <v>17</v>
      </c>
      <c r="B975" s="216" t="s">
        <v>86</v>
      </c>
      <c r="C975" t="s">
        <v>3665</v>
      </c>
      <c r="E975" t="s">
        <v>3666</v>
      </c>
      <c r="F975" s="12">
        <v>42308</v>
      </c>
      <c r="G975" s="12" t="s">
        <v>3682</v>
      </c>
      <c r="H975" t="s">
        <v>272</v>
      </c>
      <c r="I975" s="52">
        <f>ROUND('[8]JE USD'!AA$15,2)</f>
        <v>277.47000000000003</v>
      </c>
      <c r="K975" t="s">
        <v>163</v>
      </c>
      <c r="L975" t="s">
        <v>292</v>
      </c>
      <c r="M975" t="s">
        <v>4256</v>
      </c>
      <c r="O975" t="s">
        <v>3652</v>
      </c>
    </row>
    <row r="976" spans="1:15">
      <c r="A976" t="s">
        <v>17</v>
      </c>
      <c r="B976" s="216" t="s">
        <v>231</v>
      </c>
      <c r="C976" t="s">
        <v>3665</v>
      </c>
      <c r="E976" t="s">
        <v>3666</v>
      </c>
      <c r="F976" s="12">
        <v>42308</v>
      </c>
      <c r="G976" s="12" t="s">
        <v>3696</v>
      </c>
      <c r="H976" t="s">
        <v>272</v>
      </c>
      <c r="I976" s="52">
        <f>ROUND('[8]JE USD'!AA$16,2)</f>
        <v>0</v>
      </c>
      <c r="K976" t="s">
        <v>163</v>
      </c>
      <c r="L976" t="s">
        <v>292</v>
      </c>
      <c r="M976" t="s">
        <v>4256</v>
      </c>
      <c r="O976" t="s">
        <v>3652</v>
      </c>
    </row>
    <row r="977" spans="1:15">
      <c r="A977" t="s">
        <v>17</v>
      </c>
      <c r="B977" s="216" t="s">
        <v>37</v>
      </c>
      <c r="C977" t="s">
        <v>3665</v>
      </c>
      <c r="E977" t="s">
        <v>3666</v>
      </c>
      <c r="F977" s="12">
        <v>42308</v>
      </c>
      <c r="G977" s="12" t="s">
        <v>3684</v>
      </c>
      <c r="H977" t="s">
        <v>272</v>
      </c>
      <c r="I977" s="52">
        <f>ROUND('[8]JE USD'!AA$17,2)</f>
        <v>0</v>
      </c>
      <c r="K977" t="s">
        <v>163</v>
      </c>
      <c r="L977" t="s">
        <v>292</v>
      </c>
      <c r="M977" t="s">
        <v>4256</v>
      </c>
      <c r="O977" t="s">
        <v>3652</v>
      </c>
    </row>
    <row r="978" spans="1:15">
      <c r="A978" t="s">
        <v>17</v>
      </c>
      <c r="B978" s="216" t="s">
        <v>146</v>
      </c>
      <c r="C978" t="s">
        <v>3665</v>
      </c>
      <c r="E978" t="s">
        <v>3666</v>
      </c>
      <c r="F978" s="12">
        <v>42308</v>
      </c>
      <c r="G978" s="12" t="s">
        <v>3675</v>
      </c>
      <c r="H978" t="s">
        <v>270</v>
      </c>
      <c r="I978" s="52">
        <f>ROUND('[8]JE USD'!AA$27,2)</f>
        <v>-1122.1600000000001</v>
      </c>
      <c r="K978" t="s">
        <v>163</v>
      </c>
      <c r="L978" t="s">
        <v>292</v>
      </c>
      <c r="M978" t="s">
        <v>4256</v>
      </c>
      <c r="O978" t="s">
        <v>3652</v>
      </c>
    </row>
    <row r="979" spans="1:15">
      <c r="A979" t="s">
        <v>17</v>
      </c>
      <c r="B979" s="216" t="s">
        <v>336</v>
      </c>
      <c r="C979" t="s">
        <v>3665</v>
      </c>
      <c r="E979" t="s">
        <v>3666</v>
      </c>
      <c r="F979" s="12">
        <v>42308</v>
      </c>
      <c r="G979" s="12" t="s">
        <v>3676</v>
      </c>
      <c r="H979" t="s">
        <v>270</v>
      </c>
      <c r="I979" s="52">
        <f>ROUND('[8]JE USD'!AA$28,2)</f>
        <v>-231.15</v>
      </c>
      <c r="K979" t="s">
        <v>163</v>
      </c>
      <c r="L979" t="s">
        <v>292</v>
      </c>
      <c r="M979" t="s">
        <v>4256</v>
      </c>
      <c r="O979" t="s">
        <v>3652</v>
      </c>
    </row>
    <row r="980" spans="1:15">
      <c r="A980" t="s">
        <v>17</v>
      </c>
      <c r="B980" s="216" t="s">
        <v>184</v>
      </c>
      <c r="C980" t="s">
        <v>3665</v>
      </c>
      <c r="E980" t="s">
        <v>3666</v>
      </c>
      <c r="F980" s="12">
        <v>42308</v>
      </c>
      <c r="G980" s="12" t="s">
        <v>3677</v>
      </c>
      <c r="H980" t="s">
        <v>270</v>
      </c>
      <c r="I980" s="52">
        <f>ROUND('[8]JE USD'!AA$29,2)</f>
        <v>181.73</v>
      </c>
      <c r="K980" t="s">
        <v>163</v>
      </c>
      <c r="L980" t="s">
        <v>292</v>
      </c>
      <c r="M980" t="s">
        <v>4256</v>
      </c>
      <c r="O980" t="s">
        <v>3652</v>
      </c>
    </row>
    <row r="981" spans="1:15">
      <c r="A981" t="s">
        <v>17</v>
      </c>
      <c r="B981" s="216" t="s">
        <v>342</v>
      </c>
      <c r="C981" t="s">
        <v>3665</v>
      </c>
      <c r="E981" t="s">
        <v>3666</v>
      </c>
      <c r="F981" s="12">
        <v>42308</v>
      </c>
      <c r="G981" s="12" t="s">
        <v>3680</v>
      </c>
      <c r="H981" t="s">
        <v>270</v>
      </c>
      <c r="I981" s="52">
        <f>ROUND('[8]JE USD'!AA$30,2)</f>
        <v>0</v>
      </c>
      <c r="K981" t="s">
        <v>163</v>
      </c>
      <c r="L981" t="s">
        <v>292</v>
      </c>
      <c r="M981" t="s">
        <v>4256</v>
      </c>
      <c r="O981" t="s">
        <v>3652</v>
      </c>
    </row>
    <row r="982" spans="1:15">
      <c r="A982" t="s">
        <v>17</v>
      </c>
      <c r="B982" s="216" t="s">
        <v>351</v>
      </c>
      <c r="C982" t="s">
        <v>3665</v>
      </c>
      <c r="E982" t="s">
        <v>3666</v>
      </c>
      <c r="F982" s="12">
        <v>42308</v>
      </c>
      <c r="G982" s="12" t="s">
        <v>3695</v>
      </c>
      <c r="H982" t="s">
        <v>270</v>
      </c>
      <c r="I982" s="52">
        <f>ROUND('[8]JE USD'!AA$32,2)</f>
        <v>0</v>
      </c>
      <c r="K982" t="s">
        <v>163</v>
      </c>
      <c r="L982" t="s">
        <v>292</v>
      </c>
      <c r="M982" t="s">
        <v>4256</v>
      </c>
      <c r="O982" t="s">
        <v>3652</v>
      </c>
    </row>
    <row r="983" spans="1:15">
      <c r="A983" t="s">
        <v>17</v>
      </c>
      <c r="B983" s="216" t="s">
        <v>56</v>
      </c>
      <c r="C983" t="s">
        <v>3665</v>
      </c>
      <c r="E983" t="s">
        <v>3666</v>
      </c>
      <c r="F983" s="12">
        <v>42308</v>
      </c>
      <c r="G983" s="12" t="s">
        <v>3681</v>
      </c>
      <c r="H983" t="s">
        <v>270</v>
      </c>
      <c r="I983" s="52">
        <f>ROUND('[8]JE USD'!AA$33,2)</f>
        <v>181.34</v>
      </c>
      <c r="K983" t="s">
        <v>163</v>
      </c>
      <c r="L983" t="s">
        <v>292</v>
      </c>
      <c r="M983" t="s">
        <v>4256</v>
      </c>
      <c r="O983" t="s">
        <v>3652</v>
      </c>
    </row>
    <row r="984" spans="1:15">
      <c r="A984" t="s">
        <v>17</v>
      </c>
      <c r="B984" s="216" t="s">
        <v>86</v>
      </c>
      <c r="C984" t="s">
        <v>3665</v>
      </c>
      <c r="E984" t="s">
        <v>3666</v>
      </c>
      <c r="F984" s="12">
        <v>42308</v>
      </c>
      <c r="G984" s="12" t="s">
        <v>3682</v>
      </c>
      <c r="H984" t="s">
        <v>270</v>
      </c>
      <c r="I984" s="52">
        <f>ROUND('[8]JE USD'!AA$34,2)</f>
        <v>34.65</v>
      </c>
      <c r="K984" t="s">
        <v>163</v>
      </c>
      <c r="L984" t="s">
        <v>292</v>
      </c>
      <c r="M984" t="s">
        <v>4256</v>
      </c>
      <c r="O984" t="s">
        <v>3652</v>
      </c>
    </row>
    <row r="985" spans="1:15">
      <c r="A985" t="s">
        <v>17</v>
      </c>
      <c r="B985" s="216" t="s">
        <v>182</v>
      </c>
      <c r="C985" t="s">
        <v>3665</v>
      </c>
      <c r="E985" t="s">
        <v>3666</v>
      </c>
      <c r="F985" s="12">
        <v>42308</v>
      </c>
      <c r="G985" s="12" t="s">
        <v>3683</v>
      </c>
      <c r="H985" t="s">
        <v>270</v>
      </c>
      <c r="I985" s="52">
        <f>ROUND('[8]JE USD'!AA$35,2)</f>
        <v>0</v>
      </c>
      <c r="K985" t="s">
        <v>163</v>
      </c>
      <c r="L985" t="s">
        <v>292</v>
      </c>
      <c r="M985" t="s">
        <v>4256</v>
      </c>
      <c r="O985" t="s">
        <v>3652</v>
      </c>
    </row>
    <row r="986" spans="1:15">
      <c r="A986" t="s">
        <v>17</v>
      </c>
      <c r="B986" s="216" t="s">
        <v>37</v>
      </c>
      <c r="C986" t="s">
        <v>3665</v>
      </c>
      <c r="E986" t="s">
        <v>3666</v>
      </c>
      <c r="F986" s="12">
        <v>42308</v>
      </c>
      <c r="G986" s="12" t="s">
        <v>3684</v>
      </c>
      <c r="H986" t="s">
        <v>270</v>
      </c>
      <c r="I986" s="52">
        <f>ROUND('[8]JE USD'!AA$36,2)</f>
        <v>0</v>
      </c>
      <c r="K986" t="s">
        <v>163</v>
      </c>
      <c r="L986" t="s">
        <v>292</v>
      </c>
      <c r="M986" t="s">
        <v>4256</v>
      </c>
      <c r="O986" t="s">
        <v>3652</v>
      </c>
    </row>
    <row r="987" spans="1:15">
      <c r="A987" t="s">
        <v>17</v>
      </c>
      <c r="B987" s="216" t="s">
        <v>146</v>
      </c>
      <c r="C987" t="s">
        <v>3665</v>
      </c>
      <c r="E987" t="s">
        <v>3666</v>
      </c>
      <c r="F987" s="12">
        <v>42308</v>
      </c>
      <c r="G987" s="12" t="s">
        <v>3675</v>
      </c>
      <c r="H987" t="s">
        <v>266</v>
      </c>
      <c r="I987" s="52">
        <f>ROUND('[8]JE USD'!AA$46,2)</f>
        <v>-365.03</v>
      </c>
      <c r="K987" t="s">
        <v>163</v>
      </c>
      <c r="L987" t="s">
        <v>292</v>
      </c>
      <c r="M987" t="s">
        <v>4256</v>
      </c>
      <c r="O987" t="s">
        <v>3652</v>
      </c>
    </row>
    <row r="988" spans="1:15">
      <c r="A988" t="s">
        <v>17</v>
      </c>
      <c r="B988" s="216" t="s">
        <v>336</v>
      </c>
      <c r="C988" t="s">
        <v>3665</v>
      </c>
      <c r="E988" t="s">
        <v>3666</v>
      </c>
      <c r="F988" s="12">
        <v>42308</v>
      </c>
      <c r="G988" s="12" t="s">
        <v>3676</v>
      </c>
      <c r="H988" t="s">
        <v>266</v>
      </c>
      <c r="I988" s="52">
        <f>ROUND('[8]JE USD'!AA$47,2)</f>
        <v>-55.58</v>
      </c>
      <c r="K988" t="s">
        <v>163</v>
      </c>
      <c r="L988" t="s">
        <v>292</v>
      </c>
      <c r="M988" t="s">
        <v>4256</v>
      </c>
      <c r="O988" t="s">
        <v>3652</v>
      </c>
    </row>
    <row r="989" spans="1:15">
      <c r="A989" t="s">
        <v>17</v>
      </c>
      <c r="B989" s="216" t="s">
        <v>184</v>
      </c>
      <c r="C989" t="s">
        <v>3665</v>
      </c>
      <c r="E989" t="s">
        <v>3666</v>
      </c>
      <c r="F989" s="12">
        <v>42308</v>
      </c>
      <c r="G989" s="12" t="s">
        <v>3677</v>
      </c>
      <c r="H989" t="s">
        <v>266</v>
      </c>
      <c r="I989" s="52">
        <f>ROUND('[8]JE USD'!AA$48,2)</f>
        <v>90.89</v>
      </c>
      <c r="K989" t="s">
        <v>163</v>
      </c>
      <c r="L989" t="s">
        <v>292</v>
      </c>
      <c r="M989" t="s">
        <v>4256</v>
      </c>
      <c r="O989" t="s">
        <v>3652</v>
      </c>
    </row>
    <row r="990" spans="1:15">
      <c r="A990" t="s">
        <v>17</v>
      </c>
      <c r="B990" s="216" t="s">
        <v>342</v>
      </c>
      <c r="C990" t="s">
        <v>3665</v>
      </c>
      <c r="E990" t="s">
        <v>3666</v>
      </c>
      <c r="F990" s="12">
        <v>42308</v>
      </c>
      <c r="G990" s="12" t="s">
        <v>3680</v>
      </c>
      <c r="H990" t="s">
        <v>266</v>
      </c>
      <c r="I990" s="52">
        <f>ROUND('[8]JE USD'!AA$49,2)</f>
        <v>0</v>
      </c>
      <c r="K990" t="s">
        <v>163</v>
      </c>
      <c r="L990" t="s">
        <v>292</v>
      </c>
      <c r="M990" t="s">
        <v>4256</v>
      </c>
      <c r="O990" t="s">
        <v>3652</v>
      </c>
    </row>
    <row r="991" spans="1:15">
      <c r="A991" t="s">
        <v>17</v>
      </c>
      <c r="B991" s="216" t="s">
        <v>351</v>
      </c>
      <c r="C991" t="s">
        <v>3665</v>
      </c>
      <c r="E991" t="s">
        <v>3666</v>
      </c>
      <c r="F991" s="12">
        <v>42308</v>
      </c>
      <c r="G991" s="12" t="s">
        <v>3695</v>
      </c>
      <c r="H991" t="s">
        <v>266</v>
      </c>
      <c r="I991" s="52">
        <f>ROUND('[8]JE USD'!AA$51,2)</f>
        <v>0</v>
      </c>
      <c r="K991" t="s">
        <v>163</v>
      </c>
      <c r="L991" t="s">
        <v>292</v>
      </c>
      <c r="M991" t="s">
        <v>4256</v>
      </c>
      <c r="O991" t="s">
        <v>3652</v>
      </c>
    </row>
    <row r="992" spans="1:15">
      <c r="A992" t="s">
        <v>17</v>
      </c>
      <c r="B992" s="216" t="s">
        <v>56</v>
      </c>
      <c r="C992" t="s">
        <v>3665</v>
      </c>
      <c r="E992" t="s">
        <v>3666</v>
      </c>
      <c r="F992" s="12">
        <v>42308</v>
      </c>
      <c r="G992" s="12" t="s">
        <v>3681</v>
      </c>
      <c r="H992" t="s">
        <v>266</v>
      </c>
      <c r="I992" s="52">
        <f>ROUND('[8]JE USD'!AA$52,2)</f>
        <v>62.44</v>
      </c>
      <c r="K992" t="s">
        <v>163</v>
      </c>
      <c r="L992" t="s">
        <v>292</v>
      </c>
      <c r="M992" t="s">
        <v>4256</v>
      </c>
      <c r="O992" t="s">
        <v>3652</v>
      </c>
    </row>
    <row r="993" spans="1:15">
      <c r="A993" t="s">
        <v>17</v>
      </c>
      <c r="B993" s="216" t="s">
        <v>86</v>
      </c>
      <c r="C993" t="s">
        <v>3665</v>
      </c>
      <c r="E993" t="s">
        <v>3666</v>
      </c>
      <c r="F993" s="12">
        <v>42308</v>
      </c>
      <c r="G993" s="12" t="s">
        <v>3682</v>
      </c>
      <c r="H993" t="s">
        <v>266</v>
      </c>
      <c r="I993" s="52">
        <f>ROUND('[8]JE USD'!AA$53,2)</f>
        <v>8.34</v>
      </c>
      <c r="K993" t="s">
        <v>163</v>
      </c>
      <c r="L993" t="s">
        <v>292</v>
      </c>
      <c r="M993" t="s">
        <v>4256</v>
      </c>
      <c r="O993" t="s">
        <v>3652</v>
      </c>
    </row>
    <row r="994" spans="1:15">
      <c r="A994" t="s">
        <v>17</v>
      </c>
      <c r="B994" s="216" t="s">
        <v>182</v>
      </c>
      <c r="C994" t="s">
        <v>3665</v>
      </c>
      <c r="E994" t="s">
        <v>3666</v>
      </c>
      <c r="F994" s="12">
        <v>42308</v>
      </c>
      <c r="G994" s="12" t="s">
        <v>3683</v>
      </c>
      <c r="H994" t="s">
        <v>266</v>
      </c>
      <c r="I994" s="52">
        <f>ROUND('[8]JE USD'!AA$54,2)</f>
        <v>0</v>
      </c>
      <c r="K994" t="s">
        <v>163</v>
      </c>
      <c r="L994" t="s">
        <v>292</v>
      </c>
      <c r="M994" t="s">
        <v>4256</v>
      </c>
      <c r="O994" t="s">
        <v>3652</v>
      </c>
    </row>
    <row r="995" spans="1:15">
      <c r="A995" t="s">
        <v>17</v>
      </c>
      <c r="B995" s="216" t="s">
        <v>37</v>
      </c>
      <c r="C995" t="s">
        <v>3665</v>
      </c>
      <c r="E995" t="s">
        <v>3666</v>
      </c>
      <c r="F995" s="12">
        <v>42308</v>
      </c>
      <c r="G995" s="12" t="s">
        <v>3684</v>
      </c>
      <c r="H995" t="s">
        <v>266</v>
      </c>
      <c r="I995" s="52">
        <f>ROUND('[8]JE USD'!AA$55,2)</f>
        <v>0</v>
      </c>
      <c r="K995" t="s">
        <v>163</v>
      </c>
      <c r="L995" t="s">
        <v>292</v>
      </c>
      <c r="M995" t="s">
        <v>4256</v>
      </c>
      <c r="O995" t="s">
        <v>3652</v>
      </c>
    </row>
    <row r="996" spans="1:15">
      <c r="A996" t="s">
        <v>17</v>
      </c>
      <c r="B996" s="216" t="s">
        <v>146</v>
      </c>
      <c r="C996" t="s">
        <v>3665</v>
      </c>
      <c r="E996" t="s">
        <v>3666</v>
      </c>
      <c r="F996" s="12">
        <v>42308</v>
      </c>
      <c r="G996" s="12" t="s">
        <v>3675</v>
      </c>
      <c r="H996" t="s">
        <v>264</v>
      </c>
      <c r="I996" s="52">
        <f>ROUND('[8]JE USD'!AA$65,2)</f>
        <v>-351.93</v>
      </c>
      <c r="K996" t="s">
        <v>163</v>
      </c>
      <c r="L996" t="s">
        <v>292</v>
      </c>
      <c r="M996" t="s">
        <v>4256</v>
      </c>
      <c r="O996" t="s">
        <v>3652</v>
      </c>
    </row>
    <row r="997" spans="1:15">
      <c r="A997" t="s">
        <v>17</v>
      </c>
      <c r="B997" s="216" t="s">
        <v>336</v>
      </c>
      <c r="C997" t="s">
        <v>3665</v>
      </c>
      <c r="E997" t="s">
        <v>3666</v>
      </c>
      <c r="F997" s="12">
        <v>42308</v>
      </c>
      <c r="G997" s="12" t="s">
        <v>3676</v>
      </c>
      <c r="H997" t="s">
        <v>264</v>
      </c>
      <c r="I997" s="52">
        <f>ROUND('[8]JE USD'!AA$66,2)</f>
        <v>-42.58</v>
      </c>
      <c r="K997" t="s">
        <v>163</v>
      </c>
      <c r="L997" t="s">
        <v>292</v>
      </c>
      <c r="M997" t="s">
        <v>4256</v>
      </c>
      <c r="O997" t="s">
        <v>3652</v>
      </c>
    </row>
    <row r="998" spans="1:15">
      <c r="A998" t="s">
        <v>17</v>
      </c>
      <c r="B998" s="216" t="s">
        <v>184</v>
      </c>
      <c r="C998" t="s">
        <v>3665</v>
      </c>
      <c r="E998" t="s">
        <v>3666</v>
      </c>
      <c r="F998" s="12">
        <v>42308</v>
      </c>
      <c r="G998" s="12" t="s">
        <v>3677</v>
      </c>
      <c r="H998" t="s">
        <v>264</v>
      </c>
      <c r="I998" s="52">
        <f>ROUND('[8]JE USD'!AA$67,2)</f>
        <v>94.18</v>
      </c>
      <c r="K998" t="s">
        <v>163</v>
      </c>
      <c r="L998" t="s">
        <v>292</v>
      </c>
      <c r="M998" t="s">
        <v>4256</v>
      </c>
      <c r="O998" t="s">
        <v>3652</v>
      </c>
    </row>
    <row r="999" spans="1:15">
      <c r="A999" t="s">
        <v>17</v>
      </c>
      <c r="B999" s="216" t="s">
        <v>342</v>
      </c>
      <c r="C999" t="s">
        <v>3665</v>
      </c>
      <c r="E999" t="s">
        <v>3666</v>
      </c>
      <c r="F999" s="12">
        <v>42308</v>
      </c>
      <c r="G999" s="12" t="s">
        <v>3680</v>
      </c>
      <c r="H999" t="s">
        <v>264</v>
      </c>
      <c r="I999" s="52">
        <f>ROUND('[8]JE USD'!AA$68,2)</f>
        <v>0</v>
      </c>
      <c r="K999" t="s">
        <v>163</v>
      </c>
      <c r="L999" t="s">
        <v>292</v>
      </c>
      <c r="M999" t="s">
        <v>4256</v>
      </c>
      <c r="O999" t="s">
        <v>3652</v>
      </c>
    </row>
    <row r="1000" spans="1:15">
      <c r="A1000" t="s">
        <v>17</v>
      </c>
      <c r="B1000" s="216" t="s">
        <v>351</v>
      </c>
      <c r="C1000" t="s">
        <v>3665</v>
      </c>
      <c r="E1000" t="s">
        <v>3666</v>
      </c>
      <c r="F1000" s="12">
        <v>42308</v>
      </c>
      <c r="G1000" s="12" t="s">
        <v>3695</v>
      </c>
      <c r="H1000" t="s">
        <v>264</v>
      </c>
      <c r="I1000" s="52">
        <f>ROUND('[8]JE USD'!AA$70,2)</f>
        <v>0</v>
      </c>
      <c r="K1000" t="s">
        <v>163</v>
      </c>
      <c r="L1000" t="s">
        <v>292</v>
      </c>
      <c r="M1000" t="s">
        <v>4256</v>
      </c>
      <c r="O1000" t="s">
        <v>3652</v>
      </c>
    </row>
    <row r="1001" spans="1:15">
      <c r="A1001" t="s">
        <v>17</v>
      </c>
      <c r="B1001" s="216" t="s">
        <v>56</v>
      </c>
      <c r="C1001" t="s">
        <v>3665</v>
      </c>
      <c r="E1001" t="s">
        <v>3666</v>
      </c>
      <c r="F1001" s="12">
        <v>42308</v>
      </c>
      <c r="G1001" s="12" t="s">
        <v>3681</v>
      </c>
      <c r="H1001" t="s">
        <v>264</v>
      </c>
      <c r="I1001" s="52">
        <f>ROUND('[8]JE USD'!AA$71,2)</f>
        <v>41.49</v>
      </c>
      <c r="K1001" t="s">
        <v>163</v>
      </c>
      <c r="L1001" t="s">
        <v>292</v>
      </c>
      <c r="M1001" t="s">
        <v>4256</v>
      </c>
      <c r="O1001" t="s">
        <v>3652</v>
      </c>
    </row>
    <row r="1002" spans="1:15">
      <c r="A1002" t="s">
        <v>17</v>
      </c>
      <c r="B1002" s="216" t="s">
        <v>86</v>
      </c>
      <c r="C1002" t="s">
        <v>3665</v>
      </c>
      <c r="E1002" t="s">
        <v>3666</v>
      </c>
      <c r="F1002" s="12">
        <v>42308</v>
      </c>
      <c r="G1002" s="12" t="s">
        <v>3682</v>
      </c>
      <c r="H1002" t="s">
        <v>264</v>
      </c>
      <c r="I1002" s="52">
        <f>ROUND('[8]JE USD'!AA$72,2)</f>
        <v>6.39</v>
      </c>
      <c r="K1002" t="s">
        <v>163</v>
      </c>
      <c r="L1002" t="s">
        <v>292</v>
      </c>
      <c r="M1002" t="s">
        <v>4256</v>
      </c>
      <c r="O1002" t="s">
        <v>3652</v>
      </c>
    </row>
    <row r="1003" spans="1:15">
      <c r="A1003" t="s">
        <v>17</v>
      </c>
      <c r="B1003" s="216" t="s">
        <v>182</v>
      </c>
      <c r="C1003" t="s">
        <v>3665</v>
      </c>
      <c r="E1003" t="s">
        <v>3666</v>
      </c>
      <c r="F1003" s="12">
        <v>42308</v>
      </c>
      <c r="G1003" s="12" t="s">
        <v>3683</v>
      </c>
      <c r="H1003" t="s">
        <v>264</v>
      </c>
      <c r="I1003" s="52">
        <f>ROUND('[8]JE USD'!AA$73,2)</f>
        <v>0</v>
      </c>
      <c r="K1003" t="s">
        <v>163</v>
      </c>
      <c r="L1003" t="s">
        <v>292</v>
      </c>
      <c r="M1003" t="s">
        <v>4256</v>
      </c>
      <c r="O1003" t="s">
        <v>3652</v>
      </c>
    </row>
    <row r="1004" spans="1:15">
      <c r="A1004" t="s">
        <v>17</v>
      </c>
      <c r="B1004" s="216" t="s">
        <v>37</v>
      </c>
      <c r="C1004" t="s">
        <v>3665</v>
      </c>
      <c r="E1004" t="s">
        <v>3666</v>
      </c>
      <c r="F1004" s="12">
        <v>42308</v>
      </c>
      <c r="G1004" s="12" t="s">
        <v>3684</v>
      </c>
      <c r="H1004" t="s">
        <v>264</v>
      </c>
      <c r="I1004" s="52">
        <f>ROUND('[8]JE USD'!AA$74,2)</f>
        <v>0</v>
      </c>
      <c r="K1004" t="s">
        <v>163</v>
      </c>
      <c r="L1004" t="s">
        <v>292</v>
      </c>
      <c r="M1004" t="s">
        <v>4256</v>
      </c>
      <c r="O1004" t="s">
        <v>3652</v>
      </c>
    </row>
    <row r="1005" spans="1:15">
      <c r="A1005" t="s">
        <v>17</v>
      </c>
      <c r="B1005" s="216" t="s">
        <v>146</v>
      </c>
      <c r="C1005" t="s">
        <v>3665</v>
      </c>
      <c r="E1005" t="s">
        <v>3666</v>
      </c>
      <c r="F1005" s="12">
        <v>42308</v>
      </c>
      <c r="G1005" s="12" t="s">
        <v>3675</v>
      </c>
      <c r="H1005" t="s">
        <v>268</v>
      </c>
      <c r="I1005" s="52">
        <f>ROUND('[8]JE USD'!AA$84,2)</f>
        <v>0</v>
      </c>
      <c r="K1005" t="s">
        <v>163</v>
      </c>
      <c r="L1005" t="s">
        <v>292</v>
      </c>
      <c r="M1005" t="s">
        <v>4256</v>
      </c>
      <c r="O1005" t="s">
        <v>3652</v>
      </c>
    </row>
    <row r="1006" spans="1:15">
      <c r="A1006" t="s">
        <v>17</v>
      </c>
      <c r="B1006" s="216" t="s">
        <v>336</v>
      </c>
      <c r="C1006" t="s">
        <v>3665</v>
      </c>
      <c r="E1006" t="s">
        <v>3666</v>
      </c>
      <c r="F1006" s="12">
        <v>42308</v>
      </c>
      <c r="G1006" s="12" t="s">
        <v>3676</v>
      </c>
      <c r="H1006" t="s">
        <v>268</v>
      </c>
      <c r="I1006" s="52">
        <f>ROUND('[8]JE USD'!AA$85,2)</f>
        <v>0</v>
      </c>
      <c r="K1006" t="s">
        <v>163</v>
      </c>
      <c r="L1006" t="s">
        <v>292</v>
      </c>
      <c r="M1006" t="s">
        <v>4256</v>
      </c>
      <c r="O1006" t="s">
        <v>3652</v>
      </c>
    </row>
    <row r="1007" spans="1:15">
      <c r="A1007" t="s">
        <v>17</v>
      </c>
      <c r="B1007" s="216" t="s">
        <v>184</v>
      </c>
      <c r="C1007" t="s">
        <v>3665</v>
      </c>
      <c r="E1007" t="s">
        <v>3666</v>
      </c>
      <c r="F1007" s="12">
        <v>42308</v>
      </c>
      <c r="G1007" s="12" t="s">
        <v>3677</v>
      </c>
      <c r="H1007" t="s">
        <v>268</v>
      </c>
      <c r="I1007" s="52">
        <f>ROUND('[8]JE USD'!AA$86,2)</f>
        <v>0</v>
      </c>
      <c r="K1007" t="s">
        <v>163</v>
      </c>
      <c r="L1007" t="s">
        <v>292</v>
      </c>
      <c r="M1007" t="s">
        <v>4256</v>
      </c>
      <c r="O1007" t="s">
        <v>3652</v>
      </c>
    </row>
    <row r="1008" spans="1:15">
      <c r="A1008" t="s">
        <v>17</v>
      </c>
      <c r="B1008" s="216" t="s">
        <v>342</v>
      </c>
      <c r="C1008" t="s">
        <v>3665</v>
      </c>
      <c r="E1008" t="s">
        <v>3666</v>
      </c>
      <c r="F1008" s="12">
        <v>42308</v>
      </c>
      <c r="G1008" s="12" t="s">
        <v>3680</v>
      </c>
      <c r="H1008" t="s">
        <v>268</v>
      </c>
      <c r="I1008" s="52">
        <f>ROUND('[8]JE USD'!AA$87,2)</f>
        <v>0</v>
      </c>
      <c r="K1008" t="s">
        <v>163</v>
      </c>
      <c r="L1008" t="s">
        <v>292</v>
      </c>
      <c r="M1008" t="s">
        <v>4256</v>
      </c>
      <c r="O1008" t="s">
        <v>3652</v>
      </c>
    </row>
    <row r="1009" spans="1:15">
      <c r="A1009" t="s">
        <v>17</v>
      </c>
      <c r="B1009" s="216" t="s">
        <v>3687</v>
      </c>
      <c r="C1009" t="s">
        <v>3665</v>
      </c>
      <c r="E1009" t="s">
        <v>3666</v>
      </c>
      <c r="F1009" s="12">
        <v>42308</v>
      </c>
      <c r="G1009" s="12" t="s">
        <v>3697</v>
      </c>
      <c r="H1009" t="s">
        <v>268</v>
      </c>
      <c r="I1009" s="52">
        <f>ROUND('[8]JE USD'!AA$88,2)</f>
        <v>0</v>
      </c>
      <c r="K1009" t="s">
        <v>163</v>
      </c>
      <c r="L1009" t="s">
        <v>292</v>
      </c>
      <c r="M1009" t="s">
        <v>4256</v>
      </c>
      <c r="O1009" t="s">
        <v>3652</v>
      </c>
    </row>
    <row r="1010" spans="1:15">
      <c r="A1010" t="s">
        <v>17</v>
      </c>
      <c r="B1010" s="216" t="s">
        <v>351</v>
      </c>
      <c r="C1010" t="s">
        <v>3665</v>
      </c>
      <c r="E1010" t="s">
        <v>3666</v>
      </c>
      <c r="F1010" s="12">
        <v>42308</v>
      </c>
      <c r="G1010" s="12" t="s">
        <v>3695</v>
      </c>
      <c r="H1010" t="s">
        <v>268</v>
      </c>
      <c r="I1010" s="52">
        <f>ROUND('[8]JE USD'!AA$89,2)</f>
        <v>0</v>
      </c>
      <c r="K1010" t="s">
        <v>163</v>
      </c>
      <c r="L1010" t="s">
        <v>292</v>
      </c>
      <c r="M1010" t="s">
        <v>4256</v>
      </c>
      <c r="O1010" t="s">
        <v>3652</v>
      </c>
    </row>
    <row r="1011" spans="1:15">
      <c r="A1011" t="s">
        <v>17</v>
      </c>
      <c r="B1011" s="216" t="s">
        <v>56</v>
      </c>
      <c r="C1011" t="s">
        <v>3665</v>
      </c>
      <c r="E1011" t="s">
        <v>3666</v>
      </c>
      <c r="F1011" s="12">
        <v>42308</v>
      </c>
      <c r="G1011" s="12" t="s">
        <v>3681</v>
      </c>
      <c r="H1011" t="s">
        <v>268</v>
      </c>
      <c r="I1011" s="52">
        <f>ROUND('[8]JE USD'!AA$90,2)</f>
        <v>0</v>
      </c>
      <c r="K1011" t="s">
        <v>163</v>
      </c>
      <c r="L1011" t="s">
        <v>292</v>
      </c>
      <c r="M1011" t="s">
        <v>4256</v>
      </c>
      <c r="O1011" t="s">
        <v>3652</v>
      </c>
    </row>
    <row r="1012" spans="1:15">
      <c r="A1012" t="s">
        <v>17</v>
      </c>
      <c r="B1012" s="216" t="s">
        <v>86</v>
      </c>
      <c r="C1012" t="s">
        <v>3665</v>
      </c>
      <c r="E1012" t="s">
        <v>3666</v>
      </c>
      <c r="F1012" s="12">
        <v>42308</v>
      </c>
      <c r="G1012" s="12" t="s">
        <v>3682</v>
      </c>
      <c r="H1012" t="s">
        <v>268</v>
      </c>
      <c r="I1012" s="52">
        <f>ROUND('[8]JE USD'!AA$91,2)</f>
        <v>0</v>
      </c>
      <c r="K1012" t="s">
        <v>163</v>
      </c>
      <c r="L1012" t="s">
        <v>292</v>
      </c>
      <c r="M1012" t="s">
        <v>4256</v>
      </c>
      <c r="O1012" t="s">
        <v>3652</v>
      </c>
    </row>
    <row r="1013" spans="1:15">
      <c r="A1013" t="s">
        <v>17</v>
      </c>
      <c r="B1013" s="216" t="s">
        <v>182</v>
      </c>
      <c r="C1013" t="s">
        <v>3665</v>
      </c>
      <c r="E1013" t="s">
        <v>3666</v>
      </c>
      <c r="F1013" s="12">
        <v>42308</v>
      </c>
      <c r="G1013" s="12" t="s">
        <v>3683</v>
      </c>
      <c r="H1013" t="s">
        <v>268</v>
      </c>
      <c r="I1013" s="52">
        <f>ROUND('[8]JE USD'!AA$92,2)</f>
        <v>0</v>
      </c>
      <c r="K1013" t="s">
        <v>163</v>
      </c>
      <c r="L1013" t="s">
        <v>292</v>
      </c>
      <c r="M1013" t="s">
        <v>4256</v>
      </c>
      <c r="O1013" t="s">
        <v>3652</v>
      </c>
    </row>
    <row r="1014" spans="1:15">
      <c r="A1014" t="s">
        <v>17</v>
      </c>
      <c r="B1014" s="216" t="s">
        <v>37</v>
      </c>
      <c r="C1014" t="s">
        <v>3665</v>
      </c>
      <c r="E1014" t="s">
        <v>3666</v>
      </c>
      <c r="F1014" s="12">
        <v>42308</v>
      </c>
      <c r="G1014" s="12" t="s">
        <v>3684</v>
      </c>
      <c r="H1014" t="s">
        <v>268</v>
      </c>
      <c r="I1014" s="52">
        <f>ROUND('[8]JE USD'!AA$93,2)</f>
        <v>0</v>
      </c>
      <c r="K1014" t="s">
        <v>163</v>
      </c>
      <c r="L1014" t="s">
        <v>292</v>
      </c>
      <c r="M1014" t="s">
        <v>4256</v>
      </c>
      <c r="O1014" t="s">
        <v>3652</v>
      </c>
    </row>
    <row r="1015" spans="1:15">
      <c r="A1015" t="s">
        <v>17</v>
      </c>
      <c r="B1015" s="216" t="s">
        <v>3688</v>
      </c>
      <c r="C1015" t="s">
        <v>3665</v>
      </c>
      <c r="E1015" t="s">
        <v>3666</v>
      </c>
      <c r="F1015" s="12">
        <v>42308</v>
      </c>
      <c r="G1015" s="12" t="s">
        <v>3698</v>
      </c>
      <c r="H1015" t="s">
        <v>268</v>
      </c>
      <c r="I1015" s="52">
        <f>ROUND('[8]JE USD'!AA$94,2)</f>
        <v>0</v>
      </c>
      <c r="K1015" t="s">
        <v>163</v>
      </c>
      <c r="L1015" t="s">
        <v>292</v>
      </c>
      <c r="M1015" t="s">
        <v>4256</v>
      </c>
      <c r="O1015" t="s">
        <v>3652</v>
      </c>
    </row>
    <row r="1016" spans="1:15">
      <c r="A1016" t="s">
        <v>17</v>
      </c>
      <c r="B1016" s="216">
        <v>0</v>
      </c>
      <c r="C1016" t="s">
        <v>3665</v>
      </c>
      <c r="E1016" t="s">
        <v>3666</v>
      </c>
      <c r="F1016" s="12">
        <v>42308</v>
      </c>
      <c r="G1016" s="12" t="s">
        <v>3699</v>
      </c>
      <c r="H1016" t="s">
        <v>268</v>
      </c>
      <c r="I1016" s="52">
        <f>ROUND('[8]JE USD'!AA$95,2)</f>
        <v>0</v>
      </c>
      <c r="K1016" t="s">
        <v>163</v>
      </c>
      <c r="L1016" t="s">
        <v>292</v>
      </c>
      <c r="M1016" t="s">
        <v>4256</v>
      </c>
      <c r="O1016" t="s">
        <v>3652</v>
      </c>
    </row>
    <row r="1017" spans="1:15">
      <c r="A1017" t="s">
        <v>17</v>
      </c>
      <c r="B1017" s="216" t="s">
        <v>3689</v>
      </c>
      <c r="C1017" t="s">
        <v>3665</v>
      </c>
      <c r="E1017" t="s">
        <v>3666</v>
      </c>
      <c r="F1017" s="12">
        <v>42308</v>
      </c>
      <c r="G1017" s="12" t="s">
        <v>3700</v>
      </c>
      <c r="H1017" t="s">
        <v>268</v>
      </c>
      <c r="I1017" s="52">
        <f>ROUND('[8]JE USD'!AA$96,2)</f>
        <v>0</v>
      </c>
      <c r="K1017" t="s">
        <v>163</v>
      </c>
      <c r="L1017" t="s">
        <v>292</v>
      </c>
      <c r="M1017" t="s">
        <v>4256</v>
      </c>
      <c r="O1017" t="s">
        <v>3652</v>
      </c>
    </row>
    <row r="1018" spans="1:15">
      <c r="A1018" t="s">
        <v>17</v>
      </c>
      <c r="B1018" s="216" t="s">
        <v>386</v>
      </c>
      <c r="C1018" t="s">
        <v>3665</v>
      </c>
      <c r="E1018" t="s">
        <v>3666</v>
      </c>
      <c r="F1018" s="12">
        <v>42308</v>
      </c>
      <c r="G1018" s="12" t="s">
        <v>3701</v>
      </c>
      <c r="H1018" t="s">
        <v>268</v>
      </c>
      <c r="I1018" s="52">
        <f>ROUND('[8]JE USD'!AA$97,2)</f>
        <v>0</v>
      </c>
      <c r="K1018" t="s">
        <v>163</v>
      </c>
      <c r="L1018" t="s">
        <v>292</v>
      </c>
      <c r="M1018" t="s">
        <v>4256</v>
      </c>
      <c r="O1018" t="s">
        <v>3652</v>
      </c>
    </row>
    <row r="1019" spans="1:15">
      <c r="A1019" t="s">
        <v>17</v>
      </c>
      <c r="B1019" s="216" t="s">
        <v>51</v>
      </c>
      <c r="C1019" t="s">
        <v>3665</v>
      </c>
      <c r="E1019" t="s">
        <v>3666</v>
      </c>
      <c r="F1019" s="12">
        <v>42308</v>
      </c>
      <c r="G1019" s="12" t="s">
        <v>3702</v>
      </c>
      <c r="H1019" t="s">
        <v>268</v>
      </c>
      <c r="I1019" s="52">
        <f>ROUND('[8]JE USD'!AA$98,2)</f>
        <v>0</v>
      </c>
      <c r="K1019" t="s">
        <v>163</v>
      </c>
      <c r="L1019" t="s">
        <v>292</v>
      </c>
      <c r="M1019" t="s">
        <v>4256</v>
      </c>
      <c r="O1019" t="s">
        <v>3652</v>
      </c>
    </row>
    <row r="1020" spans="1:15">
      <c r="A1020" t="s">
        <v>17</v>
      </c>
      <c r="B1020" s="216" t="s">
        <v>231</v>
      </c>
      <c r="C1020" t="s">
        <v>3665</v>
      </c>
      <c r="E1020" t="s">
        <v>3666</v>
      </c>
      <c r="F1020" s="12">
        <v>42308</v>
      </c>
      <c r="G1020" s="12" t="s">
        <v>3696</v>
      </c>
      <c r="H1020" t="s">
        <v>268</v>
      </c>
      <c r="I1020" s="52">
        <f>ROUND('[8]JE USD'!AA$99,2)</f>
        <v>0</v>
      </c>
      <c r="K1020" t="s">
        <v>163</v>
      </c>
      <c r="L1020" t="s">
        <v>292</v>
      </c>
      <c r="M1020" t="s">
        <v>4256</v>
      </c>
      <c r="O1020" t="s">
        <v>3652</v>
      </c>
    </row>
    <row r="1021" spans="1:15">
      <c r="A1021" t="s">
        <v>17</v>
      </c>
      <c r="B1021" s="216" t="s">
        <v>146</v>
      </c>
      <c r="C1021" t="s">
        <v>3665</v>
      </c>
      <c r="E1021" t="s">
        <v>3666</v>
      </c>
      <c r="F1021" s="12">
        <v>42308</v>
      </c>
      <c r="G1021" s="12" t="s">
        <v>3675</v>
      </c>
      <c r="H1021" t="s">
        <v>279</v>
      </c>
      <c r="I1021" s="52">
        <f>-ROUND('[9]Global Vendor'!L$18,2)</f>
        <v>-31259.71</v>
      </c>
      <c r="K1021" t="s">
        <v>163</v>
      </c>
      <c r="L1021" t="s">
        <v>292</v>
      </c>
      <c r="M1021" t="s">
        <v>4257</v>
      </c>
      <c r="O1021" t="s">
        <v>3652</v>
      </c>
    </row>
    <row r="1022" spans="1:15">
      <c r="A1022" t="s">
        <v>17</v>
      </c>
      <c r="B1022" s="216" t="s">
        <v>342</v>
      </c>
      <c r="C1022" t="s">
        <v>3665</v>
      </c>
      <c r="E1022" t="s">
        <v>3666</v>
      </c>
      <c r="F1022" s="12">
        <v>42308</v>
      </c>
      <c r="G1022" s="12" t="s">
        <v>3680</v>
      </c>
      <c r="H1022" t="s">
        <v>279</v>
      </c>
      <c r="I1022" s="52">
        <f>ROUND('[9]Global Vendor'!L$19,2)</f>
        <v>417.2</v>
      </c>
      <c r="K1022" t="s">
        <v>163</v>
      </c>
      <c r="L1022" t="s">
        <v>292</v>
      </c>
      <c r="M1022" t="s">
        <v>4257</v>
      </c>
      <c r="O1022" t="s">
        <v>3652</v>
      </c>
    </row>
    <row r="1023" spans="1:15">
      <c r="A1023" t="s">
        <v>17</v>
      </c>
      <c r="B1023" s="216" t="s">
        <v>346</v>
      </c>
      <c r="C1023" t="s">
        <v>3665</v>
      </c>
      <c r="E1023" t="s">
        <v>3666</v>
      </c>
      <c r="F1023" s="12">
        <v>42308</v>
      </c>
      <c r="G1023" s="12" t="s">
        <v>3694</v>
      </c>
      <c r="H1023" t="s">
        <v>279</v>
      </c>
      <c r="I1023" s="52">
        <f>ROUND('[9]Global Vendor'!L$20,2)</f>
        <v>201.14</v>
      </c>
      <c r="K1023" t="s">
        <v>163</v>
      </c>
      <c r="L1023" t="s">
        <v>292</v>
      </c>
      <c r="M1023" t="s">
        <v>4257</v>
      </c>
      <c r="O1023" t="s">
        <v>3652</v>
      </c>
    </row>
    <row r="1024" spans="1:15">
      <c r="A1024" t="s">
        <v>17</v>
      </c>
      <c r="B1024" s="216" t="s">
        <v>349</v>
      </c>
      <c r="C1024" t="s">
        <v>3665</v>
      </c>
      <c r="E1024" t="s">
        <v>3666</v>
      </c>
      <c r="F1024" s="12">
        <v>42308</v>
      </c>
      <c r="G1024" s="12" t="s">
        <v>3703</v>
      </c>
      <c r="H1024" t="s">
        <v>279</v>
      </c>
      <c r="I1024" s="52">
        <f>ROUND('[9]Global Vendor'!L$21,2)</f>
        <v>2129.2600000000002</v>
      </c>
      <c r="K1024" t="s">
        <v>163</v>
      </c>
      <c r="L1024" t="s">
        <v>292</v>
      </c>
      <c r="M1024" t="s">
        <v>4257</v>
      </c>
      <c r="O1024" t="s">
        <v>3652</v>
      </c>
    </row>
    <row r="1025" spans="1:15">
      <c r="A1025" t="s">
        <v>17</v>
      </c>
      <c r="B1025" s="216" t="s">
        <v>350</v>
      </c>
      <c r="C1025" t="s">
        <v>3665</v>
      </c>
      <c r="E1025" t="s">
        <v>3666</v>
      </c>
      <c r="F1025" s="12">
        <v>42308</v>
      </c>
      <c r="G1025" s="12" t="s">
        <v>3704</v>
      </c>
      <c r="H1025" t="s">
        <v>279</v>
      </c>
      <c r="I1025" s="52">
        <f>ROUND('[9]Global Vendor'!L$22,2)</f>
        <v>1064.6300000000001</v>
      </c>
      <c r="K1025" t="s">
        <v>163</v>
      </c>
      <c r="L1025" t="s">
        <v>292</v>
      </c>
      <c r="M1025" t="s">
        <v>4257</v>
      </c>
      <c r="O1025" t="s">
        <v>3652</v>
      </c>
    </row>
    <row r="1026" spans="1:15">
      <c r="A1026" t="s">
        <v>17</v>
      </c>
      <c r="B1026" s="216" t="s">
        <v>503</v>
      </c>
      <c r="C1026" t="s">
        <v>3665</v>
      </c>
      <c r="E1026" t="s">
        <v>3666</v>
      </c>
      <c r="F1026" s="12">
        <v>42308</v>
      </c>
      <c r="G1026" s="12" t="s">
        <v>3705</v>
      </c>
      <c r="H1026" t="s">
        <v>279</v>
      </c>
      <c r="I1026" s="52">
        <f>ROUND('[9]Global Vendor'!L$23,2)</f>
        <v>848.66</v>
      </c>
      <c r="K1026" t="s">
        <v>163</v>
      </c>
      <c r="L1026" t="s">
        <v>292</v>
      </c>
      <c r="M1026" t="s">
        <v>4257</v>
      </c>
      <c r="O1026" t="s">
        <v>3652</v>
      </c>
    </row>
    <row r="1027" spans="1:15">
      <c r="A1027" t="s">
        <v>17</v>
      </c>
      <c r="B1027" s="216" t="s">
        <v>146</v>
      </c>
      <c r="C1027" t="s">
        <v>3665</v>
      </c>
      <c r="E1027" t="s">
        <v>3666</v>
      </c>
      <c r="F1027" s="12">
        <v>42308</v>
      </c>
      <c r="G1027" s="12" t="s">
        <v>3675</v>
      </c>
      <c r="H1027" t="s">
        <v>277</v>
      </c>
      <c r="I1027" s="52">
        <f>-ROUND('[9]Global Vendor'!L$32,2)</f>
        <v>-870.47</v>
      </c>
      <c r="K1027" t="s">
        <v>163</v>
      </c>
      <c r="L1027" t="s">
        <v>292</v>
      </c>
      <c r="M1027" t="s">
        <v>4257</v>
      </c>
      <c r="O1027" t="s">
        <v>3652</v>
      </c>
    </row>
    <row r="1028" spans="1:15">
      <c r="A1028" t="s">
        <v>17</v>
      </c>
      <c r="B1028" s="216" t="s">
        <v>342</v>
      </c>
      <c r="C1028" t="s">
        <v>3665</v>
      </c>
      <c r="E1028" t="s">
        <v>3666</v>
      </c>
      <c r="F1028" s="12">
        <v>42308</v>
      </c>
      <c r="G1028" s="12" t="s">
        <v>3680</v>
      </c>
      <c r="H1028" t="s">
        <v>277</v>
      </c>
      <c r="I1028" s="52">
        <f>ROUND('[9]Global Vendor'!L$33,2)</f>
        <v>0</v>
      </c>
      <c r="K1028" t="s">
        <v>163</v>
      </c>
      <c r="L1028" t="s">
        <v>292</v>
      </c>
      <c r="M1028" t="s">
        <v>4257</v>
      </c>
      <c r="O1028" t="s">
        <v>3652</v>
      </c>
    </row>
    <row r="1029" spans="1:15">
      <c r="A1029" t="s">
        <v>17</v>
      </c>
      <c r="B1029" s="216" t="s">
        <v>346</v>
      </c>
      <c r="C1029" t="s">
        <v>3665</v>
      </c>
      <c r="E1029" t="s">
        <v>3666</v>
      </c>
      <c r="F1029" s="12">
        <v>42308</v>
      </c>
      <c r="G1029" s="12" t="s">
        <v>3694</v>
      </c>
      <c r="H1029" t="s">
        <v>277</v>
      </c>
      <c r="I1029" s="52">
        <f>ROUND('[9]Global Vendor'!L$34,2)</f>
        <v>10.67</v>
      </c>
      <c r="K1029" t="s">
        <v>163</v>
      </c>
      <c r="L1029" t="s">
        <v>292</v>
      </c>
      <c r="M1029" t="s">
        <v>4257</v>
      </c>
      <c r="O1029" t="s">
        <v>3652</v>
      </c>
    </row>
    <row r="1030" spans="1:15">
      <c r="A1030" t="s">
        <v>17</v>
      </c>
      <c r="B1030" s="216" t="s">
        <v>349</v>
      </c>
      <c r="C1030" t="s">
        <v>3665</v>
      </c>
      <c r="E1030" t="s">
        <v>3666</v>
      </c>
      <c r="F1030" s="12">
        <v>42308</v>
      </c>
      <c r="G1030" s="12" t="s">
        <v>3703</v>
      </c>
      <c r="H1030" t="s">
        <v>277</v>
      </c>
      <c r="I1030" s="52">
        <f>ROUND('[9]Global Vendor'!L$35,2)</f>
        <v>0</v>
      </c>
      <c r="K1030" t="s">
        <v>163</v>
      </c>
      <c r="L1030" t="s">
        <v>292</v>
      </c>
      <c r="M1030" t="s">
        <v>4257</v>
      </c>
      <c r="O1030" t="s">
        <v>3652</v>
      </c>
    </row>
    <row r="1031" spans="1:15">
      <c r="A1031" t="s">
        <v>17</v>
      </c>
      <c r="B1031" s="216" t="s">
        <v>350</v>
      </c>
      <c r="C1031" t="s">
        <v>3665</v>
      </c>
      <c r="E1031" t="s">
        <v>3666</v>
      </c>
      <c r="F1031" s="12">
        <v>42308</v>
      </c>
      <c r="G1031" s="12" t="s">
        <v>3704</v>
      </c>
      <c r="H1031" t="s">
        <v>277</v>
      </c>
      <c r="I1031" s="52">
        <f>ROUND('[9]Global Vendor'!L$36,2)</f>
        <v>0</v>
      </c>
      <c r="K1031" t="s">
        <v>163</v>
      </c>
      <c r="L1031" t="s">
        <v>292</v>
      </c>
      <c r="M1031" t="s">
        <v>4257</v>
      </c>
      <c r="O1031" t="s">
        <v>3652</v>
      </c>
    </row>
    <row r="1032" spans="1:15">
      <c r="A1032" t="s">
        <v>17</v>
      </c>
      <c r="B1032" s="216" t="s">
        <v>503</v>
      </c>
      <c r="C1032" t="s">
        <v>3665</v>
      </c>
      <c r="E1032" t="s">
        <v>3666</v>
      </c>
      <c r="F1032" s="12">
        <v>42308</v>
      </c>
      <c r="G1032" s="12" t="s">
        <v>3705</v>
      </c>
      <c r="H1032" t="s">
        <v>277</v>
      </c>
      <c r="I1032" s="52">
        <f>ROUND('[9]Global Vendor'!L$37,2)</f>
        <v>0</v>
      </c>
      <c r="K1032" t="s">
        <v>163</v>
      </c>
      <c r="L1032" t="s">
        <v>292</v>
      </c>
      <c r="M1032" t="s">
        <v>4257</v>
      </c>
      <c r="O1032" t="s">
        <v>3652</v>
      </c>
    </row>
    <row r="1033" spans="1:15">
      <c r="A1033" t="s">
        <v>17</v>
      </c>
      <c r="B1033" s="216" t="s">
        <v>146</v>
      </c>
      <c r="C1033" t="s">
        <v>3665</v>
      </c>
      <c r="E1033" t="s">
        <v>3666</v>
      </c>
      <c r="F1033" s="12">
        <v>42308</v>
      </c>
      <c r="G1033" s="12" t="s">
        <v>3675</v>
      </c>
      <c r="H1033" t="s">
        <v>274</v>
      </c>
      <c r="I1033" s="52">
        <f>-ROUND('[9]Global Vendor'!L$46,2)</f>
        <v>0</v>
      </c>
      <c r="K1033" t="s">
        <v>163</v>
      </c>
      <c r="L1033" t="s">
        <v>292</v>
      </c>
      <c r="M1033" t="s">
        <v>4257</v>
      </c>
      <c r="O1033" t="s">
        <v>3652</v>
      </c>
    </row>
    <row r="1034" spans="1:15">
      <c r="A1034" t="s">
        <v>17</v>
      </c>
      <c r="B1034" s="216" t="s">
        <v>342</v>
      </c>
      <c r="C1034" t="s">
        <v>3665</v>
      </c>
      <c r="E1034" t="s">
        <v>3666</v>
      </c>
      <c r="F1034" s="12">
        <v>42308</v>
      </c>
      <c r="G1034" s="12" t="s">
        <v>3680</v>
      </c>
      <c r="H1034" t="s">
        <v>274</v>
      </c>
      <c r="I1034" s="52">
        <f>ROUND('[9]Global Vendor'!L$47,2)</f>
        <v>0</v>
      </c>
      <c r="K1034" t="s">
        <v>163</v>
      </c>
      <c r="L1034" t="s">
        <v>292</v>
      </c>
      <c r="M1034" t="s">
        <v>4257</v>
      </c>
      <c r="O1034" t="s">
        <v>3652</v>
      </c>
    </row>
    <row r="1035" spans="1:15">
      <c r="A1035" t="s">
        <v>17</v>
      </c>
      <c r="B1035" s="216" t="s">
        <v>346</v>
      </c>
      <c r="C1035" t="s">
        <v>3665</v>
      </c>
      <c r="E1035" t="s">
        <v>3666</v>
      </c>
      <c r="F1035" s="12">
        <v>42308</v>
      </c>
      <c r="G1035" s="12" t="s">
        <v>3694</v>
      </c>
      <c r="H1035" t="s">
        <v>274</v>
      </c>
      <c r="I1035" s="52">
        <f>ROUND('[9]Global Vendor'!L$48,2)</f>
        <v>0</v>
      </c>
      <c r="K1035" t="s">
        <v>163</v>
      </c>
      <c r="L1035" t="s">
        <v>292</v>
      </c>
      <c r="M1035" t="s">
        <v>4257</v>
      </c>
      <c r="O1035" t="s">
        <v>3652</v>
      </c>
    </row>
    <row r="1036" spans="1:15">
      <c r="A1036" t="s">
        <v>17</v>
      </c>
      <c r="B1036" s="216" t="s">
        <v>349</v>
      </c>
      <c r="C1036" t="s">
        <v>3665</v>
      </c>
      <c r="E1036" t="s">
        <v>3666</v>
      </c>
      <c r="F1036" s="12">
        <v>42308</v>
      </c>
      <c r="G1036" s="12" t="s">
        <v>3703</v>
      </c>
      <c r="H1036" t="s">
        <v>274</v>
      </c>
      <c r="I1036" s="52">
        <f>ROUND('[9]Global Vendor'!L$49,2)</f>
        <v>0</v>
      </c>
      <c r="K1036" t="s">
        <v>163</v>
      </c>
      <c r="L1036" t="s">
        <v>292</v>
      </c>
      <c r="M1036" t="s">
        <v>4257</v>
      </c>
      <c r="O1036" t="s">
        <v>3652</v>
      </c>
    </row>
    <row r="1037" spans="1:15">
      <c r="A1037" t="s">
        <v>17</v>
      </c>
      <c r="B1037" s="216" t="s">
        <v>350</v>
      </c>
      <c r="C1037" t="s">
        <v>3665</v>
      </c>
      <c r="E1037" t="s">
        <v>3666</v>
      </c>
      <c r="F1037" s="12">
        <v>42308</v>
      </c>
      <c r="G1037" s="12" t="s">
        <v>3704</v>
      </c>
      <c r="H1037" t="s">
        <v>274</v>
      </c>
      <c r="I1037" s="52">
        <f>ROUND('[9]Global Vendor'!L$50,2)</f>
        <v>0</v>
      </c>
      <c r="K1037" t="s">
        <v>163</v>
      </c>
      <c r="L1037" t="s">
        <v>292</v>
      </c>
      <c r="M1037" t="s">
        <v>4257</v>
      </c>
      <c r="O1037" t="s">
        <v>3652</v>
      </c>
    </row>
    <row r="1038" spans="1:15">
      <c r="A1038" t="s">
        <v>17</v>
      </c>
      <c r="B1038" s="216" t="s">
        <v>503</v>
      </c>
      <c r="C1038" t="s">
        <v>3665</v>
      </c>
      <c r="E1038" t="s">
        <v>3666</v>
      </c>
      <c r="F1038" s="12">
        <v>42308</v>
      </c>
      <c r="G1038" s="12" t="s">
        <v>3705</v>
      </c>
      <c r="H1038" t="s">
        <v>274</v>
      </c>
      <c r="I1038" s="52">
        <f>ROUND('[9]Global Vendor'!L$51,2)</f>
        <v>0</v>
      </c>
      <c r="K1038" t="s">
        <v>163</v>
      </c>
      <c r="L1038" t="s">
        <v>292</v>
      </c>
      <c r="M1038" t="s">
        <v>4257</v>
      </c>
      <c r="O1038" t="s">
        <v>3652</v>
      </c>
    </row>
    <row r="1039" spans="1:15">
      <c r="A1039" t="s">
        <v>17</v>
      </c>
      <c r="B1039" s="216" t="s">
        <v>184</v>
      </c>
      <c r="C1039" t="s">
        <v>3665</v>
      </c>
      <c r="E1039" t="s">
        <v>3666</v>
      </c>
      <c r="F1039" s="12">
        <v>42308</v>
      </c>
      <c r="G1039" s="12" t="s">
        <v>3677</v>
      </c>
      <c r="H1039" t="s">
        <v>309</v>
      </c>
      <c r="I1039" s="52">
        <f>ROUND(Sales!N$48,2)</f>
        <v>0</v>
      </c>
      <c r="K1039" t="s">
        <v>163</v>
      </c>
      <c r="L1039" t="s">
        <v>292</v>
      </c>
      <c r="M1039" t="s">
        <v>4255</v>
      </c>
      <c r="O1039" t="s">
        <v>3652</v>
      </c>
    </row>
    <row r="1040" spans="1:15">
      <c r="A1040" t="s">
        <v>17</v>
      </c>
      <c r="B1040" s="216" t="s">
        <v>142</v>
      </c>
      <c r="C1040" t="s">
        <v>3665</v>
      </c>
      <c r="E1040" t="s">
        <v>3666</v>
      </c>
      <c r="F1040" s="12">
        <v>42308</v>
      </c>
      <c r="G1040" s="12" t="s">
        <v>3706</v>
      </c>
      <c r="H1040" t="s">
        <v>23</v>
      </c>
      <c r="I1040" s="52">
        <f>ROUND(Sales!N$49,2)</f>
        <v>0</v>
      </c>
      <c r="K1040" t="s">
        <v>163</v>
      </c>
      <c r="L1040" t="s">
        <v>292</v>
      </c>
      <c r="M1040" t="s">
        <v>4255</v>
      </c>
      <c r="O1040" t="s">
        <v>3652</v>
      </c>
    </row>
    <row r="1041" spans="1:3">
      <c r="A1041" t="s">
        <v>17</v>
      </c>
      <c r="C1041" t="s">
        <v>3673</v>
      </c>
    </row>
  </sheetData>
  <autoFilter ref="A1:L104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44"/>
  <sheetViews>
    <sheetView showGridLines="0" tabSelected="1" zoomScale="85" zoomScaleNormal="85" workbookViewId="0">
      <pane xSplit="4" ySplit="5" topLeftCell="H6" activePane="bottomRight" state="frozen"/>
      <selection pane="topRight" activeCell="E1" sqref="E1"/>
      <selection pane="bottomLeft" activeCell="A6" sqref="A6"/>
      <selection pane="bottomRight" activeCell="D59" sqref="D59"/>
    </sheetView>
  </sheetViews>
  <sheetFormatPr defaultRowHeight="14.4" outlineLevelRow="1"/>
  <cols>
    <col min="1" max="1" width="22.5546875" bestFit="1" customWidth="1"/>
    <col min="2" max="2" width="29" bestFit="1" customWidth="1"/>
    <col min="3" max="3" width="22.5546875" bestFit="1" customWidth="1"/>
    <col min="4" max="4" width="38.88671875" bestFit="1" customWidth="1"/>
    <col min="5" max="6" width="11.33203125" bestFit="1" customWidth="1"/>
    <col min="7" max="7" width="11.33203125" style="82" bestFit="1" customWidth="1"/>
    <col min="8" max="16" width="11.33203125" bestFit="1" customWidth="1"/>
    <col min="17" max="18" width="12.33203125" bestFit="1" customWidth="1"/>
    <col min="19" max="19" width="10.33203125" bestFit="1" customWidth="1"/>
    <col min="20" max="20" width="13.88671875" bestFit="1" customWidth="1"/>
    <col min="21" max="21" width="12.33203125" bestFit="1" customWidth="1"/>
    <col min="22" max="23" width="9.109375" bestFit="1" customWidth="1"/>
    <col min="24" max="24" width="10.33203125" bestFit="1" customWidth="1"/>
    <col min="25" max="25" width="5.109375" bestFit="1" customWidth="1"/>
    <col min="26" max="26" width="8.6640625" bestFit="1" customWidth="1"/>
    <col min="27" max="27" width="6.6640625" bestFit="1" customWidth="1"/>
    <col min="28" max="28" width="11.33203125" bestFit="1" customWidth="1"/>
    <col min="29" max="30" width="8.44140625" bestFit="1" customWidth="1"/>
    <col min="31" max="31" width="5.109375" bestFit="1" customWidth="1"/>
    <col min="32" max="32" width="6" bestFit="1" customWidth="1"/>
  </cols>
  <sheetData>
    <row r="1" spans="1:23">
      <c r="B1" s="48" t="s">
        <v>7</v>
      </c>
      <c r="C1" t="s">
        <v>189</v>
      </c>
      <c r="E1" s="69" t="s">
        <v>3643</v>
      </c>
      <c r="F1" s="69" t="s">
        <v>3644</v>
      </c>
      <c r="G1" s="215" t="s">
        <v>3645</v>
      </c>
      <c r="H1" s="69" t="s">
        <v>3646</v>
      </c>
      <c r="I1" s="69" t="s">
        <v>3647</v>
      </c>
      <c r="J1" s="215" t="s">
        <v>3648</v>
      </c>
      <c r="K1" s="69" t="s">
        <v>3649</v>
      </c>
      <c r="L1" s="69" t="s">
        <v>3650</v>
      </c>
      <c r="M1" s="215" t="s">
        <v>3651</v>
      </c>
      <c r="N1" s="215" t="s">
        <v>3652</v>
      </c>
      <c r="O1" s="215" t="s">
        <v>3653</v>
      </c>
      <c r="P1" s="215" t="s">
        <v>3654</v>
      </c>
      <c r="Q1" s="215" t="s">
        <v>3663</v>
      </c>
    </row>
    <row r="2" spans="1:23">
      <c r="B2" s="48" t="s">
        <v>11</v>
      </c>
      <c r="C2" t="s">
        <v>3612</v>
      </c>
      <c r="T2" s="90"/>
    </row>
    <row r="4" spans="1:23">
      <c r="B4" s="48" t="s">
        <v>1059</v>
      </c>
      <c r="E4" s="48" t="s">
        <v>8</v>
      </c>
      <c r="G4"/>
    </row>
    <row r="5" spans="1:23">
      <c r="B5" s="48" t="s">
        <v>6</v>
      </c>
      <c r="C5" s="48" t="s">
        <v>10</v>
      </c>
      <c r="D5" s="48" t="s">
        <v>12</v>
      </c>
      <c r="E5">
        <v>1</v>
      </c>
      <c r="F5">
        <v>2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 t="s">
        <v>1058</v>
      </c>
      <c r="U5" s="52"/>
      <c r="V5" s="52"/>
      <c r="W5" s="52"/>
    </row>
    <row r="6" spans="1:23">
      <c r="A6" t="str">
        <f>IF(C6="",A5,C6)</f>
        <v>41000 · Gross Sales</v>
      </c>
      <c r="B6" t="s">
        <v>195</v>
      </c>
      <c r="C6" t="s">
        <v>146</v>
      </c>
      <c r="D6" s="134" t="s">
        <v>302</v>
      </c>
      <c r="E6" s="135">
        <v>-3601.6700000000014</v>
      </c>
      <c r="F6" s="135">
        <v>-3716.6599999999989</v>
      </c>
      <c r="G6" s="135">
        <v>-5226.87</v>
      </c>
      <c r="H6" s="135">
        <v>-5794.6999999999989</v>
      </c>
      <c r="I6" s="135">
        <v>-3504.6100000000006</v>
      </c>
      <c r="J6" s="135">
        <v>-2582.34</v>
      </c>
      <c r="K6" s="135">
        <v>-3059.630000000001</v>
      </c>
      <c r="L6" s="135">
        <v>-3377.1800000000012</v>
      </c>
      <c r="M6" s="135">
        <v>-6736.1299999999928</v>
      </c>
      <c r="N6" s="135">
        <v>-3356.4399999999996</v>
      </c>
      <c r="O6" s="135">
        <v>-1931.0100000000007</v>
      </c>
      <c r="P6" s="135">
        <v>-2551.6400000000003</v>
      </c>
      <c r="Q6" s="135">
        <v>-45438.879999999997</v>
      </c>
    </row>
    <row r="7" spans="1:23">
      <c r="A7" t="str">
        <f t="shared" ref="A7:A13" si="0">IF(C7="",A6,C7)</f>
        <v>44000 · Returns</v>
      </c>
      <c r="C7" t="s">
        <v>184</v>
      </c>
      <c r="D7" s="134" t="s">
        <v>302</v>
      </c>
      <c r="E7" s="135">
        <v>282.48</v>
      </c>
      <c r="F7" s="135">
        <v>979.25000000000011</v>
      </c>
      <c r="G7" s="135">
        <v>475.86999999999995</v>
      </c>
      <c r="H7" s="135">
        <v>531.43999999999994</v>
      </c>
      <c r="I7" s="135">
        <v>150.94</v>
      </c>
      <c r="J7" s="135">
        <v>258.49</v>
      </c>
      <c r="K7" s="135">
        <v>137.44999999999999</v>
      </c>
      <c r="L7" s="135">
        <v>161.81</v>
      </c>
      <c r="M7" s="135">
        <v>3366.1699999999996</v>
      </c>
      <c r="N7" s="135">
        <v>29.4</v>
      </c>
      <c r="O7" s="135">
        <v>40.82</v>
      </c>
      <c r="P7" s="135"/>
      <c r="Q7" s="135">
        <v>6414.119999999999</v>
      </c>
      <c r="U7" s="52"/>
      <c r="V7" s="52"/>
      <c r="W7" s="52"/>
    </row>
    <row r="8" spans="1:23">
      <c r="A8" t="str">
        <f t="shared" si="0"/>
        <v>44000 · Returns</v>
      </c>
      <c r="B8" s="63" t="s">
        <v>1321</v>
      </c>
      <c r="C8" s="63"/>
      <c r="D8" s="63"/>
      <c r="E8" s="64">
        <v>-3319.1900000000014</v>
      </c>
      <c r="F8" s="64">
        <v>-2737.4099999999989</v>
      </c>
      <c r="G8" s="64">
        <v>-4751</v>
      </c>
      <c r="H8" s="64">
        <v>-5263.2599999999993</v>
      </c>
      <c r="I8" s="64">
        <v>-3353.6700000000005</v>
      </c>
      <c r="J8" s="64">
        <v>-2323.8500000000004</v>
      </c>
      <c r="K8" s="64">
        <v>-2922.1800000000012</v>
      </c>
      <c r="L8" s="64">
        <v>-3215.3700000000013</v>
      </c>
      <c r="M8" s="64">
        <v>-3369.9599999999932</v>
      </c>
      <c r="N8" s="64">
        <v>-3327.0399999999995</v>
      </c>
      <c r="O8" s="64">
        <v>-1890.1900000000007</v>
      </c>
      <c r="P8" s="64">
        <v>-2551.6400000000003</v>
      </c>
      <c r="Q8" s="64">
        <v>-39024.759999999995</v>
      </c>
    </row>
    <row r="9" spans="1:23">
      <c r="A9" t="str">
        <f t="shared" si="0"/>
        <v>41000 · Gross Sales</v>
      </c>
      <c r="B9" t="s">
        <v>137</v>
      </c>
      <c r="C9" t="s">
        <v>146</v>
      </c>
      <c r="D9" s="87" t="s">
        <v>80</v>
      </c>
      <c r="E9" s="73">
        <v>-325.85000000000002</v>
      </c>
      <c r="F9" s="73">
        <v>-229.09</v>
      </c>
      <c r="G9" s="73">
        <v>-495.20000000000005</v>
      </c>
      <c r="H9" s="73">
        <v>0</v>
      </c>
      <c r="I9" s="73"/>
      <c r="J9" s="73">
        <v>-276.10000000000002</v>
      </c>
      <c r="K9" s="73"/>
      <c r="L9" s="73"/>
      <c r="M9" s="73"/>
      <c r="N9" s="73"/>
      <c r="O9" s="73"/>
      <c r="P9" s="73">
        <v>9.9499999999999993</v>
      </c>
      <c r="Q9" s="73">
        <v>-1316.2900000000002</v>
      </c>
    </row>
    <row r="10" spans="1:23">
      <c r="A10" t="str">
        <f t="shared" si="0"/>
        <v>41000 · Gross Sales</v>
      </c>
      <c r="D10" s="134" t="s">
        <v>302</v>
      </c>
      <c r="E10" s="135"/>
      <c r="F10" s="135"/>
      <c r="G10" s="135">
        <v>-26.9</v>
      </c>
      <c r="H10" s="135"/>
      <c r="I10" s="135"/>
      <c r="J10" s="135"/>
      <c r="K10" s="135"/>
      <c r="L10" s="135"/>
      <c r="M10" s="135"/>
      <c r="N10" s="135"/>
      <c r="O10" s="135"/>
      <c r="P10" s="135"/>
      <c r="Q10" s="135">
        <v>-26.9</v>
      </c>
      <c r="U10" s="52"/>
      <c r="V10" s="52"/>
      <c r="W10" s="52"/>
    </row>
    <row r="11" spans="1:23">
      <c r="A11" t="str">
        <f t="shared" si="0"/>
        <v>41000 · Gross Sales</v>
      </c>
      <c r="B11" s="63" t="s">
        <v>1323</v>
      </c>
      <c r="C11" s="63"/>
      <c r="D11" s="63"/>
      <c r="E11" s="64">
        <v>-325.85000000000002</v>
      </c>
      <c r="F11" s="64">
        <v>-229.09</v>
      </c>
      <c r="G11" s="64">
        <v>-522.1</v>
      </c>
      <c r="H11" s="64">
        <v>0</v>
      </c>
      <c r="I11" s="64"/>
      <c r="J11" s="64">
        <v>-276.10000000000002</v>
      </c>
      <c r="K11" s="64"/>
      <c r="L11" s="64"/>
      <c r="M11" s="64"/>
      <c r="N11" s="64"/>
      <c r="O11" s="64"/>
      <c r="P11" s="64">
        <v>9.9499999999999993</v>
      </c>
      <c r="Q11" s="64">
        <v>-1343.1900000000003</v>
      </c>
    </row>
    <row r="12" spans="1:23">
      <c r="A12" t="str">
        <f t="shared" si="0"/>
        <v>41500 · Sales Revenue</v>
      </c>
      <c r="B12" t="s">
        <v>219</v>
      </c>
      <c r="C12" s="16" t="s">
        <v>26</v>
      </c>
      <c r="D12" t="s">
        <v>261</v>
      </c>
      <c r="E12" s="109">
        <v>-485.86</v>
      </c>
      <c r="F12" s="109">
        <v>-206.17000000000002</v>
      </c>
      <c r="G12" s="109">
        <v>-649.19000000000005</v>
      </c>
      <c r="H12" s="109">
        <v>-820.89</v>
      </c>
      <c r="I12" s="109">
        <v>-349.07000000000005</v>
      </c>
      <c r="J12" s="109">
        <v>-491.89</v>
      </c>
      <c r="K12" s="109">
        <v>-171.79</v>
      </c>
      <c r="L12" s="109">
        <v>-644.63000000000011</v>
      </c>
      <c r="M12" s="109">
        <v>-22.58</v>
      </c>
      <c r="N12" s="109">
        <v>-100.73</v>
      </c>
      <c r="O12" s="109">
        <v>-220.07</v>
      </c>
      <c r="P12" s="109">
        <v>-59.41</v>
      </c>
      <c r="Q12" s="109">
        <v>-4222.28</v>
      </c>
      <c r="R12" s="52"/>
      <c r="S12" s="52"/>
      <c r="U12" s="52"/>
      <c r="V12" s="52"/>
      <c r="W12" s="52"/>
    </row>
    <row r="13" spans="1:23">
      <c r="A13" t="str">
        <f t="shared" si="0"/>
        <v>41500 · Sales Revenue</v>
      </c>
      <c r="B13" s="63" t="s">
        <v>1324</v>
      </c>
      <c r="C13" s="63"/>
      <c r="D13" s="63"/>
      <c r="E13" s="64">
        <v>-485.86</v>
      </c>
      <c r="F13" s="64">
        <v>-206.17000000000002</v>
      </c>
      <c r="G13" s="64">
        <v>-649.19000000000005</v>
      </c>
      <c r="H13" s="64">
        <v>-820.89</v>
      </c>
      <c r="I13" s="64">
        <v>-349.07000000000005</v>
      </c>
      <c r="J13" s="64">
        <v>-491.89</v>
      </c>
      <c r="K13" s="64">
        <v>-171.79</v>
      </c>
      <c r="L13" s="64">
        <v>-644.63000000000011</v>
      </c>
      <c r="M13" s="64">
        <v>-22.58</v>
      </c>
      <c r="N13" s="64">
        <v>-100.73</v>
      </c>
      <c r="O13" s="64">
        <v>-220.07</v>
      </c>
      <c r="P13" s="64">
        <v>-59.41</v>
      </c>
      <c r="Q13" s="64">
        <v>-4222.28</v>
      </c>
    </row>
    <row r="14" spans="1:23">
      <c r="B14" t="s">
        <v>1058</v>
      </c>
      <c r="E14" s="83">
        <v>-4130.9000000000015</v>
      </c>
      <c r="F14" s="83">
        <v>-3172.6699999999992</v>
      </c>
      <c r="G14" s="83">
        <v>-5922.2899999999991</v>
      </c>
      <c r="H14" s="83">
        <v>-6084.15</v>
      </c>
      <c r="I14" s="83">
        <v>-3702.7400000000007</v>
      </c>
      <c r="J14" s="83">
        <v>-3091.84</v>
      </c>
      <c r="K14" s="83">
        <v>-3093.9700000000012</v>
      </c>
      <c r="L14" s="83">
        <v>-3860.0000000000014</v>
      </c>
      <c r="M14" s="83">
        <v>-3392.5399999999931</v>
      </c>
      <c r="N14" s="83">
        <v>-3427.7699999999995</v>
      </c>
      <c r="O14" s="83">
        <v>-2110.2600000000007</v>
      </c>
      <c r="P14" s="83">
        <v>-2601.1000000000004</v>
      </c>
      <c r="Q14" s="83">
        <v>-44590.229999999996</v>
      </c>
    </row>
    <row r="15" spans="1:23">
      <c r="G15"/>
    </row>
    <row r="16" spans="1:23">
      <c r="C16" t="s">
        <v>3662</v>
      </c>
      <c r="D16" t="s">
        <v>302</v>
      </c>
      <c r="E16" s="165">
        <f>INDEX('[10]Monthly 2015'!$Q$51:$Q$63,MATCH(E$1,'[10]Monthly 2015'!$D$51:$D$63,0))</f>
        <v>5.5051834414429561E-2</v>
      </c>
      <c r="F16" s="165">
        <f>INDEX('[10]Monthly 2015'!$Q$51:$Q$63,MATCH(F$1,'[10]Monthly 2015'!$D$51:$D$63,0))</f>
        <v>3.2429367306562026E-2</v>
      </c>
      <c r="G16" s="165">
        <f>INDEX('[10]Monthly 2015'!$Q$51:$Q$63,MATCH(G$1,'[10]Monthly 2015'!$D$51:$D$63,0))</f>
        <v>4.8045572812984896E-2</v>
      </c>
      <c r="H16" s="165">
        <f>INDEX('[10]Monthly 2015'!$Q$51:$Q$63,MATCH(H$1,'[10]Monthly 2015'!$D$51:$D$63,0))</f>
        <v>4.1232469885984543E-2</v>
      </c>
      <c r="I16" s="165">
        <f>INDEX('[10]Monthly 2015'!$Q$51:$Q$63,MATCH(I$1,'[10]Monthly 2015'!$D$51:$D$63,0))</f>
        <v>9.6469744005740751E-2</v>
      </c>
      <c r="J16" s="165">
        <f>INDEX('[10]Monthly 2015'!$Q$51:$Q$63,MATCH(J$1,'[10]Monthly 2015'!$D$51:$D$63,0))</f>
        <v>0</v>
      </c>
      <c r="K16" s="165">
        <f>INDEX('[10]Monthly 2015'!$Q$51:$Q$63,MATCH(K$1,'[10]Monthly 2015'!$D$51:$D$63,0))</f>
        <v>0.12704240067330297</v>
      </c>
      <c r="L16" s="165">
        <f>INDEX('[10]Monthly 2015'!$Q$51:$Q$63,MATCH(L$1,'[10]Monthly 2015'!$D$51:$D$63,0))</f>
        <v>2.2621404015299214E-2</v>
      </c>
      <c r="M16" s="165">
        <f>INDEX('[10]Monthly 2015'!$Q$51:$Q$63,MATCH(M$1,'[10]Monthly 2015'!$D$51:$D$63,0))</f>
        <v>4.9944487204811559E-2</v>
      </c>
      <c r="N16" s="165">
        <f>INDEX('[10]Monthly 2015'!$Q$51:$Q$63,MATCH(N$1,'[10]Monthly 2015'!$D$51:$D$63,0))</f>
        <v>5.734850873534926E-2</v>
      </c>
      <c r="O16" s="165">
        <f>INDEX('[10]Monthly 2015'!$Q$51:$Q$63,MATCH(O$1,'[10]Monthly 2015'!$D$51:$D$63,0))</f>
        <v>0.15968459065221041</v>
      </c>
      <c r="P16" s="165">
        <f>INDEX('[10]Monthly 2015'!$Q$51:$Q$63,MATCH(P$1,'[10]Monthly 2015'!$D$51:$D$63,0))</f>
        <v>9.003389999088264E-2</v>
      </c>
      <c r="Q16" s="165"/>
    </row>
    <row r="17" spans="1:18">
      <c r="D17" t="s">
        <v>80</v>
      </c>
      <c r="E17" s="166">
        <f>VLOOKUP(E$5,'[5]IMU %'!$J$20:$M$33,4,0)</f>
        <v>6.4744851405259082E-2</v>
      </c>
      <c r="F17" s="166">
        <f>VLOOKUP(F$5,'[5]IMU %'!$J$20:$M$33,4,0)</f>
        <v>5.6144416378930792E-2</v>
      </c>
      <c r="G17" s="166">
        <f>VLOOKUP(G$5,'[5]IMU %'!$J$20:$M$33,4,0)</f>
        <v>6.2972646518240902E-2</v>
      </c>
      <c r="H17" s="166">
        <f>VLOOKUP(H$5,'[5]IMU %'!$J$20:$M$33,4,0)</f>
        <v>0.15196926756240176</v>
      </c>
      <c r="I17" s="166">
        <f>VLOOKUP(I$5,'[5]IMU %'!$J$20:$M$33,4,0)</f>
        <v>9.5301248631483537E-2</v>
      </c>
      <c r="J17" s="166">
        <f>VLOOKUP(J$5,'[5]IMU %'!$J$20:$M$33,4,0)</f>
        <v>0.23098706857342574</v>
      </c>
      <c r="K17" s="166">
        <f>VLOOKUP(K$5,'[5]IMU %'!$J$20:$M$33,4,0)</f>
        <v>0.13382078243463391</v>
      </c>
      <c r="L17" s="166">
        <f>VLOOKUP(L$5,'[5]IMU %'!$J$20:$M$33,4,0)</f>
        <v>7.5291149366932833E-2</v>
      </c>
      <c r="M17" s="166">
        <f>VLOOKUP(M$5,'[5]IMU %'!$J$20:$M$33,4,0)</f>
        <v>0.1011306296128935</v>
      </c>
      <c r="N17" s="166">
        <f>VLOOKUP(N$5,'[5]IMU %'!$J$20:$M$33,4,0)</f>
        <v>0.10978482408366466</v>
      </c>
      <c r="O17" s="166">
        <f>VLOOKUP(O$5,'[5]IMU %'!$J$20:$M$33,4,0)</f>
        <v>6.2639883257659096E-2</v>
      </c>
      <c r="P17" s="166">
        <f>VLOOKUP(P$5,'[5]IMU %'!$J$20:$M$33,4,0)</f>
        <v>2.3578479226707773E-2</v>
      </c>
      <c r="Q17" s="166"/>
    </row>
    <row r="18" spans="1:18">
      <c r="E18" s="52"/>
      <c r="F18" s="52"/>
      <c r="G18" s="52"/>
      <c r="H18" s="52"/>
      <c r="I18" s="52"/>
      <c r="J18" s="52"/>
      <c r="K18" s="52"/>
    </row>
    <row r="19" spans="1:18">
      <c r="B19" s="48" t="s">
        <v>7</v>
      </c>
      <c r="C19" t="s">
        <v>20</v>
      </c>
    </row>
    <row r="20" spans="1:18">
      <c r="B20" s="48" t="s">
        <v>11</v>
      </c>
      <c r="C20" t="s">
        <v>3612</v>
      </c>
    </row>
    <row r="22" spans="1:18">
      <c r="B22" s="48" t="s">
        <v>1059</v>
      </c>
      <c r="E22" s="48" t="s">
        <v>8</v>
      </c>
      <c r="G22"/>
    </row>
    <row r="23" spans="1:18">
      <c r="B23" s="48" t="s">
        <v>6</v>
      </c>
      <c r="C23" s="48" t="s">
        <v>10</v>
      </c>
      <c r="D23" s="48" t="s">
        <v>12</v>
      </c>
      <c r="E23">
        <v>1</v>
      </c>
      <c r="F23">
        <v>2</v>
      </c>
      <c r="G23">
        <v>3</v>
      </c>
      <c r="H23">
        <v>4</v>
      </c>
      <c r="I23">
        <v>5</v>
      </c>
      <c r="J23">
        <v>6</v>
      </c>
      <c r="K23">
        <v>7</v>
      </c>
      <c r="L23">
        <v>8</v>
      </c>
      <c r="M23">
        <v>9</v>
      </c>
      <c r="N23">
        <v>10</v>
      </c>
      <c r="O23">
        <v>11</v>
      </c>
      <c r="P23">
        <v>12</v>
      </c>
      <c r="Q23" t="s">
        <v>1058</v>
      </c>
    </row>
    <row r="24" spans="1:18">
      <c r="A24" t="str">
        <f t="shared" ref="A24:A50" si="1">IF(C24="",A23,C24)</f>
        <v>41000 · Gross Sales</v>
      </c>
      <c r="B24" t="s">
        <v>21</v>
      </c>
      <c r="C24" t="s">
        <v>146</v>
      </c>
      <c r="D24" s="87" t="s">
        <v>80</v>
      </c>
      <c r="E24" s="73">
        <v>-443.12</v>
      </c>
      <c r="F24" s="73">
        <v>-1133.8500000000001</v>
      </c>
      <c r="G24" s="73">
        <v>-34.85</v>
      </c>
      <c r="H24" s="73">
        <v>-470.64000000000004</v>
      </c>
      <c r="I24" s="73">
        <v>-202.91</v>
      </c>
      <c r="J24" s="73"/>
      <c r="K24" s="73">
        <v>-590.74</v>
      </c>
      <c r="L24" s="73">
        <v>-133.41</v>
      </c>
      <c r="M24" s="73">
        <v>-270.02</v>
      </c>
      <c r="N24" s="73"/>
      <c r="O24" s="73">
        <v>-1690.89</v>
      </c>
      <c r="P24" s="73">
        <v>-330.51</v>
      </c>
      <c r="Q24" s="73">
        <v>-5300.94</v>
      </c>
    </row>
    <row r="25" spans="1:18">
      <c r="A25" t="str">
        <f t="shared" si="1"/>
        <v>41000 · Gross Sales</v>
      </c>
      <c r="D25" s="134" t="s">
        <v>302</v>
      </c>
      <c r="E25" s="135">
        <v>-3770.3700000000013</v>
      </c>
      <c r="F25" s="135">
        <v>-2106.0300000000002</v>
      </c>
      <c r="G25" s="135">
        <v>-2639.7800000000007</v>
      </c>
      <c r="H25" s="135">
        <v>-2486.9000000000005</v>
      </c>
      <c r="I25" s="135">
        <v>-3574.31</v>
      </c>
      <c r="J25" s="135">
        <v>-3112.5299999999979</v>
      </c>
      <c r="K25" s="135">
        <v>-2070.33</v>
      </c>
      <c r="L25" s="135">
        <v>-3298.2800000000011</v>
      </c>
      <c r="M25" s="135">
        <v>-1713.0100000000002</v>
      </c>
      <c r="N25" s="135">
        <v>-2201.5899999999997</v>
      </c>
      <c r="O25" s="135">
        <v>-1869.4300000000003</v>
      </c>
      <c r="P25" s="135">
        <v>-1472.31</v>
      </c>
      <c r="Q25" s="135">
        <v>-30314.870000000003</v>
      </c>
    </row>
    <row r="26" spans="1:18">
      <c r="A26" t="str">
        <f t="shared" si="1"/>
        <v>41000 · Gross Sales</v>
      </c>
      <c r="D26" s="129" t="s">
        <v>309</v>
      </c>
      <c r="E26" s="130">
        <v>-1989.7800000000009</v>
      </c>
      <c r="F26" s="130">
        <v>-1060.72</v>
      </c>
      <c r="G26" s="130">
        <v>-2300.0100000000007</v>
      </c>
      <c r="H26" s="130">
        <v>-1626.6299999999999</v>
      </c>
      <c r="I26" s="130">
        <v>-2717.79</v>
      </c>
      <c r="J26" s="130">
        <v>-3786.349999999999</v>
      </c>
      <c r="K26" s="130">
        <v>-2598.39</v>
      </c>
      <c r="L26" s="130">
        <v>-3018.6700000000005</v>
      </c>
      <c r="M26" s="130">
        <v>-1980.48</v>
      </c>
      <c r="N26" s="130">
        <v>-1651.22</v>
      </c>
      <c r="O26" s="130">
        <v>-3752.2000000000007</v>
      </c>
      <c r="P26" s="130">
        <v>-3099.7000000000003</v>
      </c>
      <c r="Q26" s="130">
        <v>-29581.940000000002</v>
      </c>
    </row>
    <row r="27" spans="1:18">
      <c r="A27" t="str">
        <f t="shared" si="1"/>
        <v>41000 · Gross Sales</v>
      </c>
      <c r="D27" s="65" t="s">
        <v>305</v>
      </c>
      <c r="E27" s="66">
        <v>-129.6</v>
      </c>
      <c r="F27" s="66">
        <v>-147.24</v>
      </c>
      <c r="G27" s="66">
        <v>-240.35</v>
      </c>
      <c r="H27" s="66">
        <v>-175.48999999999998</v>
      </c>
      <c r="I27" s="66">
        <v>-188.54</v>
      </c>
      <c r="J27" s="66">
        <v>-458.72999999999996</v>
      </c>
      <c r="K27" s="66">
        <v>-109.80000000000001</v>
      </c>
      <c r="L27" s="66">
        <v>-412.09</v>
      </c>
      <c r="M27" s="66">
        <v>-133.6</v>
      </c>
      <c r="N27" s="66">
        <v>-335.16999999999996</v>
      </c>
      <c r="O27" s="66">
        <v>-142.59</v>
      </c>
      <c r="P27" s="66">
        <v>-121.5</v>
      </c>
      <c r="Q27" s="66">
        <v>-2594.6999999999998</v>
      </c>
    </row>
    <row r="28" spans="1:18">
      <c r="A28" t="str">
        <f t="shared" si="1"/>
        <v>44000 · Returns</v>
      </c>
      <c r="C28" t="s">
        <v>184</v>
      </c>
      <c r="D28" s="87" t="s">
        <v>80</v>
      </c>
      <c r="E28" s="73"/>
      <c r="F28" s="73"/>
      <c r="G28" s="73"/>
      <c r="H28" s="73">
        <v>-172.9</v>
      </c>
      <c r="I28" s="73">
        <v>32.58</v>
      </c>
      <c r="J28" s="73"/>
      <c r="K28" s="73"/>
      <c r="L28" s="73"/>
      <c r="M28" s="73"/>
      <c r="N28" s="73"/>
      <c r="O28" s="73"/>
      <c r="P28" s="73"/>
      <c r="Q28" s="73">
        <v>-140.32</v>
      </c>
    </row>
    <row r="29" spans="1:18">
      <c r="A29" t="str">
        <f t="shared" si="1"/>
        <v>44000 · Returns</v>
      </c>
      <c r="D29" s="134" t="s">
        <v>302</v>
      </c>
      <c r="E29" s="135">
        <v>189.82</v>
      </c>
      <c r="F29" s="135">
        <v>448.07</v>
      </c>
      <c r="G29" s="135">
        <v>162.44999999999999</v>
      </c>
      <c r="H29" s="135">
        <v>366.42000000000007</v>
      </c>
      <c r="I29" s="135">
        <v>205.87</v>
      </c>
      <c r="J29" s="135">
        <v>280.02999999999997</v>
      </c>
      <c r="K29" s="135">
        <v>102.93</v>
      </c>
      <c r="L29" s="135">
        <v>253.01</v>
      </c>
      <c r="M29" s="135">
        <v>154.69999999999999</v>
      </c>
      <c r="N29" s="135">
        <v>33.96</v>
      </c>
      <c r="O29" s="135"/>
      <c r="P29" s="135"/>
      <c r="Q29" s="135">
        <v>2197.2600000000002</v>
      </c>
    </row>
    <row r="30" spans="1:18">
      <c r="A30" t="str">
        <f t="shared" si="1"/>
        <v>44000 · Returns</v>
      </c>
      <c r="D30" s="129" t="s">
        <v>309</v>
      </c>
      <c r="E30" s="130">
        <v>376.85</v>
      </c>
      <c r="F30" s="130">
        <v>263.12</v>
      </c>
      <c r="G30" s="130">
        <v>61.6</v>
      </c>
      <c r="H30" s="130">
        <v>330.86</v>
      </c>
      <c r="I30" s="130">
        <v>152.47999999999999</v>
      </c>
      <c r="J30" s="130">
        <v>223.64</v>
      </c>
      <c r="K30" s="130">
        <v>201.95</v>
      </c>
      <c r="L30" s="130">
        <v>296.95</v>
      </c>
      <c r="M30" s="130">
        <v>246.12</v>
      </c>
      <c r="N30" s="130">
        <v>166.81</v>
      </c>
      <c r="O30" s="130"/>
      <c r="P30" s="130"/>
      <c r="Q30" s="130">
        <v>2320.38</v>
      </c>
    </row>
    <row r="31" spans="1:18">
      <c r="A31" t="str">
        <f t="shared" si="1"/>
        <v>44000 · Returns</v>
      </c>
      <c r="B31" s="63" t="s">
        <v>1317</v>
      </c>
      <c r="C31" s="63"/>
      <c r="D31" s="63"/>
      <c r="E31" s="64">
        <v>-5766.2000000000025</v>
      </c>
      <c r="F31" s="64">
        <v>-3736.65</v>
      </c>
      <c r="G31" s="64">
        <v>-4990.9400000000014</v>
      </c>
      <c r="H31" s="64">
        <v>-4235.28</v>
      </c>
      <c r="I31" s="64">
        <v>-6292.6200000000008</v>
      </c>
      <c r="J31" s="64">
        <v>-6853.9399999999969</v>
      </c>
      <c r="K31" s="64">
        <v>-5064.3799999999992</v>
      </c>
      <c r="L31" s="64">
        <v>-6312.4900000000016</v>
      </c>
      <c r="M31" s="64">
        <v>-3696.2900000000009</v>
      </c>
      <c r="N31" s="64">
        <v>-3987.2099999999996</v>
      </c>
      <c r="O31" s="64">
        <v>-7455.1100000000015</v>
      </c>
      <c r="P31" s="64">
        <v>-5024.0200000000004</v>
      </c>
      <c r="Q31" s="64">
        <v>-63415.130000000026</v>
      </c>
      <c r="R31" s="52"/>
    </row>
    <row r="32" spans="1:18">
      <c r="A32" t="str">
        <f t="shared" si="1"/>
        <v>41000 · Gross Sales</v>
      </c>
      <c r="B32" t="s">
        <v>19</v>
      </c>
      <c r="C32" t="s">
        <v>146</v>
      </c>
      <c r="D32" s="87" t="s">
        <v>80</v>
      </c>
      <c r="E32" s="73"/>
      <c r="F32" s="73">
        <v>-9.9499999999999993</v>
      </c>
      <c r="G32" s="73">
        <v>-3408</v>
      </c>
      <c r="H32" s="73"/>
      <c r="I32" s="73"/>
      <c r="J32" s="73"/>
      <c r="K32" s="73"/>
      <c r="L32" s="73">
        <v>-62</v>
      </c>
      <c r="M32" s="73"/>
      <c r="N32" s="73"/>
      <c r="O32" s="73">
        <v>-127</v>
      </c>
      <c r="P32" s="73"/>
      <c r="Q32" s="73">
        <v>-3606.95</v>
      </c>
    </row>
    <row r="33" spans="1:21">
      <c r="A33" t="str">
        <f t="shared" si="1"/>
        <v>41000 · Gross Sales</v>
      </c>
      <c r="B33" s="63" t="s">
        <v>1322</v>
      </c>
      <c r="C33" s="63"/>
      <c r="D33" s="63"/>
      <c r="E33" s="64"/>
      <c r="F33" s="64">
        <v>-9.9499999999999993</v>
      </c>
      <c r="G33" s="64">
        <v>-3408</v>
      </c>
      <c r="H33" s="64"/>
      <c r="I33" s="64"/>
      <c r="J33" s="64"/>
      <c r="K33" s="64"/>
      <c r="L33" s="64">
        <v>-62</v>
      </c>
      <c r="M33" s="64"/>
      <c r="N33" s="64"/>
      <c r="O33" s="64">
        <v>-127</v>
      </c>
      <c r="P33" s="64"/>
      <c r="Q33" s="64">
        <v>-3606.95</v>
      </c>
      <c r="R33" s="52"/>
    </row>
    <row r="34" spans="1:21">
      <c r="A34" t="str">
        <f t="shared" si="1"/>
        <v>41000 · Gross Sales</v>
      </c>
      <c r="B34" t="s">
        <v>158</v>
      </c>
      <c r="C34" t="s">
        <v>146</v>
      </c>
      <c r="D34" s="87" t="s">
        <v>80</v>
      </c>
      <c r="E34" s="73"/>
      <c r="F34" s="73"/>
      <c r="G34" s="73"/>
      <c r="H34" s="73"/>
      <c r="I34" s="73"/>
      <c r="J34" s="73">
        <v>-300.15999999999997</v>
      </c>
      <c r="K34" s="73"/>
      <c r="L34" s="73"/>
      <c r="M34" s="73">
        <v>-62</v>
      </c>
      <c r="N34" s="73"/>
      <c r="O34" s="73"/>
      <c r="P34" s="73"/>
      <c r="Q34" s="73">
        <v>-362.15999999999997</v>
      </c>
    </row>
    <row r="35" spans="1:21">
      <c r="A35" t="str">
        <f t="shared" si="1"/>
        <v>44000 · Returns</v>
      </c>
      <c r="C35" t="s">
        <v>184</v>
      </c>
      <c r="D35" s="129" t="s">
        <v>309</v>
      </c>
      <c r="E35" s="130"/>
      <c r="F35" s="130"/>
      <c r="G35" s="130"/>
      <c r="H35" s="130"/>
      <c r="I35" s="130">
        <v>154.1</v>
      </c>
      <c r="J35" s="130"/>
      <c r="K35" s="130"/>
      <c r="L35" s="130"/>
      <c r="M35" s="130"/>
      <c r="N35" s="130">
        <v>107.8</v>
      </c>
      <c r="O35" s="130">
        <v>82.4</v>
      </c>
      <c r="P35" s="130"/>
      <c r="Q35" s="130">
        <v>344.29999999999995</v>
      </c>
    </row>
    <row r="36" spans="1:21">
      <c r="A36" t="str">
        <f t="shared" si="1"/>
        <v>44000 · Returns</v>
      </c>
      <c r="D36" t="s">
        <v>272</v>
      </c>
      <c r="E36" s="83"/>
      <c r="F36" s="83"/>
      <c r="G36" s="83"/>
      <c r="H36" s="83">
        <v>142.78</v>
      </c>
      <c r="I36" s="83"/>
      <c r="J36" s="83"/>
      <c r="K36" s="83"/>
      <c r="L36" s="83"/>
      <c r="M36" s="83"/>
      <c r="N36" s="83"/>
      <c r="O36" s="83"/>
      <c r="P36" s="83"/>
      <c r="Q36" s="83">
        <v>142.78</v>
      </c>
    </row>
    <row r="37" spans="1:21">
      <c r="A37" t="str">
        <f t="shared" si="1"/>
        <v>44000 · Returns</v>
      </c>
      <c r="B37" s="63" t="s">
        <v>1319</v>
      </c>
      <c r="C37" s="63"/>
      <c r="D37" s="63"/>
      <c r="E37" s="64"/>
      <c r="F37" s="64"/>
      <c r="G37" s="64"/>
      <c r="H37" s="64">
        <v>142.78</v>
      </c>
      <c r="I37" s="64">
        <v>154.1</v>
      </c>
      <c r="J37" s="64">
        <v>-300.15999999999997</v>
      </c>
      <c r="K37" s="64"/>
      <c r="L37" s="64"/>
      <c r="M37" s="64">
        <v>-62</v>
      </c>
      <c r="N37" s="64">
        <v>107.8</v>
      </c>
      <c r="O37" s="64">
        <v>82.4</v>
      </c>
      <c r="P37" s="64"/>
      <c r="Q37" s="64">
        <v>124.91999999999999</v>
      </c>
      <c r="R37" s="52"/>
    </row>
    <row r="38" spans="1:21">
      <c r="A38" t="str">
        <f t="shared" si="1"/>
        <v>41000 · Gross Sales</v>
      </c>
      <c r="B38" t="s">
        <v>58</v>
      </c>
      <c r="C38" t="s">
        <v>146</v>
      </c>
      <c r="D38" s="87" t="s">
        <v>80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>
        <v>-432</v>
      </c>
      <c r="Q38" s="73">
        <v>-432</v>
      </c>
    </row>
    <row r="39" spans="1:21">
      <c r="A39" t="str">
        <f t="shared" si="1"/>
        <v>41500 · Sales Revenue</v>
      </c>
      <c r="C39" s="16" t="s">
        <v>26</v>
      </c>
      <c r="D39" s="112" t="s">
        <v>27</v>
      </c>
      <c r="E39" s="110">
        <v>-10396.210000000001</v>
      </c>
      <c r="F39" s="110">
        <v>-7878.4400000000005</v>
      </c>
      <c r="G39" s="110">
        <v>-10808.65</v>
      </c>
      <c r="H39" s="110">
        <v>-13549.079999999998</v>
      </c>
      <c r="I39" s="110">
        <v>-14841.01</v>
      </c>
      <c r="J39" s="110">
        <v>-15116.46</v>
      </c>
      <c r="K39" s="110">
        <v>-13641.980000000001</v>
      </c>
      <c r="L39" s="110">
        <v>-12684.339999999998</v>
      </c>
      <c r="M39" s="110">
        <v>-8070.64</v>
      </c>
      <c r="N39" s="110">
        <v>-10157.540000000001</v>
      </c>
      <c r="O39" s="110">
        <v>-13772.230000000003</v>
      </c>
      <c r="P39" s="110">
        <v>-15274.42</v>
      </c>
      <c r="Q39" s="110">
        <v>-146191.00000000003</v>
      </c>
    </row>
    <row r="40" spans="1:21">
      <c r="A40" t="str">
        <f t="shared" si="1"/>
        <v>41500 · Sales Revenue</v>
      </c>
      <c r="C40" s="16"/>
      <c r="D40" t="s">
        <v>268</v>
      </c>
      <c r="E40" s="109"/>
      <c r="F40" s="109">
        <v>-1334.05</v>
      </c>
      <c r="G40" s="109"/>
      <c r="H40" s="109"/>
      <c r="I40" s="109">
        <v>-878.93</v>
      </c>
      <c r="J40" s="109"/>
      <c r="K40" s="109"/>
      <c r="L40" s="109"/>
      <c r="M40" s="109">
        <v>-1216.24</v>
      </c>
      <c r="N40" s="109"/>
      <c r="O40" s="109">
        <v>-1142.33</v>
      </c>
      <c r="P40" s="109"/>
      <c r="Q40" s="109">
        <v>-4571.55</v>
      </c>
      <c r="R40" s="52"/>
      <c r="S40" s="234"/>
      <c r="T40" s="52"/>
      <c r="U40" s="52"/>
    </row>
    <row r="41" spans="1:21">
      <c r="A41" t="str">
        <f t="shared" si="1"/>
        <v>41500 · Sales Revenue</v>
      </c>
      <c r="C41" s="16"/>
      <c r="D41" t="s">
        <v>270</v>
      </c>
      <c r="E41" s="109">
        <v>-706.87</v>
      </c>
      <c r="F41" s="109">
        <v>-582.79</v>
      </c>
      <c r="G41" s="185">
        <v>-835.06</v>
      </c>
      <c r="H41" s="109">
        <v>-476.76</v>
      </c>
      <c r="I41" s="109">
        <v>-1480.04</v>
      </c>
      <c r="J41" s="109">
        <v>-933.47</v>
      </c>
      <c r="K41" s="109">
        <v>-206.78</v>
      </c>
      <c r="L41" s="109">
        <v>-460.59000000000003</v>
      </c>
      <c r="M41" s="109">
        <v>-229.95</v>
      </c>
      <c r="N41" s="109">
        <v>-955.6</v>
      </c>
      <c r="O41" s="109">
        <v>-1126.28</v>
      </c>
      <c r="P41" s="109">
        <v>-348.28</v>
      </c>
      <c r="Q41" s="109">
        <v>-8342.4699999999993</v>
      </c>
      <c r="R41" s="52"/>
      <c r="S41" s="234"/>
      <c r="T41" s="52"/>
      <c r="U41" s="52"/>
    </row>
    <row r="42" spans="1:21">
      <c r="A42" t="str">
        <f t="shared" si="1"/>
        <v>41500 · Sales Revenue</v>
      </c>
      <c r="C42" s="16"/>
      <c r="D42" t="s">
        <v>264</v>
      </c>
      <c r="E42" s="109">
        <v>-694.65000000000009</v>
      </c>
      <c r="F42" s="109">
        <v>-280.77999999999997</v>
      </c>
      <c r="G42" s="185">
        <v>-836.1</v>
      </c>
      <c r="H42" s="109">
        <v>-354.65</v>
      </c>
      <c r="I42" s="109">
        <v>-515.85</v>
      </c>
      <c r="J42" s="109">
        <v>-612.89</v>
      </c>
      <c r="K42" s="109">
        <v>-357.46</v>
      </c>
      <c r="L42" s="109">
        <v>-453.93</v>
      </c>
      <c r="M42" s="109">
        <v>-367.35</v>
      </c>
      <c r="N42" s="109">
        <v>-252.46</v>
      </c>
      <c r="O42" s="109">
        <v>-302.08</v>
      </c>
      <c r="P42" s="109">
        <v>-303.95999999999998</v>
      </c>
      <c r="Q42" s="109">
        <v>-5332.1600000000008</v>
      </c>
      <c r="R42" s="52"/>
      <c r="S42" s="234"/>
      <c r="T42" s="52"/>
      <c r="U42" s="52"/>
    </row>
    <row r="43" spans="1:21">
      <c r="A43" t="str">
        <f t="shared" si="1"/>
        <v>41500 · Sales Revenue</v>
      </c>
      <c r="C43" s="16"/>
      <c r="D43" t="s">
        <v>279</v>
      </c>
      <c r="E43" s="109">
        <v>-55118.11</v>
      </c>
      <c r="F43" s="109">
        <v>-53510.18</v>
      </c>
      <c r="G43" s="185">
        <v>-23506.079999999998</v>
      </c>
      <c r="H43" s="109">
        <v>-63668.760000000009</v>
      </c>
      <c r="I43" s="109">
        <v>-31441.539999999997</v>
      </c>
      <c r="J43" s="109">
        <v>-38750.449999999997</v>
      </c>
      <c r="K43" s="109">
        <v>-38073.32</v>
      </c>
      <c r="L43" s="109">
        <v>-26708.710000000003</v>
      </c>
      <c r="M43" s="109">
        <v>-20521.59</v>
      </c>
      <c r="N43" s="109">
        <v>-26598.82</v>
      </c>
      <c r="O43" s="109">
        <v>-37372.89</v>
      </c>
      <c r="P43" s="109">
        <v>-17492.010000000002</v>
      </c>
      <c r="Q43" s="109">
        <v>-432762.46000000008</v>
      </c>
      <c r="R43" s="52"/>
      <c r="S43" s="234"/>
      <c r="T43" s="52"/>
      <c r="U43" s="52"/>
    </row>
    <row r="44" spans="1:21">
      <c r="A44" t="str">
        <f t="shared" si="1"/>
        <v>41500 · Sales Revenue</v>
      </c>
      <c r="C44" s="16"/>
      <c r="D44" t="s">
        <v>272</v>
      </c>
      <c r="E44" s="109">
        <v>-6326.96</v>
      </c>
      <c r="F44" s="109">
        <v>-6408</v>
      </c>
      <c r="G44" s="185">
        <v>-8148.27</v>
      </c>
      <c r="H44" s="109">
        <v>-9745.17</v>
      </c>
      <c r="I44" s="109">
        <v>-5330.5599999999995</v>
      </c>
      <c r="J44" s="109">
        <v>-6445.17</v>
      </c>
      <c r="K44" s="109">
        <v>-3966.55</v>
      </c>
      <c r="L44" s="109">
        <v>-5777.43</v>
      </c>
      <c r="M44" s="109">
        <v>-7636.32</v>
      </c>
      <c r="N44" s="109">
        <v>-7505.6100000000006</v>
      </c>
      <c r="O44" s="109">
        <v>-4359.68</v>
      </c>
      <c r="P44" s="109">
        <v>-9561.3799999999992</v>
      </c>
      <c r="Q44" s="109">
        <v>-81211.100000000006</v>
      </c>
      <c r="R44" s="52"/>
      <c r="S44" s="234"/>
      <c r="T44" s="52"/>
      <c r="U44" s="52"/>
    </row>
    <row r="45" spans="1:21">
      <c r="A45" t="str">
        <f t="shared" si="1"/>
        <v>41500 · Sales Revenue</v>
      </c>
      <c r="C45" s="16"/>
      <c r="D45" t="s">
        <v>266</v>
      </c>
      <c r="E45" s="109">
        <v>-1319.95</v>
      </c>
      <c r="F45" s="109">
        <v>-849.31</v>
      </c>
      <c r="G45" s="185">
        <v>-1128.1500000000001</v>
      </c>
      <c r="H45" s="109">
        <v>-861</v>
      </c>
      <c r="I45" s="109">
        <v>-619.62</v>
      </c>
      <c r="J45" s="109">
        <v>-1128.4100000000001</v>
      </c>
      <c r="K45" s="109">
        <v>-564.97</v>
      </c>
      <c r="L45" s="109">
        <v>-542.62</v>
      </c>
      <c r="M45" s="109">
        <v>-959.33</v>
      </c>
      <c r="N45" s="109">
        <v>-258.95</v>
      </c>
      <c r="O45" s="109">
        <v>-682.75</v>
      </c>
      <c r="P45" s="109">
        <v>-253.74</v>
      </c>
      <c r="Q45" s="109">
        <v>-9168.7999999999993</v>
      </c>
      <c r="R45" s="52"/>
      <c r="S45" s="234"/>
      <c r="T45" s="52"/>
      <c r="U45" s="52"/>
    </row>
    <row r="46" spans="1:21">
      <c r="A46" t="str">
        <f t="shared" si="1"/>
        <v>41500 · Sales Revenue</v>
      </c>
      <c r="C46" s="16"/>
      <c r="D46" t="s">
        <v>277</v>
      </c>
      <c r="E46" s="109">
        <v>-174.72</v>
      </c>
      <c r="F46" s="109"/>
      <c r="G46" s="185">
        <v>-641.99</v>
      </c>
      <c r="H46" s="109"/>
      <c r="I46" s="109"/>
      <c r="J46" s="109"/>
      <c r="K46" s="109">
        <v>-866</v>
      </c>
      <c r="L46" s="109"/>
      <c r="M46" s="109">
        <v>-2655.9300000000003</v>
      </c>
      <c r="N46" s="109">
        <v>-859.8</v>
      </c>
      <c r="O46" s="109">
        <v>-2113.0300000000002</v>
      </c>
      <c r="P46" s="109">
        <v>-8297.7199999999993</v>
      </c>
      <c r="Q46" s="109">
        <v>-15609.19</v>
      </c>
      <c r="R46" s="52"/>
      <c r="S46" s="234"/>
      <c r="T46" s="52"/>
      <c r="U46" s="52"/>
    </row>
    <row r="47" spans="1:21">
      <c r="A47" t="str">
        <f t="shared" si="1"/>
        <v>41500 · Sales Revenue</v>
      </c>
      <c r="C47" s="16"/>
      <c r="D47" t="s">
        <v>274</v>
      </c>
      <c r="E47" s="109"/>
      <c r="F47" s="109"/>
      <c r="G47" s="109">
        <v>-259.47000000000003</v>
      </c>
      <c r="H47" s="109"/>
      <c r="I47" s="109">
        <v>-2113.04</v>
      </c>
      <c r="J47" s="109"/>
      <c r="K47" s="109">
        <v>-454.23</v>
      </c>
      <c r="L47" s="109"/>
      <c r="M47" s="109">
        <v>-455</v>
      </c>
      <c r="N47" s="109"/>
      <c r="O47" s="109"/>
      <c r="P47" s="109"/>
      <c r="Q47" s="109">
        <v>-3281.7400000000002</v>
      </c>
      <c r="R47" s="52"/>
      <c r="S47" s="234"/>
      <c r="T47" s="52"/>
      <c r="U47" s="52"/>
    </row>
    <row r="48" spans="1:21">
      <c r="A48" t="str">
        <f t="shared" si="1"/>
        <v>44000 · Returns</v>
      </c>
      <c r="C48" t="s">
        <v>184</v>
      </c>
      <c r="D48" s="134" t="s">
        <v>302</v>
      </c>
      <c r="E48" s="135"/>
      <c r="F48" s="135"/>
      <c r="G48" s="135"/>
      <c r="H48" s="135"/>
      <c r="I48" s="135"/>
      <c r="J48" s="135"/>
      <c r="K48" s="135"/>
      <c r="L48" s="135"/>
      <c r="M48" s="135"/>
      <c r="N48" s="135"/>
      <c r="O48" s="135">
        <v>243.49999999999997</v>
      </c>
      <c r="P48" s="135">
        <v>183.48</v>
      </c>
      <c r="Q48" s="135">
        <v>426.97999999999996</v>
      </c>
    </row>
    <row r="49" spans="1:32">
      <c r="A49" t="str">
        <f t="shared" si="1"/>
        <v>46000 · Chargebacks</v>
      </c>
      <c r="C49" t="s">
        <v>142</v>
      </c>
      <c r="D49" t="s">
        <v>27</v>
      </c>
      <c r="E49" s="83"/>
      <c r="F49" s="83"/>
      <c r="G49" s="83"/>
      <c r="H49" s="83"/>
      <c r="I49" s="83"/>
      <c r="J49" s="83">
        <v>397.03</v>
      </c>
      <c r="K49" s="83">
        <v>332.2</v>
      </c>
      <c r="L49" s="83"/>
      <c r="M49" s="83"/>
      <c r="N49" s="83"/>
      <c r="O49" s="83"/>
      <c r="P49" s="83"/>
      <c r="Q49" s="83">
        <v>729.23</v>
      </c>
    </row>
    <row r="50" spans="1:32">
      <c r="A50" t="str">
        <f t="shared" si="1"/>
        <v>46000 · Chargebacks</v>
      </c>
      <c r="B50" s="63" t="s">
        <v>1318</v>
      </c>
      <c r="C50" s="63"/>
      <c r="D50" s="63"/>
      <c r="E50" s="64">
        <v>-74737.47</v>
      </c>
      <c r="F50" s="64">
        <v>-70843.549999999988</v>
      </c>
      <c r="G50" s="64">
        <v>-46163.770000000004</v>
      </c>
      <c r="H50" s="64">
        <v>-88655.42</v>
      </c>
      <c r="I50" s="64">
        <v>-57220.59</v>
      </c>
      <c r="J50" s="64">
        <v>-62589.82</v>
      </c>
      <c r="K50" s="64">
        <v>-57799.090000000011</v>
      </c>
      <c r="L50" s="64">
        <v>-46627.62</v>
      </c>
      <c r="M50" s="64">
        <v>-42112.350000000006</v>
      </c>
      <c r="N50" s="64">
        <v>-46588.78</v>
      </c>
      <c r="O50" s="64">
        <v>-60627.770000000004</v>
      </c>
      <c r="P50" s="64">
        <v>-51780.029999999992</v>
      </c>
      <c r="Q50" s="64">
        <v>-705746.26000000013</v>
      </c>
      <c r="R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</row>
    <row r="51" spans="1:32">
      <c r="B51" t="s">
        <v>1058</v>
      </c>
      <c r="E51" s="83">
        <v>-80503.670000000013</v>
      </c>
      <c r="F51" s="83">
        <v>-74590.149999999994</v>
      </c>
      <c r="G51" s="83">
        <v>-54562.710000000006</v>
      </c>
      <c r="H51" s="83">
        <v>-92747.92</v>
      </c>
      <c r="I51" s="83">
        <v>-63359.11</v>
      </c>
      <c r="J51" s="83">
        <v>-69743.92</v>
      </c>
      <c r="K51" s="83">
        <v>-62863.470000000008</v>
      </c>
      <c r="L51" s="83">
        <v>-53002.110000000008</v>
      </c>
      <c r="M51" s="83">
        <v>-45870.64</v>
      </c>
      <c r="N51" s="83">
        <v>-50468.19</v>
      </c>
      <c r="O51" s="83">
        <v>-68127.48000000001</v>
      </c>
      <c r="P51" s="83">
        <v>-56804.049999999996</v>
      </c>
      <c r="Q51" s="83">
        <v>-772643.42000000016</v>
      </c>
    </row>
    <row r="52" spans="1:32">
      <c r="G52"/>
    </row>
    <row r="53" spans="1:32"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</row>
    <row r="54" spans="1:32">
      <c r="C54" t="s">
        <v>3662</v>
      </c>
      <c r="D54" t="str">
        <f t="shared" ref="D54:N54" si="2">D17</f>
        <v>Wholesale</v>
      </c>
      <c r="E54" s="165">
        <f t="shared" si="2"/>
        <v>6.4744851405259082E-2</v>
      </c>
      <c r="F54" s="165">
        <f t="shared" si="2"/>
        <v>5.6144416378930792E-2</v>
      </c>
      <c r="G54" s="165">
        <f t="shared" si="2"/>
        <v>6.2972646518240902E-2</v>
      </c>
      <c r="H54" s="165">
        <f t="shared" si="2"/>
        <v>0.15196926756240176</v>
      </c>
      <c r="I54" s="165">
        <f t="shared" si="2"/>
        <v>9.5301248631483537E-2</v>
      </c>
      <c r="J54" s="165">
        <f t="shared" si="2"/>
        <v>0.23098706857342574</v>
      </c>
      <c r="K54" s="165">
        <f t="shared" si="2"/>
        <v>0.13382078243463391</v>
      </c>
      <c r="L54" s="165">
        <f t="shared" si="2"/>
        <v>7.5291149366932833E-2</v>
      </c>
      <c r="M54" s="165">
        <f t="shared" si="2"/>
        <v>0.1011306296128935</v>
      </c>
      <c r="N54" s="165">
        <f t="shared" si="2"/>
        <v>0.10978482408366466</v>
      </c>
      <c r="O54" s="165">
        <f>O17</f>
        <v>6.2639883257659096E-2</v>
      </c>
      <c r="P54" s="165">
        <f>P17</f>
        <v>2.3578479226707773E-2</v>
      </c>
      <c r="Q54" s="165"/>
    </row>
    <row r="55" spans="1:32">
      <c r="D55" t="s">
        <v>302</v>
      </c>
      <c r="E55" s="165">
        <f>INDEX('[10]Monthly 2015'!$Q$20:$Q$32,MATCH(E$1,'[10]Monthly 2015'!$D$20:$D$32,0))</f>
        <v>0.15647037584483287</v>
      </c>
      <c r="F55" s="165">
        <f>INDEX('[10]Monthly 2015'!$Q$20:$Q$32,MATCH(F$1,'[10]Monthly 2015'!$D$20:$D$32,0))</f>
        <v>0.18017636412645846</v>
      </c>
      <c r="G55" s="165">
        <f>INDEX('[10]Monthly 2015'!$Q$20:$Q$32,MATCH(G$1,'[10]Monthly 2015'!$D$20:$D$32,0))</f>
        <v>0.21175836030204961</v>
      </c>
      <c r="H55" s="165">
        <f>INDEX('[10]Monthly 2015'!$Q$20:$Q$32,MATCH(H$1,'[10]Monthly 2015'!$D$20:$D$32,0))</f>
        <v>0.19898946682150642</v>
      </c>
      <c r="I55" s="165">
        <f>INDEX('[10]Monthly 2015'!$Q$20:$Q$32,MATCH(I$1,'[10]Monthly 2015'!$D$20:$D$32,0))</f>
        <v>0.17501904798981141</v>
      </c>
      <c r="J55" s="165">
        <f>INDEX('[10]Monthly 2015'!$Q$20:$Q$32,MATCH(J$1,'[10]Monthly 2015'!$D$20:$D$32,0))</f>
        <v>0.14101219634827827</v>
      </c>
      <c r="K55" s="165">
        <f>INDEX('[10]Monthly 2015'!$Q$20:$Q$32,MATCH(K$1,'[10]Monthly 2015'!$D$20:$D$32,0))</f>
        <v>0.11768012167127974</v>
      </c>
      <c r="L55" s="165">
        <f>INDEX('[10]Monthly 2015'!$Q$20:$Q$32,MATCH(L$1,'[10]Monthly 2015'!$D$20:$D$32,0))</f>
        <v>0.19349404909839008</v>
      </c>
      <c r="M55" s="165">
        <f>INDEX('[10]Monthly 2015'!$Q$20:$Q$32,MATCH(M$1,'[10]Monthly 2015'!$D$20:$D$32,0))</f>
        <v>0.11913903432228039</v>
      </c>
      <c r="N55" s="165">
        <f>INDEX('[10]Monthly 2015'!$Q$20:$Q$32,MATCH(N$1,'[10]Monthly 2015'!$D$20:$D$32,0))</f>
        <v>0.14019688519094206</v>
      </c>
      <c r="O55" s="165">
        <f>INDEX('[10]Monthly 2015'!$Q$20:$Q$32,MATCH(O$1,'[10]Monthly 2015'!$D$20:$D$32,0))</f>
        <v>0.15968459065221041</v>
      </c>
      <c r="P55" s="165">
        <f>INDEX('[10]Monthly 2015'!$Q$20:$Q$32,MATCH(P$1,'[10]Monthly 2015'!$D$20:$D$32,0))</f>
        <v>0.16055863957197761</v>
      </c>
      <c r="Q55" s="165"/>
    </row>
    <row r="56" spans="1:32">
      <c r="D56" t="s">
        <v>309</v>
      </c>
      <c r="E56" s="165">
        <f>VLOOKUP(E1,'[11]Sales Summary'!$C$26:$P$38,14,0)</f>
        <v>4.316416244127088E-2</v>
      </c>
      <c r="F56" s="165">
        <f>VLOOKUP(F1,'[11]Sales Summary'!$C$26:$P$38,14,0)</f>
        <v>4.9300986842105265E-2</v>
      </c>
      <c r="G56" s="165">
        <f>VLOOKUP(G1,'[11]Sales Summary'!$C$26:$P$38,14,0)</f>
        <v>5.9083515144212492E-2</v>
      </c>
      <c r="H56" s="165">
        <f>VLOOKUP(H1,'[11]Sales Summary'!$C$26:$P$38,14,0)</f>
        <v>3.8162460020043726E-2</v>
      </c>
      <c r="I56" s="165">
        <f>VLOOKUP(I1,'[11]Sales Summary'!$C$26:$P$38,14,0)</f>
        <v>6.5457547818907391E-2</v>
      </c>
      <c r="J56" s="165">
        <f>VLOOKUP(J1,'[11]Sales Summary'!$C$26:$P$38,14,0)</f>
        <v>4.4112462066916193E-2</v>
      </c>
      <c r="K56" s="165">
        <f>VLOOKUP(K1,'[11]Sales Summary'!$C$26:$P$38,14,0)</f>
        <v>3.7587250466522455E-2</v>
      </c>
      <c r="L56" s="165">
        <f>VLOOKUP(L1,'[11]Sales Summary'!$C$26:$P$38,14,0)</f>
        <v>7.4000935311790042E-2</v>
      </c>
      <c r="M56" s="165">
        <f>VLOOKUP(M1,'[11]Sales Summary'!$C$26:$P$38,14,0)</f>
        <v>7.5472715637186397E-2</v>
      </c>
      <c r="N56" s="165">
        <f>VLOOKUP(N1,'[11]Sales Summary'!$C$26:$P$38,14,0)</f>
        <v>4.0565388373581833E-2</v>
      </c>
      <c r="O56" s="165">
        <f>VLOOKUP(O1,'[11]Sales Summary'!$C$26:$P$38,14,0)</f>
        <v>4.9313670452811272E-2</v>
      </c>
      <c r="P56" s="165">
        <f>VLOOKUP(P1,'[11]Sales Summary'!$C$26:$P$38,14,0)</f>
        <v>7.1789149486282317E-2</v>
      </c>
      <c r="Q56" s="12"/>
    </row>
    <row r="57" spans="1:32">
      <c r="D57" t="s">
        <v>305</v>
      </c>
      <c r="E57" s="165">
        <f>VLOOKUP(E1,'[11]Sales Summary'!$C$44:$P$56,14,0)</f>
        <v>4.825791763223157E-2</v>
      </c>
      <c r="F57" s="165">
        <f>VLOOKUP(F1,'[11]Sales Summary'!$C$44:$P$56,14,0)</f>
        <v>6.2176678795079335E-2</v>
      </c>
      <c r="G57" s="165">
        <f>VLOOKUP(G1,'[11]Sales Summary'!$C$44:$P$56,14,0)</f>
        <v>4.3466034628208736E-2</v>
      </c>
      <c r="H57" s="165">
        <f>VLOOKUP(H1,'[11]Sales Summary'!$C$44:$P$56,14,0)</f>
        <v>2.408303020847874E-2</v>
      </c>
      <c r="I57" s="165">
        <f>VLOOKUP(I1,'[11]Sales Summary'!$C$44:$P$56,14,0)</f>
        <v>0.14007059171908506</v>
      </c>
      <c r="J57" s="165">
        <f>VLOOKUP(J1,'[11]Sales Summary'!$C$44:$P$56,14,0)</f>
        <v>0.15594256616322572</v>
      </c>
      <c r="K57" s="165">
        <f>VLOOKUP(K1,'[11]Sales Summary'!$C$44:$P$56,14,0)</f>
        <v>0</v>
      </c>
      <c r="L57" s="165">
        <f>VLOOKUP(L1,'[11]Sales Summary'!$C$44:$P$56,14,0)</f>
        <v>7.7558209051689309E-2</v>
      </c>
      <c r="M57" s="165">
        <f>VLOOKUP(M1,'[11]Sales Summary'!$C$44:$P$56,14,0)</f>
        <v>0.15545074938483333</v>
      </c>
      <c r="N57" s="165">
        <f>VLOOKUP(N1,'[11]Sales Summary'!$C$44:$P$56,14,0)</f>
        <v>7.0398382642285953E-3</v>
      </c>
      <c r="O57" s="165">
        <f>VLOOKUP(O1,'[11]Sales Summary'!$C$44:$P$56,14,0)</f>
        <v>3.0251104545075621E-2</v>
      </c>
      <c r="P57" s="165">
        <f>VLOOKUP(P1,'[11]Sales Summary'!$C$44:$P$56,14,0)</f>
        <v>3.6883324361401008E-2</v>
      </c>
      <c r="Q57" s="165"/>
    </row>
    <row r="58" spans="1:32">
      <c r="G58"/>
    </row>
    <row r="59" spans="1:32">
      <c r="B59" s="90" t="s">
        <v>3638</v>
      </c>
      <c r="E59" s="116">
        <f>E$5</f>
        <v>1</v>
      </c>
      <c r="F59" s="116">
        <f t="shared" ref="F59:O59" si="3">F$5</f>
        <v>2</v>
      </c>
      <c r="G59" s="116">
        <f t="shared" si="3"/>
        <v>3</v>
      </c>
      <c r="H59" s="116">
        <f t="shared" si="3"/>
        <v>4</v>
      </c>
      <c r="I59" s="116">
        <f t="shared" si="3"/>
        <v>5</v>
      </c>
      <c r="J59" s="116">
        <f t="shared" si="3"/>
        <v>6</v>
      </c>
      <c r="K59" s="116">
        <f t="shared" si="3"/>
        <v>7</v>
      </c>
      <c r="L59" s="116">
        <f t="shared" si="3"/>
        <v>8</v>
      </c>
      <c r="M59" s="116">
        <f t="shared" si="3"/>
        <v>9</v>
      </c>
      <c r="N59" s="116">
        <f t="shared" si="3"/>
        <v>10</v>
      </c>
      <c r="O59" s="116">
        <f t="shared" si="3"/>
        <v>11</v>
      </c>
      <c r="P59" s="116">
        <v>12</v>
      </c>
      <c r="Q59" s="115" t="s">
        <v>3613</v>
      </c>
      <c r="R59" s="114"/>
      <c r="S59" s="114"/>
      <c r="T59" s="115" t="s">
        <v>3636</v>
      </c>
    </row>
    <row r="60" spans="1:32" outlineLevel="1">
      <c r="C60" s="114" t="s">
        <v>3686</v>
      </c>
      <c r="D60" s="69" t="s">
        <v>307</v>
      </c>
      <c r="E60" s="1">
        <f>-INDEX('[12]For JE'!$B$9:$B$21,MATCH(E$59,'[12]For JE'!$A$9:$A$21,0))</f>
        <v>-362.34</v>
      </c>
      <c r="F60" s="1">
        <f>-INDEX('[12]For JE'!$B$9:$B$21,MATCH(F$59,'[12]For JE'!$A$9:$A$21,0))</f>
        <v>-668.73</v>
      </c>
      <c r="G60" s="1">
        <f>-INDEX('[12]For JE'!$B$9:$B$21,MATCH(G$59,'[12]For JE'!$A$9:$A$21,0))</f>
        <v>-755.37</v>
      </c>
      <c r="H60" s="1">
        <f>-INDEX('[12]For JE'!$B$9:$B$21,MATCH(H$59,'[12]For JE'!$A$9:$A$21,0))</f>
        <v>-870.53</v>
      </c>
      <c r="I60" s="1">
        <f>-INDEX('[12]For JE'!$B$9:$B$21,MATCH(I$59,'[12]For JE'!$A$9:$A$21,0))</f>
        <v>-1945.93</v>
      </c>
      <c r="J60" s="1">
        <f>-INDEX('[12]For JE'!$B$9:$B$21,MATCH(J$59,'[12]For JE'!$A$9:$A$21,0))</f>
        <v>-718.9899999999999</v>
      </c>
      <c r="K60" s="1">
        <f>-INDEX('[12]For JE'!$B$9:$B$21,MATCH(K$59,'[12]For JE'!$A$9:$A$21,0))</f>
        <v>-392.95999999999992</v>
      </c>
      <c r="L60" s="1">
        <f>-INDEX('[12]For JE'!$B$9:$B$21,MATCH(L$59,'[12]For JE'!$A$9:$A$21,0))</f>
        <v>-1491.4699999999998</v>
      </c>
      <c r="M60" s="1">
        <f>-INDEX('[12]For JE'!$B$9:$B$21,MATCH(M$59,'[12]For JE'!$A$9:$A$21,0))</f>
        <v>-353.76</v>
      </c>
      <c r="N60" s="1">
        <f>-INDEX('[12]For JE'!$B$9:$B$21,MATCH(N$59,'[12]For JE'!$A$9:$A$21,0))</f>
        <v>-1381.8200000000002</v>
      </c>
      <c r="O60" s="1">
        <f>-INDEX('[12]For JE'!$B$9:$B$21,MATCH(O$59,'[12]For JE'!$A$9:$A$21,0))</f>
        <v>-394.69000000000005</v>
      </c>
      <c r="P60" s="1">
        <f>-INDEX('[12]For JE'!$B$9:$B$21,MATCH(P$59,'[12]For JE'!$A$9:$A$21,0))</f>
        <v>-1346.37</v>
      </c>
      <c r="Q60" s="1">
        <f>SUM(E60:P60)</f>
        <v>-10682.96</v>
      </c>
      <c r="R60" s="1"/>
      <c r="S60" s="1"/>
      <c r="T60" s="1">
        <f>'[12]For JE'!$B$20</f>
        <v>1346.37</v>
      </c>
      <c r="U60" s="52">
        <f>T60+Q60</f>
        <v>-9336.59</v>
      </c>
    </row>
    <row r="61" spans="1:32" outlineLevel="1">
      <c r="C61" s="114" t="s">
        <v>3686</v>
      </c>
      <c r="D61" s="69" t="s">
        <v>151</v>
      </c>
      <c r="E61" s="1">
        <f>-INDEX('[12]For JE'!$C$9:$C$21,MATCH(E$59,'[12]For JE'!$A$9:$A$21,0))</f>
        <v>-6574.6999999999971</v>
      </c>
      <c r="F61" s="1">
        <f>-INDEX('[12]For JE'!$C$9:$C$21,MATCH(F$59,'[12]For JE'!$A$9:$A$21,0))</f>
        <v>-5920.3999999999987</v>
      </c>
      <c r="G61" s="1">
        <f>-INDEX('[12]For JE'!$C$9:$C$21,MATCH(G$59,'[12]For JE'!$A$9:$A$21,0))</f>
        <v>-7636.3599999999969</v>
      </c>
      <c r="H61" s="1">
        <f>-INDEX('[12]For JE'!$C$9:$C$21,MATCH(H$59,'[12]For JE'!$A$9:$A$21,0))</f>
        <v>-7984.0099999999984</v>
      </c>
      <c r="I61" s="1">
        <f>-INDEX('[12]For JE'!$C$9:$C$21,MATCH(I$59,'[12]For JE'!$A$9:$A$21,0))</f>
        <v>-8857.7199999999957</v>
      </c>
      <c r="J61" s="1">
        <f>-INDEX('[12]For JE'!$C$9:$C$21,MATCH(J$59,'[12]For JE'!$A$9:$A$21,0))</f>
        <v>-10585.149999999998</v>
      </c>
      <c r="K61" s="1">
        <f>-INDEX('[12]For JE'!$C$9:$C$21,MATCH(K$59,'[12]For JE'!$A$9:$A$21,0))</f>
        <v>-9647.5599999999977</v>
      </c>
      <c r="L61" s="1">
        <f>-INDEX('[12]For JE'!$C$9:$C$21,MATCH(L$59,'[12]For JE'!$A$9:$A$21,0))</f>
        <v>-8595.8599999999951</v>
      </c>
      <c r="M61" s="1">
        <f>-INDEX('[12]For JE'!$C$9:$C$21,MATCH(M$59,'[12]For JE'!$A$9:$A$21,0))</f>
        <v>-7424.4499999999953</v>
      </c>
      <c r="N61" s="1">
        <f>-INDEX('[12]For JE'!$C$9:$C$21,MATCH(N$59,'[12]For JE'!$A$9:$A$21,0))</f>
        <v>-6953.3299999999981</v>
      </c>
      <c r="O61" s="1">
        <f>-INDEX('[12]For JE'!$C$9:$C$21,MATCH(O$59,'[12]For JE'!$A$9:$A$21,0))</f>
        <v>-11262.519999999997</v>
      </c>
      <c r="P61" s="1">
        <f>-INDEX('[12]For JE'!$C$9:$C$21,MATCH(P$59,'[12]For JE'!$A$9:$A$21,0))</f>
        <v>-10697.5</v>
      </c>
      <c r="Q61" s="1">
        <f>SUM(E61:P61)</f>
        <v>-102139.55999999997</v>
      </c>
      <c r="R61" s="1"/>
      <c r="S61" s="1"/>
      <c r="T61" s="1">
        <f>'[12]For JE'!$C$20</f>
        <v>10697.5</v>
      </c>
      <c r="U61" s="52">
        <f>T61+Q61</f>
        <v>-91442.059999999969</v>
      </c>
    </row>
    <row r="62" spans="1:32" outlineLevel="1">
      <c r="C62" s="114" t="s">
        <v>3686</v>
      </c>
      <c r="D62" s="69" t="s">
        <v>80</v>
      </c>
      <c r="E62" s="1">
        <f>-INDEX('[12]For JE'!$D$9:$D$21,MATCH(E$59,'[12]For JE'!$A$9:$A$21,0))</f>
        <v>-4104.7500000000009</v>
      </c>
      <c r="F62" s="1">
        <f>-INDEX('[12]For JE'!$D$9:$D$21,MATCH(F$59,'[12]For JE'!$A$9:$A$21,0))</f>
        <v>-2075.67</v>
      </c>
      <c r="G62" s="1">
        <f>-INDEX('[12]For JE'!$D$9:$D$21,MATCH(G$59,'[12]For JE'!$A$9:$A$21,0))</f>
        <v>-3773.75</v>
      </c>
      <c r="H62" s="1">
        <f>-INDEX('[12]For JE'!$D$9:$D$21,MATCH(H$59,'[12]For JE'!$A$9:$A$21,0))</f>
        <v>-4950.7800000000007</v>
      </c>
      <c r="I62" s="1">
        <f>-INDEX('[12]For JE'!$D$9:$D$21,MATCH(I$59,'[12]For JE'!$A$9:$A$21,0))</f>
        <v>-5024.6099999999997</v>
      </c>
      <c r="J62" s="1">
        <f>-INDEX('[12]For JE'!$D$9:$D$21,MATCH(J$59,'[12]For JE'!$A$9:$A$21,0))</f>
        <v>-3567.56</v>
      </c>
      <c r="K62" s="1">
        <f>-INDEX('[12]For JE'!$D$9:$D$21,MATCH(K$59,'[12]For JE'!$A$9:$A$21,0))</f>
        <v>-3981.7400000000002</v>
      </c>
      <c r="L62" s="1">
        <f>-INDEX('[12]For JE'!$D$9:$D$21,MATCH(L$59,'[12]For JE'!$A$9:$A$21,0))</f>
        <v>-4552.29</v>
      </c>
      <c r="M62" s="1">
        <f>-INDEX('[12]For JE'!$D$9:$D$21,MATCH(M$59,'[12]For JE'!$A$9:$A$21,0))</f>
        <v>-993.1099999999999</v>
      </c>
      <c r="N62" s="1">
        <f>-INDEX('[12]For JE'!$D$9:$D$21,MATCH(N$59,'[12]For JE'!$A$9:$A$21,0))</f>
        <v>-2619.75</v>
      </c>
      <c r="O62" s="1">
        <f>-INDEX('[12]For JE'!$D$9:$D$21,MATCH(O$59,'[12]For JE'!$A$9:$A$21,0))</f>
        <v>-5661.28</v>
      </c>
      <c r="P62" s="1">
        <f>-INDEX('[12]For JE'!$D$9:$D$21,MATCH(P$59,'[12]For JE'!$A$9:$A$21,0))</f>
        <v>-2835.7299999999996</v>
      </c>
      <c r="Q62" s="1">
        <f>SUM(E62:P62)</f>
        <v>-44141.020000000004</v>
      </c>
      <c r="R62" s="1"/>
      <c r="S62" s="1"/>
      <c r="T62" s="1">
        <f>'[12]For JE'!$D$20</f>
        <v>2835.7299999999996</v>
      </c>
      <c r="U62" s="52">
        <f>T62+Q62</f>
        <v>-41305.290000000008</v>
      </c>
    </row>
    <row r="63" spans="1:32" outlineLevel="1">
      <c r="C63" s="69"/>
      <c r="E63" s="113">
        <f>SUM(E60:E62)</f>
        <v>-11041.789999999997</v>
      </c>
      <c r="F63" s="113">
        <f t="shared" ref="F63:M63" si="4">SUM(F60:F62)</f>
        <v>-8664.7999999999993</v>
      </c>
      <c r="G63" s="113">
        <f t="shared" si="4"/>
        <v>-12165.479999999998</v>
      </c>
      <c r="H63" s="113">
        <f t="shared" si="4"/>
        <v>-13805.32</v>
      </c>
      <c r="I63" s="113">
        <f t="shared" si="4"/>
        <v>-15828.259999999995</v>
      </c>
      <c r="J63" s="113">
        <f t="shared" si="4"/>
        <v>-14871.699999999997</v>
      </c>
      <c r="K63" s="113">
        <f t="shared" si="4"/>
        <v>-14022.259999999997</v>
      </c>
      <c r="L63" s="113">
        <f t="shared" si="4"/>
        <v>-14639.619999999995</v>
      </c>
      <c r="M63" s="113">
        <f t="shared" si="4"/>
        <v>-8771.3199999999961</v>
      </c>
      <c r="N63" s="113">
        <f>SUM(N60:N62)</f>
        <v>-10954.899999999998</v>
      </c>
      <c r="O63" s="113">
        <f>SUM(O60:O62)</f>
        <v>-17318.489999999998</v>
      </c>
      <c r="P63" s="113">
        <f>SUM(P60:P62)</f>
        <v>-14879.599999999999</v>
      </c>
      <c r="Q63" s="113">
        <f>SUM(Q60:Q62)</f>
        <v>-156963.53999999998</v>
      </c>
      <c r="T63" s="113">
        <f>SUM(T60:T62)</f>
        <v>14879.599999999999</v>
      </c>
      <c r="U63" s="52">
        <f>T63+Q63</f>
        <v>-142083.93999999997</v>
      </c>
    </row>
    <row r="64" spans="1:32" outlineLevel="1">
      <c r="C64" s="69"/>
      <c r="G64"/>
    </row>
    <row r="65" spans="2:21" outlineLevel="1">
      <c r="B65" s="90" t="s">
        <v>3638</v>
      </c>
      <c r="C65" s="114" t="s">
        <v>146</v>
      </c>
      <c r="D65" s="69" t="s">
        <v>307</v>
      </c>
      <c r="E65" s="1">
        <f>E60-E70</f>
        <v>-344.85422612513719</v>
      </c>
      <c r="F65" s="1">
        <f t="shared" ref="F65:M65" si="5">F60-F70</f>
        <v>-627.15058958936663</v>
      </c>
      <c r="G65" s="1">
        <f t="shared" si="5"/>
        <v>-722.53706142289002</v>
      </c>
      <c r="H65" s="1">
        <f t="shared" si="5"/>
        <v>-849.56499971261303</v>
      </c>
      <c r="I65" s="1">
        <f t="shared" si="5"/>
        <v>-1673.3624334560809</v>
      </c>
      <c r="J65" s="1">
        <f t="shared" si="5"/>
        <v>-606.86885435430224</v>
      </c>
      <c r="K65" s="1">
        <f t="shared" si="5"/>
        <v>-392.95999999999992</v>
      </c>
      <c r="L65" s="1">
        <f t="shared" si="5"/>
        <v>-1375.7942579456767</v>
      </c>
      <c r="M65" s="1">
        <f t="shared" si="5"/>
        <v>-298.76774289762136</v>
      </c>
      <c r="N65" s="1">
        <f t="shared" ref="N65:P67" si="6">N60-N70</f>
        <v>-1372.0922106897237</v>
      </c>
      <c r="O65" s="1">
        <f t="shared" si="6"/>
        <v>-382.75019154710418</v>
      </c>
      <c r="P65" s="1">
        <f t="shared" si="6"/>
        <v>-1296.7113985795404</v>
      </c>
      <c r="Q65" s="1">
        <f>SUM(E65:P65)</f>
        <v>-9943.4139663200549</v>
      </c>
      <c r="R65" s="1"/>
      <c r="S65" s="1"/>
      <c r="T65" s="1"/>
      <c r="U65" s="1"/>
    </row>
    <row r="66" spans="2:21" outlineLevel="1">
      <c r="C66" s="114" t="s">
        <v>146</v>
      </c>
      <c r="D66" s="69" t="s">
        <v>151</v>
      </c>
      <c r="E66" s="1">
        <f t="shared" ref="E66:M66" si="7">E61-E71</f>
        <v>-6290.9085811973737</v>
      </c>
      <c r="F66" s="1">
        <f t="shared" si="7"/>
        <v>-5628.518437499999</v>
      </c>
      <c r="G66" s="1">
        <f t="shared" si="7"/>
        <v>-7185.177008293339</v>
      </c>
      <c r="H66" s="1">
        <f t="shared" si="7"/>
        <v>-7679.3205375753696</v>
      </c>
      <c r="I66" s="1">
        <f t="shared" si="7"/>
        <v>-8277.9153695335044</v>
      </c>
      <c r="J66" s="1">
        <f t="shared" si="7"/>
        <v>-10118.21297215238</v>
      </c>
      <c r="K66" s="1">
        <f t="shared" si="7"/>
        <v>-9284.9347458891953</v>
      </c>
      <c r="L66" s="1">
        <f t="shared" si="7"/>
        <v>-7959.7583201907919</v>
      </c>
      <c r="M66" s="1">
        <f t="shared" si="7"/>
        <v>-6864.1065963874871</v>
      </c>
      <c r="N66" s="1">
        <f t="shared" si="6"/>
        <v>-6671.26546806032</v>
      </c>
      <c r="O66" s="1">
        <f t="shared" si="6"/>
        <v>-10707.1238002518</v>
      </c>
      <c r="P66" s="1">
        <f t="shared" si="6"/>
        <v>-9929.5355733704946</v>
      </c>
      <c r="Q66" s="1">
        <f>SUM(E66:P66)</f>
        <v>-96596.77741040205</v>
      </c>
      <c r="R66" s="1"/>
      <c r="S66" s="1"/>
      <c r="T66" s="1"/>
      <c r="U66" s="1"/>
    </row>
    <row r="67" spans="2:21" outlineLevel="1">
      <c r="C67" s="114" t="s">
        <v>146</v>
      </c>
      <c r="D67" s="69" t="s">
        <v>80</v>
      </c>
      <c r="E67" s="1">
        <f t="shared" ref="E67:M67" si="8">E62-E72</f>
        <v>-3838.9885711942634</v>
      </c>
      <c r="F67" s="1">
        <f t="shared" si="8"/>
        <v>-1959.1327192547449</v>
      </c>
      <c r="G67" s="1">
        <f t="shared" si="8"/>
        <v>-3536.1069752017884</v>
      </c>
      <c r="H67" s="1">
        <f t="shared" si="8"/>
        <v>-4198.4135895374129</v>
      </c>
      <c r="I67" s="1">
        <f t="shared" si="8"/>
        <v>-4545.7583931137615</v>
      </c>
      <c r="J67" s="1">
        <f t="shared" si="8"/>
        <v>-2743.4997736401892</v>
      </c>
      <c r="K67" s="1">
        <f t="shared" si="8"/>
        <v>-3448.9004377487208</v>
      </c>
      <c r="L67" s="1">
        <f t="shared" si="8"/>
        <v>-4209.5428536484051</v>
      </c>
      <c r="M67" s="1">
        <f t="shared" si="8"/>
        <v>-892.67616042513919</v>
      </c>
      <c r="N67" s="1">
        <f t="shared" si="6"/>
        <v>-2332.1412071068194</v>
      </c>
      <c r="O67" s="1">
        <f t="shared" si="6"/>
        <v>-5306.6580817110798</v>
      </c>
      <c r="P67" s="1">
        <f t="shared" si="6"/>
        <v>-2768.8677991024474</v>
      </c>
      <c r="Q67" s="1">
        <f>SUM(E67:P67)</f>
        <v>-39780.686561684772</v>
      </c>
      <c r="R67" s="1"/>
      <c r="S67" s="1"/>
      <c r="T67" s="1"/>
      <c r="U67" s="1"/>
    </row>
    <row r="68" spans="2:21" outlineLevel="1">
      <c r="C68" s="69"/>
      <c r="E68" s="113">
        <f>SUM(E65:E67)</f>
        <v>-10474.751378516774</v>
      </c>
      <c r="F68" s="113">
        <f t="shared" ref="F68:M68" si="9">SUM(F65:F67)</f>
        <v>-8214.8017463441101</v>
      </c>
      <c r="G68" s="113">
        <f t="shared" si="9"/>
        <v>-11443.821044918017</v>
      </c>
      <c r="H68" s="113">
        <f t="shared" si="9"/>
        <v>-12727.299126825395</v>
      </c>
      <c r="I68" s="113">
        <f t="shared" si="9"/>
        <v>-14497.036196103347</v>
      </c>
      <c r="J68" s="113">
        <f t="shared" si="9"/>
        <v>-13468.581600146872</v>
      </c>
      <c r="K68" s="113">
        <f t="shared" si="9"/>
        <v>-13126.795183637914</v>
      </c>
      <c r="L68" s="113">
        <f t="shared" si="9"/>
        <v>-13545.095431784874</v>
      </c>
      <c r="M68" s="113">
        <f t="shared" si="9"/>
        <v>-8055.5504997102471</v>
      </c>
      <c r="N68" s="113">
        <f>SUM(N65:N67)</f>
        <v>-10375.498885856863</v>
      </c>
      <c r="O68" s="113">
        <f>SUM(O65:O67)</f>
        <v>-16396.532073509985</v>
      </c>
      <c r="P68" s="113">
        <f>SUM(P65:P67)</f>
        <v>-13995.114771052482</v>
      </c>
      <c r="Q68" s="113">
        <f>SUM(Q65:Q67)</f>
        <v>-146320.87793840686</v>
      </c>
      <c r="T68" s="1"/>
      <c r="U68" s="1"/>
    </row>
    <row r="69" spans="2:21" outlineLevel="1">
      <c r="C69" s="69"/>
      <c r="G69"/>
      <c r="T69" s="1"/>
      <c r="U69" s="1"/>
    </row>
    <row r="70" spans="2:21" outlineLevel="1">
      <c r="B70" s="90" t="s">
        <v>4247</v>
      </c>
      <c r="C70" s="114" t="s">
        <v>336</v>
      </c>
      <c r="D70" s="69" t="s">
        <v>307</v>
      </c>
      <c r="E70" s="1">
        <f>E$57*E$60</f>
        <v>-17.485773874862787</v>
      </c>
      <c r="F70" s="1">
        <f t="shared" ref="F70:O70" si="10">F$57*F$60</f>
        <v>-41.579410410633407</v>
      </c>
      <c r="G70" s="1">
        <f t="shared" si="10"/>
        <v>-32.832938577110035</v>
      </c>
      <c r="H70" s="1">
        <f t="shared" si="10"/>
        <v>-20.965000287386996</v>
      </c>
      <c r="I70" s="1">
        <f t="shared" si="10"/>
        <v>-272.56756654391921</v>
      </c>
      <c r="J70" s="1">
        <f t="shared" si="10"/>
        <v>-112.12114564569764</v>
      </c>
      <c r="K70" s="1">
        <f t="shared" si="10"/>
        <v>0</v>
      </c>
      <c r="L70" s="1">
        <f t="shared" si="10"/>
        <v>-115.67574205432304</v>
      </c>
      <c r="M70" s="1">
        <f t="shared" si="10"/>
        <v>-54.992257102378638</v>
      </c>
      <c r="N70" s="1">
        <f t="shared" si="10"/>
        <v>-9.7277893102763588</v>
      </c>
      <c r="O70" s="1">
        <f t="shared" si="10"/>
        <v>-11.939808452895898</v>
      </c>
      <c r="P70" s="1">
        <f>P$57*P$60</f>
        <v>-49.658601420459469</v>
      </c>
      <c r="Q70" s="1">
        <f>SUM(E70:P70)</f>
        <v>-739.54603367994343</v>
      </c>
      <c r="R70" s="1"/>
      <c r="S70" s="1"/>
      <c r="T70" s="1"/>
      <c r="U70" s="1"/>
    </row>
    <row r="71" spans="2:21" outlineLevel="1">
      <c r="C71" s="114" t="s">
        <v>336</v>
      </c>
      <c r="D71" s="69" t="s">
        <v>151</v>
      </c>
      <c r="E71" s="1">
        <f>E61*E56</f>
        <v>-283.79141880262353</v>
      </c>
      <c r="F71" s="1">
        <f t="shared" ref="F71:M71" si="11">F61*F56</f>
        <v>-291.88156249999997</v>
      </c>
      <c r="G71" s="1">
        <f t="shared" si="11"/>
        <v>-451.1829917066583</v>
      </c>
      <c r="H71" s="1">
        <f t="shared" si="11"/>
        <v>-304.68946242462926</v>
      </c>
      <c r="I71" s="1">
        <f t="shared" si="11"/>
        <v>-579.80463046649209</v>
      </c>
      <c r="J71" s="1">
        <f t="shared" si="11"/>
        <v>-466.93702784761786</v>
      </c>
      <c r="K71" s="1">
        <f t="shared" si="11"/>
        <v>-362.62525411080327</v>
      </c>
      <c r="L71" s="1">
        <f t="shared" si="11"/>
        <v>-636.10167980920323</v>
      </c>
      <c r="M71" s="1">
        <f t="shared" si="11"/>
        <v>-560.34340361250815</v>
      </c>
      <c r="N71" s="1">
        <f>N61*N56</f>
        <v>-282.06453193967769</v>
      </c>
      <c r="O71" s="1">
        <f>O61*O56</f>
        <v>-555.39619974819584</v>
      </c>
      <c r="P71" s="1">
        <f>P61*P56</f>
        <v>-767.96442662950506</v>
      </c>
      <c r="Q71" s="1">
        <f>SUM(E71:P71)</f>
        <v>-5542.7825895979149</v>
      </c>
      <c r="R71" s="1"/>
      <c r="S71" s="1"/>
      <c r="T71" s="1"/>
      <c r="U71" s="1"/>
    </row>
    <row r="72" spans="2:21" outlineLevel="1">
      <c r="C72" s="114" t="s">
        <v>336</v>
      </c>
      <c r="D72" s="69" t="s">
        <v>80</v>
      </c>
      <c r="E72" s="1">
        <f>E62*E54</f>
        <v>-265.7614288057373</v>
      </c>
      <c r="F72" s="1">
        <f t="shared" ref="F72:M72" si="12">F62*F54</f>
        <v>-116.53728074525529</v>
      </c>
      <c r="G72" s="1">
        <f t="shared" si="12"/>
        <v>-237.6430247982116</v>
      </c>
      <c r="H72" s="1">
        <f t="shared" si="12"/>
        <v>-752.36641046258751</v>
      </c>
      <c r="I72" s="1">
        <f t="shared" si="12"/>
        <v>-478.85160688623847</v>
      </c>
      <c r="J72" s="1">
        <f t="shared" si="12"/>
        <v>-824.06022635981071</v>
      </c>
      <c r="K72" s="1">
        <f t="shared" si="12"/>
        <v>-532.83956225127929</v>
      </c>
      <c r="L72" s="1">
        <f t="shared" si="12"/>
        <v>-342.74714635159467</v>
      </c>
      <c r="M72" s="1">
        <f t="shared" si="12"/>
        <v>-100.43383957486066</v>
      </c>
      <c r="N72" s="1">
        <f>N62*N54</f>
        <v>-287.60879289318052</v>
      </c>
      <c r="O72" s="1">
        <f>O62*O54</f>
        <v>-354.62191828892026</v>
      </c>
      <c r="P72" s="1">
        <f>P62*P54</f>
        <v>-66.862200897552029</v>
      </c>
      <c r="Q72" s="1">
        <f>SUM(E72:P72)</f>
        <v>-4360.3334383152278</v>
      </c>
      <c r="R72" s="1"/>
      <c r="S72" s="1"/>
      <c r="T72" s="1"/>
      <c r="U72" s="1"/>
    </row>
    <row r="73" spans="2:21" outlineLevel="1">
      <c r="C73" s="69"/>
      <c r="E73" s="113">
        <f>SUM(E70:E72)</f>
        <v>-567.03862148322355</v>
      </c>
      <c r="F73" s="113">
        <f t="shared" ref="F73:M73" si="13">SUM(F70:F72)</f>
        <v>-449.99825365588867</v>
      </c>
      <c r="G73" s="113">
        <f t="shared" si="13"/>
        <v>-721.65895508197991</v>
      </c>
      <c r="H73" s="113">
        <f t="shared" si="13"/>
        <v>-1078.0208731746038</v>
      </c>
      <c r="I73" s="113">
        <f t="shared" si="13"/>
        <v>-1331.2238038966498</v>
      </c>
      <c r="J73" s="113">
        <f t="shared" si="13"/>
        <v>-1403.1183998531262</v>
      </c>
      <c r="K73" s="113">
        <f t="shared" si="13"/>
        <v>-895.4648163620825</v>
      </c>
      <c r="L73" s="113">
        <f t="shared" si="13"/>
        <v>-1094.5245682151208</v>
      </c>
      <c r="M73" s="113">
        <f t="shared" si="13"/>
        <v>-715.76950028974738</v>
      </c>
      <c r="N73" s="113">
        <f>SUM(N70:N72)</f>
        <v>-579.40111414313458</v>
      </c>
      <c r="O73" s="113">
        <f>SUM(O70:O72)</f>
        <v>-921.95792649001203</v>
      </c>
      <c r="P73" s="113">
        <f>SUM(P70:P72)</f>
        <v>-884.48522894751659</v>
      </c>
      <c r="Q73" s="113">
        <f>SUM(Q70:Q72)</f>
        <v>-10642.662061593086</v>
      </c>
      <c r="T73" s="1"/>
      <c r="U73" s="1"/>
    </row>
    <row r="74" spans="2:21" outlineLevel="1">
      <c r="C74" s="69"/>
      <c r="G74"/>
    </row>
    <row r="75" spans="2:21" outlineLevel="1">
      <c r="B75" s="90" t="s">
        <v>3638</v>
      </c>
      <c r="C75" s="114" t="s">
        <v>184</v>
      </c>
      <c r="D75" s="69" t="s">
        <v>307</v>
      </c>
      <c r="E75" s="1">
        <f>-INDEX('[12]For JE'!$H$9:$H$21,MATCH(E$59,'[12]For JE'!$A$9:$A$21,0))</f>
        <v>70.900000000000006</v>
      </c>
      <c r="F75" s="1">
        <f>-INDEX('[12]For JE'!$H$9:$H$21,MATCH(F$59,'[12]For JE'!$A$9:$A$21,0))</f>
        <v>0</v>
      </c>
      <c r="G75" s="1">
        <f>-INDEX('[12]For JE'!$H$9:$H$21,MATCH(G$59,'[12]For JE'!$A$9:$A$21,0))</f>
        <v>48.35</v>
      </c>
      <c r="H75" s="1">
        <f>-INDEX('[12]For JE'!$H$9:$H$21,MATCH(H$59,'[12]For JE'!$A$9:$A$21,0))</f>
        <v>52.99</v>
      </c>
      <c r="I75" s="1">
        <f>-INDEX('[12]For JE'!$H$9:$H$21,MATCH(I$59,'[12]For JE'!$A$9:$A$21,0))</f>
        <v>29.8</v>
      </c>
      <c r="J75" s="1">
        <f>-INDEX('[12]For JE'!$H$9:$H$21,MATCH(J$59,'[12]For JE'!$A$9:$A$21,0))</f>
        <v>252.76</v>
      </c>
      <c r="K75" s="1">
        <f>-INDEX('[12]For JE'!$H$9:$H$21,MATCH(K$59,'[12]For JE'!$A$9:$A$21,0))</f>
        <v>55.15</v>
      </c>
      <c r="L75" s="1">
        <f>-INDEX('[12]For JE'!$H$9:$H$21,MATCH(L$59,'[12]For JE'!$A$9:$A$21,0))</f>
        <v>44.7</v>
      </c>
      <c r="M75" s="1">
        <f>-INDEX('[12]For JE'!$H$9:$H$21,MATCH(M$59,'[12]For JE'!$A$9:$A$21,0))</f>
        <v>234.38</v>
      </c>
      <c r="N75" s="1">
        <f>-INDEX('[12]For JE'!$H$9:$H$21,MATCH(N$59,'[12]For JE'!$A$9:$A$21,0))</f>
        <v>117.72</v>
      </c>
      <c r="O75" s="1">
        <f>-INDEX('[12]For JE'!$H$9:$H$21,MATCH(O$59,'[12]For JE'!$A$9:$A$21,0))</f>
        <v>0</v>
      </c>
      <c r="P75" s="1">
        <f>-INDEX('[12]For JE'!$H$9:$H$21,MATCH(P$59,'[12]For JE'!$A$9:$A$21,0))</f>
        <v>293.35000000000002</v>
      </c>
      <c r="Q75" s="1">
        <f>SUM(E75:P75)</f>
        <v>1200.0999999999999</v>
      </c>
      <c r="R75" s="1"/>
      <c r="S75" s="1"/>
      <c r="T75" s="1">
        <f>'[12]For JE'!$H$20</f>
        <v>-293.35000000000002</v>
      </c>
      <c r="U75" s="52">
        <f>T75+Q75</f>
        <v>906.74999999999989</v>
      </c>
    </row>
    <row r="76" spans="2:21" outlineLevel="1">
      <c r="C76" s="114" t="s">
        <v>184</v>
      </c>
      <c r="D76" s="69" t="s">
        <v>151</v>
      </c>
      <c r="E76" s="1">
        <f>-INDEX('[12]For JE'!$I$9:$I$21,MATCH(E$59,'[12]For JE'!$A$9:$A$21,0))</f>
        <v>736.48000000000013</v>
      </c>
      <c r="F76" s="1">
        <f>-INDEX('[12]For JE'!$I$9:$I$21,MATCH(F$59,'[12]For JE'!$A$9:$A$21,0))</f>
        <v>805.56</v>
      </c>
      <c r="G76" s="1">
        <f>-INDEX('[12]For JE'!$I$9:$I$21,MATCH(G$59,'[12]For JE'!$A$9:$A$21,0))</f>
        <v>603.85</v>
      </c>
      <c r="H76" s="1">
        <f>-INDEX('[12]For JE'!$I$9:$I$21,MATCH(H$59,'[12]For JE'!$A$9:$A$21,0))</f>
        <v>520.87</v>
      </c>
      <c r="I76" s="1">
        <f>-INDEX('[12]For JE'!$I$9:$I$21,MATCH(I$59,'[12]For JE'!$A$9:$A$21,0))</f>
        <v>605.80999999999995</v>
      </c>
      <c r="J76" s="1">
        <f>-INDEX('[12]For JE'!$I$9:$I$21,MATCH(J$59,'[12]For JE'!$A$9:$A$21,0))</f>
        <v>683.27</v>
      </c>
      <c r="K76" s="1">
        <f>-INDEX('[12]For JE'!$I$9:$I$21,MATCH(K$59,'[12]For JE'!$A$9:$A$21,0))</f>
        <v>1329.3600000000004</v>
      </c>
      <c r="L76" s="1">
        <f>-INDEX('[12]For JE'!$I$9:$I$21,MATCH(L$59,'[12]For JE'!$A$9:$A$21,0))</f>
        <v>1544.6800000000003</v>
      </c>
      <c r="M76" s="1">
        <f>-INDEX('[12]For JE'!$I$9:$I$21,MATCH(M$59,'[12]For JE'!$A$9:$A$21,0))</f>
        <v>708.17</v>
      </c>
      <c r="N76" s="1">
        <f>-INDEX('[12]For JE'!$I$9:$I$21,MATCH(N$59,'[12]For JE'!$A$9:$A$21,0))</f>
        <v>954.3900000000001</v>
      </c>
      <c r="O76" s="1">
        <f>-INDEX('[12]For JE'!$I$9:$I$21,MATCH(O$59,'[12]For JE'!$A$9:$A$21,0))</f>
        <v>766.62000000000012</v>
      </c>
      <c r="P76" s="1">
        <f>-INDEX('[12]For JE'!$I$9:$I$21,MATCH(P$59,'[12]For JE'!$A$9:$A$21,0))</f>
        <v>962.34</v>
      </c>
      <c r="Q76" s="1">
        <f>SUM(E76:P76)</f>
        <v>10221.400000000001</v>
      </c>
      <c r="R76" s="1"/>
      <c r="S76" s="1"/>
      <c r="T76" s="1">
        <f>'[12]For JE'!$I$20</f>
        <v>-962.34</v>
      </c>
      <c r="U76" s="52">
        <f>T76+Q76</f>
        <v>9259.0600000000013</v>
      </c>
    </row>
    <row r="77" spans="2:21" outlineLevel="1">
      <c r="C77" s="114" t="s">
        <v>184</v>
      </c>
      <c r="D77" s="69" t="s">
        <v>80</v>
      </c>
      <c r="E77" s="1">
        <f>-INDEX('[12]For JE'!$J$9:$J$21,MATCH(E$59,'[12]For JE'!$A$9:$A$21,0))</f>
        <v>0</v>
      </c>
      <c r="F77" s="1">
        <f>-INDEX('[12]For JE'!$J$9:$J$21,MATCH(F$59,'[12]For JE'!$A$9:$A$21,0))</f>
        <v>0</v>
      </c>
      <c r="G77" s="1">
        <f>-INDEX('[12]For JE'!$J$9:$J$21,MATCH(G$59,'[12]For JE'!$A$9:$A$21,0))</f>
        <v>2.83</v>
      </c>
      <c r="H77" s="1">
        <f>-INDEX('[12]For JE'!$J$9:$J$21,MATCH(H$59,'[12]For JE'!$A$9:$A$21,0))</f>
        <v>52.2</v>
      </c>
      <c r="I77" s="1">
        <f>-INDEX('[12]For JE'!$J$9:$J$21,MATCH(I$59,'[12]For JE'!$A$9:$A$21,0))</f>
        <v>0</v>
      </c>
      <c r="J77" s="1">
        <f>-INDEX('[12]For JE'!$J$9:$J$21,MATCH(J$59,'[12]For JE'!$A$9:$A$21,0))</f>
        <v>0</v>
      </c>
      <c r="K77" s="1">
        <f>-INDEX('[12]For JE'!$J$9:$J$21,MATCH(K$59,'[12]For JE'!$A$9:$A$21,0))</f>
        <v>0</v>
      </c>
      <c r="L77" s="1">
        <f>-INDEX('[12]For JE'!$J$9:$J$21,MATCH(L$59,'[12]For JE'!$A$9:$A$21,0))</f>
        <v>0</v>
      </c>
      <c r="M77" s="1">
        <f>-INDEX('[12]For JE'!$J$9:$J$21,MATCH(M$59,'[12]For JE'!$A$9:$A$21,0))</f>
        <v>311.3</v>
      </c>
      <c r="N77" s="1">
        <f>-INDEX('[12]For JE'!$J$9:$J$21,MATCH(N$59,'[12]For JE'!$A$9:$A$21,0))</f>
        <v>0</v>
      </c>
      <c r="O77" s="1">
        <f>-INDEX('[12]For JE'!$J$9:$J$21,MATCH(O$59,'[12]For JE'!$A$9:$A$21,0))</f>
        <v>0</v>
      </c>
      <c r="P77" s="1">
        <f>-INDEX('[12]For JE'!$J$9:$J$21,MATCH(P$59,'[12]For JE'!$A$9:$A$21,0))</f>
        <v>0</v>
      </c>
      <c r="Q77" s="1">
        <f>SUM(E77:P77)</f>
        <v>366.33000000000004</v>
      </c>
      <c r="R77" s="1"/>
      <c r="S77" s="1"/>
      <c r="T77" s="1">
        <f>'[12]For JE'!$J$20</f>
        <v>0</v>
      </c>
      <c r="U77" s="52">
        <f>T77+Q77</f>
        <v>366.33000000000004</v>
      </c>
    </row>
    <row r="78" spans="2:21" outlineLevel="1">
      <c r="E78" s="113">
        <f t="shared" ref="E78:Q78" si="14">SUM(E75:E77)</f>
        <v>807.38000000000011</v>
      </c>
      <c r="F78" s="113">
        <f t="shared" si="14"/>
        <v>805.56</v>
      </c>
      <c r="G78" s="113">
        <f t="shared" si="14"/>
        <v>655.03000000000009</v>
      </c>
      <c r="H78" s="113">
        <f t="shared" si="14"/>
        <v>626.06000000000006</v>
      </c>
      <c r="I78" s="113">
        <f t="shared" si="14"/>
        <v>635.6099999999999</v>
      </c>
      <c r="J78" s="113">
        <f t="shared" si="14"/>
        <v>936.03</v>
      </c>
      <c r="K78" s="113">
        <f t="shared" si="14"/>
        <v>1384.5100000000004</v>
      </c>
      <c r="L78" s="113">
        <f t="shared" si="14"/>
        <v>1589.3800000000003</v>
      </c>
      <c r="M78" s="113">
        <f t="shared" si="14"/>
        <v>1253.8499999999999</v>
      </c>
      <c r="N78" s="113">
        <f t="shared" si="14"/>
        <v>1072.1100000000001</v>
      </c>
      <c r="O78" s="113">
        <f t="shared" si="14"/>
        <v>766.62000000000012</v>
      </c>
      <c r="P78" s="113">
        <f t="shared" si="14"/>
        <v>1255.69</v>
      </c>
      <c r="Q78" s="113">
        <f t="shared" si="14"/>
        <v>11787.830000000002</v>
      </c>
      <c r="T78" s="113">
        <f>SUM(T75:T77)</f>
        <v>-1255.69</v>
      </c>
      <c r="U78" s="52">
        <f>T78+Q78</f>
        <v>10532.140000000001</v>
      </c>
    </row>
    <row r="79" spans="2:21" outlineLevel="1">
      <c r="G79"/>
    </row>
    <row r="80" spans="2:21" outlineLevel="1">
      <c r="C80" s="114" t="s">
        <v>3637</v>
      </c>
      <c r="D80" s="69" t="s">
        <v>307</v>
      </c>
      <c r="E80" s="1">
        <f>E65+E75+E70</f>
        <v>-291.44</v>
      </c>
      <c r="F80" s="1">
        <f t="shared" ref="F80:M80" si="15">F65+F75+F70</f>
        <v>-668.73</v>
      </c>
      <c r="G80" s="1">
        <f t="shared" si="15"/>
        <v>-707.02</v>
      </c>
      <c r="H80" s="1">
        <f t="shared" si="15"/>
        <v>-817.54</v>
      </c>
      <c r="I80" s="1">
        <f t="shared" si="15"/>
        <v>-1916.13</v>
      </c>
      <c r="J80" s="1">
        <f t="shared" si="15"/>
        <v>-466.2299999999999</v>
      </c>
      <c r="K80" s="1">
        <f t="shared" si="15"/>
        <v>-337.80999999999995</v>
      </c>
      <c r="L80" s="1">
        <f t="shared" si="15"/>
        <v>-1446.7699999999998</v>
      </c>
      <c r="M80" s="1">
        <f t="shared" si="15"/>
        <v>-119.38</v>
      </c>
      <c r="N80" s="1">
        <f t="shared" ref="N80:P82" si="16">N65+N75+N70</f>
        <v>-1264.1000000000001</v>
      </c>
      <c r="O80" s="1">
        <f t="shared" si="16"/>
        <v>-394.69000000000005</v>
      </c>
      <c r="P80" s="1">
        <f t="shared" si="16"/>
        <v>-1053.0199999999998</v>
      </c>
      <c r="Q80" s="1">
        <f>SUM(E80:P80)</f>
        <v>-9482.86</v>
      </c>
      <c r="R80" s="1"/>
      <c r="S80" s="1"/>
      <c r="T80" s="1">
        <f>'[12]For JE'!$N$21</f>
        <v>9482.86</v>
      </c>
      <c r="U80" s="52">
        <f>T80+Q80</f>
        <v>0</v>
      </c>
    </row>
    <row r="81" spans="1:21" outlineLevel="1">
      <c r="C81" s="114" t="s">
        <v>3637</v>
      </c>
      <c r="D81" s="69" t="s">
        <v>151</v>
      </c>
      <c r="E81" s="1">
        <f t="shared" ref="E81:M81" si="17">E66+E76+E71</f>
        <v>-5838.2199999999966</v>
      </c>
      <c r="F81" s="1">
        <f t="shared" si="17"/>
        <v>-5114.8399999999992</v>
      </c>
      <c r="G81" s="1">
        <f t="shared" si="17"/>
        <v>-7032.5099999999966</v>
      </c>
      <c r="H81" s="1">
        <f t="shared" si="17"/>
        <v>-7463.1399999999994</v>
      </c>
      <c r="I81" s="1">
        <f t="shared" si="17"/>
        <v>-8251.9099999999962</v>
      </c>
      <c r="J81" s="1">
        <f t="shared" si="17"/>
        <v>-9901.8799999999974</v>
      </c>
      <c r="K81" s="1">
        <f t="shared" si="17"/>
        <v>-8318.1999999999971</v>
      </c>
      <c r="L81" s="1">
        <f t="shared" si="17"/>
        <v>-7051.1799999999948</v>
      </c>
      <c r="M81" s="1">
        <f t="shared" si="17"/>
        <v>-6716.2799999999952</v>
      </c>
      <c r="N81" s="1">
        <f t="shared" si="16"/>
        <v>-5998.9399999999978</v>
      </c>
      <c r="O81" s="1">
        <f t="shared" si="16"/>
        <v>-10495.899999999996</v>
      </c>
      <c r="P81" s="1">
        <f t="shared" si="16"/>
        <v>-9735.16</v>
      </c>
      <c r="Q81" s="1">
        <f>SUM(E81:P81)</f>
        <v>-91918.159999999974</v>
      </c>
      <c r="R81" s="1"/>
      <c r="S81" s="1"/>
      <c r="T81" s="1">
        <f>'[12]For JE'!$O$21</f>
        <v>91918.159999999974</v>
      </c>
      <c r="U81" s="52">
        <f>T81+Q81</f>
        <v>0</v>
      </c>
    </row>
    <row r="82" spans="1:21" outlineLevel="1">
      <c r="C82" s="114" t="s">
        <v>3637</v>
      </c>
      <c r="D82" s="69" t="s">
        <v>80</v>
      </c>
      <c r="E82" s="1">
        <f t="shared" ref="E82:M82" si="18">E67+E77+E72</f>
        <v>-4104.7500000000009</v>
      </c>
      <c r="F82" s="1">
        <f t="shared" si="18"/>
        <v>-2075.67</v>
      </c>
      <c r="G82" s="1">
        <f t="shared" si="18"/>
        <v>-3770.92</v>
      </c>
      <c r="H82" s="1">
        <f t="shared" si="18"/>
        <v>-4898.5800000000008</v>
      </c>
      <c r="I82" s="1">
        <f t="shared" si="18"/>
        <v>-5024.6099999999997</v>
      </c>
      <c r="J82" s="1">
        <f t="shared" si="18"/>
        <v>-3567.56</v>
      </c>
      <c r="K82" s="1">
        <f t="shared" si="18"/>
        <v>-3981.7400000000002</v>
      </c>
      <c r="L82" s="1">
        <f t="shared" si="18"/>
        <v>-4552.29</v>
      </c>
      <c r="M82" s="1">
        <f t="shared" si="18"/>
        <v>-681.81</v>
      </c>
      <c r="N82" s="1">
        <f t="shared" si="16"/>
        <v>-2619.75</v>
      </c>
      <c r="O82" s="1">
        <f t="shared" si="16"/>
        <v>-5661.28</v>
      </c>
      <c r="P82" s="1">
        <f t="shared" si="16"/>
        <v>-2835.7299999999996</v>
      </c>
      <c r="Q82" s="1">
        <f>SUM(E82:P82)</f>
        <v>-43774.69</v>
      </c>
      <c r="R82" s="1"/>
      <c r="S82" s="1"/>
      <c r="T82" s="1">
        <f>'[12]For JE'!$P$21</f>
        <v>43774.69</v>
      </c>
      <c r="U82" s="52">
        <f>T82+Q82</f>
        <v>0</v>
      </c>
    </row>
    <row r="83" spans="1:21" outlineLevel="1">
      <c r="E83" s="113">
        <f t="shared" ref="E83:Q83" si="19">SUM(E80:E82)</f>
        <v>-10234.409999999996</v>
      </c>
      <c r="F83" s="113">
        <f t="shared" si="19"/>
        <v>-7859.24</v>
      </c>
      <c r="G83" s="113">
        <f t="shared" si="19"/>
        <v>-11510.449999999997</v>
      </c>
      <c r="H83" s="113">
        <f t="shared" si="19"/>
        <v>-13179.260000000002</v>
      </c>
      <c r="I83" s="113">
        <f t="shared" si="19"/>
        <v>-15192.649999999998</v>
      </c>
      <c r="J83" s="113">
        <f t="shared" si="19"/>
        <v>-13935.669999999996</v>
      </c>
      <c r="K83" s="113">
        <f t="shared" si="19"/>
        <v>-12637.749999999996</v>
      </c>
      <c r="L83" s="113">
        <f t="shared" si="19"/>
        <v>-13050.239999999994</v>
      </c>
      <c r="M83" s="113">
        <f t="shared" si="19"/>
        <v>-7517.4699999999957</v>
      </c>
      <c r="N83" s="113">
        <f t="shared" si="19"/>
        <v>-9882.7899999999972</v>
      </c>
      <c r="O83" s="113">
        <f t="shared" si="19"/>
        <v>-16551.869999999995</v>
      </c>
      <c r="P83" s="113">
        <f t="shared" si="19"/>
        <v>-13623.91</v>
      </c>
      <c r="Q83" s="113">
        <f t="shared" si="19"/>
        <v>-145175.70999999996</v>
      </c>
      <c r="T83" s="113">
        <f>SUM(T80:T82)</f>
        <v>145175.70999999996</v>
      </c>
      <c r="U83" s="52">
        <f>T83+Q83</f>
        <v>0</v>
      </c>
    </row>
    <row r="84" spans="1:21">
      <c r="G84"/>
    </row>
    <row r="85" spans="1:21">
      <c r="B85" s="118" t="s">
        <v>3639</v>
      </c>
      <c r="C85" s="119"/>
      <c r="D85" s="119"/>
      <c r="E85" s="120">
        <f>E$5</f>
        <v>1</v>
      </c>
      <c r="F85" s="120">
        <f t="shared" ref="F85:O85" si="20">F$5</f>
        <v>2</v>
      </c>
      <c r="G85" s="120">
        <f t="shared" si="20"/>
        <v>3</v>
      </c>
      <c r="H85" s="120">
        <f t="shared" si="20"/>
        <v>4</v>
      </c>
      <c r="I85" s="120">
        <f t="shared" si="20"/>
        <v>5</v>
      </c>
      <c r="J85" s="120">
        <f t="shared" si="20"/>
        <v>6</v>
      </c>
      <c r="K85" s="120">
        <f t="shared" si="20"/>
        <v>7</v>
      </c>
      <c r="L85" s="120">
        <f t="shared" si="20"/>
        <v>8</v>
      </c>
      <c r="M85" s="120">
        <f t="shared" si="20"/>
        <v>9</v>
      </c>
      <c r="N85" s="120">
        <f t="shared" si="20"/>
        <v>10</v>
      </c>
      <c r="O85" s="120">
        <f t="shared" si="20"/>
        <v>11</v>
      </c>
      <c r="P85" s="120">
        <v>12</v>
      </c>
      <c r="Q85" s="120" t="s">
        <v>3613</v>
      </c>
    </row>
    <row r="86" spans="1:21">
      <c r="A86" s="122" t="str">
        <f>C86</f>
        <v>41000 · Gross Sales</v>
      </c>
      <c r="B86" s="121"/>
      <c r="C86" s="122" t="s">
        <v>146</v>
      </c>
      <c r="D86" s="131" t="s">
        <v>305</v>
      </c>
      <c r="E86" s="124">
        <f>E101-E96-E91</f>
        <v>-350.30616852211449</v>
      </c>
      <c r="F86" s="124">
        <f t="shared" ref="F86:M86" si="21">F101-F96-F91</f>
        <v>-628.68270863906048</v>
      </c>
      <c r="G86" s="124">
        <f t="shared" si="21"/>
        <v>-678.4834831782008</v>
      </c>
      <c r="H86" s="124">
        <f t="shared" si="21"/>
        <v>-873.4044359323791</v>
      </c>
      <c r="I86" s="124">
        <f t="shared" si="21"/>
        <v>-1634.631786327338</v>
      </c>
      <c r="J86" s="124">
        <f t="shared" si="21"/>
        <v>-658.28975299304852</v>
      </c>
      <c r="K86" s="124">
        <f t="shared" si="21"/>
        <v>-424.18567077209161</v>
      </c>
      <c r="L86" s="124">
        <f t="shared" si="21"/>
        <v>-1337.2200157108734</v>
      </c>
      <c r="M86" s="124">
        <f t="shared" si="21"/>
        <v>-320.75244683906431</v>
      </c>
      <c r="N86" s="124">
        <f t="shared" ref="N86:P88" si="22">N101-N96-N91</f>
        <v>-1410.2375456494876</v>
      </c>
      <c r="O86" s="124">
        <f t="shared" si="22"/>
        <v>-318.47299855126806</v>
      </c>
      <c r="P86" s="124">
        <f t="shared" si="22"/>
        <v>-1453.8054435687923</v>
      </c>
      <c r="Q86" s="124">
        <f>SUM(E86:P86)</f>
        <v>-10088.472456683719</v>
      </c>
    </row>
    <row r="87" spans="1:21">
      <c r="A87" s="122" t="str">
        <f>C87</f>
        <v>41000 · Gross Sales</v>
      </c>
      <c r="B87" s="121"/>
      <c r="C87" s="122" t="s">
        <v>146</v>
      </c>
      <c r="D87" s="132" t="s">
        <v>309</v>
      </c>
      <c r="E87" s="124">
        <f t="shared" ref="E87:M87" si="23">E102-E97-E92</f>
        <v>-6390.3641441890613</v>
      </c>
      <c r="F87" s="124">
        <f t="shared" si="23"/>
        <v>-5642.2688197252528</v>
      </c>
      <c r="G87" s="124">
        <f t="shared" si="23"/>
        <v>-6747.0918574590751</v>
      </c>
      <c r="H87" s="124">
        <f t="shared" si="23"/>
        <v>-7894.8080779384936</v>
      </c>
      <c r="I87" s="124">
        <f t="shared" si="23"/>
        <v>-8086.3196860587486</v>
      </c>
      <c r="J87" s="124">
        <f t="shared" si="23"/>
        <v>-10975.544172976441</v>
      </c>
      <c r="K87" s="124">
        <f t="shared" si="23"/>
        <v>-10022.740923402149</v>
      </c>
      <c r="L87" s="124">
        <f t="shared" si="23"/>
        <v>-7736.5842199935705</v>
      </c>
      <c r="M87" s="124">
        <f t="shared" si="23"/>
        <v>-7369.1991136737151</v>
      </c>
      <c r="N87" s="124">
        <f t="shared" si="22"/>
        <v>-6856.7323440487398</v>
      </c>
      <c r="O87" s="124">
        <f t="shared" si="22"/>
        <v>-8909.0218576838706</v>
      </c>
      <c r="P87" s="124">
        <f t="shared" si="22"/>
        <v>-11132.479350832598</v>
      </c>
      <c r="Q87" s="124">
        <f>SUM(E87:P87)</f>
        <v>-97763.154567981721</v>
      </c>
    </row>
    <row r="88" spans="1:21">
      <c r="A88" s="122" t="str">
        <f>C88</f>
        <v>41000 · Gross Sales</v>
      </c>
      <c r="B88" s="121"/>
      <c r="C88" s="122" t="s">
        <v>146</v>
      </c>
      <c r="D88" s="133" t="s">
        <v>80</v>
      </c>
      <c r="E88" s="124">
        <f t="shared" ref="E88:M88" si="24">E103-E98-E93</f>
        <v>-3899.6807215790191</v>
      </c>
      <c r="F88" s="124">
        <f t="shared" si="24"/>
        <v>-1963.918849746967</v>
      </c>
      <c r="G88" s="124">
        <f t="shared" si="24"/>
        <v>-3320.5081171904503</v>
      </c>
      <c r="H88" s="124">
        <f t="shared" si="24"/>
        <v>-4316.2242491406623</v>
      </c>
      <c r="I88" s="124">
        <f t="shared" si="24"/>
        <v>-4440.5449852254396</v>
      </c>
      <c r="J88" s="124">
        <f t="shared" si="24"/>
        <v>-2975.9605808863857</v>
      </c>
      <c r="K88" s="124">
        <f t="shared" si="24"/>
        <v>-3722.9594503578028</v>
      </c>
      <c r="L88" s="124">
        <f t="shared" si="24"/>
        <v>-4091.5165391783316</v>
      </c>
      <c r="M88" s="124">
        <f t="shared" si="24"/>
        <v>-958.3633758928936</v>
      </c>
      <c r="N88" s="124">
        <f t="shared" si="22"/>
        <v>-2396.9767238639906</v>
      </c>
      <c r="O88" s="124">
        <f t="shared" si="22"/>
        <v>-4415.4839080227075</v>
      </c>
      <c r="P88" s="124">
        <f t="shared" si="22"/>
        <v>-3104.310707276135</v>
      </c>
      <c r="Q88" s="124">
        <f>SUM(E88:P88)</f>
        <v>-39606.44820836078</v>
      </c>
    </row>
    <row r="89" spans="1:21">
      <c r="A89" s="123"/>
      <c r="B89" s="121"/>
      <c r="C89" s="123"/>
      <c r="D89" s="125"/>
      <c r="E89" s="113">
        <f t="shared" ref="E89:Q89" si="25">SUM(E86:E88)</f>
        <v>-10640.351034290195</v>
      </c>
      <c r="F89" s="113">
        <f t="shared" si="25"/>
        <v>-8234.8703781112799</v>
      </c>
      <c r="G89" s="113">
        <f t="shared" si="25"/>
        <v>-10746.083457827726</v>
      </c>
      <c r="H89" s="113">
        <f t="shared" si="25"/>
        <v>-13084.436763011534</v>
      </c>
      <c r="I89" s="113">
        <f t="shared" si="25"/>
        <v>-14161.496457611527</v>
      </c>
      <c r="J89" s="113">
        <f t="shared" si="25"/>
        <v>-14609.794506855875</v>
      </c>
      <c r="K89" s="113">
        <f t="shared" si="25"/>
        <v>-14169.886044532042</v>
      </c>
      <c r="L89" s="113">
        <f t="shared" si="25"/>
        <v>-13165.320774882775</v>
      </c>
      <c r="M89" s="113">
        <f t="shared" si="25"/>
        <v>-8648.3149364056735</v>
      </c>
      <c r="N89" s="113">
        <f t="shared" si="25"/>
        <v>-10663.946613562219</v>
      </c>
      <c r="O89" s="113">
        <f t="shared" si="25"/>
        <v>-13642.978764257845</v>
      </c>
      <c r="P89" s="113">
        <f t="shared" si="25"/>
        <v>-15690.595501677526</v>
      </c>
      <c r="Q89" s="113">
        <f t="shared" si="25"/>
        <v>-147458.07523302623</v>
      </c>
    </row>
    <row r="90" spans="1:21">
      <c r="A90" s="123"/>
      <c r="B90" s="121"/>
      <c r="C90" s="123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</row>
    <row r="91" spans="1:21">
      <c r="A91" s="122" t="str">
        <f>C91</f>
        <v>42000 · Shipping Income</v>
      </c>
      <c r="B91" s="121"/>
      <c r="C91" s="114" t="s">
        <v>336</v>
      </c>
      <c r="D91" s="131" t="s">
        <v>305</v>
      </c>
      <c r="E91" s="124">
        <f>E70/E$80*E$101</f>
        <v>-17.762213670899186</v>
      </c>
      <c r="F91" s="124">
        <f t="shared" ref="F91:M91" si="26">F70/F$80*F$101</f>
        <v>-41.680988257840539</v>
      </c>
      <c r="G91" s="124">
        <f t="shared" si="26"/>
        <v>-30.831091881853485</v>
      </c>
      <c r="H91" s="124">
        <f t="shared" si="26"/>
        <v>-21.55329404639026</v>
      </c>
      <c r="I91" s="124">
        <f t="shared" si="26"/>
        <v>-266.25888049510593</v>
      </c>
      <c r="J91" s="124">
        <f t="shared" si="26"/>
        <v>-121.6213367069802</v>
      </c>
      <c r="K91" s="124">
        <f t="shared" si="26"/>
        <v>0</v>
      </c>
      <c r="L91" s="124">
        <f t="shared" si="26"/>
        <v>-112.43244890280427</v>
      </c>
      <c r="M91" s="124">
        <f t="shared" si="26"/>
        <v>-59.038840176381342</v>
      </c>
      <c r="N91" s="124">
        <f>N70/N$80*N$101</f>
        <v>-9.9982301587612969</v>
      </c>
      <c r="O91" s="124">
        <f>IFERROR(O70/O$80*O$101,0)</f>
        <v>-9.9346954857201375</v>
      </c>
      <c r="P91" s="124">
        <f>IFERROR(P70/P$80*P$101,0)</f>
        <v>-55.674643674884415</v>
      </c>
      <c r="Q91" s="124">
        <f>SUM(E91:P91)</f>
        <v>-746.7866634576211</v>
      </c>
    </row>
    <row r="92" spans="1:21">
      <c r="A92" s="122" t="str">
        <f>C92</f>
        <v>42000 · Shipping Income</v>
      </c>
      <c r="B92" s="121"/>
      <c r="C92" s="114" t="s">
        <v>336</v>
      </c>
      <c r="D92" s="132" t="s">
        <v>309</v>
      </c>
      <c r="E92" s="124">
        <f>E71/E$81*E$102</f>
        <v>-288.27799414622086</v>
      </c>
      <c r="F92" s="124">
        <f t="shared" ref="F92:M92" si="27">F71/F$81*F$102</f>
        <v>-292.59462457724919</v>
      </c>
      <c r="G92" s="124">
        <f t="shared" si="27"/>
        <v>-423.67405647130852</v>
      </c>
      <c r="H92" s="124">
        <f t="shared" si="27"/>
        <v>-313.23927910582955</v>
      </c>
      <c r="I92" s="124">
        <f t="shared" si="27"/>
        <v>-566.38481889594743</v>
      </c>
      <c r="J92" s="124">
        <f t="shared" si="27"/>
        <v>-506.50129516395003</v>
      </c>
      <c r="K92" s="124">
        <f t="shared" si="27"/>
        <v>-391.44044343925918</v>
      </c>
      <c r="L92" s="124">
        <f t="shared" si="27"/>
        <v>-618.26678906066638</v>
      </c>
      <c r="M92" s="124">
        <f t="shared" si="27"/>
        <v>-601.57604711841293</v>
      </c>
      <c r="N92" s="124">
        <f>N71/N$81*N$102</f>
        <v>-289.90616675640734</v>
      </c>
      <c r="O92" s="124">
        <f>O71/O$81*O$102</f>
        <v>-462.12568151260848</v>
      </c>
      <c r="P92" s="124">
        <f>P71/P$81*P$102</f>
        <v>-861.0018120641023</v>
      </c>
      <c r="Q92" s="124">
        <f>SUM(E92:P92)</f>
        <v>-5614.9890083119617</v>
      </c>
    </row>
    <row r="93" spans="1:21">
      <c r="A93" s="122" t="str">
        <f>C93</f>
        <v>42000 · Shipping Income</v>
      </c>
      <c r="B93" s="121"/>
      <c r="C93" s="114" t="s">
        <v>336</v>
      </c>
      <c r="D93" s="133" t="s">
        <v>80</v>
      </c>
      <c r="E93" s="124">
        <f>E72/E$82*E$103</f>
        <v>-269.96296061663497</v>
      </c>
      <c r="F93" s="124">
        <f t="shared" ref="F93:M93" si="28">F72/F$82*F$103</f>
        <v>-116.82197949351962</v>
      </c>
      <c r="G93" s="124">
        <f t="shared" si="28"/>
        <v>-223.15376722762278</v>
      </c>
      <c r="H93" s="124">
        <f t="shared" si="28"/>
        <v>-773.47838077937865</v>
      </c>
      <c r="I93" s="124">
        <f t="shared" si="28"/>
        <v>-467.76839368475783</v>
      </c>
      <c r="J93" s="124">
        <f t="shared" si="28"/>
        <v>-893.88407226627976</v>
      </c>
      <c r="K93" s="124">
        <f t="shared" si="28"/>
        <v>-575.18044362649289</v>
      </c>
      <c r="L93" s="124">
        <f t="shared" si="28"/>
        <v>-333.13727091251866</v>
      </c>
      <c r="M93" s="124">
        <f t="shared" si="28"/>
        <v>-107.82422317966734</v>
      </c>
      <c r="N93" s="124">
        <f>N72/N$82*N$103</f>
        <v>-295.60456289814897</v>
      </c>
      <c r="O93" s="124">
        <f>O72/O$82*O$103</f>
        <v>-295.06844977130794</v>
      </c>
      <c r="P93" s="124">
        <f>P72/P$82*P$103</f>
        <v>-74.9624255176074</v>
      </c>
      <c r="Q93" s="124">
        <f>SUM(E93:P93)</f>
        <v>-4426.8469299739372</v>
      </c>
    </row>
    <row r="94" spans="1:21">
      <c r="A94" s="125"/>
      <c r="B94" s="121"/>
      <c r="C94" s="125"/>
      <c r="D94" s="125"/>
      <c r="E94" s="113">
        <f>SUM(E91:E93)</f>
        <v>-576.00316843375504</v>
      </c>
      <c r="F94" s="113">
        <f t="shared" ref="F94:M94" si="29">SUM(F91:F93)</f>
        <v>-451.09759232860938</v>
      </c>
      <c r="G94" s="113">
        <f t="shared" si="29"/>
        <v>-677.65891558078476</v>
      </c>
      <c r="H94" s="113">
        <f t="shared" si="29"/>
        <v>-1108.2709539315983</v>
      </c>
      <c r="I94" s="113">
        <f t="shared" si="29"/>
        <v>-1300.4120930758113</v>
      </c>
      <c r="J94" s="113">
        <f t="shared" si="29"/>
        <v>-1522.0067041372099</v>
      </c>
      <c r="K94" s="113">
        <f t="shared" si="29"/>
        <v>-966.62088706575207</v>
      </c>
      <c r="L94" s="113">
        <f t="shared" si="29"/>
        <v>-1063.8365088759892</v>
      </c>
      <c r="M94" s="113">
        <f t="shared" si="29"/>
        <v>-768.43911047446159</v>
      </c>
      <c r="N94" s="113">
        <f>SUM(N91:N93)</f>
        <v>-595.50895981331769</v>
      </c>
      <c r="O94" s="113">
        <f>SUM(O91:O93)</f>
        <v>-767.12882676963659</v>
      </c>
      <c r="P94" s="113">
        <f>SUM(P91:P93)</f>
        <v>-991.63888125659412</v>
      </c>
      <c r="Q94" s="113">
        <f>SUM(Q91:Q93)</f>
        <v>-10788.62260174352</v>
      </c>
    </row>
    <row r="95" spans="1:21">
      <c r="A95" s="123"/>
      <c r="B95" s="121"/>
      <c r="C95" s="123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</row>
    <row r="96" spans="1:21">
      <c r="A96" s="122" t="str">
        <f>C96</f>
        <v>44000 · Returns</v>
      </c>
      <c r="B96" s="121"/>
      <c r="C96" s="122" t="s">
        <v>184</v>
      </c>
      <c r="D96" s="131" t="s">
        <v>305</v>
      </c>
      <c r="E96" s="124">
        <f>E75/E$80*E$101</f>
        <v>72.020887281240476</v>
      </c>
      <c r="F96" s="124">
        <f t="shared" ref="F96:M96" si="30">F75/F$80*F$101</f>
        <v>0</v>
      </c>
      <c r="G96" s="124">
        <f t="shared" si="30"/>
        <v>45.402067469125896</v>
      </c>
      <c r="H96" s="124">
        <f t="shared" si="30"/>
        <v>54.47693946397596</v>
      </c>
      <c r="I96" s="124">
        <f t="shared" si="30"/>
        <v>29.110267004110547</v>
      </c>
      <c r="J96" s="124">
        <f t="shared" si="30"/>
        <v>274.17672990247331</v>
      </c>
      <c r="K96" s="124">
        <f t="shared" si="30"/>
        <v>59.532369053035566</v>
      </c>
      <c r="L96" s="124">
        <f t="shared" si="30"/>
        <v>43.446710405325895</v>
      </c>
      <c r="M96" s="124">
        <f t="shared" si="30"/>
        <v>251.62675783208996</v>
      </c>
      <c r="N96" s="124">
        <f>N75/N$80*N$101</f>
        <v>120.99271651021627</v>
      </c>
      <c r="O96" s="124">
        <f>IFERROR(O75/O$80*O$101,0)</f>
        <v>0</v>
      </c>
      <c r="P96" s="124">
        <f>IFERROR(P75/P$80*P$101,0)</f>
        <v>328.8887776710211</v>
      </c>
      <c r="Q96" s="124">
        <f>SUM(E96:P96)</f>
        <v>1279.674222592615</v>
      </c>
    </row>
    <row r="97" spans="1:21">
      <c r="A97" s="122" t="str">
        <f>C97</f>
        <v>44000 · Returns</v>
      </c>
      <c r="B97" s="121"/>
      <c r="C97" s="122" t="s">
        <v>184</v>
      </c>
      <c r="D97" s="132" t="s">
        <v>309</v>
      </c>
      <c r="E97" s="124">
        <f>E76/E$81*E$102</f>
        <v>748.12331544270808</v>
      </c>
      <c r="F97" s="124">
        <f t="shared" ref="F97:M97" si="31">F76/F$81*F$102</f>
        <v>807.52797043988994</v>
      </c>
      <c r="G97" s="124">
        <f t="shared" si="31"/>
        <v>567.03285297273362</v>
      </c>
      <c r="H97" s="124">
        <f t="shared" si="31"/>
        <v>535.48600601247699</v>
      </c>
      <c r="I97" s="124">
        <f t="shared" si="31"/>
        <v>591.78828368322843</v>
      </c>
      <c r="J97" s="124">
        <f t="shared" si="31"/>
        <v>741.1644810906115</v>
      </c>
      <c r="K97" s="124">
        <f t="shared" si="31"/>
        <v>1434.9945625447576</v>
      </c>
      <c r="L97" s="124">
        <f t="shared" si="31"/>
        <v>1501.3705733534409</v>
      </c>
      <c r="M97" s="124">
        <f t="shared" si="31"/>
        <v>760.28040401890576</v>
      </c>
      <c r="N97" s="124">
        <f>N76/N$81*N$102</f>
        <v>980.92285686531886</v>
      </c>
      <c r="O97" s="124">
        <f>O76/O$81*O$102</f>
        <v>637.87759102747953</v>
      </c>
      <c r="P97" s="124">
        <f>P76/P$81*P$102</f>
        <v>1078.9256052630999</v>
      </c>
      <c r="Q97" s="124">
        <f>SUM(E97:P97)</f>
        <v>10385.494502714653</v>
      </c>
    </row>
    <row r="98" spans="1:21">
      <c r="A98" s="122" t="str">
        <f>C98</f>
        <v>44000 · Returns</v>
      </c>
      <c r="B98" s="121"/>
      <c r="C98" s="122" t="s">
        <v>184</v>
      </c>
      <c r="D98" s="133" t="s">
        <v>80</v>
      </c>
      <c r="E98" s="124">
        <f>E77/E$82*E$103</f>
        <v>0</v>
      </c>
      <c r="F98" s="124">
        <f t="shared" ref="F98:M98" si="32">F77/F$82*F$103</f>
        <v>0</v>
      </c>
      <c r="G98" s="124">
        <f t="shared" si="32"/>
        <v>2.657452966652043</v>
      </c>
      <c r="H98" s="124">
        <f t="shared" si="32"/>
        <v>53.664771466683248</v>
      </c>
      <c r="I98" s="124">
        <f t="shared" si="32"/>
        <v>0</v>
      </c>
      <c r="J98" s="124">
        <f t="shared" si="32"/>
        <v>0</v>
      </c>
      <c r="K98" s="124">
        <f t="shared" si="32"/>
        <v>0</v>
      </c>
      <c r="L98" s="124">
        <f t="shared" si="32"/>
        <v>0</v>
      </c>
      <c r="M98" s="124">
        <f t="shared" si="32"/>
        <v>334.20688502913902</v>
      </c>
      <c r="N98" s="124">
        <f>N77/N$82*N$103</f>
        <v>0</v>
      </c>
      <c r="O98" s="124">
        <f>O77/O$82*O$103</f>
        <v>0</v>
      </c>
      <c r="P98" s="124">
        <f>P77/P$82*P$103</f>
        <v>0</v>
      </c>
      <c r="Q98" s="124">
        <f>SUM(E98:P98)</f>
        <v>390.52910946247431</v>
      </c>
    </row>
    <row r="99" spans="1:21">
      <c r="A99" s="125"/>
      <c r="B99" s="121"/>
      <c r="C99" s="125"/>
      <c r="D99" s="125"/>
      <c r="E99" s="113">
        <f t="shared" ref="E99:Q99" si="33">SUM(E96:E98)</f>
        <v>820.14420272394852</v>
      </c>
      <c r="F99" s="113">
        <f t="shared" si="33"/>
        <v>807.52797043988994</v>
      </c>
      <c r="G99" s="113">
        <f t="shared" si="33"/>
        <v>615.09237340851155</v>
      </c>
      <c r="H99" s="113">
        <f t="shared" si="33"/>
        <v>643.62771694313619</v>
      </c>
      <c r="I99" s="113">
        <f t="shared" si="33"/>
        <v>620.89855068733902</v>
      </c>
      <c r="J99" s="113">
        <f t="shared" si="33"/>
        <v>1015.3412109930848</v>
      </c>
      <c r="K99" s="113">
        <f t="shared" si="33"/>
        <v>1494.5269315977932</v>
      </c>
      <c r="L99" s="113">
        <f t="shared" si="33"/>
        <v>1544.8172837587667</v>
      </c>
      <c r="M99" s="113">
        <f t="shared" si="33"/>
        <v>1346.1140468801348</v>
      </c>
      <c r="N99" s="113">
        <f t="shared" si="33"/>
        <v>1101.9155733755351</v>
      </c>
      <c r="O99" s="113">
        <f t="shared" si="33"/>
        <v>637.87759102747953</v>
      </c>
      <c r="P99" s="113">
        <f t="shared" si="33"/>
        <v>1407.8143829341211</v>
      </c>
      <c r="Q99" s="113">
        <f t="shared" si="33"/>
        <v>12055.697834769742</v>
      </c>
    </row>
    <row r="100" spans="1:21">
      <c r="A100" s="125"/>
      <c r="B100" s="121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T100" s="117" t="s">
        <v>521</v>
      </c>
    </row>
    <row r="101" spans="1:21">
      <c r="A101" s="122" t="str">
        <f>C101</f>
        <v>Net Sales</v>
      </c>
      <c r="B101" s="121"/>
      <c r="C101" s="122" t="s">
        <v>3637</v>
      </c>
      <c r="D101" s="131" t="s">
        <v>305</v>
      </c>
      <c r="E101" s="124">
        <f t="shared" ref="E101:M101" si="34">E80/E$83*E$39</f>
        <v>-296.04749491177324</v>
      </c>
      <c r="F101" s="124">
        <f t="shared" si="34"/>
        <v>-670.36369689690105</v>
      </c>
      <c r="G101" s="124">
        <f t="shared" si="34"/>
        <v>-663.91250759092839</v>
      </c>
      <c r="H101" s="124">
        <f t="shared" si="34"/>
        <v>-840.4807905147934</v>
      </c>
      <c r="I101" s="124">
        <f t="shared" si="34"/>
        <v>-1871.7803998183335</v>
      </c>
      <c r="J101" s="124">
        <f t="shared" si="34"/>
        <v>-505.73435979755544</v>
      </c>
      <c r="K101" s="124">
        <f t="shared" si="34"/>
        <v>-364.65330171905606</v>
      </c>
      <c r="L101" s="124">
        <f t="shared" si="34"/>
        <v>-1406.2057542083519</v>
      </c>
      <c r="M101" s="124">
        <f t="shared" si="34"/>
        <v>-128.16452918335565</v>
      </c>
      <c r="N101" s="124">
        <f t="shared" ref="N101:P103" si="35">N80/N$83*N$39</f>
        <v>-1299.2430592980327</v>
      </c>
      <c r="O101" s="124">
        <f t="shared" si="35"/>
        <v>-328.40769403698818</v>
      </c>
      <c r="P101" s="124">
        <f t="shared" si="35"/>
        <v>-1180.5913095726555</v>
      </c>
      <c r="Q101" s="124">
        <f>SUM(E101:P101)</f>
        <v>-9555.5848975487243</v>
      </c>
      <c r="T101" s="1">
        <f>Q86+Q91+Q96</f>
        <v>-9555.5848975487243</v>
      </c>
      <c r="U101" s="52">
        <f>Q101-T101</f>
        <v>0</v>
      </c>
    </row>
    <row r="102" spans="1:21">
      <c r="A102" s="122" t="str">
        <f>C102</f>
        <v>Net Sales</v>
      </c>
      <c r="B102" s="121"/>
      <c r="C102" s="122" t="s">
        <v>3637</v>
      </c>
      <c r="D102" s="132" t="s">
        <v>309</v>
      </c>
      <c r="E102" s="124">
        <f t="shared" ref="E102:M102" si="36">E81/E$83*E$39</f>
        <v>-5930.5188228925745</v>
      </c>
      <c r="F102" s="124">
        <f t="shared" si="36"/>
        <v>-5127.3354738626122</v>
      </c>
      <c r="G102" s="124">
        <f t="shared" si="36"/>
        <v>-6603.7330609576493</v>
      </c>
      <c r="H102" s="124">
        <f t="shared" si="36"/>
        <v>-7672.5613510318462</v>
      </c>
      <c r="I102" s="124">
        <f t="shared" si="36"/>
        <v>-8060.9162212714673</v>
      </c>
      <c r="J102" s="124">
        <f t="shared" si="36"/>
        <v>-10740.880987049779</v>
      </c>
      <c r="K102" s="124">
        <f t="shared" si="36"/>
        <v>-8979.1868042966507</v>
      </c>
      <c r="L102" s="124">
        <f t="shared" si="36"/>
        <v>-6853.4804357007961</v>
      </c>
      <c r="M102" s="124">
        <f t="shared" si="36"/>
        <v>-7210.4947567732224</v>
      </c>
      <c r="N102" s="124">
        <f t="shared" si="35"/>
        <v>-6165.7156539398284</v>
      </c>
      <c r="O102" s="124">
        <f t="shared" si="35"/>
        <v>-8733.2699481689997</v>
      </c>
      <c r="P102" s="124">
        <f t="shared" si="35"/>
        <v>-10914.555557633601</v>
      </c>
      <c r="Q102" s="124">
        <f>SUM(E102:P102)</f>
        <v>-92992.649073579028</v>
      </c>
      <c r="T102" s="1">
        <f>Q87+Q92+Q97</f>
        <v>-92992.649073579028</v>
      </c>
      <c r="U102" s="52">
        <f>Q102-T102</f>
        <v>0</v>
      </c>
    </row>
    <row r="103" spans="1:21">
      <c r="A103" s="122" t="str">
        <f>C103</f>
        <v>Net Sales</v>
      </c>
      <c r="B103" s="121"/>
      <c r="C103" s="122" t="s">
        <v>3637</v>
      </c>
      <c r="D103" s="133" t="s">
        <v>80</v>
      </c>
      <c r="E103" s="124">
        <f t="shared" ref="E103:M103" si="37">E82/E$83*E$39</f>
        <v>-4169.643682195654</v>
      </c>
      <c r="F103" s="124">
        <f t="shared" si="37"/>
        <v>-2080.7408292404866</v>
      </c>
      <c r="G103" s="124">
        <f t="shared" si="37"/>
        <v>-3541.0044314514212</v>
      </c>
      <c r="H103" s="124">
        <f t="shared" si="37"/>
        <v>-5036.0378584533573</v>
      </c>
      <c r="I103" s="124">
        <f t="shared" si="37"/>
        <v>-4908.3133789101976</v>
      </c>
      <c r="J103" s="124">
        <f t="shared" si="37"/>
        <v>-3869.8446531526656</v>
      </c>
      <c r="K103" s="124">
        <f t="shared" si="37"/>
        <v>-4298.1398939842957</v>
      </c>
      <c r="L103" s="124">
        <f t="shared" si="37"/>
        <v>-4424.6538100908501</v>
      </c>
      <c r="M103" s="124">
        <f t="shared" si="37"/>
        <v>-731.98071404342193</v>
      </c>
      <c r="N103" s="124">
        <f t="shared" si="35"/>
        <v>-2692.5812867621398</v>
      </c>
      <c r="O103" s="124">
        <f t="shared" si="35"/>
        <v>-4710.5523577940157</v>
      </c>
      <c r="P103" s="124">
        <f t="shared" si="35"/>
        <v>-3179.2731327937422</v>
      </c>
      <c r="Q103" s="124">
        <f>SUM(E103:P103)</f>
        <v>-43642.766028872255</v>
      </c>
      <c r="T103" s="1">
        <f>Q88+Q93+Q98</f>
        <v>-43642.76602887224</v>
      </c>
      <c r="U103" s="52">
        <f>Q103-T103</f>
        <v>0</v>
      </c>
    </row>
    <row r="104" spans="1:21">
      <c r="B104" s="126"/>
      <c r="C104" s="127"/>
      <c r="D104" s="127"/>
      <c r="E104" s="128">
        <f t="shared" ref="E104:Q104" si="38">SUM(E101:E103)</f>
        <v>-10396.210000000003</v>
      </c>
      <c r="F104" s="128">
        <f t="shared" si="38"/>
        <v>-7878.4400000000005</v>
      </c>
      <c r="G104" s="128">
        <f t="shared" si="38"/>
        <v>-10808.65</v>
      </c>
      <c r="H104" s="128">
        <f t="shared" si="38"/>
        <v>-13549.079999999996</v>
      </c>
      <c r="I104" s="128">
        <f t="shared" si="38"/>
        <v>-14841.009999999998</v>
      </c>
      <c r="J104" s="128">
        <f t="shared" si="38"/>
        <v>-15116.460000000001</v>
      </c>
      <c r="K104" s="128">
        <f t="shared" si="38"/>
        <v>-13641.980000000003</v>
      </c>
      <c r="L104" s="128">
        <f t="shared" si="38"/>
        <v>-12684.339999999997</v>
      </c>
      <c r="M104" s="128">
        <f t="shared" si="38"/>
        <v>-8070.64</v>
      </c>
      <c r="N104" s="128">
        <f t="shared" si="38"/>
        <v>-10157.540000000001</v>
      </c>
      <c r="O104" s="128">
        <f t="shared" si="38"/>
        <v>-13772.230000000003</v>
      </c>
      <c r="P104" s="128">
        <f t="shared" si="38"/>
        <v>-15274.419999999998</v>
      </c>
      <c r="Q104" s="128">
        <f t="shared" si="38"/>
        <v>-146191</v>
      </c>
      <c r="T104" s="113">
        <f>SUM(T101:T103)</f>
        <v>-146191</v>
      </c>
      <c r="U104" s="52">
        <f>Q104-T104</f>
        <v>0</v>
      </c>
    </row>
    <row r="105" spans="1:21">
      <c r="G105"/>
    </row>
    <row r="106" spans="1:21">
      <c r="G106"/>
    </row>
    <row r="107" spans="1:21">
      <c r="G107"/>
    </row>
    <row r="108" spans="1:21">
      <c r="G108"/>
    </row>
    <row r="109" spans="1:21">
      <c r="G109"/>
    </row>
    <row r="110" spans="1:21">
      <c r="C110" s="122" t="s">
        <v>146</v>
      </c>
      <c r="D110" s="131" t="s">
        <v>305</v>
      </c>
      <c r="E110" s="52">
        <f>E86+E27</f>
        <v>-479.90616852211451</v>
      </c>
      <c r="G110"/>
      <c r="O110" s="124">
        <f t="shared" ref="O110:P112" si="39">SUMIFS(O$6:O$104,$D$6:$D$104,$D110,$A$6:$A$104,$C110)</f>
        <v>-461.06299855126804</v>
      </c>
      <c r="P110" s="124">
        <f t="shared" si="39"/>
        <v>-1575.3054435687923</v>
      </c>
    </row>
    <row r="111" spans="1:21">
      <c r="C111" s="122" t="s">
        <v>146</v>
      </c>
      <c r="D111" s="132" t="s">
        <v>309</v>
      </c>
      <c r="E111" s="52">
        <f>E87+E26</f>
        <v>-8380.144144189062</v>
      </c>
      <c r="G111"/>
      <c r="O111" s="124">
        <f t="shared" si="39"/>
        <v>-12661.221857683871</v>
      </c>
      <c r="P111" s="124">
        <f t="shared" si="39"/>
        <v>-14232.179350832599</v>
      </c>
    </row>
    <row r="112" spans="1:21">
      <c r="C112" s="122" t="s">
        <v>146</v>
      </c>
      <c r="D112" s="133" t="s">
        <v>80</v>
      </c>
      <c r="E112" s="52">
        <f>E88+E38+E34+E32+E24</f>
        <v>-4342.8007215790194</v>
      </c>
      <c r="G112"/>
      <c r="O112" s="124">
        <f t="shared" si="39"/>
        <v>-6233.3739080227078</v>
      </c>
      <c r="P112" s="124">
        <f t="shared" si="39"/>
        <v>-3856.8707072761349</v>
      </c>
    </row>
    <row r="113" spans="3:16">
      <c r="G113"/>
      <c r="O113" s="113">
        <f>SUM(O110:O112)</f>
        <v>-19355.658764257845</v>
      </c>
      <c r="P113" s="113">
        <f>SUM(P110:P112)</f>
        <v>-19664.355501677524</v>
      </c>
    </row>
    <row r="114" spans="3:16">
      <c r="C114" s="122" t="s">
        <v>184</v>
      </c>
      <c r="D114" s="131" t="s">
        <v>305</v>
      </c>
      <c r="G114"/>
      <c r="O114" s="124">
        <f t="shared" ref="O114:P116" si="40">SUMIFS(O$6:O$104,$D$6:$D$104,$D114,$A$6:$A$104,$C114)</f>
        <v>0</v>
      </c>
      <c r="P114" s="124">
        <f t="shared" si="40"/>
        <v>328.8887776710211</v>
      </c>
    </row>
    <row r="115" spans="3:16">
      <c r="C115" s="122" t="s">
        <v>184</v>
      </c>
      <c r="D115" s="132" t="s">
        <v>309</v>
      </c>
      <c r="G115"/>
      <c r="O115" s="124">
        <f t="shared" si="40"/>
        <v>720.2775910274795</v>
      </c>
      <c r="P115" s="124">
        <f t="shared" si="40"/>
        <v>1078.9256052630999</v>
      </c>
    </row>
    <row r="116" spans="3:16">
      <c r="C116" s="122" t="s">
        <v>184</v>
      </c>
      <c r="D116" s="133" t="s">
        <v>80</v>
      </c>
      <c r="G116"/>
      <c r="O116" s="124">
        <f t="shared" si="40"/>
        <v>0</v>
      </c>
      <c r="P116" s="124">
        <f t="shared" si="40"/>
        <v>0</v>
      </c>
    </row>
    <row r="117" spans="3:16">
      <c r="G117"/>
      <c r="O117" s="113">
        <f>SUM(O114:O116)</f>
        <v>720.2775910274795</v>
      </c>
      <c r="P117" s="113">
        <f>SUM(P114:P116)</f>
        <v>1407.8143829341211</v>
      </c>
    </row>
    <row r="118" spans="3:16">
      <c r="C118" s="122" t="s">
        <v>3637</v>
      </c>
      <c r="D118" s="131" t="s">
        <v>305</v>
      </c>
      <c r="G118"/>
      <c r="O118" s="124">
        <f t="shared" ref="O118:P120" si="41">-O110-O114</f>
        <v>461.06299855126804</v>
      </c>
      <c r="P118" s="124">
        <f t="shared" si="41"/>
        <v>1246.4166658977711</v>
      </c>
    </row>
    <row r="119" spans="3:16">
      <c r="C119" s="122" t="s">
        <v>3637</v>
      </c>
      <c r="D119" s="132" t="s">
        <v>309</v>
      </c>
      <c r="G119"/>
      <c r="O119" s="124">
        <f t="shared" si="41"/>
        <v>11940.944266656392</v>
      </c>
      <c r="P119" s="124">
        <f t="shared" si="41"/>
        <v>13153.253745569498</v>
      </c>
    </row>
    <row r="120" spans="3:16">
      <c r="C120" s="122" t="s">
        <v>3637</v>
      </c>
      <c r="D120" s="133" t="s">
        <v>80</v>
      </c>
      <c r="G120"/>
      <c r="O120" s="124">
        <f t="shared" si="41"/>
        <v>6233.3739080227078</v>
      </c>
      <c r="P120" s="124">
        <f t="shared" si="41"/>
        <v>3856.8707072761349</v>
      </c>
    </row>
    <row r="121" spans="3:16">
      <c r="G121"/>
      <c r="O121" s="128">
        <f>SUM(O118:O120)</f>
        <v>18635.381173230366</v>
      </c>
      <c r="P121" s="128">
        <f>SUM(P118:P120)</f>
        <v>18256.541118743404</v>
      </c>
    </row>
    <row r="122" spans="3:16">
      <c r="G122"/>
    </row>
    <row r="123" spans="3:16">
      <c r="G123"/>
    </row>
    <row r="124" spans="3:16">
      <c r="G124"/>
    </row>
    <row r="125" spans="3:16">
      <c r="G125"/>
    </row>
    <row r="126" spans="3:16">
      <c r="G126"/>
    </row>
    <row r="127" spans="3:16">
      <c r="G127"/>
    </row>
    <row r="128" spans="3:16">
      <c r="G128"/>
    </row>
    <row r="129" spans="7:7">
      <c r="G129"/>
    </row>
    <row r="130" spans="7:7">
      <c r="G130"/>
    </row>
    <row r="131" spans="7:7">
      <c r="G131"/>
    </row>
    <row r="132" spans="7:7">
      <c r="G132"/>
    </row>
    <row r="133" spans="7:7">
      <c r="G133"/>
    </row>
    <row r="134" spans="7:7">
      <c r="G134"/>
    </row>
    <row r="135" spans="7:7">
      <c r="G135"/>
    </row>
    <row r="136" spans="7:7">
      <c r="G136"/>
    </row>
    <row r="137" spans="7:7">
      <c r="G137"/>
    </row>
    <row r="138" spans="7:7">
      <c r="G138"/>
    </row>
    <row r="139" spans="7:7">
      <c r="G139"/>
    </row>
    <row r="140" spans="7:7">
      <c r="G140"/>
    </row>
    <row r="141" spans="7:7">
      <c r="G141"/>
    </row>
    <row r="142" spans="7:7">
      <c r="G142"/>
    </row>
    <row r="143" spans="7:7">
      <c r="G143"/>
    </row>
    <row r="144" spans="7:7">
      <c r="G144"/>
    </row>
    <row r="145" spans="7:7">
      <c r="G145"/>
    </row>
    <row r="146" spans="7:7">
      <c r="G146"/>
    </row>
    <row r="147" spans="7:7">
      <c r="G147"/>
    </row>
    <row r="148" spans="7:7">
      <c r="G148"/>
    </row>
    <row r="149" spans="7:7">
      <c r="G149"/>
    </row>
    <row r="150" spans="7:7">
      <c r="G150"/>
    </row>
    <row r="151" spans="7:7">
      <c r="G151"/>
    </row>
    <row r="152" spans="7:7">
      <c r="G152"/>
    </row>
    <row r="153" spans="7:7">
      <c r="G153"/>
    </row>
    <row r="154" spans="7:7">
      <c r="G154"/>
    </row>
    <row r="155" spans="7:7">
      <c r="G155"/>
    </row>
    <row r="156" spans="7:7">
      <c r="G156"/>
    </row>
    <row r="157" spans="7:7">
      <c r="G157"/>
    </row>
    <row r="158" spans="7:7">
      <c r="G158"/>
    </row>
    <row r="159" spans="7:7">
      <c r="G159"/>
    </row>
    <row r="160" spans="7:7">
      <c r="G160"/>
    </row>
    <row r="161" spans="7:7">
      <c r="G161"/>
    </row>
    <row r="162" spans="7:7">
      <c r="G162"/>
    </row>
    <row r="163" spans="7:7">
      <c r="G163"/>
    </row>
    <row r="164" spans="7:7">
      <c r="G164"/>
    </row>
    <row r="165" spans="7:7">
      <c r="G165"/>
    </row>
    <row r="166" spans="7:7">
      <c r="G166"/>
    </row>
    <row r="167" spans="7:7">
      <c r="G167"/>
    </row>
    <row r="168" spans="7:7">
      <c r="G168"/>
    </row>
    <row r="169" spans="7:7">
      <c r="G169"/>
    </row>
    <row r="170" spans="7:7">
      <c r="G170"/>
    </row>
    <row r="171" spans="7:7">
      <c r="G171"/>
    </row>
    <row r="172" spans="7:7">
      <c r="G172"/>
    </row>
    <row r="173" spans="7:7">
      <c r="G173"/>
    </row>
    <row r="174" spans="7:7">
      <c r="G174"/>
    </row>
    <row r="175" spans="7:7">
      <c r="G175"/>
    </row>
    <row r="176" spans="7:7">
      <c r="G176"/>
    </row>
    <row r="177" spans="7:7">
      <c r="G177"/>
    </row>
    <row r="178" spans="7:7">
      <c r="G178"/>
    </row>
    <row r="179" spans="7:7">
      <c r="G179"/>
    </row>
    <row r="180" spans="7:7">
      <c r="G180"/>
    </row>
    <row r="181" spans="7:7">
      <c r="G181"/>
    </row>
    <row r="182" spans="7:7">
      <c r="G182"/>
    </row>
    <row r="183" spans="7:7">
      <c r="G183"/>
    </row>
    <row r="184" spans="7:7">
      <c r="G184"/>
    </row>
    <row r="185" spans="7:7">
      <c r="G185"/>
    </row>
    <row r="186" spans="7:7">
      <c r="G186"/>
    </row>
    <row r="187" spans="7:7">
      <c r="G187"/>
    </row>
    <row r="188" spans="7:7">
      <c r="G188"/>
    </row>
    <row r="189" spans="7:7">
      <c r="G189"/>
    </row>
    <row r="190" spans="7:7">
      <c r="G190"/>
    </row>
    <row r="191" spans="7:7">
      <c r="G191"/>
    </row>
    <row r="192" spans="7:7">
      <c r="G192"/>
    </row>
    <row r="193" spans="7:7">
      <c r="G193"/>
    </row>
    <row r="194" spans="7:7">
      <c r="G194"/>
    </row>
    <row r="195" spans="7:7">
      <c r="G195"/>
    </row>
    <row r="196" spans="7:7">
      <c r="G196"/>
    </row>
    <row r="197" spans="7:7">
      <c r="G197"/>
    </row>
    <row r="198" spans="7:7">
      <c r="G198"/>
    </row>
    <row r="199" spans="7:7">
      <c r="G199"/>
    </row>
    <row r="200" spans="7:7">
      <c r="G200"/>
    </row>
    <row r="201" spans="7:7">
      <c r="G201"/>
    </row>
    <row r="202" spans="7:7">
      <c r="G202"/>
    </row>
    <row r="203" spans="7:7">
      <c r="G203"/>
    </row>
    <row r="204" spans="7:7">
      <c r="G204"/>
    </row>
    <row r="205" spans="7:7">
      <c r="G205"/>
    </row>
    <row r="206" spans="7:7">
      <c r="G206"/>
    </row>
    <row r="207" spans="7:7">
      <c r="G207"/>
    </row>
    <row r="208" spans="7:7">
      <c r="G208"/>
    </row>
    <row r="209" spans="7:7">
      <c r="G209"/>
    </row>
    <row r="210" spans="7:7">
      <c r="G210"/>
    </row>
    <row r="211" spans="7:7">
      <c r="G211"/>
    </row>
    <row r="212" spans="7:7">
      <c r="G212"/>
    </row>
    <row r="213" spans="7:7">
      <c r="G213"/>
    </row>
    <row r="214" spans="7:7">
      <c r="G214"/>
    </row>
    <row r="215" spans="7:7">
      <c r="G215"/>
    </row>
    <row r="216" spans="7:7">
      <c r="G216"/>
    </row>
    <row r="217" spans="7:7">
      <c r="G217"/>
    </row>
    <row r="218" spans="7:7">
      <c r="G218"/>
    </row>
    <row r="219" spans="7:7">
      <c r="G219"/>
    </row>
    <row r="220" spans="7:7">
      <c r="G220"/>
    </row>
    <row r="221" spans="7:7">
      <c r="G221"/>
    </row>
    <row r="222" spans="7:7">
      <c r="G222"/>
    </row>
    <row r="223" spans="7:7">
      <c r="G223"/>
    </row>
    <row r="224" spans="7:7">
      <c r="G224"/>
    </row>
    <row r="225" spans="7:7">
      <c r="G225"/>
    </row>
    <row r="226" spans="7:7">
      <c r="G226"/>
    </row>
    <row r="227" spans="7:7">
      <c r="G227"/>
    </row>
    <row r="228" spans="7:7">
      <c r="G228"/>
    </row>
    <row r="229" spans="7:7">
      <c r="G229"/>
    </row>
    <row r="230" spans="7:7">
      <c r="G230"/>
    </row>
    <row r="231" spans="7:7">
      <c r="G231"/>
    </row>
    <row r="232" spans="7:7">
      <c r="G232"/>
    </row>
    <row r="233" spans="7:7">
      <c r="G233"/>
    </row>
    <row r="234" spans="7:7">
      <c r="G234"/>
    </row>
    <row r="235" spans="7:7">
      <c r="G235"/>
    </row>
    <row r="236" spans="7:7">
      <c r="G236"/>
    </row>
    <row r="237" spans="7:7">
      <c r="G237"/>
    </row>
    <row r="238" spans="7:7">
      <c r="G238"/>
    </row>
    <row r="239" spans="7:7">
      <c r="G239"/>
    </row>
    <row r="240" spans="7:7">
      <c r="G240"/>
    </row>
    <row r="241" spans="7:7">
      <c r="G241"/>
    </row>
    <row r="242" spans="7:7">
      <c r="G242"/>
    </row>
    <row r="243" spans="7:7">
      <c r="G243"/>
    </row>
    <row r="244" spans="7:7">
      <c r="G244"/>
    </row>
    <row r="245" spans="7:7">
      <c r="G245"/>
    </row>
    <row r="246" spans="7:7">
      <c r="G246"/>
    </row>
    <row r="247" spans="7:7">
      <c r="G247"/>
    </row>
    <row r="248" spans="7:7">
      <c r="G248"/>
    </row>
    <row r="249" spans="7:7">
      <c r="G249"/>
    </row>
    <row r="250" spans="7:7">
      <c r="G250"/>
    </row>
    <row r="251" spans="7:7">
      <c r="G251"/>
    </row>
    <row r="252" spans="7:7">
      <c r="G252"/>
    </row>
    <row r="253" spans="7:7">
      <c r="G253"/>
    </row>
    <row r="254" spans="7:7">
      <c r="G254"/>
    </row>
    <row r="255" spans="7:7">
      <c r="G255"/>
    </row>
    <row r="256" spans="7:7">
      <c r="G256"/>
    </row>
    <row r="257" spans="7:7">
      <c r="G257"/>
    </row>
    <row r="258" spans="7:7">
      <c r="G258"/>
    </row>
    <row r="259" spans="7:7">
      <c r="G259"/>
    </row>
    <row r="260" spans="7:7">
      <c r="G260"/>
    </row>
    <row r="261" spans="7:7">
      <c r="G261"/>
    </row>
    <row r="262" spans="7:7">
      <c r="G262"/>
    </row>
    <row r="263" spans="7:7">
      <c r="G263"/>
    </row>
    <row r="264" spans="7:7">
      <c r="G264"/>
    </row>
    <row r="265" spans="7:7">
      <c r="G265"/>
    </row>
    <row r="266" spans="7:7">
      <c r="G266"/>
    </row>
    <row r="267" spans="7:7">
      <c r="G267"/>
    </row>
    <row r="268" spans="7:7">
      <c r="G268"/>
    </row>
    <row r="269" spans="7:7">
      <c r="G269"/>
    </row>
    <row r="270" spans="7:7">
      <c r="G270"/>
    </row>
    <row r="271" spans="7:7">
      <c r="G271"/>
    </row>
    <row r="272" spans="7:7">
      <c r="G272"/>
    </row>
    <row r="273" spans="7:7">
      <c r="G273"/>
    </row>
    <row r="274" spans="7:7">
      <c r="G274"/>
    </row>
    <row r="275" spans="7:7">
      <c r="G275"/>
    </row>
    <row r="276" spans="7:7">
      <c r="G276"/>
    </row>
    <row r="277" spans="7:7">
      <c r="G277"/>
    </row>
    <row r="278" spans="7:7">
      <c r="G278"/>
    </row>
    <row r="279" spans="7:7">
      <c r="G279"/>
    </row>
    <row r="280" spans="7:7">
      <c r="G280"/>
    </row>
    <row r="281" spans="7:7">
      <c r="G281"/>
    </row>
    <row r="282" spans="7:7">
      <c r="G282"/>
    </row>
    <row r="283" spans="7:7">
      <c r="G283"/>
    </row>
    <row r="284" spans="7:7">
      <c r="G284"/>
    </row>
    <row r="285" spans="7:7">
      <c r="G285"/>
    </row>
    <row r="286" spans="7:7">
      <c r="G286"/>
    </row>
    <row r="287" spans="7:7">
      <c r="G287"/>
    </row>
    <row r="288" spans="7:7">
      <c r="G288"/>
    </row>
    <row r="289" spans="7:7">
      <c r="G289"/>
    </row>
    <row r="290" spans="7:7">
      <c r="G290"/>
    </row>
    <row r="291" spans="7:7">
      <c r="G291"/>
    </row>
    <row r="292" spans="7:7">
      <c r="G292"/>
    </row>
    <row r="293" spans="7:7">
      <c r="G293"/>
    </row>
    <row r="294" spans="7:7">
      <c r="G294"/>
    </row>
    <row r="295" spans="7:7">
      <c r="G295"/>
    </row>
    <row r="296" spans="7:7">
      <c r="G296"/>
    </row>
    <row r="297" spans="7:7">
      <c r="G297"/>
    </row>
    <row r="298" spans="7:7">
      <c r="G298"/>
    </row>
    <row r="299" spans="7:7">
      <c r="G299"/>
    </row>
    <row r="300" spans="7:7">
      <c r="G300"/>
    </row>
    <row r="301" spans="7:7">
      <c r="G301"/>
    </row>
    <row r="302" spans="7:7">
      <c r="G302"/>
    </row>
    <row r="303" spans="7:7">
      <c r="G303"/>
    </row>
    <row r="304" spans="7:7">
      <c r="G304"/>
    </row>
    <row r="305" spans="7:7">
      <c r="G305"/>
    </row>
    <row r="306" spans="7:7">
      <c r="G306"/>
    </row>
    <row r="307" spans="7:7">
      <c r="G307"/>
    </row>
    <row r="308" spans="7:7">
      <c r="G308"/>
    </row>
    <row r="309" spans="7:7">
      <c r="G309"/>
    </row>
    <row r="310" spans="7:7">
      <c r="G310"/>
    </row>
    <row r="311" spans="7:7">
      <c r="G311"/>
    </row>
    <row r="312" spans="7:7">
      <c r="G312"/>
    </row>
    <row r="313" spans="7:7">
      <c r="G313"/>
    </row>
    <row r="314" spans="7:7">
      <c r="G314"/>
    </row>
    <row r="315" spans="7:7">
      <c r="G315"/>
    </row>
    <row r="316" spans="7:7">
      <c r="G316"/>
    </row>
    <row r="317" spans="7:7">
      <c r="G317"/>
    </row>
    <row r="318" spans="7:7">
      <c r="G318"/>
    </row>
    <row r="319" spans="7:7">
      <c r="G319"/>
    </row>
    <row r="320" spans="7:7">
      <c r="G320"/>
    </row>
    <row r="321" spans="7:7">
      <c r="G321"/>
    </row>
    <row r="322" spans="7:7">
      <c r="G322"/>
    </row>
    <row r="323" spans="7:7">
      <c r="G323"/>
    </row>
    <row r="324" spans="7:7">
      <c r="G324"/>
    </row>
    <row r="325" spans="7:7">
      <c r="G325"/>
    </row>
    <row r="326" spans="7:7">
      <c r="G326"/>
    </row>
    <row r="327" spans="7:7">
      <c r="G327"/>
    </row>
    <row r="328" spans="7:7">
      <c r="G328"/>
    </row>
    <row r="329" spans="7:7">
      <c r="G329"/>
    </row>
    <row r="330" spans="7:7">
      <c r="G330"/>
    </row>
    <row r="331" spans="7:7">
      <c r="G331"/>
    </row>
    <row r="332" spans="7:7">
      <c r="G332"/>
    </row>
    <row r="333" spans="7:7">
      <c r="G333"/>
    </row>
    <row r="334" spans="7:7">
      <c r="G334"/>
    </row>
    <row r="335" spans="7:7">
      <c r="G335"/>
    </row>
    <row r="336" spans="7:7">
      <c r="G336"/>
    </row>
    <row r="337" spans="7:7">
      <c r="G337"/>
    </row>
    <row r="338" spans="7:7">
      <c r="G338"/>
    </row>
    <row r="339" spans="7:7">
      <c r="G339"/>
    </row>
    <row r="340" spans="7:7">
      <c r="G340"/>
    </row>
    <row r="341" spans="7:7">
      <c r="G341"/>
    </row>
    <row r="342" spans="7:7">
      <c r="G342"/>
    </row>
    <row r="343" spans="7:7">
      <c r="G343"/>
    </row>
    <row r="344" spans="7:7">
      <c r="G344"/>
    </row>
    <row r="345" spans="7:7">
      <c r="G345"/>
    </row>
    <row r="346" spans="7:7">
      <c r="G346"/>
    </row>
    <row r="347" spans="7:7">
      <c r="G347"/>
    </row>
    <row r="348" spans="7:7">
      <c r="G348"/>
    </row>
    <row r="349" spans="7:7">
      <c r="G349"/>
    </row>
    <row r="350" spans="7:7">
      <c r="G350"/>
    </row>
    <row r="351" spans="7:7">
      <c r="G351"/>
    </row>
    <row r="352" spans="7:7">
      <c r="G352"/>
    </row>
    <row r="353" spans="7:7">
      <c r="G353"/>
    </row>
    <row r="354" spans="7:7">
      <c r="G354"/>
    </row>
    <row r="355" spans="7:7">
      <c r="G355"/>
    </row>
    <row r="356" spans="7:7">
      <c r="G356"/>
    </row>
    <row r="357" spans="7:7">
      <c r="G357"/>
    </row>
    <row r="358" spans="7:7">
      <c r="G358"/>
    </row>
    <row r="359" spans="7:7">
      <c r="G359"/>
    </row>
    <row r="360" spans="7:7">
      <c r="G360"/>
    </row>
    <row r="361" spans="7:7">
      <c r="G361"/>
    </row>
    <row r="362" spans="7:7">
      <c r="G362"/>
    </row>
    <row r="363" spans="7:7">
      <c r="G363"/>
    </row>
    <row r="364" spans="7:7">
      <c r="G364"/>
    </row>
    <row r="365" spans="7:7">
      <c r="G365"/>
    </row>
    <row r="366" spans="7:7">
      <c r="G366"/>
    </row>
    <row r="367" spans="7:7">
      <c r="G367"/>
    </row>
    <row r="368" spans="7:7">
      <c r="G368"/>
    </row>
    <row r="369" spans="7:7">
      <c r="G369"/>
    </row>
    <row r="370" spans="7:7">
      <c r="G370"/>
    </row>
    <row r="371" spans="7:7">
      <c r="G371"/>
    </row>
    <row r="372" spans="7:7">
      <c r="G372"/>
    </row>
    <row r="373" spans="7:7">
      <c r="G373"/>
    </row>
    <row r="374" spans="7:7">
      <c r="G374"/>
    </row>
    <row r="375" spans="7:7">
      <c r="G375"/>
    </row>
    <row r="376" spans="7:7">
      <c r="G376"/>
    </row>
    <row r="377" spans="7:7">
      <c r="G377"/>
    </row>
    <row r="378" spans="7:7">
      <c r="G378"/>
    </row>
    <row r="379" spans="7:7">
      <c r="G379"/>
    </row>
    <row r="380" spans="7:7">
      <c r="G380"/>
    </row>
    <row r="381" spans="7:7">
      <c r="G381"/>
    </row>
    <row r="382" spans="7:7">
      <c r="G382"/>
    </row>
    <row r="383" spans="7:7">
      <c r="G383"/>
    </row>
    <row r="384" spans="7:7">
      <c r="G384"/>
    </row>
    <row r="385" spans="7:7">
      <c r="G385"/>
    </row>
    <row r="386" spans="7:7">
      <c r="G386"/>
    </row>
    <row r="387" spans="7:7">
      <c r="G387"/>
    </row>
    <row r="388" spans="7:7">
      <c r="G388"/>
    </row>
    <row r="389" spans="7:7">
      <c r="G389"/>
    </row>
    <row r="390" spans="7:7">
      <c r="G390"/>
    </row>
    <row r="391" spans="7:7">
      <c r="G391"/>
    </row>
    <row r="392" spans="7:7">
      <c r="G392"/>
    </row>
    <row r="393" spans="7:7">
      <c r="G393"/>
    </row>
    <row r="394" spans="7:7">
      <c r="G394"/>
    </row>
    <row r="395" spans="7:7">
      <c r="G395"/>
    </row>
    <row r="396" spans="7:7">
      <c r="G396"/>
    </row>
    <row r="397" spans="7:7">
      <c r="G397"/>
    </row>
    <row r="398" spans="7:7">
      <c r="G398"/>
    </row>
    <row r="399" spans="7:7">
      <c r="G399"/>
    </row>
    <row r="400" spans="7:7">
      <c r="G400"/>
    </row>
    <row r="401" spans="7:7">
      <c r="G401"/>
    </row>
    <row r="402" spans="7:7">
      <c r="G402"/>
    </row>
    <row r="403" spans="7:7">
      <c r="G403"/>
    </row>
    <row r="404" spans="7:7">
      <c r="G404"/>
    </row>
    <row r="405" spans="7:7">
      <c r="G405"/>
    </row>
    <row r="406" spans="7:7">
      <c r="G406"/>
    </row>
    <row r="407" spans="7:7">
      <c r="G407"/>
    </row>
    <row r="408" spans="7:7">
      <c r="G408"/>
    </row>
    <row r="409" spans="7:7">
      <c r="G409"/>
    </row>
    <row r="410" spans="7:7">
      <c r="G410"/>
    </row>
    <row r="411" spans="7:7">
      <c r="G411"/>
    </row>
    <row r="412" spans="7:7">
      <c r="G412"/>
    </row>
    <row r="413" spans="7:7">
      <c r="G413"/>
    </row>
    <row r="414" spans="7:7">
      <c r="G414"/>
    </row>
    <row r="415" spans="7:7">
      <c r="G415"/>
    </row>
    <row r="416" spans="7:7">
      <c r="G416"/>
    </row>
    <row r="417" spans="7:7">
      <c r="G417"/>
    </row>
    <row r="418" spans="7:7">
      <c r="G418"/>
    </row>
    <row r="419" spans="7:7">
      <c r="G419"/>
    </row>
    <row r="420" spans="7:7">
      <c r="G420"/>
    </row>
    <row r="421" spans="7:7">
      <c r="G421"/>
    </row>
    <row r="422" spans="7:7">
      <c r="G422"/>
    </row>
    <row r="423" spans="7:7">
      <c r="G423"/>
    </row>
    <row r="424" spans="7:7">
      <c r="G424"/>
    </row>
    <row r="425" spans="7:7">
      <c r="G425"/>
    </row>
    <row r="426" spans="7:7">
      <c r="G426"/>
    </row>
    <row r="427" spans="7:7">
      <c r="G427"/>
    </row>
    <row r="428" spans="7:7">
      <c r="G428"/>
    </row>
    <row r="429" spans="7:7">
      <c r="G429"/>
    </row>
    <row r="430" spans="7:7">
      <c r="G430"/>
    </row>
    <row r="431" spans="7:7">
      <c r="G431"/>
    </row>
    <row r="432" spans="7:7">
      <c r="G432"/>
    </row>
    <row r="433" spans="7:7">
      <c r="G433"/>
    </row>
    <row r="434" spans="7:7">
      <c r="G434"/>
    </row>
    <row r="435" spans="7:7">
      <c r="G435"/>
    </row>
    <row r="436" spans="7:7">
      <c r="G436"/>
    </row>
    <row r="437" spans="7:7">
      <c r="G437"/>
    </row>
    <row r="438" spans="7:7">
      <c r="G438"/>
    </row>
    <row r="439" spans="7:7">
      <c r="G439"/>
    </row>
    <row r="440" spans="7:7">
      <c r="G440"/>
    </row>
    <row r="441" spans="7:7">
      <c r="G441"/>
    </row>
    <row r="442" spans="7:7">
      <c r="G442"/>
    </row>
    <row r="443" spans="7:7">
      <c r="G443"/>
    </row>
    <row r="444" spans="7:7">
      <c r="G444"/>
    </row>
    <row r="445" spans="7:7">
      <c r="G445"/>
    </row>
    <row r="446" spans="7:7">
      <c r="G446"/>
    </row>
    <row r="447" spans="7:7">
      <c r="G447"/>
    </row>
    <row r="448" spans="7:7">
      <c r="G448"/>
    </row>
    <row r="449" spans="7:7">
      <c r="G449"/>
    </row>
    <row r="450" spans="7:7">
      <c r="G450"/>
    </row>
    <row r="451" spans="7:7">
      <c r="G451"/>
    </row>
    <row r="452" spans="7:7">
      <c r="G452"/>
    </row>
    <row r="453" spans="7:7">
      <c r="G453"/>
    </row>
    <row r="454" spans="7:7">
      <c r="G454"/>
    </row>
    <row r="455" spans="7:7">
      <c r="G455"/>
    </row>
    <row r="456" spans="7:7">
      <c r="G456"/>
    </row>
    <row r="457" spans="7:7">
      <c r="G457"/>
    </row>
    <row r="458" spans="7:7">
      <c r="G458"/>
    </row>
    <row r="459" spans="7:7">
      <c r="G459"/>
    </row>
    <row r="460" spans="7:7">
      <c r="G460"/>
    </row>
    <row r="461" spans="7:7">
      <c r="G461"/>
    </row>
    <row r="462" spans="7:7">
      <c r="G462"/>
    </row>
    <row r="463" spans="7:7">
      <c r="G463"/>
    </row>
    <row r="464" spans="7:7">
      <c r="G464"/>
    </row>
    <row r="465" spans="7:7">
      <c r="G465"/>
    </row>
    <row r="466" spans="7:7">
      <c r="G466"/>
    </row>
    <row r="467" spans="7:7">
      <c r="G467"/>
    </row>
    <row r="468" spans="7:7">
      <c r="G468"/>
    </row>
    <row r="469" spans="7:7">
      <c r="G469"/>
    </row>
    <row r="470" spans="7:7">
      <c r="G470"/>
    </row>
    <row r="471" spans="7:7">
      <c r="G471"/>
    </row>
    <row r="472" spans="7:7">
      <c r="G472"/>
    </row>
    <row r="473" spans="7:7">
      <c r="G473"/>
    </row>
    <row r="474" spans="7:7">
      <c r="G474"/>
    </row>
    <row r="475" spans="7:7">
      <c r="G475"/>
    </row>
    <row r="476" spans="7:7">
      <c r="G476"/>
    </row>
    <row r="477" spans="7:7">
      <c r="G477"/>
    </row>
    <row r="478" spans="7:7">
      <c r="G478"/>
    </row>
    <row r="479" spans="7:7">
      <c r="G479"/>
    </row>
    <row r="480" spans="7:7">
      <c r="G480"/>
    </row>
    <row r="481" spans="7:7">
      <c r="G481"/>
    </row>
    <row r="482" spans="7:7">
      <c r="G482"/>
    </row>
    <row r="483" spans="7:7">
      <c r="G483"/>
    </row>
    <row r="484" spans="7:7">
      <c r="G484"/>
    </row>
    <row r="485" spans="7:7">
      <c r="G485"/>
    </row>
    <row r="486" spans="7:7">
      <c r="G486"/>
    </row>
    <row r="487" spans="7:7">
      <c r="G487"/>
    </row>
    <row r="488" spans="7:7">
      <c r="G488"/>
    </row>
    <row r="489" spans="7:7">
      <c r="G489"/>
    </row>
    <row r="490" spans="7:7">
      <c r="G490"/>
    </row>
    <row r="491" spans="7:7">
      <c r="G491"/>
    </row>
    <row r="492" spans="7:7">
      <c r="G492"/>
    </row>
    <row r="493" spans="7:7">
      <c r="G493"/>
    </row>
    <row r="494" spans="7:7">
      <c r="G494"/>
    </row>
    <row r="495" spans="7:7">
      <c r="G495"/>
    </row>
    <row r="496" spans="7:7">
      <c r="G496"/>
    </row>
    <row r="497" spans="7:7">
      <c r="G497"/>
    </row>
    <row r="498" spans="7:7">
      <c r="G498"/>
    </row>
    <row r="499" spans="7:7">
      <c r="G499"/>
    </row>
    <row r="500" spans="7:7">
      <c r="G500"/>
    </row>
    <row r="501" spans="7:7">
      <c r="G501"/>
    </row>
    <row r="502" spans="7:7">
      <c r="G502"/>
    </row>
    <row r="503" spans="7:7">
      <c r="G503"/>
    </row>
    <row r="504" spans="7:7">
      <c r="G504"/>
    </row>
    <row r="505" spans="7:7">
      <c r="G505"/>
    </row>
    <row r="506" spans="7:7">
      <c r="G506"/>
    </row>
    <row r="507" spans="7:7">
      <c r="G507"/>
    </row>
    <row r="508" spans="7:7">
      <c r="G508"/>
    </row>
    <row r="509" spans="7:7">
      <c r="G509"/>
    </row>
    <row r="510" spans="7:7">
      <c r="G510"/>
    </row>
    <row r="511" spans="7:7">
      <c r="G511"/>
    </row>
    <row r="512" spans="7:7">
      <c r="G512"/>
    </row>
    <row r="513" spans="7:7">
      <c r="G513"/>
    </row>
    <row r="514" spans="7:7">
      <c r="G514"/>
    </row>
    <row r="515" spans="7:7">
      <c r="G515"/>
    </row>
    <row r="516" spans="7:7">
      <c r="G516"/>
    </row>
    <row r="517" spans="7:7">
      <c r="G517"/>
    </row>
    <row r="518" spans="7:7">
      <c r="G518"/>
    </row>
    <row r="519" spans="7:7">
      <c r="G519"/>
    </row>
    <row r="520" spans="7:7">
      <c r="G520"/>
    </row>
    <row r="521" spans="7:7">
      <c r="G521"/>
    </row>
    <row r="522" spans="7:7">
      <c r="G522"/>
    </row>
    <row r="523" spans="7:7">
      <c r="G523"/>
    </row>
    <row r="524" spans="7:7">
      <c r="G524"/>
    </row>
    <row r="525" spans="7:7">
      <c r="G525"/>
    </row>
    <row r="526" spans="7:7">
      <c r="G526"/>
    </row>
    <row r="527" spans="7:7">
      <c r="G527"/>
    </row>
    <row r="528" spans="7:7">
      <c r="G528"/>
    </row>
    <row r="529" spans="7:7">
      <c r="G529"/>
    </row>
    <row r="530" spans="7:7">
      <c r="G530"/>
    </row>
    <row r="531" spans="7:7">
      <c r="G531"/>
    </row>
    <row r="532" spans="7:7">
      <c r="G532"/>
    </row>
    <row r="533" spans="7:7">
      <c r="G533"/>
    </row>
    <row r="534" spans="7:7">
      <c r="G534"/>
    </row>
    <row r="535" spans="7:7">
      <c r="G535"/>
    </row>
    <row r="536" spans="7:7">
      <c r="G536"/>
    </row>
    <row r="537" spans="7:7">
      <c r="G537"/>
    </row>
    <row r="538" spans="7:7">
      <c r="G538"/>
    </row>
    <row r="539" spans="7:7">
      <c r="G539"/>
    </row>
    <row r="540" spans="7:7">
      <c r="G540"/>
    </row>
    <row r="541" spans="7:7">
      <c r="G541"/>
    </row>
    <row r="542" spans="7:7">
      <c r="G542"/>
    </row>
    <row r="543" spans="7:7">
      <c r="G543"/>
    </row>
    <row r="544" spans="7:7">
      <c r="G544"/>
    </row>
    <row r="545" spans="7:7">
      <c r="G545"/>
    </row>
    <row r="546" spans="7:7">
      <c r="G546"/>
    </row>
    <row r="547" spans="7:7">
      <c r="G547"/>
    </row>
    <row r="548" spans="7:7">
      <c r="G548"/>
    </row>
    <row r="549" spans="7:7">
      <c r="G549"/>
    </row>
    <row r="550" spans="7:7">
      <c r="G550"/>
    </row>
    <row r="551" spans="7:7">
      <c r="G551"/>
    </row>
    <row r="552" spans="7:7">
      <c r="G552"/>
    </row>
    <row r="553" spans="7:7">
      <c r="G553"/>
    </row>
    <row r="554" spans="7:7">
      <c r="G554"/>
    </row>
    <row r="555" spans="7:7">
      <c r="G555"/>
    </row>
    <row r="556" spans="7:7">
      <c r="G556"/>
    </row>
    <row r="557" spans="7:7">
      <c r="G557"/>
    </row>
    <row r="558" spans="7:7">
      <c r="G558"/>
    </row>
    <row r="559" spans="7:7">
      <c r="G559"/>
    </row>
    <row r="560" spans="7:7">
      <c r="G560"/>
    </row>
    <row r="561" spans="7:7">
      <c r="G561"/>
    </row>
    <row r="562" spans="7:7">
      <c r="G562"/>
    </row>
    <row r="563" spans="7:7">
      <c r="G563"/>
    </row>
    <row r="564" spans="7:7">
      <c r="G564"/>
    </row>
    <row r="565" spans="7:7">
      <c r="G565"/>
    </row>
    <row r="566" spans="7:7">
      <c r="G566"/>
    </row>
    <row r="567" spans="7:7">
      <c r="G567"/>
    </row>
    <row r="568" spans="7:7">
      <c r="G568"/>
    </row>
    <row r="569" spans="7:7">
      <c r="G569"/>
    </row>
    <row r="570" spans="7:7">
      <c r="G570"/>
    </row>
    <row r="571" spans="7:7">
      <c r="G571"/>
    </row>
    <row r="572" spans="7:7">
      <c r="G572"/>
    </row>
    <row r="573" spans="7:7">
      <c r="G573"/>
    </row>
    <row r="574" spans="7:7">
      <c r="G574"/>
    </row>
    <row r="575" spans="7:7">
      <c r="G575"/>
    </row>
    <row r="576" spans="7:7">
      <c r="G576"/>
    </row>
    <row r="577" spans="7:7">
      <c r="G577"/>
    </row>
    <row r="578" spans="7:7">
      <c r="G578"/>
    </row>
    <row r="579" spans="7:7">
      <c r="G579"/>
    </row>
    <row r="580" spans="7:7">
      <c r="G580"/>
    </row>
    <row r="581" spans="7:7">
      <c r="G581"/>
    </row>
    <row r="582" spans="7:7">
      <c r="G582"/>
    </row>
    <row r="583" spans="7:7">
      <c r="G583"/>
    </row>
    <row r="584" spans="7:7">
      <c r="G584"/>
    </row>
    <row r="585" spans="7:7">
      <c r="G585"/>
    </row>
    <row r="586" spans="7:7">
      <c r="G586"/>
    </row>
    <row r="587" spans="7:7">
      <c r="G587"/>
    </row>
    <row r="588" spans="7:7">
      <c r="G588"/>
    </row>
    <row r="589" spans="7:7">
      <c r="G589"/>
    </row>
    <row r="590" spans="7:7">
      <c r="G590"/>
    </row>
    <row r="591" spans="7:7">
      <c r="G591"/>
    </row>
    <row r="592" spans="7:7">
      <c r="G592"/>
    </row>
    <row r="593" spans="7:7">
      <c r="G593"/>
    </row>
    <row r="594" spans="7:7">
      <c r="G594"/>
    </row>
    <row r="595" spans="7:7">
      <c r="G595"/>
    </row>
    <row r="596" spans="7:7">
      <c r="G596"/>
    </row>
    <row r="597" spans="7:7">
      <c r="G597"/>
    </row>
    <row r="598" spans="7:7">
      <c r="G598"/>
    </row>
    <row r="599" spans="7:7">
      <c r="G599"/>
    </row>
    <row r="600" spans="7:7">
      <c r="G600"/>
    </row>
    <row r="601" spans="7:7">
      <c r="G601"/>
    </row>
    <row r="602" spans="7:7">
      <c r="G602"/>
    </row>
    <row r="603" spans="7:7">
      <c r="G603"/>
    </row>
    <row r="604" spans="7:7">
      <c r="G604"/>
    </row>
    <row r="605" spans="7:7">
      <c r="G605"/>
    </row>
    <row r="606" spans="7:7">
      <c r="G606"/>
    </row>
    <row r="607" spans="7:7">
      <c r="G607"/>
    </row>
    <row r="608" spans="7:7">
      <c r="G608"/>
    </row>
    <row r="609" spans="7:7">
      <c r="G609"/>
    </row>
    <row r="610" spans="7:7">
      <c r="G610"/>
    </row>
    <row r="611" spans="7:7">
      <c r="G611"/>
    </row>
    <row r="612" spans="7:7">
      <c r="G612"/>
    </row>
    <row r="613" spans="7:7">
      <c r="G613"/>
    </row>
    <row r="614" spans="7:7">
      <c r="G614"/>
    </row>
    <row r="615" spans="7:7">
      <c r="G615"/>
    </row>
    <row r="616" spans="7:7">
      <c r="G616"/>
    </row>
    <row r="617" spans="7:7">
      <c r="G617"/>
    </row>
    <row r="618" spans="7:7">
      <c r="G618"/>
    </row>
    <row r="619" spans="7:7">
      <c r="G619"/>
    </row>
    <row r="620" spans="7:7">
      <c r="G620"/>
    </row>
    <row r="621" spans="7:7">
      <c r="G621"/>
    </row>
    <row r="622" spans="7:7">
      <c r="G622"/>
    </row>
    <row r="623" spans="7:7">
      <c r="G623"/>
    </row>
    <row r="624" spans="7:7">
      <c r="G624"/>
    </row>
    <row r="625" spans="7:7">
      <c r="G625"/>
    </row>
    <row r="626" spans="7:7">
      <c r="G626"/>
    </row>
    <row r="627" spans="7:7">
      <c r="G627"/>
    </row>
    <row r="628" spans="7:7">
      <c r="G628"/>
    </row>
    <row r="629" spans="7:7">
      <c r="G629"/>
    </row>
    <row r="630" spans="7:7">
      <c r="G630"/>
    </row>
    <row r="631" spans="7:7">
      <c r="G631"/>
    </row>
    <row r="632" spans="7:7">
      <c r="G632"/>
    </row>
    <row r="633" spans="7:7">
      <c r="G633"/>
    </row>
    <row r="634" spans="7:7">
      <c r="G634"/>
    </row>
    <row r="635" spans="7:7">
      <c r="G635"/>
    </row>
    <row r="636" spans="7:7">
      <c r="G636"/>
    </row>
    <row r="637" spans="7:7">
      <c r="G637"/>
    </row>
    <row r="638" spans="7:7">
      <c r="G638"/>
    </row>
    <row r="639" spans="7:7">
      <c r="G639"/>
    </row>
    <row r="640" spans="7:7">
      <c r="G640"/>
    </row>
    <row r="641" spans="7:7">
      <c r="G641"/>
    </row>
    <row r="642" spans="7:7">
      <c r="G642"/>
    </row>
    <row r="643" spans="7:7">
      <c r="G643"/>
    </row>
    <row r="644" spans="7:7">
      <c r="G644"/>
    </row>
    <row r="645" spans="7:7">
      <c r="G645"/>
    </row>
    <row r="646" spans="7:7">
      <c r="G646"/>
    </row>
    <row r="647" spans="7:7">
      <c r="G647"/>
    </row>
    <row r="648" spans="7:7">
      <c r="G648"/>
    </row>
    <row r="649" spans="7:7">
      <c r="G649"/>
    </row>
    <row r="650" spans="7:7">
      <c r="G650"/>
    </row>
    <row r="651" spans="7:7">
      <c r="G651"/>
    </row>
    <row r="652" spans="7:7">
      <c r="G652"/>
    </row>
    <row r="653" spans="7:7">
      <c r="G653"/>
    </row>
    <row r="654" spans="7:7">
      <c r="G654"/>
    </row>
    <row r="655" spans="7:7">
      <c r="G655"/>
    </row>
    <row r="656" spans="7:7">
      <c r="G656"/>
    </row>
    <row r="657" spans="7:7">
      <c r="G657"/>
    </row>
    <row r="658" spans="7:7">
      <c r="G658"/>
    </row>
    <row r="659" spans="7:7">
      <c r="G659"/>
    </row>
    <row r="660" spans="7:7">
      <c r="G660"/>
    </row>
    <row r="661" spans="7:7">
      <c r="G661"/>
    </row>
    <row r="662" spans="7:7">
      <c r="G662"/>
    </row>
    <row r="663" spans="7:7">
      <c r="G663"/>
    </row>
    <row r="664" spans="7:7">
      <c r="G664"/>
    </row>
    <row r="665" spans="7:7">
      <c r="G665"/>
    </row>
    <row r="666" spans="7:7">
      <c r="G666"/>
    </row>
    <row r="667" spans="7:7">
      <c r="G667"/>
    </row>
    <row r="668" spans="7:7">
      <c r="G668"/>
    </row>
    <row r="669" spans="7:7">
      <c r="G669"/>
    </row>
    <row r="670" spans="7:7">
      <c r="G670"/>
    </row>
    <row r="671" spans="7:7">
      <c r="G671"/>
    </row>
    <row r="672" spans="7:7">
      <c r="G672"/>
    </row>
    <row r="673" spans="7:7">
      <c r="G673"/>
    </row>
    <row r="674" spans="7:7">
      <c r="G674"/>
    </row>
    <row r="675" spans="7:7">
      <c r="G675"/>
    </row>
    <row r="676" spans="7:7">
      <c r="G676"/>
    </row>
    <row r="677" spans="7:7">
      <c r="G677"/>
    </row>
    <row r="678" spans="7:7">
      <c r="G678"/>
    </row>
    <row r="679" spans="7:7">
      <c r="G679"/>
    </row>
    <row r="680" spans="7:7">
      <c r="G680"/>
    </row>
    <row r="681" spans="7:7">
      <c r="G681"/>
    </row>
    <row r="682" spans="7:7">
      <c r="G682"/>
    </row>
    <row r="683" spans="7:7">
      <c r="G683"/>
    </row>
    <row r="684" spans="7:7">
      <c r="G684"/>
    </row>
    <row r="685" spans="7:7">
      <c r="G685"/>
    </row>
    <row r="686" spans="7:7">
      <c r="G686"/>
    </row>
    <row r="687" spans="7:7">
      <c r="G687"/>
    </row>
    <row r="688" spans="7:7">
      <c r="G688"/>
    </row>
    <row r="689" spans="7:7">
      <c r="G689"/>
    </row>
    <row r="690" spans="7:7">
      <c r="G690"/>
    </row>
    <row r="691" spans="7:7">
      <c r="G691"/>
    </row>
    <row r="692" spans="7:7">
      <c r="G692"/>
    </row>
    <row r="693" spans="7:7">
      <c r="G693"/>
    </row>
    <row r="694" spans="7:7">
      <c r="G694"/>
    </row>
    <row r="695" spans="7:7">
      <c r="G695"/>
    </row>
    <row r="696" spans="7:7">
      <c r="G696"/>
    </row>
    <row r="697" spans="7:7">
      <c r="G697"/>
    </row>
    <row r="698" spans="7:7">
      <c r="G698"/>
    </row>
    <row r="699" spans="7:7">
      <c r="G699"/>
    </row>
    <row r="700" spans="7:7">
      <c r="G700"/>
    </row>
    <row r="701" spans="7:7">
      <c r="G701"/>
    </row>
    <row r="702" spans="7:7">
      <c r="G702"/>
    </row>
    <row r="703" spans="7:7">
      <c r="G703"/>
    </row>
    <row r="704" spans="7:7">
      <c r="G704"/>
    </row>
    <row r="705" spans="7:7">
      <c r="G705"/>
    </row>
    <row r="706" spans="7:7">
      <c r="G706"/>
    </row>
    <row r="707" spans="7:7">
      <c r="G707"/>
    </row>
    <row r="708" spans="7:7">
      <c r="G708"/>
    </row>
    <row r="709" spans="7:7">
      <c r="G709"/>
    </row>
    <row r="710" spans="7:7">
      <c r="G710"/>
    </row>
    <row r="711" spans="7:7">
      <c r="G711"/>
    </row>
    <row r="712" spans="7:7">
      <c r="G712"/>
    </row>
    <row r="713" spans="7:7">
      <c r="G713"/>
    </row>
    <row r="714" spans="7:7">
      <c r="G714"/>
    </row>
    <row r="715" spans="7:7">
      <c r="G715"/>
    </row>
    <row r="716" spans="7:7">
      <c r="G716"/>
    </row>
    <row r="717" spans="7:7">
      <c r="G717"/>
    </row>
    <row r="718" spans="7:7">
      <c r="G718"/>
    </row>
    <row r="719" spans="7:7">
      <c r="G719"/>
    </row>
    <row r="720" spans="7:7">
      <c r="G720"/>
    </row>
    <row r="721" spans="7:7">
      <c r="G721"/>
    </row>
    <row r="722" spans="7:7">
      <c r="G722"/>
    </row>
    <row r="723" spans="7:7">
      <c r="G723"/>
    </row>
    <row r="724" spans="7:7">
      <c r="G724"/>
    </row>
    <row r="725" spans="7:7">
      <c r="G725"/>
    </row>
    <row r="726" spans="7:7">
      <c r="G726"/>
    </row>
    <row r="727" spans="7:7">
      <c r="G727"/>
    </row>
    <row r="728" spans="7:7">
      <c r="G728"/>
    </row>
    <row r="729" spans="7:7">
      <c r="G729"/>
    </row>
    <row r="730" spans="7:7">
      <c r="G730"/>
    </row>
    <row r="731" spans="7:7">
      <c r="G731"/>
    </row>
    <row r="732" spans="7:7">
      <c r="G732"/>
    </row>
    <row r="733" spans="7:7">
      <c r="G733"/>
    </row>
    <row r="734" spans="7:7">
      <c r="G734"/>
    </row>
    <row r="735" spans="7:7">
      <c r="G735"/>
    </row>
    <row r="736" spans="7:7">
      <c r="G736"/>
    </row>
    <row r="737" spans="7:7">
      <c r="G737"/>
    </row>
    <row r="738" spans="7:7">
      <c r="G738"/>
    </row>
    <row r="739" spans="7:7">
      <c r="G739"/>
    </row>
    <row r="740" spans="7:7">
      <c r="G740"/>
    </row>
    <row r="741" spans="7:7">
      <c r="G741"/>
    </row>
    <row r="742" spans="7:7">
      <c r="G742"/>
    </row>
    <row r="743" spans="7:7">
      <c r="G743"/>
    </row>
    <row r="744" spans="7:7">
      <c r="G744"/>
    </row>
    <row r="745" spans="7:7">
      <c r="G745"/>
    </row>
    <row r="746" spans="7:7">
      <c r="G746"/>
    </row>
    <row r="747" spans="7:7">
      <c r="G747"/>
    </row>
    <row r="748" spans="7:7">
      <c r="G748"/>
    </row>
    <row r="749" spans="7:7">
      <c r="G749"/>
    </row>
    <row r="750" spans="7:7">
      <c r="G750"/>
    </row>
    <row r="751" spans="7:7">
      <c r="G751"/>
    </row>
    <row r="752" spans="7:7">
      <c r="G752"/>
    </row>
    <row r="753" spans="7:7">
      <c r="G753"/>
    </row>
    <row r="754" spans="7:7">
      <c r="G754"/>
    </row>
    <row r="755" spans="7:7">
      <c r="G755"/>
    </row>
    <row r="756" spans="7:7">
      <c r="G756"/>
    </row>
    <row r="757" spans="7:7">
      <c r="G757"/>
    </row>
    <row r="758" spans="7:7">
      <c r="G758"/>
    </row>
    <row r="759" spans="7:7">
      <c r="G759"/>
    </row>
    <row r="760" spans="7:7">
      <c r="G760"/>
    </row>
    <row r="761" spans="7:7">
      <c r="G761"/>
    </row>
    <row r="762" spans="7:7">
      <c r="G762"/>
    </row>
    <row r="763" spans="7:7">
      <c r="G763"/>
    </row>
    <row r="764" spans="7:7">
      <c r="G764"/>
    </row>
    <row r="765" spans="7:7">
      <c r="G765"/>
    </row>
    <row r="766" spans="7:7">
      <c r="G766"/>
    </row>
    <row r="767" spans="7:7">
      <c r="G767"/>
    </row>
    <row r="768" spans="7:7">
      <c r="G768"/>
    </row>
    <row r="769" spans="7:7">
      <c r="G769"/>
    </row>
    <row r="770" spans="7:7">
      <c r="G770"/>
    </row>
    <row r="771" spans="7:7">
      <c r="G771"/>
    </row>
    <row r="772" spans="7:7">
      <c r="G772"/>
    </row>
    <row r="773" spans="7:7">
      <c r="G773"/>
    </row>
    <row r="774" spans="7:7">
      <c r="G774"/>
    </row>
    <row r="775" spans="7:7">
      <c r="G775"/>
    </row>
    <row r="776" spans="7:7">
      <c r="G776"/>
    </row>
    <row r="777" spans="7:7">
      <c r="G777"/>
    </row>
    <row r="778" spans="7:7">
      <c r="G778"/>
    </row>
    <row r="779" spans="7:7">
      <c r="G779"/>
    </row>
    <row r="780" spans="7:7">
      <c r="G780"/>
    </row>
    <row r="781" spans="7:7">
      <c r="G781"/>
    </row>
    <row r="782" spans="7:7">
      <c r="G782"/>
    </row>
    <row r="783" spans="7:7">
      <c r="G783"/>
    </row>
    <row r="784" spans="7:7">
      <c r="G784"/>
    </row>
    <row r="785" spans="7:7">
      <c r="G785"/>
    </row>
    <row r="786" spans="7:7">
      <c r="G786"/>
    </row>
    <row r="787" spans="7:7">
      <c r="G787"/>
    </row>
    <row r="788" spans="7:7">
      <c r="G788"/>
    </row>
    <row r="789" spans="7:7">
      <c r="G789"/>
    </row>
    <row r="790" spans="7:7">
      <c r="G790"/>
    </row>
    <row r="791" spans="7:7">
      <c r="G791"/>
    </row>
    <row r="792" spans="7:7">
      <c r="G792"/>
    </row>
    <row r="793" spans="7:7">
      <c r="G793"/>
    </row>
    <row r="794" spans="7:7">
      <c r="G794"/>
    </row>
    <row r="795" spans="7:7">
      <c r="G795"/>
    </row>
    <row r="796" spans="7:7">
      <c r="G796"/>
    </row>
    <row r="797" spans="7:7">
      <c r="G797"/>
    </row>
    <row r="798" spans="7:7">
      <c r="G798"/>
    </row>
    <row r="799" spans="7:7">
      <c r="G799"/>
    </row>
    <row r="800" spans="7:7">
      <c r="G800"/>
    </row>
    <row r="801" spans="7:7">
      <c r="G801"/>
    </row>
    <row r="802" spans="7:7">
      <c r="G802"/>
    </row>
    <row r="803" spans="7:7">
      <c r="G803"/>
    </row>
    <row r="804" spans="7:7">
      <c r="G804"/>
    </row>
    <row r="805" spans="7:7">
      <c r="G805"/>
    </row>
    <row r="806" spans="7:7">
      <c r="G806"/>
    </row>
    <row r="807" spans="7:7">
      <c r="G807"/>
    </row>
    <row r="808" spans="7:7">
      <c r="G808"/>
    </row>
    <row r="809" spans="7:7">
      <c r="G809"/>
    </row>
    <row r="810" spans="7:7">
      <c r="G810"/>
    </row>
    <row r="811" spans="7:7">
      <c r="G811"/>
    </row>
    <row r="812" spans="7:7">
      <c r="G812"/>
    </row>
    <row r="813" spans="7:7">
      <c r="G813"/>
    </row>
    <row r="814" spans="7:7">
      <c r="G814"/>
    </row>
    <row r="815" spans="7:7">
      <c r="G815"/>
    </row>
    <row r="816" spans="7:7">
      <c r="G816"/>
    </row>
    <row r="817" spans="7:7">
      <c r="G817"/>
    </row>
    <row r="818" spans="7:7">
      <c r="G818"/>
    </row>
    <row r="819" spans="7:7">
      <c r="G819"/>
    </row>
    <row r="820" spans="7:7">
      <c r="G820"/>
    </row>
    <row r="821" spans="7:7">
      <c r="G821"/>
    </row>
    <row r="822" spans="7:7">
      <c r="G822"/>
    </row>
    <row r="823" spans="7:7">
      <c r="G823"/>
    </row>
    <row r="824" spans="7:7">
      <c r="G824"/>
    </row>
    <row r="825" spans="7:7">
      <c r="G825"/>
    </row>
    <row r="826" spans="7:7">
      <c r="G826"/>
    </row>
    <row r="827" spans="7:7">
      <c r="G827"/>
    </row>
    <row r="828" spans="7:7">
      <c r="G828"/>
    </row>
    <row r="829" spans="7:7">
      <c r="G829"/>
    </row>
    <row r="830" spans="7:7">
      <c r="G830"/>
    </row>
    <row r="831" spans="7:7">
      <c r="G831"/>
    </row>
    <row r="832" spans="7:7">
      <c r="G832"/>
    </row>
    <row r="833" spans="7:7">
      <c r="G833"/>
    </row>
    <row r="834" spans="7:7">
      <c r="G834"/>
    </row>
    <row r="835" spans="7:7">
      <c r="G835"/>
    </row>
    <row r="836" spans="7:7">
      <c r="G836"/>
    </row>
    <row r="837" spans="7:7">
      <c r="G837"/>
    </row>
    <row r="838" spans="7:7">
      <c r="G838"/>
    </row>
    <row r="839" spans="7:7">
      <c r="G839"/>
    </row>
    <row r="840" spans="7:7">
      <c r="G840"/>
    </row>
    <row r="841" spans="7:7">
      <c r="G841"/>
    </row>
    <row r="842" spans="7:7">
      <c r="G842"/>
    </row>
    <row r="843" spans="7:7">
      <c r="G843"/>
    </row>
    <row r="844" spans="7:7">
      <c r="G844"/>
    </row>
    <row r="845" spans="7:7">
      <c r="G845"/>
    </row>
    <row r="846" spans="7:7">
      <c r="G846"/>
    </row>
    <row r="847" spans="7:7">
      <c r="G847"/>
    </row>
    <row r="848" spans="7:7">
      <c r="G848"/>
    </row>
    <row r="849" spans="7:7">
      <c r="G849"/>
    </row>
    <row r="850" spans="7:7">
      <c r="G850"/>
    </row>
    <row r="851" spans="7:7">
      <c r="G851"/>
    </row>
    <row r="852" spans="7:7">
      <c r="G852"/>
    </row>
    <row r="853" spans="7:7">
      <c r="G853"/>
    </row>
    <row r="854" spans="7:7">
      <c r="G854"/>
    </row>
    <row r="855" spans="7:7">
      <c r="G855"/>
    </row>
    <row r="856" spans="7:7">
      <c r="G856"/>
    </row>
    <row r="857" spans="7:7">
      <c r="G857"/>
    </row>
    <row r="858" spans="7:7">
      <c r="G858"/>
    </row>
    <row r="859" spans="7:7">
      <c r="G859"/>
    </row>
    <row r="860" spans="7:7">
      <c r="G860"/>
    </row>
    <row r="861" spans="7:7">
      <c r="G861"/>
    </row>
    <row r="862" spans="7:7">
      <c r="G862"/>
    </row>
    <row r="863" spans="7:7">
      <c r="G863"/>
    </row>
    <row r="864" spans="7:7">
      <c r="G864"/>
    </row>
    <row r="865" spans="7:7">
      <c r="G865"/>
    </row>
    <row r="866" spans="7:7">
      <c r="G866"/>
    </row>
    <row r="867" spans="7:7">
      <c r="G867"/>
    </row>
    <row r="868" spans="7:7">
      <c r="G868"/>
    </row>
    <row r="869" spans="7:7">
      <c r="G869"/>
    </row>
    <row r="870" spans="7:7">
      <c r="G870"/>
    </row>
    <row r="871" spans="7:7">
      <c r="G871"/>
    </row>
    <row r="872" spans="7:7">
      <c r="G872"/>
    </row>
    <row r="873" spans="7:7">
      <c r="G873"/>
    </row>
    <row r="874" spans="7:7">
      <c r="G874"/>
    </row>
    <row r="875" spans="7:7">
      <c r="G875"/>
    </row>
    <row r="876" spans="7:7">
      <c r="G876"/>
    </row>
    <row r="877" spans="7:7">
      <c r="G877"/>
    </row>
    <row r="878" spans="7:7">
      <c r="G878"/>
    </row>
    <row r="879" spans="7:7">
      <c r="G879"/>
    </row>
    <row r="880" spans="7:7">
      <c r="G880"/>
    </row>
    <row r="881" spans="7:7">
      <c r="G881"/>
    </row>
    <row r="882" spans="7:7">
      <c r="G882"/>
    </row>
    <row r="883" spans="7:7">
      <c r="G883"/>
    </row>
    <row r="884" spans="7:7">
      <c r="G884"/>
    </row>
    <row r="885" spans="7:7">
      <c r="G885"/>
    </row>
    <row r="886" spans="7:7">
      <c r="G886"/>
    </row>
    <row r="887" spans="7:7">
      <c r="G887"/>
    </row>
    <row r="888" spans="7:7">
      <c r="G888"/>
    </row>
    <row r="889" spans="7:7">
      <c r="G889"/>
    </row>
    <row r="890" spans="7:7">
      <c r="G890"/>
    </row>
    <row r="891" spans="7:7">
      <c r="G891"/>
    </row>
    <row r="892" spans="7:7">
      <c r="G892"/>
    </row>
    <row r="893" spans="7:7">
      <c r="G893"/>
    </row>
    <row r="894" spans="7:7">
      <c r="G894"/>
    </row>
    <row r="895" spans="7:7">
      <c r="G895"/>
    </row>
    <row r="896" spans="7:7">
      <c r="G896"/>
    </row>
    <row r="897" spans="7:7">
      <c r="G897"/>
    </row>
    <row r="898" spans="7:7">
      <c r="G898"/>
    </row>
    <row r="899" spans="7:7">
      <c r="G899"/>
    </row>
    <row r="900" spans="7:7">
      <c r="G900"/>
    </row>
    <row r="901" spans="7:7">
      <c r="G901"/>
    </row>
    <row r="902" spans="7:7">
      <c r="G902"/>
    </row>
    <row r="903" spans="7:7">
      <c r="G903"/>
    </row>
    <row r="904" spans="7:7">
      <c r="G904"/>
    </row>
    <row r="905" spans="7:7">
      <c r="G905"/>
    </row>
    <row r="906" spans="7:7">
      <c r="G906"/>
    </row>
    <row r="907" spans="7:7">
      <c r="G907"/>
    </row>
    <row r="908" spans="7:7">
      <c r="G908"/>
    </row>
    <row r="909" spans="7:7">
      <c r="G909"/>
    </row>
    <row r="910" spans="7:7">
      <c r="G910"/>
    </row>
    <row r="911" spans="7:7">
      <c r="G911"/>
    </row>
    <row r="912" spans="7:7">
      <c r="G912"/>
    </row>
    <row r="913" spans="7:7">
      <c r="G913"/>
    </row>
    <row r="914" spans="7:7">
      <c r="G914"/>
    </row>
    <row r="915" spans="7:7">
      <c r="G915"/>
    </row>
    <row r="916" spans="7:7">
      <c r="G916"/>
    </row>
    <row r="917" spans="7:7">
      <c r="G917"/>
    </row>
    <row r="918" spans="7:7">
      <c r="G918"/>
    </row>
    <row r="919" spans="7:7">
      <c r="G919"/>
    </row>
    <row r="920" spans="7:7">
      <c r="G920"/>
    </row>
    <row r="921" spans="7:7">
      <c r="G921"/>
    </row>
    <row r="922" spans="7:7">
      <c r="G922"/>
    </row>
    <row r="923" spans="7:7">
      <c r="G923"/>
    </row>
    <row r="924" spans="7:7">
      <c r="G924"/>
    </row>
    <row r="925" spans="7:7">
      <c r="G925"/>
    </row>
    <row r="926" spans="7:7">
      <c r="G926"/>
    </row>
    <row r="927" spans="7:7">
      <c r="G927"/>
    </row>
    <row r="928" spans="7:7">
      <c r="G928"/>
    </row>
    <row r="929" spans="7:7">
      <c r="G929"/>
    </row>
    <row r="930" spans="7:7">
      <c r="G930"/>
    </row>
    <row r="931" spans="7:7">
      <c r="G931"/>
    </row>
    <row r="932" spans="7:7">
      <c r="G932"/>
    </row>
    <row r="933" spans="7:7">
      <c r="G933"/>
    </row>
    <row r="934" spans="7:7">
      <c r="G934"/>
    </row>
    <row r="935" spans="7:7">
      <c r="G935"/>
    </row>
    <row r="936" spans="7:7">
      <c r="G936"/>
    </row>
    <row r="937" spans="7:7">
      <c r="G937"/>
    </row>
    <row r="938" spans="7:7">
      <c r="G938"/>
    </row>
    <row r="939" spans="7:7">
      <c r="G939"/>
    </row>
    <row r="940" spans="7:7">
      <c r="G940"/>
    </row>
    <row r="941" spans="7:7">
      <c r="G941"/>
    </row>
    <row r="942" spans="7:7">
      <c r="G942"/>
    </row>
    <row r="943" spans="7:7">
      <c r="G943"/>
    </row>
    <row r="944" spans="7:7">
      <c r="G944"/>
    </row>
    <row r="945" spans="7:7">
      <c r="G945"/>
    </row>
    <row r="946" spans="7:7">
      <c r="G946"/>
    </row>
    <row r="947" spans="7:7">
      <c r="G947"/>
    </row>
    <row r="948" spans="7:7">
      <c r="G948"/>
    </row>
    <row r="949" spans="7:7">
      <c r="G949"/>
    </row>
    <row r="950" spans="7:7">
      <c r="G950"/>
    </row>
    <row r="951" spans="7:7">
      <c r="G951"/>
    </row>
    <row r="952" spans="7:7">
      <c r="G952"/>
    </row>
    <row r="953" spans="7:7">
      <c r="G953"/>
    </row>
    <row r="954" spans="7:7">
      <c r="G954"/>
    </row>
    <row r="955" spans="7:7">
      <c r="G955"/>
    </row>
    <row r="956" spans="7:7">
      <c r="G956"/>
    </row>
    <row r="957" spans="7:7">
      <c r="G957"/>
    </row>
    <row r="958" spans="7:7">
      <c r="G958"/>
    </row>
    <row r="959" spans="7:7">
      <c r="G959"/>
    </row>
    <row r="960" spans="7:7">
      <c r="G960"/>
    </row>
    <row r="961" spans="7:7">
      <c r="G961"/>
    </row>
    <row r="962" spans="7:7">
      <c r="G962"/>
    </row>
    <row r="963" spans="7:7">
      <c r="G963"/>
    </row>
    <row r="964" spans="7:7">
      <c r="G964"/>
    </row>
    <row r="965" spans="7:7">
      <c r="G965"/>
    </row>
    <row r="966" spans="7:7">
      <c r="G966"/>
    </row>
    <row r="967" spans="7:7">
      <c r="G967"/>
    </row>
    <row r="968" spans="7:7">
      <c r="G968"/>
    </row>
    <row r="969" spans="7:7">
      <c r="G969"/>
    </row>
    <row r="970" spans="7:7">
      <c r="G970"/>
    </row>
    <row r="971" spans="7:7">
      <c r="G971"/>
    </row>
    <row r="972" spans="7:7">
      <c r="G972"/>
    </row>
    <row r="973" spans="7:7">
      <c r="G973"/>
    </row>
    <row r="974" spans="7:7">
      <c r="G974"/>
    </row>
    <row r="975" spans="7:7">
      <c r="G975"/>
    </row>
    <row r="976" spans="7:7">
      <c r="G976"/>
    </row>
    <row r="977" spans="7:7">
      <c r="G977"/>
    </row>
    <row r="978" spans="7:7">
      <c r="G978"/>
    </row>
    <row r="979" spans="7:7">
      <c r="G979"/>
    </row>
    <row r="980" spans="7:7">
      <c r="G980"/>
    </row>
    <row r="981" spans="7:7">
      <c r="G981"/>
    </row>
    <row r="982" spans="7:7">
      <c r="G982"/>
    </row>
    <row r="983" spans="7:7">
      <c r="G983"/>
    </row>
    <row r="984" spans="7:7">
      <c r="G984"/>
    </row>
    <row r="985" spans="7:7">
      <c r="G985"/>
    </row>
    <row r="986" spans="7:7">
      <c r="G986"/>
    </row>
    <row r="987" spans="7:7">
      <c r="G987"/>
    </row>
    <row r="988" spans="7:7">
      <c r="G988"/>
    </row>
    <row r="989" spans="7:7">
      <c r="G989"/>
    </row>
    <row r="990" spans="7:7">
      <c r="G990"/>
    </row>
    <row r="991" spans="7:7">
      <c r="G991"/>
    </row>
    <row r="992" spans="7:7">
      <c r="G992"/>
    </row>
    <row r="993" spans="7:7">
      <c r="G993"/>
    </row>
    <row r="994" spans="7:7">
      <c r="G994"/>
    </row>
    <row r="995" spans="7:7">
      <c r="G995"/>
    </row>
    <row r="996" spans="7:7">
      <c r="G996"/>
    </row>
    <row r="997" spans="7:7">
      <c r="G997"/>
    </row>
    <row r="998" spans="7:7">
      <c r="G998"/>
    </row>
    <row r="999" spans="7:7">
      <c r="G999"/>
    </row>
    <row r="1000" spans="7:7">
      <c r="G1000"/>
    </row>
    <row r="1001" spans="7:7">
      <c r="G1001"/>
    </row>
    <row r="1002" spans="7:7">
      <c r="G1002"/>
    </row>
    <row r="1003" spans="7:7">
      <c r="G1003"/>
    </row>
    <row r="1004" spans="7:7">
      <c r="G1004"/>
    </row>
    <row r="1005" spans="7:7">
      <c r="G1005"/>
    </row>
    <row r="1006" spans="7:7">
      <c r="G1006"/>
    </row>
    <row r="1007" spans="7:7">
      <c r="G1007"/>
    </row>
    <row r="1008" spans="7:7">
      <c r="G1008"/>
    </row>
    <row r="1009" spans="7:7">
      <c r="G1009"/>
    </row>
    <row r="1010" spans="7:7">
      <c r="G1010"/>
    </row>
    <row r="1011" spans="7:7">
      <c r="G1011"/>
    </row>
    <row r="1012" spans="7:7">
      <c r="G1012"/>
    </row>
    <row r="1013" spans="7:7">
      <c r="G1013"/>
    </row>
    <row r="1014" spans="7:7">
      <c r="G1014"/>
    </row>
    <row r="1015" spans="7:7">
      <c r="G1015"/>
    </row>
    <row r="1016" spans="7:7">
      <c r="G1016"/>
    </row>
    <row r="1017" spans="7:7">
      <c r="G1017"/>
    </row>
    <row r="1018" spans="7:7">
      <c r="G1018"/>
    </row>
    <row r="1019" spans="7:7">
      <c r="G1019"/>
    </row>
    <row r="1020" spans="7:7">
      <c r="G1020"/>
    </row>
    <row r="1021" spans="7:7">
      <c r="G1021"/>
    </row>
    <row r="1022" spans="7:7">
      <c r="G1022"/>
    </row>
    <row r="1023" spans="7:7">
      <c r="G1023"/>
    </row>
    <row r="1024" spans="7:7">
      <c r="G1024"/>
    </row>
    <row r="1025" spans="7:7">
      <c r="G1025"/>
    </row>
    <row r="1026" spans="7:7">
      <c r="G1026"/>
    </row>
    <row r="1027" spans="7:7">
      <c r="G1027"/>
    </row>
    <row r="1028" spans="7:7">
      <c r="G1028"/>
    </row>
    <row r="1029" spans="7:7">
      <c r="G1029"/>
    </row>
    <row r="1030" spans="7:7">
      <c r="G1030"/>
    </row>
    <row r="1031" spans="7:7">
      <c r="G1031"/>
    </row>
    <row r="1032" spans="7:7">
      <c r="G1032"/>
    </row>
    <row r="1033" spans="7:7">
      <c r="G1033"/>
    </row>
    <row r="1034" spans="7:7">
      <c r="G1034"/>
    </row>
    <row r="1035" spans="7:7">
      <c r="G1035"/>
    </row>
    <row r="1036" spans="7:7">
      <c r="G1036"/>
    </row>
    <row r="1037" spans="7:7">
      <c r="G1037"/>
    </row>
    <row r="1038" spans="7:7">
      <c r="G1038"/>
    </row>
    <row r="1039" spans="7:7">
      <c r="G1039"/>
    </row>
    <row r="1040" spans="7:7">
      <c r="G1040"/>
    </row>
    <row r="1041" spans="7:7">
      <c r="G1041"/>
    </row>
    <row r="1042" spans="7:7">
      <c r="G1042"/>
    </row>
    <row r="1043" spans="7:7">
      <c r="G1043"/>
    </row>
    <row r="1044" spans="7:7">
      <c r="G1044"/>
    </row>
    <row r="1045" spans="7:7">
      <c r="G1045"/>
    </row>
    <row r="1046" spans="7:7">
      <c r="G1046"/>
    </row>
    <row r="1047" spans="7:7">
      <c r="G1047"/>
    </row>
    <row r="1048" spans="7:7">
      <c r="G1048"/>
    </row>
    <row r="1049" spans="7:7">
      <c r="G1049"/>
    </row>
    <row r="1050" spans="7:7">
      <c r="G1050"/>
    </row>
    <row r="1051" spans="7:7">
      <c r="G1051"/>
    </row>
    <row r="1052" spans="7:7">
      <c r="G1052"/>
    </row>
    <row r="1053" spans="7:7">
      <c r="G1053"/>
    </row>
    <row r="1054" spans="7:7">
      <c r="G1054"/>
    </row>
    <row r="1055" spans="7:7">
      <c r="G1055"/>
    </row>
    <row r="1056" spans="7:7">
      <c r="G1056"/>
    </row>
    <row r="1057" spans="7:7">
      <c r="G1057"/>
    </row>
    <row r="1058" spans="7:7">
      <c r="G1058"/>
    </row>
    <row r="1059" spans="7:7">
      <c r="G1059"/>
    </row>
    <row r="1060" spans="7:7">
      <c r="G1060"/>
    </row>
    <row r="1061" spans="7:7">
      <c r="G1061"/>
    </row>
    <row r="1062" spans="7:7">
      <c r="G1062"/>
    </row>
    <row r="1063" spans="7:7">
      <c r="G1063"/>
    </row>
    <row r="1064" spans="7:7">
      <c r="G1064"/>
    </row>
    <row r="1065" spans="7:7">
      <c r="G1065"/>
    </row>
    <row r="1066" spans="7:7">
      <c r="G1066"/>
    </row>
    <row r="1067" spans="7:7">
      <c r="G1067"/>
    </row>
    <row r="1068" spans="7:7">
      <c r="G1068"/>
    </row>
    <row r="1069" spans="7:7">
      <c r="G1069"/>
    </row>
    <row r="1070" spans="7:7">
      <c r="G1070"/>
    </row>
    <row r="1071" spans="7:7">
      <c r="G1071"/>
    </row>
    <row r="1072" spans="7:7">
      <c r="G1072"/>
    </row>
    <row r="1073" spans="7:7">
      <c r="G1073"/>
    </row>
    <row r="1074" spans="7:7">
      <c r="G1074"/>
    </row>
    <row r="1075" spans="7:7">
      <c r="G1075"/>
    </row>
    <row r="1076" spans="7:7">
      <c r="G1076"/>
    </row>
    <row r="1077" spans="7:7">
      <c r="G1077"/>
    </row>
    <row r="1078" spans="7:7">
      <c r="G1078"/>
    </row>
    <row r="1079" spans="7:7">
      <c r="G1079"/>
    </row>
    <row r="1080" spans="7:7">
      <c r="G1080"/>
    </row>
    <row r="1081" spans="7:7">
      <c r="G1081"/>
    </row>
    <row r="1082" spans="7:7">
      <c r="G1082"/>
    </row>
    <row r="1083" spans="7:7">
      <c r="G1083"/>
    </row>
    <row r="1084" spans="7:7">
      <c r="G1084"/>
    </row>
    <row r="1085" spans="7:7">
      <c r="G1085"/>
    </row>
    <row r="1086" spans="7:7">
      <c r="G1086"/>
    </row>
    <row r="1087" spans="7:7">
      <c r="G1087"/>
    </row>
    <row r="1088" spans="7:7">
      <c r="G1088"/>
    </row>
    <row r="1089" spans="7:7">
      <c r="G1089"/>
    </row>
    <row r="1090" spans="7:7">
      <c r="G1090"/>
    </row>
    <row r="1091" spans="7:7">
      <c r="G1091"/>
    </row>
    <row r="1092" spans="7:7">
      <c r="G1092"/>
    </row>
    <row r="1093" spans="7:7">
      <c r="G1093"/>
    </row>
    <row r="1094" spans="7:7">
      <c r="G1094"/>
    </row>
    <row r="1095" spans="7:7">
      <c r="G1095"/>
    </row>
    <row r="1096" spans="7:7">
      <c r="G1096"/>
    </row>
    <row r="1097" spans="7:7">
      <c r="G1097"/>
    </row>
    <row r="1098" spans="7:7">
      <c r="G1098"/>
    </row>
    <row r="1099" spans="7:7">
      <c r="G1099"/>
    </row>
    <row r="1100" spans="7:7">
      <c r="G1100"/>
    </row>
    <row r="1101" spans="7:7">
      <c r="G1101"/>
    </row>
    <row r="1102" spans="7:7">
      <c r="G1102"/>
    </row>
    <row r="1103" spans="7:7">
      <c r="G1103"/>
    </row>
    <row r="1104" spans="7:7">
      <c r="G1104"/>
    </row>
    <row r="1105" spans="7:7">
      <c r="G1105"/>
    </row>
    <row r="1106" spans="7:7">
      <c r="G1106"/>
    </row>
    <row r="1107" spans="7:7">
      <c r="G1107"/>
    </row>
    <row r="1108" spans="7:7">
      <c r="G1108"/>
    </row>
    <row r="1109" spans="7:7">
      <c r="G1109"/>
    </row>
    <row r="1110" spans="7:7">
      <c r="G1110"/>
    </row>
    <row r="1111" spans="7:7">
      <c r="G1111"/>
    </row>
    <row r="1112" spans="7:7">
      <c r="G1112"/>
    </row>
    <row r="1113" spans="7:7">
      <c r="G1113"/>
    </row>
    <row r="1114" spans="7:7">
      <c r="G1114"/>
    </row>
    <row r="1115" spans="7:7">
      <c r="G1115"/>
    </row>
    <row r="1116" spans="7:7">
      <c r="G1116"/>
    </row>
    <row r="1117" spans="7:7">
      <c r="G1117"/>
    </row>
    <row r="1118" spans="7:7">
      <c r="G1118"/>
    </row>
    <row r="1119" spans="7:7">
      <c r="G1119"/>
    </row>
    <row r="1120" spans="7:7">
      <c r="G1120"/>
    </row>
    <row r="1121" spans="7:7">
      <c r="G1121"/>
    </row>
    <row r="1122" spans="7:7">
      <c r="G1122"/>
    </row>
    <row r="1123" spans="7:7">
      <c r="G1123"/>
    </row>
    <row r="1124" spans="7:7">
      <c r="G1124"/>
    </row>
    <row r="1125" spans="7:7">
      <c r="G1125"/>
    </row>
    <row r="1126" spans="7:7">
      <c r="G1126"/>
    </row>
    <row r="1127" spans="7:7">
      <c r="G1127"/>
    </row>
    <row r="1128" spans="7:7">
      <c r="G1128"/>
    </row>
    <row r="1129" spans="7:7">
      <c r="G1129"/>
    </row>
    <row r="1130" spans="7:7">
      <c r="G1130"/>
    </row>
    <row r="1131" spans="7:7">
      <c r="G1131"/>
    </row>
    <row r="1132" spans="7:7">
      <c r="G1132"/>
    </row>
    <row r="1133" spans="7:7">
      <c r="G1133"/>
    </row>
    <row r="1134" spans="7:7">
      <c r="G1134"/>
    </row>
    <row r="1135" spans="7:7">
      <c r="G1135"/>
    </row>
    <row r="1136" spans="7:7">
      <c r="G1136"/>
    </row>
    <row r="1137" spans="7:7">
      <c r="G1137"/>
    </row>
    <row r="1138" spans="7:7">
      <c r="G1138"/>
    </row>
    <row r="1139" spans="7:7">
      <c r="G1139"/>
    </row>
    <row r="1140" spans="7:7">
      <c r="G1140"/>
    </row>
    <row r="1141" spans="7:7">
      <c r="G1141"/>
    </row>
    <row r="1142" spans="7:7">
      <c r="G1142"/>
    </row>
    <row r="1143" spans="7:7">
      <c r="G1143"/>
    </row>
    <row r="1144" spans="7:7">
      <c r="G1144"/>
    </row>
    <row r="1145" spans="7:7">
      <c r="G1145"/>
    </row>
    <row r="1146" spans="7:7">
      <c r="G1146"/>
    </row>
    <row r="1147" spans="7:7">
      <c r="G1147"/>
    </row>
    <row r="1148" spans="7:7">
      <c r="G1148"/>
    </row>
    <row r="1149" spans="7:7">
      <c r="G1149"/>
    </row>
    <row r="1150" spans="7:7">
      <c r="G1150"/>
    </row>
    <row r="1151" spans="7:7">
      <c r="G1151"/>
    </row>
    <row r="1152" spans="7:7">
      <c r="G1152"/>
    </row>
    <row r="1153" spans="7:7">
      <c r="G1153"/>
    </row>
    <row r="1154" spans="7:7">
      <c r="G1154"/>
    </row>
    <row r="1155" spans="7:7">
      <c r="G1155"/>
    </row>
    <row r="1156" spans="7:7">
      <c r="G1156"/>
    </row>
    <row r="1157" spans="7:7">
      <c r="G1157"/>
    </row>
    <row r="1158" spans="7:7">
      <c r="G1158"/>
    </row>
    <row r="1159" spans="7:7">
      <c r="G1159"/>
    </row>
    <row r="1160" spans="7:7">
      <c r="G1160"/>
    </row>
    <row r="1161" spans="7:7">
      <c r="G1161"/>
    </row>
    <row r="1162" spans="7:7">
      <c r="G1162"/>
    </row>
    <row r="1163" spans="7:7">
      <c r="G1163"/>
    </row>
    <row r="1164" spans="7:7">
      <c r="G1164"/>
    </row>
    <row r="1165" spans="7:7">
      <c r="G1165"/>
    </row>
    <row r="1166" spans="7:7">
      <c r="G1166"/>
    </row>
    <row r="1167" spans="7:7">
      <c r="G1167"/>
    </row>
    <row r="1168" spans="7:7">
      <c r="G1168"/>
    </row>
    <row r="1169" spans="7:7">
      <c r="G1169"/>
    </row>
    <row r="1170" spans="7:7">
      <c r="G1170"/>
    </row>
    <row r="1171" spans="7:7">
      <c r="G1171"/>
    </row>
    <row r="1172" spans="7:7">
      <c r="G1172"/>
    </row>
    <row r="1173" spans="7:7">
      <c r="G1173"/>
    </row>
    <row r="1174" spans="7:7">
      <c r="G1174"/>
    </row>
    <row r="1175" spans="7:7">
      <c r="G1175"/>
    </row>
    <row r="1176" spans="7:7">
      <c r="G1176"/>
    </row>
    <row r="1177" spans="7:7">
      <c r="G1177"/>
    </row>
    <row r="1178" spans="7:7">
      <c r="G1178"/>
    </row>
    <row r="1179" spans="7:7">
      <c r="G1179"/>
    </row>
    <row r="1180" spans="7:7">
      <c r="G1180"/>
    </row>
    <row r="1181" spans="7:7">
      <c r="G1181"/>
    </row>
    <row r="1182" spans="7:7">
      <c r="G1182"/>
    </row>
    <row r="1183" spans="7:7">
      <c r="G1183"/>
    </row>
    <row r="1184" spans="7:7">
      <c r="G1184"/>
    </row>
    <row r="1185" spans="7:7">
      <c r="G1185"/>
    </row>
    <row r="1186" spans="7:7">
      <c r="G1186"/>
    </row>
    <row r="1187" spans="7:7">
      <c r="G1187"/>
    </row>
    <row r="1188" spans="7:7">
      <c r="G1188"/>
    </row>
    <row r="1189" spans="7:7">
      <c r="G1189"/>
    </row>
    <row r="1190" spans="7:7">
      <c r="G1190"/>
    </row>
    <row r="1191" spans="7:7">
      <c r="G1191"/>
    </row>
    <row r="1192" spans="7:7">
      <c r="G1192"/>
    </row>
    <row r="1193" spans="7:7">
      <c r="G1193"/>
    </row>
    <row r="1194" spans="7:7">
      <c r="G1194"/>
    </row>
    <row r="1195" spans="7:7">
      <c r="G1195"/>
    </row>
    <row r="1196" spans="7:7">
      <c r="G1196"/>
    </row>
    <row r="1197" spans="7:7">
      <c r="G1197"/>
    </row>
    <row r="1198" spans="7:7">
      <c r="G1198"/>
    </row>
    <row r="1199" spans="7:7">
      <c r="G1199"/>
    </row>
    <row r="1200" spans="7:7">
      <c r="G1200"/>
    </row>
    <row r="1201" spans="7:7">
      <c r="G1201"/>
    </row>
    <row r="1202" spans="7:7">
      <c r="G1202"/>
    </row>
    <row r="1203" spans="7:7">
      <c r="G1203"/>
    </row>
    <row r="1204" spans="7:7">
      <c r="G1204"/>
    </row>
    <row r="1205" spans="7:7">
      <c r="G1205"/>
    </row>
    <row r="1206" spans="7:7">
      <c r="G1206"/>
    </row>
    <row r="1207" spans="7:7">
      <c r="G1207"/>
    </row>
    <row r="1208" spans="7:7">
      <c r="G1208"/>
    </row>
    <row r="1209" spans="7:7">
      <c r="G1209"/>
    </row>
    <row r="1210" spans="7:7">
      <c r="G1210"/>
    </row>
    <row r="1211" spans="7:7">
      <c r="G1211"/>
    </row>
    <row r="1212" spans="7:7">
      <c r="G1212"/>
    </row>
    <row r="1213" spans="7:7">
      <c r="G1213"/>
    </row>
    <row r="1214" spans="7:7">
      <c r="G1214"/>
    </row>
    <row r="1215" spans="7:7">
      <c r="G1215"/>
    </row>
    <row r="1216" spans="7:7">
      <c r="G1216"/>
    </row>
    <row r="1217" spans="7:7">
      <c r="G1217"/>
    </row>
    <row r="1218" spans="7:7">
      <c r="G1218"/>
    </row>
    <row r="1219" spans="7:7">
      <c r="G1219"/>
    </row>
    <row r="1220" spans="7:7">
      <c r="G1220"/>
    </row>
    <row r="1221" spans="7:7">
      <c r="G1221"/>
    </row>
    <row r="1222" spans="7:7">
      <c r="G1222"/>
    </row>
    <row r="1223" spans="7:7">
      <c r="G1223"/>
    </row>
    <row r="1224" spans="7:7">
      <c r="G1224"/>
    </row>
    <row r="1225" spans="7:7">
      <c r="G1225"/>
    </row>
    <row r="1226" spans="7:7">
      <c r="G1226"/>
    </row>
    <row r="1227" spans="7:7">
      <c r="G1227"/>
    </row>
    <row r="1228" spans="7:7">
      <c r="G1228"/>
    </row>
    <row r="1229" spans="7:7">
      <c r="G1229"/>
    </row>
    <row r="1230" spans="7:7">
      <c r="G1230"/>
    </row>
    <row r="1231" spans="7:7">
      <c r="G1231"/>
    </row>
    <row r="1232" spans="7:7">
      <c r="G1232"/>
    </row>
    <row r="1233" spans="7:7">
      <c r="G1233"/>
    </row>
    <row r="1234" spans="7:7">
      <c r="G1234"/>
    </row>
    <row r="1235" spans="7:7">
      <c r="G1235"/>
    </row>
    <row r="1236" spans="7:7">
      <c r="G1236"/>
    </row>
    <row r="1237" spans="7:7">
      <c r="G1237"/>
    </row>
    <row r="1238" spans="7:7">
      <c r="G1238"/>
    </row>
    <row r="1239" spans="7:7">
      <c r="G1239"/>
    </row>
    <row r="1240" spans="7:7">
      <c r="G1240"/>
    </row>
    <row r="1241" spans="7:7">
      <c r="G1241"/>
    </row>
    <row r="1242" spans="7:7">
      <c r="G1242"/>
    </row>
    <row r="1243" spans="7:7">
      <c r="G1243"/>
    </row>
    <row r="1244" spans="7:7">
      <c r="G1244"/>
    </row>
  </sheetData>
  <pageMargins left="0.7" right="0.7" top="0.75" bottom="0.75" header="0.3" footer="0.3"/>
  <pageSetup orientation="portrait" horizontalDpi="4294967293" verticalDpi="4294967293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4"/>
  <sheetViews>
    <sheetView showGridLines="0" workbookViewId="0">
      <pane ySplit="3" topLeftCell="A62" activePane="bottomLeft" state="frozen"/>
      <selection pane="bottomLeft" activeCell="B81" sqref="B81"/>
    </sheetView>
  </sheetViews>
  <sheetFormatPr defaultColWidth="9.109375" defaultRowHeight="14.4"/>
  <cols>
    <col min="1" max="1" width="9.109375" style="17"/>
    <col min="2" max="2" width="36.88671875" style="17" bestFit="1" customWidth="1"/>
    <col min="3" max="3" width="36.88671875" style="17" customWidth="1"/>
    <col min="4" max="5" width="24.33203125" style="17" bestFit="1" customWidth="1"/>
    <col min="6" max="6" width="35" style="17" bestFit="1" customWidth="1"/>
    <col min="7" max="7" width="9.109375" style="17"/>
    <col min="8" max="8" width="35" style="17" bestFit="1" customWidth="1"/>
    <col min="9" max="10" width="18.33203125" style="17" bestFit="1" customWidth="1"/>
    <col min="11" max="11" width="22.44140625" style="17" bestFit="1" customWidth="1"/>
    <col min="12" max="12" width="14" style="19" customWidth="1"/>
    <col min="13" max="13" width="12.88671875" style="20" bestFit="1" customWidth="1"/>
    <col min="14" max="16384" width="9.109375" style="17"/>
  </cols>
  <sheetData>
    <row r="1" spans="1:13">
      <c r="B1" s="18"/>
    </row>
    <row r="3" spans="1:13" ht="21" customHeight="1">
      <c r="B3" s="21" t="s">
        <v>250</v>
      </c>
      <c r="C3" s="21" t="s">
        <v>251</v>
      </c>
      <c r="D3" s="21" t="s">
        <v>252</v>
      </c>
      <c r="E3" s="21" t="s">
        <v>7</v>
      </c>
      <c r="F3" s="21" t="s">
        <v>253</v>
      </c>
      <c r="H3" s="21" t="s">
        <v>254</v>
      </c>
      <c r="I3" s="21" t="s">
        <v>255</v>
      </c>
      <c r="J3" s="21" t="s">
        <v>256</v>
      </c>
      <c r="K3" s="21" t="s">
        <v>257</v>
      </c>
    </row>
    <row r="4" spans="1:13">
      <c r="A4" s="17" t="str">
        <f>LEFT(B4,5)</f>
        <v>11000</v>
      </c>
      <c r="B4" s="22" t="s">
        <v>193</v>
      </c>
      <c r="C4" s="23" t="s">
        <v>24</v>
      </c>
      <c r="D4" s="23" t="s">
        <v>258</v>
      </c>
      <c r="E4" s="23" t="s">
        <v>189</v>
      </c>
      <c r="F4" s="23" t="e">
        <v>#N/A</v>
      </c>
      <c r="L4"/>
      <c r="M4"/>
    </row>
    <row r="5" spans="1:13">
      <c r="A5" s="17" t="str">
        <f t="shared" ref="A5:A68" si="0">LEFT(B5,5)</f>
        <v>11001</v>
      </c>
      <c r="B5" s="23" t="s">
        <v>259</v>
      </c>
      <c r="C5" s="23" t="s">
        <v>24</v>
      </c>
      <c r="D5" s="23" t="s">
        <v>260</v>
      </c>
      <c r="E5" s="23" t="s">
        <v>248</v>
      </c>
      <c r="F5" s="23" t="e">
        <v>#N/A</v>
      </c>
      <c r="H5" s="23" t="s">
        <v>261</v>
      </c>
      <c r="I5" s="23" t="s">
        <v>28</v>
      </c>
      <c r="J5" s="23" t="s">
        <v>262</v>
      </c>
      <c r="K5" s="23" t="s">
        <v>242</v>
      </c>
      <c r="L5" t="str">
        <f>H5</f>
        <v>Amazon Seller:Amazon Canada</v>
      </c>
      <c r="M5"/>
    </row>
    <row r="6" spans="1:13">
      <c r="A6" s="17" t="str">
        <f t="shared" si="0"/>
        <v>11100</v>
      </c>
      <c r="B6" s="22" t="s">
        <v>194</v>
      </c>
      <c r="C6" s="23" t="s">
        <v>24</v>
      </c>
      <c r="D6" s="23" t="s">
        <v>263</v>
      </c>
      <c r="E6" s="23" t="s">
        <v>189</v>
      </c>
      <c r="F6" s="23" t="e">
        <v>#N/A</v>
      </c>
      <c r="H6" s="23" t="s">
        <v>264</v>
      </c>
      <c r="I6" s="23" t="s">
        <v>28</v>
      </c>
      <c r="J6" s="23" t="s">
        <v>262</v>
      </c>
      <c r="K6" s="23" t="s">
        <v>162</v>
      </c>
      <c r="L6" t="str">
        <f t="shared" ref="L6:L27" si="1">H6</f>
        <v>Amazon Seller:Amazon France</v>
      </c>
      <c r="M6"/>
    </row>
    <row r="7" spans="1:13">
      <c r="A7" s="17" t="str">
        <f t="shared" si="0"/>
        <v>11200</v>
      </c>
      <c r="B7" s="22" t="s">
        <v>195</v>
      </c>
      <c r="C7" s="23" t="s">
        <v>24</v>
      </c>
      <c r="D7" s="23" t="s">
        <v>265</v>
      </c>
      <c r="E7" s="23" t="s">
        <v>189</v>
      </c>
      <c r="F7" s="23" t="e">
        <v>#N/A</v>
      </c>
      <c r="H7" s="23" t="s">
        <v>266</v>
      </c>
      <c r="I7" s="23" t="s">
        <v>28</v>
      </c>
      <c r="J7" s="23" t="s">
        <v>262</v>
      </c>
      <c r="K7" s="23" t="s">
        <v>166</v>
      </c>
      <c r="L7" t="str">
        <f t="shared" si="1"/>
        <v>Amazon Seller:Amazon Germany</v>
      </c>
      <c r="M7"/>
    </row>
    <row r="8" spans="1:13">
      <c r="A8" s="17" t="str">
        <f t="shared" si="0"/>
        <v>11300</v>
      </c>
      <c r="B8" s="22" t="s">
        <v>21</v>
      </c>
      <c r="C8" s="23" t="s">
        <v>24</v>
      </c>
      <c r="D8" s="23" t="s">
        <v>267</v>
      </c>
      <c r="E8" s="23" t="s">
        <v>20</v>
      </c>
      <c r="F8" s="23" t="e">
        <v>#N/A</v>
      </c>
      <c r="H8" s="23" t="s">
        <v>268</v>
      </c>
      <c r="I8" s="23" t="s">
        <v>28</v>
      </c>
      <c r="J8" s="23" t="s">
        <v>262</v>
      </c>
      <c r="K8" s="23" t="s">
        <v>167</v>
      </c>
      <c r="L8" t="str">
        <f t="shared" si="1"/>
        <v>Amazon Seller:Amazon Japan</v>
      </c>
      <c r="M8"/>
    </row>
    <row r="9" spans="1:13">
      <c r="A9" s="17" t="str">
        <f t="shared" si="0"/>
        <v>11400</v>
      </c>
      <c r="B9" s="23" t="s">
        <v>269</v>
      </c>
      <c r="C9" s="23" t="s">
        <v>24</v>
      </c>
      <c r="D9" s="23" t="s">
        <v>267</v>
      </c>
      <c r="E9" s="23" t="s">
        <v>248</v>
      </c>
      <c r="F9" s="23" t="e">
        <v>#N/A</v>
      </c>
      <c r="H9" s="23" t="s">
        <v>270</v>
      </c>
      <c r="I9" s="23" t="s">
        <v>28</v>
      </c>
      <c r="J9" s="23" t="s">
        <v>262</v>
      </c>
      <c r="K9" s="23" t="s">
        <v>165</v>
      </c>
      <c r="L9" t="str">
        <f t="shared" si="1"/>
        <v>Amazon Seller:Amazon UK</v>
      </c>
      <c r="M9"/>
    </row>
    <row r="10" spans="1:13">
      <c r="A10" s="17" t="str">
        <f t="shared" si="0"/>
        <v>11500</v>
      </c>
      <c r="B10" s="23" t="s">
        <v>19</v>
      </c>
      <c r="C10" s="23" t="s">
        <v>24</v>
      </c>
      <c r="D10" s="23" t="s">
        <v>271</v>
      </c>
      <c r="E10" s="23" t="s">
        <v>20</v>
      </c>
      <c r="F10" s="23" t="e">
        <v>#N/A</v>
      </c>
      <c r="H10" s="23" t="s">
        <v>272</v>
      </c>
      <c r="I10" s="23" t="s">
        <v>28</v>
      </c>
      <c r="J10" s="23" t="s">
        <v>262</v>
      </c>
      <c r="K10" s="23" t="s">
        <v>164</v>
      </c>
      <c r="L10" t="str">
        <f t="shared" si="1"/>
        <v>Amazon Seller:Amazon US</v>
      </c>
      <c r="M10"/>
    </row>
    <row r="11" spans="1:13">
      <c r="A11" s="17" t="str">
        <f t="shared" si="0"/>
        <v>11550</v>
      </c>
      <c r="B11" s="23" t="s">
        <v>158</v>
      </c>
      <c r="C11" s="23" t="s">
        <v>24</v>
      </c>
      <c r="D11" s="23" t="s">
        <v>273</v>
      </c>
      <c r="E11" s="23" t="s">
        <v>20</v>
      </c>
      <c r="F11" s="23" t="e">
        <v>#N/A</v>
      </c>
      <c r="H11" s="23" t="s">
        <v>274</v>
      </c>
      <c r="I11" s="23" t="s">
        <v>28</v>
      </c>
      <c r="J11" s="23" t="s">
        <v>275</v>
      </c>
      <c r="K11" s="23" t="s">
        <v>115</v>
      </c>
      <c r="L11" t="str">
        <f t="shared" si="1"/>
        <v>Amazon Vendor:Amazon Vendor Canada</v>
      </c>
      <c r="M11"/>
    </row>
    <row r="12" spans="1:13">
      <c r="A12" s="17" t="str">
        <f t="shared" si="0"/>
        <v>11600</v>
      </c>
      <c r="B12" s="23" t="s">
        <v>137</v>
      </c>
      <c r="C12" s="23" t="s">
        <v>24</v>
      </c>
      <c r="D12" s="23" t="s">
        <v>276</v>
      </c>
      <c r="E12" s="23" t="s">
        <v>189</v>
      </c>
      <c r="F12" s="23" t="e">
        <v>#N/A</v>
      </c>
      <c r="H12" s="23" t="s">
        <v>277</v>
      </c>
      <c r="I12" s="23" t="s">
        <v>28</v>
      </c>
      <c r="J12" s="23" t="s">
        <v>275</v>
      </c>
      <c r="K12" s="23" t="s">
        <v>145</v>
      </c>
      <c r="L12" t="str">
        <f t="shared" si="1"/>
        <v>Amazon Vendor:Amazon Vendor UK</v>
      </c>
      <c r="M12"/>
    </row>
    <row r="13" spans="1:13">
      <c r="A13" s="17" t="str">
        <f t="shared" si="0"/>
        <v>11700</v>
      </c>
      <c r="B13" s="23" t="s">
        <v>58</v>
      </c>
      <c r="C13" s="23" t="s">
        <v>24</v>
      </c>
      <c r="D13" s="23" t="s">
        <v>278</v>
      </c>
      <c r="E13" s="23" t="s">
        <v>20</v>
      </c>
      <c r="F13" s="23" t="e">
        <v>#N/A</v>
      </c>
      <c r="H13" s="23" t="s">
        <v>279</v>
      </c>
      <c r="I13" s="23" t="s">
        <v>28</v>
      </c>
      <c r="J13" s="23" t="s">
        <v>275</v>
      </c>
      <c r="K13" s="23" t="s">
        <v>55</v>
      </c>
      <c r="L13" t="str">
        <f t="shared" si="1"/>
        <v>Amazon Vendor:Amazon Vendor US</v>
      </c>
      <c r="M13"/>
    </row>
    <row r="14" spans="1:13">
      <c r="A14" s="17" t="str">
        <f t="shared" si="0"/>
        <v>11800</v>
      </c>
      <c r="B14" s="23" t="s">
        <v>219</v>
      </c>
      <c r="C14" s="23" t="s">
        <v>24</v>
      </c>
      <c r="D14" s="23" t="s">
        <v>223</v>
      </c>
      <c r="E14" s="23" t="s">
        <v>189</v>
      </c>
      <c r="F14" s="23" t="e">
        <v>#N/A</v>
      </c>
      <c r="H14" s="23" t="s">
        <v>23</v>
      </c>
      <c r="I14" s="23" t="s">
        <v>28</v>
      </c>
      <c r="J14" s="23" t="s">
        <v>23</v>
      </c>
      <c r="K14" s="23" t="s">
        <v>23</v>
      </c>
      <c r="L14" t="str">
        <f t="shared" si="1"/>
        <v>Corporate</v>
      </c>
      <c r="M14"/>
    </row>
    <row r="15" spans="1:13">
      <c r="A15" s="17" t="str">
        <f t="shared" si="0"/>
        <v>11900</v>
      </c>
      <c r="B15" s="23" t="s">
        <v>190</v>
      </c>
      <c r="C15" s="23" t="s">
        <v>24</v>
      </c>
      <c r="D15" s="23" t="s">
        <v>280</v>
      </c>
      <c r="E15" s="24" t="s">
        <v>189</v>
      </c>
      <c r="F15" s="23" t="e">
        <v>#N/A</v>
      </c>
      <c r="H15" s="23" t="s">
        <v>281</v>
      </c>
      <c r="I15" s="23" t="s">
        <v>28</v>
      </c>
      <c r="J15" s="23" t="s">
        <v>23</v>
      </c>
      <c r="K15" s="23" t="s">
        <v>199</v>
      </c>
      <c r="L15" t="str">
        <f t="shared" si="1"/>
        <v>Corporate:Customer Service</v>
      </c>
      <c r="M15"/>
    </row>
    <row r="16" spans="1:13">
      <c r="A16" s="17" t="str">
        <f t="shared" si="0"/>
        <v>12000</v>
      </c>
      <c r="B16" s="23" t="s">
        <v>282</v>
      </c>
      <c r="C16" s="23" t="s">
        <v>24</v>
      </c>
      <c r="D16" s="23" t="s">
        <v>283</v>
      </c>
      <c r="E16" s="23" t="s">
        <v>28</v>
      </c>
      <c r="F16" s="23" t="e">
        <v>#N/A</v>
      </c>
      <c r="H16" s="23" t="s">
        <v>284</v>
      </c>
      <c r="I16" s="23" t="s">
        <v>28</v>
      </c>
      <c r="J16" s="23" t="s">
        <v>23</v>
      </c>
      <c r="K16" s="23" t="s">
        <v>124</v>
      </c>
      <c r="L16" t="str">
        <f t="shared" si="1"/>
        <v>Corporate:FP&amp;A</v>
      </c>
      <c r="M16"/>
    </row>
    <row r="17" spans="1:13">
      <c r="A17" s="17" t="str">
        <f t="shared" si="0"/>
        <v>12100</v>
      </c>
      <c r="B17" s="23" t="s">
        <v>285</v>
      </c>
      <c r="C17" s="23" t="s">
        <v>24</v>
      </c>
      <c r="D17" s="23" t="s">
        <v>283</v>
      </c>
      <c r="E17" s="23" t="s">
        <v>28</v>
      </c>
      <c r="F17" s="23" t="e">
        <v>#N/A</v>
      </c>
      <c r="H17" s="23" t="s">
        <v>286</v>
      </c>
      <c r="I17" s="23" t="s">
        <v>28</v>
      </c>
      <c r="J17" s="23" t="s">
        <v>23</v>
      </c>
      <c r="K17" s="23" t="s">
        <v>118</v>
      </c>
      <c r="L17" t="str">
        <f t="shared" si="1"/>
        <v>Corporate:IT</v>
      </c>
      <c r="M17"/>
    </row>
    <row r="18" spans="1:13">
      <c r="A18" s="17" t="str">
        <f t="shared" si="0"/>
        <v>13100</v>
      </c>
      <c r="B18" s="23" t="s">
        <v>31</v>
      </c>
      <c r="C18" s="23" t="s">
        <v>24</v>
      </c>
      <c r="D18" s="23" t="s">
        <v>287</v>
      </c>
      <c r="E18" s="23" t="s">
        <v>28</v>
      </c>
      <c r="F18" s="23" t="e">
        <v>#N/A</v>
      </c>
      <c r="H18" s="23" t="s">
        <v>288</v>
      </c>
      <c r="I18" s="23" t="s">
        <v>28</v>
      </c>
      <c r="J18" s="23" t="s">
        <v>23</v>
      </c>
      <c r="K18" s="23" t="s">
        <v>99</v>
      </c>
      <c r="L18" t="str">
        <f t="shared" si="1"/>
        <v>Corporate:Marketing</v>
      </c>
      <c r="M18"/>
    </row>
    <row r="19" spans="1:13">
      <c r="A19" s="17" t="str">
        <f t="shared" si="0"/>
        <v>19000</v>
      </c>
      <c r="B19" s="23" t="s">
        <v>289</v>
      </c>
      <c r="C19" s="23" t="s">
        <v>24</v>
      </c>
      <c r="D19" s="23" t="s">
        <v>290</v>
      </c>
      <c r="E19" s="24" t="s">
        <v>189</v>
      </c>
      <c r="F19" s="23" t="e">
        <v>#N/A</v>
      </c>
      <c r="H19" s="23" t="s">
        <v>291</v>
      </c>
      <c r="I19" s="23" t="s">
        <v>28</v>
      </c>
      <c r="J19" s="23" t="s">
        <v>23</v>
      </c>
      <c r="K19" s="23" t="s">
        <v>292</v>
      </c>
      <c r="L19" t="str">
        <f t="shared" si="1"/>
        <v>Corporate:No Name</v>
      </c>
      <c r="M19"/>
    </row>
    <row r="20" spans="1:13">
      <c r="A20" s="17" t="str">
        <f t="shared" si="0"/>
        <v>19100</v>
      </c>
      <c r="B20" s="23" t="s">
        <v>218</v>
      </c>
      <c r="C20" s="23" t="s">
        <v>24</v>
      </c>
      <c r="D20" s="23" t="s">
        <v>293</v>
      </c>
      <c r="E20" s="23" t="s">
        <v>189</v>
      </c>
      <c r="F20" s="23" t="e">
        <v>#N/A</v>
      </c>
      <c r="H20" s="23" t="s">
        <v>294</v>
      </c>
      <c r="I20" s="23" t="s">
        <v>28</v>
      </c>
      <c r="J20" s="23" t="s">
        <v>23</v>
      </c>
      <c r="K20" s="23" t="s">
        <v>244</v>
      </c>
      <c r="L20" t="str">
        <f t="shared" si="1"/>
        <v>Corporate:NYC office</v>
      </c>
      <c r="M20"/>
    </row>
    <row r="21" spans="1:13">
      <c r="A21" s="17" t="str">
        <f t="shared" si="0"/>
        <v>19200</v>
      </c>
      <c r="B21" s="23" t="s">
        <v>81</v>
      </c>
      <c r="C21" s="23" t="s">
        <v>24</v>
      </c>
      <c r="D21" s="23" t="s">
        <v>295</v>
      </c>
      <c r="E21" s="23" t="s">
        <v>20</v>
      </c>
      <c r="F21" s="23" t="e">
        <v>#N/A</v>
      </c>
      <c r="H21" s="23" t="s">
        <v>296</v>
      </c>
      <c r="I21" s="23" t="s">
        <v>28</v>
      </c>
      <c r="J21" s="23" t="s">
        <v>23</v>
      </c>
      <c r="K21" s="23" t="s">
        <v>204</v>
      </c>
      <c r="L21" t="str">
        <f t="shared" si="1"/>
        <v>Corporate:Sales</v>
      </c>
      <c r="M21"/>
    </row>
    <row r="22" spans="1:13">
      <c r="A22" s="17" t="str">
        <f t="shared" si="0"/>
        <v>20000</v>
      </c>
      <c r="B22" s="23" t="s">
        <v>297</v>
      </c>
      <c r="C22" s="23" t="s">
        <v>24</v>
      </c>
      <c r="D22" s="23" t="s">
        <v>298</v>
      </c>
      <c r="E22" s="23" t="s">
        <v>28</v>
      </c>
      <c r="F22" s="23" t="e">
        <v>#N/A</v>
      </c>
      <c r="H22" s="23" t="s">
        <v>299</v>
      </c>
      <c r="I22" s="23" t="s">
        <v>28</v>
      </c>
      <c r="J22" s="23" t="s">
        <v>23</v>
      </c>
      <c r="K22" s="23" t="s">
        <v>36</v>
      </c>
      <c r="L22" t="str">
        <f t="shared" si="1"/>
        <v>Corporate:Warehouse</v>
      </c>
      <c r="M22"/>
    </row>
    <row r="23" spans="1:13">
      <c r="A23" s="17" t="str">
        <f t="shared" si="0"/>
        <v>21000</v>
      </c>
      <c r="B23" s="23" t="s">
        <v>300</v>
      </c>
      <c r="C23" s="23" t="s">
        <v>24</v>
      </c>
      <c r="D23" s="23" t="s">
        <v>301</v>
      </c>
      <c r="E23" s="23" t="s">
        <v>28</v>
      </c>
      <c r="F23" s="23" t="e">
        <v>#N/A</v>
      </c>
      <c r="H23" s="23" t="s">
        <v>302</v>
      </c>
      <c r="I23" s="23" t="s">
        <v>28</v>
      </c>
      <c r="J23" s="23" t="s">
        <v>57</v>
      </c>
      <c r="K23" s="23" t="s">
        <v>57</v>
      </c>
      <c r="L23" t="str">
        <f t="shared" si="1"/>
        <v>eBay:eBay</v>
      </c>
      <c r="M23"/>
    </row>
    <row r="24" spans="1:13">
      <c r="A24" s="17" t="str">
        <f t="shared" si="0"/>
        <v>22000</v>
      </c>
      <c r="B24" s="22" t="s">
        <v>207</v>
      </c>
      <c r="C24" s="23" t="s">
        <v>24</v>
      </c>
      <c r="D24" s="23" t="s">
        <v>303</v>
      </c>
      <c r="E24" s="23" t="s">
        <v>189</v>
      </c>
      <c r="F24" s="23" t="e">
        <v>#N/A</v>
      </c>
      <c r="H24" s="23" t="s">
        <v>304</v>
      </c>
      <c r="I24" s="23" t="s">
        <v>28</v>
      </c>
      <c r="J24" s="23" t="s">
        <v>57</v>
      </c>
      <c r="K24" s="23" t="s">
        <v>248</v>
      </c>
      <c r="L24" t="str">
        <f t="shared" si="1"/>
        <v>eBay:HQ</v>
      </c>
      <c r="M24"/>
    </row>
    <row r="25" spans="1:13">
      <c r="A25" s="17" t="str">
        <f t="shared" si="0"/>
        <v>22000</v>
      </c>
      <c r="B25" s="22" t="s">
        <v>207</v>
      </c>
      <c r="C25" s="23" t="s">
        <v>24</v>
      </c>
      <c r="D25" s="23" t="s">
        <v>303</v>
      </c>
      <c r="E25" s="23" t="s">
        <v>189</v>
      </c>
      <c r="F25" s="23" t="e">
        <v>#N/A</v>
      </c>
      <c r="H25" s="23" t="s">
        <v>305</v>
      </c>
      <c r="I25" s="23" t="s">
        <v>28</v>
      </c>
      <c r="J25" s="23" t="s">
        <v>306</v>
      </c>
      <c r="K25" s="23" t="s">
        <v>307</v>
      </c>
      <c r="L25" t="str">
        <f t="shared" si="1"/>
        <v>e-Commerce:DT Pro.com</v>
      </c>
      <c r="M25"/>
    </row>
    <row r="26" spans="1:13">
      <c r="A26" s="17" t="str">
        <f t="shared" si="0"/>
        <v>23000</v>
      </c>
      <c r="B26" s="22" t="s">
        <v>209</v>
      </c>
      <c r="C26" s="23" t="s">
        <v>24</v>
      </c>
      <c r="D26" s="23" t="s">
        <v>308</v>
      </c>
      <c r="E26" s="23" t="s">
        <v>189</v>
      </c>
      <c r="F26" s="23" t="e">
        <v>#N/A</v>
      </c>
      <c r="H26" s="23" t="s">
        <v>309</v>
      </c>
      <c r="I26" s="23" t="s">
        <v>28</v>
      </c>
      <c r="J26" s="23" t="s">
        <v>306</v>
      </c>
      <c r="K26" s="23" t="s">
        <v>151</v>
      </c>
      <c r="L26" t="str">
        <f t="shared" si="1"/>
        <v>e-Commerce:DT.com</v>
      </c>
      <c r="M26"/>
    </row>
    <row r="27" spans="1:13">
      <c r="A27" s="17" t="str">
        <f t="shared" si="0"/>
        <v>23500</v>
      </c>
      <c r="B27" s="22" t="s">
        <v>106</v>
      </c>
      <c r="C27" s="23" t="s">
        <v>24</v>
      </c>
      <c r="D27" s="23" t="s">
        <v>308</v>
      </c>
      <c r="E27" s="23" t="s">
        <v>20</v>
      </c>
      <c r="F27" s="23" t="e">
        <v>#N/A</v>
      </c>
      <c r="H27" s="23" t="s">
        <v>80</v>
      </c>
      <c r="I27" s="23" t="s">
        <v>28</v>
      </c>
      <c r="J27" s="23" t="s">
        <v>80</v>
      </c>
      <c r="K27" s="23" t="s">
        <v>80</v>
      </c>
      <c r="L27" t="str">
        <f t="shared" si="1"/>
        <v>Wholesale</v>
      </c>
      <c r="M27"/>
    </row>
    <row r="28" spans="1:13">
      <c r="A28" s="17" t="str">
        <f t="shared" si="0"/>
        <v>24000</v>
      </c>
      <c r="B28" s="23" t="s">
        <v>310</v>
      </c>
      <c r="C28" s="23" t="s">
        <v>24</v>
      </c>
      <c r="D28" s="23" t="s">
        <v>311</v>
      </c>
      <c r="E28" s="23" t="s">
        <v>28</v>
      </c>
      <c r="F28" s="23" t="e">
        <v>#N/A</v>
      </c>
      <c r="L28" s="17"/>
      <c r="M28"/>
    </row>
    <row r="29" spans="1:13">
      <c r="A29" s="17" t="str">
        <f t="shared" si="0"/>
        <v>24500</v>
      </c>
      <c r="B29" s="23" t="s">
        <v>312</v>
      </c>
      <c r="C29" s="23" t="s">
        <v>24</v>
      </c>
      <c r="D29" s="23" t="s">
        <v>313</v>
      </c>
      <c r="E29" s="23" t="s">
        <v>28</v>
      </c>
      <c r="F29" s="23" t="e">
        <v>#N/A</v>
      </c>
      <c r="L29" s="17"/>
      <c r="M29"/>
    </row>
    <row r="30" spans="1:13">
      <c r="A30" s="17" t="str">
        <f t="shared" si="0"/>
        <v>25000</v>
      </c>
      <c r="B30" s="23" t="s">
        <v>133</v>
      </c>
      <c r="C30" s="23" t="s">
        <v>24</v>
      </c>
      <c r="D30" s="23" t="s">
        <v>314</v>
      </c>
      <c r="E30" s="23" t="s">
        <v>28</v>
      </c>
      <c r="F30" s="23" t="e">
        <v>#N/A</v>
      </c>
      <c r="L30" s="17"/>
      <c r="M30"/>
    </row>
    <row r="31" spans="1:13">
      <c r="A31" s="17" t="str">
        <f t="shared" si="0"/>
        <v>28000</v>
      </c>
      <c r="B31" s="23" t="s">
        <v>245</v>
      </c>
      <c r="C31" s="23" t="s">
        <v>24</v>
      </c>
      <c r="D31" s="23" t="s">
        <v>315</v>
      </c>
      <c r="E31" s="23" t="s">
        <v>28</v>
      </c>
      <c r="F31" s="23" t="e">
        <v>#N/A</v>
      </c>
      <c r="L31" s="17"/>
      <c r="M31"/>
    </row>
    <row r="32" spans="1:13">
      <c r="A32" s="17" t="str">
        <f t="shared" si="0"/>
        <v>28001</v>
      </c>
      <c r="B32" s="23" t="s">
        <v>316</v>
      </c>
      <c r="C32" s="23" t="s">
        <v>24</v>
      </c>
      <c r="D32" s="23" t="s">
        <v>317</v>
      </c>
      <c r="E32" s="23" t="s">
        <v>189</v>
      </c>
      <c r="F32" s="23" t="e">
        <v>#N/A</v>
      </c>
      <c r="L32" s="17"/>
      <c r="M32"/>
    </row>
    <row r="33" spans="1:13">
      <c r="A33" s="17" t="str">
        <f t="shared" si="0"/>
        <v>29000</v>
      </c>
      <c r="B33" s="23" t="s">
        <v>318</v>
      </c>
      <c r="C33" s="23" t="s">
        <v>24</v>
      </c>
      <c r="D33" s="23" t="s">
        <v>319</v>
      </c>
      <c r="E33" s="23" t="s">
        <v>28</v>
      </c>
      <c r="F33" s="23" t="e">
        <v>#N/A</v>
      </c>
      <c r="L33" s="17"/>
      <c r="M33"/>
    </row>
    <row r="34" spans="1:13">
      <c r="A34" s="17" t="str">
        <f t="shared" si="0"/>
        <v>29000</v>
      </c>
      <c r="B34" s="23" t="s">
        <v>320</v>
      </c>
      <c r="C34" s="23" t="s">
        <v>24</v>
      </c>
      <c r="D34" s="23" t="s">
        <v>321</v>
      </c>
      <c r="E34" s="23" t="s">
        <v>28</v>
      </c>
      <c r="F34" s="23" t="e">
        <v>#N/A</v>
      </c>
      <c r="L34" s="17"/>
      <c r="M34"/>
    </row>
    <row r="35" spans="1:13">
      <c r="A35" s="17" t="str">
        <f t="shared" si="0"/>
        <v>29100</v>
      </c>
      <c r="B35" s="23" t="s">
        <v>97</v>
      </c>
      <c r="C35" s="23" t="s">
        <v>24</v>
      </c>
      <c r="D35" s="23" t="s">
        <v>322</v>
      </c>
      <c r="E35" s="23" t="s">
        <v>28</v>
      </c>
      <c r="F35" s="23" t="e">
        <v>#N/A</v>
      </c>
      <c r="L35" s="17"/>
      <c r="M35"/>
    </row>
    <row r="36" spans="1:13">
      <c r="A36" s="17" t="str">
        <f t="shared" si="0"/>
        <v>29200</v>
      </c>
      <c r="B36" s="23" t="s">
        <v>100</v>
      </c>
      <c r="C36" s="23" t="s">
        <v>24</v>
      </c>
      <c r="D36" s="23" t="s">
        <v>323</v>
      </c>
      <c r="E36" s="23" t="s">
        <v>28</v>
      </c>
      <c r="F36" s="23" t="e">
        <v>#N/A</v>
      </c>
      <c r="L36" s="17"/>
      <c r="M36"/>
    </row>
    <row r="37" spans="1:13">
      <c r="A37" s="17" t="str">
        <f t="shared" si="0"/>
        <v>29300</v>
      </c>
      <c r="B37" s="23" t="s">
        <v>148</v>
      </c>
      <c r="C37" s="23" t="s">
        <v>24</v>
      </c>
      <c r="D37" s="23" t="s">
        <v>324</v>
      </c>
      <c r="E37" s="23" t="s">
        <v>28</v>
      </c>
      <c r="F37" s="23" t="e">
        <v>#N/A</v>
      </c>
      <c r="L37" s="17"/>
      <c r="M37"/>
    </row>
    <row r="38" spans="1:13">
      <c r="A38" s="17" t="str">
        <f t="shared" si="0"/>
        <v>29500</v>
      </c>
      <c r="B38" s="23" t="s">
        <v>325</v>
      </c>
      <c r="C38" s="23" t="s">
        <v>24</v>
      </c>
      <c r="D38" s="23" t="s">
        <v>326</v>
      </c>
      <c r="E38" s="23" t="s">
        <v>28</v>
      </c>
      <c r="F38" s="23" t="e">
        <v>#N/A</v>
      </c>
      <c r="L38" s="17"/>
      <c r="M38"/>
    </row>
    <row r="39" spans="1:13">
      <c r="A39" s="17" t="str">
        <f t="shared" si="0"/>
        <v>30000</v>
      </c>
      <c r="B39" s="23" t="s">
        <v>327</v>
      </c>
      <c r="C39" s="23" t="s">
        <v>24</v>
      </c>
      <c r="D39" s="23" t="s">
        <v>328</v>
      </c>
      <c r="E39" s="23" t="s">
        <v>28</v>
      </c>
      <c r="F39" s="23" t="e">
        <v>#N/A</v>
      </c>
      <c r="L39" s="17"/>
      <c r="M39"/>
    </row>
    <row r="40" spans="1:13">
      <c r="A40" s="17" t="str">
        <f t="shared" si="0"/>
        <v>32000</v>
      </c>
      <c r="B40" s="23" t="s">
        <v>329</v>
      </c>
      <c r="C40" s="23" t="s">
        <v>24</v>
      </c>
      <c r="D40" s="23" t="s">
        <v>330</v>
      </c>
      <c r="E40" s="23" t="s">
        <v>28</v>
      </c>
      <c r="F40" s="23" t="e">
        <v>#N/A</v>
      </c>
      <c r="L40" s="17"/>
      <c r="M40"/>
    </row>
    <row r="41" spans="1:13">
      <c r="A41" s="17" t="str">
        <f t="shared" si="0"/>
        <v>35000</v>
      </c>
      <c r="B41" s="23" t="s">
        <v>331</v>
      </c>
      <c r="C41" s="23" t="s">
        <v>24</v>
      </c>
      <c r="D41" s="23" t="s">
        <v>332</v>
      </c>
      <c r="E41" s="23" t="s">
        <v>28</v>
      </c>
      <c r="F41" s="23" t="e">
        <v>#N/A</v>
      </c>
      <c r="L41" s="17"/>
      <c r="M41"/>
    </row>
    <row r="42" spans="1:13">
      <c r="A42" s="17" t="str">
        <f t="shared" si="0"/>
        <v>41000</v>
      </c>
      <c r="B42" s="23" t="s">
        <v>146</v>
      </c>
      <c r="C42" s="23" t="s">
        <v>29</v>
      </c>
      <c r="D42" s="23" t="s">
        <v>333</v>
      </c>
      <c r="E42" s="23" t="s">
        <v>28</v>
      </c>
      <c r="F42" s="23" t="s">
        <v>334</v>
      </c>
      <c r="L42" s="17"/>
      <c r="M42"/>
    </row>
    <row r="43" spans="1:13">
      <c r="A43" s="17" t="str">
        <f t="shared" si="0"/>
        <v>41500</v>
      </c>
      <c r="B43" s="23" t="s">
        <v>26</v>
      </c>
      <c r="C43" s="23" t="s">
        <v>29</v>
      </c>
      <c r="D43" s="23" t="s">
        <v>335</v>
      </c>
      <c r="E43" s="23" t="s">
        <v>28</v>
      </c>
      <c r="F43" s="23" t="s">
        <v>334</v>
      </c>
      <c r="L43" s="17"/>
      <c r="M43"/>
    </row>
    <row r="44" spans="1:13">
      <c r="A44" s="17" t="str">
        <f t="shared" si="0"/>
        <v>42000</v>
      </c>
      <c r="B44" s="23" t="s">
        <v>336</v>
      </c>
      <c r="C44" s="23" t="s">
        <v>29</v>
      </c>
      <c r="D44" s="23" t="s">
        <v>337</v>
      </c>
      <c r="E44" s="23" t="s">
        <v>28</v>
      </c>
      <c r="F44" s="23" t="s">
        <v>334</v>
      </c>
      <c r="L44" s="17"/>
      <c r="M44"/>
    </row>
    <row r="45" spans="1:13">
      <c r="A45" s="17" t="str">
        <f t="shared" si="0"/>
        <v>42100</v>
      </c>
      <c r="B45" s="23" t="s">
        <v>338</v>
      </c>
      <c r="C45" s="23" t="s">
        <v>29</v>
      </c>
      <c r="D45" s="23" t="s">
        <v>339</v>
      </c>
      <c r="E45" s="23" t="s">
        <v>28</v>
      </c>
      <c r="F45" s="23" t="s">
        <v>334</v>
      </c>
      <c r="L45" s="17"/>
      <c r="M45"/>
    </row>
    <row r="46" spans="1:13">
      <c r="A46" s="17" t="str">
        <f t="shared" si="0"/>
        <v>44000</v>
      </c>
      <c r="B46" s="23" t="s">
        <v>184</v>
      </c>
      <c r="C46" s="23" t="s">
        <v>29</v>
      </c>
      <c r="D46" s="23" t="s">
        <v>340</v>
      </c>
      <c r="E46" s="23" t="s">
        <v>28</v>
      </c>
      <c r="F46" s="23" t="s">
        <v>341</v>
      </c>
      <c r="G46" s="17" t="str">
        <f>LEFT(B43,5)</f>
        <v>41500</v>
      </c>
      <c r="L46" s="17"/>
      <c r="M46"/>
    </row>
    <row r="47" spans="1:13">
      <c r="A47" s="17" t="str">
        <f t="shared" si="0"/>
        <v>45000</v>
      </c>
      <c r="B47" s="23" t="s">
        <v>342</v>
      </c>
      <c r="C47" s="23" t="s">
        <v>29</v>
      </c>
      <c r="D47" s="23" t="s">
        <v>343</v>
      </c>
      <c r="E47" s="23" t="s">
        <v>28</v>
      </c>
      <c r="F47" s="23" t="s">
        <v>341</v>
      </c>
      <c r="L47" s="17"/>
      <c r="M47"/>
    </row>
    <row r="48" spans="1:13">
      <c r="A48" s="17" t="str">
        <f t="shared" si="0"/>
        <v>45001</v>
      </c>
      <c r="B48" s="23" t="s">
        <v>344</v>
      </c>
      <c r="C48" s="23" t="s">
        <v>29</v>
      </c>
      <c r="D48" s="23" t="s">
        <v>343</v>
      </c>
      <c r="E48" s="23" t="s">
        <v>28</v>
      </c>
      <c r="F48" s="23" t="s">
        <v>341</v>
      </c>
      <c r="L48" s="17"/>
      <c r="M48"/>
    </row>
    <row r="49" spans="1:13">
      <c r="A49" s="17" t="str">
        <f t="shared" si="0"/>
        <v>46000</v>
      </c>
      <c r="B49" s="23" t="s">
        <v>142</v>
      </c>
      <c r="C49" s="23" t="s">
        <v>29</v>
      </c>
      <c r="D49" s="23" t="s">
        <v>345</v>
      </c>
      <c r="E49" s="23" t="s">
        <v>28</v>
      </c>
      <c r="F49" s="23" t="s">
        <v>341</v>
      </c>
      <c r="L49" s="17"/>
      <c r="M49"/>
    </row>
    <row r="50" spans="1:13">
      <c r="A50" s="17" t="str">
        <f t="shared" si="0"/>
        <v>46001</v>
      </c>
      <c r="B50" s="23" t="s">
        <v>346</v>
      </c>
      <c r="C50" s="23" t="s">
        <v>29</v>
      </c>
      <c r="D50" s="23" t="s">
        <v>345</v>
      </c>
      <c r="E50" s="23" t="s">
        <v>28</v>
      </c>
      <c r="F50" s="23" t="s">
        <v>341</v>
      </c>
      <c r="L50" s="17"/>
      <c r="M50"/>
    </row>
    <row r="51" spans="1:13">
      <c r="A51" s="17" t="str">
        <f t="shared" si="0"/>
        <v>46002</v>
      </c>
      <c r="B51" s="23" t="s">
        <v>347</v>
      </c>
      <c r="C51" s="23" t="s">
        <v>29</v>
      </c>
      <c r="D51" s="23" t="s">
        <v>348</v>
      </c>
      <c r="E51" s="23" t="s">
        <v>28</v>
      </c>
      <c r="F51" s="23" t="s">
        <v>341</v>
      </c>
      <c r="L51" s="17"/>
      <c r="M51"/>
    </row>
    <row r="52" spans="1:13">
      <c r="A52" s="17" t="str">
        <f t="shared" si="0"/>
        <v>46003</v>
      </c>
      <c r="B52" s="23" t="s">
        <v>349</v>
      </c>
      <c r="C52" s="23" t="s">
        <v>29</v>
      </c>
      <c r="D52" s="23" t="s">
        <v>348</v>
      </c>
      <c r="E52" s="23" t="s">
        <v>28</v>
      </c>
      <c r="F52" s="23" t="s">
        <v>341</v>
      </c>
      <c r="L52" s="17"/>
      <c r="M52"/>
    </row>
    <row r="53" spans="1:13">
      <c r="A53" s="17" t="str">
        <f t="shared" si="0"/>
        <v>46004</v>
      </c>
      <c r="B53" s="23" t="s">
        <v>350</v>
      </c>
      <c r="C53" s="23" t="s">
        <v>29</v>
      </c>
      <c r="D53" s="23" t="s">
        <v>348</v>
      </c>
      <c r="E53" s="23" t="s">
        <v>28</v>
      </c>
      <c r="F53" s="23" t="s">
        <v>341</v>
      </c>
      <c r="L53" s="17"/>
      <c r="M53"/>
    </row>
    <row r="54" spans="1:13">
      <c r="A54" s="17" t="str">
        <f t="shared" si="0"/>
        <v>50000</v>
      </c>
      <c r="B54" s="23" t="s">
        <v>351</v>
      </c>
      <c r="C54" s="23" t="s">
        <v>29</v>
      </c>
      <c r="D54" s="23" t="s">
        <v>345</v>
      </c>
      <c r="E54" s="23" t="s">
        <v>28</v>
      </c>
      <c r="F54" s="23" t="s">
        <v>352</v>
      </c>
      <c r="L54" s="17"/>
      <c r="M54"/>
    </row>
    <row r="55" spans="1:13">
      <c r="A55" s="17" t="str">
        <f t="shared" si="0"/>
        <v>51000</v>
      </c>
      <c r="B55" s="23" t="s">
        <v>353</v>
      </c>
      <c r="C55" s="23" t="s">
        <v>29</v>
      </c>
      <c r="D55" s="23" t="s">
        <v>354</v>
      </c>
      <c r="E55" s="23" t="s">
        <v>28</v>
      </c>
      <c r="F55" s="23" t="s">
        <v>352</v>
      </c>
      <c r="L55" s="17"/>
      <c r="M55"/>
    </row>
    <row r="56" spans="1:13">
      <c r="A56" s="17" t="str">
        <f t="shared" si="0"/>
        <v>51001</v>
      </c>
      <c r="B56" s="23" t="s">
        <v>355</v>
      </c>
      <c r="C56" s="23" t="s">
        <v>29</v>
      </c>
      <c r="D56" s="23" t="s">
        <v>354</v>
      </c>
      <c r="E56" s="23" t="s">
        <v>28</v>
      </c>
      <c r="F56" s="23" t="s">
        <v>352</v>
      </c>
      <c r="L56" s="17"/>
      <c r="M56"/>
    </row>
    <row r="57" spans="1:13">
      <c r="A57" s="17" t="str">
        <f t="shared" si="0"/>
        <v>51002</v>
      </c>
      <c r="B57" s="23" t="s">
        <v>356</v>
      </c>
      <c r="C57" s="23" t="s">
        <v>29</v>
      </c>
      <c r="D57" s="23" t="s">
        <v>354</v>
      </c>
      <c r="E57" s="23" t="s">
        <v>28</v>
      </c>
      <c r="F57" s="23" t="s">
        <v>352</v>
      </c>
      <c r="L57" s="17"/>
      <c r="M57"/>
    </row>
    <row r="58" spans="1:13">
      <c r="A58" s="17" t="str">
        <f t="shared" si="0"/>
        <v>51003</v>
      </c>
      <c r="B58" s="23" t="s">
        <v>357</v>
      </c>
      <c r="C58" s="23" t="s">
        <v>29</v>
      </c>
      <c r="D58" s="23" t="s">
        <v>354</v>
      </c>
      <c r="E58" s="23" t="s">
        <v>28</v>
      </c>
      <c r="F58" s="23" t="s">
        <v>352</v>
      </c>
      <c r="L58" s="17"/>
      <c r="M58"/>
    </row>
    <row r="59" spans="1:13">
      <c r="A59" s="17" t="str">
        <f t="shared" si="0"/>
        <v>51005</v>
      </c>
      <c r="B59" s="23" t="s">
        <v>64</v>
      </c>
      <c r="C59" s="23" t="s">
        <v>29</v>
      </c>
      <c r="D59" s="23" t="s">
        <v>354</v>
      </c>
      <c r="E59" s="23" t="s">
        <v>28</v>
      </c>
      <c r="F59" s="23" t="s">
        <v>352</v>
      </c>
      <c r="L59" s="17"/>
      <c r="M59"/>
    </row>
    <row r="60" spans="1:13">
      <c r="A60" s="17" t="str">
        <f t="shared" si="0"/>
        <v>51004</v>
      </c>
      <c r="B60" s="23" t="s">
        <v>143</v>
      </c>
      <c r="C60" s="23" t="s">
        <v>29</v>
      </c>
      <c r="D60" s="23" t="s">
        <v>354</v>
      </c>
      <c r="E60" s="23" t="s">
        <v>28</v>
      </c>
      <c r="F60" s="23" t="s">
        <v>352</v>
      </c>
      <c r="L60" s="17"/>
      <c r="M60"/>
    </row>
    <row r="61" spans="1:13">
      <c r="A61" s="17" t="str">
        <f t="shared" si="0"/>
        <v>61000</v>
      </c>
      <c r="B61" s="23" t="s">
        <v>70</v>
      </c>
      <c r="C61" s="23" t="s">
        <v>29</v>
      </c>
      <c r="D61" s="23" t="s">
        <v>358</v>
      </c>
      <c r="E61" s="23" t="s">
        <v>28</v>
      </c>
      <c r="F61" s="23" t="s">
        <v>359</v>
      </c>
      <c r="L61" s="17"/>
      <c r="M61"/>
    </row>
    <row r="62" spans="1:13">
      <c r="A62" s="17" t="str">
        <f t="shared" si="0"/>
        <v>61001</v>
      </c>
      <c r="B62" s="23" t="s">
        <v>360</v>
      </c>
      <c r="C62" s="23" t="s">
        <v>29</v>
      </c>
      <c r="D62" s="23" t="s">
        <v>358</v>
      </c>
      <c r="E62" s="23" t="s">
        <v>28</v>
      </c>
      <c r="F62" s="25" t="s">
        <v>361</v>
      </c>
      <c r="G62" s="26" t="s">
        <v>362</v>
      </c>
      <c r="L62" s="17"/>
      <c r="M62"/>
    </row>
    <row r="63" spans="1:13">
      <c r="A63" s="17" t="str">
        <f t="shared" si="0"/>
        <v>61002</v>
      </c>
      <c r="B63" s="23" t="s">
        <v>61</v>
      </c>
      <c r="C63" s="23" t="s">
        <v>29</v>
      </c>
      <c r="D63" s="23" t="s">
        <v>358</v>
      </c>
      <c r="E63" s="23" t="s">
        <v>28</v>
      </c>
      <c r="F63" s="23" t="s">
        <v>359</v>
      </c>
      <c r="L63" s="17"/>
      <c r="M63"/>
    </row>
    <row r="64" spans="1:13">
      <c r="A64" s="17" t="str">
        <f t="shared" si="0"/>
        <v>61003</v>
      </c>
      <c r="B64" s="23" t="s">
        <v>363</v>
      </c>
      <c r="C64" s="23" t="s">
        <v>29</v>
      </c>
      <c r="D64" s="23" t="s">
        <v>358</v>
      </c>
      <c r="E64" s="23" t="s">
        <v>28</v>
      </c>
      <c r="F64" s="23" t="s">
        <v>359</v>
      </c>
      <c r="L64" s="17"/>
      <c r="M64"/>
    </row>
    <row r="65" spans="1:13">
      <c r="A65" s="17" t="str">
        <f t="shared" si="0"/>
        <v>61004</v>
      </c>
      <c r="B65" s="23" t="s">
        <v>364</v>
      </c>
      <c r="C65" s="23" t="s">
        <v>29</v>
      </c>
      <c r="D65" s="23" t="s">
        <v>358</v>
      </c>
      <c r="E65" s="23" t="s">
        <v>28</v>
      </c>
      <c r="F65" s="23" t="s">
        <v>359</v>
      </c>
      <c r="L65" s="17"/>
      <c r="M65"/>
    </row>
    <row r="66" spans="1:13">
      <c r="A66" s="17" t="str">
        <f t="shared" si="0"/>
        <v>62000</v>
      </c>
      <c r="B66" s="23" t="s">
        <v>365</v>
      </c>
      <c r="C66" s="23" t="s">
        <v>29</v>
      </c>
      <c r="D66" s="23" t="s">
        <v>358</v>
      </c>
      <c r="E66" s="23" t="s">
        <v>28</v>
      </c>
      <c r="F66" s="23" t="s">
        <v>359</v>
      </c>
      <c r="L66" s="17"/>
      <c r="M66"/>
    </row>
    <row r="67" spans="1:13">
      <c r="A67" s="17" t="str">
        <f t="shared" si="0"/>
        <v>62002</v>
      </c>
      <c r="B67" s="23" t="s">
        <v>366</v>
      </c>
      <c r="C67" s="23" t="s">
        <v>29</v>
      </c>
      <c r="D67" s="23" t="s">
        <v>358</v>
      </c>
      <c r="E67" s="23" t="s">
        <v>28</v>
      </c>
      <c r="F67" s="23" t="s">
        <v>359</v>
      </c>
      <c r="L67" s="17"/>
      <c r="M67"/>
    </row>
    <row r="68" spans="1:13">
      <c r="A68" s="17" t="str">
        <f t="shared" si="0"/>
        <v>62003</v>
      </c>
      <c r="B68" s="23" t="s">
        <v>367</v>
      </c>
      <c r="C68" s="23" t="s">
        <v>29</v>
      </c>
      <c r="D68" s="23" t="s">
        <v>358</v>
      </c>
      <c r="E68" s="23" t="s">
        <v>28</v>
      </c>
      <c r="F68" s="23" t="s">
        <v>359</v>
      </c>
      <c r="L68" s="17"/>
      <c r="M68"/>
    </row>
    <row r="69" spans="1:13">
      <c r="A69" s="17" t="str">
        <f t="shared" ref="A69:A132" si="2">LEFT(B69,5)</f>
        <v>62004</v>
      </c>
      <c r="B69" s="23" t="s">
        <v>368</v>
      </c>
      <c r="C69" s="23" t="s">
        <v>29</v>
      </c>
      <c r="D69" s="23" t="s">
        <v>358</v>
      </c>
      <c r="E69" s="23" t="s">
        <v>28</v>
      </c>
      <c r="F69" s="23" t="s">
        <v>359</v>
      </c>
      <c r="L69"/>
      <c r="M69"/>
    </row>
    <row r="70" spans="1:13">
      <c r="A70" s="17" t="str">
        <f t="shared" si="2"/>
        <v>62005</v>
      </c>
      <c r="B70" s="23" t="s">
        <v>369</v>
      </c>
      <c r="C70" s="23" t="s">
        <v>29</v>
      </c>
      <c r="D70" s="23" t="s">
        <v>358</v>
      </c>
      <c r="E70" s="23" t="s">
        <v>28</v>
      </c>
      <c r="F70" s="23" t="s">
        <v>359</v>
      </c>
      <c r="L70"/>
      <c r="M70"/>
    </row>
    <row r="71" spans="1:13">
      <c r="A71" s="17" t="str">
        <f t="shared" si="2"/>
        <v>62007</v>
      </c>
      <c r="B71" s="23" t="s">
        <v>370</v>
      </c>
      <c r="C71" s="23" t="s">
        <v>29</v>
      </c>
      <c r="D71" s="23" t="s">
        <v>358</v>
      </c>
      <c r="E71" s="23" t="s">
        <v>28</v>
      </c>
      <c r="F71" s="23" t="s">
        <v>359</v>
      </c>
      <c r="L71"/>
      <c r="M71"/>
    </row>
    <row r="72" spans="1:13">
      <c r="A72" s="17" t="str">
        <f t="shared" si="2"/>
        <v>62008</v>
      </c>
      <c r="B72" s="23" t="s">
        <v>371</v>
      </c>
      <c r="C72" s="23" t="s">
        <v>29</v>
      </c>
      <c r="D72" s="23" t="s">
        <v>358</v>
      </c>
      <c r="E72" s="23" t="s">
        <v>28</v>
      </c>
      <c r="F72" s="23" t="s">
        <v>359</v>
      </c>
      <c r="L72"/>
      <c r="M72"/>
    </row>
    <row r="73" spans="1:13">
      <c r="A73" s="17" t="str">
        <f t="shared" si="2"/>
        <v>62009</v>
      </c>
      <c r="B73" s="23" t="s">
        <v>372</v>
      </c>
      <c r="C73" s="23" t="s">
        <v>29</v>
      </c>
      <c r="D73" s="23" t="s">
        <v>358</v>
      </c>
      <c r="E73" s="23" t="s">
        <v>28</v>
      </c>
      <c r="F73" s="23" t="s">
        <v>359</v>
      </c>
      <c r="L73"/>
      <c r="M73"/>
    </row>
    <row r="74" spans="1:13">
      <c r="A74" s="17" t="str">
        <f t="shared" si="2"/>
        <v>62100</v>
      </c>
      <c r="B74" s="23" t="s">
        <v>373</v>
      </c>
      <c r="C74" s="23" t="s">
        <v>29</v>
      </c>
      <c r="D74" s="23" t="s">
        <v>374</v>
      </c>
      <c r="E74" s="23" t="s">
        <v>28</v>
      </c>
      <c r="F74" s="23" t="s">
        <v>375</v>
      </c>
      <c r="L74"/>
      <c r="M74"/>
    </row>
    <row r="75" spans="1:13">
      <c r="A75" s="17" t="str">
        <f t="shared" si="2"/>
        <v>62101</v>
      </c>
      <c r="B75" s="23" t="s">
        <v>40</v>
      </c>
      <c r="C75" s="23" t="s">
        <v>29</v>
      </c>
      <c r="D75" s="23" t="s">
        <v>358</v>
      </c>
      <c r="E75" s="23" t="s">
        <v>28</v>
      </c>
      <c r="F75" s="23" t="s">
        <v>375</v>
      </c>
      <c r="L75"/>
      <c r="M75"/>
    </row>
    <row r="76" spans="1:13">
      <c r="A76" s="17" t="str">
        <f t="shared" si="2"/>
        <v>62102</v>
      </c>
      <c r="B76" s="23" t="s">
        <v>89</v>
      </c>
      <c r="C76" s="23" t="s">
        <v>29</v>
      </c>
      <c r="D76" s="23" t="s">
        <v>358</v>
      </c>
      <c r="E76" s="23" t="s">
        <v>28</v>
      </c>
      <c r="F76" s="23" t="s">
        <v>375</v>
      </c>
      <c r="L76"/>
      <c r="M76"/>
    </row>
    <row r="77" spans="1:13">
      <c r="A77" s="17" t="str">
        <f t="shared" si="2"/>
        <v>62103</v>
      </c>
      <c r="B77" s="23" t="s">
        <v>96</v>
      </c>
      <c r="C77" s="23" t="s">
        <v>29</v>
      </c>
      <c r="D77" s="23" t="s">
        <v>358</v>
      </c>
      <c r="E77" s="23" t="s">
        <v>28</v>
      </c>
      <c r="F77" s="23" t="s">
        <v>375</v>
      </c>
      <c r="L77"/>
      <c r="M77"/>
    </row>
    <row r="78" spans="1:13">
      <c r="A78" s="17" t="str">
        <f t="shared" si="2"/>
        <v>62200</v>
      </c>
      <c r="B78" s="27" t="s">
        <v>123</v>
      </c>
      <c r="C78" s="28" t="s">
        <v>29</v>
      </c>
      <c r="D78" s="28" t="s">
        <v>376</v>
      </c>
      <c r="E78" s="29" t="s">
        <v>28</v>
      </c>
      <c r="F78" s="23" t="s">
        <v>361</v>
      </c>
      <c r="L78"/>
      <c r="M78"/>
    </row>
    <row r="79" spans="1:13">
      <c r="A79" s="17" t="str">
        <f t="shared" si="2"/>
        <v>62201</v>
      </c>
      <c r="B79" s="30" t="s">
        <v>197</v>
      </c>
      <c r="C79" s="23" t="s">
        <v>29</v>
      </c>
      <c r="D79" s="23" t="s">
        <v>376</v>
      </c>
      <c r="E79" s="31" t="s">
        <v>28</v>
      </c>
      <c r="F79" s="23" t="s">
        <v>361</v>
      </c>
      <c r="L79"/>
      <c r="M79"/>
    </row>
    <row r="80" spans="1:13">
      <c r="A80" s="17" t="str">
        <f t="shared" si="2"/>
        <v>62202</v>
      </c>
      <c r="B80" s="30" t="s">
        <v>175</v>
      </c>
      <c r="C80" s="23" t="s">
        <v>29</v>
      </c>
      <c r="D80" s="23" t="s">
        <v>376</v>
      </c>
      <c r="E80" s="31" t="s">
        <v>28</v>
      </c>
      <c r="F80" s="23" t="s">
        <v>361</v>
      </c>
      <c r="L80"/>
      <c r="M80"/>
    </row>
    <row r="81" spans="1:13">
      <c r="A81" s="17" t="str">
        <f t="shared" si="2"/>
        <v>62203</v>
      </c>
      <c r="B81" s="30" t="s">
        <v>34</v>
      </c>
      <c r="C81" s="23" t="s">
        <v>29</v>
      </c>
      <c r="D81" s="23" t="s">
        <v>376</v>
      </c>
      <c r="E81" s="31" t="s">
        <v>28</v>
      </c>
      <c r="F81" s="23" t="s">
        <v>361</v>
      </c>
      <c r="L81"/>
      <c r="M81"/>
    </row>
    <row r="82" spans="1:13">
      <c r="A82" s="17" t="str">
        <f t="shared" si="2"/>
        <v>62204</v>
      </c>
      <c r="B82" s="30" t="s">
        <v>377</v>
      </c>
      <c r="C82" s="23" t="s">
        <v>29</v>
      </c>
      <c r="D82" s="23" t="s">
        <v>376</v>
      </c>
      <c r="E82" s="31" t="s">
        <v>28</v>
      </c>
      <c r="F82" s="23" t="s">
        <v>361</v>
      </c>
      <c r="L82"/>
      <c r="M82"/>
    </row>
    <row r="83" spans="1:13">
      <c r="A83" s="17" t="str">
        <f t="shared" si="2"/>
        <v>62205</v>
      </c>
      <c r="B83" s="30" t="s">
        <v>378</v>
      </c>
      <c r="C83" s="23" t="s">
        <v>29</v>
      </c>
      <c r="D83" s="23" t="s">
        <v>376</v>
      </c>
      <c r="E83" s="31" t="s">
        <v>28</v>
      </c>
      <c r="F83" s="23" t="s">
        <v>361</v>
      </c>
      <c r="L83"/>
      <c r="M83"/>
    </row>
    <row r="84" spans="1:13">
      <c r="A84" s="17" t="str">
        <f t="shared" si="2"/>
        <v>62206</v>
      </c>
      <c r="B84" s="30" t="s">
        <v>67</v>
      </c>
      <c r="C84" s="23" t="s">
        <v>29</v>
      </c>
      <c r="D84" s="23" t="s">
        <v>376</v>
      </c>
      <c r="E84" s="31" t="s">
        <v>28</v>
      </c>
      <c r="F84" s="23" t="s">
        <v>361</v>
      </c>
      <c r="L84"/>
      <c r="M84"/>
    </row>
    <row r="85" spans="1:13">
      <c r="A85" s="17" t="str">
        <f t="shared" si="2"/>
        <v>62207</v>
      </c>
      <c r="B85" s="30" t="s">
        <v>379</v>
      </c>
      <c r="C85" s="23" t="s">
        <v>29</v>
      </c>
      <c r="D85" s="23" t="s">
        <v>376</v>
      </c>
      <c r="E85" s="31" t="s">
        <v>28</v>
      </c>
      <c r="F85" s="23" t="s">
        <v>361</v>
      </c>
      <c r="L85"/>
      <c r="M85"/>
    </row>
    <row r="86" spans="1:13">
      <c r="A86" s="17" t="str">
        <f t="shared" si="2"/>
        <v>62208</v>
      </c>
      <c r="B86" s="30" t="s">
        <v>208</v>
      </c>
      <c r="C86" s="23" t="s">
        <v>29</v>
      </c>
      <c r="D86" s="23" t="s">
        <v>376</v>
      </c>
      <c r="E86" s="31" t="s">
        <v>28</v>
      </c>
      <c r="F86" s="23" t="s">
        <v>361</v>
      </c>
      <c r="L86"/>
      <c r="M86"/>
    </row>
    <row r="87" spans="1:13">
      <c r="A87" s="17" t="str">
        <f t="shared" si="2"/>
        <v>62209</v>
      </c>
      <c r="B87" s="30" t="s">
        <v>380</v>
      </c>
      <c r="C87" s="23" t="s">
        <v>29</v>
      </c>
      <c r="D87" s="23" t="s">
        <v>376</v>
      </c>
      <c r="E87" s="31" t="s">
        <v>28</v>
      </c>
      <c r="F87" s="23" t="s">
        <v>361</v>
      </c>
      <c r="L87"/>
      <c r="M87"/>
    </row>
    <row r="88" spans="1:13">
      <c r="A88" s="17" t="str">
        <f t="shared" si="2"/>
        <v>62210</v>
      </c>
      <c r="B88" s="30" t="s">
        <v>381</v>
      </c>
      <c r="C88" s="23" t="s">
        <v>29</v>
      </c>
      <c r="D88" s="23" t="s">
        <v>376</v>
      </c>
      <c r="E88" s="31" t="s">
        <v>28</v>
      </c>
      <c r="F88" s="23" t="s">
        <v>361</v>
      </c>
      <c r="L88"/>
      <c r="M88"/>
    </row>
    <row r="89" spans="1:13">
      <c r="A89" s="17" t="str">
        <f t="shared" si="2"/>
        <v>62211</v>
      </c>
      <c r="B89" s="30" t="s">
        <v>382</v>
      </c>
      <c r="C89" s="23" t="s">
        <v>29</v>
      </c>
      <c r="D89" s="23" t="s">
        <v>383</v>
      </c>
      <c r="E89" s="31" t="s">
        <v>28</v>
      </c>
      <c r="F89" s="23" t="s">
        <v>361</v>
      </c>
      <c r="L89"/>
      <c r="M89"/>
    </row>
    <row r="90" spans="1:13">
      <c r="A90" s="17" t="str">
        <f t="shared" si="2"/>
        <v>62212</v>
      </c>
      <c r="B90" s="30" t="s">
        <v>116</v>
      </c>
      <c r="C90" s="23" t="s">
        <v>29</v>
      </c>
      <c r="D90" s="23" t="s">
        <v>376</v>
      </c>
      <c r="E90" s="31" t="s">
        <v>28</v>
      </c>
      <c r="F90" s="23" t="s">
        <v>361</v>
      </c>
      <c r="L90"/>
      <c r="M90"/>
    </row>
    <row r="91" spans="1:13">
      <c r="A91" s="17" t="str">
        <f t="shared" si="2"/>
        <v>62213</v>
      </c>
      <c r="B91" s="30" t="s">
        <v>384</v>
      </c>
      <c r="C91" s="23" t="s">
        <v>29</v>
      </c>
      <c r="D91" s="23" t="s">
        <v>376</v>
      </c>
      <c r="E91" s="31" t="s">
        <v>28</v>
      </c>
      <c r="F91" s="23" t="s">
        <v>361</v>
      </c>
      <c r="L91"/>
      <c r="M91"/>
    </row>
    <row r="92" spans="1:13">
      <c r="A92" s="17" t="str">
        <f t="shared" si="2"/>
        <v>62214</v>
      </c>
      <c r="B92" s="30" t="s">
        <v>385</v>
      </c>
      <c r="C92" s="23" t="s">
        <v>29</v>
      </c>
      <c r="D92" s="23" t="s">
        <v>376</v>
      </c>
      <c r="E92" s="31" t="s">
        <v>28</v>
      </c>
      <c r="F92" s="23" t="s">
        <v>361</v>
      </c>
      <c r="L92"/>
      <c r="M92"/>
    </row>
    <row r="93" spans="1:13">
      <c r="A93" s="17" t="str">
        <f t="shared" si="2"/>
        <v>62215</v>
      </c>
      <c r="B93" s="30" t="s">
        <v>386</v>
      </c>
      <c r="C93" s="23" t="s">
        <v>29</v>
      </c>
      <c r="D93" s="23" t="s">
        <v>376</v>
      </c>
      <c r="E93" s="31" t="s">
        <v>28</v>
      </c>
      <c r="F93" s="23" t="s">
        <v>361</v>
      </c>
      <c r="L93"/>
      <c r="M93"/>
    </row>
    <row r="94" spans="1:13">
      <c r="A94" s="17" t="str">
        <f t="shared" si="2"/>
        <v>62216</v>
      </c>
      <c r="B94" s="30" t="s">
        <v>387</v>
      </c>
      <c r="C94" s="23" t="s">
        <v>29</v>
      </c>
      <c r="D94" s="23" t="s">
        <v>376</v>
      </c>
      <c r="E94" s="31" t="s">
        <v>28</v>
      </c>
      <c r="F94" s="23" t="s">
        <v>361</v>
      </c>
      <c r="L94"/>
      <c r="M94"/>
    </row>
    <row r="95" spans="1:13">
      <c r="A95" s="17" t="str">
        <f t="shared" si="2"/>
        <v>62217</v>
      </c>
      <c r="B95" s="30" t="s">
        <v>202</v>
      </c>
      <c r="C95" s="23" t="s">
        <v>29</v>
      </c>
      <c r="D95" s="23" t="s">
        <v>376</v>
      </c>
      <c r="E95" s="31" t="s">
        <v>28</v>
      </c>
      <c r="F95" s="23" t="s">
        <v>361</v>
      </c>
      <c r="L95"/>
      <c r="M95"/>
    </row>
    <row r="96" spans="1:13">
      <c r="A96" s="17" t="str">
        <f t="shared" si="2"/>
        <v>62218</v>
      </c>
      <c r="B96" s="32" t="s">
        <v>388</v>
      </c>
      <c r="C96" s="33" t="s">
        <v>29</v>
      </c>
      <c r="D96" s="33" t="s">
        <v>383</v>
      </c>
      <c r="E96" s="34" t="s">
        <v>28</v>
      </c>
      <c r="F96" s="23" t="s">
        <v>361</v>
      </c>
      <c r="L96"/>
      <c r="M96"/>
    </row>
    <row r="97" spans="1:13">
      <c r="A97" s="17" t="str">
        <f t="shared" si="2"/>
        <v>63000</v>
      </c>
      <c r="B97" s="23" t="s">
        <v>389</v>
      </c>
      <c r="C97" s="23" t="s">
        <v>29</v>
      </c>
      <c r="D97" s="23" t="s">
        <v>390</v>
      </c>
      <c r="E97" s="23" t="s">
        <v>28</v>
      </c>
      <c r="F97" s="23" t="s">
        <v>391</v>
      </c>
      <c r="L97"/>
      <c r="M97"/>
    </row>
    <row r="98" spans="1:13">
      <c r="A98" s="17" t="str">
        <f t="shared" si="2"/>
        <v>63001</v>
      </c>
      <c r="B98" s="23" t="s">
        <v>92</v>
      </c>
      <c r="C98" s="23" t="s">
        <v>29</v>
      </c>
      <c r="D98" s="23" t="s">
        <v>390</v>
      </c>
      <c r="E98" s="23" t="s">
        <v>28</v>
      </c>
      <c r="F98" s="23" t="s">
        <v>391</v>
      </c>
      <c r="L98"/>
      <c r="M98"/>
    </row>
    <row r="99" spans="1:13">
      <c r="A99" s="17" t="str">
        <f t="shared" si="2"/>
        <v>63002</v>
      </c>
      <c r="B99" s="23" t="s">
        <v>153</v>
      </c>
      <c r="C99" s="23" t="s">
        <v>29</v>
      </c>
      <c r="D99" s="23" t="s">
        <v>390</v>
      </c>
      <c r="E99" s="23" t="s">
        <v>28</v>
      </c>
      <c r="F99" s="23" t="s">
        <v>392</v>
      </c>
      <c r="L99"/>
      <c r="M99"/>
    </row>
    <row r="100" spans="1:13">
      <c r="A100" s="17" t="str">
        <f t="shared" si="2"/>
        <v>63003</v>
      </c>
      <c r="B100" s="23" t="s">
        <v>75</v>
      </c>
      <c r="C100" s="23" t="s">
        <v>29</v>
      </c>
      <c r="D100" s="23" t="s">
        <v>390</v>
      </c>
      <c r="E100" s="23" t="s">
        <v>28</v>
      </c>
      <c r="F100" s="23" t="s">
        <v>393</v>
      </c>
      <c r="L100"/>
      <c r="M100"/>
    </row>
    <row r="101" spans="1:13">
      <c r="A101" s="17" t="str">
        <f t="shared" si="2"/>
        <v>63004</v>
      </c>
      <c r="B101" s="23" t="s">
        <v>139</v>
      </c>
      <c r="C101" s="23" t="s">
        <v>29</v>
      </c>
      <c r="D101" s="23" t="s">
        <v>390</v>
      </c>
      <c r="E101" s="23" t="s">
        <v>28</v>
      </c>
      <c r="F101" s="23" t="s">
        <v>394</v>
      </c>
      <c r="L101"/>
      <c r="M101"/>
    </row>
    <row r="102" spans="1:13">
      <c r="A102" s="17" t="str">
        <f t="shared" si="2"/>
        <v>63500</v>
      </c>
      <c r="B102" s="23" t="s">
        <v>119</v>
      </c>
      <c r="C102" s="23" t="s">
        <v>29</v>
      </c>
      <c r="D102" s="23" t="s">
        <v>395</v>
      </c>
      <c r="E102" s="23" t="s">
        <v>28</v>
      </c>
      <c r="F102" s="23" t="s">
        <v>396</v>
      </c>
      <c r="L102"/>
      <c r="M102"/>
    </row>
    <row r="103" spans="1:13">
      <c r="A103" s="17" t="str">
        <f t="shared" si="2"/>
        <v>63501</v>
      </c>
      <c r="B103" s="23" t="s">
        <v>397</v>
      </c>
      <c r="C103" s="23" t="s">
        <v>29</v>
      </c>
      <c r="D103" s="23" t="s">
        <v>395</v>
      </c>
      <c r="E103" s="23" t="s">
        <v>28</v>
      </c>
      <c r="F103" s="23" t="s">
        <v>398</v>
      </c>
      <c r="L103"/>
      <c r="M103"/>
    </row>
    <row r="104" spans="1:13">
      <c r="A104" s="17" t="str">
        <f t="shared" si="2"/>
        <v>63502</v>
      </c>
      <c r="B104" s="23" t="s">
        <v>399</v>
      </c>
      <c r="C104" s="23" t="s">
        <v>29</v>
      </c>
      <c r="D104" s="23" t="s">
        <v>400</v>
      </c>
      <c r="E104" s="23" t="s">
        <v>28</v>
      </c>
      <c r="F104" s="23" t="s">
        <v>396</v>
      </c>
      <c r="L104"/>
      <c r="M104"/>
    </row>
    <row r="105" spans="1:13">
      <c r="A105" s="17" t="str">
        <f t="shared" si="2"/>
        <v>64000</v>
      </c>
      <c r="B105" s="23" t="s">
        <v>401</v>
      </c>
      <c r="C105" s="23" t="s">
        <v>29</v>
      </c>
      <c r="D105" s="23" t="s">
        <v>402</v>
      </c>
      <c r="E105" s="23" t="s">
        <v>28</v>
      </c>
      <c r="F105" s="23" t="s">
        <v>393</v>
      </c>
      <c r="L105"/>
      <c r="M105"/>
    </row>
    <row r="106" spans="1:13">
      <c r="A106" s="17" t="str">
        <f t="shared" si="2"/>
        <v>64001</v>
      </c>
      <c r="B106" s="23" t="s">
        <v>403</v>
      </c>
      <c r="C106" s="23" t="s">
        <v>29</v>
      </c>
      <c r="D106" s="23" t="s">
        <v>404</v>
      </c>
      <c r="E106" s="23" t="s">
        <v>28</v>
      </c>
      <c r="F106" s="23" t="s">
        <v>393</v>
      </c>
      <c r="L106"/>
      <c r="M106"/>
    </row>
    <row r="107" spans="1:13">
      <c r="A107" s="17" t="str">
        <f t="shared" si="2"/>
        <v>64002</v>
      </c>
      <c r="B107" s="23" t="s">
        <v>405</v>
      </c>
      <c r="C107" s="23" t="s">
        <v>29</v>
      </c>
      <c r="D107" s="23" t="s">
        <v>402</v>
      </c>
      <c r="E107" s="23" t="s">
        <v>28</v>
      </c>
      <c r="F107" s="23" t="s">
        <v>393</v>
      </c>
      <c r="L107"/>
      <c r="M107"/>
    </row>
    <row r="108" spans="1:13">
      <c r="A108" s="17" t="str">
        <f t="shared" si="2"/>
        <v>64500</v>
      </c>
      <c r="B108" s="23" t="s">
        <v>86</v>
      </c>
      <c r="C108" s="23" t="s">
        <v>29</v>
      </c>
      <c r="D108" s="23" t="s">
        <v>406</v>
      </c>
      <c r="E108" s="23" t="s">
        <v>28</v>
      </c>
      <c r="F108" s="23" t="s">
        <v>407</v>
      </c>
      <c r="L108"/>
      <c r="M108"/>
    </row>
    <row r="109" spans="1:13">
      <c r="A109" s="17" t="str">
        <f t="shared" si="2"/>
        <v>65000</v>
      </c>
      <c r="B109" s="23" t="s">
        <v>408</v>
      </c>
      <c r="C109" s="23" t="s">
        <v>29</v>
      </c>
      <c r="D109" s="23" t="s">
        <v>409</v>
      </c>
      <c r="E109" s="23" t="s">
        <v>28</v>
      </c>
      <c r="F109" s="23" t="s">
        <v>410</v>
      </c>
      <c r="L109"/>
      <c r="M109"/>
    </row>
    <row r="110" spans="1:13">
      <c r="A110" s="17" t="str">
        <f t="shared" si="2"/>
        <v>66000</v>
      </c>
      <c r="B110" s="23" t="s">
        <v>411</v>
      </c>
      <c r="C110" s="23" t="s">
        <v>29</v>
      </c>
      <c r="D110" s="23" t="s">
        <v>412</v>
      </c>
      <c r="E110" s="23" t="s">
        <v>28</v>
      </c>
      <c r="F110" s="23" t="s">
        <v>412</v>
      </c>
      <c r="L110"/>
      <c r="M110"/>
    </row>
    <row r="111" spans="1:13">
      <c r="A111" s="17" t="str">
        <f t="shared" si="2"/>
        <v>66001</v>
      </c>
      <c r="B111" s="23" t="s">
        <v>413</v>
      </c>
      <c r="C111" s="23" t="s">
        <v>29</v>
      </c>
      <c r="D111" s="23" t="s">
        <v>412</v>
      </c>
      <c r="E111" s="23" t="s">
        <v>28</v>
      </c>
      <c r="F111" s="23" t="s">
        <v>412</v>
      </c>
      <c r="L111"/>
      <c r="M111"/>
    </row>
    <row r="112" spans="1:13">
      <c r="A112" s="17" t="str">
        <f t="shared" si="2"/>
        <v>66002</v>
      </c>
      <c r="B112" s="23" t="s">
        <v>414</v>
      </c>
      <c r="C112" s="23" t="s">
        <v>29</v>
      </c>
      <c r="D112" s="23" t="s">
        <v>412</v>
      </c>
      <c r="E112" s="23" t="s">
        <v>28</v>
      </c>
      <c r="F112" s="23" t="s">
        <v>412</v>
      </c>
      <c r="L112"/>
      <c r="M112"/>
    </row>
    <row r="113" spans="1:13">
      <c r="A113" s="17" t="str">
        <f t="shared" si="2"/>
        <v>66003</v>
      </c>
      <c r="B113" s="23" t="s">
        <v>415</v>
      </c>
      <c r="C113" s="23" t="s">
        <v>29</v>
      </c>
      <c r="D113" s="23" t="s">
        <v>412</v>
      </c>
      <c r="E113" s="23" t="s">
        <v>28</v>
      </c>
      <c r="F113" s="23" t="s">
        <v>412</v>
      </c>
      <c r="L113"/>
      <c r="M113"/>
    </row>
    <row r="114" spans="1:13">
      <c r="A114" s="17" t="str">
        <f t="shared" si="2"/>
        <v>66004</v>
      </c>
      <c r="B114" s="23" t="s">
        <v>416</v>
      </c>
      <c r="C114" s="23" t="s">
        <v>29</v>
      </c>
      <c r="D114" s="23" t="s">
        <v>412</v>
      </c>
      <c r="E114" s="23" t="s">
        <v>28</v>
      </c>
      <c r="F114" s="23" t="s">
        <v>412</v>
      </c>
      <c r="L114"/>
      <c r="M114"/>
    </row>
    <row r="115" spans="1:13">
      <c r="A115" s="17" t="str">
        <f t="shared" si="2"/>
        <v>66500</v>
      </c>
      <c r="B115" s="23" t="s">
        <v>417</v>
      </c>
      <c r="C115" s="23" t="s">
        <v>29</v>
      </c>
      <c r="D115" s="23" t="s">
        <v>418</v>
      </c>
      <c r="E115" s="23" t="s">
        <v>28</v>
      </c>
      <c r="F115" s="23" t="s">
        <v>412</v>
      </c>
      <c r="L115"/>
      <c r="M115"/>
    </row>
    <row r="116" spans="1:13">
      <c r="A116" s="17" t="str">
        <f t="shared" si="2"/>
        <v>66501</v>
      </c>
      <c r="B116" s="23" t="s">
        <v>419</v>
      </c>
      <c r="C116" s="23" t="s">
        <v>29</v>
      </c>
      <c r="D116" s="23" t="s">
        <v>99</v>
      </c>
      <c r="E116" s="23" t="s">
        <v>28</v>
      </c>
      <c r="F116" s="23" t="s">
        <v>412</v>
      </c>
      <c r="L116"/>
      <c r="M116"/>
    </row>
    <row r="117" spans="1:13">
      <c r="A117" s="17" t="str">
        <f t="shared" si="2"/>
        <v>66502</v>
      </c>
      <c r="B117" s="23" t="s">
        <v>420</v>
      </c>
      <c r="C117" s="23" t="s">
        <v>29</v>
      </c>
      <c r="D117" s="23" t="s">
        <v>99</v>
      </c>
      <c r="E117" s="23" t="s">
        <v>28</v>
      </c>
      <c r="F117" s="23" t="s">
        <v>412</v>
      </c>
      <c r="L117"/>
      <c r="M117"/>
    </row>
    <row r="118" spans="1:13">
      <c r="A118" s="17" t="str">
        <f t="shared" si="2"/>
        <v>67000</v>
      </c>
      <c r="B118" s="23" t="s">
        <v>421</v>
      </c>
      <c r="C118" s="23" t="s">
        <v>29</v>
      </c>
      <c r="D118" s="23" t="s">
        <v>422</v>
      </c>
      <c r="E118" s="23" t="s">
        <v>28</v>
      </c>
      <c r="F118" s="23" t="s">
        <v>412</v>
      </c>
      <c r="L118"/>
      <c r="M118"/>
    </row>
    <row r="119" spans="1:13">
      <c r="A119" s="17" t="str">
        <f t="shared" si="2"/>
        <v>67001</v>
      </c>
      <c r="B119" s="23" t="s">
        <v>423</v>
      </c>
      <c r="C119" s="23" t="s">
        <v>29</v>
      </c>
      <c r="D119" s="23" t="s">
        <v>424</v>
      </c>
      <c r="E119" s="23" t="s">
        <v>28</v>
      </c>
      <c r="F119" s="23" t="s">
        <v>412</v>
      </c>
      <c r="L119"/>
      <c r="M119"/>
    </row>
    <row r="120" spans="1:13">
      <c r="A120" s="17" t="str">
        <f t="shared" si="2"/>
        <v>67002</v>
      </c>
      <c r="B120" s="23" t="s">
        <v>425</v>
      </c>
      <c r="C120" s="23" t="s">
        <v>29</v>
      </c>
      <c r="D120" s="23" t="s">
        <v>422</v>
      </c>
      <c r="E120" s="23" t="s">
        <v>28</v>
      </c>
      <c r="F120" s="23" t="s">
        <v>412</v>
      </c>
      <c r="L120"/>
      <c r="M120"/>
    </row>
    <row r="121" spans="1:13">
      <c r="A121" s="17" t="str">
        <f t="shared" si="2"/>
        <v>67003</v>
      </c>
      <c r="B121" s="23" t="s">
        <v>426</v>
      </c>
      <c r="C121" s="23" t="s">
        <v>29</v>
      </c>
      <c r="D121" s="23" t="s">
        <v>422</v>
      </c>
      <c r="E121" s="23" t="s">
        <v>28</v>
      </c>
      <c r="F121" s="23" t="s">
        <v>412</v>
      </c>
      <c r="L121"/>
      <c r="M121"/>
    </row>
    <row r="122" spans="1:13">
      <c r="A122" s="17" t="str">
        <f t="shared" si="2"/>
        <v>67004</v>
      </c>
      <c r="B122" s="23" t="s">
        <v>427</v>
      </c>
      <c r="C122" s="23" t="s">
        <v>29</v>
      </c>
      <c r="D122" s="23" t="s">
        <v>422</v>
      </c>
      <c r="E122" s="23" t="s">
        <v>28</v>
      </c>
      <c r="F122" s="23" t="s">
        <v>412</v>
      </c>
      <c r="L122"/>
      <c r="M122"/>
    </row>
    <row r="123" spans="1:13">
      <c r="A123" s="17" t="str">
        <f t="shared" si="2"/>
        <v>67500</v>
      </c>
      <c r="B123" s="23" t="s">
        <v>428</v>
      </c>
      <c r="C123" s="23" t="s">
        <v>29</v>
      </c>
      <c r="D123" s="23" t="s">
        <v>429</v>
      </c>
      <c r="E123" s="23" t="s">
        <v>28</v>
      </c>
      <c r="F123" s="25" t="s">
        <v>430</v>
      </c>
      <c r="G123" s="26" t="s">
        <v>431</v>
      </c>
      <c r="L123"/>
      <c r="M123"/>
    </row>
    <row r="124" spans="1:13">
      <c r="A124" s="17" t="str">
        <f t="shared" si="2"/>
        <v>68000</v>
      </c>
      <c r="B124" s="23" t="s">
        <v>432</v>
      </c>
      <c r="C124" s="23" t="s">
        <v>29</v>
      </c>
      <c r="D124" s="23" t="s">
        <v>433</v>
      </c>
      <c r="E124" s="23" t="s">
        <v>28</v>
      </c>
      <c r="F124" s="23" t="s">
        <v>434</v>
      </c>
      <c r="L124"/>
      <c r="M124"/>
    </row>
    <row r="125" spans="1:13">
      <c r="A125" s="17" t="str">
        <f t="shared" si="2"/>
        <v>68001</v>
      </c>
      <c r="B125" s="23" t="s">
        <v>180</v>
      </c>
      <c r="C125" s="23" t="s">
        <v>29</v>
      </c>
      <c r="D125" s="23" t="s">
        <v>433</v>
      </c>
      <c r="E125" s="23" t="s">
        <v>28</v>
      </c>
      <c r="F125" s="23" t="s">
        <v>434</v>
      </c>
      <c r="L125"/>
      <c r="M125"/>
    </row>
    <row r="126" spans="1:13">
      <c r="A126" s="17" t="str">
        <f t="shared" si="2"/>
        <v>68002</v>
      </c>
      <c r="B126" s="23" t="s">
        <v>435</v>
      </c>
      <c r="C126" s="23" t="s">
        <v>29</v>
      </c>
      <c r="D126" s="23" t="s">
        <v>433</v>
      </c>
      <c r="E126" s="23" t="s">
        <v>28</v>
      </c>
      <c r="F126" s="23" t="s">
        <v>434</v>
      </c>
      <c r="L126"/>
      <c r="M126"/>
    </row>
    <row r="127" spans="1:13">
      <c r="A127" s="17" t="str">
        <f t="shared" si="2"/>
        <v>68003</v>
      </c>
      <c r="B127" s="23" t="s">
        <v>436</v>
      </c>
      <c r="C127" s="23" t="s">
        <v>29</v>
      </c>
      <c r="D127" s="23" t="s">
        <v>433</v>
      </c>
      <c r="E127" s="23" t="s">
        <v>28</v>
      </c>
      <c r="F127" s="23" t="s">
        <v>434</v>
      </c>
      <c r="L127"/>
      <c r="M127"/>
    </row>
    <row r="128" spans="1:13">
      <c r="A128" s="17" t="str">
        <f t="shared" si="2"/>
        <v>68004</v>
      </c>
      <c r="B128" s="23" t="s">
        <v>437</v>
      </c>
      <c r="C128" s="23" t="s">
        <v>29</v>
      </c>
      <c r="D128" s="23" t="s">
        <v>433</v>
      </c>
      <c r="E128" s="23" t="s">
        <v>28</v>
      </c>
      <c r="F128" s="23" t="s">
        <v>434</v>
      </c>
      <c r="L128"/>
      <c r="M128"/>
    </row>
    <row r="129" spans="1:13">
      <c r="A129" s="17" t="str">
        <f t="shared" si="2"/>
        <v>68500</v>
      </c>
      <c r="B129" s="23" t="s">
        <v>438</v>
      </c>
      <c r="C129" s="23" t="s">
        <v>29</v>
      </c>
      <c r="D129" s="23" t="s">
        <v>439</v>
      </c>
      <c r="E129" s="23" t="s">
        <v>28</v>
      </c>
      <c r="F129" s="23" t="s">
        <v>440</v>
      </c>
      <c r="L129"/>
      <c r="M129"/>
    </row>
    <row r="130" spans="1:13">
      <c r="A130" s="17" t="str">
        <f t="shared" si="2"/>
        <v>68501</v>
      </c>
      <c r="B130" s="23" t="s">
        <v>441</v>
      </c>
      <c r="C130" s="23" t="s">
        <v>29</v>
      </c>
      <c r="D130" s="23" t="s">
        <v>439</v>
      </c>
      <c r="E130" s="23" t="s">
        <v>28</v>
      </c>
      <c r="F130" s="23" t="s">
        <v>440</v>
      </c>
      <c r="L130"/>
      <c r="M130"/>
    </row>
    <row r="131" spans="1:13">
      <c r="A131" s="17" t="str">
        <f t="shared" si="2"/>
        <v>68502</v>
      </c>
      <c r="B131" s="23" t="s">
        <v>442</v>
      </c>
      <c r="C131" s="23" t="s">
        <v>29</v>
      </c>
      <c r="D131" s="23" t="s">
        <v>439</v>
      </c>
      <c r="E131" s="23" t="s">
        <v>28</v>
      </c>
      <c r="F131" s="23" t="s">
        <v>440</v>
      </c>
      <c r="L131"/>
      <c r="M131"/>
    </row>
    <row r="132" spans="1:13">
      <c r="A132" s="17" t="str">
        <f t="shared" si="2"/>
        <v>69000</v>
      </c>
      <c r="B132" s="23" t="s">
        <v>182</v>
      </c>
      <c r="C132" s="23" t="s">
        <v>29</v>
      </c>
      <c r="D132" s="23" t="s">
        <v>443</v>
      </c>
      <c r="E132" s="23" t="s">
        <v>28</v>
      </c>
      <c r="F132" s="23" t="s">
        <v>444</v>
      </c>
      <c r="L132"/>
      <c r="M132"/>
    </row>
    <row r="133" spans="1:13">
      <c r="A133" s="17" t="str">
        <f t="shared" ref="A133:A191" si="3">LEFT(B133,5)</f>
        <v>69001</v>
      </c>
      <c r="B133" s="23" t="s">
        <v>231</v>
      </c>
      <c r="C133" s="23" t="s">
        <v>29</v>
      </c>
      <c r="D133" s="23" t="s">
        <v>443</v>
      </c>
      <c r="E133" s="23" t="s">
        <v>28</v>
      </c>
      <c r="F133" s="23" t="s">
        <v>444</v>
      </c>
      <c r="L133"/>
      <c r="M133"/>
    </row>
    <row r="134" spans="1:13">
      <c r="A134" s="17" t="str">
        <f t="shared" si="3"/>
        <v>69002</v>
      </c>
      <c r="B134" s="23" t="s">
        <v>445</v>
      </c>
      <c r="C134" s="23" t="s">
        <v>29</v>
      </c>
      <c r="D134" s="23" t="s">
        <v>443</v>
      </c>
      <c r="E134" s="23" t="s">
        <v>28</v>
      </c>
      <c r="F134" s="23" t="s">
        <v>444</v>
      </c>
      <c r="L134"/>
      <c r="M134"/>
    </row>
    <row r="135" spans="1:13">
      <c r="A135" s="17" t="str">
        <f t="shared" si="3"/>
        <v>69003</v>
      </c>
      <c r="B135" s="23" t="s">
        <v>446</v>
      </c>
      <c r="C135" s="23" t="s">
        <v>29</v>
      </c>
      <c r="D135" s="23" t="s">
        <v>443</v>
      </c>
      <c r="E135" s="23" t="s">
        <v>28</v>
      </c>
      <c r="F135" s="23" t="s">
        <v>444</v>
      </c>
      <c r="L135"/>
      <c r="M135"/>
    </row>
    <row r="136" spans="1:13">
      <c r="A136" s="17" t="str">
        <f t="shared" si="3"/>
        <v>69500</v>
      </c>
      <c r="B136" s="23" t="s">
        <v>447</v>
      </c>
      <c r="C136" s="23" t="s">
        <v>29</v>
      </c>
      <c r="D136" s="23" t="s">
        <v>448</v>
      </c>
      <c r="E136" s="23" t="s">
        <v>28</v>
      </c>
      <c r="F136" s="23" t="s">
        <v>449</v>
      </c>
      <c r="L136"/>
      <c r="M136"/>
    </row>
    <row r="137" spans="1:13">
      <c r="A137" s="17" t="str">
        <f t="shared" si="3"/>
        <v>69501</v>
      </c>
      <c r="B137" s="23" t="s">
        <v>450</v>
      </c>
      <c r="C137" s="23" t="s">
        <v>29</v>
      </c>
      <c r="D137" s="23" t="s">
        <v>448</v>
      </c>
      <c r="E137" s="23" t="s">
        <v>28</v>
      </c>
      <c r="F137" s="23" t="s">
        <v>449</v>
      </c>
      <c r="L137"/>
      <c r="M137"/>
    </row>
    <row r="138" spans="1:13">
      <c r="A138" s="17" t="str">
        <f t="shared" si="3"/>
        <v>70000</v>
      </c>
      <c r="B138" s="23" t="s">
        <v>451</v>
      </c>
      <c r="C138" s="23" t="s">
        <v>29</v>
      </c>
      <c r="D138" s="23" t="s">
        <v>452</v>
      </c>
      <c r="E138" s="23" t="s">
        <v>28</v>
      </c>
      <c r="F138" s="23" t="s">
        <v>453</v>
      </c>
      <c r="L138"/>
      <c r="M138"/>
    </row>
    <row r="139" spans="1:13">
      <c r="A139" s="17" t="str">
        <f t="shared" si="3"/>
        <v>70001</v>
      </c>
      <c r="B139" s="23" t="s">
        <v>102</v>
      </c>
      <c r="C139" s="23" t="s">
        <v>29</v>
      </c>
      <c r="D139" s="23" t="s">
        <v>452</v>
      </c>
      <c r="E139" s="23" t="s">
        <v>28</v>
      </c>
      <c r="F139" s="23" t="s">
        <v>453</v>
      </c>
      <c r="L139"/>
      <c r="M139"/>
    </row>
    <row r="140" spans="1:13">
      <c r="A140" s="17" t="str">
        <f t="shared" si="3"/>
        <v>70002</v>
      </c>
      <c r="B140" s="23" t="s">
        <v>454</v>
      </c>
      <c r="C140" s="23" t="s">
        <v>29</v>
      </c>
      <c r="D140" s="23" t="s">
        <v>452</v>
      </c>
      <c r="E140" s="23" t="s">
        <v>28</v>
      </c>
      <c r="F140" s="23" t="s">
        <v>453</v>
      </c>
      <c r="L140"/>
      <c r="M140"/>
    </row>
    <row r="141" spans="1:13">
      <c r="A141" s="17" t="str">
        <f t="shared" si="3"/>
        <v>70500</v>
      </c>
      <c r="B141" s="23" t="s">
        <v>104</v>
      </c>
      <c r="C141" s="23" t="s">
        <v>29</v>
      </c>
      <c r="D141" s="23" t="s">
        <v>455</v>
      </c>
      <c r="E141" s="23" t="s">
        <v>28</v>
      </c>
      <c r="F141" s="23" t="s">
        <v>456</v>
      </c>
      <c r="L141"/>
      <c r="M141"/>
    </row>
    <row r="142" spans="1:13">
      <c r="A142" s="17" t="str">
        <f t="shared" si="3"/>
        <v>70501</v>
      </c>
      <c r="B142" s="23" t="s">
        <v>457</v>
      </c>
      <c r="C142" s="23" t="s">
        <v>29</v>
      </c>
      <c r="D142" s="23" t="s">
        <v>455</v>
      </c>
      <c r="E142" s="23" t="s">
        <v>28</v>
      </c>
      <c r="F142" s="23" t="s">
        <v>456</v>
      </c>
      <c r="L142"/>
      <c r="M142"/>
    </row>
    <row r="143" spans="1:13">
      <c r="A143" s="17" t="str">
        <f t="shared" si="3"/>
        <v>71000</v>
      </c>
      <c r="B143" s="23" t="s">
        <v>458</v>
      </c>
      <c r="C143" s="23" t="s">
        <v>29</v>
      </c>
      <c r="D143" s="23" t="s">
        <v>459</v>
      </c>
      <c r="E143" s="23" t="s">
        <v>28</v>
      </c>
      <c r="F143" s="23" t="s">
        <v>392</v>
      </c>
      <c r="L143"/>
      <c r="M143"/>
    </row>
    <row r="144" spans="1:13">
      <c r="A144" s="17" t="str">
        <f t="shared" si="3"/>
        <v>71001</v>
      </c>
      <c r="B144" s="23" t="s">
        <v>460</v>
      </c>
      <c r="C144" s="23" t="s">
        <v>29</v>
      </c>
      <c r="D144" s="23" t="s">
        <v>459</v>
      </c>
      <c r="E144" s="23" t="s">
        <v>28</v>
      </c>
      <c r="F144" s="23" t="s">
        <v>392</v>
      </c>
      <c r="L144"/>
      <c r="M144"/>
    </row>
    <row r="145" spans="1:13">
      <c r="A145" s="17" t="str">
        <f t="shared" si="3"/>
        <v>71002</v>
      </c>
      <c r="B145" s="23" t="s">
        <v>461</v>
      </c>
      <c r="C145" s="23" t="s">
        <v>29</v>
      </c>
      <c r="D145" s="23" t="s">
        <v>459</v>
      </c>
      <c r="E145" s="23" t="s">
        <v>28</v>
      </c>
      <c r="F145" s="23" t="s">
        <v>392</v>
      </c>
      <c r="L145"/>
      <c r="M145"/>
    </row>
    <row r="146" spans="1:13">
      <c r="A146" s="17" t="str">
        <f t="shared" si="3"/>
        <v>71003</v>
      </c>
      <c r="B146" s="23" t="s">
        <v>462</v>
      </c>
      <c r="C146" s="23" t="s">
        <v>29</v>
      </c>
      <c r="D146" s="23" t="s">
        <v>459</v>
      </c>
      <c r="E146" s="23" t="s">
        <v>28</v>
      </c>
      <c r="F146" s="23" t="s">
        <v>392</v>
      </c>
      <c r="L146"/>
      <c r="M146"/>
    </row>
    <row r="147" spans="1:13">
      <c r="A147" s="17" t="str">
        <f t="shared" si="3"/>
        <v>71004</v>
      </c>
      <c r="B147" s="23" t="s">
        <v>463</v>
      </c>
      <c r="C147" s="23" t="s">
        <v>29</v>
      </c>
      <c r="D147" s="23" t="s">
        <v>459</v>
      </c>
      <c r="E147" s="23" t="s">
        <v>28</v>
      </c>
      <c r="F147" s="23" t="s">
        <v>392</v>
      </c>
      <c r="L147"/>
      <c r="M147"/>
    </row>
    <row r="148" spans="1:13">
      <c r="A148" s="17" t="str">
        <f t="shared" si="3"/>
        <v>71500</v>
      </c>
      <c r="B148" s="23" t="s">
        <v>233</v>
      </c>
      <c r="C148" s="23" t="s">
        <v>29</v>
      </c>
      <c r="D148" s="23" t="s">
        <v>464</v>
      </c>
      <c r="E148" s="23" t="s">
        <v>28</v>
      </c>
      <c r="F148" s="23" t="s">
        <v>465</v>
      </c>
      <c r="L148"/>
      <c r="M148"/>
    </row>
    <row r="149" spans="1:13">
      <c r="A149" s="17" t="str">
        <f t="shared" si="3"/>
        <v>71501</v>
      </c>
      <c r="B149" s="23" t="s">
        <v>56</v>
      </c>
      <c r="C149" s="23" t="s">
        <v>29</v>
      </c>
      <c r="D149" s="23" t="s">
        <v>464</v>
      </c>
      <c r="E149" s="23" t="s">
        <v>28</v>
      </c>
      <c r="F149" s="23" t="s">
        <v>465</v>
      </c>
      <c r="L149"/>
      <c r="M149"/>
    </row>
    <row r="150" spans="1:13">
      <c r="A150" s="17" t="str">
        <f t="shared" si="3"/>
        <v>71502</v>
      </c>
      <c r="B150" s="23" t="s">
        <v>466</v>
      </c>
      <c r="C150" s="23" t="s">
        <v>29</v>
      </c>
      <c r="D150" s="23" t="s">
        <v>464</v>
      </c>
      <c r="E150" s="23" t="s">
        <v>28</v>
      </c>
      <c r="F150" s="23" t="s">
        <v>465</v>
      </c>
      <c r="L150"/>
      <c r="M150"/>
    </row>
    <row r="151" spans="1:13">
      <c r="A151" s="17" t="str">
        <f t="shared" si="3"/>
        <v>71503</v>
      </c>
      <c r="B151" s="23" t="s">
        <v>467</v>
      </c>
      <c r="C151" s="23" t="s">
        <v>29</v>
      </c>
      <c r="D151" s="23" t="s">
        <v>464</v>
      </c>
      <c r="E151" s="23" t="s">
        <v>28</v>
      </c>
      <c r="F151" s="23" t="s">
        <v>465</v>
      </c>
      <c r="L151"/>
      <c r="M151"/>
    </row>
    <row r="152" spans="1:13">
      <c r="A152" s="17" t="str">
        <f t="shared" si="3"/>
        <v>71504</v>
      </c>
      <c r="B152" s="23" t="s">
        <v>468</v>
      </c>
      <c r="C152" s="23" t="s">
        <v>29</v>
      </c>
      <c r="D152" s="23" t="s">
        <v>464</v>
      </c>
      <c r="E152" s="23" t="s">
        <v>28</v>
      </c>
      <c r="F152" s="23" t="s">
        <v>465</v>
      </c>
      <c r="L152"/>
      <c r="M152"/>
    </row>
    <row r="153" spans="1:13">
      <c r="A153" s="17" t="str">
        <f t="shared" si="3"/>
        <v>71505</v>
      </c>
      <c r="B153" s="23" t="s">
        <v>469</v>
      </c>
      <c r="C153" s="23" t="s">
        <v>29</v>
      </c>
      <c r="D153" s="23" t="s">
        <v>464</v>
      </c>
      <c r="E153" s="23" t="s">
        <v>28</v>
      </c>
      <c r="F153" s="23" t="s">
        <v>465</v>
      </c>
      <c r="L153"/>
      <c r="M153"/>
    </row>
    <row r="154" spans="1:13">
      <c r="A154" s="17" t="str">
        <f t="shared" si="3"/>
        <v>71506</v>
      </c>
      <c r="B154" s="23" t="s">
        <v>94</v>
      </c>
      <c r="C154" s="23" t="s">
        <v>29</v>
      </c>
      <c r="D154" s="23" t="s">
        <v>464</v>
      </c>
      <c r="E154" s="23" t="s">
        <v>28</v>
      </c>
      <c r="F154" s="23" t="s">
        <v>465</v>
      </c>
      <c r="L154"/>
      <c r="M154"/>
    </row>
    <row r="155" spans="1:13">
      <c r="A155" s="17" t="str">
        <f t="shared" si="3"/>
        <v>72000</v>
      </c>
      <c r="B155" s="23" t="s">
        <v>470</v>
      </c>
      <c r="C155" s="23" t="s">
        <v>29</v>
      </c>
      <c r="D155" s="23" t="s">
        <v>471</v>
      </c>
      <c r="E155" s="23" t="s">
        <v>28</v>
      </c>
      <c r="F155" s="23" t="s">
        <v>472</v>
      </c>
      <c r="L155"/>
      <c r="M155"/>
    </row>
    <row r="156" spans="1:13">
      <c r="A156" s="17" t="str">
        <f t="shared" si="3"/>
        <v>72001</v>
      </c>
      <c r="B156" s="23" t="s">
        <v>473</v>
      </c>
      <c r="C156" s="23" t="s">
        <v>29</v>
      </c>
      <c r="D156" s="23" t="s">
        <v>471</v>
      </c>
      <c r="E156" s="23" t="s">
        <v>28</v>
      </c>
      <c r="F156" s="23" t="s">
        <v>472</v>
      </c>
      <c r="L156"/>
      <c r="M156"/>
    </row>
    <row r="157" spans="1:13">
      <c r="A157" s="17" t="str">
        <f t="shared" si="3"/>
        <v>72002</v>
      </c>
      <c r="B157" s="23" t="s">
        <v>150</v>
      </c>
      <c r="C157" s="23" t="s">
        <v>29</v>
      </c>
      <c r="D157" s="23" t="s">
        <v>471</v>
      </c>
      <c r="E157" s="23" t="s">
        <v>28</v>
      </c>
      <c r="F157" s="23" t="s">
        <v>472</v>
      </c>
      <c r="L157"/>
      <c r="M157"/>
    </row>
    <row r="158" spans="1:13">
      <c r="A158" s="17" t="str">
        <f t="shared" si="3"/>
        <v>72500</v>
      </c>
      <c r="B158" s="23" t="s">
        <v>78</v>
      </c>
      <c r="C158" s="23" t="s">
        <v>29</v>
      </c>
      <c r="D158" s="23" t="s">
        <v>474</v>
      </c>
      <c r="E158" s="23" t="s">
        <v>28</v>
      </c>
      <c r="F158" s="23" t="s">
        <v>475</v>
      </c>
      <c r="L158"/>
      <c r="M158"/>
    </row>
    <row r="159" spans="1:13">
      <c r="A159" s="17" t="str">
        <f t="shared" si="3"/>
        <v>72501</v>
      </c>
      <c r="B159" s="23" t="s">
        <v>476</v>
      </c>
      <c r="C159" s="23" t="s">
        <v>29</v>
      </c>
      <c r="D159" s="23" t="s">
        <v>474</v>
      </c>
      <c r="E159" s="23" t="s">
        <v>28</v>
      </c>
      <c r="F159" s="23" t="s">
        <v>475</v>
      </c>
      <c r="L159"/>
      <c r="M159"/>
    </row>
    <row r="160" spans="1:13">
      <c r="A160" s="17" t="str">
        <f t="shared" si="3"/>
        <v>72502</v>
      </c>
      <c r="B160" s="23" t="s">
        <v>477</v>
      </c>
      <c r="C160" s="23" t="s">
        <v>29</v>
      </c>
      <c r="D160" s="23" t="s">
        <v>474</v>
      </c>
      <c r="E160" s="23" t="s">
        <v>28</v>
      </c>
      <c r="F160" s="23" t="s">
        <v>475</v>
      </c>
      <c r="L160"/>
      <c r="M160"/>
    </row>
    <row r="161" spans="1:13">
      <c r="A161" s="17" t="str">
        <f t="shared" si="3"/>
        <v>72503</v>
      </c>
      <c r="B161" s="23" t="s">
        <v>478</v>
      </c>
      <c r="C161" s="23" t="s">
        <v>29</v>
      </c>
      <c r="D161" s="23" t="s">
        <v>474</v>
      </c>
      <c r="E161" s="23" t="s">
        <v>28</v>
      </c>
      <c r="F161" s="23" t="s">
        <v>475</v>
      </c>
      <c r="L161"/>
      <c r="M161"/>
    </row>
    <row r="162" spans="1:13">
      <c r="A162" s="17" t="str">
        <f t="shared" si="3"/>
        <v>72504</v>
      </c>
      <c r="B162" s="23" t="s">
        <v>479</v>
      </c>
      <c r="C162" s="23" t="s">
        <v>29</v>
      </c>
      <c r="D162" s="23" t="s">
        <v>474</v>
      </c>
      <c r="E162" s="23" t="s">
        <v>28</v>
      </c>
      <c r="F162" s="23" t="s">
        <v>475</v>
      </c>
      <c r="L162"/>
      <c r="M162"/>
    </row>
    <row r="163" spans="1:13">
      <c r="A163" s="17" t="str">
        <f t="shared" si="3"/>
        <v>73000</v>
      </c>
      <c r="B163" s="23" t="s">
        <v>480</v>
      </c>
      <c r="C163" s="23" t="s">
        <v>29</v>
      </c>
      <c r="D163" s="23" t="s">
        <v>481</v>
      </c>
      <c r="E163" s="23" t="s">
        <v>28</v>
      </c>
      <c r="F163" s="23" t="s">
        <v>482</v>
      </c>
      <c r="L163"/>
      <c r="M163"/>
    </row>
    <row r="164" spans="1:13">
      <c r="A164" s="17" t="str">
        <f t="shared" si="3"/>
        <v>73001</v>
      </c>
      <c r="B164" s="23" t="s">
        <v>140</v>
      </c>
      <c r="C164" s="23" t="s">
        <v>29</v>
      </c>
      <c r="D164" s="23" t="s">
        <v>481</v>
      </c>
      <c r="E164" s="23" t="s">
        <v>28</v>
      </c>
      <c r="F164" s="23" t="s">
        <v>482</v>
      </c>
      <c r="L164"/>
      <c r="M164"/>
    </row>
    <row r="165" spans="1:13">
      <c r="A165" s="17" t="str">
        <f t="shared" si="3"/>
        <v>73002</v>
      </c>
      <c r="B165" s="23" t="s">
        <v>483</v>
      </c>
      <c r="C165" s="23" t="s">
        <v>29</v>
      </c>
      <c r="D165" s="23" t="s">
        <v>481</v>
      </c>
      <c r="E165" s="23" t="s">
        <v>28</v>
      </c>
      <c r="F165" s="23" t="s">
        <v>484</v>
      </c>
      <c r="L165"/>
      <c r="M165"/>
    </row>
    <row r="166" spans="1:13">
      <c r="A166" s="17" t="str">
        <f t="shared" si="3"/>
        <v>73003</v>
      </c>
      <c r="B166" s="23" t="s">
        <v>485</v>
      </c>
      <c r="C166" s="23" t="s">
        <v>29</v>
      </c>
      <c r="D166" s="23" t="s">
        <v>481</v>
      </c>
      <c r="E166" s="23" t="s">
        <v>28</v>
      </c>
      <c r="F166" s="23" t="s">
        <v>484</v>
      </c>
      <c r="L166"/>
      <c r="M166"/>
    </row>
    <row r="167" spans="1:13">
      <c r="A167" s="17" t="str">
        <f t="shared" si="3"/>
        <v>73004</v>
      </c>
      <c r="B167" s="23" t="s">
        <v>125</v>
      </c>
      <c r="C167" s="23" t="s">
        <v>29</v>
      </c>
      <c r="D167" s="23" t="s">
        <v>481</v>
      </c>
      <c r="E167" s="23" t="s">
        <v>28</v>
      </c>
      <c r="F167" s="23" t="s">
        <v>484</v>
      </c>
      <c r="L167"/>
      <c r="M167"/>
    </row>
    <row r="168" spans="1:13">
      <c r="A168" s="17" t="str">
        <f t="shared" si="3"/>
        <v>73005</v>
      </c>
      <c r="B168" s="23" t="s">
        <v>486</v>
      </c>
      <c r="C168" s="23" t="s">
        <v>29</v>
      </c>
      <c r="D168" s="23" t="s">
        <v>481</v>
      </c>
      <c r="E168" s="23" t="s">
        <v>28</v>
      </c>
      <c r="F168" s="23" t="s">
        <v>487</v>
      </c>
      <c r="L168"/>
      <c r="M168"/>
    </row>
    <row r="169" spans="1:13">
      <c r="A169" s="17" t="str">
        <f t="shared" si="3"/>
        <v>73006</v>
      </c>
      <c r="B169" s="23" t="s">
        <v>488</v>
      </c>
      <c r="C169" s="23" t="s">
        <v>29</v>
      </c>
      <c r="D169" s="23" t="s">
        <v>481</v>
      </c>
      <c r="E169" s="23" t="s">
        <v>28</v>
      </c>
      <c r="F169" s="23" t="s">
        <v>484</v>
      </c>
      <c r="L169"/>
      <c r="M169"/>
    </row>
    <row r="170" spans="1:13">
      <c r="A170" s="17" t="str">
        <f t="shared" si="3"/>
        <v>73007</v>
      </c>
      <c r="B170" s="23" t="s">
        <v>489</v>
      </c>
      <c r="C170" s="23" t="s">
        <v>29</v>
      </c>
      <c r="D170" s="23" t="s">
        <v>481</v>
      </c>
      <c r="E170" s="23" t="s">
        <v>28</v>
      </c>
      <c r="F170" s="23" t="s">
        <v>490</v>
      </c>
      <c r="L170"/>
      <c r="M170"/>
    </row>
    <row r="171" spans="1:13">
      <c r="A171" s="17" t="str">
        <f t="shared" si="3"/>
        <v>73500</v>
      </c>
      <c r="B171" s="23" t="s">
        <v>491</v>
      </c>
      <c r="C171" s="23" t="s">
        <v>29</v>
      </c>
      <c r="D171" s="23" t="s">
        <v>492</v>
      </c>
      <c r="E171" s="23" t="s">
        <v>28</v>
      </c>
      <c r="F171" s="23" t="s">
        <v>493</v>
      </c>
      <c r="L171"/>
      <c r="M171"/>
    </row>
    <row r="172" spans="1:13">
      <c r="A172" s="17" t="str">
        <f t="shared" si="3"/>
        <v>73501</v>
      </c>
      <c r="B172" s="23" t="s">
        <v>494</v>
      </c>
      <c r="C172" s="23" t="s">
        <v>29</v>
      </c>
      <c r="D172" s="23" t="s">
        <v>492</v>
      </c>
      <c r="E172" s="23" t="s">
        <v>28</v>
      </c>
      <c r="F172" s="23" t="s">
        <v>495</v>
      </c>
      <c r="L172"/>
      <c r="M172"/>
    </row>
    <row r="173" spans="1:13">
      <c r="A173" s="17" t="str">
        <f t="shared" si="3"/>
        <v>73502</v>
      </c>
      <c r="B173" s="23" t="s">
        <v>496</v>
      </c>
      <c r="C173" s="23" t="s">
        <v>29</v>
      </c>
      <c r="D173" s="23" t="s">
        <v>492</v>
      </c>
      <c r="E173" s="23" t="s">
        <v>28</v>
      </c>
      <c r="F173" s="23" t="s">
        <v>495</v>
      </c>
      <c r="L173"/>
      <c r="M173"/>
    </row>
    <row r="174" spans="1:13">
      <c r="A174" s="17" t="str">
        <f t="shared" si="3"/>
        <v>73503</v>
      </c>
      <c r="B174" s="23" t="s">
        <v>112</v>
      </c>
      <c r="C174" s="23" t="s">
        <v>29</v>
      </c>
      <c r="D174" s="23" t="s">
        <v>492</v>
      </c>
      <c r="E174" s="23" t="s">
        <v>28</v>
      </c>
      <c r="F174" s="23" t="s">
        <v>497</v>
      </c>
      <c r="L174"/>
      <c r="M174"/>
    </row>
    <row r="175" spans="1:13">
      <c r="A175" s="17" t="str">
        <f t="shared" si="3"/>
        <v>73504</v>
      </c>
      <c r="B175" s="23" t="s">
        <v>498</v>
      </c>
      <c r="C175" s="23" t="s">
        <v>29</v>
      </c>
      <c r="D175" s="23" t="s">
        <v>492</v>
      </c>
      <c r="E175" s="23" t="s">
        <v>28</v>
      </c>
      <c r="F175" s="23" t="s">
        <v>495</v>
      </c>
      <c r="L175"/>
      <c r="M175"/>
    </row>
    <row r="176" spans="1:13">
      <c r="A176" s="17" t="str">
        <f t="shared" si="3"/>
        <v>74000</v>
      </c>
      <c r="B176" s="23" t="s">
        <v>499</v>
      </c>
      <c r="C176" s="23" t="s">
        <v>29</v>
      </c>
      <c r="D176" s="23" t="s">
        <v>500</v>
      </c>
      <c r="E176" s="23" t="s">
        <v>28</v>
      </c>
      <c r="F176" s="23" t="s">
        <v>501</v>
      </c>
      <c r="L176"/>
      <c r="M176"/>
    </row>
    <row r="177" spans="1:13">
      <c r="A177" s="17" t="str">
        <f t="shared" si="3"/>
        <v>74001</v>
      </c>
      <c r="B177" s="23" t="s">
        <v>226</v>
      </c>
      <c r="C177" s="23" t="s">
        <v>29</v>
      </c>
      <c r="D177" s="23" t="s">
        <v>500</v>
      </c>
      <c r="E177" s="23" t="s">
        <v>28</v>
      </c>
      <c r="F177" s="23" t="s">
        <v>501</v>
      </c>
      <c r="L177"/>
      <c r="M177"/>
    </row>
    <row r="178" spans="1:13">
      <c r="A178" s="17" t="str">
        <f t="shared" si="3"/>
        <v>74002</v>
      </c>
      <c r="B178" s="23" t="s">
        <v>43</v>
      </c>
      <c r="C178" s="23" t="s">
        <v>29</v>
      </c>
      <c r="D178" s="23" t="s">
        <v>500</v>
      </c>
      <c r="E178" s="23" t="s">
        <v>28</v>
      </c>
      <c r="F178" s="23" t="s">
        <v>501</v>
      </c>
      <c r="L178"/>
      <c r="M178"/>
    </row>
    <row r="179" spans="1:13">
      <c r="A179" s="17" t="str">
        <f t="shared" si="3"/>
        <v>74003</v>
      </c>
      <c r="B179" s="23" t="s">
        <v>53</v>
      </c>
      <c r="C179" s="23" t="s">
        <v>29</v>
      </c>
      <c r="D179" s="23" t="s">
        <v>500</v>
      </c>
      <c r="E179" s="23" t="s">
        <v>28</v>
      </c>
      <c r="F179" s="23" t="s">
        <v>501</v>
      </c>
      <c r="L179"/>
      <c r="M179"/>
    </row>
    <row r="180" spans="1:13">
      <c r="A180" s="17" t="str">
        <f t="shared" si="3"/>
        <v>74004</v>
      </c>
      <c r="B180" s="23" t="s">
        <v>51</v>
      </c>
      <c r="C180" s="23" t="s">
        <v>29</v>
      </c>
      <c r="D180" s="23" t="s">
        <v>500</v>
      </c>
      <c r="E180" s="23" t="s">
        <v>28</v>
      </c>
      <c r="F180" s="23" t="s">
        <v>501</v>
      </c>
      <c r="L180"/>
      <c r="M180"/>
    </row>
    <row r="181" spans="1:13">
      <c r="A181" s="17" t="str">
        <f t="shared" si="3"/>
        <v>74005</v>
      </c>
      <c r="B181" s="23" t="s">
        <v>48</v>
      </c>
      <c r="C181" s="23" t="s">
        <v>29</v>
      </c>
      <c r="D181" s="23" t="s">
        <v>502</v>
      </c>
      <c r="E181" s="23" t="s">
        <v>28</v>
      </c>
      <c r="F181" s="23" t="s">
        <v>501</v>
      </c>
      <c r="L181"/>
      <c r="M181"/>
    </row>
    <row r="182" spans="1:13">
      <c r="A182" s="17" t="str">
        <f t="shared" si="3"/>
        <v>74006</v>
      </c>
      <c r="B182" s="25" t="s">
        <v>503</v>
      </c>
      <c r="C182" s="25" t="s">
        <v>29</v>
      </c>
      <c r="D182" s="25" t="s">
        <v>502</v>
      </c>
      <c r="E182" s="25" t="s">
        <v>28</v>
      </c>
      <c r="F182" s="25" t="s">
        <v>501</v>
      </c>
      <c r="L182"/>
      <c r="M182"/>
    </row>
    <row r="183" spans="1:13">
      <c r="A183" s="17" t="str">
        <f t="shared" si="3"/>
        <v>74500</v>
      </c>
      <c r="B183" s="23" t="s">
        <v>504</v>
      </c>
      <c r="C183" s="23" t="s">
        <v>29</v>
      </c>
      <c r="D183" s="23" t="s">
        <v>505</v>
      </c>
      <c r="E183" s="23" t="s">
        <v>28</v>
      </c>
      <c r="F183" s="23" t="s">
        <v>430</v>
      </c>
      <c r="L183"/>
      <c r="M183"/>
    </row>
    <row r="184" spans="1:13">
      <c r="A184" s="17" t="str">
        <f t="shared" si="3"/>
        <v>75000</v>
      </c>
      <c r="B184" s="23" t="s">
        <v>37</v>
      </c>
      <c r="C184" s="23" t="s">
        <v>29</v>
      </c>
      <c r="D184" s="23" t="s">
        <v>506</v>
      </c>
      <c r="E184" s="23" t="s">
        <v>28</v>
      </c>
      <c r="F184" s="23" t="s">
        <v>430</v>
      </c>
      <c r="L184"/>
      <c r="M184"/>
    </row>
    <row r="185" spans="1:13">
      <c r="A185" s="17" t="str">
        <f t="shared" si="3"/>
        <v>76000</v>
      </c>
      <c r="B185" s="23" t="s">
        <v>38</v>
      </c>
      <c r="C185" s="23" t="s">
        <v>29</v>
      </c>
      <c r="D185" s="23" t="s">
        <v>507</v>
      </c>
      <c r="E185" s="23" t="s">
        <v>20</v>
      </c>
      <c r="F185" s="35" t="s">
        <v>508</v>
      </c>
      <c r="L185"/>
      <c r="M185"/>
    </row>
    <row r="186" spans="1:13">
      <c r="A186" s="17" t="str">
        <f t="shared" si="3"/>
        <v>85001</v>
      </c>
      <c r="B186" s="23" t="s">
        <v>509</v>
      </c>
      <c r="C186" s="23" t="s">
        <v>29</v>
      </c>
      <c r="D186" s="23" t="s">
        <v>510</v>
      </c>
      <c r="E186" s="23" t="s">
        <v>28</v>
      </c>
      <c r="F186" s="23" t="s">
        <v>17</v>
      </c>
      <c r="L186"/>
      <c r="M186"/>
    </row>
    <row r="187" spans="1:13">
      <c r="A187" s="17" t="str">
        <f t="shared" si="3"/>
        <v>85002</v>
      </c>
      <c r="B187" s="23" t="s">
        <v>176</v>
      </c>
      <c r="C187" s="23" t="s">
        <v>29</v>
      </c>
      <c r="D187" s="23" t="s">
        <v>511</v>
      </c>
      <c r="E187" s="23" t="s">
        <v>28</v>
      </c>
      <c r="F187" s="23" t="s">
        <v>375</v>
      </c>
      <c r="L187"/>
      <c r="M187"/>
    </row>
    <row r="188" spans="1:13">
      <c r="A188" s="17" t="str">
        <f t="shared" si="3"/>
        <v>86000</v>
      </c>
      <c r="B188" s="23" t="s">
        <v>206</v>
      </c>
      <c r="C188" s="23" t="s">
        <v>29</v>
      </c>
      <c r="D188" s="23" t="s">
        <v>512</v>
      </c>
      <c r="E188" s="23" t="s">
        <v>189</v>
      </c>
      <c r="F188" s="35" t="s">
        <v>508</v>
      </c>
      <c r="L188"/>
      <c r="M188"/>
    </row>
    <row r="189" spans="1:13">
      <c r="A189" s="17" t="str">
        <f t="shared" si="3"/>
        <v>87000</v>
      </c>
      <c r="B189" s="23" t="s">
        <v>513</v>
      </c>
      <c r="C189" s="23" t="s">
        <v>29</v>
      </c>
      <c r="D189" s="23" t="s">
        <v>514</v>
      </c>
      <c r="E189" s="23" t="s">
        <v>28</v>
      </c>
      <c r="F189" s="23" t="s">
        <v>515</v>
      </c>
      <c r="L189"/>
      <c r="M189"/>
    </row>
    <row r="190" spans="1:13">
      <c r="A190" s="17" t="str">
        <f t="shared" si="3"/>
        <v>87001</v>
      </c>
      <c r="B190" s="23" t="s">
        <v>516</v>
      </c>
      <c r="C190" s="23" t="s">
        <v>29</v>
      </c>
      <c r="D190" s="23" t="s">
        <v>515</v>
      </c>
      <c r="E190" s="23" t="s">
        <v>28</v>
      </c>
      <c r="F190" s="23" t="s">
        <v>515</v>
      </c>
      <c r="L190"/>
      <c r="M190"/>
    </row>
    <row r="191" spans="1:13">
      <c r="A191" s="17" t="str">
        <f t="shared" si="3"/>
        <v>91000</v>
      </c>
      <c r="B191" s="23" t="s">
        <v>517</v>
      </c>
      <c r="C191" s="23" t="s">
        <v>29</v>
      </c>
      <c r="D191" s="23" t="s">
        <v>518</v>
      </c>
      <c r="E191" s="23" t="s">
        <v>28</v>
      </c>
      <c r="F191" s="23" t="s">
        <v>501</v>
      </c>
      <c r="L191"/>
      <c r="M191"/>
    </row>
    <row r="192" spans="1:13">
      <c r="B192" s="18"/>
      <c r="L192"/>
      <c r="M192"/>
    </row>
    <row r="193" spans="12:13">
      <c r="L193"/>
      <c r="M193"/>
    </row>
    <row r="194" spans="12:13">
      <c r="L194"/>
      <c r="M194"/>
    </row>
    <row r="195" spans="12:13">
      <c r="L195"/>
      <c r="M195"/>
    </row>
    <row r="196" spans="12:13">
      <c r="L196"/>
      <c r="M196"/>
    </row>
    <row r="197" spans="12:13">
      <c r="L197"/>
      <c r="M197"/>
    </row>
    <row r="198" spans="12:13">
      <c r="L198"/>
      <c r="M198"/>
    </row>
    <row r="199" spans="12:13">
      <c r="L199"/>
      <c r="M199"/>
    </row>
    <row r="200" spans="12:13">
      <c r="L200"/>
      <c r="M200"/>
    </row>
    <row r="201" spans="12:13">
      <c r="L201"/>
      <c r="M201"/>
    </row>
    <row r="202" spans="12:13">
      <c r="L202"/>
      <c r="M202"/>
    </row>
    <row r="203" spans="12:13">
      <c r="L203"/>
      <c r="M203"/>
    </row>
    <row r="204" spans="12:13">
      <c r="L204"/>
      <c r="M204"/>
    </row>
    <row r="205" spans="12:13">
      <c r="L205"/>
      <c r="M205"/>
    </row>
    <row r="206" spans="12:13">
      <c r="L206"/>
      <c r="M206"/>
    </row>
    <row r="207" spans="12:13">
      <c r="L207"/>
      <c r="M207"/>
    </row>
    <row r="208" spans="12:13">
      <c r="L208"/>
      <c r="M208"/>
    </row>
    <row r="209" spans="12:13">
      <c r="L209"/>
      <c r="M209"/>
    </row>
    <row r="210" spans="12:13">
      <c r="L210"/>
      <c r="M210"/>
    </row>
    <row r="211" spans="12:13">
      <c r="L211"/>
      <c r="M211"/>
    </row>
    <row r="212" spans="12:13">
      <c r="L212"/>
      <c r="M212"/>
    </row>
    <row r="213" spans="12:13">
      <c r="L213"/>
      <c r="M213"/>
    </row>
    <row r="214" spans="12:13">
      <c r="L214"/>
      <c r="M214"/>
    </row>
    <row r="215" spans="12:13">
      <c r="L215"/>
      <c r="M215"/>
    </row>
    <row r="216" spans="12:13">
      <c r="L216"/>
      <c r="M216"/>
    </row>
    <row r="217" spans="12:13">
      <c r="L217"/>
      <c r="M217"/>
    </row>
    <row r="218" spans="12:13">
      <c r="L218"/>
      <c r="M218"/>
    </row>
    <row r="219" spans="12:13">
      <c r="L219"/>
      <c r="M219"/>
    </row>
    <row r="220" spans="12:13">
      <c r="L220"/>
      <c r="M220"/>
    </row>
    <row r="221" spans="12:13">
      <c r="L221"/>
      <c r="M221"/>
    </row>
    <row r="222" spans="12:13">
      <c r="L222"/>
      <c r="M222"/>
    </row>
    <row r="223" spans="12:13">
      <c r="L223"/>
      <c r="M223"/>
    </row>
    <row r="224" spans="12:13">
      <c r="L224"/>
      <c r="M224"/>
    </row>
    <row r="225" spans="12:13">
      <c r="L225"/>
      <c r="M225"/>
    </row>
    <row r="226" spans="12:13">
      <c r="L226"/>
      <c r="M226"/>
    </row>
    <row r="227" spans="12:13">
      <c r="L227"/>
      <c r="M227"/>
    </row>
    <row r="228" spans="12:13">
      <c r="L228"/>
      <c r="M228"/>
    </row>
    <row r="229" spans="12:13">
      <c r="L229"/>
      <c r="M229"/>
    </row>
    <row r="230" spans="12:13">
      <c r="L230"/>
      <c r="M230"/>
    </row>
    <row r="231" spans="12:13">
      <c r="L231"/>
      <c r="M231"/>
    </row>
    <row r="232" spans="12:13">
      <c r="L232"/>
      <c r="M232"/>
    </row>
    <row r="233" spans="12:13">
      <c r="L233"/>
      <c r="M233"/>
    </row>
    <row r="234" spans="12:13">
      <c r="L234"/>
      <c r="M234"/>
    </row>
    <row r="235" spans="12:13">
      <c r="L235"/>
      <c r="M235"/>
    </row>
    <row r="236" spans="12:13">
      <c r="L236"/>
      <c r="M236"/>
    </row>
    <row r="237" spans="12:13">
      <c r="L237"/>
      <c r="M237"/>
    </row>
    <row r="238" spans="12:13">
      <c r="L238"/>
      <c r="M238"/>
    </row>
    <row r="239" spans="12:13">
      <c r="L239"/>
      <c r="M239"/>
    </row>
    <row r="240" spans="12:13">
      <c r="L240"/>
      <c r="M240"/>
    </row>
    <row r="241" spans="12:13">
      <c r="L241"/>
      <c r="M241"/>
    </row>
    <row r="242" spans="12:13">
      <c r="L242"/>
      <c r="M242"/>
    </row>
    <row r="243" spans="12:13">
      <c r="L243"/>
      <c r="M243"/>
    </row>
    <row r="244" spans="12:13">
      <c r="L244"/>
      <c r="M244"/>
    </row>
    <row r="245" spans="12:13">
      <c r="L245"/>
      <c r="M245"/>
    </row>
    <row r="246" spans="12:13">
      <c r="L246"/>
      <c r="M246"/>
    </row>
    <row r="247" spans="12:13">
      <c r="L247"/>
      <c r="M247"/>
    </row>
    <row r="248" spans="12:13">
      <c r="L248"/>
      <c r="M248"/>
    </row>
    <row r="249" spans="12:13">
      <c r="L249"/>
      <c r="M249"/>
    </row>
    <row r="250" spans="12:13">
      <c r="L250"/>
      <c r="M250"/>
    </row>
    <row r="251" spans="12:13">
      <c r="L251"/>
      <c r="M251"/>
    </row>
    <row r="252" spans="12:13">
      <c r="L252"/>
      <c r="M252"/>
    </row>
    <row r="253" spans="12:13">
      <c r="L253"/>
      <c r="M253"/>
    </row>
    <row r="254" spans="12:13">
      <c r="L254"/>
      <c r="M254"/>
    </row>
    <row r="255" spans="12:13">
      <c r="L255"/>
      <c r="M255"/>
    </row>
    <row r="256" spans="12:13">
      <c r="L256"/>
      <c r="M256"/>
    </row>
    <row r="257" spans="12:13">
      <c r="L257"/>
      <c r="M257"/>
    </row>
    <row r="258" spans="12:13">
      <c r="L258"/>
      <c r="M258"/>
    </row>
    <row r="259" spans="12:13">
      <c r="L259"/>
      <c r="M259"/>
    </row>
    <row r="260" spans="12:13">
      <c r="L260"/>
      <c r="M260"/>
    </row>
    <row r="261" spans="12:13">
      <c r="L261"/>
      <c r="M261"/>
    </row>
    <row r="262" spans="12:13">
      <c r="L262"/>
      <c r="M262"/>
    </row>
    <row r="263" spans="12:13">
      <c r="L263"/>
      <c r="M263"/>
    </row>
    <row r="264" spans="12:13">
      <c r="L264"/>
      <c r="M264"/>
    </row>
    <row r="265" spans="12:13">
      <c r="L265"/>
      <c r="M265"/>
    </row>
    <row r="266" spans="12:13">
      <c r="L266"/>
      <c r="M266"/>
    </row>
    <row r="267" spans="12:13">
      <c r="L267"/>
      <c r="M267"/>
    </row>
    <row r="268" spans="12:13">
      <c r="L268"/>
      <c r="M268"/>
    </row>
    <row r="269" spans="12:13">
      <c r="L269"/>
      <c r="M269"/>
    </row>
    <row r="270" spans="12:13">
      <c r="L270"/>
      <c r="M270"/>
    </row>
    <row r="271" spans="12:13">
      <c r="L271"/>
      <c r="M271"/>
    </row>
    <row r="272" spans="12:13">
      <c r="L272"/>
      <c r="M272"/>
    </row>
    <row r="273" spans="12:13">
      <c r="L273"/>
      <c r="M273"/>
    </row>
    <row r="274" spans="12:13">
      <c r="L274"/>
      <c r="M274"/>
    </row>
    <row r="275" spans="12:13">
      <c r="L275"/>
      <c r="M275"/>
    </row>
    <row r="276" spans="12:13">
      <c r="L276"/>
      <c r="M276"/>
    </row>
    <row r="277" spans="12:13">
      <c r="L277"/>
      <c r="M277"/>
    </row>
    <row r="278" spans="12:13">
      <c r="L278"/>
      <c r="M278"/>
    </row>
    <row r="279" spans="12:13">
      <c r="L279"/>
      <c r="M279"/>
    </row>
    <row r="280" spans="12:13">
      <c r="L280"/>
      <c r="M280"/>
    </row>
    <row r="281" spans="12:13">
      <c r="L281"/>
      <c r="M281"/>
    </row>
    <row r="282" spans="12:13">
      <c r="L282"/>
      <c r="M282"/>
    </row>
    <row r="283" spans="12:13">
      <c r="L283"/>
      <c r="M283"/>
    </row>
    <row r="284" spans="12:13">
      <c r="L284"/>
      <c r="M284"/>
    </row>
    <row r="285" spans="12:13">
      <c r="L285"/>
      <c r="M285"/>
    </row>
    <row r="286" spans="12:13">
      <c r="L286"/>
      <c r="M286"/>
    </row>
    <row r="287" spans="12:13">
      <c r="L287"/>
      <c r="M287"/>
    </row>
    <row r="288" spans="12:13">
      <c r="L288"/>
      <c r="M288"/>
    </row>
    <row r="289" spans="12:13">
      <c r="L289"/>
      <c r="M289"/>
    </row>
    <row r="290" spans="12:13">
      <c r="L290"/>
      <c r="M290"/>
    </row>
    <row r="291" spans="12:13">
      <c r="L291"/>
      <c r="M291"/>
    </row>
    <row r="292" spans="12:13">
      <c r="L292"/>
      <c r="M292"/>
    </row>
    <row r="293" spans="12:13">
      <c r="L293"/>
      <c r="M293"/>
    </row>
    <row r="294" spans="12:13">
      <c r="L294"/>
      <c r="M294"/>
    </row>
    <row r="295" spans="12:13">
      <c r="L295"/>
      <c r="M295"/>
    </row>
    <row r="296" spans="12:13">
      <c r="L296"/>
      <c r="M296"/>
    </row>
    <row r="297" spans="12:13">
      <c r="L297"/>
      <c r="M297"/>
    </row>
    <row r="298" spans="12:13">
      <c r="L298"/>
      <c r="M298"/>
    </row>
    <row r="299" spans="12:13">
      <c r="L299"/>
      <c r="M299"/>
    </row>
    <row r="300" spans="12:13">
      <c r="L300"/>
      <c r="M300"/>
    </row>
    <row r="301" spans="12:13">
      <c r="L301"/>
      <c r="M301"/>
    </row>
    <row r="302" spans="12:13">
      <c r="L302"/>
      <c r="M302"/>
    </row>
    <row r="303" spans="12:13">
      <c r="L303"/>
      <c r="M303"/>
    </row>
    <row r="304" spans="12:13">
      <c r="L304"/>
      <c r="M304"/>
    </row>
    <row r="305" spans="12:13">
      <c r="L305"/>
      <c r="M305"/>
    </row>
    <row r="306" spans="12:13">
      <c r="L306"/>
      <c r="M306"/>
    </row>
    <row r="307" spans="12:13">
      <c r="L307"/>
      <c r="M307"/>
    </row>
    <row r="308" spans="12:13">
      <c r="L308"/>
      <c r="M308"/>
    </row>
    <row r="309" spans="12:13">
      <c r="L309"/>
      <c r="M309"/>
    </row>
    <row r="310" spans="12:13">
      <c r="L310"/>
      <c r="M310"/>
    </row>
    <row r="311" spans="12:13">
      <c r="L311"/>
      <c r="M311"/>
    </row>
    <row r="312" spans="12:13">
      <c r="L312"/>
      <c r="M312"/>
    </row>
    <row r="313" spans="12:13">
      <c r="L313"/>
      <c r="M313"/>
    </row>
    <row r="314" spans="12:13">
      <c r="L314"/>
      <c r="M314"/>
    </row>
    <row r="315" spans="12:13">
      <c r="L315"/>
      <c r="M315"/>
    </row>
    <row r="316" spans="12:13">
      <c r="L316"/>
      <c r="M316"/>
    </row>
    <row r="317" spans="12:13">
      <c r="L317"/>
      <c r="M317"/>
    </row>
    <row r="318" spans="12:13">
      <c r="L318"/>
      <c r="M318"/>
    </row>
    <row r="319" spans="12:13">
      <c r="L319"/>
      <c r="M319"/>
    </row>
    <row r="320" spans="12:13">
      <c r="L320"/>
      <c r="M320"/>
    </row>
    <row r="321" spans="12:13">
      <c r="L321"/>
      <c r="M321"/>
    </row>
    <row r="322" spans="12:13">
      <c r="L322"/>
      <c r="M322"/>
    </row>
    <row r="323" spans="12:13">
      <c r="L323"/>
      <c r="M323"/>
    </row>
    <row r="324" spans="12:13">
      <c r="L324"/>
      <c r="M324"/>
    </row>
    <row r="325" spans="12:13">
      <c r="L325"/>
      <c r="M325"/>
    </row>
    <row r="326" spans="12:13">
      <c r="L326"/>
      <c r="M326"/>
    </row>
    <row r="327" spans="12:13">
      <c r="L327"/>
      <c r="M327"/>
    </row>
    <row r="328" spans="12:13">
      <c r="L328"/>
      <c r="M328"/>
    </row>
    <row r="329" spans="12:13">
      <c r="L329"/>
      <c r="M329"/>
    </row>
    <row r="330" spans="12:13">
      <c r="L330"/>
      <c r="M330"/>
    </row>
    <row r="331" spans="12:13">
      <c r="L331"/>
      <c r="M331"/>
    </row>
    <row r="332" spans="12:13">
      <c r="L332"/>
      <c r="M332"/>
    </row>
    <row r="333" spans="12:13">
      <c r="L333"/>
      <c r="M333"/>
    </row>
    <row r="334" spans="12:13">
      <c r="L334"/>
      <c r="M334"/>
    </row>
    <row r="335" spans="12:13">
      <c r="L335"/>
      <c r="M335"/>
    </row>
    <row r="336" spans="12:13">
      <c r="L336"/>
      <c r="M336"/>
    </row>
    <row r="337" spans="12:13">
      <c r="L337"/>
      <c r="M337"/>
    </row>
    <row r="338" spans="12:13">
      <c r="L338"/>
      <c r="M338"/>
    </row>
    <row r="339" spans="12:13">
      <c r="L339"/>
      <c r="M339"/>
    </row>
    <row r="340" spans="12:13">
      <c r="L340"/>
      <c r="M340"/>
    </row>
    <row r="341" spans="12:13">
      <c r="L341"/>
      <c r="M341"/>
    </row>
    <row r="342" spans="12:13">
      <c r="L342"/>
      <c r="M342"/>
    </row>
    <row r="343" spans="12:13">
      <c r="L343"/>
      <c r="M343"/>
    </row>
    <row r="344" spans="12:13">
      <c r="L344"/>
      <c r="M344"/>
    </row>
    <row r="345" spans="12:13">
      <c r="L345"/>
      <c r="M345"/>
    </row>
    <row r="346" spans="12:13">
      <c r="L346"/>
      <c r="M346"/>
    </row>
    <row r="347" spans="12:13">
      <c r="L347"/>
      <c r="M347"/>
    </row>
    <row r="348" spans="12:13">
      <c r="L348"/>
      <c r="M348"/>
    </row>
    <row r="349" spans="12:13">
      <c r="L349"/>
      <c r="M349"/>
    </row>
    <row r="350" spans="12:13">
      <c r="L350"/>
      <c r="M350"/>
    </row>
    <row r="351" spans="12:13">
      <c r="L351"/>
      <c r="M351"/>
    </row>
    <row r="352" spans="12:13">
      <c r="L352"/>
      <c r="M352"/>
    </row>
    <row r="353" spans="12:13">
      <c r="L353"/>
      <c r="M353"/>
    </row>
    <row r="354" spans="12:13">
      <c r="L354"/>
      <c r="M354"/>
    </row>
    <row r="355" spans="12:13">
      <c r="L355"/>
      <c r="M355"/>
    </row>
    <row r="356" spans="12:13">
      <c r="L356"/>
      <c r="M356"/>
    </row>
    <row r="357" spans="12:13">
      <c r="L357"/>
      <c r="M357"/>
    </row>
    <row r="358" spans="12:13">
      <c r="L358"/>
      <c r="M358"/>
    </row>
    <row r="359" spans="12:13">
      <c r="L359"/>
      <c r="M359"/>
    </row>
    <row r="360" spans="12:13">
      <c r="L360"/>
      <c r="M360"/>
    </row>
    <row r="361" spans="12:13">
      <c r="L361"/>
      <c r="M361"/>
    </row>
    <row r="362" spans="12:13">
      <c r="L362"/>
      <c r="M362"/>
    </row>
    <row r="363" spans="12:13">
      <c r="L363"/>
      <c r="M363"/>
    </row>
    <row r="364" spans="12:13">
      <c r="L364"/>
      <c r="M364"/>
    </row>
    <row r="365" spans="12:13">
      <c r="L365"/>
      <c r="M365"/>
    </row>
    <row r="366" spans="12:13">
      <c r="L366"/>
      <c r="M366"/>
    </row>
    <row r="367" spans="12:13">
      <c r="L367"/>
      <c r="M367"/>
    </row>
    <row r="368" spans="12:13">
      <c r="L368"/>
      <c r="M368"/>
    </row>
    <row r="369" spans="12:13">
      <c r="L369"/>
      <c r="M369"/>
    </row>
    <row r="370" spans="12:13">
      <c r="L370"/>
      <c r="M370"/>
    </row>
    <row r="371" spans="12:13">
      <c r="L371"/>
      <c r="M371"/>
    </row>
    <row r="372" spans="12:13">
      <c r="L372"/>
      <c r="M372"/>
    </row>
    <row r="373" spans="12:13">
      <c r="L373"/>
      <c r="M373"/>
    </row>
    <row r="374" spans="12:13">
      <c r="L374"/>
      <c r="M374"/>
    </row>
    <row r="375" spans="12:13">
      <c r="L375"/>
      <c r="M375"/>
    </row>
    <row r="376" spans="12:13">
      <c r="L376"/>
      <c r="M376"/>
    </row>
    <row r="377" spans="12:13">
      <c r="L377"/>
      <c r="M377"/>
    </row>
    <row r="378" spans="12:13">
      <c r="L378"/>
      <c r="M378"/>
    </row>
    <row r="379" spans="12:13">
      <c r="L379"/>
      <c r="M379"/>
    </row>
    <row r="380" spans="12:13">
      <c r="L380"/>
      <c r="M380"/>
    </row>
    <row r="381" spans="12:13">
      <c r="L381"/>
      <c r="M381"/>
    </row>
    <row r="382" spans="12:13">
      <c r="L382"/>
      <c r="M382"/>
    </row>
    <row r="383" spans="12:13">
      <c r="L383"/>
      <c r="M383"/>
    </row>
    <row r="384" spans="12:13">
      <c r="L384"/>
      <c r="M384"/>
    </row>
    <row r="385" spans="12:13">
      <c r="L385"/>
      <c r="M385"/>
    </row>
    <row r="386" spans="12:13">
      <c r="L386"/>
      <c r="M386"/>
    </row>
    <row r="387" spans="12:13">
      <c r="L387"/>
      <c r="M387"/>
    </row>
    <row r="388" spans="12:13">
      <c r="L388"/>
      <c r="M388"/>
    </row>
    <row r="389" spans="12:13">
      <c r="L389"/>
      <c r="M389"/>
    </row>
    <row r="390" spans="12:13">
      <c r="L390"/>
      <c r="M390"/>
    </row>
    <row r="391" spans="12:13">
      <c r="L391"/>
      <c r="M391"/>
    </row>
    <row r="392" spans="12:13">
      <c r="L392"/>
      <c r="M392"/>
    </row>
    <row r="393" spans="12:13">
      <c r="L393"/>
      <c r="M393"/>
    </row>
    <row r="394" spans="12:13">
      <c r="L394"/>
      <c r="M394"/>
    </row>
    <row r="395" spans="12:13">
      <c r="L395"/>
      <c r="M395"/>
    </row>
    <row r="396" spans="12:13">
      <c r="L396"/>
      <c r="M396"/>
    </row>
    <row r="397" spans="12:13">
      <c r="L397"/>
      <c r="M397"/>
    </row>
    <row r="398" spans="12:13">
      <c r="L398"/>
      <c r="M398"/>
    </row>
    <row r="399" spans="12:13">
      <c r="L399"/>
      <c r="M399"/>
    </row>
    <row r="400" spans="12:13">
      <c r="L400"/>
      <c r="M400"/>
    </row>
    <row r="401" spans="12:13">
      <c r="L401"/>
      <c r="M401"/>
    </row>
    <row r="402" spans="12:13">
      <c r="L402"/>
      <c r="M402"/>
    </row>
    <row r="403" spans="12:13">
      <c r="L403"/>
      <c r="M403"/>
    </row>
    <row r="404" spans="12:13">
      <c r="L404"/>
      <c r="M404"/>
    </row>
    <row r="405" spans="12:13">
      <c r="L405"/>
      <c r="M405"/>
    </row>
    <row r="406" spans="12:13">
      <c r="L406"/>
      <c r="M406"/>
    </row>
    <row r="407" spans="12:13">
      <c r="L407"/>
      <c r="M407"/>
    </row>
    <row r="408" spans="12:13">
      <c r="L408"/>
      <c r="M408"/>
    </row>
    <row r="409" spans="12:13">
      <c r="L409"/>
      <c r="M409"/>
    </row>
    <row r="410" spans="12:13">
      <c r="L410"/>
      <c r="M410"/>
    </row>
    <row r="411" spans="12:13">
      <c r="L411"/>
      <c r="M411"/>
    </row>
    <row r="412" spans="12:13">
      <c r="L412"/>
      <c r="M412"/>
    </row>
    <row r="413" spans="12:13">
      <c r="L413"/>
      <c r="M413"/>
    </row>
    <row r="414" spans="12:13">
      <c r="L414"/>
      <c r="M414"/>
    </row>
    <row r="415" spans="12:13">
      <c r="L415"/>
      <c r="M415"/>
    </row>
    <row r="416" spans="12:13">
      <c r="L416"/>
      <c r="M416"/>
    </row>
    <row r="417" spans="12:13">
      <c r="L417"/>
      <c r="M417"/>
    </row>
    <row r="418" spans="12:13">
      <c r="L418"/>
      <c r="M418"/>
    </row>
    <row r="419" spans="12:13">
      <c r="L419"/>
      <c r="M419"/>
    </row>
    <row r="420" spans="12:13">
      <c r="L420"/>
      <c r="M420"/>
    </row>
    <row r="421" spans="12:13">
      <c r="L421"/>
      <c r="M421"/>
    </row>
    <row r="422" spans="12:13">
      <c r="L422"/>
      <c r="M422"/>
    </row>
    <row r="423" spans="12:13">
      <c r="L423"/>
      <c r="M423"/>
    </row>
    <row r="424" spans="12:13">
      <c r="L424"/>
      <c r="M424"/>
    </row>
    <row r="425" spans="12:13">
      <c r="L425"/>
      <c r="M425"/>
    </row>
    <row r="426" spans="12:13">
      <c r="L426"/>
      <c r="M426"/>
    </row>
    <row r="427" spans="12:13">
      <c r="L427"/>
      <c r="M427"/>
    </row>
    <row r="428" spans="12:13">
      <c r="L428"/>
      <c r="M428"/>
    </row>
    <row r="429" spans="12:13">
      <c r="L429"/>
      <c r="M429"/>
    </row>
    <row r="430" spans="12:13">
      <c r="L430"/>
      <c r="M430"/>
    </row>
    <row r="431" spans="12:13">
      <c r="L431"/>
      <c r="M431"/>
    </row>
    <row r="432" spans="12:13">
      <c r="L432"/>
      <c r="M432"/>
    </row>
    <row r="433" spans="12:13">
      <c r="L433"/>
      <c r="M433"/>
    </row>
    <row r="434" spans="12:13">
      <c r="L434"/>
      <c r="M434"/>
    </row>
    <row r="435" spans="12:13">
      <c r="L435"/>
      <c r="M435"/>
    </row>
    <row r="436" spans="12:13">
      <c r="L436"/>
      <c r="M436"/>
    </row>
    <row r="437" spans="12:13">
      <c r="L437"/>
      <c r="M437"/>
    </row>
    <row r="438" spans="12:13">
      <c r="L438"/>
      <c r="M438"/>
    </row>
    <row r="439" spans="12:13">
      <c r="L439"/>
      <c r="M439"/>
    </row>
    <row r="440" spans="12:13">
      <c r="L440"/>
      <c r="M440"/>
    </row>
    <row r="441" spans="12:13">
      <c r="L441"/>
      <c r="M441"/>
    </row>
    <row r="442" spans="12:13">
      <c r="L442"/>
      <c r="M442"/>
    </row>
    <row r="443" spans="12:13">
      <c r="L443"/>
      <c r="M443"/>
    </row>
    <row r="444" spans="12:13">
      <c r="L444"/>
      <c r="M444"/>
    </row>
    <row r="445" spans="12:13">
      <c r="L445"/>
      <c r="M445"/>
    </row>
    <row r="446" spans="12:13">
      <c r="L446"/>
      <c r="M446"/>
    </row>
    <row r="447" spans="12:13">
      <c r="L447"/>
      <c r="M447"/>
    </row>
    <row r="448" spans="12:13">
      <c r="L448"/>
      <c r="M448"/>
    </row>
    <row r="449" spans="12:13">
      <c r="L449"/>
      <c r="M449"/>
    </row>
    <row r="450" spans="12:13">
      <c r="L450"/>
      <c r="M450"/>
    </row>
    <row r="451" spans="12:13">
      <c r="L451"/>
      <c r="M451"/>
    </row>
    <row r="452" spans="12:13">
      <c r="L452"/>
      <c r="M452"/>
    </row>
    <row r="453" spans="12:13">
      <c r="L453"/>
      <c r="M453"/>
    </row>
    <row r="454" spans="12:13">
      <c r="L454"/>
      <c r="M454"/>
    </row>
    <row r="455" spans="12:13">
      <c r="L455"/>
      <c r="M455"/>
    </row>
    <row r="456" spans="12:13">
      <c r="L456"/>
      <c r="M456"/>
    </row>
    <row r="457" spans="12:13">
      <c r="L457"/>
      <c r="M457"/>
    </row>
    <row r="458" spans="12:13">
      <c r="L458"/>
      <c r="M458"/>
    </row>
    <row r="459" spans="12:13">
      <c r="L459"/>
      <c r="M459"/>
    </row>
    <row r="460" spans="12:13">
      <c r="L460"/>
      <c r="M460"/>
    </row>
    <row r="461" spans="12:13">
      <c r="L461"/>
      <c r="M461"/>
    </row>
    <row r="462" spans="12:13">
      <c r="L462"/>
      <c r="M462"/>
    </row>
    <row r="463" spans="12:13">
      <c r="L463"/>
      <c r="M463"/>
    </row>
    <row r="464" spans="12:13">
      <c r="L464"/>
      <c r="M464"/>
    </row>
    <row r="465" spans="12:13">
      <c r="L465"/>
      <c r="M465"/>
    </row>
    <row r="466" spans="12:13">
      <c r="L466"/>
      <c r="M466"/>
    </row>
    <row r="467" spans="12:13">
      <c r="L467"/>
      <c r="M467"/>
    </row>
    <row r="468" spans="12:13">
      <c r="L468"/>
      <c r="M468"/>
    </row>
    <row r="469" spans="12:13">
      <c r="L469"/>
      <c r="M469"/>
    </row>
    <row r="470" spans="12:13">
      <c r="L470"/>
      <c r="M470"/>
    </row>
    <row r="471" spans="12:13">
      <c r="L471"/>
      <c r="M471"/>
    </row>
    <row r="472" spans="12:13">
      <c r="L472"/>
      <c r="M472"/>
    </row>
    <row r="473" spans="12:13">
      <c r="L473"/>
      <c r="M473"/>
    </row>
    <row r="474" spans="12:13">
      <c r="L474"/>
      <c r="M474"/>
    </row>
    <row r="475" spans="12:13">
      <c r="L475"/>
      <c r="M475"/>
    </row>
    <row r="476" spans="12:13">
      <c r="L476"/>
      <c r="M476"/>
    </row>
    <row r="477" spans="12:13">
      <c r="L477"/>
      <c r="M477"/>
    </row>
    <row r="478" spans="12:13">
      <c r="L478"/>
      <c r="M478"/>
    </row>
    <row r="479" spans="12:13">
      <c r="L479"/>
      <c r="M479"/>
    </row>
    <row r="480" spans="12:13">
      <c r="L480"/>
      <c r="M480"/>
    </row>
    <row r="481" spans="12:13">
      <c r="L481"/>
      <c r="M481"/>
    </row>
    <row r="482" spans="12:13">
      <c r="L482"/>
      <c r="M482"/>
    </row>
    <row r="483" spans="12:13">
      <c r="L483"/>
      <c r="M483"/>
    </row>
    <row r="484" spans="12:13">
      <c r="L484"/>
      <c r="M484"/>
    </row>
    <row r="485" spans="12:13">
      <c r="L485"/>
      <c r="M485"/>
    </row>
    <row r="486" spans="12:13">
      <c r="L486"/>
      <c r="M486"/>
    </row>
    <row r="487" spans="12:13">
      <c r="L487"/>
      <c r="M487"/>
    </row>
    <row r="488" spans="12:13">
      <c r="L488"/>
      <c r="M488"/>
    </row>
    <row r="489" spans="12:13">
      <c r="L489"/>
      <c r="M489"/>
    </row>
    <row r="490" spans="12:13">
      <c r="L490"/>
      <c r="M490"/>
    </row>
    <row r="491" spans="12:13">
      <c r="L491"/>
      <c r="M491"/>
    </row>
    <row r="492" spans="12:13">
      <c r="L492"/>
      <c r="M492"/>
    </row>
    <row r="493" spans="12:13">
      <c r="L493"/>
      <c r="M493"/>
    </row>
    <row r="494" spans="12:13">
      <c r="L494"/>
      <c r="M494"/>
    </row>
    <row r="495" spans="12:13">
      <c r="L495"/>
      <c r="M495"/>
    </row>
    <row r="496" spans="12:13">
      <c r="L496"/>
      <c r="M496"/>
    </row>
    <row r="497" spans="12:13">
      <c r="L497"/>
      <c r="M497"/>
    </row>
    <row r="498" spans="12:13">
      <c r="L498"/>
      <c r="M498"/>
    </row>
    <row r="499" spans="12:13">
      <c r="L499"/>
      <c r="M499"/>
    </row>
    <row r="500" spans="12:13">
      <c r="L500"/>
      <c r="M500"/>
    </row>
    <row r="501" spans="12:13">
      <c r="L501"/>
      <c r="M501"/>
    </row>
    <row r="502" spans="12:13">
      <c r="L502"/>
      <c r="M502"/>
    </row>
    <row r="503" spans="12:13">
      <c r="L503"/>
      <c r="M503"/>
    </row>
    <row r="504" spans="12:13">
      <c r="L504"/>
      <c r="M504"/>
    </row>
    <row r="505" spans="12:13">
      <c r="L505"/>
      <c r="M505"/>
    </row>
    <row r="506" spans="12:13">
      <c r="L506"/>
      <c r="M506"/>
    </row>
    <row r="507" spans="12:13">
      <c r="L507"/>
      <c r="M507"/>
    </row>
    <row r="508" spans="12:13">
      <c r="L508"/>
      <c r="M508"/>
    </row>
    <row r="509" spans="12:13">
      <c r="L509"/>
      <c r="M509"/>
    </row>
    <row r="510" spans="12:13">
      <c r="L510"/>
      <c r="M510"/>
    </row>
    <row r="511" spans="12:13">
      <c r="L511"/>
      <c r="M511"/>
    </row>
    <row r="512" spans="12:13">
      <c r="L512"/>
      <c r="M512"/>
    </row>
    <row r="513" spans="12:13">
      <c r="L513"/>
      <c r="M513"/>
    </row>
    <row r="514" spans="12:13">
      <c r="L514"/>
      <c r="M514"/>
    </row>
    <row r="515" spans="12:13">
      <c r="L515"/>
      <c r="M515"/>
    </row>
    <row r="516" spans="12:13">
      <c r="L516"/>
      <c r="M516"/>
    </row>
    <row r="517" spans="12:13">
      <c r="L517"/>
      <c r="M517"/>
    </row>
    <row r="518" spans="12:13">
      <c r="L518"/>
      <c r="M518"/>
    </row>
    <row r="519" spans="12:13">
      <c r="L519"/>
      <c r="M519"/>
    </row>
    <row r="520" spans="12:13">
      <c r="L520"/>
      <c r="M520"/>
    </row>
    <row r="521" spans="12:13">
      <c r="L521"/>
      <c r="M521"/>
    </row>
    <row r="522" spans="12:13">
      <c r="L522"/>
      <c r="M522"/>
    </row>
    <row r="523" spans="12:13">
      <c r="L523"/>
      <c r="M523"/>
    </row>
    <row r="524" spans="12:13">
      <c r="L524"/>
      <c r="M524"/>
    </row>
    <row r="525" spans="12:13">
      <c r="L525"/>
      <c r="M525"/>
    </row>
    <row r="526" spans="12:13">
      <c r="L526"/>
      <c r="M526"/>
    </row>
    <row r="527" spans="12:13">
      <c r="L527"/>
      <c r="M527"/>
    </row>
    <row r="528" spans="12:13">
      <c r="L528"/>
      <c r="M528"/>
    </row>
    <row r="529" spans="12:13">
      <c r="L529"/>
      <c r="M529"/>
    </row>
    <row r="530" spans="12:13">
      <c r="L530"/>
      <c r="M530"/>
    </row>
    <row r="531" spans="12:13">
      <c r="L531"/>
      <c r="M531"/>
    </row>
    <row r="532" spans="12:13">
      <c r="L532"/>
      <c r="M532"/>
    </row>
    <row r="533" spans="12:13">
      <c r="L533"/>
      <c r="M533"/>
    </row>
    <row r="534" spans="12:13">
      <c r="L534"/>
      <c r="M534"/>
    </row>
    <row r="535" spans="12:13">
      <c r="L535"/>
      <c r="M535"/>
    </row>
    <row r="536" spans="12:13">
      <c r="L536"/>
      <c r="M536"/>
    </row>
    <row r="537" spans="12:13">
      <c r="L537"/>
      <c r="M537"/>
    </row>
    <row r="538" spans="12:13">
      <c r="L538"/>
      <c r="M538"/>
    </row>
    <row r="539" spans="12:13">
      <c r="L539"/>
      <c r="M539"/>
    </row>
    <row r="540" spans="12:13">
      <c r="L540"/>
      <c r="M540"/>
    </row>
    <row r="541" spans="12:13">
      <c r="L541"/>
      <c r="M541"/>
    </row>
    <row r="542" spans="12:13">
      <c r="L542"/>
      <c r="M542"/>
    </row>
    <row r="543" spans="12:13">
      <c r="L543"/>
      <c r="M543"/>
    </row>
    <row r="544" spans="12:13">
      <c r="L544"/>
      <c r="M544"/>
    </row>
    <row r="545" spans="12:13">
      <c r="L545"/>
      <c r="M545"/>
    </row>
    <row r="546" spans="12:13">
      <c r="L546"/>
      <c r="M546"/>
    </row>
    <row r="547" spans="12:13">
      <c r="L547"/>
      <c r="M547"/>
    </row>
    <row r="548" spans="12:13">
      <c r="L548"/>
      <c r="M548"/>
    </row>
    <row r="549" spans="12:13">
      <c r="L549"/>
      <c r="M549"/>
    </row>
    <row r="550" spans="12:13">
      <c r="L550"/>
      <c r="M550"/>
    </row>
    <row r="551" spans="12:13">
      <c r="L551"/>
      <c r="M551"/>
    </row>
    <row r="552" spans="12:13">
      <c r="L552"/>
      <c r="M552"/>
    </row>
    <row r="553" spans="12:13">
      <c r="L553"/>
      <c r="M553"/>
    </row>
    <row r="554" spans="12:13">
      <c r="L554"/>
      <c r="M554"/>
    </row>
    <row r="555" spans="12:13">
      <c r="L555"/>
      <c r="M555"/>
    </row>
    <row r="556" spans="12:13">
      <c r="L556"/>
      <c r="M556"/>
    </row>
    <row r="557" spans="12:13">
      <c r="L557"/>
      <c r="M557"/>
    </row>
    <row r="558" spans="12:13">
      <c r="L558"/>
      <c r="M558"/>
    </row>
    <row r="559" spans="12:13">
      <c r="L559"/>
      <c r="M559"/>
    </row>
    <row r="560" spans="12:13">
      <c r="L560"/>
      <c r="M560"/>
    </row>
    <row r="561" spans="12:13">
      <c r="L561"/>
      <c r="M561"/>
    </row>
    <row r="562" spans="12:13">
      <c r="L562"/>
      <c r="M562"/>
    </row>
    <row r="563" spans="12:13">
      <c r="L563"/>
      <c r="M563"/>
    </row>
    <row r="564" spans="12:13">
      <c r="L564"/>
      <c r="M564"/>
    </row>
    <row r="565" spans="12:13">
      <c r="L565"/>
      <c r="M565"/>
    </row>
    <row r="566" spans="12:13">
      <c r="L566"/>
      <c r="M566"/>
    </row>
    <row r="567" spans="12:13">
      <c r="L567"/>
      <c r="M567"/>
    </row>
    <row r="568" spans="12:13">
      <c r="L568"/>
      <c r="M568"/>
    </row>
    <row r="569" spans="12:13">
      <c r="L569"/>
      <c r="M569"/>
    </row>
    <row r="570" spans="12:13">
      <c r="L570"/>
      <c r="M570"/>
    </row>
    <row r="571" spans="12:13">
      <c r="L571"/>
      <c r="M571"/>
    </row>
    <row r="572" spans="12:13">
      <c r="L572"/>
      <c r="M572"/>
    </row>
    <row r="573" spans="12:13">
      <c r="L573"/>
      <c r="M573"/>
    </row>
    <row r="574" spans="12:13">
      <c r="L574"/>
      <c r="M574"/>
    </row>
    <row r="575" spans="12:13">
      <c r="L575"/>
      <c r="M575"/>
    </row>
    <row r="576" spans="12:13">
      <c r="L576"/>
      <c r="M576"/>
    </row>
    <row r="577" spans="12:13">
      <c r="L577"/>
      <c r="M577"/>
    </row>
    <row r="578" spans="12:13">
      <c r="L578"/>
      <c r="M578"/>
    </row>
    <row r="579" spans="12:13">
      <c r="L579"/>
      <c r="M579"/>
    </row>
    <row r="580" spans="12:13">
      <c r="L580"/>
      <c r="M580"/>
    </row>
    <row r="581" spans="12:13">
      <c r="L581"/>
      <c r="M581"/>
    </row>
    <row r="582" spans="12:13">
      <c r="L582"/>
      <c r="M582"/>
    </row>
    <row r="583" spans="12:13">
      <c r="L583"/>
      <c r="M583"/>
    </row>
    <row r="584" spans="12:13">
      <c r="L584"/>
      <c r="M584"/>
    </row>
    <row r="585" spans="12:13">
      <c r="L585"/>
      <c r="M585"/>
    </row>
    <row r="586" spans="12:13">
      <c r="L586"/>
      <c r="M586"/>
    </row>
    <row r="587" spans="12:13">
      <c r="L587" s="36"/>
      <c r="M587"/>
    </row>
    <row r="588" spans="12:13">
      <c r="L588" s="36"/>
      <c r="M588"/>
    </row>
    <row r="589" spans="12:13">
      <c r="L589" s="36"/>
      <c r="M589"/>
    </row>
    <row r="590" spans="12:13">
      <c r="L590" s="36"/>
      <c r="M590"/>
    </row>
    <row r="591" spans="12:13">
      <c r="L591" s="36"/>
      <c r="M591"/>
    </row>
    <row r="592" spans="12:13">
      <c r="L592" s="36"/>
      <c r="M592"/>
    </row>
    <row r="593" spans="12:13">
      <c r="L593" s="36"/>
      <c r="M593"/>
    </row>
    <row r="594" spans="12:13">
      <c r="L594" s="36"/>
      <c r="M594"/>
    </row>
    <row r="595" spans="12:13">
      <c r="L595" s="36"/>
      <c r="M595"/>
    </row>
    <row r="596" spans="12:13">
      <c r="L596" s="36"/>
      <c r="M596"/>
    </row>
    <row r="597" spans="12:13">
      <c r="L597" s="36"/>
      <c r="M597"/>
    </row>
    <row r="598" spans="12:13">
      <c r="L598" s="36"/>
      <c r="M598"/>
    </row>
    <row r="599" spans="12:13">
      <c r="L599" s="36"/>
      <c r="M599"/>
    </row>
    <row r="600" spans="12:13">
      <c r="L600" s="36"/>
      <c r="M600"/>
    </row>
    <row r="601" spans="12:13">
      <c r="L601" s="36"/>
      <c r="M601"/>
    </row>
    <row r="602" spans="12:13">
      <c r="L602" s="36"/>
      <c r="M602"/>
    </row>
    <row r="603" spans="12:13">
      <c r="L603" s="36"/>
      <c r="M603"/>
    </row>
    <row r="604" spans="12:13">
      <c r="L604" s="36"/>
      <c r="M604"/>
    </row>
    <row r="605" spans="12:13">
      <c r="L605" s="36"/>
      <c r="M605"/>
    </row>
    <row r="606" spans="12:13">
      <c r="L606" s="36"/>
      <c r="M606"/>
    </row>
    <row r="607" spans="12:13">
      <c r="L607" s="36"/>
      <c r="M607"/>
    </row>
    <row r="608" spans="12:13">
      <c r="L608" s="36"/>
      <c r="M608"/>
    </row>
    <row r="609" spans="12:13">
      <c r="L609" s="36"/>
      <c r="M609"/>
    </row>
    <row r="610" spans="12:13">
      <c r="L610" s="36"/>
      <c r="M610"/>
    </row>
    <row r="611" spans="12:13">
      <c r="L611" s="36"/>
      <c r="M611"/>
    </row>
    <row r="612" spans="12:13">
      <c r="L612" s="36"/>
      <c r="M612"/>
    </row>
    <row r="613" spans="12:13">
      <c r="L613" s="36"/>
      <c r="M613"/>
    </row>
    <row r="614" spans="12:13">
      <c r="L614" s="36"/>
      <c r="M614"/>
    </row>
    <row r="615" spans="12:13">
      <c r="L615" s="36"/>
      <c r="M615"/>
    </row>
    <row r="616" spans="12:13">
      <c r="L616" s="36"/>
      <c r="M616"/>
    </row>
    <row r="617" spans="12:13">
      <c r="L617" s="36"/>
      <c r="M617"/>
    </row>
    <row r="618" spans="12:13">
      <c r="L618" s="36"/>
      <c r="M618"/>
    </row>
    <row r="619" spans="12:13">
      <c r="L619" s="36"/>
      <c r="M619"/>
    </row>
    <row r="620" spans="12:13">
      <c r="L620" s="36"/>
      <c r="M620"/>
    </row>
    <row r="621" spans="12:13">
      <c r="L621" s="36"/>
      <c r="M621"/>
    </row>
    <row r="622" spans="12:13">
      <c r="L622" s="36"/>
      <c r="M622"/>
    </row>
    <row r="623" spans="12:13">
      <c r="L623" s="36"/>
      <c r="M623"/>
    </row>
    <row r="624" spans="12:13">
      <c r="L624" s="36"/>
      <c r="M624"/>
    </row>
    <row r="625" spans="12:13">
      <c r="L625" s="36"/>
      <c r="M625"/>
    </row>
    <row r="626" spans="12:13">
      <c r="L626" s="36"/>
      <c r="M626"/>
    </row>
    <row r="627" spans="12:13">
      <c r="L627" s="36"/>
      <c r="M627"/>
    </row>
    <row r="628" spans="12:13">
      <c r="L628" s="36"/>
      <c r="M628"/>
    </row>
    <row r="629" spans="12:13">
      <c r="L629" s="36"/>
      <c r="M629"/>
    </row>
    <row r="630" spans="12:13">
      <c r="L630" s="36"/>
      <c r="M630"/>
    </row>
    <row r="631" spans="12:13">
      <c r="L631" s="36"/>
      <c r="M631"/>
    </row>
    <row r="632" spans="12:13">
      <c r="L632" s="36"/>
      <c r="M632"/>
    </row>
    <row r="633" spans="12:13">
      <c r="L633" s="36"/>
      <c r="M633"/>
    </row>
    <row r="634" spans="12:13">
      <c r="L634" s="36"/>
      <c r="M634"/>
    </row>
  </sheetData>
  <autoFilter ref="A3:M19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1"/>
  <sheetViews>
    <sheetView showGridLines="0" topLeftCell="A23" workbookViewId="0">
      <selection activeCell="B28" sqref="B28"/>
    </sheetView>
  </sheetViews>
  <sheetFormatPr defaultRowHeight="14.4"/>
  <cols>
    <col min="2" max="2" width="13.44140625" customWidth="1"/>
    <col min="3" max="14" width="17.88671875" customWidth="1"/>
    <col min="15" max="15" width="11.33203125" customWidth="1"/>
  </cols>
  <sheetData>
    <row r="2" spans="1:15">
      <c r="A2" s="90" t="s">
        <v>3616</v>
      </c>
    </row>
    <row r="3" spans="1:15">
      <c r="B3" s="48" t="s">
        <v>10</v>
      </c>
      <c r="C3" t="s">
        <v>3615</v>
      </c>
    </row>
    <row r="5" spans="1:15">
      <c r="B5" s="48" t="s">
        <v>1059</v>
      </c>
      <c r="C5" s="48" t="s">
        <v>8</v>
      </c>
    </row>
    <row r="6" spans="1:15">
      <c r="B6" s="48" t="s">
        <v>7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>
        <v>8</v>
      </c>
      <c r="K6">
        <v>9</v>
      </c>
      <c r="L6">
        <v>10</v>
      </c>
      <c r="M6">
        <v>11</v>
      </c>
      <c r="N6">
        <v>12</v>
      </c>
      <c r="O6" t="s">
        <v>1058</v>
      </c>
    </row>
    <row r="7" spans="1:15">
      <c r="B7" t="s">
        <v>20</v>
      </c>
      <c r="C7" s="83">
        <v>-80503.669999999984</v>
      </c>
      <c r="D7" s="83">
        <v>-74590.150000000009</v>
      </c>
      <c r="E7" s="83">
        <v>-54562.709999999985</v>
      </c>
      <c r="F7" s="83">
        <v>-92747.92</v>
      </c>
      <c r="G7" s="83">
        <v>-63359.110000000008</v>
      </c>
      <c r="H7" s="83">
        <v>-69743.920000000013</v>
      </c>
      <c r="I7" s="83">
        <v>-62863.47</v>
      </c>
      <c r="J7" s="83">
        <v>-53002.11</v>
      </c>
      <c r="K7" s="83">
        <v>-45870.640000000014</v>
      </c>
      <c r="L7" s="83">
        <v>-50468.19000000001</v>
      </c>
      <c r="M7" s="83">
        <v>-68127.48</v>
      </c>
      <c r="N7" s="83">
        <v>-56804.05</v>
      </c>
      <c r="O7" s="83">
        <v>-772643.42</v>
      </c>
    </row>
    <row r="8" spans="1:15">
      <c r="B8" t="s">
        <v>189</v>
      </c>
      <c r="C8" s="83">
        <v>-4130.9000000000015</v>
      </c>
      <c r="D8" s="83">
        <v>-3172.67</v>
      </c>
      <c r="E8" s="83">
        <v>-5922.29</v>
      </c>
      <c r="F8" s="83">
        <v>-6084.1499999999987</v>
      </c>
      <c r="G8" s="83">
        <v>-3702.7400000000007</v>
      </c>
      <c r="H8" s="83">
        <v>-3062.8400000000006</v>
      </c>
      <c r="I8" s="83">
        <v>-3122.9700000000007</v>
      </c>
      <c r="J8" s="83">
        <v>-3860.0000000000005</v>
      </c>
      <c r="K8" s="83">
        <v>-3392.5400000000013</v>
      </c>
      <c r="L8" s="83">
        <v>-3427.77</v>
      </c>
      <c r="M8" s="83">
        <v>-2179.3200000000011</v>
      </c>
      <c r="N8" s="83">
        <v>-2701.1200000000003</v>
      </c>
      <c r="O8" s="83">
        <v>-44759.310000000005</v>
      </c>
    </row>
    <row r="9" spans="1:15">
      <c r="B9" t="s">
        <v>1058</v>
      </c>
      <c r="C9" s="83">
        <v>-84634.569999999978</v>
      </c>
      <c r="D9" s="83">
        <v>-77762.820000000007</v>
      </c>
      <c r="E9" s="83">
        <v>-60484.999999999985</v>
      </c>
      <c r="F9" s="83">
        <v>-98832.069999999992</v>
      </c>
      <c r="G9" s="83">
        <v>-67061.850000000006</v>
      </c>
      <c r="H9" s="83">
        <v>-72806.760000000009</v>
      </c>
      <c r="I9" s="83">
        <v>-65986.44</v>
      </c>
      <c r="J9" s="83">
        <v>-56862.11</v>
      </c>
      <c r="K9" s="83">
        <v>-49263.180000000015</v>
      </c>
      <c r="L9" s="83">
        <v>-53895.960000000006</v>
      </c>
      <c r="M9" s="83">
        <v>-70306.8</v>
      </c>
      <c r="N9" s="83">
        <v>-59505.170000000006</v>
      </c>
      <c r="O9" s="83">
        <v>-817402.7300000001</v>
      </c>
    </row>
    <row r="11" spans="1:15">
      <c r="A11" s="90" t="s">
        <v>3614</v>
      </c>
    </row>
    <row r="12" spans="1:15">
      <c r="B12" s="48" t="s">
        <v>10</v>
      </c>
      <c r="C12" t="s">
        <v>3615</v>
      </c>
    </row>
    <row r="14" spans="1:15">
      <c r="B14" s="48" t="s">
        <v>1059</v>
      </c>
      <c r="C14" s="48" t="s">
        <v>8</v>
      </c>
    </row>
    <row r="15" spans="1:15">
      <c r="B15" s="48" t="s">
        <v>7</v>
      </c>
      <c r="C15">
        <v>1</v>
      </c>
      <c r="D15">
        <v>2</v>
      </c>
      <c r="E15">
        <v>3</v>
      </c>
      <c r="F15">
        <v>4</v>
      </c>
      <c r="G15">
        <v>5</v>
      </c>
      <c r="H15">
        <v>6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 t="s">
        <v>1058</v>
      </c>
    </row>
    <row r="16" spans="1:15">
      <c r="B16" t="s">
        <v>20</v>
      </c>
      <c r="C16" s="83">
        <v>859.14</v>
      </c>
      <c r="D16" s="83">
        <v>432.74</v>
      </c>
      <c r="E16" s="83">
        <v>330.91</v>
      </c>
      <c r="F16" s="83">
        <v>149.51</v>
      </c>
      <c r="G16" s="83"/>
      <c r="H16" s="83">
        <v>895.73</v>
      </c>
      <c r="I16" s="83"/>
      <c r="J16" s="83">
        <v>392.07</v>
      </c>
      <c r="K16" s="83">
        <v>316.7</v>
      </c>
      <c r="L16" s="83">
        <v>261.62</v>
      </c>
      <c r="M16" s="83">
        <v>662.91</v>
      </c>
      <c r="N16" s="83">
        <v>898.68000000000006</v>
      </c>
      <c r="O16" s="83">
        <v>5200.01</v>
      </c>
    </row>
    <row r="17" spans="1:15">
      <c r="B17" t="s">
        <v>189</v>
      </c>
      <c r="C17" s="83"/>
      <c r="D17" s="83"/>
      <c r="E17" s="83"/>
      <c r="F17" s="83"/>
      <c r="G17" s="83">
        <v>368.36</v>
      </c>
      <c r="H17" s="83">
        <v>29</v>
      </c>
      <c r="I17" s="83">
        <v>-29</v>
      </c>
      <c r="J17" s="83"/>
      <c r="K17" s="83">
        <v>345.56</v>
      </c>
      <c r="L17" s="83">
        <v>466.53</v>
      </c>
      <c r="M17" s="83">
        <v>747.18000000000006</v>
      </c>
      <c r="N17" s="83">
        <v>678.26000000000022</v>
      </c>
      <c r="O17" s="83">
        <v>2605.8900000000003</v>
      </c>
    </row>
    <row r="18" spans="1:15">
      <c r="B18" t="s">
        <v>1058</v>
      </c>
      <c r="C18" s="83">
        <v>859.14</v>
      </c>
      <c r="D18" s="83">
        <v>432.74</v>
      </c>
      <c r="E18" s="83">
        <v>330.91</v>
      </c>
      <c r="F18" s="83">
        <v>149.51</v>
      </c>
      <c r="G18" s="83">
        <v>368.36</v>
      </c>
      <c r="H18" s="83">
        <v>924.73</v>
      </c>
      <c r="I18" s="83">
        <v>-29</v>
      </c>
      <c r="J18" s="83">
        <v>392.07</v>
      </c>
      <c r="K18" s="83">
        <v>662.26</v>
      </c>
      <c r="L18" s="83">
        <v>728.15</v>
      </c>
      <c r="M18" s="83">
        <v>1410.0900000000001</v>
      </c>
      <c r="N18" s="83">
        <v>1576.9400000000003</v>
      </c>
      <c r="O18" s="83">
        <v>7805.9000000000005</v>
      </c>
    </row>
    <row r="21" spans="1:15">
      <c r="A21" s="90" t="s">
        <v>3616</v>
      </c>
    </row>
    <row r="22" spans="1:15">
      <c r="B22" s="48" t="s">
        <v>10</v>
      </c>
      <c r="C22" t="s">
        <v>3615</v>
      </c>
    </row>
    <row r="24" spans="1:15">
      <c r="B24" s="48" t="s">
        <v>1059</v>
      </c>
      <c r="C24" s="48" t="s">
        <v>8</v>
      </c>
    </row>
    <row r="25" spans="1:15">
      <c r="B25" s="48" t="s">
        <v>7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 t="s">
        <v>1058</v>
      </c>
    </row>
    <row r="26" spans="1:15">
      <c r="B26" t="s">
        <v>20</v>
      </c>
      <c r="C26" s="83">
        <v>18088.219999999987</v>
      </c>
      <c r="D26" s="83">
        <v>11804.579999999993</v>
      </c>
      <c r="E26" s="83">
        <v>17393.560000000009</v>
      </c>
      <c r="F26" s="83">
        <v>12266.739999999993</v>
      </c>
      <c r="G26" s="83">
        <v>16160.180000000002</v>
      </c>
      <c r="H26" s="83">
        <v>18627.879999999994</v>
      </c>
      <c r="I26" s="83">
        <v>19319.179999999989</v>
      </c>
      <c r="J26" s="83">
        <v>15534.30999999999</v>
      </c>
      <c r="K26" s="83">
        <v>16087.059999999998</v>
      </c>
      <c r="L26" s="83">
        <v>13517.359999999999</v>
      </c>
      <c r="M26" s="83">
        <v>20024.95</v>
      </c>
      <c r="N26" s="83">
        <v>20078.640000000003</v>
      </c>
      <c r="O26" s="83">
        <v>198902.65999999997</v>
      </c>
    </row>
    <row r="27" spans="1:15">
      <c r="B27" t="s">
        <v>189</v>
      </c>
      <c r="C27" s="83">
        <v>20320.419999999987</v>
      </c>
      <c r="D27" s="83">
        <v>23240.250000000007</v>
      </c>
      <c r="E27" s="83">
        <v>22849.650000000009</v>
      </c>
      <c r="F27" s="83">
        <v>26075.149999999976</v>
      </c>
      <c r="G27" s="83">
        <v>18964.029999999988</v>
      </c>
      <c r="H27" s="83">
        <v>19608.059999999994</v>
      </c>
      <c r="I27" s="83">
        <v>17329.659999999996</v>
      </c>
      <c r="J27" s="83">
        <v>12613.379999999997</v>
      </c>
      <c r="K27" s="83">
        <v>11298.17</v>
      </c>
      <c r="L27" s="83">
        <v>14949.32</v>
      </c>
      <c r="M27" s="83">
        <v>14579.779999999993</v>
      </c>
      <c r="N27" s="83">
        <v>15205.539999999999</v>
      </c>
      <c r="O27" s="83">
        <v>217033.41</v>
      </c>
    </row>
    <row r="28" spans="1:15">
      <c r="B28" t="s">
        <v>1058</v>
      </c>
      <c r="C28" s="83">
        <v>38408.63999999997</v>
      </c>
      <c r="D28" s="83">
        <v>35044.83</v>
      </c>
      <c r="E28" s="83">
        <v>40243.210000000021</v>
      </c>
      <c r="F28" s="83">
        <v>38341.88999999997</v>
      </c>
      <c r="G28" s="83">
        <v>35124.209999999992</v>
      </c>
      <c r="H28" s="83">
        <v>38235.939999999988</v>
      </c>
      <c r="I28" s="83">
        <v>36648.839999999982</v>
      </c>
      <c r="J28" s="83">
        <v>28147.689999999988</v>
      </c>
      <c r="K28" s="83">
        <v>27385.229999999996</v>
      </c>
      <c r="L28" s="83">
        <v>28466.68</v>
      </c>
      <c r="M28" s="83">
        <v>34604.729999999996</v>
      </c>
      <c r="N28" s="83">
        <v>35284.18</v>
      </c>
      <c r="O28" s="83">
        <v>415936.06999999995</v>
      </c>
    </row>
    <row r="30" spans="1:15">
      <c r="A30" s="90" t="s">
        <v>3617</v>
      </c>
    </row>
    <row r="33" spans="1:15">
      <c r="A33" s="48" t="s">
        <v>1059</v>
      </c>
      <c r="C33" s="48" t="s">
        <v>8</v>
      </c>
    </row>
    <row r="34" spans="1:15">
      <c r="A34" s="48" t="s">
        <v>7</v>
      </c>
      <c r="B34" s="48" t="s">
        <v>10</v>
      </c>
      <c r="C34">
        <v>1</v>
      </c>
      <c r="D34">
        <v>2</v>
      </c>
      <c r="E34">
        <v>3</v>
      </c>
      <c r="F34">
        <v>4</v>
      </c>
      <c r="G34">
        <v>5</v>
      </c>
      <c r="H34">
        <v>6</v>
      </c>
      <c r="I34">
        <v>7</v>
      </c>
      <c r="J34">
        <v>8</v>
      </c>
      <c r="K34">
        <v>9</v>
      </c>
      <c r="L34">
        <v>10</v>
      </c>
      <c r="M34">
        <v>11</v>
      </c>
      <c r="N34">
        <v>12</v>
      </c>
      <c r="O34" t="s">
        <v>1058</v>
      </c>
    </row>
    <row r="35" spans="1:15">
      <c r="A35" t="s">
        <v>20</v>
      </c>
      <c r="B35" t="s">
        <v>31</v>
      </c>
      <c r="C35" s="83">
        <v>43116.73</v>
      </c>
      <c r="D35" s="83">
        <v>23492</v>
      </c>
      <c r="E35" s="83">
        <v>36341.68</v>
      </c>
      <c r="F35" s="83">
        <v>55023.3</v>
      </c>
      <c r="G35" s="83">
        <v>23505.3</v>
      </c>
      <c r="H35" s="83">
        <v>34239.160000000003</v>
      </c>
      <c r="I35" s="83">
        <v>37560.21</v>
      </c>
      <c r="J35" s="83">
        <v>10506.169999999998</v>
      </c>
      <c r="K35" s="83">
        <v>22436.23</v>
      </c>
      <c r="L35" s="83">
        <v>20564.760000000002</v>
      </c>
      <c r="M35" s="83">
        <v>20000</v>
      </c>
      <c r="N35" s="83">
        <v>15718</v>
      </c>
      <c r="O35" s="83">
        <v>342503.54</v>
      </c>
    </row>
    <row r="36" spans="1:15">
      <c r="B36" s="65" t="s">
        <v>81</v>
      </c>
      <c r="C36" s="66">
        <v>20699.02</v>
      </c>
      <c r="D36" s="66">
        <v>4166.79</v>
      </c>
      <c r="E36" s="66">
        <v>16444.34</v>
      </c>
      <c r="F36" s="66">
        <v>25000</v>
      </c>
      <c r="G36" s="66">
        <v>19500</v>
      </c>
      <c r="H36" s="66">
        <v>14900</v>
      </c>
      <c r="I36" s="66">
        <v>6200</v>
      </c>
      <c r="J36" s="66">
        <v>26640.550000000003</v>
      </c>
      <c r="K36" s="66">
        <v>14100</v>
      </c>
      <c r="L36" s="66">
        <v>14654.57</v>
      </c>
      <c r="M36" s="66">
        <v>16834.509999999998</v>
      </c>
      <c r="N36" s="66">
        <v>12538.3</v>
      </c>
      <c r="O36" s="66">
        <v>191678.08000000002</v>
      </c>
    </row>
    <row r="37" spans="1:15">
      <c r="B37" t="s">
        <v>106</v>
      </c>
      <c r="C37" s="83">
        <v>215</v>
      </c>
      <c r="D37" s="83"/>
      <c r="E37" s="83">
        <v>410</v>
      </c>
      <c r="F37" s="83"/>
      <c r="G37" s="83">
        <v>203</v>
      </c>
      <c r="H37" s="83">
        <v>200</v>
      </c>
      <c r="I37" s="83">
        <v>300</v>
      </c>
      <c r="J37" s="83">
        <v>440</v>
      </c>
      <c r="K37" s="83">
        <v>212</v>
      </c>
      <c r="L37" s="83">
        <v>270</v>
      </c>
      <c r="M37" s="83">
        <v>350</v>
      </c>
      <c r="N37" s="83">
        <v>1430</v>
      </c>
      <c r="O37" s="83">
        <v>4030</v>
      </c>
    </row>
    <row r="38" spans="1:15">
      <c r="B38" t="s">
        <v>133</v>
      </c>
      <c r="C38" s="83"/>
      <c r="D38" s="83"/>
      <c r="E38" s="83"/>
      <c r="F38" s="83"/>
      <c r="G38" s="83">
        <v>210.09</v>
      </c>
      <c r="H38" s="83"/>
      <c r="I38" s="83"/>
      <c r="J38" s="83"/>
      <c r="K38" s="83">
        <v>217.63</v>
      </c>
      <c r="L38" s="83"/>
      <c r="M38" s="83"/>
      <c r="N38" s="83"/>
      <c r="O38" s="83">
        <v>427.72</v>
      </c>
    </row>
    <row r="39" spans="1:15">
      <c r="B39" t="s">
        <v>97</v>
      </c>
      <c r="C39" s="83">
        <v>2094.88</v>
      </c>
      <c r="D39" s="83">
        <v>39.89</v>
      </c>
      <c r="E39" s="83"/>
      <c r="F39" s="83">
        <v>730</v>
      </c>
      <c r="G39" s="83">
        <v>750</v>
      </c>
      <c r="H39" s="83">
        <v>600</v>
      </c>
      <c r="I39" s="83"/>
      <c r="J39" s="83"/>
      <c r="K39" s="83"/>
      <c r="L39" s="83"/>
      <c r="M39" s="83"/>
      <c r="N39" s="83"/>
      <c r="O39" s="83">
        <v>4214.7700000000004</v>
      </c>
    </row>
    <row r="40" spans="1:15">
      <c r="B40" t="s">
        <v>100</v>
      </c>
      <c r="C40" s="83"/>
      <c r="D40" s="83">
        <v>21667.87</v>
      </c>
      <c r="E40" s="83"/>
      <c r="F40" s="83">
        <v>-500</v>
      </c>
      <c r="G40" s="83">
        <v>4446.0600000000004</v>
      </c>
      <c r="H40" s="83">
        <v>853.27</v>
      </c>
      <c r="I40" s="83">
        <v>1400</v>
      </c>
      <c r="J40" s="83">
        <v>1400</v>
      </c>
      <c r="K40" s="83">
        <v>240</v>
      </c>
      <c r="L40" s="83">
        <v>200</v>
      </c>
      <c r="M40" s="83">
        <v>1915.03</v>
      </c>
      <c r="N40" s="83">
        <v>3000</v>
      </c>
      <c r="O40" s="83">
        <v>34622.229999999996</v>
      </c>
    </row>
    <row r="41" spans="1:15">
      <c r="B41" t="s">
        <v>148</v>
      </c>
      <c r="C41" s="83"/>
      <c r="D41" s="83"/>
      <c r="E41" s="83"/>
      <c r="F41" s="83"/>
      <c r="G41" s="83"/>
      <c r="H41" s="83"/>
      <c r="I41" s="83"/>
      <c r="J41" s="83">
        <v>-5000</v>
      </c>
      <c r="K41" s="83"/>
      <c r="L41" s="83"/>
      <c r="M41" s="83"/>
      <c r="N41" s="83"/>
      <c r="O41" s="83">
        <v>-5000</v>
      </c>
    </row>
    <row r="42" spans="1:15">
      <c r="A42" s="63" t="s">
        <v>3618</v>
      </c>
      <c r="B42" s="63"/>
      <c r="C42" s="64">
        <v>66125.63</v>
      </c>
      <c r="D42" s="64">
        <v>49366.55</v>
      </c>
      <c r="E42" s="64">
        <v>53196.020000000004</v>
      </c>
      <c r="F42" s="64">
        <v>80253.3</v>
      </c>
      <c r="G42" s="64">
        <v>48614.45</v>
      </c>
      <c r="H42" s="64">
        <v>50792.43</v>
      </c>
      <c r="I42" s="64">
        <v>45460.21</v>
      </c>
      <c r="J42" s="64">
        <v>33986.720000000001</v>
      </c>
      <c r="K42" s="64">
        <v>37205.859999999993</v>
      </c>
      <c r="L42" s="64">
        <v>35689.33</v>
      </c>
      <c r="M42" s="64">
        <v>39099.539999999994</v>
      </c>
      <c r="N42" s="64">
        <v>32686.3</v>
      </c>
      <c r="O42" s="64">
        <v>572476.34</v>
      </c>
    </row>
    <row r="43" spans="1:15">
      <c r="A43" t="s">
        <v>189</v>
      </c>
      <c r="B43" t="s">
        <v>31</v>
      </c>
      <c r="C43" s="83">
        <v>4736.96</v>
      </c>
      <c r="D43" s="83">
        <v>178.73</v>
      </c>
      <c r="E43" s="83">
        <v>5628.71</v>
      </c>
      <c r="F43" s="83">
        <v>1271.54</v>
      </c>
      <c r="G43" s="83">
        <v>331.06</v>
      </c>
      <c r="H43" s="83">
        <v>3861.97</v>
      </c>
      <c r="I43" s="83">
        <v>870.04</v>
      </c>
      <c r="J43" s="83">
        <v>1181.31</v>
      </c>
      <c r="K43" s="83">
        <v>1396.5</v>
      </c>
      <c r="L43" s="83">
        <v>1394.2099999999998</v>
      </c>
      <c r="M43" s="83">
        <v>2271.81</v>
      </c>
      <c r="N43" s="83">
        <v>909.04</v>
      </c>
      <c r="O43" s="83">
        <v>24031.88</v>
      </c>
    </row>
    <row r="44" spans="1:15">
      <c r="B44" s="65" t="s">
        <v>218</v>
      </c>
      <c r="C44" s="66">
        <v>-20699.02</v>
      </c>
      <c r="D44" s="66">
        <v>-4000</v>
      </c>
      <c r="E44" s="66">
        <v>-16444.34</v>
      </c>
      <c r="F44" s="66">
        <v>-25000</v>
      </c>
      <c r="G44" s="66">
        <v>-19500</v>
      </c>
      <c r="H44" s="66">
        <v>-14900</v>
      </c>
      <c r="I44" s="66">
        <v>-6200</v>
      </c>
      <c r="J44" s="66">
        <v>-26640.550000000003</v>
      </c>
      <c r="K44" s="66">
        <v>-14100</v>
      </c>
      <c r="L44" s="66">
        <v>-14654.57</v>
      </c>
      <c r="M44" s="66">
        <v>-16834.510000000002</v>
      </c>
      <c r="N44" s="66">
        <v>-12538.3</v>
      </c>
      <c r="O44" s="66">
        <v>-191511.29</v>
      </c>
    </row>
    <row r="45" spans="1:15">
      <c r="B45" t="s">
        <v>207</v>
      </c>
      <c r="C45" s="83"/>
      <c r="D45" s="83">
        <v>22706.720000000001</v>
      </c>
      <c r="E45" s="83"/>
      <c r="F45" s="83">
        <v>3000</v>
      </c>
      <c r="G45" s="83">
        <v>2000</v>
      </c>
      <c r="H45" s="83">
        <v>500</v>
      </c>
      <c r="I45" s="83">
        <v>1600</v>
      </c>
      <c r="J45" s="83"/>
      <c r="K45" s="83"/>
      <c r="L45" s="83"/>
      <c r="M45" s="83"/>
      <c r="N45" s="83"/>
      <c r="O45" s="83">
        <v>29806.720000000001</v>
      </c>
    </row>
    <row r="46" spans="1:15">
      <c r="B46" t="s">
        <v>209</v>
      </c>
      <c r="C46" s="83">
        <v>-100</v>
      </c>
      <c r="D46" s="83">
        <v>1860.1100000000001</v>
      </c>
      <c r="E46" s="83">
        <v>1720.95</v>
      </c>
      <c r="F46" s="83"/>
      <c r="G46" s="83">
        <v>2359</v>
      </c>
      <c r="H46" s="83">
        <v>1300</v>
      </c>
      <c r="I46" s="83">
        <v>800</v>
      </c>
      <c r="J46" s="83"/>
      <c r="K46" s="83">
        <v>2423.4700000000003</v>
      </c>
      <c r="L46" s="83"/>
      <c r="M46" s="83">
        <v>-100</v>
      </c>
      <c r="N46" s="83">
        <v>2800</v>
      </c>
      <c r="O46" s="83">
        <v>13063.53</v>
      </c>
    </row>
    <row r="47" spans="1:15">
      <c r="B47" t="s">
        <v>97</v>
      </c>
      <c r="C47" s="83">
        <v>1864.0899999999997</v>
      </c>
      <c r="D47" s="83">
        <v>1126</v>
      </c>
      <c r="E47" s="83">
        <v>2950.75</v>
      </c>
      <c r="F47" s="83">
        <v>1310.67</v>
      </c>
      <c r="G47" s="83">
        <v>1018.77</v>
      </c>
      <c r="H47" s="83">
        <v>1005.21</v>
      </c>
      <c r="I47" s="83">
        <v>0</v>
      </c>
      <c r="J47" s="83">
        <v>61.52</v>
      </c>
      <c r="K47" s="83"/>
      <c r="L47" s="83"/>
      <c r="M47" s="83"/>
      <c r="N47" s="83">
        <v>0</v>
      </c>
      <c r="O47" s="83">
        <v>9337.010000000002</v>
      </c>
    </row>
    <row r="48" spans="1:15">
      <c r="B48" t="s">
        <v>100</v>
      </c>
      <c r="C48" s="83"/>
      <c r="D48" s="83">
        <v>-26667.87</v>
      </c>
      <c r="E48" s="83">
        <v>142.25</v>
      </c>
      <c r="F48" s="83">
        <v>-3096.06</v>
      </c>
      <c r="G48" s="83"/>
      <c r="H48" s="83"/>
      <c r="I48" s="83">
        <v>-2100</v>
      </c>
      <c r="J48" s="83">
        <v>700</v>
      </c>
      <c r="K48" s="83">
        <v>500</v>
      </c>
      <c r="L48" s="83">
        <v>8.65</v>
      </c>
      <c r="M48" s="83">
        <v>26.82</v>
      </c>
      <c r="N48" s="83">
        <v>261.12</v>
      </c>
      <c r="O48" s="83">
        <v>-30225.09</v>
      </c>
    </row>
    <row r="49" spans="1:15">
      <c r="B49" t="s">
        <v>4954</v>
      </c>
      <c r="C49" s="83"/>
      <c r="D49" s="83"/>
      <c r="E49" s="83"/>
      <c r="F49" s="83"/>
      <c r="G49" s="83"/>
      <c r="H49" s="83">
        <v>29</v>
      </c>
      <c r="I49" s="83">
        <v>-29</v>
      </c>
      <c r="J49" s="83"/>
      <c r="K49" s="83"/>
      <c r="L49" s="83"/>
      <c r="M49" s="83"/>
      <c r="N49" s="83"/>
      <c r="O49" s="83">
        <v>0</v>
      </c>
    </row>
    <row r="50" spans="1:15">
      <c r="A50" s="63" t="s">
        <v>3619</v>
      </c>
      <c r="B50" s="63"/>
      <c r="C50" s="64">
        <v>-14197.970000000001</v>
      </c>
      <c r="D50" s="64">
        <v>-4796.3099999999977</v>
      </c>
      <c r="E50" s="64">
        <v>-6001.68</v>
      </c>
      <c r="F50" s="64">
        <v>-22513.850000000002</v>
      </c>
      <c r="G50" s="64">
        <v>-13791.169999999998</v>
      </c>
      <c r="H50" s="64">
        <v>-8203.82</v>
      </c>
      <c r="I50" s="64">
        <v>-5058.96</v>
      </c>
      <c r="J50" s="64">
        <v>-24697.72</v>
      </c>
      <c r="K50" s="64">
        <v>-9780.0299999999988</v>
      </c>
      <c r="L50" s="64">
        <v>-13251.710000000001</v>
      </c>
      <c r="M50" s="64">
        <v>-14635.880000000003</v>
      </c>
      <c r="N50" s="64">
        <v>-8568.1399999999976</v>
      </c>
      <c r="O50" s="64">
        <v>-145497.24</v>
      </c>
    </row>
    <row r="51" spans="1:15">
      <c r="A51" t="s">
        <v>1058</v>
      </c>
      <c r="C51" s="83">
        <v>51927.66</v>
      </c>
      <c r="D51" s="83">
        <v>44570.240000000005</v>
      </c>
      <c r="E51" s="83">
        <v>47194.34</v>
      </c>
      <c r="F51" s="83">
        <v>57739.45</v>
      </c>
      <c r="G51" s="83">
        <v>34823.279999999992</v>
      </c>
      <c r="H51" s="83">
        <v>42588.61</v>
      </c>
      <c r="I51" s="83">
        <v>40401.25</v>
      </c>
      <c r="J51" s="83">
        <v>9288.9999999999964</v>
      </c>
      <c r="K51" s="83">
        <v>27425.829999999994</v>
      </c>
      <c r="L51" s="83">
        <v>22437.620000000003</v>
      </c>
      <c r="M51" s="83">
        <v>24463.659999999989</v>
      </c>
      <c r="N51" s="83">
        <v>24118.159999999996</v>
      </c>
      <c r="O51" s="83">
        <v>426979.09999999992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F9"/>
  <sheetViews>
    <sheetView showGridLines="0" workbookViewId="0">
      <selection activeCell="F7" sqref="F7"/>
    </sheetView>
  </sheetViews>
  <sheetFormatPr defaultRowHeight="14.4"/>
  <cols>
    <col min="5" max="5" width="30.5546875" bestFit="1" customWidth="1"/>
    <col min="6" max="6" width="21.109375" bestFit="1" customWidth="1"/>
  </cols>
  <sheetData>
    <row r="3" spans="5:6">
      <c r="E3" s="80" t="s">
        <v>1340</v>
      </c>
      <c r="F3" s="77" t="s">
        <v>207</v>
      </c>
    </row>
    <row r="4" spans="5:6">
      <c r="E4" s="80" t="s">
        <v>1341</v>
      </c>
      <c r="F4" s="77" t="s">
        <v>106</v>
      </c>
    </row>
    <row r="7" spans="5:6">
      <c r="E7" s="80" t="s">
        <v>2130</v>
      </c>
      <c r="F7" s="77" t="s">
        <v>207</v>
      </c>
    </row>
    <row r="8" spans="5:6">
      <c r="E8" s="80" t="s">
        <v>2154</v>
      </c>
      <c r="F8" s="77" t="s">
        <v>207</v>
      </c>
    </row>
    <row r="9" spans="5:6">
      <c r="E9" s="80" t="s">
        <v>2153</v>
      </c>
      <c r="F9" s="77" t="s">
        <v>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showGridLines="0" workbookViewId="0">
      <selection activeCell="F32" sqref="F32"/>
    </sheetView>
  </sheetViews>
  <sheetFormatPr defaultColWidth="9" defaultRowHeight="14.4"/>
  <cols>
    <col min="1" max="1" width="9.6640625" style="53" bestFit="1" customWidth="1"/>
    <col min="2" max="2" width="95" style="53" bestFit="1" customWidth="1"/>
    <col min="3" max="3" width="14.109375" style="54" bestFit="1" customWidth="1"/>
    <col min="4" max="4" width="12" style="54" bestFit="1" customWidth="1"/>
    <col min="5" max="5" width="12" style="54" customWidth="1"/>
    <col min="6" max="6" width="11.33203125" style="53" bestFit="1" customWidth="1"/>
    <col min="7" max="16384" width="9" style="53"/>
  </cols>
  <sheetData>
    <row r="1" spans="1:8">
      <c r="A1" s="53" t="s">
        <v>1300</v>
      </c>
      <c r="C1" s="54" t="s">
        <v>1301</v>
      </c>
    </row>
    <row r="2" spans="1:8">
      <c r="A2" s="53" t="s">
        <v>1302</v>
      </c>
      <c r="C2" s="54">
        <v>2106.6</v>
      </c>
    </row>
    <row r="3" spans="1:8">
      <c r="A3" s="53" t="s">
        <v>1303</v>
      </c>
      <c r="C3" s="54">
        <v>44860.55</v>
      </c>
    </row>
    <row r="4" spans="1:8">
      <c r="A4" s="53" t="s">
        <v>1304</v>
      </c>
      <c r="C4" s="54">
        <v>-40613.339999999997</v>
      </c>
    </row>
    <row r="5" spans="1:8">
      <c r="A5" s="53" t="s">
        <v>1305</v>
      </c>
      <c r="C5" s="54">
        <v>6353.81</v>
      </c>
      <c r="D5" s="54">
        <v>22601.15</v>
      </c>
    </row>
    <row r="7" spans="1:8">
      <c r="A7" s="53" t="s">
        <v>1306</v>
      </c>
      <c r="B7" s="53" t="s">
        <v>1300</v>
      </c>
      <c r="C7" s="54" t="s">
        <v>1307</v>
      </c>
      <c r="D7" s="54" t="s">
        <v>1308</v>
      </c>
      <c r="E7" s="54" t="s">
        <v>1309</v>
      </c>
      <c r="F7" s="55" t="s">
        <v>1310</v>
      </c>
    </row>
    <row r="8" spans="1:8">
      <c r="A8" s="56">
        <v>42039</v>
      </c>
      <c r="B8" s="53" t="s">
        <v>1302</v>
      </c>
      <c r="D8" s="54">
        <v>2106.6</v>
      </c>
    </row>
    <row r="9" spans="1:8">
      <c r="A9" s="57">
        <v>42039</v>
      </c>
      <c r="B9" s="58" t="s">
        <v>963</v>
      </c>
      <c r="C9" s="59">
        <v>42330</v>
      </c>
      <c r="D9" s="59">
        <v>44436.6</v>
      </c>
      <c r="E9" s="59" t="str">
        <f t="shared" ref="E9:E26" si="0">IF(C9&gt;0,"Income","Expense")</f>
        <v>Income</v>
      </c>
      <c r="F9" s="60">
        <f>C9</f>
        <v>42330</v>
      </c>
    </row>
    <row r="10" spans="1:8">
      <c r="A10" s="56">
        <v>42041</v>
      </c>
      <c r="B10" s="53" t="s">
        <v>247</v>
      </c>
      <c r="C10" s="54">
        <v>-10</v>
      </c>
      <c r="D10" s="54">
        <v>44426.6</v>
      </c>
      <c r="E10" s="54" t="str">
        <f t="shared" si="0"/>
        <v>Expense</v>
      </c>
    </row>
    <row r="11" spans="1:8">
      <c r="A11" s="56">
        <v>42041</v>
      </c>
      <c r="B11" s="53" t="s">
        <v>77</v>
      </c>
      <c r="C11" s="54">
        <v>-10</v>
      </c>
      <c r="D11" s="54">
        <v>44416.6</v>
      </c>
      <c r="E11" s="54" t="str">
        <f t="shared" si="0"/>
        <v>Expense</v>
      </c>
    </row>
    <row r="12" spans="1:8">
      <c r="A12" s="56">
        <v>42044</v>
      </c>
      <c r="B12" s="53" t="s">
        <v>964</v>
      </c>
      <c r="C12" s="54">
        <v>-348.71</v>
      </c>
      <c r="D12" s="54">
        <v>44067.89</v>
      </c>
      <c r="E12" s="54" t="str">
        <f t="shared" si="0"/>
        <v>Expense</v>
      </c>
    </row>
    <row r="13" spans="1:8">
      <c r="A13" s="56">
        <v>42044</v>
      </c>
      <c r="B13" s="53" t="s">
        <v>965</v>
      </c>
      <c r="C13" s="54">
        <v>-521.78</v>
      </c>
      <c r="D13" s="54">
        <v>43546.11</v>
      </c>
      <c r="E13" s="54" t="str">
        <f t="shared" si="0"/>
        <v>Expense</v>
      </c>
    </row>
    <row r="14" spans="1:8">
      <c r="A14" s="57">
        <v>42044</v>
      </c>
      <c r="B14" s="58" t="s">
        <v>966</v>
      </c>
      <c r="C14" s="59">
        <v>-5774.69</v>
      </c>
      <c r="D14" s="59">
        <v>37771.42</v>
      </c>
      <c r="E14" s="59" t="str">
        <f t="shared" si="0"/>
        <v>Expense</v>
      </c>
      <c r="F14" s="60">
        <f>C14</f>
        <v>-5774.69</v>
      </c>
    </row>
    <row r="15" spans="1:8">
      <c r="A15" s="57">
        <v>42044</v>
      </c>
      <c r="B15" s="58" t="s">
        <v>967</v>
      </c>
      <c r="C15" s="59">
        <v>-4000</v>
      </c>
      <c r="D15" s="59">
        <v>33771.42</v>
      </c>
      <c r="E15" s="59" t="str">
        <f t="shared" si="0"/>
        <v>Expense</v>
      </c>
      <c r="F15" s="60">
        <f>C15</f>
        <v>-4000</v>
      </c>
      <c r="H15" s="53" t="s">
        <v>1311</v>
      </c>
    </row>
    <row r="16" spans="1:8">
      <c r="A16" s="57">
        <v>42044</v>
      </c>
      <c r="B16" s="58" t="s">
        <v>968</v>
      </c>
      <c r="C16" s="59">
        <v>-887.44</v>
      </c>
      <c r="D16" s="59">
        <v>32883.980000000003</v>
      </c>
      <c r="E16" s="59" t="str">
        <f t="shared" si="0"/>
        <v>Expense</v>
      </c>
      <c r="F16" s="60">
        <f>C16</f>
        <v>-887.44</v>
      </c>
    </row>
    <row r="17" spans="1:6">
      <c r="A17" s="56">
        <v>42046</v>
      </c>
      <c r="B17" s="53" t="s">
        <v>969</v>
      </c>
      <c r="C17" s="54">
        <v>1276.9100000000001</v>
      </c>
      <c r="D17" s="54">
        <v>34160.89</v>
      </c>
      <c r="E17" s="54" t="str">
        <f t="shared" si="0"/>
        <v>Income</v>
      </c>
    </row>
    <row r="18" spans="1:6">
      <c r="A18" s="56">
        <v>42052</v>
      </c>
      <c r="B18" s="53" t="s">
        <v>970</v>
      </c>
      <c r="C18" s="54">
        <v>-430.5</v>
      </c>
      <c r="D18" s="54">
        <v>33730.39</v>
      </c>
      <c r="E18" s="54" t="str">
        <f t="shared" si="0"/>
        <v>Expense</v>
      </c>
    </row>
    <row r="19" spans="1:6">
      <c r="A19" s="56">
        <v>42052</v>
      </c>
      <c r="B19" s="53" t="s">
        <v>971</v>
      </c>
      <c r="C19" s="54">
        <v>-538.72</v>
      </c>
      <c r="D19" s="54">
        <v>33191.67</v>
      </c>
      <c r="E19" s="54" t="str">
        <f t="shared" si="0"/>
        <v>Expense</v>
      </c>
    </row>
    <row r="20" spans="1:6">
      <c r="A20" s="56">
        <v>42052</v>
      </c>
      <c r="B20" s="53" t="s">
        <v>972</v>
      </c>
      <c r="C20" s="54">
        <v>-335.21</v>
      </c>
      <c r="D20" s="54">
        <v>32856.46</v>
      </c>
      <c r="E20" s="54" t="str">
        <f t="shared" si="0"/>
        <v>Expense</v>
      </c>
    </row>
    <row r="21" spans="1:6">
      <c r="A21" s="56">
        <v>42053</v>
      </c>
      <c r="B21" s="53" t="s">
        <v>973</v>
      </c>
      <c r="C21" s="54">
        <v>1075.6400000000001</v>
      </c>
      <c r="D21" s="54">
        <v>33932.1</v>
      </c>
      <c r="E21" s="54" t="str">
        <f t="shared" si="0"/>
        <v>Income</v>
      </c>
    </row>
    <row r="22" spans="1:6">
      <c r="A22" s="56">
        <v>42054</v>
      </c>
      <c r="B22" s="53" t="s">
        <v>186</v>
      </c>
      <c r="C22" s="54">
        <v>-2560</v>
      </c>
      <c r="D22" s="54">
        <v>31372.1</v>
      </c>
      <c r="E22" s="54" t="str">
        <f t="shared" si="0"/>
        <v>Expense</v>
      </c>
    </row>
    <row r="23" spans="1:6">
      <c r="A23" s="56">
        <v>42055</v>
      </c>
      <c r="B23" s="53" t="s">
        <v>147</v>
      </c>
      <c r="C23" s="54">
        <v>178</v>
      </c>
      <c r="D23" s="54">
        <v>31550.1</v>
      </c>
      <c r="E23" s="54" t="str">
        <f t="shared" si="0"/>
        <v>Income</v>
      </c>
    </row>
    <row r="24" spans="1:6">
      <c r="A24" s="56">
        <v>42055</v>
      </c>
      <c r="B24" s="53" t="s">
        <v>974</v>
      </c>
      <c r="C24" s="54">
        <v>-22706.720000000001</v>
      </c>
      <c r="D24" s="54">
        <v>8843.3799999999992</v>
      </c>
      <c r="E24" s="54" t="str">
        <f t="shared" si="0"/>
        <v>Expense</v>
      </c>
    </row>
    <row r="25" spans="1:6">
      <c r="A25" s="56">
        <v>42058</v>
      </c>
      <c r="B25" s="53" t="s">
        <v>975</v>
      </c>
      <c r="C25" s="54">
        <v>-1525.82</v>
      </c>
      <c r="D25" s="54">
        <v>7317.56</v>
      </c>
      <c r="E25" s="54" t="str">
        <f t="shared" si="0"/>
        <v>Expense</v>
      </c>
    </row>
    <row r="26" spans="1:6">
      <c r="A26" s="56">
        <v>42058</v>
      </c>
      <c r="B26" s="53" t="s">
        <v>976</v>
      </c>
      <c r="C26" s="54">
        <v>-963.75</v>
      </c>
      <c r="D26" s="54">
        <v>6353.81</v>
      </c>
      <c r="E26" s="54" t="str">
        <f t="shared" si="0"/>
        <v>Expense</v>
      </c>
    </row>
    <row r="28" spans="1:6">
      <c r="F28" s="54">
        <f>SUM(F9:F26)</f>
        <v>31667.87</v>
      </c>
    </row>
    <row r="29" spans="1:6">
      <c r="E29" s="61" t="s">
        <v>1312</v>
      </c>
      <c r="F29" s="54">
        <v>-5000</v>
      </c>
    </row>
    <row r="30" spans="1:6">
      <c r="E30" s="54" t="s">
        <v>828</v>
      </c>
      <c r="F30" s="54">
        <v>-21667.87</v>
      </c>
    </row>
    <row r="31" spans="1:6">
      <c r="F31" s="54"/>
    </row>
    <row r="32" spans="1:6">
      <c r="D32" s="54" t="s">
        <v>1313</v>
      </c>
      <c r="E32" s="54" t="s">
        <v>1314</v>
      </c>
      <c r="F32" s="54">
        <f>SUM(F28:F31)</f>
        <v>5000</v>
      </c>
    </row>
  </sheetData>
  <autoFilter ref="A7:F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15</vt:i4>
      </vt:variant>
    </vt:vector>
  </HeadingPairs>
  <TitlesOfParts>
    <vt:vector size="34" baseType="lpstr">
      <vt:lpstr>Inv Purchase</vt:lpstr>
      <vt:lpstr>Log Ins</vt:lpstr>
      <vt:lpstr>Koger Notes</vt:lpstr>
      <vt:lpstr>Ratners</vt:lpstr>
      <vt:lpstr>IC Exp Alloc YTD Sep</vt:lpstr>
      <vt:lpstr>LLC Expenses</vt:lpstr>
      <vt:lpstr>INC Expenses</vt:lpstr>
      <vt:lpstr>9319</vt:lpstr>
      <vt:lpstr>2015</vt:lpstr>
      <vt:lpstr>Perzov Inventory</vt:lpstr>
      <vt:lpstr>INC Accounts</vt:lpstr>
      <vt:lpstr>LLC Accounts</vt:lpstr>
      <vt:lpstr>LLC SALES JE</vt:lpstr>
      <vt:lpstr>INC SALES JE</vt:lpstr>
      <vt:lpstr>Sales</vt:lpstr>
      <vt:lpstr>reference</vt:lpstr>
      <vt:lpstr>SUMMARY</vt:lpstr>
      <vt:lpstr>acct checklist</vt:lpstr>
      <vt:lpstr>Marc Jacobs</vt:lpstr>
      <vt:lpstr>_0592__LLC</vt:lpstr>
      <vt:lpstr>_9306__INC</vt:lpstr>
      <vt:lpstr>_9319__INC</vt:lpstr>
      <vt:lpstr>_9607__INC</vt:lpstr>
      <vt:lpstr>All_Activity</vt:lpstr>
      <vt:lpstr>Amazon_in_AMEX</vt:lpstr>
      <vt:lpstr>AMEX</vt:lpstr>
      <vt:lpstr>BofA_CC__INC</vt:lpstr>
      <vt:lpstr>BofA_CC__LLC</vt:lpstr>
      <vt:lpstr>HSBC_Canada__LLC</vt:lpstr>
      <vt:lpstr>PayPal__INC</vt:lpstr>
      <vt:lpstr>PayPal__INC__fees</vt:lpstr>
      <vt:lpstr>PayPal__LLC</vt:lpstr>
      <vt:lpstr>PayPal__LLC__fees</vt:lpstr>
      <vt:lpstr>Upwork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Kristina</dc:creator>
  <cp:lastModifiedBy>Ilya_DeanTyler</cp:lastModifiedBy>
  <dcterms:created xsi:type="dcterms:W3CDTF">2015-05-28T22:54:11Z</dcterms:created>
  <dcterms:modified xsi:type="dcterms:W3CDTF">2016-03-25T00:59:22Z</dcterms:modified>
</cp:coreProperties>
</file>